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nwwong\Desktop\AI\AI\"/>
    </mc:Choice>
  </mc:AlternateContent>
  <xr:revisionPtr revIDLastSave="0" documentId="13_ncr:1_{DC61557D-777D-4496-A27B-F9AE123C3CB5}" xr6:coauthVersionLast="47" xr6:coauthVersionMax="47" xr10:uidLastSave="{00000000-0000-0000-0000-000000000000}"/>
  <bookViews>
    <workbookView xWindow="-120" yWindow="-120" windowWidth="29040" windowHeight="15840" firstSheet="1" activeTab="8" xr2:uid="{00000000-000D-0000-FFFF-FFFF00000000}"/>
  </bookViews>
  <sheets>
    <sheet name="Data Analysis" sheetId="794" state="hidden" r:id="rId1"/>
    <sheet name="Summary" sheetId="347" r:id="rId2"/>
    <sheet name="Data Raw" sheetId="339" r:id="rId3"/>
    <sheet name="Panel" sheetId="511" r:id="rId4"/>
    <sheet name="Forward" sheetId="31" r:id="rId5"/>
    <sheet name="Temp" sheetId="1127" state="hidden" r:id="rId6"/>
    <sheet name="Backward" sheetId="118" r:id="rId7"/>
    <sheet name="Analysis" sheetId="1173" r:id="rId8"/>
    <sheet name="Epoch0" sheetId="1183" r:id="rId9"/>
    <sheet name="Base Model for reference" sheetId="1111" state="hidden" r:id="rId10"/>
    <sheet name="Backup" sheetId="914" state="hidden" r:id="rId11"/>
  </sheets>
  <definedNames>
    <definedName name="_xlnm._FilterDatabase" localSheetId="7" hidden="1">Analysis!$A$1:$CF$763</definedName>
    <definedName name="_xlnm._FilterDatabase" localSheetId="2" hidden="1">'Data Raw'!$A$1:$BL$1003</definedName>
    <definedName name="_xlnm._FilterDatabase" localSheetId="8" hidden="1">Epoch0!$A$1:$CF$763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961" i="1183" l="1"/>
  <c r="U961" i="1183"/>
  <c r="T961" i="1183"/>
  <c r="S961" i="1183"/>
  <c r="M961" i="1183"/>
  <c r="E961" i="1183"/>
  <c r="AE960" i="1183"/>
  <c r="U960" i="1183"/>
  <c r="Z960" i="1183" s="1"/>
  <c r="T960" i="1183"/>
  <c r="S960" i="1183"/>
  <c r="E960" i="1183"/>
  <c r="AE959" i="1183"/>
  <c r="U959" i="1183"/>
  <c r="T959" i="1183"/>
  <c r="S959" i="1183"/>
  <c r="Z959" i="1183" s="1"/>
  <c r="M959" i="1183"/>
  <c r="E959" i="1183"/>
  <c r="AE958" i="1183"/>
  <c r="U958" i="1183"/>
  <c r="T958" i="1183"/>
  <c r="S958" i="1183"/>
  <c r="E958" i="1183"/>
  <c r="AE957" i="1183"/>
  <c r="U957" i="1183"/>
  <c r="T957" i="1183"/>
  <c r="S957" i="1183"/>
  <c r="E957" i="1183"/>
  <c r="AE956" i="1183"/>
  <c r="U956" i="1183"/>
  <c r="T956" i="1183"/>
  <c r="M956" i="1183" s="1"/>
  <c r="S956" i="1183"/>
  <c r="Z956" i="1183" s="1"/>
  <c r="E956" i="1183"/>
  <c r="AE955" i="1183"/>
  <c r="U955" i="1183"/>
  <c r="T955" i="1183"/>
  <c r="S955" i="1183"/>
  <c r="E955" i="1183"/>
  <c r="AG954" i="1183"/>
  <c r="AP954" i="1183" s="1"/>
  <c r="AE954" i="1183"/>
  <c r="U954" i="1183"/>
  <c r="T954" i="1183"/>
  <c r="M954" i="1183" s="1"/>
  <c r="S954" i="1183"/>
  <c r="E954" i="1183"/>
  <c r="AE953" i="1183"/>
  <c r="U953" i="1183"/>
  <c r="T953" i="1183"/>
  <c r="M953" i="1183" s="1"/>
  <c r="S953" i="1183"/>
  <c r="Z953" i="1183" s="1"/>
  <c r="E953" i="1183"/>
  <c r="AE952" i="1183"/>
  <c r="U952" i="1183"/>
  <c r="T952" i="1183"/>
  <c r="AG952" i="1183" s="1"/>
  <c r="AP952" i="1183" s="1"/>
  <c r="S952" i="1183"/>
  <c r="M952" i="1183"/>
  <c r="E952" i="1183"/>
  <c r="AE951" i="1183"/>
  <c r="U951" i="1183"/>
  <c r="T951" i="1183"/>
  <c r="M951" i="1183" s="1"/>
  <c r="S951" i="1183"/>
  <c r="Z951" i="1183" s="1"/>
  <c r="E951" i="1183"/>
  <c r="AE950" i="1183"/>
  <c r="Z950" i="1183"/>
  <c r="U950" i="1183"/>
  <c r="T950" i="1183"/>
  <c r="M950" i="1183" s="1"/>
  <c r="S950" i="1183"/>
  <c r="E950" i="1183"/>
  <c r="AE949" i="1183"/>
  <c r="U949" i="1183"/>
  <c r="T949" i="1183"/>
  <c r="AG949" i="1183" s="1"/>
  <c r="AP949" i="1183" s="1"/>
  <c r="S949" i="1183"/>
  <c r="E949" i="1183"/>
  <c r="AG948" i="1183"/>
  <c r="AP948" i="1183" s="1"/>
  <c r="AE948" i="1183"/>
  <c r="Z948" i="1183"/>
  <c r="U948" i="1183"/>
  <c r="T948" i="1183"/>
  <c r="S948" i="1183"/>
  <c r="E948" i="1183"/>
  <c r="AE947" i="1183"/>
  <c r="M947" i="1183" s="1"/>
  <c r="U947" i="1183"/>
  <c r="Z947" i="1183" s="1"/>
  <c r="T947" i="1183"/>
  <c r="S947" i="1183"/>
  <c r="E947" i="1183"/>
  <c r="AE946" i="1183"/>
  <c r="M946" i="1183" s="1"/>
  <c r="AH946" i="1183" s="1"/>
  <c r="AI946" i="1183" s="1"/>
  <c r="U946" i="1183"/>
  <c r="T946" i="1183"/>
  <c r="S946" i="1183"/>
  <c r="E946" i="1183"/>
  <c r="AE945" i="1183"/>
  <c r="U945" i="1183"/>
  <c r="T945" i="1183"/>
  <c r="AG945" i="1183" s="1"/>
  <c r="AP945" i="1183" s="1"/>
  <c r="S945" i="1183"/>
  <c r="Z945" i="1183" s="1"/>
  <c r="E945" i="1183"/>
  <c r="AE944" i="1183"/>
  <c r="U944" i="1183"/>
  <c r="T944" i="1183"/>
  <c r="S944" i="1183"/>
  <c r="M944" i="1183"/>
  <c r="E944" i="1183"/>
  <c r="AE943" i="1183"/>
  <c r="Z943" i="1183"/>
  <c r="U943" i="1183"/>
  <c r="T943" i="1183"/>
  <c r="M943" i="1183" s="1"/>
  <c r="S943" i="1183"/>
  <c r="E943" i="1183"/>
  <c r="AE942" i="1183"/>
  <c r="U942" i="1183"/>
  <c r="T942" i="1183"/>
  <c r="S942" i="1183"/>
  <c r="E942" i="1183"/>
  <c r="AE941" i="1183"/>
  <c r="AG941" i="1183" s="1"/>
  <c r="AP941" i="1183" s="1"/>
  <c r="U941" i="1183"/>
  <c r="T941" i="1183"/>
  <c r="S941" i="1183"/>
  <c r="E941" i="1183"/>
  <c r="AE940" i="1183"/>
  <c r="U940" i="1183"/>
  <c r="T940" i="1183"/>
  <c r="S940" i="1183"/>
  <c r="E940" i="1183"/>
  <c r="AE939" i="1183"/>
  <c r="U939" i="1183"/>
  <c r="Z939" i="1183" s="1"/>
  <c r="T939" i="1183"/>
  <c r="M939" i="1183" s="1"/>
  <c r="AH939" i="1183" s="1"/>
  <c r="AI939" i="1183" s="1"/>
  <c r="S939" i="1183"/>
  <c r="E939" i="1183"/>
  <c r="AE938" i="1183"/>
  <c r="U938" i="1183"/>
  <c r="T938" i="1183"/>
  <c r="S938" i="1183"/>
  <c r="E938" i="1183"/>
  <c r="AE937" i="1183"/>
  <c r="U937" i="1183"/>
  <c r="T937" i="1183"/>
  <c r="S937" i="1183"/>
  <c r="E937" i="1183"/>
  <c r="AE936" i="1183"/>
  <c r="U936" i="1183"/>
  <c r="T936" i="1183"/>
  <c r="S936" i="1183"/>
  <c r="Z936" i="1183" s="1"/>
  <c r="E936" i="1183"/>
  <c r="AE935" i="1183"/>
  <c r="AG935" i="1183" s="1"/>
  <c r="AP935" i="1183" s="1"/>
  <c r="U935" i="1183"/>
  <c r="Z935" i="1183" s="1"/>
  <c r="T935" i="1183"/>
  <c r="S935" i="1183"/>
  <c r="E935" i="1183"/>
  <c r="AE934" i="1183"/>
  <c r="U934" i="1183"/>
  <c r="T934" i="1183"/>
  <c r="S934" i="1183"/>
  <c r="M934" i="1183"/>
  <c r="E934" i="1183"/>
  <c r="AE933" i="1183"/>
  <c r="Z933" i="1183"/>
  <c r="U933" i="1183"/>
  <c r="T933" i="1183"/>
  <c r="S933" i="1183"/>
  <c r="E933" i="1183"/>
  <c r="AE932" i="1183"/>
  <c r="U932" i="1183"/>
  <c r="T932" i="1183"/>
  <c r="S932" i="1183"/>
  <c r="E932" i="1183"/>
  <c r="AE931" i="1183"/>
  <c r="AG931" i="1183" s="1"/>
  <c r="AP931" i="1183" s="1"/>
  <c r="U931" i="1183"/>
  <c r="Z931" i="1183" s="1"/>
  <c r="T931" i="1183"/>
  <c r="S931" i="1183"/>
  <c r="E931" i="1183"/>
  <c r="AE930" i="1183"/>
  <c r="U930" i="1183"/>
  <c r="T930" i="1183"/>
  <c r="S930" i="1183"/>
  <c r="E930" i="1183"/>
  <c r="AG929" i="1183"/>
  <c r="AP929" i="1183" s="1"/>
  <c r="AE929" i="1183"/>
  <c r="M929" i="1183" s="1"/>
  <c r="Z929" i="1183"/>
  <c r="U929" i="1183"/>
  <c r="T929" i="1183"/>
  <c r="S929" i="1183"/>
  <c r="E929" i="1183"/>
  <c r="AE928" i="1183"/>
  <c r="U928" i="1183"/>
  <c r="Z928" i="1183" s="1"/>
  <c r="T928" i="1183"/>
  <c r="AG928" i="1183" s="1"/>
  <c r="AP928" i="1183" s="1"/>
  <c r="S928" i="1183"/>
  <c r="E928" i="1183"/>
  <c r="AE927" i="1183"/>
  <c r="AG927" i="1183" s="1"/>
  <c r="AP927" i="1183" s="1"/>
  <c r="Z927" i="1183"/>
  <c r="U927" i="1183"/>
  <c r="T927" i="1183"/>
  <c r="S927" i="1183"/>
  <c r="M927" i="1183"/>
  <c r="E927" i="1183"/>
  <c r="AE926" i="1183"/>
  <c r="U926" i="1183"/>
  <c r="T926" i="1183"/>
  <c r="M926" i="1183" s="1"/>
  <c r="S926" i="1183"/>
  <c r="Z926" i="1183" s="1"/>
  <c r="E926" i="1183"/>
  <c r="AE925" i="1183"/>
  <c r="U925" i="1183"/>
  <c r="Z925" i="1183" s="1"/>
  <c r="T925" i="1183"/>
  <c r="S925" i="1183"/>
  <c r="E925" i="1183"/>
  <c r="AE924" i="1183"/>
  <c r="Z924" i="1183"/>
  <c r="U924" i="1183"/>
  <c r="T924" i="1183"/>
  <c r="AG924" i="1183" s="1"/>
  <c r="AP924" i="1183" s="1"/>
  <c r="S924" i="1183"/>
  <c r="E924" i="1183"/>
  <c r="AE923" i="1183"/>
  <c r="U923" i="1183"/>
  <c r="Z923" i="1183" s="1"/>
  <c r="T923" i="1183"/>
  <c r="S923" i="1183"/>
  <c r="E923" i="1183"/>
  <c r="AE922" i="1183"/>
  <c r="Z922" i="1183"/>
  <c r="U922" i="1183"/>
  <c r="T922" i="1183"/>
  <c r="S922" i="1183"/>
  <c r="E922" i="1183"/>
  <c r="AE921" i="1183"/>
  <c r="U921" i="1183"/>
  <c r="Z921" i="1183" s="1"/>
  <c r="T921" i="1183"/>
  <c r="S921" i="1183"/>
  <c r="E921" i="1183"/>
  <c r="AE920" i="1183"/>
  <c r="U920" i="1183"/>
  <c r="Z920" i="1183" s="1"/>
  <c r="T920" i="1183"/>
  <c r="M920" i="1183" s="1"/>
  <c r="S920" i="1183"/>
  <c r="E920" i="1183"/>
  <c r="AE919" i="1183"/>
  <c r="U919" i="1183"/>
  <c r="T919" i="1183"/>
  <c r="S919" i="1183"/>
  <c r="E919" i="1183"/>
  <c r="AG918" i="1183"/>
  <c r="AP918" i="1183" s="1"/>
  <c r="AE918" i="1183"/>
  <c r="U918" i="1183"/>
  <c r="Z918" i="1183" s="1"/>
  <c r="T918" i="1183"/>
  <c r="S918" i="1183"/>
  <c r="E918" i="1183"/>
  <c r="AG917" i="1183"/>
  <c r="AP917" i="1183" s="1"/>
  <c r="AE917" i="1183"/>
  <c r="U917" i="1183"/>
  <c r="Z917" i="1183" s="1"/>
  <c r="T917" i="1183"/>
  <c r="S917" i="1183"/>
  <c r="M917" i="1183"/>
  <c r="AH917" i="1183" s="1"/>
  <c r="AI917" i="1183" s="1"/>
  <c r="E917" i="1183"/>
  <c r="AE916" i="1183"/>
  <c r="U916" i="1183"/>
  <c r="T916" i="1183"/>
  <c r="S916" i="1183"/>
  <c r="E916" i="1183"/>
  <c r="AE915" i="1183"/>
  <c r="U915" i="1183"/>
  <c r="Z915" i="1183" s="1"/>
  <c r="T915" i="1183"/>
  <c r="S915" i="1183"/>
  <c r="E915" i="1183"/>
  <c r="AE914" i="1183"/>
  <c r="M914" i="1183" s="1"/>
  <c r="U914" i="1183"/>
  <c r="T914" i="1183"/>
  <c r="S914" i="1183"/>
  <c r="E914" i="1183"/>
  <c r="AE913" i="1183"/>
  <c r="U913" i="1183"/>
  <c r="Z913" i="1183" s="1"/>
  <c r="T913" i="1183"/>
  <c r="S913" i="1183"/>
  <c r="E913" i="1183"/>
  <c r="AE912" i="1183"/>
  <c r="M912" i="1183" s="1"/>
  <c r="U912" i="1183"/>
  <c r="Z912" i="1183" s="1"/>
  <c r="T912" i="1183"/>
  <c r="S912" i="1183"/>
  <c r="E912" i="1183"/>
  <c r="AG911" i="1183"/>
  <c r="AP911" i="1183" s="1"/>
  <c r="AE911" i="1183"/>
  <c r="Z911" i="1183"/>
  <c r="U911" i="1183"/>
  <c r="T911" i="1183"/>
  <c r="S911" i="1183"/>
  <c r="E911" i="1183"/>
  <c r="AE910" i="1183"/>
  <c r="U910" i="1183"/>
  <c r="Z910" i="1183" s="1"/>
  <c r="T910" i="1183"/>
  <c r="S910" i="1183"/>
  <c r="M910" i="1183"/>
  <c r="E910" i="1183"/>
  <c r="AE909" i="1183"/>
  <c r="U909" i="1183"/>
  <c r="T909" i="1183"/>
  <c r="S909" i="1183"/>
  <c r="Z909" i="1183" s="1"/>
  <c r="E909" i="1183"/>
  <c r="AE908" i="1183"/>
  <c r="U908" i="1183"/>
  <c r="T908" i="1183"/>
  <c r="S908" i="1183"/>
  <c r="Z908" i="1183" s="1"/>
  <c r="E908" i="1183"/>
  <c r="AE907" i="1183"/>
  <c r="U907" i="1183"/>
  <c r="T907" i="1183"/>
  <c r="S907" i="1183"/>
  <c r="E907" i="1183"/>
  <c r="AG906" i="1183"/>
  <c r="AP906" i="1183" s="1"/>
  <c r="AE906" i="1183"/>
  <c r="U906" i="1183"/>
  <c r="T906" i="1183"/>
  <c r="S906" i="1183"/>
  <c r="E906" i="1183"/>
  <c r="AG905" i="1183"/>
  <c r="AP905" i="1183" s="1"/>
  <c r="AE905" i="1183"/>
  <c r="U905" i="1183"/>
  <c r="Z905" i="1183" s="1"/>
  <c r="T905" i="1183"/>
  <c r="S905" i="1183"/>
  <c r="E905" i="1183"/>
  <c r="AG904" i="1183"/>
  <c r="AP904" i="1183" s="1"/>
  <c r="AE904" i="1183"/>
  <c r="U904" i="1183"/>
  <c r="Z904" i="1183" s="1"/>
  <c r="T904" i="1183"/>
  <c r="S904" i="1183"/>
  <c r="E904" i="1183"/>
  <c r="AE903" i="1183"/>
  <c r="AG903" i="1183" s="1"/>
  <c r="AP903" i="1183" s="1"/>
  <c r="U903" i="1183"/>
  <c r="T903" i="1183"/>
  <c r="S903" i="1183"/>
  <c r="E903" i="1183"/>
  <c r="AE902" i="1183"/>
  <c r="U902" i="1183"/>
  <c r="T902" i="1183"/>
  <c r="AG902" i="1183" s="1"/>
  <c r="AP902" i="1183" s="1"/>
  <c r="S902" i="1183"/>
  <c r="Z902" i="1183" s="1"/>
  <c r="E902" i="1183"/>
  <c r="AE901" i="1183"/>
  <c r="U901" i="1183"/>
  <c r="T901" i="1183"/>
  <c r="M901" i="1183" s="1"/>
  <c r="S901" i="1183"/>
  <c r="E901" i="1183"/>
  <c r="AE900" i="1183"/>
  <c r="Z900" i="1183"/>
  <c r="U900" i="1183"/>
  <c r="T900" i="1183"/>
  <c r="AG900" i="1183" s="1"/>
  <c r="AP900" i="1183" s="1"/>
  <c r="S900" i="1183"/>
  <c r="E900" i="1183"/>
  <c r="AG899" i="1183"/>
  <c r="AP899" i="1183" s="1"/>
  <c r="AE899" i="1183"/>
  <c r="U899" i="1183"/>
  <c r="Z899" i="1183" s="1"/>
  <c r="T899" i="1183"/>
  <c r="M899" i="1183" s="1"/>
  <c r="AH899" i="1183" s="1"/>
  <c r="AI899" i="1183" s="1"/>
  <c r="S899" i="1183"/>
  <c r="E899" i="1183"/>
  <c r="AE898" i="1183"/>
  <c r="U898" i="1183"/>
  <c r="T898" i="1183"/>
  <c r="S898" i="1183"/>
  <c r="Z898" i="1183" s="1"/>
  <c r="E898" i="1183"/>
  <c r="AE897" i="1183"/>
  <c r="U897" i="1183"/>
  <c r="Z897" i="1183" s="1"/>
  <c r="T897" i="1183"/>
  <c r="S897" i="1183"/>
  <c r="M897" i="1183"/>
  <c r="E897" i="1183"/>
  <c r="AE896" i="1183"/>
  <c r="U896" i="1183"/>
  <c r="T896" i="1183"/>
  <c r="M896" i="1183" s="1"/>
  <c r="AH896" i="1183" s="1"/>
  <c r="AI896" i="1183" s="1"/>
  <c r="S896" i="1183"/>
  <c r="Z896" i="1183" s="1"/>
  <c r="E896" i="1183"/>
  <c r="AE895" i="1183"/>
  <c r="U895" i="1183"/>
  <c r="Z895" i="1183" s="1"/>
  <c r="T895" i="1183"/>
  <c r="AG895" i="1183" s="1"/>
  <c r="AP895" i="1183" s="1"/>
  <c r="S895" i="1183"/>
  <c r="E895" i="1183"/>
  <c r="AE894" i="1183"/>
  <c r="U894" i="1183"/>
  <c r="Z894" i="1183" s="1"/>
  <c r="T894" i="1183"/>
  <c r="AG894" i="1183" s="1"/>
  <c r="AP894" i="1183" s="1"/>
  <c r="S894" i="1183"/>
  <c r="E894" i="1183"/>
  <c r="AG893" i="1183"/>
  <c r="AP893" i="1183" s="1"/>
  <c r="AE893" i="1183"/>
  <c r="U893" i="1183"/>
  <c r="T893" i="1183"/>
  <c r="S893" i="1183"/>
  <c r="E893" i="1183"/>
  <c r="AE892" i="1183"/>
  <c r="U892" i="1183"/>
  <c r="T892" i="1183"/>
  <c r="S892" i="1183"/>
  <c r="Z892" i="1183" s="1"/>
  <c r="E892" i="1183"/>
  <c r="AE891" i="1183"/>
  <c r="U891" i="1183"/>
  <c r="Z891" i="1183" s="1"/>
  <c r="T891" i="1183"/>
  <c r="S891" i="1183"/>
  <c r="E891" i="1183"/>
  <c r="AE890" i="1183"/>
  <c r="U890" i="1183"/>
  <c r="T890" i="1183"/>
  <c r="S890" i="1183"/>
  <c r="E890" i="1183"/>
  <c r="AE889" i="1183"/>
  <c r="Z889" i="1183"/>
  <c r="U889" i="1183"/>
  <c r="T889" i="1183"/>
  <c r="AG889" i="1183" s="1"/>
  <c r="AP889" i="1183" s="1"/>
  <c r="S889" i="1183"/>
  <c r="E889" i="1183"/>
  <c r="AE888" i="1183"/>
  <c r="U888" i="1183"/>
  <c r="Z888" i="1183" s="1"/>
  <c r="T888" i="1183"/>
  <c r="S888" i="1183"/>
  <c r="E888" i="1183"/>
  <c r="AE887" i="1183"/>
  <c r="Z887" i="1183"/>
  <c r="U887" i="1183"/>
  <c r="T887" i="1183"/>
  <c r="AG887" i="1183" s="1"/>
  <c r="AP887" i="1183" s="1"/>
  <c r="S887" i="1183"/>
  <c r="E887" i="1183"/>
  <c r="AE886" i="1183"/>
  <c r="U886" i="1183"/>
  <c r="Z886" i="1183" s="1"/>
  <c r="T886" i="1183"/>
  <c r="S886" i="1183"/>
  <c r="E886" i="1183"/>
  <c r="AE885" i="1183"/>
  <c r="U885" i="1183"/>
  <c r="T885" i="1183"/>
  <c r="AG885" i="1183" s="1"/>
  <c r="AP885" i="1183" s="1"/>
  <c r="S885" i="1183"/>
  <c r="Z885" i="1183" s="1"/>
  <c r="E885" i="1183"/>
  <c r="AE884" i="1183"/>
  <c r="U884" i="1183"/>
  <c r="Z884" i="1183" s="1"/>
  <c r="T884" i="1183"/>
  <c r="AG884" i="1183" s="1"/>
  <c r="AP884" i="1183" s="1"/>
  <c r="S884" i="1183"/>
  <c r="E884" i="1183"/>
  <c r="AE883" i="1183"/>
  <c r="U883" i="1183"/>
  <c r="Z883" i="1183" s="1"/>
  <c r="T883" i="1183"/>
  <c r="M883" i="1183" s="1"/>
  <c r="S883" i="1183"/>
  <c r="E883" i="1183"/>
  <c r="AE882" i="1183"/>
  <c r="U882" i="1183"/>
  <c r="Z882" i="1183" s="1"/>
  <c r="T882" i="1183"/>
  <c r="AG882" i="1183" s="1"/>
  <c r="AP882" i="1183" s="1"/>
  <c r="S882" i="1183"/>
  <c r="E882" i="1183"/>
  <c r="AE881" i="1183"/>
  <c r="U881" i="1183"/>
  <c r="Z881" i="1183" s="1"/>
  <c r="T881" i="1183"/>
  <c r="S881" i="1183"/>
  <c r="E881" i="1183"/>
  <c r="AE880" i="1183"/>
  <c r="U880" i="1183"/>
  <c r="Z880" i="1183" s="1"/>
  <c r="T880" i="1183"/>
  <c r="M880" i="1183" s="1"/>
  <c r="AH880" i="1183" s="1"/>
  <c r="AI880" i="1183" s="1"/>
  <c r="S880" i="1183"/>
  <c r="E880" i="1183"/>
  <c r="AE879" i="1183"/>
  <c r="U879" i="1183"/>
  <c r="T879" i="1183"/>
  <c r="S879" i="1183"/>
  <c r="E879" i="1183"/>
  <c r="AE878" i="1183"/>
  <c r="U878" i="1183"/>
  <c r="T878" i="1183"/>
  <c r="AG878" i="1183" s="1"/>
  <c r="AP878" i="1183" s="1"/>
  <c r="S878" i="1183"/>
  <c r="E878" i="1183"/>
  <c r="AE877" i="1183"/>
  <c r="U877" i="1183"/>
  <c r="T877" i="1183"/>
  <c r="S877" i="1183"/>
  <c r="E877" i="1183"/>
  <c r="AE876" i="1183"/>
  <c r="U876" i="1183"/>
  <c r="T876" i="1183"/>
  <c r="S876" i="1183"/>
  <c r="E876" i="1183"/>
  <c r="AG875" i="1183"/>
  <c r="AP875" i="1183" s="1"/>
  <c r="AE875" i="1183"/>
  <c r="U875" i="1183"/>
  <c r="T875" i="1183"/>
  <c r="S875" i="1183"/>
  <c r="E875" i="1183"/>
  <c r="AE874" i="1183"/>
  <c r="U874" i="1183"/>
  <c r="T874" i="1183"/>
  <c r="S874" i="1183"/>
  <c r="E874" i="1183"/>
  <c r="AE873" i="1183"/>
  <c r="AG873" i="1183" s="1"/>
  <c r="AP873" i="1183" s="1"/>
  <c r="U873" i="1183"/>
  <c r="T873" i="1183"/>
  <c r="S873" i="1183"/>
  <c r="E873" i="1183"/>
  <c r="AE872" i="1183"/>
  <c r="U872" i="1183"/>
  <c r="T872" i="1183"/>
  <c r="AG872" i="1183" s="1"/>
  <c r="AP872" i="1183" s="1"/>
  <c r="S872" i="1183"/>
  <c r="Z872" i="1183" s="1"/>
  <c r="E872" i="1183"/>
  <c r="AE871" i="1183"/>
  <c r="M871" i="1183" s="1"/>
  <c r="U871" i="1183"/>
  <c r="T871" i="1183"/>
  <c r="S871" i="1183"/>
  <c r="E871" i="1183"/>
  <c r="AE870" i="1183"/>
  <c r="Z870" i="1183"/>
  <c r="U870" i="1183"/>
  <c r="T870" i="1183"/>
  <c r="S870" i="1183"/>
  <c r="M870" i="1183"/>
  <c r="E870" i="1183"/>
  <c r="AE869" i="1183"/>
  <c r="U869" i="1183"/>
  <c r="Z869" i="1183" s="1"/>
  <c r="T869" i="1183"/>
  <c r="S869" i="1183"/>
  <c r="E869" i="1183"/>
  <c r="AE868" i="1183"/>
  <c r="U868" i="1183"/>
  <c r="Z868" i="1183" s="1"/>
  <c r="T868" i="1183"/>
  <c r="AG868" i="1183" s="1"/>
  <c r="AP868" i="1183" s="1"/>
  <c r="S868" i="1183"/>
  <c r="E868" i="1183"/>
  <c r="AE867" i="1183"/>
  <c r="U867" i="1183"/>
  <c r="T867" i="1183"/>
  <c r="S867" i="1183"/>
  <c r="E867" i="1183"/>
  <c r="AE866" i="1183"/>
  <c r="U866" i="1183"/>
  <c r="T866" i="1183"/>
  <c r="S866" i="1183"/>
  <c r="Z866" i="1183" s="1"/>
  <c r="E866" i="1183"/>
  <c r="AE865" i="1183"/>
  <c r="U865" i="1183"/>
  <c r="T865" i="1183"/>
  <c r="S865" i="1183"/>
  <c r="Z865" i="1183" s="1"/>
  <c r="M865" i="1183"/>
  <c r="E865" i="1183"/>
  <c r="AE864" i="1183"/>
  <c r="U864" i="1183"/>
  <c r="T864" i="1183"/>
  <c r="S864" i="1183"/>
  <c r="E864" i="1183"/>
  <c r="AE863" i="1183"/>
  <c r="U863" i="1183"/>
  <c r="T863" i="1183"/>
  <c r="S863" i="1183"/>
  <c r="M863" i="1183"/>
  <c r="AH863" i="1183" s="1"/>
  <c r="AI863" i="1183" s="1"/>
  <c r="E863" i="1183"/>
  <c r="AE862" i="1183"/>
  <c r="Z862" i="1183"/>
  <c r="U862" i="1183"/>
  <c r="T862" i="1183"/>
  <c r="S862" i="1183"/>
  <c r="E862" i="1183"/>
  <c r="AE861" i="1183"/>
  <c r="U861" i="1183"/>
  <c r="T861" i="1183"/>
  <c r="AG861" i="1183" s="1"/>
  <c r="AP861" i="1183" s="1"/>
  <c r="S861" i="1183"/>
  <c r="M861" i="1183"/>
  <c r="AH861" i="1183" s="1"/>
  <c r="AI861" i="1183" s="1"/>
  <c r="E861" i="1183"/>
  <c r="AE860" i="1183"/>
  <c r="U860" i="1183"/>
  <c r="Z860" i="1183" s="1"/>
  <c r="T860" i="1183"/>
  <c r="M860" i="1183" s="1"/>
  <c r="S860" i="1183"/>
  <c r="E860" i="1183"/>
  <c r="AE859" i="1183"/>
  <c r="U859" i="1183"/>
  <c r="Z859" i="1183" s="1"/>
  <c r="T859" i="1183"/>
  <c r="S859" i="1183"/>
  <c r="E859" i="1183"/>
  <c r="AE858" i="1183"/>
  <c r="U858" i="1183"/>
  <c r="Z858" i="1183" s="1"/>
  <c r="T858" i="1183"/>
  <c r="AG858" i="1183" s="1"/>
  <c r="AP858" i="1183" s="1"/>
  <c r="S858" i="1183"/>
  <c r="E858" i="1183"/>
  <c r="AE857" i="1183"/>
  <c r="U857" i="1183"/>
  <c r="T857" i="1183"/>
  <c r="S857" i="1183"/>
  <c r="E857" i="1183"/>
  <c r="AE856" i="1183"/>
  <c r="U856" i="1183"/>
  <c r="T856" i="1183"/>
  <c r="M856" i="1183" s="1"/>
  <c r="S856" i="1183"/>
  <c r="E856" i="1183"/>
  <c r="AE855" i="1183"/>
  <c r="U855" i="1183"/>
  <c r="T855" i="1183"/>
  <c r="M855" i="1183" s="1"/>
  <c r="S855" i="1183"/>
  <c r="E855" i="1183"/>
  <c r="AE854" i="1183"/>
  <c r="U854" i="1183"/>
  <c r="Z854" i="1183" s="1"/>
  <c r="T854" i="1183"/>
  <c r="S854" i="1183"/>
  <c r="E854" i="1183"/>
  <c r="AE853" i="1183"/>
  <c r="Z853" i="1183"/>
  <c r="U853" i="1183"/>
  <c r="T853" i="1183"/>
  <c r="M853" i="1183" s="1"/>
  <c r="S853" i="1183"/>
  <c r="E853" i="1183"/>
  <c r="AE852" i="1183"/>
  <c r="U852" i="1183"/>
  <c r="T852" i="1183"/>
  <c r="S852" i="1183"/>
  <c r="E852" i="1183"/>
  <c r="AE851" i="1183"/>
  <c r="Z851" i="1183"/>
  <c r="U851" i="1183"/>
  <c r="T851" i="1183"/>
  <c r="S851" i="1183"/>
  <c r="E851" i="1183"/>
  <c r="AE850" i="1183"/>
  <c r="U850" i="1183"/>
  <c r="Z850" i="1183" s="1"/>
  <c r="T850" i="1183"/>
  <c r="M850" i="1183" s="1"/>
  <c r="AH850" i="1183" s="1"/>
  <c r="AI850" i="1183" s="1"/>
  <c r="S850" i="1183"/>
  <c r="E850" i="1183"/>
  <c r="AE849" i="1183"/>
  <c r="AG849" i="1183" s="1"/>
  <c r="AP849" i="1183" s="1"/>
  <c r="U849" i="1183"/>
  <c r="Z849" i="1183" s="1"/>
  <c r="T849" i="1183"/>
  <c r="S849" i="1183"/>
  <c r="E849" i="1183"/>
  <c r="AG848" i="1183"/>
  <c r="AP848" i="1183" s="1"/>
  <c r="AE848" i="1183"/>
  <c r="U848" i="1183"/>
  <c r="T848" i="1183"/>
  <c r="S848" i="1183"/>
  <c r="Z848" i="1183" s="1"/>
  <c r="E848" i="1183"/>
  <c r="AE847" i="1183"/>
  <c r="U847" i="1183"/>
  <c r="Z847" i="1183" s="1"/>
  <c r="T847" i="1183"/>
  <c r="M847" i="1183" s="1"/>
  <c r="S847" i="1183"/>
  <c r="E847" i="1183"/>
  <c r="AP846" i="1183"/>
  <c r="AE846" i="1183"/>
  <c r="U846" i="1183"/>
  <c r="Z846" i="1183" s="1"/>
  <c r="T846" i="1183"/>
  <c r="AG846" i="1183" s="1"/>
  <c r="S846" i="1183"/>
  <c r="M846" i="1183"/>
  <c r="E846" i="1183"/>
  <c r="AE845" i="1183"/>
  <c r="U845" i="1183"/>
  <c r="Z845" i="1183" s="1"/>
  <c r="T845" i="1183"/>
  <c r="AG845" i="1183" s="1"/>
  <c r="AP845" i="1183" s="1"/>
  <c r="S845" i="1183"/>
  <c r="E845" i="1183"/>
  <c r="AE844" i="1183"/>
  <c r="U844" i="1183"/>
  <c r="Z844" i="1183" s="1"/>
  <c r="T844" i="1183"/>
  <c r="AG844" i="1183" s="1"/>
  <c r="AP844" i="1183" s="1"/>
  <c r="S844" i="1183"/>
  <c r="E844" i="1183"/>
  <c r="AE843" i="1183"/>
  <c r="M843" i="1183" s="1"/>
  <c r="U843" i="1183"/>
  <c r="T843" i="1183"/>
  <c r="S843" i="1183"/>
  <c r="Z843" i="1183" s="1"/>
  <c r="E843" i="1183"/>
  <c r="AE842" i="1183"/>
  <c r="AG842" i="1183" s="1"/>
  <c r="AP842" i="1183" s="1"/>
  <c r="U842" i="1183"/>
  <c r="T842" i="1183"/>
  <c r="S842" i="1183"/>
  <c r="M842" i="1183"/>
  <c r="AH842" i="1183" s="1"/>
  <c r="AI842" i="1183" s="1"/>
  <c r="E842" i="1183"/>
  <c r="AE841" i="1183"/>
  <c r="U841" i="1183"/>
  <c r="Z841" i="1183" s="1"/>
  <c r="T841" i="1183"/>
  <c r="S841" i="1183"/>
  <c r="E841" i="1183"/>
  <c r="AE840" i="1183"/>
  <c r="U840" i="1183"/>
  <c r="T840" i="1183"/>
  <c r="S840" i="1183"/>
  <c r="E840" i="1183"/>
  <c r="AE839" i="1183"/>
  <c r="U839" i="1183"/>
  <c r="T839" i="1183"/>
  <c r="S839" i="1183"/>
  <c r="E839" i="1183"/>
  <c r="AE838" i="1183"/>
  <c r="U838" i="1183"/>
  <c r="Z838" i="1183" s="1"/>
  <c r="T838" i="1183"/>
  <c r="AG838" i="1183" s="1"/>
  <c r="AP838" i="1183" s="1"/>
  <c r="S838" i="1183"/>
  <c r="E838" i="1183"/>
  <c r="AE837" i="1183"/>
  <c r="M837" i="1183" s="1"/>
  <c r="U837" i="1183"/>
  <c r="Z837" i="1183" s="1"/>
  <c r="T837" i="1183"/>
  <c r="S837" i="1183"/>
  <c r="E837" i="1183"/>
  <c r="AE836" i="1183"/>
  <c r="AG836" i="1183" s="1"/>
  <c r="AP836" i="1183" s="1"/>
  <c r="U836" i="1183"/>
  <c r="Z836" i="1183" s="1"/>
  <c r="T836" i="1183"/>
  <c r="S836" i="1183"/>
  <c r="E836" i="1183"/>
  <c r="AE835" i="1183"/>
  <c r="U835" i="1183"/>
  <c r="T835" i="1183"/>
  <c r="S835" i="1183"/>
  <c r="E835" i="1183"/>
  <c r="AE834" i="1183"/>
  <c r="U834" i="1183"/>
  <c r="Z834" i="1183" s="1"/>
  <c r="T834" i="1183"/>
  <c r="S834" i="1183"/>
  <c r="E834" i="1183"/>
  <c r="AE833" i="1183"/>
  <c r="U833" i="1183"/>
  <c r="Z833" i="1183" s="1"/>
  <c r="T833" i="1183"/>
  <c r="S833" i="1183"/>
  <c r="E833" i="1183"/>
  <c r="AE832" i="1183"/>
  <c r="AG832" i="1183" s="1"/>
  <c r="Z832" i="1183"/>
  <c r="U832" i="1183"/>
  <c r="T832" i="1183"/>
  <c r="S832" i="1183"/>
  <c r="M832" i="1183"/>
  <c r="E832" i="1183"/>
  <c r="AE831" i="1183"/>
  <c r="U831" i="1183"/>
  <c r="Z831" i="1183" s="1"/>
  <c r="T831" i="1183"/>
  <c r="M831" i="1183" s="1"/>
  <c r="S831" i="1183"/>
  <c r="E831" i="1183"/>
  <c r="AE830" i="1183"/>
  <c r="U830" i="1183"/>
  <c r="Z830" i="1183" s="1"/>
  <c r="T830" i="1183"/>
  <c r="M830" i="1183" s="1"/>
  <c r="S830" i="1183"/>
  <c r="E830" i="1183"/>
  <c r="AE829" i="1183"/>
  <c r="U829" i="1183"/>
  <c r="T829" i="1183"/>
  <c r="S829" i="1183"/>
  <c r="E829" i="1183"/>
  <c r="AE828" i="1183"/>
  <c r="U828" i="1183"/>
  <c r="T828" i="1183"/>
  <c r="S828" i="1183"/>
  <c r="E828" i="1183"/>
  <c r="AE827" i="1183"/>
  <c r="U827" i="1183"/>
  <c r="T827" i="1183"/>
  <c r="M827" i="1183" s="1"/>
  <c r="S827" i="1183"/>
  <c r="E827" i="1183"/>
  <c r="AE826" i="1183"/>
  <c r="U826" i="1183"/>
  <c r="Z826" i="1183" s="1"/>
  <c r="T826" i="1183"/>
  <c r="M826" i="1183" s="1"/>
  <c r="AH826" i="1183" s="1"/>
  <c r="AI826" i="1183" s="1"/>
  <c r="S826" i="1183"/>
  <c r="E826" i="1183"/>
  <c r="AE825" i="1183"/>
  <c r="U825" i="1183"/>
  <c r="T825" i="1183"/>
  <c r="S825" i="1183"/>
  <c r="Z825" i="1183" s="1"/>
  <c r="E825" i="1183"/>
  <c r="AE824" i="1183"/>
  <c r="U824" i="1183"/>
  <c r="T824" i="1183"/>
  <c r="S824" i="1183"/>
  <c r="E824" i="1183"/>
  <c r="AE823" i="1183"/>
  <c r="U823" i="1183"/>
  <c r="T823" i="1183"/>
  <c r="AG823" i="1183" s="1"/>
  <c r="AP823" i="1183" s="1"/>
  <c r="S823" i="1183"/>
  <c r="E823" i="1183"/>
  <c r="AE822" i="1183"/>
  <c r="U822" i="1183"/>
  <c r="Z822" i="1183" s="1"/>
  <c r="T822" i="1183"/>
  <c r="S822" i="1183"/>
  <c r="E822" i="1183"/>
  <c r="AE821" i="1183"/>
  <c r="U821" i="1183"/>
  <c r="T821" i="1183"/>
  <c r="S821" i="1183"/>
  <c r="E821" i="1183"/>
  <c r="AG820" i="1183"/>
  <c r="AP820" i="1183" s="1"/>
  <c r="AE820" i="1183"/>
  <c r="Z820" i="1183"/>
  <c r="U820" i="1183"/>
  <c r="T820" i="1183"/>
  <c r="S820" i="1183"/>
  <c r="M820" i="1183"/>
  <c r="E820" i="1183"/>
  <c r="AE819" i="1183"/>
  <c r="U819" i="1183"/>
  <c r="T819" i="1183"/>
  <c r="AG819" i="1183" s="1"/>
  <c r="AP819" i="1183" s="1"/>
  <c r="S819" i="1183"/>
  <c r="Z819" i="1183" s="1"/>
  <c r="E819" i="1183"/>
  <c r="AE818" i="1183"/>
  <c r="U818" i="1183"/>
  <c r="T818" i="1183"/>
  <c r="S818" i="1183"/>
  <c r="Z818" i="1183" s="1"/>
  <c r="E818" i="1183"/>
  <c r="AE817" i="1183"/>
  <c r="U817" i="1183"/>
  <c r="T817" i="1183"/>
  <c r="S817" i="1183"/>
  <c r="Z817" i="1183" s="1"/>
  <c r="E817" i="1183"/>
  <c r="AE816" i="1183"/>
  <c r="U816" i="1183"/>
  <c r="T816" i="1183"/>
  <c r="S816" i="1183"/>
  <c r="E816" i="1183"/>
  <c r="AE815" i="1183"/>
  <c r="U815" i="1183"/>
  <c r="T815" i="1183"/>
  <c r="S815" i="1183"/>
  <c r="E815" i="1183"/>
  <c r="AE814" i="1183"/>
  <c r="U814" i="1183"/>
  <c r="T814" i="1183"/>
  <c r="S814" i="1183"/>
  <c r="M814" i="1183"/>
  <c r="E814" i="1183"/>
  <c r="AE813" i="1183"/>
  <c r="U813" i="1183"/>
  <c r="T813" i="1183"/>
  <c r="S813" i="1183"/>
  <c r="E813" i="1183"/>
  <c r="AE812" i="1183"/>
  <c r="M812" i="1183" s="1"/>
  <c r="U812" i="1183"/>
  <c r="T812" i="1183"/>
  <c r="S812" i="1183"/>
  <c r="E812" i="1183"/>
  <c r="AE811" i="1183"/>
  <c r="U811" i="1183"/>
  <c r="T811" i="1183"/>
  <c r="S811" i="1183"/>
  <c r="E811" i="1183"/>
  <c r="AE810" i="1183"/>
  <c r="U810" i="1183"/>
  <c r="T810" i="1183"/>
  <c r="S810" i="1183"/>
  <c r="M810" i="1183"/>
  <c r="E810" i="1183"/>
  <c r="AE809" i="1183"/>
  <c r="U809" i="1183"/>
  <c r="T809" i="1183"/>
  <c r="S809" i="1183"/>
  <c r="E809" i="1183"/>
  <c r="AE808" i="1183"/>
  <c r="U808" i="1183"/>
  <c r="T808" i="1183"/>
  <c r="S808" i="1183"/>
  <c r="E808" i="1183"/>
  <c r="AE807" i="1183"/>
  <c r="U807" i="1183"/>
  <c r="T807" i="1183"/>
  <c r="S807" i="1183"/>
  <c r="E807" i="1183"/>
  <c r="AE806" i="1183"/>
  <c r="Z806" i="1183"/>
  <c r="U806" i="1183"/>
  <c r="T806" i="1183"/>
  <c r="S806" i="1183"/>
  <c r="E806" i="1183"/>
  <c r="AE805" i="1183"/>
  <c r="Z805" i="1183"/>
  <c r="U805" i="1183"/>
  <c r="T805" i="1183"/>
  <c r="S805" i="1183"/>
  <c r="E805" i="1183"/>
  <c r="AE804" i="1183"/>
  <c r="AG804" i="1183" s="1"/>
  <c r="AP804" i="1183" s="1"/>
  <c r="U804" i="1183"/>
  <c r="T804" i="1183"/>
  <c r="S804" i="1183"/>
  <c r="E804" i="1183"/>
  <c r="AE803" i="1183"/>
  <c r="M803" i="1183" s="1"/>
  <c r="Z803" i="1183"/>
  <c r="U803" i="1183"/>
  <c r="T803" i="1183"/>
  <c r="S803" i="1183"/>
  <c r="E803" i="1183"/>
  <c r="AE802" i="1183"/>
  <c r="U802" i="1183"/>
  <c r="T802" i="1183"/>
  <c r="S802" i="1183"/>
  <c r="Z802" i="1183" s="1"/>
  <c r="M802" i="1183"/>
  <c r="E802" i="1183"/>
  <c r="AE801" i="1183"/>
  <c r="M801" i="1183" s="1"/>
  <c r="U801" i="1183"/>
  <c r="T801" i="1183"/>
  <c r="S801" i="1183"/>
  <c r="E801" i="1183"/>
  <c r="AE800" i="1183"/>
  <c r="U800" i="1183"/>
  <c r="T800" i="1183"/>
  <c r="S800" i="1183"/>
  <c r="Z800" i="1183" s="1"/>
  <c r="E800" i="1183"/>
  <c r="AE799" i="1183"/>
  <c r="U799" i="1183"/>
  <c r="T799" i="1183"/>
  <c r="S799" i="1183"/>
  <c r="Z799" i="1183" s="1"/>
  <c r="E799" i="1183"/>
  <c r="AE798" i="1183"/>
  <c r="U798" i="1183"/>
  <c r="T798" i="1183"/>
  <c r="S798" i="1183"/>
  <c r="E798" i="1183"/>
  <c r="AG797" i="1183"/>
  <c r="AE797" i="1183"/>
  <c r="M797" i="1183" s="1"/>
  <c r="AH797" i="1183" s="1"/>
  <c r="AI797" i="1183" s="1"/>
  <c r="Z797" i="1183"/>
  <c r="U797" i="1183"/>
  <c r="T797" i="1183"/>
  <c r="S797" i="1183"/>
  <c r="E797" i="1183"/>
  <c r="AE796" i="1183"/>
  <c r="U796" i="1183"/>
  <c r="T796" i="1183"/>
  <c r="AG796" i="1183" s="1"/>
  <c r="AP796" i="1183" s="1"/>
  <c r="S796" i="1183"/>
  <c r="Z796" i="1183" s="1"/>
  <c r="M796" i="1183"/>
  <c r="E796" i="1183"/>
  <c r="AE795" i="1183"/>
  <c r="U795" i="1183"/>
  <c r="Z795" i="1183" s="1"/>
  <c r="T795" i="1183"/>
  <c r="M795" i="1183" s="1"/>
  <c r="S795" i="1183"/>
  <c r="E795" i="1183"/>
  <c r="AE794" i="1183"/>
  <c r="Z794" i="1183"/>
  <c r="U794" i="1183"/>
  <c r="T794" i="1183"/>
  <c r="M794" i="1183" s="1"/>
  <c r="S794" i="1183"/>
  <c r="E794" i="1183"/>
  <c r="AE793" i="1183"/>
  <c r="U793" i="1183"/>
  <c r="Z793" i="1183" s="1"/>
  <c r="T793" i="1183"/>
  <c r="S793" i="1183"/>
  <c r="E793" i="1183"/>
  <c r="AE792" i="1183"/>
  <c r="U792" i="1183"/>
  <c r="Z792" i="1183" s="1"/>
  <c r="T792" i="1183"/>
  <c r="S792" i="1183"/>
  <c r="E792" i="1183"/>
  <c r="AE791" i="1183"/>
  <c r="U791" i="1183"/>
  <c r="T791" i="1183"/>
  <c r="S791" i="1183"/>
  <c r="Z791" i="1183" s="1"/>
  <c r="E791" i="1183"/>
  <c r="AE790" i="1183"/>
  <c r="U790" i="1183"/>
  <c r="T790" i="1183"/>
  <c r="S790" i="1183"/>
  <c r="E790" i="1183"/>
  <c r="AE789" i="1183"/>
  <c r="U789" i="1183"/>
  <c r="T789" i="1183"/>
  <c r="S789" i="1183"/>
  <c r="E789" i="1183"/>
  <c r="AE788" i="1183"/>
  <c r="U788" i="1183"/>
  <c r="T788" i="1183"/>
  <c r="S788" i="1183"/>
  <c r="E788" i="1183"/>
  <c r="AE787" i="1183"/>
  <c r="U787" i="1183"/>
  <c r="T787" i="1183"/>
  <c r="AG787" i="1183" s="1"/>
  <c r="AP787" i="1183" s="1"/>
  <c r="S787" i="1183"/>
  <c r="Z787" i="1183" s="1"/>
  <c r="E787" i="1183"/>
  <c r="AE786" i="1183"/>
  <c r="U786" i="1183"/>
  <c r="T786" i="1183"/>
  <c r="AG786" i="1183" s="1"/>
  <c r="AP786" i="1183" s="1"/>
  <c r="S786" i="1183"/>
  <c r="E786" i="1183"/>
  <c r="AE785" i="1183"/>
  <c r="U785" i="1183"/>
  <c r="T785" i="1183"/>
  <c r="S785" i="1183"/>
  <c r="E785" i="1183"/>
  <c r="AE784" i="1183"/>
  <c r="AG784" i="1183" s="1"/>
  <c r="AP784" i="1183" s="1"/>
  <c r="U784" i="1183"/>
  <c r="T784" i="1183"/>
  <c r="S784" i="1183"/>
  <c r="E784" i="1183"/>
  <c r="AE783" i="1183"/>
  <c r="AG783" i="1183" s="1"/>
  <c r="AP783" i="1183" s="1"/>
  <c r="U783" i="1183"/>
  <c r="Z783" i="1183" s="1"/>
  <c r="T783" i="1183"/>
  <c r="S783" i="1183"/>
  <c r="E783" i="1183"/>
  <c r="AE782" i="1183"/>
  <c r="U782" i="1183"/>
  <c r="T782" i="1183"/>
  <c r="S782" i="1183"/>
  <c r="E782" i="1183"/>
  <c r="AE781" i="1183"/>
  <c r="U781" i="1183"/>
  <c r="T781" i="1183"/>
  <c r="S781" i="1183"/>
  <c r="E781" i="1183"/>
  <c r="AE780" i="1183"/>
  <c r="U780" i="1183"/>
  <c r="Z780" i="1183" s="1"/>
  <c r="T780" i="1183"/>
  <c r="S780" i="1183"/>
  <c r="E780" i="1183"/>
  <c r="AE779" i="1183"/>
  <c r="U779" i="1183"/>
  <c r="T779" i="1183"/>
  <c r="S779" i="1183"/>
  <c r="Z779" i="1183" s="1"/>
  <c r="E779" i="1183"/>
  <c r="AE778" i="1183"/>
  <c r="Z778" i="1183"/>
  <c r="U778" i="1183"/>
  <c r="T778" i="1183"/>
  <c r="S778" i="1183"/>
  <c r="E778" i="1183"/>
  <c r="AE777" i="1183"/>
  <c r="U777" i="1183"/>
  <c r="Z777" i="1183" s="1"/>
  <c r="T777" i="1183"/>
  <c r="M777" i="1183" s="1"/>
  <c r="AH777" i="1183" s="1"/>
  <c r="AI777" i="1183" s="1"/>
  <c r="S777" i="1183"/>
  <c r="E777" i="1183"/>
  <c r="AE776" i="1183"/>
  <c r="U776" i="1183"/>
  <c r="T776" i="1183"/>
  <c r="S776" i="1183"/>
  <c r="Z776" i="1183" s="1"/>
  <c r="M776" i="1183"/>
  <c r="E776" i="1183"/>
  <c r="AE775" i="1183"/>
  <c r="U775" i="1183"/>
  <c r="T775" i="1183"/>
  <c r="S775" i="1183"/>
  <c r="E775" i="1183"/>
  <c r="AE774" i="1183"/>
  <c r="U774" i="1183"/>
  <c r="T774" i="1183"/>
  <c r="S774" i="1183"/>
  <c r="M774" i="1183"/>
  <c r="AH774" i="1183" s="1"/>
  <c r="AI774" i="1183" s="1"/>
  <c r="E774" i="1183"/>
  <c r="AE773" i="1183"/>
  <c r="U773" i="1183"/>
  <c r="Z773" i="1183" s="1"/>
  <c r="T773" i="1183"/>
  <c r="S773" i="1183"/>
  <c r="E773" i="1183"/>
  <c r="AG772" i="1183"/>
  <c r="AP772" i="1183" s="1"/>
  <c r="AE772" i="1183"/>
  <c r="U772" i="1183"/>
  <c r="T772" i="1183"/>
  <c r="S772" i="1183"/>
  <c r="M772" i="1183"/>
  <c r="E772" i="1183"/>
  <c r="AE771" i="1183"/>
  <c r="U771" i="1183"/>
  <c r="T771" i="1183"/>
  <c r="S771" i="1183"/>
  <c r="E771" i="1183"/>
  <c r="AG770" i="1183"/>
  <c r="AP770" i="1183" s="1"/>
  <c r="AE770" i="1183"/>
  <c r="U770" i="1183"/>
  <c r="T770" i="1183"/>
  <c r="S770" i="1183"/>
  <c r="E770" i="1183"/>
  <c r="AE769" i="1183"/>
  <c r="AG769" i="1183" s="1"/>
  <c r="AP769" i="1183" s="1"/>
  <c r="U769" i="1183"/>
  <c r="Z769" i="1183" s="1"/>
  <c r="T769" i="1183"/>
  <c r="S769" i="1183"/>
  <c r="E769" i="1183"/>
  <c r="AG768" i="1183"/>
  <c r="AP768" i="1183" s="1"/>
  <c r="AE768" i="1183"/>
  <c r="U768" i="1183"/>
  <c r="T768" i="1183"/>
  <c r="S768" i="1183"/>
  <c r="E768" i="1183"/>
  <c r="AE767" i="1183"/>
  <c r="U767" i="1183"/>
  <c r="T767" i="1183"/>
  <c r="S767" i="1183"/>
  <c r="E767" i="1183"/>
  <c r="AP766" i="1183"/>
  <c r="AE766" i="1183"/>
  <c r="U766" i="1183"/>
  <c r="T766" i="1183"/>
  <c r="AG766" i="1183" s="1"/>
  <c r="S766" i="1183"/>
  <c r="M766" i="1183"/>
  <c r="E766" i="1183"/>
  <c r="AE765" i="1183"/>
  <c r="U765" i="1183"/>
  <c r="Z765" i="1183" s="1"/>
  <c r="T765" i="1183"/>
  <c r="S765" i="1183"/>
  <c r="E765" i="1183"/>
  <c r="AE764" i="1183"/>
  <c r="U764" i="1183"/>
  <c r="Z764" i="1183" s="1"/>
  <c r="T764" i="1183"/>
  <c r="S764" i="1183"/>
  <c r="E764" i="1183"/>
  <c r="AG763" i="1183"/>
  <c r="AP763" i="1183" s="1"/>
  <c r="AE763" i="1183"/>
  <c r="U763" i="1183"/>
  <c r="T763" i="1183"/>
  <c r="S763" i="1183"/>
  <c r="E763" i="1183"/>
  <c r="AE762" i="1183"/>
  <c r="U762" i="1183"/>
  <c r="Z762" i="1183" s="1"/>
  <c r="T762" i="1183"/>
  <c r="S762" i="1183"/>
  <c r="E762" i="1183"/>
  <c r="AE761" i="1183"/>
  <c r="U761" i="1183"/>
  <c r="T761" i="1183"/>
  <c r="S761" i="1183"/>
  <c r="E761" i="1183"/>
  <c r="AE760" i="1183"/>
  <c r="U760" i="1183"/>
  <c r="T760" i="1183"/>
  <c r="AG760" i="1183" s="1"/>
  <c r="AP760" i="1183" s="1"/>
  <c r="S760" i="1183"/>
  <c r="E760" i="1183"/>
  <c r="AE759" i="1183"/>
  <c r="U759" i="1183"/>
  <c r="T759" i="1183"/>
  <c r="S759" i="1183"/>
  <c r="Z759" i="1183" s="1"/>
  <c r="E759" i="1183"/>
  <c r="AE758" i="1183"/>
  <c r="U758" i="1183"/>
  <c r="T758" i="1183"/>
  <c r="S758" i="1183"/>
  <c r="E758" i="1183"/>
  <c r="AE757" i="1183"/>
  <c r="U757" i="1183"/>
  <c r="Z757" i="1183" s="1"/>
  <c r="T757" i="1183"/>
  <c r="S757" i="1183"/>
  <c r="E757" i="1183"/>
  <c r="AE756" i="1183"/>
  <c r="AG756" i="1183" s="1"/>
  <c r="AP756" i="1183" s="1"/>
  <c r="U756" i="1183"/>
  <c r="T756" i="1183"/>
  <c r="S756" i="1183"/>
  <c r="E756" i="1183"/>
  <c r="AE755" i="1183"/>
  <c r="Z755" i="1183"/>
  <c r="U755" i="1183"/>
  <c r="T755" i="1183"/>
  <c r="S755" i="1183"/>
  <c r="E755" i="1183"/>
  <c r="AE754" i="1183"/>
  <c r="U754" i="1183"/>
  <c r="T754" i="1183"/>
  <c r="S754" i="1183"/>
  <c r="E754" i="1183"/>
  <c r="AE753" i="1183"/>
  <c r="U753" i="1183"/>
  <c r="T753" i="1183"/>
  <c r="S753" i="1183"/>
  <c r="E753" i="1183"/>
  <c r="AE752" i="1183"/>
  <c r="Z752" i="1183"/>
  <c r="U752" i="1183"/>
  <c r="T752" i="1183"/>
  <c r="S752" i="1183"/>
  <c r="M752" i="1183"/>
  <c r="E752" i="1183"/>
  <c r="AE751" i="1183"/>
  <c r="Z751" i="1183"/>
  <c r="U751" i="1183"/>
  <c r="T751" i="1183"/>
  <c r="S751" i="1183"/>
  <c r="E751" i="1183"/>
  <c r="AE750" i="1183"/>
  <c r="U750" i="1183"/>
  <c r="T750" i="1183"/>
  <c r="S750" i="1183"/>
  <c r="Z750" i="1183" s="1"/>
  <c r="E750" i="1183"/>
  <c r="AE749" i="1183"/>
  <c r="Z749" i="1183"/>
  <c r="U749" i="1183"/>
  <c r="T749" i="1183"/>
  <c r="S749" i="1183"/>
  <c r="E749" i="1183"/>
  <c r="AE748" i="1183"/>
  <c r="U748" i="1183"/>
  <c r="Z748" i="1183" s="1"/>
  <c r="T748" i="1183"/>
  <c r="S748" i="1183"/>
  <c r="E748" i="1183"/>
  <c r="AE747" i="1183"/>
  <c r="Z747" i="1183"/>
  <c r="U747" i="1183"/>
  <c r="T747" i="1183"/>
  <c r="S747" i="1183"/>
  <c r="E747" i="1183"/>
  <c r="AE746" i="1183"/>
  <c r="U746" i="1183"/>
  <c r="T746" i="1183"/>
  <c r="S746" i="1183"/>
  <c r="E746" i="1183"/>
  <c r="AE745" i="1183"/>
  <c r="M745" i="1183" s="1"/>
  <c r="Z745" i="1183"/>
  <c r="U745" i="1183"/>
  <c r="T745" i="1183"/>
  <c r="S745" i="1183"/>
  <c r="E745" i="1183"/>
  <c r="AE744" i="1183"/>
  <c r="U744" i="1183"/>
  <c r="T744" i="1183"/>
  <c r="S744" i="1183"/>
  <c r="E744" i="1183"/>
  <c r="AE743" i="1183"/>
  <c r="U743" i="1183"/>
  <c r="T743" i="1183"/>
  <c r="S743" i="1183"/>
  <c r="E743" i="1183"/>
  <c r="AE742" i="1183"/>
  <c r="U742" i="1183"/>
  <c r="T742" i="1183"/>
  <c r="S742" i="1183"/>
  <c r="E742" i="1183"/>
  <c r="AE741" i="1183"/>
  <c r="U741" i="1183"/>
  <c r="Z741" i="1183" s="1"/>
  <c r="T741" i="1183"/>
  <c r="M741" i="1183" s="1"/>
  <c r="S741" i="1183"/>
  <c r="E741" i="1183"/>
  <c r="AE740" i="1183"/>
  <c r="U740" i="1183"/>
  <c r="Z740" i="1183" s="1"/>
  <c r="T740" i="1183"/>
  <c r="S740" i="1183"/>
  <c r="M740" i="1183"/>
  <c r="AH740" i="1183" s="1"/>
  <c r="AI740" i="1183" s="1"/>
  <c r="E740" i="1183"/>
  <c r="AE739" i="1183"/>
  <c r="U739" i="1183"/>
  <c r="Z739" i="1183" s="1"/>
  <c r="T739" i="1183"/>
  <c r="S739" i="1183"/>
  <c r="E739" i="1183"/>
  <c r="AE738" i="1183"/>
  <c r="U738" i="1183"/>
  <c r="T738" i="1183"/>
  <c r="AG738" i="1183" s="1"/>
  <c r="AP738" i="1183" s="1"/>
  <c r="S738" i="1183"/>
  <c r="E738" i="1183"/>
  <c r="AE737" i="1183"/>
  <c r="AG737" i="1183" s="1"/>
  <c r="AP737" i="1183" s="1"/>
  <c r="Z737" i="1183"/>
  <c r="U737" i="1183"/>
  <c r="T737" i="1183"/>
  <c r="S737" i="1183"/>
  <c r="E737" i="1183"/>
  <c r="AE736" i="1183"/>
  <c r="AG736" i="1183" s="1"/>
  <c r="AP736" i="1183" s="1"/>
  <c r="U736" i="1183"/>
  <c r="Z736" i="1183" s="1"/>
  <c r="T736" i="1183"/>
  <c r="S736" i="1183"/>
  <c r="E736" i="1183"/>
  <c r="AE735" i="1183"/>
  <c r="U735" i="1183"/>
  <c r="T735" i="1183"/>
  <c r="S735" i="1183"/>
  <c r="Z735" i="1183" s="1"/>
  <c r="M735" i="1183"/>
  <c r="E735" i="1183"/>
  <c r="AE734" i="1183"/>
  <c r="U734" i="1183"/>
  <c r="Z734" i="1183" s="1"/>
  <c r="T734" i="1183"/>
  <c r="S734" i="1183"/>
  <c r="E734" i="1183"/>
  <c r="AE733" i="1183"/>
  <c r="U733" i="1183"/>
  <c r="T733" i="1183"/>
  <c r="AG733" i="1183" s="1"/>
  <c r="AP733" i="1183" s="1"/>
  <c r="S733" i="1183"/>
  <c r="E733" i="1183"/>
  <c r="AE732" i="1183"/>
  <c r="U732" i="1183"/>
  <c r="T732" i="1183"/>
  <c r="S732" i="1183"/>
  <c r="E732" i="1183"/>
  <c r="AE731" i="1183"/>
  <c r="U731" i="1183"/>
  <c r="Z731" i="1183" s="1"/>
  <c r="T731" i="1183"/>
  <c r="S731" i="1183"/>
  <c r="E731" i="1183"/>
  <c r="AG730" i="1183"/>
  <c r="AP730" i="1183" s="1"/>
  <c r="AE730" i="1183"/>
  <c r="U730" i="1183"/>
  <c r="Z730" i="1183" s="1"/>
  <c r="T730" i="1183"/>
  <c r="S730" i="1183"/>
  <c r="M730" i="1183"/>
  <c r="E730" i="1183"/>
  <c r="AE729" i="1183"/>
  <c r="U729" i="1183"/>
  <c r="T729" i="1183"/>
  <c r="AG729" i="1183" s="1"/>
  <c r="AP729" i="1183" s="1"/>
  <c r="S729" i="1183"/>
  <c r="E729" i="1183"/>
  <c r="AE728" i="1183"/>
  <c r="U728" i="1183"/>
  <c r="Z728" i="1183" s="1"/>
  <c r="T728" i="1183"/>
  <c r="S728" i="1183"/>
  <c r="M728" i="1183"/>
  <c r="AH728" i="1183" s="1"/>
  <c r="AI728" i="1183" s="1"/>
  <c r="E728" i="1183"/>
  <c r="AE727" i="1183"/>
  <c r="U727" i="1183"/>
  <c r="T727" i="1183"/>
  <c r="S727" i="1183"/>
  <c r="E727" i="1183"/>
  <c r="AE726" i="1183"/>
  <c r="U726" i="1183"/>
  <c r="T726" i="1183"/>
  <c r="M726" i="1183" s="1"/>
  <c r="S726" i="1183"/>
  <c r="E726" i="1183"/>
  <c r="AE725" i="1183"/>
  <c r="Z725" i="1183"/>
  <c r="U725" i="1183"/>
  <c r="T725" i="1183"/>
  <c r="S725" i="1183"/>
  <c r="E725" i="1183"/>
  <c r="AE724" i="1183"/>
  <c r="U724" i="1183"/>
  <c r="Z724" i="1183" s="1"/>
  <c r="T724" i="1183"/>
  <c r="S724" i="1183"/>
  <c r="E724" i="1183"/>
  <c r="AE723" i="1183"/>
  <c r="M723" i="1183" s="1"/>
  <c r="U723" i="1183"/>
  <c r="T723" i="1183"/>
  <c r="S723" i="1183"/>
  <c r="E723" i="1183"/>
  <c r="AE722" i="1183"/>
  <c r="U722" i="1183"/>
  <c r="Z722" i="1183" s="1"/>
  <c r="T722" i="1183"/>
  <c r="AG722" i="1183" s="1"/>
  <c r="AP722" i="1183" s="1"/>
  <c r="S722" i="1183"/>
  <c r="E722" i="1183"/>
  <c r="AE721" i="1183"/>
  <c r="M721" i="1183" s="1"/>
  <c r="AH721" i="1183" s="1"/>
  <c r="AI721" i="1183" s="1"/>
  <c r="U721" i="1183"/>
  <c r="Z721" i="1183" s="1"/>
  <c r="T721" i="1183"/>
  <c r="S721" i="1183"/>
  <c r="E721" i="1183"/>
  <c r="AE720" i="1183"/>
  <c r="U720" i="1183"/>
  <c r="Z720" i="1183" s="1"/>
  <c r="T720" i="1183"/>
  <c r="AG720" i="1183" s="1"/>
  <c r="AP720" i="1183" s="1"/>
  <c r="S720" i="1183"/>
  <c r="E720" i="1183"/>
  <c r="AE719" i="1183"/>
  <c r="M719" i="1183" s="1"/>
  <c r="U719" i="1183"/>
  <c r="T719" i="1183"/>
  <c r="S719" i="1183"/>
  <c r="E719" i="1183"/>
  <c r="AE718" i="1183"/>
  <c r="U718" i="1183"/>
  <c r="T718" i="1183"/>
  <c r="M718" i="1183" s="1"/>
  <c r="S718" i="1183"/>
  <c r="E718" i="1183"/>
  <c r="AE717" i="1183"/>
  <c r="U717" i="1183"/>
  <c r="T717" i="1183"/>
  <c r="S717" i="1183"/>
  <c r="E717" i="1183"/>
  <c r="AE716" i="1183"/>
  <c r="U716" i="1183"/>
  <c r="Z716" i="1183" s="1"/>
  <c r="T716" i="1183"/>
  <c r="S716" i="1183"/>
  <c r="M716" i="1183"/>
  <c r="E716" i="1183"/>
  <c r="AE715" i="1183"/>
  <c r="U715" i="1183"/>
  <c r="T715" i="1183"/>
  <c r="S715" i="1183"/>
  <c r="Z715" i="1183" s="1"/>
  <c r="E715" i="1183"/>
  <c r="AE714" i="1183"/>
  <c r="AG714" i="1183" s="1"/>
  <c r="AP714" i="1183" s="1"/>
  <c r="U714" i="1183"/>
  <c r="T714" i="1183"/>
  <c r="S714" i="1183"/>
  <c r="E714" i="1183"/>
  <c r="AE713" i="1183"/>
  <c r="U713" i="1183"/>
  <c r="Z713" i="1183" s="1"/>
  <c r="T713" i="1183"/>
  <c r="AG713" i="1183" s="1"/>
  <c r="AP713" i="1183" s="1"/>
  <c r="S713" i="1183"/>
  <c r="E713" i="1183"/>
  <c r="AE712" i="1183"/>
  <c r="AG712" i="1183" s="1"/>
  <c r="AP712" i="1183" s="1"/>
  <c r="U712" i="1183"/>
  <c r="Z712" i="1183" s="1"/>
  <c r="T712" i="1183"/>
  <c r="S712" i="1183"/>
  <c r="E712" i="1183"/>
  <c r="AE711" i="1183"/>
  <c r="U711" i="1183"/>
  <c r="T711" i="1183"/>
  <c r="AG711" i="1183" s="1"/>
  <c r="AP711" i="1183" s="1"/>
  <c r="S711" i="1183"/>
  <c r="M711" i="1183"/>
  <c r="E711" i="1183"/>
  <c r="AE710" i="1183"/>
  <c r="AG710" i="1183" s="1"/>
  <c r="AP710" i="1183" s="1"/>
  <c r="U710" i="1183"/>
  <c r="T710" i="1183"/>
  <c r="S710" i="1183"/>
  <c r="E710" i="1183"/>
  <c r="AP709" i="1183"/>
  <c r="AE709" i="1183"/>
  <c r="U709" i="1183"/>
  <c r="Z709" i="1183" s="1"/>
  <c r="T709" i="1183"/>
  <c r="AG709" i="1183" s="1"/>
  <c r="S709" i="1183"/>
  <c r="M709" i="1183"/>
  <c r="E709" i="1183"/>
  <c r="AE708" i="1183"/>
  <c r="AG708" i="1183" s="1"/>
  <c r="AP708" i="1183" s="1"/>
  <c r="Z708" i="1183"/>
  <c r="U708" i="1183"/>
  <c r="T708" i="1183"/>
  <c r="S708" i="1183"/>
  <c r="M708" i="1183"/>
  <c r="AH708" i="1183" s="1"/>
  <c r="AI708" i="1183" s="1"/>
  <c r="E708" i="1183"/>
  <c r="AG707" i="1183"/>
  <c r="AP707" i="1183" s="1"/>
  <c r="AE707" i="1183"/>
  <c r="Z707" i="1183"/>
  <c r="U707" i="1183"/>
  <c r="T707" i="1183"/>
  <c r="S707" i="1183"/>
  <c r="E707" i="1183"/>
  <c r="AE706" i="1183"/>
  <c r="Z706" i="1183"/>
  <c r="U706" i="1183"/>
  <c r="T706" i="1183"/>
  <c r="AG706" i="1183" s="1"/>
  <c r="AP706" i="1183" s="1"/>
  <c r="S706" i="1183"/>
  <c r="E706" i="1183"/>
  <c r="AE705" i="1183"/>
  <c r="U705" i="1183"/>
  <c r="T705" i="1183"/>
  <c r="S705" i="1183"/>
  <c r="E705" i="1183"/>
  <c r="AE704" i="1183"/>
  <c r="U704" i="1183"/>
  <c r="Z704" i="1183" s="1"/>
  <c r="T704" i="1183"/>
  <c r="AG704" i="1183" s="1"/>
  <c r="AP704" i="1183" s="1"/>
  <c r="S704" i="1183"/>
  <c r="M704" i="1183"/>
  <c r="E704" i="1183"/>
  <c r="AE703" i="1183"/>
  <c r="U703" i="1183"/>
  <c r="Z703" i="1183" s="1"/>
  <c r="T703" i="1183"/>
  <c r="S703" i="1183"/>
  <c r="E703" i="1183"/>
  <c r="AE702" i="1183"/>
  <c r="U702" i="1183"/>
  <c r="T702" i="1183"/>
  <c r="AG702" i="1183" s="1"/>
  <c r="AP702" i="1183" s="1"/>
  <c r="S702" i="1183"/>
  <c r="E702" i="1183"/>
  <c r="AE701" i="1183"/>
  <c r="U701" i="1183"/>
  <c r="T701" i="1183"/>
  <c r="S701" i="1183"/>
  <c r="E701" i="1183"/>
  <c r="AE700" i="1183"/>
  <c r="U700" i="1183"/>
  <c r="Z700" i="1183" s="1"/>
  <c r="T700" i="1183"/>
  <c r="M700" i="1183" s="1"/>
  <c r="AH700" i="1183" s="1"/>
  <c r="AI700" i="1183" s="1"/>
  <c r="S700" i="1183"/>
  <c r="E700" i="1183"/>
  <c r="AE699" i="1183"/>
  <c r="U699" i="1183"/>
  <c r="T699" i="1183"/>
  <c r="AG699" i="1183" s="1"/>
  <c r="AP699" i="1183" s="1"/>
  <c r="S699" i="1183"/>
  <c r="Z699" i="1183" s="1"/>
  <c r="E699" i="1183"/>
  <c r="AE698" i="1183"/>
  <c r="U698" i="1183"/>
  <c r="T698" i="1183"/>
  <c r="S698" i="1183"/>
  <c r="E698" i="1183"/>
  <c r="AE697" i="1183"/>
  <c r="U697" i="1183"/>
  <c r="T697" i="1183"/>
  <c r="M697" i="1183" s="1"/>
  <c r="S697" i="1183"/>
  <c r="Z697" i="1183" s="1"/>
  <c r="E697" i="1183"/>
  <c r="AE696" i="1183"/>
  <c r="AG696" i="1183" s="1"/>
  <c r="AP696" i="1183" s="1"/>
  <c r="U696" i="1183"/>
  <c r="T696" i="1183"/>
  <c r="S696" i="1183"/>
  <c r="E696" i="1183"/>
  <c r="AG695" i="1183"/>
  <c r="AP695" i="1183" s="1"/>
  <c r="AE695" i="1183"/>
  <c r="U695" i="1183"/>
  <c r="T695" i="1183"/>
  <c r="M695" i="1183" s="1"/>
  <c r="S695" i="1183"/>
  <c r="Z695" i="1183" s="1"/>
  <c r="E695" i="1183"/>
  <c r="AE694" i="1183"/>
  <c r="U694" i="1183"/>
  <c r="Z694" i="1183" s="1"/>
  <c r="T694" i="1183"/>
  <c r="S694" i="1183"/>
  <c r="E694" i="1183"/>
  <c r="AE693" i="1183"/>
  <c r="M693" i="1183" s="1"/>
  <c r="U693" i="1183"/>
  <c r="T693" i="1183"/>
  <c r="S693" i="1183"/>
  <c r="E693" i="1183"/>
  <c r="AE692" i="1183"/>
  <c r="U692" i="1183"/>
  <c r="T692" i="1183"/>
  <c r="S692" i="1183"/>
  <c r="E692" i="1183"/>
  <c r="AE691" i="1183"/>
  <c r="U691" i="1183"/>
  <c r="Z691" i="1183" s="1"/>
  <c r="T691" i="1183"/>
  <c r="S691" i="1183"/>
  <c r="E691" i="1183"/>
  <c r="AE690" i="1183"/>
  <c r="U690" i="1183"/>
  <c r="Z690" i="1183" s="1"/>
  <c r="T690" i="1183"/>
  <c r="AG690" i="1183" s="1"/>
  <c r="AP690" i="1183" s="1"/>
  <c r="S690" i="1183"/>
  <c r="E690" i="1183"/>
  <c r="AE689" i="1183"/>
  <c r="U689" i="1183"/>
  <c r="Z689" i="1183" s="1"/>
  <c r="T689" i="1183"/>
  <c r="M689" i="1183" s="1"/>
  <c r="S689" i="1183"/>
  <c r="E689" i="1183"/>
  <c r="AE688" i="1183"/>
  <c r="U688" i="1183"/>
  <c r="T688" i="1183"/>
  <c r="M688" i="1183" s="1"/>
  <c r="S688" i="1183"/>
  <c r="E688" i="1183"/>
  <c r="AE687" i="1183"/>
  <c r="U687" i="1183"/>
  <c r="T687" i="1183"/>
  <c r="AG687" i="1183" s="1"/>
  <c r="AP687" i="1183" s="1"/>
  <c r="S687" i="1183"/>
  <c r="E687" i="1183"/>
  <c r="AG686" i="1183"/>
  <c r="AP686" i="1183" s="1"/>
  <c r="AE686" i="1183"/>
  <c r="M686" i="1183" s="1"/>
  <c r="AH686" i="1183" s="1"/>
  <c r="AI686" i="1183" s="1"/>
  <c r="U686" i="1183"/>
  <c r="T686" i="1183"/>
  <c r="S686" i="1183"/>
  <c r="E686" i="1183"/>
  <c r="AE685" i="1183"/>
  <c r="U685" i="1183"/>
  <c r="Z685" i="1183" s="1"/>
  <c r="T685" i="1183"/>
  <c r="AG685" i="1183" s="1"/>
  <c r="AP685" i="1183" s="1"/>
  <c r="S685" i="1183"/>
  <c r="E685" i="1183"/>
  <c r="AE684" i="1183"/>
  <c r="AG684" i="1183" s="1"/>
  <c r="AP684" i="1183" s="1"/>
  <c r="U684" i="1183"/>
  <c r="T684" i="1183"/>
  <c r="S684" i="1183"/>
  <c r="E684" i="1183"/>
  <c r="AE683" i="1183"/>
  <c r="Z683" i="1183"/>
  <c r="U683" i="1183"/>
  <c r="T683" i="1183"/>
  <c r="AG683" i="1183" s="1"/>
  <c r="AP683" i="1183" s="1"/>
  <c r="S683" i="1183"/>
  <c r="E683" i="1183"/>
  <c r="AE682" i="1183"/>
  <c r="Z682" i="1183"/>
  <c r="U682" i="1183"/>
  <c r="T682" i="1183"/>
  <c r="AG682" i="1183" s="1"/>
  <c r="AP682" i="1183" s="1"/>
  <c r="S682" i="1183"/>
  <c r="E682" i="1183"/>
  <c r="AE681" i="1183"/>
  <c r="U681" i="1183"/>
  <c r="T681" i="1183"/>
  <c r="M681" i="1183" s="1"/>
  <c r="S681" i="1183"/>
  <c r="Z681" i="1183" s="1"/>
  <c r="E681" i="1183"/>
  <c r="AE680" i="1183"/>
  <c r="U680" i="1183"/>
  <c r="T680" i="1183"/>
  <c r="AG680" i="1183" s="1"/>
  <c r="AP680" i="1183" s="1"/>
  <c r="S680" i="1183"/>
  <c r="E680" i="1183"/>
  <c r="AE679" i="1183"/>
  <c r="U679" i="1183"/>
  <c r="Z679" i="1183" s="1"/>
  <c r="T679" i="1183"/>
  <c r="S679" i="1183"/>
  <c r="E679" i="1183"/>
  <c r="AE678" i="1183"/>
  <c r="U678" i="1183"/>
  <c r="T678" i="1183"/>
  <c r="S678" i="1183"/>
  <c r="E678" i="1183"/>
  <c r="AE677" i="1183"/>
  <c r="U677" i="1183"/>
  <c r="T677" i="1183"/>
  <c r="S677" i="1183"/>
  <c r="E677" i="1183"/>
  <c r="AE676" i="1183"/>
  <c r="U676" i="1183"/>
  <c r="T676" i="1183"/>
  <c r="AG676" i="1183" s="1"/>
  <c r="S676" i="1183"/>
  <c r="Z676" i="1183" s="1"/>
  <c r="E676" i="1183"/>
  <c r="AE675" i="1183"/>
  <c r="U675" i="1183"/>
  <c r="Z675" i="1183" s="1"/>
  <c r="T675" i="1183"/>
  <c r="S675" i="1183"/>
  <c r="E675" i="1183"/>
  <c r="AE674" i="1183"/>
  <c r="U674" i="1183"/>
  <c r="T674" i="1183"/>
  <c r="AG674" i="1183" s="1"/>
  <c r="AP674" i="1183" s="1"/>
  <c r="S674" i="1183"/>
  <c r="Z674" i="1183" s="1"/>
  <c r="M674" i="1183"/>
  <c r="E674" i="1183"/>
  <c r="AG673" i="1183"/>
  <c r="AP673" i="1183" s="1"/>
  <c r="AE673" i="1183"/>
  <c r="U673" i="1183"/>
  <c r="T673" i="1183"/>
  <c r="M673" i="1183" s="1"/>
  <c r="S673" i="1183"/>
  <c r="E673" i="1183"/>
  <c r="AE672" i="1183"/>
  <c r="M672" i="1183" s="1"/>
  <c r="U672" i="1183"/>
  <c r="Z672" i="1183" s="1"/>
  <c r="T672" i="1183"/>
  <c r="S672" i="1183"/>
  <c r="E672" i="1183"/>
  <c r="AE671" i="1183"/>
  <c r="U671" i="1183"/>
  <c r="T671" i="1183"/>
  <c r="AG671" i="1183" s="1"/>
  <c r="AP671" i="1183" s="1"/>
  <c r="S671" i="1183"/>
  <c r="Z671" i="1183" s="1"/>
  <c r="E671" i="1183"/>
  <c r="AE670" i="1183"/>
  <c r="U670" i="1183"/>
  <c r="T670" i="1183"/>
  <c r="S670" i="1183"/>
  <c r="E670" i="1183"/>
  <c r="AE669" i="1183"/>
  <c r="U669" i="1183"/>
  <c r="T669" i="1183"/>
  <c r="S669" i="1183"/>
  <c r="E669" i="1183"/>
  <c r="AE668" i="1183"/>
  <c r="U668" i="1183"/>
  <c r="T668" i="1183"/>
  <c r="AG668" i="1183" s="1"/>
  <c r="AP668" i="1183" s="1"/>
  <c r="S668" i="1183"/>
  <c r="Z668" i="1183" s="1"/>
  <c r="E668" i="1183"/>
  <c r="AE667" i="1183"/>
  <c r="U667" i="1183"/>
  <c r="T667" i="1183"/>
  <c r="M667" i="1183" s="1"/>
  <c r="S667" i="1183"/>
  <c r="E667" i="1183"/>
  <c r="AE666" i="1183"/>
  <c r="U666" i="1183"/>
  <c r="T666" i="1183"/>
  <c r="S666" i="1183"/>
  <c r="E666" i="1183"/>
  <c r="AE665" i="1183"/>
  <c r="U665" i="1183"/>
  <c r="T665" i="1183"/>
  <c r="S665" i="1183"/>
  <c r="Z665" i="1183" s="1"/>
  <c r="E665" i="1183"/>
  <c r="AE664" i="1183"/>
  <c r="Z664" i="1183"/>
  <c r="U664" i="1183"/>
  <c r="T664" i="1183"/>
  <c r="S664" i="1183"/>
  <c r="E664" i="1183"/>
  <c r="AG663" i="1183"/>
  <c r="AP663" i="1183" s="1"/>
  <c r="AE663" i="1183"/>
  <c r="U663" i="1183"/>
  <c r="T663" i="1183"/>
  <c r="M663" i="1183" s="1"/>
  <c r="S663" i="1183"/>
  <c r="E663" i="1183"/>
  <c r="AE662" i="1183"/>
  <c r="Z662" i="1183"/>
  <c r="U662" i="1183"/>
  <c r="T662" i="1183"/>
  <c r="M662" i="1183" s="1"/>
  <c r="S662" i="1183"/>
  <c r="E662" i="1183"/>
  <c r="AE661" i="1183"/>
  <c r="U661" i="1183"/>
  <c r="T661" i="1183"/>
  <c r="AG661" i="1183" s="1"/>
  <c r="AP661" i="1183" s="1"/>
  <c r="S661" i="1183"/>
  <c r="E661" i="1183"/>
  <c r="AE660" i="1183"/>
  <c r="M660" i="1183" s="1"/>
  <c r="U660" i="1183"/>
  <c r="T660" i="1183"/>
  <c r="S660" i="1183"/>
  <c r="E660" i="1183"/>
  <c r="AE659" i="1183"/>
  <c r="U659" i="1183"/>
  <c r="T659" i="1183"/>
  <c r="M659" i="1183" s="1"/>
  <c r="AH659" i="1183" s="1"/>
  <c r="AI659" i="1183" s="1"/>
  <c r="S659" i="1183"/>
  <c r="E659" i="1183"/>
  <c r="AE658" i="1183"/>
  <c r="U658" i="1183"/>
  <c r="Z658" i="1183" s="1"/>
  <c r="T658" i="1183"/>
  <c r="AG658" i="1183" s="1"/>
  <c r="S658" i="1183"/>
  <c r="E658" i="1183"/>
  <c r="AE657" i="1183"/>
  <c r="U657" i="1183"/>
  <c r="Z657" i="1183" s="1"/>
  <c r="T657" i="1183"/>
  <c r="S657" i="1183"/>
  <c r="E657" i="1183"/>
  <c r="AE656" i="1183"/>
  <c r="U656" i="1183"/>
  <c r="Z656" i="1183" s="1"/>
  <c r="T656" i="1183"/>
  <c r="S656" i="1183"/>
  <c r="E656" i="1183"/>
  <c r="AE655" i="1183"/>
  <c r="U655" i="1183"/>
  <c r="T655" i="1183"/>
  <c r="AG655" i="1183" s="1"/>
  <c r="AP655" i="1183" s="1"/>
  <c r="S655" i="1183"/>
  <c r="E655" i="1183"/>
  <c r="AE654" i="1183"/>
  <c r="U654" i="1183"/>
  <c r="T654" i="1183"/>
  <c r="M654" i="1183" s="1"/>
  <c r="AH654" i="1183" s="1"/>
  <c r="AI654" i="1183" s="1"/>
  <c r="S654" i="1183"/>
  <c r="E654" i="1183"/>
  <c r="AE653" i="1183"/>
  <c r="U653" i="1183"/>
  <c r="Z653" i="1183" s="1"/>
  <c r="T653" i="1183"/>
  <c r="AG653" i="1183" s="1"/>
  <c r="AP653" i="1183" s="1"/>
  <c r="S653" i="1183"/>
  <c r="E653" i="1183"/>
  <c r="AG652" i="1183"/>
  <c r="AP652" i="1183" s="1"/>
  <c r="AE652" i="1183"/>
  <c r="U652" i="1183"/>
  <c r="Z652" i="1183" s="1"/>
  <c r="T652" i="1183"/>
  <c r="M652" i="1183" s="1"/>
  <c r="S652" i="1183"/>
  <c r="E652" i="1183"/>
  <c r="AE651" i="1183"/>
  <c r="U651" i="1183"/>
  <c r="Z651" i="1183" s="1"/>
  <c r="T651" i="1183"/>
  <c r="S651" i="1183"/>
  <c r="E651" i="1183"/>
  <c r="AE650" i="1183"/>
  <c r="U650" i="1183"/>
  <c r="Z650" i="1183" s="1"/>
  <c r="T650" i="1183"/>
  <c r="M650" i="1183" s="1"/>
  <c r="S650" i="1183"/>
  <c r="E650" i="1183"/>
  <c r="AE649" i="1183"/>
  <c r="U649" i="1183"/>
  <c r="Z649" i="1183" s="1"/>
  <c r="T649" i="1183"/>
  <c r="S649" i="1183"/>
  <c r="E649" i="1183"/>
  <c r="AE648" i="1183"/>
  <c r="U648" i="1183"/>
  <c r="T648" i="1183"/>
  <c r="AG648" i="1183" s="1"/>
  <c r="AP648" i="1183" s="1"/>
  <c r="S648" i="1183"/>
  <c r="M648" i="1183"/>
  <c r="AH648" i="1183" s="1"/>
  <c r="AI648" i="1183" s="1"/>
  <c r="E648" i="1183"/>
  <c r="AE647" i="1183"/>
  <c r="U647" i="1183"/>
  <c r="Z647" i="1183" s="1"/>
  <c r="T647" i="1183"/>
  <c r="S647" i="1183"/>
  <c r="E647" i="1183"/>
  <c r="AE646" i="1183"/>
  <c r="U646" i="1183"/>
  <c r="T646" i="1183"/>
  <c r="M646" i="1183" s="1"/>
  <c r="S646" i="1183"/>
  <c r="Z646" i="1183" s="1"/>
  <c r="E646" i="1183"/>
  <c r="AE645" i="1183"/>
  <c r="U645" i="1183"/>
  <c r="Z645" i="1183" s="1"/>
  <c r="T645" i="1183"/>
  <c r="S645" i="1183"/>
  <c r="M645" i="1183"/>
  <c r="E645" i="1183"/>
  <c r="AE644" i="1183"/>
  <c r="U644" i="1183"/>
  <c r="T644" i="1183"/>
  <c r="AG644" i="1183" s="1"/>
  <c r="AP644" i="1183" s="1"/>
  <c r="S644" i="1183"/>
  <c r="E644" i="1183"/>
  <c r="AE643" i="1183"/>
  <c r="U643" i="1183"/>
  <c r="T643" i="1183"/>
  <c r="S643" i="1183"/>
  <c r="M643" i="1183"/>
  <c r="AH643" i="1183" s="1"/>
  <c r="AI643" i="1183" s="1"/>
  <c r="E643" i="1183"/>
  <c r="AE642" i="1183"/>
  <c r="U642" i="1183"/>
  <c r="T642" i="1183"/>
  <c r="S642" i="1183"/>
  <c r="E642" i="1183"/>
  <c r="AE641" i="1183"/>
  <c r="U641" i="1183"/>
  <c r="Z641" i="1183" s="1"/>
  <c r="T641" i="1183"/>
  <c r="S641" i="1183"/>
  <c r="M641" i="1183"/>
  <c r="E641" i="1183"/>
  <c r="AE640" i="1183"/>
  <c r="AG640" i="1183" s="1"/>
  <c r="AP640" i="1183" s="1"/>
  <c r="U640" i="1183"/>
  <c r="Z640" i="1183" s="1"/>
  <c r="T640" i="1183"/>
  <c r="S640" i="1183"/>
  <c r="M640" i="1183"/>
  <c r="E640" i="1183"/>
  <c r="AE639" i="1183"/>
  <c r="U639" i="1183"/>
  <c r="T639" i="1183"/>
  <c r="AG639" i="1183" s="1"/>
  <c r="AP639" i="1183" s="1"/>
  <c r="S639" i="1183"/>
  <c r="Z639" i="1183" s="1"/>
  <c r="E639" i="1183"/>
  <c r="AE638" i="1183"/>
  <c r="U638" i="1183"/>
  <c r="Z638" i="1183" s="1"/>
  <c r="T638" i="1183"/>
  <c r="S638" i="1183"/>
  <c r="E638" i="1183"/>
  <c r="AE637" i="1183"/>
  <c r="U637" i="1183"/>
  <c r="T637" i="1183"/>
  <c r="S637" i="1183"/>
  <c r="Z637" i="1183" s="1"/>
  <c r="M637" i="1183"/>
  <c r="E637" i="1183"/>
  <c r="AE636" i="1183"/>
  <c r="U636" i="1183"/>
  <c r="Z636" i="1183" s="1"/>
  <c r="T636" i="1183"/>
  <c r="AG636" i="1183" s="1"/>
  <c r="AP636" i="1183" s="1"/>
  <c r="S636" i="1183"/>
  <c r="E636" i="1183"/>
  <c r="AE635" i="1183"/>
  <c r="U635" i="1183"/>
  <c r="Z635" i="1183" s="1"/>
  <c r="T635" i="1183"/>
  <c r="S635" i="1183"/>
  <c r="M635" i="1183"/>
  <c r="E635" i="1183"/>
  <c r="AE634" i="1183"/>
  <c r="U634" i="1183"/>
  <c r="Z634" i="1183" s="1"/>
  <c r="T634" i="1183"/>
  <c r="AG634" i="1183" s="1"/>
  <c r="AP634" i="1183" s="1"/>
  <c r="S634" i="1183"/>
  <c r="E634" i="1183"/>
  <c r="AE633" i="1183"/>
  <c r="U633" i="1183"/>
  <c r="T633" i="1183"/>
  <c r="S633" i="1183"/>
  <c r="E633" i="1183"/>
  <c r="AE632" i="1183"/>
  <c r="M632" i="1183" s="1"/>
  <c r="U632" i="1183"/>
  <c r="T632" i="1183"/>
  <c r="S632" i="1183"/>
  <c r="E632" i="1183"/>
  <c r="AE631" i="1183"/>
  <c r="U631" i="1183"/>
  <c r="T631" i="1183"/>
  <c r="S631" i="1183"/>
  <c r="E631" i="1183"/>
  <c r="AE630" i="1183"/>
  <c r="M630" i="1183" s="1"/>
  <c r="U630" i="1183"/>
  <c r="Z630" i="1183" s="1"/>
  <c r="T630" i="1183"/>
  <c r="S630" i="1183"/>
  <c r="E630" i="1183"/>
  <c r="AE629" i="1183"/>
  <c r="U629" i="1183"/>
  <c r="T629" i="1183"/>
  <c r="S629" i="1183"/>
  <c r="E629" i="1183"/>
  <c r="AE628" i="1183"/>
  <c r="U628" i="1183"/>
  <c r="Z628" i="1183" s="1"/>
  <c r="T628" i="1183"/>
  <c r="M628" i="1183" s="1"/>
  <c r="S628" i="1183"/>
  <c r="E628" i="1183"/>
  <c r="AE627" i="1183"/>
  <c r="U627" i="1183"/>
  <c r="T627" i="1183"/>
  <c r="M627" i="1183" s="1"/>
  <c r="S627" i="1183"/>
  <c r="E627" i="1183"/>
  <c r="AE626" i="1183"/>
  <c r="U626" i="1183"/>
  <c r="Z626" i="1183" s="1"/>
  <c r="T626" i="1183"/>
  <c r="S626" i="1183"/>
  <c r="E626" i="1183"/>
  <c r="AE625" i="1183"/>
  <c r="U625" i="1183"/>
  <c r="T625" i="1183"/>
  <c r="S625" i="1183"/>
  <c r="Z625" i="1183" s="1"/>
  <c r="M625" i="1183"/>
  <c r="AH625" i="1183" s="1"/>
  <c r="AI625" i="1183" s="1"/>
  <c r="E625" i="1183"/>
  <c r="AE624" i="1183"/>
  <c r="U624" i="1183"/>
  <c r="Z624" i="1183" s="1"/>
  <c r="T624" i="1183"/>
  <c r="M624" i="1183" s="1"/>
  <c r="S624" i="1183"/>
  <c r="E624" i="1183"/>
  <c r="AE623" i="1183"/>
  <c r="U623" i="1183"/>
  <c r="Z623" i="1183" s="1"/>
  <c r="T623" i="1183"/>
  <c r="S623" i="1183"/>
  <c r="E623" i="1183"/>
  <c r="AE622" i="1183"/>
  <c r="U622" i="1183"/>
  <c r="Z622" i="1183" s="1"/>
  <c r="T622" i="1183"/>
  <c r="M622" i="1183" s="1"/>
  <c r="S622" i="1183"/>
  <c r="E622" i="1183"/>
  <c r="AE621" i="1183"/>
  <c r="U621" i="1183"/>
  <c r="T621" i="1183"/>
  <c r="M621" i="1183" s="1"/>
  <c r="S621" i="1183"/>
  <c r="E621" i="1183"/>
  <c r="AE620" i="1183"/>
  <c r="U620" i="1183"/>
  <c r="T620" i="1183"/>
  <c r="AG620" i="1183" s="1"/>
  <c r="AP620" i="1183" s="1"/>
  <c r="S620" i="1183"/>
  <c r="E620" i="1183"/>
  <c r="AE619" i="1183"/>
  <c r="M619" i="1183" s="1"/>
  <c r="U619" i="1183"/>
  <c r="T619" i="1183"/>
  <c r="S619" i="1183"/>
  <c r="E619" i="1183"/>
  <c r="AE618" i="1183"/>
  <c r="M618" i="1183" s="1"/>
  <c r="U618" i="1183"/>
  <c r="T618" i="1183"/>
  <c r="S618" i="1183"/>
  <c r="E618" i="1183"/>
  <c r="AE617" i="1183"/>
  <c r="M617" i="1183" s="1"/>
  <c r="U617" i="1183"/>
  <c r="T617" i="1183"/>
  <c r="S617" i="1183"/>
  <c r="E617" i="1183"/>
  <c r="AE616" i="1183"/>
  <c r="U616" i="1183"/>
  <c r="Z616" i="1183" s="1"/>
  <c r="T616" i="1183"/>
  <c r="AG616" i="1183" s="1"/>
  <c r="AP616" i="1183" s="1"/>
  <c r="S616" i="1183"/>
  <c r="E616" i="1183"/>
  <c r="AE615" i="1183"/>
  <c r="U615" i="1183"/>
  <c r="Z615" i="1183" s="1"/>
  <c r="T615" i="1183"/>
  <c r="S615" i="1183"/>
  <c r="E615" i="1183"/>
  <c r="AE614" i="1183"/>
  <c r="U614" i="1183"/>
  <c r="T614" i="1183"/>
  <c r="S614" i="1183"/>
  <c r="E614" i="1183"/>
  <c r="AE613" i="1183"/>
  <c r="U613" i="1183"/>
  <c r="T613" i="1183"/>
  <c r="AG613" i="1183" s="1"/>
  <c r="AP613" i="1183" s="1"/>
  <c r="S613" i="1183"/>
  <c r="E613" i="1183"/>
  <c r="AE612" i="1183"/>
  <c r="U612" i="1183"/>
  <c r="Z612" i="1183" s="1"/>
  <c r="T612" i="1183"/>
  <c r="M612" i="1183" s="1"/>
  <c r="S612" i="1183"/>
  <c r="E612" i="1183"/>
  <c r="AE611" i="1183"/>
  <c r="U611" i="1183"/>
  <c r="T611" i="1183"/>
  <c r="S611" i="1183"/>
  <c r="Z611" i="1183" s="1"/>
  <c r="E611" i="1183"/>
  <c r="AE610" i="1183"/>
  <c r="U610" i="1183"/>
  <c r="T610" i="1183"/>
  <c r="S610" i="1183"/>
  <c r="E610" i="1183"/>
  <c r="AE609" i="1183"/>
  <c r="U609" i="1183"/>
  <c r="Z609" i="1183" s="1"/>
  <c r="T609" i="1183"/>
  <c r="AG609" i="1183" s="1"/>
  <c r="AP609" i="1183" s="1"/>
  <c r="S609" i="1183"/>
  <c r="M609" i="1183"/>
  <c r="E609" i="1183"/>
  <c r="AE608" i="1183"/>
  <c r="U608" i="1183"/>
  <c r="Z608" i="1183" s="1"/>
  <c r="T608" i="1183"/>
  <c r="M608" i="1183" s="1"/>
  <c r="S608" i="1183"/>
  <c r="E608" i="1183"/>
  <c r="AG607" i="1183"/>
  <c r="AP607" i="1183" s="1"/>
  <c r="AE607" i="1183"/>
  <c r="U607" i="1183"/>
  <c r="T607" i="1183"/>
  <c r="M607" i="1183" s="1"/>
  <c r="S607" i="1183"/>
  <c r="E607" i="1183"/>
  <c r="AE606" i="1183"/>
  <c r="U606" i="1183"/>
  <c r="T606" i="1183"/>
  <c r="AG606" i="1183" s="1"/>
  <c r="AP606" i="1183" s="1"/>
  <c r="S606" i="1183"/>
  <c r="E606" i="1183"/>
  <c r="AE605" i="1183"/>
  <c r="U605" i="1183"/>
  <c r="Z605" i="1183" s="1"/>
  <c r="T605" i="1183"/>
  <c r="S605" i="1183"/>
  <c r="E605" i="1183"/>
  <c r="AE604" i="1183"/>
  <c r="U604" i="1183"/>
  <c r="Z604" i="1183" s="1"/>
  <c r="T604" i="1183"/>
  <c r="AG604" i="1183" s="1"/>
  <c r="AP604" i="1183" s="1"/>
  <c r="S604" i="1183"/>
  <c r="M604" i="1183"/>
  <c r="AH604" i="1183" s="1"/>
  <c r="AI604" i="1183" s="1"/>
  <c r="E604" i="1183"/>
  <c r="AE603" i="1183"/>
  <c r="Z603" i="1183"/>
  <c r="U603" i="1183"/>
  <c r="T603" i="1183"/>
  <c r="AG603" i="1183" s="1"/>
  <c r="AP603" i="1183" s="1"/>
  <c r="S603" i="1183"/>
  <c r="E603" i="1183"/>
  <c r="AE602" i="1183"/>
  <c r="U602" i="1183"/>
  <c r="Z602" i="1183" s="1"/>
  <c r="T602" i="1183"/>
  <c r="M602" i="1183" s="1"/>
  <c r="S602" i="1183"/>
  <c r="E602" i="1183"/>
  <c r="AE601" i="1183"/>
  <c r="U601" i="1183"/>
  <c r="Z601" i="1183" s="1"/>
  <c r="T601" i="1183"/>
  <c r="S601" i="1183"/>
  <c r="E601" i="1183"/>
  <c r="AE600" i="1183"/>
  <c r="U600" i="1183"/>
  <c r="T600" i="1183"/>
  <c r="S600" i="1183"/>
  <c r="E600" i="1183"/>
  <c r="AE599" i="1183"/>
  <c r="U599" i="1183"/>
  <c r="T599" i="1183"/>
  <c r="M599" i="1183" s="1"/>
  <c r="S599" i="1183"/>
  <c r="E599" i="1183"/>
  <c r="AE598" i="1183"/>
  <c r="U598" i="1183"/>
  <c r="Z598" i="1183" s="1"/>
  <c r="T598" i="1183"/>
  <c r="M598" i="1183" s="1"/>
  <c r="S598" i="1183"/>
  <c r="E598" i="1183"/>
  <c r="AE597" i="1183"/>
  <c r="U597" i="1183"/>
  <c r="T597" i="1183"/>
  <c r="M597" i="1183" s="1"/>
  <c r="AH597" i="1183" s="1"/>
  <c r="AI597" i="1183" s="1"/>
  <c r="S597" i="1183"/>
  <c r="Z597" i="1183" s="1"/>
  <c r="E597" i="1183"/>
  <c r="AE596" i="1183"/>
  <c r="U596" i="1183"/>
  <c r="Z596" i="1183" s="1"/>
  <c r="T596" i="1183"/>
  <c r="M596" i="1183" s="1"/>
  <c r="S596" i="1183"/>
  <c r="E596" i="1183"/>
  <c r="AE595" i="1183"/>
  <c r="U595" i="1183"/>
  <c r="T595" i="1183"/>
  <c r="S595" i="1183"/>
  <c r="E595" i="1183"/>
  <c r="AE594" i="1183"/>
  <c r="Z594" i="1183"/>
  <c r="U594" i="1183"/>
  <c r="T594" i="1183"/>
  <c r="AG594" i="1183" s="1"/>
  <c r="AP594" i="1183" s="1"/>
  <c r="S594" i="1183"/>
  <c r="E594" i="1183"/>
  <c r="AE593" i="1183"/>
  <c r="U593" i="1183"/>
  <c r="Z593" i="1183" s="1"/>
  <c r="T593" i="1183"/>
  <c r="AG593" i="1183" s="1"/>
  <c r="AP593" i="1183" s="1"/>
  <c r="S593" i="1183"/>
  <c r="E593" i="1183"/>
  <c r="AE592" i="1183"/>
  <c r="U592" i="1183"/>
  <c r="Z592" i="1183" s="1"/>
  <c r="T592" i="1183"/>
  <c r="S592" i="1183"/>
  <c r="E592" i="1183"/>
  <c r="AE591" i="1183"/>
  <c r="M591" i="1183" s="1"/>
  <c r="U591" i="1183"/>
  <c r="T591" i="1183"/>
  <c r="S591" i="1183"/>
  <c r="E591" i="1183"/>
  <c r="AE590" i="1183"/>
  <c r="U590" i="1183"/>
  <c r="Z590" i="1183" s="1"/>
  <c r="T590" i="1183"/>
  <c r="AG590" i="1183" s="1"/>
  <c r="AP590" i="1183" s="1"/>
  <c r="S590" i="1183"/>
  <c r="E590" i="1183"/>
  <c r="AE589" i="1183"/>
  <c r="U589" i="1183"/>
  <c r="T589" i="1183"/>
  <c r="S589" i="1183"/>
  <c r="E589" i="1183"/>
  <c r="AE588" i="1183"/>
  <c r="U588" i="1183"/>
  <c r="T588" i="1183"/>
  <c r="S588" i="1183"/>
  <c r="E588" i="1183"/>
  <c r="AE587" i="1183"/>
  <c r="M587" i="1183" s="1"/>
  <c r="U587" i="1183"/>
  <c r="Z587" i="1183" s="1"/>
  <c r="T587" i="1183"/>
  <c r="S587" i="1183"/>
  <c r="E587" i="1183"/>
  <c r="AE586" i="1183"/>
  <c r="U586" i="1183"/>
  <c r="T586" i="1183"/>
  <c r="S586" i="1183"/>
  <c r="E586" i="1183"/>
  <c r="AE585" i="1183"/>
  <c r="M585" i="1183" s="1"/>
  <c r="U585" i="1183"/>
  <c r="T585" i="1183"/>
  <c r="S585" i="1183"/>
  <c r="E585" i="1183"/>
  <c r="AE584" i="1183"/>
  <c r="U584" i="1183"/>
  <c r="Z584" i="1183" s="1"/>
  <c r="T584" i="1183"/>
  <c r="S584" i="1183"/>
  <c r="E584" i="1183"/>
  <c r="AE583" i="1183"/>
  <c r="U583" i="1183"/>
  <c r="Z583" i="1183" s="1"/>
  <c r="T583" i="1183"/>
  <c r="S583" i="1183"/>
  <c r="E583" i="1183"/>
  <c r="AE582" i="1183"/>
  <c r="U582" i="1183"/>
  <c r="Z582" i="1183" s="1"/>
  <c r="T582" i="1183"/>
  <c r="S582" i="1183"/>
  <c r="E582" i="1183"/>
  <c r="AE581" i="1183"/>
  <c r="U581" i="1183"/>
  <c r="T581" i="1183"/>
  <c r="S581" i="1183"/>
  <c r="E581" i="1183"/>
  <c r="AE580" i="1183"/>
  <c r="U580" i="1183"/>
  <c r="Z580" i="1183" s="1"/>
  <c r="T580" i="1183"/>
  <c r="S580" i="1183"/>
  <c r="E580" i="1183"/>
  <c r="AE579" i="1183"/>
  <c r="M579" i="1183" s="1"/>
  <c r="U579" i="1183"/>
  <c r="Z579" i="1183" s="1"/>
  <c r="T579" i="1183"/>
  <c r="S579" i="1183"/>
  <c r="E579" i="1183"/>
  <c r="AE578" i="1183"/>
  <c r="U578" i="1183"/>
  <c r="Z578" i="1183" s="1"/>
  <c r="T578" i="1183"/>
  <c r="S578" i="1183"/>
  <c r="M578" i="1183"/>
  <c r="AH578" i="1183" s="1"/>
  <c r="AI578" i="1183" s="1"/>
  <c r="E578" i="1183"/>
  <c r="AE577" i="1183"/>
  <c r="U577" i="1183"/>
  <c r="T577" i="1183"/>
  <c r="M577" i="1183" s="1"/>
  <c r="S577" i="1183"/>
  <c r="E577" i="1183"/>
  <c r="AE576" i="1183"/>
  <c r="U576" i="1183"/>
  <c r="T576" i="1183"/>
  <c r="S576" i="1183"/>
  <c r="E576" i="1183"/>
  <c r="AE575" i="1183"/>
  <c r="M575" i="1183" s="1"/>
  <c r="U575" i="1183"/>
  <c r="T575" i="1183"/>
  <c r="S575" i="1183"/>
  <c r="E575" i="1183"/>
  <c r="AE574" i="1183"/>
  <c r="Z574" i="1183"/>
  <c r="U574" i="1183"/>
  <c r="T574" i="1183"/>
  <c r="M574" i="1183" s="1"/>
  <c r="S574" i="1183"/>
  <c r="E574" i="1183"/>
  <c r="AE573" i="1183"/>
  <c r="M573" i="1183" s="1"/>
  <c r="AH573" i="1183" s="1"/>
  <c r="AI573" i="1183" s="1"/>
  <c r="U573" i="1183"/>
  <c r="T573" i="1183"/>
  <c r="S573" i="1183"/>
  <c r="E573" i="1183"/>
  <c r="AE572" i="1183"/>
  <c r="U572" i="1183"/>
  <c r="T572" i="1183"/>
  <c r="M572" i="1183" s="1"/>
  <c r="S572" i="1183"/>
  <c r="E572" i="1183"/>
  <c r="AE571" i="1183"/>
  <c r="U571" i="1183"/>
  <c r="Z571" i="1183" s="1"/>
  <c r="T571" i="1183"/>
  <c r="S571" i="1183"/>
  <c r="E571" i="1183"/>
  <c r="AE570" i="1183"/>
  <c r="U570" i="1183"/>
  <c r="T570" i="1183"/>
  <c r="AG570" i="1183" s="1"/>
  <c r="AP570" i="1183" s="1"/>
  <c r="S570" i="1183"/>
  <c r="Z570" i="1183" s="1"/>
  <c r="M570" i="1183"/>
  <c r="E570" i="1183"/>
  <c r="AE569" i="1183"/>
  <c r="U569" i="1183"/>
  <c r="Z569" i="1183" s="1"/>
  <c r="T569" i="1183"/>
  <c r="AG569" i="1183" s="1"/>
  <c r="AP569" i="1183" s="1"/>
  <c r="S569" i="1183"/>
  <c r="E569" i="1183"/>
  <c r="AE568" i="1183"/>
  <c r="U568" i="1183"/>
  <c r="T568" i="1183"/>
  <c r="AG568" i="1183" s="1"/>
  <c r="AP568" i="1183" s="1"/>
  <c r="S568" i="1183"/>
  <c r="Z568" i="1183" s="1"/>
  <c r="E568" i="1183"/>
  <c r="AE567" i="1183"/>
  <c r="U567" i="1183"/>
  <c r="T567" i="1183"/>
  <c r="S567" i="1183"/>
  <c r="E567" i="1183"/>
  <c r="AE566" i="1183"/>
  <c r="M566" i="1183" s="1"/>
  <c r="U566" i="1183"/>
  <c r="T566" i="1183"/>
  <c r="S566" i="1183"/>
  <c r="Z566" i="1183" s="1"/>
  <c r="E566" i="1183"/>
  <c r="AE565" i="1183"/>
  <c r="U565" i="1183"/>
  <c r="Z565" i="1183" s="1"/>
  <c r="T565" i="1183"/>
  <c r="S565" i="1183"/>
  <c r="E565" i="1183"/>
  <c r="AE564" i="1183"/>
  <c r="U564" i="1183"/>
  <c r="T564" i="1183"/>
  <c r="AG564" i="1183" s="1"/>
  <c r="AP564" i="1183" s="1"/>
  <c r="S564" i="1183"/>
  <c r="Z564" i="1183" s="1"/>
  <c r="E564" i="1183"/>
  <c r="AE563" i="1183"/>
  <c r="U563" i="1183"/>
  <c r="T563" i="1183"/>
  <c r="S563" i="1183"/>
  <c r="E563" i="1183"/>
  <c r="AE562" i="1183"/>
  <c r="U562" i="1183"/>
  <c r="T562" i="1183"/>
  <c r="AG562" i="1183" s="1"/>
  <c r="AP562" i="1183" s="1"/>
  <c r="S562" i="1183"/>
  <c r="Z562" i="1183" s="1"/>
  <c r="E562" i="1183"/>
  <c r="AE561" i="1183"/>
  <c r="U561" i="1183"/>
  <c r="T561" i="1183"/>
  <c r="S561" i="1183"/>
  <c r="Z561" i="1183" s="1"/>
  <c r="M561" i="1183"/>
  <c r="AH561" i="1183" s="1"/>
  <c r="AI561" i="1183" s="1"/>
  <c r="E561" i="1183"/>
  <c r="AE560" i="1183"/>
  <c r="U560" i="1183"/>
  <c r="T560" i="1183"/>
  <c r="S560" i="1183"/>
  <c r="Z560" i="1183" s="1"/>
  <c r="E560" i="1183"/>
  <c r="AE559" i="1183"/>
  <c r="U559" i="1183"/>
  <c r="Z559" i="1183" s="1"/>
  <c r="T559" i="1183"/>
  <c r="S559" i="1183"/>
  <c r="E559" i="1183"/>
  <c r="AE558" i="1183"/>
  <c r="U558" i="1183"/>
  <c r="T558" i="1183"/>
  <c r="AG558" i="1183" s="1"/>
  <c r="AP558" i="1183" s="1"/>
  <c r="S558" i="1183"/>
  <c r="E558" i="1183"/>
  <c r="AE557" i="1183"/>
  <c r="U557" i="1183"/>
  <c r="T557" i="1183"/>
  <c r="S557" i="1183"/>
  <c r="Z557" i="1183" s="1"/>
  <c r="E557" i="1183"/>
  <c r="AE556" i="1183"/>
  <c r="U556" i="1183"/>
  <c r="T556" i="1183"/>
  <c r="S556" i="1183"/>
  <c r="Z556" i="1183" s="1"/>
  <c r="E556" i="1183"/>
  <c r="AE555" i="1183"/>
  <c r="U555" i="1183"/>
  <c r="T555" i="1183"/>
  <c r="S555" i="1183"/>
  <c r="E555" i="1183"/>
  <c r="AE554" i="1183"/>
  <c r="U554" i="1183"/>
  <c r="Z554" i="1183" s="1"/>
  <c r="T554" i="1183"/>
  <c r="S554" i="1183"/>
  <c r="M554" i="1183"/>
  <c r="E554" i="1183"/>
  <c r="AE553" i="1183"/>
  <c r="U553" i="1183"/>
  <c r="Z553" i="1183" s="1"/>
  <c r="T553" i="1183"/>
  <c r="S553" i="1183"/>
  <c r="E553" i="1183"/>
  <c r="AE552" i="1183"/>
  <c r="U552" i="1183"/>
  <c r="T552" i="1183"/>
  <c r="S552" i="1183"/>
  <c r="Z552" i="1183" s="1"/>
  <c r="E552" i="1183"/>
  <c r="AE551" i="1183"/>
  <c r="Z551" i="1183"/>
  <c r="U551" i="1183"/>
  <c r="T551" i="1183"/>
  <c r="S551" i="1183"/>
  <c r="E551" i="1183"/>
  <c r="AE550" i="1183"/>
  <c r="U550" i="1183"/>
  <c r="Z550" i="1183" s="1"/>
  <c r="T550" i="1183"/>
  <c r="S550" i="1183"/>
  <c r="E550" i="1183"/>
  <c r="AE549" i="1183"/>
  <c r="U549" i="1183"/>
  <c r="Z549" i="1183" s="1"/>
  <c r="T549" i="1183"/>
  <c r="S549" i="1183"/>
  <c r="E549" i="1183"/>
  <c r="AE548" i="1183"/>
  <c r="U548" i="1183"/>
  <c r="T548" i="1183"/>
  <c r="S548" i="1183"/>
  <c r="M548" i="1183"/>
  <c r="E548" i="1183"/>
  <c r="AE547" i="1183"/>
  <c r="Z547" i="1183"/>
  <c r="U547" i="1183"/>
  <c r="T547" i="1183"/>
  <c r="S547" i="1183"/>
  <c r="E547" i="1183"/>
  <c r="AE546" i="1183"/>
  <c r="U546" i="1183"/>
  <c r="T546" i="1183"/>
  <c r="AG546" i="1183" s="1"/>
  <c r="AP546" i="1183" s="1"/>
  <c r="S546" i="1183"/>
  <c r="M546" i="1183"/>
  <c r="E546" i="1183"/>
  <c r="AE545" i="1183"/>
  <c r="Z545" i="1183"/>
  <c r="U545" i="1183"/>
  <c r="T545" i="1183"/>
  <c r="S545" i="1183"/>
  <c r="E545" i="1183"/>
  <c r="AE544" i="1183"/>
  <c r="U544" i="1183"/>
  <c r="T544" i="1183"/>
  <c r="AG544" i="1183" s="1"/>
  <c r="AP544" i="1183" s="1"/>
  <c r="S544" i="1183"/>
  <c r="M544" i="1183"/>
  <c r="E544" i="1183"/>
  <c r="AE543" i="1183"/>
  <c r="Z543" i="1183"/>
  <c r="U543" i="1183"/>
  <c r="T543" i="1183"/>
  <c r="S543" i="1183"/>
  <c r="E543" i="1183"/>
  <c r="AE542" i="1183"/>
  <c r="U542" i="1183"/>
  <c r="T542" i="1183"/>
  <c r="S542" i="1183"/>
  <c r="M542" i="1183"/>
  <c r="E542" i="1183"/>
  <c r="AE541" i="1183"/>
  <c r="Z541" i="1183"/>
  <c r="U541" i="1183"/>
  <c r="T541" i="1183"/>
  <c r="S541" i="1183"/>
  <c r="E541" i="1183"/>
  <c r="AE540" i="1183"/>
  <c r="U540" i="1183"/>
  <c r="T540" i="1183"/>
  <c r="AG540" i="1183" s="1"/>
  <c r="AP540" i="1183" s="1"/>
  <c r="S540" i="1183"/>
  <c r="E540" i="1183"/>
  <c r="AE539" i="1183"/>
  <c r="U539" i="1183"/>
  <c r="Z539" i="1183" s="1"/>
  <c r="T539" i="1183"/>
  <c r="S539" i="1183"/>
  <c r="E539" i="1183"/>
  <c r="AE538" i="1183"/>
  <c r="U538" i="1183"/>
  <c r="T538" i="1183"/>
  <c r="S538" i="1183"/>
  <c r="E538" i="1183"/>
  <c r="AE537" i="1183"/>
  <c r="U537" i="1183"/>
  <c r="Z537" i="1183" s="1"/>
  <c r="T537" i="1183"/>
  <c r="S537" i="1183"/>
  <c r="E537" i="1183"/>
  <c r="AE536" i="1183"/>
  <c r="U536" i="1183"/>
  <c r="T536" i="1183"/>
  <c r="S536" i="1183"/>
  <c r="E536" i="1183"/>
  <c r="AE535" i="1183"/>
  <c r="Z535" i="1183"/>
  <c r="U535" i="1183"/>
  <c r="T535" i="1183"/>
  <c r="S535" i="1183"/>
  <c r="E535" i="1183"/>
  <c r="AE534" i="1183"/>
  <c r="M534" i="1183" s="1"/>
  <c r="U534" i="1183"/>
  <c r="Z534" i="1183" s="1"/>
  <c r="T534" i="1183"/>
  <c r="S534" i="1183"/>
  <c r="E534" i="1183"/>
  <c r="AE533" i="1183"/>
  <c r="U533" i="1183"/>
  <c r="T533" i="1183"/>
  <c r="S533" i="1183"/>
  <c r="E533" i="1183"/>
  <c r="AE532" i="1183"/>
  <c r="U532" i="1183"/>
  <c r="Z532" i="1183" s="1"/>
  <c r="T532" i="1183"/>
  <c r="S532" i="1183"/>
  <c r="E532" i="1183"/>
  <c r="AE531" i="1183"/>
  <c r="U531" i="1183"/>
  <c r="Z531" i="1183" s="1"/>
  <c r="T531" i="1183"/>
  <c r="S531" i="1183"/>
  <c r="E531" i="1183"/>
  <c r="AE530" i="1183"/>
  <c r="U530" i="1183"/>
  <c r="Z530" i="1183" s="1"/>
  <c r="T530" i="1183"/>
  <c r="M530" i="1183" s="1"/>
  <c r="S530" i="1183"/>
  <c r="E530" i="1183"/>
  <c r="AE529" i="1183"/>
  <c r="U529" i="1183"/>
  <c r="Z529" i="1183" s="1"/>
  <c r="T529" i="1183"/>
  <c r="M529" i="1183" s="1"/>
  <c r="S529" i="1183"/>
  <c r="E529" i="1183"/>
  <c r="AE528" i="1183"/>
  <c r="U528" i="1183"/>
  <c r="Z528" i="1183" s="1"/>
  <c r="T528" i="1183"/>
  <c r="S528" i="1183"/>
  <c r="E528" i="1183"/>
  <c r="AE527" i="1183"/>
  <c r="U527" i="1183"/>
  <c r="T527" i="1183"/>
  <c r="M527" i="1183" s="1"/>
  <c r="S527" i="1183"/>
  <c r="Z527" i="1183" s="1"/>
  <c r="E527" i="1183"/>
  <c r="AE526" i="1183"/>
  <c r="U526" i="1183"/>
  <c r="Z526" i="1183" s="1"/>
  <c r="T526" i="1183"/>
  <c r="S526" i="1183"/>
  <c r="E526" i="1183"/>
  <c r="AE525" i="1183"/>
  <c r="U525" i="1183"/>
  <c r="T525" i="1183"/>
  <c r="M525" i="1183" s="1"/>
  <c r="S525" i="1183"/>
  <c r="Z525" i="1183" s="1"/>
  <c r="E525" i="1183"/>
  <c r="AE524" i="1183"/>
  <c r="U524" i="1183"/>
  <c r="T524" i="1183"/>
  <c r="M524" i="1183" s="1"/>
  <c r="S524" i="1183"/>
  <c r="E524" i="1183"/>
  <c r="AE523" i="1183"/>
  <c r="U523" i="1183"/>
  <c r="T523" i="1183"/>
  <c r="M523" i="1183" s="1"/>
  <c r="S523" i="1183"/>
  <c r="Z523" i="1183" s="1"/>
  <c r="E523" i="1183"/>
  <c r="AE522" i="1183"/>
  <c r="U522" i="1183"/>
  <c r="Z522" i="1183" s="1"/>
  <c r="T522" i="1183"/>
  <c r="S522" i="1183"/>
  <c r="E522" i="1183"/>
  <c r="AE521" i="1183"/>
  <c r="U521" i="1183"/>
  <c r="T521" i="1183"/>
  <c r="M521" i="1183" s="1"/>
  <c r="S521" i="1183"/>
  <c r="E521" i="1183"/>
  <c r="AE520" i="1183"/>
  <c r="U520" i="1183"/>
  <c r="T520" i="1183"/>
  <c r="M520" i="1183" s="1"/>
  <c r="S520" i="1183"/>
  <c r="E520" i="1183"/>
  <c r="AE519" i="1183"/>
  <c r="U519" i="1183"/>
  <c r="T519" i="1183"/>
  <c r="AG519" i="1183" s="1"/>
  <c r="AP519" i="1183" s="1"/>
  <c r="S519" i="1183"/>
  <c r="E519" i="1183"/>
  <c r="AE518" i="1183"/>
  <c r="Z518" i="1183"/>
  <c r="U518" i="1183"/>
  <c r="T518" i="1183"/>
  <c r="M518" i="1183" s="1"/>
  <c r="S518" i="1183"/>
  <c r="E518" i="1183"/>
  <c r="AE517" i="1183"/>
  <c r="U517" i="1183"/>
  <c r="T517" i="1183"/>
  <c r="M517" i="1183" s="1"/>
  <c r="S517" i="1183"/>
  <c r="Z517" i="1183" s="1"/>
  <c r="E517" i="1183"/>
  <c r="AE516" i="1183"/>
  <c r="U516" i="1183"/>
  <c r="Z516" i="1183" s="1"/>
  <c r="T516" i="1183"/>
  <c r="S516" i="1183"/>
  <c r="E516" i="1183"/>
  <c r="AE515" i="1183"/>
  <c r="U515" i="1183"/>
  <c r="T515" i="1183"/>
  <c r="S515" i="1183"/>
  <c r="Z515" i="1183" s="1"/>
  <c r="E515" i="1183"/>
  <c r="AE514" i="1183"/>
  <c r="U514" i="1183"/>
  <c r="T514" i="1183"/>
  <c r="M514" i="1183" s="1"/>
  <c r="S514" i="1183"/>
  <c r="E514" i="1183"/>
  <c r="AE513" i="1183"/>
  <c r="U513" i="1183"/>
  <c r="Z513" i="1183" s="1"/>
  <c r="T513" i="1183"/>
  <c r="AG513" i="1183" s="1"/>
  <c r="AP513" i="1183" s="1"/>
  <c r="S513" i="1183"/>
  <c r="E513" i="1183"/>
  <c r="AE512" i="1183"/>
  <c r="U512" i="1183"/>
  <c r="T512" i="1183"/>
  <c r="AG512" i="1183" s="1"/>
  <c r="AP512" i="1183" s="1"/>
  <c r="S512" i="1183"/>
  <c r="E512" i="1183"/>
  <c r="AE511" i="1183"/>
  <c r="U511" i="1183"/>
  <c r="T511" i="1183"/>
  <c r="S511" i="1183"/>
  <c r="E511" i="1183"/>
  <c r="AE510" i="1183"/>
  <c r="U510" i="1183"/>
  <c r="Z510" i="1183" s="1"/>
  <c r="T510" i="1183"/>
  <c r="S510" i="1183"/>
  <c r="E510" i="1183"/>
  <c r="AE509" i="1183"/>
  <c r="U509" i="1183"/>
  <c r="Z509" i="1183" s="1"/>
  <c r="T509" i="1183"/>
  <c r="AG509" i="1183" s="1"/>
  <c r="AP509" i="1183" s="1"/>
  <c r="S509" i="1183"/>
  <c r="M509" i="1183"/>
  <c r="E509" i="1183"/>
  <c r="AE508" i="1183"/>
  <c r="U508" i="1183"/>
  <c r="Z508" i="1183" s="1"/>
  <c r="T508" i="1183"/>
  <c r="AG508" i="1183" s="1"/>
  <c r="AP508" i="1183" s="1"/>
  <c r="S508" i="1183"/>
  <c r="E508" i="1183"/>
  <c r="AE507" i="1183"/>
  <c r="U507" i="1183"/>
  <c r="T507" i="1183"/>
  <c r="AG507" i="1183" s="1"/>
  <c r="AP507" i="1183" s="1"/>
  <c r="S507" i="1183"/>
  <c r="E507" i="1183"/>
  <c r="AE506" i="1183"/>
  <c r="U506" i="1183"/>
  <c r="T506" i="1183"/>
  <c r="S506" i="1183"/>
  <c r="M506" i="1183"/>
  <c r="AH506" i="1183" s="1"/>
  <c r="AI506" i="1183" s="1"/>
  <c r="E506" i="1183"/>
  <c r="AE505" i="1183"/>
  <c r="U505" i="1183"/>
  <c r="T505" i="1183"/>
  <c r="S505" i="1183"/>
  <c r="E505" i="1183"/>
  <c r="AE504" i="1183"/>
  <c r="U504" i="1183"/>
  <c r="T504" i="1183"/>
  <c r="S504" i="1183"/>
  <c r="Z504" i="1183" s="1"/>
  <c r="E504" i="1183"/>
  <c r="AE503" i="1183"/>
  <c r="U503" i="1183"/>
  <c r="T503" i="1183"/>
  <c r="AG503" i="1183" s="1"/>
  <c r="AP503" i="1183" s="1"/>
  <c r="S503" i="1183"/>
  <c r="E503" i="1183"/>
  <c r="AE502" i="1183"/>
  <c r="U502" i="1183"/>
  <c r="Z502" i="1183" s="1"/>
  <c r="T502" i="1183"/>
  <c r="AG502" i="1183" s="1"/>
  <c r="AP502" i="1183" s="1"/>
  <c r="S502" i="1183"/>
  <c r="E502" i="1183"/>
  <c r="AE501" i="1183"/>
  <c r="Z501" i="1183"/>
  <c r="U501" i="1183"/>
  <c r="T501" i="1183"/>
  <c r="AG501" i="1183" s="1"/>
  <c r="AP501" i="1183" s="1"/>
  <c r="S501" i="1183"/>
  <c r="E501" i="1183"/>
  <c r="AE500" i="1183"/>
  <c r="U500" i="1183"/>
  <c r="Z500" i="1183" s="1"/>
  <c r="T500" i="1183"/>
  <c r="AG500" i="1183" s="1"/>
  <c r="AP500" i="1183" s="1"/>
  <c r="S500" i="1183"/>
  <c r="E500" i="1183"/>
  <c r="AE499" i="1183"/>
  <c r="U499" i="1183"/>
  <c r="T499" i="1183"/>
  <c r="M499" i="1183" s="1"/>
  <c r="S499" i="1183"/>
  <c r="E499" i="1183"/>
  <c r="AE498" i="1183"/>
  <c r="U498" i="1183"/>
  <c r="Z498" i="1183" s="1"/>
  <c r="T498" i="1183"/>
  <c r="S498" i="1183"/>
  <c r="E498" i="1183"/>
  <c r="AE497" i="1183"/>
  <c r="M497" i="1183" s="1"/>
  <c r="U497" i="1183"/>
  <c r="T497" i="1183"/>
  <c r="S497" i="1183"/>
  <c r="E497" i="1183"/>
  <c r="AE496" i="1183"/>
  <c r="Z496" i="1183"/>
  <c r="U496" i="1183"/>
  <c r="T496" i="1183"/>
  <c r="AG496" i="1183" s="1"/>
  <c r="AP496" i="1183" s="1"/>
  <c r="S496" i="1183"/>
  <c r="M496" i="1183"/>
  <c r="E496" i="1183"/>
  <c r="AE495" i="1183"/>
  <c r="U495" i="1183"/>
  <c r="T495" i="1183"/>
  <c r="AG495" i="1183" s="1"/>
  <c r="AP495" i="1183" s="1"/>
  <c r="S495" i="1183"/>
  <c r="E495" i="1183"/>
  <c r="AE494" i="1183"/>
  <c r="U494" i="1183"/>
  <c r="Z494" i="1183" s="1"/>
  <c r="T494" i="1183"/>
  <c r="S494" i="1183"/>
  <c r="M494" i="1183"/>
  <c r="E494" i="1183"/>
  <c r="AE493" i="1183"/>
  <c r="U493" i="1183"/>
  <c r="Z493" i="1183" s="1"/>
  <c r="T493" i="1183"/>
  <c r="S493" i="1183"/>
  <c r="E493" i="1183"/>
  <c r="AE492" i="1183"/>
  <c r="U492" i="1183"/>
  <c r="T492" i="1183"/>
  <c r="S492" i="1183"/>
  <c r="Z492" i="1183" s="1"/>
  <c r="E492" i="1183"/>
  <c r="AE491" i="1183"/>
  <c r="U491" i="1183"/>
  <c r="T491" i="1183"/>
  <c r="AG491" i="1183" s="1"/>
  <c r="AP491" i="1183" s="1"/>
  <c r="S491" i="1183"/>
  <c r="E491" i="1183"/>
  <c r="AE490" i="1183"/>
  <c r="U490" i="1183"/>
  <c r="Z490" i="1183" s="1"/>
  <c r="T490" i="1183"/>
  <c r="AG490" i="1183" s="1"/>
  <c r="AP490" i="1183" s="1"/>
  <c r="S490" i="1183"/>
  <c r="E490" i="1183"/>
  <c r="AE489" i="1183"/>
  <c r="Z489" i="1183"/>
  <c r="U489" i="1183"/>
  <c r="T489" i="1183"/>
  <c r="AG489" i="1183" s="1"/>
  <c r="AP489" i="1183" s="1"/>
  <c r="S489" i="1183"/>
  <c r="E489" i="1183"/>
  <c r="AE488" i="1183"/>
  <c r="U488" i="1183"/>
  <c r="Z488" i="1183" s="1"/>
  <c r="T488" i="1183"/>
  <c r="AG488" i="1183" s="1"/>
  <c r="AP488" i="1183" s="1"/>
  <c r="S488" i="1183"/>
  <c r="E488" i="1183"/>
  <c r="AE487" i="1183"/>
  <c r="U487" i="1183"/>
  <c r="T487" i="1183"/>
  <c r="S487" i="1183"/>
  <c r="E487" i="1183"/>
  <c r="AE486" i="1183"/>
  <c r="U486" i="1183"/>
  <c r="Z486" i="1183" s="1"/>
  <c r="T486" i="1183"/>
  <c r="S486" i="1183"/>
  <c r="E486" i="1183"/>
  <c r="AE485" i="1183"/>
  <c r="U485" i="1183"/>
  <c r="T485" i="1183"/>
  <c r="S485" i="1183"/>
  <c r="M485" i="1183"/>
  <c r="AH485" i="1183" s="1"/>
  <c r="AI485" i="1183" s="1"/>
  <c r="E485" i="1183"/>
  <c r="AE484" i="1183"/>
  <c r="Z484" i="1183"/>
  <c r="U484" i="1183"/>
  <c r="T484" i="1183"/>
  <c r="S484" i="1183"/>
  <c r="M484" i="1183"/>
  <c r="E484" i="1183"/>
  <c r="AE483" i="1183"/>
  <c r="U483" i="1183"/>
  <c r="T483" i="1183"/>
  <c r="S483" i="1183"/>
  <c r="E483" i="1183"/>
  <c r="AE482" i="1183"/>
  <c r="M482" i="1183" s="1"/>
  <c r="AH482" i="1183" s="1"/>
  <c r="AI482" i="1183" s="1"/>
  <c r="U482" i="1183"/>
  <c r="Z482" i="1183" s="1"/>
  <c r="T482" i="1183"/>
  <c r="S482" i="1183"/>
  <c r="E482" i="1183"/>
  <c r="AE481" i="1183"/>
  <c r="U481" i="1183"/>
  <c r="Z481" i="1183" s="1"/>
  <c r="T481" i="1183"/>
  <c r="AG481" i="1183" s="1"/>
  <c r="AP481" i="1183" s="1"/>
  <c r="S481" i="1183"/>
  <c r="E481" i="1183"/>
  <c r="AE480" i="1183"/>
  <c r="U480" i="1183"/>
  <c r="T480" i="1183"/>
  <c r="S480" i="1183"/>
  <c r="E480" i="1183"/>
  <c r="AE479" i="1183"/>
  <c r="U479" i="1183"/>
  <c r="Z479" i="1183" s="1"/>
  <c r="T479" i="1183"/>
  <c r="M479" i="1183" s="1"/>
  <c r="S479" i="1183"/>
  <c r="E479" i="1183"/>
  <c r="AE478" i="1183"/>
  <c r="U478" i="1183"/>
  <c r="T478" i="1183"/>
  <c r="S478" i="1183"/>
  <c r="Z478" i="1183" s="1"/>
  <c r="E478" i="1183"/>
  <c r="AE477" i="1183"/>
  <c r="U477" i="1183"/>
  <c r="T477" i="1183"/>
  <c r="M477" i="1183" s="1"/>
  <c r="S477" i="1183"/>
  <c r="E477" i="1183"/>
  <c r="AE476" i="1183"/>
  <c r="U476" i="1183"/>
  <c r="T476" i="1183"/>
  <c r="S476" i="1183"/>
  <c r="E476" i="1183"/>
  <c r="AE475" i="1183"/>
  <c r="U475" i="1183"/>
  <c r="Z475" i="1183" s="1"/>
  <c r="T475" i="1183"/>
  <c r="S475" i="1183"/>
  <c r="E475" i="1183"/>
  <c r="AE474" i="1183"/>
  <c r="U474" i="1183"/>
  <c r="T474" i="1183"/>
  <c r="S474" i="1183"/>
  <c r="E474" i="1183"/>
  <c r="AE473" i="1183"/>
  <c r="U473" i="1183"/>
  <c r="T473" i="1183"/>
  <c r="S473" i="1183"/>
  <c r="E473" i="1183"/>
  <c r="AE472" i="1183"/>
  <c r="AG472" i="1183" s="1"/>
  <c r="AP472" i="1183" s="1"/>
  <c r="U472" i="1183"/>
  <c r="T472" i="1183"/>
  <c r="S472" i="1183"/>
  <c r="M472" i="1183"/>
  <c r="E472" i="1183"/>
  <c r="AE471" i="1183"/>
  <c r="U471" i="1183"/>
  <c r="Z471" i="1183" s="1"/>
  <c r="T471" i="1183"/>
  <c r="M471" i="1183" s="1"/>
  <c r="S471" i="1183"/>
  <c r="E471" i="1183"/>
  <c r="AE470" i="1183"/>
  <c r="U470" i="1183"/>
  <c r="T470" i="1183"/>
  <c r="S470" i="1183"/>
  <c r="E470" i="1183"/>
  <c r="AE469" i="1183"/>
  <c r="U469" i="1183"/>
  <c r="Z469" i="1183" s="1"/>
  <c r="T469" i="1183"/>
  <c r="S469" i="1183"/>
  <c r="E469" i="1183"/>
  <c r="AE468" i="1183"/>
  <c r="U468" i="1183"/>
  <c r="T468" i="1183"/>
  <c r="AG468" i="1183" s="1"/>
  <c r="AP468" i="1183" s="1"/>
  <c r="S468" i="1183"/>
  <c r="E468" i="1183"/>
  <c r="AE467" i="1183"/>
  <c r="U467" i="1183"/>
  <c r="T467" i="1183"/>
  <c r="S467" i="1183"/>
  <c r="Z467" i="1183" s="1"/>
  <c r="E467" i="1183"/>
  <c r="AE466" i="1183"/>
  <c r="U466" i="1183"/>
  <c r="Z466" i="1183" s="1"/>
  <c r="T466" i="1183"/>
  <c r="S466" i="1183"/>
  <c r="E466" i="1183"/>
  <c r="AE465" i="1183"/>
  <c r="M465" i="1183" s="1"/>
  <c r="U465" i="1183"/>
  <c r="Z465" i="1183" s="1"/>
  <c r="T465" i="1183"/>
  <c r="S465" i="1183"/>
  <c r="E465" i="1183"/>
  <c r="AE464" i="1183"/>
  <c r="U464" i="1183"/>
  <c r="Z464" i="1183" s="1"/>
  <c r="T464" i="1183"/>
  <c r="AG464" i="1183" s="1"/>
  <c r="AP464" i="1183" s="1"/>
  <c r="S464" i="1183"/>
  <c r="E464" i="1183"/>
  <c r="AE463" i="1183"/>
  <c r="U463" i="1183"/>
  <c r="Z463" i="1183" s="1"/>
  <c r="T463" i="1183"/>
  <c r="M463" i="1183" s="1"/>
  <c r="S463" i="1183"/>
  <c r="E463" i="1183"/>
  <c r="AE462" i="1183"/>
  <c r="U462" i="1183"/>
  <c r="T462" i="1183"/>
  <c r="S462" i="1183"/>
  <c r="E462" i="1183"/>
  <c r="AE461" i="1183"/>
  <c r="U461" i="1183"/>
  <c r="T461" i="1183"/>
  <c r="AG461" i="1183" s="1"/>
  <c r="AP461" i="1183" s="1"/>
  <c r="S461" i="1183"/>
  <c r="M461" i="1183"/>
  <c r="E461" i="1183"/>
  <c r="AE460" i="1183"/>
  <c r="Z460" i="1183"/>
  <c r="U460" i="1183"/>
  <c r="T460" i="1183"/>
  <c r="M460" i="1183" s="1"/>
  <c r="S460" i="1183"/>
  <c r="E460" i="1183"/>
  <c r="AE459" i="1183"/>
  <c r="U459" i="1183"/>
  <c r="T459" i="1183"/>
  <c r="AG459" i="1183" s="1"/>
  <c r="AP459" i="1183" s="1"/>
  <c r="S459" i="1183"/>
  <c r="Z459" i="1183" s="1"/>
  <c r="E459" i="1183"/>
  <c r="AE458" i="1183"/>
  <c r="U458" i="1183"/>
  <c r="Z458" i="1183" s="1"/>
  <c r="T458" i="1183"/>
  <c r="S458" i="1183"/>
  <c r="M458" i="1183"/>
  <c r="E458" i="1183"/>
  <c r="AE457" i="1183"/>
  <c r="U457" i="1183"/>
  <c r="T457" i="1183"/>
  <c r="AG457" i="1183" s="1"/>
  <c r="AP457" i="1183" s="1"/>
  <c r="S457" i="1183"/>
  <c r="E457" i="1183"/>
  <c r="AE456" i="1183"/>
  <c r="M456" i="1183" s="1"/>
  <c r="U456" i="1183"/>
  <c r="Z456" i="1183" s="1"/>
  <c r="T456" i="1183"/>
  <c r="S456" i="1183"/>
  <c r="E456" i="1183"/>
  <c r="AE455" i="1183"/>
  <c r="U455" i="1183"/>
  <c r="T455" i="1183"/>
  <c r="S455" i="1183"/>
  <c r="E455" i="1183"/>
  <c r="AE454" i="1183"/>
  <c r="U454" i="1183"/>
  <c r="T454" i="1183"/>
  <c r="S454" i="1183"/>
  <c r="E454" i="1183"/>
  <c r="AE453" i="1183"/>
  <c r="U453" i="1183"/>
  <c r="T453" i="1183"/>
  <c r="S453" i="1183"/>
  <c r="M453" i="1183"/>
  <c r="E453" i="1183"/>
  <c r="AE452" i="1183"/>
  <c r="U452" i="1183"/>
  <c r="Z452" i="1183" s="1"/>
  <c r="T452" i="1183"/>
  <c r="AG452" i="1183" s="1"/>
  <c r="AP452" i="1183" s="1"/>
  <c r="S452" i="1183"/>
  <c r="M452" i="1183"/>
  <c r="AH452" i="1183" s="1"/>
  <c r="AI452" i="1183" s="1"/>
  <c r="E452" i="1183"/>
  <c r="AE451" i="1183"/>
  <c r="U451" i="1183"/>
  <c r="T451" i="1183"/>
  <c r="S451" i="1183"/>
  <c r="Z451" i="1183" s="1"/>
  <c r="E451" i="1183"/>
  <c r="AE450" i="1183"/>
  <c r="U450" i="1183"/>
  <c r="Z450" i="1183" s="1"/>
  <c r="T450" i="1183"/>
  <c r="S450" i="1183"/>
  <c r="E450" i="1183"/>
  <c r="AE449" i="1183"/>
  <c r="U449" i="1183"/>
  <c r="Z449" i="1183" s="1"/>
  <c r="T449" i="1183"/>
  <c r="AG449" i="1183" s="1"/>
  <c r="AP449" i="1183" s="1"/>
  <c r="S449" i="1183"/>
  <c r="E449" i="1183"/>
  <c r="AE448" i="1183"/>
  <c r="U448" i="1183"/>
  <c r="Z448" i="1183" s="1"/>
  <c r="T448" i="1183"/>
  <c r="S448" i="1183"/>
  <c r="E448" i="1183"/>
  <c r="AE447" i="1183"/>
  <c r="U447" i="1183"/>
  <c r="T447" i="1183"/>
  <c r="S447" i="1183"/>
  <c r="E447" i="1183"/>
  <c r="AE446" i="1183"/>
  <c r="U446" i="1183"/>
  <c r="T446" i="1183"/>
  <c r="AG446" i="1183" s="1"/>
  <c r="AP446" i="1183" s="1"/>
  <c r="S446" i="1183"/>
  <c r="E446" i="1183"/>
  <c r="AE445" i="1183"/>
  <c r="U445" i="1183"/>
  <c r="T445" i="1183"/>
  <c r="S445" i="1183"/>
  <c r="E445" i="1183"/>
  <c r="AE444" i="1183"/>
  <c r="U444" i="1183"/>
  <c r="Z444" i="1183" s="1"/>
  <c r="T444" i="1183"/>
  <c r="S444" i="1183"/>
  <c r="E444" i="1183"/>
  <c r="AE443" i="1183"/>
  <c r="U443" i="1183"/>
  <c r="Z443" i="1183" s="1"/>
  <c r="T443" i="1183"/>
  <c r="S443" i="1183"/>
  <c r="E443" i="1183"/>
  <c r="AE442" i="1183"/>
  <c r="U442" i="1183"/>
  <c r="Z442" i="1183" s="1"/>
  <c r="T442" i="1183"/>
  <c r="AG442" i="1183" s="1"/>
  <c r="AP442" i="1183" s="1"/>
  <c r="S442" i="1183"/>
  <c r="E442" i="1183"/>
  <c r="AE441" i="1183"/>
  <c r="U441" i="1183"/>
  <c r="T441" i="1183"/>
  <c r="S441" i="1183"/>
  <c r="E441" i="1183"/>
  <c r="AE440" i="1183"/>
  <c r="U440" i="1183"/>
  <c r="T440" i="1183"/>
  <c r="S440" i="1183"/>
  <c r="M440" i="1183"/>
  <c r="E440" i="1183"/>
  <c r="AE439" i="1183"/>
  <c r="U439" i="1183"/>
  <c r="Z439" i="1183" s="1"/>
  <c r="T439" i="1183"/>
  <c r="S439" i="1183"/>
  <c r="E439" i="1183"/>
  <c r="AE438" i="1183"/>
  <c r="U438" i="1183"/>
  <c r="T438" i="1183"/>
  <c r="S438" i="1183"/>
  <c r="E438" i="1183"/>
  <c r="AE437" i="1183"/>
  <c r="U437" i="1183"/>
  <c r="T437" i="1183"/>
  <c r="M437" i="1183" s="1"/>
  <c r="S437" i="1183"/>
  <c r="Z437" i="1183" s="1"/>
  <c r="E437" i="1183"/>
  <c r="AE436" i="1183"/>
  <c r="U436" i="1183"/>
  <c r="Z436" i="1183" s="1"/>
  <c r="T436" i="1183"/>
  <c r="AG436" i="1183" s="1"/>
  <c r="AP436" i="1183" s="1"/>
  <c r="S436" i="1183"/>
  <c r="E436" i="1183"/>
  <c r="AE435" i="1183"/>
  <c r="U435" i="1183"/>
  <c r="T435" i="1183"/>
  <c r="AG435" i="1183" s="1"/>
  <c r="AP435" i="1183" s="1"/>
  <c r="S435" i="1183"/>
  <c r="Z435" i="1183" s="1"/>
  <c r="E435" i="1183"/>
  <c r="AE434" i="1183"/>
  <c r="U434" i="1183"/>
  <c r="Z434" i="1183" s="1"/>
  <c r="T434" i="1183"/>
  <c r="S434" i="1183"/>
  <c r="E434" i="1183"/>
  <c r="AE433" i="1183"/>
  <c r="U433" i="1183"/>
  <c r="Z433" i="1183" s="1"/>
  <c r="T433" i="1183"/>
  <c r="M433" i="1183" s="1"/>
  <c r="AH433" i="1183" s="1"/>
  <c r="AI433" i="1183" s="1"/>
  <c r="S433" i="1183"/>
  <c r="E433" i="1183"/>
  <c r="AG432" i="1183"/>
  <c r="AP432" i="1183" s="1"/>
  <c r="AE432" i="1183"/>
  <c r="U432" i="1183"/>
  <c r="Z432" i="1183" s="1"/>
  <c r="T432" i="1183"/>
  <c r="S432" i="1183"/>
  <c r="M432" i="1183"/>
  <c r="E432" i="1183"/>
  <c r="AE431" i="1183"/>
  <c r="U431" i="1183"/>
  <c r="Z431" i="1183" s="1"/>
  <c r="T431" i="1183"/>
  <c r="AG431" i="1183" s="1"/>
  <c r="AP431" i="1183" s="1"/>
  <c r="S431" i="1183"/>
  <c r="E431" i="1183"/>
  <c r="AE430" i="1183"/>
  <c r="U430" i="1183"/>
  <c r="T430" i="1183"/>
  <c r="AG430" i="1183" s="1"/>
  <c r="AP430" i="1183" s="1"/>
  <c r="S430" i="1183"/>
  <c r="Z430" i="1183" s="1"/>
  <c r="E430" i="1183"/>
  <c r="AE429" i="1183"/>
  <c r="U429" i="1183"/>
  <c r="T429" i="1183"/>
  <c r="S429" i="1183"/>
  <c r="Z429" i="1183" s="1"/>
  <c r="E429" i="1183"/>
  <c r="AE428" i="1183"/>
  <c r="U428" i="1183"/>
  <c r="Z428" i="1183" s="1"/>
  <c r="T428" i="1183"/>
  <c r="S428" i="1183"/>
  <c r="E428" i="1183"/>
  <c r="AE427" i="1183"/>
  <c r="U427" i="1183"/>
  <c r="Z427" i="1183" s="1"/>
  <c r="T427" i="1183"/>
  <c r="S427" i="1183"/>
  <c r="E427" i="1183"/>
  <c r="AE426" i="1183"/>
  <c r="U426" i="1183"/>
  <c r="Z426" i="1183" s="1"/>
  <c r="T426" i="1183"/>
  <c r="S426" i="1183"/>
  <c r="E426" i="1183"/>
  <c r="AE425" i="1183"/>
  <c r="U425" i="1183"/>
  <c r="Z425" i="1183" s="1"/>
  <c r="T425" i="1183"/>
  <c r="M425" i="1183" s="1"/>
  <c r="S425" i="1183"/>
  <c r="E425" i="1183"/>
  <c r="AE424" i="1183"/>
  <c r="U424" i="1183"/>
  <c r="Z424" i="1183" s="1"/>
  <c r="T424" i="1183"/>
  <c r="S424" i="1183"/>
  <c r="M424" i="1183"/>
  <c r="E424" i="1183"/>
  <c r="AE423" i="1183"/>
  <c r="U423" i="1183"/>
  <c r="T423" i="1183"/>
  <c r="S423" i="1183"/>
  <c r="E423" i="1183"/>
  <c r="AE422" i="1183"/>
  <c r="U422" i="1183"/>
  <c r="Z422" i="1183" s="1"/>
  <c r="T422" i="1183"/>
  <c r="AG422" i="1183" s="1"/>
  <c r="AP422" i="1183" s="1"/>
  <c r="S422" i="1183"/>
  <c r="E422" i="1183"/>
  <c r="AE421" i="1183"/>
  <c r="Z421" i="1183"/>
  <c r="U421" i="1183"/>
  <c r="T421" i="1183"/>
  <c r="M421" i="1183" s="1"/>
  <c r="S421" i="1183"/>
  <c r="E421" i="1183"/>
  <c r="AE420" i="1183"/>
  <c r="U420" i="1183"/>
  <c r="T420" i="1183"/>
  <c r="S420" i="1183"/>
  <c r="E420" i="1183"/>
  <c r="AE419" i="1183"/>
  <c r="U419" i="1183"/>
  <c r="T419" i="1183"/>
  <c r="AG419" i="1183" s="1"/>
  <c r="AP419" i="1183" s="1"/>
  <c r="S419" i="1183"/>
  <c r="E419" i="1183"/>
  <c r="AE418" i="1183"/>
  <c r="U418" i="1183"/>
  <c r="Z418" i="1183" s="1"/>
  <c r="T418" i="1183"/>
  <c r="AG418" i="1183" s="1"/>
  <c r="AP418" i="1183" s="1"/>
  <c r="S418" i="1183"/>
  <c r="E418" i="1183"/>
  <c r="AE417" i="1183"/>
  <c r="U417" i="1183"/>
  <c r="T417" i="1183"/>
  <c r="AG417" i="1183" s="1"/>
  <c r="AP417" i="1183" s="1"/>
  <c r="S417" i="1183"/>
  <c r="M417" i="1183"/>
  <c r="AH417" i="1183" s="1"/>
  <c r="AI417" i="1183" s="1"/>
  <c r="E417" i="1183"/>
  <c r="AE416" i="1183"/>
  <c r="U416" i="1183"/>
  <c r="Z416" i="1183" s="1"/>
  <c r="T416" i="1183"/>
  <c r="M416" i="1183" s="1"/>
  <c r="S416" i="1183"/>
  <c r="E416" i="1183"/>
  <c r="AE415" i="1183"/>
  <c r="U415" i="1183"/>
  <c r="Z415" i="1183" s="1"/>
  <c r="T415" i="1183"/>
  <c r="S415" i="1183"/>
  <c r="E415" i="1183"/>
  <c r="AE414" i="1183"/>
  <c r="U414" i="1183"/>
  <c r="T414" i="1183"/>
  <c r="AG414" i="1183" s="1"/>
  <c r="AP414" i="1183" s="1"/>
  <c r="S414" i="1183"/>
  <c r="E414" i="1183"/>
  <c r="AE413" i="1183"/>
  <c r="U413" i="1183"/>
  <c r="T413" i="1183"/>
  <c r="AG413" i="1183" s="1"/>
  <c r="AP413" i="1183" s="1"/>
  <c r="S413" i="1183"/>
  <c r="Z413" i="1183" s="1"/>
  <c r="E413" i="1183"/>
  <c r="AE412" i="1183"/>
  <c r="U412" i="1183"/>
  <c r="T412" i="1183"/>
  <c r="S412" i="1183"/>
  <c r="Z412" i="1183" s="1"/>
  <c r="E412" i="1183"/>
  <c r="AE411" i="1183"/>
  <c r="U411" i="1183"/>
  <c r="Z411" i="1183" s="1"/>
  <c r="T411" i="1183"/>
  <c r="M411" i="1183" s="1"/>
  <c r="S411" i="1183"/>
  <c r="E411" i="1183"/>
  <c r="AE410" i="1183"/>
  <c r="U410" i="1183"/>
  <c r="Z410" i="1183" s="1"/>
  <c r="T410" i="1183"/>
  <c r="AG410" i="1183" s="1"/>
  <c r="AP410" i="1183" s="1"/>
  <c r="S410" i="1183"/>
  <c r="E410" i="1183"/>
  <c r="AE409" i="1183"/>
  <c r="U409" i="1183"/>
  <c r="Z409" i="1183" s="1"/>
  <c r="T409" i="1183"/>
  <c r="M409" i="1183" s="1"/>
  <c r="S409" i="1183"/>
  <c r="E409" i="1183"/>
  <c r="AE408" i="1183"/>
  <c r="U408" i="1183"/>
  <c r="T408" i="1183"/>
  <c r="S408" i="1183"/>
  <c r="E408" i="1183"/>
  <c r="AE407" i="1183"/>
  <c r="U407" i="1183"/>
  <c r="Z407" i="1183" s="1"/>
  <c r="T407" i="1183"/>
  <c r="S407" i="1183"/>
  <c r="E407" i="1183"/>
  <c r="AE406" i="1183"/>
  <c r="U406" i="1183"/>
  <c r="Z406" i="1183" s="1"/>
  <c r="T406" i="1183"/>
  <c r="AG406" i="1183" s="1"/>
  <c r="AP406" i="1183" s="1"/>
  <c r="S406" i="1183"/>
  <c r="M406" i="1183"/>
  <c r="E406" i="1183"/>
  <c r="AE405" i="1183"/>
  <c r="U405" i="1183"/>
  <c r="Z405" i="1183" s="1"/>
  <c r="T405" i="1183"/>
  <c r="S405" i="1183"/>
  <c r="M405" i="1183"/>
  <c r="AH405" i="1183" s="1"/>
  <c r="AI405" i="1183" s="1"/>
  <c r="E405" i="1183"/>
  <c r="AE404" i="1183"/>
  <c r="U404" i="1183"/>
  <c r="T404" i="1183"/>
  <c r="S404" i="1183"/>
  <c r="E404" i="1183"/>
  <c r="AE403" i="1183"/>
  <c r="U403" i="1183"/>
  <c r="Z403" i="1183" s="1"/>
  <c r="T403" i="1183"/>
  <c r="S403" i="1183"/>
  <c r="E403" i="1183"/>
  <c r="AE402" i="1183"/>
  <c r="U402" i="1183"/>
  <c r="Z402" i="1183" s="1"/>
  <c r="T402" i="1183"/>
  <c r="AG402" i="1183" s="1"/>
  <c r="AP402" i="1183" s="1"/>
  <c r="S402" i="1183"/>
  <c r="M402" i="1183"/>
  <c r="E402" i="1183"/>
  <c r="AE401" i="1183"/>
  <c r="U401" i="1183"/>
  <c r="Z401" i="1183" s="1"/>
  <c r="T401" i="1183"/>
  <c r="S401" i="1183"/>
  <c r="E401" i="1183"/>
  <c r="AE400" i="1183"/>
  <c r="U400" i="1183"/>
  <c r="T400" i="1183"/>
  <c r="AG400" i="1183" s="1"/>
  <c r="AP400" i="1183" s="1"/>
  <c r="S400" i="1183"/>
  <c r="E400" i="1183"/>
  <c r="AE399" i="1183"/>
  <c r="U399" i="1183"/>
  <c r="T399" i="1183"/>
  <c r="M399" i="1183" s="1"/>
  <c r="S399" i="1183"/>
  <c r="E399" i="1183"/>
  <c r="AE398" i="1183"/>
  <c r="U398" i="1183"/>
  <c r="T398" i="1183"/>
  <c r="AG398" i="1183" s="1"/>
  <c r="AP398" i="1183" s="1"/>
  <c r="S398" i="1183"/>
  <c r="E398" i="1183"/>
  <c r="AE397" i="1183"/>
  <c r="U397" i="1183"/>
  <c r="Z397" i="1183" s="1"/>
  <c r="T397" i="1183"/>
  <c r="M397" i="1183" s="1"/>
  <c r="S397" i="1183"/>
  <c r="E397" i="1183"/>
  <c r="AE396" i="1183"/>
  <c r="U396" i="1183"/>
  <c r="T396" i="1183"/>
  <c r="S396" i="1183"/>
  <c r="E396" i="1183"/>
  <c r="AE395" i="1183"/>
  <c r="U395" i="1183"/>
  <c r="T395" i="1183"/>
  <c r="S395" i="1183"/>
  <c r="E395" i="1183"/>
  <c r="AE394" i="1183"/>
  <c r="U394" i="1183"/>
  <c r="T394" i="1183"/>
  <c r="S394" i="1183"/>
  <c r="M394" i="1183"/>
  <c r="E394" i="1183"/>
  <c r="AE393" i="1183"/>
  <c r="U393" i="1183"/>
  <c r="Z393" i="1183" s="1"/>
  <c r="T393" i="1183"/>
  <c r="AG393" i="1183" s="1"/>
  <c r="AP393" i="1183" s="1"/>
  <c r="S393" i="1183"/>
  <c r="M393" i="1183"/>
  <c r="E393" i="1183"/>
  <c r="AE392" i="1183"/>
  <c r="U392" i="1183"/>
  <c r="T392" i="1183"/>
  <c r="M392" i="1183" s="1"/>
  <c r="S392" i="1183"/>
  <c r="E392" i="1183"/>
  <c r="AE391" i="1183"/>
  <c r="U391" i="1183"/>
  <c r="T391" i="1183"/>
  <c r="S391" i="1183"/>
  <c r="Z391" i="1183" s="1"/>
  <c r="E391" i="1183"/>
  <c r="AE390" i="1183"/>
  <c r="U390" i="1183"/>
  <c r="Z390" i="1183" s="1"/>
  <c r="T390" i="1183"/>
  <c r="S390" i="1183"/>
  <c r="E390" i="1183"/>
  <c r="AE389" i="1183"/>
  <c r="U389" i="1183"/>
  <c r="T389" i="1183"/>
  <c r="M389" i="1183" s="1"/>
  <c r="S389" i="1183"/>
  <c r="Z389" i="1183" s="1"/>
  <c r="E389" i="1183"/>
  <c r="AG388" i="1183"/>
  <c r="AP388" i="1183" s="1"/>
  <c r="AE388" i="1183"/>
  <c r="Z388" i="1183"/>
  <c r="U388" i="1183"/>
  <c r="T388" i="1183"/>
  <c r="S388" i="1183"/>
  <c r="E388" i="1183"/>
  <c r="AE387" i="1183"/>
  <c r="U387" i="1183"/>
  <c r="Z387" i="1183" s="1"/>
  <c r="T387" i="1183"/>
  <c r="S387" i="1183"/>
  <c r="E387" i="1183"/>
  <c r="AE386" i="1183"/>
  <c r="U386" i="1183"/>
  <c r="Z386" i="1183" s="1"/>
  <c r="T386" i="1183"/>
  <c r="AG386" i="1183" s="1"/>
  <c r="AP386" i="1183" s="1"/>
  <c r="S386" i="1183"/>
  <c r="E386" i="1183"/>
  <c r="AG385" i="1183"/>
  <c r="AP385" i="1183" s="1"/>
  <c r="AE385" i="1183"/>
  <c r="M385" i="1183" s="1"/>
  <c r="Z385" i="1183"/>
  <c r="U385" i="1183"/>
  <c r="T385" i="1183"/>
  <c r="S385" i="1183"/>
  <c r="E385" i="1183"/>
  <c r="AE384" i="1183"/>
  <c r="U384" i="1183"/>
  <c r="T384" i="1183"/>
  <c r="S384" i="1183"/>
  <c r="Z384" i="1183" s="1"/>
  <c r="M384" i="1183"/>
  <c r="E384" i="1183"/>
  <c r="AE383" i="1183"/>
  <c r="U383" i="1183"/>
  <c r="T383" i="1183"/>
  <c r="S383" i="1183"/>
  <c r="E383" i="1183"/>
  <c r="AE382" i="1183"/>
  <c r="U382" i="1183"/>
  <c r="T382" i="1183"/>
  <c r="M382" i="1183" s="1"/>
  <c r="S382" i="1183"/>
  <c r="Z382" i="1183" s="1"/>
  <c r="E382" i="1183"/>
  <c r="AE381" i="1183"/>
  <c r="U381" i="1183"/>
  <c r="Z381" i="1183" s="1"/>
  <c r="T381" i="1183"/>
  <c r="M381" i="1183" s="1"/>
  <c r="S381" i="1183"/>
  <c r="E381" i="1183"/>
  <c r="AE380" i="1183"/>
  <c r="U380" i="1183"/>
  <c r="T380" i="1183"/>
  <c r="AG380" i="1183" s="1"/>
  <c r="AP380" i="1183" s="1"/>
  <c r="S380" i="1183"/>
  <c r="E380" i="1183"/>
  <c r="AE379" i="1183"/>
  <c r="U379" i="1183"/>
  <c r="T379" i="1183"/>
  <c r="S379" i="1183"/>
  <c r="E379" i="1183"/>
  <c r="AE378" i="1183"/>
  <c r="U378" i="1183"/>
  <c r="T378" i="1183"/>
  <c r="S378" i="1183"/>
  <c r="E378" i="1183"/>
  <c r="AE377" i="1183"/>
  <c r="Z377" i="1183"/>
  <c r="U377" i="1183"/>
  <c r="T377" i="1183"/>
  <c r="M377" i="1183" s="1"/>
  <c r="S377" i="1183"/>
  <c r="E377" i="1183"/>
  <c r="AE376" i="1183"/>
  <c r="U376" i="1183"/>
  <c r="T376" i="1183"/>
  <c r="AG376" i="1183" s="1"/>
  <c r="AP376" i="1183" s="1"/>
  <c r="S376" i="1183"/>
  <c r="E376" i="1183"/>
  <c r="AE375" i="1183"/>
  <c r="Z375" i="1183"/>
  <c r="U375" i="1183"/>
  <c r="T375" i="1183"/>
  <c r="M375" i="1183" s="1"/>
  <c r="AH375" i="1183" s="1"/>
  <c r="AI375" i="1183" s="1"/>
  <c r="S375" i="1183"/>
  <c r="E375" i="1183"/>
  <c r="AE374" i="1183"/>
  <c r="U374" i="1183"/>
  <c r="Z374" i="1183" s="1"/>
  <c r="T374" i="1183"/>
  <c r="AG374" i="1183" s="1"/>
  <c r="AP374" i="1183" s="1"/>
  <c r="S374" i="1183"/>
  <c r="E374" i="1183"/>
  <c r="AE373" i="1183"/>
  <c r="U373" i="1183"/>
  <c r="Z373" i="1183" s="1"/>
  <c r="T373" i="1183"/>
  <c r="S373" i="1183"/>
  <c r="E373" i="1183"/>
  <c r="AE372" i="1183"/>
  <c r="U372" i="1183"/>
  <c r="T372" i="1183"/>
  <c r="M372" i="1183" s="1"/>
  <c r="S372" i="1183"/>
  <c r="E372" i="1183"/>
  <c r="AE371" i="1183"/>
  <c r="U371" i="1183"/>
  <c r="T371" i="1183"/>
  <c r="S371" i="1183"/>
  <c r="E371" i="1183"/>
  <c r="AE370" i="1183"/>
  <c r="U370" i="1183"/>
  <c r="T370" i="1183"/>
  <c r="AG370" i="1183" s="1"/>
  <c r="AP370" i="1183" s="1"/>
  <c r="S370" i="1183"/>
  <c r="Z370" i="1183" s="1"/>
  <c r="M370" i="1183"/>
  <c r="E370" i="1183"/>
  <c r="AE369" i="1183"/>
  <c r="U369" i="1183"/>
  <c r="T369" i="1183"/>
  <c r="S369" i="1183"/>
  <c r="Z369" i="1183" s="1"/>
  <c r="E369" i="1183"/>
  <c r="AE368" i="1183"/>
  <c r="U368" i="1183"/>
  <c r="T368" i="1183"/>
  <c r="AG368" i="1183" s="1"/>
  <c r="AP368" i="1183" s="1"/>
  <c r="S368" i="1183"/>
  <c r="M368" i="1183"/>
  <c r="AH368" i="1183" s="1"/>
  <c r="AI368" i="1183" s="1"/>
  <c r="E368" i="1183"/>
  <c r="AE367" i="1183"/>
  <c r="Z367" i="1183"/>
  <c r="U367" i="1183"/>
  <c r="T367" i="1183"/>
  <c r="M367" i="1183" s="1"/>
  <c r="S367" i="1183"/>
  <c r="E367" i="1183"/>
  <c r="AE366" i="1183"/>
  <c r="U366" i="1183"/>
  <c r="T366" i="1183"/>
  <c r="S366" i="1183"/>
  <c r="E366" i="1183"/>
  <c r="AE365" i="1183"/>
  <c r="U365" i="1183"/>
  <c r="Z365" i="1183" s="1"/>
  <c r="T365" i="1183"/>
  <c r="S365" i="1183"/>
  <c r="E365" i="1183"/>
  <c r="AE364" i="1183"/>
  <c r="U364" i="1183"/>
  <c r="T364" i="1183"/>
  <c r="M364" i="1183" s="1"/>
  <c r="S364" i="1183"/>
  <c r="E364" i="1183"/>
  <c r="AE363" i="1183"/>
  <c r="U363" i="1183"/>
  <c r="T363" i="1183"/>
  <c r="S363" i="1183"/>
  <c r="E363" i="1183"/>
  <c r="AE362" i="1183"/>
  <c r="M362" i="1183" s="1"/>
  <c r="U362" i="1183"/>
  <c r="Z362" i="1183" s="1"/>
  <c r="T362" i="1183"/>
  <c r="S362" i="1183"/>
  <c r="E362" i="1183"/>
  <c r="AE361" i="1183"/>
  <c r="U361" i="1183"/>
  <c r="Z361" i="1183" s="1"/>
  <c r="T361" i="1183"/>
  <c r="S361" i="1183"/>
  <c r="E361" i="1183"/>
  <c r="AE360" i="1183"/>
  <c r="U360" i="1183"/>
  <c r="Z360" i="1183" s="1"/>
  <c r="T360" i="1183"/>
  <c r="M360" i="1183" s="1"/>
  <c r="S360" i="1183"/>
  <c r="E360" i="1183"/>
  <c r="AE359" i="1183"/>
  <c r="U359" i="1183"/>
  <c r="Z359" i="1183" s="1"/>
  <c r="T359" i="1183"/>
  <c r="M359" i="1183" s="1"/>
  <c r="S359" i="1183"/>
  <c r="E359" i="1183"/>
  <c r="AE358" i="1183"/>
  <c r="Z358" i="1183"/>
  <c r="U358" i="1183"/>
  <c r="T358" i="1183"/>
  <c r="S358" i="1183"/>
  <c r="M358" i="1183"/>
  <c r="E358" i="1183"/>
  <c r="AE357" i="1183"/>
  <c r="M357" i="1183" s="1"/>
  <c r="U357" i="1183"/>
  <c r="T357" i="1183"/>
  <c r="S357" i="1183"/>
  <c r="E357" i="1183"/>
  <c r="AE356" i="1183"/>
  <c r="M356" i="1183" s="1"/>
  <c r="AH356" i="1183" s="1"/>
  <c r="AI356" i="1183" s="1"/>
  <c r="U356" i="1183"/>
  <c r="T356" i="1183"/>
  <c r="S356" i="1183"/>
  <c r="E356" i="1183"/>
  <c r="AE355" i="1183"/>
  <c r="Z355" i="1183"/>
  <c r="U355" i="1183"/>
  <c r="T355" i="1183"/>
  <c r="S355" i="1183"/>
  <c r="E355" i="1183"/>
  <c r="AE354" i="1183"/>
  <c r="U354" i="1183"/>
  <c r="T354" i="1183"/>
  <c r="S354" i="1183"/>
  <c r="E354" i="1183"/>
  <c r="AE353" i="1183"/>
  <c r="U353" i="1183"/>
  <c r="Z353" i="1183" s="1"/>
  <c r="T353" i="1183"/>
  <c r="AG353" i="1183" s="1"/>
  <c r="AP353" i="1183" s="1"/>
  <c r="S353" i="1183"/>
  <c r="E353" i="1183"/>
  <c r="AE352" i="1183"/>
  <c r="U352" i="1183"/>
  <c r="T352" i="1183"/>
  <c r="S352" i="1183"/>
  <c r="E352" i="1183"/>
  <c r="AE351" i="1183"/>
  <c r="U351" i="1183"/>
  <c r="T351" i="1183"/>
  <c r="AG351" i="1183" s="1"/>
  <c r="AP351" i="1183" s="1"/>
  <c r="S351" i="1183"/>
  <c r="Z351" i="1183" s="1"/>
  <c r="M351" i="1183"/>
  <c r="AH351" i="1183" s="1"/>
  <c r="AI351" i="1183" s="1"/>
  <c r="E351" i="1183"/>
  <c r="AE350" i="1183"/>
  <c r="U350" i="1183"/>
  <c r="Z350" i="1183" s="1"/>
  <c r="T350" i="1183"/>
  <c r="AG350" i="1183" s="1"/>
  <c r="AP350" i="1183" s="1"/>
  <c r="S350" i="1183"/>
  <c r="E350" i="1183"/>
  <c r="AE349" i="1183"/>
  <c r="U349" i="1183"/>
  <c r="Z349" i="1183" s="1"/>
  <c r="T349" i="1183"/>
  <c r="S349" i="1183"/>
  <c r="E349" i="1183"/>
  <c r="AE348" i="1183"/>
  <c r="U348" i="1183"/>
  <c r="T348" i="1183"/>
  <c r="M348" i="1183" s="1"/>
  <c r="S348" i="1183"/>
  <c r="E348" i="1183"/>
  <c r="AE347" i="1183"/>
  <c r="U347" i="1183"/>
  <c r="T347" i="1183"/>
  <c r="M347" i="1183" s="1"/>
  <c r="AH347" i="1183" s="1"/>
  <c r="AI347" i="1183" s="1"/>
  <c r="S347" i="1183"/>
  <c r="E347" i="1183"/>
  <c r="AE346" i="1183"/>
  <c r="U346" i="1183"/>
  <c r="Z346" i="1183" s="1"/>
  <c r="T346" i="1183"/>
  <c r="S346" i="1183"/>
  <c r="M346" i="1183"/>
  <c r="E346" i="1183"/>
  <c r="AE345" i="1183"/>
  <c r="U345" i="1183"/>
  <c r="T345" i="1183"/>
  <c r="AG345" i="1183" s="1"/>
  <c r="AP345" i="1183" s="1"/>
  <c r="S345" i="1183"/>
  <c r="E345" i="1183"/>
  <c r="AE344" i="1183"/>
  <c r="U344" i="1183"/>
  <c r="Z344" i="1183" s="1"/>
  <c r="T344" i="1183"/>
  <c r="S344" i="1183"/>
  <c r="M344" i="1183"/>
  <c r="AH344" i="1183" s="1"/>
  <c r="AI344" i="1183" s="1"/>
  <c r="E344" i="1183"/>
  <c r="AE343" i="1183"/>
  <c r="U343" i="1183"/>
  <c r="Z343" i="1183" s="1"/>
  <c r="T343" i="1183"/>
  <c r="S343" i="1183"/>
  <c r="E343" i="1183"/>
  <c r="AG342" i="1183"/>
  <c r="AP342" i="1183" s="1"/>
  <c r="AE342" i="1183"/>
  <c r="U342" i="1183"/>
  <c r="T342" i="1183"/>
  <c r="S342" i="1183"/>
  <c r="M342" i="1183"/>
  <c r="E342" i="1183"/>
  <c r="AE341" i="1183"/>
  <c r="M341" i="1183" s="1"/>
  <c r="U341" i="1183"/>
  <c r="T341" i="1183"/>
  <c r="S341" i="1183"/>
  <c r="E341" i="1183"/>
  <c r="AE340" i="1183"/>
  <c r="U340" i="1183"/>
  <c r="Z340" i="1183" s="1"/>
  <c r="T340" i="1183"/>
  <c r="S340" i="1183"/>
  <c r="M340" i="1183"/>
  <c r="E340" i="1183"/>
  <c r="AE339" i="1183"/>
  <c r="U339" i="1183"/>
  <c r="Z339" i="1183" s="1"/>
  <c r="T339" i="1183"/>
  <c r="S339" i="1183"/>
  <c r="E339" i="1183"/>
  <c r="AE338" i="1183"/>
  <c r="U338" i="1183"/>
  <c r="T338" i="1183"/>
  <c r="M338" i="1183" s="1"/>
  <c r="AH338" i="1183" s="1"/>
  <c r="AI338" i="1183" s="1"/>
  <c r="S338" i="1183"/>
  <c r="E338" i="1183"/>
  <c r="AE337" i="1183"/>
  <c r="U337" i="1183"/>
  <c r="T337" i="1183"/>
  <c r="M337" i="1183" s="1"/>
  <c r="S337" i="1183"/>
  <c r="E337" i="1183"/>
  <c r="AG336" i="1183"/>
  <c r="AP336" i="1183" s="1"/>
  <c r="AE336" i="1183"/>
  <c r="U336" i="1183"/>
  <c r="Z336" i="1183" s="1"/>
  <c r="T336" i="1183"/>
  <c r="M336" i="1183" s="1"/>
  <c r="S336" i="1183"/>
  <c r="E336" i="1183"/>
  <c r="AE335" i="1183"/>
  <c r="M335" i="1183" s="1"/>
  <c r="U335" i="1183"/>
  <c r="T335" i="1183"/>
  <c r="S335" i="1183"/>
  <c r="E335" i="1183"/>
  <c r="AE334" i="1183"/>
  <c r="U334" i="1183"/>
  <c r="T334" i="1183"/>
  <c r="AG334" i="1183" s="1"/>
  <c r="AP334" i="1183" s="1"/>
  <c r="S334" i="1183"/>
  <c r="E334" i="1183"/>
  <c r="AE333" i="1183"/>
  <c r="U333" i="1183"/>
  <c r="T333" i="1183"/>
  <c r="S333" i="1183"/>
  <c r="M333" i="1183"/>
  <c r="E333" i="1183"/>
  <c r="AE332" i="1183"/>
  <c r="U332" i="1183"/>
  <c r="T332" i="1183"/>
  <c r="S332" i="1183"/>
  <c r="E332" i="1183"/>
  <c r="AE331" i="1183"/>
  <c r="Z331" i="1183"/>
  <c r="U331" i="1183"/>
  <c r="T331" i="1183"/>
  <c r="M331" i="1183" s="1"/>
  <c r="AH331" i="1183" s="1"/>
  <c r="AI331" i="1183" s="1"/>
  <c r="S331" i="1183"/>
  <c r="E331" i="1183"/>
  <c r="AE330" i="1183"/>
  <c r="U330" i="1183"/>
  <c r="Z330" i="1183" s="1"/>
  <c r="T330" i="1183"/>
  <c r="S330" i="1183"/>
  <c r="E330" i="1183"/>
  <c r="AE329" i="1183"/>
  <c r="U329" i="1183"/>
  <c r="Z329" i="1183" s="1"/>
  <c r="T329" i="1183"/>
  <c r="M329" i="1183" s="1"/>
  <c r="S329" i="1183"/>
  <c r="E329" i="1183"/>
  <c r="AE328" i="1183"/>
  <c r="AG328" i="1183" s="1"/>
  <c r="AP328" i="1183" s="1"/>
  <c r="U328" i="1183"/>
  <c r="T328" i="1183"/>
  <c r="M328" i="1183" s="1"/>
  <c r="S328" i="1183"/>
  <c r="E328" i="1183"/>
  <c r="AE327" i="1183"/>
  <c r="U327" i="1183"/>
  <c r="Z327" i="1183" s="1"/>
  <c r="T327" i="1183"/>
  <c r="S327" i="1183"/>
  <c r="E327" i="1183"/>
  <c r="AE326" i="1183"/>
  <c r="U326" i="1183"/>
  <c r="Z326" i="1183" s="1"/>
  <c r="T326" i="1183"/>
  <c r="S326" i="1183"/>
  <c r="E326" i="1183"/>
  <c r="AE325" i="1183"/>
  <c r="U325" i="1183"/>
  <c r="T325" i="1183"/>
  <c r="AG325" i="1183" s="1"/>
  <c r="AP325" i="1183" s="1"/>
  <c r="S325" i="1183"/>
  <c r="Z325" i="1183" s="1"/>
  <c r="E325" i="1183"/>
  <c r="AE324" i="1183"/>
  <c r="U324" i="1183"/>
  <c r="T324" i="1183"/>
  <c r="AG324" i="1183" s="1"/>
  <c r="AP324" i="1183" s="1"/>
  <c r="S324" i="1183"/>
  <c r="E324" i="1183"/>
  <c r="AE323" i="1183"/>
  <c r="U323" i="1183"/>
  <c r="T323" i="1183"/>
  <c r="M323" i="1183" s="1"/>
  <c r="S323" i="1183"/>
  <c r="E323" i="1183"/>
  <c r="AE322" i="1183"/>
  <c r="U322" i="1183"/>
  <c r="T322" i="1183"/>
  <c r="S322" i="1183"/>
  <c r="E322" i="1183"/>
  <c r="AE321" i="1183"/>
  <c r="U321" i="1183"/>
  <c r="T321" i="1183"/>
  <c r="S321" i="1183"/>
  <c r="Z321" i="1183" s="1"/>
  <c r="E321" i="1183"/>
  <c r="AE320" i="1183"/>
  <c r="U320" i="1183"/>
  <c r="Z320" i="1183" s="1"/>
  <c r="T320" i="1183"/>
  <c r="M320" i="1183" s="1"/>
  <c r="S320" i="1183"/>
  <c r="E320" i="1183"/>
  <c r="AE319" i="1183"/>
  <c r="M319" i="1183" s="1"/>
  <c r="U319" i="1183"/>
  <c r="Z319" i="1183" s="1"/>
  <c r="T319" i="1183"/>
  <c r="S319" i="1183"/>
  <c r="E319" i="1183"/>
  <c r="AE318" i="1183"/>
  <c r="U318" i="1183"/>
  <c r="Z318" i="1183" s="1"/>
  <c r="T318" i="1183"/>
  <c r="S318" i="1183"/>
  <c r="E318" i="1183"/>
  <c r="AE317" i="1183"/>
  <c r="U317" i="1183"/>
  <c r="T317" i="1183"/>
  <c r="S317" i="1183"/>
  <c r="Z317" i="1183" s="1"/>
  <c r="E317" i="1183"/>
  <c r="AE316" i="1183"/>
  <c r="U316" i="1183"/>
  <c r="Z316" i="1183" s="1"/>
  <c r="T316" i="1183"/>
  <c r="AG316" i="1183" s="1"/>
  <c r="AP316" i="1183" s="1"/>
  <c r="S316" i="1183"/>
  <c r="E316" i="1183"/>
  <c r="AE315" i="1183"/>
  <c r="U315" i="1183"/>
  <c r="Z315" i="1183" s="1"/>
  <c r="T315" i="1183"/>
  <c r="S315" i="1183"/>
  <c r="E315" i="1183"/>
  <c r="AE314" i="1183"/>
  <c r="U314" i="1183"/>
  <c r="T314" i="1183"/>
  <c r="M314" i="1183" s="1"/>
  <c r="S314" i="1183"/>
  <c r="E314" i="1183"/>
  <c r="AE313" i="1183"/>
  <c r="M313" i="1183" s="1"/>
  <c r="U313" i="1183"/>
  <c r="Z313" i="1183" s="1"/>
  <c r="T313" i="1183"/>
  <c r="S313" i="1183"/>
  <c r="E313" i="1183"/>
  <c r="AE312" i="1183"/>
  <c r="U312" i="1183"/>
  <c r="T312" i="1183"/>
  <c r="AG312" i="1183" s="1"/>
  <c r="AP312" i="1183" s="1"/>
  <c r="S312" i="1183"/>
  <c r="E312" i="1183"/>
  <c r="AE311" i="1183"/>
  <c r="Z311" i="1183"/>
  <c r="U311" i="1183"/>
  <c r="T311" i="1183"/>
  <c r="S311" i="1183"/>
  <c r="E311" i="1183"/>
  <c r="AE310" i="1183"/>
  <c r="U310" i="1183"/>
  <c r="T310" i="1183"/>
  <c r="S310" i="1183"/>
  <c r="E310" i="1183"/>
  <c r="AE309" i="1183"/>
  <c r="U309" i="1183"/>
  <c r="Z309" i="1183" s="1"/>
  <c r="T309" i="1183"/>
  <c r="AG309" i="1183" s="1"/>
  <c r="AP309" i="1183" s="1"/>
  <c r="S309" i="1183"/>
  <c r="E309" i="1183"/>
  <c r="AE308" i="1183"/>
  <c r="U308" i="1183"/>
  <c r="T308" i="1183"/>
  <c r="S308" i="1183"/>
  <c r="E308" i="1183"/>
  <c r="AE307" i="1183"/>
  <c r="U307" i="1183"/>
  <c r="T307" i="1183"/>
  <c r="S307" i="1183"/>
  <c r="M307" i="1183"/>
  <c r="AH307" i="1183" s="1"/>
  <c r="AI307" i="1183" s="1"/>
  <c r="E307" i="1183"/>
  <c r="AE306" i="1183"/>
  <c r="U306" i="1183"/>
  <c r="T306" i="1183"/>
  <c r="M306" i="1183" s="1"/>
  <c r="S306" i="1183"/>
  <c r="E306" i="1183"/>
  <c r="AE305" i="1183"/>
  <c r="U305" i="1183"/>
  <c r="Z305" i="1183" s="1"/>
  <c r="T305" i="1183"/>
  <c r="S305" i="1183"/>
  <c r="E305" i="1183"/>
  <c r="AE304" i="1183"/>
  <c r="U304" i="1183"/>
  <c r="T304" i="1183"/>
  <c r="AG304" i="1183" s="1"/>
  <c r="AP304" i="1183" s="1"/>
  <c r="S304" i="1183"/>
  <c r="M304" i="1183"/>
  <c r="E304" i="1183"/>
  <c r="AE303" i="1183"/>
  <c r="U303" i="1183"/>
  <c r="Z303" i="1183" s="1"/>
  <c r="T303" i="1183"/>
  <c r="S303" i="1183"/>
  <c r="E303" i="1183"/>
  <c r="AE302" i="1183"/>
  <c r="M302" i="1183" s="1"/>
  <c r="U302" i="1183"/>
  <c r="T302" i="1183"/>
  <c r="S302" i="1183"/>
  <c r="Z302" i="1183" s="1"/>
  <c r="E302" i="1183"/>
  <c r="AE301" i="1183"/>
  <c r="U301" i="1183"/>
  <c r="Z301" i="1183" s="1"/>
  <c r="T301" i="1183"/>
  <c r="AG301" i="1183" s="1"/>
  <c r="AP301" i="1183" s="1"/>
  <c r="S301" i="1183"/>
  <c r="E301" i="1183"/>
  <c r="AE300" i="1183"/>
  <c r="U300" i="1183"/>
  <c r="T300" i="1183"/>
  <c r="S300" i="1183"/>
  <c r="E300" i="1183"/>
  <c r="AE299" i="1183"/>
  <c r="U299" i="1183"/>
  <c r="T299" i="1183"/>
  <c r="M299" i="1183" s="1"/>
  <c r="S299" i="1183"/>
  <c r="E299" i="1183"/>
  <c r="AE298" i="1183"/>
  <c r="U298" i="1183"/>
  <c r="Z298" i="1183" s="1"/>
  <c r="T298" i="1183"/>
  <c r="S298" i="1183"/>
  <c r="E298" i="1183"/>
  <c r="AE297" i="1183"/>
  <c r="U297" i="1183"/>
  <c r="T297" i="1183"/>
  <c r="S297" i="1183"/>
  <c r="E297" i="1183"/>
  <c r="AE296" i="1183"/>
  <c r="U296" i="1183"/>
  <c r="T296" i="1183"/>
  <c r="S296" i="1183"/>
  <c r="E296" i="1183"/>
  <c r="AE295" i="1183"/>
  <c r="U295" i="1183"/>
  <c r="T295" i="1183"/>
  <c r="S295" i="1183"/>
  <c r="M295" i="1183"/>
  <c r="AH295" i="1183" s="1"/>
  <c r="AI295" i="1183" s="1"/>
  <c r="E295" i="1183"/>
  <c r="AE294" i="1183"/>
  <c r="U294" i="1183"/>
  <c r="Z294" i="1183" s="1"/>
  <c r="T294" i="1183"/>
  <c r="M294" i="1183" s="1"/>
  <c r="S294" i="1183"/>
  <c r="E294" i="1183"/>
  <c r="AE293" i="1183"/>
  <c r="U293" i="1183"/>
  <c r="T293" i="1183"/>
  <c r="AG293" i="1183" s="1"/>
  <c r="AP293" i="1183" s="1"/>
  <c r="S293" i="1183"/>
  <c r="E293" i="1183"/>
  <c r="AE292" i="1183"/>
  <c r="U292" i="1183"/>
  <c r="T292" i="1183"/>
  <c r="M292" i="1183" s="1"/>
  <c r="AH292" i="1183" s="1"/>
  <c r="AI292" i="1183" s="1"/>
  <c r="S292" i="1183"/>
  <c r="E292" i="1183"/>
  <c r="AE291" i="1183"/>
  <c r="U291" i="1183"/>
  <c r="T291" i="1183"/>
  <c r="M291" i="1183" s="1"/>
  <c r="S291" i="1183"/>
  <c r="E291" i="1183"/>
  <c r="AE290" i="1183"/>
  <c r="M290" i="1183" s="1"/>
  <c r="U290" i="1183"/>
  <c r="T290" i="1183"/>
  <c r="S290" i="1183"/>
  <c r="E290" i="1183"/>
  <c r="AE289" i="1183"/>
  <c r="U289" i="1183"/>
  <c r="T289" i="1183"/>
  <c r="S289" i="1183"/>
  <c r="E289" i="1183"/>
  <c r="AE288" i="1183"/>
  <c r="U288" i="1183"/>
  <c r="Z288" i="1183" s="1"/>
  <c r="T288" i="1183"/>
  <c r="S288" i="1183"/>
  <c r="E288" i="1183"/>
  <c r="AG287" i="1183"/>
  <c r="AP287" i="1183" s="1"/>
  <c r="AE287" i="1183"/>
  <c r="U287" i="1183"/>
  <c r="T287" i="1183"/>
  <c r="S287" i="1183"/>
  <c r="E287" i="1183"/>
  <c r="AE286" i="1183"/>
  <c r="U286" i="1183"/>
  <c r="T286" i="1183"/>
  <c r="AG286" i="1183" s="1"/>
  <c r="AP286" i="1183" s="1"/>
  <c r="S286" i="1183"/>
  <c r="M286" i="1183"/>
  <c r="AH286" i="1183" s="1"/>
  <c r="AI286" i="1183" s="1"/>
  <c r="E286" i="1183"/>
  <c r="AE285" i="1183"/>
  <c r="U285" i="1183"/>
  <c r="T285" i="1183"/>
  <c r="S285" i="1183"/>
  <c r="E285" i="1183"/>
  <c r="AE284" i="1183"/>
  <c r="U284" i="1183"/>
  <c r="Z284" i="1183" s="1"/>
  <c r="T284" i="1183"/>
  <c r="S284" i="1183"/>
  <c r="E284" i="1183"/>
  <c r="AE283" i="1183"/>
  <c r="U283" i="1183"/>
  <c r="Z283" i="1183" s="1"/>
  <c r="T283" i="1183"/>
  <c r="S283" i="1183"/>
  <c r="E283" i="1183"/>
  <c r="AE282" i="1183"/>
  <c r="Z282" i="1183"/>
  <c r="U282" i="1183"/>
  <c r="T282" i="1183"/>
  <c r="AG282" i="1183" s="1"/>
  <c r="AP282" i="1183" s="1"/>
  <c r="S282" i="1183"/>
  <c r="M282" i="1183"/>
  <c r="E282" i="1183"/>
  <c r="AE281" i="1183"/>
  <c r="U281" i="1183"/>
  <c r="T281" i="1183"/>
  <c r="M281" i="1183" s="1"/>
  <c r="S281" i="1183"/>
  <c r="Z281" i="1183" s="1"/>
  <c r="E281" i="1183"/>
  <c r="AE280" i="1183"/>
  <c r="U280" i="1183"/>
  <c r="Z280" i="1183" s="1"/>
  <c r="T280" i="1183"/>
  <c r="S280" i="1183"/>
  <c r="E280" i="1183"/>
  <c r="AE279" i="1183"/>
  <c r="U279" i="1183"/>
  <c r="T279" i="1183"/>
  <c r="M279" i="1183" s="1"/>
  <c r="S279" i="1183"/>
  <c r="E279" i="1183"/>
  <c r="AE278" i="1183"/>
  <c r="U278" i="1183"/>
  <c r="Z278" i="1183" s="1"/>
  <c r="T278" i="1183"/>
  <c r="S278" i="1183"/>
  <c r="E278" i="1183"/>
  <c r="AE277" i="1183"/>
  <c r="U277" i="1183"/>
  <c r="T277" i="1183"/>
  <c r="S277" i="1183"/>
  <c r="Z277" i="1183" s="1"/>
  <c r="M277" i="1183"/>
  <c r="AH277" i="1183" s="1"/>
  <c r="AI277" i="1183" s="1"/>
  <c r="E277" i="1183"/>
  <c r="AE276" i="1183"/>
  <c r="U276" i="1183"/>
  <c r="T276" i="1183"/>
  <c r="S276" i="1183"/>
  <c r="E276" i="1183"/>
  <c r="AE275" i="1183"/>
  <c r="M275" i="1183" s="1"/>
  <c r="U275" i="1183"/>
  <c r="Z275" i="1183" s="1"/>
  <c r="T275" i="1183"/>
  <c r="S275" i="1183"/>
  <c r="E275" i="1183"/>
  <c r="AE274" i="1183"/>
  <c r="M274" i="1183" s="1"/>
  <c r="U274" i="1183"/>
  <c r="Z274" i="1183" s="1"/>
  <c r="T274" i="1183"/>
  <c r="S274" i="1183"/>
  <c r="E274" i="1183"/>
  <c r="AE273" i="1183"/>
  <c r="U273" i="1183"/>
  <c r="T273" i="1183"/>
  <c r="M273" i="1183" s="1"/>
  <c r="AH273" i="1183" s="1"/>
  <c r="AI273" i="1183" s="1"/>
  <c r="S273" i="1183"/>
  <c r="E273" i="1183"/>
  <c r="AE272" i="1183"/>
  <c r="AG272" i="1183" s="1"/>
  <c r="AP272" i="1183" s="1"/>
  <c r="U272" i="1183"/>
  <c r="Z272" i="1183" s="1"/>
  <c r="T272" i="1183"/>
  <c r="M272" i="1183" s="1"/>
  <c r="S272" i="1183"/>
  <c r="E272" i="1183"/>
  <c r="AE271" i="1183"/>
  <c r="U271" i="1183"/>
  <c r="T271" i="1183"/>
  <c r="M271" i="1183" s="1"/>
  <c r="S271" i="1183"/>
  <c r="Z271" i="1183" s="1"/>
  <c r="E271" i="1183"/>
  <c r="AE270" i="1183"/>
  <c r="U270" i="1183"/>
  <c r="Z270" i="1183" s="1"/>
  <c r="T270" i="1183"/>
  <c r="S270" i="1183"/>
  <c r="E270" i="1183"/>
  <c r="AE269" i="1183"/>
  <c r="U269" i="1183"/>
  <c r="Z269" i="1183" s="1"/>
  <c r="T269" i="1183"/>
  <c r="S269" i="1183"/>
  <c r="E269" i="1183"/>
  <c r="AE268" i="1183"/>
  <c r="U268" i="1183"/>
  <c r="T268" i="1183"/>
  <c r="M268" i="1183" s="1"/>
  <c r="S268" i="1183"/>
  <c r="E268" i="1183"/>
  <c r="AE267" i="1183"/>
  <c r="U267" i="1183"/>
  <c r="Z267" i="1183" s="1"/>
  <c r="T267" i="1183"/>
  <c r="M267" i="1183" s="1"/>
  <c r="S267" i="1183"/>
  <c r="E267" i="1183"/>
  <c r="AE266" i="1183"/>
  <c r="Z266" i="1183"/>
  <c r="U266" i="1183"/>
  <c r="T266" i="1183"/>
  <c r="AG266" i="1183" s="1"/>
  <c r="AP266" i="1183" s="1"/>
  <c r="S266" i="1183"/>
  <c r="E266" i="1183"/>
  <c r="AE265" i="1183"/>
  <c r="U265" i="1183"/>
  <c r="T265" i="1183"/>
  <c r="S265" i="1183"/>
  <c r="E265" i="1183"/>
  <c r="AE264" i="1183"/>
  <c r="U264" i="1183"/>
  <c r="T264" i="1183"/>
  <c r="S264" i="1183"/>
  <c r="Z264" i="1183" s="1"/>
  <c r="E264" i="1183"/>
  <c r="AE263" i="1183"/>
  <c r="U263" i="1183"/>
  <c r="T263" i="1183"/>
  <c r="M263" i="1183" s="1"/>
  <c r="AH263" i="1183" s="1"/>
  <c r="AI263" i="1183" s="1"/>
  <c r="S263" i="1183"/>
  <c r="E263" i="1183"/>
  <c r="AE262" i="1183"/>
  <c r="U262" i="1183"/>
  <c r="Z262" i="1183" s="1"/>
  <c r="T262" i="1183"/>
  <c r="S262" i="1183"/>
  <c r="E262" i="1183"/>
  <c r="AE261" i="1183"/>
  <c r="U261" i="1183"/>
  <c r="T261" i="1183"/>
  <c r="M261" i="1183" s="1"/>
  <c r="S261" i="1183"/>
  <c r="E261" i="1183"/>
  <c r="AE260" i="1183"/>
  <c r="U260" i="1183"/>
  <c r="Z260" i="1183" s="1"/>
  <c r="T260" i="1183"/>
  <c r="M260" i="1183" s="1"/>
  <c r="S260" i="1183"/>
  <c r="E260" i="1183"/>
  <c r="AE259" i="1183"/>
  <c r="U259" i="1183"/>
  <c r="Z259" i="1183" s="1"/>
  <c r="T259" i="1183"/>
  <c r="S259" i="1183"/>
  <c r="M259" i="1183"/>
  <c r="E259" i="1183"/>
  <c r="AE258" i="1183"/>
  <c r="U258" i="1183"/>
  <c r="Z258" i="1183" s="1"/>
  <c r="T258" i="1183"/>
  <c r="AG258" i="1183" s="1"/>
  <c r="AP258" i="1183" s="1"/>
  <c r="S258" i="1183"/>
  <c r="E258" i="1183"/>
  <c r="AE257" i="1183"/>
  <c r="U257" i="1183"/>
  <c r="Z257" i="1183" s="1"/>
  <c r="T257" i="1183"/>
  <c r="AG257" i="1183" s="1"/>
  <c r="AP257" i="1183" s="1"/>
  <c r="S257" i="1183"/>
  <c r="E257" i="1183"/>
  <c r="AE256" i="1183"/>
  <c r="U256" i="1183"/>
  <c r="T256" i="1183"/>
  <c r="M256" i="1183" s="1"/>
  <c r="S256" i="1183"/>
  <c r="Z256" i="1183" s="1"/>
  <c r="E256" i="1183"/>
  <c r="AE255" i="1183"/>
  <c r="U255" i="1183"/>
  <c r="T255" i="1183"/>
  <c r="S255" i="1183"/>
  <c r="E255" i="1183"/>
  <c r="AE254" i="1183"/>
  <c r="M254" i="1183" s="1"/>
  <c r="U254" i="1183"/>
  <c r="Z254" i="1183" s="1"/>
  <c r="T254" i="1183"/>
  <c r="S254" i="1183"/>
  <c r="E254" i="1183"/>
  <c r="AE253" i="1183"/>
  <c r="U253" i="1183"/>
  <c r="T253" i="1183"/>
  <c r="M253" i="1183" s="1"/>
  <c r="S253" i="1183"/>
  <c r="E253" i="1183"/>
  <c r="AE252" i="1183"/>
  <c r="U252" i="1183"/>
  <c r="T252" i="1183"/>
  <c r="S252" i="1183"/>
  <c r="Z252" i="1183" s="1"/>
  <c r="E252" i="1183"/>
  <c r="AE251" i="1183"/>
  <c r="U251" i="1183"/>
  <c r="Z251" i="1183" s="1"/>
  <c r="T251" i="1183"/>
  <c r="S251" i="1183"/>
  <c r="M251" i="1183"/>
  <c r="AH251" i="1183" s="1"/>
  <c r="AI251" i="1183" s="1"/>
  <c r="E251" i="1183"/>
  <c r="AE250" i="1183"/>
  <c r="U250" i="1183"/>
  <c r="Z250" i="1183" s="1"/>
  <c r="T250" i="1183"/>
  <c r="S250" i="1183"/>
  <c r="E250" i="1183"/>
  <c r="AE249" i="1183"/>
  <c r="U249" i="1183"/>
  <c r="T249" i="1183"/>
  <c r="S249" i="1183"/>
  <c r="M249" i="1183"/>
  <c r="E249" i="1183"/>
  <c r="AE248" i="1183"/>
  <c r="U248" i="1183"/>
  <c r="Z248" i="1183" s="1"/>
  <c r="T248" i="1183"/>
  <c r="S248" i="1183"/>
  <c r="E248" i="1183"/>
  <c r="AE247" i="1183"/>
  <c r="U247" i="1183"/>
  <c r="Z247" i="1183" s="1"/>
  <c r="T247" i="1183"/>
  <c r="M247" i="1183" s="1"/>
  <c r="S247" i="1183"/>
  <c r="E247" i="1183"/>
  <c r="AE246" i="1183"/>
  <c r="Z246" i="1183"/>
  <c r="U246" i="1183"/>
  <c r="T246" i="1183"/>
  <c r="AG246" i="1183" s="1"/>
  <c r="AP246" i="1183" s="1"/>
  <c r="S246" i="1183"/>
  <c r="E246" i="1183"/>
  <c r="AE245" i="1183"/>
  <c r="U245" i="1183"/>
  <c r="Z245" i="1183" s="1"/>
  <c r="T245" i="1183"/>
  <c r="AG245" i="1183" s="1"/>
  <c r="AP245" i="1183" s="1"/>
  <c r="S245" i="1183"/>
  <c r="E245" i="1183"/>
  <c r="AE244" i="1183"/>
  <c r="U244" i="1183"/>
  <c r="Z244" i="1183" s="1"/>
  <c r="T244" i="1183"/>
  <c r="S244" i="1183"/>
  <c r="E244" i="1183"/>
  <c r="AE243" i="1183"/>
  <c r="U243" i="1183"/>
  <c r="T243" i="1183"/>
  <c r="S243" i="1183"/>
  <c r="E243" i="1183"/>
  <c r="AE242" i="1183"/>
  <c r="Z242" i="1183"/>
  <c r="U242" i="1183"/>
  <c r="T242" i="1183"/>
  <c r="AG242" i="1183" s="1"/>
  <c r="AP242" i="1183" s="1"/>
  <c r="S242" i="1183"/>
  <c r="E242" i="1183"/>
  <c r="AE241" i="1183"/>
  <c r="U241" i="1183"/>
  <c r="T241" i="1183"/>
  <c r="S241" i="1183"/>
  <c r="Z241" i="1183" s="1"/>
  <c r="E241" i="1183"/>
  <c r="AE240" i="1183"/>
  <c r="U240" i="1183"/>
  <c r="T240" i="1183"/>
  <c r="S240" i="1183"/>
  <c r="E240" i="1183"/>
  <c r="AE239" i="1183"/>
  <c r="U239" i="1183"/>
  <c r="Z239" i="1183" s="1"/>
  <c r="T239" i="1183"/>
  <c r="AG239" i="1183" s="1"/>
  <c r="AP239" i="1183" s="1"/>
  <c r="S239" i="1183"/>
  <c r="M239" i="1183"/>
  <c r="AH239" i="1183" s="1"/>
  <c r="AI239" i="1183" s="1"/>
  <c r="E239" i="1183"/>
  <c r="AE238" i="1183"/>
  <c r="AG238" i="1183" s="1"/>
  <c r="AP238" i="1183" s="1"/>
  <c r="U238" i="1183"/>
  <c r="Z238" i="1183" s="1"/>
  <c r="T238" i="1183"/>
  <c r="S238" i="1183"/>
  <c r="E238" i="1183"/>
  <c r="AE237" i="1183"/>
  <c r="U237" i="1183"/>
  <c r="T237" i="1183"/>
  <c r="S237" i="1183"/>
  <c r="Z237" i="1183" s="1"/>
  <c r="E237" i="1183"/>
  <c r="AE236" i="1183"/>
  <c r="U236" i="1183"/>
  <c r="T236" i="1183"/>
  <c r="S236" i="1183"/>
  <c r="E236" i="1183"/>
  <c r="AE235" i="1183"/>
  <c r="U235" i="1183"/>
  <c r="T235" i="1183"/>
  <c r="S235" i="1183"/>
  <c r="M235" i="1183"/>
  <c r="E235" i="1183"/>
  <c r="AE234" i="1183"/>
  <c r="U234" i="1183"/>
  <c r="Z234" i="1183" s="1"/>
  <c r="T234" i="1183"/>
  <c r="M234" i="1183" s="1"/>
  <c r="S234" i="1183"/>
  <c r="E234" i="1183"/>
  <c r="AE233" i="1183"/>
  <c r="U233" i="1183"/>
  <c r="T233" i="1183"/>
  <c r="AG233" i="1183" s="1"/>
  <c r="AP233" i="1183" s="1"/>
  <c r="S233" i="1183"/>
  <c r="E233" i="1183"/>
  <c r="AE232" i="1183"/>
  <c r="U232" i="1183"/>
  <c r="Z232" i="1183" s="1"/>
  <c r="T232" i="1183"/>
  <c r="S232" i="1183"/>
  <c r="E232" i="1183"/>
  <c r="AE231" i="1183"/>
  <c r="U231" i="1183"/>
  <c r="T231" i="1183"/>
  <c r="S231" i="1183"/>
  <c r="E231" i="1183"/>
  <c r="AE230" i="1183"/>
  <c r="U230" i="1183"/>
  <c r="T230" i="1183"/>
  <c r="S230" i="1183"/>
  <c r="E230" i="1183"/>
  <c r="AE229" i="1183"/>
  <c r="U229" i="1183"/>
  <c r="T229" i="1183"/>
  <c r="AG229" i="1183" s="1"/>
  <c r="AP229" i="1183" s="1"/>
  <c r="S229" i="1183"/>
  <c r="Z229" i="1183" s="1"/>
  <c r="E229" i="1183"/>
  <c r="AE228" i="1183"/>
  <c r="U228" i="1183"/>
  <c r="T228" i="1183"/>
  <c r="AG228" i="1183" s="1"/>
  <c r="AP228" i="1183" s="1"/>
  <c r="S228" i="1183"/>
  <c r="E228" i="1183"/>
  <c r="AE227" i="1183"/>
  <c r="U227" i="1183"/>
  <c r="T227" i="1183"/>
  <c r="AG227" i="1183" s="1"/>
  <c r="AP227" i="1183" s="1"/>
  <c r="S227" i="1183"/>
  <c r="M227" i="1183"/>
  <c r="E227" i="1183"/>
  <c r="AE226" i="1183"/>
  <c r="U226" i="1183"/>
  <c r="Z226" i="1183" s="1"/>
  <c r="T226" i="1183"/>
  <c r="AG226" i="1183" s="1"/>
  <c r="AP226" i="1183" s="1"/>
  <c r="S226" i="1183"/>
  <c r="E226" i="1183"/>
  <c r="AE225" i="1183"/>
  <c r="U225" i="1183"/>
  <c r="T225" i="1183"/>
  <c r="S225" i="1183"/>
  <c r="Z225" i="1183" s="1"/>
  <c r="M225" i="1183"/>
  <c r="E225" i="1183"/>
  <c r="AE224" i="1183"/>
  <c r="U224" i="1183"/>
  <c r="T224" i="1183"/>
  <c r="M224" i="1183" s="1"/>
  <c r="S224" i="1183"/>
  <c r="E224" i="1183"/>
  <c r="AE223" i="1183"/>
  <c r="U223" i="1183"/>
  <c r="T223" i="1183"/>
  <c r="S223" i="1183"/>
  <c r="E223" i="1183"/>
  <c r="AE222" i="1183"/>
  <c r="Z222" i="1183"/>
  <c r="U222" i="1183"/>
  <c r="T222" i="1183"/>
  <c r="M222" i="1183" s="1"/>
  <c r="S222" i="1183"/>
  <c r="E222" i="1183"/>
  <c r="AE221" i="1183"/>
  <c r="U221" i="1183"/>
  <c r="T221" i="1183"/>
  <c r="M221" i="1183" s="1"/>
  <c r="S221" i="1183"/>
  <c r="E221" i="1183"/>
  <c r="AE220" i="1183"/>
  <c r="U220" i="1183"/>
  <c r="Z220" i="1183" s="1"/>
  <c r="T220" i="1183"/>
  <c r="S220" i="1183"/>
  <c r="E220" i="1183"/>
  <c r="AE219" i="1183"/>
  <c r="U219" i="1183"/>
  <c r="T219" i="1183"/>
  <c r="S219" i="1183"/>
  <c r="E219" i="1183"/>
  <c r="AE218" i="1183"/>
  <c r="AG218" i="1183" s="1"/>
  <c r="AP218" i="1183" s="1"/>
  <c r="U218" i="1183"/>
  <c r="Z218" i="1183" s="1"/>
  <c r="T218" i="1183"/>
  <c r="M218" i="1183" s="1"/>
  <c r="AH218" i="1183" s="1"/>
  <c r="AI218" i="1183" s="1"/>
  <c r="S218" i="1183"/>
  <c r="E218" i="1183"/>
  <c r="AE217" i="1183"/>
  <c r="U217" i="1183"/>
  <c r="T217" i="1183"/>
  <c r="AG217" i="1183" s="1"/>
  <c r="AP217" i="1183" s="1"/>
  <c r="S217" i="1183"/>
  <c r="E217" i="1183"/>
  <c r="AE216" i="1183"/>
  <c r="AG216" i="1183" s="1"/>
  <c r="AP216" i="1183" s="1"/>
  <c r="U216" i="1183"/>
  <c r="T216" i="1183"/>
  <c r="S216" i="1183"/>
  <c r="E216" i="1183"/>
  <c r="AE215" i="1183"/>
  <c r="U215" i="1183"/>
  <c r="Z215" i="1183" s="1"/>
  <c r="T215" i="1183"/>
  <c r="M215" i="1183" s="1"/>
  <c r="S215" i="1183"/>
  <c r="E215" i="1183"/>
  <c r="AE214" i="1183"/>
  <c r="U214" i="1183"/>
  <c r="Z214" i="1183" s="1"/>
  <c r="T214" i="1183"/>
  <c r="S214" i="1183"/>
  <c r="E214" i="1183"/>
  <c r="AE213" i="1183"/>
  <c r="AG213" i="1183" s="1"/>
  <c r="AP213" i="1183" s="1"/>
  <c r="U213" i="1183"/>
  <c r="T213" i="1183"/>
  <c r="S213" i="1183"/>
  <c r="E213" i="1183"/>
  <c r="AE212" i="1183"/>
  <c r="U212" i="1183"/>
  <c r="T212" i="1183"/>
  <c r="AG212" i="1183" s="1"/>
  <c r="AP212" i="1183" s="1"/>
  <c r="S212" i="1183"/>
  <c r="E212" i="1183"/>
  <c r="AE211" i="1183"/>
  <c r="U211" i="1183"/>
  <c r="Z211" i="1183" s="1"/>
  <c r="T211" i="1183"/>
  <c r="AG211" i="1183" s="1"/>
  <c r="AP211" i="1183" s="1"/>
  <c r="S211" i="1183"/>
  <c r="M211" i="1183"/>
  <c r="E211" i="1183"/>
  <c r="AE210" i="1183"/>
  <c r="U210" i="1183"/>
  <c r="T210" i="1183"/>
  <c r="S210" i="1183"/>
  <c r="E210" i="1183"/>
  <c r="AE209" i="1183"/>
  <c r="U209" i="1183"/>
  <c r="Z209" i="1183" s="1"/>
  <c r="T209" i="1183"/>
  <c r="M209" i="1183" s="1"/>
  <c r="S209" i="1183"/>
  <c r="E209" i="1183"/>
  <c r="AE208" i="1183"/>
  <c r="U208" i="1183"/>
  <c r="Z208" i="1183" s="1"/>
  <c r="T208" i="1183"/>
  <c r="S208" i="1183"/>
  <c r="E208" i="1183"/>
  <c r="AE207" i="1183"/>
  <c r="U207" i="1183"/>
  <c r="T207" i="1183"/>
  <c r="AG207" i="1183" s="1"/>
  <c r="AP207" i="1183" s="1"/>
  <c r="S207" i="1183"/>
  <c r="E207" i="1183"/>
  <c r="AE206" i="1183"/>
  <c r="Z206" i="1183"/>
  <c r="U206" i="1183"/>
  <c r="T206" i="1183"/>
  <c r="AG206" i="1183" s="1"/>
  <c r="AP206" i="1183" s="1"/>
  <c r="S206" i="1183"/>
  <c r="E206" i="1183"/>
  <c r="AE205" i="1183"/>
  <c r="U205" i="1183"/>
  <c r="T205" i="1183"/>
  <c r="AG205" i="1183" s="1"/>
  <c r="AP205" i="1183" s="1"/>
  <c r="S205" i="1183"/>
  <c r="E205" i="1183"/>
  <c r="AE204" i="1183"/>
  <c r="U204" i="1183"/>
  <c r="Z204" i="1183" s="1"/>
  <c r="T204" i="1183"/>
  <c r="S204" i="1183"/>
  <c r="E204" i="1183"/>
  <c r="AE203" i="1183"/>
  <c r="U203" i="1183"/>
  <c r="Z203" i="1183" s="1"/>
  <c r="T203" i="1183"/>
  <c r="S203" i="1183"/>
  <c r="E203" i="1183"/>
  <c r="AE202" i="1183"/>
  <c r="U202" i="1183"/>
  <c r="Z202" i="1183" s="1"/>
  <c r="T202" i="1183"/>
  <c r="S202" i="1183"/>
  <c r="M202" i="1183"/>
  <c r="E202" i="1183"/>
  <c r="AE201" i="1183"/>
  <c r="U201" i="1183"/>
  <c r="Z201" i="1183" s="1"/>
  <c r="T201" i="1183"/>
  <c r="S201" i="1183"/>
  <c r="E201" i="1183"/>
  <c r="AE200" i="1183"/>
  <c r="U200" i="1183"/>
  <c r="T200" i="1183"/>
  <c r="S200" i="1183"/>
  <c r="E200" i="1183"/>
  <c r="AE199" i="1183"/>
  <c r="U199" i="1183"/>
  <c r="Z199" i="1183" s="1"/>
  <c r="T199" i="1183"/>
  <c r="S199" i="1183"/>
  <c r="M199" i="1183"/>
  <c r="AH199" i="1183" s="1"/>
  <c r="AI199" i="1183" s="1"/>
  <c r="E199" i="1183"/>
  <c r="AE198" i="1183"/>
  <c r="U198" i="1183"/>
  <c r="Z198" i="1183" s="1"/>
  <c r="T198" i="1183"/>
  <c r="S198" i="1183"/>
  <c r="E198" i="1183"/>
  <c r="AE197" i="1183"/>
  <c r="Z197" i="1183"/>
  <c r="U197" i="1183"/>
  <c r="T197" i="1183"/>
  <c r="M197" i="1183" s="1"/>
  <c r="S197" i="1183"/>
  <c r="E197" i="1183"/>
  <c r="AE196" i="1183"/>
  <c r="U196" i="1183"/>
  <c r="Z196" i="1183" s="1"/>
  <c r="T196" i="1183"/>
  <c r="S196" i="1183"/>
  <c r="E196" i="1183"/>
  <c r="AE195" i="1183"/>
  <c r="U195" i="1183"/>
  <c r="Z195" i="1183" s="1"/>
  <c r="T195" i="1183"/>
  <c r="AG195" i="1183" s="1"/>
  <c r="AP195" i="1183" s="1"/>
  <c r="S195" i="1183"/>
  <c r="E195" i="1183"/>
  <c r="AE194" i="1183"/>
  <c r="U194" i="1183"/>
  <c r="T194" i="1183"/>
  <c r="AG194" i="1183" s="1"/>
  <c r="AP194" i="1183" s="1"/>
  <c r="S194" i="1183"/>
  <c r="Z194" i="1183" s="1"/>
  <c r="E194" i="1183"/>
  <c r="AE193" i="1183"/>
  <c r="U193" i="1183"/>
  <c r="Z193" i="1183" s="1"/>
  <c r="T193" i="1183"/>
  <c r="AG193" i="1183" s="1"/>
  <c r="AP193" i="1183" s="1"/>
  <c r="S193" i="1183"/>
  <c r="E193" i="1183"/>
  <c r="AE192" i="1183"/>
  <c r="U192" i="1183"/>
  <c r="Z192" i="1183" s="1"/>
  <c r="T192" i="1183"/>
  <c r="M192" i="1183" s="1"/>
  <c r="S192" i="1183"/>
  <c r="E192" i="1183"/>
  <c r="AE191" i="1183"/>
  <c r="U191" i="1183"/>
  <c r="Z191" i="1183" s="1"/>
  <c r="T191" i="1183"/>
  <c r="S191" i="1183"/>
  <c r="E191" i="1183"/>
  <c r="AE190" i="1183"/>
  <c r="U190" i="1183"/>
  <c r="T190" i="1183"/>
  <c r="S190" i="1183"/>
  <c r="E190" i="1183"/>
  <c r="AE189" i="1183"/>
  <c r="U189" i="1183"/>
  <c r="Z189" i="1183" s="1"/>
  <c r="T189" i="1183"/>
  <c r="S189" i="1183"/>
  <c r="E189" i="1183"/>
  <c r="AE188" i="1183"/>
  <c r="U188" i="1183"/>
  <c r="T188" i="1183"/>
  <c r="S188" i="1183"/>
  <c r="Z188" i="1183" s="1"/>
  <c r="E188" i="1183"/>
  <c r="AE187" i="1183"/>
  <c r="U187" i="1183"/>
  <c r="T187" i="1183"/>
  <c r="S187" i="1183"/>
  <c r="E187" i="1183"/>
  <c r="AE186" i="1183"/>
  <c r="U186" i="1183"/>
  <c r="Z186" i="1183" s="1"/>
  <c r="T186" i="1183"/>
  <c r="AG186" i="1183" s="1"/>
  <c r="AP186" i="1183" s="1"/>
  <c r="S186" i="1183"/>
  <c r="E186" i="1183"/>
  <c r="AE185" i="1183"/>
  <c r="Z185" i="1183"/>
  <c r="U185" i="1183"/>
  <c r="T185" i="1183"/>
  <c r="S185" i="1183"/>
  <c r="E185" i="1183"/>
  <c r="AG184" i="1183"/>
  <c r="AP184" i="1183" s="1"/>
  <c r="AE184" i="1183"/>
  <c r="U184" i="1183"/>
  <c r="T184" i="1183"/>
  <c r="S184" i="1183"/>
  <c r="E184" i="1183"/>
  <c r="AE183" i="1183"/>
  <c r="M183" i="1183" s="1"/>
  <c r="U183" i="1183"/>
  <c r="Z183" i="1183" s="1"/>
  <c r="T183" i="1183"/>
  <c r="S183" i="1183"/>
  <c r="E183" i="1183"/>
  <c r="AE182" i="1183"/>
  <c r="U182" i="1183"/>
  <c r="T182" i="1183"/>
  <c r="AG182" i="1183" s="1"/>
  <c r="AP182" i="1183" s="1"/>
  <c r="S182" i="1183"/>
  <c r="M182" i="1183"/>
  <c r="E182" i="1183"/>
  <c r="AE181" i="1183"/>
  <c r="U181" i="1183"/>
  <c r="Z181" i="1183" s="1"/>
  <c r="T181" i="1183"/>
  <c r="AG181" i="1183" s="1"/>
  <c r="AP181" i="1183" s="1"/>
  <c r="S181" i="1183"/>
  <c r="M181" i="1183"/>
  <c r="AH181" i="1183" s="1"/>
  <c r="AI181" i="1183" s="1"/>
  <c r="E181" i="1183"/>
  <c r="AE180" i="1183"/>
  <c r="U180" i="1183"/>
  <c r="T180" i="1183"/>
  <c r="AG180" i="1183" s="1"/>
  <c r="AP180" i="1183" s="1"/>
  <c r="S180" i="1183"/>
  <c r="E180" i="1183"/>
  <c r="AG179" i="1183"/>
  <c r="AP179" i="1183" s="1"/>
  <c r="AE179" i="1183"/>
  <c r="U179" i="1183"/>
  <c r="Z179" i="1183" s="1"/>
  <c r="T179" i="1183"/>
  <c r="S179" i="1183"/>
  <c r="M179" i="1183"/>
  <c r="E179" i="1183"/>
  <c r="AE178" i="1183"/>
  <c r="U178" i="1183"/>
  <c r="Z178" i="1183" s="1"/>
  <c r="T178" i="1183"/>
  <c r="AG178" i="1183" s="1"/>
  <c r="AP178" i="1183" s="1"/>
  <c r="S178" i="1183"/>
  <c r="M178" i="1183"/>
  <c r="E178" i="1183"/>
  <c r="AE177" i="1183"/>
  <c r="U177" i="1183"/>
  <c r="T177" i="1183"/>
  <c r="S177" i="1183"/>
  <c r="E177" i="1183"/>
  <c r="AG176" i="1183"/>
  <c r="AP176" i="1183" s="1"/>
  <c r="AE176" i="1183"/>
  <c r="U176" i="1183"/>
  <c r="Z176" i="1183" s="1"/>
  <c r="T176" i="1183"/>
  <c r="M176" i="1183" s="1"/>
  <c r="S176" i="1183"/>
  <c r="E176" i="1183"/>
  <c r="AE175" i="1183"/>
  <c r="U175" i="1183"/>
  <c r="T175" i="1183"/>
  <c r="AG175" i="1183" s="1"/>
  <c r="AP175" i="1183" s="1"/>
  <c r="S175" i="1183"/>
  <c r="E175" i="1183"/>
  <c r="AH174" i="1183"/>
  <c r="AI174" i="1183" s="1"/>
  <c r="AE174" i="1183"/>
  <c r="Z174" i="1183"/>
  <c r="U174" i="1183"/>
  <c r="T174" i="1183"/>
  <c r="M174" i="1183" s="1"/>
  <c r="S174" i="1183"/>
  <c r="E174" i="1183"/>
  <c r="AE173" i="1183"/>
  <c r="U173" i="1183"/>
  <c r="T173" i="1183"/>
  <c r="S173" i="1183"/>
  <c r="Z173" i="1183" s="1"/>
  <c r="E173" i="1183"/>
  <c r="AE172" i="1183"/>
  <c r="M172" i="1183" s="1"/>
  <c r="U172" i="1183"/>
  <c r="T172" i="1183"/>
  <c r="AG172" i="1183" s="1"/>
  <c r="AP172" i="1183" s="1"/>
  <c r="S172" i="1183"/>
  <c r="E172" i="1183"/>
  <c r="AE171" i="1183"/>
  <c r="U171" i="1183"/>
  <c r="T171" i="1183"/>
  <c r="AG171" i="1183" s="1"/>
  <c r="AP171" i="1183" s="1"/>
  <c r="S171" i="1183"/>
  <c r="Z171" i="1183" s="1"/>
  <c r="E171" i="1183"/>
  <c r="AG170" i="1183"/>
  <c r="AP170" i="1183" s="1"/>
  <c r="AE170" i="1183"/>
  <c r="U170" i="1183"/>
  <c r="T170" i="1183"/>
  <c r="S170" i="1183"/>
  <c r="M170" i="1183"/>
  <c r="E170" i="1183"/>
  <c r="AE169" i="1183"/>
  <c r="U169" i="1183"/>
  <c r="T169" i="1183"/>
  <c r="S169" i="1183"/>
  <c r="E169" i="1183"/>
  <c r="AE168" i="1183"/>
  <c r="U168" i="1183"/>
  <c r="Z168" i="1183" s="1"/>
  <c r="T168" i="1183"/>
  <c r="S168" i="1183"/>
  <c r="E168" i="1183"/>
  <c r="AG167" i="1183"/>
  <c r="AP167" i="1183" s="1"/>
  <c r="AE167" i="1183"/>
  <c r="U167" i="1183"/>
  <c r="T167" i="1183"/>
  <c r="S167" i="1183"/>
  <c r="Z167" i="1183" s="1"/>
  <c r="E167" i="1183"/>
  <c r="AE166" i="1183"/>
  <c r="Z166" i="1183"/>
  <c r="U166" i="1183"/>
  <c r="T166" i="1183"/>
  <c r="S166" i="1183"/>
  <c r="E166" i="1183"/>
  <c r="AE165" i="1183"/>
  <c r="U165" i="1183"/>
  <c r="Z165" i="1183" s="1"/>
  <c r="T165" i="1183"/>
  <c r="M165" i="1183" s="1"/>
  <c r="S165" i="1183"/>
  <c r="E165" i="1183"/>
  <c r="AE164" i="1183"/>
  <c r="Z164" i="1183"/>
  <c r="U164" i="1183"/>
  <c r="T164" i="1183"/>
  <c r="AG164" i="1183" s="1"/>
  <c r="AP164" i="1183" s="1"/>
  <c r="S164" i="1183"/>
  <c r="E164" i="1183"/>
  <c r="AE163" i="1183"/>
  <c r="U163" i="1183"/>
  <c r="T163" i="1183"/>
  <c r="S163" i="1183"/>
  <c r="E163" i="1183"/>
  <c r="AE162" i="1183"/>
  <c r="AG162" i="1183" s="1"/>
  <c r="AP162" i="1183" s="1"/>
  <c r="U162" i="1183"/>
  <c r="Z162" i="1183" s="1"/>
  <c r="T162" i="1183"/>
  <c r="S162" i="1183"/>
  <c r="E162" i="1183"/>
  <c r="AE161" i="1183"/>
  <c r="M161" i="1183" s="1"/>
  <c r="U161" i="1183"/>
  <c r="Z161" i="1183" s="1"/>
  <c r="T161" i="1183"/>
  <c r="S161" i="1183"/>
  <c r="E161" i="1183"/>
  <c r="AE160" i="1183"/>
  <c r="U160" i="1183"/>
  <c r="T160" i="1183"/>
  <c r="AG160" i="1183" s="1"/>
  <c r="AP160" i="1183" s="1"/>
  <c r="S160" i="1183"/>
  <c r="E160" i="1183"/>
  <c r="AG159" i="1183"/>
  <c r="AP159" i="1183" s="1"/>
  <c r="AE159" i="1183"/>
  <c r="U159" i="1183"/>
  <c r="T159" i="1183"/>
  <c r="S159" i="1183"/>
  <c r="E159" i="1183"/>
  <c r="AE158" i="1183"/>
  <c r="U158" i="1183"/>
  <c r="T158" i="1183"/>
  <c r="AG158" i="1183" s="1"/>
  <c r="AP158" i="1183" s="1"/>
  <c r="S158" i="1183"/>
  <c r="Z158" i="1183" s="1"/>
  <c r="E158" i="1183"/>
  <c r="AE157" i="1183"/>
  <c r="U157" i="1183"/>
  <c r="Z157" i="1183" s="1"/>
  <c r="T157" i="1183"/>
  <c r="AG157" i="1183" s="1"/>
  <c r="AP157" i="1183" s="1"/>
  <c r="S157" i="1183"/>
  <c r="M157" i="1183"/>
  <c r="E157" i="1183"/>
  <c r="AE156" i="1183"/>
  <c r="U156" i="1183"/>
  <c r="T156" i="1183"/>
  <c r="AG156" i="1183" s="1"/>
  <c r="AP156" i="1183" s="1"/>
  <c r="S156" i="1183"/>
  <c r="E156" i="1183"/>
  <c r="AE155" i="1183"/>
  <c r="U155" i="1183"/>
  <c r="Z155" i="1183" s="1"/>
  <c r="T155" i="1183"/>
  <c r="S155" i="1183"/>
  <c r="E155" i="1183"/>
  <c r="AE154" i="1183"/>
  <c r="U154" i="1183"/>
  <c r="T154" i="1183"/>
  <c r="S154" i="1183"/>
  <c r="E154" i="1183"/>
  <c r="AE153" i="1183"/>
  <c r="U153" i="1183"/>
  <c r="Z153" i="1183" s="1"/>
  <c r="T153" i="1183"/>
  <c r="S153" i="1183"/>
  <c r="E153" i="1183"/>
  <c r="AE152" i="1183"/>
  <c r="Z152" i="1183"/>
  <c r="U152" i="1183"/>
  <c r="T152" i="1183"/>
  <c r="AG152" i="1183" s="1"/>
  <c r="AP152" i="1183" s="1"/>
  <c r="S152" i="1183"/>
  <c r="M152" i="1183"/>
  <c r="E152" i="1183"/>
  <c r="AE151" i="1183"/>
  <c r="U151" i="1183"/>
  <c r="Z151" i="1183" s="1"/>
  <c r="T151" i="1183"/>
  <c r="S151" i="1183"/>
  <c r="M151" i="1183"/>
  <c r="AH151" i="1183" s="1"/>
  <c r="AI151" i="1183" s="1"/>
  <c r="E151" i="1183"/>
  <c r="AE150" i="1183"/>
  <c r="U150" i="1183"/>
  <c r="Z150" i="1183" s="1"/>
  <c r="T150" i="1183"/>
  <c r="S150" i="1183"/>
  <c r="E150" i="1183"/>
  <c r="AE149" i="1183"/>
  <c r="U149" i="1183"/>
  <c r="Z149" i="1183" s="1"/>
  <c r="T149" i="1183"/>
  <c r="S149" i="1183"/>
  <c r="E149" i="1183"/>
  <c r="AE148" i="1183"/>
  <c r="U148" i="1183"/>
  <c r="Z148" i="1183" s="1"/>
  <c r="T148" i="1183"/>
  <c r="S148" i="1183"/>
  <c r="M148" i="1183"/>
  <c r="E148" i="1183"/>
  <c r="AE147" i="1183"/>
  <c r="Z147" i="1183"/>
  <c r="U147" i="1183"/>
  <c r="T147" i="1183"/>
  <c r="M147" i="1183" s="1"/>
  <c r="S147" i="1183"/>
  <c r="E147" i="1183"/>
  <c r="AE146" i="1183"/>
  <c r="M146" i="1183" s="1"/>
  <c r="U146" i="1183"/>
  <c r="T146" i="1183"/>
  <c r="S146" i="1183"/>
  <c r="Z146" i="1183" s="1"/>
  <c r="E146" i="1183"/>
  <c r="AE145" i="1183"/>
  <c r="U145" i="1183"/>
  <c r="Z145" i="1183" s="1"/>
  <c r="T145" i="1183"/>
  <c r="AG145" i="1183" s="1"/>
  <c r="AP145" i="1183" s="1"/>
  <c r="S145" i="1183"/>
  <c r="E145" i="1183"/>
  <c r="AE144" i="1183"/>
  <c r="U144" i="1183"/>
  <c r="Z144" i="1183" s="1"/>
  <c r="T144" i="1183"/>
  <c r="S144" i="1183"/>
  <c r="E144" i="1183"/>
  <c r="AE143" i="1183"/>
  <c r="Z143" i="1183"/>
  <c r="U143" i="1183"/>
  <c r="T143" i="1183"/>
  <c r="M143" i="1183" s="1"/>
  <c r="S143" i="1183"/>
  <c r="E143" i="1183"/>
  <c r="AE142" i="1183"/>
  <c r="U142" i="1183"/>
  <c r="Z142" i="1183" s="1"/>
  <c r="T142" i="1183"/>
  <c r="S142" i="1183"/>
  <c r="E142" i="1183"/>
  <c r="AE141" i="1183"/>
  <c r="U141" i="1183"/>
  <c r="Z141" i="1183" s="1"/>
  <c r="T141" i="1183"/>
  <c r="AG141" i="1183" s="1"/>
  <c r="AP141" i="1183" s="1"/>
  <c r="S141" i="1183"/>
  <c r="E141" i="1183"/>
  <c r="AE140" i="1183"/>
  <c r="U140" i="1183"/>
  <c r="T140" i="1183"/>
  <c r="AG140" i="1183" s="1"/>
  <c r="AP140" i="1183" s="1"/>
  <c r="S140" i="1183"/>
  <c r="E140" i="1183"/>
  <c r="AE139" i="1183"/>
  <c r="U139" i="1183"/>
  <c r="Z139" i="1183" s="1"/>
  <c r="T139" i="1183"/>
  <c r="AG139" i="1183" s="1"/>
  <c r="AP139" i="1183" s="1"/>
  <c r="S139" i="1183"/>
  <c r="M139" i="1183"/>
  <c r="AH139" i="1183" s="1"/>
  <c r="AI139" i="1183" s="1"/>
  <c r="E139" i="1183"/>
  <c r="AE138" i="1183"/>
  <c r="U138" i="1183"/>
  <c r="T138" i="1183"/>
  <c r="S138" i="1183"/>
  <c r="E138" i="1183"/>
  <c r="AE137" i="1183"/>
  <c r="U137" i="1183"/>
  <c r="T137" i="1183"/>
  <c r="S137" i="1183"/>
  <c r="Z137" i="1183" s="1"/>
  <c r="E137" i="1183"/>
  <c r="AE136" i="1183"/>
  <c r="U136" i="1183"/>
  <c r="T136" i="1183"/>
  <c r="S136" i="1183"/>
  <c r="M136" i="1183"/>
  <c r="E136" i="1183"/>
  <c r="AE135" i="1183"/>
  <c r="Z135" i="1183"/>
  <c r="U135" i="1183"/>
  <c r="T135" i="1183"/>
  <c r="M135" i="1183" s="1"/>
  <c r="S135" i="1183"/>
  <c r="E135" i="1183"/>
  <c r="AE134" i="1183"/>
  <c r="U134" i="1183"/>
  <c r="T134" i="1183"/>
  <c r="S134" i="1183"/>
  <c r="E134" i="1183"/>
  <c r="AE133" i="1183"/>
  <c r="U133" i="1183"/>
  <c r="Z133" i="1183" s="1"/>
  <c r="T133" i="1183"/>
  <c r="AG133" i="1183" s="1"/>
  <c r="AP133" i="1183" s="1"/>
  <c r="S133" i="1183"/>
  <c r="E133" i="1183"/>
  <c r="AE132" i="1183"/>
  <c r="U132" i="1183"/>
  <c r="Z132" i="1183" s="1"/>
  <c r="T132" i="1183"/>
  <c r="AG132" i="1183" s="1"/>
  <c r="AP132" i="1183" s="1"/>
  <c r="S132" i="1183"/>
  <c r="E132" i="1183"/>
  <c r="AE131" i="1183"/>
  <c r="Z131" i="1183"/>
  <c r="U131" i="1183"/>
  <c r="T131" i="1183"/>
  <c r="M131" i="1183" s="1"/>
  <c r="S131" i="1183"/>
  <c r="E131" i="1183"/>
  <c r="AE130" i="1183"/>
  <c r="U130" i="1183"/>
  <c r="T130" i="1183"/>
  <c r="S130" i="1183"/>
  <c r="E130" i="1183"/>
  <c r="AE129" i="1183"/>
  <c r="U129" i="1183"/>
  <c r="Z129" i="1183" s="1"/>
  <c r="T129" i="1183"/>
  <c r="S129" i="1183"/>
  <c r="E129" i="1183"/>
  <c r="AE128" i="1183"/>
  <c r="U128" i="1183"/>
  <c r="T128" i="1183"/>
  <c r="M128" i="1183" s="1"/>
  <c r="S128" i="1183"/>
  <c r="E128" i="1183"/>
  <c r="AE127" i="1183"/>
  <c r="M127" i="1183" s="1"/>
  <c r="AH127" i="1183" s="1"/>
  <c r="AI127" i="1183" s="1"/>
  <c r="U127" i="1183"/>
  <c r="Z127" i="1183" s="1"/>
  <c r="T127" i="1183"/>
  <c r="S127" i="1183"/>
  <c r="E127" i="1183"/>
  <c r="AE126" i="1183"/>
  <c r="U126" i="1183"/>
  <c r="T126" i="1183"/>
  <c r="M126" i="1183" s="1"/>
  <c r="S126" i="1183"/>
  <c r="E126" i="1183"/>
  <c r="AE125" i="1183"/>
  <c r="U125" i="1183"/>
  <c r="Z125" i="1183" s="1"/>
  <c r="T125" i="1183"/>
  <c r="S125" i="1183"/>
  <c r="E125" i="1183"/>
  <c r="AE124" i="1183"/>
  <c r="M124" i="1183" s="1"/>
  <c r="U124" i="1183"/>
  <c r="T124" i="1183"/>
  <c r="S124" i="1183"/>
  <c r="E124" i="1183"/>
  <c r="AE123" i="1183"/>
  <c r="U123" i="1183"/>
  <c r="Z123" i="1183" s="1"/>
  <c r="T123" i="1183"/>
  <c r="S123" i="1183"/>
  <c r="E123" i="1183"/>
  <c r="AE122" i="1183"/>
  <c r="U122" i="1183"/>
  <c r="T122" i="1183"/>
  <c r="M122" i="1183" s="1"/>
  <c r="S122" i="1183"/>
  <c r="Z122" i="1183" s="1"/>
  <c r="E122" i="1183"/>
  <c r="AE121" i="1183"/>
  <c r="M121" i="1183" s="1"/>
  <c r="U121" i="1183"/>
  <c r="Z121" i="1183" s="1"/>
  <c r="T121" i="1183"/>
  <c r="S121" i="1183"/>
  <c r="E121" i="1183"/>
  <c r="AE120" i="1183"/>
  <c r="Z120" i="1183"/>
  <c r="U120" i="1183"/>
  <c r="T120" i="1183"/>
  <c r="AG120" i="1183" s="1"/>
  <c r="AP120" i="1183" s="1"/>
  <c r="S120" i="1183"/>
  <c r="E120" i="1183"/>
  <c r="AG119" i="1183"/>
  <c r="AP119" i="1183" s="1"/>
  <c r="AE119" i="1183"/>
  <c r="U119" i="1183"/>
  <c r="T119" i="1183"/>
  <c r="S119" i="1183"/>
  <c r="Z119" i="1183" s="1"/>
  <c r="E119" i="1183"/>
  <c r="AE118" i="1183"/>
  <c r="U118" i="1183"/>
  <c r="Z118" i="1183" s="1"/>
  <c r="T118" i="1183"/>
  <c r="S118" i="1183"/>
  <c r="M118" i="1183"/>
  <c r="E118" i="1183"/>
  <c r="AE117" i="1183"/>
  <c r="U117" i="1183"/>
  <c r="Z117" i="1183" s="1"/>
  <c r="T117" i="1183"/>
  <c r="S117" i="1183"/>
  <c r="E117" i="1183"/>
  <c r="AE116" i="1183"/>
  <c r="U116" i="1183"/>
  <c r="T116" i="1183"/>
  <c r="S116" i="1183"/>
  <c r="E116" i="1183"/>
  <c r="AE115" i="1183"/>
  <c r="U115" i="1183"/>
  <c r="Z115" i="1183" s="1"/>
  <c r="T115" i="1183"/>
  <c r="M115" i="1183" s="1"/>
  <c r="S115" i="1183"/>
  <c r="E115" i="1183"/>
  <c r="AE114" i="1183"/>
  <c r="U114" i="1183"/>
  <c r="T114" i="1183"/>
  <c r="M114" i="1183" s="1"/>
  <c r="AH114" i="1183" s="1"/>
  <c r="AI114" i="1183" s="1"/>
  <c r="S114" i="1183"/>
  <c r="E114" i="1183"/>
  <c r="AE113" i="1183"/>
  <c r="Z113" i="1183"/>
  <c r="U113" i="1183"/>
  <c r="T113" i="1183"/>
  <c r="S113" i="1183"/>
  <c r="E113" i="1183"/>
  <c r="AE112" i="1183"/>
  <c r="U112" i="1183"/>
  <c r="Z112" i="1183" s="1"/>
  <c r="T112" i="1183"/>
  <c r="AG112" i="1183" s="1"/>
  <c r="AP112" i="1183" s="1"/>
  <c r="S112" i="1183"/>
  <c r="M112" i="1183"/>
  <c r="E112" i="1183"/>
  <c r="AG111" i="1183"/>
  <c r="AP111" i="1183" s="1"/>
  <c r="AE111" i="1183"/>
  <c r="U111" i="1183"/>
  <c r="Z111" i="1183" s="1"/>
  <c r="T111" i="1183"/>
  <c r="M111" i="1183" s="1"/>
  <c r="S111" i="1183"/>
  <c r="E111" i="1183"/>
  <c r="AE110" i="1183"/>
  <c r="U110" i="1183"/>
  <c r="T110" i="1183"/>
  <c r="AG110" i="1183" s="1"/>
  <c r="AP110" i="1183" s="1"/>
  <c r="S110" i="1183"/>
  <c r="M110" i="1183"/>
  <c r="E110" i="1183"/>
  <c r="AE109" i="1183"/>
  <c r="U109" i="1183"/>
  <c r="T109" i="1183"/>
  <c r="M109" i="1183" s="1"/>
  <c r="AH109" i="1183" s="1"/>
  <c r="AI109" i="1183" s="1"/>
  <c r="S109" i="1183"/>
  <c r="E109" i="1183"/>
  <c r="AE108" i="1183"/>
  <c r="U108" i="1183"/>
  <c r="Z108" i="1183" s="1"/>
  <c r="T108" i="1183"/>
  <c r="AG108" i="1183" s="1"/>
  <c r="AP108" i="1183" s="1"/>
  <c r="S108" i="1183"/>
  <c r="E108" i="1183"/>
  <c r="AE107" i="1183"/>
  <c r="U107" i="1183"/>
  <c r="T107" i="1183"/>
  <c r="AG107" i="1183" s="1"/>
  <c r="AP107" i="1183" s="1"/>
  <c r="S107" i="1183"/>
  <c r="Z107" i="1183" s="1"/>
  <c r="E107" i="1183"/>
  <c r="AE106" i="1183"/>
  <c r="U106" i="1183"/>
  <c r="T106" i="1183"/>
  <c r="S106" i="1183"/>
  <c r="E106" i="1183"/>
  <c r="AG105" i="1183"/>
  <c r="AP105" i="1183" s="1"/>
  <c r="AE105" i="1183"/>
  <c r="Z105" i="1183"/>
  <c r="U105" i="1183"/>
  <c r="T105" i="1183"/>
  <c r="M105" i="1183" s="1"/>
  <c r="AH105" i="1183" s="1"/>
  <c r="AI105" i="1183" s="1"/>
  <c r="S105" i="1183"/>
  <c r="E105" i="1183"/>
  <c r="AE104" i="1183"/>
  <c r="U104" i="1183"/>
  <c r="T104" i="1183"/>
  <c r="AG104" i="1183" s="1"/>
  <c r="AP104" i="1183" s="1"/>
  <c r="S104" i="1183"/>
  <c r="M104" i="1183"/>
  <c r="E104" i="1183"/>
  <c r="AE103" i="1183"/>
  <c r="U103" i="1183"/>
  <c r="T103" i="1183"/>
  <c r="S103" i="1183"/>
  <c r="E103" i="1183"/>
  <c r="AE102" i="1183"/>
  <c r="U102" i="1183"/>
  <c r="T102" i="1183"/>
  <c r="M102" i="1183" s="1"/>
  <c r="AH102" i="1183" s="1"/>
  <c r="AI102" i="1183" s="1"/>
  <c r="S102" i="1183"/>
  <c r="E102" i="1183"/>
  <c r="AE101" i="1183"/>
  <c r="U101" i="1183"/>
  <c r="Z101" i="1183" s="1"/>
  <c r="T101" i="1183"/>
  <c r="S101" i="1183"/>
  <c r="E101" i="1183"/>
  <c r="AE100" i="1183"/>
  <c r="U100" i="1183"/>
  <c r="T100" i="1183"/>
  <c r="AG100" i="1183" s="1"/>
  <c r="AP100" i="1183" s="1"/>
  <c r="S100" i="1183"/>
  <c r="E100" i="1183"/>
  <c r="AG99" i="1183"/>
  <c r="AP99" i="1183" s="1"/>
  <c r="AE99" i="1183"/>
  <c r="Z99" i="1183"/>
  <c r="U99" i="1183"/>
  <c r="T99" i="1183"/>
  <c r="S99" i="1183"/>
  <c r="E99" i="1183"/>
  <c r="AE98" i="1183"/>
  <c r="U98" i="1183"/>
  <c r="Z98" i="1183" s="1"/>
  <c r="T98" i="1183"/>
  <c r="AG98" i="1183" s="1"/>
  <c r="S98" i="1183"/>
  <c r="E98" i="1183"/>
  <c r="AE97" i="1183"/>
  <c r="M97" i="1183" s="1"/>
  <c r="U97" i="1183"/>
  <c r="Z97" i="1183" s="1"/>
  <c r="T97" i="1183"/>
  <c r="S97" i="1183"/>
  <c r="E97" i="1183"/>
  <c r="AG96" i="1183"/>
  <c r="AP96" i="1183" s="1"/>
  <c r="AE96" i="1183"/>
  <c r="U96" i="1183"/>
  <c r="Z96" i="1183" s="1"/>
  <c r="T96" i="1183"/>
  <c r="S96" i="1183"/>
  <c r="E96" i="1183"/>
  <c r="AE95" i="1183"/>
  <c r="U95" i="1183"/>
  <c r="Z95" i="1183" s="1"/>
  <c r="T95" i="1183"/>
  <c r="AG95" i="1183" s="1"/>
  <c r="AP95" i="1183" s="1"/>
  <c r="S95" i="1183"/>
  <c r="E95" i="1183"/>
  <c r="AE94" i="1183"/>
  <c r="U94" i="1183"/>
  <c r="Z94" i="1183" s="1"/>
  <c r="T94" i="1183"/>
  <c r="M94" i="1183" s="1"/>
  <c r="S94" i="1183"/>
  <c r="E94" i="1183"/>
  <c r="AE93" i="1183"/>
  <c r="U93" i="1183"/>
  <c r="T93" i="1183"/>
  <c r="AG93" i="1183" s="1"/>
  <c r="AP93" i="1183" s="1"/>
  <c r="S93" i="1183"/>
  <c r="Z93" i="1183" s="1"/>
  <c r="E93" i="1183"/>
  <c r="AE92" i="1183"/>
  <c r="U92" i="1183"/>
  <c r="T92" i="1183"/>
  <c r="S92" i="1183"/>
  <c r="E92" i="1183"/>
  <c r="AE91" i="1183"/>
  <c r="U91" i="1183"/>
  <c r="T91" i="1183"/>
  <c r="AG91" i="1183" s="1"/>
  <c r="AP91" i="1183" s="1"/>
  <c r="S91" i="1183"/>
  <c r="E91" i="1183"/>
  <c r="AE90" i="1183"/>
  <c r="U90" i="1183"/>
  <c r="Z90" i="1183" s="1"/>
  <c r="T90" i="1183"/>
  <c r="M90" i="1183" s="1"/>
  <c r="S90" i="1183"/>
  <c r="E90" i="1183"/>
  <c r="AE89" i="1183"/>
  <c r="U89" i="1183"/>
  <c r="Z89" i="1183" s="1"/>
  <c r="T89" i="1183"/>
  <c r="S89" i="1183"/>
  <c r="E89" i="1183"/>
  <c r="AE88" i="1183"/>
  <c r="U88" i="1183"/>
  <c r="T88" i="1183"/>
  <c r="S88" i="1183"/>
  <c r="E88" i="1183"/>
  <c r="AE87" i="1183"/>
  <c r="U87" i="1183"/>
  <c r="T87" i="1183"/>
  <c r="S87" i="1183"/>
  <c r="E87" i="1183"/>
  <c r="AE86" i="1183"/>
  <c r="M86" i="1183" s="1"/>
  <c r="U86" i="1183"/>
  <c r="T86" i="1183"/>
  <c r="S86" i="1183"/>
  <c r="Z86" i="1183" s="1"/>
  <c r="E86" i="1183"/>
  <c r="AE85" i="1183"/>
  <c r="U85" i="1183"/>
  <c r="T85" i="1183"/>
  <c r="S85" i="1183"/>
  <c r="E85" i="1183"/>
  <c r="AE84" i="1183"/>
  <c r="U84" i="1183"/>
  <c r="T84" i="1183"/>
  <c r="S84" i="1183"/>
  <c r="Z84" i="1183" s="1"/>
  <c r="E84" i="1183"/>
  <c r="AE83" i="1183"/>
  <c r="M83" i="1183" s="1"/>
  <c r="U83" i="1183"/>
  <c r="Z83" i="1183" s="1"/>
  <c r="T83" i="1183"/>
  <c r="AG83" i="1183" s="1"/>
  <c r="AP83" i="1183" s="1"/>
  <c r="S83" i="1183"/>
  <c r="E83" i="1183"/>
  <c r="AE82" i="1183"/>
  <c r="U82" i="1183"/>
  <c r="T82" i="1183"/>
  <c r="AG82" i="1183" s="1"/>
  <c r="AP82" i="1183" s="1"/>
  <c r="S82" i="1183"/>
  <c r="E82" i="1183"/>
  <c r="AE81" i="1183"/>
  <c r="M81" i="1183" s="1"/>
  <c r="U81" i="1183"/>
  <c r="T81" i="1183"/>
  <c r="S81" i="1183"/>
  <c r="E81" i="1183"/>
  <c r="AE80" i="1183"/>
  <c r="U80" i="1183"/>
  <c r="Z80" i="1183" s="1"/>
  <c r="T80" i="1183"/>
  <c r="S80" i="1183"/>
  <c r="E80" i="1183"/>
  <c r="AE79" i="1183"/>
  <c r="U79" i="1183"/>
  <c r="Z79" i="1183" s="1"/>
  <c r="T79" i="1183"/>
  <c r="S79" i="1183"/>
  <c r="E79" i="1183"/>
  <c r="AE78" i="1183"/>
  <c r="U78" i="1183"/>
  <c r="Z78" i="1183" s="1"/>
  <c r="T78" i="1183"/>
  <c r="AG78" i="1183" s="1"/>
  <c r="AP78" i="1183" s="1"/>
  <c r="S78" i="1183"/>
  <c r="E78" i="1183"/>
  <c r="AE77" i="1183"/>
  <c r="U77" i="1183"/>
  <c r="Z77" i="1183" s="1"/>
  <c r="T77" i="1183"/>
  <c r="AG77" i="1183" s="1"/>
  <c r="AP77" i="1183" s="1"/>
  <c r="S77" i="1183"/>
  <c r="E77" i="1183"/>
  <c r="AE76" i="1183"/>
  <c r="U76" i="1183"/>
  <c r="Z76" i="1183" s="1"/>
  <c r="T76" i="1183"/>
  <c r="M76" i="1183" s="1"/>
  <c r="S76" i="1183"/>
  <c r="E76" i="1183"/>
  <c r="AE75" i="1183"/>
  <c r="U75" i="1183"/>
  <c r="T75" i="1183"/>
  <c r="S75" i="1183"/>
  <c r="E75" i="1183"/>
  <c r="AE74" i="1183"/>
  <c r="U74" i="1183"/>
  <c r="T74" i="1183"/>
  <c r="S74" i="1183"/>
  <c r="M74" i="1183"/>
  <c r="E74" i="1183"/>
  <c r="AE73" i="1183"/>
  <c r="U73" i="1183"/>
  <c r="Z73" i="1183" s="1"/>
  <c r="T73" i="1183"/>
  <c r="S73" i="1183"/>
  <c r="E73" i="1183"/>
  <c r="AE72" i="1183"/>
  <c r="U72" i="1183"/>
  <c r="T72" i="1183"/>
  <c r="AG72" i="1183" s="1"/>
  <c r="S72" i="1183"/>
  <c r="E72" i="1183"/>
  <c r="AE71" i="1183"/>
  <c r="U71" i="1183"/>
  <c r="Z71" i="1183" s="1"/>
  <c r="T71" i="1183"/>
  <c r="M71" i="1183" s="1"/>
  <c r="S71" i="1183"/>
  <c r="E71" i="1183"/>
  <c r="AE70" i="1183"/>
  <c r="Z70" i="1183"/>
  <c r="U70" i="1183"/>
  <c r="T70" i="1183"/>
  <c r="S70" i="1183"/>
  <c r="E70" i="1183"/>
  <c r="AE69" i="1183"/>
  <c r="U69" i="1183"/>
  <c r="T69" i="1183"/>
  <c r="AG69" i="1183" s="1"/>
  <c r="AP69" i="1183" s="1"/>
  <c r="S69" i="1183"/>
  <c r="M69" i="1183"/>
  <c r="E69" i="1183"/>
  <c r="AE68" i="1183"/>
  <c r="U68" i="1183"/>
  <c r="Z68" i="1183" s="1"/>
  <c r="T68" i="1183"/>
  <c r="M68" i="1183" s="1"/>
  <c r="S68" i="1183"/>
  <c r="E68" i="1183"/>
  <c r="AE67" i="1183"/>
  <c r="U67" i="1183"/>
  <c r="T67" i="1183"/>
  <c r="S67" i="1183"/>
  <c r="Z67" i="1183" s="1"/>
  <c r="E67" i="1183"/>
  <c r="AE66" i="1183"/>
  <c r="U66" i="1183"/>
  <c r="T66" i="1183"/>
  <c r="AG66" i="1183" s="1"/>
  <c r="AP66" i="1183" s="1"/>
  <c r="S66" i="1183"/>
  <c r="E66" i="1183"/>
  <c r="AE65" i="1183"/>
  <c r="U65" i="1183"/>
  <c r="T65" i="1183"/>
  <c r="AG65" i="1183" s="1"/>
  <c r="AP65" i="1183" s="1"/>
  <c r="S65" i="1183"/>
  <c r="E65" i="1183"/>
  <c r="AE64" i="1183"/>
  <c r="U64" i="1183"/>
  <c r="T64" i="1183"/>
  <c r="S64" i="1183"/>
  <c r="Z64" i="1183" s="1"/>
  <c r="E64" i="1183"/>
  <c r="AE63" i="1183"/>
  <c r="U63" i="1183"/>
  <c r="T63" i="1183"/>
  <c r="S63" i="1183"/>
  <c r="E63" i="1183"/>
  <c r="AE62" i="1183"/>
  <c r="U62" i="1183"/>
  <c r="Z62" i="1183" s="1"/>
  <c r="T62" i="1183"/>
  <c r="AG62" i="1183" s="1"/>
  <c r="AP62" i="1183" s="1"/>
  <c r="S62" i="1183"/>
  <c r="M62" i="1183"/>
  <c r="E62" i="1183"/>
  <c r="AE61" i="1183"/>
  <c r="U61" i="1183"/>
  <c r="Z61" i="1183" s="1"/>
  <c r="T61" i="1183"/>
  <c r="S61" i="1183"/>
  <c r="E61" i="1183"/>
  <c r="AE60" i="1183"/>
  <c r="M60" i="1183" s="1"/>
  <c r="AH60" i="1183" s="1"/>
  <c r="AI60" i="1183" s="1"/>
  <c r="U60" i="1183"/>
  <c r="T60" i="1183"/>
  <c r="S60" i="1183"/>
  <c r="E60" i="1183"/>
  <c r="AE59" i="1183"/>
  <c r="U59" i="1183"/>
  <c r="T59" i="1183"/>
  <c r="M59" i="1183" s="1"/>
  <c r="S59" i="1183"/>
  <c r="E59" i="1183"/>
  <c r="AE58" i="1183"/>
  <c r="Z58" i="1183"/>
  <c r="U58" i="1183"/>
  <c r="T58" i="1183"/>
  <c r="S58" i="1183"/>
  <c r="E58" i="1183"/>
  <c r="AE57" i="1183"/>
  <c r="U57" i="1183"/>
  <c r="T57" i="1183"/>
  <c r="M57" i="1183" s="1"/>
  <c r="S57" i="1183"/>
  <c r="Z57" i="1183" s="1"/>
  <c r="E57" i="1183"/>
  <c r="AE56" i="1183"/>
  <c r="U56" i="1183"/>
  <c r="Z56" i="1183" s="1"/>
  <c r="T56" i="1183"/>
  <c r="M56" i="1183" s="1"/>
  <c r="S56" i="1183"/>
  <c r="E56" i="1183"/>
  <c r="AE55" i="1183"/>
  <c r="Z55" i="1183"/>
  <c r="U55" i="1183"/>
  <c r="T55" i="1183"/>
  <c r="S55" i="1183"/>
  <c r="E55" i="1183"/>
  <c r="AE54" i="1183"/>
  <c r="U54" i="1183"/>
  <c r="T54" i="1183"/>
  <c r="AG54" i="1183" s="1"/>
  <c r="AP54" i="1183" s="1"/>
  <c r="S54" i="1183"/>
  <c r="E54" i="1183"/>
  <c r="AE53" i="1183"/>
  <c r="U53" i="1183"/>
  <c r="Z53" i="1183" s="1"/>
  <c r="T53" i="1183"/>
  <c r="AG53" i="1183" s="1"/>
  <c r="AP53" i="1183" s="1"/>
  <c r="S53" i="1183"/>
  <c r="E53" i="1183"/>
  <c r="AE52" i="1183"/>
  <c r="U52" i="1183"/>
  <c r="T52" i="1183"/>
  <c r="M52" i="1183" s="1"/>
  <c r="S52" i="1183"/>
  <c r="Z52" i="1183" s="1"/>
  <c r="E52" i="1183"/>
  <c r="AE51" i="1183"/>
  <c r="U51" i="1183"/>
  <c r="T51" i="1183"/>
  <c r="S51" i="1183"/>
  <c r="E51" i="1183"/>
  <c r="AE50" i="1183"/>
  <c r="U50" i="1183"/>
  <c r="T50" i="1183"/>
  <c r="S50" i="1183"/>
  <c r="M50" i="1183"/>
  <c r="E50" i="1183"/>
  <c r="AE49" i="1183"/>
  <c r="U49" i="1183"/>
  <c r="Z49" i="1183" s="1"/>
  <c r="T49" i="1183"/>
  <c r="S49" i="1183"/>
  <c r="E49" i="1183"/>
  <c r="AE48" i="1183"/>
  <c r="U48" i="1183"/>
  <c r="T48" i="1183"/>
  <c r="AG48" i="1183" s="1"/>
  <c r="S48" i="1183"/>
  <c r="M48" i="1183"/>
  <c r="AH48" i="1183" s="1"/>
  <c r="AI48" i="1183" s="1"/>
  <c r="E48" i="1183"/>
  <c r="AE47" i="1183"/>
  <c r="U47" i="1183"/>
  <c r="T47" i="1183"/>
  <c r="M47" i="1183" s="1"/>
  <c r="S47" i="1183"/>
  <c r="E47" i="1183"/>
  <c r="AE46" i="1183"/>
  <c r="Z46" i="1183"/>
  <c r="U46" i="1183"/>
  <c r="T46" i="1183"/>
  <c r="S46" i="1183"/>
  <c r="E46" i="1183"/>
  <c r="AE45" i="1183"/>
  <c r="M45" i="1183" s="1"/>
  <c r="U45" i="1183"/>
  <c r="T45" i="1183"/>
  <c r="S45" i="1183"/>
  <c r="Z45" i="1183" s="1"/>
  <c r="E45" i="1183"/>
  <c r="AE44" i="1183"/>
  <c r="U44" i="1183"/>
  <c r="T44" i="1183"/>
  <c r="M44" i="1183" s="1"/>
  <c r="S44" i="1183"/>
  <c r="E44" i="1183"/>
  <c r="AE43" i="1183"/>
  <c r="Z43" i="1183"/>
  <c r="U43" i="1183"/>
  <c r="T43" i="1183"/>
  <c r="S43" i="1183"/>
  <c r="E43" i="1183"/>
  <c r="AE42" i="1183"/>
  <c r="M42" i="1183" s="1"/>
  <c r="U42" i="1183"/>
  <c r="T42" i="1183"/>
  <c r="S42" i="1183"/>
  <c r="E42" i="1183"/>
  <c r="AE41" i="1183"/>
  <c r="U41" i="1183"/>
  <c r="Z41" i="1183" s="1"/>
  <c r="T41" i="1183"/>
  <c r="AG41" i="1183" s="1"/>
  <c r="AP41" i="1183" s="1"/>
  <c r="S41" i="1183"/>
  <c r="E41" i="1183"/>
  <c r="AE40" i="1183"/>
  <c r="U40" i="1183"/>
  <c r="Z40" i="1183" s="1"/>
  <c r="T40" i="1183"/>
  <c r="S40" i="1183"/>
  <c r="E40" i="1183"/>
  <c r="AE39" i="1183"/>
  <c r="U39" i="1183"/>
  <c r="T39" i="1183"/>
  <c r="S39" i="1183"/>
  <c r="E39" i="1183"/>
  <c r="AE38" i="1183"/>
  <c r="U38" i="1183"/>
  <c r="T38" i="1183"/>
  <c r="AG38" i="1183" s="1"/>
  <c r="AP38" i="1183" s="1"/>
  <c r="S38" i="1183"/>
  <c r="E38" i="1183"/>
  <c r="AE37" i="1183"/>
  <c r="U37" i="1183"/>
  <c r="T37" i="1183"/>
  <c r="M37" i="1183" s="1"/>
  <c r="S37" i="1183"/>
  <c r="Z37" i="1183" s="1"/>
  <c r="E37" i="1183"/>
  <c r="AE36" i="1183"/>
  <c r="U36" i="1183"/>
  <c r="T36" i="1183"/>
  <c r="AG36" i="1183" s="1"/>
  <c r="S36" i="1183"/>
  <c r="M36" i="1183"/>
  <c r="AH36" i="1183" s="1"/>
  <c r="AI36" i="1183" s="1"/>
  <c r="E36" i="1183"/>
  <c r="AE35" i="1183"/>
  <c r="U35" i="1183"/>
  <c r="T35" i="1183"/>
  <c r="M35" i="1183" s="1"/>
  <c r="S35" i="1183"/>
  <c r="E35" i="1183"/>
  <c r="AE34" i="1183"/>
  <c r="Z34" i="1183"/>
  <c r="U34" i="1183"/>
  <c r="T34" i="1183"/>
  <c r="S34" i="1183"/>
  <c r="E34" i="1183"/>
  <c r="AE33" i="1183"/>
  <c r="U33" i="1183"/>
  <c r="T33" i="1183"/>
  <c r="AG33" i="1183" s="1"/>
  <c r="AP33" i="1183" s="1"/>
  <c r="S33" i="1183"/>
  <c r="Z33" i="1183" s="1"/>
  <c r="M33" i="1183"/>
  <c r="E33" i="1183"/>
  <c r="AE32" i="1183"/>
  <c r="U32" i="1183"/>
  <c r="Z32" i="1183" s="1"/>
  <c r="T32" i="1183"/>
  <c r="M32" i="1183" s="1"/>
  <c r="S32" i="1183"/>
  <c r="E32" i="1183"/>
  <c r="AE31" i="1183"/>
  <c r="U31" i="1183"/>
  <c r="Z31" i="1183" s="1"/>
  <c r="T31" i="1183"/>
  <c r="S31" i="1183"/>
  <c r="E31" i="1183"/>
  <c r="AE30" i="1183"/>
  <c r="U30" i="1183"/>
  <c r="Z30" i="1183" s="1"/>
  <c r="T30" i="1183"/>
  <c r="S30" i="1183"/>
  <c r="E30" i="1183"/>
  <c r="AE29" i="1183"/>
  <c r="U29" i="1183"/>
  <c r="Z29" i="1183" s="1"/>
  <c r="T29" i="1183"/>
  <c r="S29" i="1183"/>
  <c r="E29" i="1183"/>
  <c r="AE28" i="1183"/>
  <c r="U28" i="1183"/>
  <c r="Z28" i="1183" s="1"/>
  <c r="T28" i="1183"/>
  <c r="S28" i="1183"/>
  <c r="E28" i="1183"/>
  <c r="AE27" i="1183"/>
  <c r="U27" i="1183"/>
  <c r="T27" i="1183"/>
  <c r="AG27" i="1183" s="1"/>
  <c r="S27" i="1183"/>
  <c r="E27" i="1183"/>
  <c r="AE26" i="1183"/>
  <c r="U26" i="1183"/>
  <c r="Z26" i="1183" s="1"/>
  <c r="T26" i="1183"/>
  <c r="M26" i="1183" s="1"/>
  <c r="S26" i="1183"/>
  <c r="E26" i="1183"/>
  <c r="AE25" i="1183"/>
  <c r="U25" i="1183"/>
  <c r="Z25" i="1183" s="1"/>
  <c r="T25" i="1183"/>
  <c r="S25" i="1183"/>
  <c r="E25" i="1183"/>
  <c r="AE24" i="1183"/>
  <c r="U24" i="1183"/>
  <c r="T24" i="1183"/>
  <c r="AG24" i="1183" s="1"/>
  <c r="AP24" i="1183" s="1"/>
  <c r="S24" i="1183"/>
  <c r="E24" i="1183"/>
  <c r="AE23" i="1183"/>
  <c r="U23" i="1183"/>
  <c r="T23" i="1183"/>
  <c r="M23" i="1183" s="1"/>
  <c r="S23" i="1183"/>
  <c r="E23" i="1183"/>
  <c r="AE22" i="1183"/>
  <c r="Z22" i="1183"/>
  <c r="U22" i="1183"/>
  <c r="T22" i="1183"/>
  <c r="S22" i="1183"/>
  <c r="E22" i="1183"/>
  <c r="AE21" i="1183"/>
  <c r="U21" i="1183"/>
  <c r="T21" i="1183"/>
  <c r="M21" i="1183" s="1"/>
  <c r="S21" i="1183"/>
  <c r="Z21" i="1183" s="1"/>
  <c r="E21" i="1183"/>
  <c r="AE20" i="1183"/>
  <c r="Z20" i="1183"/>
  <c r="U20" i="1183"/>
  <c r="T20" i="1183"/>
  <c r="S20" i="1183"/>
  <c r="E20" i="1183"/>
  <c r="AY19" i="1183"/>
  <c r="AE19" i="1183"/>
  <c r="U19" i="1183"/>
  <c r="Z19" i="1183" s="1"/>
  <c r="T19" i="1183"/>
  <c r="AG19" i="1183" s="1"/>
  <c r="AP19" i="1183" s="1"/>
  <c r="S19" i="1183"/>
  <c r="E19" i="1183"/>
  <c r="AE18" i="1183"/>
  <c r="U18" i="1183"/>
  <c r="Z18" i="1183" s="1"/>
  <c r="T18" i="1183"/>
  <c r="S18" i="1183"/>
  <c r="E18" i="1183"/>
  <c r="AE17" i="1183"/>
  <c r="U17" i="1183"/>
  <c r="Z17" i="1183" s="1"/>
  <c r="T17" i="1183"/>
  <c r="AG17" i="1183" s="1"/>
  <c r="AP17" i="1183" s="1"/>
  <c r="S17" i="1183"/>
  <c r="E17" i="1183"/>
  <c r="AE16" i="1183"/>
  <c r="U16" i="1183"/>
  <c r="Z16" i="1183" s="1"/>
  <c r="T16" i="1183"/>
  <c r="S16" i="1183"/>
  <c r="E16" i="1183"/>
  <c r="AE15" i="1183"/>
  <c r="U15" i="1183"/>
  <c r="Z15" i="1183" s="1"/>
  <c r="T15" i="1183"/>
  <c r="AG15" i="1183" s="1"/>
  <c r="AP15" i="1183" s="1"/>
  <c r="S15" i="1183"/>
  <c r="E15" i="1183"/>
  <c r="AE14" i="1183"/>
  <c r="U14" i="1183"/>
  <c r="Z14" i="1183" s="1"/>
  <c r="T14" i="1183"/>
  <c r="S14" i="1183"/>
  <c r="E14" i="1183"/>
  <c r="AE13" i="1183"/>
  <c r="U13" i="1183"/>
  <c r="T13" i="1183"/>
  <c r="AG13" i="1183" s="1"/>
  <c r="S13" i="1183"/>
  <c r="E13" i="1183"/>
  <c r="AE12" i="1183"/>
  <c r="U12" i="1183"/>
  <c r="Z12" i="1183" s="1"/>
  <c r="T12" i="1183"/>
  <c r="AG12" i="1183" s="1"/>
  <c r="AP12" i="1183" s="1"/>
  <c r="S12" i="1183"/>
  <c r="E12" i="1183"/>
  <c r="AE11" i="1183"/>
  <c r="U11" i="1183"/>
  <c r="T11" i="1183"/>
  <c r="S11" i="1183"/>
  <c r="E11" i="1183"/>
  <c r="AE10" i="1183"/>
  <c r="U10" i="1183"/>
  <c r="T10" i="1183"/>
  <c r="S10" i="1183"/>
  <c r="E10" i="1183"/>
  <c r="AE9" i="1183"/>
  <c r="Z9" i="1183"/>
  <c r="U9" i="1183"/>
  <c r="T9" i="1183"/>
  <c r="M9" i="1183" s="1"/>
  <c r="S9" i="1183"/>
  <c r="E9" i="1183"/>
  <c r="AE8" i="1183"/>
  <c r="M8" i="1183" s="1"/>
  <c r="U8" i="1183"/>
  <c r="T8" i="1183"/>
  <c r="S8" i="1183"/>
  <c r="E8" i="1183"/>
  <c r="AG7" i="1183"/>
  <c r="AP7" i="1183" s="1"/>
  <c r="AE7" i="1183"/>
  <c r="Z7" i="1183"/>
  <c r="U7" i="1183"/>
  <c r="T7" i="1183"/>
  <c r="S7" i="1183"/>
  <c r="M7" i="1183"/>
  <c r="W7" i="1183" s="1"/>
  <c r="E7" i="1183"/>
  <c r="AE6" i="1183"/>
  <c r="U6" i="1183"/>
  <c r="T6" i="1183"/>
  <c r="AG6" i="1183" s="1"/>
  <c r="AP6" i="1183" s="1"/>
  <c r="S6" i="1183"/>
  <c r="Z6" i="1183" s="1"/>
  <c r="E6" i="1183"/>
  <c r="AE5" i="1183"/>
  <c r="U5" i="1183"/>
  <c r="T5" i="1183"/>
  <c r="M5" i="1183" s="1"/>
  <c r="S5" i="1183"/>
  <c r="Z5" i="1183" s="1"/>
  <c r="E5" i="1183"/>
  <c r="AE4" i="1183"/>
  <c r="M4" i="1183" s="1"/>
  <c r="U4" i="1183"/>
  <c r="Z4" i="1183" s="1"/>
  <c r="T4" i="1183"/>
  <c r="S4" i="1183"/>
  <c r="E4" i="1183"/>
  <c r="AG3" i="1183"/>
  <c r="AP3" i="1183" s="1"/>
  <c r="AE3" i="1183"/>
  <c r="U3" i="1183"/>
  <c r="T3" i="1183"/>
  <c r="S3" i="1183"/>
  <c r="M3" i="1183"/>
  <c r="AH3" i="1183" s="1"/>
  <c r="AI3" i="1183" s="1"/>
  <c r="E3" i="1183"/>
  <c r="A3" i="1183"/>
  <c r="A4" i="1183" s="1"/>
  <c r="A5" i="1183" s="1"/>
  <c r="A6" i="1183" s="1"/>
  <c r="A7" i="1183" s="1"/>
  <c r="A8" i="1183" s="1"/>
  <c r="A9" i="1183" s="1"/>
  <c r="A10" i="1183" s="1"/>
  <c r="A11" i="1183" s="1"/>
  <c r="A12" i="1183" s="1"/>
  <c r="A13" i="1183" s="1"/>
  <c r="A14" i="1183" s="1"/>
  <c r="A15" i="1183" s="1"/>
  <c r="A16" i="1183" s="1"/>
  <c r="A17" i="1183" s="1"/>
  <c r="A18" i="1183" s="1"/>
  <c r="A19" i="1183" s="1"/>
  <c r="A20" i="1183" s="1"/>
  <c r="A21" i="1183" s="1"/>
  <c r="A22" i="1183" s="1"/>
  <c r="A23" i="1183" s="1"/>
  <c r="A24" i="1183" s="1"/>
  <c r="A25" i="1183" s="1"/>
  <c r="A26" i="1183" s="1"/>
  <c r="A27" i="1183" s="1"/>
  <c r="A28" i="1183" s="1"/>
  <c r="A29" i="1183" s="1"/>
  <c r="A30" i="1183" s="1"/>
  <c r="A31" i="1183" s="1"/>
  <c r="A32" i="1183" s="1"/>
  <c r="A33" i="1183" s="1"/>
  <c r="A34" i="1183" s="1"/>
  <c r="A35" i="1183" s="1"/>
  <c r="A36" i="1183" s="1"/>
  <c r="A37" i="1183" s="1"/>
  <c r="A38" i="1183" s="1"/>
  <c r="A39" i="1183" s="1"/>
  <c r="A40" i="1183" s="1"/>
  <c r="A41" i="1183" s="1"/>
  <c r="A42" i="1183" s="1"/>
  <c r="A43" i="1183" s="1"/>
  <c r="A44" i="1183" s="1"/>
  <c r="A45" i="1183" s="1"/>
  <c r="A46" i="1183" s="1"/>
  <c r="A47" i="1183" s="1"/>
  <c r="A48" i="1183" s="1"/>
  <c r="A49" i="1183" s="1"/>
  <c r="A50" i="1183" s="1"/>
  <c r="A51" i="1183" s="1"/>
  <c r="A52" i="1183" s="1"/>
  <c r="A53" i="1183" s="1"/>
  <c r="A54" i="1183" s="1"/>
  <c r="A55" i="1183" s="1"/>
  <c r="A56" i="1183" s="1"/>
  <c r="A57" i="1183" s="1"/>
  <c r="A58" i="1183" s="1"/>
  <c r="A59" i="1183" s="1"/>
  <c r="A60" i="1183" s="1"/>
  <c r="A61" i="1183" s="1"/>
  <c r="A62" i="1183" s="1"/>
  <c r="A63" i="1183" s="1"/>
  <c r="A64" i="1183" s="1"/>
  <c r="A65" i="1183" s="1"/>
  <c r="A66" i="1183" s="1"/>
  <c r="A67" i="1183" s="1"/>
  <c r="A68" i="1183" s="1"/>
  <c r="A69" i="1183" s="1"/>
  <c r="A70" i="1183" s="1"/>
  <c r="A71" i="1183" s="1"/>
  <c r="A72" i="1183" s="1"/>
  <c r="A73" i="1183" s="1"/>
  <c r="A74" i="1183" s="1"/>
  <c r="A75" i="1183" s="1"/>
  <c r="A76" i="1183" s="1"/>
  <c r="A77" i="1183" s="1"/>
  <c r="A78" i="1183" s="1"/>
  <c r="A79" i="1183" s="1"/>
  <c r="A80" i="1183" s="1"/>
  <c r="A81" i="1183" s="1"/>
  <c r="A82" i="1183" s="1"/>
  <c r="A83" i="1183" s="1"/>
  <c r="A84" i="1183" s="1"/>
  <c r="A85" i="1183" s="1"/>
  <c r="A86" i="1183" s="1"/>
  <c r="A87" i="1183" s="1"/>
  <c r="A88" i="1183" s="1"/>
  <c r="A89" i="1183" s="1"/>
  <c r="A90" i="1183" s="1"/>
  <c r="A91" i="1183" s="1"/>
  <c r="A92" i="1183" s="1"/>
  <c r="A93" i="1183" s="1"/>
  <c r="A94" i="1183" s="1"/>
  <c r="A95" i="1183" s="1"/>
  <c r="A96" i="1183" s="1"/>
  <c r="A97" i="1183" s="1"/>
  <c r="A98" i="1183" s="1"/>
  <c r="A99" i="1183" s="1"/>
  <c r="A100" i="1183" s="1"/>
  <c r="A101" i="1183" s="1"/>
  <c r="A102" i="1183" s="1"/>
  <c r="A103" i="1183" s="1"/>
  <c r="A104" i="1183" s="1"/>
  <c r="A105" i="1183" s="1"/>
  <c r="A106" i="1183" s="1"/>
  <c r="A107" i="1183" s="1"/>
  <c r="A108" i="1183" s="1"/>
  <c r="A109" i="1183" s="1"/>
  <c r="A110" i="1183" s="1"/>
  <c r="A111" i="1183" s="1"/>
  <c r="A112" i="1183" s="1"/>
  <c r="A113" i="1183" s="1"/>
  <c r="A114" i="1183" s="1"/>
  <c r="A115" i="1183" s="1"/>
  <c r="A116" i="1183" s="1"/>
  <c r="A117" i="1183" s="1"/>
  <c r="A118" i="1183" s="1"/>
  <c r="A119" i="1183" s="1"/>
  <c r="A120" i="1183" s="1"/>
  <c r="A121" i="1183" s="1"/>
  <c r="A122" i="1183" s="1"/>
  <c r="A123" i="1183" s="1"/>
  <c r="A124" i="1183" s="1"/>
  <c r="A125" i="1183" s="1"/>
  <c r="A126" i="1183" s="1"/>
  <c r="A127" i="1183" s="1"/>
  <c r="A128" i="1183" s="1"/>
  <c r="A129" i="1183" s="1"/>
  <c r="A130" i="1183" s="1"/>
  <c r="A131" i="1183" s="1"/>
  <c r="A132" i="1183" s="1"/>
  <c r="A133" i="1183" s="1"/>
  <c r="A134" i="1183" s="1"/>
  <c r="A135" i="1183" s="1"/>
  <c r="A136" i="1183" s="1"/>
  <c r="A137" i="1183" s="1"/>
  <c r="A138" i="1183" s="1"/>
  <c r="A139" i="1183" s="1"/>
  <c r="A140" i="1183" s="1"/>
  <c r="A141" i="1183" s="1"/>
  <c r="A142" i="1183" s="1"/>
  <c r="A143" i="1183" s="1"/>
  <c r="A144" i="1183" s="1"/>
  <c r="A145" i="1183" s="1"/>
  <c r="A146" i="1183" s="1"/>
  <c r="A147" i="1183" s="1"/>
  <c r="A148" i="1183" s="1"/>
  <c r="A149" i="1183" s="1"/>
  <c r="A150" i="1183" s="1"/>
  <c r="A151" i="1183" s="1"/>
  <c r="A152" i="1183" s="1"/>
  <c r="A153" i="1183" s="1"/>
  <c r="A154" i="1183" s="1"/>
  <c r="A155" i="1183" s="1"/>
  <c r="A156" i="1183" s="1"/>
  <c r="A157" i="1183" s="1"/>
  <c r="A158" i="1183" s="1"/>
  <c r="A159" i="1183" s="1"/>
  <c r="A160" i="1183" s="1"/>
  <c r="A161" i="1183" s="1"/>
  <c r="A162" i="1183" s="1"/>
  <c r="A163" i="1183" s="1"/>
  <c r="A164" i="1183" s="1"/>
  <c r="A165" i="1183" s="1"/>
  <c r="A166" i="1183" s="1"/>
  <c r="A167" i="1183" s="1"/>
  <c r="A168" i="1183" s="1"/>
  <c r="A169" i="1183" s="1"/>
  <c r="A170" i="1183" s="1"/>
  <c r="A171" i="1183" s="1"/>
  <c r="A172" i="1183" s="1"/>
  <c r="A173" i="1183" s="1"/>
  <c r="A174" i="1183" s="1"/>
  <c r="A175" i="1183" s="1"/>
  <c r="A176" i="1183" s="1"/>
  <c r="A177" i="1183" s="1"/>
  <c r="A178" i="1183" s="1"/>
  <c r="A179" i="1183" s="1"/>
  <c r="A180" i="1183" s="1"/>
  <c r="A181" i="1183" s="1"/>
  <c r="A182" i="1183" s="1"/>
  <c r="A183" i="1183" s="1"/>
  <c r="A184" i="1183" s="1"/>
  <c r="A185" i="1183" s="1"/>
  <c r="A186" i="1183" s="1"/>
  <c r="A187" i="1183" s="1"/>
  <c r="A188" i="1183" s="1"/>
  <c r="A189" i="1183" s="1"/>
  <c r="A190" i="1183" s="1"/>
  <c r="A191" i="1183" s="1"/>
  <c r="A192" i="1183" s="1"/>
  <c r="A193" i="1183" s="1"/>
  <c r="A194" i="1183" s="1"/>
  <c r="A195" i="1183" s="1"/>
  <c r="A196" i="1183" s="1"/>
  <c r="A197" i="1183" s="1"/>
  <c r="A198" i="1183" s="1"/>
  <c r="A199" i="1183" s="1"/>
  <c r="A200" i="1183" s="1"/>
  <c r="A201" i="1183" s="1"/>
  <c r="A202" i="1183" s="1"/>
  <c r="A203" i="1183" s="1"/>
  <c r="A204" i="1183" s="1"/>
  <c r="A205" i="1183" s="1"/>
  <c r="A206" i="1183" s="1"/>
  <c r="A207" i="1183" s="1"/>
  <c r="A208" i="1183" s="1"/>
  <c r="A209" i="1183" s="1"/>
  <c r="A210" i="1183" s="1"/>
  <c r="A211" i="1183" s="1"/>
  <c r="A212" i="1183" s="1"/>
  <c r="A213" i="1183" s="1"/>
  <c r="A214" i="1183" s="1"/>
  <c r="A215" i="1183" s="1"/>
  <c r="A216" i="1183" s="1"/>
  <c r="A217" i="1183" s="1"/>
  <c r="A218" i="1183" s="1"/>
  <c r="A219" i="1183" s="1"/>
  <c r="A220" i="1183" s="1"/>
  <c r="A221" i="1183" s="1"/>
  <c r="A222" i="1183" s="1"/>
  <c r="A223" i="1183" s="1"/>
  <c r="A224" i="1183" s="1"/>
  <c r="A225" i="1183" s="1"/>
  <c r="A226" i="1183" s="1"/>
  <c r="A227" i="1183" s="1"/>
  <c r="A228" i="1183" s="1"/>
  <c r="A229" i="1183" s="1"/>
  <c r="A230" i="1183" s="1"/>
  <c r="A231" i="1183" s="1"/>
  <c r="A232" i="1183" s="1"/>
  <c r="A233" i="1183" s="1"/>
  <c r="A234" i="1183" s="1"/>
  <c r="A235" i="1183" s="1"/>
  <c r="A236" i="1183" s="1"/>
  <c r="A237" i="1183" s="1"/>
  <c r="A238" i="1183" s="1"/>
  <c r="A239" i="1183" s="1"/>
  <c r="A240" i="1183" s="1"/>
  <c r="A241" i="1183" s="1"/>
  <c r="A242" i="1183" s="1"/>
  <c r="A243" i="1183" s="1"/>
  <c r="A244" i="1183" s="1"/>
  <c r="A245" i="1183" s="1"/>
  <c r="A246" i="1183" s="1"/>
  <c r="A247" i="1183" s="1"/>
  <c r="A248" i="1183" s="1"/>
  <c r="A249" i="1183" s="1"/>
  <c r="A250" i="1183" s="1"/>
  <c r="A251" i="1183" s="1"/>
  <c r="A252" i="1183" s="1"/>
  <c r="A253" i="1183" s="1"/>
  <c r="A254" i="1183" s="1"/>
  <c r="A255" i="1183" s="1"/>
  <c r="A256" i="1183" s="1"/>
  <c r="A257" i="1183" s="1"/>
  <c r="A258" i="1183" s="1"/>
  <c r="A259" i="1183" s="1"/>
  <c r="A260" i="1183" s="1"/>
  <c r="A261" i="1183" s="1"/>
  <c r="A262" i="1183" s="1"/>
  <c r="A263" i="1183" s="1"/>
  <c r="A264" i="1183" s="1"/>
  <c r="A265" i="1183" s="1"/>
  <c r="A266" i="1183" s="1"/>
  <c r="A267" i="1183" s="1"/>
  <c r="A268" i="1183" s="1"/>
  <c r="A269" i="1183" s="1"/>
  <c r="A270" i="1183" s="1"/>
  <c r="A271" i="1183" s="1"/>
  <c r="A272" i="1183" s="1"/>
  <c r="A273" i="1183" s="1"/>
  <c r="A274" i="1183" s="1"/>
  <c r="A275" i="1183" s="1"/>
  <c r="A276" i="1183" s="1"/>
  <c r="A277" i="1183" s="1"/>
  <c r="A278" i="1183" s="1"/>
  <c r="A279" i="1183" s="1"/>
  <c r="A280" i="1183" s="1"/>
  <c r="A281" i="1183" s="1"/>
  <c r="A282" i="1183" s="1"/>
  <c r="A283" i="1183" s="1"/>
  <c r="A284" i="1183" s="1"/>
  <c r="A285" i="1183" s="1"/>
  <c r="A286" i="1183" s="1"/>
  <c r="A287" i="1183" s="1"/>
  <c r="A288" i="1183" s="1"/>
  <c r="A289" i="1183" s="1"/>
  <c r="A290" i="1183" s="1"/>
  <c r="A291" i="1183" s="1"/>
  <c r="A292" i="1183" s="1"/>
  <c r="A293" i="1183" s="1"/>
  <c r="A294" i="1183" s="1"/>
  <c r="A295" i="1183" s="1"/>
  <c r="A296" i="1183" s="1"/>
  <c r="A297" i="1183" s="1"/>
  <c r="A298" i="1183" s="1"/>
  <c r="A299" i="1183" s="1"/>
  <c r="A300" i="1183" s="1"/>
  <c r="A301" i="1183" s="1"/>
  <c r="A302" i="1183" s="1"/>
  <c r="A303" i="1183" s="1"/>
  <c r="A304" i="1183" s="1"/>
  <c r="A305" i="1183" s="1"/>
  <c r="A306" i="1183" s="1"/>
  <c r="A307" i="1183" s="1"/>
  <c r="A308" i="1183" s="1"/>
  <c r="A309" i="1183" s="1"/>
  <c r="A310" i="1183" s="1"/>
  <c r="A311" i="1183" s="1"/>
  <c r="A312" i="1183" s="1"/>
  <c r="A313" i="1183" s="1"/>
  <c r="A314" i="1183" s="1"/>
  <c r="A315" i="1183" s="1"/>
  <c r="A316" i="1183" s="1"/>
  <c r="A317" i="1183" s="1"/>
  <c r="A318" i="1183" s="1"/>
  <c r="A319" i="1183" s="1"/>
  <c r="A320" i="1183" s="1"/>
  <c r="A321" i="1183" s="1"/>
  <c r="A322" i="1183" s="1"/>
  <c r="A323" i="1183" s="1"/>
  <c r="A324" i="1183" s="1"/>
  <c r="A325" i="1183" s="1"/>
  <c r="A326" i="1183" s="1"/>
  <c r="A327" i="1183" s="1"/>
  <c r="A328" i="1183" s="1"/>
  <c r="A329" i="1183" s="1"/>
  <c r="A330" i="1183" s="1"/>
  <c r="A331" i="1183" s="1"/>
  <c r="A332" i="1183" s="1"/>
  <c r="A333" i="1183" s="1"/>
  <c r="A334" i="1183" s="1"/>
  <c r="A335" i="1183" s="1"/>
  <c r="A336" i="1183" s="1"/>
  <c r="A337" i="1183" s="1"/>
  <c r="A338" i="1183" s="1"/>
  <c r="A339" i="1183" s="1"/>
  <c r="A340" i="1183" s="1"/>
  <c r="A341" i="1183" s="1"/>
  <c r="A342" i="1183" s="1"/>
  <c r="A343" i="1183" s="1"/>
  <c r="A344" i="1183" s="1"/>
  <c r="A345" i="1183" s="1"/>
  <c r="A346" i="1183" s="1"/>
  <c r="A347" i="1183" s="1"/>
  <c r="A348" i="1183" s="1"/>
  <c r="A349" i="1183" s="1"/>
  <c r="A350" i="1183" s="1"/>
  <c r="A351" i="1183" s="1"/>
  <c r="A352" i="1183" s="1"/>
  <c r="A353" i="1183" s="1"/>
  <c r="A354" i="1183" s="1"/>
  <c r="A355" i="1183" s="1"/>
  <c r="A356" i="1183" s="1"/>
  <c r="A357" i="1183" s="1"/>
  <c r="A358" i="1183" s="1"/>
  <c r="A359" i="1183" s="1"/>
  <c r="A360" i="1183" s="1"/>
  <c r="A361" i="1183" s="1"/>
  <c r="A362" i="1183" s="1"/>
  <c r="A363" i="1183" s="1"/>
  <c r="A364" i="1183" s="1"/>
  <c r="A365" i="1183" s="1"/>
  <c r="A366" i="1183" s="1"/>
  <c r="A367" i="1183" s="1"/>
  <c r="A368" i="1183" s="1"/>
  <c r="A369" i="1183" s="1"/>
  <c r="A370" i="1183" s="1"/>
  <c r="A371" i="1183" s="1"/>
  <c r="A372" i="1183" s="1"/>
  <c r="A373" i="1183" s="1"/>
  <c r="A374" i="1183" s="1"/>
  <c r="A375" i="1183" s="1"/>
  <c r="A376" i="1183" s="1"/>
  <c r="A377" i="1183" s="1"/>
  <c r="A378" i="1183" s="1"/>
  <c r="A379" i="1183" s="1"/>
  <c r="A380" i="1183" s="1"/>
  <c r="A381" i="1183" s="1"/>
  <c r="A382" i="1183" s="1"/>
  <c r="A383" i="1183" s="1"/>
  <c r="A384" i="1183" s="1"/>
  <c r="A385" i="1183" s="1"/>
  <c r="A386" i="1183" s="1"/>
  <c r="A387" i="1183" s="1"/>
  <c r="A388" i="1183" s="1"/>
  <c r="A389" i="1183" s="1"/>
  <c r="A390" i="1183" s="1"/>
  <c r="A391" i="1183" s="1"/>
  <c r="A392" i="1183" s="1"/>
  <c r="A393" i="1183" s="1"/>
  <c r="A394" i="1183" s="1"/>
  <c r="A395" i="1183" s="1"/>
  <c r="A396" i="1183" s="1"/>
  <c r="A397" i="1183" s="1"/>
  <c r="A398" i="1183" s="1"/>
  <c r="A399" i="1183" s="1"/>
  <c r="A400" i="1183" s="1"/>
  <c r="A401" i="1183" s="1"/>
  <c r="A402" i="1183" s="1"/>
  <c r="A403" i="1183" s="1"/>
  <c r="A404" i="1183" s="1"/>
  <c r="A405" i="1183" s="1"/>
  <c r="A406" i="1183" s="1"/>
  <c r="A407" i="1183" s="1"/>
  <c r="A408" i="1183" s="1"/>
  <c r="A409" i="1183" s="1"/>
  <c r="A410" i="1183" s="1"/>
  <c r="A411" i="1183" s="1"/>
  <c r="A412" i="1183" s="1"/>
  <c r="A413" i="1183" s="1"/>
  <c r="A414" i="1183" s="1"/>
  <c r="A415" i="1183" s="1"/>
  <c r="A416" i="1183" s="1"/>
  <c r="A417" i="1183" s="1"/>
  <c r="A418" i="1183" s="1"/>
  <c r="A419" i="1183" s="1"/>
  <c r="A420" i="1183" s="1"/>
  <c r="A421" i="1183" s="1"/>
  <c r="A422" i="1183" s="1"/>
  <c r="A423" i="1183" s="1"/>
  <c r="A424" i="1183" s="1"/>
  <c r="A425" i="1183" s="1"/>
  <c r="A426" i="1183" s="1"/>
  <c r="A427" i="1183" s="1"/>
  <c r="A428" i="1183" s="1"/>
  <c r="A429" i="1183" s="1"/>
  <c r="A430" i="1183" s="1"/>
  <c r="A431" i="1183" s="1"/>
  <c r="A432" i="1183" s="1"/>
  <c r="A433" i="1183" s="1"/>
  <c r="A434" i="1183" s="1"/>
  <c r="A435" i="1183" s="1"/>
  <c r="A436" i="1183" s="1"/>
  <c r="A437" i="1183" s="1"/>
  <c r="A438" i="1183" s="1"/>
  <c r="A439" i="1183" s="1"/>
  <c r="A440" i="1183" s="1"/>
  <c r="A441" i="1183" s="1"/>
  <c r="A442" i="1183" s="1"/>
  <c r="A443" i="1183" s="1"/>
  <c r="A444" i="1183" s="1"/>
  <c r="A445" i="1183" s="1"/>
  <c r="A446" i="1183" s="1"/>
  <c r="A447" i="1183" s="1"/>
  <c r="A448" i="1183" s="1"/>
  <c r="A449" i="1183" s="1"/>
  <c r="A450" i="1183" s="1"/>
  <c r="A451" i="1183" s="1"/>
  <c r="A452" i="1183" s="1"/>
  <c r="A453" i="1183" s="1"/>
  <c r="A454" i="1183" s="1"/>
  <c r="A455" i="1183" s="1"/>
  <c r="A456" i="1183" s="1"/>
  <c r="A457" i="1183" s="1"/>
  <c r="A458" i="1183" s="1"/>
  <c r="A459" i="1183" s="1"/>
  <c r="A460" i="1183" s="1"/>
  <c r="A461" i="1183" s="1"/>
  <c r="A462" i="1183" s="1"/>
  <c r="A463" i="1183" s="1"/>
  <c r="A464" i="1183" s="1"/>
  <c r="A465" i="1183" s="1"/>
  <c r="A466" i="1183" s="1"/>
  <c r="A467" i="1183" s="1"/>
  <c r="A468" i="1183" s="1"/>
  <c r="A469" i="1183" s="1"/>
  <c r="A470" i="1183" s="1"/>
  <c r="A471" i="1183" s="1"/>
  <c r="A472" i="1183" s="1"/>
  <c r="A473" i="1183" s="1"/>
  <c r="A474" i="1183" s="1"/>
  <c r="A475" i="1183" s="1"/>
  <c r="A476" i="1183" s="1"/>
  <c r="A477" i="1183" s="1"/>
  <c r="A478" i="1183" s="1"/>
  <c r="A479" i="1183" s="1"/>
  <c r="A480" i="1183" s="1"/>
  <c r="A481" i="1183" s="1"/>
  <c r="A482" i="1183" s="1"/>
  <c r="A483" i="1183" s="1"/>
  <c r="A484" i="1183" s="1"/>
  <c r="A485" i="1183" s="1"/>
  <c r="A486" i="1183" s="1"/>
  <c r="A487" i="1183" s="1"/>
  <c r="A488" i="1183" s="1"/>
  <c r="A489" i="1183" s="1"/>
  <c r="A490" i="1183" s="1"/>
  <c r="A491" i="1183" s="1"/>
  <c r="A492" i="1183" s="1"/>
  <c r="A493" i="1183" s="1"/>
  <c r="A494" i="1183" s="1"/>
  <c r="A495" i="1183" s="1"/>
  <c r="A496" i="1183" s="1"/>
  <c r="A497" i="1183" s="1"/>
  <c r="A498" i="1183" s="1"/>
  <c r="A499" i="1183" s="1"/>
  <c r="A500" i="1183" s="1"/>
  <c r="A501" i="1183" s="1"/>
  <c r="A502" i="1183" s="1"/>
  <c r="A503" i="1183" s="1"/>
  <c r="A504" i="1183" s="1"/>
  <c r="A505" i="1183" s="1"/>
  <c r="A506" i="1183" s="1"/>
  <c r="A507" i="1183" s="1"/>
  <c r="A508" i="1183" s="1"/>
  <c r="A509" i="1183" s="1"/>
  <c r="A510" i="1183" s="1"/>
  <c r="A511" i="1183" s="1"/>
  <c r="A512" i="1183" s="1"/>
  <c r="A513" i="1183" s="1"/>
  <c r="A514" i="1183" s="1"/>
  <c r="A515" i="1183" s="1"/>
  <c r="A516" i="1183" s="1"/>
  <c r="A517" i="1183" s="1"/>
  <c r="A518" i="1183" s="1"/>
  <c r="A519" i="1183" s="1"/>
  <c r="A520" i="1183" s="1"/>
  <c r="A521" i="1183" s="1"/>
  <c r="A522" i="1183" s="1"/>
  <c r="A523" i="1183" s="1"/>
  <c r="A524" i="1183" s="1"/>
  <c r="A525" i="1183" s="1"/>
  <c r="A526" i="1183" s="1"/>
  <c r="A527" i="1183" s="1"/>
  <c r="A528" i="1183" s="1"/>
  <c r="A529" i="1183" s="1"/>
  <c r="A530" i="1183" s="1"/>
  <c r="A531" i="1183" s="1"/>
  <c r="A532" i="1183" s="1"/>
  <c r="A533" i="1183" s="1"/>
  <c r="A534" i="1183" s="1"/>
  <c r="A535" i="1183" s="1"/>
  <c r="A536" i="1183" s="1"/>
  <c r="A537" i="1183" s="1"/>
  <c r="A538" i="1183" s="1"/>
  <c r="A539" i="1183" s="1"/>
  <c r="A540" i="1183" s="1"/>
  <c r="A541" i="1183" s="1"/>
  <c r="A542" i="1183" s="1"/>
  <c r="A543" i="1183" s="1"/>
  <c r="A544" i="1183" s="1"/>
  <c r="A545" i="1183" s="1"/>
  <c r="A546" i="1183" s="1"/>
  <c r="A547" i="1183" s="1"/>
  <c r="A548" i="1183" s="1"/>
  <c r="A549" i="1183" s="1"/>
  <c r="A550" i="1183" s="1"/>
  <c r="A551" i="1183" s="1"/>
  <c r="A552" i="1183" s="1"/>
  <c r="A553" i="1183" s="1"/>
  <c r="A554" i="1183" s="1"/>
  <c r="A555" i="1183" s="1"/>
  <c r="A556" i="1183" s="1"/>
  <c r="A557" i="1183" s="1"/>
  <c r="A558" i="1183" s="1"/>
  <c r="A559" i="1183" s="1"/>
  <c r="A560" i="1183" s="1"/>
  <c r="A561" i="1183" s="1"/>
  <c r="A562" i="1183" s="1"/>
  <c r="A563" i="1183" s="1"/>
  <c r="A564" i="1183" s="1"/>
  <c r="A565" i="1183" s="1"/>
  <c r="A566" i="1183" s="1"/>
  <c r="A567" i="1183" s="1"/>
  <c r="A568" i="1183" s="1"/>
  <c r="A569" i="1183" s="1"/>
  <c r="A570" i="1183" s="1"/>
  <c r="A571" i="1183" s="1"/>
  <c r="A572" i="1183" s="1"/>
  <c r="A573" i="1183" s="1"/>
  <c r="A574" i="1183" s="1"/>
  <c r="A575" i="1183" s="1"/>
  <c r="A576" i="1183" s="1"/>
  <c r="A577" i="1183" s="1"/>
  <c r="A578" i="1183" s="1"/>
  <c r="A579" i="1183" s="1"/>
  <c r="A580" i="1183" s="1"/>
  <c r="A581" i="1183" s="1"/>
  <c r="A582" i="1183" s="1"/>
  <c r="A583" i="1183" s="1"/>
  <c r="A584" i="1183" s="1"/>
  <c r="A585" i="1183" s="1"/>
  <c r="A586" i="1183" s="1"/>
  <c r="A587" i="1183" s="1"/>
  <c r="A588" i="1183" s="1"/>
  <c r="A589" i="1183" s="1"/>
  <c r="A590" i="1183" s="1"/>
  <c r="A591" i="1183" s="1"/>
  <c r="A592" i="1183" s="1"/>
  <c r="A593" i="1183" s="1"/>
  <c r="A594" i="1183" s="1"/>
  <c r="A595" i="1183" s="1"/>
  <c r="A596" i="1183" s="1"/>
  <c r="A597" i="1183" s="1"/>
  <c r="A598" i="1183" s="1"/>
  <c r="A599" i="1183" s="1"/>
  <c r="A600" i="1183" s="1"/>
  <c r="A601" i="1183" s="1"/>
  <c r="A602" i="1183" s="1"/>
  <c r="A603" i="1183" s="1"/>
  <c r="A604" i="1183" s="1"/>
  <c r="A605" i="1183" s="1"/>
  <c r="A606" i="1183" s="1"/>
  <c r="A607" i="1183" s="1"/>
  <c r="A608" i="1183" s="1"/>
  <c r="A609" i="1183" s="1"/>
  <c r="A610" i="1183" s="1"/>
  <c r="A611" i="1183" s="1"/>
  <c r="A612" i="1183" s="1"/>
  <c r="A613" i="1183" s="1"/>
  <c r="A614" i="1183" s="1"/>
  <c r="A615" i="1183" s="1"/>
  <c r="A616" i="1183" s="1"/>
  <c r="A617" i="1183" s="1"/>
  <c r="A618" i="1183" s="1"/>
  <c r="A619" i="1183" s="1"/>
  <c r="A620" i="1183" s="1"/>
  <c r="A621" i="1183" s="1"/>
  <c r="A622" i="1183" s="1"/>
  <c r="A623" i="1183" s="1"/>
  <c r="A624" i="1183" s="1"/>
  <c r="A625" i="1183" s="1"/>
  <c r="A626" i="1183" s="1"/>
  <c r="A627" i="1183" s="1"/>
  <c r="A628" i="1183" s="1"/>
  <c r="A629" i="1183" s="1"/>
  <c r="A630" i="1183" s="1"/>
  <c r="A631" i="1183" s="1"/>
  <c r="A632" i="1183" s="1"/>
  <c r="A633" i="1183" s="1"/>
  <c r="A634" i="1183" s="1"/>
  <c r="A635" i="1183" s="1"/>
  <c r="A636" i="1183" s="1"/>
  <c r="A637" i="1183" s="1"/>
  <c r="A638" i="1183" s="1"/>
  <c r="A639" i="1183" s="1"/>
  <c r="A640" i="1183" s="1"/>
  <c r="A641" i="1183" s="1"/>
  <c r="A642" i="1183" s="1"/>
  <c r="A643" i="1183" s="1"/>
  <c r="A644" i="1183" s="1"/>
  <c r="A645" i="1183" s="1"/>
  <c r="A646" i="1183" s="1"/>
  <c r="A647" i="1183" s="1"/>
  <c r="A648" i="1183" s="1"/>
  <c r="A649" i="1183" s="1"/>
  <c r="A650" i="1183" s="1"/>
  <c r="A651" i="1183" s="1"/>
  <c r="A652" i="1183" s="1"/>
  <c r="A653" i="1183" s="1"/>
  <c r="A654" i="1183" s="1"/>
  <c r="A655" i="1183" s="1"/>
  <c r="A656" i="1183" s="1"/>
  <c r="A657" i="1183" s="1"/>
  <c r="A658" i="1183" s="1"/>
  <c r="A659" i="1183" s="1"/>
  <c r="A660" i="1183" s="1"/>
  <c r="A661" i="1183" s="1"/>
  <c r="A662" i="1183" s="1"/>
  <c r="A663" i="1183" s="1"/>
  <c r="A664" i="1183" s="1"/>
  <c r="A665" i="1183" s="1"/>
  <c r="A666" i="1183" s="1"/>
  <c r="A667" i="1183" s="1"/>
  <c r="A668" i="1183" s="1"/>
  <c r="A669" i="1183" s="1"/>
  <c r="A670" i="1183" s="1"/>
  <c r="A671" i="1183" s="1"/>
  <c r="A672" i="1183" s="1"/>
  <c r="A673" i="1183" s="1"/>
  <c r="A674" i="1183" s="1"/>
  <c r="A675" i="1183" s="1"/>
  <c r="A676" i="1183" s="1"/>
  <c r="A677" i="1183" s="1"/>
  <c r="A678" i="1183" s="1"/>
  <c r="A679" i="1183" s="1"/>
  <c r="A680" i="1183" s="1"/>
  <c r="A681" i="1183" s="1"/>
  <c r="A682" i="1183" s="1"/>
  <c r="A683" i="1183" s="1"/>
  <c r="A684" i="1183" s="1"/>
  <c r="A685" i="1183" s="1"/>
  <c r="A686" i="1183" s="1"/>
  <c r="A687" i="1183" s="1"/>
  <c r="A688" i="1183" s="1"/>
  <c r="A689" i="1183" s="1"/>
  <c r="A690" i="1183" s="1"/>
  <c r="A691" i="1183" s="1"/>
  <c r="A692" i="1183" s="1"/>
  <c r="A693" i="1183" s="1"/>
  <c r="A694" i="1183" s="1"/>
  <c r="A695" i="1183" s="1"/>
  <c r="A696" i="1183" s="1"/>
  <c r="A697" i="1183" s="1"/>
  <c r="A698" i="1183" s="1"/>
  <c r="A699" i="1183" s="1"/>
  <c r="A700" i="1183" s="1"/>
  <c r="A701" i="1183" s="1"/>
  <c r="A702" i="1183" s="1"/>
  <c r="A703" i="1183" s="1"/>
  <c r="A704" i="1183" s="1"/>
  <c r="A705" i="1183" s="1"/>
  <c r="A706" i="1183" s="1"/>
  <c r="A707" i="1183" s="1"/>
  <c r="A708" i="1183" s="1"/>
  <c r="A709" i="1183" s="1"/>
  <c r="A710" i="1183" s="1"/>
  <c r="A711" i="1183" s="1"/>
  <c r="A712" i="1183" s="1"/>
  <c r="A713" i="1183" s="1"/>
  <c r="A714" i="1183" s="1"/>
  <c r="A715" i="1183" s="1"/>
  <c r="A716" i="1183" s="1"/>
  <c r="A717" i="1183" s="1"/>
  <c r="A718" i="1183" s="1"/>
  <c r="A719" i="1183" s="1"/>
  <c r="A720" i="1183" s="1"/>
  <c r="A721" i="1183" s="1"/>
  <c r="A722" i="1183" s="1"/>
  <c r="A723" i="1183" s="1"/>
  <c r="A724" i="1183" s="1"/>
  <c r="A725" i="1183" s="1"/>
  <c r="A726" i="1183" s="1"/>
  <c r="A727" i="1183" s="1"/>
  <c r="A728" i="1183" s="1"/>
  <c r="A729" i="1183" s="1"/>
  <c r="A730" i="1183" s="1"/>
  <c r="A731" i="1183" s="1"/>
  <c r="A732" i="1183" s="1"/>
  <c r="A733" i="1183" s="1"/>
  <c r="A734" i="1183" s="1"/>
  <c r="A735" i="1183" s="1"/>
  <c r="A736" i="1183" s="1"/>
  <c r="A737" i="1183" s="1"/>
  <c r="A738" i="1183" s="1"/>
  <c r="A739" i="1183" s="1"/>
  <c r="A740" i="1183" s="1"/>
  <c r="A741" i="1183" s="1"/>
  <c r="A742" i="1183" s="1"/>
  <c r="A743" i="1183" s="1"/>
  <c r="A744" i="1183" s="1"/>
  <c r="A745" i="1183" s="1"/>
  <c r="A746" i="1183" s="1"/>
  <c r="A747" i="1183" s="1"/>
  <c r="A748" i="1183" s="1"/>
  <c r="A749" i="1183" s="1"/>
  <c r="A750" i="1183" s="1"/>
  <c r="A751" i="1183" s="1"/>
  <c r="A752" i="1183" s="1"/>
  <c r="A753" i="1183" s="1"/>
  <c r="A754" i="1183" s="1"/>
  <c r="A755" i="1183" s="1"/>
  <c r="A756" i="1183" s="1"/>
  <c r="A757" i="1183" s="1"/>
  <c r="A758" i="1183" s="1"/>
  <c r="A759" i="1183" s="1"/>
  <c r="A760" i="1183" s="1"/>
  <c r="A761" i="1183" s="1"/>
  <c r="A762" i="1183" s="1"/>
  <c r="A763" i="1183" s="1"/>
  <c r="A764" i="1183" s="1"/>
  <c r="A765" i="1183" s="1"/>
  <c r="A766" i="1183" s="1"/>
  <c r="A767" i="1183" s="1"/>
  <c r="A768" i="1183" s="1"/>
  <c r="A769" i="1183" s="1"/>
  <c r="A770" i="1183" s="1"/>
  <c r="A771" i="1183" s="1"/>
  <c r="A772" i="1183" s="1"/>
  <c r="A773" i="1183" s="1"/>
  <c r="A774" i="1183" s="1"/>
  <c r="A775" i="1183" s="1"/>
  <c r="A776" i="1183" s="1"/>
  <c r="A777" i="1183" s="1"/>
  <c r="A778" i="1183" s="1"/>
  <c r="A779" i="1183" s="1"/>
  <c r="A780" i="1183" s="1"/>
  <c r="A781" i="1183" s="1"/>
  <c r="A782" i="1183" s="1"/>
  <c r="A783" i="1183" s="1"/>
  <c r="A784" i="1183" s="1"/>
  <c r="A785" i="1183" s="1"/>
  <c r="A786" i="1183" s="1"/>
  <c r="A787" i="1183" s="1"/>
  <c r="A788" i="1183" s="1"/>
  <c r="A789" i="1183" s="1"/>
  <c r="A790" i="1183" s="1"/>
  <c r="A791" i="1183" s="1"/>
  <c r="A792" i="1183" s="1"/>
  <c r="A793" i="1183" s="1"/>
  <c r="A794" i="1183" s="1"/>
  <c r="A795" i="1183" s="1"/>
  <c r="A796" i="1183" s="1"/>
  <c r="A797" i="1183" s="1"/>
  <c r="A798" i="1183" s="1"/>
  <c r="A799" i="1183" s="1"/>
  <c r="A800" i="1183" s="1"/>
  <c r="A801" i="1183" s="1"/>
  <c r="A802" i="1183" s="1"/>
  <c r="A803" i="1183" s="1"/>
  <c r="A804" i="1183" s="1"/>
  <c r="A805" i="1183" s="1"/>
  <c r="A806" i="1183" s="1"/>
  <c r="A807" i="1183" s="1"/>
  <c r="A808" i="1183" s="1"/>
  <c r="A809" i="1183" s="1"/>
  <c r="A810" i="1183" s="1"/>
  <c r="A811" i="1183" s="1"/>
  <c r="A812" i="1183" s="1"/>
  <c r="A813" i="1183" s="1"/>
  <c r="A814" i="1183" s="1"/>
  <c r="A815" i="1183" s="1"/>
  <c r="A816" i="1183" s="1"/>
  <c r="A817" i="1183" s="1"/>
  <c r="A818" i="1183" s="1"/>
  <c r="A819" i="1183" s="1"/>
  <c r="A820" i="1183" s="1"/>
  <c r="A821" i="1183" s="1"/>
  <c r="A822" i="1183" s="1"/>
  <c r="A823" i="1183" s="1"/>
  <c r="A824" i="1183" s="1"/>
  <c r="A825" i="1183" s="1"/>
  <c r="A826" i="1183" s="1"/>
  <c r="A827" i="1183" s="1"/>
  <c r="A828" i="1183" s="1"/>
  <c r="A829" i="1183" s="1"/>
  <c r="A830" i="1183" s="1"/>
  <c r="A831" i="1183" s="1"/>
  <c r="A832" i="1183" s="1"/>
  <c r="A833" i="1183" s="1"/>
  <c r="A834" i="1183" s="1"/>
  <c r="A835" i="1183" s="1"/>
  <c r="A836" i="1183" s="1"/>
  <c r="A837" i="1183" s="1"/>
  <c r="A838" i="1183" s="1"/>
  <c r="A839" i="1183" s="1"/>
  <c r="A840" i="1183" s="1"/>
  <c r="A841" i="1183" s="1"/>
  <c r="A842" i="1183" s="1"/>
  <c r="A843" i="1183" s="1"/>
  <c r="A844" i="1183" s="1"/>
  <c r="A845" i="1183" s="1"/>
  <c r="A846" i="1183" s="1"/>
  <c r="A847" i="1183" s="1"/>
  <c r="A848" i="1183" s="1"/>
  <c r="A849" i="1183" s="1"/>
  <c r="A850" i="1183" s="1"/>
  <c r="A851" i="1183" s="1"/>
  <c r="A852" i="1183" s="1"/>
  <c r="A853" i="1183" s="1"/>
  <c r="A854" i="1183" s="1"/>
  <c r="A855" i="1183" s="1"/>
  <c r="A856" i="1183" s="1"/>
  <c r="A857" i="1183" s="1"/>
  <c r="A858" i="1183" s="1"/>
  <c r="A859" i="1183" s="1"/>
  <c r="A860" i="1183" s="1"/>
  <c r="A861" i="1183" s="1"/>
  <c r="A862" i="1183" s="1"/>
  <c r="A863" i="1183" s="1"/>
  <c r="A864" i="1183" s="1"/>
  <c r="A865" i="1183" s="1"/>
  <c r="A866" i="1183" s="1"/>
  <c r="A867" i="1183" s="1"/>
  <c r="A868" i="1183" s="1"/>
  <c r="A869" i="1183" s="1"/>
  <c r="A870" i="1183" s="1"/>
  <c r="A871" i="1183" s="1"/>
  <c r="A872" i="1183" s="1"/>
  <c r="A873" i="1183" s="1"/>
  <c r="A874" i="1183" s="1"/>
  <c r="A875" i="1183" s="1"/>
  <c r="A876" i="1183" s="1"/>
  <c r="A877" i="1183" s="1"/>
  <c r="A878" i="1183" s="1"/>
  <c r="A879" i="1183" s="1"/>
  <c r="A880" i="1183" s="1"/>
  <c r="A881" i="1183" s="1"/>
  <c r="A882" i="1183" s="1"/>
  <c r="A883" i="1183" s="1"/>
  <c r="A884" i="1183" s="1"/>
  <c r="A885" i="1183" s="1"/>
  <c r="A886" i="1183" s="1"/>
  <c r="A887" i="1183" s="1"/>
  <c r="A888" i="1183" s="1"/>
  <c r="A889" i="1183" s="1"/>
  <c r="A890" i="1183" s="1"/>
  <c r="A891" i="1183" s="1"/>
  <c r="A892" i="1183" s="1"/>
  <c r="A893" i="1183" s="1"/>
  <c r="A894" i="1183" s="1"/>
  <c r="A895" i="1183" s="1"/>
  <c r="A896" i="1183" s="1"/>
  <c r="A897" i="1183" s="1"/>
  <c r="A898" i="1183" s="1"/>
  <c r="A899" i="1183" s="1"/>
  <c r="A900" i="1183" s="1"/>
  <c r="A901" i="1183" s="1"/>
  <c r="A902" i="1183" s="1"/>
  <c r="A903" i="1183" s="1"/>
  <c r="A904" i="1183" s="1"/>
  <c r="A905" i="1183" s="1"/>
  <c r="A906" i="1183" s="1"/>
  <c r="A907" i="1183" s="1"/>
  <c r="A908" i="1183" s="1"/>
  <c r="A909" i="1183" s="1"/>
  <c r="A910" i="1183" s="1"/>
  <c r="A911" i="1183" s="1"/>
  <c r="A912" i="1183" s="1"/>
  <c r="A913" i="1183" s="1"/>
  <c r="A914" i="1183" s="1"/>
  <c r="A915" i="1183" s="1"/>
  <c r="A916" i="1183" s="1"/>
  <c r="A917" i="1183" s="1"/>
  <c r="A918" i="1183" s="1"/>
  <c r="A919" i="1183" s="1"/>
  <c r="A920" i="1183" s="1"/>
  <c r="A921" i="1183" s="1"/>
  <c r="A922" i="1183" s="1"/>
  <c r="A923" i="1183" s="1"/>
  <c r="A924" i="1183" s="1"/>
  <c r="A925" i="1183" s="1"/>
  <c r="A926" i="1183" s="1"/>
  <c r="A927" i="1183" s="1"/>
  <c r="A928" i="1183" s="1"/>
  <c r="A929" i="1183" s="1"/>
  <c r="A930" i="1183" s="1"/>
  <c r="A931" i="1183" s="1"/>
  <c r="A932" i="1183" s="1"/>
  <c r="A933" i="1183" s="1"/>
  <c r="A934" i="1183" s="1"/>
  <c r="A935" i="1183" s="1"/>
  <c r="A936" i="1183" s="1"/>
  <c r="A937" i="1183" s="1"/>
  <c r="A938" i="1183" s="1"/>
  <c r="A939" i="1183" s="1"/>
  <c r="A940" i="1183" s="1"/>
  <c r="A941" i="1183" s="1"/>
  <c r="A942" i="1183" s="1"/>
  <c r="A943" i="1183" s="1"/>
  <c r="A944" i="1183" s="1"/>
  <c r="A945" i="1183" s="1"/>
  <c r="A946" i="1183" s="1"/>
  <c r="A947" i="1183" s="1"/>
  <c r="A948" i="1183" s="1"/>
  <c r="A949" i="1183" s="1"/>
  <c r="A950" i="1183" s="1"/>
  <c r="A951" i="1183" s="1"/>
  <c r="A952" i="1183" s="1"/>
  <c r="A953" i="1183" s="1"/>
  <c r="A954" i="1183" s="1"/>
  <c r="A955" i="1183" s="1"/>
  <c r="A956" i="1183" s="1"/>
  <c r="A957" i="1183" s="1"/>
  <c r="A958" i="1183" s="1"/>
  <c r="A959" i="1183" s="1"/>
  <c r="A960" i="1183" s="1"/>
  <c r="A961" i="1183" s="1"/>
  <c r="AE2" i="1183"/>
  <c r="U2" i="1183"/>
  <c r="T2" i="1183"/>
  <c r="S2" i="1183"/>
  <c r="E2" i="1183"/>
  <c r="H15" i="1173"/>
  <c r="H16" i="1173"/>
  <c r="H17" i="1173"/>
  <c r="H18" i="1173"/>
  <c r="H19" i="1173"/>
  <c r="W1003" i="339"/>
  <c r="W1002" i="339"/>
  <c r="W1001" i="339"/>
  <c r="W1000" i="339"/>
  <c r="W999" i="339"/>
  <c r="W998" i="339"/>
  <c r="W997" i="339"/>
  <c r="W996" i="339"/>
  <c r="W995" i="339"/>
  <c r="W994" i="339"/>
  <c r="W993" i="339"/>
  <c r="W992" i="339"/>
  <c r="W991" i="339"/>
  <c r="W990" i="339"/>
  <c r="W989" i="339"/>
  <c r="W988" i="339"/>
  <c r="W987" i="339"/>
  <c r="W986" i="339"/>
  <c r="W985" i="339"/>
  <c r="W984" i="339"/>
  <c r="W983" i="339"/>
  <c r="W982" i="339"/>
  <c r="W981" i="339"/>
  <c r="W980" i="339"/>
  <c r="W979" i="339"/>
  <c r="W978" i="339"/>
  <c r="W977" i="339"/>
  <c r="W976" i="339"/>
  <c r="W975" i="339"/>
  <c r="W974" i="339"/>
  <c r="W973" i="339"/>
  <c r="W972" i="339"/>
  <c r="W971" i="339"/>
  <c r="W970" i="339"/>
  <c r="W969" i="339"/>
  <c r="W968" i="339"/>
  <c r="W967" i="339"/>
  <c r="W966" i="339"/>
  <c r="W965" i="339"/>
  <c r="W964" i="339"/>
  <c r="W963" i="339"/>
  <c r="W962" i="339"/>
  <c r="W961" i="339"/>
  <c r="W960" i="339"/>
  <c r="W959" i="339"/>
  <c r="W958" i="339"/>
  <c r="W957" i="339"/>
  <c r="W956" i="339"/>
  <c r="W955" i="339"/>
  <c r="W954" i="339"/>
  <c r="W953" i="339"/>
  <c r="W952" i="339"/>
  <c r="W951" i="339"/>
  <c r="W950" i="339"/>
  <c r="W949" i="339"/>
  <c r="W948" i="339"/>
  <c r="W947" i="339"/>
  <c r="W946" i="339"/>
  <c r="W945" i="339"/>
  <c r="W944" i="339"/>
  <c r="W943" i="339"/>
  <c r="W942" i="339"/>
  <c r="W941" i="339"/>
  <c r="W940" i="339"/>
  <c r="W939" i="339"/>
  <c r="W938" i="339"/>
  <c r="W937" i="339"/>
  <c r="W936" i="339"/>
  <c r="W935" i="339"/>
  <c r="W934" i="339"/>
  <c r="W933" i="339"/>
  <c r="W932" i="339"/>
  <c r="W931" i="339"/>
  <c r="W930" i="339"/>
  <c r="W929" i="339"/>
  <c r="W928" i="339"/>
  <c r="W927" i="339"/>
  <c r="W926" i="339"/>
  <c r="W925" i="339"/>
  <c r="W924" i="339"/>
  <c r="W923" i="339"/>
  <c r="W922" i="339"/>
  <c r="W921" i="339"/>
  <c r="W920" i="339"/>
  <c r="W919" i="339"/>
  <c r="W918" i="339"/>
  <c r="W917" i="339"/>
  <c r="W916" i="339"/>
  <c r="W915" i="339"/>
  <c r="W914" i="339"/>
  <c r="W913" i="339"/>
  <c r="W912" i="339"/>
  <c r="W911" i="339"/>
  <c r="W910" i="339"/>
  <c r="W909" i="339"/>
  <c r="W908" i="339"/>
  <c r="W907" i="339"/>
  <c r="W906" i="339"/>
  <c r="W905" i="339"/>
  <c r="W904" i="339"/>
  <c r="W903" i="339"/>
  <c r="W902" i="339"/>
  <c r="W901" i="339"/>
  <c r="W900" i="339"/>
  <c r="W899" i="339"/>
  <c r="W898" i="339"/>
  <c r="W897" i="339"/>
  <c r="W896" i="339"/>
  <c r="W895" i="339"/>
  <c r="W894" i="339"/>
  <c r="W893" i="339"/>
  <c r="W892" i="339"/>
  <c r="W891" i="339"/>
  <c r="W890" i="339"/>
  <c r="W889" i="339"/>
  <c r="W888" i="339"/>
  <c r="W887" i="339"/>
  <c r="W886" i="339"/>
  <c r="W885" i="339"/>
  <c r="W884" i="339"/>
  <c r="W883" i="339"/>
  <c r="W882" i="339"/>
  <c r="W881" i="339"/>
  <c r="W880" i="339"/>
  <c r="W879" i="339"/>
  <c r="W878" i="339"/>
  <c r="W877" i="339"/>
  <c r="W876" i="339"/>
  <c r="W875" i="339"/>
  <c r="W874" i="339"/>
  <c r="W873" i="339"/>
  <c r="W872" i="339"/>
  <c r="W871" i="339"/>
  <c r="W870" i="339"/>
  <c r="W869" i="339"/>
  <c r="W868" i="339"/>
  <c r="W867" i="339"/>
  <c r="W866" i="339"/>
  <c r="W865" i="339"/>
  <c r="W864" i="339"/>
  <c r="W863" i="339"/>
  <c r="W862" i="339"/>
  <c r="W861" i="339"/>
  <c r="W860" i="339"/>
  <c r="W859" i="339"/>
  <c r="W858" i="339"/>
  <c r="W857" i="339"/>
  <c r="W856" i="339"/>
  <c r="W855" i="339"/>
  <c r="W854" i="339"/>
  <c r="W853" i="339"/>
  <c r="W852" i="339"/>
  <c r="W851" i="339"/>
  <c r="W850" i="339"/>
  <c r="W849" i="339"/>
  <c r="W848" i="339"/>
  <c r="W847" i="339"/>
  <c r="W846" i="339"/>
  <c r="W845" i="339"/>
  <c r="W844" i="339"/>
  <c r="W843" i="339"/>
  <c r="W842" i="339"/>
  <c r="W841" i="339"/>
  <c r="W840" i="339"/>
  <c r="W839" i="339"/>
  <c r="W838" i="339"/>
  <c r="W837" i="339"/>
  <c r="W836" i="339"/>
  <c r="W835" i="339"/>
  <c r="W834" i="339"/>
  <c r="W833" i="339"/>
  <c r="W832" i="339"/>
  <c r="W831" i="339"/>
  <c r="W830" i="339"/>
  <c r="W829" i="339"/>
  <c r="W828" i="339"/>
  <c r="W827" i="339"/>
  <c r="W826" i="339"/>
  <c r="W825" i="339"/>
  <c r="W824" i="339"/>
  <c r="W823" i="339"/>
  <c r="W822" i="339"/>
  <c r="W821" i="339"/>
  <c r="W820" i="339"/>
  <c r="W819" i="339"/>
  <c r="W818" i="339"/>
  <c r="W817" i="339"/>
  <c r="W816" i="339"/>
  <c r="W815" i="339"/>
  <c r="W814" i="339"/>
  <c r="W813" i="339"/>
  <c r="W812" i="339"/>
  <c r="W811" i="339"/>
  <c r="W810" i="339"/>
  <c r="W809" i="339"/>
  <c r="W808" i="339"/>
  <c r="W807" i="339"/>
  <c r="W806" i="339"/>
  <c r="W805" i="339"/>
  <c r="W804" i="339"/>
  <c r="W803" i="339"/>
  <c r="W802" i="339"/>
  <c r="W801" i="339"/>
  <c r="W800" i="339"/>
  <c r="W799" i="339"/>
  <c r="W798" i="339"/>
  <c r="W797" i="339"/>
  <c r="W796" i="339"/>
  <c r="W795" i="339"/>
  <c r="W794" i="339"/>
  <c r="W793" i="339"/>
  <c r="W792" i="339"/>
  <c r="W791" i="339"/>
  <c r="W790" i="339"/>
  <c r="W789" i="339"/>
  <c r="W788" i="339"/>
  <c r="W787" i="339"/>
  <c r="W786" i="339"/>
  <c r="W785" i="339"/>
  <c r="W784" i="339"/>
  <c r="W783" i="339"/>
  <c r="W782" i="339"/>
  <c r="W781" i="339"/>
  <c r="W780" i="339"/>
  <c r="W779" i="339"/>
  <c r="W778" i="339"/>
  <c r="W777" i="339"/>
  <c r="W776" i="339"/>
  <c r="W775" i="339"/>
  <c r="W774" i="339"/>
  <c r="W773" i="339"/>
  <c r="W772" i="339"/>
  <c r="W771" i="339"/>
  <c r="W770" i="339"/>
  <c r="W769" i="339"/>
  <c r="W768" i="339"/>
  <c r="W767" i="339"/>
  <c r="W766" i="339"/>
  <c r="W765" i="339"/>
  <c r="W764" i="339"/>
  <c r="W763" i="339"/>
  <c r="W762" i="339"/>
  <c r="W761" i="339"/>
  <c r="W760" i="339"/>
  <c r="W759" i="339"/>
  <c r="W758" i="339"/>
  <c r="W757" i="339"/>
  <c r="W756" i="339"/>
  <c r="W755" i="339"/>
  <c r="W754" i="339"/>
  <c r="W753" i="339"/>
  <c r="W752" i="339"/>
  <c r="W751" i="339"/>
  <c r="W750" i="339"/>
  <c r="W749" i="339"/>
  <c r="W748" i="339"/>
  <c r="W747" i="339"/>
  <c r="W746" i="339"/>
  <c r="W745" i="339"/>
  <c r="W744" i="339"/>
  <c r="W743" i="339"/>
  <c r="W742" i="339"/>
  <c r="W741" i="339"/>
  <c r="W740" i="339"/>
  <c r="W739" i="339"/>
  <c r="W738" i="339"/>
  <c r="W737" i="339"/>
  <c r="W736" i="339"/>
  <c r="W735" i="339"/>
  <c r="W734" i="339"/>
  <c r="W733" i="339"/>
  <c r="W732" i="339"/>
  <c r="W731" i="339"/>
  <c r="W730" i="339"/>
  <c r="W729" i="339"/>
  <c r="W728" i="339"/>
  <c r="W727" i="339"/>
  <c r="W726" i="339"/>
  <c r="W725" i="339"/>
  <c r="W724" i="339"/>
  <c r="W723" i="339"/>
  <c r="W722" i="339"/>
  <c r="W721" i="339"/>
  <c r="W720" i="339"/>
  <c r="W719" i="339"/>
  <c r="W718" i="339"/>
  <c r="W717" i="339"/>
  <c r="W716" i="339"/>
  <c r="W715" i="339"/>
  <c r="W714" i="339"/>
  <c r="W713" i="339"/>
  <c r="W712" i="339"/>
  <c r="W711" i="339"/>
  <c r="W710" i="339"/>
  <c r="W709" i="339"/>
  <c r="W708" i="339"/>
  <c r="W707" i="339"/>
  <c r="W706" i="339"/>
  <c r="W705" i="339"/>
  <c r="W704" i="339"/>
  <c r="W703" i="339"/>
  <c r="W702" i="339"/>
  <c r="W701" i="339"/>
  <c r="W700" i="339"/>
  <c r="W699" i="339"/>
  <c r="W698" i="339"/>
  <c r="W697" i="339"/>
  <c r="W696" i="339"/>
  <c r="W695" i="339"/>
  <c r="W694" i="339"/>
  <c r="W693" i="339"/>
  <c r="W692" i="339"/>
  <c r="W691" i="339"/>
  <c r="W690" i="339"/>
  <c r="W689" i="339"/>
  <c r="W688" i="339"/>
  <c r="W687" i="339"/>
  <c r="W686" i="339"/>
  <c r="W685" i="339"/>
  <c r="W684" i="339"/>
  <c r="W683" i="339"/>
  <c r="W682" i="339"/>
  <c r="W681" i="339"/>
  <c r="W680" i="339"/>
  <c r="W679" i="339"/>
  <c r="W678" i="339"/>
  <c r="W677" i="339"/>
  <c r="W676" i="339"/>
  <c r="W675" i="339"/>
  <c r="W674" i="339"/>
  <c r="W673" i="339"/>
  <c r="W672" i="339"/>
  <c r="W671" i="339"/>
  <c r="W670" i="339"/>
  <c r="W669" i="339"/>
  <c r="W668" i="339"/>
  <c r="W667" i="339"/>
  <c r="W666" i="339"/>
  <c r="W665" i="339"/>
  <c r="W664" i="339"/>
  <c r="W663" i="339"/>
  <c r="W662" i="339"/>
  <c r="W661" i="339"/>
  <c r="W660" i="339"/>
  <c r="W659" i="339"/>
  <c r="W658" i="339"/>
  <c r="W657" i="339"/>
  <c r="W656" i="339"/>
  <c r="W655" i="339"/>
  <c r="W654" i="339"/>
  <c r="W653" i="339"/>
  <c r="W652" i="339"/>
  <c r="W651" i="339"/>
  <c r="W650" i="339"/>
  <c r="W649" i="339"/>
  <c r="W648" i="339"/>
  <c r="W647" i="339"/>
  <c r="W646" i="339"/>
  <c r="W645" i="339"/>
  <c r="W644" i="339"/>
  <c r="W643" i="339"/>
  <c r="W642" i="339"/>
  <c r="W641" i="339"/>
  <c r="W640" i="339"/>
  <c r="W639" i="339"/>
  <c r="W638" i="339"/>
  <c r="W637" i="339"/>
  <c r="W636" i="339"/>
  <c r="W635" i="339"/>
  <c r="W634" i="339"/>
  <c r="W633" i="339"/>
  <c r="W632" i="339"/>
  <c r="W631" i="339"/>
  <c r="W630" i="339"/>
  <c r="W629" i="339"/>
  <c r="W628" i="339"/>
  <c r="W627" i="339"/>
  <c r="W626" i="339"/>
  <c r="W625" i="339"/>
  <c r="W624" i="339"/>
  <c r="W623" i="339"/>
  <c r="W622" i="339"/>
  <c r="W621" i="339"/>
  <c r="W620" i="339"/>
  <c r="W619" i="339"/>
  <c r="W618" i="339"/>
  <c r="W617" i="339"/>
  <c r="W616" i="339"/>
  <c r="W615" i="339"/>
  <c r="W614" i="339"/>
  <c r="W613" i="339"/>
  <c r="W612" i="339"/>
  <c r="W611" i="339"/>
  <c r="W610" i="339"/>
  <c r="W609" i="339"/>
  <c r="W608" i="339"/>
  <c r="W607" i="339"/>
  <c r="W606" i="339"/>
  <c r="W605" i="339"/>
  <c r="W604" i="339"/>
  <c r="W603" i="339"/>
  <c r="W602" i="339"/>
  <c r="W601" i="339"/>
  <c r="W600" i="339"/>
  <c r="W599" i="339"/>
  <c r="W598" i="339"/>
  <c r="W597" i="339"/>
  <c r="W596" i="339"/>
  <c r="W595" i="339"/>
  <c r="W594" i="339"/>
  <c r="W593" i="339"/>
  <c r="W592" i="339"/>
  <c r="W591" i="339"/>
  <c r="W590" i="339"/>
  <c r="W589" i="339"/>
  <c r="W588" i="339"/>
  <c r="W587" i="339"/>
  <c r="W586" i="339"/>
  <c r="W585" i="339"/>
  <c r="W584" i="339"/>
  <c r="W583" i="339"/>
  <c r="W582" i="339"/>
  <c r="W581" i="339"/>
  <c r="W580" i="339"/>
  <c r="W579" i="339"/>
  <c r="W578" i="339"/>
  <c r="W577" i="339"/>
  <c r="W576" i="339"/>
  <c r="W575" i="339"/>
  <c r="W574" i="339"/>
  <c r="W573" i="339"/>
  <c r="W572" i="339"/>
  <c r="W571" i="339"/>
  <c r="W570" i="339"/>
  <c r="W569" i="339"/>
  <c r="W568" i="339"/>
  <c r="W567" i="339"/>
  <c r="W566" i="339"/>
  <c r="W565" i="339"/>
  <c r="W564" i="339"/>
  <c r="W563" i="339"/>
  <c r="W562" i="339"/>
  <c r="W561" i="339"/>
  <c r="W560" i="339"/>
  <c r="W559" i="339"/>
  <c r="W558" i="339"/>
  <c r="W557" i="339"/>
  <c r="W556" i="339"/>
  <c r="W555" i="339"/>
  <c r="W554" i="339"/>
  <c r="W553" i="339"/>
  <c r="W552" i="339"/>
  <c r="W551" i="339"/>
  <c r="W550" i="339"/>
  <c r="W549" i="339"/>
  <c r="W548" i="339"/>
  <c r="W547" i="339"/>
  <c r="W546" i="339"/>
  <c r="W545" i="339"/>
  <c r="W544" i="339"/>
  <c r="W543" i="339"/>
  <c r="W542" i="339"/>
  <c r="W541" i="339"/>
  <c r="W540" i="339"/>
  <c r="W539" i="339"/>
  <c r="W538" i="339"/>
  <c r="W537" i="339"/>
  <c r="W536" i="339"/>
  <c r="W535" i="339"/>
  <c r="W534" i="339"/>
  <c r="W533" i="339"/>
  <c r="W532" i="339"/>
  <c r="W531" i="339"/>
  <c r="W530" i="339"/>
  <c r="W529" i="339"/>
  <c r="W528" i="339"/>
  <c r="W527" i="339"/>
  <c r="W526" i="339"/>
  <c r="W525" i="339"/>
  <c r="W524" i="339"/>
  <c r="W523" i="339"/>
  <c r="W522" i="339"/>
  <c r="W521" i="339"/>
  <c r="W520" i="339"/>
  <c r="W519" i="339"/>
  <c r="W518" i="339"/>
  <c r="W517" i="339"/>
  <c r="W516" i="339"/>
  <c r="W515" i="339"/>
  <c r="W514" i="339"/>
  <c r="W513" i="339"/>
  <c r="W512" i="339"/>
  <c r="W511" i="339"/>
  <c r="W510" i="339"/>
  <c r="W509" i="339"/>
  <c r="W508" i="339"/>
  <c r="W507" i="339"/>
  <c r="W506" i="339"/>
  <c r="W505" i="339"/>
  <c r="W504" i="339"/>
  <c r="W503" i="339"/>
  <c r="W502" i="339"/>
  <c r="W501" i="339"/>
  <c r="W500" i="339"/>
  <c r="W499" i="339"/>
  <c r="W498" i="339"/>
  <c r="W497" i="339"/>
  <c r="W496" i="339"/>
  <c r="W495" i="339"/>
  <c r="W494" i="339"/>
  <c r="W493" i="339"/>
  <c r="W492" i="339"/>
  <c r="W491" i="339"/>
  <c r="W490" i="339"/>
  <c r="W489" i="339"/>
  <c r="W488" i="339"/>
  <c r="W487" i="339"/>
  <c r="W486" i="339"/>
  <c r="W485" i="339"/>
  <c r="W484" i="339"/>
  <c r="W483" i="339"/>
  <c r="W482" i="339"/>
  <c r="W481" i="339"/>
  <c r="W480" i="339"/>
  <c r="W479" i="339"/>
  <c r="W478" i="339"/>
  <c r="W477" i="339"/>
  <c r="W476" i="339"/>
  <c r="W475" i="339"/>
  <c r="W474" i="339"/>
  <c r="W473" i="339"/>
  <c r="W472" i="339"/>
  <c r="W471" i="339"/>
  <c r="W470" i="339"/>
  <c r="W469" i="339"/>
  <c r="W468" i="339"/>
  <c r="W467" i="339"/>
  <c r="W466" i="339"/>
  <c r="W465" i="339"/>
  <c r="W464" i="339"/>
  <c r="W463" i="339"/>
  <c r="W462" i="339"/>
  <c r="W461" i="339"/>
  <c r="W460" i="339"/>
  <c r="W459" i="339"/>
  <c r="W458" i="339"/>
  <c r="W457" i="339"/>
  <c r="W456" i="339"/>
  <c r="W455" i="339"/>
  <c r="W454" i="339"/>
  <c r="W453" i="339"/>
  <c r="W452" i="339"/>
  <c r="W451" i="339"/>
  <c r="W450" i="339"/>
  <c r="W449" i="339"/>
  <c r="W448" i="339"/>
  <c r="W447" i="339"/>
  <c r="W446" i="339"/>
  <c r="W445" i="339"/>
  <c r="W444" i="339"/>
  <c r="W443" i="339"/>
  <c r="W442" i="339"/>
  <c r="W441" i="339"/>
  <c r="W440" i="339"/>
  <c r="W439" i="339"/>
  <c r="W438" i="339"/>
  <c r="W437" i="339"/>
  <c r="W436" i="339"/>
  <c r="W435" i="339"/>
  <c r="W434" i="339"/>
  <c r="W433" i="339"/>
  <c r="W432" i="339"/>
  <c r="W431" i="339"/>
  <c r="W430" i="339"/>
  <c r="W429" i="339"/>
  <c r="W428" i="339"/>
  <c r="W427" i="339"/>
  <c r="W426" i="339"/>
  <c r="W425" i="339"/>
  <c r="W424" i="339"/>
  <c r="W423" i="339"/>
  <c r="W422" i="339"/>
  <c r="W421" i="339"/>
  <c r="W420" i="339"/>
  <c r="W419" i="339"/>
  <c r="W418" i="339"/>
  <c r="W417" i="339"/>
  <c r="W416" i="339"/>
  <c r="W415" i="339"/>
  <c r="W414" i="339"/>
  <c r="W413" i="339"/>
  <c r="W412" i="339"/>
  <c r="W411" i="339"/>
  <c r="W410" i="339"/>
  <c r="W409" i="339"/>
  <c r="W408" i="339"/>
  <c r="W407" i="339"/>
  <c r="W406" i="339"/>
  <c r="W405" i="339"/>
  <c r="W404" i="339"/>
  <c r="W403" i="339"/>
  <c r="W402" i="339"/>
  <c r="W401" i="339"/>
  <c r="W400" i="339"/>
  <c r="W399" i="339"/>
  <c r="W398" i="339"/>
  <c r="W397" i="339"/>
  <c r="W396" i="339"/>
  <c r="W395" i="339"/>
  <c r="W394" i="339"/>
  <c r="W393" i="339"/>
  <c r="W392" i="339"/>
  <c r="W391" i="339"/>
  <c r="W390" i="339"/>
  <c r="W389" i="339"/>
  <c r="W388" i="339"/>
  <c r="W387" i="339"/>
  <c r="W386" i="339"/>
  <c r="W385" i="339"/>
  <c r="W384" i="339"/>
  <c r="W383" i="339"/>
  <c r="W382" i="339"/>
  <c r="W381" i="339"/>
  <c r="W380" i="339"/>
  <c r="W379" i="339"/>
  <c r="W378" i="339"/>
  <c r="W377" i="339"/>
  <c r="W376" i="339"/>
  <c r="W375" i="339"/>
  <c r="W374" i="339"/>
  <c r="W373" i="339"/>
  <c r="W372" i="339"/>
  <c r="W371" i="339"/>
  <c r="W370" i="339"/>
  <c r="W369" i="339"/>
  <c r="W368" i="339"/>
  <c r="W367" i="339"/>
  <c r="W366" i="339"/>
  <c r="W365" i="339"/>
  <c r="W364" i="339"/>
  <c r="W363" i="339"/>
  <c r="W362" i="339"/>
  <c r="W361" i="339"/>
  <c r="W360" i="339"/>
  <c r="W359" i="339"/>
  <c r="W358" i="339"/>
  <c r="W357" i="339"/>
  <c r="W356" i="339"/>
  <c r="W355" i="339"/>
  <c r="W354" i="339"/>
  <c r="W353" i="339"/>
  <c r="W352" i="339"/>
  <c r="W351" i="339"/>
  <c r="W350" i="339"/>
  <c r="W349" i="339"/>
  <c r="W348" i="339"/>
  <c r="W347" i="339"/>
  <c r="W346" i="339"/>
  <c r="W345" i="339"/>
  <c r="W344" i="339"/>
  <c r="W343" i="339"/>
  <c r="W342" i="339"/>
  <c r="W341" i="339"/>
  <c r="W340" i="339"/>
  <c r="W339" i="339"/>
  <c r="W338" i="339"/>
  <c r="W337" i="339"/>
  <c r="W336" i="339"/>
  <c r="W335" i="339"/>
  <c r="W334" i="339"/>
  <c r="W333" i="339"/>
  <c r="W332" i="339"/>
  <c r="W331" i="339"/>
  <c r="W330" i="339"/>
  <c r="W329" i="339"/>
  <c r="W328" i="339"/>
  <c r="W327" i="339"/>
  <c r="W326" i="339"/>
  <c r="W325" i="339"/>
  <c r="W324" i="339"/>
  <c r="W323" i="339"/>
  <c r="W322" i="339"/>
  <c r="W321" i="339"/>
  <c r="W320" i="339"/>
  <c r="W319" i="339"/>
  <c r="W318" i="339"/>
  <c r="W317" i="339"/>
  <c r="W316" i="339"/>
  <c r="W315" i="339"/>
  <c r="W314" i="339"/>
  <c r="W313" i="339"/>
  <c r="W312" i="339"/>
  <c r="W311" i="339"/>
  <c r="W310" i="339"/>
  <c r="W309" i="339"/>
  <c r="W308" i="339"/>
  <c r="W307" i="339"/>
  <c r="W306" i="339"/>
  <c r="W305" i="339"/>
  <c r="W304" i="339"/>
  <c r="W303" i="339"/>
  <c r="W302" i="339"/>
  <c r="W301" i="339"/>
  <c r="W300" i="339"/>
  <c r="W299" i="339"/>
  <c r="W298" i="339"/>
  <c r="W297" i="339"/>
  <c r="W296" i="339"/>
  <c r="W295" i="339"/>
  <c r="W294" i="339"/>
  <c r="W293" i="339"/>
  <c r="W292" i="339"/>
  <c r="W291" i="339"/>
  <c r="W290" i="339"/>
  <c r="W289" i="339"/>
  <c r="W288" i="339"/>
  <c r="W287" i="339"/>
  <c r="W286" i="339"/>
  <c r="W285" i="339"/>
  <c r="W284" i="339"/>
  <c r="W283" i="339"/>
  <c r="W282" i="339"/>
  <c r="W281" i="339"/>
  <c r="W280" i="339"/>
  <c r="W279" i="339"/>
  <c r="W278" i="339"/>
  <c r="W277" i="339"/>
  <c r="W276" i="339"/>
  <c r="W275" i="339"/>
  <c r="W274" i="339"/>
  <c r="W273" i="339"/>
  <c r="W272" i="339"/>
  <c r="W271" i="339"/>
  <c r="W270" i="339"/>
  <c r="W269" i="339"/>
  <c r="W268" i="339"/>
  <c r="W267" i="339"/>
  <c r="W266" i="339"/>
  <c r="W265" i="339"/>
  <c r="W264" i="339"/>
  <c r="W263" i="339"/>
  <c r="W262" i="339"/>
  <c r="W261" i="339"/>
  <c r="W260" i="339"/>
  <c r="W259" i="339"/>
  <c r="W258" i="339"/>
  <c r="W257" i="339"/>
  <c r="W256" i="339"/>
  <c r="W255" i="339"/>
  <c r="W254" i="339"/>
  <c r="W253" i="339"/>
  <c r="W252" i="339"/>
  <c r="W251" i="339"/>
  <c r="W250" i="339"/>
  <c r="W249" i="339"/>
  <c r="W248" i="339"/>
  <c r="W247" i="339"/>
  <c r="W246" i="339"/>
  <c r="W245" i="339"/>
  <c r="W244" i="339"/>
  <c r="W243" i="339"/>
  <c r="W242" i="339"/>
  <c r="W241" i="339"/>
  <c r="W240" i="339"/>
  <c r="W239" i="339"/>
  <c r="W238" i="339"/>
  <c r="W237" i="339"/>
  <c r="W236" i="339"/>
  <c r="W235" i="339"/>
  <c r="W234" i="339"/>
  <c r="W233" i="339"/>
  <c r="W232" i="339"/>
  <c r="W231" i="339"/>
  <c r="W230" i="339"/>
  <c r="W229" i="339"/>
  <c r="W228" i="339"/>
  <c r="W227" i="339"/>
  <c r="W226" i="339"/>
  <c r="W225" i="339"/>
  <c r="W224" i="339"/>
  <c r="W223" i="339"/>
  <c r="W222" i="339"/>
  <c r="W221" i="339"/>
  <c r="W220" i="339"/>
  <c r="W219" i="339"/>
  <c r="W218" i="339"/>
  <c r="W217" i="339"/>
  <c r="W216" i="339"/>
  <c r="W215" i="339"/>
  <c r="W214" i="339"/>
  <c r="W213" i="339"/>
  <c r="W212" i="339"/>
  <c r="W211" i="339"/>
  <c r="W210" i="339"/>
  <c r="W209" i="339"/>
  <c r="W208" i="339"/>
  <c r="W207" i="339"/>
  <c r="W206" i="339"/>
  <c r="W205" i="339"/>
  <c r="W204" i="339"/>
  <c r="W203" i="339"/>
  <c r="W202" i="339"/>
  <c r="W201" i="339"/>
  <c r="W200" i="339"/>
  <c r="W199" i="339"/>
  <c r="W198" i="339"/>
  <c r="W197" i="339"/>
  <c r="W196" i="339"/>
  <c r="W195" i="339"/>
  <c r="W194" i="339"/>
  <c r="W193" i="339"/>
  <c r="W192" i="339"/>
  <c r="W191" i="339"/>
  <c r="W190" i="339"/>
  <c r="W189" i="339"/>
  <c r="W188" i="339"/>
  <c r="W187" i="339"/>
  <c r="W186" i="339"/>
  <c r="W185" i="339"/>
  <c r="W184" i="339"/>
  <c r="W183" i="339"/>
  <c r="W182" i="339"/>
  <c r="W181" i="339"/>
  <c r="W180" i="339"/>
  <c r="W179" i="339"/>
  <c r="W178" i="339"/>
  <c r="W177" i="339"/>
  <c r="W176" i="339"/>
  <c r="W175" i="339"/>
  <c r="W174" i="339"/>
  <c r="W173" i="339"/>
  <c r="W172" i="339"/>
  <c r="W171" i="339"/>
  <c r="W170" i="339"/>
  <c r="W169" i="339"/>
  <c r="W168" i="339"/>
  <c r="W167" i="339"/>
  <c r="W166" i="339"/>
  <c r="W165" i="339"/>
  <c r="W164" i="339"/>
  <c r="W163" i="339"/>
  <c r="W162" i="339"/>
  <c r="W161" i="339"/>
  <c r="W160" i="339"/>
  <c r="W159" i="339"/>
  <c r="W158" i="339"/>
  <c r="W157" i="339"/>
  <c r="W156" i="339"/>
  <c r="W155" i="339"/>
  <c r="W154" i="339"/>
  <c r="W153" i="339"/>
  <c r="W152" i="339"/>
  <c r="W151" i="339"/>
  <c r="W150" i="339"/>
  <c r="W149" i="339"/>
  <c r="W148" i="339"/>
  <c r="W147" i="339"/>
  <c r="W146" i="339"/>
  <c r="W145" i="339"/>
  <c r="W144" i="339"/>
  <c r="W143" i="339"/>
  <c r="W142" i="339"/>
  <c r="W141" i="339"/>
  <c r="W140" i="339"/>
  <c r="W139" i="339"/>
  <c r="W138" i="339"/>
  <c r="W137" i="339"/>
  <c r="W136" i="339"/>
  <c r="W135" i="339"/>
  <c r="W134" i="339"/>
  <c r="W133" i="339"/>
  <c r="W132" i="339"/>
  <c r="W131" i="339"/>
  <c r="W130" i="339"/>
  <c r="W129" i="339"/>
  <c r="W128" i="339"/>
  <c r="W127" i="339"/>
  <c r="W126" i="339"/>
  <c r="W125" i="339"/>
  <c r="W124" i="339"/>
  <c r="W123" i="339"/>
  <c r="W122" i="339"/>
  <c r="W121" i="339"/>
  <c r="W120" i="339"/>
  <c r="W119" i="339"/>
  <c r="W118" i="339"/>
  <c r="W117" i="339"/>
  <c r="W116" i="339"/>
  <c r="W115" i="339"/>
  <c r="W114" i="339"/>
  <c r="W113" i="339"/>
  <c r="W112" i="339"/>
  <c r="W111" i="339"/>
  <c r="W110" i="339"/>
  <c r="W109" i="339"/>
  <c r="W108" i="339"/>
  <c r="W107" i="339"/>
  <c r="W106" i="339"/>
  <c r="W105" i="339"/>
  <c r="W104" i="339"/>
  <c r="W103" i="339"/>
  <c r="W102" i="339"/>
  <c r="W101" i="339"/>
  <c r="W100" i="339"/>
  <c r="W99" i="339"/>
  <c r="W98" i="339"/>
  <c r="W97" i="339"/>
  <c r="W96" i="339"/>
  <c r="W95" i="339"/>
  <c r="W94" i="339"/>
  <c r="W93" i="339"/>
  <c r="W92" i="339"/>
  <c r="W91" i="339"/>
  <c r="W90" i="339"/>
  <c r="W89" i="339"/>
  <c r="W88" i="339"/>
  <c r="W87" i="339"/>
  <c r="W86" i="339"/>
  <c r="W85" i="339"/>
  <c r="W84" i="339"/>
  <c r="W83" i="339"/>
  <c r="W82" i="339"/>
  <c r="W81" i="339"/>
  <c r="W80" i="339"/>
  <c r="W79" i="339"/>
  <c r="W78" i="339"/>
  <c r="W77" i="339"/>
  <c r="W76" i="339"/>
  <c r="W75" i="339"/>
  <c r="W74" i="339"/>
  <c r="W73" i="339"/>
  <c r="W72" i="339"/>
  <c r="W71" i="339"/>
  <c r="W70" i="339"/>
  <c r="W69" i="339"/>
  <c r="W68" i="339"/>
  <c r="W67" i="339"/>
  <c r="W66" i="339"/>
  <c r="W65" i="339"/>
  <c r="W64" i="339"/>
  <c r="W63" i="339"/>
  <c r="W62" i="339"/>
  <c r="W61" i="339"/>
  <c r="W60" i="339"/>
  <c r="W59" i="339"/>
  <c r="W58" i="339"/>
  <c r="W57" i="339"/>
  <c r="W56" i="339"/>
  <c r="W55" i="339"/>
  <c r="W54" i="339"/>
  <c r="W53" i="339"/>
  <c r="W52" i="339"/>
  <c r="W51" i="339"/>
  <c r="W50" i="339"/>
  <c r="W49" i="339"/>
  <c r="W48" i="339"/>
  <c r="W47" i="339"/>
  <c r="W46" i="339"/>
  <c r="W45" i="339"/>
  <c r="W44" i="339"/>
  <c r="W43" i="339"/>
  <c r="W42" i="339"/>
  <c r="W41" i="339"/>
  <c r="W40" i="339"/>
  <c r="W39" i="339"/>
  <c r="W38" i="339"/>
  <c r="W37" i="339"/>
  <c r="W36" i="339"/>
  <c r="W35" i="339"/>
  <c r="W34" i="339"/>
  <c r="W33" i="339"/>
  <c r="W32" i="339"/>
  <c r="W31" i="339"/>
  <c r="W30" i="339"/>
  <c r="W29" i="339"/>
  <c r="W28" i="339"/>
  <c r="W27" i="339"/>
  <c r="W26" i="339"/>
  <c r="W25" i="339"/>
  <c r="W24" i="339"/>
  <c r="W23" i="339"/>
  <c r="W22" i="339"/>
  <c r="W21" i="339"/>
  <c r="W20" i="339"/>
  <c r="W19" i="339"/>
  <c r="W18" i="339"/>
  <c r="W17" i="339"/>
  <c r="W16" i="339"/>
  <c r="W15" i="339"/>
  <c r="W14" i="339"/>
  <c r="W13" i="339"/>
  <c r="W12" i="339"/>
  <c r="W11" i="339"/>
  <c r="W10" i="339"/>
  <c r="W9" i="339"/>
  <c r="W8" i="339"/>
  <c r="W1008" i="339" s="1"/>
  <c r="W7" i="339"/>
  <c r="W6" i="339"/>
  <c r="W5" i="339"/>
  <c r="W4" i="339"/>
  <c r="W3" i="339"/>
  <c r="W2" i="339"/>
  <c r="S1003" i="339"/>
  <c r="S1002" i="339"/>
  <c r="S1001" i="339"/>
  <c r="S1000" i="339"/>
  <c r="S999" i="339"/>
  <c r="S998" i="339"/>
  <c r="S997" i="339"/>
  <c r="S996" i="339"/>
  <c r="S995" i="339"/>
  <c r="S994" i="339"/>
  <c r="S993" i="339"/>
  <c r="S992" i="339"/>
  <c r="S991" i="339"/>
  <c r="S990" i="339"/>
  <c r="S989" i="339"/>
  <c r="S988" i="339"/>
  <c r="S987" i="339"/>
  <c r="S986" i="339"/>
  <c r="S985" i="339"/>
  <c r="S984" i="339"/>
  <c r="S983" i="339"/>
  <c r="S982" i="339"/>
  <c r="S981" i="339"/>
  <c r="S980" i="339"/>
  <c r="S979" i="339"/>
  <c r="S978" i="339"/>
  <c r="S977" i="339"/>
  <c r="S976" i="339"/>
  <c r="S975" i="339"/>
  <c r="S974" i="339"/>
  <c r="S973" i="339"/>
  <c r="S972" i="339"/>
  <c r="S971" i="339"/>
  <c r="S970" i="339"/>
  <c r="S969" i="339"/>
  <c r="S968" i="339"/>
  <c r="S967" i="339"/>
  <c r="S966" i="339"/>
  <c r="S965" i="339"/>
  <c r="S964" i="339"/>
  <c r="S963" i="339"/>
  <c r="S962" i="339"/>
  <c r="S961" i="339"/>
  <c r="S960" i="339"/>
  <c r="S959" i="339"/>
  <c r="S958" i="339"/>
  <c r="S957" i="339"/>
  <c r="S956" i="339"/>
  <c r="S955" i="339"/>
  <c r="S954" i="339"/>
  <c r="S953" i="339"/>
  <c r="S952" i="339"/>
  <c r="S951" i="339"/>
  <c r="S950" i="339"/>
  <c r="S949" i="339"/>
  <c r="S948" i="339"/>
  <c r="S947" i="339"/>
  <c r="S946" i="339"/>
  <c r="S945" i="339"/>
  <c r="S944" i="339"/>
  <c r="S943" i="339"/>
  <c r="S942" i="339"/>
  <c r="S941" i="339"/>
  <c r="S940" i="339"/>
  <c r="S939" i="339"/>
  <c r="S938" i="339"/>
  <c r="S937" i="339"/>
  <c r="S936" i="339"/>
  <c r="S935" i="339"/>
  <c r="S934" i="339"/>
  <c r="S933" i="339"/>
  <c r="S932" i="339"/>
  <c r="S931" i="339"/>
  <c r="S930" i="339"/>
  <c r="S929" i="339"/>
  <c r="S928" i="339"/>
  <c r="S927" i="339"/>
  <c r="S926" i="339"/>
  <c r="S925" i="339"/>
  <c r="S924" i="339"/>
  <c r="S923" i="339"/>
  <c r="S922" i="339"/>
  <c r="S921" i="339"/>
  <c r="S920" i="339"/>
  <c r="S919" i="339"/>
  <c r="S918" i="339"/>
  <c r="S917" i="339"/>
  <c r="S916" i="339"/>
  <c r="S915" i="339"/>
  <c r="S914" i="339"/>
  <c r="S913" i="339"/>
  <c r="S912" i="339"/>
  <c r="S911" i="339"/>
  <c r="S910" i="339"/>
  <c r="S909" i="339"/>
  <c r="S908" i="339"/>
  <c r="S907" i="339"/>
  <c r="S906" i="339"/>
  <c r="S905" i="339"/>
  <c r="S904" i="339"/>
  <c r="S903" i="339"/>
  <c r="S902" i="339"/>
  <c r="S901" i="339"/>
  <c r="S900" i="339"/>
  <c r="S899" i="339"/>
  <c r="S898" i="339"/>
  <c r="S897" i="339"/>
  <c r="S896" i="339"/>
  <c r="S895" i="339"/>
  <c r="S894" i="339"/>
  <c r="S893" i="339"/>
  <c r="S892" i="339"/>
  <c r="S891" i="339"/>
  <c r="S890" i="339"/>
  <c r="S889" i="339"/>
  <c r="S888" i="339"/>
  <c r="S887" i="339"/>
  <c r="S886" i="339"/>
  <c r="S885" i="339"/>
  <c r="S884" i="339"/>
  <c r="S883" i="339"/>
  <c r="S882" i="339"/>
  <c r="S881" i="339"/>
  <c r="S880" i="339"/>
  <c r="S879" i="339"/>
  <c r="S878" i="339"/>
  <c r="S877" i="339"/>
  <c r="S876" i="339"/>
  <c r="S875" i="339"/>
  <c r="S874" i="339"/>
  <c r="S873" i="339"/>
  <c r="S872" i="339"/>
  <c r="S871" i="339"/>
  <c r="S870" i="339"/>
  <c r="S869" i="339"/>
  <c r="S868" i="339"/>
  <c r="S867" i="339"/>
  <c r="S866" i="339"/>
  <c r="S865" i="339"/>
  <c r="S864" i="339"/>
  <c r="S863" i="339"/>
  <c r="S862" i="339"/>
  <c r="S861" i="339"/>
  <c r="S860" i="339"/>
  <c r="S859" i="339"/>
  <c r="S858" i="339"/>
  <c r="S857" i="339"/>
  <c r="S856" i="339"/>
  <c r="S855" i="339"/>
  <c r="S854" i="339"/>
  <c r="S853" i="339"/>
  <c r="S852" i="339"/>
  <c r="S851" i="339"/>
  <c r="S850" i="339"/>
  <c r="S849" i="339"/>
  <c r="S848" i="339"/>
  <c r="S847" i="339"/>
  <c r="S846" i="339"/>
  <c r="S845" i="339"/>
  <c r="S844" i="339"/>
  <c r="S843" i="339"/>
  <c r="S842" i="339"/>
  <c r="S841" i="339"/>
  <c r="S840" i="339"/>
  <c r="S839" i="339"/>
  <c r="S838" i="339"/>
  <c r="S837" i="339"/>
  <c r="S836" i="339"/>
  <c r="S835" i="339"/>
  <c r="S834" i="339"/>
  <c r="S833" i="339"/>
  <c r="S832" i="339"/>
  <c r="S831" i="339"/>
  <c r="S830" i="339"/>
  <c r="S829" i="339"/>
  <c r="S828" i="339"/>
  <c r="S827" i="339"/>
  <c r="S826" i="339"/>
  <c r="S825" i="339"/>
  <c r="S824" i="339"/>
  <c r="S823" i="339"/>
  <c r="S822" i="339"/>
  <c r="S821" i="339"/>
  <c r="S820" i="339"/>
  <c r="S819" i="339"/>
  <c r="S818" i="339"/>
  <c r="S817" i="339"/>
  <c r="S816" i="339"/>
  <c r="S815" i="339"/>
  <c r="S814" i="339"/>
  <c r="S813" i="339"/>
  <c r="S812" i="339"/>
  <c r="S811" i="339"/>
  <c r="S810" i="339"/>
  <c r="S809" i="339"/>
  <c r="S808" i="339"/>
  <c r="S807" i="339"/>
  <c r="S806" i="339"/>
  <c r="S805" i="339"/>
  <c r="S804" i="339"/>
  <c r="S803" i="339"/>
  <c r="S802" i="339"/>
  <c r="S801" i="339"/>
  <c r="S800" i="339"/>
  <c r="S799" i="339"/>
  <c r="S798" i="339"/>
  <c r="S797" i="339"/>
  <c r="S796" i="339"/>
  <c r="S795" i="339"/>
  <c r="S794" i="339"/>
  <c r="S793" i="339"/>
  <c r="S792" i="339"/>
  <c r="S791" i="339"/>
  <c r="S790" i="339"/>
  <c r="S789" i="339"/>
  <c r="S788" i="339"/>
  <c r="S787" i="339"/>
  <c r="S786" i="339"/>
  <c r="S785" i="339"/>
  <c r="S784" i="339"/>
  <c r="S783" i="339"/>
  <c r="S782" i="339"/>
  <c r="S781" i="339"/>
  <c r="S780" i="339"/>
  <c r="S779" i="339"/>
  <c r="S778" i="339"/>
  <c r="S777" i="339"/>
  <c r="S776" i="339"/>
  <c r="S775" i="339"/>
  <c r="S774" i="339"/>
  <c r="S773" i="339"/>
  <c r="S772" i="339"/>
  <c r="S771" i="339"/>
  <c r="S770" i="339"/>
  <c r="S769" i="339"/>
  <c r="S768" i="339"/>
  <c r="S767" i="339"/>
  <c r="S766" i="339"/>
  <c r="S765" i="339"/>
  <c r="S764" i="339"/>
  <c r="S763" i="339"/>
  <c r="S762" i="339"/>
  <c r="S761" i="339"/>
  <c r="S760" i="339"/>
  <c r="S759" i="339"/>
  <c r="S758" i="339"/>
  <c r="S757" i="339"/>
  <c r="S756" i="339"/>
  <c r="S755" i="339"/>
  <c r="S754" i="339"/>
  <c r="S753" i="339"/>
  <c r="S752" i="339"/>
  <c r="S751" i="339"/>
  <c r="S750" i="339"/>
  <c r="S749" i="339"/>
  <c r="S748" i="339"/>
  <c r="S747" i="339"/>
  <c r="S746" i="339"/>
  <c r="S745" i="339"/>
  <c r="S744" i="339"/>
  <c r="S743" i="339"/>
  <c r="S742" i="339"/>
  <c r="S741" i="339"/>
  <c r="S740" i="339"/>
  <c r="S739" i="339"/>
  <c r="S738" i="339"/>
  <c r="S737" i="339"/>
  <c r="S736" i="339"/>
  <c r="S735" i="339"/>
  <c r="S734" i="339"/>
  <c r="S733" i="339"/>
  <c r="S732" i="339"/>
  <c r="S731" i="339"/>
  <c r="S730" i="339"/>
  <c r="S729" i="339"/>
  <c r="S728" i="339"/>
  <c r="S727" i="339"/>
  <c r="S726" i="339"/>
  <c r="S725" i="339"/>
  <c r="S724" i="339"/>
  <c r="S723" i="339"/>
  <c r="S722" i="339"/>
  <c r="S721" i="339"/>
  <c r="S720" i="339"/>
  <c r="S719" i="339"/>
  <c r="S718" i="339"/>
  <c r="S717" i="339"/>
  <c r="S716" i="339"/>
  <c r="S715" i="339"/>
  <c r="S714" i="339"/>
  <c r="S713" i="339"/>
  <c r="S712" i="339"/>
  <c r="S711" i="339"/>
  <c r="S710" i="339"/>
  <c r="S709" i="339"/>
  <c r="S708" i="339"/>
  <c r="S707" i="339"/>
  <c r="S706" i="339"/>
  <c r="S705" i="339"/>
  <c r="S704" i="339"/>
  <c r="S703" i="339"/>
  <c r="S702" i="339"/>
  <c r="S701" i="339"/>
  <c r="S700" i="339"/>
  <c r="S699" i="339"/>
  <c r="S698" i="339"/>
  <c r="S697" i="339"/>
  <c r="S696" i="339"/>
  <c r="S695" i="339"/>
  <c r="S694" i="339"/>
  <c r="S693" i="339"/>
  <c r="S692" i="339"/>
  <c r="S691" i="339"/>
  <c r="S690" i="339"/>
  <c r="S689" i="339"/>
  <c r="S688" i="339"/>
  <c r="S687" i="339"/>
  <c r="S686" i="339"/>
  <c r="S685" i="339"/>
  <c r="S684" i="339"/>
  <c r="S683" i="339"/>
  <c r="S682" i="339"/>
  <c r="S681" i="339"/>
  <c r="S680" i="339"/>
  <c r="S679" i="339"/>
  <c r="S678" i="339"/>
  <c r="S677" i="339"/>
  <c r="S676" i="339"/>
  <c r="S675" i="339"/>
  <c r="S674" i="339"/>
  <c r="S673" i="339"/>
  <c r="S672" i="339"/>
  <c r="S671" i="339"/>
  <c r="S670" i="339"/>
  <c r="S669" i="339"/>
  <c r="S668" i="339"/>
  <c r="S667" i="339"/>
  <c r="S666" i="339"/>
  <c r="S665" i="339"/>
  <c r="S664" i="339"/>
  <c r="S663" i="339"/>
  <c r="S662" i="339"/>
  <c r="S661" i="339"/>
  <c r="S660" i="339"/>
  <c r="S659" i="339"/>
  <c r="S658" i="339"/>
  <c r="S657" i="339"/>
  <c r="S656" i="339"/>
  <c r="S655" i="339"/>
  <c r="S654" i="339"/>
  <c r="S653" i="339"/>
  <c r="S652" i="339"/>
  <c r="S651" i="339"/>
  <c r="S650" i="339"/>
  <c r="S649" i="339"/>
  <c r="S648" i="339"/>
  <c r="S647" i="339"/>
  <c r="S646" i="339"/>
  <c r="S645" i="339"/>
  <c r="S644" i="339"/>
  <c r="S643" i="339"/>
  <c r="S642" i="339"/>
  <c r="S641" i="339"/>
  <c r="S640" i="339"/>
  <c r="S639" i="339"/>
  <c r="S638" i="339"/>
  <c r="S637" i="339"/>
  <c r="S636" i="339"/>
  <c r="S635" i="339"/>
  <c r="S634" i="339"/>
  <c r="S633" i="339"/>
  <c r="S632" i="339"/>
  <c r="S631" i="339"/>
  <c r="S630" i="339"/>
  <c r="S629" i="339"/>
  <c r="S628" i="339"/>
  <c r="S627" i="339"/>
  <c r="S626" i="339"/>
  <c r="S625" i="339"/>
  <c r="S624" i="339"/>
  <c r="S623" i="339"/>
  <c r="S622" i="339"/>
  <c r="S621" i="339"/>
  <c r="S620" i="339"/>
  <c r="S619" i="339"/>
  <c r="S618" i="339"/>
  <c r="S617" i="339"/>
  <c r="S616" i="339"/>
  <c r="S615" i="339"/>
  <c r="S614" i="339"/>
  <c r="S613" i="339"/>
  <c r="S612" i="339"/>
  <c r="S611" i="339"/>
  <c r="S610" i="339"/>
  <c r="S609" i="339"/>
  <c r="S608" i="339"/>
  <c r="S607" i="339"/>
  <c r="S606" i="339"/>
  <c r="S605" i="339"/>
  <c r="S604" i="339"/>
  <c r="S603" i="339"/>
  <c r="S602" i="339"/>
  <c r="S601" i="339"/>
  <c r="S600" i="339"/>
  <c r="S599" i="339"/>
  <c r="S598" i="339"/>
  <c r="S597" i="339"/>
  <c r="S596" i="339"/>
  <c r="S595" i="339"/>
  <c r="S594" i="339"/>
  <c r="S593" i="339"/>
  <c r="S592" i="339"/>
  <c r="S591" i="339"/>
  <c r="S590" i="339"/>
  <c r="S589" i="339"/>
  <c r="S588" i="339"/>
  <c r="S587" i="339"/>
  <c r="S586" i="339"/>
  <c r="S585" i="339"/>
  <c r="S584" i="339"/>
  <c r="S583" i="339"/>
  <c r="S582" i="339"/>
  <c r="S581" i="339"/>
  <c r="S580" i="339"/>
  <c r="S579" i="339"/>
  <c r="S578" i="339"/>
  <c r="S577" i="339"/>
  <c r="S576" i="339"/>
  <c r="S575" i="339"/>
  <c r="S574" i="339"/>
  <c r="S573" i="339"/>
  <c r="S572" i="339"/>
  <c r="S571" i="339"/>
  <c r="S570" i="339"/>
  <c r="S569" i="339"/>
  <c r="S568" i="339"/>
  <c r="S567" i="339"/>
  <c r="S566" i="339"/>
  <c r="S565" i="339"/>
  <c r="S564" i="339"/>
  <c r="S563" i="339"/>
  <c r="S562" i="339"/>
  <c r="S561" i="339"/>
  <c r="S560" i="339"/>
  <c r="S559" i="339"/>
  <c r="S558" i="339"/>
  <c r="S557" i="339"/>
  <c r="S556" i="339"/>
  <c r="S555" i="339"/>
  <c r="S554" i="339"/>
  <c r="S553" i="339"/>
  <c r="S552" i="339"/>
  <c r="S551" i="339"/>
  <c r="S550" i="339"/>
  <c r="S549" i="339"/>
  <c r="S548" i="339"/>
  <c r="S547" i="339"/>
  <c r="S546" i="339"/>
  <c r="S545" i="339"/>
  <c r="S544" i="339"/>
  <c r="S543" i="339"/>
  <c r="S542" i="339"/>
  <c r="S541" i="339"/>
  <c r="S540" i="339"/>
  <c r="S539" i="339"/>
  <c r="S538" i="339"/>
  <c r="S537" i="339"/>
  <c r="S536" i="339"/>
  <c r="S535" i="339"/>
  <c r="S534" i="339"/>
  <c r="S533" i="339"/>
  <c r="S532" i="339"/>
  <c r="S531" i="339"/>
  <c r="S530" i="339"/>
  <c r="S529" i="339"/>
  <c r="S528" i="339"/>
  <c r="S527" i="339"/>
  <c r="S526" i="339"/>
  <c r="S525" i="339"/>
  <c r="S524" i="339"/>
  <c r="S523" i="339"/>
  <c r="S522" i="339"/>
  <c r="S521" i="339"/>
  <c r="S520" i="339"/>
  <c r="S519" i="339"/>
  <c r="S518" i="339"/>
  <c r="S517" i="339"/>
  <c r="S516" i="339"/>
  <c r="S515" i="339"/>
  <c r="S514" i="339"/>
  <c r="S513" i="339"/>
  <c r="S512" i="339"/>
  <c r="S511" i="339"/>
  <c r="S510" i="339"/>
  <c r="S509" i="339"/>
  <c r="S508" i="339"/>
  <c r="S507" i="339"/>
  <c r="S506" i="339"/>
  <c r="S505" i="339"/>
  <c r="S504" i="339"/>
  <c r="S503" i="339"/>
  <c r="S502" i="339"/>
  <c r="S501" i="339"/>
  <c r="S500" i="339"/>
  <c r="S499" i="339"/>
  <c r="S498" i="339"/>
  <c r="S497" i="339"/>
  <c r="S496" i="339"/>
  <c r="S495" i="339"/>
  <c r="S494" i="339"/>
  <c r="S493" i="339"/>
  <c r="S492" i="339"/>
  <c r="S491" i="339"/>
  <c r="S490" i="339"/>
  <c r="S489" i="339"/>
  <c r="S488" i="339"/>
  <c r="S487" i="339"/>
  <c r="S486" i="339"/>
  <c r="S485" i="339"/>
  <c r="S484" i="339"/>
  <c r="S483" i="339"/>
  <c r="S482" i="339"/>
  <c r="S481" i="339"/>
  <c r="S480" i="339"/>
  <c r="S479" i="339"/>
  <c r="S478" i="339"/>
  <c r="S477" i="339"/>
  <c r="S476" i="339"/>
  <c r="S475" i="339"/>
  <c r="S474" i="339"/>
  <c r="S473" i="339"/>
  <c r="S472" i="339"/>
  <c r="S471" i="339"/>
  <c r="S470" i="339"/>
  <c r="S469" i="339"/>
  <c r="S468" i="339"/>
  <c r="S467" i="339"/>
  <c r="S466" i="339"/>
  <c r="S465" i="339"/>
  <c r="S464" i="339"/>
  <c r="S463" i="339"/>
  <c r="S462" i="339"/>
  <c r="S461" i="339"/>
  <c r="S460" i="339"/>
  <c r="S459" i="339"/>
  <c r="S458" i="339"/>
  <c r="S457" i="339"/>
  <c r="S456" i="339"/>
  <c r="S455" i="339"/>
  <c r="S454" i="339"/>
  <c r="S453" i="339"/>
  <c r="S452" i="339"/>
  <c r="S451" i="339"/>
  <c r="S450" i="339"/>
  <c r="S449" i="339"/>
  <c r="S448" i="339"/>
  <c r="S447" i="339"/>
  <c r="S446" i="339"/>
  <c r="S445" i="339"/>
  <c r="S444" i="339"/>
  <c r="S443" i="339"/>
  <c r="S442" i="339"/>
  <c r="S441" i="339"/>
  <c r="S440" i="339"/>
  <c r="S439" i="339"/>
  <c r="S438" i="339"/>
  <c r="S437" i="339"/>
  <c r="S436" i="339"/>
  <c r="S435" i="339"/>
  <c r="S434" i="339"/>
  <c r="S433" i="339"/>
  <c r="S432" i="339"/>
  <c r="S431" i="339"/>
  <c r="S430" i="339"/>
  <c r="S429" i="339"/>
  <c r="S428" i="339"/>
  <c r="S427" i="339"/>
  <c r="S426" i="339"/>
  <c r="S425" i="339"/>
  <c r="S424" i="339"/>
  <c r="S423" i="339"/>
  <c r="S422" i="339"/>
  <c r="S421" i="339"/>
  <c r="S420" i="339"/>
  <c r="S419" i="339"/>
  <c r="S418" i="339"/>
  <c r="S417" i="339"/>
  <c r="S416" i="339"/>
  <c r="S415" i="339"/>
  <c r="S414" i="339"/>
  <c r="S413" i="339"/>
  <c r="S412" i="339"/>
  <c r="S411" i="339"/>
  <c r="S410" i="339"/>
  <c r="S409" i="339"/>
  <c r="S408" i="339"/>
  <c r="S407" i="339"/>
  <c r="S406" i="339"/>
  <c r="S405" i="339"/>
  <c r="S404" i="339"/>
  <c r="S403" i="339"/>
  <c r="S402" i="339"/>
  <c r="S401" i="339"/>
  <c r="S400" i="339"/>
  <c r="S399" i="339"/>
  <c r="S398" i="339"/>
  <c r="S397" i="339"/>
  <c r="S396" i="339"/>
  <c r="S395" i="339"/>
  <c r="S394" i="339"/>
  <c r="S393" i="339"/>
  <c r="S392" i="339"/>
  <c r="S391" i="339"/>
  <c r="S390" i="339"/>
  <c r="S389" i="339"/>
  <c r="S388" i="339"/>
  <c r="S387" i="339"/>
  <c r="S386" i="339"/>
  <c r="S385" i="339"/>
  <c r="S384" i="339"/>
  <c r="S383" i="339"/>
  <c r="S382" i="339"/>
  <c r="S381" i="339"/>
  <c r="S380" i="339"/>
  <c r="S379" i="339"/>
  <c r="S378" i="339"/>
  <c r="S377" i="339"/>
  <c r="S376" i="339"/>
  <c r="S375" i="339"/>
  <c r="S374" i="339"/>
  <c r="S373" i="339"/>
  <c r="S372" i="339"/>
  <c r="S371" i="339"/>
  <c r="S370" i="339"/>
  <c r="S369" i="339"/>
  <c r="S368" i="339"/>
  <c r="S367" i="339"/>
  <c r="S366" i="339"/>
  <c r="S365" i="339"/>
  <c r="S364" i="339"/>
  <c r="S363" i="339"/>
  <c r="S362" i="339"/>
  <c r="S361" i="339"/>
  <c r="S360" i="339"/>
  <c r="S359" i="339"/>
  <c r="S358" i="339"/>
  <c r="S357" i="339"/>
  <c r="S356" i="339"/>
  <c r="S355" i="339"/>
  <c r="S354" i="339"/>
  <c r="S353" i="339"/>
  <c r="S352" i="339"/>
  <c r="S351" i="339"/>
  <c r="S350" i="339"/>
  <c r="S349" i="339"/>
  <c r="S348" i="339"/>
  <c r="S347" i="339"/>
  <c r="S346" i="339"/>
  <c r="S345" i="339"/>
  <c r="S344" i="339"/>
  <c r="S343" i="339"/>
  <c r="S342" i="339"/>
  <c r="S341" i="339"/>
  <c r="S340" i="339"/>
  <c r="S339" i="339"/>
  <c r="S338" i="339"/>
  <c r="S337" i="339"/>
  <c r="S336" i="339"/>
  <c r="S335" i="339"/>
  <c r="S334" i="339"/>
  <c r="S333" i="339"/>
  <c r="S332" i="339"/>
  <c r="S331" i="339"/>
  <c r="S330" i="339"/>
  <c r="S329" i="339"/>
  <c r="S328" i="339"/>
  <c r="S327" i="339"/>
  <c r="S326" i="339"/>
  <c r="S325" i="339"/>
  <c r="S324" i="339"/>
  <c r="S323" i="339"/>
  <c r="S322" i="339"/>
  <c r="S321" i="339"/>
  <c r="S320" i="339"/>
  <c r="S319" i="339"/>
  <c r="S318" i="339"/>
  <c r="S317" i="339"/>
  <c r="S316" i="339"/>
  <c r="S315" i="339"/>
  <c r="S314" i="339"/>
  <c r="S313" i="339"/>
  <c r="S312" i="339"/>
  <c r="S311" i="339"/>
  <c r="S310" i="339"/>
  <c r="S309" i="339"/>
  <c r="S308" i="339"/>
  <c r="S307" i="339"/>
  <c r="S306" i="339"/>
  <c r="S305" i="339"/>
  <c r="S304" i="339"/>
  <c r="S303" i="339"/>
  <c r="S302" i="339"/>
  <c r="S301" i="339"/>
  <c r="S300" i="339"/>
  <c r="S299" i="339"/>
  <c r="S298" i="339"/>
  <c r="S297" i="339"/>
  <c r="S296" i="339"/>
  <c r="S295" i="339"/>
  <c r="S294" i="339"/>
  <c r="S293" i="339"/>
  <c r="S292" i="339"/>
  <c r="S291" i="339"/>
  <c r="S290" i="339"/>
  <c r="S289" i="339"/>
  <c r="S288" i="339"/>
  <c r="S287" i="339"/>
  <c r="S286" i="339"/>
  <c r="S285" i="339"/>
  <c r="S284" i="339"/>
  <c r="S283" i="339"/>
  <c r="S282" i="339"/>
  <c r="S281" i="339"/>
  <c r="S280" i="339"/>
  <c r="S279" i="339"/>
  <c r="S278" i="339"/>
  <c r="S277" i="339"/>
  <c r="S276" i="339"/>
  <c r="S275" i="339"/>
  <c r="S274" i="339"/>
  <c r="S273" i="339"/>
  <c r="S272" i="339"/>
  <c r="S271" i="339"/>
  <c r="S270" i="339"/>
  <c r="S269" i="339"/>
  <c r="S268" i="339"/>
  <c r="S267" i="339"/>
  <c r="S266" i="339"/>
  <c r="S265" i="339"/>
  <c r="S264" i="339"/>
  <c r="S263" i="339"/>
  <c r="S262" i="339"/>
  <c r="S261" i="339"/>
  <c r="S260" i="339"/>
  <c r="S259" i="339"/>
  <c r="S258" i="339"/>
  <c r="S257" i="339"/>
  <c r="S256" i="339"/>
  <c r="S255" i="339"/>
  <c r="S254" i="339"/>
  <c r="S253" i="339"/>
  <c r="S252" i="339"/>
  <c r="S251" i="339"/>
  <c r="S250" i="339"/>
  <c r="S249" i="339"/>
  <c r="S248" i="339"/>
  <c r="S247" i="339"/>
  <c r="S246" i="339"/>
  <c r="S245" i="339"/>
  <c r="S244" i="339"/>
  <c r="S243" i="339"/>
  <c r="S242" i="339"/>
  <c r="S241" i="339"/>
  <c r="S240" i="339"/>
  <c r="S239" i="339"/>
  <c r="S238" i="339"/>
  <c r="S237" i="339"/>
  <c r="S236" i="339"/>
  <c r="S235" i="339"/>
  <c r="S234" i="339"/>
  <c r="S233" i="339"/>
  <c r="S232" i="339"/>
  <c r="S231" i="339"/>
  <c r="S230" i="339"/>
  <c r="S229" i="339"/>
  <c r="S228" i="339"/>
  <c r="S227" i="339"/>
  <c r="S226" i="339"/>
  <c r="S225" i="339"/>
  <c r="S224" i="339"/>
  <c r="S223" i="339"/>
  <c r="S222" i="339"/>
  <c r="S221" i="339"/>
  <c r="S220" i="339"/>
  <c r="S219" i="339"/>
  <c r="S218" i="339"/>
  <c r="S217" i="339"/>
  <c r="S216" i="339"/>
  <c r="S215" i="339"/>
  <c r="S214" i="339"/>
  <c r="S213" i="339"/>
  <c r="S212" i="339"/>
  <c r="S211" i="339"/>
  <c r="S210" i="339"/>
  <c r="S209" i="339"/>
  <c r="S208" i="339"/>
  <c r="S207" i="339"/>
  <c r="S206" i="339"/>
  <c r="S205" i="339"/>
  <c r="S204" i="339"/>
  <c r="S203" i="339"/>
  <c r="S202" i="339"/>
  <c r="S201" i="339"/>
  <c r="S200" i="339"/>
  <c r="S199" i="339"/>
  <c r="S198" i="339"/>
  <c r="S197" i="339"/>
  <c r="S196" i="339"/>
  <c r="S195" i="339"/>
  <c r="S194" i="339"/>
  <c r="S193" i="339"/>
  <c r="S192" i="339"/>
  <c r="S191" i="339"/>
  <c r="S190" i="339"/>
  <c r="S189" i="339"/>
  <c r="S188" i="339"/>
  <c r="S187" i="339"/>
  <c r="S186" i="339"/>
  <c r="S185" i="339"/>
  <c r="S184" i="339"/>
  <c r="S183" i="339"/>
  <c r="S182" i="339"/>
  <c r="S181" i="339"/>
  <c r="S180" i="339"/>
  <c r="S179" i="339"/>
  <c r="S178" i="339"/>
  <c r="S177" i="339"/>
  <c r="S176" i="339"/>
  <c r="S175" i="339"/>
  <c r="S174" i="339"/>
  <c r="S173" i="339"/>
  <c r="S172" i="339"/>
  <c r="S171" i="339"/>
  <c r="S170" i="339"/>
  <c r="S169" i="339"/>
  <c r="S168" i="339"/>
  <c r="S167" i="339"/>
  <c r="S166" i="339"/>
  <c r="S165" i="339"/>
  <c r="S164" i="339"/>
  <c r="S163" i="339"/>
  <c r="S162" i="339"/>
  <c r="S161" i="339"/>
  <c r="S160" i="339"/>
  <c r="S159" i="339"/>
  <c r="S158" i="339"/>
  <c r="S157" i="339"/>
  <c r="S156" i="339"/>
  <c r="S155" i="339"/>
  <c r="S154" i="339"/>
  <c r="S153" i="339"/>
  <c r="S152" i="339"/>
  <c r="S151" i="339"/>
  <c r="S150" i="339"/>
  <c r="S149" i="339"/>
  <c r="S148" i="339"/>
  <c r="S147" i="339"/>
  <c r="S146" i="339"/>
  <c r="S145" i="339"/>
  <c r="S144" i="339"/>
  <c r="S143" i="339"/>
  <c r="S142" i="339"/>
  <c r="S141" i="339"/>
  <c r="S140" i="339"/>
  <c r="S139" i="339"/>
  <c r="S138" i="339"/>
  <c r="S137" i="339"/>
  <c r="S136" i="339"/>
  <c r="S135" i="339"/>
  <c r="S134" i="339"/>
  <c r="S133" i="339"/>
  <c r="S132" i="339"/>
  <c r="S131" i="339"/>
  <c r="S130" i="339"/>
  <c r="S129" i="339"/>
  <c r="S128" i="339"/>
  <c r="S127" i="339"/>
  <c r="S126" i="339"/>
  <c r="S125" i="339"/>
  <c r="S124" i="339"/>
  <c r="S123" i="339"/>
  <c r="S122" i="339"/>
  <c r="S121" i="339"/>
  <c r="S120" i="339"/>
  <c r="S119" i="339"/>
  <c r="S118" i="339"/>
  <c r="S117" i="339"/>
  <c r="S116" i="339"/>
  <c r="S115" i="339"/>
  <c r="S114" i="339"/>
  <c r="S113" i="339"/>
  <c r="S112" i="339"/>
  <c r="S111" i="339"/>
  <c r="S110" i="339"/>
  <c r="S109" i="339"/>
  <c r="S108" i="339"/>
  <c r="S107" i="339"/>
  <c r="S106" i="339"/>
  <c r="S105" i="339"/>
  <c r="S104" i="339"/>
  <c r="S103" i="339"/>
  <c r="S102" i="339"/>
  <c r="S101" i="339"/>
  <c r="S100" i="339"/>
  <c r="S99" i="339"/>
  <c r="S98" i="339"/>
  <c r="S97" i="339"/>
  <c r="S96" i="339"/>
  <c r="S95" i="339"/>
  <c r="S94" i="339"/>
  <c r="S93" i="339"/>
  <c r="S92" i="339"/>
  <c r="S91" i="339"/>
  <c r="S90" i="339"/>
  <c r="S89" i="339"/>
  <c r="S88" i="339"/>
  <c r="S87" i="339"/>
  <c r="S86" i="339"/>
  <c r="S85" i="339"/>
  <c r="S84" i="339"/>
  <c r="S83" i="339"/>
  <c r="S82" i="339"/>
  <c r="S81" i="339"/>
  <c r="S80" i="339"/>
  <c r="S79" i="339"/>
  <c r="S78" i="339"/>
  <c r="S77" i="339"/>
  <c r="S76" i="339"/>
  <c r="S75" i="339"/>
  <c r="S74" i="339"/>
  <c r="S73" i="339"/>
  <c r="S72" i="339"/>
  <c r="S71" i="339"/>
  <c r="S70" i="339"/>
  <c r="S69" i="339"/>
  <c r="S68" i="339"/>
  <c r="S67" i="339"/>
  <c r="S66" i="339"/>
  <c r="S65" i="339"/>
  <c r="S64" i="339"/>
  <c r="S63" i="339"/>
  <c r="S62" i="339"/>
  <c r="S61" i="339"/>
  <c r="S60" i="339"/>
  <c r="S59" i="339"/>
  <c r="S58" i="339"/>
  <c r="S57" i="339"/>
  <c r="S56" i="339"/>
  <c r="S55" i="339"/>
  <c r="S54" i="339"/>
  <c r="S53" i="339"/>
  <c r="S52" i="339"/>
  <c r="S51" i="339"/>
  <c r="S50" i="339"/>
  <c r="S49" i="339"/>
  <c r="S48" i="339"/>
  <c r="S47" i="339"/>
  <c r="S46" i="339"/>
  <c r="S45" i="339"/>
  <c r="S44" i="339"/>
  <c r="S43" i="339"/>
  <c r="S42" i="339"/>
  <c r="S41" i="339"/>
  <c r="S40" i="339"/>
  <c r="S39" i="339"/>
  <c r="S38" i="339"/>
  <c r="S37" i="339"/>
  <c r="S36" i="339"/>
  <c r="S35" i="339"/>
  <c r="S34" i="339"/>
  <c r="S33" i="339"/>
  <c r="S32" i="339"/>
  <c r="S31" i="339"/>
  <c r="S30" i="339"/>
  <c r="S29" i="339"/>
  <c r="S28" i="339"/>
  <c r="S27" i="339"/>
  <c r="S26" i="339"/>
  <c r="S25" i="339"/>
  <c r="S24" i="339"/>
  <c r="S23" i="339"/>
  <c r="S22" i="339"/>
  <c r="S21" i="339"/>
  <c r="S20" i="339"/>
  <c r="S19" i="339"/>
  <c r="S18" i="339"/>
  <c r="S17" i="339"/>
  <c r="S16" i="339"/>
  <c r="S15" i="339"/>
  <c r="S14" i="339"/>
  <c r="S13" i="339"/>
  <c r="S12" i="339"/>
  <c r="S11" i="339"/>
  <c r="S10" i="339"/>
  <c r="S9" i="339"/>
  <c r="S8" i="339"/>
  <c r="S1008" i="339" s="1"/>
  <c r="S7" i="339"/>
  <c r="S6" i="339"/>
  <c r="S5" i="339"/>
  <c r="S4" i="339"/>
  <c r="S3" i="339"/>
  <c r="S2" i="339"/>
  <c r="O1003" i="339"/>
  <c r="O1002" i="339"/>
  <c r="O1001" i="339"/>
  <c r="O1000" i="339"/>
  <c r="O999" i="339"/>
  <c r="O998" i="339"/>
  <c r="O997" i="339"/>
  <c r="O996" i="339"/>
  <c r="O995" i="339"/>
  <c r="O994" i="339"/>
  <c r="O993" i="339"/>
  <c r="O992" i="339"/>
  <c r="O991" i="339"/>
  <c r="O990" i="339"/>
  <c r="O989" i="339"/>
  <c r="O988" i="339"/>
  <c r="O987" i="339"/>
  <c r="O986" i="339"/>
  <c r="O985" i="339"/>
  <c r="O984" i="339"/>
  <c r="O983" i="339"/>
  <c r="O982" i="339"/>
  <c r="O981" i="339"/>
  <c r="O980" i="339"/>
  <c r="O979" i="339"/>
  <c r="O978" i="339"/>
  <c r="O977" i="339"/>
  <c r="O976" i="339"/>
  <c r="O975" i="339"/>
  <c r="O974" i="339"/>
  <c r="O973" i="339"/>
  <c r="O972" i="339"/>
  <c r="O971" i="339"/>
  <c r="O970" i="339"/>
  <c r="O969" i="339"/>
  <c r="O968" i="339"/>
  <c r="O967" i="339"/>
  <c r="O966" i="339"/>
  <c r="O965" i="339"/>
  <c r="O964" i="339"/>
  <c r="O963" i="339"/>
  <c r="O962" i="339"/>
  <c r="O961" i="339"/>
  <c r="O960" i="339"/>
  <c r="O959" i="339"/>
  <c r="O958" i="339"/>
  <c r="O957" i="339"/>
  <c r="O956" i="339"/>
  <c r="O955" i="339"/>
  <c r="O954" i="339"/>
  <c r="O953" i="339"/>
  <c r="O952" i="339"/>
  <c r="O951" i="339"/>
  <c r="O950" i="339"/>
  <c r="O949" i="339"/>
  <c r="O948" i="339"/>
  <c r="O947" i="339"/>
  <c r="O946" i="339"/>
  <c r="O945" i="339"/>
  <c r="O944" i="339"/>
  <c r="O943" i="339"/>
  <c r="O942" i="339"/>
  <c r="O941" i="339"/>
  <c r="O940" i="339"/>
  <c r="O939" i="339"/>
  <c r="O938" i="339"/>
  <c r="O937" i="339"/>
  <c r="O936" i="339"/>
  <c r="O935" i="339"/>
  <c r="O934" i="339"/>
  <c r="O933" i="339"/>
  <c r="O932" i="339"/>
  <c r="O931" i="339"/>
  <c r="O930" i="339"/>
  <c r="O929" i="339"/>
  <c r="O928" i="339"/>
  <c r="O927" i="339"/>
  <c r="O926" i="339"/>
  <c r="O925" i="339"/>
  <c r="O924" i="339"/>
  <c r="O923" i="339"/>
  <c r="O922" i="339"/>
  <c r="O921" i="339"/>
  <c r="O920" i="339"/>
  <c r="O919" i="339"/>
  <c r="O918" i="339"/>
  <c r="O917" i="339"/>
  <c r="O916" i="339"/>
  <c r="O915" i="339"/>
  <c r="O914" i="339"/>
  <c r="O913" i="339"/>
  <c r="O912" i="339"/>
  <c r="O911" i="339"/>
  <c r="O910" i="339"/>
  <c r="O909" i="339"/>
  <c r="O908" i="339"/>
  <c r="O907" i="339"/>
  <c r="O906" i="339"/>
  <c r="O905" i="339"/>
  <c r="O904" i="339"/>
  <c r="O903" i="339"/>
  <c r="O902" i="339"/>
  <c r="O901" i="339"/>
  <c r="O900" i="339"/>
  <c r="O899" i="339"/>
  <c r="O898" i="339"/>
  <c r="O897" i="339"/>
  <c r="O896" i="339"/>
  <c r="O895" i="339"/>
  <c r="O894" i="339"/>
  <c r="O893" i="339"/>
  <c r="O892" i="339"/>
  <c r="O891" i="339"/>
  <c r="O890" i="339"/>
  <c r="O889" i="339"/>
  <c r="O888" i="339"/>
  <c r="O887" i="339"/>
  <c r="O886" i="339"/>
  <c r="O885" i="339"/>
  <c r="O884" i="339"/>
  <c r="O883" i="339"/>
  <c r="O882" i="339"/>
  <c r="O881" i="339"/>
  <c r="O880" i="339"/>
  <c r="O879" i="339"/>
  <c r="O878" i="339"/>
  <c r="O877" i="339"/>
  <c r="O876" i="339"/>
  <c r="O875" i="339"/>
  <c r="O874" i="339"/>
  <c r="O873" i="339"/>
  <c r="O872" i="339"/>
  <c r="O871" i="339"/>
  <c r="O870" i="339"/>
  <c r="O869" i="339"/>
  <c r="O868" i="339"/>
  <c r="O867" i="339"/>
  <c r="O866" i="339"/>
  <c r="O865" i="339"/>
  <c r="O864" i="339"/>
  <c r="O863" i="339"/>
  <c r="O862" i="339"/>
  <c r="O861" i="339"/>
  <c r="O860" i="339"/>
  <c r="O859" i="339"/>
  <c r="O858" i="339"/>
  <c r="O857" i="339"/>
  <c r="O856" i="339"/>
  <c r="O855" i="339"/>
  <c r="O854" i="339"/>
  <c r="O853" i="339"/>
  <c r="O852" i="339"/>
  <c r="O851" i="339"/>
  <c r="O850" i="339"/>
  <c r="O849" i="339"/>
  <c r="O848" i="339"/>
  <c r="O847" i="339"/>
  <c r="O846" i="339"/>
  <c r="O845" i="339"/>
  <c r="O844" i="339"/>
  <c r="O843" i="339"/>
  <c r="O842" i="339"/>
  <c r="O841" i="339"/>
  <c r="O840" i="339"/>
  <c r="O839" i="339"/>
  <c r="O838" i="339"/>
  <c r="O837" i="339"/>
  <c r="O836" i="339"/>
  <c r="O835" i="339"/>
  <c r="O834" i="339"/>
  <c r="O833" i="339"/>
  <c r="O832" i="339"/>
  <c r="O831" i="339"/>
  <c r="O830" i="339"/>
  <c r="O829" i="339"/>
  <c r="O828" i="339"/>
  <c r="O827" i="339"/>
  <c r="O826" i="339"/>
  <c r="O825" i="339"/>
  <c r="O824" i="339"/>
  <c r="O823" i="339"/>
  <c r="O822" i="339"/>
  <c r="O821" i="339"/>
  <c r="O820" i="339"/>
  <c r="O819" i="339"/>
  <c r="O818" i="339"/>
  <c r="O817" i="339"/>
  <c r="O816" i="339"/>
  <c r="O815" i="339"/>
  <c r="O814" i="339"/>
  <c r="O813" i="339"/>
  <c r="O812" i="339"/>
  <c r="O811" i="339"/>
  <c r="O810" i="339"/>
  <c r="O809" i="339"/>
  <c r="O808" i="339"/>
  <c r="O807" i="339"/>
  <c r="O806" i="339"/>
  <c r="O805" i="339"/>
  <c r="O804" i="339"/>
  <c r="O803" i="339"/>
  <c r="O802" i="339"/>
  <c r="O801" i="339"/>
  <c r="O800" i="339"/>
  <c r="O799" i="339"/>
  <c r="O798" i="339"/>
  <c r="O797" i="339"/>
  <c r="O796" i="339"/>
  <c r="O795" i="339"/>
  <c r="O794" i="339"/>
  <c r="O793" i="339"/>
  <c r="O792" i="339"/>
  <c r="O791" i="339"/>
  <c r="O790" i="339"/>
  <c r="O789" i="339"/>
  <c r="O788" i="339"/>
  <c r="O787" i="339"/>
  <c r="O786" i="339"/>
  <c r="O785" i="339"/>
  <c r="O784" i="339"/>
  <c r="O783" i="339"/>
  <c r="O782" i="339"/>
  <c r="O781" i="339"/>
  <c r="O780" i="339"/>
  <c r="O779" i="339"/>
  <c r="O778" i="339"/>
  <c r="O777" i="339"/>
  <c r="O776" i="339"/>
  <c r="O775" i="339"/>
  <c r="O774" i="339"/>
  <c r="O773" i="339"/>
  <c r="O772" i="339"/>
  <c r="O771" i="339"/>
  <c r="O770" i="339"/>
  <c r="O769" i="339"/>
  <c r="O768" i="339"/>
  <c r="O767" i="339"/>
  <c r="O766" i="339"/>
  <c r="O765" i="339"/>
  <c r="O764" i="339"/>
  <c r="O763" i="339"/>
  <c r="O762" i="339"/>
  <c r="O761" i="339"/>
  <c r="O760" i="339"/>
  <c r="O759" i="339"/>
  <c r="O758" i="339"/>
  <c r="O757" i="339"/>
  <c r="O756" i="339"/>
  <c r="O755" i="339"/>
  <c r="O754" i="339"/>
  <c r="O753" i="339"/>
  <c r="O752" i="339"/>
  <c r="O751" i="339"/>
  <c r="O750" i="339"/>
  <c r="O749" i="339"/>
  <c r="O748" i="339"/>
  <c r="O747" i="339"/>
  <c r="O746" i="339"/>
  <c r="O745" i="339"/>
  <c r="O744" i="339"/>
  <c r="O743" i="339"/>
  <c r="O742" i="339"/>
  <c r="O741" i="339"/>
  <c r="O740" i="339"/>
  <c r="O739" i="339"/>
  <c r="O738" i="339"/>
  <c r="O737" i="339"/>
  <c r="O736" i="339"/>
  <c r="O735" i="339"/>
  <c r="O734" i="339"/>
  <c r="O733" i="339"/>
  <c r="O732" i="339"/>
  <c r="O731" i="339"/>
  <c r="O730" i="339"/>
  <c r="O729" i="339"/>
  <c r="O728" i="339"/>
  <c r="O727" i="339"/>
  <c r="O726" i="339"/>
  <c r="O725" i="339"/>
  <c r="O724" i="339"/>
  <c r="O723" i="339"/>
  <c r="O722" i="339"/>
  <c r="O721" i="339"/>
  <c r="O720" i="339"/>
  <c r="O719" i="339"/>
  <c r="O718" i="339"/>
  <c r="O717" i="339"/>
  <c r="O716" i="339"/>
  <c r="O715" i="339"/>
  <c r="O714" i="339"/>
  <c r="O713" i="339"/>
  <c r="O712" i="339"/>
  <c r="O711" i="339"/>
  <c r="O710" i="339"/>
  <c r="O709" i="339"/>
  <c r="O708" i="339"/>
  <c r="O707" i="339"/>
  <c r="O706" i="339"/>
  <c r="O705" i="339"/>
  <c r="O704" i="339"/>
  <c r="O703" i="339"/>
  <c r="O702" i="339"/>
  <c r="O701" i="339"/>
  <c r="O700" i="339"/>
  <c r="O699" i="339"/>
  <c r="O698" i="339"/>
  <c r="O697" i="339"/>
  <c r="O696" i="339"/>
  <c r="O695" i="339"/>
  <c r="O694" i="339"/>
  <c r="O693" i="339"/>
  <c r="O692" i="339"/>
  <c r="O691" i="339"/>
  <c r="O690" i="339"/>
  <c r="O689" i="339"/>
  <c r="O688" i="339"/>
  <c r="O687" i="339"/>
  <c r="O686" i="339"/>
  <c r="O685" i="339"/>
  <c r="O684" i="339"/>
  <c r="O683" i="339"/>
  <c r="O682" i="339"/>
  <c r="O681" i="339"/>
  <c r="O680" i="339"/>
  <c r="O679" i="339"/>
  <c r="O678" i="339"/>
  <c r="O677" i="339"/>
  <c r="O676" i="339"/>
  <c r="O675" i="339"/>
  <c r="O674" i="339"/>
  <c r="O673" i="339"/>
  <c r="O672" i="339"/>
  <c r="O671" i="339"/>
  <c r="O670" i="339"/>
  <c r="O669" i="339"/>
  <c r="O668" i="339"/>
  <c r="O667" i="339"/>
  <c r="O666" i="339"/>
  <c r="O665" i="339"/>
  <c r="O664" i="339"/>
  <c r="O663" i="339"/>
  <c r="O662" i="339"/>
  <c r="O661" i="339"/>
  <c r="O660" i="339"/>
  <c r="O659" i="339"/>
  <c r="O658" i="339"/>
  <c r="O657" i="339"/>
  <c r="O656" i="339"/>
  <c r="O655" i="339"/>
  <c r="O654" i="339"/>
  <c r="O653" i="339"/>
  <c r="O652" i="339"/>
  <c r="O651" i="339"/>
  <c r="O650" i="339"/>
  <c r="O649" i="339"/>
  <c r="O648" i="339"/>
  <c r="O647" i="339"/>
  <c r="O646" i="339"/>
  <c r="O645" i="339"/>
  <c r="O644" i="339"/>
  <c r="O643" i="339"/>
  <c r="O642" i="339"/>
  <c r="O641" i="339"/>
  <c r="O640" i="339"/>
  <c r="O639" i="339"/>
  <c r="O638" i="339"/>
  <c r="O637" i="339"/>
  <c r="O636" i="339"/>
  <c r="O635" i="339"/>
  <c r="O634" i="339"/>
  <c r="O633" i="339"/>
  <c r="O632" i="339"/>
  <c r="O631" i="339"/>
  <c r="O630" i="339"/>
  <c r="O629" i="339"/>
  <c r="O628" i="339"/>
  <c r="O627" i="339"/>
  <c r="O626" i="339"/>
  <c r="O625" i="339"/>
  <c r="O624" i="339"/>
  <c r="O623" i="339"/>
  <c r="O622" i="339"/>
  <c r="O621" i="339"/>
  <c r="O620" i="339"/>
  <c r="O619" i="339"/>
  <c r="O618" i="339"/>
  <c r="O617" i="339"/>
  <c r="O616" i="339"/>
  <c r="O615" i="339"/>
  <c r="O614" i="339"/>
  <c r="O613" i="339"/>
  <c r="O612" i="339"/>
  <c r="O611" i="339"/>
  <c r="O610" i="339"/>
  <c r="O609" i="339"/>
  <c r="O608" i="339"/>
  <c r="O607" i="339"/>
  <c r="O606" i="339"/>
  <c r="O605" i="339"/>
  <c r="O604" i="339"/>
  <c r="O603" i="339"/>
  <c r="O602" i="339"/>
  <c r="O601" i="339"/>
  <c r="O600" i="339"/>
  <c r="O599" i="339"/>
  <c r="O598" i="339"/>
  <c r="O597" i="339"/>
  <c r="O596" i="339"/>
  <c r="O595" i="339"/>
  <c r="O594" i="339"/>
  <c r="O593" i="339"/>
  <c r="O592" i="339"/>
  <c r="O591" i="339"/>
  <c r="O590" i="339"/>
  <c r="O589" i="339"/>
  <c r="O588" i="339"/>
  <c r="O587" i="339"/>
  <c r="O586" i="339"/>
  <c r="O585" i="339"/>
  <c r="O584" i="339"/>
  <c r="O583" i="339"/>
  <c r="O582" i="339"/>
  <c r="O581" i="339"/>
  <c r="O580" i="339"/>
  <c r="O579" i="339"/>
  <c r="O578" i="339"/>
  <c r="O577" i="339"/>
  <c r="O576" i="339"/>
  <c r="O575" i="339"/>
  <c r="O574" i="339"/>
  <c r="O573" i="339"/>
  <c r="O572" i="339"/>
  <c r="O571" i="339"/>
  <c r="O570" i="339"/>
  <c r="O569" i="339"/>
  <c r="O568" i="339"/>
  <c r="O567" i="339"/>
  <c r="O566" i="339"/>
  <c r="O565" i="339"/>
  <c r="O564" i="339"/>
  <c r="O563" i="339"/>
  <c r="O562" i="339"/>
  <c r="O561" i="339"/>
  <c r="O560" i="339"/>
  <c r="O559" i="339"/>
  <c r="O558" i="339"/>
  <c r="O557" i="339"/>
  <c r="O556" i="339"/>
  <c r="O555" i="339"/>
  <c r="O554" i="339"/>
  <c r="O553" i="339"/>
  <c r="O552" i="339"/>
  <c r="O551" i="339"/>
  <c r="O550" i="339"/>
  <c r="O549" i="339"/>
  <c r="O548" i="339"/>
  <c r="O547" i="339"/>
  <c r="O546" i="339"/>
  <c r="O545" i="339"/>
  <c r="O544" i="339"/>
  <c r="O543" i="339"/>
  <c r="O542" i="339"/>
  <c r="O541" i="339"/>
  <c r="O540" i="339"/>
  <c r="O539" i="339"/>
  <c r="O538" i="339"/>
  <c r="O537" i="339"/>
  <c r="O536" i="339"/>
  <c r="O535" i="339"/>
  <c r="O534" i="339"/>
  <c r="O533" i="339"/>
  <c r="O532" i="339"/>
  <c r="O531" i="339"/>
  <c r="O530" i="339"/>
  <c r="O529" i="339"/>
  <c r="O528" i="339"/>
  <c r="O527" i="339"/>
  <c r="O526" i="339"/>
  <c r="O525" i="339"/>
  <c r="O524" i="339"/>
  <c r="O523" i="339"/>
  <c r="O522" i="339"/>
  <c r="O521" i="339"/>
  <c r="O520" i="339"/>
  <c r="O519" i="339"/>
  <c r="O518" i="339"/>
  <c r="O517" i="339"/>
  <c r="O516" i="339"/>
  <c r="O515" i="339"/>
  <c r="O514" i="339"/>
  <c r="O513" i="339"/>
  <c r="O512" i="339"/>
  <c r="O511" i="339"/>
  <c r="O510" i="339"/>
  <c r="O509" i="339"/>
  <c r="O508" i="339"/>
  <c r="O507" i="339"/>
  <c r="O506" i="339"/>
  <c r="O505" i="339"/>
  <c r="O504" i="339"/>
  <c r="O503" i="339"/>
  <c r="O502" i="339"/>
  <c r="O501" i="339"/>
  <c r="O500" i="339"/>
  <c r="O499" i="339"/>
  <c r="O498" i="339"/>
  <c r="O497" i="339"/>
  <c r="O496" i="339"/>
  <c r="O495" i="339"/>
  <c r="O494" i="339"/>
  <c r="O493" i="339"/>
  <c r="O492" i="339"/>
  <c r="O491" i="339"/>
  <c r="O490" i="339"/>
  <c r="O489" i="339"/>
  <c r="O488" i="339"/>
  <c r="O487" i="339"/>
  <c r="O486" i="339"/>
  <c r="O485" i="339"/>
  <c r="O484" i="339"/>
  <c r="O483" i="339"/>
  <c r="O482" i="339"/>
  <c r="O481" i="339"/>
  <c r="O480" i="339"/>
  <c r="O479" i="339"/>
  <c r="O478" i="339"/>
  <c r="O477" i="339"/>
  <c r="O476" i="339"/>
  <c r="O475" i="339"/>
  <c r="O474" i="339"/>
  <c r="O473" i="339"/>
  <c r="O472" i="339"/>
  <c r="O471" i="339"/>
  <c r="O470" i="339"/>
  <c r="O469" i="339"/>
  <c r="O468" i="339"/>
  <c r="O467" i="339"/>
  <c r="O466" i="339"/>
  <c r="O465" i="339"/>
  <c r="O464" i="339"/>
  <c r="O463" i="339"/>
  <c r="O462" i="339"/>
  <c r="O461" i="339"/>
  <c r="O460" i="339"/>
  <c r="O459" i="339"/>
  <c r="O458" i="339"/>
  <c r="O457" i="339"/>
  <c r="O456" i="339"/>
  <c r="O455" i="339"/>
  <c r="O454" i="339"/>
  <c r="O453" i="339"/>
  <c r="O452" i="339"/>
  <c r="O451" i="339"/>
  <c r="O450" i="339"/>
  <c r="O449" i="339"/>
  <c r="O448" i="339"/>
  <c r="O447" i="339"/>
  <c r="O446" i="339"/>
  <c r="O445" i="339"/>
  <c r="O444" i="339"/>
  <c r="O443" i="339"/>
  <c r="O442" i="339"/>
  <c r="O441" i="339"/>
  <c r="O440" i="339"/>
  <c r="O439" i="339"/>
  <c r="O438" i="339"/>
  <c r="O437" i="339"/>
  <c r="O436" i="339"/>
  <c r="O435" i="339"/>
  <c r="O434" i="339"/>
  <c r="O433" i="339"/>
  <c r="O432" i="339"/>
  <c r="O431" i="339"/>
  <c r="O430" i="339"/>
  <c r="O429" i="339"/>
  <c r="O428" i="339"/>
  <c r="O427" i="339"/>
  <c r="O426" i="339"/>
  <c r="O425" i="339"/>
  <c r="O424" i="339"/>
  <c r="O423" i="339"/>
  <c r="O422" i="339"/>
  <c r="O421" i="339"/>
  <c r="O420" i="339"/>
  <c r="O419" i="339"/>
  <c r="O418" i="339"/>
  <c r="O417" i="339"/>
  <c r="O416" i="339"/>
  <c r="O415" i="339"/>
  <c r="O414" i="339"/>
  <c r="O413" i="339"/>
  <c r="O412" i="339"/>
  <c r="O411" i="339"/>
  <c r="O410" i="339"/>
  <c r="O409" i="339"/>
  <c r="O408" i="339"/>
  <c r="O407" i="339"/>
  <c r="O406" i="339"/>
  <c r="O405" i="339"/>
  <c r="O404" i="339"/>
  <c r="O403" i="339"/>
  <c r="O402" i="339"/>
  <c r="O401" i="339"/>
  <c r="O400" i="339"/>
  <c r="O399" i="339"/>
  <c r="O398" i="339"/>
  <c r="O397" i="339"/>
  <c r="O396" i="339"/>
  <c r="O395" i="339"/>
  <c r="O394" i="339"/>
  <c r="O393" i="339"/>
  <c r="O392" i="339"/>
  <c r="O391" i="339"/>
  <c r="O390" i="339"/>
  <c r="O389" i="339"/>
  <c r="O388" i="339"/>
  <c r="O387" i="339"/>
  <c r="O386" i="339"/>
  <c r="O385" i="339"/>
  <c r="O384" i="339"/>
  <c r="O383" i="339"/>
  <c r="O382" i="339"/>
  <c r="O381" i="339"/>
  <c r="O380" i="339"/>
  <c r="O379" i="339"/>
  <c r="O378" i="339"/>
  <c r="O377" i="339"/>
  <c r="O376" i="339"/>
  <c r="O375" i="339"/>
  <c r="O374" i="339"/>
  <c r="O373" i="339"/>
  <c r="O372" i="339"/>
  <c r="O371" i="339"/>
  <c r="O370" i="339"/>
  <c r="O369" i="339"/>
  <c r="O368" i="339"/>
  <c r="O367" i="339"/>
  <c r="O366" i="339"/>
  <c r="O365" i="339"/>
  <c r="O364" i="339"/>
  <c r="O363" i="339"/>
  <c r="O362" i="339"/>
  <c r="O361" i="339"/>
  <c r="O360" i="339"/>
  <c r="O359" i="339"/>
  <c r="O358" i="339"/>
  <c r="O357" i="339"/>
  <c r="O356" i="339"/>
  <c r="O355" i="339"/>
  <c r="O354" i="339"/>
  <c r="O353" i="339"/>
  <c r="O352" i="339"/>
  <c r="O351" i="339"/>
  <c r="O350" i="339"/>
  <c r="O349" i="339"/>
  <c r="O348" i="339"/>
  <c r="O347" i="339"/>
  <c r="O346" i="339"/>
  <c r="O345" i="339"/>
  <c r="O344" i="339"/>
  <c r="O343" i="339"/>
  <c r="O342" i="339"/>
  <c r="O341" i="339"/>
  <c r="O340" i="339"/>
  <c r="O339" i="339"/>
  <c r="O338" i="339"/>
  <c r="O337" i="339"/>
  <c r="O336" i="339"/>
  <c r="O335" i="339"/>
  <c r="O334" i="339"/>
  <c r="O333" i="339"/>
  <c r="O332" i="339"/>
  <c r="O331" i="339"/>
  <c r="O330" i="339"/>
  <c r="O329" i="339"/>
  <c r="O328" i="339"/>
  <c r="O327" i="339"/>
  <c r="O326" i="339"/>
  <c r="O325" i="339"/>
  <c r="O324" i="339"/>
  <c r="O323" i="339"/>
  <c r="O322" i="339"/>
  <c r="O321" i="339"/>
  <c r="O320" i="339"/>
  <c r="O319" i="339"/>
  <c r="O318" i="339"/>
  <c r="O317" i="339"/>
  <c r="O316" i="339"/>
  <c r="O315" i="339"/>
  <c r="O314" i="339"/>
  <c r="O313" i="339"/>
  <c r="O312" i="339"/>
  <c r="O311" i="339"/>
  <c r="O310" i="339"/>
  <c r="O309" i="339"/>
  <c r="O308" i="339"/>
  <c r="O307" i="339"/>
  <c r="O306" i="339"/>
  <c r="O305" i="339"/>
  <c r="O304" i="339"/>
  <c r="O303" i="339"/>
  <c r="O302" i="339"/>
  <c r="O301" i="339"/>
  <c r="O300" i="339"/>
  <c r="O299" i="339"/>
  <c r="O298" i="339"/>
  <c r="O297" i="339"/>
  <c r="O296" i="339"/>
  <c r="O295" i="339"/>
  <c r="O294" i="339"/>
  <c r="O293" i="339"/>
  <c r="O292" i="339"/>
  <c r="O291" i="339"/>
  <c r="O290" i="339"/>
  <c r="O289" i="339"/>
  <c r="O288" i="339"/>
  <c r="O287" i="339"/>
  <c r="O286" i="339"/>
  <c r="O285" i="339"/>
  <c r="O284" i="339"/>
  <c r="O283" i="339"/>
  <c r="O282" i="339"/>
  <c r="O281" i="339"/>
  <c r="O280" i="339"/>
  <c r="O279" i="339"/>
  <c r="O278" i="339"/>
  <c r="O277" i="339"/>
  <c r="O276" i="339"/>
  <c r="O275" i="339"/>
  <c r="O274" i="339"/>
  <c r="O273" i="339"/>
  <c r="O272" i="339"/>
  <c r="O271" i="339"/>
  <c r="O270" i="339"/>
  <c r="O269" i="339"/>
  <c r="O268" i="339"/>
  <c r="O267" i="339"/>
  <c r="O266" i="339"/>
  <c r="O265" i="339"/>
  <c r="O264" i="339"/>
  <c r="O263" i="339"/>
  <c r="O262" i="339"/>
  <c r="O261" i="339"/>
  <c r="O260" i="339"/>
  <c r="O259" i="339"/>
  <c r="O258" i="339"/>
  <c r="O257" i="339"/>
  <c r="O256" i="339"/>
  <c r="O255" i="339"/>
  <c r="O254" i="339"/>
  <c r="O253" i="339"/>
  <c r="O252" i="339"/>
  <c r="O251" i="339"/>
  <c r="O250" i="339"/>
  <c r="O249" i="339"/>
  <c r="O248" i="339"/>
  <c r="O247" i="339"/>
  <c r="O246" i="339"/>
  <c r="O245" i="339"/>
  <c r="O244" i="339"/>
  <c r="O243" i="339"/>
  <c r="O242" i="339"/>
  <c r="O241" i="339"/>
  <c r="O240" i="339"/>
  <c r="O239" i="339"/>
  <c r="O238" i="339"/>
  <c r="O237" i="339"/>
  <c r="O236" i="339"/>
  <c r="O235" i="339"/>
  <c r="O234" i="339"/>
  <c r="O233" i="339"/>
  <c r="O232" i="339"/>
  <c r="O231" i="339"/>
  <c r="O230" i="339"/>
  <c r="O229" i="339"/>
  <c r="O228" i="339"/>
  <c r="O227" i="339"/>
  <c r="O226" i="339"/>
  <c r="O225" i="339"/>
  <c r="O224" i="339"/>
  <c r="O223" i="339"/>
  <c r="O222" i="339"/>
  <c r="O221" i="339"/>
  <c r="O220" i="339"/>
  <c r="O219" i="339"/>
  <c r="O218" i="339"/>
  <c r="O217" i="339"/>
  <c r="O216" i="339"/>
  <c r="O215" i="339"/>
  <c r="O214" i="339"/>
  <c r="O213" i="339"/>
  <c r="O212" i="339"/>
  <c r="O211" i="339"/>
  <c r="O210" i="339"/>
  <c r="O209" i="339"/>
  <c r="O208" i="339"/>
  <c r="O207" i="339"/>
  <c r="O206" i="339"/>
  <c r="O205" i="339"/>
  <c r="O204" i="339"/>
  <c r="O203" i="339"/>
  <c r="O202" i="339"/>
  <c r="O201" i="339"/>
  <c r="O200" i="339"/>
  <c r="O199" i="339"/>
  <c r="O198" i="339"/>
  <c r="O197" i="339"/>
  <c r="O196" i="339"/>
  <c r="O195" i="339"/>
  <c r="O194" i="339"/>
  <c r="O193" i="339"/>
  <c r="O192" i="339"/>
  <c r="O191" i="339"/>
  <c r="O190" i="339"/>
  <c r="O189" i="339"/>
  <c r="O188" i="339"/>
  <c r="O187" i="339"/>
  <c r="O186" i="339"/>
  <c r="O185" i="339"/>
  <c r="O184" i="339"/>
  <c r="O183" i="339"/>
  <c r="O182" i="339"/>
  <c r="O181" i="339"/>
  <c r="O180" i="339"/>
  <c r="O179" i="339"/>
  <c r="O178" i="339"/>
  <c r="O177" i="339"/>
  <c r="O176" i="339"/>
  <c r="O175" i="339"/>
  <c r="O174" i="339"/>
  <c r="O173" i="339"/>
  <c r="O172" i="339"/>
  <c r="O171" i="339"/>
  <c r="O170" i="339"/>
  <c r="O169" i="339"/>
  <c r="O168" i="339"/>
  <c r="O167" i="339"/>
  <c r="O166" i="339"/>
  <c r="O165" i="339"/>
  <c r="O164" i="339"/>
  <c r="O163" i="339"/>
  <c r="O162" i="339"/>
  <c r="O161" i="339"/>
  <c r="O160" i="339"/>
  <c r="O159" i="339"/>
  <c r="O158" i="339"/>
  <c r="O157" i="339"/>
  <c r="O156" i="339"/>
  <c r="O155" i="339"/>
  <c r="O154" i="339"/>
  <c r="O153" i="339"/>
  <c r="O152" i="339"/>
  <c r="O151" i="339"/>
  <c r="O150" i="339"/>
  <c r="O149" i="339"/>
  <c r="O148" i="339"/>
  <c r="O147" i="339"/>
  <c r="O146" i="339"/>
  <c r="O145" i="339"/>
  <c r="O144" i="339"/>
  <c r="O143" i="339"/>
  <c r="O142" i="339"/>
  <c r="O141" i="339"/>
  <c r="O140" i="339"/>
  <c r="O139" i="339"/>
  <c r="O138" i="339"/>
  <c r="O137" i="339"/>
  <c r="O136" i="339"/>
  <c r="O135" i="339"/>
  <c r="O134" i="339"/>
  <c r="O133" i="339"/>
  <c r="O132" i="339"/>
  <c r="O131" i="339"/>
  <c r="O130" i="339"/>
  <c r="O129" i="339"/>
  <c r="O128" i="339"/>
  <c r="O127" i="339"/>
  <c r="O126" i="339"/>
  <c r="O125" i="339"/>
  <c r="O124" i="339"/>
  <c r="O123" i="339"/>
  <c r="O122" i="339"/>
  <c r="O121" i="339"/>
  <c r="O120" i="339"/>
  <c r="O119" i="339"/>
  <c r="O118" i="339"/>
  <c r="O117" i="339"/>
  <c r="O116" i="339"/>
  <c r="O115" i="339"/>
  <c r="O114" i="339"/>
  <c r="O113" i="339"/>
  <c r="O112" i="339"/>
  <c r="O111" i="339"/>
  <c r="O110" i="339"/>
  <c r="O109" i="339"/>
  <c r="O108" i="339"/>
  <c r="O107" i="339"/>
  <c r="O106" i="339"/>
  <c r="O105" i="339"/>
  <c r="O104" i="339"/>
  <c r="O103" i="339"/>
  <c r="O102" i="339"/>
  <c r="O101" i="339"/>
  <c r="O100" i="339"/>
  <c r="O99" i="339"/>
  <c r="O98" i="339"/>
  <c r="O97" i="339"/>
  <c r="O96" i="339"/>
  <c r="O95" i="339"/>
  <c r="O94" i="339"/>
  <c r="O93" i="339"/>
  <c r="O92" i="339"/>
  <c r="O91" i="339"/>
  <c r="O90" i="339"/>
  <c r="O89" i="339"/>
  <c r="O88" i="339"/>
  <c r="O87" i="339"/>
  <c r="O86" i="339"/>
  <c r="O85" i="339"/>
  <c r="O84" i="339"/>
  <c r="O83" i="339"/>
  <c r="O82" i="339"/>
  <c r="O81" i="339"/>
  <c r="O80" i="339"/>
  <c r="O79" i="339"/>
  <c r="O78" i="339"/>
  <c r="O77" i="339"/>
  <c r="O76" i="339"/>
  <c r="O75" i="339"/>
  <c r="O74" i="339"/>
  <c r="O73" i="339"/>
  <c r="O72" i="339"/>
  <c r="O71" i="339"/>
  <c r="O70" i="339"/>
  <c r="O69" i="339"/>
  <c r="O68" i="339"/>
  <c r="O67" i="339"/>
  <c r="O66" i="339"/>
  <c r="O65" i="339"/>
  <c r="O64" i="339"/>
  <c r="O63" i="339"/>
  <c r="O62" i="339"/>
  <c r="O61" i="339"/>
  <c r="O60" i="339"/>
  <c r="O59" i="339"/>
  <c r="O58" i="339"/>
  <c r="O57" i="339"/>
  <c r="O56" i="339"/>
  <c r="O55" i="339"/>
  <c r="O54" i="339"/>
  <c r="O53" i="339"/>
  <c r="O52" i="339"/>
  <c r="O51" i="339"/>
  <c r="O50" i="339"/>
  <c r="O49" i="339"/>
  <c r="O48" i="339"/>
  <c r="O47" i="339"/>
  <c r="O46" i="339"/>
  <c r="O45" i="339"/>
  <c r="O44" i="339"/>
  <c r="O43" i="339"/>
  <c r="O42" i="339"/>
  <c r="O41" i="339"/>
  <c r="O40" i="339"/>
  <c r="O39" i="339"/>
  <c r="O38" i="339"/>
  <c r="O37" i="339"/>
  <c r="O36" i="339"/>
  <c r="O35" i="339"/>
  <c r="O34" i="339"/>
  <c r="O33" i="339"/>
  <c r="O32" i="339"/>
  <c r="O31" i="339"/>
  <c r="O30" i="339"/>
  <c r="O29" i="339"/>
  <c r="O28" i="339"/>
  <c r="O27" i="339"/>
  <c r="O26" i="339"/>
  <c r="O25" i="339"/>
  <c r="O24" i="339"/>
  <c r="O23" i="339"/>
  <c r="O22" i="339"/>
  <c r="O21" i="339"/>
  <c r="O20" i="339"/>
  <c r="O19" i="339"/>
  <c r="O18" i="339"/>
  <c r="O17" i="339"/>
  <c r="O16" i="339"/>
  <c r="O15" i="339"/>
  <c r="O14" i="339"/>
  <c r="O13" i="339"/>
  <c r="O12" i="339"/>
  <c r="O11" i="339"/>
  <c r="O10" i="339"/>
  <c r="O9" i="339"/>
  <c r="O8" i="339"/>
  <c r="O1008" i="339" s="1"/>
  <c r="O7" i="339"/>
  <c r="O6" i="339"/>
  <c r="O5" i="339"/>
  <c r="O4" i="339"/>
  <c r="O3" i="339"/>
  <c r="O2" i="339"/>
  <c r="M263" i="339"/>
  <c r="V1" i="339"/>
  <c r="Q1003" i="339"/>
  <c r="Q1002" i="339"/>
  <c r="Q1001" i="339"/>
  <c r="Q1000" i="339"/>
  <c r="Q999" i="339"/>
  <c r="Q998" i="339"/>
  <c r="Q997" i="339"/>
  <c r="Q996" i="339"/>
  <c r="Q995" i="339"/>
  <c r="Q994" i="339"/>
  <c r="Q993" i="339"/>
  <c r="Q992" i="339"/>
  <c r="Q991" i="339"/>
  <c r="Q990" i="339"/>
  <c r="Q989" i="339"/>
  <c r="Q988" i="339"/>
  <c r="Q987" i="339"/>
  <c r="Q986" i="339"/>
  <c r="Q985" i="339"/>
  <c r="Q984" i="339"/>
  <c r="Q983" i="339"/>
  <c r="Q982" i="339"/>
  <c r="Q981" i="339"/>
  <c r="Q980" i="339"/>
  <c r="Q979" i="339"/>
  <c r="Q978" i="339"/>
  <c r="Q977" i="339"/>
  <c r="Q976" i="339"/>
  <c r="Q975" i="339"/>
  <c r="Q974" i="339"/>
  <c r="Q973" i="339"/>
  <c r="Q972" i="339"/>
  <c r="Q971" i="339"/>
  <c r="Q970" i="339"/>
  <c r="Q969" i="339"/>
  <c r="Q968" i="339"/>
  <c r="Q967" i="339"/>
  <c r="Q966" i="339"/>
  <c r="Q965" i="339"/>
  <c r="Q964" i="339"/>
  <c r="Q963" i="339"/>
  <c r="Q962" i="339"/>
  <c r="Q961" i="339"/>
  <c r="Q960" i="339"/>
  <c r="Q959" i="339"/>
  <c r="Q958" i="339"/>
  <c r="Q957" i="339"/>
  <c r="Q956" i="339"/>
  <c r="Q955" i="339"/>
  <c r="Q954" i="339"/>
  <c r="Q953" i="339"/>
  <c r="Q952" i="339"/>
  <c r="Q951" i="339"/>
  <c r="Q950" i="339"/>
  <c r="Q949" i="339"/>
  <c r="Q948" i="339"/>
  <c r="Q947" i="339"/>
  <c r="Q946" i="339"/>
  <c r="Q945" i="339"/>
  <c r="Q944" i="339"/>
  <c r="Q943" i="339"/>
  <c r="Q942" i="339"/>
  <c r="Q941" i="339"/>
  <c r="Q940" i="339"/>
  <c r="Q939" i="339"/>
  <c r="Q938" i="339"/>
  <c r="Q937" i="339"/>
  <c r="Q936" i="339"/>
  <c r="Q935" i="339"/>
  <c r="Q934" i="339"/>
  <c r="Q933" i="339"/>
  <c r="Q932" i="339"/>
  <c r="Q931" i="339"/>
  <c r="Q930" i="339"/>
  <c r="Q929" i="339"/>
  <c r="Q928" i="339"/>
  <c r="Q927" i="339"/>
  <c r="Q926" i="339"/>
  <c r="Q925" i="339"/>
  <c r="Q924" i="339"/>
  <c r="Q923" i="339"/>
  <c r="Q922" i="339"/>
  <c r="Q921" i="339"/>
  <c r="Q920" i="339"/>
  <c r="Q919" i="339"/>
  <c r="Q918" i="339"/>
  <c r="Q917" i="339"/>
  <c r="Q916" i="339"/>
  <c r="Q915" i="339"/>
  <c r="Q914" i="339"/>
  <c r="Q913" i="339"/>
  <c r="Q912" i="339"/>
  <c r="Q911" i="339"/>
  <c r="Q910" i="339"/>
  <c r="Q909" i="339"/>
  <c r="Q908" i="339"/>
  <c r="Q907" i="339"/>
  <c r="Q906" i="339"/>
  <c r="Q905" i="339"/>
  <c r="Q904" i="339"/>
  <c r="Q903" i="339"/>
  <c r="Q902" i="339"/>
  <c r="Q901" i="339"/>
  <c r="Q900" i="339"/>
  <c r="Q899" i="339"/>
  <c r="Q898" i="339"/>
  <c r="Q897" i="339"/>
  <c r="Q896" i="339"/>
  <c r="Q895" i="339"/>
  <c r="Q894" i="339"/>
  <c r="Q893" i="339"/>
  <c r="Q892" i="339"/>
  <c r="Q891" i="339"/>
  <c r="Q890" i="339"/>
  <c r="Q889" i="339"/>
  <c r="Q888" i="339"/>
  <c r="Q887" i="339"/>
  <c r="Q886" i="339"/>
  <c r="Q885" i="339"/>
  <c r="Q884" i="339"/>
  <c r="Q883" i="339"/>
  <c r="Q882" i="339"/>
  <c r="Q881" i="339"/>
  <c r="Q880" i="339"/>
  <c r="Q879" i="339"/>
  <c r="Q878" i="339"/>
  <c r="Q877" i="339"/>
  <c r="Q876" i="339"/>
  <c r="Q875" i="339"/>
  <c r="Q874" i="339"/>
  <c r="Q873" i="339"/>
  <c r="Q872" i="339"/>
  <c r="Q871" i="339"/>
  <c r="Q870" i="339"/>
  <c r="Q869" i="339"/>
  <c r="Q868" i="339"/>
  <c r="Q867" i="339"/>
  <c r="Q866" i="339"/>
  <c r="Q865" i="339"/>
  <c r="Q864" i="339"/>
  <c r="Q863" i="339"/>
  <c r="Q862" i="339"/>
  <c r="Q861" i="339"/>
  <c r="Q860" i="339"/>
  <c r="Q859" i="339"/>
  <c r="Q858" i="339"/>
  <c r="Q857" i="339"/>
  <c r="Q856" i="339"/>
  <c r="Q855" i="339"/>
  <c r="Q854" i="339"/>
  <c r="Q853" i="339"/>
  <c r="Q852" i="339"/>
  <c r="Q851" i="339"/>
  <c r="Q850" i="339"/>
  <c r="Q849" i="339"/>
  <c r="Q848" i="339"/>
  <c r="Q847" i="339"/>
  <c r="Q846" i="339"/>
  <c r="Q845" i="339"/>
  <c r="Q844" i="339"/>
  <c r="Q843" i="339"/>
  <c r="Q842" i="339"/>
  <c r="Q841" i="339"/>
  <c r="Q840" i="339"/>
  <c r="Q839" i="339"/>
  <c r="Q838" i="339"/>
  <c r="Q837" i="339"/>
  <c r="Q836" i="339"/>
  <c r="Q835" i="339"/>
  <c r="Q834" i="339"/>
  <c r="Q833" i="339"/>
  <c r="Q832" i="339"/>
  <c r="Q831" i="339"/>
  <c r="Q830" i="339"/>
  <c r="Q829" i="339"/>
  <c r="Q828" i="339"/>
  <c r="Q827" i="339"/>
  <c r="Q826" i="339"/>
  <c r="Q825" i="339"/>
  <c r="Q824" i="339"/>
  <c r="Q823" i="339"/>
  <c r="Q822" i="339"/>
  <c r="Q821" i="339"/>
  <c r="Q820" i="339"/>
  <c r="Q819" i="339"/>
  <c r="Q818" i="339"/>
  <c r="Q817" i="339"/>
  <c r="Q816" i="339"/>
  <c r="Q815" i="339"/>
  <c r="Q814" i="339"/>
  <c r="Q813" i="339"/>
  <c r="Q812" i="339"/>
  <c r="Q811" i="339"/>
  <c r="Q810" i="339"/>
  <c r="Q809" i="339"/>
  <c r="Q808" i="339"/>
  <c r="Q807" i="339"/>
  <c r="Q806" i="339"/>
  <c r="Q805" i="339"/>
  <c r="Q804" i="339"/>
  <c r="Q803" i="339"/>
  <c r="Q802" i="339"/>
  <c r="Q801" i="339"/>
  <c r="Q800" i="339"/>
  <c r="Q799" i="339"/>
  <c r="Q798" i="339"/>
  <c r="Q797" i="339"/>
  <c r="Q796" i="339"/>
  <c r="Q795" i="339"/>
  <c r="Q794" i="339"/>
  <c r="Q793" i="339"/>
  <c r="Q792" i="339"/>
  <c r="Q791" i="339"/>
  <c r="Q790" i="339"/>
  <c r="Q789" i="339"/>
  <c r="Q788" i="339"/>
  <c r="Q787" i="339"/>
  <c r="Q786" i="339"/>
  <c r="Q785" i="339"/>
  <c r="Q784" i="339"/>
  <c r="Q783" i="339"/>
  <c r="Q782" i="339"/>
  <c r="Q781" i="339"/>
  <c r="Q780" i="339"/>
  <c r="Q779" i="339"/>
  <c r="Q778" i="339"/>
  <c r="Q777" i="339"/>
  <c r="Q776" i="339"/>
  <c r="Q775" i="339"/>
  <c r="Q774" i="339"/>
  <c r="Q773" i="339"/>
  <c r="Q772" i="339"/>
  <c r="Q771" i="339"/>
  <c r="Q770" i="339"/>
  <c r="Q769" i="339"/>
  <c r="Q768" i="339"/>
  <c r="Q767" i="339"/>
  <c r="Q766" i="339"/>
  <c r="Q765" i="339"/>
  <c r="Q764" i="339"/>
  <c r="Q763" i="339"/>
  <c r="Q762" i="339"/>
  <c r="Q761" i="339"/>
  <c r="Q760" i="339"/>
  <c r="Q759" i="339"/>
  <c r="Q758" i="339"/>
  <c r="Q757" i="339"/>
  <c r="Q756" i="339"/>
  <c r="Q755" i="339"/>
  <c r="Q754" i="339"/>
  <c r="Q753" i="339"/>
  <c r="Q752" i="339"/>
  <c r="Q751" i="339"/>
  <c r="Q750" i="339"/>
  <c r="Q749" i="339"/>
  <c r="Q748" i="339"/>
  <c r="Q747" i="339"/>
  <c r="Q746" i="339"/>
  <c r="Q745" i="339"/>
  <c r="Q744" i="339"/>
  <c r="Q743" i="339"/>
  <c r="Q742" i="339"/>
  <c r="Q741" i="339"/>
  <c r="Q740" i="339"/>
  <c r="Q739" i="339"/>
  <c r="Q738" i="339"/>
  <c r="Q737" i="339"/>
  <c r="Q736" i="339"/>
  <c r="Q735" i="339"/>
  <c r="Q734" i="339"/>
  <c r="Q733" i="339"/>
  <c r="Q732" i="339"/>
  <c r="Q731" i="339"/>
  <c r="Q730" i="339"/>
  <c r="Q729" i="339"/>
  <c r="Q728" i="339"/>
  <c r="Q727" i="339"/>
  <c r="Q726" i="339"/>
  <c r="Q725" i="339"/>
  <c r="Q724" i="339"/>
  <c r="Q723" i="339"/>
  <c r="Q722" i="339"/>
  <c r="Q721" i="339"/>
  <c r="Q720" i="339"/>
  <c r="Q719" i="339"/>
  <c r="Q718" i="339"/>
  <c r="Q717" i="339"/>
  <c r="Q716" i="339"/>
  <c r="Q715" i="339"/>
  <c r="Q714" i="339"/>
  <c r="Q713" i="339"/>
  <c r="Q712" i="339"/>
  <c r="Q711" i="339"/>
  <c r="Q710" i="339"/>
  <c r="Q709" i="339"/>
  <c r="Q708" i="339"/>
  <c r="Q707" i="339"/>
  <c r="Q706" i="339"/>
  <c r="Q705" i="339"/>
  <c r="Q704" i="339"/>
  <c r="Q703" i="339"/>
  <c r="Q702" i="339"/>
  <c r="Q701" i="339"/>
  <c r="Q700" i="339"/>
  <c r="Q699" i="339"/>
  <c r="Q698" i="339"/>
  <c r="Q697" i="339"/>
  <c r="Q696" i="339"/>
  <c r="Q695" i="339"/>
  <c r="Q694" i="339"/>
  <c r="Q693" i="339"/>
  <c r="Q692" i="339"/>
  <c r="Q691" i="339"/>
  <c r="Q690" i="339"/>
  <c r="Q689" i="339"/>
  <c r="Q688" i="339"/>
  <c r="Q687" i="339"/>
  <c r="Q686" i="339"/>
  <c r="Q685" i="339"/>
  <c r="Q684" i="339"/>
  <c r="Q683" i="339"/>
  <c r="Q682" i="339"/>
  <c r="Q681" i="339"/>
  <c r="Q680" i="339"/>
  <c r="Q679" i="339"/>
  <c r="Q678" i="339"/>
  <c r="Q677" i="339"/>
  <c r="Q676" i="339"/>
  <c r="Q675" i="339"/>
  <c r="Q674" i="339"/>
  <c r="Q673" i="339"/>
  <c r="Q672" i="339"/>
  <c r="Q671" i="339"/>
  <c r="Q670" i="339"/>
  <c r="Q669" i="339"/>
  <c r="Q668" i="339"/>
  <c r="Q667" i="339"/>
  <c r="Q666" i="339"/>
  <c r="Q665" i="339"/>
  <c r="Q664" i="339"/>
  <c r="Q663" i="339"/>
  <c r="Q662" i="339"/>
  <c r="Q661" i="339"/>
  <c r="Q660" i="339"/>
  <c r="Q659" i="339"/>
  <c r="Q658" i="339"/>
  <c r="Q657" i="339"/>
  <c r="Q656" i="339"/>
  <c r="Q655" i="339"/>
  <c r="Q654" i="339"/>
  <c r="Q653" i="339"/>
  <c r="Q652" i="339"/>
  <c r="Q651" i="339"/>
  <c r="Q650" i="339"/>
  <c r="Q649" i="339"/>
  <c r="Q648" i="339"/>
  <c r="Q647" i="339"/>
  <c r="Q646" i="339"/>
  <c r="Q645" i="339"/>
  <c r="Q644" i="339"/>
  <c r="Q643" i="339"/>
  <c r="Q642" i="339"/>
  <c r="Q641" i="339"/>
  <c r="Q640" i="339"/>
  <c r="Q639" i="339"/>
  <c r="Q638" i="339"/>
  <c r="Q637" i="339"/>
  <c r="Q636" i="339"/>
  <c r="Q635" i="339"/>
  <c r="Q634" i="339"/>
  <c r="Q633" i="339"/>
  <c r="Q632" i="339"/>
  <c r="Q631" i="339"/>
  <c r="Q630" i="339"/>
  <c r="Q629" i="339"/>
  <c r="Q628" i="339"/>
  <c r="Q627" i="339"/>
  <c r="Q626" i="339"/>
  <c r="Q625" i="339"/>
  <c r="Q624" i="339"/>
  <c r="Q623" i="339"/>
  <c r="Q622" i="339"/>
  <c r="Q621" i="339"/>
  <c r="Q620" i="339"/>
  <c r="Q619" i="339"/>
  <c r="Q618" i="339"/>
  <c r="Q617" i="339"/>
  <c r="Q616" i="339"/>
  <c r="Q615" i="339"/>
  <c r="Q614" i="339"/>
  <c r="Q613" i="339"/>
  <c r="Q612" i="339"/>
  <c r="Q611" i="339"/>
  <c r="Q610" i="339"/>
  <c r="Q609" i="339"/>
  <c r="Q608" i="339"/>
  <c r="Q607" i="339"/>
  <c r="Q606" i="339"/>
  <c r="Q605" i="339"/>
  <c r="Q604" i="339"/>
  <c r="Q603" i="339"/>
  <c r="Q602" i="339"/>
  <c r="Q601" i="339"/>
  <c r="Q600" i="339"/>
  <c r="Q599" i="339"/>
  <c r="Q598" i="339"/>
  <c r="Q597" i="339"/>
  <c r="Q596" i="339"/>
  <c r="Q595" i="339"/>
  <c r="Q594" i="339"/>
  <c r="Q593" i="339"/>
  <c r="Q592" i="339"/>
  <c r="Q591" i="339"/>
  <c r="Q590" i="339"/>
  <c r="Q589" i="339"/>
  <c r="Q588" i="339"/>
  <c r="Q587" i="339"/>
  <c r="Q586" i="339"/>
  <c r="Q585" i="339"/>
  <c r="Q584" i="339"/>
  <c r="Q583" i="339"/>
  <c r="Q582" i="339"/>
  <c r="Q581" i="339"/>
  <c r="Q580" i="339"/>
  <c r="Q579" i="339"/>
  <c r="Q578" i="339"/>
  <c r="Q577" i="339"/>
  <c r="Q576" i="339"/>
  <c r="Q575" i="339"/>
  <c r="Q574" i="339"/>
  <c r="Q573" i="339"/>
  <c r="Q572" i="339"/>
  <c r="Q571" i="339"/>
  <c r="Q570" i="339"/>
  <c r="Q569" i="339"/>
  <c r="Q568" i="339"/>
  <c r="Q567" i="339"/>
  <c r="Q566" i="339"/>
  <c r="Q565" i="339"/>
  <c r="Q564" i="339"/>
  <c r="Q563" i="339"/>
  <c r="Q562" i="339"/>
  <c r="Q561" i="339"/>
  <c r="Q560" i="339"/>
  <c r="Q559" i="339"/>
  <c r="Q558" i="339"/>
  <c r="Q557" i="339"/>
  <c r="Q556" i="339"/>
  <c r="Q555" i="339"/>
  <c r="Q554" i="339"/>
  <c r="Q553" i="339"/>
  <c r="Q552" i="339"/>
  <c r="Q551" i="339"/>
  <c r="Q550" i="339"/>
  <c r="Q549" i="339"/>
  <c r="Q548" i="339"/>
  <c r="Q547" i="339"/>
  <c r="Q546" i="339"/>
  <c r="Q545" i="339"/>
  <c r="Q544" i="339"/>
  <c r="Q543" i="339"/>
  <c r="Q542" i="339"/>
  <c r="Q541" i="339"/>
  <c r="Q540" i="339"/>
  <c r="Q539" i="339"/>
  <c r="Q538" i="339"/>
  <c r="Q537" i="339"/>
  <c r="Q536" i="339"/>
  <c r="Q535" i="339"/>
  <c r="Q534" i="339"/>
  <c r="Q533" i="339"/>
  <c r="Q532" i="339"/>
  <c r="Q531" i="339"/>
  <c r="Q530" i="339"/>
  <c r="Q529" i="339"/>
  <c r="Q528" i="339"/>
  <c r="Q527" i="339"/>
  <c r="Q526" i="339"/>
  <c r="Q525" i="339"/>
  <c r="Q524" i="339"/>
  <c r="Q523" i="339"/>
  <c r="Q522" i="339"/>
  <c r="Q521" i="339"/>
  <c r="Q520" i="339"/>
  <c r="Q519" i="339"/>
  <c r="Q518" i="339"/>
  <c r="Q517" i="339"/>
  <c r="Q516" i="339"/>
  <c r="Q515" i="339"/>
  <c r="Q514" i="339"/>
  <c r="Q513" i="339"/>
  <c r="Q512" i="339"/>
  <c r="Q511" i="339"/>
  <c r="Q510" i="339"/>
  <c r="Q509" i="339"/>
  <c r="Q508" i="339"/>
  <c r="Q507" i="339"/>
  <c r="Q506" i="339"/>
  <c r="Q505" i="339"/>
  <c r="Q504" i="339"/>
  <c r="Q503" i="339"/>
  <c r="Q502" i="339"/>
  <c r="Q501" i="339"/>
  <c r="Q500" i="339"/>
  <c r="Q499" i="339"/>
  <c r="Q498" i="339"/>
  <c r="Q497" i="339"/>
  <c r="Q496" i="339"/>
  <c r="Q495" i="339"/>
  <c r="Q494" i="339"/>
  <c r="Q493" i="339"/>
  <c r="Q492" i="339"/>
  <c r="Q491" i="339"/>
  <c r="Q490" i="339"/>
  <c r="Q489" i="339"/>
  <c r="Q488" i="339"/>
  <c r="Q487" i="339"/>
  <c r="Q486" i="339"/>
  <c r="Q485" i="339"/>
  <c r="Q484" i="339"/>
  <c r="Q483" i="339"/>
  <c r="Q482" i="339"/>
  <c r="Q481" i="339"/>
  <c r="Q480" i="339"/>
  <c r="Q479" i="339"/>
  <c r="Q478" i="339"/>
  <c r="Q477" i="339"/>
  <c r="Q476" i="339"/>
  <c r="Q475" i="339"/>
  <c r="Q474" i="339"/>
  <c r="Q473" i="339"/>
  <c r="Q472" i="339"/>
  <c r="Q471" i="339"/>
  <c r="Q470" i="339"/>
  <c r="Q469" i="339"/>
  <c r="Q468" i="339"/>
  <c r="Q467" i="339"/>
  <c r="Q466" i="339"/>
  <c r="Q465" i="339"/>
  <c r="Q464" i="339"/>
  <c r="Q463" i="339"/>
  <c r="Q462" i="339"/>
  <c r="Q461" i="339"/>
  <c r="Q460" i="339"/>
  <c r="Q459" i="339"/>
  <c r="Q458" i="339"/>
  <c r="Q457" i="339"/>
  <c r="Q456" i="339"/>
  <c r="Q455" i="339"/>
  <c r="Q454" i="339"/>
  <c r="Q453" i="339"/>
  <c r="Q452" i="339"/>
  <c r="Q451" i="339"/>
  <c r="Q450" i="339"/>
  <c r="Q449" i="339"/>
  <c r="Q448" i="339"/>
  <c r="Q447" i="339"/>
  <c r="Q446" i="339"/>
  <c r="Q445" i="339"/>
  <c r="Q444" i="339"/>
  <c r="Q443" i="339"/>
  <c r="Q442" i="339"/>
  <c r="Q441" i="339"/>
  <c r="Q440" i="339"/>
  <c r="Q439" i="339"/>
  <c r="Q438" i="339"/>
  <c r="Q437" i="339"/>
  <c r="Q436" i="339"/>
  <c r="Q435" i="339"/>
  <c r="Q434" i="339"/>
  <c r="Q433" i="339"/>
  <c r="Q432" i="339"/>
  <c r="Q431" i="339"/>
  <c r="Q430" i="339"/>
  <c r="Q429" i="339"/>
  <c r="Q428" i="339"/>
  <c r="Q427" i="339"/>
  <c r="Q426" i="339"/>
  <c r="Q425" i="339"/>
  <c r="Q424" i="339"/>
  <c r="Q423" i="339"/>
  <c r="Q422" i="339"/>
  <c r="Q421" i="339"/>
  <c r="Q420" i="339"/>
  <c r="Q419" i="339"/>
  <c r="Q418" i="339"/>
  <c r="Q417" i="339"/>
  <c r="Q416" i="339"/>
  <c r="Q415" i="339"/>
  <c r="Q414" i="339"/>
  <c r="Q413" i="339"/>
  <c r="Q412" i="339"/>
  <c r="Q411" i="339"/>
  <c r="Q410" i="339"/>
  <c r="Q409" i="339"/>
  <c r="Q408" i="339"/>
  <c r="Q407" i="339"/>
  <c r="Q406" i="339"/>
  <c r="Q405" i="339"/>
  <c r="Q404" i="339"/>
  <c r="Q403" i="339"/>
  <c r="Q402" i="339"/>
  <c r="Q401" i="339"/>
  <c r="Q400" i="339"/>
  <c r="Q399" i="339"/>
  <c r="Q398" i="339"/>
  <c r="Q397" i="339"/>
  <c r="Q396" i="339"/>
  <c r="Q395" i="339"/>
  <c r="Q394" i="339"/>
  <c r="Q393" i="339"/>
  <c r="Q392" i="339"/>
  <c r="Q391" i="339"/>
  <c r="Q390" i="339"/>
  <c r="Q389" i="339"/>
  <c r="Q388" i="339"/>
  <c r="Q387" i="339"/>
  <c r="Q386" i="339"/>
  <c r="Q385" i="339"/>
  <c r="Q384" i="339"/>
  <c r="Q383" i="339"/>
  <c r="Q382" i="339"/>
  <c r="Q381" i="339"/>
  <c r="Q380" i="339"/>
  <c r="Q379" i="339"/>
  <c r="Q378" i="339"/>
  <c r="Q377" i="339"/>
  <c r="Q376" i="339"/>
  <c r="Q375" i="339"/>
  <c r="Q374" i="339"/>
  <c r="Q373" i="339"/>
  <c r="Q372" i="339"/>
  <c r="Q371" i="339"/>
  <c r="Q370" i="339"/>
  <c r="Q369" i="339"/>
  <c r="Q368" i="339"/>
  <c r="Q367" i="339"/>
  <c r="Q366" i="339"/>
  <c r="Q365" i="339"/>
  <c r="Q364" i="339"/>
  <c r="Q363" i="339"/>
  <c r="Q362" i="339"/>
  <c r="Q361" i="339"/>
  <c r="Q360" i="339"/>
  <c r="Q359" i="339"/>
  <c r="Q358" i="339"/>
  <c r="Q357" i="339"/>
  <c r="Q356" i="339"/>
  <c r="Q355" i="339"/>
  <c r="Q354" i="339"/>
  <c r="Q353" i="339"/>
  <c r="Q352" i="339"/>
  <c r="Q351" i="339"/>
  <c r="Q350" i="339"/>
  <c r="Q349" i="339"/>
  <c r="Q348" i="339"/>
  <c r="Q347" i="339"/>
  <c r="Q346" i="339"/>
  <c r="Q345" i="339"/>
  <c r="Q344" i="339"/>
  <c r="Q343" i="339"/>
  <c r="Q342" i="339"/>
  <c r="Q341" i="339"/>
  <c r="Q340" i="339"/>
  <c r="Q339" i="339"/>
  <c r="Q338" i="339"/>
  <c r="Q337" i="339"/>
  <c r="Q336" i="339"/>
  <c r="Q335" i="339"/>
  <c r="Q334" i="339"/>
  <c r="Q333" i="339"/>
  <c r="Q332" i="339"/>
  <c r="Q331" i="339"/>
  <c r="Q330" i="339"/>
  <c r="Q329" i="339"/>
  <c r="Q328" i="339"/>
  <c r="Q327" i="339"/>
  <c r="Q326" i="339"/>
  <c r="Q325" i="339"/>
  <c r="Q324" i="339"/>
  <c r="Q323" i="339"/>
  <c r="Q322" i="339"/>
  <c r="Q321" i="339"/>
  <c r="Q320" i="339"/>
  <c r="Q319" i="339"/>
  <c r="Q318" i="339"/>
  <c r="Q317" i="339"/>
  <c r="Q316" i="339"/>
  <c r="Q315" i="339"/>
  <c r="Q314" i="339"/>
  <c r="Q313" i="339"/>
  <c r="Q312" i="339"/>
  <c r="Q311" i="339"/>
  <c r="Q310" i="339"/>
  <c r="Q309" i="339"/>
  <c r="Q308" i="339"/>
  <c r="Q307" i="339"/>
  <c r="Q306" i="339"/>
  <c r="Q305" i="339"/>
  <c r="Q304" i="339"/>
  <c r="Q303" i="339"/>
  <c r="Q302" i="339"/>
  <c r="Q301" i="339"/>
  <c r="Q300" i="339"/>
  <c r="Q299" i="339"/>
  <c r="Q298" i="339"/>
  <c r="Q297" i="339"/>
  <c r="Q296" i="339"/>
  <c r="Q295" i="339"/>
  <c r="Q294" i="339"/>
  <c r="Q293" i="339"/>
  <c r="Q292" i="339"/>
  <c r="Q291" i="339"/>
  <c r="Q290" i="339"/>
  <c r="Q289" i="339"/>
  <c r="Q288" i="339"/>
  <c r="Q287" i="339"/>
  <c r="Q286" i="339"/>
  <c r="Q285" i="339"/>
  <c r="Q284" i="339"/>
  <c r="Q283" i="339"/>
  <c r="Q282" i="339"/>
  <c r="Q281" i="339"/>
  <c r="Q280" i="339"/>
  <c r="Q279" i="339"/>
  <c r="Q278" i="339"/>
  <c r="Q277" i="339"/>
  <c r="Q276" i="339"/>
  <c r="Q275" i="339"/>
  <c r="Q274" i="339"/>
  <c r="Q273" i="339"/>
  <c r="Q272" i="339"/>
  <c r="Q271" i="339"/>
  <c r="Q270" i="339"/>
  <c r="Q269" i="339"/>
  <c r="Q268" i="339"/>
  <c r="Q267" i="339"/>
  <c r="Q266" i="339"/>
  <c r="Q265" i="339"/>
  <c r="Q264" i="339"/>
  <c r="Q263" i="339"/>
  <c r="Q262" i="339"/>
  <c r="Q261" i="339"/>
  <c r="Q260" i="339"/>
  <c r="Q259" i="339"/>
  <c r="Q258" i="339"/>
  <c r="Q257" i="339"/>
  <c r="Q256" i="339"/>
  <c r="Q255" i="339"/>
  <c r="Q254" i="339"/>
  <c r="Q253" i="339"/>
  <c r="Q252" i="339"/>
  <c r="Q251" i="339"/>
  <c r="Q250" i="339"/>
  <c r="Q249" i="339"/>
  <c r="Q248" i="339"/>
  <c r="Q247" i="339"/>
  <c r="Q246" i="339"/>
  <c r="Q245" i="339"/>
  <c r="Q244" i="339"/>
  <c r="Q243" i="339"/>
  <c r="Q242" i="339"/>
  <c r="Q241" i="339"/>
  <c r="Q240" i="339"/>
  <c r="Q239" i="339"/>
  <c r="Q238" i="339"/>
  <c r="Q237" i="339"/>
  <c r="Q236" i="339"/>
  <c r="Q235" i="339"/>
  <c r="Q234" i="339"/>
  <c r="Q233" i="339"/>
  <c r="Q232" i="339"/>
  <c r="Q231" i="339"/>
  <c r="Q230" i="339"/>
  <c r="Q229" i="339"/>
  <c r="Q228" i="339"/>
  <c r="Q227" i="339"/>
  <c r="Q226" i="339"/>
  <c r="Q225" i="339"/>
  <c r="Q224" i="339"/>
  <c r="Q223" i="339"/>
  <c r="Q222" i="339"/>
  <c r="Q221" i="339"/>
  <c r="Q220" i="339"/>
  <c r="Q219" i="339"/>
  <c r="Q218" i="339"/>
  <c r="Q217" i="339"/>
  <c r="Q216" i="339"/>
  <c r="Q215" i="339"/>
  <c r="Q214" i="339"/>
  <c r="Q213" i="339"/>
  <c r="Q212" i="339"/>
  <c r="Q211" i="339"/>
  <c r="Q210" i="339"/>
  <c r="Q209" i="339"/>
  <c r="Q208" i="339"/>
  <c r="Q207" i="339"/>
  <c r="Q206" i="339"/>
  <c r="Q205" i="339"/>
  <c r="Q204" i="339"/>
  <c r="Q203" i="339"/>
  <c r="Q202" i="339"/>
  <c r="Q201" i="339"/>
  <c r="Q200" i="339"/>
  <c r="Q199" i="339"/>
  <c r="Q198" i="339"/>
  <c r="Q197" i="339"/>
  <c r="Q196" i="339"/>
  <c r="Q195" i="339"/>
  <c r="Q194" i="339"/>
  <c r="Q193" i="339"/>
  <c r="Q192" i="339"/>
  <c r="Q191" i="339"/>
  <c r="Q190" i="339"/>
  <c r="Q189" i="339"/>
  <c r="Q188" i="339"/>
  <c r="Q187" i="339"/>
  <c r="Q186" i="339"/>
  <c r="Q185" i="339"/>
  <c r="Q184" i="339"/>
  <c r="Q183" i="339"/>
  <c r="Q182" i="339"/>
  <c r="Q181" i="339"/>
  <c r="Q180" i="339"/>
  <c r="Q179" i="339"/>
  <c r="Q178" i="339"/>
  <c r="Q177" i="339"/>
  <c r="Q176" i="339"/>
  <c r="Q175" i="339"/>
  <c r="Q174" i="339"/>
  <c r="Q173" i="339"/>
  <c r="Q172" i="339"/>
  <c r="Q171" i="339"/>
  <c r="Q170" i="339"/>
  <c r="Q169" i="339"/>
  <c r="Q168" i="339"/>
  <c r="Q167" i="339"/>
  <c r="Q166" i="339"/>
  <c r="Q165" i="339"/>
  <c r="Q164" i="339"/>
  <c r="Q163" i="339"/>
  <c r="Q162" i="339"/>
  <c r="Q161" i="339"/>
  <c r="Q160" i="339"/>
  <c r="Q159" i="339"/>
  <c r="Q158" i="339"/>
  <c r="Q157" i="339"/>
  <c r="Q156" i="339"/>
  <c r="Q155" i="339"/>
  <c r="Q154" i="339"/>
  <c r="Q153" i="339"/>
  <c r="Q152" i="339"/>
  <c r="Q151" i="339"/>
  <c r="Q150" i="339"/>
  <c r="Q149" i="339"/>
  <c r="Q148" i="339"/>
  <c r="Q147" i="339"/>
  <c r="Q146" i="339"/>
  <c r="Q145" i="339"/>
  <c r="Q144" i="339"/>
  <c r="Q143" i="339"/>
  <c r="Q142" i="339"/>
  <c r="Q141" i="339"/>
  <c r="Q140" i="339"/>
  <c r="Q139" i="339"/>
  <c r="Q138" i="339"/>
  <c r="Q137" i="339"/>
  <c r="Q136" i="339"/>
  <c r="Q135" i="339"/>
  <c r="Q134" i="339"/>
  <c r="Q133" i="339"/>
  <c r="Q132" i="339"/>
  <c r="Q131" i="339"/>
  <c r="Q130" i="339"/>
  <c r="Q129" i="339"/>
  <c r="Q128" i="339"/>
  <c r="Q127" i="339"/>
  <c r="Q126" i="339"/>
  <c r="Q125" i="339"/>
  <c r="Q124" i="339"/>
  <c r="Q123" i="339"/>
  <c r="Q122" i="339"/>
  <c r="Q121" i="339"/>
  <c r="Q120" i="339"/>
  <c r="Q119" i="339"/>
  <c r="Q118" i="339"/>
  <c r="Q117" i="339"/>
  <c r="Q116" i="339"/>
  <c r="Q115" i="339"/>
  <c r="Q114" i="339"/>
  <c r="Q113" i="339"/>
  <c r="Q112" i="339"/>
  <c r="Q111" i="339"/>
  <c r="Q110" i="339"/>
  <c r="Q109" i="339"/>
  <c r="Q108" i="339"/>
  <c r="Q107" i="339"/>
  <c r="Q106" i="339"/>
  <c r="Q105" i="339"/>
  <c r="Q104" i="339"/>
  <c r="Q103" i="339"/>
  <c r="Q102" i="339"/>
  <c r="Q101" i="339"/>
  <c r="Q100" i="339"/>
  <c r="Q99" i="339"/>
  <c r="Q98" i="339"/>
  <c r="Q97" i="339"/>
  <c r="Q96" i="339"/>
  <c r="Q95" i="339"/>
  <c r="Q94" i="339"/>
  <c r="Q93" i="339"/>
  <c r="Q92" i="339"/>
  <c r="Q91" i="339"/>
  <c r="Q90" i="339"/>
  <c r="Q89" i="339"/>
  <c r="Q88" i="339"/>
  <c r="Q87" i="339"/>
  <c r="Q86" i="339"/>
  <c r="Q85" i="339"/>
  <c r="Q84" i="339"/>
  <c r="Q83" i="339"/>
  <c r="Q82" i="339"/>
  <c r="Q81" i="339"/>
  <c r="Q80" i="339"/>
  <c r="Q79" i="339"/>
  <c r="Q78" i="339"/>
  <c r="Q77" i="339"/>
  <c r="Q76" i="339"/>
  <c r="Q75" i="339"/>
  <c r="Q74" i="339"/>
  <c r="Q73" i="339"/>
  <c r="Q72" i="339"/>
  <c r="Q71" i="339"/>
  <c r="Q70" i="339"/>
  <c r="Q69" i="339"/>
  <c r="Q68" i="339"/>
  <c r="Q67" i="339"/>
  <c r="Q66" i="339"/>
  <c r="Q65" i="339"/>
  <c r="Q64" i="339"/>
  <c r="Q63" i="339"/>
  <c r="Q62" i="339"/>
  <c r="Q61" i="339"/>
  <c r="Q60" i="339"/>
  <c r="Q59" i="339"/>
  <c r="Q58" i="339"/>
  <c r="Q57" i="339"/>
  <c r="Q56" i="339"/>
  <c r="Q55" i="339"/>
  <c r="Q54" i="339"/>
  <c r="Q53" i="339"/>
  <c r="Q52" i="339"/>
  <c r="Q51" i="339"/>
  <c r="Q50" i="339"/>
  <c r="Q49" i="339"/>
  <c r="Q48" i="339"/>
  <c r="Q47" i="339"/>
  <c r="Q46" i="339"/>
  <c r="Q45" i="339"/>
  <c r="Q44" i="339"/>
  <c r="Q43" i="339"/>
  <c r="Q42" i="339"/>
  <c r="Q41" i="339"/>
  <c r="Q40" i="339"/>
  <c r="Q39" i="339"/>
  <c r="Q38" i="339"/>
  <c r="Q37" i="339"/>
  <c r="Q36" i="339"/>
  <c r="Q35" i="339"/>
  <c r="Q34" i="339"/>
  <c r="Q33" i="339"/>
  <c r="Q32" i="339"/>
  <c r="Q31" i="339"/>
  <c r="Q30" i="339"/>
  <c r="Q29" i="339"/>
  <c r="Q28" i="339"/>
  <c r="Q27" i="339"/>
  <c r="Q26" i="339"/>
  <c r="Q25" i="339"/>
  <c r="Q24" i="339"/>
  <c r="Q23" i="339"/>
  <c r="Q22" i="339"/>
  <c r="Q21" i="339"/>
  <c r="Q20" i="339"/>
  <c r="Q19" i="339"/>
  <c r="Q18" i="339"/>
  <c r="Q17" i="339"/>
  <c r="Q16" i="339"/>
  <c r="Q15" i="339"/>
  <c r="Q14" i="339"/>
  <c r="Q13" i="339"/>
  <c r="Q12" i="339"/>
  <c r="Q11" i="339"/>
  <c r="Q10" i="339"/>
  <c r="Q9" i="339"/>
  <c r="Q8" i="339"/>
  <c r="Q7" i="339"/>
  <c r="Q6" i="339"/>
  <c r="Q5" i="339"/>
  <c r="Q4" i="339"/>
  <c r="Q3" i="339"/>
  <c r="Q2" i="339"/>
  <c r="U1003" i="339"/>
  <c r="U1002" i="339"/>
  <c r="U1001" i="339"/>
  <c r="U1000" i="339"/>
  <c r="U999" i="339"/>
  <c r="U998" i="339"/>
  <c r="U997" i="339"/>
  <c r="U996" i="339"/>
  <c r="U995" i="339"/>
  <c r="U994" i="339"/>
  <c r="U993" i="339"/>
  <c r="U992" i="339"/>
  <c r="U991" i="339"/>
  <c r="U990" i="339"/>
  <c r="U989" i="339"/>
  <c r="U988" i="339"/>
  <c r="U987" i="339"/>
  <c r="U986" i="339"/>
  <c r="U985" i="339"/>
  <c r="U984" i="339"/>
  <c r="U983" i="339"/>
  <c r="U982" i="339"/>
  <c r="U981" i="339"/>
  <c r="U980" i="339"/>
  <c r="U979" i="339"/>
  <c r="U978" i="339"/>
  <c r="U977" i="339"/>
  <c r="U976" i="339"/>
  <c r="U975" i="339"/>
  <c r="U974" i="339"/>
  <c r="U973" i="339"/>
  <c r="U972" i="339"/>
  <c r="U971" i="339"/>
  <c r="U970" i="339"/>
  <c r="U969" i="339"/>
  <c r="U968" i="339"/>
  <c r="U967" i="339"/>
  <c r="U966" i="339"/>
  <c r="U965" i="339"/>
  <c r="U964" i="339"/>
  <c r="U963" i="339"/>
  <c r="U962" i="339"/>
  <c r="U961" i="339"/>
  <c r="U960" i="339"/>
  <c r="U959" i="339"/>
  <c r="U958" i="339"/>
  <c r="U957" i="339"/>
  <c r="U956" i="339"/>
  <c r="U955" i="339"/>
  <c r="U954" i="339"/>
  <c r="U953" i="339"/>
  <c r="U952" i="339"/>
  <c r="U951" i="339"/>
  <c r="U950" i="339"/>
  <c r="U949" i="339"/>
  <c r="U948" i="339"/>
  <c r="U947" i="339"/>
  <c r="U946" i="339"/>
  <c r="U945" i="339"/>
  <c r="U944" i="339"/>
  <c r="U943" i="339"/>
  <c r="U942" i="339"/>
  <c r="U941" i="339"/>
  <c r="U940" i="339"/>
  <c r="U939" i="339"/>
  <c r="U938" i="339"/>
  <c r="U937" i="339"/>
  <c r="U936" i="339"/>
  <c r="U935" i="339"/>
  <c r="U934" i="339"/>
  <c r="U933" i="339"/>
  <c r="U932" i="339"/>
  <c r="U931" i="339"/>
  <c r="U930" i="339"/>
  <c r="U929" i="339"/>
  <c r="U928" i="339"/>
  <c r="U927" i="339"/>
  <c r="U926" i="339"/>
  <c r="U925" i="339"/>
  <c r="U924" i="339"/>
  <c r="U923" i="339"/>
  <c r="U922" i="339"/>
  <c r="U921" i="339"/>
  <c r="U920" i="339"/>
  <c r="U919" i="339"/>
  <c r="U918" i="339"/>
  <c r="U917" i="339"/>
  <c r="U916" i="339"/>
  <c r="U915" i="339"/>
  <c r="U914" i="339"/>
  <c r="U913" i="339"/>
  <c r="U912" i="339"/>
  <c r="U911" i="339"/>
  <c r="U910" i="339"/>
  <c r="U909" i="339"/>
  <c r="U908" i="339"/>
  <c r="U907" i="339"/>
  <c r="U906" i="339"/>
  <c r="U905" i="339"/>
  <c r="U904" i="339"/>
  <c r="U903" i="339"/>
  <c r="U902" i="339"/>
  <c r="U901" i="339"/>
  <c r="U900" i="339"/>
  <c r="U899" i="339"/>
  <c r="U898" i="339"/>
  <c r="U897" i="339"/>
  <c r="U896" i="339"/>
  <c r="U895" i="339"/>
  <c r="U894" i="339"/>
  <c r="U893" i="339"/>
  <c r="U892" i="339"/>
  <c r="U891" i="339"/>
  <c r="U890" i="339"/>
  <c r="U889" i="339"/>
  <c r="U888" i="339"/>
  <c r="U887" i="339"/>
  <c r="U886" i="339"/>
  <c r="U885" i="339"/>
  <c r="U884" i="339"/>
  <c r="U883" i="339"/>
  <c r="U882" i="339"/>
  <c r="U881" i="339"/>
  <c r="U880" i="339"/>
  <c r="U879" i="339"/>
  <c r="U878" i="339"/>
  <c r="U877" i="339"/>
  <c r="U876" i="339"/>
  <c r="U875" i="339"/>
  <c r="U874" i="339"/>
  <c r="U873" i="339"/>
  <c r="U872" i="339"/>
  <c r="U871" i="339"/>
  <c r="U870" i="339"/>
  <c r="U869" i="339"/>
  <c r="U868" i="339"/>
  <c r="U867" i="339"/>
  <c r="U866" i="339"/>
  <c r="U865" i="339"/>
  <c r="U864" i="339"/>
  <c r="U863" i="339"/>
  <c r="U862" i="339"/>
  <c r="U861" i="339"/>
  <c r="U860" i="339"/>
  <c r="U859" i="339"/>
  <c r="U858" i="339"/>
  <c r="U857" i="339"/>
  <c r="U856" i="339"/>
  <c r="U855" i="339"/>
  <c r="U854" i="339"/>
  <c r="U853" i="339"/>
  <c r="U852" i="339"/>
  <c r="U851" i="339"/>
  <c r="U850" i="339"/>
  <c r="U849" i="339"/>
  <c r="U848" i="339"/>
  <c r="U847" i="339"/>
  <c r="U846" i="339"/>
  <c r="U845" i="339"/>
  <c r="U844" i="339"/>
  <c r="U843" i="339"/>
  <c r="U842" i="339"/>
  <c r="U841" i="339"/>
  <c r="U840" i="339"/>
  <c r="U839" i="339"/>
  <c r="U838" i="339"/>
  <c r="U837" i="339"/>
  <c r="U836" i="339"/>
  <c r="U835" i="339"/>
  <c r="U834" i="339"/>
  <c r="U833" i="339"/>
  <c r="U832" i="339"/>
  <c r="U831" i="339"/>
  <c r="U830" i="339"/>
  <c r="U829" i="339"/>
  <c r="U828" i="339"/>
  <c r="U827" i="339"/>
  <c r="U826" i="339"/>
  <c r="U825" i="339"/>
  <c r="U824" i="339"/>
  <c r="U823" i="339"/>
  <c r="U822" i="339"/>
  <c r="U821" i="339"/>
  <c r="U820" i="339"/>
  <c r="U819" i="339"/>
  <c r="U818" i="339"/>
  <c r="U817" i="339"/>
  <c r="U816" i="339"/>
  <c r="U815" i="339"/>
  <c r="U814" i="339"/>
  <c r="U813" i="339"/>
  <c r="U812" i="339"/>
  <c r="U811" i="339"/>
  <c r="U810" i="339"/>
  <c r="U809" i="339"/>
  <c r="U808" i="339"/>
  <c r="U807" i="339"/>
  <c r="U806" i="339"/>
  <c r="U805" i="339"/>
  <c r="U804" i="339"/>
  <c r="U803" i="339"/>
  <c r="U802" i="339"/>
  <c r="U801" i="339"/>
  <c r="U800" i="339"/>
  <c r="U799" i="339"/>
  <c r="U798" i="339"/>
  <c r="U797" i="339"/>
  <c r="U796" i="339"/>
  <c r="U795" i="339"/>
  <c r="U794" i="339"/>
  <c r="U793" i="339"/>
  <c r="U792" i="339"/>
  <c r="U791" i="339"/>
  <c r="U790" i="339"/>
  <c r="U789" i="339"/>
  <c r="U788" i="339"/>
  <c r="U787" i="339"/>
  <c r="U786" i="339"/>
  <c r="U785" i="339"/>
  <c r="U784" i="339"/>
  <c r="U783" i="339"/>
  <c r="U782" i="339"/>
  <c r="U781" i="339"/>
  <c r="U780" i="339"/>
  <c r="U779" i="339"/>
  <c r="U778" i="339"/>
  <c r="U777" i="339"/>
  <c r="U776" i="339"/>
  <c r="U775" i="339"/>
  <c r="U774" i="339"/>
  <c r="U773" i="339"/>
  <c r="U772" i="339"/>
  <c r="U771" i="339"/>
  <c r="U770" i="339"/>
  <c r="U769" i="339"/>
  <c r="U768" i="339"/>
  <c r="U767" i="339"/>
  <c r="U766" i="339"/>
  <c r="U765" i="339"/>
  <c r="U764" i="339"/>
  <c r="U763" i="339"/>
  <c r="U762" i="339"/>
  <c r="U761" i="339"/>
  <c r="U760" i="339"/>
  <c r="U759" i="339"/>
  <c r="U758" i="339"/>
  <c r="U757" i="339"/>
  <c r="U756" i="339"/>
  <c r="U755" i="339"/>
  <c r="U754" i="339"/>
  <c r="U753" i="339"/>
  <c r="U752" i="339"/>
  <c r="U751" i="339"/>
  <c r="U750" i="339"/>
  <c r="U749" i="339"/>
  <c r="U748" i="339"/>
  <c r="U747" i="339"/>
  <c r="U746" i="339"/>
  <c r="U745" i="339"/>
  <c r="U744" i="339"/>
  <c r="U743" i="339"/>
  <c r="U742" i="339"/>
  <c r="U741" i="339"/>
  <c r="U740" i="339"/>
  <c r="U739" i="339"/>
  <c r="U738" i="339"/>
  <c r="U737" i="339"/>
  <c r="U736" i="339"/>
  <c r="U735" i="339"/>
  <c r="U734" i="339"/>
  <c r="U733" i="339"/>
  <c r="U732" i="339"/>
  <c r="U731" i="339"/>
  <c r="U730" i="339"/>
  <c r="U729" i="339"/>
  <c r="U728" i="339"/>
  <c r="U727" i="339"/>
  <c r="U726" i="339"/>
  <c r="U725" i="339"/>
  <c r="U724" i="339"/>
  <c r="U723" i="339"/>
  <c r="U722" i="339"/>
  <c r="U721" i="339"/>
  <c r="U720" i="339"/>
  <c r="U719" i="339"/>
  <c r="U718" i="339"/>
  <c r="U717" i="339"/>
  <c r="U716" i="339"/>
  <c r="U715" i="339"/>
  <c r="U714" i="339"/>
  <c r="U713" i="339"/>
  <c r="U712" i="339"/>
  <c r="U711" i="339"/>
  <c r="U710" i="339"/>
  <c r="U709" i="339"/>
  <c r="U708" i="339"/>
  <c r="U707" i="339"/>
  <c r="U706" i="339"/>
  <c r="U705" i="339"/>
  <c r="U704" i="339"/>
  <c r="U703" i="339"/>
  <c r="U702" i="339"/>
  <c r="U701" i="339"/>
  <c r="U700" i="339"/>
  <c r="U699" i="339"/>
  <c r="U698" i="339"/>
  <c r="U697" i="339"/>
  <c r="U696" i="339"/>
  <c r="U695" i="339"/>
  <c r="U694" i="339"/>
  <c r="U693" i="339"/>
  <c r="U692" i="339"/>
  <c r="U691" i="339"/>
  <c r="U690" i="339"/>
  <c r="U689" i="339"/>
  <c r="U688" i="339"/>
  <c r="U687" i="339"/>
  <c r="U686" i="339"/>
  <c r="U685" i="339"/>
  <c r="U684" i="339"/>
  <c r="U683" i="339"/>
  <c r="U682" i="339"/>
  <c r="U681" i="339"/>
  <c r="U680" i="339"/>
  <c r="U679" i="339"/>
  <c r="U678" i="339"/>
  <c r="U677" i="339"/>
  <c r="U676" i="339"/>
  <c r="U675" i="339"/>
  <c r="U674" i="339"/>
  <c r="U673" i="339"/>
  <c r="U672" i="339"/>
  <c r="U671" i="339"/>
  <c r="U670" i="339"/>
  <c r="U669" i="339"/>
  <c r="U668" i="339"/>
  <c r="U667" i="339"/>
  <c r="U666" i="339"/>
  <c r="U665" i="339"/>
  <c r="U664" i="339"/>
  <c r="U663" i="339"/>
  <c r="U662" i="339"/>
  <c r="U661" i="339"/>
  <c r="U660" i="339"/>
  <c r="U659" i="339"/>
  <c r="U658" i="339"/>
  <c r="U657" i="339"/>
  <c r="U656" i="339"/>
  <c r="U655" i="339"/>
  <c r="U654" i="339"/>
  <c r="U653" i="339"/>
  <c r="U652" i="339"/>
  <c r="U651" i="339"/>
  <c r="U650" i="339"/>
  <c r="U649" i="339"/>
  <c r="U648" i="339"/>
  <c r="U647" i="339"/>
  <c r="U646" i="339"/>
  <c r="U645" i="339"/>
  <c r="U644" i="339"/>
  <c r="U643" i="339"/>
  <c r="U642" i="339"/>
  <c r="U641" i="339"/>
  <c r="U640" i="339"/>
  <c r="U639" i="339"/>
  <c r="U638" i="339"/>
  <c r="U637" i="339"/>
  <c r="U636" i="339"/>
  <c r="U635" i="339"/>
  <c r="U634" i="339"/>
  <c r="U633" i="339"/>
  <c r="U632" i="339"/>
  <c r="U631" i="339"/>
  <c r="U630" i="339"/>
  <c r="U629" i="339"/>
  <c r="U628" i="339"/>
  <c r="U627" i="339"/>
  <c r="U626" i="339"/>
  <c r="U625" i="339"/>
  <c r="U624" i="339"/>
  <c r="U623" i="339"/>
  <c r="U622" i="339"/>
  <c r="U621" i="339"/>
  <c r="U620" i="339"/>
  <c r="U619" i="339"/>
  <c r="U618" i="339"/>
  <c r="U617" i="339"/>
  <c r="U616" i="339"/>
  <c r="U615" i="339"/>
  <c r="U614" i="339"/>
  <c r="U613" i="339"/>
  <c r="U612" i="339"/>
  <c r="U611" i="339"/>
  <c r="U610" i="339"/>
  <c r="U609" i="339"/>
  <c r="U608" i="339"/>
  <c r="U607" i="339"/>
  <c r="U606" i="339"/>
  <c r="U605" i="339"/>
  <c r="U604" i="339"/>
  <c r="U603" i="339"/>
  <c r="U602" i="339"/>
  <c r="U601" i="339"/>
  <c r="U600" i="339"/>
  <c r="U599" i="339"/>
  <c r="U598" i="339"/>
  <c r="U597" i="339"/>
  <c r="U596" i="339"/>
  <c r="U595" i="339"/>
  <c r="U594" i="339"/>
  <c r="U593" i="339"/>
  <c r="U592" i="339"/>
  <c r="U591" i="339"/>
  <c r="U590" i="339"/>
  <c r="U589" i="339"/>
  <c r="U588" i="339"/>
  <c r="U587" i="339"/>
  <c r="U586" i="339"/>
  <c r="U585" i="339"/>
  <c r="U584" i="339"/>
  <c r="U583" i="339"/>
  <c r="U582" i="339"/>
  <c r="U581" i="339"/>
  <c r="U580" i="339"/>
  <c r="U579" i="339"/>
  <c r="U578" i="339"/>
  <c r="U577" i="339"/>
  <c r="U576" i="339"/>
  <c r="U575" i="339"/>
  <c r="U574" i="339"/>
  <c r="U573" i="339"/>
  <c r="U572" i="339"/>
  <c r="U571" i="339"/>
  <c r="U570" i="339"/>
  <c r="U569" i="339"/>
  <c r="U568" i="339"/>
  <c r="U567" i="339"/>
  <c r="U566" i="339"/>
  <c r="U565" i="339"/>
  <c r="U564" i="339"/>
  <c r="U563" i="339"/>
  <c r="U562" i="339"/>
  <c r="U561" i="339"/>
  <c r="U560" i="339"/>
  <c r="U559" i="339"/>
  <c r="U558" i="339"/>
  <c r="U557" i="339"/>
  <c r="U556" i="339"/>
  <c r="U555" i="339"/>
  <c r="U554" i="339"/>
  <c r="U553" i="339"/>
  <c r="U552" i="339"/>
  <c r="U551" i="339"/>
  <c r="U550" i="339"/>
  <c r="U549" i="339"/>
  <c r="U548" i="339"/>
  <c r="U547" i="339"/>
  <c r="U546" i="339"/>
  <c r="U545" i="339"/>
  <c r="U544" i="339"/>
  <c r="U543" i="339"/>
  <c r="U542" i="339"/>
  <c r="U541" i="339"/>
  <c r="U540" i="339"/>
  <c r="U539" i="339"/>
  <c r="U538" i="339"/>
  <c r="U537" i="339"/>
  <c r="U536" i="339"/>
  <c r="U535" i="339"/>
  <c r="U534" i="339"/>
  <c r="U533" i="339"/>
  <c r="U532" i="339"/>
  <c r="U531" i="339"/>
  <c r="U530" i="339"/>
  <c r="U529" i="339"/>
  <c r="U528" i="339"/>
  <c r="U527" i="339"/>
  <c r="U526" i="339"/>
  <c r="U525" i="339"/>
  <c r="U524" i="339"/>
  <c r="U523" i="339"/>
  <c r="U522" i="339"/>
  <c r="U521" i="339"/>
  <c r="U520" i="339"/>
  <c r="U519" i="339"/>
  <c r="U518" i="339"/>
  <c r="U517" i="339"/>
  <c r="U516" i="339"/>
  <c r="U515" i="339"/>
  <c r="U514" i="339"/>
  <c r="U513" i="339"/>
  <c r="U512" i="339"/>
  <c r="U511" i="339"/>
  <c r="U510" i="339"/>
  <c r="U509" i="339"/>
  <c r="U508" i="339"/>
  <c r="U507" i="339"/>
  <c r="U506" i="339"/>
  <c r="U505" i="339"/>
  <c r="U504" i="339"/>
  <c r="U503" i="339"/>
  <c r="U502" i="339"/>
  <c r="U501" i="339"/>
  <c r="U500" i="339"/>
  <c r="U499" i="339"/>
  <c r="U498" i="339"/>
  <c r="U497" i="339"/>
  <c r="U496" i="339"/>
  <c r="U495" i="339"/>
  <c r="U494" i="339"/>
  <c r="U493" i="339"/>
  <c r="U492" i="339"/>
  <c r="U491" i="339"/>
  <c r="U490" i="339"/>
  <c r="U489" i="339"/>
  <c r="U488" i="339"/>
  <c r="U487" i="339"/>
  <c r="U486" i="339"/>
  <c r="U485" i="339"/>
  <c r="U484" i="339"/>
  <c r="U483" i="339"/>
  <c r="U482" i="339"/>
  <c r="U481" i="339"/>
  <c r="U480" i="339"/>
  <c r="U479" i="339"/>
  <c r="U478" i="339"/>
  <c r="U477" i="339"/>
  <c r="U476" i="339"/>
  <c r="U475" i="339"/>
  <c r="U474" i="339"/>
  <c r="U473" i="339"/>
  <c r="U472" i="339"/>
  <c r="U471" i="339"/>
  <c r="U470" i="339"/>
  <c r="U469" i="339"/>
  <c r="U468" i="339"/>
  <c r="U467" i="339"/>
  <c r="U466" i="339"/>
  <c r="U465" i="339"/>
  <c r="U464" i="339"/>
  <c r="U463" i="339"/>
  <c r="U462" i="339"/>
  <c r="U461" i="339"/>
  <c r="U460" i="339"/>
  <c r="U459" i="339"/>
  <c r="U458" i="339"/>
  <c r="U457" i="339"/>
  <c r="U456" i="339"/>
  <c r="U455" i="339"/>
  <c r="U454" i="339"/>
  <c r="U453" i="339"/>
  <c r="U452" i="339"/>
  <c r="U451" i="339"/>
  <c r="U450" i="339"/>
  <c r="U449" i="339"/>
  <c r="U448" i="339"/>
  <c r="U447" i="339"/>
  <c r="U446" i="339"/>
  <c r="U445" i="339"/>
  <c r="U444" i="339"/>
  <c r="U443" i="339"/>
  <c r="U442" i="339"/>
  <c r="U441" i="339"/>
  <c r="U440" i="339"/>
  <c r="U439" i="339"/>
  <c r="U438" i="339"/>
  <c r="U437" i="339"/>
  <c r="U436" i="339"/>
  <c r="U435" i="339"/>
  <c r="U434" i="339"/>
  <c r="U433" i="339"/>
  <c r="U432" i="339"/>
  <c r="U431" i="339"/>
  <c r="U430" i="339"/>
  <c r="U429" i="339"/>
  <c r="U428" i="339"/>
  <c r="U427" i="339"/>
  <c r="U426" i="339"/>
  <c r="U425" i="339"/>
  <c r="U424" i="339"/>
  <c r="U423" i="339"/>
  <c r="U422" i="339"/>
  <c r="U421" i="339"/>
  <c r="U420" i="339"/>
  <c r="U419" i="339"/>
  <c r="U418" i="339"/>
  <c r="U417" i="339"/>
  <c r="U416" i="339"/>
  <c r="U415" i="339"/>
  <c r="U414" i="339"/>
  <c r="U413" i="339"/>
  <c r="U412" i="339"/>
  <c r="U411" i="339"/>
  <c r="U410" i="339"/>
  <c r="U409" i="339"/>
  <c r="U408" i="339"/>
  <c r="U407" i="339"/>
  <c r="U406" i="339"/>
  <c r="U405" i="339"/>
  <c r="U404" i="339"/>
  <c r="U403" i="339"/>
  <c r="U402" i="339"/>
  <c r="U401" i="339"/>
  <c r="U400" i="339"/>
  <c r="U399" i="339"/>
  <c r="U398" i="339"/>
  <c r="U397" i="339"/>
  <c r="U396" i="339"/>
  <c r="U395" i="339"/>
  <c r="U394" i="339"/>
  <c r="U393" i="339"/>
  <c r="U392" i="339"/>
  <c r="U391" i="339"/>
  <c r="U390" i="339"/>
  <c r="U389" i="339"/>
  <c r="U388" i="339"/>
  <c r="U387" i="339"/>
  <c r="U386" i="339"/>
  <c r="U385" i="339"/>
  <c r="U384" i="339"/>
  <c r="U383" i="339"/>
  <c r="U382" i="339"/>
  <c r="U381" i="339"/>
  <c r="U380" i="339"/>
  <c r="U379" i="339"/>
  <c r="U378" i="339"/>
  <c r="U377" i="339"/>
  <c r="U376" i="339"/>
  <c r="U375" i="339"/>
  <c r="U374" i="339"/>
  <c r="U373" i="339"/>
  <c r="U372" i="339"/>
  <c r="U371" i="339"/>
  <c r="U370" i="339"/>
  <c r="U369" i="339"/>
  <c r="U368" i="339"/>
  <c r="U367" i="339"/>
  <c r="U366" i="339"/>
  <c r="U365" i="339"/>
  <c r="U364" i="339"/>
  <c r="U363" i="339"/>
  <c r="U362" i="339"/>
  <c r="U361" i="339"/>
  <c r="U360" i="339"/>
  <c r="U359" i="339"/>
  <c r="U358" i="339"/>
  <c r="U357" i="339"/>
  <c r="U356" i="339"/>
  <c r="U355" i="339"/>
  <c r="U354" i="339"/>
  <c r="U353" i="339"/>
  <c r="U352" i="339"/>
  <c r="U351" i="339"/>
  <c r="U350" i="339"/>
  <c r="U349" i="339"/>
  <c r="U348" i="339"/>
  <c r="U347" i="339"/>
  <c r="U346" i="339"/>
  <c r="U345" i="339"/>
  <c r="U344" i="339"/>
  <c r="U343" i="339"/>
  <c r="U342" i="339"/>
  <c r="U341" i="339"/>
  <c r="U340" i="339"/>
  <c r="U339" i="339"/>
  <c r="U338" i="339"/>
  <c r="U337" i="339"/>
  <c r="U336" i="339"/>
  <c r="U335" i="339"/>
  <c r="U334" i="339"/>
  <c r="U333" i="339"/>
  <c r="U332" i="339"/>
  <c r="U331" i="339"/>
  <c r="U330" i="339"/>
  <c r="U329" i="339"/>
  <c r="U328" i="339"/>
  <c r="U327" i="339"/>
  <c r="U326" i="339"/>
  <c r="U325" i="339"/>
  <c r="U324" i="339"/>
  <c r="U323" i="339"/>
  <c r="U322" i="339"/>
  <c r="U321" i="339"/>
  <c r="U320" i="339"/>
  <c r="U319" i="339"/>
  <c r="U318" i="339"/>
  <c r="U317" i="339"/>
  <c r="U316" i="339"/>
  <c r="U315" i="339"/>
  <c r="U314" i="339"/>
  <c r="U313" i="339"/>
  <c r="U312" i="339"/>
  <c r="U311" i="339"/>
  <c r="U310" i="339"/>
  <c r="U309" i="339"/>
  <c r="U308" i="339"/>
  <c r="U307" i="339"/>
  <c r="U306" i="339"/>
  <c r="U305" i="339"/>
  <c r="U304" i="339"/>
  <c r="U303" i="339"/>
  <c r="U302" i="339"/>
  <c r="U301" i="339"/>
  <c r="U300" i="339"/>
  <c r="U299" i="339"/>
  <c r="U298" i="339"/>
  <c r="U297" i="339"/>
  <c r="U296" i="339"/>
  <c r="U295" i="339"/>
  <c r="U294" i="339"/>
  <c r="U293" i="339"/>
  <c r="U292" i="339"/>
  <c r="U291" i="339"/>
  <c r="U290" i="339"/>
  <c r="U289" i="339"/>
  <c r="U288" i="339"/>
  <c r="U287" i="339"/>
  <c r="U286" i="339"/>
  <c r="U285" i="339"/>
  <c r="U284" i="339"/>
  <c r="U283" i="339"/>
  <c r="U282" i="339"/>
  <c r="U281" i="339"/>
  <c r="U280" i="339"/>
  <c r="U279" i="339"/>
  <c r="U278" i="339"/>
  <c r="U277" i="339"/>
  <c r="U276" i="339"/>
  <c r="U275" i="339"/>
  <c r="U274" i="339"/>
  <c r="U273" i="339"/>
  <c r="U272" i="339"/>
  <c r="U271" i="339"/>
  <c r="U270" i="339"/>
  <c r="U269" i="339"/>
  <c r="U268" i="339"/>
  <c r="U267" i="339"/>
  <c r="U266" i="339"/>
  <c r="U265" i="339"/>
  <c r="U264" i="339"/>
  <c r="U263" i="339"/>
  <c r="U262" i="339"/>
  <c r="U261" i="339"/>
  <c r="U260" i="339"/>
  <c r="U259" i="339"/>
  <c r="U258" i="339"/>
  <c r="U257" i="339"/>
  <c r="U256" i="339"/>
  <c r="U255" i="339"/>
  <c r="U254" i="339"/>
  <c r="U253" i="339"/>
  <c r="U252" i="339"/>
  <c r="U251" i="339"/>
  <c r="U250" i="339"/>
  <c r="U249" i="339"/>
  <c r="U248" i="339"/>
  <c r="U247" i="339"/>
  <c r="U246" i="339"/>
  <c r="U245" i="339"/>
  <c r="U244" i="339"/>
  <c r="U243" i="339"/>
  <c r="U242" i="339"/>
  <c r="U241" i="339"/>
  <c r="U240" i="339"/>
  <c r="U239" i="339"/>
  <c r="U238" i="339"/>
  <c r="U237" i="339"/>
  <c r="U236" i="339"/>
  <c r="U235" i="339"/>
  <c r="U234" i="339"/>
  <c r="U233" i="339"/>
  <c r="U232" i="339"/>
  <c r="U231" i="339"/>
  <c r="U230" i="339"/>
  <c r="U229" i="339"/>
  <c r="U228" i="339"/>
  <c r="U227" i="339"/>
  <c r="U226" i="339"/>
  <c r="U225" i="339"/>
  <c r="U224" i="339"/>
  <c r="U223" i="339"/>
  <c r="U222" i="339"/>
  <c r="U221" i="339"/>
  <c r="U220" i="339"/>
  <c r="U219" i="339"/>
  <c r="U218" i="339"/>
  <c r="U217" i="339"/>
  <c r="U216" i="339"/>
  <c r="U215" i="339"/>
  <c r="U214" i="339"/>
  <c r="U213" i="339"/>
  <c r="U212" i="339"/>
  <c r="U211" i="339"/>
  <c r="U210" i="339"/>
  <c r="U209" i="339"/>
  <c r="U208" i="339"/>
  <c r="U207" i="339"/>
  <c r="U206" i="339"/>
  <c r="U205" i="339"/>
  <c r="U204" i="339"/>
  <c r="U203" i="339"/>
  <c r="U202" i="339"/>
  <c r="U201" i="339"/>
  <c r="U200" i="339"/>
  <c r="U199" i="339"/>
  <c r="U198" i="339"/>
  <c r="U197" i="339"/>
  <c r="U196" i="339"/>
  <c r="U195" i="339"/>
  <c r="U194" i="339"/>
  <c r="U193" i="339"/>
  <c r="U192" i="339"/>
  <c r="U191" i="339"/>
  <c r="U190" i="339"/>
  <c r="U189" i="339"/>
  <c r="U188" i="339"/>
  <c r="U187" i="339"/>
  <c r="U186" i="339"/>
  <c r="U185" i="339"/>
  <c r="U184" i="339"/>
  <c r="U183" i="339"/>
  <c r="U182" i="339"/>
  <c r="U181" i="339"/>
  <c r="U180" i="339"/>
  <c r="U179" i="339"/>
  <c r="U178" i="339"/>
  <c r="U177" i="339"/>
  <c r="U176" i="339"/>
  <c r="U175" i="339"/>
  <c r="U174" i="339"/>
  <c r="U173" i="339"/>
  <c r="U172" i="339"/>
  <c r="U171" i="339"/>
  <c r="U170" i="339"/>
  <c r="U169" i="339"/>
  <c r="U168" i="339"/>
  <c r="U167" i="339"/>
  <c r="U166" i="339"/>
  <c r="U165" i="339"/>
  <c r="U164" i="339"/>
  <c r="U163" i="339"/>
  <c r="U162" i="339"/>
  <c r="U161" i="339"/>
  <c r="U160" i="339"/>
  <c r="U159" i="339"/>
  <c r="U158" i="339"/>
  <c r="U157" i="339"/>
  <c r="U156" i="339"/>
  <c r="U155" i="339"/>
  <c r="U154" i="339"/>
  <c r="U153" i="339"/>
  <c r="U152" i="339"/>
  <c r="U151" i="339"/>
  <c r="U150" i="339"/>
  <c r="U149" i="339"/>
  <c r="U148" i="339"/>
  <c r="U147" i="339"/>
  <c r="U146" i="339"/>
  <c r="U145" i="339"/>
  <c r="U144" i="339"/>
  <c r="U143" i="339"/>
  <c r="U142" i="339"/>
  <c r="U141" i="339"/>
  <c r="U140" i="339"/>
  <c r="U139" i="339"/>
  <c r="U138" i="339"/>
  <c r="U137" i="339"/>
  <c r="U136" i="339"/>
  <c r="U135" i="339"/>
  <c r="U134" i="339"/>
  <c r="U133" i="339"/>
  <c r="U132" i="339"/>
  <c r="U131" i="339"/>
  <c r="U130" i="339"/>
  <c r="U129" i="339"/>
  <c r="U128" i="339"/>
  <c r="U127" i="339"/>
  <c r="U126" i="339"/>
  <c r="U125" i="339"/>
  <c r="U124" i="339"/>
  <c r="U123" i="339"/>
  <c r="U122" i="339"/>
  <c r="U121" i="339"/>
  <c r="U120" i="339"/>
  <c r="U119" i="339"/>
  <c r="U118" i="339"/>
  <c r="U117" i="339"/>
  <c r="U116" i="339"/>
  <c r="U115" i="339"/>
  <c r="U114" i="339"/>
  <c r="U113" i="339"/>
  <c r="U112" i="339"/>
  <c r="U111" i="339"/>
  <c r="U110" i="339"/>
  <c r="U109" i="339"/>
  <c r="U108" i="339"/>
  <c r="U107" i="339"/>
  <c r="U106" i="339"/>
  <c r="U105" i="339"/>
  <c r="U104" i="339"/>
  <c r="U103" i="339"/>
  <c r="U102" i="339"/>
  <c r="U101" i="339"/>
  <c r="U100" i="339"/>
  <c r="U99" i="339"/>
  <c r="U98" i="339"/>
  <c r="U97" i="339"/>
  <c r="U96" i="339"/>
  <c r="U95" i="339"/>
  <c r="U94" i="339"/>
  <c r="U93" i="339"/>
  <c r="U92" i="339"/>
  <c r="U91" i="339"/>
  <c r="U90" i="339"/>
  <c r="U89" i="339"/>
  <c r="U88" i="339"/>
  <c r="U87" i="339"/>
  <c r="U86" i="339"/>
  <c r="U85" i="339"/>
  <c r="U84" i="339"/>
  <c r="U83" i="339"/>
  <c r="U82" i="339"/>
  <c r="U81" i="339"/>
  <c r="U80" i="339"/>
  <c r="U79" i="339"/>
  <c r="U78" i="339"/>
  <c r="U77" i="339"/>
  <c r="U76" i="339"/>
  <c r="U75" i="339"/>
  <c r="U74" i="339"/>
  <c r="U73" i="339"/>
  <c r="U72" i="339"/>
  <c r="U71" i="339"/>
  <c r="U70" i="339"/>
  <c r="U69" i="339"/>
  <c r="U68" i="339"/>
  <c r="U67" i="339"/>
  <c r="U66" i="339"/>
  <c r="U65" i="339"/>
  <c r="U64" i="339"/>
  <c r="U63" i="339"/>
  <c r="U62" i="339"/>
  <c r="U61" i="339"/>
  <c r="U60" i="339"/>
  <c r="U59" i="339"/>
  <c r="U58" i="339"/>
  <c r="U57" i="339"/>
  <c r="U56" i="339"/>
  <c r="U55" i="339"/>
  <c r="U54" i="339"/>
  <c r="U53" i="339"/>
  <c r="U52" i="339"/>
  <c r="U51" i="339"/>
  <c r="U50" i="339"/>
  <c r="U49" i="339"/>
  <c r="U48" i="339"/>
  <c r="U47" i="339"/>
  <c r="U46" i="339"/>
  <c r="U45" i="339"/>
  <c r="U44" i="339"/>
  <c r="U43" i="339"/>
  <c r="U42" i="339"/>
  <c r="U41" i="339"/>
  <c r="U40" i="339"/>
  <c r="U39" i="339"/>
  <c r="U38" i="339"/>
  <c r="U37" i="339"/>
  <c r="U36" i="339"/>
  <c r="U35" i="339"/>
  <c r="U34" i="339"/>
  <c r="U33" i="339"/>
  <c r="U32" i="339"/>
  <c r="U31" i="339"/>
  <c r="U30" i="339"/>
  <c r="U29" i="339"/>
  <c r="U28" i="339"/>
  <c r="U27" i="339"/>
  <c r="U26" i="339"/>
  <c r="U25" i="339"/>
  <c r="U24" i="339"/>
  <c r="U23" i="339"/>
  <c r="U22" i="339"/>
  <c r="U21" i="339"/>
  <c r="U20" i="339"/>
  <c r="U19" i="339"/>
  <c r="U18" i="339"/>
  <c r="U17" i="339"/>
  <c r="U16" i="339"/>
  <c r="U15" i="339"/>
  <c r="U14" i="339"/>
  <c r="U13" i="339"/>
  <c r="U12" i="339"/>
  <c r="U11" i="339"/>
  <c r="U10" i="339"/>
  <c r="U9" i="339"/>
  <c r="U8" i="339"/>
  <c r="U7" i="339"/>
  <c r="U6" i="339"/>
  <c r="U5" i="339"/>
  <c r="U4" i="339"/>
  <c r="U3" i="339"/>
  <c r="U2" i="339"/>
  <c r="AH319" i="1183" l="1"/>
  <c r="AI319" i="1183" s="1"/>
  <c r="AH381" i="1183"/>
  <c r="AI381" i="1183" s="1"/>
  <c r="Z2" i="1183"/>
  <c r="AG8" i="1183"/>
  <c r="AP8" i="1183" s="1"/>
  <c r="Z10" i="1183"/>
  <c r="AG45" i="1183"/>
  <c r="AP45" i="1183" s="1"/>
  <c r="Z47" i="1183"/>
  <c r="AG60" i="1183"/>
  <c r="M66" i="1183"/>
  <c r="AG74" i="1183"/>
  <c r="AP74" i="1183" s="1"/>
  <c r="Z88" i="1183"/>
  <c r="M95" i="1183"/>
  <c r="Z104" i="1183"/>
  <c r="Z110" i="1183"/>
  <c r="Z116" i="1183"/>
  <c r="Z128" i="1183"/>
  <c r="M145" i="1183"/>
  <c r="AG187" i="1183"/>
  <c r="AP187" i="1183" s="1"/>
  <c r="Z200" i="1183"/>
  <c r="AG224" i="1183"/>
  <c r="AP224" i="1183" s="1"/>
  <c r="Z249" i="1183"/>
  <c r="M266" i="1183"/>
  <c r="AG280" i="1183"/>
  <c r="AP280" i="1183" s="1"/>
  <c r="M284" i="1183"/>
  <c r="AG288" i="1183"/>
  <c r="AP288" i="1183" s="1"/>
  <c r="M303" i="1183"/>
  <c r="Z307" i="1183"/>
  <c r="Z314" i="1183"/>
  <c r="M318" i="1183"/>
  <c r="AG322" i="1183"/>
  <c r="AG333" i="1183"/>
  <c r="AG335" i="1183"/>
  <c r="AP335" i="1183" s="1"/>
  <c r="Z348" i="1183"/>
  <c r="M350" i="1183"/>
  <c r="Z357" i="1183"/>
  <c r="Z363" i="1183"/>
  <c r="M380" i="1183"/>
  <c r="M2" i="1183"/>
  <c r="AH2" i="1183" s="1"/>
  <c r="AI2" i="1183" s="1"/>
  <c r="AG4" i="1183"/>
  <c r="AP4" i="1183" s="1"/>
  <c r="Z8" i="1183"/>
  <c r="M13" i="1183"/>
  <c r="AH13" i="1183" s="1"/>
  <c r="AI13" i="1183" s="1"/>
  <c r="M27" i="1183"/>
  <c r="AH27" i="1183" s="1"/>
  <c r="AI27" i="1183" s="1"/>
  <c r="Z60" i="1183"/>
  <c r="Z74" i="1183"/>
  <c r="Z130" i="1183"/>
  <c r="AG151" i="1183"/>
  <c r="AP151" i="1183" s="1"/>
  <c r="AG153" i="1183"/>
  <c r="AP153" i="1183" s="1"/>
  <c r="M159" i="1183"/>
  <c r="Z172" i="1183"/>
  <c r="AG183" i="1183"/>
  <c r="AP183" i="1183" s="1"/>
  <c r="Z187" i="1183"/>
  <c r="M194" i="1183"/>
  <c r="AG198" i="1183"/>
  <c r="AP198" i="1183" s="1"/>
  <c r="AG202" i="1183"/>
  <c r="AP202" i="1183" s="1"/>
  <c r="M204" i="1183"/>
  <c r="Z217" i="1183"/>
  <c r="AG251" i="1183"/>
  <c r="AP251" i="1183" s="1"/>
  <c r="Z255" i="1183"/>
  <c r="Z322" i="1183"/>
  <c r="AG339" i="1183"/>
  <c r="AP339" i="1183" s="1"/>
  <c r="AG341" i="1183"/>
  <c r="AP341" i="1183" s="1"/>
  <c r="AG363" i="1183"/>
  <c r="AP363" i="1183" s="1"/>
  <c r="M363" i="1183"/>
  <c r="AH363" i="1183" s="1"/>
  <c r="AI363" i="1183" s="1"/>
  <c r="AG384" i="1183"/>
  <c r="AP384" i="1183" s="1"/>
  <c r="M386" i="1183"/>
  <c r="AH672" i="1183"/>
  <c r="AI672" i="1183" s="1"/>
  <c r="Z54" i="1183"/>
  <c r="Z69" i="1183"/>
  <c r="AG81" i="1183"/>
  <c r="AP81" i="1183" s="1"/>
  <c r="AG86" i="1183"/>
  <c r="AP86" i="1183" s="1"/>
  <c r="Z100" i="1183"/>
  <c r="Z102" i="1183"/>
  <c r="Z114" i="1183"/>
  <c r="AG124" i="1183"/>
  <c r="AP124" i="1183" s="1"/>
  <c r="Z126" i="1183"/>
  <c r="M158" i="1183"/>
  <c r="AG221" i="1183"/>
  <c r="AP221" i="1183" s="1"/>
  <c r="M229" i="1183"/>
  <c r="AG231" i="1183"/>
  <c r="AP231" i="1183" s="1"/>
  <c r="M241" i="1183"/>
  <c r="Z268" i="1183"/>
  <c r="AG284" i="1183"/>
  <c r="AP284" i="1183" s="1"/>
  <c r="AG297" i="1183"/>
  <c r="AP297" i="1183" s="1"/>
  <c r="Z299" i="1183"/>
  <c r="Z13" i="1183"/>
  <c r="Z23" i="1183"/>
  <c r="Z27" i="1183"/>
  <c r="Z35" i="1183"/>
  <c r="Z39" i="1183"/>
  <c r="M54" i="1183"/>
  <c r="M73" i="1183"/>
  <c r="Z81" i="1183"/>
  <c r="Z124" i="1183"/>
  <c r="Z213" i="1183"/>
  <c r="Z219" i="1183"/>
  <c r="Z223" i="1183"/>
  <c r="Z243" i="1183"/>
  <c r="Z297" i="1183"/>
  <c r="Z310" i="1183"/>
  <c r="Z376" i="1183"/>
  <c r="Z378" i="1183"/>
  <c r="Z380" i="1183"/>
  <c r="AH566" i="1183"/>
  <c r="AI566" i="1183" s="1"/>
  <c r="Z11" i="1183"/>
  <c r="AG50" i="1183"/>
  <c r="AP50" i="1183" s="1"/>
  <c r="Z87" i="1183"/>
  <c r="AG161" i="1183"/>
  <c r="AP161" i="1183" s="1"/>
  <c r="Z182" i="1183"/>
  <c r="Z372" i="1183"/>
  <c r="M374" i="1183"/>
  <c r="Z48" i="1183"/>
  <c r="Z50" i="1183"/>
  <c r="M61" i="1183"/>
  <c r="Z65" i="1183"/>
  <c r="Z75" i="1183"/>
  <c r="Z85" i="1183"/>
  <c r="AG117" i="1183"/>
  <c r="AP117" i="1183" s="1"/>
  <c r="AG129" i="1183"/>
  <c r="AP129" i="1183" s="1"/>
  <c r="M133" i="1183"/>
  <c r="Z156" i="1183"/>
  <c r="Z160" i="1183"/>
  <c r="M175" i="1183"/>
  <c r="Z180" i="1183"/>
  <c r="M201" i="1183"/>
  <c r="Z235" i="1183"/>
  <c r="AG254" i="1183"/>
  <c r="AP254" i="1183" s="1"/>
  <c r="Z273" i="1183"/>
  <c r="M285" i="1183"/>
  <c r="AH285" i="1183" s="1"/>
  <c r="AI285" i="1183" s="1"/>
  <c r="AG285" i="1183"/>
  <c r="AP285" i="1183" s="1"/>
  <c r="Z291" i="1183"/>
  <c r="Z293" i="1183"/>
  <c r="Z295" i="1183"/>
  <c r="Z306" i="1183"/>
  <c r="AG321" i="1183"/>
  <c r="AP321" i="1183" s="1"/>
  <c r="Z323" i="1183"/>
  <c r="Z334" i="1183"/>
  <c r="Z347" i="1183"/>
  <c r="Z366" i="1183"/>
  <c r="Z368" i="1183"/>
  <c r="AG390" i="1183"/>
  <c r="AP390" i="1183" s="1"/>
  <c r="M390" i="1183"/>
  <c r="AH585" i="1183"/>
  <c r="AI585" i="1183" s="1"/>
  <c r="AH689" i="1183"/>
  <c r="AI689" i="1183" s="1"/>
  <c r="Z3" i="1183"/>
  <c r="M24" i="1183"/>
  <c r="AG42" i="1183"/>
  <c r="AP42" i="1183" s="1"/>
  <c r="Z44" i="1183"/>
  <c r="AG57" i="1183"/>
  <c r="AP57" i="1183" s="1"/>
  <c r="Z59" i="1183"/>
  <c r="Z63" i="1183"/>
  <c r="M82" i="1183"/>
  <c r="AG109" i="1183"/>
  <c r="AP109" i="1183" s="1"/>
  <c r="AG121" i="1183"/>
  <c r="AP121" i="1183" s="1"/>
  <c r="M150" i="1183"/>
  <c r="Z154" i="1183"/>
  <c r="M164" i="1183"/>
  <c r="Z205" i="1183"/>
  <c r="Z207" i="1183"/>
  <c r="M242" i="1183"/>
  <c r="M248" i="1183"/>
  <c r="M258" i="1183"/>
  <c r="Z265" i="1183"/>
  <c r="AG269" i="1183"/>
  <c r="AP269" i="1183" s="1"/>
  <c r="AG277" i="1183"/>
  <c r="AP277" i="1183" s="1"/>
  <c r="Z279" i="1183"/>
  <c r="AG281" i="1183"/>
  <c r="AP281" i="1183" s="1"/>
  <c r="AG283" i="1183"/>
  <c r="AP283" i="1183" s="1"/>
  <c r="Z285" i="1183"/>
  <c r="Z287" i="1183"/>
  <c r="Z332" i="1183"/>
  <c r="AG14" i="1183"/>
  <c r="AP14" i="1183" s="1"/>
  <c r="AG16" i="1183"/>
  <c r="AP16" i="1183" s="1"/>
  <c r="AG18" i="1183"/>
  <c r="AP18" i="1183" s="1"/>
  <c r="Z24" i="1183"/>
  <c r="M28" i="1183"/>
  <c r="M30" i="1183"/>
  <c r="M38" i="1183"/>
  <c r="M40" i="1183"/>
  <c r="Z42" i="1183"/>
  <c r="M72" i="1183"/>
  <c r="AH72" i="1183" s="1"/>
  <c r="AI72" i="1183" s="1"/>
  <c r="AG80" i="1183"/>
  <c r="Z82" i="1183"/>
  <c r="Z92" i="1183"/>
  <c r="AG94" i="1183"/>
  <c r="AP94" i="1183" s="1"/>
  <c r="AG101" i="1183"/>
  <c r="AP101" i="1183" s="1"/>
  <c r="AG115" i="1183"/>
  <c r="AP115" i="1183" s="1"/>
  <c r="M123" i="1183"/>
  <c r="AG127" i="1183"/>
  <c r="AP127" i="1183" s="1"/>
  <c r="Z134" i="1183"/>
  <c r="M140" i="1183"/>
  <c r="AG144" i="1183"/>
  <c r="AP144" i="1183" s="1"/>
  <c r="AG148" i="1183"/>
  <c r="AP148" i="1183" s="1"/>
  <c r="M162" i="1183"/>
  <c r="AG199" i="1183"/>
  <c r="AP199" i="1183" s="1"/>
  <c r="Z212" i="1183"/>
  <c r="Z216" i="1183"/>
  <c r="M220" i="1183"/>
  <c r="Z224" i="1183"/>
  <c r="AG234" i="1183"/>
  <c r="AP234" i="1183" s="1"/>
  <c r="Z240" i="1183"/>
  <c r="M244" i="1183"/>
  <c r="M265" i="1183"/>
  <c r="AG271" i="1183"/>
  <c r="AP271" i="1183" s="1"/>
  <c r="AG273" i="1183"/>
  <c r="AP273" i="1183" s="1"/>
  <c r="AG291" i="1183"/>
  <c r="AP291" i="1183" s="1"/>
  <c r="Z300" i="1183"/>
  <c r="M311" i="1183"/>
  <c r="AG347" i="1183"/>
  <c r="AP347" i="1183" s="1"/>
  <c r="Z352" i="1183"/>
  <c r="AG356" i="1183"/>
  <c r="AP356" i="1183" s="1"/>
  <c r="M379" i="1183"/>
  <c r="M383" i="1183"/>
  <c r="AH618" i="1183"/>
  <c r="AI618" i="1183" s="1"/>
  <c r="M214" i="1183"/>
  <c r="Z328" i="1183"/>
  <c r="Z338" i="1183"/>
  <c r="Z342" i="1183"/>
  <c r="AG375" i="1183"/>
  <c r="AP375" i="1183" s="1"/>
  <c r="AG377" i="1183"/>
  <c r="AP377" i="1183" s="1"/>
  <c r="Z379" i="1183"/>
  <c r="M49" i="1183"/>
  <c r="M96" i="1183"/>
  <c r="AH96" i="1183" s="1"/>
  <c r="AI96" i="1183" s="1"/>
  <c r="M98" i="1183"/>
  <c r="M99" i="1183"/>
  <c r="AG136" i="1183"/>
  <c r="AP136" i="1183" s="1"/>
  <c r="M138" i="1183"/>
  <c r="Z140" i="1183"/>
  <c r="Z159" i="1183"/>
  <c r="Z170" i="1183"/>
  <c r="M187" i="1183"/>
  <c r="M206" i="1183"/>
  <c r="AG210" i="1183"/>
  <c r="AP210" i="1183" s="1"/>
  <c r="M226" i="1183"/>
  <c r="AH226" i="1183" s="1"/>
  <c r="AI226" i="1183" s="1"/>
  <c r="Z228" i="1183"/>
  <c r="AG230" i="1183"/>
  <c r="M246" i="1183"/>
  <c r="Z253" i="1183"/>
  <c r="Z261" i="1183"/>
  <c r="AG263" i="1183"/>
  <c r="AP263" i="1183" s="1"/>
  <c r="M280" i="1183"/>
  <c r="M371" i="1183"/>
  <c r="AG381" i="1183"/>
  <c r="AP381" i="1183" s="1"/>
  <c r="Z36" i="1183"/>
  <c r="Z38" i="1183"/>
  <c r="Z51" i="1183"/>
  <c r="M64" i="1183"/>
  <c r="Z66" i="1183"/>
  <c r="Z72" i="1183"/>
  <c r="M78" i="1183"/>
  <c r="M84" i="1183"/>
  <c r="M134" i="1183"/>
  <c r="Z136" i="1183"/>
  <c r="Z138" i="1183"/>
  <c r="M155" i="1183"/>
  <c r="M168" i="1183"/>
  <c r="Z177" i="1183"/>
  <c r="M189" i="1183"/>
  <c r="Z210" i="1183"/>
  <c r="Z230" i="1183"/>
  <c r="AG259" i="1183"/>
  <c r="AP259" i="1183" s="1"/>
  <c r="Z263" i="1183"/>
  <c r="AG307" i="1183"/>
  <c r="AP307" i="1183" s="1"/>
  <c r="M316" i="1183"/>
  <c r="Z324" i="1183"/>
  <c r="Z276" i="1183"/>
  <c r="AG295" i="1183"/>
  <c r="AP295" i="1183" s="1"/>
  <c r="M301" i="1183"/>
  <c r="Z308" i="1183"/>
  <c r="AG310" i="1183"/>
  <c r="Z312" i="1183"/>
  <c r="M327" i="1183"/>
  <c r="Z333" i="1183"/>
  <c r="Z335" i="1183"/>
  <c r="AG344" i="1183"/>
  <c r="AP344" i="1183" s="1"/>
  <c r="M352" i="1183"/>
  <c r="Z354" i="1183"/>
  <c r="Z356" i="1183"/>
  <c r="AG362" i="1183"/>
  <c r="AP362" i="1183" s="1"/>
  <c r="Z364" i="1183"/>
  <c r="AG401" i="1183"/>
  <c r="AP401" i="1183" s="1"/>
  <c r="AG405" i="1183"/>
  <c r="AP405" i="1183" s="1"/>
  <c r="M414" i="1183"/>
  <c r="Z420" i="1183"/>
  <c r="AG424" i="1183"/>
  <c r="AP424" i="1183" s="1"/>
  <c r="M435" i="1183"/>
  <c r="Z438" i="1183"/>
  <c r="Z440" i="1183"/>
  <c r="M444" i="1183"/>
  <c r="Z447" i="1183"/>
  <c r="M449" i="1183"/>
  <c r="M451" i="1183"/>
  <c r="Z453" i="1183"/>
  <c r="Z455" i="1183"/>
  <c r="Z468" i="1183"/>
  <c r="Z474" i="1183"/>
  <c r="Z480" i="1183"/>
  <c r="AG484" i="1183"/>
  <c r="AP484" i="1183" s="1"/>
  <c r="AG506" i="1183"/>
  <c r="AP506" i="1183" s="1"/>
  <c r="M513" i="1183"/>
  <c r="Z519" i="1183"/>
  <c r="Z521" i="1183"/>
  <c r="AG534" i="1183"/>
  <c r="AP534" i="1183" s="1"/>
  <c r="Z536" i="1183"/>
  <c r="Z548" i="1183"/>
  <c r="AG561" i="1183"/>
  <c r="AP561" i="1183" s="1"/>
  <c r="M584" i="1183"/>
  <c r="M586" i="1183"/>
  <c r="M606" i="1183"/>
  <c r="M614" i="1183"/>
  <c r="Z655" i="1183"/>
  <c r="AG700" i="1183"/>
  <c r="AP700" i="1183" s="1"/>
  <c r="Z723" i="1183"/>
  <c r="M725" i="1183"/>
  <c r="AG466" i="1183"/>
  <c r="AP466" i="1183" s="1"/>
  <c r="Z472" i="1183"/>
  <c r="AG474" i="1183"/>
  <c r="AP474" i="1183" s="1"/>
  <c r="M476" i="1183"/>
  <c r="AG482" i="1183"/>
  <c r="AP482" i="1183" s="1"/>
  <c r="AG494" i="1183"/>
  <c r="AP494" i="1183" s="1"/>
  <c r="Z506" i="1183"/>
  <c r="AG515" i="1183"/>
  <c r="AP515" i="1183" s="1"/>
  <c r="AG532" i="1183"/>
  <c r="AP532" i="1183" s="1"/>
  <c r="M532" i="1183"/>
  <c r="Z573" i="1183"/>
  <c r="Z575" i="1183"/>
  <c r="AG582" i="1183"/>
  <c r="AP582" i="1183" s="1"/>
  <c r="M582" i="1183"/>
  <c r="Z586" i="1183"/>
  <c r="Z614" i="1183"/>
  <c r="AG625" i="1183"/>
  <c r="AP625" i="1183" s="1"/>
  <c r="Z627" i="1183"/>
  <c r="Z629" i="1183"/>
  <c r="M633" i="1183"/>
  <c r="AG637" i="1183"/>
  <c r="AP637" i="1183" s="1"/>
  <c r="Z643" i="1183"/>
  <c r="AG651" i="1183"/>
  <c r="AP651" i="1183" s="1"/>
  <c r="Z667" i="1183"/>
  <c r="AG747" i="1183"/>
  <c r="AP747" i="1183" s="1"/>
  <c r="M747" i="1183"/>
  <c r="AG779" i="1183"/>
  <c r="AP779" i="1183" s="1"/>
  <c r="M779" i="1183"/>
  <c r="AH779" i="1183" s="1"/>
  <c r="AI779" i="1183" s="1"/>
  <c r="Z781" i="1183"/>
  <c r="AG580" i="1183"/>
  <c r="AP580" i="1183" s="1"/>
  <c r="M682" i="1183"/>
  <c r="Z829" i="1183"/>
  <c r="M388" i="1183"/>
  <c r="Z395" i="1183"/>
  <c r="Z399" i="1183"/>
  <c r="M410" i="1183"/>
  <c r="AH410" i="1183" s="1"/>
  <c r="AI410" i="1183" s="1"/>
  <c r="AG412" i="1183"/>
  <c r="AP412" i="1183" s="1"/>
  <c r="Z414" i="1183"/>
  <c r="M431" i="1183"/>
  <c r="Z441" i="1183"/>
  <c r="AG445" i="1183"/>
  <c r="AP445" i="1183" s="1"/>
  <c r="M511" i="1183"/>
  <c r="M551" i="1183"/>
  <c r="AG553" i="1183"/>
  <c r="AP553" i="1183" s="1"/>
  <c r="AG555" i="1183"/>
  <c r="AP555" i="1183" s="1"/>
  <c r="M555" i="1183"/>
  <c r="AG563" i="1183"/>
  <c r="AP563" i="1183" s="1"/>
  <c r="M603" i="1183"/>
  <c r="AG617" i="1183"/>
  <c r="AP617" i="1183" s="1"/>
  <c r="AG681" i="1183"/>
  <c r="AP681" i="1183" s="1"/>
  <c r="AG697" i="1183"/>
  <c r="AP697" i="1183" s="1"/>
  <c r="M765" i="1183"/>
  <c r="AG765" i="1183"/>
  <c r="AP765" i="1183" s="1"/>
  <c r="AG822" i="1183"/>
  <c r="AP822" i="1183" s="1"/>
  <c r="M822" i="1183"/>
  <c r="AH822" i="1183" s="1"/>
  <c r="AI822" i="1183" s="1"/>
  <c r="AG829" i="1183"/>
  <c r="AP829" i="1183" s="1"/>
  <c r="M829" i="1183"/>
  <c r="AH920" i="1183"/>
  <c r="AI920" i="1183" s="1"/>
  <c r="Z290" i="1183"/>
  <c r="Z296" i="1183"/>
  <c r="AG298" i="1183"/>
  <c r="AP298" i="1183" s="1"/>
  <c r="AG300" i="1183"/>
  <c r="AP300" i="1183" s="1"/>
  <c r="Z304" i="1183"/>
  <c r="AG313" i="1183"/>
  <c r="AP313" i="1183" s="1"/>
  <c r="M315" i="1183"/>
  <c r="AG319" i="1183"/>
  <c r="AP319" i="1183" s="1"/>
  <c r="M325" i="1183"/>
  <c r="Z337" i="1183"/>
  <c r="Z341" i="1183"/>
  <c r="AG343" i="1183"/>
  <c r="AP343" i="1183" s="1"/>
  <c r="Z345" i="1183"/>
  <c r="M355" i="1183"/>
  <c r="AG357" i="1183"/>
  <c r="AP357" i="1183" s="1"/>
  <c r="AG365" i="1183"/>
  <c r="AP365" i="1183" s="1"/>
  <c r="M369" i="1183"/>
  <c r="Z371" i="1183"/>
  <c r="Z383" i="1183"/>
  <c r="Z408" i="1183"/>
  <c r="M427" i="1183"/>
  <c r="AG433" i="1183"/>
  <c r="AP433" i="1183" s="1"/>
  <c r="M439" i="1183"/>
  <c r="AG441" i="1183"/>
  <c r="AP441" i="1183" s="1"/>
  <c r="M443" i="1183"/>
  <c r="Z445" i="1183"/>
  <c r="AG458" i="1183"/>
  <c r="AP458" i="1183" s="1"/>
  <c r="Z462" i="1183"/>
  <c r="M488" i="1183"/>
  <c r="AH494" i="1183"/>
  <c r="AI494" i="1183" s="1"/>
  <c r="M500" i="1183"/>
  <c r="Z507" i="1183"/>
  <c r="M537" i="1183"/>
  <c r="M539" i="1183"/>
  <c r="M549" i="1183"/>
  <c r="M567" i="1183"/>
  <c r="Z576" i="1183"/>
  <c r="AG578" i="1183"/>
  <c r="AP578" i="1183" s="1"/>
  <c r="Z606" i="1183"/>
  <c r="Z617" i="1183"/>
  <c r="Z619" i="1183"/>
  <c r="M658" i="1183"/>
  <c r="AG677" i="1183"/>
  <c r="M685" i="1183"/>
  <c r="M720" i="1183"/>
  <c r="M419" i="1183"/>
  <c r="M469" i="1183"/>
  <c r="AG471" i="1183"/>
  <c r="AP471" i="1183" s="1"/>
  <c r="M475" i="1183"/>
  <c r="Z477" i="1183"/>
  <c r="Z483" i="1183"/>
  <c r="AG520" i="1183"/>
  <c r="AP520" i="1183" s="1"/>
  <c r="M589" i="1183"/>
  <c r="AG597" i="1183"/>
  <c r="AP597" i="1183" s="1"/>
  <c r="AG599" i="1183"/>
  <c r="AP599" i="1183" s="1"/>
  <c r="Z632" i="1183"/>
  <c r="M634" i="1183"/>
  <c r="AG659" i="1183"/>
  <c r="AP659" i="1183" s="1"/>
  <c r="Z677" i="1183"/>
  <c r="Z693" i="1183"/>
  <c r="M707" i="1183"/>
  <c r="Z726" i="1183"/>
  <c r="M738" i="1183"/>
  <c r="M767" i="1183"/>
  <c r="AG803" i="1183"/>
  <c r="AP803" i="1183" s="1"/>
  <c r="Z396" i="1183"/>
  <c r="M398" i="1183"/>
  <c r="Z400" i="1183"/>
  <c r="M404" i="1183"/>
  <c r="Z417" i="1183"/>
  <c r="M423" i="1183"/>
  <c r="AG437" i="1183"/>
  <c r="AP437" i="1183" s="1"/>
  <c r="AG473" i="1183"/>
  <c r="AP473" i="1183" s="1"/>
  <c r="AG477" i="1183"/>
  <c r="AP477" i="1183" s="1"/>
  <c r="M489" i="1183"/>
  <c r="Z491" i="1183"/>
  <c r="Z495" i="1183"/>
  <c r="M501" i="1183"/>
  <c r="Z503" i="1183"/>
  <c r="AG533" i="1183"/>
  <c r="AP533" i="1183" s="1"/>
  <c r="Z585" i="1183"/>
  <c r="AG608" i="1183"/>
  <c r="AP608" i="1183" s="1"/>
  <c r="Z613" i="1183"/>
  <c r="Z827" i="1183"/>
  <c r="Z392" i="1183"/>
  <c r="Z404" i="1183"/>
  <c r="Z423" i="1183"/>
  <c r="M448" i="1183"/>
  <c r="Z454" i="1183"/>
  <c r="AG465" i="1183"/>
  <c r="AP465" i="1183" s="1"/>
  <c r="Z473" i="1183"/>
  <c r="AG479" i="1183"/>
  <c r="AP479" i="1183" s="1"/>
  <c r="Z505" i="1183"/>
  <c r="Z533" i="1183"/>
  <c r="Z572" i="1183"/>
  <c r="AG605" i="1183"/>
  <c r="AP605" i="1183" s="1"/>
  <c r="M605" i="1183"/>
  <c r="Z670" i="1183"/>
  <c r="AH954" i="1183"/>
  <c r="AI954" i="1183" s="1"/>
  <c r="M562" i="1183"/>
  <c r="AG566" i="1183"/>
  <c r="AP566" i="1183" s="1"/>
  <c r="M594" i="1183"/>
  <c r="AH716" i="1183"/>
  <c r="AI716" i="1183" s="1"/>
  <c r="AG792" i="1183"/>
  <c r="AP792" i="1183" s="1"/>
  <c r="M792" i="1183"/>
  <c r="AG817" i="1183"/>
  <c r="AP817" i="1183" s="1"/>
  <c r="M817" i="1183"/>
  <c r="AH817" i="1183" s="1"/>
  <c r="AI817" i="1183" s="1"/>
  <c r="AG387" i="1183"/>
  <c r="AP387" i="1183" s="1"/>
  <c r="AG394" i="1183"/>
  <c r="AP394" i="1183" s="1"/>
  <c r="Z398" i="1183"/>
  <c r="Z419" i="1183"/>
  <c r="Z446" i="1183"/>
  <c r="M487" i="1183"/>
  <c r="AG497" i="1183"/>
  <c r="AP497" i="1183" s="1"/>
  <c r="Z499" i="1183"/>
  <c r="Z512" i="1183"/>
  <c r="Z577" i="1183"/>
  <c r="Z581" i="1183"/>
  <c r="M590" i="1183"/>
  <c r="AH590" i="1183" s="1"/>
  <c r="AI590" i="1183" s="1"/>
  <c r="Z600" i="1183"/>
  <c r="AG618" i="1183"/>
  <c r="AP618" i="1183" s="1"/>
  <c r="AG628" i="1183"/>
  <c r="Z648" i="1183"/>
  <c r="Z654" i="1183"/>
  <c r="AG660" i="1183"/>
  <c r="AP660" i="1183" s="1"/>
  <c r="Z692" i="1183"/>
  <c r="M724" i="1183"/>
  <c r="AG764" i="1183"/>
  <c r="AP764" i="1183" s="1"/>
  <c r="M764" i="1183"/>
  <c r="Z394" i="1183"/>
  <c r="M434" i="1183"/>
  <c r="M446" i="1183"/>
  <c r="Z485" i="1183"/>
  <c r="Z487" i="1183"/>
  <c r="Z497" i="1183"/>
  <c r="Z618" i="1183"/>
  <c r="AG642" i="1183"/>
  <c r="AP642" i="1183" s="1"/>
  <c r="AG650" i="1183"/>
  <c r="AP650" i="1183" s="1"/>
  <c r="Z660" i="1183"/>
  <c r="M692" i="1183"/>
  <c r="M702" i="1183"/>
  <c r="Z711" i="1183"/>
  <c r="M737" i="1183"/>
  <c r="Z766" i="1183"/>
  <c r="AG834" i="1183"/>
  <c r="AP834" i="1183" s="1"/>
  <c r="M834" i="1183"/>
  <c r="AG389" i="1183"/>
  <c r="AP389" i="1183" s="1"/>
  <c r="M418" i="1183"/>
  <c r="M422" i="1183"/>
  <c r="AH422" i="1183" s="1"/>
  <c r="AI422" i="1183" s="1"/>
  <c r="Z457" i="1183"/>
  <c r="Z461" i="1183"/>
  <c r="AG478" i="1183"/>
  <c r="AP478" i="1183" s="1"/>
  <c r="Z702" i="1183"/>
  <c r="Z511" i="1183"/>
  <c r="Z538" i="1183"/>
  <c r="Z540" i="1183"/>
  <c r="Z542" i="1183"/>
  <c r="Z544" i="1183"/>
  <c r="Z546" i="1183"/>
  <c r="M556" i="1183"/>
  <c r="Z558" i="1183"/>
  <c r="AG581" i="1183"/>
  <c r="AP581" i="1183" s="1"/>
  <c r="AG585" i="1183"/>
  <c r="AP585" i="1183" s="1"/>
  <c r="AG587" i="1183"/>
  <c r="AP587" i="1183" s="1"/>
  <c r="Z589" i="1183"/>
  <c r="Z591" i="1183"/>
  <c r="Z595" i="1183"/>
  <c r="Z599" i="1183"/>
  <c r="M601" i="1183"/>
  <c r="Z610" i="1183"/>
  <c r="AG619" i="1183"/>
  <c r="AP619" i="1183" s="1"/>
  <c r="Z621" i="1183"/>
  <c r="AG629" i="1183"/>
  <c r="AP629" i="1183" s="1"/>
  <c r="M631" i="1183"/>
  <c r="Z633" i="1183"/>
  <c r="AG645" i="1183"/>
  <c r="AP645" i="1183" s="1"/>
  <c r="M647" i="1183"/>
  <c r="AG649" i="1183"/>
  <c r="AP649" i="1183" s="1"/>
  <c r="M666" i="1183"/>
  <c r="AG672" i="1183"/>
  <c r="AP672" i="1183" s="1"/>
  <c r="Z680" i="1183"/>
  <c r="Z687" i="1183"/>
  <c r="AG691" i="1183"/>
  <c r="AP691" i="1183" s="1"/>
  <c r="Z719" i="1183"/>
  <c r="Z727" i="1183"/>
  <c r="AG740" i="1183"/>
  <c r="AP740" i="1183" s="1"/>
  <c r="AG742" i="1183"/>
  <c r="AP742" i="1183" s="1"/>
  <c r="AG752" i="1183"/>
  <c r="AP752" i="1183" s="1"/>
  <c r="Z754" i="1183"/>
  <c r="Z761" i="1183"/>
  <c r="Z763" i="1183"/>
  <c r="Z768" i="1183"/>
  <c r="Z770" i="1183"/>
  <c r="Z774" i="1183"/>
  <c r="Z784" i="1183"/>
  <c r="Z808" i="1183"/>
  <c r="Z810" i="1183"/>
  <c r="Z814" i="1183"/>
  <c r="Z839" i="1183"/>
  <c r="Z856" i="1183"/>
  <c r="M858" i="1183"/>
  <c r="AH858" i="1183" s="1"/>
  <c r="AI858" i="1183" s="1"/>
  <c r="Z863" i="1183"/>
  <c r="Z906" i="1183"/>
  <c r="AG912" i="1183"/>
  <c r="AP912" i="1183" s="1"/>
  <c r="Z930" i="1183"/>
  <c r="Z934" i="1183"/>
  <c r="Z941" i="1183"/>
  <c r="AG754" i="1183"/>
  <c r="AP754" i="1183" s="1"/>
  <c r="Z824" i="1183"/>
  <c r="M854" i="1183"/>
  <c r="M873" i="1183"/>
  <c r="Z877" i="1183"/>
  <c r="M885" i="1183"/>
  <c r="AH885" i="1183" s="1"/>
  <c r="AI885" i="1183" s="1"/>
  <c r="M888" i="1183"/>
  <c r="M903" i="1183"/>
  <c r="AG871" i="1183"/>
  <c r="AP871" i="1183" s="1"/>
  <c r="M887" i="1183"/>
  <c r="M931" i="1183"/>
  <c r="M935" i="1183"/>
  <c r="AG956" i="1183"/>
  <c r="AG516" i="1183"/>
  <c r="AP516" i="1183" s="1"/>
  <c r="Z520" i="1183"/>
  <c r="M541" i="1183"/>
  <c r="AG545" i="1183"/>
  <c r="AP545" i="1183" s="1"/>
  <c r="AG573" i="1183"/>
  <c r="AP573" i="1183" s="1"/>
  <c r="AG575" i="1183"/>
  <c r="AP575" i="1183" s="1"/>
  <c r="Z588" i="1183"/>
  <c r="AG592" i="1183"/>
  <c r="AP592" i="1183" s="1"/>
  <c r="Z620" i="1183"/>
  <c r="AG630" i="1183"/>
  <c r="AP630" i="1183" s="1"/>
  <c r="AG632" i="1183"/>
  <c r="AP632" i="1183" s="1"/>
  <c r="M638" i="1183"/>
  <c r="Z644" i="1183"/>
  <c r="M655" i="1183"/>
  <c r="Z659" i="1183"/>
  <c r="Z696" i="1183"/>
  <c r="AG716" i="1183"/>
  <c r="AP716" i="1183" s="1"/>
  <c r="Z718" i="1183"/>
  <c r="Z732" i="1183"/>
  <c r="Z771" i="1183"/>
  <c r="Z813" i="1183"/>
  <c r="AG824" i="1183"/>
  <c r="AP824" i="1183" s="1"/>
  <c r="AG826" i="1183"/>
  <c r="AP826" i="1183" s="1"/>
  <c r="AG856" i="1183"/>
  <c r="AP856" i="1183" s="1"/>
  <c r="AG870" i="1183"/>
  <c r="AP870" i="1183" s="1"/>
  <c r="Z875" i="1183"/>
  <c r="M900" i="1183"/>
  <c r="Z907" i="1183"/>
  <c r="AG920" i="1183"/>
  <c r="AP920" i="1183" s="1"/>
  <c r="AG937" i="1183"/>
  <c r="AP937" i="1183" s="1"/>
  <c r="AG950" i="1183"/>
  <c r="AP950" i="1183" s="1"/>
  <c r="Z952" i="1183"/>
  <c r="AG728" i="1183"/>
  <c r="AP728" i="1183" s="1"/>
  <c r="AG732" i="1183"/>
  <c r="AP732" i="1183" s="1"/>
  <c r="M739" i="1183"/>
  <c r="AG743" i="1183"/>
  <c r="AP743" i="1183" s="1"/>
  <c r="Z775" i="1183"/>
  <c r="Z785" i="1183"/>
  <c r="Z801" i="1183"/>
  <c r="Z809" i="1183"/>
  <c r="Z815" i="1183"/>
  <c r="Z842" i="1183"/>
  <c r="M844" i="1183"/>
  <c r="Z864" i="1183"/>
  <c r="M872" i="1183"/>
  <c r="Z873" i="1183"/>
  <c r="M882" i="1183"/>
  <c r="AG901" i="1183"/>
  <c r="AP901" i="1183" s="1"/>
  <c r="AG907" i="1183"/>
  <c r="AP907" i="1183" s="1"/>
  <c r="Z919" i="1183"/>
  <c r="Z937" i="1183"/>
  <c r="AG939" i="1183"/>
  <c r="AP939" i="1183" s="1"/>
  <c r="Z942" i="1183"/>
  <c r="AG943" i="1183"/>
  <c r="AP943" i="1183" s="1"/>
  <c r="Z949" i="1183"/>
  <c r="M884" i="1183"/>
  <c r="AG919" i="1183"/>
  <c r="AP919" i="1183" s="1"/>
  <c r="M902" i="1183"/>
  <c r="Z855" i="1183"/>
  <c r="AG913" i="1183"/>
  <c r="AP913" i="1183" s="1"/>
  <c r="M754" i="1183"/>
  <c r="Z786" i="1183"/>
  <c r="Z816" i="1183"/>
  <c r="Z867" i="1183"/>
  <c r="Z876" i="1183"/>
  <c r="M924" i="1183"/>
  <c r="M928" i="1183"/>
  <c r="Z938" i="1183"/>
  <c r="Z955" i="1183"/>
  <c r="Z957" i="1183"/>
  <c r="Z961" i="1183"/>
  <c r="Z733" i="1183"/>
  <c r="AG735" i="1183"/>
  <c r="AP735" i="1183" s="1"/>
  <c r="Z742" i="1183"/>
  <c r="Z744" i="1183"/>
  <c r="AG776" i="1183"/>
  <c r="AP776" i="1183" s="1"/>
  <c r="Z782" i="1183"/>
  <c r="AG810" i="1183"/>
  <c r="AP810" i="1183" s="1"/>
  <c r="Z812" i="1183"/>
  <c r="AG843" i="1183"/>
  <c r="AP843" i="1183" s="1"/>
  <c r="AG869" i="1183"/>
  <c r="AP869" i="1183" s="1"/>
  <c r="Z874" i="1183"/>
  <c r="M894" i="1183"/>
  <c r="Z914" i="1183"/>
  <c r="AG932" i="1183"/>
  <c r="AP932" i="1183" s="1"/>
  <c r="AG936" i="1183"/>
  <c r="AP936" i="1183" s="1"/>
  <c r="Z944" i="1183"/>
  <c r="AG946" i="1183"/>
  <c r="AP946" i="1183" s="1"/>
  <c r="AH697" i="1183"/>
  <c r="AI697" i="1183" s="1"/>
  <c r="AH693" i="1183"/>
  <c r="AI693" i="1183" s="1"/>
  <c r="AH542" i="1183"/>
  <c r="AI542" i="1183" s="1"/>
  <c r="AH224" i="1183"/>
  <c r="AI224" i="1183" s="1"/>
  <c r="AH187" i="1183"/>
  <c r="AI187" i="1183" s="1"/>
  <c r="AH145" i="1183"/>
  <c r="AI145" i="1183" s="1"/>
  <c r="F8" i="1183"/>
  <c r="F9" i="1183" s="1"/>
  <c r="F10" i="1183" s="1"/>
  <c r="F11" i="1183" s="1"/>
  <c r="F12" i="1183" s="1"/>
  <c r="F13" i="1183" s="1"/>
  <c r="F14" i="1183" s="1"/>
  <c r="F15" i="1183" s="1"/>
  <c r="F16" i="1183" s="1"/>
  <c r="F17" i="1183" s="1"/>
  <c r="F18" i="1183" s="1"/>
  <c r="F19" i="1183" s="1"/>
  <c r="F20" i="1183" s="1"/>
  <c r="F21" i="1183" s="1"/>
  <c r="F22" i="1183" s="1"/>
  <c r="F23" i="1183" s="1"/>
  <c r="F24" i="1183" s="1"/>
  <c r="F25" i="1183" s="1"/>
  <c r="F26" i="1183" s="1"/>
  <c r="F27" i="1183" s="1"/>
  <c r="F28" i="1183" s="1"/>
  <c r="F29" i="1183" s="1"/>
  <c r="F30" i="1183" s="1"/>
  <c r="F31" i="1183" s="1"/>
  <c r="F32" i="1183" s="1"/>
  <c r="F33" i="1183" s="1"/>
  <c r="F34" i="1183" s="1"/>
  <c r="F35" i="1183" s="1"/>
  <c r="F36" i="1183" s="1"/>
  <c r="F37" i="1183" s="1"/>
  <c r="F38" i="1183" s="1"/>
  <c r="F39" i="1183" s="1"/>
  <c r="F40" i="1183" s="1"/>
  <c r="F41" i="1183" s="1"/>
  <c r="F42" i="1183" s="1"/>
  <c r="F43" i="1183" s="1"/>
  <c r="F44" i="1183" s="1"/>
  <c r="F45" i="1183" s="1"/>
  <c r="F46" i="1183" s="1"/>
  <c r="F47" i="1183" s="1"/>
  <c r="F48" i="1183" s="1"/>
  <c r="F49" i="1183" s="1"/>
  <c r="F50" i="1183" s="1"/>
  <c r="F51" i="1183" s="1"/>
  <c r="F52" i="1183" s="1"/>
  <c r="F53" i="1183" s="1"/>
  <c r="F54" i="1183" s="1"/>
  <c r="F55" i="1183" s="1"/>
  <c r="F56" i="1183" s="1"/>
  <c r="F57" i="1183" s="1"/>
  <c r="F58" i="1183" s="1"/>
  <c r="F59" i="1183" s="1"/>
  <c r="F60" i="1183" s="1"/>
  <c r="F61" i="1183" s="1"/>
  <c r="F62" i="1183" s="1"/>
  <c r="F63" i="1183" s="1"/>
  <c r="F64" i="1183" s="1"/>
  <c r="F65" i="1183" s="1"/>
  <c r="F66" i="1183" s="1"/>
  <c r="F67" i="1183" s="1"/>
  <c r="F68" i="1183" s="1"/>
  <c r="F69" i="1183" s="1"/>
  <c r="F70" i="1183" s="1"/>
  <c r="F71" i="1183" s="1"/>
  <c r="F72" i="1183" s="1"/>
  <c r="F73" i="1183" s="1"/>
  <c r="F74" i="1183" s="1"/>
  <c r="F75" i="1183" s="1"/>
  <c r="F76" i="1183" s="1"/>
  <c r="F77" i="1183" s="1"/>
  <c r="F78" i="1183" s="1"/>
  <c r="F79" i="1183" s="1"/>
  <c r="F80" i="1183" s="1"/>
  <c r="F81" i="1183" s="1"/>
  <c r="F82" i="1183" s="1"/>
  <c r="F83" i="1183" s="1"/>
  <c r="F84" i="1183" s="1"/>
  <c r="F85" i="1183" s="1"/>
  <c r="F86" i="1183" s="1"/>
  <c r="F87" i="1183" s="1"/>
  <c r="F88" i="1183" s="1"/>
  <c r="F89" i="1183" s="1"/>
  <c r="F90" i="1183" s="1"/>
  <c r="F91" i="1183" s="1"/>
  <c r="F92" i="1183" s="1"/>
  <c r="F93" i="1183" s="1"/>
  <c r="F94" i="1183" s="1"/>
  <c r="F95" i="1183" s="1"/>
  <c r="F96" i="1183" s="1"/>
  <c r="F97" i="1183" s="1"/>
  <c r="F98" i="1183" s="1"/>
  <c r="F99" i="1183" s="1"/>
  <c r="F100" i="1183" s="1"/>
  <c r="F101" i="1183" s="1"/>
  <c r="F102" i="1183" s="1"/>
  <c r="F103" i="1183" s="1"/>
  <c r="F104" i="1183" s="1"/>
  <c r="F105" i="1183" s="1"/>
  <c r="F106" i="1183" s="1"/>
  <c r="F107" i="1183" s="1"/>
  <c r="F108" i="1183" s="1"/>
  <c r="F109" i="1183" s="1"/>
  <c r="F110" i="1183" s="1"/>
  <c r="F111" i="1183" s="1"/>
  <c r="F112" i="1183" s="1"/>
  <c r="F113" i="1183" s="1"/>
  <c r="F114" i="1183" s="1"/>
  <c r="F115" i="1183" s="1"/>
  <c r="F116" i="1183" s="1"/>
  <c r="F117" i="1183" s="1"/>
  <c r="F118" i="1183" s="1"/>
  <c r="F119" i="1183" s="1"/>
  <c r="F120" i="1183" s="1"/>
  <c r="F121" i="1183" s="1"/>
  <c r="F122" i="1183" s="1"/>
  <c r="F123" i="1183" s="1"/>
  <c r="F124" i="1183" s="1"/>
  <c r="F125" i="1183" s="1"/>
  <c r="F126" i="1183" s="1"/>
  <c r="F127" i="1183" s="1"/>
  <c r="F128" i="1183" s="1"/>
  <c r="F129" i="1183" s="1"/>
  <c r="F130" i="1183" s="1"/>
  <c r="F131" i="1183" s="1"/>
  <c r="F132" i="1183" s="1"/>
  <c r="F133" i="1183" s="1"/>
  <c r="F134" i="1183" s="1"/>
  <c r="F135" i="1183" s="1"/>
  <c r="F136" i="1183" s="1"/>
  <c r="F137" i="1183" s="1"/>
  <c r="F138" i="1183" s="1"/>
  <c r="F139" i="1183" s="1"/>
  <c r="F140" i="1183" s="1"/>
  <c r="F141" i="1183" s="1"/>
  <c r="F142" i="1183" s="1"/>
  <c r="F143" i="1183" s="1"/>
  <c r="F144" i="1183" s="1"/>
  <c r="F145" i="1183" s="1"/>
  <c r="F146" i="1183" s="1"/>
  <c r="F147" i="1183" s="1"/>
  <c r="F148" i="1183" s="1"/>
  <c r="F149" i="1183" s="1"/>
  <c r="F150" i="1183" s="1"/>
  <c r="F151" i="1183" s="1"/>
  <c r="F152" i="1183" s="1"/>
  <c r="F153" i="1183" s="1"/>
  <c r="F154" i="1183" s="1"/>
  <c r="F155" i="1183" s="1"/>
  <c r="F156" i="1183" s="1"/>
  <c r="F157" i="1183" s="1"/>
  <c r="F158" i="1183" s="1"/>
  <c r="F159" i="1183" s="1"/>
  <c r="F160" i="1183" s="1"/>
  <c r="F161" i="1183" s="1"/>
  <c r="F162" i="1183" s="1"/>
  <c r="F163" i="1183" s="1"/>
  <c r="F164" i="1183" s="1"/>
  <c r="F165" i="1183" s="1"/>
  <c r="F166" i="1183" s="1"/>
  <c r="F167" i="1183" s="1"/>
  <c r="F168" i="1183" s="1"/>
  <c r="F169" i="1183" s="1"/>
  <c r="F170" i="1183" s="1"/>
  <c r="F171" i="1183" s="1"/>
  <c r="F172" i="1183" s="1"/>
  <c r="F173" i="1183" s="1"/>
  <c r="F174" i="1183" s="1"/>
  <c r="F175" i="1183" s="1"/>
  <c r="F176" i="1183" s="1"/>
  <c r="F177" i="1183" s="1"/>
  <c r="F178" i="1183" s="1"/>
  <c r="F179" i="1183" s="1"/>
  <c r="F180" i="1183" s="1"/>
  <c r="F181" i="1183" s="1"/>
  <c r="F182" i="1183" s="1"/>
  <c r="F183" i="1183" s="1"/>
  <c r="F184" i="1183" s="1"/>
  <c r="F185" i="1183" s="1"/>
  <c r="F186" i="1183" s="1"/>
  <c r="F187" i="1183" s="1"/>
  <c r="F188" i="1183" s="1"/>
  <c r="F189" i="1183" s="1"/>
  <c r="F190" i="1183" s="1"/>
  <c r="F191" i="1183" s="1"/>
  <c r="F192" i="1183" s="1"/>
  <c r="F193" i="1183" s="1"/>
  <c r="F194" i="1183" s="1"/>
  <c r="F195" i="1183" s="1"/>
  <c r="F196" i="1183" s="1"/>
  <c r="F197" i="1183" s="1"/>
  <c r="F198" i="1183" s="1"/>
  <c r="F199" i="1183" s="1"/>
  <c r="F200" i="1183" s="1"/>
  <c r="F201" i="1183" s="1"/>
  <c r="F202" i="1183" s="1"/>
  <c r="F203" i="1183" s="1"/>
  <c r="F204" i="1183" s="1"/>
  <c r="F205" i="1183" s="1"/>
  <c r="F206" i="1183" s="1"/>
  <c r="F207" i="1183" s="1"/>
  <c r="F208" i="1183" s="1"/>
  <c r="F209" i="1183" s="1"/>
  <c r="F210" i="1183" s="1"/>
  <c r="F211" i="1183" s="1"/>
  <c r="F212" i="1183" s="1"/>
  <c r="F213" i="1183" s="1"/>
  <c r="F214" i="1183" s="1"/>
  <c r="F215" i="1183" s="1"/>
  <c r="F216" i="1183" s="1"/>
  <c r="F217" i="1183" s="1"/>
  <c r="F218" i="1183" s="1"/>
  <c r="F219" i="1183" s="1"/>
  <c r="F220" i="1183" s="1"/>
  <c r="F221" i="1183" s="1"/>
  <c r="F222" i="1183" s="1"/>
  <c r="F223" i="1183" s="1"/>
  <c r="F224" i="1183" s="1"/>
  <c r="F225" i="1183" s="1"/>
  <c r="F226" i="1183" s="1"/>
  <c r="F227" i="1183" s="1"/>
  <c r="F228" i="1183" s="1"/>
  <c r="F229" i="1183" s="1"/>
  <c r="F230" i="1183" s="1"/>
  <c r="F231" i="1183" s="1"/>
  <c r="F232" i="1183" s="1"/>
  <c r="F233" i="1183" s="1"/>
  <c r="F234" i="1183" s="1"/>
  <c r="F235" i="1183" s="1"/>
  <c r="F236" i="1183" s="1"/>
  <c r="F237" i="1183" s="1"/>
  <c r="F238" i="1183" s="1"/>
  <c r="F239" i="1183" s="1"/>
  <c r="F240" i="1183" s="1"/>
  <c r="F241" i="1183" s="1"/>
  <c r="F242" i="1183" s="1"/>
  <c r="F243" i="1183" s="1"/>
  <c r="F244" i="1183" s="1"/>
  <c r="F245" i="1183" s="1"/>
  <c r="F246" i="1183" s="1"/>
  <c r="F247" i="1183" s="1"/>
  <c r="F248" i="1183" s="1"/>
  <c r="F249" i="1183" s="1"/>
  <c r="F250" i="1183" s="1"/>
  <c r="F251" i="1183" s="1"/>
  <c r="F252" i="1183" s="1"/>
  <c r="F253" i="1183" s="1"/>
  <c r="F254" i="1183" s="1"/>
  <c r="F255" i="1183" s="1"/>
  <c r="F256" i="1183" s="1"/>
  <c r="F257" i="1183" s="1"/>
  <c r="F258" i="1183" s="1"/>
  <c r="F259" i="1183" s="1"/>
  <c r="F260" i="1183" s="1"/>
  <c r="F261" i="1183" s="1"/>
  <c r="F262" i="1183" s="1"/>
  <c r="F263" i="1183" s="1"/>
  <c r="F264" i="1183" s="1"/>
  <c r="F265" i="1183" s="1"/>
  <c r="F266" i="1183" s="1"/>
  <c r="F267" i="1183" s="1"/>
  <c r="F268" i="1183" s="1"/>
  <c r="F269" i="1183" s="1"/>
  <c r="F270" i="1183" s="1"/>
  <c r="F271" i="1183" s="1"/>
  <c r="F272" i="1183" s="1"/>
  <c r="F273" i="1183" s="1"/>
  <c r="F274" i="1183" s="1"/>
  <c r="F275" i="1183" s="1"/>
  <c r="F276" i="1183" s="1"/>
  <c r="F277" i="1183" s="1"/>
  <c r="F278" i="1183" s="1"/>
  <c r="F279" i="1183" s="1"/>
  <c r="F280" i="1183" s="1"/>
  <c r="F281" i="1183" s="1"/>
  <c r="F282" i="1183" s="1"/>
  <c r="F283" i="1183" s="1"/>
  <c r="F284" i="1183" s="1"/>
  <c r="F285" i="1183" s="1"/>
  <c r="F286" i="1183" s="1"/>
  <c r="F287" i="1183" s="1"/>
  <c r="F288" i="1183" s="1"/>
  <c r="F289" i="1183" s="1"/>
  <c r="F290" i="1183" s="1"/>
  <c r="F291" i="1183" s="1"/>
  <c r="F292" i="1183" s="1"/>
  <c r="F293" i="1183" s="1"/>
  <c r="F294" i="1183" s="1"/>
  <c r="F295" i="1183" s="1"/>
  <c r="F296" i="1183" s="1"/>
  <c r="F297" i="1183" s="1"/>
  <c r="F298" i="1183" s="1"/>
  <c r="F299" i="1183" s="1"/>
  <c r="F300" i="1183" s="1"/>
  <c r="F301" i="1183" s="1"/>
  <c r="F302" i="1183" s="1"/>
  <c r="F303" i="1183" s="1"/>
  <c r="F304" i="1183" s="1"/>
  <c r="F305" i="1183" s="1"/>
  <c r="F306" i="1183" s="1"/>
  <c r="F307" i="1183" s="1"/>
  <c r="F308" i="1183" s="1"/>
  <c r="F309" i="1183" s="1"/>
  <c r="F310" i="1183" s="1"/>
  <c r="F311" i="1183" s="1"/>
  <c r="F312" i="1183" s="1"/>
  <c r="F313" i="1183" s="1"/>
  <c r="F314" i="1183" s="1"/>
  <c r="F315" i="1183" s="1"/>
  <c r="F316" i="1183" s="1"/>
  <c r="F317" i="1183" s="1"/>
  <c r="F318" i="1183" s="1"/>
  <c r="F319" i="1183" s="1"/>
  <c r="F320" i="1183" s="1"/>
  <c r="F321" i="1183" s="1"/>
  <c r="F322" i="1183" s="1"/>
  <c r="F323" i="1183" s="1"/>
  <c r="F324" i="1183" s="1"/>
  <c r="F325" i="1183" s="1"/>
  <c r="F326" i="1183" s="1"/>
  <c r="F327" i="1183" s="1"/>
  <c r="F328" i="1183" s="1"/>
  <c r="F329" i="1183" s="1"/>
  <c r="F330" i="1183" s="1"/>
  <c r="F331" i="1183" s="1"/>
  <c r="F332" i="1183" s="1"/>
  <c r="F333" i="1183" s="1"/>
  <c r="F334" i="1183" s="1"/>
  <c r="F335" i="1183" s="1"/>
  <c r="F336" i="1183" s="1"/>
  <c r="F337" i="1183" s="1"/>
  <c r="F338" i="1183" s="1"/>
  <c r="F339" i="1183" s="1"/>
  <c r="F340" i="1183" s="1"/>
  <c r="F341" i="1183" s="1"/>
  <c r="F342" i="1183" s="1"/>
  <c r="F343" i="1183" s="1"/>
  <c r="F344" i="1183" s="1"/>
  <c r="F345" i="1183" s="1"/>
  <c r="F346" i="1183" s="1"/>
  <c r="F347" i="1183" s="1"/>
  <c r="F348" i="1183" s="1"/>
  <c r="F349" i="1183" s="1"/>
  <c r="F350" i="1183" s="1"/>
  <c r="F351" i="1183" s="1"/>
  <c r="F352" i="1183" s="1"/>
  <c r="F353" i="1183" s="1"/>
  <c r="F354" i="1183" s="1"/>
  <c r="F355" i="1183" s="1"/>
  <c r="F356" i="1183" s="1"/>
  <c r="F357" i="1183" s="1"/>
  <c r="F358" i="1183" s="1"/>
  <c r="F359" i="1183" s="1"/>
  <c r="F360" i="1183" s="1"/>
  <c r="F361" i="1183" s="1"/>
  <c r="F362" i="1183" s="1"/>
  <c r="F363" i="1183" s="1"/>
  <c r="F364" i="1183" s="1"/>
  <c r="F365" i="1183" s="1"/>
  <c r="F366" i="1183" s="1"/>
  <c r="F367" i="1183" s="1"/>
  <c r="F368" i="1183" s="1"/>
  <c r="F369" i="1183" s="1"/>
  <c r="F370" i="1183" s="1"/>
  <c r="F371" i="1183" s="1"/>
  <c r="F372" i="1183" s="1"/>
  <c r="F373" i="1183" s="1"/>
  <c r="F374" i="1183" s="1"/>
  <c r="F375" i="1183" s="1"/>
  <c r="F376" i="1183" s="1"/>
  <c r="F377" i="1183" s="1"/>
  <c r="F378" i="1183" s="1"/>
  <c r="F379" i="1183" s="1"/>
  <c r="F380" i="1183" s="1"/>
  <c r="F381" i="1183" s="1"/>
  <c r="F382" i="1183" s="1"/>
  <c r="F383" i="1183" s="1"/>
  <c r="F384" i="1183" s="1"/>
  <c r="F385" i="1183" s="1"/>
  <c r="F386" i="1183" s="1"/>
  <c r="F387" i="1183" s="1"/>
  <c r="F388" i="1183" s="1"/>
  <c r="F389" i="1183" s="1"/>
  <c r="F390" i="1183" s="1"/>
  <c r="F391" i="1183" s="1"/>
  <c r="F392" i="1183" s="1"/>
  <c r="F393" i="1183" s="1"/>
  <c r="F394" i="1183" s="1"/>
  <c r="F395" i="1183" s="1"/>
  <c r="F396" i="1183" s="1"/>
  <c r="F397" i="1183" s="1"/>
  <c r="F398" i="1183" s="1"/>
  <c r="F399" i="1183" s="1"/>
  <c r="F400" i="1183" s="1"/>
  <c r="F401" i="1183" s="1"/>
  <c r="F402" i="1183" s="1"/>
  <c r="F403" i="1183" s="1"/>
  <c r="F404" i="1183" s="1"/>
  <c r="F405" i="1183" s="1"/>
  <c r="F406" i="1183" s="1"/>
  <c r="F407" i="1183" s="1"/>
  <c r="F408" i="1183" s="1"/>
  <c r="F409" i="1183" s="1"/>
  <c r="F410" i="1183" s="1"/>
  <c r="F411" i="1183" s="1"/>
  <c r="F412" i="1183" s="1"/>
  <c r="F413" i="1183" s="1"/>
  <c r="F414" i="1183" s="1"/>
  <c r="F415" i="1183" s="1"/>
  <c r="F416" i="1183" s="1"/>
  <c r="F417" i="1183" s="1"/>
  <c r="F418" i="1183" s="1"/>
  <c r="F419" i="1183" s="1"/>
  <c r="F420" i="1183" s="1"/>
  <c r="F421" i="1183" s="1"/>
  <c r="F422" i="1183" s="1"/>
  <c r="F423" i="1183" s="1"/>
  <c r="F424" i="1183" s="1"/>
  <c r="F425" i="1183" s="1"/>
  <c r="F426" i="1183" s="1"/>
  <c r="F427" i="1183" s="1"/>
  <c r="F428" i="1183" s="1"/>
  <c r="F429" i="1183" s="1"/>
  <c r="F430" i="1183" s="1"/>
  <c r="F431" i="1183" s="1"/>
  <c r="F432" i="1183" s="1"/>
  <c r="F433" i="1183" s="1"/>
  <c r="F434" i="1183" s="1"/>
  <c r="F435" i="1183" s="1"/>
  <c r="F436" i="1183" s="1"/>
  <c r="F437" i="1183" s="1"/>
  <c r="F438" i="1183" s="1"/>
  <c r="F439" i="1183" s="1"/>
  <c r="F440" i="1183" s="1"/>
  <c r="F441" i="1183" s="1"/>
  <c r="F442" i="1183" s="1"/>
  <c r="F443" i="1183" s="1"/>
  <c r="F444" i="1183" s="1"/>
  <c r="F445" i="1183" s="1"/>
  <c r="F446" i="1183" s="1"/>
  <c r="F447" i="1183" s="1"/>
  <c r="F448" i="1183" s="1"/>
  <c r="F449" i="1183" s="1"/>
  <c r="F450" i="1183" s="1"/>
  <c r="F451" i="1183" s="1"/>
  <c r="F452" i="1183" s="1"/>
  <c r="F453" i="1183" s="1"/>
  <c r="F454" i="1183" s="1"/>
  <c r="F455" i="1183" s="1"/>
  <c r="F456" i="1183" s="1"/>
  <c r="F457" i="1183" s="1"/>
  <c r="F458" i="1183" s="1"/>
  <c r="F459" i="1183" s="1"/>
  <c r="F460" i="1183" s="1"/>
  <c r="F461" i="1183" s="1"/>
  <c r="F462" i="1183" s="1"/>
  <c r="F463" i="1183" s="1"/>
  <c r="F464" i="1183" s="1"/>
  <c r="F465" i="1183" s="1"/>
  <c r="F466" i="1183" s="1"/>
  <c r="F467" i="1183" s="1"/>
  <c r="F468" i="1183" s="1"/>
  <c r="F469" i="1183" s="1"/>
  <c r="F470" i="1183" s="1"/>
  <c r="F471" i="1183" s="1"/>
  <c r="F472" i="1183" s="1"/>
  <c r="F473" i="1183" s="1"/>
  <c r="F474" i="1183" s="1"/>
  <c r="F475" i="1183" s="1"/>
  <c r="F476" i="1183" s="1"/>
  <c r="F477" i="1183" s="1"/>
  <c r="F478" i="1183" s="1"/>
  <c r="F479" i="1183" s="1"/>
  <c r="F480" i="1183" s="1"/>
  <c r="F481" i="1183" s="1"/>
  <c r="F482" i="1183" s="1"/>
  <c r="F483" i="1183" s="1"/>
  <c r="F484" i="1183" s="1"/>
  <c r="F485" i="1183" s="1"/>
  <c r="F486" i="1183" s="1"/>
  <c r="F487" i="1183" s="1"/>
  <c r="F488" i="1183" s="1"/>
  <c r="F489" i="1183" s="1"/>
  <c r="F490" i="1183" s="1"/>
  <c r="F491" i="1183" s="1"/>
  <c r="F492" i="1183" s="1"/>
  <c r="F493" i="1183" s="1"/>
  <c r="F494" i="1183" s="1"/>
  <c r="F495" i="1183" s="1"/>
  <c r="F496" i="1183" s="1"/>
  <c r="F497" i="1183" s="1"/>
  <c r="F498" i="1183" s="1"/>
  <c r="F499" i="1183" s="1"/>
  <c r="F500" i="1183" s="1"/>
  <c r="F501" i="1183" s="1"/>
  <c r="F502" i="1183" s="1"/>
  <c r="F503" i="1183" s="1"/>
  <c r="F504" i="1183" s="1"/>
  <c r="F505" i="1183" s="1"/>
  <c r="F506" i="1183" s="1"/>
  <c r="F507" i="1183" s="1"/>
  <c r="F508" i="1183" s="1"/>
  <c r="F509" i="1183" s="1"/>
  <c r="F510" i="1183" s="1"/>
  <c r="F511" i="1183" s="1"/>
  <c r="F512" i="1183" s="1"/>
  <c r="F513" i="1183" s="1"/>
  <c r="F514" i="1183" s="1"/>
  <c r="F515" i="1183" s="1"/>
  <c r="F516" i="1183" s="1"/>
  <c r="F517" i="1183" s="1"/>
  <c r="F518" i="1183" s="1"/>
  <c r="F519" i="1183" s="1"/>
  <c r="F520" i="1183" s="1"/>
  <c r="F521" i="1183" s="1"/>
  <c r="F522" i="1183" s="1"/>
  <c r="F523" i="1183" s="1"/>
  <c r="F524" i="1183" s="1"/>
  <c r="F525" i="1183" s="1"/>
  <c r="F526" i="1183" s="1"/>
  <c r="F527" i="1183" s="1"/>
  <c r="F528" i="1183" s="1"/>
  <c r="F529" i="1183" s="1"/>
  <c r="F530" i="1183" s="1"/>
  <c r="F531" i="1183" s="1"/>
  <c r="F532" i="1183" s="1"/>
  <c r="F533" i="1183" s="1"/>
  <c r="F534" i="1183" s="1"/>
  <c r="F535" i="1183" s="1"/>
  <c r="F536" i="1183" s="1"/>
  <c r="F537" i="1183" s="1"/>
  <c r="F538" i="1183" s="1"/>
  <c r="F539" i="1183" s="1"/>
  <c r="F540" i="1183" s="1"/>
  <c r="F541" i="1183" s="1"/>
  <c r="F542" i="1183" s="1"/>
  <c r="F543" i="1183" s="1"/>
  <c r="F544" i="1183" s="1"/>
  <c r="F545" i="1183" s="1"/>
  <c r="F546" i="1183" s="1"/>
  <c r="F547" i="1183" s="1"/>
  <c r="F548" i="1183" s="1"/>
  <c r="F549" i="1183" s="1"/>
  <c r="F550" i="1183" s="1"/>
  <c r="F551" i="1183" s="1"/>
  <c r="F552" i="1183" s="1"/>
  <c r="F553" i="1183" s="1"/>
  <c r="F554" i="1183" s="1"/>
  <c r="F555" i="1183" s="1"/>
  <c r="F556" i="1183" s="1"/>
  <c r="F557" i="1183" s="1"/>
  <c r="F558" i="1183" s="1"/>
  <c r="F559" i="1183" s="1"/>
  <c r="F560" i="1183" s="1"/>
  <c r="F561" i="1183" s="1"/>
  <c r="F562" i="1183" s="1"/>
  <c r="F563" i="1183" s="1"/>
  <c r="F564" i="1183" s="1"/>
  <c r="F565" i="1183" s="1"/>
  <c r="F566" i="1183" s="1"/>
  <c r="F567" i="1183" s="1"/>
  <c r="F568" i="1183" s="1"/>
  <c r="F569" i="1183" s="1"/>
  <c r="F570" i="1183" s="1"/>
  <c r="F571" i="1183" s="1"/>
  <c r="F572" i="1183" s="1"/>
  <c r="F573" i="1183" s="1"/>
  <c r="F574" i="1183" s="1"/>
  <c r="F575" i="1183" s="1"/>
  <c r="F576" i="1183" s="1"/>
  <c r="F577" i="1183" s="1"/>
  <c r="F578" i="1183" s="1"/>
  <c r="F579" i="1183" s="1"/>
  <c r="F580" i="1183" s="1"/>
  <c r="F581" i="1183" s="1"/>
  <c r="F582" i="1183" s="1"/>
  <c r="F583" i="1183" s="1"/>
  <c r="F584" i="1183" s="1"/>
  <c r="F585" i="1183" s="1"/>
  <c r="F586" i="1183" s="1"/>
  <c r="F587" i="1183" s="1"/>
  <c r="F588" i="1183" s="1"/>
  <c r="F589" i="1183" s="1"/>
  <c r="F590" i="1183" s="1"/>
  <c r="F591" i="1183" s="1"/>
  <c r="F592" i="1183" s="1"/>
  <c r="F593" i="1183" s="1"/>
  <c r="F594" i="1183" s="1"/>
  <c r="F595" i="1183" s="1"/>
  <c r="F596" i="1183" s="1"/>
  <c r="F597" i="1183" s="1"/>
  <c r="F598" i="1183" s="1"/>
  <c r="F599" i="1183" s="1"/>
  <c r="F600" i="1183" s="1"/>
  <c r="F601" i="1183" s="1"/>
  <c r="F602" i="1183" s="1"/>
  <c r="F603" i="1183" s="1"/>
  <c r="F604" i="1183" s="1"/>
  <c r="F605" i="1183" s="1"/>
  <c r="F606" i="1183" s="1"/>
  <c r="F607" i="1183" s="1"/>
  <c r="F608" i="1183" s="1"/>
  <c r="F609" i="1183" s="1"/>
  <c r="F610" i="1183" s="1"/>
  <c r="F611" i="1183" s="1"/>
  <c r="F612" i="1183" s="1"/>
  <c r="F613" i="1183" s="1"/>
  <c r="F614" i="1183" s="1"/>
  <c r="F615" i="1183" s="1"/>
  <c r="F616" i="1183" s="1"/>
  <c r="F617" i="1183" s="1"/>
  <c r="F618" i="1183" s="1"/>
  <c r="F619" i="1183" s="1"/>
  <c r="F620" i="1183" s="1"/>
  <c r="F621" i="1183" s="1"/>
  <c r="F622" i="1183" s="1"/>
  <c r="F623" i="1183" s="1"/>
  <c r="F624" i="1183" s="1"/>
  <c r="F625" i="1183" s="1"/>
  <c r="F626" i="1183" s="1"/>
  <c r="F627" i="1183" s="1"/>
  <c r="F628" i="1183" s="1"/>
  <c r="F629" i="1183" s="1"/>
  <c r="F630" i="1183" s="1"/>
  <c r="F631" i="1183" s="1"/>
  <c r="F632" i="1183" s="1"/>
  <c r="F633" i="1183" s="1"/>
  <c r="F634" i="1183" s="1"/>
  <c r="F635" i="1183" s="1"/>
  <c r="F636" i="1183" s="1"/>
  <c r="F637" i="1183" s="1"/>
  <c r="F638" i="1183" s="1"/>
  <c r="F639" i="1183" s="1"/>
  <c r="F640" i="1183" s="1"/>
  <c r="F641" i="1183" s="1"/>
  <c r="F642" i="1183" s="1"/>
  <c r="F643" i="1183" s="1"/>
  <c r="F644" i="1183" s="1"/>
  <c r="F645" i="1183" s="1"/>
  <c r="F646" i="1183" s="1"/>
  <c r="F647" i="1183" s="1"/>
  <c r="F648" i="1183" s="1"/>
  <c r="F649" i="1183" s="1"/>
  <c r="F650" i="1183" s="1"/>
  <c r="F651" i="1183" s="1"/>
  <c r="F652" i="1183" s="1"/>
  <c r="F653" i="1183" s="1"/>
  <c r="F654" i="1183" s="1"/>
  <c r="F655" i="1183" s="1"/>
  <c r="F656" i="1183" s="1"/>
  <c r="F657" i="1183" s="1"/>
  <c r="F658" i="1183" s="1"/>
  <c r="F659" i="1183" s="1"/>
  <c r="F660" i="1183" s="1"/>
  <c r="F661" i="1183" s="1"/>
  <c r="F662" i="1183" s="1"/>
  <c r="F663" i="1183" s="1"/>
  <c r="F664" i="1183" s="1"/>
  <c r="F665" i="1183" s="1"/>
  <c r="F666" i="1183" s="1"/>
  <c r="F667" i="1183" s="1"/>
  <c r="F668" i="1183" s="1"/>
  <c r="F669" i="1183" s="1"/>
  <c r="F670" i="1183" s="1"/>
  <c r="F671" i="1183" s="1"/>
  <c r="F672" i="1183" s="1"/>
  <c r="F673" i="1183" s="1"/>
  <c r="F674" i="1183" s="1"/>
  <c r="F675" i="1183" s="1"/>
  <c r="F676" i="1183" s="1"/>
  <c r="F677" i="1183" s="1"/>
  <c r="F678" i="1183" s="1"/>
  <c r="F679" i="1183" s="1"/>
  <c r="F680" i="1183" s="1"/>
  <c r="F681" i="1183" s="1"/>
  <c r="F682" i="1183" s="1"/>
  <c r="F683" i="1183" s="1"/>
  <c r="F684" i="1183" s="1"/>
  <c r="F685" i="1183" s="1"/>
  <c r="F686" i="1183" s="1"/>
  <c r="F687" i="1183" s="1"/>
  <c r="F688" i="1183" s="1"/>
  <c r="F689" i="1183" s="1"/>
  <c r="F690" i="1183" s="1"/>
  <c r="F691" i="1183" s="1"/>
  <c r="F692" i="1183" s="1"/>
  <c r="F693" i="1183" s="1"/>
  <c r="F694" i="1183" s="1"/>
  <c r="F695" i="1183" s="1"/>
  <c r="F696" i="1183" s="1"/>
  <c r="F697" i="1183" s="1"/>
  <c r="F698" i="1183" s="1"/>
  <c r="F699" i="1183" s="1"/>
  <c r="F700" i="1183" s="1"/>
  <c r="F701" i="1183" s="1"/>
  <c r="F702" i="1183" s="1"/>
  <c r="F703" i="1183" s="1"/>
  <c r="F704" i="1183" s="1"/>
  <c r="F705" i="1183" s="1"/>
  <c r="F706" i="1183" s="1"/>
  <c r="F707" i="1183" s="1"/>
  <c r="F708" i="1183" s="1"/>
  <c r="F709" i="1183" s="1"/>
  <c r="F710" i="1183" s="1"/>
  <c r="F711" i="1183" s="1"/>
  <c r="F712" i="1183" s="1"/>
  <c r="F713" i="1183" s="1"/>
  <c r="F714" i="1183" s="1"/>
  <c r="F715" i="1183" s="1"/>
  <c r="F716" i="1183" s="1"/>
  <c r="F717" i="1183" s="1"/>
  <c r="F718" i="1183" s="1"/>
  <c r="F719" i="1183" s="1"/>
  <c r="F720" i="1183" s="1"/>
  <c r="F721" i="1183" s="1"/>
  <c r="F722" i="1183" s="1"/>
  <c r="F723" i="1183" s="1"/>
  <c r="F724" i="1183" s="1"/>
  <c r="F725" i="1183" s="1"/>
  <c r="F726" i="1183" s="1"/>
  <c r="F727" i="1183" s="1"/>
  <c r="F728" i="1183" s="1"/>
  <c r="F729" i="1183" s="1"/>
  <c r="F730" i="1183" s="1"/>
  <c r="F731" i="1183" s="1"/>
  <c r="F732" i="1183" s="1"/>
  <c r="F733" i="1183" s="1"/>
  <c r="F734" i="1183" s="1"/>
  <c r="F735" i="1183" s="1"/>
  <c r="F736" i="1183" s="1"/>
  <c r="F737" i="1183" s="1"/>
  <c r="F738" i="1183" s="1"/>
  <c r="F739" i="1183" s="1"/>
  <c r="F740" i="1183" s="1"/>
  <c r="F741" i="1183" s="1"/>
  <c r="F742" i="1183" s="1"/>
  <c r="F743" i="1183" s="1"/>
  <c r="F744" i="1183" s="1"/>
  <c r="F745" i="1183" s="1"/>
  <c r="F746" i="1183" s="1"/>
  <c r="F747" i="1183" s="1"/>
  <c r="F748" i="1183" s="1"/>
  <c r="F749" i="1183" s="1"/>
  <c r="F750" i="1183" s="1"/>
  <c r="F751" i="1183" s="1"/>
  <c r="F752" i="1183" s="1"/>
  <c r="F753" i="1183" s="1"/>
  <c r="F754" i="1183" s="1"/>
  <c r="F755" i="1183" s="1"/>
  <c r="F756" i="1183" s="1"/>
  <c r="F757" i="1183" s="1"/>
  <c r="F758" i="1183" s="1"/>
  <c r="F759" i="1183" s="1"/>
  <c r="F760" i="1183" s="1"/>
  <c r="F761" i="1183" s="1"/>
  <c r="F762" i="1183" s="1"/>
  <c r="F763" i="1183" s="1"/>
  <c r="F764" i="1183" s="1"/>
  <c r="F765" i="1183" s="1"/>
  <c r="F766" i="1183" s="1"/>
  <c r="F767" i="1183" s="1"/>
  <c r="F768" i="1183" s="1"/>
  <c r="F769" i="1183" s="1"/>
  <c r="F770" i="1183" s="1"/>
  <c r="F771" i="1183" s="1"/>
  <c r="F772" i="1183" s="1"/>
  <c r="F773" i="1183" s="1"/>
  <c r="F774" i="1183" s="1"/>
  <c r="F775" i="1183" s="1"/>
  <c r="F776" i="1183" s="1"/>
  <c r="F777" i="1183" s="1"/>
  <c r="F778" i="1183" s="1"/>
  <c r="F779" i="1183" s="1"/>
  <c r="F780" i="1183" s="1"/>
  <c r="F781" i="1183" s="1"/>
  <c r="F782" i="1183" s="1"/>
  <c r="F783" i="1183" s="1"/>
  <c r="F784" i="1183" s="1"/>
  <c r="F785" i="1183" s="1"/>
  <c r="F786" i="1183" s="1"/>
  <c r="F787" i="1183" s="1"/>
  <c r="F788" i="1183" s="1"/>
  <c r="F789" i="1183" s="1"/>
  <c r="F790" i="1183" s="1"/>
  <c r="F791" i="1183" s="1"/>
  <c r="F792" i="1183" s="1"/>
  <c r="F793" i="1183" s="1"/>
  <c r="F794" i="1183" s="1"/>
  <c r="F795" i="1183" s="1"/>
  <c r="F796" i="1183" s="1"/>
  <c r="F797" i="1183" s="1"/>
  <c r="F798" i="1183" s="1"/>
  <c r="F799" i="1183" s="1"/>
  <c r="F800" i="1183" s="1"/>
  <c r="F801" i="1183" s="1"/>
  <c r="F802" i="1183" s="1"/>
  <c r="F803" i="1183" s="1"/>
  <c r="F804" i="1183" s="1"/>
  <c r="F805" i="1183" s="1"/>
  <c r="F806" i="1183" s="1"/>
  <c r="F807" i="1183" s="1"/>
  <c r="F808" i="1183" s="1"/>
  <c r="F809" i="1183" s="1"/>
  <c r="F810" i="1183" s="1"/>
  <c r="F811" i="1183" s="1"/>
  <c r="F812" i="1183" s="1"/>
  <c r="F813" i="1183" s="1"/>
  <c r="F814" i="1183" s="1"/>
  <c r="F815" i="1183" s="1"/>
  <c r="F816" i="1183" s="1"/>
  <c r="F817" i="1183" s="1"/>
  <c r="F818" i="1183" s="1"/>
  <c r="F819" i="1183" s="1"/>
  <c r="F820" i="1183" s="1"/>
  <c r="F821" i="1183" s="1"/>
  <c r="F822" i="1183" s="1"/>
  <c r="F823" i="1183" s="1"/>
  <c r="F824" i="1183" s="1"/>
  <c r="F825" i="1183" s="1"/>
  <c r="F826" i="1183" s="1"/>
  <c r="F827" i="1183" s="1"/>
  <c r="F828" i="1183" s="1"/>
  <c r="F829" i="1183" s="1"/>
  <c r="F830" i="1183" s="1"/>
  <c r="F831" i="1183" s="1"/>
  <c r="F832" i="1183" s="1"/>
  <c r="F833" i="1183" s="1"/>
  <c r="F834" i="1183" s="1"/>
  <c r="F835" i="1183" s="1"/>
  <c r="F836" i="1183" s="1"/>
  <c r="F837" i="1183" s="1"/>
  <c r="F838" i="1183" s="1"/>
  <c r="F839" i="1183" s="1"/>
  <c r="F840" i="1183" s="1"/>
  <c r="F841" i="1183" s="1"/>
  <c r="F842" i="1183" s="1"/>
  <c r="F843" i="1183" s="1"/>
  <c r="F844" i="1183" s="1"/>
  <c r="F845" i="1183" s="1"/>
  <c r="F846" i="1183" s="1"/>
  <c r="F847" i="1183" s="1"/>
  <c r="F848" i="1183" s="1"/>
  <c r="F849" i="1183" s="1"/>
  <c r="F850" i="1183" s="1"/>
  <c r="F851" i="1183" s="1"/>
  <c r="F852" i="1183" s="1"/>
  <c r="F853" i="1183" s="1"/>
  <c r="F854" i="1183" s="1"/>
  <c r="F855" i="1183" s="1"/>
  <c r="F856" i="1183" s="1"/>
  <c r="F857" i="1183" s="1"/>
  <c r="F858" i="1183" s="1"/>
  <c r="F859" i="1183" s="1"/>
  <c r="F860" i="1183" s="1"/>
  <c r="F861" i="1183" s="1"/>
  <c r="F862" i="1183" s="1"/>
  <c r="F863" i="1183" s="1"/>
  <c r="F864" i="1183" s="1"/>
  <c r="F865" i="1183" s="1"/>
  <c r="F866" i="1183" s="1"/>
  <c r="F867" i="1183" s="1"/>
  <c r="F868" i="1183" s="1"/>
  <c r="F869" i="1183" s="1"/>
  <c r="F870" i="1183" s="1"/>
  <c r="F871" i="1183" s="1"/>
  <c r="F872" i="1183" s="1"/>
  <c r="F873" i="1183" s="1"/>
  <c r="F874" i="1183" s="1"/>
  <c r="F875" i="1183" s="1"/>
  <c r="F876" i="1183" s="1"/>
  <c r="F877" i="1183" s="1"/>
  <c r="F878" i="1183" s="1"/>
  <c r="F879" i="1183" s="1"/>
  <c r="F880" i="1183" s="1"/>
  <c r="F881" i="1183" s="1"/>
  <c r="F882" i="1183" s="1"/>
  <c r="F883" i="1183" s="1"/>
  <c r="F884" i="1183" s="1"/>
  <c r="F885" i="1183" s="1"/>
  <c r="F886" i="1183" s="1"/>
  <c r="F887" i="1183" s="1"/>
  <c r="F888" i="1183" s="1"/>
  <c r="F889" i="1183" s="1"/>
  <c r="F890" i="1183" s="1"/>
  <c r="F891" i="1183" s="1"/>
  <c r="F892" i="1183" s="1"/>
  <c r="F893" i="1183" s="1"/>
  <c r="F894" i="1183" s="1"/>
  <c r="F895" i="1183" s="1"/>
  <c r="F896" i="1183" s="1"/>
  <c r="F897" i="1183" s="1"/>
  <c r="F898" i="1183" s="1"/>
  <c r="F899" i="1183" s="1"/>
  <c r="F900" i="1183" s="1"/>
  <c r="F901" i="1183" s="1"/>
  <c r="F902" i="1183" s="1"/>
  <c r="F903" i="1183" s="1"/>
  <c r="F904" i="1183" s="1"/>
  <c r="F905" i="1183" s="1"/>
  <c r="F906" i="1183" s="1"/>
  <c r="F907" i="1183" s="1"/>
  <c r="F908" i="1183" s="1"/>
  <c r="F909" i="1183" s="1"/>
  <c r="F910" i="1183" s="1"/>
  <c r="F911" i="1183" s="1"/>
  <c r="F912" i="1183" s="1"/>
  <c r="F913" i="1183" s="1"/>
  <c r="F914" i="1183" s="1"/>
  <c r="F915" i="1183" s="1"/>
  <c r="F916" i="1183" s="1"/>
  <c r="F917" i="1183" s="1"/>
  <c r="F918" i="1183" s="1"/>
  <c r="F919" i="1183" s="1"/>
  <c r="F920" i="1183" s="1"/>
  <c r="F921" i="1183" s="1"/>
  <c r="F922" i="1183" s="1"/>
  <c r="F923" i="1183" s="1"/>
  <c r="F924" i="1183" s="1"/>
  <c r="F925" i="1183" s="1"/>
  <c r="F926" i="1183" s="1"/>
  <c r="F927" i="1183" s="1"/>
  <c r="F928" i="1183" s="1"/>
  <c r="F929" i="1183" s="1"/>
  <c r="F930" i="1183" s="1"/>
  <c r="F931" i="1183" s="1"/>
  <c r="F932" i="1183" s="1"/>
  <c r="F933" i="1183" s="1"/>
  <c r="F934" i="1183" s="1"/>
  <c r="F935" i="1183" s="1"/>
  <c r="F936" i="1183" s="1"/>
  <c r="F937" i="1183" s="1"/>
  <c r="F938" i="1183" s="1"/>
  <c r="F939" i="1183" s="1"/>
  <c r="F940" i="1183" s="1"/>
  <c r="F941" i="1183" s="1"/>
  <c r="F942" i="1183" s="1"/>
  <c r="F943" i="1183" s="1"/>
  <c r="F944" i="1183" s="1"/>
  <c r="F945" i="1183" s="1"/>
  <c r="F946" i="1183" s="1"/>
  <c r="F947" i="1183" s="1"/>
  <c r="F948" i="1183" s="1"/>
  <c r="F949" i="1183" s="1"/>
  <c r="F950" i="1183" s="1"/>
  <c r="F951" i="1183" s="1"/>
  <c r="F952" i="1183" s="1"/>
  <c r="F953" i="1183" s="1"/>
  <c r="F954" i="1183" s="1"/>
  <c r="F955" i="1183" s="1"/>
  <c r="F956" i="1183" s="1"/>
  <c r="F957" i="1183" s="1"/>
  <c r="F958" i="1183" s="1"/>
  <c r="F959" i="1183" s="1"/>
  <c r="F960" i="1183" s="1"/>
  <c r="F961" i="1183" s="1"/>
  <c r="AH398" i="1183"/>
  <c r="AI398" i="1183" s="1"/>
  <c r="AH530" i="1183"/>
  <c r="AI530" i="1183" s="1"/>
  <c r="AH4" i="1183"/>
  <c r="AI4" i="1183" s="1"/>
  <c r="X4" i="1183"/>
  <c r="W4" i="1183"/>
  <c r="AP13" i="1183"/>
  <c r="AH26" i="1183"/>
  <c r="AI26" i="1183" s="1"/>
  <c r="AH47" i="1183"/>
  <c r="AI47" i="1183" s="1"/>
  <c r="AH52" i="1183"/>
  <c r="AI52" i="1183" s="1"/>
  <c r="AP60" i="1183"/>
  <c r="AH66" i="1183"/>
  <c r="AI66" i="1183" s="1"/>
  <c r="AH73" i="1183"/>
  <c r="AI73" i="1183" s="1"/>
  <c r="AH8" i="1183"/>
  <c r="AI8" i="1183" s="1"/>
  <c r="P8" i="1183"/>
  <c r="O8" i="1183"/>
  <c r="Q8" i="1183" s="1"/>
  <c r="N8" i="1183"/>
  <c r="L8" i="1183"/>
  <c r="K8" i="1183"/>
  <c r="I8" i="1183" s="1"/>
  <c r="X8" i="1183"/>
  <c r="J8" i="1183"/>
  <c r="W8" i="1183"/>
  <c r="AH68" i="1183"/>
  <c r="AI68" i="1183" s="1"/>
  <c r="AH99" i="1183"/>
  <c r="AI99" i="1183" s="1"/>
  <c r="AH28" i="1183"/>
  <c r="AI28" i="1183" s="1"/>
  <c r="AP36" i="1183"/>
  <c r="AH42" i="1183"/>
  <c r="AI42" i="1183" s="1"/>
  <c r="AH49" i="1183"/>
  <c r="AI49" i="1183" s="1"/>
  <c r="AP98" i="1183"/>
  <c r="AH23" i="1183"/>
  <c r="AI23" i="1183" s="1"/>
  <c r="AH44" i="1183"/>
  <c r="AI44" i="1183" s="1"/>
  <c r="AH5" i="1183"/>
  <c r="AI5" i="1183" s="1"/>
  <c r="AH59" i="1183"/>
  <c r="AI59" i="1183" s="1"/>
  <c r="AH64" i="1183"/>
  <c r="AI64" i="1183" s="1"/>
  <c r="AP72" i="1183"/>
  <c r="AH78" i="1183"/>
  <c r="AI78" i="1183" s="1"/>
  <c r="AH9" i="1183"/>
  <c r="AI9" i="1183" s="1"/>
  <c r="AH30" i="1183"/>
  <c r="AI30" i="1183" s="1"/>
  <c r="AP80" i="1183"/>
  <c r="AP27" i="1183"/>
  <c r="AH35" i="1183"/>
  <c r="AI35" i="1183" s="1"/>
  <c r="AH40" i="1183"/>
  <c r="AI40" i="1183" s="1"/>
  <c r="AP48" i="1183"/>
  <c r="AH54" i="1183"/>
  <c r="AI54" i="1183" s="1"/>
  <c r="AH61" i="1183"/>
  <c r="AI61" i="1183" s="1"/>
  <c r="AH56" i="1183"/>
  <c r="AI56" i="1183" s="1"/>
  <c r="AH37" i="1183"/>
  <c r="AI37" i="1183" s="1"/>
  <c r="AH97" i="1183"/>
  <c r="AI97" i="1183" s="1"/>
  <c r="AH32" i="1183"/>
  <c r="AI32" i="1183" s="1"/>
  <c r="AH71" i="1183"/>
  <c r="AI71" i="1183" s="1"/>
  <c r="AH76" i="1183"/>
  <c r="AI76" i="1183" s="1"/>
  <c r="AH21" i="1183"/>
  <c r="AI21" i="1183" s="1"/>
  <c r="J7" i="1183"/>
  <c r="X7" i="1183"/>
  <c r="AG11" i="1183"/>
  <c r="AG25" i="1183"/>
  <c r="AG34" i="1183"/>
  <c r="AG46" i="1183"/>
  <c r="AG58" i="1183"/>
  <c r="AG70" i="1183"/>
  <c r="M87" i="1183"/>
  <c r="M100" i="1183"/>
  <c r="K7" i="1183"/>
  <c r="I7" i="1183" s="1"/>
  <c r="AG10" i="1183"/>
  <c r="AP10" i="1183" s="1"/>
  <c r="AG39" i="1183"/>
  <c r="AP39" i="1183" s="1"/>
  <c r="AG51" i="1183"/>
  <c r="AP51" i="1183" s="1"/>
  <c r="AG63" i="1183"/>
  <c r="AP63" i="1183" s="1"/>
  <c r="AG75" i="1183"/>
  <c r="AP75" i="1183" s="1"/>
  <c r="AH86" i="1183"/>
  <c r="AI86" i="1183" s="1"/>
  <c r="AG89" i="1183"/>
  <c r="AP89" i="1183" s="1"/>
  <c r="AG92" i="1183"/>
  <c r="AP92" i="1183" s="1"/>
  <c r="AH115" i="1183"/>
  <c r="AI115" i="1183" s="1"/>
  <c r="M116" i="1183"/>
  <c r="AG116" i="1183"/>
  <c r="AP116" i="1183" s="1"/>
  <c r="AH147" i="1183"/>
  <c r="AI147" i="1183" s="1"/>
  <c r="AH155" i="1183"/>
  <c r="AI155" i="1183" s="1"/>
  <c r="AH172" i="1183"/>
  <c r="AI172" i="1183" s="1"/>
  <c r="L7" i="1183"/>
  <c r="AG9" i="1183"/>
  <c r="AP9" i="1183" s="1"/>
  <c r="M14" i="1183"/>
  <c r="M15" i="1183"/>
  <c r="M16" i="1183"/>
  <c r="M17" i="1183"/>
  <c r="M18" i="1183"/>
  <c r="M19" i="1183"/>
  <c r="M20" i="1183"/>
  <c r="M22" i="1183"/>
  <c r="AG23" i="1183"/>
  <c r="AP23" i="1183" s="1"/>
  <c r="M29" i="1183"/>
  <c r="M31" i="1183"/>
  <c r="AG32" i="1183"/>
  <c r="AP32" i="1183" s="1"/>
  <c r="M43" i="1183"/>
  <c r="AG44" i="1183"/>
  <c r="AP44" i="1183" s="1"/>
  <c r="M55" i="1183"/>
  <c r="AG56" i="1183"/>
  <c r="AP56" i="1183" s="1"/>
  <c r="M67" i="1183"/>
  <c r="AG68" i="1183"/>
  <c r="AP68" i="1183" s="1"/>
  <c r="M79" i="1183"/>
  <c r="M85" i="1183"/>
  <c r="AG88" i="1183"/>
  <c r="AP88" i="1183" s="1"/>
  <c r="AG90" i="1183"/>
  <c r="AP90" i="1183" s="1"/>
  <c r="Z106" i="1183"/>
  <c r="AG21" i="1183"/>
  <c r="AP21" i="1183" s="1"/>
  <c r="AG28" i="1183"/>
  <c r="AP28" i="1183" s="1"/>
  <c r="AG30" i="1183"/>
  <c r="AP30" i="1183" s="1"/>
  <c r="AG37" i="1183"/>
  <c r="AP37" i="1183" s="1"/>
  <c r="AG49" i="1183"/>
  <c r="AP49" i="1183" s="1"/>
  <c r="AG61" i="1183"/>
  <c r="AP61" i="1183" s="1"/>
  <c r="AG73" i="1183"/>
  <c r="AP73" i="1183" s="1"/>
  <c r="AH90" i="1183"/>
  <c r="AI90" i="1183" s="1"/>
  <c r="AH98" i="1183"/>
  <c r="AI98" i="1183" s="1"/>
  <c r="W3" i="1183"/>
  <c r="N7" i="1183"/>
  <c r="AH7" i="1183"/>
  <c r="AI7" i="1183" s="1"/>
  <c r="M12" i="1183"/>
  <c r="M41" i="1183"/>
  <c r="M53" i="1183"/>
  <c r="M65" i="1183"/>
  <c r="M77" i="1183"/>
  <c r="AG87" i="1183"/>
  <c r="AP87" i="1183" s="1"/>
  <c r="Z91" i="1183"/>
  <c r="M103" i="1183"/>
  <c r="AG114" i="1183"/>
  <c r="AP114" i="1183" s="1"/>
  <c r="AH134" i="1183"/>
  <c r="AI134" i="1183" s="1"/>
  <c r="X3" i="1183"/>
  <c r="O7" i="1183"/>
  <c r="Q7" i="1183" s="1"/>
  <c r="M11" i="1183"/>
  <c r="M25" i="1183"/>
  <c r="AG26" i="1183"/>
  <c r="AP26" i="1183" s="1"/>
  <c r="M34" i="1183"/>
  <c r="AG35" i="1183"/>
  <c r="AP35" i="1183" s="1"/>
  <c r="M46" i="1183"/>
  <c r="AG47" i="1183"/>
  <c r="AP47" i="1183" s="1"/>
  <c r="M58" i="1183"/>
  <c r="AG59" i="1183"/>
  <c r="AP59" i="1183" s="1"/>
  <c r="M70" i="1183"/>
  <c r="AG71" i="1183"/>
  <c r="AP71" i="1183" s="1"/>
  <c r="M80" i="1183"/>
  <c r="AH110" i="1183"/>
  <c r="AI110" i="1183" s="1"/>
  <c r="AH118" i="1183"/>
  <c r="AI118" i="1183" s="1"/>
  <c r="AH121" i="1183"/>
  <c r="AI121" i="1183" s="1"/>
  <c r="AH126" i="1183"/>
  <c r="AI126" i="1183" s="1"/>
  <c r="AH131" i="1183"/>
  <c r="AI131" i="1183" s="1"/>
  <c r="P7" i="1183"/>
  <c r="M10" i="1183"/>
  <c r="M39" i="1183"/>
  <c r="AG40" i="1183"/>
  <c r="AP40" i="1183" s="1"/>
  <c r="M51" i="1183"/>
  <c r="AG52" i="1183"/>
  <c r="AP52" i="1183" s="1"/>
  <c r="M63" i="1183"/>
  <c r="AG64" i="1183"/>
  <c r="AP64" i="1183" s="1"/>
  <c r="M75" i="1183"/>
  <c r="AG76" i="1183"/>
  <c r="AP76" i="1183" s="1"/>
  <c r="M107" i="1183"/>
  <c r="AH138" i="1183"/>
  <c r="AI138" i="1183" s="1"/>
  <c r="AH165" i="1183"/>
  <c r="AI165" i="1183" s="1"/>
  <c r="AG5" i="1183"/>
  <c r="AP5" i="1183" s="1"/>
  <c r="AH83" i="1183"/>
  <c r="AI83" i="1183" s="1"/>
  <c r="AG84" i="1183"/>
  <c r="AP84" i="1183" s="1"/>
  <c r="M93" i="1183"/>
  <c r="Z109" i="1183"/>
  <c r="AG113" i="1183"/>
  <c r="AP113" i="1183" s="1"/>
  <c r="AH128" i="1183"/>
  <c r="AI128" i="1183" s="1"/>
  <c r="AH143" i="1183"/>
  <c r="AI143" i="1183" s="1"/>
  <c r="AH24" i="1183"/>
  <c r="AI24" i="1183" s="1"/>
  <c r="AH33" i="1183"/>
  <c r="AI33" i="1183" s="1"/>
  <c r="AH45" i="1183"/>
  <c r="AI45" i="1183" s="1"/>
  <c r="AH57" i="1183"/>
  <c r="AI57" i="1183" s="1"/>
  <c r="AH69" i="1183"/>
  <c r="AI69" i="1183" s="1"/>
  <c r="AH82" i="1183"/>
  <c r="AI82" i="1183" s="1"/>
  <c r="AH84" i="1183"/>
  <c r="AI84" i="1183" s="1"/>
  <c r="AG85" i="1183"/>
  <c r="AP85" i="1183" s="1"/>
  <c r="M89" i="1183"/>
  <c r="M92" i="1183"/>
  <c r="M101" i="1183"/>
  <c r="M106" i="1183"/>
  <c r="M113" i="1183"/>
  <c r="AH123" i="1183"/>
  <c r="AI123" i="1183" s="1"/>
  <c r="AH135" i="1183"/>
  <c r="AI135" i="1183" s="1"/>
  <c r="AG2" i="1183"/>
  <c r="AP2" i="1183" s="1"/>
  <c r="M6" i="1183"/>
  <c r="AG20" i="1183"/>
  <c r="AP20" i="1183" s="1"/>
  <c r="AG22" i="1183"/>
  <c r="AP22" i="1183" s="1"/>
  <c r="AG29" i="1183"/>
  <c r="AP29" i="1183" s="1"/>
  <c r="AG31" i="1183"/>
  <c r="AP31" i="1183" s="1"/>
  <c r="AH38" i="1183"/>
  <c r="AI38" i="1183" s="1"/>
  <c r="AG43" i="1183"/>
  <c r="AP43" i="1183" s="1"/>
  <c r="AH50" i="1183"/>
  <c r="AI50" i="1183" s="1"/>
  <c r="AG55" i="1183"/>
  <c r="AP55" i="1183" s="1"/>
  <c r="AH62" i="1183"/>
  <c r="AI62" i="1183" s="1"/>
  <c r="AG67" i="1183"/>
  <c r="AP67" i="1183" s="1"/>
  <c r="AH74" i="1183"/>
  <c r="AI74" i="1183" s="1"/>
  <c r="AG79" i="1183"/>
  <c r="AP79" i="1183" s="1"/>
  <c r="M91" i="1183"/>
  <c r="AH95" i="1183"/>
  <c r="AI95" i="1183" s="1"/>
  <c r="AG103" i="1183"/>
  <c r="AP103" i="1183" s="1"/>
  <c r="AH104" i="1183"/>
  <c r="AI104" i="1183" s="1"/>
  <c r="AG106" i="1183"/>
  <c r="AP106" i="1183" s="1"/>
  <c r="AH112" i="1183"/>
  <c r="AI112" i="1183" s="1"/>
  <c r="AH146" i="1183"/>
  <c r="AI146" i="1183" s="1"/>
  <c r="AH159" i="1183"/>
  <c r="AI159" i="1183" s="1"/>
  <c r="AH81" i="1183"/>
  <c r="AI81" i="1183" s="1"/>
  <c r="M88" i="1183"/>
  <c r="AH94" i="1183"/>
  <c r="AI94" i="1183" s="1"/>
  <c r="AG97" i="1183"/>
  <c r="AP97" i="1183" s="1"/>
  <c r="Z103" i="1183"/>
  <c r="AH111" i="1183"/>
  <c r="AI111" i="1183" s="1"/>
  <c r="M119" i="1183"/>
  <c r="AH133" i="1183"/>
  <c r="AI133" i="1183" s="1"/>
  <c r="AG102" i="1183"/>
  <c r="AP102" i="1183" s="1"/>
  <c r="AH150" i="1183"/>
  <c r="AI150" i="1183" s="1"/>
  <c r="AG125" i="1183"/>
  <c r="AG137" i="1183"/>
  <c r="AG149" i="1183"/>
  <c r="AH164" i="1183"/>
  <c r="AI164" i="1183" s="1"/>
  <c r="AG185" i="1183"/>
  <c r="AP185" i="1183" s="1"/>
  <c r="M191" i="1183"/>
  <c r="M117" i="1183"/>
  <c r="AG118" i="1183"/>
  <c r="M129" i="1183"/>
  <c r="AG130" i="1183"/>
  <c r="M141" i="1183"/>
  <c r="AG142" i="1183"/>
  <c r="M153" i="1183"/>
  <c r="AG154" i="1183"/>
  <c r="M163" i="1183"/>
  <c r="AG166" i="1183"/>
  <c r="AP166" i="1183" s="1"/>
  <c r="AG168" i="1183"/>
  <c r="AP168" i="1183" s="1"/>
  <c r="AH197" i="1183"/>
  <c r="AI197" i="1183" s="1"/>
  <c r="AG123" i="1183"/>
  <c r="AP123" i="1183" s="1"/>
  <c r="AG135" i="1183"/>
  <c r="AP135" i="1183" s="1"/>
  <c r="AG147" i="1183"/>
  <c r="AP147" i="1183" s="1"/>
  <c r="M160" i="1183"/>
  <c r="AH168" i="1183"/>
  <c r="AI168" i="1183" s="1"/>
  <c r="AG169" i="1183"/>
  <c r="AP169" i="1183" s="1"/>
  <c r="M173" i="1183"/>
  <c r="Z184" i="1183"/>
  <c r="AH189" i="1183"/>
  <c r="AI189" i="1183" s="1"/>
  <c r="AG190" i="1183"/>
  <c r="AP190" i="1183" s="1"/>
  <c r="AG128" i="1183"/>
  <c r="AP128" i="1183" s="1"/>
  <c r="AG165" i="1183"/>
  <c r="AP165" i="1183" s="1"/>
  <c r="Z169" i="1183"/>
  <c r="AH178" i="1183"/>
  <c r="AI178" i="1183" s="1"/>
  <c r="Z190" i="1183"/>
  <c r="M108" i="1183"/>
  <c r="M120" i="1183"/>
  <c r="M132" i="1183"/>
  <c r="AH140" i="1183"/>
  <c r="AI140" i="1183" s="1"/>
  <c r="M144" i="1183"/>
  <c r="AH152" i="1183"/>
  <c r="AI152" i="1183" s="1"/>
  <c r="M156" i="1183"/>
  <c r="AH175" i="1183"/>
  <c r="AI175" i="1183" s="1"/>
  <c r="M125" i="1183"/>
  <c r="AG126" i="1183"/>
  <c r="AP126" i="1183" s="1"/>
  <c r="M137" i="1183"/>
  <c r="AG138" i="1183"/>
  <c r="AP138" i="1183" s="1"/>
  <c r="M149" i="1183"/>
  <c r="AG150" i="1183"/>
  <c r="AP150" i="1183" s="1"/>
  <c r="AH158" i="1183"/>
  <c r="AI158" i="1183" s="1"/>
  <c r="AH183" i="1183"/>
  <c r="AI183" i="1183" s="1"/>
  <c r="AG191" i="1183"/>
  <c r="AH209" i="1183"/>
  <c r="AI209" i="1183" s="1"/>
  <c r="M130" i="1183"/>
  <c r="AG131" i="1183"/>
  <c r="AP131" i="1183" s="1"/>
  <c r="M142" i="1183"/>
  <c r="AG143" i="1183"/>
  <c r="AP143" i="1183" s="1"/>
  <c r="M154" i="1183"/>
  <c r="AG155" i="1183"/>
  <c r="AP155" i="1183" s="1"/>
  <c r="AH161" i="1183"/>
  <c r="AI161" i="1183" s="1"/>
  <c r="M171" i="1183"/>
  <c r="M185" i="1183"/>
  <c r="AH162" i="1183"/>
  <c r="AI162" i="1183" s="1"/>
  <c r="AG163" i="1183"/>
  <c r="AP163" i="1183" s="1"/>
  <c r="M167" i="1183"/>
  <c r="AH170" i="1183"/>
  <c r="AI170" i="1183" s="1"/>
  <c r="AG173" i="1183"/>
  <c r="AP173" i="1183" s="1"/>
  <c r="AG174" i="1183"/>
  <c r="AP174" i="1183" s="1"/>
  <c r="Z175" i="1183"/>
  <c r="AG177" i="1183"/>
  <c r="AP177" i="1183" s="1"/>
  <c r="AH204" i="1183"/>
  <c r="AI204" i="1183" s="1"/>
  <c r="AH124" i="1183"/>
  <c r="AI124" i="1183" s="1"/>
  <c r="AH136" i="1183"/>
  <c r="AI136" i="1183" s="1"/>
  <c r="AH148" i="1183"/>
  <c r="AI148" i="1183" s="1"/>
  <c r="Z163" i="1183"/>
  <c r="M169" i="1183"/>
  <c r="AH176" i="1183"/>
  <c r="AI176" i="1183" s="1"/>
  <c r="AH179" i="1183"/>
  <c r="AI179" i="1183" s="1"/>
  <c r="AH222" i="1183"/>
  <c r="AI222" i="1183" s="1"/>
  <c r="AG122" i="1183"/>
  <c r="AP122" i="1183" s="1"/>
  <c r="AG134" i="1183"/>
  <c r="AP134" i="1183" s="1"/>
  <c r="AG146" i="1183"/>
  <c r="AP146" i="1183" s="1"/>
  <c r="M166" i="1183"/>
  <c r="M184" i="1183"/>
  <c r="AH201" i="1183"/>
  <c r="AI201" i="1183" s="1"/>
  <c r="AP230" i="1183"/>
  <c r="AH122" i="1183"/>
  <c r="AI122" i="1183" s="1"/>
  <c r="M177" i="1183"/>
  <c r="M180" i="1183"/>
  <c r="AH182" i="1183"/>
  <c r="AI182" i="1183" s="1"/>
  <c r="AH157" i="1183"/>
  <c r="AI157" i="1183" s="1"/>
  <c r="M190" i="1183"/>
  <c r="AH192" i="1183"/>
  <c r="AI192" i="1183" s="1"/>
  <c r="AG203" i="1183"/>
  <c r="M231" i="1183"/>
  <c r="M232" i="1183"/>
  <c r="AH281" i="1183"/>
  <c r="AI281" i="1183" s="1"/>
  <c r="M195" i="1183"/>
  <c r="AG196" i="1183"/>
  <c r="AP196" i="1183" s="1"/>
  <c r="M207" i="1183"/>
  <c r="AG208" i="1183"/>
  <c r="AP208" i="1183" s="1"/>
  <c r="AH229" i="1183"/>
  <c r="AI229" i="1183" s="1"/>
  <c r="M237" i="1183"/>
  <c r="AH258" i="1183"/>
  <c r="AI258" i="1183" s="1"/>
  <c r="AH260" i="1183"/>
  <c r="AI260" i="1183" s="1"/>
  <c r="AH265" i="1183"/>
  <c r="AI265" i="1183" s="1"/>
  <c r="M188" i="1183"/>
  <c r="AG189" i="1183"/>
  <c r="AP189" i="1183" s="1"/>
  <c r="M200" i="1183"/>
  <c r="AG201" i="1183"/>
  <c r="AP201" i="1183" s="1"/>
  <c r="M212" i="1183"/>
  <c r="AG223" i="1183"/>
  <c r="AP223" i="1183" s="1"/>
  <c r="M233" i="1183"/>
  <c r="M236" i="1183"/>
  <c r="M193" i="1183"/>
  <c r="M205" i="1183"/>
  <c r="M217" i="1183"/>
  <c r="Z236" i="1183"/>
  <c r="M186" i="1183"/>
  <c r="AH194" i="1183"/>
  <c r="AI194" i="1183" s="1"/>
  <c r="M198" i="1183"/>
  <c r="AH206" i="1183"/>
  <c r="AI206" i="1183" s="1"/>
  <c r="M210" i="1183"/>
  <c r="M213" i="1183"/>
  <c r="M216" i="1183"/>
  <c r="AG219" i="1183"/>
  <c r="AP219" i="1183" s="1"/>
  <c r="AG222" i="1183"/>
  <c r="AP222" i="1183" s="1"/>
  <c r="AG192" i="1183"/>
  <c r="AP192" i="1183" s="1"/>
  <c r="M203" i="1183"/>
  <c r="AG204" i="1183"/>
  <c r="AP204" i="1183" s="1"/>
  <c r="AH211" i="1183"/>
  <c r="AI211" i="1183" s="1"/>
  <c r="AG220" i="1183"/>
  <c r="AP220" i="1183" s="1"/>
  <c r="AH221" i="1183"/>
  <c r="AI221" i="1183" s="1"/>
  <c r="AH227" i="1183"/>
  <c r="AI227" i="1183" s="1"/>
  <c r="AH235" i="1183"/>
  <c r="AI235" i="1183" s="1"/>
  <c r="AH256" i="1183"/>
  <c r="AI256" i="1183" s="1"/>
  <c r="M196" i="1183"/>
  <c r="AG197" i="1183"/>
  <c r="AP197" i="1183" s="1"/>
  <c r="M208" i="1183"/>
  <c r="AG209" i="1183"/>
  <c r="AP209" i="1183" s="1"/>
  <c r="AH220" i="1183"/>
  <c r="AI220" i="1183" s="1"/>
  <c r="AH246" i="1183"/>
  <c r="AI246" i="1183" s="1"/>
  <c r="AH248" i="1183"/>
  <c r="AI248" i="1183" s="1"/>
  <c r="Z221" i="1183"/>
  <c r="M230" i="1183"/>
  <c r="Z231" i="1183"/>
  <c r="Z233" i="1183"/>
  <c r="AG236" i="1183"/>
  <c r="AP236" i="1183" s="1"/>
  <c r="AH253" i="1183"/>
  <c r="AI253" i="1183" s="1"/>
  <c r="AH202" i="1183"/>
  <c r="AI202" i="1183" s="1"/>
  <c r="Z227" i="1183"/>
  <c r="AH241" i="1183"/>
  <c r="AI241" i="1183" s="1"/>
  <c r="AG188" i="1183"/>
  <c r="AP188" i="1183" s="1"/>
  <c r="AG200" i="1183"/>
  <c r="AP200" i="1183" s="1"/>
  <c r="M228" i="1183"/>
  <c r="AH271" i="1183"/>
  <c r="AI271" i="1183" s="1"/>
  <c r="AG214" i="1183"/>
  <c r="AP214" i="1183" s="1"/>
  <c r="AH215" i="1183"/>
  <c r="AI215" i="1183" s="1"/>
  <c r="M223" i="1183"/>
  <c r="AG232" i="1183"/>
  <c r="AP232" i="1183" s="1"/>
  <c r="M238" i="1183"/>
  <c r="AH244" i="1183"/>
  <c r="AI244" i="1183" s="1"/>
  <c r="AG215" i="1183"/>
  <c r="AP215" i="1183" s="1"/>
  <c r="M219" i="1183"/>
  <c r="AH225" i="1183"/>
  <c r="AI225" i="1183" s="1"/>
  <c r="AH268" i="1183"/>
  <c r="AI268" i="1183" s="1"/>
  <c r="AH274" i="1183"/>
  <c r="AI274" i="1183" s="1"/>
  <c r="AG250" i="1183"/>
  <c r="AP250" i="1183" s="1"/>
  <c r="AG262" i="1183"/>
  <c r="AP262" i="1183" s="1"/>
  <c r="AH279" i="1183"/>
  <c r="AI279" i="1183" s="1"/>
  <c r="AH301" i="1183"/>
  <c r="AI301" i="1183" s="1"/>
  <c r="AH303" i="1183"/>
  <c r="AI303" i="1183" s="1"/>
  <c r="AG243" i="1183"/>
  <c r="AG255" i="1183"/>
  <c r="AG267" i="1183"/>
  <c r="AG270" i="1183"/>
  <c r="AP270" i="1183" s="1"/>
  <c r="AG276" i="1183"/>
  <c r="AP276" i="1183" s="1"/>
  <c r="M283" i="1183"/>
  <c r="AH313" i="1183"/>
  <c r="AI313" i="1183" s="1"/>
  <c r="AG248" i="1183"/>
  <c r="AP248" i="1183" s="1"/>
  <c r="AG260" i="1183"/>
  <c r="AP260" i="1183" s="1"/>
  <c r="AH267" i="1183"/>
  <c r="AI267" i="1183" s="1"/>
  <c r="AG289" i="1183"/>
  <c r="AP289" i="1183" s="1"/>
  <c r="AH291" i="1183"/>
  <c r="AI291" i="1183" s="1"/>
  <c r="AP310" i="1183"/>
  <c r="AH315" i="1183"/>
  <c r="AI315" i="1183" s="1"/>
  <c r="AH320" i="1183"/>
  <c r="AI320" i="1183" s="1"/>
  <c r="AH327" i="1183"/>
  <c r="AI327" i="1183" s="1"/>
  <c r="AP333" i="1183"/>
  <c r="M240" i="1183"/>
  <c r="AG241" i="1183"/>
  <c r="AP241" i="1183" s="1"/>
  <c r="M252" i="1183"/>
  <c r="AG253" i="1183"/>
  <c r="AP253" i="1183" s="1"/>
  <c r="M264" i="1183"/>
  <c r="AG265" i="1183"/>
  <c r="AP265" i="1183" s="1"/>
  <c r="AG275" i="1183"/>
  <c r="AP275" i="1183" s="1"/>
  <c r="Z289" i="1183"/>
  <c r="AG292" i="1183"/>
  <c r="AP292" i="1183" s="1"/>
  <c r="AH325" i="1183"/>
  <c r="AI325" i="1183" s="1"/>
  <c r="M245" i="1183"/>
  <c r="M257" i="1183"/>
  <c r="M269" i="1183"/>
  <c r="AH272" i="1183"/>
  <c r="AI272" i="1183" s="1"/>
  <c r="Z292" i="1183"/>
  <c r="AP322" i="1183"/>
  <c r="AH234" i="1183"/>
  <c r="AI234" i="1183" s="1"/>
  <c r="M250" i="1183"/>
  <c r="M262" i="1183"/>
  <c r="AG274" i="1183"/>
  <c r="AP274" i="1183" s="1"/>
  <c r="M278" i="1183"/>
  <c r="AH290" i="1183"/>
  <c r="AI290" i="1183" s="1"/>
  <c r="M243" i="1183"/>
  <c r="AG244" i="1183"/>
  <c r="AP244" i="1183" s="1"/>
  <c r="M255" i="1183"/>
  <c r="AG256" i="1183"/>
  <c r="AP256" i="1183" s="1"/>
  <c r="AG268" i="1183"/>
  <c r="AP268" i="1183" s="1"/>
  <c r="AG225" i="1183"/>
  <c r="AG237" i="1183"/>
  <c r="AG249" i="1183"/>
  <c r="AG261" i="1183"/>
  <c r="M270" i="1183"/>
  <c r="AH284" i="1183"/>
  <c r="AI284" i="1183" s="1"/>
  <c r="AH294" i="1183"/>
  <c r="AI294" i="1183" s="1"/>
  <c r="AH329" i="1183"/>
  <c r="AI329" i="1183" s="1"/>
  <c r="AH249" i="1183"/>
  <c r="AI249" i="1183" s="1"/>
  <c r="AH261" i="1183"/>
  <c r="AI261" i="1183" s="1"/>
  <c r="M289" i="1183"/>
  <c r="M296" i="1183"/>
  <c r="AH299" i="1183"/>
  <c r="AI299" i="1183" s="1"/>
  <c r="AG235" i="1183"/>
  <c r="AP235" i="1183" s="1"/>
  <c r="AH242" i="1183"/>
  <c r="AI242" i="1183" s="1"/>
  <c r="AG247" i="1183"/>
  <c r="AP247" i="1183" s="1"/>
  <c r="AH254" i="1183"/>
  <c r="AI254" i="1183" s="1"/>
  <c r="AH266" i="1183"/>
  <c r="AI266" i="1183" s="1"/>
  <c r="M276" i="1183"/>
  <c r="AH282" i="1183"/>
  <c r="AI282" i="1183" s="1"/>
  <c r="Z286" i="1183"/>
  <c r="AH306" i="1183"/>
  <c r="AI306" i="1183" s="1"/>
  <c r="AH311" i="1183"/>
  <c r="AI311" i="1183" s="1"/>
  <c r="AG240" i="1183"/>
  <c r="AP240" i="1183" s="1"/>
  <c r="AH247" i="1183"/>
  <c r="AI247" i="1183" s="1"/>
  <c r="AG252" i="1183"/>
  <c r="AH259" i="1183"/>
  <c r="AI259" i="1183" s="1"/>
  <c r="AG264" i="1183"/>
  <c r="AP264" i="1183" s="1"/>
  <c r="AH275" i="1183"/>
  <c r="AI275" i="1183" s="1"/>
  <c r="AG278" i="1183"/>
  <c r="AP278" i="1183" s="1"/>
  <c r="M287" i="1183"/>
  <c r="AG279" i="1183"/>
  <c r="AP279" i="1183" s="1"/>
  <c r="AH280" i="1183"/>
  <c r="AI280" i="1183" s="1"/>
  <c r="M293" i="1183"/>
  <c r="AH318" i="1183"/>
  <c r="AI318" i="1183" s="1"/>
  <c r="AH323" i="1183"/>
  <c r="AI323" i="1183" s="1"/>
  <c r="AG305" i="1183"/>
  <c r="AP305" i="1183" s="1"/>
  <c r="AG317" i="1183"/>
  <c r="AP317" i="1183" s="1"/>
  <c r="AH346" i="1183"/>
  <c r="AI346" i="1183" s="1"/>
  <c r="AH355" i="1183"/>
  <c r="AI355" i="1183" s="1"/>
  <c r="AH369" i="1183"/>
  <c r="AI369" i="1183" s="1"/>
  <c r="M297" i="1183"/>
  <c r="M309" i="1183"/>
  <c r="M321" i="1183"/>
  <c r="M330" i="1183"/>
  <c r="AG340" i="1183"/>
  <c r="AP340" i="1183" s="1"/>
  <c r="AH379" i="1183"/>
  <c r="AI379" i="1183" s="1"/>
  <c r="AG303" i="1183"/>
  <c r="AP303" i="1183" s="1"/>
  <c r="AG315" i="1183"/>
  <c r="AP315" i="1183" s="1"/>
  <c r="M326" i="1183"/>
  <c r="AG327" i="1183"/>
  <c r="AP327" i="1183" s="1"/>
  <c r="M334" i="1183"/>
  <c r="AH340" i="1183"/>
  <c r="AI340" i="1183" s="1"/>
  <c r="AH382" i="1183"/>
  <c r="AI382" i="1183" s="1"/>
  <c r="AG296" i="1183"/>
  <c r="AG308" i="1183"/>
  <c r="AG320" i="1183"/>
  <c r="AH333" i="1183"/>
  <c r="AI333" i="1183" s="1"/>
  <c r="M349" i="1183"/>
  <c r="AH371" i="1183"/>
  <c r="AI371" i="1183" s="1"/>
  <c r="AH374" i="1183"/>
  <c r="AI374" i="1183" s="1"/>
  <c r="M288" i="1183"/>
  <c r="M300" i="1183"/>
  <c r="M312" i="1183"/>
  <c r="M324" i="1183"/>
  <c r="AH328" i="1183"/>
  <c r="AI328" i="1183" s="1"/>
  <c r="M332" i="1183"/>
  <c r="AH336" i="1183"/>
  <c r="AI336" i="1183" s="1"/>
  <c r="AG337" i="1183"/>
  <c r="AP337" i="1183" s="1"/>
  <c r="M345" i="1183"/>
  <c r="AH350" i="1183"/>
  <c r="AI350" i="1183" s="1"/>
  <c r="AH352" i="1183"/>
  <c r="AI352" i="1183" s="1"/>
  <c r="AG294" i="1183"/>
  <c r="M305" i="1183"/>
  <c r="AG306" i="1183"/>
  <c r="AP306" i="1183" s="1"/>
  <c r="M317" i="1183"/>
  <c r="AG318" i="1183"/>
  <c r="AP318" i="1183" s="1"/>
  <c r="AG329" i="1183"/>
  <c r="AP329" i="1183" s="1"/>
  <c r="AH335" i="1183"/>
  <c r="AI335" i="1183" s="1"/>
  <c r="AH337" i="1183"/>
  <c r="AI337" i="1183" s="1"/>
  <c r="AG338" i="1183"/>
  <c r="AP338" i="1183" s="1"/>
  <c r="M343" i="1183"/>
  <c r="AH367" i="1183"/>
  <c r="AI367" i="1183" s="1"/>
  <c r="M298" i="1183"/>
  <c r="AG299" i="1183"/>
  <c r="AP299" i="1183" s="1"/>
  <c r="M310" i="1183"/>
  <c r="AG311" i="1183"/>
  <c r="AP311" i="1183" s="1"/>
  <c r="M322" i="1183"/>
  <c r="AG323" i="1183"/>
  <c r="AP323" i="1183" s="1"/>
  <c r="AG330" i="1183"/>
  <c r="M339" i="1183"/>
  <c r="AH304" i="1183"/>
  <c r="AI304" i="1183" s="1"/>
  <c r="M308" i="1183"/>
  <c r="AH316" i="1183"/>
  <c r="AI316" i="1183" s="1"/>
  <c r="AH341" i="1183"/>
  <c r="AI341" i="1183" s="1"/>
  <c r="AH348" i="1183"/>
  <c r="AI348" i="1183" s="1"/>
  <c r="AG349" i="1183"/>
  <c r="AP349" i="1183" s="1"/>
  <c r="AH357" i="1183"/>
  <c r="AI357" i="1183" s="1"/>
  <c r="AG290" i="1183"/>
  <c r="AG302" i="1183"/>
  <c r="AG314" i="1183"/>
  <c r="AG326" i="1183"/>
  <c r="AG331" i="1183"/>
  <c r="AP331" i="1183" s="1"/>
  <c r="AH359" i="1183"/>
  <c r="AI359" i="1183" s="1"/>
  <c r="AH362" i="1183"/>
  <c r="AI362" i="1183" s="1"/>
  <c r="AH364" i="1183"/>
  <c r="AI364" i="1183" s="1"/>
  <c r="AH383" i="1183"/>
  <c r="AI383" i="1183" s="1"/>
  <c r="AH302" i="1183"/>
  <c r="AI302" i="1183" s="1"/>
  <c r="AH314" i="1183"/>
  <c r="AI314" i="1183" s="1"/>
  <c r="AG332" i="1183"/>
  <c r="AP332" i="1183" s="1"/>
  <c r="AH342" i="1183"/>
  <c r="AI342" i="1183" s="1"/>
  <c r="AG361" i="1183"/>
  <c r="AP361" i="1183" s="1"/>
  <c r="AG373" i="1183"/>
  <c r="AP373" i="1183" s="1"/>
  <c r="AH409" i="1183"/>
  <c r="AI409" i="1183" s="1"/>
  <c r="M353" i="1183"/>
  <c r="AG354" i="1183"/>
  <c r="AP354" i="1183" s="1"/>
  <c r="M365" i="1183"/>
  <c r="AG366" i="1183"/>
  <c r="AG378" i="1183"/>
  <c r="M387" i="1183"/>
  <c r="M391" i="1183"/>
  <c r="AH399" i="1183"/>
  <c r="AI399" i="1183" s="1"/>
  <c r="AG359" i="1183"/>
  <c r="AP359" i="1183" s="1"/>
  <c r="AG371" i="1183"/>
  <c r="AP371" i="1183" s="1"/>
  <c r="AH388" i="1183"/>
  <c r="AI388" i="1183" s="1"/>
  <c r="M396" i="1183"/>
  <c r="AH404" i="1183"/>
  <c r="AI404" i="1183" s="1"/>
  <c r="AG352" i="1183"/>
  <c r="AP352" i="1183" s="1"/>
  <c r="AG364" i="1183"/>
  <c r="AP364" i="1183" s="1"/>
  <c r="AG382" i="1183"/>
  <c r="AP382" i="1183" s="1"/>
  <c r="AH394" i="1183"/>
  <c r="AI394" i="1183" s="1"/>
  <c r="AH421" i="1183"/>
  <c r="AI421" i="1183" s="1"/>
  <c r="AG369" i="1183"/>
  <c r="AP369" i="1183" s="1"/>
  <c r="M361" i="1183"/>
  <c r="M373" i="1183"/>
  <c r="AG383" i="1183"/>
  <c r="AP383" i="1183" s="1"/>
  <c r="AH389" i="1183"/>
  <c r="AI389" i="1183" s="1"/>
  <c r="AG395" i="1183"/>
  <c r="AP395" i="1183" s="1"/>
  <c r="AH397" i="1183"/>
  <c r="AI397" i="1183" s="1"/>
  <c r="AH416" i="1183"/>
  <c r="AI416" i="1183" s="1"/>
  <c r="M354" i="1183"/>
  <c r="AG355" i="1183"/>
  <c r="AP355" i="1183" s="1"/>
  <c r="M366" i="1183"/>
  <c r="AG367" i="1183"/>
  <c r="AP367" i="1183" s="1"/>
  <c r="M378" i="1183"/>
  <c r="AG379" i="1183"/>
  <c r="AP379" i="1183" s="1"/>
  <c r="AH393" i="1183"/>
  <c r="AI393" i="1183" s="1"/>
  <c r="AH411" i="1183"/>
  <c r="AI411" i="1183" s="1"/>
  <c r="AH431" i="1183"/>
  <c r="AI431" i="1183" s="1"/>
  <c r="AG348" i="1183"/>
  <c r="AG360" i="1183"/>
  <c r="AG372" i="1183"/>
  <c r="AH384" i="1183"/>
  <c r="AI384" i="1183" s="1"/>
  <c r="AH385" i="1183"/>
  <c r="AI385" i="1183" s="1"/>
  <c r="AG396" i="1183"/>
  <c r="AH360" i="1183"/>
  <c r="AI360" i="1183" s="1"/>
  <c r="AH372" i="1183"/>
  <c r="AI372" i="1183" s="1"/>
  <c r="M376" i="1183"/>
  <c r="AH386" i="1183"/>
  <c r="AI386" i="1183" s="1"/>
  <c r="AH392" i="1183"/>
  <c r="AI392" i="1183" s="1"/>
  <c r="AG346" i="1183"/>
  <c r="AP346" i="1183" s="1"/>
  <c r="AG358" i="1183"/>
  <c r="AP358" i="1183" s="1"/>
  <c r="AH377" i="1183"/>
  <c r="AI377" i="1183" s="1"/>
  <c r="AH390" i="1183"/>
  <c r="AI390" i="1183" s="1"/>
  <c r="AG391" i="1183"/>
  <c r="M395" i="1183"/>
  <c r="AH423" i="1183"/>
  <c r="AI423" i="1183" s="1"/>
  <c r="AH434" i="1183"/>
  <c r="AI434" i="1183" s="1"/>
  <c r="AH358" i="1183"/>
  <c r="AI358" i="1183" s="1"/>
  <c r="AH370" i="1183"/>
  <c r="AI370" i="1183" s="1"/>
  <c r="AH425" i="1183"/>
  <c r="AI425" i="1183" s="1"/>
  <c r="AG403" i="1183"/>
  <c r="AG415" i="1183"/>
  <c r="AH444" i="1183"/>
  <c r="AI444" i="1183" s="1"/>
  <c r="M407" i="1183"/>
  <c r="AG408" i="1183"/>
  <c r="AG420" i="1183"/>
  <c r="AG426" i="1183"/>
  <c r="AP426" i="1183" s="1"/>
  <c r="AG429" i="1183"/>
  <c r="AP429" i="1183" s="1"/>
  <c r="AH448" i="1183"/>
  <c r="AI448" i="1183" s="1"/>
  <c r="AH456" i="1183"/>
  <c r="AI456" i="1183" s="1"/>
  <c r="AH460" i="1183"/>
  <c r="AI460" i="1183" s="1"/>
  <c r="M400" i="1183"/>
  <c r="M412" i="1183"/>
  <c r="AG425" i="1183"/>
  <c r="AP425" i="1183" s="1"/>
  <c r="AG427" i="1183"/>
  <c r="AP427" i="1183" s="1"/>
  <c r="M436" i="1183"/>
  <c r="AH446" i="1183"/>
  <c r="AI446" i="1183" s="1"/>
  <c r="AH469" i="1183"/>
  <c r="AI469" i="1183" s="1"/>
  <c r="AH427" i="1183"/>
  <c r="AI427" i="1183" s="1"/>
  <c r="AG428" i="1183"/>
  <c r="AP428" i="1183" s="1"/>
  <c r="AH435" i="1183"/>
  <c r="AI435" i="1183" s="1"/>
  <c r="AG438" i="1183"/>
  <c r="AP438" i="1183" s="1"/>
  <c r="AH440" i="1183"/>
  <c r="AI440" i="1183" s="1"/>
  <c r="AH443" i="1183"/>
  <c r="AI443" i="1183" s="1"/>
  <c r="AG399" i="1183"/>
  <c r="AP399" i="1183" s="1"/>
  <c r="AH406" i="1183"/>
  <c r="AI406" i="1183" s="1"/>
  <c r="AG411" i="1183"/>
  <c r="AP411" i="1183" s="1"/>
  <c r="AH418" i="1183"/>
  <c r="AI418" i="1183" s="1"/>
  <c r="AG423" i="1183"/>
  <c r="AP423" i="1183" s="1"/>
  <c r="AG439" i="1183"/>
  <c r="AP439" i="1183" s="1"/>
  <c r="AG392" i="1183"/>
  <c r="AP392" i="1183" s="1"/>
  <c r="M403" i="1183"/>
  <c r="AG404" i="1183"/>
  <c r="AP404" i="1183" s="1"/>
  <c r="M415" i="1183"/>
  <c r="AG416" i="1183"/>
  <c r="AP416" i="1183" s="1"/>
  <c r="AH424" i="1183"/>
  <c r="AI424" i="1183" s="1"/>
  <c r="AH437" i="1183"/>
  <c r="AI437" i="1183" s="1"/>
  <c r="AH439" i="1183"/>
  <c r="AI439" i="1183" s="1"/>
  <c r="AG440" i="1183"/>
  <c r="AP440" i="1183" s="1"/>
  <c r="AG397" i="1183"/>
  <c r="AP397" i="1183" s="1"/>
  <c r="M408" i="1183"/>
  <c r="AG409" i="1183"/>
  <c r="AP409" i="1183" s="1"/>
  <c r="M420" i="1183"/>
  <c r="AG421" i="1183"/>
  <c r="AP421" i="1183" s="1"/>
  <c r="M401" i="1183"/>
  <c r="M413" i="1183"/>
  <c r="M430" i="1183"/>
  <c r="M441" i="1183"/>
  <c r="AH402" i="1183"/>
  <c r="AI402" i="1183" s="1"/>
  <c r="AG407" i="1183"/>
  <c r="AP407" i="1183" s="1"/>
  <c r="AH414" i="1183"/>
  <c r="AI414" i="1183" s="1"/>
  <c r="M426" i="1183"/>
  <c r="M429" i="1183"/>
  <c r="M442" i="1183"/>
  <c r="AH419" i="1183"/>
  <c r="AI419" i="1183" s="1"/>
  <c r="M428" i="1183"/>
  <c r="AH432" i="1183"/>
  <c r="AI432" i="1183" s="1"/>
  <c r="AG434" i="1183"/>
  <c r="AP434" i="1183" s="1"/>
  <c r="M438" i="1183"/>
  <c r="AH451" i="1183"/>
  <c r="AI451" i="1183" s="1"/>
  <c r="AH463" i="1183"/>
  <c r="AI463" i="1183" s="1"/>
  <c r="AG450" i="1183"/>
  <c r="AP450" i="1183" s="1"/>
  <c r="AG462" i="1183"/>
  <c r="AP462" i="1183" s="1"/>
  <c r="AH477" i="1183"/>
  <c r="AI477" i="1183" s="1"/>
  <c r="AG443" i="1183"/>
  <c r="AP443" i="1183" s="1"/>
  <c r="M454" i="1183"/>
  <c r="AG455" i="1183"/>
  <c r="AP455" i="1183" s="1"/>
  <c r="M466" i="1183"/>
  <c r="AH472" i="1183"/>
  <c r="AI472" i="1183" s="1"/>
  <c r="AH499" i="1183"/>
  <c r="AI499" i="1183" s="1"/>
  <c r="M447" i="1183"/>
  <c r="AG448" i="1183"/>
  <c r="AP448" i="1183" s="1"/>
  <c r="M459" i="1183"/>
  <c r="AG460" i="1183"/>
  <c r="AP460" i="1183" s="1"/>
  <c r="AG469" i="1183"/>
  <c r="AP469" i="1183" s="1"/>
  <c r="AG483" i="1183"/>
  <c r="AP483" i="1183" s="1"/>
  <c r="AH511" i="1183"/>
  <c r="AI511" i="1183" s="1"/>
  <c r="AG453" i="1183"/>
  <c r="M464" i="1183"/>
  <c r="M467" i="1183"/>
  <c r="M445" i="1183"/>
  <c r="AH453" i="1183"/>
  <c r="AI453" i="1183" s="1"/>
  <c r="M457" i="1183"/>
  <c r="AH465" i="1183"/>
  <c r="AI465" i="1183" s="1"/>
  <c r="M468" i="1183"/>
  <c r="AG470" i="1183"/>
  <c r="AP470" i="1183" s="1"/>
  <c r="M474" i="1183"/>
  <c r="M481" i="1183"/>
  <c r="M450" i="1183"/>
  <c r="AG451" i="1183"/>
  <c r="AP451" i="1183" s="1"/>
  <c r="AH458" i="1183"/>
  <c r="AI458" i="1183" s="1"/>
  <c r="M462" i="1183"/>
  <c r="AG463" i="1183"/>
  <c r="AP463" i="1183" s="1"/>
  <c r="Z470" i="1183"/>
  <c r="AH488" i="1183"/>
  <c r="AI488" i="1183" s="1"/>
  <c r="AG444" i="1183"/>
  <c r="AP444" i="1183" s="1"/>
  <c r="M455" i="1183"/>
  <c r="AG456" i="1183"/>
  <c r="AP456" i="1183" s="1"/>
  <c r="M473" i="1183"/>
  <c r="M483" i="1183"/>
  <c r="M478" i="1183"/>
  <c r="AH449" i="1183"/>
  <c r="AI449" i="1183" s="1"/>
  <c r="AG454" i="1183"/>
  <c r="AP454" i="1183" s="1"/>
  <c r="AH461" i="1183"/>
  <c r="AI461" i="1183" s="1"/>
  <c r="AG467" i="1183"/>
  <c r="AH487" i="1183"/>
  <c r="AI487" i="1183" s="1"/>
  <c r="AG447" i="1183"/>
  <c r="AH471" i="1183"/>
  <c r="AI471" i="1183" s="1"/>
  <c r="AH479" i="1183"/>
  <c r="AI479" i="1183" s="1"/>
  <c r="M470" i="1183"/>
  <c r="AG475" i="1183"/>
  <c r="AP475" i="1183" s="1"/>
  <c r="AG476" i="1183"/>
  <c r="AP476" i="1183" s="1"/>
  <c r="M480" i="1183"/>
  <c r="AG480" i="1183"/>
  <c r="AH500" i="1183"/>
  <c r="AI500" i="1183" s="1"/>
  <c r="Z476" i="1183"/>
  <c r="M492" i="1183"/>
  <c r="AG493" i="1183"/>
  <c r="AP493" i="1183" s="1"/>
  <c r="M504" i="1183"/>
  <c r="AG505" i="1183"/>
  <c r="AP505" i="1183" s="1"/>
  <c r="AH521" i="1183"/>
  <c r="AI521" i="1183" s="1"/>
  <c r="AG522" i="1183"/>
  <c r="AP522" i="1183" s="1"/>
  <c r="AH525" i="1183"/>
  <c r="AI525" i="1183" s="1"/>
  <c r="AG486" i="1183"/>
  <c r="AG498" i="1183"/>
  <c r="AG510" i="1183"/>
  <c r="AH517" i="1183"/>
  <c r="AI517" i="1183" s="1"/>
  <c r="AH529" i="1183"/>
  <c r="AI529" i="1183" s="1"/>
  <c r="M490" i="1183"/>
  <c r="M502" i="1183"/>
  <c r="M515" i="1183"/>
  <c r="AH539" i="1183"/>
  <c r="AI539" i="1183" s="1"/>
  <c r="M495" i="1183"/>
  <c r="M507" i="1183"/>
  <c r="M516" i="1183"/>
  <c r="AH518" i="1183"/>
  <c r="AI518" i="1183" s="1"/>
  <c r="AG523" i="1183"/>
  <c r="AP523" i="1183" s="1"/>
  <c r="AH484" i="1183"/>
  <c r="AI484" i="1183" s="1"/>
  <c r="AH496" i="1183"/>
  <c r="AI496" i="1183" s="1"/>
  <c r="M512" i="1183"/>
  <c r="Z524" i="1183"/>
  <c r="AH541" i="1183"/>
  <c r="AI541" i="1183" s="1"/>
  <c r="AH549" i="1183"/>
  <c r="AI549" i="1183" s="1"/>
  <c r="AH489" i="1183"/>
  <c r="AI489" i="1183" s="1"/>
  <c r="M493" i="1183"/>
  <c r="AH501" i="1183"/>
  <c r="AI501" i="1183" s="1"/>
  <c r="M505" i="1183"/>
  <c r="AH513" i="1183"/>
  <c r="AI513" i="1183" s="1"/>
  <c r="M486" i="1183"/>
  <c r="AG487" i="1183"/>
  <c r="AP487" i="1183" s="1"/>
  <c r="M498" i="1183"/>
  <c r="AG499" i="1183"/>
  <c r="M510" i="1183"/>
  <c r="AG511" i="1183"/>
  <c r="AP511" i="1183" s="1"/>
  <c r="AG514" i="1183"/>
  <c r="M491" i="1183"/>
  <c r="AG492" i="1183"/>
  <c r="AP492" i="1183" s="1"/>
  <c r="M503" i="1183"/>
  <c r="AG504" i="1183"/>
  <c r="AP504" i="1183" s="1"/>
  <c r="AH514" i="1183"/>
  <c r="AI514" i="1183" s="1"/>
  <c r="M522" i="1183"/>
  <c r="AH551" i="1183"/>
  <c r="AI551" i="1183" s="1"/>
  <c r="AG485" i="1183"/>
  <c r="AP485" i="1183" s="1"/>
  <c r="M508" i="1183"/>
  <c r="Z514" i="1183"/>
  <c r="M519" i="1183"/>
  <c r="AH520" i="1183"/>
  <c r="AI520" i="1183" s="1"/>
  <c r="AG521" i="1183"/>
  <c r="AP521" i="1183" s="1"/>
  <c r="AH523" i="1183"/>
  <c r="AI523" i="1183" s="1"/>
  <c r="AH497" i="1183"/>
  <c r="AI497" i="1183" s="1"/>
  <c r="AH509" i="1183"/>
  <c r="AI509" i="1183" s="1"/>
  <c r="AH527" i="1183"/>
  <c r="AI527" i="1183" s="1"/>
  <c r="AH556" i="1183"/>
  <c r="AI556" i="1183" s="1"/>
  <c r="AG517" i="1183"/>
  <c r="AP517" i="1183" s="1"/>
  <c r="AH524" i="1183"/>
  <c r="AI524" i="1183" s="1"/>
  <c r="AH537" i="1183"/>
  <c r="AI537" i="1183" s="1"/>
  <c r="AG531" i="1183"/>
  <c r="AP531" i="1183" s="1"/>
  <c r="AG543" i="1183"/>
  <c r="AP543" i="1183" s="1"/>
  <c r="M565" i="1183"/>
  <c r="AH601" i="1183"/>
  <c r="AI601" i="1183" s="1"/>
  <c r="AG524" i="1183"/>
  <c r="AP524" i="1183" s="1"/>
  <c r="M535" i="1183"/>
  <c r="AG536" i="1183"/>
  <c r="AP536" i="1183" s="1"/>
  <c r="M547" i="1183"/>
  <c r="AG548" i="1183"/>
  <c r="AP548" i="1183" s="1"/>
  <c r="AG554" i="1183"/>
  <c r="AP554" i="1183" s="1"/>
  <c r="AG560" i="1183"/>
  <c r="AP560" i="1183" s="1"/>
  <c r="AH577" i="1183"/>
  <c r="AI577" i="1183" s="1"/>
  <c r="AH591" i="1183"/>
  <c r="AI591" i="1183" s="1"/>
  <c r="AH598" i="1183"/>
  <c r="AI598" i="1183" s="1"/>
  <c r="M528" i="1183"/>
  <c r="AG529" i="1183"/>
  <c r="AP529" i="1183" s="1"/>
  <c r="M540" i="1183"/>
  <c r="AG541" i="1183"/>
  <c r="AP541" i="1183" s="1"/>
  <c r="AH548" i="1183"/>
  <c r="AI548" i="1183" s="1"/>
  <c r="M552" i="1183"/>
  <c r="AH554" i="1183"/>
  <c r="AI554" i="1183" s="1"/>
  <c r="M557" i="1183"/>
  <c r="M560" i="1183"/>
  <c r="M563" i="1183"/>
  <c r="M533" i="1183"/>
  <c r="M545" i="1183"/>
  <c r="M553" i="1183"/>
  <c r="M558" i="1183"/>
  <c r="Z567" i="1183"/>
  <c r="M569" i="1183"/>
  <c r="M526" i="1183"/>
  <c r="AG527" i="1183"/>
  <c r="AP527" i="1183" s="1"/>
  <c r="AH534" i="1183"/>
  <c r="AI534" i="1183" s="1"/>
  <c r="M538" i="1183"/>
  <c r="AG539" i="1183"/>
  <c r="AP539" i="1183" s="1"/>
  <c r="AH546" i="1183"/>
  <c r="AI546" i="1183" s="1"/>
  <c r="M550" i="1183"/>
  <c r="AG551" i="1183"/>
  <c r="AP551" i="1183" s="1"/>
  <c r="AH555" i="1183"/>
  <c r="AI555" i="1183" s="1"/>
  <c r="AH574" i="1183"/>
  <c r="AI574" i="1183" s="1"/>
  <c r="AH608" i="1183"/>
  <c r="AI608" i="1183" s="1"/>
  <c r="M531" i="1183"/>
  <c r="M543" i="1183"/>
  <c r="Z555" i="1183"/>
  <c r="M559" i="1183"/>
  <c r="M564" i="1183"/>
  <c r="AH589" i="1183"/>
  <c r="AI589" i="1183" s="1"/>
  <c r="AG525" i="1183"/>
  <c r="AH532" i="1183"/>
  <c r="AI532" i="1183" s="1"/>
  <c r="M536" i="1183"/>
  <c r="AG537" i="1183"/>
  <c r="AP537" i="1183" s="1"/>
  <c r="AH544" i="1183"/>
  <c r="AI544" i="1183" s="1"/>
  <c r="AG549" i="1183"/>
  <c r="AG556" i="1183"/>
  <c r="AP556" i="1183" s="1"/>
  <c r="AH584" i="1183"/>
  <c r="AI584" i="1183" s="1"/>
  <c r="AG518" i="1183"/>
  <c r="AG530" i="1183"/>
  <c r="AG542" i="1183"/>
  <c r="AG552" i="1183"/>
  <c r="AG557" i="1183"/>
  <c r="AG565" i="1183"/>
  <c r="AP565" i="1183" s="1"/>
  <c r="AG535" i="1183"/>
  <c r="AP535" i="1183" s="1"/>
  <c r="AG547" i="1183"/>
  <c r="AP547" i="1183" s="1"/>
  <c r="AG528" i="1183"/>
  <c r="Z563" i="1183"/>
  <c r="AH572" i="1183"/>
  <c r="AI572" i="1183" s="1"/>
  <c r="AH579" i="1183"/>
  <c r="AI579" i="1183" s="1"/>
  <c r="AH586" i="1183"/>
  <c r="AI586" i="1183" s="1"/>
  <c r="AH607" i="1183"/>
  <c r="AI607" i="1183" s="1"/>
  <c r="AH596" i="1183"/>
  <c r="AI596" i="1183" s="1"/>
  <c r="AG526" i="1183"/>
  <c r="AG538" i="1183"/>
  <c r="AP538" i="1183" s="1"/>
  <c r="AG550" i="1183"/>
  <c r="AG559" i="1183"/>
  <c r="AP559" i="1183" s="1"/>
  <c r="AG571" i="1183"/>
  <c r="AG583" i="1183"/>
  <c r="AG595" i="1183"/>
  <c r="AH614" i="1183"/>
  <c r="AI614" i="1183" s="1"/>
  <c r="AG576" i="1183"/>
  <c r="AP576" i="1183" s="1"/>
  <c r="AG588" i="1183"/>
  <c r="AP588" i="1183" s="1"/>
  <c r="AG600" i="1183"/>
  <c r="AP600" i="1183" s="1"/>
  <c r="AH609" i="1183"/>
  <c r="AI609" i="1183" s="1"/>
  <c r="M568" i="1183"/>
  <c r="M580" i="1183"/>
  <c r="M592" i="1183"/>
  <c r="AG574" i="1183"/>
  <c r="AP574" i="1183" s="1"/>
  <c r="AG586" i="1183"/>
  <c r="AP586" i="1183" s="1"/>
  <c r="AG598" i="1183"/>
  <c r="AP598" i="1183" s="1"/>
  <c r="AH606" i="1183"/>
  <c r="AI606" i="1183" s="1"/>
  <c r="AG567" i="1183"/>
  <c r="AG579" i="1183"/>
  <c r="AG591" i="1183"/>
  <c r="AP591" i="1183" s="1"/>
  <c r="AG601" i="1183"/>
  <c r="AP601" i="1183" s="1"/>
  <c r="M571" i="1183"/>
  <c r="AG572" i="1183"/>
  <c r="AP572" i="1183" s="1"/>
  <c r="M583" i="1183"/>
  <c r="AG584" i="1183"/>
  <c r="AP584" i="1183" s="1"/>
  <c r="M595" i="1183"/>
  <c r="AG596" i="1183"/>
  <c r="AP596" i="1183" s="1"/>
  <c r="AG602" i="1183"/>
  <c r="AP602" i="1183" s="1"/>
  <c r="AP628" i="1183"/>
  <c r="M576" i="1183"/>
  <c r="AG577" i="1183"/>
  <c r="AP577" i="1183" s="1"/>
  <c r="M588" i="1183"/>
  <c r="AG589" i="1183"/>
  <c r="AP589" i="1183" s="1"/>
  <c r="M600" i="1183"/>
  <c r="AH602" i="1183"/>
  <c r="AI602" i="1183" s="1"/>
  <c r="M581" i="1183"/>
  <c r="M593" i="1183"/>
  <c r="AH627" i="1183"/>
  <c r="AI627" i="1183" s="1"/>
  <c r="AH570" i="1183"/>
  <c r="AI570" i="1183" s="1"/>
  <c r="AH582" i="1183"/>
  <c r="AI582" i="1183" s="1"/>
  <c r="AH594" i="1183"/>
  <c r="AI594" i="1183" s="1"/>
  <c r="AH603" i="1183"/>
  <c r="AI603" i="1183" s="1"/>
  <c r="AH575" i="1183"/>
  <c r="AI575" i="1183" s="1"/>
  <c r="AH587" i="1183"/>
  <c r="AI587" i="1183" s="1"/>
  <c r="AH599" i="1183"/>
  <c r="AI599" i="1183" s="1"/>
  <c r="AH605" i="1183"/>
  <c r="AI605" i="1183" s="1"/>
  <c r="Z607" i="1183"/>
  <c r="AG610" i="1183"/>
  <c r="AH624" i="1183"/>
  <c r="AI624" i="1183" s="1"/>
  <c r="M610" i="1183"/>
  <c r="AH612" i="1183"/>
  <c r="AI612" i="1183" s="1"/>
  <c r="AH617" i="1183"/>
  <c r="AI617" i="1183" s="1"/>
  <c r="AH621" i="1183"/>
  <c r="AI621" i="1183" s="1"/>
  <c r="AG626" i="1183"/>
  <c r="AG611" i="1183"/>
  <c r="AP611" i="1183" s="1"/>
  <c r="AG623" i="1183"/>
  <c r="AH632" i="1183"/>
  <c r="AI632" i="1183" s="1"/>
  <c r="M615" i="1183"/>
  <c r="AG627" i="1183"/>
  <c r="AP627" i="1183" s="1"/>
  <c r="AG631" i="1183"/>
  <c r="AP631" i="1183" s="1"/>
  <c r="M620" i="1183"/>
  <c r="AG621" i="1183"/>
  <c r="AP621" i="1183" s="1"/>
  <c r="Z631" i="1183"/>
  <c r="AH634" i="1183"/>
  <c r="AI634" i="1183" s="1"/>
  <c r="AH637" i="1183"/>
  <c r="AI637" i="1183" s="1"/>
  <c r="AH638" i="1183"/>
  <c r="AI638" i="1183" s="1"/>
  <c r="M613" i="1183"/>
  <c r="AG614" i="1183"/>
  <c r="AP614" i="1183" s="1"/>
  <c r="AP658" i="1183"/>
  <c r="AH628" i="1183"/>
  <c r="AI628" i="1183" s="1"/>
  <c r="AH630" i="1183"/>
  <c r="AI630" i="1183" s="1"/>
  <c r="AG633" i="1183"/>
  <c r="AP633" i="1183" s="1"/>
  <c r="M611" i="1183"/>
  <c r="AG612" i="1183"/>
  <c r="AP612" i="1183" s="1"/>
  <c r="AH619" i="1183"/>
  <c r="AI619" i="1183" s="1"/>
  <c r="M623" i="1183"/>
  <c r="AG624" i="1183"/>
  <c r="AP624" i="1183" s="1"/>
  <c r="AH633" i="1183"/>
  <c r="AI633" i="1183" s="1"/>
  <c r="AH635" i="1183"/>
  <c r="AI635" i="1183" s="1"/>
  <c r="M616" i="1183"/>
  <c r="M626" i="1183"/>
  <c r="M629" i="1183"/>
  <c r="AG622" i="1183"/>
  <c r="AP622" i="1183" s="1"/>
  <c r="AH655" i="1183"/>
  <c r="AI655" i="1183" s="1"/>
  <c r="AG615" i="1183"/>
  <c r="AP615" i="1183" s="1"/>
  <c r="AH622" i="1183"/>
  <c r="AI622" i="1183" s="1"/>
  <c r="AH631" i="1183"/>
  <c r="AI631" i="1183" s="1"/>
  <c r="AH640" i="1183"/>
  <c r="AI640" i="1183" s="1"/>
  <c r="AG641" i="1183"/>
  <c r="AP641" i="1183" s="1"/>
  <c r="AG646" i="1183"/>
  <c r="AH652" i="1183"/>
  <c r="AI652" i="1183" s="1"/>
  <c r="AG654" i="1183"/>
  <c r="AP654" i="1183" s="1"/>
  <c r="Z663" i="1183"/>
  <c r="M664" i="1183"/>
  <c r="AG666" i="1183"/>
  <c r="AP666" i="1183" s="1"/>
  <c r="Z669" i="1183"/>
  <c r="M636" i="1183"/>
  <c r="AH641" i="1183"/>
  <c r="AI641" i="1183" s="1"/>
  <c r="M642" i="1183"/>
  <c r="AG656" i="1183"/>
  <c r="AP656" i="1183" s="1"/>
  <c r="AH658" i="1183"/>
  <c r="AI658" i="1183" s="1"/>
  <c r="Z642" i="1183"/>
  <c r="AH660" i="1183"/>
  <c r="AI660" i="1183" s="1"/>
  <c r="AG664" i="1183"/>
  <c r="AP664" i="1183" s="1"/>
  <c r="AG675" i="1183"/>
  <c r="AP675" i="1183" s="1"/>
  <c r="AG635" i="1183"/>
  <c r="M644" i="1183"/>
  <c r="AH645" i="1183"/>
  <c r="AI645" i="1183" s="1"/>
  <c r="AG647" i="1183"/>
  <c r="AP647" i="1183" s="1"/>
  <c r="M653" i="1183"/>
  <c r="AG662" i="1183"/>
  <c r="AP662" i="1183" s="1"/>
  <c r="AH673" i="1183"/>
  <c r="AI673" i="1183" s="1"/>
  <c r="M639" i="1183"/>
  <c r="M657" i="1183"/>
  <c r="M649" i="1183"/>
  <c r="M651" i="1183"/>
  <c r="M675" i="1183"/>
  <c r="AG638" i="1183"/>
  <c r="AP638" i="1183" s="1"/>
  <c r="AH647" i="1183"/>
  <c r="AI647" i="1183" s="1"/>
  <c r="M661" i="1183"/>
  <c r="AH666" i="1183"/>
  <c r="AI666" i="1183" s="1"/>
  <c r="AG670" i="1183"/>
  <c r="AP670" i="1183" s="1"/>
  <c r="M670" i="1183"/>
  <c r="AP677" i="1183"/>
  <c r="AG657" i="1183"/>
  <c r="AP657" i="1183" s="1"/>
  <c r="AG665" i="1183"/>
  <c r="M665" i="1183"/>
  <c r="AH646" i="1183"/>
  <c r="AI646" i="1183" s="1"/>
  <c r="AH663" i="1183"/>
  <c r="AI663" i="1183" s="1"/>
  <c r="AH667" i="1183"/>
  <c r="AI667" i="1183" s="1"/>
  <c r="AH650" i="1183"/>
  <c r="AI650" i="1183" s="1"/>
  <c r="AH662" i="1183"/>
  <c r="AI662" i="1183" s="1"/>
  <c r="AP676" i="1183"/>
  <c r="M656" i="1183"/>
  <c r="Z661" i="1183"/>
  <c r="AG669" i="1183"/>
  <c r="AP669" i="1183" s="1"/>
  <c r="M669" i="1183"/>
  <c r="AH682" i="1183"/>
  <c r="AI682" i="1183" s="1"/>
  <c r="Z666" i="1183"/>
  <c r="Z688" i="1183"/>
  <c r="M690" i="1183"/>
  <c r="Z701" i="1183"/>
  <c r="M705" i="1183"/>
  <c r="AG679" i="1183"/>
  <c r="AP679" i="1183" s="1"/>
  <c r="AH692" i="1183"/>
  <c r="AI692" i="1183" s="1"/>
  <c r="M694" i="1183"/>
  <c r="AG698" i="1183"/>
  <c r="AP698" i="1183" s="1"/>
  <c r="AH704" i="1183"/>
  <c r="AI704" i="1183" s="1"/>
  <c r="AH718" i="1183"/>
  <c r="AI718" i="1183" s="1"/>
  <c r="M677" i="1183"/>
  <c r="AG678" i="1183"/>
  <c r="AP678" i="1183" s="1"/>
  <c r="M703" i="1183"/>
  <c r="AG703" i="1183"/>
  <c r="AP703" i="1183" s="1"/>
  <c r="AG705" i="1183"/>
  <c r="M668" i="1183"/>
  <c r="AH681" i="1183"/>
  <c r="AI681" i="1183" s="1"/>
  <c r="AH695" i="1183"/>
  <c r="AI695" i="1183" s="1"/>
  <c r="Z705" i="1183"/>
  <c r="AH724" i="1183"/>
  <c r="AI724" i="1183" s="1"/>
  <c r="M671" i="1183"/>
  <c r="M676" i="1183"/>
  <c r="M678" i="1183"/>
  <c r="M680" i="1183"/>
  <c r="M683" i="1183"/>
  <c r="AG643" i="1183"/>
  <c r="AP643" i="1183" s="1"/>
  <c r="Z673" i="1183"/>
  <c r="Z678" i="1183"/>
  <c r="Z686" i="1183"/>
  <c r="AG688" i="1183"/>
  <c r="AP688" i="1183" s="1"/>
  <c r="M679" i="1183"/>
  <c r="AH688" i="1183"/>
  <c r="AI688" i="1183" s="1"/>
  <c r="M691" i="1183"/>
  <c r="M699" i="1183"/>
  <c r="AH709" i="1183"/>
  <c r="AI709" i="1183" s="1"/>
  <c r="M687" i="1183"/>
  <c r="AG694" i="1183"/>
  <c r="AP694" i="1183" s="1"/>
  <c r="AH674" i="1183"/>
  <c r="AI674" i="1183" s="1"/>
  <c r="M698" i="1183"/>
  <c r="AG667" i="1183"/>
  <c r="AP667" i="1183" s="1"/>
  <c r="Z684" i="1183"/>
  <c r="AH685" i="1183"/>
  <c r="AI685" i="1183" s="1"/>
  <c r="AG689" i="1183"/>
  <c r="AP689" i="1183" s="1"/>
  <c r="AH719" i="1183"/>
  <c r="AI719" i="1183" s="1"/>
  <c r="AG701" i="1183"/>
  <c r="AP701" i="1183" s="1"/>
  <c r="M701" i="1183"/>
  <c r="M715" i="1183"/>
  <c r="AH726" i="1183"/>
  <c r="AI726" i="1183" s="1"/>
  <c r="Z729" i="1183"/>
  <c r="M734" i="1183"/>
  <c r="AG734" i="1183"/>
  <c r="AP734" i="1183" s="1"/>
  <c r="AH747" i="1183"/>
  <c r="AI747" i="1183" s="1"/>
  <c r="M753" i="1183"/>
  <c r="AG758" i="1183"/>
  <c r="AP758" i="1183" s="1"/>
  <c r="AG692" i="1183"/>
  <c r="AP692" i="1183" s="1"/>
  <c r="AH711" i="1183"/>
  <c r="AI711" i="1183" s="1"/>
  <c r="AG731" i="1183"/>
  <c r="AP731" i="1183" s="1"/>
  <c r="M731" i="1183"/>
  <c r="AG755" i="1183"/>
  <c r="M755" i="1183"/>
  <c r="M736" i="1183"/>
  <c r="Z738" i="1183"/>
  <c r="AG748" i="1183"/>
  <c r="AP748" i="1183" s="1"/>
  <c r="M748" i="1183"/>
  <c r="AG749" i="1183"/>
  <c r="AP749" i="1183" s="1"/>
  <c r="AH754" i="1183"/>
  <c r="AI754" i="1183" s="1"/>
  <c r="M757" i="1183"/>
  <c r="AH745" i="1183"/>
  <c r="AI745" i="1183" s="1"/>
  <c r="M712" i="1183"/>
  <c r="M717" i="1183"/>
  <c r="AG718" i="1183"/>
  <c r="AP718" i="1183" s="1"/>
  <c r="AH720" i="1183"/>
  <c r="AI720" i="1183" s="1"/>
  <c r="AH723" i="1183"/>
  <c r="AI723" i="1183" s="1"/>
  <c r="M727" i="1183"/>
  <c r="AG727" i="1183"/>
  <c r="AP727" i="1183" s="1"/>
  <c r="AH737" i="1183"/>
  <c r="AI737" i="1183" s="1"/>
  <c r="AG741" i="1183"/>
  <c r="AP741" i="1183" s="1"/>
  <c r="AG761" i="1183"/>
  <c r="AP761" i="1183" s="1"/>
  <c r="M761" i="1183"/>
  <c r="AH764" i="1183"/>
  <c r="AI764" i="1183" s="1"/>
  <c r="AH741" i="1183"/>
  <c r="AI741" i="1183" s="1"/>
  <c r="M746" i="1183"/>
  <c r="AG746" i="1183"/>
  <c r="AP746" i="1183" s="1"/>
  <c r="M684" i="1183"/>
  <c r="M696" i="1183"/>
  <c r="M706" i="1183"/>
  <c r="M710" i="1183"/>
  <c r="M744" i="1183"/>
  <c r="AG753" i="1183"/>
  <c r="AP753" i="1183" s="1"/>
  <c r="AH767" i="1183"/>
  <c r="AI767" i="1183" s="1"/>
  <c r="AG693" i="1183"/>
  <c r="AP693" i="1183" s="1"/>
  <c r="AG715" i="1183"/>
  <c r="AP715" i="1183" s="1"/>
  <c r="AG719" i="1183"/>
  <c r="AG745" i="1183"/>
  <c r="AP745" i="1183" s="1"/>
  <c r="M751" i="1183"/>
  <c r="AG751" i="1183"/>
  <c r="AP751" i="1183" s="1"/>
  <c r="M759" i="1183"/>
  <c r="AH730" i="1183"/>
  <c r="AI730" i="1183" s="1"/>
  <c r="M733" i="1183"/>
  <c r="M749" i="1183"/>
  <c r="M756" i="1183"/>
  <c r="AG725" i="1183"/>
  <c r="AP725" i="1183" s="1"/>
  <c r="AH735" i="1183"/>
  <c r="AI735" i="1183" s="1"/>
  <c r="M742" i="1183"/>
  <c r="M743" i="1183"/>
  <c r="AG744" i="1183"/>
  <c r="AG757" i="1183"/>
  <c r="M713" i="1183"/>
  <c r="M714" i="1183"/>
  <c r="AG724" i="1183"/>
  <c r="AP724" i="1183" s="1"/>
  <c r="AH725" i="1183"/>
  <c r="AI725" i="1183" s="1"/>
  <c r="AH752" i="1183"/>
  <c r="AI752" i="1183" s="1"/>
  <c r="Z714" i="1183"/>
  <c r="AG717" i="1183"/>
  <c r="AP717" i="1183" s="1"/>
  <c r="AG726" i="1183"/>
  <c r="AP726" i="1183" s="1"/>
  <c r="M729" i="1183"/>
  <c r="M732" i="1183"/>
  <c r="AG739" i="1183"/>
  <c r="AP739" i="1183" s="1"/>
  <c r="M750" i="1183"/>
  <c r="M770" i="1183"/>
  <c r="Z790" i="1183"/>
  <c r="AH795" i="1183"/>
  <c r="AI795" i="1183" s="1"/>
  <c r="AG750" i="1183"/>
  <c r="AH776" i="1183"/>
  <c r="AI776" i="1183" s="1"/>
  <c r="M787" i="1183"/>
  <c r="M793" i="1183"/>
  <c r="AG795" i="1183"/>
  <c r="AP795" i="1183" s="1"/>
  <c r="AG818" i="1183"/>
  <c r="AP818" i="1183" s="1"/>
  <c r="M818" i="1183"/>
  <c r="M769" i="1183"/>
  <c r="M788" i="1183"/>
  <c r="AG788" i="1183"/>
  <c r="AP788" i="1183" s="1"/>
  <c r="M768" i="1183"/>
  <c r="M783" i="1183"/>
  <c r="AG785" i="1183"/>
  <c r="AP785" i="1183" s="1"/>
  <c r="M789" i="1183"/>
  <c r="M799" i="1183"/>
  <c r="AG835" i="1183"/>
  <c r="AP835" i="1183" s="1"/>
  <c r="M835" i="1183"/>
  <c r="AG793" i="1183"/>
  <c r="AG794" i="1183"/>
  <c r="AP794" i="1183" s="1"/>
  <c r="AP797" i="1183"/>
  <c r="AG798" i="1183"/>
  <c r="AP798" i="1183" s="1"/>
  <c r="M771" i="1183"/>
  <c r="AH772" i="1183"/>
  <c r="AI772" i="1183" s="1"/>
  <c r="AH792" i="1183"/>
  <c r="AI792" i="1183" s="1"/>
  <c r="AH794" i="1183"/>
  <c r="AI794" i="1183" s="1"/>
  <c r="Z756" i="1183"/>
  <c r="M760" i="1183"/>
  <c r="Z767" i="1183"/>
  <c r="M778" i="1183"/>
  <c r="AG789" i="1183"/>
  <c r="AP789" i="1183" s="1"/>
  <c r="AG811" i="1183"/>
  <c r="AP811" i="1183" s="1"/>
  <c r="Z746" i="1183"/>
  <c r="Z758" i="1183"/>
  <c r="Z760" i="1183"/>
  <c r="AG773" i="1183"/>
  <c r="AP773" i="1183" s="1"/>
  <c r="M773" i="1183"/>
  <c r="AG774" i="1183"/>
  <c r="AP774" i="1183" s="1"/>
  <c r="M775" i="1183"/>
  <c r="AG775" i="1183"/>
  <c r="AP775" i="1183" s="1"/>
  <c r="M790" i="1183"/>
  <c r="AH796" i="1183"/>
  <c r="AI796" i="1183" s="1"/>
  <c r="AG802" i="1183"/>
  <c r="AP802" i="1183" s="1"/>
  <c r="AH827" i="1183"/>
  <c r="AI827" i="1183" s="1"/>
  <c r="M841" i="1183"/>
  <c r="AH766" i="1183"/>
  <c r="AI766" i="1183" s="1"/>
  <c r="AG767" i="1183"/>
  <c r="AP767" i="1183" s="1"/>
  <c r="AG778" i="1183"/>
  <c r="AP778" i="1183" s="1"/>
  <c r="M785" i="1183"/>
  <c r="AH854" i="1183"/>
  <c r="AI854" i="1183" s="1"/>
  <c r="AG790" i="1183"/>
  <c r="AP790" i="1183" s="1"/>
  <c r="AH802" i="1183"/>
  <c r="AI802" i="1183" s="1"/>
  <c r="AG762" i="1183"/>
  <c r="AP762" i="1183" s="1"/>
  <c r="M762" i="1183"/>
  <c r="AG771" i="1183"/>
  <c r="AG780" i="1183"/>
  <c r="AP780" i="1183" s="1"/>
  <c r="M780" i="1183"/>
  <c r="AG782" i="1183"/>
  <c r="AP782" i="1183" s="1"/>
  <c r="Z789" i="1183"/>
  <c r="AH803" i="1183"/>
  <c r="AI803" i="1183" s="1"/>
  <c r="M807" i="1183"/>
  <c r="AG807" i="1183"/>
  <c r="AP807" i="1183" s="1"/>
  <c r="AH810" i="1183"/>
  <c r="AI810" i="1183" s="1"/>
  <c r="AG777" i="1183"/>
  <c r="AP777" i="1183" s="1"/>
  <c r="M781" i="1183"/>
  <c r="M758" i="1183"/>
  <c r="AH765" i="1183"/>
  <c r="AI765" i="1183" s="1"/>
  <c r="AG781" i="1183"/>
  <c r="AP781" i="1183" s="1"/>
  <c r="M782" i="1183"/>
  <c r="AH847" i="1183"/>
  <c r="AI847" i="1183" s="1"/>
  <c r="M791" i="1183"/>
  <c r="AG791" i="1183"/>
  <c r="AP791" i="1183" s="1"/>
  <c r="M798" i="1183"/>
  <c r="AG825" i="1183"/>
  <c r="Z698" i="1183"/>
  <c r="Z717" i="1183"/>
  <c r="Z743" i="1183"/>
  <c r="Z798" i="1183"/>
  <c r="M800" i="1183"/>
  <c r="AG800" i="1183"/>
  <c r="AP800" i="1183" s="1"/>
  <c r="Z807" i="1183"/>
  <c r="M811" i="1183"/>
  <c r="Z821" i="1183"/>
  <c r="M823" i="1183"/>
  <c r="AH832" i="1183"/>
  <c r="AI832" i="1183" s="1"/>
  <c r="M838" i="1183"/>
  <c r="AH846" i="1183"/>
  <c r="AI846" i="1183" s="1"/>
  <c r="AG863" i="1183"/>
  <c r="AP863" i="1183" s="1"/>
  <c r="AG759" i="1183"/>
  <c r="AP759" i="1183" s="1"/>
  <c r="Z772" i="1183"/>
  <c r="Z811" i="1183"/>
  <c r="Z823" i="1183"/>
  <c r="AH831" i="1183"/>
  <c r="AI831" i="1183" s="1"/>
  <c r="AG831" i="1183"/>
  <c r="AP831" i="1183" s="1"/>
  <c r="AP832" i="1183"/>
  <c r="AH814" i="1183"/>
  <c r="AI814" i="1183" s="1"/>
  <c r="M833" i="1183"/>
  <c r="AG833" i="1183"/>
  <c r="AP833" i="1183" s="1"/>
  <c r="AG855" i="1183"/>
  <c r="AP855" i="1183" s="1"/>
  <c r="M876" i="1183"/>
  <c r="M809" i="1183"/>
  <c r="AH834" i="1183"/>
  <c r="AI834" i="1183" s="1"/>
  <c r="AH837" i="1183"/>
  <c r="AI837" i="1183" s="1"/>
  <c r="M851" i="1183"/>
  <c r="AH853" i="1183"/>
  <c r="AI853" i="1183" s="1"/>
  <c r="AG859" i="1183"/>
  <c r="AP859" i="1183" s="1"/>
  <c r="M859" i="1183"/>
  <c r="AH812" i="1183"/>
  <c r="AI812" i="1183" s="1"/>
  <c r="AG812" i="1183"/>
  <c r="AP812" i="1183" s="1"/>
  <c r="M828" i="1183"/>
  <c r="AG828" i="1183"/>
  <c r="AP828" i="1183" s="1"/>
  <c r="AH801" i="1183"/>
  <c r="AI801" i="1183" s="1"/>
  <c r="AG801" i="1183"/>
  <c r="M805" i="1183"/>
  <c r="AG827" i="1183"/>
  <c r="Z828" i="1183"/>
  <c r="M836" i="1183"/>
  <c r="AG862" i="1183"/>
  <c r="AP862" i="1183" s="1"/>
  <c r="M862" i="1183"/>
  <c r="AG867" i="1183"/>
  <c r="AP867" i="1183" s="1"/>
  <c r="M867" i="1183"/>
  <c r="AG876" i="1183"/>
  <c r="AP876" i="1183" s="1"/>
  <c r="M808" i="1183"/>
  <c r="AG808" i="1183"/>
  <c r="AG813" i="1183"/>
  <c r="M813" i="1183"/>
  <c r="M840" i="1183"/>
  <c r="AG840" i="1183"/>
  <c r="AP840" i="1183" s="1"/>
  <c r="M852" i="1183"/>
  <c r="AH855" i="1183"/>
  <c r="AI855" i="1183" s="1"/>
  <c r="AH871" i="1183"/>
  <c r="AI871" i="1183" s="1"/>
  <c r="AG809" i="1183"/>
  <c r="AP809" i="1183" s="1"/>
  <c r="AG815" i="1183"/>
  <c r="AP815" i="1183" s="1"/>
  <c r="M815" i="1183"/>
  <c r="AH820" i="1183"/>
  <c r="AI820" i="1183" s="1"/>
  <c r="AG851" i="1183"/>
  <c r="AP851" i="1183" s="1"/>
  <c r="AH873" i="1183"/>
  <c r="AI873" i="1183" s="1"/>
  <c r="M821" i="1183"/>
  <c r="AG821" i="1183"/>
  <c r="AP821" i="1183" s="1"/>
  <c r="AH829" i="1183"/>
  <c r="AI829" i="1183" s="1"/>
  <c r="AH830" i="1183"/>
  <c r="AI830" i="1183" s="1"/>
  <c r="AG839" i="1183"/>
  <c r="M839" i="1183"/>
  <c r="AH843" i="1183"/>
  <c r="AI843" i="1183" s="1"/>
  <c r="AG847" i="1183"/>
  <c r="AP847" i="1183" s="1"/>
  <c r="AG852" i="1183"/>
  <c r="AP852" i="1183" s="1"/>
  <c r="AG854" i="1183"/>
  <c r="M857" i="1183"/>
  <c r="AG857" i="1183"/>
  <c r="AP857" i="1183" s="1"/>
  <c r="Z710" i="1183"/>
  <c r="AG721" i="1183"/>
  <c r="AG723" i="1183"/>
  <c r="Z753" i="1183"/>
  <c r="Z788" i="1183"/>
  <c r="AG799" i="1183"/>
  <c r="AP799" i="1183" s="1"/>
  <c r="AG805" i="1183"/>
  <c r="M816" i="1183"/>
  <c r="AG816" i="1183"/>
  <c r="AP816" i="1183" s="1"/>
  <c r="M824" i="1183"/>
  <c r="M825" i="1183"/>
  <c r="AG830" i="1183"/>
  <c r="Z852" i="1183"/>
  <c r="M874" i="1183"/>
  <c r="AG874" i="1183"/>
  <c r="AP874" i="1183" s="1"/>
  <c r="M722" i="1183"/>
  <c r="M763" i="1183"/>
  <c r="M784" i="1183"/>
  <c r="M786" i="1183"/>
  <c r="AG806" i="1183"/>
  <c r="AP806" i="1183" s="1"/>
  <c r="M806" i="1183"/>
  <c r="M819" i="1183"/>
  <c r="Z835" i="1183"/>
  <c r="AG837" i="1183"/>
  <c r="AP837" i="1183" s="1"/>
  <c r="AH872" i="1183"/>
  <c r="AI872" i="1183" s="1"/>
  <c r="AG877" i="1183"/>
  <c r="AP877" i="1183" s="1"/>
  <c r="Z879" i="1183"/>
  <c r="AH860" i="1183"/>
  <c r="AI860" i="1183" s="1"/>
  <c r="AH865" i="1183"/>
  <c r="AI865" i="1183" s="1"/>
  <c r="AH856" i="1183"/>
  <c r="AI856" i="1183" s="1"/>
  <c r="M877" i="1183"/>
  <c r="M881" i="1183"/>
  <c r="AG881" i="1183"/>
  <c r="AP881" i="1183" s="1"/>
  <c r="Z840" i="1183"/>
  <c r="AG841" i="1183"/>
  <c r="Z857" i="1183"/>
  <c r="AH870" i="1183"/>
  <c r="AI870" i="1183" s="1"/>
  <c r="M875" i="1183"/>
  <c r="AG880" i="1183"/>
  <c r="AP880" i="1183" s="1"/>
  <c r="M864" i="1183"/>
  <c r="AG864" i="1183"/>
  <c r="AP864" i="1183" s="1"/>
  <c r="AH882" i="1183"/>
  <c r="AI882" i="1183" s="1"/>
  <c r="AH844" i="1183"/>
  <c r="AI844" i="1183" s="1"/>
  <c r="AG860" i="1183"/>
  <c r="AP860" i="1183" s="1"/>
  <c r="M848" i="1183"/>
  <c r="AG865" i="1183"/>
  <c r="AP865" i="1183" s="1"/>
  <c r="AG866" i="1183"/>
  <c r="AP866" i="1183" s="1"/>
  <c r="M866" i="1183"/>
  <c r="M890" i="1183"/>
  <c r="AG897" i="1183"/>
  <c r="AP897" i="1183" s="1"/>
  <c r="Z903" i="1183"/>
  <c r="AG910" i="1183"/>
  <c r="AP910" i="1183" s="1"/>
  <c r="AH912" i="1183"/>
  <c r="AI912" i="1183" s="1"/>
  <c r="M913" i="1183"/>
  <c r="M916" i="1183"/>
  <c r="M922" i="1183"/>
  <c r="AG922" i="1183"/>
  <c r="AG814" i="1183"/>
  <c r="M849" i="1183"/>
  <c r="AG850" i="1183"/>
  <c r="AP850" i="1183" s="1"/>
  <c r="M868" i="1183"/>
  <c r="AG883" i="1183"/>
  <c r="AP883" i="1183" s="1"/>
  <c r="M919" i="1183"/>
  <c r="M895" i="1183"/>
  <c r="AH902" i="1183"/>
  <c r="AI902" i="1183" s="1"/>
  <c r="AG886" i="1183"/>
  <c r="AP886" i="1183" s="1"/>
  <c r="AG898" i="1183"/>
  <c r="AP898" i="1183" s="1"/>
  <c r="M898" i="1183"/>
  <c r="AH903" i="1183"/>
  <c r="AI903" i="1183" s="1"/>
  <c r="AG909" i="1183"/>
  <c r="AP909" i="1183" s="1"/>
  <c r="M909" i="1183"/>
  <c r="M918" i="1183"/>
  <c r="AH887" i="1183"/>
  <c r="AI887" i="1183" s="1"/>
  <c r="M915" i="1183"/>
  <c r="Z890" i="1183"/>
  <c r="AH901" i="1183"/>
  <c r="AI901" i="1183" s="1"/>
  <c r="AG916" i="1183"/>
  <c r="AP916" i="1183" s="1"/>
  <c r="M923" i="1183"/>
  <c r="AG923" i="1183"/>
  <c r="AP923" i="1183" s="1"/>
  <c r="AG925" i="1183"/>
  <c r="AP925" i="1183" s="1"/>
  <c r="M925" i="1183"/>
  <c r="AH926" i="1183"/>
  <c r="AI926" i="1183" s="1"/>
  <c r="AH928" i="1183"/>
  <c r="AI928" i="1183" s="1"/>
  <c r="AH910" i="1183"/>
  <c r="AI910" i="1183" s="1"/>
  <c r="AH914" i="1183"/>
  <c r="AI914" i="1183" s="1"/>
  <c r="AG915" i="1183"/>
  <c r="AP915" i="1183" s="1"/>
  <c r="AH883" i="1183"/>
  <c r="AI883" i="1183" s="1"/>
  <c r="AH897" i="1183"/>
  <c r="AI897" i="1183" s="1"/>
  <c r="AH900" i="1183"/>
  <c r="AI900" i="1183" s="1"/>
  <c r="AG914" i="1183"/>
  <c r="AP914" i="1183" s="1"/>
  <c r="M921" i="1183"/>
  <c r="AG921" i="1183"/>
  <c r="AP921" i="1183" s="1"/>
  <c r="AG879" i="1183"/>
  <c r="AP879" i="1183" s="1"/>
  <c r="M879" i="1183"/>
  <c r="M886" i="1183"/>
  <c r="AG891" i="1183"/>
  <c r="AP891" i="1183" s="1"/>
  <c r="M893" i="1183"/>
  <c r="AH929" i="1183"/>
  <c r="AI929" i="1183" s="1"/>
  <c r="AG888" i="1183"/>
  <c r="AP888" i="1183" s="1"/>
  <c r="M889" i="1183"/>
  <c r="AG890" i="1183"/>
  <c r="AG892" i="1183"/>
  <c r="AP892" i="1183" s="1"/>
  <c r="M892" i="1183"/>
  <c r="Z893" i="1183"/>
  <c r="M908" i="1183"/>
  <c r="AG908" i="1183"/>
  <c r="AP908" i="1183" s="1"/>
  <c r="AH884" i="1183"/>
  <c r="AI884" i="1183" s="1"/>
  <c r="AH888" i="1183"/>
  <c r="AI888" i="1183" s="1"/>
  <c r="M907" i="1183"/>
  <c r="M804" i="1183"/>
  <c r="M845" i="1183"/>
  <c r="AG853" i="1183"/>
  <c r="M878" i="1183"/>
  <c r="M891" i="1183"/>
  <c r="AG896" i="1183"/>
  <c r="AP896" i="1183" s="1"/>
  <c r="M905" i="1183"/>
  <c r="Z804" i="1183"/>
  <c r="Z861" i="1183"/>
  <c r="Z878" i="1183"/>
  <c r="AG926" i="1183"/>
  <c r="AP926" i="1183" s="1"/>
  <c r="Z916" i="1183"/>
  <c r="AH934" i="1183"/>
  <c r="AI934" i="1183" s="1"/>
  <c r="AG930" i="1183"/>
  <c r="AP930" i="1183" s="1"/>
  <c r="M930" i="1183"/>
  <c r="AP956" i="1183"/>
  <c r="AH927" i="1183"/>
  <c r="AI927" i="1183" s="1"/>
  <c r="M933" i="1183"/>
  <c r="AG933" i="1183"/>
  <c r="AP933" i="1183" s="1"/>
  <c r="M869" i="1183"/>
  <c r="AH931" i="1183"/>
  <c r="AI931" i="1183" s="1"/>
  <c r="Z871" i="1183"/>
  <c r="M904" i="1183"/>
  <c r="M906" i="1183"/>
  <c r="Z901" i="1183"/>
  <c r="Z946" i="1183"/>
  <c r="M948" i="1183"/>
  <c r="AG953" i="1183"/>
  <c r="AP953" i="1183" s="1"/>
  <c r="Z958" i="1183"/>
  <c r="M911" i="1183"/>
  <c r="AG944" i="1183"/>
  <c r="AP944" i="1183" s="1"/>
  <c r="AG947" i="1183"/>
  <c r="AP947" i="1183" s="1"/>
  <c r="AH952" i="1183"/>
  <c r="AI952" i="1183" s="1"/>
  <c r="M940" i="1183"/>
  <c r="AH956" i="1183"/>
  <c r="AI956" i="1183" s="1"/>
  <c r="AG960" i="1183"/>
  <c r="AP960" i="1183" s="1"/>
  <c r="AH935" i="1183"/>
  <c r="AI935" i="1183" s="1"/>
  <c r="M938" i="1183"/>
  <c r="AH953" i="1183"/>
  <c r="AI953" i="1183" s="1"/>
  <c r="M955" i="1183"/>
  <c r="AG955" i="1183"/>
  <c r="AP955" i="1183" s="1"/>
  <c r="M958" i="1183"/>
  <c r="M936" i="1183"/>
  <c r="AG940" i="1183"/>
  <c r="AH943" i="1183"/>
  <c r="AI943" i="1183" s="1"/>
  <c r="M957" i="1183"/>
  <c r="AG957" i="1183"/>
  <c r="AP957" i="1183" s="1"/>
  <c r="AH959" i="1183"/>
  <c r="AI959" i="1183" s="1"/>
  <c r="M937" i="1183"/>
  <c r="Z940" i="1183"/>
  <c r="AH947" i="1183"/>
  <c r="AI947" i="1183" s="1"/>
  <c r="M949" i="1183"/>
  <c r="AH950" i="1183"/>
  <c r="AI950" i="1183" s="1"/>
  <c r="AG951" i="1183"/>
  <c r="AP951" i="1183" s="1"/>
  <c r="AG959" i="1183"/>
  <c r="AP959" i="1183" s="1"/>
  <c r="M960" i="1183"/>
  <c r="M932" i="1183"/>
  <c r="AG938" i="1183"/>
  <c r="M942" i="1183"/>
  <c r="AG942" i="1183"/>
  <c r="AP942" i="1183" s="1"/>
  <c r="AH944" i="1183"/>
  <c r="AI944" i="1183" s="1"/>
  <c r="AH951" i="1183"/>
  <c r="AI951" i="1183" s="1"/>
  <c r="AH961" i="1183"/>
  <c r="AI961" i="1183" s="1"/>
  <c r="AG958" i="1183"/>
  <c r="AP958" i="1183" s="1"/>
  <c r="Z932" i="1183"/>
  <c r="M941" i="1183"/>
  <c r="M945" i="1183"/>
  <c r="Z954" i="1183"/>
  <c r="AG961" i="1183"/>
  <c r="AP961" i="1183" s="1"/>
  <c r="AG934" i="1183"/>
  <c r="AP934" i="1183" s="1"/>
  <c r="U1008" i="339"/>
  <c r="Q1007" i="339"/>
  <c r="Q1008" i="339"/>
  <c r="U1007" i="339"/>
  <c r="R1" i="339"/>
  <c r="H1007" i="339"/>
  <c r="G1007" i="339"/>
  <c r="F1007" i="339"/>
  <c r="E1007" i="339"/>
  <c r="D1007" i="339"/>
  <c r="AH739" i="1183" l="1"/>
  <c r="AI739" i="1183" s="1"/>
  <c r="AH475" i="1183"/>
  <c r="AI475" i="1183" s="1"/>
  <c r="AH214" i="1183"/>
  <c r="AI214" i="1183" s="1"/>
  <c r="AH476" i="1183"/>
  <c r="AI476" i="1183" s="1"/>
  <c r="AH702" i="1183"/>
  <c r="AI702" i="1183" s="1"/>
  <c r="AH894" i="1183"/>
  <c r="AI894" i="1183" s="1"/>
  <c r="AH380" i="1183"/>
  <c r="AI380" i="1183" s="1"/>
  <c r="AA8" i="1183"/>
  <c r="AH562" i="1183"/>
  <c r="AI562" i="1183" s="1"/>
  <c r="AH738" i="1183"/>
  <c r="AI738" i="1183" s="1"/>
  <c r="AQ8" i="1183"/>
  <c r="AH567" i="1183"/>
  <c r="AI567" i="1183" s="1"/>
  <c r="AH924" i="1183"/>
  <c r="AI924" i="1183" s="1"/>
  <c r="AH707" i="1183"/>
  <c r="AI707" i="1183" s="1"/>
  <c r="AH948" i="1183"/>
  <c r="AI948" i="1183" s="1"/>
  <c r="AH893" i="1183"/>
  <c r="AI893" i="1183" s="1"/>
  <c r="AH925" i="1183"/>
  <c r="AI925" i="1183" s="1"/>
  <c r="AH915" i="1183"/>
  <c r="AI915" i="1183" s="1"/>
  <c r="AH890" i="1183"/>
  <c r="AI890" i="1183" s="1"/>
  <c r="AP830" i="1183"/>
  <c r="AH857" i="1183"/>
  <c r="AI857" i="1183" s="1"/>
  <c r="AH862" i="1183"/>
  <c r="AI862" i="1183" s="1"/>
  <c r="AP827" i="1183"/>
  <c r="AH918" i="1183"/>
  <c r="AI918" i="1183" s="1"/>
  <c r="AH881" i="1183"/>
  <c r="AI881" i="1183" s="1"/>
  <c r="AH819" i="1183"/>
  <c r="AI819" i="1183" s="1"/>
  <c r="AH825" i="1183"/>
  <c r="AI825" i="1183" s="1"/>
  <c r="AH839" i="1183"/>
  <c r="AI839" i="1183" s="1"/>
  <c r="AP808" i="1183"/>
  <c r="AP938" i="1183"/>
  <c r="AP890" i="1183"/>
  <c r="AH879" i="1183"/>
  <c r="AI879" i="1183" s="1"/>
  <c r="AH922" i="1183"/>
  <c r="AI922" i="1183" s="1"/>
  <c r="AH877" i="1183"/>
  <c r="AI877" i="1183" s="1"/>
  <c r="AH806" i="1183"/>
  <c r="AI806" i="1183" s="1"/>
  <c r="AH824" i="1183"/>
  <c r="AI824" i="1183" s="1"/>
  <c r="AH833" i="1183"/>
  <c r="AI833" i="1183" s="1"/>
  <c r="AH945" i="1183"/>
  <c r="AI945" i="1183" s="1"/>
  <c r="AH949" i="1183"/>
  <c r="AI949" i="1183" s="1"/>
  <c r="AH930" i="1183"/>
  <c r="AI930" i="1183" s="1"/>
  <c r="AH889" i="1183"/>
  <c r="AI889" i="1183" s="1"/>
  <c r="AH875" i="1183"/>
  <c r="AI875" i="1183" s="1"/>
  <c r="AH722" i="1183"/>
  <c r="AI722" i="1183" s="1"/>
  <c r="AP839" i="1183"/>
  <c r="AH851" i="1183"/>
  <c r="AI851" i="1183" s="1"/>
  <c r="AH811" i="1183"/>
  <c r="AI811" i="1183" s="1"/>
  <c r="AP940" i="1183"/>
  <c r="AH905" i="1183"/>
  <c r="AI905" i="1183" s="1"/>
  <c r="AH907" i="1183"/>
  <c r="AI907" i="1183" s="1"/>
  <c r="AH786" i="1183"/>
  <c r="AI786" i="1183" s="1"/>
  <c r="AP854" i="1183"/>
  <c r="AH958" i="1183"/>
  <c r="AI958" i="1183" s="1"/>
  <c r="AH940" i="1183"/>
  <c r="AI940" i="1183" s="1"/>
  <c r="AH906" i="1183"/>
  <c r="AI906" i="1183" s="1"/>
  <c r="AP853" i="1183"/>
  <c r="AH866" i="1183"/>
  <c r="AI866" i="1183" s="1"/>
  <c r="AH784" i="1183"/>
  <c r="AI784" i="1183" s="1"/>
  <c r="AH904" i="1183"/>
  <c r="AI904" i="1183" s="1"/>
  <c r="AH804" i="1183"/>
  <c r="AI804" i="1183" s="1"/>
  <c r="AP814" i="1183"/>
  <c r="AH763" i="1183"/>
  <c r="AI763" i="1183" s="1"/>
  <c r="AP721" i="1183"/>
  <c r="AH867" i="1183"/>
  <c r="AI867" i="1183" s="1"/>
  <c r="AH836" i="1183"/>
  <c r="AI836" i="1183" s="1"/>
  <c r="AH859" i="1183"/>
  <c r="AI859" i="1183" s="1"/>
  <c r="AH876" i="1183"/>
  <c r="AI876" i="1183" s="1"/>
  <c r="AP771" i="1183"/>
  <c r="AH932" i="1183"/>
  <c r="AI932" i="1183" s="1"/>
  <c r="AH937" i="1183"/>
  <c r="AI937" i="1183" s="1"/>
  <c r="AH957" i="1183"/>
  <c r="AI957" i="1183" s="1"/>
  <c r="AH845" i="1183"/>
  <c r="AI845" i="1183" s="1"/>
  <c r="AH886" i="1183"/>
  <c r="AI886" i="1183" s="1"/>
  <c r="AH909" i="1183"/>
  <c r="AI909" i="1183" s="1"/>
  <c r="AH874" i="1183"/>
  <c r="AI874" i="1183" s="1"/>
  <c r="AP801" i="1183"/>
  <c r="AH936" i="1183"/>
  <c r="AI936" i="1183" s="1"/>
  <c r="AH955" i="1183"/>
  <c r="AI955" i="1183" s="1"/>
  <c r="AH878" i="1183"/>
  <c r="AI878" i="1183" s="1"/>
  <c r="AH921" i="1183"/>
  <c r="AI921" i="1183" s="1"/>
  <c r="AH849" i="1183"/>
  <c r="AI849" i="1183" s="1"/>
  <c r="AH848" i="1183"/>
  <c r="AI848" i="1183" s="1"/>
  <c r="AP805" i="1183"/>
  <c r="AH800" i="1183"/>
  <c r="AI800" i="1183" s="1"/>
  <c r="AH960" i="1183"/>
  <c r="AI960" i="1183" s="1"/>
  <c r="AH938" i="1183"/>
  <c r="AI938" i="1183" s="1"/>
  <c r="AH892" i="1183"/>
  <c r="AI892" i="1183" s="1"/>
  <c r="AH923" i="1183"/>
  <c r="AI923" i="1183" s="1"/>
  <c r="AH898" i="1183"/>
  <c r="AI898" i="1183" s="1"/>
  <c r="AH823" i="1183"/>
  <c r="AI823" i="1183" s="1"/>
  <c r="AH869" i="1183"/>
  <c r="AI869" i="1183" s="1"/>
  <c r="AH891" i="1183"/>
  <c r="AI891" i="1183" s="1"/>
  <c r="AH895" i="1183"/>
  <c r="AI895" i="1183" s="1"/>
  <c r="AH868" i="1183"/>
  <c r="AI868" i="1183" s="1"/>
  <c r="AH864" i="1183"/>
  <c r="AI864" i="1183" s="1"/>
  <c r="AP841" i="1183"/>
  <c r="AH941" i="1183"/>
  <c r="AI941" i="1183" s="1"/>
  <c r="AH911" i="1183"/>
  <c r="AI911" i="1183" s="1"/>
  <c r="AH942" i="1183"/>
  <c r="AI942" i="1183" s="1"/>
  <c r="AH933" i="1183"/>
  <c r="AI933" i="1183" s="1"/>
  <c r="AH908" i="1183"/>
  <c r="AI908" i="1183" s="1"/>
  <c r="AH919" i="1183"/>
  <c r="AI919" i="1183" s="1"/>
  <c r="AH913" i="1183"/>
  <c r="AI913" i="1183" s="1"/>
  <c r="AH840" i="1183"/>
  <c r="AI840" i="1183" s="1"/>
  <c r="AP813" i="1183"/>
  <c r="AH916" i="1183"/>
  <c r="AI916" i="1183" s="1"/>
  <c r="AH816" i="1183"/>
  <c r="AI816" i="1183" s="1"/>
  <c r="AP723" i="1183"/>
  <c r="AH813" i="1183"/>
  <c r="AI813" i="1183" s="1"/>
  <c r="AH805" i="1183"/>
  <c r="AI805" i="1183" s="1"/>
  <c r="AH771" i="1183"/>
  <c r="AI771" i="1183" s="1"/>
  <c r="AH789" i="1183"/>
  <c r="AI789" i="1183" s="1"/>
  <c r="AH759" i="1183"/>
  <c r="AI759" i="1183" s="1"/>
  <c r="AH710" i="1183"/>
  <c r="AI710" i="1183" s="1"/>
  <c r="AH668" i="1183"/>
  <c r="AI668" i="1183" s="1"/>
  <c r="AH644" i="1183"/>
  <c r="AI644" i="1183" s="1"/>
  <c r="AH636" i="1183"/>
  <c r="AI636" i="1183" s="1"/>
  <c r="AP623" i="1183"/>
  <c r="AH593" i="1183"/>
  <c r="AI593" i="1183" s="1"/>
  <c r="AH576" i="1183"/>
  <c r="AI576" i="1183" s="1"/>
  <c r="AP579" i="1183"/>
  <c r="AH785" i="1183"/>
  <c r="AI785" i="1183" s="1"/>
  <c r="AH778" i="1183"/>
  <c r="AI778" i="1183" s="1"/>
  <c r="AH768" i="1183"/>
  <c r="AI768" i="1183" s="1"/>
  <c r="AH793" i="1183"/>
  <c r="AI793" i="1183" s="1"/>
  <c r="AH714" i="1183"/>
  <c r="AI714" i="1183" s="1"/>
  <c r="AH696" i="1183"/>
  <c r="AI696" i="1183" s="1"/>
  <c r="AH712" i="1183"/>
  <c r="AI712" i="1183" s="1"/>
  <c r="AH731" i="1183"/>
  <c r="AI731" i="1183" s="1"/>
  <c r="AH653" i="1183"/>
  <c r="AI653" i="1183" s="1"/>
  <c r="AH588" i="1183"/>
  <c r="AI588" i="1183" s="1"/>
  <c r="AH564" i="1183"/>
  <c r="AI564" i="1183" s="1"/>
  <c r="AH783" i="1183"/>
  <c r="AI783" i="1183" s="1"/>
  <c r="AH744" i="1183"/>
  <c r="AI744" i="1183" s="1"/>
  <c r="AH748" i="1183"/>
  <c r="AI748" i="1183" s="1"/>
  <c r="AH676" i="1183"/>
  <c r="AI676" i="1183" s="1"/>
  <c r="AH690" i="1183"/>
  <c r="AI690" i="1183" s="1"/>
  <c r="AH675" i="1183"/>
  <c r="AI675" i="1183" s="1"/>
  <c r="AH616" i="1183"/>
  <c r="AI616" i="1183" s="1"/>
  <c r="AH623" i="1183"/>
  <c r="AI623" i="1183" s="1"/>
  <c r="AH613" i="1183"/>
  <c r="AI613" i="1183" s="1"/>
  <c r="AH600" i="1183"/>
  <c r="AI600" i="1183" s="1"/>
  <c r="AP557" i="1183"/>
  <c r="AH563" i="1183"/>
  <c r="AI563" i="1183" s="1"/>
  <c r="AH798" i="1183"/>
  <c r="AI798" i="1183" s="1"/>
  <c r="AH781" i="1183"/>
  <c r="AI781" i="1183" s="1"/>
  <c r="AP793" i="1183"/>
  <c r="AH835" i="1183"/>
  <c r="AI835" i="1183" s="1"/>
  <c r="AH757" i="1183"/>
  <c r="AI757" i="1183" s="1"/>
  <c r="AH683" i="1183"/>
  <c r="AI683" i="1183" s="1"/>
  <c r="AP705" i="1183"/>
  <c r="AH694" i="1183"/>
  <c r="AI694" i="1183" s="1"/>
  <c r="AH669" i="1183"/>
  <c r="AI669" i="1183" s="1"/>
  <c r="AH665" i="1183"/>
  <c r="AI665" i="1183" s="1"/>
  <c r="AH670" i="1183"/>
  <c r="AI670" i="1183" s="1"/>
  <c r="AP518" i="1183"/>
  <c r="AH486" i="1183"/>
  <c r="AI486" i="1183" s="1"/>
  <c r="AH750" i="1183"/>
  <c r="AI750" i="1183" s="1"/>
  <c r="AH734" i="1183"/>
  <c r="AI734" i="1183" s="1"/>
  <c r="AH715" i="1183"/>
  <c r="AI715" i="1183" s="1"/>
  <c r="AP665" i="1183"/>
  <c r="AH651" i="1183"/>
  <c r="AI651" i="1183" s="1"/>
  <c r="AH639" i="1183"/>
  <c r="AI639" i="1183" s="1"/>
  <c r="AH592" i="1183"/>
  <c r="AI592" i="1183" s="1"/>
  <c r="AP525" i="1183"/>
  <c r="AH531" i="1183"/>
  <c r="AI531" i="1183" s="1"/>
  <c r="AH808" i="1183"/>
  <c r="AI808" i="1183" s="1"/>
  <c r="AH788" i="1183"/>
  <c r="AI788" i="1183" s="1"/>
  <c r="AP744" i="1183"/>
  <c r="AH671" i="1183"/>
  <c r="AI671" i="1183" s="1"/>
  <c r="AH661" i="1183"/>
  <c r="AI661" i="1183" s="1"/>
  <c r="AH664" i="1183"/>
  <c r="AI664" i="1183" s="1"/>
  <c r="AH611" i="1183"/>
  <c r="AI611" i="1183" s="1"/>
  <c r="AH610" i="1183"/>
  <c r="AI610" i="1183" s="1"/>
  <c r="AP610" i="1183"/>
  <c r="AH571" i="1183"/>
  <c r="AI571" i="1183" s="1"/>
  <c r="AH580" i="1183"/>
  <c r="AI580" i="1183" s="1"/>
  <c r="AP571" i="1183"/>
  <c r="AP550" i="1183"/>
  <c r="AP514" i="1183"/>
  <c r="AP922" i="1183"/>
  <c r="AH821" i="1183"/>
  <c r="AI821" i="1183" s="1"/>
  <c r="AH815" i="1183"/>
  <c r="AI815" i="1183" s="1"/>
  <c r="AH852" i="1183"/>
  <c r="AI852" i="1183" s="1"/>
  <c r="AH838" i="1183"/>
  <c r="AI838" i="1183" s="1"/>
  <c r="AP825" i="1183"/>
  <c r="AH758" i="1183"/>
  <c r="AI758" i="1183" s="1"/>
  <c r="AH762" i="1183"/>
  <c r="AI762" i="1183" s="1"/>
  <c r="AH841" i="1183"/>
  <c r="AI841" i="1183" s="1"/>
  <c r="AH818" i="1183"/>
  <c r="AI818" i="1183" s="1"/>
  <c r="AH729" i="1183"/>
  <c r="AI729" i="1183" s="1"/>
  <c r="AH713" i="1183"/>
  <c r="AI713" i="1183" s="1"/>
  <c r="AH746" i="1183"/>
  <c r="AI746" i="1183" s="1"/>
  <c r="AH753" i="1183"/>
  <c r="AI753" i="1183" s="1"/>
  <c r="AH691" i="1183"/>
  <c r="AI691" i="1183" s="1"/>
  <c r="AH649" i="1183"/>
  <c r="AI649" i="1183" s="1"/>
  <c r="AP635" i="1183"/>
  <c r="AP549" i="1183"/>
  <c r="AH536" i="1183"/>
  <c r="AI536" i="1183" s="1"/>
  <c r="AH533" i="1183"/>
  <c r="AI533" i="1183" s="1"/>
  <c r="AH560" i="1183"/>
  <c r="AI560" i="1183" s="1"/>
  <c r="AP499" i="1183"/>
  <c r="AH787" i="1183"/>
  <c r="AI787" i="1183" s="1"/>
  <c r="AH743" i="1183"/>
  <c r="AI743" i="1183" s="1"/>
  <c r="AH751" i="1183"/>
  <c r="AI751" i="1183" s="1"/>
  <c r="AH755" i="1183"/>
  <c r="AI755" i="1183" s="1"/>
  <c r="AH699" i="1183"/>
  <c r="AI699" i="1183" s="1"/>
  <c r="AH703" i="1183"/>
  <c r="AI703" i="1183" s="1"/>
  <c r="AH656" i="1183"/>
  <c r="AI656" i="1183" s="1"/>
  <c r="AH642" i="1183"/>
  <c r="AI642" i="1183" s="1"/>
  <c r="AP626" i="1183"/>
  <c r="AH526" i="1183"/>
  <c r="AI526" i="1183" s="1"/>
  <c r="AH545" i="1183"/>
  <c r="AI545" i="1183" s="1"/>
  <c r="AH557" i="1183"/>
  <c r="AI557" i="1183" s="1"/>
  <c r="AH535" i="1183"/>
  <c r="AI535" i="1183" s="1"/>
  <c r="AH519" i="1183"/>
  <c r="AI519" i="1183" s="1"/>
  <c r="AH498" i="1183"/>
  <c r="AI498" i="1183" s="1"/>
  <c r="AH780" i="1183"/>
  <c r="AI780" i="1183" s="1"/>
  <c r="AH770" i="1183"/>
  <c r="AI770" i="1183" s="1"/>
  <c r="AH732" i="1183"/>
  <c r="AI732" i="1183" s="1"/>
  <c r="AH756" i="1183"/>
  <c r="AI756" i="1183" s="1"/>
  <c r="AH727" i="1183"/>
  <c r="AI727" i="1183" s="1"/>
  <c r="AP755" i="1183"/>
  <c r="AH701" i="1183"/>
  <c r="AI701" i="1183" s="1"/>
  <c r="AH698" i="1183"/>
  <c r="AI698" i="1183" s="1"/>
  <c r="AH705" i="1183"/>
  <c r="AI705" i="1183" s="1"/>
  <c r="AH657" i="1183"/>
  <c r="AI657" i="1183" s="1"/>
  <c r="AH629" i="1183"/>
  <c r="AI629" i="1183" s="1"/>
  <c r="AH581" i="1183"/>
  <c r="AI581" i="1183" s="1"/>
  <c r="AH583" i="1183"/>
  <c r="AI583" i="1183" s="1"/>
  <c r="AP530" i="1183"/>
  <c r="AH528" i="1183"/>
  <c r="AI528" i="1183" s="1"/>
  <c r="AH547" i="1183"/>
  <c r="AI547" i="1183" s="1"/>
  <c r="AH510" i="1183"/>
  <c r="AI510" i="1183" s="1"/>
  <c r="AH791" i="1183"/>
  <c r="AI791" i="1183" s="1"/>
  <c r="AH790" i="1183"/>
  <c r="AI790" i="1183" s="1"/>
  <c r="AH775" i="1183"/>
  <c r="AI775" i="1183" s="1"/>
  <c r="AH760" i="1183"/>
  <c r="AI760" i="1183" s="1"/>
  <c r="AH742" i="1183"/>
  <c r="AI742" i="1183" s="1"/>
  <c r="AH733" i="1183"/>
  <c r="AI733" i="1183" s="1"/>
  <c r="AH706" i="1183"/>
  <c r="AI706" i="1183" s="1"/>
  <c r="AH761" i="1183"/>
  <c r="AI761" i="1183" s="1"/>
  <c r="AH736" i="1183"/>
  <c r="AI736" i="1183" s="1"/>
  <c r="AH680" i="1183"/>
  <c r="AI680" i="1183" s="1"/>
  <c r="AP583" i="1183"/>
  <c r="AP526" i="1183"/>
  <c r="AH538" i="1183"/>
  <c r="AI538" i="1183" s="1"/>
  <c r="AH491" i="1183"/>
  <c r="AI491" i="1183" s="1"/>
  <c r="AH782" i="1183"/>
  <c r="AI782" i="1183" s="1"/>
  <c r="AH807" i="1183"/>
  <c r="AI807" i="1183" s="1"/>
  <c r="AH799" i="1183"/>
  <c r="AI799" i="1183" s="1"/>
  <c r="AP750" i="1183"/>
  <c r="AP757" i="1183"/>
  <c r="AP719" i="1183"/>
  <c r="AH684" i="1183"/>
  <c r="AI684" i="1183" s="1"/>
  <c r="AH717" i="1183"/>
  <c r="AI717" i="1183" s="1"/>
  <c r="AH677" i="1183"/>
  <c r="AI677" i="1183" s="1"/>
  <c r="AP646" i="1183"/>
  <c r="AP567" i="1183"/>
  <c r="AH550" i="1183"/>
  <c r="AI550" i="1183" s="1"/>
  <c r="AP480" i="1183"/>
  <c r="AP467" i="1183"/>
  <c r="AH828" i="1183"/>
  <c r="AI828" i="1183" s="1"/>
  <c r="AH809" i="1183"/>
  <c r="AI809" i="1183" s="1"/>
  <c r="AH773" i="1183"/>
  <c r="AI773" i="1183" s="1"/>
  <c r="AH769" i="1183"/>
  <c r="AI769" i="1183" s="1"/>
  <c r="AH749" i="1183"/>
  <c r="AI749" i="1183" s="1"/>
  <c r="AH687" i="1183"/>
  <c r="AI687" i="1183" s="1"/>
  <c r="AH679" i="1183"/>
  <c r="AI679" i="1183" s="1"/>
  <c r="AH678" i="1183"/>
  <c r="AI678" i="1183" s="1"/>
  <c r="AH626" i="1183"/>
  <c r="AI626" i="1183" s="1"/>
  <c r="AH620" i="1183"/>
  <c r="AI620" i="1183" s="1"/>
  <c r="AH615" i="1183"/>
  <c r="AI615" i="1183" s="1"/>
  <c r="AH595" i="1183"/>
  <c r="AI595" i="1183" s="1"/>
  <c r="AP595" i="1183"/>
  <c r="AP528" i="1183"/>
  <c r="AH553" i="1183"/>
  <c r="AI553" i="1183" s="1"/>
  <c r="AH552" i="1183"/>
  <c r="AI552" i="1183" s="1"/>
  <c r="AH540" i="1183"/>
  <c r="AI540" i="1183" s="1"/>
  <c r="AH568" i="1183"/>
  <c r="AI568" i="1183" s="1"/>
  <c r="AH558" i="1183"/>
  <c r="AI558" i="1183" s="1"/>
  <c r="AH565" i="1183"/>
  <c r="AI565" i="1183" s="1"/>
  <c r="AH522" i="1183"/>
  <c r="AI522" i="1183" s="1"/>
  <c r="AH505" i="1183"/>
  <c r="AI505" i="1183" s="1"/>
  <c r="AH507" i="1183"/>
  <c r="AI507" i="1183" s="1"/>
  <c r="AH490" i="1183"/>
  <c r="AI490" i="1183" s="1"/>
  <c r="AP486" i="1183"/>
  <c r="AH426" i="1183"/>
  <c r="AI426" i="1183" s="1"/>
  <c r="AH401" i="1183"/>
  <c r="AI401" i="1183" s="1"/>
  <c r="AP408" i="1183"/>
  <c r="AP372" i="1183"/>
  <c r="AH353" i="1183"/>
  <c r="AI353" i="1183" s="1"/>
  <c r="AH339" i="1183"/>
  <c r="AI339" i="1183" s="1"/>
  <c r="AH516" i="1183"/>
  <c r="AI516" i="1183" s="1"/>
  <c r="AH495" i="1183"/>
  <c r="AI495" i="1183" s="1"/>
  <c r="AH502" i="1183"/>
  <c r="AI502" i="1183" s="1"/>
  <c r="AP510" i="1183"/>
  <c r="AH470" i="1183"/>
  <c r="AI470" i="1183" s="1"/>
  <c r="AH473" i="1183"/>
  <c r="AI473" i="1183" s="1"/>
  <c r="AH407" i="1183"/>
  <c r="AI407" i="1183" s="1"/>
  <c r="AH376" i="1183"/>
  <c r="AI376" i="1183" s="1"/>
  <c r="AH298" i="1183"/>
  <c r="AI298" i="1183" s="1"/>
  <c r="AH312" i="1183"/>
  <c r="AI312" i="1183" s="1"/>
  <c r="AH288" i="1183"/>
  <c r="AI288" i="1183" s="1"/>
  <c r="AP308" i="1183"/>
  <c r="AH326" i="1183"/>
  <c r="AI326" i="1183" s="1"/>
  <c r="AH330" i="1183"/>
  <c r="AI330" i="1183" s="1"/>
  <c r="AH493" i="1183"/>
  <c r="AI493" i="1183" s="1"/>
  <c r="AH492" i="1183"/>
  <c r="AI492" i="1183" s="1"/>
  <c r="AH462" i="1183"/>
  <c r="AI462" i="1183" s="1"/>
  <c r="AH450" i="1183"/>
  <c r="AI450" i="1183" s="1"/>
  <c r="AH412" i="1183"/>
  <c r="AI412" i="1183" s="1"/>
  <c r="AH366" i="1183"/>
  <c r="AI366" i="1183" s="1"/>
  <c r="AH321" i="1183"/>
  <c r="AI321" i="1183" s="1"/>
  <c r="AP447" i="1183"/>
  <c r="AH474" i="1183"/>
  <c r="AI474" i="1183" s="1"/>
  <c r="AH428" i="1183"/>
  <c r="AI428" i="1183" s="1"/>
  <c r="AH415" i="1183"/>
  <c r="AI415" i="1183" s="1"/>
  <c r="AH395" i="1183"/>
  <c r="AI395" i="1183" s="1"/>
  <c r="AH396" i="1183"/>
  <c r="AI396" i="1183" s="1"/>
  <c r="AH308" i="1183"/>
  <c r="AI308" i="1183" s="1"/>
  <c r="AP320" i="1183"/>
  <c r="AP237" i="1183"/>
  <c r="AH400" i="1183"/>
  <c r="AI400" i="1183" s="1"/>
  <c r="AP420" i="1183"/>
  <c r="AH391" i="1183"/>
  <c r="AI391" i="1183" s="1"/>
  <c r="AP290" i="1183"/>
  <c r="AH300" i="1183"/>
  <c r="AI300" i="1183" s="1"/>
  <c r="AH480" i="1183"/>
  <c r="AI480" i="1183" s="1"/>
  <c r="AH483" i="1183"/>
  <c r="AI483" i="1183" s="1"/>
  <c r="AH455" i="1183"/>
  <c r="AI455" i="1183" s="1"/>
  <c r="AH481" i="1183"/>
  <c r="AI481" i="1183" s="1"/>
  <c r="AH438" i="1183"/>
  <c r="AI438" i="1183" s="1"/>
  <c r="AH442" i="1183"/>
  <c r="AI442" i="1183" s="1"/>
  <c r="AH408" i="1183"/>
  <c r="AI408" i="1183" s="1"/>
  <c r="AH403" i="1183"/>
  <c r="AI403" i="1183" s="1"/>
  <c r="AP403" i="1183"/>
  <c r="AP366" i="1183"/>
  <c r="AP326" i="1183"/>
  <c r="AH310" i="1183"/>
  <c r="AI310" i="1183" s="1"/>
  <c r="AH345" i="1183"/>
  <c r="AI345" i="1183" s="1"/>
  <c r="AH334" i="1183"/>
  <c r="AI334" i="1183" s="1"/>
  <c r="AH293" i="1183"/>
  <c r="AI293" i="1183" s="1"/>
  <c r="AP552" i="1183"/>
  <c r="AP542" i="1183"/>
  <c r="AH559" i="1183"/>
  <c r="AI559" i="1183" s="1"/>
  <c r="AH543" i="1183"/>
  <c r="AI543" i="1183" s="1"/>
  <c r="AH569" i="1183"/>
  <c r="AI569" i="1183" s="1"/>
  <c r="AH508" i="1183"/>
  <c r="AI508" i="1183" s="1"/>
  <c r="AH467" i="1183"/>
  <c r="AI467" i="1183" s="1"/>
  <c r="AH459" i="1183"/>
  <c r="AI459" i="1183" s="1"/>
  <c r="AH447" i="1183"/>
  <c r="AI447" i="1183" s="1"/>
  <c r="AH466" i="1183"/>
  <c r="AI466" i="1183" s="1"/>
  <c r="AP391" i="1183"/>
  <c r="AP378" i="1183"/>
  <c r="AP314" i="1183"/>
  <c r="AH343" i="1183"/>
  <c r="AI343" i="1183" s="1"/>
  <c r="AH309" i="1183"/>
  <c r="AI309" i="1183" s="1"/>
  <c r="AP252" i="1183"/>
  <c r="AP498" i="1183"/>
  <c r="AH454" i="1183"/>
  <c r="AI454" i="1183" s="1"/>
  <c r="AH365" i="1183"/>
  <c r="AI365" i="1183" s="1"/>
  <c r="AP302" i="1183"/>
  <c r="AP330" i="1183"/>
  <c r="AH270" i="1183"/>
  <c r="AI270" i="1183" s="1"/>
  <c r="AH503" i="1183"/>
  <c r="AI503" i="1183" s="1"/>
  <c r="AH512" i="1183"/>
  <c r="AI512" i="1183" s="1"/>
  <c r="AH468" i="1183"/>
  <c r="AI468" i="1183" s="1"/>
  <c r="AH457" i="1183"/>
  <c r="AI457" i="1183" s="1"/>
  <c r="AP453" i="1183"/>
  <c r="AH430" i="1183"/>
  <c r="AI430" i="1183" s="1"/>
  <c r="AH420" i="1183"/>
  <c r="AI420" i="1183" s="1"/>
  <c r="AH436" i="1183"/>
  <c r="AI436" i="1183" s="1"/>
  <c r="AH378" i="1183"/>
  <c r="AI378" i="1183" s="1"/>
  <c r="AH373" i="1183"/>
  <c r="AI373" i="1183" s="1"/>
  <c r="AH276" i="1183"/>
  <c r="AI276" i="1183" s="1"/>
  <c r="AH445" i="1183"/>
  <c r="AI445" i="1183" s="1"/>
  <c r="AH322" i="1183"/>
  <c r="AI322" i="1183" s="1"/>
  <c r="AH349" i="1183"/>
  <c r="AI349" i="1183" s="1"/>
  <c r="AH515" i="1183"/>
  <c r="AI515" i="1183" s="1"/>
  <c r="AP348" i="1183"/>
  <c r="AH361" i="1183"/>
  <c r="AI361" i="1183" s="1"/>
  <c r="AH387" i="1183"/>
  <c r="AI387" i="1183" s="1"/>
  <c r="AP294" i="1183"/>
  <c r="AH324" i="1183"/>
  <c r="AI324" i="1183" s="1"/>
  <c r="AH297" i="1183"/>
  <c r="AI297" i="1183" s="1"/>
  <c r="AH504" i="1183"/>
  <c r="AI504" i="1183" s="1"/>
  <c r="AH478" i="1183"/>
  <c r="AI478" i="1183" s="1"/>
  <c r="AH464" i="1183"/>
  <c r="AI464" i="1183" s="1"/>
  <c r="AH429" i="1183"/>
  <c r="AI429" i="1183" s="1"/>
  <c r="AH441" i="1183"/>
  <c r="AI441" i="1183" s="1"/>
  <c r="AH413" i="1183"/>
  <c r="AI413" i="1183" s="1"/>
  <c r="AP415" i="1183"/>
  <c r="AP396" i="1183"/>
  <c r="AP360" i="1183"/>
  <c r="AH354" i="1183"/>
  <c r="AI354" i="1183" s="1"/>
  <c r="AH317" i="1183"/>
  <c r="AI317" i="1183" s="1"/>
  <c r="AH305" i="1183"/>
  <c r="AI305" i="1183" s="1"/>
  <c r="AH332" i="1183"/>
  <c r="AI332" i="1183" s="1"/>
  <c r="AP296" i="1183"/>
  <c r="AH289" i="1183"/>
  <c r="AI289" i="1183" s="1"/>
  <c r="AH262" i="1183"/>
  <c r="AI262" i="1183" s="1"/>
  <c r="AH283" i="1183"/>
  <c r="AI283" i="1183" s="1"/>
  <c r="AH219" i="1183"/>
  <c r="AI219" i="1183" s="1"/>
  <c r="AH238" i="1183"/>
  <c r="AI238" i="1183" s="1"/>
  <c r="AH228" i="1183"/>
  <c r="AI228" i="1183" s="1"/>
  <c r="AH208" i="1183"/>
  <c r="AI208" i="1183" s="1"/>
  <c r="AH203" i="1183"/>
  <c r="AI203" i="1183" s="1"/>
  <c r="AH237" i="1183"/>
  <c r="AI237" i="1183" s="1"/>
  <c r="AH125" i="1183"/>
  <c r="AI125" i="1183" s="1"/>
  <c r="AH89" i="1183"/>
  <c r="AI89" i="1183" s="1"/>
  <c r="AH85" i="1183"/>
  <c r="AI85" i="1183" s="1"/>
  <c r="AH217" i="1183"/>
  <c r="AI217" i="1183" s="1"/>
  <c r="AH167" i="1183"/>
  <c r="AI167" i="1183" s="1"/>
  <c r="AH163" i="1183"/>
  <c r="AI163" i="1183" s="1"/>
  <c r="AH153" i="1183"/>
  <c r="AI153" i="1183" s="1"/>
  <c r="AP142" i="1183"/>
  <c r="AH191" i="1183"/>
  <c r="AI191" i="1183" s="1"/>
  <c r="AH113" i="1183"/>
  <c r="AI113" i="1183" s="1"/>
  <c r="AH25" i="1183"/>
  <c r="AI25" i="1183" s="1"/>
  <c r="AH65" i="1183"/>
  <c r="AI65" i="1183" s="1"/>
  <c r="AH31" i="1183"/>
  <c r="AI31" i="1183" s="1"/>
  <c r="AH22" i="1183"/>
  <c r="AI22" i="1183" s="1"/>
  <c r="AQ9" i="1183"/>
  <c r="AH87" i="1183"/>
  <c r="AI87" i="1183" s="1"/>
  <c r="AH250" i="1183"/>
  <c r="AI250" i="1183" s="1"/>
  <c r="AH257" i="1183"/>
  <c r="AI257" i="1183" s="1"/>
  <c r="AP243" i="1183"/>
  <c r="AH216" i="1183"/>
  <c r="AI216" i="1183" s="1"/>
  <c r="AH205" i="1183"/>
  <c r="AI205" i="1183" s="1"/>
  <c r="AH236" i="1183"/>
  <c r="AI236" i="1183" s="1"/>
  <c r="AH180" i="1183"/>
  <c r="AI180" i="1183" s="1"/>
  <c r="AH51" i="1183"/>
  <c r="AI51" i="1183" s="1"/>
  <c r="AH245" i="1183"/>
  <c r="AI245" i="1183" s="1"/>
  <c r="AH264" i="1183"/>
  <c r="AI264" i="1183" s="1"/>
  <c r="AH142" i="1183"/>
  <c r="AI142" i="1183" s="1"/>
  <c r="AH108" i="1183"/>
  <c r="AI108" i="1183" s="1"/>
  <c r="AH141" i="1183"/>
  <c r="AI141" i="1183" s="1"/>
  <c r="AP125" i="1183"/>
  <c r="AH34" i="1183"/>
  <c r="AI34" i="1183" s="1"/>
  <c r="AH29" i="1183"/>
  <c r="AI29" i="1183" s="1"/>
  <c r="AH20" i="1183"/>
  <c r="AI20" i="1183" s="1"/>
  <c r="AP58" i="1183"/>
  <c r="AP34" i="1183"/>
  <c r="AP11" i="1183"/>
  <c r="AP255" i="1183"/>
  <c r="AH213" i="1183"/>
  <c r="AI213" i="1183" s="1"/>
  <c r="AH193" i="1183"/>
  <c r="AI193" i="1183" s="1"/>
  <c r="AP130" i="1183"/>
  <c r="AH46" i="1183"/>
  <c r="AI46" i="1183" s="1"/>
  <c r="AH53" i="1183"/>
  <c r="AI53" i="1183" s="1"/>
  <c r="AH12" i="1183"/>
  <c r="AI12" i="1183" s="1"/>
  <c r="AH19" i="1183"/>
  <c r="AI19" i="1183" s="1"/>
  <c r="AH116" i="1183"/>
  <c r="AI116" i="1183" s="1"/>
  <c r="AH100" i="1183"/>
  <c r="AI100" i="1183" s="1"/>
  <c r="AH243" i="1183"/>
  <c r="AI243" i="1183" s="1"/>
  <c r="AH252" i="1183"/>
  <c r="AI252" i="1183" s="1"/>
  <c r="AP267" i="1183"/>
  <c r="AH230" i="1183"/>
  <c r="AI230" i="1183" s="1"/>
  <c r="AH233" i="1183"/>
  <c r="AI233" i="1183" s="1"/>
  <c r="AH212" i="1183"/>
  <c r="AI212" i="1183" s="1"/>
  <c r="AH188" i="1183"/>
  <c r="AI188" i="1183" s="1"/>
  <c r="AP203" i="1183"/>
  <c r="AH177" i="1183"/>
  <c r="AI177" i="1183" s="1"/>
  <c r="AP191" i="1183"/>
  <c r="AH137" i="1183"/>
  <c r="AI137" i="1183" s="1"/>
  <c r="AH156" i="1183"/>
  <c r="AI156" i="1183" s="1"/>
  <c r="AH58" i="1183"/>
  <c r="AI58" i="1183" s="1"/>
  <c r="AH41" i="1183"/>
  <c r="AI41" i="1183" s="1"/>
  <c r="AH79" i="1183"/>
  <c r="AI79" i="1183" s="1"/>
  <c r="AH18" i="1183"/>
  <c r="AI18" i="1183" s="1"/>
  <c r="AH296" i="1183"/>
  <c r="AI296" i="1183" s="1"/>
  <c r="AP225" i="1183"/>
  <c r="AH196" i="1183"/>
  <c r="AI196" i="1183" s="1"/>
  <c r="AH195" i="1183"/>
  <c r="AI195" i="1183" s="1"/>
  <c r="AH232" i="1183"/>
  <c r="AI232" i="1183" s="1"/>
  <c r="AH144" i="1183"/>
  <c r="AI144" i="1183" s="1"/>
  <c r="AH129" i="1183"/>
  <c r="AI129" i="1183" s="1"/>
  <c r="AP149" i="1183"/>
  <c r="AH91" i="1183"/>
  <c r="AI91" i="1183" s="1"/>
  <c r="AH106" i="1183"/>
  <c r="AI106" i="1183" s="1"/>
  <c r="AH107" i="1183"/>
  <c r="AI107" i="1183" s="1"/>
  <c r="AH63" i="1183"/>
  <c r="AI63" i="1183" s="1"/>
  <c r="AH70" i="1183"/>
  <c r="AI70" i="1183" s="1"/>
  <c r="AH17" i="1183"/>
  <c r="AI17" i="1183" s="1"/>
  <c r="AH278" i="1183"/>
  <c r="AI278" i="1183" s="1"/>
  <c r="AH240" i="1183"/>
  <c r="AI240" i="1183" s="1"/>
  <c r="AH210" i="1183"/>
  <c r="AI210" i="1183" s="1"/>
  <c r="AH198" i="1183"/>
  <c r="AI198" i="1183" s="1"/>
  <c r="AH186" i="1183"/>
  <c r="AI186" i="1183" s="1"/>
  <c r="AH200" i="1183"/>
  <c r="AI200" i="1183" s="1"/>
  <c r="AH184" i="1183"/>
  <c r="AI184" i="1183" s="1"/>
  <c r="AH169" i="1183"/>
  <c r="AI169" i="1183" s="1"/>
  <c r="AH154" i="1183"/>
  <c r="AI154" i="1183" s="1"/>
  <c r="AH132" i="1183"/>
  <c r="AI132" i="1183" s="1"/>
  <c r="AH119" i="1183"/>
  <c r="AI119" i="1183" s="1"/>
  <c r="AH11" i="1183"/>
  <c r="AI11" i="1183" s="1"/>
  <c r="AH67" i="1183"/>
  <c r="AI67" i="1183" s="1"/>
  <c r="AH16" i="1183"/>
  <c r="AI16" i="1183" s="1"/>
  <c r="AH223" i="1183"/>
  <c r="AI223" i="1183" s="1"/>
  <c r="AH231" i="1183"/>
  <c r="AI231" i="1183" s="1"/>
  <c r="AH185" i="1183"/>
  <c r="AI185" i="1183" s="1"/>
  <c r="AH171" i="1183"/>
  <c r="AI171" i="1183" s="1"/>
  <c r="AH173" i="1183"/>
  <c r="AI173" i="1183" s="1"/>
  <c r="AH15" i="1183"/>
  <c r="AI15" i="1183" s="1"/>
  <c r="AP70" i="1183"/>
  <c r="AH287" i="1183"/>
  <c r="AI287" i="1183" s="1"/>
  <c r="AP261" i="1183"/>
  <c r="AH269" i="1183"/>
  <c r="AI269" i="1183" s="1"/>
  <c r="AH207" i="1183"/>
  <c r="AI207" i="1183" s="1"/>
  <c r="AH166" i="1183"/>
  <c r="AI166" i="1183" s="1"/>
  <c r="AH120" i="1183"/>
  <c r="AI120" i="1183" s="1"/>
  <c r="AP118" i="1183"/>
  <c r="AH88" i="1183"/>
  <c r="AI88" i="1183" s="1"/>
  <c r="AH80" i="1183"/>
  <c r="AI80" i="1183" s="1"/>
  <c r="AH103" i="1183"/>
  <c r="AI103" i="1183" s="1"/>
  <c r="AH55" i="1183"/>
  <c r="AI55" i="1183" s="1"/>
  <c r="AH14" i="1183"/>
  <c r="AI14" i="1183" s="1"/>
  <c r="AP46" i="1183"/>
  <c r="AH149" i="1183"/>
  <c r="AI149" i="1183" s="1"/>
  <c r="AH160" i="1183"/>
  <c r="AI160" i="1183" s="1"/>
  <c r="AH117" i="1183"/>
  <c r="AI117" i="1183" s="1"/>
  <c r="AP137" i="1183"/>
  <c r="AH92" i="1183"/>
  <c r="AI92" i="1183" s="1"/>
  <c r="AH93" i="1183"/>
  <c r="AI93" i="1183" s="1"/>
  <c r="AH75" i="1183"/>
  <c r="AI75" i="1183" s="1"/>
  <c r="AH39" i="1183"/>
  <c r="AI39" i="1183" s="1"/>
  <c r="AQ10" i="1183"/>
  <c r="AP25" i="1183"/>
  <c r="AP249" i="1183"/>
  <c r="AH255" i="1183"/>
  <c r="AI255" i="1183" s="1"/>
  <c r="AH190" i="1183"/>
  <c r="AI190" i="1183" s="1"/>
  <c r="AH130" i="1183"/>
  <c r="AI130" i="1183" s="1"/>
  <c r="AP154" i="1183"/>
  <c r="AH6" i="1183"/>
  <c r="AI6" i="1183" s="1"/>
  <c r="O6" i="1183"/>
  <c r="Q6" i="1183" s="1"/>
  <c r="N6" i="1183"/>
  <c r="L6" i="1183"/>
  <c r="K6" i="1183"/>
  <c r="I6" i="1183" s="1"/>
  <c r="X6" i="1183"/>
  <c r="J6" i="1183"/>
  <c r="W6" i="1183"/>
  <c r="P6" i="1183"/>
  <c r="AH101" i="1183"/>
  <c r="AI101" i="1183" s="1"/>
  <c r="AH10" i="1183"/>
  <c r="AI10" i="1183" s="1"/>
  <c r="AH77" i="1183"/>
  <c r="AI77" i="1183" s="1"/>
  <c r="AH43" i="1183"/>
  <c r="AI43" i="1183" s="1"/>
  <c r="AE961" i="1173"/>
  <c r="U961" i="1173"/>
  <c r="T961" i="1173"/>
  <c r="M961" i="1173" s="1"/>
  <c r="S961" i="1173"/>
  <c r="R961" i="1173"/>
  <c r="E961" i="1173"/>
  <c r="AA9" i="1183" l="1"/>
  <c r="AC9" i="1183"/>
  <c r="AB9" i="1183"/>
  <c r="AQ11" i="1183"/>
  <c r="AG961" i="1173"/>
  <c r="AP961" i="1173" s="1"/>
  <c r="Z961" i="1173"/>
  <c r="V961" i="1173"/>
  <c r="AL961" i="1173" s="1"/>
  <c r="H1010" i="339"/>
  <c r="G1010" i="339"/>
  <c r="F1010" i="339"/>
  <c r="E1010" i="339"/>
  <c r="D1010" i="339"/>
  <c r="H1009" i="339"/>
  <c r="G1009" i="339"/>
  <c r="F1009" i="339"/>
  <c r="E1009" i="339"/>
  <c r="D1009" i="339"/>
  <c r="H1008" i="339"/>
  <c r="G1008" i="339"/>
  <c r="F1008" i="339"/>
  <c r="E1008" i="339"/>
  <c r="D1008" i="339"/>
  <c r="C1010" i="339"/>
  <c r="C1009" i="339"/>
  <c r="C1008" i="339"/>
  <c r="C1007" i="339"/>
  <c r="M1003" i="339"/>
  <c r="J1003" i="339"/>
  <c r="AD9" i="1183" l="1"/>
  <c r="R9" i="1183"/>
  <c r="AC10" i="1183"/>
  <c r="R5" i="1183"/>
  <c r="AB10" i="1183"/>
  <c r="R10" i="1183" s="1"/>
  <c r="AA10" i="1183"/>
  <c r="AQ12" i="1183"/>
  <c r="AM961" i="1173"/>
  <c r="AE960" i="1173"/>
  <c r="U960" i="1173"/>
  <c r="T960" i="1173"/>
  <c r="M960" i="1173" s="1"/>
  <c r="S960" i="1173"/>
  <c r="R960" i="1173"/>
  <c r="V960" i="1173" s="1"/>
  <c r="E960" i="1173"/>
  <c r="M1002" i="339"/>
  <c r="J1002" i="339"/>
  <c r="AA11" i="1183" l="1"/>
  <c r="AC11" i="1183"/>
  <c r="AB11" i="1183"/>
  <c r="R11" i="1183" s="1"/>
  <c r="AM10" i="1183"/>
  <c r="X10" i="1183"/>
  <c r="V10" i="1183"/>
  <c r="W10" i="1183"/>
  <c r="AL10" i="1183"/>
  <c r="X5" i="1183"/>
  <c r="W5" i="1183"/>
  <c r="AD10" i="1183"/>
  <c r="W9" i="1183"/>
  <c r="X9" i="1183"/>
  <c r="AL9" i="1183"/>
  <c r="AM9" i="1183"/>
  <c r="AQ13" i="1183"/>
  <c r="Z960" i="1173"/>
  <c r="AG960" i="1173"/>
  <c r="AP960" i="1173" s="1"/>
  <c r="AL960" i="1173"/>
  <c r="AM11" i="1183" l="1"/>
  <c r="W11" i="1183"/>
  <c r="V11" i="1183"/>
  <c r="AL11" i="1183"/>
  <c r="X11" i="1183"/>
  <c r="AD11" i="1183"/>
  <c r="AB12" i="1183"/>
  <c r="AA12" i="1183"/>
  <c r="AC12" i="1183"/>
  <c r="AD12" i="1183" s="1"/>
  <c r="AQ14" i="1183"/>
  <c r="AM960" i="1173"/>
  <c r="R12" i="1183" l="1"/>
  <c r="AA13" i="1183"/>
  <c r="AB13" i="1183"/>
  <c r="R13" i="1183" s="1"/>
  <c r="AC13" i="1183"/>
  <c r="AD13" i="1183" s="1"/>
  <c r="AQ15" i="1183"/>
  <c r="AE959" i="1173"/>
  <c r="U959" i="1173"/>
  <c r="T959" i="1173"/>
  <c r="M959" i="1173" s="1"/>
  <c r="S959" i="1173"/>
  <c r="R959" i="1173"/>
  <c r="E959" i="1173"/>
  <c r="AE958" i="1173"/>
  <c r="U958" i="1173"/>
  <c r="T958" i="1173"/>
  <c r="M958" i="1173" s="1"/>
  <c r="S958" i="1173"/>
  <c r="R958" i="1173"/>
  <c r="V958" i="1173" s="1"/>
  <c r="AL958" i="1173" s="1"/>
  <c r="E958" i="1173"/>
  <c r="AE957" i="1173"/>
  <c r="U957" i="1173"/>
  <c r="T957" i="1173"/>
  <c r="M957" i="1173" s="1"/>
  <c r="S957" i="1173"/>
  <c r="R957" i="1173"/>
  <c r="E957" i="1173"/>
  <c r="AE956" i="1173"/>
  <c r="U956" i="1173"/>
  <c r="T956" i="1173"/>
  <c r="M956" i="1173" s="1"/>
  <c r="S956" i="1173"/>
  <c r="R956" i="1173"/>
  <c r="V956" i="1173" s="1"/>
  <c r="E956" i="1173"/>
  <c r="AE955" i="1173"/>
  <c r="U955" i="1173"/>
  <c r="T955" i="1173"/>
  <c r="M955" i="1173" s="1"/>
  <c r="S955" i="1173"/>
  <c r="R955" i="1173"/>
  <c r="E955" i="1173"/>
  <c r="M1001" i="339"/>
  <c r="J1001" i="339"/>
  <c r="V13" i="1183" l="1"/>
  <c r="W13" i="1183"/>
  <c r="AM13" i="1183"/>
  <c r="AL13" i="1183"/>
  <c r="X13" i="1183"/>
  <c r="AC14" i="1183"/>
  <c r="AA14" i="1183"/>
  <c r="AB14" i="1183"/>
  <c r="R14" i="1183" s="1"/>
  <c r="X12" i="1183"/>
  <c r="V12" i="1183"/>
  <c r="AM12" i="1183"/>
  <c r="AL12" i="1183"/>
  <c r="W12" i="1183"/>
  <c r="AQ16" i="1183"/>
  <c r="AG955" i="1173"/>
  <c r="AP955" i="1173" s="1"/>
  <c r="Z958" i="1173"/>
  <c r="Z959" i="1173"/>
  <c r="Z957" i="1173"/>
  <c r="Z955" i="1173"/>
  <c r="Z956" i="1173"/>
  <c r="AG958" i="1173"/>
  <c r="AP958" i="1173" s="1"/>
  <c r="AM958" i="1173"/>
  <c r="AG959" i="1173"/>
  <c r="AP959" i="1173" s="1"/>
  <c r="AL956" i="1173"/>
  <c r="AG957" i="1173"/>
  <c r="AP957" i="1173" s="1"/>
  <c r="V959" i="1173"/>
  <c r="AG956" i="1173"/>
  <c r="AP956" i="1173" s="1"/>
  <c r="V957" i="1173"/>
  <c r="AL957" i="1173" s="1"/>
  <c r="V955" i="1173"/>
  <c r="AD3" i="31"/>
  <c r="AM14" i="1183" l="1"/>
  <c r="V14" i="1183"/>
  <c r="AL14" i="1183" s="1"/>
  <c r="X14" i="1183"/>
  <c r="W14" i="1183"/>
  <c r="AB15" i="1183"/>
  <c r="R15" i="1183" s="1"/>
  <c r="AC15" i="1183"/>
  <c r="AD15" i="1183" s="1"/>
  <c r="AA15" i="1183"/>
  <c r="AD14" i="1183"/>
  <c r="AQ17" i="1183"/>
  <c r="AM957" i="1173"/>
  <c r="AM959" i="1173"/>
  <c r="AL959" i="1173"/>
  <c r="AM955" i="1173"/>
  <c r="AL955" i="1173"/>
  <c r="AM956" i="1173"/>
  <c r="M981" i="339"/>
  <c r="V15" i="1183" l="1"/>
  <c r="AM15" i="1183"/>
  <c r="AL15" i="1183"/>
  <c r="X15" i="1183"/>
  <c r="W15" i="1183"/>
  <c r="AB16" i="1183"/>
  <c r="AA16" i="1183"/>
  <c r="AC16" i="1183"/>
  <c r="AD16" i="1183" s="1"/>
  <c r="AQ18" i="1183"/>
  <c r="U954" i="1173"/>
  <c r="T954" i="1173"/>
  <c r="S954" i="1173"/>
  <c r="U953" i="1173"/>
  <c r="T953" i="1173"/>
  <c r="S953" i="1173"/>
  <c r="U952" i="1173"/>
  <c r="T952" i="1173"/>
  <c r="S952" i="1173"/>
  <c r="U951" i="1173"/>
  <c r="T951" i="1173"/>
  <c r="S951" i="1173"/>
  <c r="U950" i="1173"/>
  <c r="T950" i="1173"/>
  <c r="S950" i="1173"/>
  <c r="U949" i="1173"/>
  <c r="T949" i="1173"/>
  <c r="S949" i="1173"/>
  <c r="U948" i="1173"/>
  <c r="T948" i="1173"/>
  <c r="S948" i="1173"/>
  <c r="U947" i="1173"/>
  <c r="T947" i="1173"/>
  <c r="S947" i="1173"/>
  <c r="U946" i="1173"/>
  <c r="T946" i="1173"/>
  <c r="S946" i="1173"/>
  <c r="U945" i="1173"/>
  <c r="T945" i="1173"/>
  <c r="S945" i="1173"/>
  <c r="U944" i="1173"/>
  <c r="T944" i="1173"/>
  <c r="S944" i="1173"/>
  <c r="U943" i="1173"/>
  <c r="T943" i="1173"/>
  <c r="S943" i="1173"/>
  <c r="U942" i="1173"/>
  <c r="T942" i="1173"/>
  <c r="S942" i="1173"/>
  <c r="U941" i="1173"/>
  <c r="T941" i="1173"/>
  <c r="S941" i="1173"/>
  <c r="U940" i="1173"/>
  <c r="T940" i="1173"/>
  <c r="S940" i="1173"/>
  <c r="U939" i="1173"/>
  <c r="T939" i="1173"/>
  <c r="S939" i="1173"/>
  <c r="U938" i="1173"/>
  <c r="T938" i="1173"/>
  <c r="S938" i="1173"/>
  <c r="U937" i="1173"/>
  <c r="T937" i="1173"/>
  <c r="S937" i="1173"/>
  <c r="U936" i="1173"/>
  <c r="T936" i="1173"/>
  <c r="S936" i="1173"/>
  <c r="U935" i="1173"/>
  <c r="T935" i="1173"/>
  <c r="S935" i="1173"/>
  <c r="U934" i="1173"/>
  <c r="T934" i="1173"/>
  <c r="S934" i="1173"/>
  <c r="U933" i="1173"/>
  <c r="T933" i="1173"/>
  <c r="S933" i="1173"/>
  <c r="U932" i="1173"/>
  <c r="T932" i="1173"/>
  <c r="S932" i="1173"/>
  <c r="U931" i="1173"/>
  <c r="T931" i="1173"/>
  <c r="S931" i="1173"/>
  <c r="U930" i="1173"/>
  <c r="T930" i="1173"/>
  <c r="S930" i="1173"/>
  <c r="U929" i="1173"/>
  <c r="T929" i="1173"/>
  <c r="S929" i="1173"/>
  <c r="U928" i="1173"/>
  <c r="T928" i="1173"/>
  <c r="S928" i="1173"/>
  <c r="U927" i="1173"/>
  <c r="T927" i="1173"/>
  <c r="S927" i="1173"/>
  <c r="U926" i="1173"/>
  <c r="T926" i="1173"/>
  <c r="S926" i="1173"/>
  <c r="U925" i="1173"/>
  <c r="T925" i="1173"/>
  <c r="S925" i="1173"/>
  <c r="U924" i="1173"/>
  <c r="T924" i="1173"/>
  <c r="S924" i="1173"/>
  <c r="U923" i="1173"/>
  <c r="T923" i="1173"/>
  <c r="S923" i="1173"/>
  <c r="U922" i="1173"/>
  <c r="T922" i="1173"/>
  <c r="S922" i="1173"/>
  <c r="U921" i="1173"/>
  <c r="T921" i="1173"/>
  <c r="S921" i="1173"/>
  <c r="U920" i="1173"/>
  <c r="T920" i="1173"/>
  <c r="S920" i="1173"/>
  <c r="U919" i="1173"/>
  <c r="T919" i="1173"/>
  <c r="S919" i="1173"/>
  <c r="U918" i="1173"/>
  <c r="T918" i="1173"/>
  <c r="S918" i="1173"/>
  <c r="U917" i="1173"/>
  <c r="T917" i="1173"/>
  <c r="S917" i="1173"/>
  <c r="U916" i="1173"/>
  <c r="T916" i="1173"/>
  <c r="S916" i="1173"/>
  <c r="U915" i="1173"/>
  <c r="T915" i="1173"/>
  <c r="S915" i="1173"/>
  <c r="U914" i="1173"/>
  <c r="T914" i="1173"/>
  <c r="S914" i="1173"/>
  <c r="U913" i="1173"/>
  <c r="T913" i="1173"/>
  <c r="S913" i="1173"/>
  <c r="U912" i="1173"/>
  <c r="T912" i="1173"/>
  <c r="S912" i="1173"/>
  <c r="U911" i="1173"/>
  <c r="T911" i="1173"/>
  <c r="S911" i="1173"/>
  <c r="U910" i="1173"/>
  <c r="T910" i="1173"/>
  <c r="S910" i="1173"/>
  <c r="U909" i="1173"/>
  <c r="T909" i="1173"/>
  <c r="S909" i="1173"/>
  <c r="U908" i="1173"/>
  <c r="T908" i="1173"/>
  <c r="S908" i="1173"/>
  <c r="U907" i="1173"/>
  <c r="T907" i="1173"/>
  <c r="S907" i="1173"/>
  <c r="U906" i="1173"/>
  <c r="T906" i="1173"/>
  <c r="S906" i="1173"/>
  <c r="U905" i="1173"/>
  <c r="T905" i="1173"/>
  <c r="S905" i="1173"/>
  <c r="U904" i="1173"/>
  <c r="T904" i="1173"/>
  <c r="S904" i="1173"/>
  <c r="U903" i="1173"/>
  <c r="T903" i="1173"/>
  <c r="S903" i="1173"/>
  <c r="U902" i="1173"/>
  <c r="T902" i="1173"/>
  <c r="S902" i="1173"/>
  <c r="U901" i="1173"/>
  <c r="T901" i="1173"/>
  <c r="S901" i="1173"/>
  <c r="U900" i="1173"/>
  <c r="T900" i="1173"/>
  <c r="S900" i="1173"/>
  <c r="U899" i="1173"/>
  <c r="T899" i="1173"/>
  <c r="S899" i="1173"/>
  <c r="U898" i="1173"/>
  <c r="T898" i="1173"/>
  <c r="S898" i="1173"/>
  <c r="U897" i="1173"/>
  <c r="T897" i="1173"/>
  <c r="S897" i="1173"/>
  <c r="U896" i="1173"/>
  <c r="T896" i="1173"/>
  <c r="S896" i="1173"/>
  <c r="U895" i="1173"/>
  <c r="T895" i="1173"/>
  <c r="S895" i="1173"/>
  <c r="U894" i="1173"/>
  <c r="T894" i="1173"/>
  <c r="S894" i="1173"/>
  <c r="U893" i="1173"/>
  <c r="T893" i="1173"/>
  <c r="S893" i="1173"/>
  <c r="U892" i="1173"/>
  <c r="T892" i="1173"/>
  <c r="S892" i="1173"/>
  <c r="U891" i="1173"/>
  <c r="T891" i="1173"/>
  <c r="S891" i="1173"/>
  <c r="U890" i="1173"/>
  <c r="T890" i="1173"/>
  <c r="S890" i="1173"/>
  <c r="U889" i="1173"/>
  <c r="T889" i="1173"/>
  <c r="S889" i="1173"/>
  <c r="U888" i="1173"/>
  <c r="T888" i="1173"/>
  <c r="S888" i="1173"/>
  <c r="U887" i="1173"/>
  <c r="T887" i="1173"/>
  <c r="S887" i="1173"/>
  <c r="U886" i="1173"/>
  <c r="T886" i="1173"/>
  <c r="S886" i="1173"/>
  <c r="U885" i="1173"/>
  <c r="T885" i="1173"/>
  <c r="S885" i="1173"/>
  <c r="U884" i="1173"/>
  <c r="T884" i="1173"/>
  <c r="S884" i="1173"/>
  <c r="U883" i="1173"/>
  <c r="T883" i="1173"/>
  <c r="S883" i="1173"/>
  <c r="U882" i="1173"/>
  <c r="T882" i="1173"/>
  <c r="S882" i="1173"/>
  <c r="U881" i="1173"/>
  <c r="T881" i="1173"/>
  <c r="S881" i="1173"/>
  <c r="U880" i="1173"/>
  <c r="T880" i="1173"/>
  <c r="S880" i="1173"/>
  <c r="U879" i="1173"/>
  <c r="T879" i="1173"/>
  <c r="S879" i="1173"/>
  <c r="U878" i="1173"/>
  <c r="T878" i="1173"/>
  <c r="S878" i="1173"/>
  <c r="U877" i="1173"/>
  <c r="T877" i="1173"/>
  <c r="S877" i="1173"/>
  <c r="U876" i="1173"/>
  <c r="T876" i="1173"/>
  <c r="S876" i="1173"/>
  <c r="U875" i="1173"/>
  <c r="T875" i="1173"/>
  <c r="S875" i="1173"/>
  <c r="U874" i="1173"/>
  <c r="T874" i="1173"/>
  <c r="S874" i="1173"/>
  <c r="U873" i="1173"/>
  <c r="T873" i="1173"/>
  <c r="S873" i="1173"/>
  <c r="U872" i="1173"/>
  <c r="T872" i="1173"/>
  <c r="S872" i="1173"/>
  <c r="U871" i="1173"/>
  <c r="T871" i="1173"/>
  <c r="S871" i="1173"/>
  <c r="U870" i="1173"/>
  <c r="T870" i="1173"/>
  <c r="S870" i="1173"/>
  <c r="U869" i="1173"/>
  <c r="T869" i="1173"/>
  <c r="S869" i="1173"/>
  <c r="U868" i="1173"/>
  <c r="T868" i="1173"/>
  <c r="S868" i="1173"/>
  <c r="U867" i="1173"/>
  <c r="T867" i="1173"/>
  <c r="S867" i="1173"/>
  <c r="U866" i="1173"/>
  <c r="T866" i="1173"/>
  <c r="S866" i="1173"/>
  <c r="U865" i="1173"/>
  <c r="T865" i="1173"/>
  <c r="S865" i="1173"/>
  <c r="U864" i="1173"/>
  <c r="T864" i="1173"/>
  <c r="S864" i="1173"/>
  <c r="U863" i="1173"/>
  <c r="T863" i="1173"/>
  <c r="S863" i="1173"/>
  <c r="U862" i="1173"/>
  <c r="T862" i="1173"/>
  <c r="S862" i="1173"/>
  <c r="U861" i="1173"/>
  <c r="T861" i="1173"/>
  <c r="S861" i="1173"/>
  <c r="U860" i="1173"/>
  <c r="T860" i="1173"/>
  <c r="S860" i="1173"/>
  <c r="U859" i="1173"/>
  <c r="T859" i="1173"/>
  <c r="S859" i="1173"/>
  <c r="U858" i="1173"/>
  <c r="T858" i="1173"/>
  <c r="S858" i="1173"/>
  <c r="U857" i="1173"/>
  <c r="T857" i="1173"/>
  <c r="S857" i="1173"/>
  <c r="U856" i="1173"/>
  <c r="T856" i="1173"/>
  <c r="S856" i="1173"/>
  <c r="U855" i="1173"/>
  <c r="T855" i="1173"/>
  <c r="S855" i="1173"/>
  <c r="U854" i="1173"/>
  <c r="T854" i="1173"/>
  <c r="S854" i="1173"/>
  <c r="U853" i="1173"/>
  <c r="T853" i="1173"/>
  <c r="S853" i="1173"/>
  <c r="U852" i="1173"/>
  <c r="T852" i="1173"/>
  <c r="S852" i="1173"/>
  <c r="U851" i="1173"/>
  <c r="T851" i="1173"/>
  <c r="S851" i="1173"/>
  <c r="U850" i="1173"/>
  <c r="T850" i="1173"/>
  <c r="S850" i="1173"/>
  <c r="U849" i="1173"/>
  <c r="T849" i="1173"/>
  <c r="S849" i="1173"/>
  <c r="U848" i="1173"/>
  <c r="T848" i="1173"/>
  <c r="S848" i="1173"/>
  <c r="U847" i="1173"/>
  <c r="T847" i="1173"/>
  <c r="S847" i="1173"/>
  <c r="U846" i="1173"/>
  <c r="T846" i="1173"/>
  <c r="S846" i="1173"/>
  <c r="U845" i="1173"/>
  <c r="T845" i="1173"/>
  <c r="S845" i="1173"/>
  <c r="U844" i="1173"/>
  <c r="T844" i="1173"/>
  <c r="S844" i="1173"/>
  <c r="U843" i="1173"/>
  <c r="T843" i="1173"/>
  <c r="S843" i="1173"/>
  <c r="U842" i="1173"/>
  <c r="T842" i="1173"/>
  <c r="S842" i="1173"/>
  <c r="U841" i="1173"/>
  <c r="T841" i="1173"/>
  <c r="S841" i="1173"/>
  <c r="U840" i="1173"/>
  <c r="T840" i="1173"/>
  <c r="S840" i="1173"/>
  <c r="U839" i="1173"/>
  <c r="T839" i="1173"/>
  <c r="S839" i="1173"/>
  <c r="U838" i="1173"/>
  <c r="T838" i="1173"/>
  <c r="S838" i="1173"/>
  <c r="U837" i="1173"/>
  <c r="T837" i="1173"/>
  <c r="S837" i="1173"/>
  <c r="U836" i="1173"/>
  <c r="T836" i="1173"/>
  <c r="S836" i="1173"/>
  <c r="U835" i="1173"/>
  <c r="T835" i="1173"/>
  <c r="S835" i="1173"/>
  <c r="U834" i="1173"/>
  <c r="T834" i="1173"/>
  <c r="S834" i="1173"/>
  <c r="U833" i="1173"/>
  <c r="T833" i="1173"/>
  <c r="S833" i="1173"/>
  <c r="U832" i="1173"/>
  <c r="T832" i="1173"/>
  <c r="S832" i="1173"/>
  <c r="U831" i="1173"/>
  <c r="T831" i="1173"/>
  <c r="S831" i="1173"/>
  <c r="U830" i="1173"/>
  <c r="T830" i="1173"/>
  <c r="S830" i="1173"/>
  <c r="U829" i="1173"/>
  <c r="T829" i="1173"/>
  <c r="S829" i="1173"/>
  <c r="U828" i="1173"/>
  <c r="T828" i="1173"/>
  <c r="S828" i="1173"/>
  <c r="U827" i="1173"/>
  <c r="T827" i="1173"/>
  <c r="S827" i="1173"/>
  <c r="U826" i="1173"/>
  <c r="T826" i="1173"/>
  <c r="S826" i="1173"/>
  <c r="U825" i="1173"/>
  <c r="T825" i="1173"/>
  <c r="S825" i="1173"/>
  <c r="U824" i="1173"/>
  <c r="T824" i="1173"/>
  <c r="S824" i="1173"/>
  <c r="U823" i="1173"/>
  <c r="T823" i="1173"/>
  <c r="S823" i="1173"/>
  <c r="U822" i="1173"/>
  <c r="T822" i="1173"/>
  <c r="S822" i="1173"/>
  <c r="U821" i="1173"/>
  <c r="T821" i="1173"/>
  <c r="S821" i="1173"/>
  <c r="U820" i="1173"/>
  <c r="T820" i="1173"/>
  <c r="S820" i="1173"/>
  <c r="U819" i="1173"/>
  <c r="T819" i="1173"/>
  <c r="S819" i="1173"/>
  <c r="U818" i="1173"/>
  <c r="T818" i="1173"/>
  <c r="S818" i="1173"/>
  <c r="U817" i="1173"/>
  <c r="T817" i="1173"/>
  <c r="S817" i="1173"/>
  <c r="U816" i="1173"/>
  <c r="T816" i="1173"/>
  <c r="S816" i="1173"/>
  <c r="U815" i="1173"/>
  <c r="T815" i="1173"/>
  <c r="S815" i="1173"/>
  <c r="U814" i="1173"/>
  <c r="T814" i="1173"/>
  <c r="S814" i="1173"/>
  <c r="U813" i="1173"/>
  <c r="T813" i="1173"/>
  <c r="S813" i="1173"/>
  <c r="U812" i="1173"/>
  <c r="T812" i="1173"/>
  <c r="S812" i="1173"/>
  <c r="U811" i="1173"/>
  <c r="T811" i="1173"/>
  <c r="S811" i="1173"/>
  <c r="U810" i="1173"/>
  <c r="T810" i="1173"/>
  <c r="S810" i="1173"/>
  <c r="U809" i="1173"/>
  <c r="T809" i="1173"/>
  <c r="S809" i="1173"/>
  <c r="U808" i="1173"/>
  <c r="T808" i="1173"/>
  <c r="S808" i="1173"/>
  <c r="U807" i="1173"/>
  <c r="T807" i="1173"/>
  <c r="S807" i="1173"/>
  <c r="U806" i="1173"/>
  <c r="T806" i="1173"/>
  <c r="S806" i="1173"/>
  <c r="U805" i="1173"/>
  <c r="T805" i="1173"/>
  <c r="S805" i="1173"/>
  <c r="U804" i="1173"/>
  <c r="T804" i="1173"/>
  <c r="S804" i="1173"/>
  <c r="U803" i="1173"/>
  <c r="T803" i="1173"/>
  <c r="S803" i="1173"/>
  <c r="U802" i="1173"/>
  <c r="T802" i="1173"/>
  <c r="S802" i="1173"/>
  <c r="U801" i="1173"/>
  <c r="T801" i="1173"/>
  <c r="S801" i="1173"/>
  <c r="U800" i="1173"/>
  <c r="T800" i="1173"/>
  <c r="S800" i="1173"/>
  <c r="U799" i="1173"/>
  <c r="T799" i="1173"/>
  <c r="S799" i="1173"/>
  <c r="U798" i="1173"/>
  <c r="T798" i="1173"/>
  <c r="S798" i="1173"/>
  <c r="U797" i="1173"/>
  <c r="T797" i="1173"/>
  <c r="S797" i="1173"/>
  <c r="U796" i="1173"/>
  <c r="T796" i="1173"/>
  <c r="S796" i="1173"/>
  <c r="U795" i="1173"/>
  <c r="T795" i="1173"/>
  <c r="S795" i="1173"/>
  <c r="U794" i="1173"/>
  <c r="T794" i="1173"/>
  <c r="S794" i="1173"/>
  <c r="U793" i="1173"/>
  <c r="T793" i="1173"/>
  <c r="S793" i="1173"/>
  <c r="U792" i="1173"/>
  <c r="T792" i="1173"/>
  <c r="S792" i="1173"/>
  <c r="U791" i="1173"/>
  <c r="T791" i="1173"/>
  <c r="S791" i="1173"/>
  <c r="U790" i="1173"/>
  <c r="T790" i="1173"/>
  <c r="S790" i="1173"/>
  <c r="U789" i="1173"/>
  <c r="T789" i="1173"/>
  <c r="S789" i="1173"/>
  <c r="U788" i="1173"/>
  <c r="T788" i="1173"/>
  <c r="S788" i="1173"/>
  <c r="U787" i="1173"/>
  <c r="T787" i="1173"/>
  <c r="S787" i="1173"/>
  <c r="U786" i="1173"/>
  <c r="T786" i="1173"/>
  <c r="S786" i="1173"/>
  <c r="U785" i="1173"/>
  <c r="T785" i="1173"/>
  <c r="S785" i="1173"/>
  <c r="U784" i="1173"/>
  <c r="T784" i="1173"/>
  <c r="S784" i="1173"/>
  <c r="U783" i="1173"/>
  <c r="T783" i="1173"/>
  <c r="S783" i="1173"/>
  <c r="U782" i="1173"/>
  <c r="T782" i="1173"/>
  <c r="S782" i="1173"/>
  <c r="U781" i="1173"/>
  <c r="T781" i="1173"/>
  <c r="S781" i="1173"/>
  <c r="U780" i="1173"/>
  <c r="T780" i="1173"/>
  <c r="S780" i="1173"/>
  <c r="U779" i="1173"/>
  <c r="T779" i="1173"/>
  <c r="S779" i="1173"/>
  <c r="U778" i="1173"/>
  <c r="T778" i="1173"/>
  <c r="S778" i="1173"/>
  <c r="U777" i="1173"/>
  <c r="T777" i="1173"/>
  <c r="S777" i="1173"/>
  <c r="U776" i="1173"/>
  <c r="T776" i="1173"/>
  <c r="S776" i="1173"/>
  <c r="U775" i="1173"/>
  <c r="T775" i="1173"/>
  <c r="S775" i="1173"/>
  <c r="U774" i="1173"/>
  <c r="T774" i="1173"/>
  <c r="S774" i="1173"/>
  <c r="U773" i="1173"/>
  <c r="T773" i="1173"/>
  <c r="S773" i="1173"/>
  <c r="U772" i="1173"/>
  <c r="T772" i="1173"/>
  <c r="S772" i="1173"/>
  <c r="U771" i="1173"/>
  <c r="T771" i="1173"/>
  <c r="S771" i="1173"/>
  <c r="U770" i="1173"/>
  <c r="T770" i="1173"/>
  <c r="S770" i="1173"/>
  <c r="U769" i="1173"/>
  <c r="T769" i="1173"/>
  <c r="S769" i="1173"/>
  <c r="U768" i="1173"/>
  <c r="T768" i="1173"/>
  <c r="S768" i="1173"/>
  <c r="U767" i="1173"/>
  <c r="T767" i="1173"/>
  <c r="S767" i="1173"/>
  <c r="U766" i="1173"/>
  <c r="T766" i="1173"/>
  <c r="S766" i="1173"/>
  <c r="U765" i="1173"/>
  <c r="T765" i="1173"/>
  <c r="S765" i="1173"/>
  <c r="U764" i="1173"/>
  <c r="T764" i="1173"/>
  <c r="S764" i="1173"/>
  <c r="U763" i="1173"/>
  <c r="T763" i="1173"/>
  <c r="S763" i="1173"/>
  <c r="U762" i="1173"/>
  <c r="T762" i="1173"/>
  <c r="S762" i="1173"/>
  <c r="U761" i="1173"/>
  <c r="T761" i="1173"/>
  <c r="S761" i="1173"/>
  <c r="U760" i="1173"/>
  <c r="T760" i="1173"/>
  <c r="S760" i="1173"/>
  <c r="U759" i="1173"/>
  <c r="T759" i="1173"/>
  <c r="S759" i="1173"/>
  <c r="U758" i="1173"/>
  <c r="T758" i="1173"/>
  <c r="S758" i="1173"/>
  <c r="U757" i="1173"/>
  <c r="T757" i="1173"/>
  <c r="S757" i="1173"/>
  <c r="U756" i="1173"/>
  <c r="T756" i="1173"/>
  <c r="S756" i="1173"/>
  <c r="U755" i="1173"/>
  <c r="T755" i="1173"/>
  <c r="S755" i="1173"/>
  <c r="U754" i="1173"/>
  <c r="T754" i="1173"/>
  <c r="S754" i="1173"/>
  <c r="U753" i="1173"/>
  <c r="T753" i="1173"/>
  <c r="S753" i="1173"/>
  <c r="U752" i="1173"/>
  <c r="T752" i="1173"/>
  <c r="S752" i="1173"/>
  <c r="U751" i="1173"/>
  <c r="T751" i="1173"/>
  <c r="S751" i="1173"/>
  <c r="U750" i="1173"/>
  <c r="T750" i="1173"/>
  <c r="S750" i="1173"/>
  <c r="U749" i="1173"/>
  <c r="T749" i="1173"/>
  <c r="S749" i="1173"/>
  <c r="U748" i="1173"/>
  <c r="T748" i="1173"/>
  <c r="S748" i="1173"/>
  <c r="U747" i="1173"/>
  <c r="T747" i="1173"/>
  <c r="S747" i="1173"/>
  <c r="U746" i="1173"/>
  <c r="T746" i="1173"/>
  <c r="S746" i="1173"/>
  <c r="U745" i="1173"/>
  <c r="T745" i="1173"/>
  <c r="S745" i="1173"/>
  <c r="U744" i="1173"/>
  <c r="T744" i="1173"/>
  <c r="S744" i="1173"/>
  <c r="U743" i="1173"/>
  <c r="T743" i="1173"/>
  <c r="S743" i="1173"/>
  <c r="U742" i="1173"/>
  <c r="T742" i="1173"/>
  <c r="S742" i="1173"/>
  <c r="U741" i="1173"/>
  <c r="T741" i="1173"/>
  <c r="S741" i="1173"/>
  <c r="U740" i="1173"/>
  <c r="T740" i="1173"/>
  <c r="S740" i="1173"/>
  <c r="U739" i="1173"/>
  <c r="T739" i="1173"/>
  <c r="S739" i="1173"/>
  <c r="U738" i="1173"/>
  <c r="T738" i="1173"/>
  <c r="S738" i="1173"/>
  <c r="U737" i="1173"/>
  <c r="T737" i="1173"/>
  <c r="S737" i="1173"/>
  <c r="U736" i="1173"/>
  <c r="T736" i="1173"/>
  <c r="S736" i="1173"/>
  <c r="U735" i="1173"/>
  <c r="T735" i="1173"/>
  <c r="S735" i="1173"/>
  <c r="U734" i="1173"/>
  <c r="T734" i="1173"/>
  <c r="S734" i="1173"/>
  <c r="U733" i="1173"/>
  <c r="T733" i="1173"/>
  <c r="S733" i="1173"/>
  <c r="U732" i="1173"/>
  <c r="T732" i="1173"/>
  <c r="S732" i="1173"/>
  <c r="U731" i="1173"/>
  <c r="T731" i="1173"/>
  <c r="S731" i="1173"/>
  <c r="U730" i="1173"/>
  <c r="T730" i="1173"/>
  <c r="S730" i="1173"/>
  <c r="U729" i="1173"/>
  <c r="T729" i="1173"/>
  <c r="S729" i="1173"/>
  <c r="U728" i="1173"/>
  <c r="T728" i="1173"/>
  <c r="S728" i="1173"/>
  <c r="U727" i="1173"/>
  <c r="T727" i="1173"/>
  <c r="S727" i="1173"/>
  <c r="U726" i="1173"/>
  <c r="T726" i="1173"/>
  <c r="S726" i="1173"/>
  <c r="U725" i="1173"/>
  <c r="T725" i="1173"/>
  <c r="S725" i="1173"/>
  <c r="U724" i="1173"/>
  <c r="T724" i="1173"/>
  <c r="S724" i="1173"/>
  <c r="U723" i="1173"/>
  <c r="T723" i="1173"/>
  <c r="S723" i="1173"/>
  <c r="U722" i="1173"/>
  <c r="T722" i="1173"/>
  <c r="S722" i="1173"/>
  <c r="U721" i="1173"/>
  <c r="T721" i="1173"/>
  <c r="S721" i="1173"/>
  <c r="U720" i="1173"/>
  <c r="T720" i="1173"/>
  <c r="S720" i="1173"/>
  <c r="U719" i="1173"/>
  <c r="T719" i="1173"/>
  <c r="S719" i="1173"/>
  <c r="U718" i="1173"/>
  <c r="T718" i="1173"/>
  <c r="S718" i="1173"/>
  <c r="U717" i="1173"/>
  <c r="T717" i="1173"/>
  <c r="S717" i="1173"/>
  <c r="U716" i="1173"/>
  <c r="T716" i="1173"/>
  <c r="S716" i="1173"/>
  <c r="U715" i="1173"/>
  <c r="T715" i="1173"/>
  <c r="S715" i="1173"/>
  <c r="U714" i="1173"/>
  <c r="T714" i="1173"/>
  <c r="S714" i="1173"/>
  <c r="U713" i="1173"/>
  <c r="T713" i="1173"/>
  <c r="S713" i="1173"/>
  <c r="U712" i="1173"/>
  <c r="T712" i="1173"/>
  <c r="S712" i="1173"/>
  <c r="U711" i="1173"/>
  <c r="T711" i="1173"/>
  <c r="S711" i="1173"/>
  <c r="U710" i="1173"/>
  <c r="T710" i="1173"/>
  <c r="S710" i="1173"/>
  <c r="U709" i="1173"/>
  <c r="T709" i="1173"/>
  <c r="S709" i="1173"/>
  <c r="U708" i="1173"/>
  <c r="T708" i="1173"/>
  <c r="S708" i="1173"/>
  <c r="U707" i="1173"/>
  <c r="T707" i="1173"/>
  <c r="S707" i="1173"/>
  <c r="U706" i="1173"/>
  <c r="T706" i="1173"/>
  <c r="S706" i="1173"/>
  <c r="U705" i="1173"/>
  <c r="T705" i="1173"/>
  <c r="S705" i="1173"/>
  <c r="U704" i="1173"/>
  <c r="T704" i="1173"/>
  <c r="S704" i="1173"/>
  <c r="U703" i="1173"/>
  <c r="T703" i="1173"/>
  <c r="S703" i="1173"/>
  <c r="U702" i="1173"/>
  <c r="T702" i="1173"/>
  <c r="S702" i="1173"/>
  <c r="U701" i="1173"/>
  <c r="T701" i="1173"/>
  <c r="S701" i="1173"/>
  <c r="U700" i="1173"/>
  <c r="T700" i="1173"/>
  <c r="S700" i="1173"/>
  <c r="U699" i="1173"/>
  <c r="T699" i="1173"/>
  <c r="S699" i="1173"/>
  <c r="U698" i="1173"/>
  <c r="T698" i="1173"/>
  <c r="S698" i="1173"/>
  <c r="U697" i="1173"/>
  <c r="T697" i="1173"/>
  <c r="S697" i="1173"/>
  <c r="U696" i="1173"/>
  <c r="T696" i="1173"/>
  <c r="S696" i="1173"/>
  <c r="U695" i="1173"/>
  <c r="T695" i="1173"/>
  <c r="S695" i="1173"/>
  <c r="U694" i="1173"/>
  <c r="T694" i="1173"/>
  <c r="S694" i="1173"/>
  <c r="U693" i="1173"/>
  <c r="T693" i="1173"/>
  <c r="S693" i="1173"/>
  <c r="U692" i="1173"/>
  <c r="T692" i="1173"/>
  <c r="S692" i="1173"/>
  <c r="U691" i="1173"/>
  <c r="T691" i="1173"/>
  <c r="S691" i="1173"/>
  <c r="U690" i="1173"/>
  <c r="T690" i="1173"/>
  <c r="S690" i="1173"/>
  <c r="U689" i="1173"/>
  <c r="T689" i="1173"/>
  <c r="S689" i="1173"/>
  <c r="U688" i="1173"/>
  <c r="T688" i="1173"/>
  <c r="S688" i="1173"/>
  <c r="U687" i="1173"/>
  <c r="T687" i="1173"/>
  <c r="S687" i="1173"/>
  <c r="U686" i="1173"/>
  <c r="T686" i="1173"/>
  <c r="S686" i="1173"/>
  <c r="U685" i="1173"/>
  <c r="T685" i="1173"/>
  <c r="S685" i="1173"/>
  <c r="U684" i="1173"/>
  <c r="T684" i="1173"/>
  <c r="S684" i="1173"/>
  <c r="U683" i="1173"/>
  <c r="T683" i="1173"/>
  <c r="S683" i="1173"/>
  <c r="U682" i="1173"/>
  <c r="T682" i="1173"/>
  <c r="S682" i="1173"/>
  <c r="U681" i="1173"/>
  <c r="T681" i="1173"/>
  <c r="S681" i="1173"/>
  <c r="U680" i="1173"/>
  <c r="T680" i="1173"/>
  <c r="S680" i="1173"/>
  <c r="U679" i="1173"/>
  <c r="T679" i="1173"/>
  <c r="S679" i="1173"/>
  <c r="U678" i="1173"/>
  <c r="T678" i="1173"/>
  <c r="S678" i="1173"/>
  <c r="U677" i="1173"/>
  <c r="T677" i="1173"/>
  <c r="S677" i="1173"/>
  <c r="U676" i="1173"/>
  <c r="T676" i="1173"/>
  <c r="S676" i="1173"/>
  <c r="U675" i="1173"/>
  <c r="T675" i="1173"/>
  <c r="S675" i="1173"/>
  <c r="U674" i="1173"/>
  <c r="T674" i="1173"/>
  <c r="S674" i="1173"/>
  <c r="U673" i="1173"/>
  <c r="T673" i="1173"/>
  <c r="S673" i="1173"/>
  <c r="U672" i="1173"/>
  <c r="T672" i="1173"/>
  <c r="S672" i="1173"/>
  <c r="U671" i="1173"/>
  <c r="T671" i="1173"/>
  <c r="S671" i="1173"/>
  <c r="U670" i="1173"/>
  <c r="T670" i="1173"/>
  <c r="S670" i="1173"/>
  <c r="U669" i="1173"/>
  <c r="T669" i="1173"/>
  <c r="S669" i="1173"/>
  <c r="U668" i="1173"/>
  <c r="T668" i="1173"/>
  <c r="S668" i="1173"/>
  <c r="U667" i="1173"/>
  <c r="T667" i="1173"/>
  <c r="S667" i="1173"/>
  <c r="U666" i="1173"/>
  <c r="T666" i="1173"/>
  <c r="S666" i="1173"/>
  <c r="U665" i="1173"/>
  <c r="T665" i="1173"/>
  <c r="S665" i="1173"/>
  <c r="U664" i="1173"/>
  <c r="T664" i="1173"/>
  <c r="S664" i="1173"/>
  <c r="U663" i="1173"/>
  <c r="T663" i="1173"/>
  <c r="S663" i="1173"/>
  <c r="U662" i="1173"/>
  <c r="T662" i="1173"/>
  <c r="S662" i="1173"/>
  <c r="U661" i="1173"/>
  <c r="T661" i="1173"/>
  <c r="S661" i="1173"/>
  <c r="U660" i="1173"/>
  <c r="T660" i="1173"/>
  <c r="S660" i="1173"/>
  <c r="U659" i="1173"/>
  <c r="T659" i="1173"/>
  <c r="S659" i="1173"/>
  <c r="U658" i="1173"/>
  <c r="T658" i="1173"/>
  <c r="S658" i="1173"/>
  <c r="U657" i="1173"/>
  <c r="T657" i="1173"/>
  <c r="S657" i="1173"/>
  <c r="U656" i="1173"/>
  <c r="T656" i="1173"/>
  <c r="S656" i="1173"/>
  <c r="U655" i="1173"/>
  <c r="T655" i="1173"/>
  <c r="S655" i="1173"/>
  <c r="U654" i="1173"/>
  <c r="T654" i="1173"/>
  <c r="S654" i="1173"/>
  <c r="U653" i="1173"/>
  <c r="T653" i="1173"/>
  <c r="S653" i="1173"/>
  <c r="U652" i="1173"/>
  <c r="T652" i="1173"/>
  <c r="S652" i="1173"/>
  <c r="U651" i="1173"/>
  <c r="T651" i="1173"/>
  <c r="M651" i="1173" s="1"/>
  <c r="S651" i="1173"/>
  <c r="U650" i="1173"/>
  <c r="T650" i="1173"/>
  <c r="S650" i="1173"/>
  <c r="U649" i="1173"/>
  <c r="T649" i="1173"/>
  <c r="S649" i="1173"/>
  <c r="U648" i="1173"/>
  <c r="T648" i="1173"/>
  <c r="S648" i="1173"/>
  <c r="U647" i="1173"/>
  <c r="T647" i="1173"/>
  <c r="S647" i="1173"/>
  <c r="U646" i="1173"/>
  <c r="T646" i="1173"/>
  <c r="S646" i="1173"/>
  <c r="U645" i="1173"/>
  <c r="T645" i="1173"/>
  <c r="S645" i="1173"/>
  <c r="U644" i="1173"/>
  <c r="T644" i="1173"/>
  <c r="S644" i="1173"/>
  <c r="U643" i="1173"/>
  <c r="T643" i="1173"/>
  <c r="M643" i="1173" s="1"/>
  <c r="S643" i="1173"/>
  <c r="U642" i="1173"/>
  <c r="T642" i="1173"/>
  <c r="S642" i="1173"/>
  <c r="U641" i="1173"/>
  <c r="T641" i="1173"/>
  <c r="S641" i="1173"/>
  <c r="U640" i="1173"/>
  <c r="T640" i="1173"/>
  <c r="S640" i="1173"/>
  <c r="U639" i="1173"/>
  <c r="T639" i="1173"/>
  <c r="M639" i="1173" s="1"/>
  <c r="S639" i="1173"/>
  <c r="U638" i="1173"/>
  <c r="T638" i="1173"/>
  <c r="S638" i="1173"/>
  <c r="U637" i="1173"/>
  <c r="T637" i="1173"/>
  <c r="S637" i="1173"/>
  <c r="U636" i="1173"/>
  <c r="T636" i="1173"/>
  <c r="S636" i="1173"/>
  <c r="U635" i="1173"/>
  <c r="T635" i="1173"/>
  <c r="S635" i="1173"/>
  <c r="U634" i="1173"/>
  <c r="T634" i="1173"/>
  <c r="S634" i="1173"/>
  <c r="U633" i="1173"/>
  <c r="T633" i="1173"/>
  <c r="S633" i="1173"/>
  <c r="U632" i="1173"/>
  <c r="T632" i="1173"/>
  <c r="S632" i="1173"/>
  <c r="U631" i="1173"/>
  <c r="T631" i="1173"/>
  <c r="M631" i="1173" s="1"/>
  <c r="S631" i="1173"/>
  <c r="U630" i="1173"/>
  <c r="T630" i="1173"/>
  <c r="S630" i="1173"/>
  <c r="U629" i="1173"/>
  <c r="T629" i="1173"/>
  <c r="S629" i="1173"/>
  <c r="U628" i="1173"/>
  <c r="T628" i="1173"/>
  <c r="S628" i="1173"/>
  <c r="U627" i="1173"/>
  <c r="T627" i="1173"/>
  <c r="M627" i="1173" s="1"/>
  <c r="S627" i="1173"/>
  <c r="U626" i="1173"/>
  <c r="T626" i="1173"/>
  <c r="S626" i="1173"/>
  <c r="U625" i="1173"/>
  <c r="T625" i="1173"/>
  <c r="S625" i="1173"/>
  <c r="U624" i="1173"/>
  <c r="T624" i="1173"/>
  <c r="S624" i="1173"/>
  <c r="U623" i="1173"/>
  <c r="T623" i="1173"/>
  <c r="S623" i="1173"/>
  <c r="U622" i="1173"/>
  <c r="T622" i="1173"/>
  <c r="S622" i="1173"/>
  <c r="U621" i="1173"/>
  <c r="T621" i="1173"/>
  <c r="S621" i="1173"/>
  <c r="U620" i="1173"/>
  <c r="T620" i="1173"/>
  <c r="S620" i="1173"/>
  <c r="U619" i="1173"/>
  <c r="T619" i="1173"/>
  <c r="M619" i="1173" s="1"/>
  <c r="S619" i="1173"/>
  <c r="U618" i="1173"/>
  <c r="T618" i="1173"/>
  <c r="S618" i="1173"/>
  <c r="U617" i="1173"/>
  <c r="T617" i="1173"/>
  <c r="S617" i="1173"/>
  <c r="U616" i="1173"/>
  <c r="T616" i="1173"/>
  <c r="S616" i="1173"/>
  <c r="U615" i="1173"/>
  <c r="T615" i="1173"/>
  <c r="M615" i="1173" s="1"/>
  <c r="S615" i="1173"/>
  <c r="U614" i="1173"/>
  <c r="T614" i="1173"/>
  <c r="S614" i="1173"/>
  <c r="U613" i="1173"/>
  <c r="T613" i="1173"/>
  <c r="S613" i="1173"/>
  <c r="U612" i="1173"/>
  <c r="T612" i="1173"/>
  <c r="S612" i="1173"/>
  <c r="U611" i="1173"/>
  <c r="T611" i="1173"/>
  <c r="S611" i="1173"/>
  <c r="U610" i="1173"/>
  <c r="T610" i="1173"/>
  <c r="S610" i="1173"/>
  <c r="U609" i="1173"/>
  <c r="T609" i="1173"/>
  <c r="S609" i="1173"/>
  <c r="U608" i="1173"/>
  <c r="T608" i="1173"/>
  <c r="S608" i="1173"/>
  <c r="U607" i="1173"/>
  <c r="T607" i="1173"/>
  <c r="M607" i="1173" s="1"/>
  <c r="S607" i="1173"/>
  <c r="U606" i="1173"/>
  <c r="T606" i="1173"/>
  <c r="S606" i="1173"/>
  <c r="U605" i="1173"/>
  <c r="T605" i="1173"/>
  <c r="S605" i="1173"/>
  <c r="U604" i="1173"/>
  <c r="T604" i="1173"/>
  <c r="S604" i="1173"/>
  <c r="U603" i="1173"/>
  <c r="T603" i="1173"/>
  <c r="M603" i="1173" s="1"/>
  <c r="S603" i="1173"/>
  <c r="U602" i="1173"/>
  <c r="T602" i="1173"/>
  <c r="S602" i="1173"/>
  <c r="U601" i="1173"/>
  <c r="T601" i="1173"/>
  <c r="S601" i="1173"/>
  <c r="U600" i="1173"/>
  <c r="T600" i="1173"/>
  <c r="S600" i="1173"/>
  <c r="U599" i="1173"/>
  <c r="T599" i="1173"/>
  <c r="S599" i="1173"/>
  <c r="U598" i="1173"/>
  <c r="T598" i="1173"/>
  <c r="S598" i="1173"/>
  <c r="U597" i="1173"/>
  <c r="T597" i="1173"/>
  <c r="S597" i="1173"/>
  <c r="U596" i="1173"/>
  <c r="T596" i="1173"/>
  <c r="S596" i="1173"/>
  <c r="U595" i="1173"/>
  <c r="T595" i="1173"/>
  <c r="M595" i="1173" s="1"/>
  <c r="S595" i="1173"/>
  <c r="U594" i="1173"/>
  <c r="T594" i="1173"/>
  <c r="S594" i="1173"/>
  <c r="U593" i="1173"/>
  <c r="T593" i="1173"/>
  <c r="S593" i="1173"/>
  <c r="U592" i="1173"/>
  <c r="T592" i="1173"/>
  <c r="S592" i="1173"/>
  <c r="U591" i="1173"/>
  <c r="T591" i="1173"/>
  <c r="M591" i="1173" s="1"/>
  <c r="S591" i="1173"/>
  <c r="U590" i="1173"/>
  <c r="T590" i="1173"/>
  <c r="S590" i="1173"/>
  <c r="U589" i="1173"/>
  <c r="T589" i="1173"/>
  <c r="S589" i="1173"/>
  <c r="U588" i="1173"/>
  <c r="T588" i="1173"/>
  <c r="S588" i="1173"/>
  <c r="U587" i="1173"/>
  <c r="T587" i="1173"/>
  <c r="S587" i="1173"/>
  <c r="U586" i="1173"/>
  <c r="T586" i="1173"/>
  <c r="S586" i="1173"/>
  <c r="U585" i="1173"/>
  <c r="T585" i="1173"/>
  <c r="S585" i="1173"/>
  <c r="U584" i="1173"/>
  <c r="T584" i="1173"/>
  <c r="S584" i="1173"/>
  <c r="U583" i="1173"/>
  <c r="T583" i="1173"/>
  <c r="M583" i="1173" s="1"/>
  <c r="S583" i="1173"/>
  <c r="U582" i="1173"/>
  <c r="T582" i="1173"/>
  <c r="S582" i="1173"/>
  <c r="U581" i="1173"/>
  <c r="T581" i="1173"/>
  <c r="S581" i="1173"/>
  <c r="U580" i="1173"/>
  <c r="T580" i="1173"/>
  <c r="S580" i="1173"/>
  <c r="U579" i="1173"/>
  <c r="T579" i="1173"/>
  <c r="M579" i="1173" s="1"/>
  <c r="S579" i="1173"/>
  <c r="U578" i="1173"/>
  <c r="T578" i="1173"/>
  <c r="S578" i="1173"/>
  <c r="U577" i="1173"/>
  <c r="T577" i="1173"/>
  <c r="S577" i="1173"/>
  <c r="U576" i="1173"/>
  <c r="T576" i="1173"/>
  <c r="S576" i="1173"/>
  <c r="U575" i="1173"/>
  <c r="T575" i="1173"/>
  <c r="S575" i="1173"/>
  <c r="U574" i="1173"/>
  <c r="T574" i="1173"/>
  <c r="S574" i="1173"/>
  <c r="U573" i="1173"/>
  <c r="T573" i="1173"/>
  <c r="S573" i="1173"/>
  <c r="U572" i="1173"/>
  <c r="T572" i="1173"/>
  <c r="S572" i="1173"/>
  <c r="U571" i="1173"/>
  <c r="T571" i="1173"/>
  <c r="M571" i="1173" s="1"/>
  <c r="S571" i="1173"/>
  <c r="U570" i="1173"/>
  <c r="T570" i="1173"/>
  <c r="S570" i="1173"/>
  <c r="U569" i="1173"/>
  <c r="T569" i="1173"/>
  <c r="S569" i="1173"/>
  <c r="U568" i="1173"/>
  <c r="T568" i="1173"/>
  <c r="S568" i="1173"/>
  <c r="U567" i="1173"/>
  <c r="T567" i="1173"/>
  <c r="M567" i="1173" s="1"/>
  <c r="S567" i="1173"/>
  <c r="U566" i="1173"/>
  <c r="T566" i="1173"/>
  <c r="S566" i="1173"/>
  <c r="U565" i="1173"/>
  <c r="T565" i="1173"/>
  <c r="S565" i="1173"/>
  <c r="U564" i="1173"/>
  <c r="T564" i="1173"/>
  <c r="S564" i="1173"/>
  <c r="U563" i="1173"/>
  <c r="T563" i="1173"/>
  <c r="S563" i="1173"/>
  <c r="U562" i="1173"/>
  <c r="T562" i="1173"/>
  <c r="S562" i="1173"/>
  <c r="U561" i="1173"/>
  <c r="T561" i="1173"/>
  <c r="S561" i="1173"/>
  <c r="U560" i="1173"/>
  <c r="T560" i="1173"/>
  <c r="S560" i="1173"/>
  <c r="U559" i="1173"/>
  <c r="T559" i="1173"/>
  <c r="M559" i="1173" s="1"/>
  <c r="S559" i="1173"/>
  <c r="U558" i="1173"/>
  <c r="T558" i="1173"/>
  <c r="S558" i="1173"/>
  <c r="U557" i="1173"/>
  <c r="T557" i="1173"/>
  <c r="S557" i="1173"/>
  <c r="U556" i="1173"/>
  <c r="T556" i="1173"/>
  <c r="S556" i="1173"/>
  <c r="U555" i="1173"/>
  <c r="T555" i="1173"/>
  <c r="M555" i="1173" s="1"/>
  <c r="S555" i="1173"/>
  <c r="U554" i="1173"/>
  <c r="T554" i="1173"/>
  <c r="S554" i="1173"/>
  <c r="U553" i="1173"/>
  <c r="T553" i="1173"/>
  <c r="S553" i="1173"/>
  <c r="U552" i="1173"/>
  <c r="T552" i="1173"/>
  <c r="S552" i="1173"/>
  <c r="U551" i="1173"/>
  <c r="T551" i="1173"/>
  <c r="S551" i="1173"/>
  <c r="U550" i="1173"/>
  <c r="T550" i="1173"/>
  <c r="S550" i="1173"/>
  <c r="U549" i="1173"/>
  <c r="T549" i="1173"/>
  <c r="M549" i="1173" s="1"/>
  <c r="S549" i="1173"/>
  <c r="U548" i="1173"/>
  <c r="T548" i="1173"/>
  <c r="S548" i="1173"/>
  <c r="U547" i="1173"/>
  <c r="T547" i="1173"/>
  <c r="M547" i="1173" s="1"/>
  <c r="S547" i="1173"/>
  <c r="U546" i="1173"/>
  <c r="T546" i="1173"/>
  <c r="S546" i="1173"/>
  <c r="U545" i="1173"/>
  <c r="T545" i="1173"/>
  <c r="S545" i="1173"/>
  <c r="U544" i="1173"/>
  <c r="T544" i="1173"/>
  <c r="S544" i="1173"/>
  <c r="U543" i="1173"/>
  <c r="T543" i="1173"/>
  <c r="M543" i="1173" s="1"/>
  <c r="S543" i="1173"/>
  <c r="U542" i="1173"/>
  <c r="T542" i="1173"/>
  <c r="S542" i="1173"/>
  <c r="U541" i="1173"/>
  <c r="T541" i="1173"/>
  <c r="S541" i="1173"/>
  <c r="U540" i="1173"/>
  <c r="T540" i="1173"/>
  <c r="S540" i="1173"/>
  <c r="U539" i="1173"/>
  <c r="T539" i="1173"/>
  <c r="S539" i="1173"/>
  <c r="U538" i="1173"/>
  <c r="T538" i="1173"/>
  <c r="S538" i="1173"/>
  <c r="U537" i="1173"/>
  <c r="T537" i="1173"/>
  <c r="M537" i="1173" s="1"/>
  <c r="S537" i="1173"/>
  <c r="U536" i="1173"/>
  <c r="T536" i="1173"/>
  <c r="S536" i="1173"/>
  <c r="U535" i="1173"/>
  <c r="T535" i="1173"/>
  <c r="M535" i="1173" s="1"/>
  <c r="S535" i="1173"/>
  <c r="U534" i="1173"/>
  <c r="T534" i="1173"/>
  <c r="S534" i="1173"/>
  <c r="U533" i="1173"/>
  <c r="T533" i="1173"/>
  <c r="S533" i="1173"/>
  <c r="U532" i="1173"/>
  <c r="T532" i="1173"/>
  <c r="S532" i="1173"/>
  <c r="U531" i="1173"/>
  <c r="T531" i="1173"/>
  <c r="M531" i="1173" s="1"/>
  <c r="S531" i="1173"/>
  <c r="U530" i="1173"/>
  <c r="T530" i="1173"/>
  <c r="S530" i="1173"/>
  <c r="U529" i="1173"/>
  <c r="T529" i="1173"/>
  <c r="S529" i="1173"/>
  <c r="U528" i="1173"/>
  <c r="T528" i="1173"/>
  <c r="M528" i="1173" s="1"/>
  <c r="S528" i="1173"/>
  <c r="U527" i="1173"/>
  <c r="T527" i="1173"/>
  <c r="S527" i="1173"/>
  <c r="U526" i="1173"/>
  <c r="T526" i="1173"/>
  <c r="S526" i="1173"/>
  <c r="U525" i="1173"/>
  <c r="T525" i="1173"/>
  <c r="M525" i="1173" s="1"/>
  <c r="S525" i="1173"/>
  <c r="U524" i="1173"/>
  <c r="T524" i="1173"/>
  <c r="S524" i="1173"/>
  <c r="U523" i="1173"/>
  <c r="T523" i="1173"/>
  <c r="M523" i="1173" s="1"/>
  <c r="S523" i="1173"/>
  <c r="U522" i="1173"/>
  <c r="T522" i="1173"/>
  <c r="S522" i="1173"/>
  <c r="U521" i="1173"/>
  <c r="T521" i="1173"/>
  <c r="S521" i="1173"/>
  <c r="U520" i="1173"/>
  <c r="T520" i="1173"/>
  <c r="S520" i="1173"/>
  <c r="U519" i="1173"/>
  <c r="T519" i="1173"/>
  <c r="M519" i="1173" s="1"/>
  <c r="S519" i="1173"/>
  <c r="U518" i="1173"/>
  <c r="T518" i="1173"/>
  <c r="S518" i="1173"/>
  <c r="U517" i="1173"/>
  <c r="T517" i="1173"/>
  <c r="M517" i="1173" s="1"/>
  <c r="S517" i="1173"/>
  <c r="U516" i="1173"/>
  <c r="T516" i="1173"/>
  <c r="M516" i="1173" s="1"/>
  <c r="S516" i="1173"/>
  <c r="U515" i="1173"/>
  <c r="T515" i="1173"/>
  <c r="S515" i="1173"/>
  <c r="U514" i="1173"/>
  <c r="T514" i="1173"/>
  <c r="S514" i="1173"/>
  <c r="U513" i="1173"/>
  <c r="T513" i="1173"/>
  <c r="M513" i="1173" s="1"/>
  <c r="S513" i="1173"/>
  <c r="U512" i="1173"/>
  <c r="T512" i="1173"/>
  <c r="S512" i="1173"/>
  <c r="U511" i="1173"/>
  <c r="T511" i="1173"/>
  <c r="M511" i="1173" s="1"/>
  <c r="S511" i="1173"/>
  <c r="U510" i="1173"/>
  <c r="T510" i="1173"/>
  <c r="S510" i="1173"/>
  <c r="U509" i="1173"/>
  <c r="T509" i="1173"/>
  <c r="S509" i="1173"/>
  <c r="U508" i="1173"/>
  <c r="T508" i="1173"/>
  <c r="M508" i="1173" s="1"/>
  <c r="S508" i="1173"/>
  <c r="U507" i="1173"/>
  <c r="T507" i="1173"/>
  <c r="M507" i="1173" s="1"/>
  <c r="S507" i="1173"/>
  <c r="U506" i="1173"/>
  <c r="T506" i="1173"/>
  <c r="S506" i="1173"/>
  <c r="U505" i="1173"/>
  <c r="T505" i="1173"/>
  <c r="M505" i="1173" s="1"/>
  <c r="S505" i="1173"/>
  <c r="U504" i="1173"/>
  <c r="T504" i="1173"/>
  <c r="M504" i="1173" s="1"/>
  <c r="S504" i="1173"/>
  <c r="U503" i="1173"/>
  <c r="T503" i="1173"/>
  <c r="S503" i="1173"/>
  <c r="U502" i="1173"/>
  <c r="T502" i="1173"/>
  <c r="S502" i="1173"/>
  <c r="U501" i="1173"/>
  <c r="T501" i="1173"/>
  <c r="M501" i="1173" s="1"/>
  <c r="S501" i="1173"/>
  <c r="U500" i="1173"/>
  <c r="T500" i="1173"/>
  <c r="S500" i="1173"/>
  <c r="U499" i="1173"/>
  <c r="T499" i="1173"/>
  <c r="M499" i="1173" s="1"/>
  <c r="S499" i="1173"/>
  <c r="U498" i="1173"/>
  <c r="T498" i="1173"/>
  <c r="M498" i="1173" s="1"/>
  <c r="S498" i="1173"/>
  <c r="U497" i="1173"/>
  <c r="T497" i="1173"/>
  <c r="S497" i="1173"/>
  <c r="U496" i="1173"/>
  <c r="T496" i="1173"/>
  <c r="M496" i="1173" s="1"/>
  <c r="S496" i="1173"/>
  <c r="U495" i="1173"/>
  <c r="T495" i="1173"/>
  <c r="M495" i="1173" s="1"/>
  <c r="S495" i="1173"/>
  <c r="U494" i="1173"/>
  <c r="T494" i="1173"/>
  <c r="S494" i="1173"/>
  <c r="U493" i="1173"/>
  <c r="T493" i="1173"/>
  <c r="M493" i="1173" s="1"/>
  <c r="S493" i="1173"/>
  <c r="U492" i="1173"/>
  <c r="T492" i="1173"/>
  <c r="M492" i="1173" s="1"/>
  <c r="S492" i="1173"/>
  <c r="U491" i="1173"/>
  <c r="T491" i="1173"/>
  <c r="S491" i="1173"/>
  <c r="U490" i="1173"/>
  <c r="T490" i="1173"/>
  <c r="S490" i="1173"/>
  <c r="U489" i="1173"/>
  <c r="T489" i="1173"/>
  <c r="M489" i="1173" s="1"/>
  <c r="S489" i="1173"/>
  <c r="U488" i="1173"/>
  <c r="T488" i="1173"/>
  <c r="S488" i="1173"/>
  <c r="U487" i="1173"/>
  <c r="T487" i="1173"/>
  <c r="M487" i="1173" s="1"/>
  <c r="S487" i="1173"/>
  <c r="U486" i="1173"/>
  <c r="T486" i="1173"/>
  <c r="M486" i="1173" s="1"/>
  <c r="S486" i="1173"/>
  <c r="U485" i="1173"/>
  <c r="T485" i="1173"/>
  <c r="S485" i="1173"/>
  <c r="U484" i="1173"/>
  <c r="T484" i="1173"/>
  <c r="M484" i="1173" s="1"/>
  <c r="S484" i="1173"/>
  <c r="U483" i="1173"/>
  <c r="T483" i="1173"/>
  <c r="M483" i="1173" s="1"/>
  <c r="S483" i="1173"/>
  <c r="U482" i="1173"/>
  <c r="T482" i="1173"/>
  <c r="S482" i="1173"/>
  <c r="U481" i="1173"/>
  <c r="T481" i="1173"/>
  <c r="M481" i="1173" s="1"/>
  <c r="S481" i="1173"/>
  <c r="U480" i="1173"/>
  <c r="T480" i="1173"/>
  <c r="M480" i="1173" s="1"/>
  <c r="S480" i="1173"/>
  <c r="U479" i="1173"/>
  <c r="T479" i="1173"/>
  <c r="S479" i="1173"/>
  <c r="U478" i="1173"/>
  <c r="T478" i="1173"/>
  <c r="S478" i="1173"/>
  <c r="U477" i="1173"/>
  <c r="T477" i="1173"/>
  <c r="M477" i="1173" s="1"/>
  <c r="S477" i="1173"/>
  <c r="U476" i="1173"/>
  <c r="T476" i="1173"/>
  <c r="S476" i="1173"/>
  <c r="U475" i="1173"/>
  <c r="T475" i="1173"/>
  <c r="M475" i="1173" s="1"/>
  <c r="S475" i="1173"/>
  <c r="U474" i="1173"/>
  <c r="T474" i="1173"/>
  <c r="M474" i="1173" s="1"/>
  <c r="S474" i="1173"/>
  <c r="U473" i="1173"/>
  <c r="T473" i="1173"/>
  <c r="S473" i="1173"/>
  <c r="U472" i="1173"/>
  <c r="T472" i="1173"/>
  <c r="M472" i="1173" s="1"/>
  <c r="S472" i="1173"/>
  <c r="U471" i="1173"/>
  <c r="T471" i="1173"/>
  <c r="M471" i="1173" s="1"/>
  <c r="S471" i="1173"/>
  <c r="U470" i="1173"/>
  <c r="T470" i="1173"/>
  <c r="S470" i="1173"/>
  <c r="U469" i="1173"/>
  <c r="T469" i="1173"/>
  <c r="M469" i="1173" s="1"/>
  <c r="S469" i="1173"/>
  <c r="U468" i="1173"/>
  <c r="T468" i="1173"/>
  <c r="M468" i="1173" s="1"/>
  <c r="S468" i="1173"/>
  <c r="U467" i="1173"/>
  <c r="T467" i="1173"/>
  <c r="S467" i="1173"/>
  <c r="U466" i="1173"/>
  <c r="T466" i="1173"/>
  <c r="S466" i="1173"/>
  <c r="U465" i="1173"/>
  <c r="T465" i="1173"/>
  <c r="M465" i="1173" s="1"/>
  <c r="S465" i="1173"/>
  <c r="U464" i="1173"/>
  <c r="T464" i="1173"/>
  <c r="S464" i="1173"/>
  <c r="U463" i="1173"/>
  <c r="T463" i="1173"/>
  <c r="M463" i="1173" s="1"/>
  <c r="S463" i="1173"/>
  <c r="U462" i="1173"/>
  <c r="T462" i="1173"/>
  <c r="M462" i="1173" s="1"/>
  <c r="S462" i="1173"/>
  <c r="U461" i="1173"/>
  <c r="T461" i="1173"/>
  <c r="S461" i="1173"/>
  <c r="U460" i="1173"/>
  <c r="T460" i="1173"/>
  <c r="M460" i="1173" s="1"/>
  <c r="S460" i="1173"/>
  <c r="U459" i="1173"/>
  <c r="T459" i="1173"/>
  <c r="M459" i="1173" s="1"/>
  <c r="S459" i="1173"/>
  <c r="U458" i="1173"/>
  <c r="T458" i="1173"/>
  <c r="S458" i="1173"/>
  <c r="U457" i="1173"/>
  <c r="T457" i="1173"/>
  <c r="M457" i="1173" s="1"/>
  <c r="S457" i="1173"/>
  <c r="U456" i="1173"/>
  <c r="T456" i="1173"/>
  <c r="M456" i="1173" s="1"/>
  <c r="S456" i="1173"/>
  <c r="U455" i="1173"/>
  <c r="T455" i="1173"/>
  <c r="S455" i="1173"/>
  <c r="U454" i="1173"/>
  <c r="T454" i="1173"/>
  <c r="S454" i="1173"/>
  <c r="U453" i="1173"/>
  <c r="T453" i="1173"/>
  <c r="M453" i="1173" s="1"/>
  <c r="S453" i="1173"/>
  <c r="U452" i="1173"/>
  <c r="T452" i="1173"/>
  <c r="S452" i="1173"/>
  <c r="U451" i="1173"/>
  <c r="T451" i="1173"/>
  <c r="M451" i="1173" s="1"/>
  <c r="S451" i="1173"/>
  <c r="U450" i="1173"/>
  <c r="T450" i="1173"/>
  <c r="M450" i="1173" s="1"/>
  <c r="S450" i="1173"/>
  <c r="U449" i="1173"/>
  <c r="T449" i="1173"/>
  <c r="S449" i="1173"/>
  <c r="U448" i="1173"/>
  <c r="T448" i="1173"/>
  <c r="M448" i="1173" s="1"/>
  <c r="S448" i="1173"/>
  <c r="U447" i="1173"/>
  <c r="T447" i="1173"/>
  <c r="M447" i="1173" s="1"/>
  <c r="S447" i="1173"/>
  <c r="U446" i="1173"/>
  <c r="T446" i="1173"/>
  <c r="S446" i="1173"/>
  <c r="U445" i="1173"/>
  <c r="T445" i="1173"/>
  <c r="M445" i="1173" s="1"/>
  <c r="S445" i="1173"/>
  <c r="U444" i="1173"/>
  <c r="T444" i="1173"/>
  <c r="M444" i="1173" s="1"/>
  <c r="S444" i="1173"/>
  <c r="U443" i="1173"/>
  <c r="T443" i="1173"/>
  <c r="S443" i="1173"/>
  <c r="U442" i="1173"/>
  <c r="T442" i="1173"/>
  <c r="S442" i="1173"/>
  <c r="U441" i="1173"/>
  <c r="T441" i="1173"/>
  <c r="M441" i="1173" s="1"/>
  <c r="S441" i="1173"/>
  <c r="U440" i="1173"/>
  <c r="T440" i="1173"/>
  <c r="S440" i="1173"/>
  <c r="U439" i="1173"/>
  <c r="T439" i="1173"/>
  <c r="M439" i="1173" s="1"/>
  <c r="S439" i="1173"/>
  <c r="U438" i="1173"/>
  <c r="T438" i="1173"/>
  <c r="M438" i="1173" s="1"/>
  <c r="S438" i="1173"/>
  <c r="U437" i="1173"/>
  <c r="T437" i="1173"/>
  <c r="S437" i="1173"/>
  <c r="U436" i="1173"/>
  <c r="T436" i="1173"/>
  <c r="M436" i="1173" s="1"/>
  <c r="S436" i="1173"/>
  <c r="U435" i="1173"/>
  <c r="T435" i="1173"/>
  <c r="M435" i="1173" s="1"/>
  <c r="S435" i="1173"/>
  <c r="U434" i="1173"/>
  <c r="T434" i="1173"/>
  <c r="S434" i="1173"/>
  <c r="U433" i="1173"/>
  <c r="T433" i="1173"/>
  <c r="M433" i="1173" s="1"/>
  <c r="S433" i="1173"/>
  <c r="U432" i="1173"/>
  <c r="T432" i="1173"/>
  <c r="M432" i="1173" s="1"/>
  <c r="S432" i="1173"/>
  <c r="U431" i="1173"/>
  <c r="T431" i="1173"/>
  <c r="S431" i="1173"/>
  <c r="U430" i="1173"/>
  <c r="T430" i="1173"/>
  <c r="S430" i="1173"/>
  <c r="U429" i="1173"/>
  <c r="T429" i="1173"/>
  <c r="M429" i="1173" s="1"/>
  <c r="S429" i="1173"/>
  <c r="U428" i="1173"/>
  <c r="T428" i="1173"/>
  <c r="S428" i="1173"/>
  <c r="U427" i="1173"/>
  <c r="T427" i="1173"/>
  <c r="M427" i="1173" s="1"/>
  <c r="S427" i="1173"/>
  <c r="U426" i="1173"/>
  <c r="T426" i="1173"/>
  <c r="M426" i="1173" s="1"/>
  <c r="S426" i="1173"/>
  <c r="U425" i="1173"/>
  <c r="T425" i="1173"/>
  <c r="S425" i="1173"/>
  <c r="U424" i="1173"/>
  <c r="T424" i="1173"/>
  <c r="M424" i="1173" s="1"/>
  <c r="S424" i="1173"/>
  <c r="U423" i="1173"/>
  <c r="T423" i="1173"/>
  <c r="M423" i="1173" s="1"/>
  <c r="S423" i="1173"/>
  <c r="U422" i="1173"/>
  <c r="T422" i="1173"/>
  <c r="S422" i="1173"/>
  <c r="U421" i="1173"/>
  <c r="T421" i="1173"/>
  <c r="M421" i="1173" s="1"/>
  <c r="S421" i="1173"/>
  <c r="U420" i="1173"/>
  <c r="T420" i="1173"/>
  <c r="M420" i="1173" s="1"/>
  <c r="S420" i="1173"/>
  <c r="U419" i="1173"/>
  <c r="T419" i="1173"/>
  <c r="S419" i="1173"/>
  <c r="U418" i="1173"/>
  <c r="T418" i="1173"/>
  <c r="S418" i="1173"/>
  <c r="U417" i="1173"/>
  <c r="T417" i="1173"/>
  <c r="M417" i="1173" s="1"/>
  <c r="S417" i="1173"/>
  <c r="U416" i="1173"/>
  <c r="T416" i="1173"/>
  <c r="S416" i="1173"/>
  <c r="U415" i="1173"/>
  <c r="T415" i="1173"/>
  <c r="M415" i="1173" s="1"/>
  <c r="S415" i="1173"/>
  <c r="U414" i="1173"/>
  <c r="T414" i="1173"/>
  <c r="M414" i="1173" s="1"/>
  <c r="S414" i="1173"/>
  <c r="U413" i="1173"/>
  <c r="T413" i="1173"/>
  <c r="S413" i="1173"/>
  <c r="U412" i="1173"/>
  <c r="T412" i="1173"/>
  <c r="M412" i="1173" s="1"/>
  <c r="S412" i="1173"/>
  <c r="U411" i="1173"/>
  <c r="T411" i="1173"/>
  <c r="M411" i="1173" s="1"/>
  <c r="S411" i="1173"/>
  <c r="U410" i="1173"/>
  <c r="T410" i="1173"/>
  <c r="S410" i="1173"/>
  <c r="U409" i="1173"/>
  <c r="T409" i="1173"/>
  <c r="M409" i="1173" s="1"/>
  <c r="S409" i="1173"/>
  <c r="U408" i="1173"/>
  <c r="T408" i="1173"/>
  <c r="M408" i="1173" s="1"/>
  <c r="S408" i="1173"/>
  <c r="U407" i="1173"/>
  <c r="T407" i="1173"/>
  <c r="S407" i="1173"/>
  <c r="U406" i="1173"/>
  <c r="T406" i="1173"/>
  <c r="S406" i="1173"/>
  <c r="U405" i="1173"/>
  <c r="T405" i="1173"/>
  <c r="M405" i="1173" s="1"/>
  <c r="S405" i="1173"/>
  <c r="U404" i="1173"/>
  <c r="T404" i="1173"/>
  <c r="S404" i="1173"/>
  <c r="U403" i="1173"/>
  <c r="T403" i="1173"/>
  <c r="M403" i="1173" s="1"/>
  <c r="S403" i="1173"/>
  <c r="U402" i="1173"/>
  <c r="T402" i="1173"/>
  <c r="M402" i="1173" s="1"/>
  <c r="S402" i="1173"/>
  <c r="U401" i="1173"/>
  <c r="T401" i="1173"/>
  <c r="S401" i="1173"/>
  <c r="U400" i="1173"/>
  <c r="T400" i="1173"/>
  <c r="M400" i="1173" s="1"/>
  <c r="S400" i="1173"/>
  <c r="U399" i="1173"/>
  <c r="T399" i="1173"/>
  <c r="M399" i="1173" s="1"/>
  <c r="S399" i="1173"/>
  <c r="U398" i="1173"/>
  <c r="T398" i="1173"/>
  <c r="S398" i="1173"/>
  <c r="U397" i="1173"/>
  <c r="T397" i="1173"/>
  <c r="M397" i="1173" s="1"/>
  <c r="S397" i="1173"/>
  <c r="U396" i="1173"/>
  <c r="T396" i="1173"/>
  <c r="M396" i="1173" s="1"/>
  <c r="S396" i="1173"/>
  <c r="U395" i="1173"/>
  <c r="T395" i="1173"/>
  <c r="S395" i="1173"/>
  <c r="U394" i="1173"/>
  <c r="T394" i="1173"/>
  <c r="S394" i="1173"/>
  <c r="U393" i="1173"/>
  <c r="T393" i="1173"/>
  <c r="M393" i="1173" s="1"/>
  <c r="S393" i="1173"/>
  <c r="U392" i="1173"/>
  <c r="T392" i="1173"/>
  <c r="S392" i="1173"/>
  <c r="U391" i="1173"/>
  <c r="T391" i="1173"/>
  <c r="M391" i="1173" s="1"/>
  <c r="S391" i="1173"/>
  <c r="U390" i="1173"/>
  <c r="T390" i="1173"/>
  <c r="M390" i="1173" s="1"/>
  <c r="S390" i="1173"/>
  <c r="U389" i="1173"/>
  <c r="T389" i="1173"/>
  <c r="S389" i="1173"/>
  <c r="U388" i="1173"/>
  <c r="T388" i="1173"/>
  <c r="M388" i="1173" s="1"/>
  <c r="S388" i="1173"/>
  <c r="U387" i="1173"/>
  <c r="T387" i="1173"/>
  <c r="M387" i="1173" s="1"/>
  <c r="S387" i="1173"/>
  <c r="U386" i="1173"/>
  <c r="T386" i="1173"/>
  <c r="S386" i="1173"/>
  <c r="U385" i="1173"/>
  <c r="T385" i="1173"/>
  <c r="M385" i="1173" s="1"/>
  <c r="S385" i="1173"/>
  <c r="U384" i="1173"/>
  <c r="T384" i="1173"/>
  <c r="M384" i="1173" s="1"/>
  <c r="S384" i="1173"/>
  <c r="U383" i="1173"/>
  <c r="T383" i="1173"/>
  <c r="S383" i="1173"/>
  <c r="U382" i="1173"/>
  <c r="T382" i="1173"/>
  <c r="S382" i="1173"/>
  <c r="U381" i="1173"/>
  <c r="T381" i="1173"/>
  <c r="M381" i="1173" s="1"/>
  <c r="S381" i="1173"/>
  <c r="U380" i="1173"/>
  <c r="T380" i="1173"/>
  <c r="S380" i="1173"/>
  <c r="U379" i="1173"/>
  <c r="T379" i="1173"/>
  <c r="M379" i="1173" s="1"/>
  <c r="S379" i="1173"/>
  <c r="U378" i="1173"/>
  <c r="T378" i="1173"/>
  <c r="M378" i="1173" s="1"/>
  <c r="S378" i="1173"/>
  <c r="U377" i="1173"/>
  <c r="T377" i="1173"/>
  <c r="S377" i="1173"/>
  <c r="U376" i="1173"/>
  <c r="T376" i="1173"/>
  <c r="M376" i="1173" s="1"/>
  <c r="S376" i="1173"/>
  <c r="U375" i="1173"/>
  <c r="T375" i="1173"/>
  <c r="M375" i="1173" s="1"/>
  <c r="S375" i="1173"/>
  <c r="U374" i="1173"/>
  <c r="T374" i="1173"/>
  <c r="S374" i="1173"/>
  <c r="U373" i="1173"/>
  <c r="T373" i="1173"/>
  <c r="M373" i="1173" s="1"/>
  <c r="S373" i="1173"/>
  <c r="U372" i="1173"/>
  <c r="T372" i="1173"/>
  <c r="M372" i="1173" s="1"/>
  <c r="S372" i="1173"/>
  <c r="U371" i="1173"/>
  <c r="T371" i="1173"/>
  <c r="S371" i="1173"/>
  <c r="U370" i="1173"/>
  <c r="T370" i="1173"/>
  <c r="S370" i="1173"/>
  <c r="U369" i="1173"/>
  <c r="T369" i="1173"/>
  <c r="M369" i="1173" s="1"/>
  <c r="S369" i="1173"/>
  <c r="U368" i="1173"/>
  <c r="T368" i="1173"/>
  <c r="S368" i="1173"/>
  <c r="U367" i="1173"/>
  <c r="T367" i="1173"/>
  <c r="M367" i="1173" s="1"/>
  <c r="S367" i="1173"/>
  <c r="U366" i="1173"/>
  <c r="T366" i="1173"/>
  <c r="M366" i="1173" s="1"/>
  <c r="S366" i="1173"/>
  <c r="U365" i="1173"/>
  <c r="T365" i="1173"/>
  <c r="S365" i="1173"/>
  <c r="U364" i="1173"/>
  <c r="T364" i="1173"/>
  <c r="M364" i="1173" s="1"/>
  <c r="S364" i="1173"/>
  <c r="U363" i="1173"/>
  <c r="T363" i="1173"/>
  <c r="M363" i="1173" s="1"/>
  <c r="S363" i="1173"/>
  <c r="U362" i="1173"/>
  <c r="T362" i="1173"/>
  <c r="S362" i="1173"/>
  <c r="U361" i="1173"/>
  <c r="T361" i="1173"/>
  <c r="M361" i="1173" s="1"/>
  <c r="S361" i="1173"/>
  <c r="U360" i="1173"/>
  <c r="T360" i="1173"/>
  <c r="M360" i="1173" s="1"/>
  <c r="S360" i="1173"/>
  <c r="U359" i="1173"/>
  <c r="T359" i="1173"/>
  <c r="S359" i="1173"/>
  <c r="U358" i="1173"/>
  <c r="T358" i="1173"/>
  <c r="S358" i="1173"/>
  <c r="U357" i="1173"/>
  <c r="T357" i="1173"/>
  <c r="M357" i="1173" s="1"/>
  <c r="S357" i="1173"/>
  <c r="U356" i="1173"/>
  <c r="T356" i="1173"/>
  <c r="S356" i="1173"/>
  <c r="U355" i="1173"/>
  <c r="T355" i="1173"/>
  <c r="M355" i="1173" s="1"/>
  <c r="S355" i="1173"/>
  <c r="U354" i="1173"/>
  <c r="T354" i="1173"/>
  <c r="M354" i="1173" s="1"/>
  <c r="S354" i="1173"/>
  <c r="U353" i="1173"/>
  <c r="T353" i="1173"/>
  <c r="S353" i="1173"/>
  <c r="U352" i="1173"/>
  <c r="T352" i="1173"/>
  <c r="M352" i="1173" s="1"/>
  <c r="S352" i="1173"/>
  <c r="U351" i="1173"/>
  <c r="T351" i="1173"/>
  <c r="M351" i="1173" s="1"/>
  <c r="S351" i="1173"/>
  <c r="U350" i="1173"/>
  <c r="T350" i="1173"/>
  <c r="S350" i="1173"/>
  <c r="U349" i="1173"/>
  <c r="T349" i="1173"/>
  <c r="M349" i="1173" s="1"/>
  <c r="S349" i="1173"/>
  <c r="U348" i="1173"/>
  <c r="T348" i="1173"/>
  <c r="M348" i="1173" s="1"/>
  <c r="S348" i="1173"/>
  <c r="U347" i="1173"/>
  <c r="T347" i="1173"/>
  <c r="S347" i="1173"/>
  <c r="U346" i="1173"/>
  <c r="T346" i="1173"/>
  <c r="S346" i="1173"/>
  <c r="U345" i="1173"/>
  <c r="T345" i="1173"/>
  <c r="M345" i="1173" s="1"/>
  <c r="S345" i="1173"/>
  <c r="U344" i="1173"/>
  <c r="T344" i="1173"/>
  <c r="S344" i="1173"/>
  <c r="U343" i="1173"/>
  <c r="T343" i="1173"/>
  <c r="M343" i="1173" s="1"/>
  <c r="S343" i="1173"/>
  <c r="U342" i="1173"/>
  <c r="T342" i="1173"/>
  <c r="M342" i="1173" s="1"/>
  <c r="S342" i="1173"/>
  <c r="U341" i="1173"/>
  <c r="T341" i="1173"/>
  <c r="S341" i="1173"/>
  <c r="U340" i="1173"/>
  <c r="T340" i="1173"/>
  <c r="M340" i="1173" s="1"/>
  <c r="S340" i="1173"/>
  <c r="U339" i="1173"/>
  <c r="T339" i="1173"/>
  <c r="M339" i="1173" s="1"/>
  <c r="S339" i="1173"/>
  <c r="U338" i="1173"/>
  <c r="T338" i="1173"/>
  <c r="S338" i="1173"/>
  <c r="U337" i="1173"/>
  <c r="T337" i="1173"/>
  <c r="M337" i="1173" s="1"/>
  <c r="S337" i="1173"/>
  <c r="U336" i="1173"/>
  <c r="T336" i="1173"/>
  <c r="M336" i="1173" s="1"/>
  <c r="S336" i="1173"/>
  <c r="U335" i="1173"/>
  <c r="T335" i="1173"/>
  <c r="S335" i="1173"/>
  <c r="U334" i="1173"/>
  <c r="T334" i="1173"/>
  <c r="S334" i="1173"/>
  <c r="U333" i="1173"/>
  <c r="T333" i="1173"/>
  <c r="M333" i="1173" s="1"/>
  <c r="S333" i="1173"/>
  <c r="U332" i="1173"/>
  <c r="T332" i="1173"/>
  <c r="S332" i="1173"/>
  <c r="U331" i="1173"/>
  <c r="T331" i="1173"/>
  <c r="M331" i="1173" s="1"/>
  <c r="S331" i="1173"/>
  <c r="U330" i="1173"/>
  <c r="T330" i="1173"/>
  <c r="M330" i="1173" s="1"/>
  <c r="S330" i="1173"/>
  <c r="U329" i="1173"/>
  <c r="T329" i="1173"/>
  <c r="S329" i="1173"/>
  <c r="U328" i="1173"/>
  <c r="T328" i="1173"/>
  <c r="M328" i="1173" s="1"/>
  <c r="S328" i="1173"/>
  <c r="U327" i="1173"/>
  <c r="T327" i="1173"/>
  <c r="M327" i="1173" s="1"/>
  <c r="S327" i="1173"/>
  <c r="U326" i="1173"/>
  <c r="T326" i="1173"/>
  <c r="S326" i="1173"/>
  <c r="U325" i="1173"/>
  <c r="T325" i="1173"/>
  <c r="M325" i="1173" s="1"/>
  <c r="S325" i="1173"/>
  <c r="U324" i="1173"/>
  <c r="T324" i="1173"/>
  <c r="M324" i="1173" s="1"/>
  <c r="S324" i="1173"/>
  <c r="U323" i="1173"/>
  <c r="T323" i="1173"/>
  <c r="S323" i="1173"/>
  <c r="U322" i="1173"/>
  <c r="T322" i="1173"/>
  <c r="S322" i="1173"/>
  <c r="U321" i="1173"/>
  <c r="T321" i="1173"/>
  <c r="M321" i="1173" s="1"/>
  <c r="S321" i="1173"/>
  <c r="U320" i="1173"/>
  <c r="T320" i="1173"/>
  <c r="S320" i="1173"/>
  <c r="U319" i="1173"/>
  <c r="T319" i="1173"/>
  <c r="M319" i="1173" s="1"/>
  <c r="S319" i="1173"/>
  <c r="U318" i="1173"/>
  <c r="T318" i="1173"/>
  <c r="M318" i="1173" s="1"/>
  <c r="S318" i="1173"/>
  <c r="U317" i="1173"/>
  <c r="T317" i="1173"/>
  <c r="S317" i="1173"/>
  <c r="U316" i="1173"/>
  <c r="T316" i="1173"/>
  <c r="M316" i="1173" s="1"/>
  <c r="S316" i="1173"/>
  <c r="U315" i="1173"/>
  <c r="T315" i="1173"/>
  <c r="M315" i="1173" s="1"/>
  <c r="S315" i="1173"/>
  <c r="U314" i="1173"/>
  <c r="T314" i="1173"/>
  <c r="S314" i="1173"/>
  <c r="U313" i="1173"/>
  <c r="T313" i="1173"/>
  <c r="M313" i="1173" s="1"/>
  <c r="S313" i="1173"/>
  <c r="U312" i="1173"/>
  <c r="T312" i="1173"/>
  <c r="M312" i="1173" s="1"/>
  <c r="S312" i="1173"/>
  <c r="U311" i="1173"/>
  <c r="T311" i="1173"/>
  <c r="S311" i="1173"/>
  <c r="U310" i="1173"/>
  <c r="T310" i="1173"/>
  <c r="S310" i="1173"/>
  <c r="U309" i="1173"/>
  <c r="T309" i="1173"/>
  <c r="M309" i="1173" s="1"/>
  <c r="S309" i="1173"/>
  <c r="U308" i="1173"/>
  <c r="T308" i="1173"/>
  <c r="S308" i="1173"/>
  <c r="U307" i="1173"/>
  <c r="T307" i="1173"/>
  <c r="M307" i="1173" s="1"/>
  <c r="S307" i="1173"/>
  <c r="U306" i="1173"/>
  <c r="T306" i="1173"/>
  <c r="M306" i="1173" s="1"/>
  <c r="S306" i="1173"/>
  <c r="U305" i="1173"/>
  <c r="T305" i="1173"/>
  <c r="S305" i="1173"/>
  <c r="U304" i="1173"/>
  <c r="T304" i="1173"/>
  <c r="M304" i="1173" s="1"/>
  <c r="S304" i="1173"/>
  <c r="U303" i="1173"/>
  <c r="T303" i="1173"/>
  <c r="M303" i="1173" s="1"/>
  <c r="S303" i="1173"/>
  <c r="U302" i="1173"/>
  <c r="T302" i="1173"/>
  <c r="S302" i="1173"/>
  <c r="U301" i="1173"/>
  <c r="T301" i="1173"/>
  <c r="M301" i="1173" s="1"/>
  <c r="S301" i="1173"/>
  <c r="U300" i="1173"/>
  <c r="T300" i="1173"/>
  <c r="M300" i="1173" s="1"/>
  <c r="S300" i="1173"/>
  <c r="U299" i="1173"/>
  <c r="T299" i="1173"/>
  <c r="S299" i="1173"/>
  <c r="U298" i="1173"/>
  <c r="T298" i="1173"/>
  <c r="S298" i="1173"/>
  <c r="U297" i="1173"/>
  <c r="T297" i="1173"/>
  <c r="M297" i="1173" s="1"/>
  <c r="S297" i="1173"/>
  <c r="U296" i="1173"/>
  <c r="T296" i="1173"/>
  <c r="S296" i="1173"/>
  <c r="U295" i="1173"/>
  <c r="T295" i="1173"/>
  <c r="M295" i="1173" s="1"/>
  <c r="S295" i="1173"/>
  <c r="U294" i="1173"/>
  <c r="T294" i="1173"/>
  <c r="M294" i="1173" s="1"/>
  <c r="S294" i="1173"/>
  <c r="U293" i="1173"/>
  <c r="T293" i="1173"/>
  <c r="S293" i="1173"/>
  <c r="U292" i="1173"/>
  <c r="T292" i="1173"/>
  <c r="M292" i="1173" s="1"/>
  <c r="S292" i="1173"/>
  <c r="U291" i="1173"/>
  <c r="T291" i="1173"/>
  <c r="M291" i="1173" s="1"/>
  <c r="S291" i="1173"/>
  <c r="U290" i="1173"/>
  <c r="T290" i="1173"/>
  <c r="S290" i="1173"/>
  <c r="U289" i="1173"/>
  <c r="T289" i="1173"/>
  <c r="M289" i="1173" s="1"/>
  <c r="S289" i="1173"/>
  <c r="U288" i="1173"/>
  <c r="T288" i="1173"/>
  <c r="M288" i="1173" s="1"/>
  <c r="S288" i="1173"/>
  <c r="U287" i="1173"/>
  <c r="T287" i="1173"/>
  <c r="S287" i="1173"/>
  <c r="U286" i="1173"/>
  <c r="T286" i="1173"/>
  <c r="S286" i="1173"/>
  <c r="U285" i="1173"/>
  <c r="T285" i="1173"/>
  <c r="M285" i="1173" s="1"/>
  <c r="S285" i="1173"/>
  <c r="U284" i="1173"/>
  <c r="T284" i="1173"/>
  <c r="S284" i="1173"/>
  <c r="U283" i="1173"/>
  <c r="T283" i="1173"/>
  <c r="M283" i="1173" s="1"/>
  <c r="S283" i="1173"/>
  <c r="U282" i="1173"/>
  <c r="T282" i="1173"/>
  <c r="M282" i="1173" s="1"/>
  <c r="S282" i="1173"/>
  <c r="U281" i="1173"/>
  <c r="T281" i="1173"/>
  <c r="S281" i="1173"/>
  <c r="U280" i="1173"/>
  <c r="T280" i="1173"/>
  <c r="M280" i="1173" s="1"/>
  <c r="S280" i="1173"/>
  <c r="U279" i="1173"/>
  <c r="T279" i="1173"/>
  <c r="M279" i="1173" s="1"/>
  <c r="S279" i="1173"/>
  <c r="U278" i="1173"/>
  <c r="T278" i="1173"/>
  <c r="S278" i="1173"/>
  <c r="U277" i="1173"/>
  <c r="T277" i="1173"/>
  <c r="M277" i="1173" s="1"/>
  <c r="S277" i="1173"/>
  <c r="U276" i="1173"/>
  <c r="T276" i="1173"/>
  <c r="M276" i="1173" s="1"/>
  <c r="S276" i="1173"/>
  <c r="U275" i="1173"/>
  <c r="T275" i="1173"/>
  <c r="S275" i="1173"/>
  <c r="U274" i="1173"/>
  <c r="T274" i="1173"/>
  <c r="S274" i="1173"/>
  <c r="U273" i="1173"/>
  <c r="T273" i="1173"/>
  <c r="M273" i="1173" s="1"/>
  <c r="S273" i="1173"/>
  <c r="U272" i="1173"/>
  <c r="T272" i="1173"/>
  <c r="S272" i="1173"/>
  <c r="U271" i="1173"/>
  <c r="T271" i="1173"/>
  <c r="M271" i="1173" s="1"/>
  <c r="S271" i="1173"/>
  <c r="U270" i="1173"/>
  <c r="T270" i="1173"/>
  <c r="M270" i="1173" s="1"/>
  <c r="S270" i="1173"/>
  <c r="U269" i="1173"/>
  <c r="T269" i="1173"/>
  <c r="S269" i="1173"/>
  <c r="U268" i="1173"/>
  <c r="T268" i="1173"/>
  <c r="M268" i="1173" s="1"/>
  <c r="S268" i="1173"/>
  <c r="U267" i="1173"/>
  <c r="T267" i="1173"/>
  <c r="M267" i="1173" s="1"/>
  <c r="S267" i="1173"/>
  <c r="U266" i="1173"/>
  <c r="T266" i="1173"/>
  <c r="S266" i="1173"/>
  <c r="U265" i="1173"/>
  <c r="T265" i="1173"/>
  <c r="M265" i="1173" s="1"/>
  <c r="S265" i="1173"/>
  <c r="U264" i="1173"/>
  <c r="T264" i="1173"/>
  <c r="M264" i="1173" s="1"/>
  <c r="S264" i="1173"/>
  <c r="U263" i="1173"/>
  <c r="T263" i="1173"/>
  <c r="S263" i="1173"/>
  <c r="U262" i="1173"/>
  <c r="T262" i="1173"/>
  <c r="S262" i="1173"/>
  <c r="U261" i="1173"/>
  <c r="T261" i="1173"/>
  <c r="M261" i="1173" s="1"/>
  <c r="S261" i="1173"/>
  <c r="U260" i="1173"/>
  <c r="T260" i="1173"/>
  <c r="S260" i="1173"/>
  <c r="U259" i="1173"/>
  <c r="T259" i="1173"/>
  <c r="M259" i="1173" s="1"/>
  <c r="S259" i="1173"/>
  <c r="U258" i="1173"/>
  <c r="T258" i="1173"/>
  <c r="M258" i="1173" s="1"/>
  <c r="S258" i="1173"/>
  <c r="U257" i="1173"/>
  <c r="T257" i="1173"/>
  <c r="S257" i="1173"/>
  <c r="U256" i="1173"/>
  <c r="T256" i="1173"/>
  <c r="M256" i="1173" s="1"/>
  <c r="S256" i="1173"/>
  <c r="U255" i="1173"/>
  <c r="T255" i="1173"/>
  <c r="M255" i="1173" s="1"/>
  <c r="S255" i="1173"/>
  <c r="U254" i="1173"/>
  <c r="T254" i="1173"/>
  <c r="S254" i="1173"/>
  <c r="U253" i="1173"/>
  <c r="T253" i="1173"/>
  <c r="M253" i="1173" s="1"/>
  <c r="S253" i="1173"/>
  <c r="U252" i="1173"/>
  <c r="T252" i="1173"/>
  <c r="M252" i="1173" s="1"/>
  <c r="S252" i="1173"/>
  <c r="U251" i="1173"/>
  <c r="T251" i="1173"/>
  <c r="S251" i="1173"/>
  <c r="U250" i="1173"/>
  <c r="T250" i="1173"/>
  <c r="S250" i="1173"/>
  <c r="U249" i="1173"/>
  <c r="T249" i="1173"/>
  <c r="M249" i="1173" s="1"/>
  <c r="S249" i="1173"/>
  <c r="U248" i="1173"/>
  <c r="T248" i="1173"/>
  <c r="S248" i="1173"/>
  <c r="U247" i="1173"/>
  <c r="T247" i="1173"/>
  <c r="M247" i="1173" s="1"/>
  <c r="S247" i="1173"/>
  <c r="U246" i="1173"/>
  <c r="T246" i="1173"/>
  <c r="M246" i="1173" s="1"/>
  <c r="S246" i="1173"/>
  <c r="U245" i="1173"/>
  <c r="T245" i="1173"/>
  <c r="S245" i="1173"/>
  <c r="U244" i="1173"/>
  <c r="T244" i="1173"/>
  <c r="M244" i="1173" s="1"/>
  <c r="S244" i="1173"/>
  <c r="U243" i="1173"/>
  <c r="T243" i="1173"/>
  <c r="M243" i="1173" s="1"/>
  <c r="S243" i="1173"/>
  <c r="U242" i="1173"/>
  <c r="T242" i="1173"/>
  <c r="S242" i="1173"/>
  <c r="U241" i="1173"/>
  <c r="T241" i="1173"/>
  <c r="M241" i="1173" s="1"/>
  <c r="S241" i="1173"/>
  <c r="U240" i="1173"/>
  <c r="T240" i="1173"/>
  <c r="M240" i="1173" s="1"/>
  <c r="S240" i="1173"/>
  <c r="U239" i="1173"/>
  <c r="T239" i="1173"/>
  <c r="S239" i="1173"/>
  <c r="U238" i="1173"/>
  <c r="T238" i="1173"/>
  <c r="S238" i="1173"/>
  <c r="U237" i="1173"/>
  <c r="T237" i="1173"/>
  <c r="M237" i="1173" s="1"/>
  <c r="S237" i="1173"/>
  <c r="U236" i="1173"/>
  <c r="T236" i="1173"/>
  <c r="S236" i="1173"/>
  <c r="U235" i="1173"/>
  <c r="T235" i="1173"/>
  <c r="M235" i="1173" s="1"/>
  <c r="S235" i="1173"/>
  <c r="U234" i="1173"/>
  <c r="T234" i="1173"/>
  <c r="M234" i="1173" s="1"/>
  <c r="S234" i="1173"/>
  <c r="U233" i="1173"/>
  <c r="T233" i="1173"/>
  <c r="S233" i="1173"/>
  <c r="U232" i="1173"/>
  <c r="T232" i="1173"/>
  <c r="M232" i="1173" s="1"/>
  <c r="S232" i="1173"/>
  <c r="U231" i="1173"/>
  <c r="T231" i="1173"/>
  <c r="M231" i="1173" s="1"/>
  <c r="S231" i="1173"/>
  <c r="U230" i="1173"/>
  <c r="T230" i="1173"/>
  <c r="S230" i="1173"/>
  <c r="U229" i="1173"/>
  <c r="T229" i="1173"/>
  <c r="M229" i="1173" s="1"/>
  <c r="S229" i="1173"/>
  <c r="U228" i="1173"/>
  <c r="T228" i="1173"/>
  <c r="M228" i="1173" s="1"/>
  <c r="S228" i="1173"/>
  <c r="U227" i="1173"/>
  <c r="T227" i="1173"/>
  <c r="S227" i="1173"/>
  <c r="U226" i="1173"/>
  <c r="T226" i="1173"/>
  <c r="S226" i="1173"/>
  <c r="U225" i="1173"/>
  <c r="T225" i="1173"/>
  <c r="M225" i="1173" s="1"/>
  <c r="S225" i="1173"/>
  <c r="U224" i="1173"/>
  <c r="T224" i="1173"/>
  <c r="S224" i="1173"/>
  <c r="U223" i="1173"/>
  <c r="T223" i="1173"/>
  <c r="M223" i="1173" s="1"/>
  <c r="S223" i="1173"/>
  <c r="U222" i="1173"/>
  <c r="T222" i="1173"/>
  <c r="M222" i="1173" s="1"/>
  <c r="S222" i="1173"/>
  <c r="U221" i="1173"/>
  <c r="T221" i="1173"/>
  <c r="S221" i="1173"/>
  <c r="U220" i="1173"/>
  <c r="T220" i="1173"/>
  <c r="M220" i="1173" s="1"/>
  <c r="S220" i="1173"/>
  <c r="U219" i="1173"/>
  <c r="T219" i="1173"/>
  <c r="M219" i="1173" s="1"/>
  <c r="S219" i="1173"/>
  <c r="U218" i="1173"/>
  <c r="T218" i="1173"/>
  <c r="S218" i="1173"/>
  <c r="U217" i="1173"/>
  <c r="T217" i="1173"/>
  <c r="M217" i="1173" s="1"/>
  <c r="S217" i="1173"/>
  <c r="U216" i="1173"/>
  <c r="T216" i="1173"/>
  <c r="M216" i="1173" s="1"/>
  <c r="S216" i="1173"/>
  <c r="U215" i="1173"/>
  <c r="T215" i="1173"/>
  <c r="S215" i="1173"/>
  <c r="U214" i="1173"/>
  <c r="T214" i="1173"/>
  <c r="S214" i="1173"/>
  <c r="U213" i="1173"/>
  <c r="T213" i="1173"/>
  <c r="M213" i="1173" s="1"/>
  <c r="S213" i="1173"/>
  <c r="U212" i="1173"/>
  <c r="T212" i="1173"/>
  <c r="S212" i="1173"/>
  <c r="U211" i="1173"/>
  <c r="T211" i="1173"/>
  <c r="M211" i="1173" s="1"/>
  <c r="S211" i="1173"/>
  <c r="U210" i="1173"/>
  <c r="T210" i="1173"/>
  <c r="M210" i="1173" s="1"/>
  <c r="S210" i="1173"/>
  <c r="U209" i="1173"/>
  <c r="T209" i="1173"/>
  <c r="S209" i="1173"/>
  <c r="U208" i="1173"/>
  <c r="T208" i="1173"/>
  <c r="M208" i="1173" s="1"/>
  <c r="S208" i="1173"/>
  <c r="U207" i="1173"/>
  <c r="T207" i="1173"/>
  <c r="M207" i="1173" s="1"/>
  <c r="S207" i="1173"/>
  <c r="U206" i="1173"/>
  <c r="T206" i="1173"/>
  <c r="S206" i="1173"/>
  <c r="U205" i="1173"/>
  <c r="T205" i="1173"/>
  <c r="M205" i="1173" s="1"/>
  <c r="S205" i="1173"/>
  <c r="U204" i="1173"/>
  <c r="T204" i="1173"/>
  <c r="M204" i="1173" s="1"/>
  <c r="S204" i="1173"/>
  <c r="U203" i="1173"/>
  <c r="T203" i="1173"/>
  <c r="S203" i="1173"/>
  <c r="U202" i="1173"/>
  <c r="T202" i="1173"/>
  <c r="S202" i="1173"/>
  <c r="U201" i="1173"/>
  <c r="T201" i="1173"/>
  <c r="M201" i="1173" s="1"/>
  <c r="S201" i="1173"/>
  <c r="U200" i="1173"/>
  <c r="T200" i="1173"/>
  <c r="S200" i="1173"/>
  <c r="U199" i="1173"/>
  <c r="T199" i="1173"/>
  <c r="M199" i="1173" s="1"/>
  <c r="S199" i="1173"/>
  <c r="U198" i="1173"/>
  <c r="T198" i="1173"/>
  <c r="M198" i="1173" s="1"/>
  <c r="S198" i="1173"/>
  <c r="U197" i="1173"/>
  <c r="T197" i="1173"/>
  <c r="S197" i="1173"/>
  <c r="U196" i="1173"/>
  <c r="T196" i="1173"/>
  <c r="M196" i="1173" s="1"/>
  <c r="S196" i="1173"/>
  <c r="U195" i="1173"/>
  <c r="T195" i="1173"/>
  <c r="M195" i="1173" s="1"/>
  <c r="S195" i="1173"/>
  <c r="U194" i="1173"/>
  <c r="T194" i="1173"/>
  <c r="S194" i="1173"/>
  <c r="U193" i="1173"/>
  <c r="T193" i="1173"/>
  <c r="M193" i="1173" s="1"/>
  <c r="S193" i="1173"/>
  <c r="U192" i="1173"/>
  <c r="T192" i="1173"/>
  <c r="M192" i="1173" s="1"/>
  <c r="S192" i="1173"/>
  <c r="U191" i="1173"/>
  <c r="T191" i="1173"/>
  <c r="S191" i="1173"/>
  <c r="U190" i="1173"/>
  <c r="T190" i="1173"/>
  <c r="S190" i="1173"/>
  <c r="U189" i="1173"/>
  <c r="T189" i="1173"/>
  <c r="M189" i="1173" s="1"/>
  <c r="S189" i="1173"/>
  <c r="U188" i="1173"/>
  <c r="T188" i="1173"/>
  <c r="S188" i="1173"/>
  <c r="U187" i="1173"/>
  <c r="T187" i="1173"/>
  <c r="M187" i="1173" s="1"/>
  <c r="S187" i="1173"/>
  <c r="U186" i="1173"/>
  <c r="T186" i="1173"/>
  <c r="M186" i="1173" s="1"/>
  <c r="S186" i="1173"/>
  <c r="U185" i="1173"/>
  <c r="T185" i="1173"/>
  <c r="S185" i="1173"/>
  <c r="U184" i="1173"/>
  <c r="T184" i="1173"/>
  <c r="M184" i="1173" s="1"/>
  <c r="S184" i="1173"/>
  <c r="U183" i="1173"/>
  <c r="T183" i="1173"/>
  <c r="M183" i="1173" s="1"/>
  <c r="S183" i="1173"/>
  <c r="U182" i="1173"/>
  <c r="T182" i="1173"/>
  <c r="S182" i="1173"/>
  <c r="U181" i="1173"/>
  <c r="T181" i="1173"/>
  <c r="M181" i="1173" s="1"/>
  <c r="S181" i="1173"/>
  <c r="U180" i="1173"/>
  <c r="T180" i="1173"/>
  <c r="M180" i="1173" s="1"/>
  <c r="S180" i="1173"/>
  <c r="U179" i="1173"/>
  <c r="T179" i="1173"/>
  <c r="S179" i="1173"/>
  <c r="U178" i="1173"/>
  <c r="T178" i="1173"/>
  <c r="S178" i="1173"/>
  <c r="U177" i="1173"/>
  <c r="T177" i="1173"/>
  <c r="M177" i="1173" s="1"/>
  <c r="S177" i="1173"/>
  <c r="U176" i="1173"/>
  <c r="T176" i="1173"/>
  <c r="S176" i="1173"/>
  <c r="U175" i="1173"/>
  <c r="T175" i="1173"/>
  <c r="M175" i="1173" s="1"/>
  <c r="S175" i="1173"/>
  <c r="U174" i="1173"/>
  <c r="T174" i="1173"/>
  <c r="M174" i="1173" s="1"/>
  <c r="S174" i="1173"/>
  <c r="U173" i="1173"/>
  <c r="T173" i="1173"/>
  <c r="S173" i="1173"/>
  <c r="U172" i="1173"/>
  <c r="T172" i="1173"/>
  <c r="M172" i="1173" s="1"/>
  <c r="S172" i="1173"/>
  <c r="U171" i="1173"/>
  <c r="T171" i="1173"/>
  <c r="M171" i="1173" s="1"/>
  <c r="S171" i="1173"/>
  <c r="U170" i="1173"/>
  <c r="T170" i="1173"/>
  <c r="S170" i="1173"/>
  <c r="U169" i="1173"/>
  <c r="T169" i="1173"/>
  <c r="M169" i="1173" s="1"/>
  <c r="S169" i="1173"/>
  <c r="U168" i="1173"/>
  <c r="T168" i="1173"/>
  <c r="M168" i="1173" s="1"/>
  <c r="S168" i="1173"/>
  <c r="U167" i="1173"/>
  <c r="T167" i="1173"/>
  <c r="S167" i="1173"/>
  <c r="U166" i="1173"/>
  <c r="T166" i="1173"/>
  <c r="S166" i="1173"/>
  <c r="U165" i="1173"/>
  <c r="T165" i="1173"/>
  <c r="M165" i="1173" s="1"/>
  <c r="S165" i="1173"/>
  <c r="U164" i="1173"/>
  <c r="T164" i="1173"/>
  <c r="S164" i="1173"/>
  <c r="U163" i="1173"/>
  <c r="T163" i="1173"/>
  <c r="M163" i="1173" s="1"/>
  <c r="S163" i="1173"/>
  <c r="U162" i="1173"/>
  <c r="T162" i="1173"/>
  <c r="M162" i="1173" s="1"/>
  <c r="S162" i="1173"/>
  <c r="U161" i="1173"/>
  <c r="T161" i="1173"/>
  <c r="S161" i="1173"/>
  <c r="U160" i="1173"/>
  <c r="T160" i="1173"/>
  <c r="M160" i="1173" s="1"/>
  <c r="S160" i="1173"/>
  <c r="U159" i="1173"/>
  <c r="T159" i="1173"/>
  <c r="M159" i="1173" s="1"/>
  <c r="S159" i="1173"/>
  <c r="U158" i="1173"/>
  <c r="T158" i="1173"/>
  <c r="S158" i="1173"/>
  <c r="U157" i="1173"/>
  <c r="T157" i="1173"/>
  <c r="M157" i="1173" s="1"/>
  <c r="S157" i="1173"/>
  <c r="U156" i="1173"/>
  <c r="T156" i="1173"/>
  <c r="M156" i="1173" s="1"/>
  <c r="S156" i="1173"/>
  <c r="U155" i="1173"/>
  <c r="T155" i="1173"/>
  <c r="S155" i="1173"/>
  <c r="U154" i="1173"/>
  <c r="T154" i="1173"/>
  <c r="S154" i="1173"/>
  <c r="U153" i="1173"/>
  <c r="T153" i="1173"/>
  <c r="M153" i="1173" s="1"/>
  <c r="S153" i="1173"/>
  <c r="U152" i="1173"/>
  <c r="T152" i="1173"/>
  <c r="S152" i="1173"/>
  <c r="U151" i="1173"/>
  <c r="T151" i="1173"/>
  <c r="M151" i="1173" s="1"/>
  <c r="S151" i="1173"/>
  <c r="U150" i="1173"/>
  <c r="T150" i="1173"/>
  <c r="M150" i="1173" s="1"/>
  <c r="S150" i="1173"/>
  <c r="U149" i="1173"/>
  <c r="T149" i="1173"/>
  <c r="S149" i="1173"/>
  <c r="U148" i="1173"/>
  <c r="T148" i="1173"/>
  <c r="M148" i="1173" s="1"/>
  <c r="S148" i="1173"/>
  <c r="U147" i="1173"/>
  <c r="T147" i="1173"/>
  <c r="M147" i="1173" s="1"/>
  <c r="S147" i="1173"/>
  <c r="U146" i="1173"/>
  <c r="T146" i="1173"/>
  <c r="S146" i="1173"/>
  <c r="U145" i="1173"/>
  <c r="T145" i="1173"/>
  <c r="M145" i="1173" s="1"/>
  <c r="S145" i="1173"/>
  <c r="U144" i="1173"/>
  <c r="T144" i="1173"/>
  <c r="M144" i="1173" s="1"/>
  <c r="S144" i="1173"/>
  <c r="U143" i="1173"/>
  <c r="T143" i="1173"/>
  <c r="S143" i="1173"/>
  <c r="U142" i="1173"/>
  <c r="T142" i="1173"/>
  <c r="S142" i="1173"/>
  <c r="U141" i="1173"/>
  <c r="T141" i="1173"/>
  <c r="M141" i="1173" s="1"/>
  <c r="S141" i="1173"/>
  <c r="U140" i="1173"/>
  <c r="T140" i="1173"/>
  <c r="S140" i="1173"/>
  <c r="U139" i="1173"/>
  <c r="T139" i="1173"/>
  <c r="M139" i="1173" s="1"/>
  <c r="S139" i="1173"/>
  <c r="U138" i="1173"/>
  <c r="T138" i="1173"/>
  <c r="M138" i="1173" s="1"/>
  <c r="S138" i="1173"/>
  <c r="U137" i="1173"/>
  <c r="T137" i="1173"/>
  <c r="S137" i="1173"/>
  <c r="U136" i="1173"/>
  <c r="T136" i="1173"/>
  <c r="M136" i="1173" s="1"/>
  <c r="S136" i="1173"/>
  <c r="U135" i="1173"/>
  <c r="T135" i="1173"/>
  <c r="M135" i="1173" s="1"/>
  <c r="S135" i="1173"/>
  <c r="U134" i="1173"/>
  <c r="T134" i="1173"/>
  <c r="S134" i="1173"/>
  <c r="U133" i="1173"/>
  <c r="T133" i="1173"/>
  <c r="M133" i="1173" s="1"/>
  <c r="S133" i="1173"/>
  <c r="U132" i="1173"/>
  <c r="T132" i="1173"/>
  <c r="M132" i="1173" s="1"/>
  <c r="S132" i="1173"/>
  <c r="U131" i="1173"/>
  <c r="T131" i="1173"/>
  <c r="S131" i="1173"/>
  <c r="U130" i="1173"/>
  <c r="T130" i="1173"/>
  <c r="S130" i="1173"/>
  <c r="U129" i="1173"/>
  <c r="T129" i="1173"/>
  <c r="M129" i="1173" s="1"/>
  <c r="S129" i="1173"/>
  <c r="U128" i="1173"/>
  <c r="T128" i="1173"/>
  <c r="S128" i="1173"/>
  <c r="U127" i="1173"/>
  <c r="T127" i="1173"/>
  <c r="M127" i="1173" s="1"/>
  <c r="S127" i="1173"/>
  <c r="U126" i="1173"/>
  <c r="T126" i="1173"/>
  <c r="M126" i="1173" s="1"/>
  <c r="S126" i="1173"/>
  <c r="U125" i="1173"/>
  <c r="T125" i="1173"/>
  <c r="S125" i="1173"/>
  <c r="U124" i="1173"/>
  <c r="T124" i="1173"/>
  <c r="M124" i="1173" s="1"/>
  <c r="S124" i="1173"/>
  <c r="U123" i="1173"/>
  <c r="T123" i="1173"/>
  <c r="M123" i="1173" s="1"/>
  <c r="S123" i="1173"/>
  <c r="U122" i="1173"/>
  <c r="T122" i="1173"/>
  <c r="S122" i="1173"/>
  <c r="U121" i="1173"/>
  <c r="T121" i="1173"/>
  <c r="M121" i="1173" s="1"/>
  <c r="S121" i="1173"/>
  <c r="U120" i="1173"/>
  <c r="T120" i="1173"/>
  <c r="M120" i="1173" s="1"/>
  <c r="S120" i="1173"/>
  <c r="U119" i="1173"/>
  <c r="T119" i="1173"/>
  <c r="S119" i="1173"/>
  <c r="U118" i="1173"/>
  <c r="T118" i="1173"/>
  <c r="S118" i="1173"/>
  <c r="U117" i="1173"/>
  <c r="T117" i="1173"/>
  <c r="M117" i="1173" s="1"/>
  <c r="S117" i="1173"/>
  <c r="U116" i="1173"/>
  <c r="T116" i="1173"/>
  <c r="S116" i="1173"/>
  <c r="U115" i="1173"/>
  <c r="T115" i="1173"/>
  <c r="M115" i="1173" s="1"/>
  <c r="S115" i="1173"/>
  <c r="U114" i="1173"/>
  <c r="T114" i="1173"/>
  <c r="M114" i="1173" s="1"/>
  <c r="S114" i="1173"/>
  <c r="U113" i="1173"/>
  <c r="T113" i="1173"/>
  <c r="S113" i="1173"/>
  <c r="U112" i="1173"/>
  <c r="T112" i="1173"/>
  <c r="M112" i="1173" s="1"/>
  <c r="S112" i="1173"/>
  <c r="U111" i="1173"/>
  <c r="T111" i="1173"/>
  <c r="M111" i="1173" s="1"/>
  <c r="S111" i="1173"/>
  <c r="U110" i="1173"/>
  <c r="T110" i="1173"/>
  <c r="S110" i="1173"/>
  <c r="U109" i="1173"/>
  <c r="T109" i="1173"/>
  <c r="M109" i="1173" s="1"/>
  <c r="S109" i="1173"/>
  <c r="U108" i="1173"/>
  <c r="T108" i="1173"/>
  <c r="M108" i="1173" s="1"/>
  <c r="S108" i="1173"/>
  <c r="U107" i="1173"/>
  <c r="T107" i="1173"/>
  <c r="S107" i="1173"/>
  <c r="U106" i="1173"/>
  <c r="T106" i="1173"/>
  <c r="S106" i="1173"/>
  <c r="U105" i="1173"/>
  <c r="T105" i="1173"/>
  <c r="M105" i="1173" s="1"/>
  <c r="S105" i="1173"/>
  <c r="U104" i="1173"/>
  <c r="T104" i="1173"/>
  <c r="S104" i="1173"/>
  <c r="U103" i="1173"/>
  <c r="T103" i="1173"/>
  <c r="M103" i="1173" s="1"/>
  <c r="S103" i="1173"/>
  <c r="U102" i="1173"/>
  <c r="T102" i="1173"/>
  <c r="M102" i="1173" s="1"/>
  <c r="S102" i="1173"/>
  <c r="U101" i="1173"/>
  <c r="T101" i="1173"/>
  <c r="S101" i="1173"/>
  <c r="U100" i="1173"/>
  <c r="T100" i="1173"/>
  <c r="M100" i="1173" s="1"/>
  <c r="S100" i="1173"/>
  <c r="U99" i="1173"/>
  <c r="T99" i="1173"/>
  <c r="M99" i="1173" s="1"/>
  <c r="S99" i="1173"/>
  <c r="U98" i="1173"/>
  <c r="T98" i="1173"/>
  <c r="S98" i="1173"/>
  <c r="U97" i="1173"/>
  <c r="T97" i="1173"/>
  <c r="M97" i="1173" s="1"/>
  <c r="S97" i="1173"/>
  <c r="U96" i="1173"/>
  <c r="T96" i="1173"/>
  <c r="M96" i="1173" s="1"/>
  <c r="S96" i="1173"/>
  <c r="U95" i="1173"/>
  <c r="T95" i="1173"/>
  <c r="S95" i="1173"/>
  <c r="U94" i="1173"/>
  <c r="T94" i="1173"/>
  <c r="S94" i="1173"/>
  <c r="U93" i="1173"/>
  <c r="T93" i="1173"/>
  <c r="M93" i="1173" s="1"/>
  <c r="S93" i="1173"/>
  <c r="U92" i="1173"/>
  <c r="T92" i="1173"/>
  <c r="S92" i="1173"/>
  <c r="U91" i="1173"/>
  <c r="T91" i="1173"/>
  <c r="M91" i="1173" s="1"/>
  <c r="S91" i="1173"/>
  <c r="U90" i="1173"/>
  <c r="T90" i="1173"/>
  <c r="M90" i="1173" s="1"/>
  <c r="S90" i="1173"/>
  <c r="U89" i="1173"/>
  <c r="T89" i="1173"/>
  <c r="S89" i="1173"/>
  <c r="U88" i="1173"/>
  <c r="T88" i="1173"/>
  <c r="M88" i="1173" s="1"/>
  <c r="S88" i="1173"/>
  <c r="U87" i="1173"/>
  <c r="T87" i="1173"/>
  <c r="M87" i="1173" s="1"/>
  <c r="S87" i="1173"/>
  <c r="U86" i="1173"/>
  <c r="T86" i="1173"/>
  <c r="S86" i="1173"/>
  <c r="U85" i="1173"/>
  <c r="T85" i="1173"/>
  <c r="M85" i="1173" s="1"/>
  <c r="S85" i="1173"/>
  <c r="U84" i="1173"/>
  <c r="T84" i="1173"/>
  <c r="M84" i="1173" s="1"/>
  <c r="S84" i="1173"/>
  <c r="U83" i="1173"/>
  <c r="T83" i="1173"/>
  <c r="S83" i="1173"/>
  <c r="U82" i="1173"/>
  <c r="T82" i="1173"/>
  <c r="S82" i="1173"/>
  <c r="U81" i="1173"/>
  <c r="T81" i="1173"/>
  <c r="M81" i="1173" s="1"/>
  <c r="S81" i="1173"/>
  <c r="U80" i="1173"/>
  <c r="T80" i="1173"/>
  <c r="S80" i="1173"/>
  <c r="U79" i="1173"/>
  <c r="T79" i="1173"/>
  <c r="M79" i="1173" s="1"/>
  <c r="S79" i="1173"/>
  <c r="U78" i="1173"/>
  <c r="T78" i="1173"/>
  <c r="M78" i="1173" s="1"/>
  <c r="S78" i="1173"/>
  <c r="U77" i="1173"/>
  <c r="T77" i="1173"/>
  <c r="S77" i="1173"/>
  <c r="U76" i="1173"/>
  <c r="T76" i="1173"/>
  <c r="M76" i="1173" s="1"/>
  <c r="S76" i="1173"/>
  <c r="U75" i="1173"/>
  <c r="T75" i="1173"/>
  <c r="M75" i="1173" s="1"/>
  <c r="S75" i="1173"/>
  <c r="U74" i="1173"/>
  <c r="T74" i="1173"/>
  <c r="S74" i="1173"/>
  <c r="U73" i="1173"/>
  <c r="T73" i="1173"/>
  <c r="M73" i="1173" s="1"/>
  <c r="S73" i="1173"/>
  <c r="U72" i="1173"/>
  <c r="T72" i="1173"/>
  <c r="M72" i="1173" s="1"/>
  <c r="S72" i="1173"/>
  <c r="U71" i="1173"/>
  <c r="T71" i="1173"/>
  <c r="S71" i="1173"/>
  <c r="U70" i="1173"/>
  <c r="T70" i="1173"/>
  <c r="S70" i="1173"/>
  <c r="U69" i="1173"/>
  <c r="T69" i="1173"/>
  <c r="M69" i="1173" s="1"/>
  <c r="S69" i="1173"/>
  <c r="U68" i="1173"/>
  <c r="T68" i="1173"/>
  <c r="S68" i="1173"/>
  <c r="U67" i="1173"/>
  <c r="T67" i="1173"/>
  <c r="M67" i="1173" s="1"/>
  <c r="S67" i="1173"/>
  <c r="U66" i="1173"/>
  <c r="T66" i="1173"/>
  <c r="M66" i="1173" s="1"/>
  <c r="S66" i="1173"/>
  <c r="U65" i="1173"/>
  <c r="T65" i="1173"/>
  <c r="S65" i="1173"/>
  <c r="U64" i="1173"/>
  <c r="T64" i="1173"/>
  <c r="M64" i="1173" s="1"/>
  <c r="S64" i="1173"/>
  <c r="U63" i="1173"/>
  <c r="T63" i="1173"/>
  <c r="M63" i="1173" s="1"/>
  <c r="S63" i="1173"/>
  <c r="U62" i="1173"/>
  <c r="T62" i="1173"/>
  <c r="S62" i="1173"/>
  <c r="U61" i="1173"/>
  <c r="T61" i="1173"/>
  <c r="M61" i="1173" s="1"/>
  <c r="S61" i="1173"/>
  <c r="U60" i="1173"/>
  <c r="T60" i="1173"/>
  <c r="M60" i="1173" s="1"/>
  <c r="S60" i="1173"/>
  <c r="U59" i="1173"/>
  <c r="T59" i="1173"/>
  <c r="S59" i="1173"/>
  <c r="U58" i="1173"/>
  <c r="T58" i="1173"/>
  <c r="S58" i="1173"/>
  <c r="U57" i="1173"/>
  <c r="T57" i="1173"/>
  <c r="M57" i="1173" s="1"/>
  <c r="S57" i="1173"/>
  <c r="U56" i="1173"/>
  <c r="T56" i="1173"/>
  <c r="S56" i="1173"/>
  <c r="U55" i="1173"/>
  <c r="T55" i="1173"/>
  <c r="M55" i="1173" s="1"/>
  <c r="S55" i="1173"/>
  <c r="U54" i="1173"/>
  <c r="T54" i="1173"/>
  <c r="M54" i="1173" s="1"/>
  <c r="S54" i="1173"/>
  <c r="U53" i="1173"/>
  <c r="T53" i="1173"/>
  <c r="S53" i="1173"/>
  <c r="U52" i="1173"/>
  <c r="T52" i="1173"/>
  <c r="M52" i="1173" s="1"/>
  <c r="S52" i="1173"/>
  <c r="U51" i="1173"/>
  <c r="T51" i="1173"/>
  <c r="M51" i="1173" s="1"/>
  <c r="S51" i="1173"/>
  <c r="U50" i="1173"/>
  <c r="T50" i="1173"/>
  <c r="S50" i="1173"/>
  <c r="U49" i="1173"/>
  <c r="T49" i="1173"/>
  <c r="M49" i="1173" s="1"/>
  <c r="S49" i="1173"/>
  <c r="U48" i="1173"/>
  <c r="T48" i="1173"/>
  <c r="M48" i="1173" s="1"/>
  <c r="S48" i="1173"/>
  <c r="U47" i="1173"/>
  <c r="T47" i="1173"/>
  <c r="S47" i="1173"/>
  <c r="U46" i="1173"/>
  <c r="T46" i="1173"/>
  <c r="S46" i="1173"/>
  <c r="U45" i="1173"/>
  <c r="T45" i="1173"/>
  <c r="M45" i="1173" s="1"/>
  <c r="S45" i="1173"/>
  <c r="U44" i="1173"/>
  <c r="T44" i="1173"/>
  <c r="S44" i="1173"/>
  <c r="U43" i="1173"/>
  <c r="T43" i="1173"/>
  <c r="M43" i="1173" s="1"/>
  <c r="S43" i="1173"/>
  <c r="U42" i="1173"/>
  <c r="T42" i="1173"/>
  <c r="M42" i="1173" s="1"/>
  <c r="S42" i="1173"/>
  <c r="U41" i="1173"/>
  <c r="T41" i="1173"/>
  <c r="S41" i="1173"/>
  <c r="U40" i="1173"/>
  <c r="T40" i="1173"/>
  <c r="M40" i="1173" s="1"/>
  <c r="S40" i="1173"/>
  <c r="U39" i="1173"/>
  <c r="T39" i="1173"/>
  <c r="M39" i="1173" s="1"/>
  <c r="S39" i="1173"/>
  <c r="U38" i="1173"/>
  <c r="T38" i="1173"/>
  <c r="S38" i="1173"/>
  <c r="U37" i="1173"/>
  <c r="T37" i="1173"/>
  <c r="M37" i="1173" s="1"/>
  <c r="S37" i="1173"/>
  <c r="U36" i="1173"/>
  <c r="T36" i="1173"/>
  <c r="M36" i="1173" s="1"/>
  <c r="S36" i="1173"/>
  <c r="U35" i="1173"/>
  <c r="T35" i="1173"/>
  <c r="S35" i="1173"/>
  <c r="U34" i="1173"/>
  <c r="T34" i="1173"/>
  <c r="S34" i="1173"/>
  <c r="U33" i="1173"/>
  <c r="T33" i="1173"/>
  <c r="M33" i="1173" s="1"/>
  <c r="S33" i="1173"/>
  <c r="U32" i="1173"/>
  <c r="T32" i="1173"/>
  <c r="S32" i="1173"/>
  <c r="U31" i="1173"/>
  <c r="T31" i="1173"/>
  <c r="M31" i="1173" s="1"/>
  <c r="S31" i="1173"/>
  <c r="U30" i="1173"/>
  <c r="T30" i="1173"/>
  <c r="M30" i="1173" s="1"/>
  <c r="S30" i="1173"/>
  <c r="U29" i="1173"/>
  <c r="T29" i="1173"/>
  <c r="S29" i="1173"/>
  <c r="U28" i="1173"/>
  <c r="T28" i="1173"/>
  <c r="M28" i="1173" s="1"/>
  <c r="S28" i="1173"/>
  <c r="U27" i="1173"/>
  <c r="T27" i="1173"/>
  <c r="M27" i="1173" s="1"/>
  <c r="S27" i="1173"/>
  <c r="U26" i="1173"/>
  <c r="T26" i="1173"/>
  <c r="S26" i="1173"/>
  <c r="U25" i="1173"/>
  <c r="T25" i="1173"/>
  <c r="M25" i="1173" s="1"/>
  <c r="S25" i="1173"/>
  <c r="U24" i="1173"/>
  <c r="T24" i="1173"/>
  <c r="M24" i="1173" s="1"/>
  <c r="S24" i="1173"/>
  <c r="U23" i="1173"/>
  <c r="T23" i="1173"/>
  <c r="S23" i="1173"/>
  <c r="U22" i="1173"/>
  <c r="T22" i="1173"/>
  <c r="S22" i="1173"/>
  <c r="U21" i="1173"/>
  <c r="T21" i="1173"/>
  <c r="M21" i="1173" s="1"/>
  <c r="S21" i="1173"/>
  <c r="U20" i="1173"/>
  <c r="T20" i="1173"/>
  <c r="S20" i="1173"/>
  <c r="U19" i="1173"/>
  <c r="T19" i="1173"/>
  <c r="M19" i="1173" s="1"/>
  <c r="S19" i="1173"/>
  <c r="U18" i="1173"/>
  <c r="T18" i="1173"/>
  <c r="M18" i="1173" s="1"/>
  <c r="S18" i="1173"/>
  <c r="U17" i="1173"/>
  <c r="T17" i="1173"/>
  <c r="S17" i="1173"/>
  <c r="U16" i="1173"/>
  <c r="T16" i="1173"/>
  <c r="M16" i="1173" s="1"/>
  <c r="S16" i="1173"/>
  <c r="U15" i="1173"/>
  <c r="T15" i="1173"/>
  <c r="M15" i="1173" s="1"/>
  <c r="S15" i="1173"/>
  <c r="U14" i="1173"/>
  <c r="T14" i="1173"/>
  <c r="S14" i="1173"/>
  <c r="U13" i="1173"/>
  <c r="T13" i="1173"/>
  <c r="M13" i="1173" s="1"/>
  <c r="S13" i="1173"/>
  <c r="U12" i="1173"/>
  <c r="T12" i="1173"/>
  <c r="M12" i="1173" s="1"/>
  <c r="S12" i="1173"/>
  <c r="U11" i="1173"/>
  <c r="T11" i="1173"/>
  <c r="S11" i="1173"/>
  <c r="U10" i="1173"/>
  <c r="T10" i="1173"/>
  <c r="S10" i="1173"/>
  <c r="U9" i="1173"/>
  <c r="T9" i="1173"/>
  <c r="M9" i="1173" s="1"/>
  <c r="S9" i="1173"/>
  <c r="U8" i="1173"/>
  <c r="T8" i="1173"/>
  <c r="S8" i="1173"/>
  <c r="U7" i="1173"/>
  <c r="T7" i="1173"/>
  <c r="M7" i="1173" s="1"/>
  <c r="S7" i="1173"/>
  <c r="U6" i="1173"/>
  <c r="T6" i="1173"/>
  <c r="M6" i="1173" s="1"/>
  <c r="S6" i="1173"/>
  <c r="U5" i="1173"/>
  <c r="T5" i="1173"/>
  <c r="S5" i="1173"/>
  <c r="U4" i="1173"/>
  <c r="T4" i="1173"/>
  <c r="M4" i="1173" s="1"/>
  <c r="S4" i="1173"/>
  <c r="U3" i="1173"/>
  <c r="T3" i="1173"/>
  <c r="M3" i="1173" s="1"/>
  <c r="S3" i="1173"/>
  <c r="U2" i="1173"/>
  <c r="T2" i="1173"/>
  <c r="S2" i="1173"/>
  <c r="AE954" i="1173"/>
  <c r="AE953" i="1173"/>
  <c r="AE952" i="1173"/>
  <c r="AE951" i="1173"/>
  <c r="AE950" i="1173"/>
  <c r="AE949" i="1173"/>
  <c r="AE948" i="1173"/>
  <c r="AE947" i="1173"/>
  <c r="AE946" i="1173"/>
  <c r="AE945" i="1173"/>
  <c r="AE944" i="1173"/>
  <c r="AE943" i="1173"/>
  <c r="AE942" i="1173"/>
  <c r="AE941" i="1173"/>
  <c r="AE940" i="1173"/>
  <c r="AE939" i="1173"/>
  <c r="AE938" i="1173"/>
  <c r="AE937" i="1173"/>
  <c r="AE936" i="1173"/>
  <c r="AE935" i="1173"/>
  <c r="AE934" i="1173"/>
  <c r="AE933" i="1173"/>
  <c r="AE932" i="1173"/>
  <c r="AE931" i="1173"/>
  <c r="AE930" i="1173"/>
  <c r="AE929" i="1173"/>
  <c r="AE928" i="1173"/>
  <c r="AE927" i="1173"/>
  <c r="AE926" i="1173"/>
  <c r="AE925" i="1173"/>
  <c r="AE924" i="1173"/>
  <c r="AE923" i="1173"/>
  <c r="AE922" i="1173"/>
  <c r="AE921" i="1173"/>
  <c r="AE920" i="1173"/>
  <c r="AE919" i="1173"/>
  <c r="AE918" i="1173"/>
  <c r="AE917" i="1173"/>
  <c r="AE916" i="1173"/>
  <c r="AE915" i="1173"/>
  <c r="AE914" i="1173"/>
  <c r="AE913" i="1173"/>
  <c r="AE912" i="1173"/>
  <c r="AE911" i="1173"/>
  <c r="AE910" i="1173"/>
  <c r="AE909" i="1173"/>
  <c r="AE908" i="1173"/>
  <c r="AE907" i="1173"/>
  <c r="AE906" i="1173"/>
  <c r="AE905" i="1173"/>
  <c r="AE904" i="1173"/>
  <c r="AE903" i="1173"/>
  <c r="AE902" i="1173"/>
  <c r="AE901" i="1173"/>
  <c r="AE900" i="1173"/>
  <c r="AE899" i="1173"/>
  <c r="AE898" i="1173"/>
  <c r="AE897" i="1173"/>
  <c r="AE896" i="1173"/>
  <c r="AE895" i="1173"/>
  <c r="AE894" i="1173"/>
  <c r="AE893" i="1173"/>
  <c r="AE892" i="1173"/>
  <c r="AE891" i="1173"/>
  <c r="AE890" i="1173"/>
  <c r="AE889" i="1173"/>
  <c r="AE888" i="1173"/>
  <c r="AE887" i="1173"/>
  <c r="AE886" i="1173"/>
  <c r="AE885" i="1173"/>
  <c r="AE884" i="1173"/>
  <c r="AE883" i="1173"/>
  <c r="AE882" i="1173"/>
  <c r="AE881" i="1173"/>
  <c r="AE880" i="1173"/>
  <c r="AE879" i="1173"/>
  <c r="AE878" i="1173"/>
  <c r="AE877" i="1173"/>
  <c r="AE876" i="1173"/>
  <c r="AE875" i="1173"/>
  <c r="AE874" i="1173"/>
  <c r="AE873" i="1173"/>
  <c r="AE872" i="1173"/>
  <c r="AE871" i="1173"/>
  <c r="AE870" i="1173"/>
  <c r="AE869" i="1173"/>
  <c r="AE868" i="1173"/>
  <c r="AE867" i="1173"/>
  <c r="AE866" i="1173"/>
  <c r="AE865" i="1173"/>
  <c r="AE864" i="1173"/>
  <c r="AE863" i="1173"/>
  <c r="AE862" i="1173"/>
  <c r="AE861" i="1173"/>
  <c r="AE860" i="1173"/>
  <c r="AE859" i="1173"/>
  <c r="AE858" i="1173"/>
  <c r="AE857" i="1173"/>
  <c r="AE856" i="1173"/>
  <c r="AE855" i="1173"/>
  <c r="AE854" i="1173"/>
  <c r="AE853" i="1173"/>
  <c r="AE852" i="1173"/>
  <c r="AE851" i="1173"/>
  <c r="AE850" i="1173"/>
  <c r="AE849" i="1173"/>
  <c r="AE848" i="1173"/>
  <c r="AE847" i="1173"/>
  <c r="AE846" i="1173"/>
  <c r="AE845" i="1173"/>
  <c r="AE844" i="1173"/>
  <c r="AE843" i="1173"/>
  <c r="AE842" i="1173"/>
  <c r="AE841" i="1173"/>
  <c r="AE840" i="1173"/>
  <c r="AE839" i="1173"/>
  <c r="AE838" i="1173"/>
  <c r="AE837" i="1173"/>
  <c r="AE836" i="1173"/>
  <c r="AE835" i="1173"/>
  <c r="AE834" i="1173"/>
  <c r="AE833" i="1173"/>
  <c r="AE832" i="1173"/>
  <c r="AE831" i="1173"/>
  <c r="AE830" i="1173"/>
  <c r="AE829" i="1173"/>
  <c r="AE828" i="1173"/>
  <c r="AE827" i="1173"/>
  <c r="AE826" i="1173"/>
  <c r="AE825" i="1173"/>
  <c r="AE824" i="1173"/>
  <c r="AE823" i="1173"/>
  <c r="AE822" i="1173"/>
  <c r="AE821" i="1173"/>
  <c r="AE820" i="1173"/>
  <c r="AE819" i="1173"/>
  <c r="AE818" i="1173"/>
  <c r="AE817" i="1173"/>
  <c r="AE816" i="1173"/>
  <c r="AE815" i="1173"/>
  <c r="AE814" i="1173"/>
  <c r="AE813" i="1173"/>
  <c r="AE812" i="1173"/>
  <c r="AE811" i="1173"/>
  <c r="AE810" i="1173"/>
  <c r="AE809" i="1173"/>
  <c r="AE808" i="1173"/>
  <c r="AE807" i="1173"/>
  <c r="AE806" i="1173"/>
  <c r="AE805" i="1173"/>
  <c r="AE804" i="1173"/>
  <c r="AE803" i="1173"/>
  <c r="AE802" i="1173"/>
  <c r="AE801" i="1173"/>
  <c r="AE800" i="1173"/>
  <c r="AE799" i="1173"/>
  <c r="AE798" i="1173"/>
  <c r="AE797" i="1173"/>
  <c r="AE796" i="1173"/>
  <c r="AE795" i="1173"/>
  <c r="AE794" i="1173"/>
  <c r="AE793" i="1173"/>
  <c r="AE792" i="1173"/>
  <c r="AE791" i="1173"/>
  <c r="AE790" i="1173"/>
  <c r="AE789" i="1173"/>
  <c r="AE788" i="1173"/>
  <c r="AE787" i="1173"/>
  <c r="AE786" i="1173"/>
  <c r="AE785" i="1173"/>
  <c r="AE784" i="1173"/>
  <c r="AE783" i="1173"/>
  <c r="AE782" i="1173"/>
  <c r="AE781" i="1173"/>
  <c r="AE780" i="1173"/>
  <c r="AE779" i="1173"/>
  <c r="AE778" i="1173"/>
  <c r="AE777" i="1173"/>
  <c r="AE776" i="1173"/>
  <c r="AE775" i="1173"/>
  <c r="AE774" i="1173"/>
  <c r="AE773" i="1173"/>
  <c r="AE772" i="1173"/>
  <c r="AE771" i="1173"/>
  <c r="AE770" i="1173"/>
  <c r="AE769" i="1173"/>
  <c r="AE768" i="1173"/>
  <c r="AE767" i="1173"/>
  <c r="AE766" i="1173"/>
  <c r="AE765" i="1173"/>
  <c r="AE764" i="1173"/>
  <c r="AE763" i="1173"/>
  <c r="AE762" i="1173"/>
  <c r="AE761" i="1173"/>
  <c r="AE760" i="1173"/>
  <c r="AE759" i="1173"/>
  <c r="AE758" i="1173"/>
  <c r="AE757" i="1173"/>
  <c r="AE756" i="1173"/>
  <c r="AE755" i="1173"/>
  <c r="AE754" i="1173"/>
  <c r="AE753" i="1173"/>
  <c r="AE752" i="1173"/>
  <c r="AE751" i="1173"/>
  <c r="AE750" i="1173"/>
  <c r="AE749" i="1173"/>
  <c r="AE748" i="1173"/>
  <c r="AE747" i="1173"/>
  <c r="AE746" i="1173"/>
  <c r="AE745" i="1173"/>
  <c r="AE744" i="1173"/>
  <c r="AE743" i="1173"/>
  <c r="AE742" i="1173"/>
  <c r="AE741" i="1173"/>
  <c r="AE740" i="1173"/>
  <c r="AE739" i="1173"/>
  <c r="AE738" i="1173"/>
  <c r="AE737" i="1173"/>
  <c r="AE736" i="1173"/>
  <c r="AE735" i="1173"/>
  <c r="AE734" i="1173"/>
  <c r="AE733" i="1173"/>
  <c r="AE732" i="1173"/>
  <c r="AE731" i="1173"/>
  <c r="AE730" i="1173"/>
  <c r="AE729" i="1173"/>
  <c r="AE728" i="1173"/>
  <c r="AE727" i="1173"/>
  <c r="AE726" i="1173"/>
  <c r="AE725" i="1173"/>
  <c r="AE724" i="1173"/>
  <c r="AE723" i="1173"/>
  <c r="AE722" i="1173"/>
  <c r="AE721" i="1173"/>
  <c r="AE720" i="1173"/>
  <c r="AE719" i="1173"/>
  <c r="AE718" i="1173"/>
  <c r="AE717" i="1173"/>
  <c r="AE716" i="1173"/>
  <c r="AE715" i="1173"/>
  <c r="AE714" i="1173"/>
  <c r="AE713" i="1173"/>
  <c r="AE712" i="1173"/>
  <c r="AE711" i="1173"/>
  <c r="AE710" i="1173"/>
  <c r="AE709" i="1173"/>
  <c r="AE708" i="1173"/>
  <c r="AE707" i="1173"/>
  <c r="AE706" i="1173"/>
  <c r="AE705" i="1173"/>
  <c r="AE704" i="1173"/>
  <c r="AE703" i="1173"/>
  <c r="AE702" i="1173"/>
  <c r="AE701" i="1173"/>
  <c r="AE700" i="1173"/>
  <c r="AE699" i="1173"/>
  <c r="AE698" i="1173"/>
  <c r="AE697" i="1173"/>
  <c r="AE696" i="1173"/>
  <c r="AE695" i="1173"/>
  <c r="AE694" i="1173"/>
  <c r="AE693" i="1173"/>
  <c r="AE692" i="1173"/>
  <c r="AE691" i="1173"/>
  <c r="AE690" i="1173"/>
  <c r="AE689" i="1173"/>
  <c r="AE688" i="1173"/>
  <c r="AE687" i="1173"/>
  <c r="AE686" i="1173"/>
  <c r="AE685" i="1173"/>
  <c r="AE684" i="1173"/>
  <c r="AE683" i="1173"/>
  <c r="AE682" i="1173"/>
  <c r="AE681" i="1173"/>
  <c r="AE680" i="1173"/>
  <c r="AE679" i="1173"/>
  <c r="AE678" i="1173"/>
  <c r="AE677" i="1173"/>
  <c r="AE676" i="1173"/>
  <c r="AE675" i="1173"/>
  <c r="AE674" i="1173"/>
  <c r="AE673" i="1173"/>
  <c r="AE672" i="1173"/>
  <c r="AE671" i="1173"/>
  <c r="AE670" i="1173"/>
  <c r="AE669" i="1173"/>
  <c r="AE668" i="1173"/>
  <c r="AE667" i="1173"/>
  <c r="AE666" i="1173"/>
  <c r="AE665" i="1173"/>
  <c r="AE664" i="1173"/>
  <c r="AE663" i="1173"/>
  <c r="AE662" i="1173"/>
  <c r="AE661" i="1173"/>
  <c r="AE660" i="1173"/>
  <c r="AE659" i="1173"/>
  <c r="AE658" i="1173"/>
  <c r="AE657" i="1173"/>
  <c r="AE656" i="1173"/>
  <c r="AE655" i="1173"/>
  <c r="AE654" i="1173"/>
  <c r="AE653" i="1173"/>
  <c r="AE652" i="1173"/>
  <c r="AE651" i="1173"/>
  <c r="AE650" i="1173"/>
  <c r="AE649" i="1173"/>
  <c r="AE648" i="1173"/>
  <c r="AE647" i="1173"/>
  <c r="AE646" i="1173"/>
  <c r="AE645" i="1173"/>
  <c r="AE644" i="1173"/>
  <c r="AE643" i="1173"/>
  <c r="AE642" i="1173"/>
  <c r="AE641" i="1173"/>
  <c r="AE640" i="1173"/>
  <c r="AE639" i="1173"/>
  <c r="AE638" i="1173"/>
  <c r="AE637" i="1173"/>
  <c r="AE636" i="1173"/>
  <c r="AE635" i="1173"/>
  <c r="AE634" i="1173"/>
  <c r="AE633" i="1173"/>
  <c r="AE632" i="1173"/>
  <c r="AE631" i="1173"/>
  <c r="AE630" i="1173"/>
  <c r="AE629" i="1173"/>
  <c r="AE628" i="1173"/>
  <c r="AE627" i="1173"/>
  <c r="AE626" i="1173"/>
  <c r="AE625" i="1173"/>
  <c r="AE624" i="1173"/>
  <c r="AE623" i="1173"/>
  <c r="AE622" i="1173"/>
  <c r="AE621" i="1173"/>
  <c r="AE620" i="1173"/>
  <c r="AE619" i="1173"/>
  <c r="AE618" i="1173"/>
  <c r="AE617" i="1173"/>
  <c r="AE616" i="1173"/>
  <c r="AE615" i="1173"/>
  <c r="AE614" i="1173"/>
  <c r="AE613" i="1173"/>
  <c r="AE612" i="1173"/>
  <c r="AE611" i="1173"/>
  <c r="AE610" i="1173"/>
  <c r="AE609" i="1173"/>
  <c r="AE608" i="1173"/>
  <c r="AE607" i="1173"/>
  <c r="AE606" i="1173"/>
  <c r="AE605" i="1173"/>
  <c r="AE604" i="1173"/>
  <c r="AE603" i="1173"/>
  <c r="AE602" i="1173"/>
  <c r="AE601" i="1173"/>
  <c r="AE600" i="1173"/>
  <c r="AE599" i="1173"/>
  <c r="AE598" i="1173"/>
  <c r="AE597" i="1173"/>
  <c r="AE596" i="1173"/>
  <c r="AE595" i="1173"/>
  <c r="AE594" i="1173"/>
  <c r="AE593" i="1173"/>
  <c r="AE592" i="1173"/>
  <c r="AE591" i="1173"/>
  <c r="AE590" i="1173"/>
  <c r="AE589" i="1173"/>
  <c r="AE588" i="1173"/>
  <c r="AE587" i="1173"/>
  <c r="AE586" i="1173"/>
  <c r="AE585" i="1173"/>
  <c r="AE584" i="1173"/>
  <c r="AE583" i="1173"/>
  <c r="AE582" i="1173"/>
  <c r="AE581" i="1173"/>
  <c r="AE580" i="1173"/>
  <c r="AE579" i="1173"/>
  <c r="AE578" i="1173"/>
  <c r="AE577" i="1173"/>
  <c r="AE576" i="1173"/>
  <c r="AE575" i="1173"/>
  <c r="AE574" i="1173"/>
  <c r="AE573" i="1173"/>
  <c r="AE572" i="1173"/>
  <c r="AE571" i="1173"/>
  <c r="AE570" i="1173"/>
  <c r="AE569" i="1173"/>
  <c r="AE568" i="1173"/>
  <c r="AE567" i="1173"/>
  <c r="AE566" i="1173"/>
  <c r="AE565" i="1173"/>
  <c r="AE564" i="1173"/>
  <c r="AE563" i="1173"/>
  <c r="AE562" i="1173"/>
  <c r="AE561" i="1173"/>
  <c r="AE560" i="1173"/>
  <c r="AE559" i="1173"/>
  <c r="AE558" i="1173"/>
  <c r="AE557" i="1173"/>
  <c r="AE556" i="1173"/>
  <c r="AE555" i="1173"/>
  <c r="AE554" i="1173"/>
  <c r="AE553" i="1173"/>
  <c r="AE552" i="1173"/>
  <c r="AE551" i="1173"/>
  <c r="AE550" i="1173"/>
  <c r="AE549" i="1173"/>
  <c r="AE548" i="1173"/>
  <c r="AE547" i="1173"/>
  <c r="AE546" i="1173"/>
  <c r="AE545" i="1173"/>
  <c r="AE544" i="1173"/>
  <c r="AE543" i="1173"/>
  <c r="AE542" i="1173"/>
  <c r="AE541" i="1173"/>
  <c r="AE540" i="1173"/>
  <c r="AE539" i="1173"/>
  <c r="AE538" i="1173"/>
  <c r="AE537" i="1173"/>
  <c r="AE536" i="1173"/>
  <c r="AE535" i="1173"/>
  <c r="AE534" i="1173"/>
  <c r="AE533" i="1173"/>
  <c r="AE532" i="1173"/>
  <c r="AE531" i="1173"/>
  <c r="AE530" i="1173"/>
  <c r="AE529" i="1173"/>
  <c r="AE528" i="1173"/>
  <c r="AE527" i="1173"/>
  <c r="AE526" i="1173"/>
  <c r="AE525" i="1173"/>
  <c r="AE524" i="1173"/>
  <c r="AE523" i="1173"/>
  <c r="AE522" i="1173"/>
  <c r="AE521" i="1173"/>
  <c r="AE520" i="1173"/>
  <c r="AE519" i="1173"/>
  <c r="AE518" i="1173"/>
  <c r="AE517" i="1173"/>
  <c r="AE516" i="1173"/>
  <c r="AE515" i="1173"/>
  <c r="AE514" i="1173"/>
  <c r="AE513" i="1173"/>
  <c r="AE512" i="1173"/>
  <c r="AE511" i="1173"/>
  <c r="AE510" i="1173"/>
  <c r="AE509" i="1173"/>
  <c r="AE508" i="1173"/>
  <c r="AE507" i="1173"/>
  <c r="AE506" i="1173"/>
  <c r="AE505" i="1173"/>
  <c r="AE504" i="1173"/>
  <c r="AE503" i="1173"/>
  <c r="AE502" i="1173"/>
  <c r="AE501" i="1173"/>
  <c r="AE500" i="1173"/>
  <c r="AE499" i="1173"/>
  <c r="AE498" i="1173"/>
  <c r="AE497" i="1173"/>
  <c r="AE496" i="1173"/>
  <c r="AE495" i="1173"/>
  <c r="AE494" i="1173"/>
  <c r="AE493" i="1173"/>
  <c r="AE492" i="1173"/>
  <c r="AE491" i="1173"/>
  <c r="AE490" i="1173"/>
  <c r="AE489" i="1173"/>
  <c r="AE488" i="1173"/>
  <c r="AE487" i="1173"/>
  <c r="AE486" i="1173"/>
  <c r="AE485" i="1173"/>
  <c r="AE484" i="1173"/>
  <c r="AE483" i="1173"/>
  <c r="AE482" i="1173"/>
  <c r="AE481" i="1173"/>
  <c r="AE480" i="1173"/>
  <c r="AE479" i="1173"/>
  <c r="AE478" i="1173"/>
  <c r="AE477" i="1173"/>
  <c r="AE476" i="1173"/>
  <c r="AE475" i="1173"/>
  <c r="AE474" i="1173"/>
  <c r="AE473" i="1173"/>
  <c r="AE472" i="1173"/>
  <c r="AE471" i="1173"/>
  <c r="AE470" i="1173"/>
  <c r="AE469" i="1173"/>
  <c r="AE468" i="1173"/>
  <c r="AE467" i="1173"/>
  <c r="AE466" i="1173"/>
  <c r="AE465" i="1173"/>
  <c r="AE464" i="1173"/>
  <c r="AE463" i="1173"/>
  <c r="AE462" i="1173"/>
  <c r="AE461" i="1173"/>
  <c r="AE460" i="1173"/>
  <c r="AE459" i="1173"/>
  <c r="AE458" i="1173"/>
  <c r="AE457" i="1173"/>
  <c r="AE456" i="1173"/>
  <c r="AE455" i="1173"/>
  <c r="AE454" i="1173"/>
  <c r="AE453" i="1173"/>
  <c r="AE452" i="1173"/>
  <c r="AE451" i="1173"/>
  <c r="AE450" i="1173"/>
  <c r="AE449" i="1173"/>
  <c r="AE448" i="1173"/>
  <c r="AE447" i="1173"/>
  <c r="AE446" i="1173"/>
  <c r="AE445" i="1173"/>
  <c r="AE444" i="1173"/>
  <c r="AE443" i="1173"/>
  <c r="AE442" i="1173"/>
  <c r="AE441" i="1173"/>
  <c r="AE440" i="1173"/>
  <c r="AE439" i="1173"/>
  <c r="AE438" i="1173"/>
  <c r="AE437" i="1173"/>
  <c r="AE436" i="1173"/>
  <c r="AE435" i="1173"/>
  <c r="AE434" i="1173"/>
  <c r="AE433" i="1173"/>
  <c r="AE432" i="1173"/>
  <c r="AE431" i="1173"/>
  <c r="AE430" i="1173"/>
  <c r="AE429" i="1173"/>
  <c r="AE428" i="1173"/>
  <c r="AE427" i="1173"/>
  <c r="AE426" i="1173"/>
  <c r="AE425" i="1173"/>
  <c r="AE424" i="1173"/>
  <c r="AE423" i="1173"/>
  <c r="AE422" i="1173"/>
  <c r="AE421" i="1173"/>
  <c r="AE420" i="1173"/>
  <c r="AE419" i="1173"/>
  <c r="AE418" i="1173"/>
  <c r="AE417" i="1173"/>
  <c r="AE416" i="1173"/>
  <c r="AE415" i="1173"/>
  <c r="AE414" i="1173"/>
  <c r="AE413" i="1173"/>
  <c r="AE412" i="1173"/>
  <c r="AE411" i="1173"/>
  <c r="AE410" i="1173"/>
  <c r="AE409" i="1173"/>
  <c r="AE408" i="1173"/>
  <c r="AE407" i="1173"/>
  <c r="AE406" i="1173"/>
  <c r="AE405" i="1173"/>
  <c r="AE404" i="1173"/>
  <c r="AE403" i="1173"/>
  <c r="AE402" i="1173"/>
  <c r="AE401" i="1173"/>
  <c r="AE400" i="1173"/>
  <c r="AE399" i="1173"/>
  <c r="AE398" i="1173"/>
  <c r="AE397" i="1173"/>
  <c r="AE396" i="1173"/>
  <c r="AE395" i="1173"/>
  <c r="AE394" i="1173"/>
  <c r="AE393" i="1173"/>
  <c r="AE392" i="1173"/>
  <c r="AE391" i="1173"/>
  <c r="AE390" i="1173"/>
  <c r="AE389" i="1173"/>
  <c r="AE388" i="1173"/>
  <c r="AE387" i="1173"/>
  <c r="AE386" i="1173"/>
  <c r="AE385" i="1173"/>
  <c r="AE384" i="1173"/>
  <c r="AE383" i="1173"/>
  <c r="AE382" i="1173"/>
  <c r="AE381" i="1173"/>
  <c r="AE380" i="1173"/>
  <c r="AE379" i="1173"/>
  <c r="AE378" i="1173"/>
  <c r="AE377" i="1173"/>
  <c r="AE376" i="1173"/>
  <c r="AE375" i="1173"/>
  <c r="AE374" i="1173"/>
  <c r="AE373" i="1173"/>
  <c r="AE372" i="1173"/>
  <c r="AE371" i="1173"/>
  <c r="AE370" i="1173"/>
  <c r="AE369" i="1173"/>
  <c r="AE368" i="1173"/>
  <c r="AE367" i="1173"/>
  <c r="AE366" i="1173"/>
  <c r="AE365" i="1173"/>
  <c r="AE364" i="1173"/>
  <c r="AE363" i="1173"/>
  <c r="AE362" i="1173"/>
  <c r="AE361" i="1173"/>
  <c r="AE360" i="1173"/>
  <c r="AE359" i="1173"/>
  <c r="AE358" i="1173"/>
  <c r="AE357" i="1173"/>
  <c r="AE356" i="1173"/>
  <c r="AE355" i="1173"/>
  <c r="AE354" i="1173"/>
  <c r="AE353" i="1173"/>
  <c r="AE352" i="1173"/>
  <c r="AE351" i="1173"/>
  <c r="AE350" i="1173"/>
  <c r="AE349" i="1173"/>
  <c r="AE348" i="1173"/>
  <c r="AE347" i="1173"/>
  <c r="AE346" i="1173"/>
  <c r="AE345" i="1173"/>
  <c r="AE344" i="1173"/>
  <c r="AE343" i="1173"/>
  <c r="AE342" i="1173"/>
  <c r="AE341" i="1173"/>
  <c r="AE340" i="1173"/>
  <c r="AE339" i="1173"/>
  <c r="AE338" i="1173"/>
  <c r="AE337" i="1173"/>
  <c r="AE336" i="1173"/>
  <c r="AE335" i="1173"/>
  <c r="AE334" i="1173"/>
  <c r="AE333" i="1173"/>
  <c r="AE332" i="1173"/>
  <c r="AE331" i="1173"/>
  <c r="AE330" i="1173"/>
  <c r="AE329" i="1173"/>
  <c r="AE328" i="1173"/>
  <c r="AE327" i="1173"/>
  <c r="AE326" i="1173"/>
  <c r="AE325" i="1173"/>
  <c r="AE324" i="1173"/>
  <c r="AE323" i="1173"/>
  <c r="AE322" i="1173"/>
  <c r="AE321" i="1173"/>
  <c r="AE320" i="1173"/>
  <c r="AE319" i="1173"/>
  <c r="AE318" i="1173"/>
  <c r="AE317" i="1173"/>
  <c r="AE316" i="1173"/>
  <c r="AE315" i="1173"/>
  <c r="AE314" i="1173"/>
  <c r="AE313" i="1173"/>
  <c r="AE312" i="1173"/>
  <c r="AE311" i="1173"/>
  <c r="AE310" i="1173"/>
  <c r="AE309" i="1173"/>
  <c r="AE308" i="1173"/>
  <c r="AE307" i="1173"/>
  <c r="AE306" i="1173"/>
  <c r="AE305" i="1173"/>
  <c r="AE304" i="1173"/>
  <c r="AE303" i="1173"/>
  <c r="AE302" i="1173"/>
  <c r="AE301" i="1173"/>
  <c r="AE300" i="1173"/>
  <c r="AE299" i="1173"/>
  <c r="AE298" i="1173"/>
  <c r="AE297" i="1173"/>
  <c r="AE296" i="1173"/>
  <c r="AE295" i="1173"/>
  <c r="AE294" i="1173"/>
  <c r="AE293" i="1173"/>
  <c r="AE292" i="1173"/>
  <c r="AE291" i="1173"/>
  <c r="AE290" i="1173"/>
  <c r="AE289" i="1173"/>
  <c r="AE288" i="1173"/>
  <c r="AE287" i="1173"/>
  <c r="AE286" i="1173"/>
  <c r="AE285" i="1173"/>
  <c r="AE284" i="1173"/>
  <c r="AE283" i="1173"/>
  <c r="AE282" i="1173"/>
  <c r="AE281" i="1173"/>
  <c r="AE280" i="1173"/>
  <c r="AE279" i="1173"/>
  <c r="AE278" i="1173"/>
  <c r="AE277" i="1173"/>
  <c r="AE276" i="1173"/>
  <c r="AE275" i="1173"/>
  <c r="AE274" i="1173"/>
  <c r="AE273" i="1173"/>
  <c r="AE272" i="1173"/>
  <c r="AE271" i="1173"/>
  <c r="AE270" i="1173"/>
  <c r="AE269" i="1173"/>
  <c r="AE268" i="1173"/>
  <c r="AE267" i="1173"/>
  <c r="AE266" i="1173"/>
  <c r="AE265" i="1173"/>
  <c r="AE264" i="1173"/>
  <c r="AE263" i="1173"/>
  <c r="AE262" i="1173"/>
  <c r="AE261" i="1173"/>
  <c r="AE260" i="1173"/>
  <c r="AE259" i="1173"/>
  <c r="AE258" i="1173"/>
  <c r="AE257" i="1173"/>
  <c r="AE256" i="1173"/>
  <c r="AE255" i="1173"/>
  <c r="AE254" i="1173"/>
  <c r="AE253" i="1173"/>
  <c r="AE252" i="1173"/>
  <c r="AE251" i="1173"/>
  <c r="AE250" i="1173"/>
  <c r="AE249" i="1173"/>
  <c r="AE248" i="1173"/>
  <c r="AE247" i="1173"/>
  <c r="AE246" i="1173"/>
  <c r="AE245" i="1173"/>
  <c r="AE244" i="1173"/>
  <c r="AE243" i="1173"/>
  <c r="AE242" i="1173"/>
  <c r="AE241" i="1173"/>
  <c r="AE240" i="1173"/>
  <c r="AE239" i="1173"/>
  <c r="AE238" i="1173"/>
  <c r="AE237" i="1173"/>
  <c r="AE236" i="1173"/>
  <c r="AE235" i="1173"/>
  <c r="AE234" i="1173"/>
  <c r="AE233" i="1173"/>
  <c r="AE232" i="1173"/>
  <c r="AE231" i="1173"/>
  <c r="AE230" i="1173"/>
  <c r="AE229" i="1173"/>
  <c r="AE228" i="1173"/>
  <c r="AE227" i="1173"/>
  <c r="AE226" i="1173"/>
  <c r="AE225" i="1173"/>
  <c r="AE224" i="1173"/>
  <c r="AE223" i="1173"/>
  <c r="AE222" i="1173"/>
  <c r="AE221" i="1173"/>
  <c r="AE220" i="1173"/>
  <c r="AE219" i="1173"/>
  <c r="AE218" i="1173"/>
  <c r="AE217" i="1173"/>
  <c r="AE216" i="1173"/>
  <c r="AE215" i="1173"/>
  <c r="AE214" i="1173"/>
  <c r="AE213" i="1173"/>
  <c r="AE212" i="1173"/>
  <c r="AE211" i="1173"/>
  <c r="AE210" i="1173"/>
  <c r="AE209" i="1173"/>
  <c r="AE208" i="1173"/>
  <c r="AE207" i="1173"/>
  <c r="AE206" i="1173"/>
  <c r="AE205" i="1173"/>
  <c r="AE204" i="1173"/>
  <c r="AE203" i="1173"/>
  <c r="AE202" i="1173"/>
  <c r="AE201" i="1173"/>
  <c r="AE200" i="1173"/>
  <c r="AE199" i="1173"/>
  <c r="AE198" i="1173"/>
  <c r="AE197" i="1173"/>
  <c r="AE196" i="1173"/>
  <c r="AE195" i="1173"/>
  <c r="AE194" i="1173"/>
  <c r="AE193" i="1173"/>
  <c r="AE192" i="1173"/>
  <c r="AE191" i="1173"/>
  <c r="AE190" i="1173"/>
  <c r="AE189" i="1173"/>
  <c r="AE188" i="1173"/>
  <c r="AE187" i="1173"/>
  <c r="AE186" i="1173"/>
  <c r="AE185" i="1173"/>
  <c r="AE184" i="1173"/>
  <c r="AE183" i="1173"/>
  <c r="AE182" i="1173"/>
  <c r="AE181" i="1173"/>
  <c r="AE180" i="1173"/>
  <c r="AE179" i="1173"/>
  <c r="AE178" i="1173"/>
  <c r="AE177" i="1173"/>
  <c r="AE176" i="1173"/>
  <c r="AE175" i="1173"/>
  <c r="AE174" i="1173"/>
  <c r="AE173" i="1173"/>
  <c r="AE172" i="1173"/>
  <c r="AE171" i="1173"/>
  <c r="AE170" i="1173"/>
  <c r="AE169" i="1173"/>
  <c r="AE168" i="1173"/>
  <c r="AE167" i="1173"/>
  <c r="AE166" i="1173"/>
  <c r="AE165" i="1173"/>
  <c r="AE164" i="1173"/>
  <c r="AE163" i="1173"/>
  <c r="AE162" i="1173"/>
  <c r="AE161" i="1173"/>
  <c r="AE160" i="1173"/>
  <c r="AE159" i="1173"/>
  <c r="AE158" i="1173"/>
  <c r="AE157" i="1173"/>
  <c r="AE156" i="1173"/>
  <c r="AE155" i="1173"/>
  <c r="AE154" i="1173"/>
  <c r="AE153" i="1173"/>
  <c r="AE152" i="1173"/>
  <c r="AE151" i="1173"/>
  <c r="AE150" i="1173"/>
  <c r="AE149" i="1173"/>
  <c r="AE148" i="1173"/>
  <c r="AE147" i="1173"/>
  <c r="AE146" i="1173"/>
  <c r="AE145" i="1173"/>
  <c r="AE144" i="1173"/>
  <c r="AE143" i="1173"/>
  <c r="AE142" i="1173"/>
  <c r="AE141" i="1173"/>
  <c r="AE140" i="1173"/>
  <c r="AE139" i="1173"/>
  <c r="AE138" i="1173"/>
  <c r="AE137" i="1173"/>
  <c r="AE136" i="1173"/>
  <c r="AE135" i="1173"/>
  <c r="AE134" i="1173"/>
  <c r="AE133" i="1173"/>
  <c r="AE132" i="1173"/>
  <c r="AE131" i="1173"/>
  <c r="AE130" i="1173"/>
  <c r="AE129" i="1173"/>
  <c r="AE128" i="1173"/>
  <c r="AE127" i="1173"/>
  <c r="AE126" i="1173"/>
  <c r="AE125" i="1173"/>
  <c r="AE124" i="1173"/>
  <c r="AE123" i="1173"/>
  <c r="AE122" i="1173"/>
  <c r="AE121" i="1173"/>
  <c r="AE120" i="1173"/>
  <c r="AE119" i="1173"/>
  <c r="AE118" i="1173"/>
  <c r="AE117" i="1173"/>
  <c r="AE116" i="1173"/>
  <c r="AE115" i="1173"/>
  <c r="AE114" i="1173"/>
  <c r="AE113" i="1173"/>
  <c r="AE112" i="1173"/>
  <c r="AE111" i="1173"/>
  <c r="AE110" i="1173"/>
  <c r="AE109" i="1173"/>
  <c r="AE108" i="1173"/>
  <c r="AE107" i="1173"/>
  <c r="AE106" i="1173"/>
  <c r="AE105" i="1173"/>
  <c r="AE104" i="1173"/>
  <c r="AE103" i="1173"/>
  <c r="AE102" i="1173"/>
  <c r="AE101" i="1173"/>
  <c r="AE100" i="1173"/>
  <c r="AE99" i="1173"/>
  <c r="AE98" i="1173"/>
  <c r="AE97" i="1173"/>
  <c r="AE96" i="1173"/>
  <c r="AE95" i="1173"/>
  <c r="AE94" i="1173"/>
  <c r="AE93" i="1173"/>
  <c r="AE92" i="1173"/>
  <c r="AE91" i="1173"/>
  <c r="AE90" i="1173"/>
  <c r="AE89" i="1173"/>
  <c r="AE88" i="1173"/>
  <c r="AE87" i="1173"/>
  <c r="AE86" i="1173"/>
  <c r="AE85" i="1173"/>
  <c r="AE84" i="1173"/>
  <c r="AE83" i="1173"/>
  <c r="AE82" i="1173"/>
  <c r="AE81" i="1173"/>
  <c r="AE80" i="1173"/>
  <c r="AE79" i="1173"/>
  <c r="AE78" i="1173"/>
  <c r="AE77" i="1173"/>
  <c r="AE76" i="1173"/>
  <c r="AE75" i="1173"/>
  <c r="AE74" i="1173"/>
  <c r="AE73" i="1173"/>
  <c r="AE72" i="1173"/>
  <c r="AE71" i="1173"/>
  <c r="AE70" i="1173"/>
  <c r="AE69" i="1173"/>
  <c r="AE68" i="1173"/>
  <c r="AE67" i="1173"/>
  <c r="AE66" i="1173"/>
  <c r="AE65" i="1173"/>
  <c r="AE64" i="1173"/>
  <c r="AE63" i="1173"/>
  <c r="AE62" i="1173"/>
  <c r="AE61" i="1173"/>
  <c r="AE60" i="1173"/>
  <c r="AE59" i="1173"/>
  <c r="AE58" i="1173"/>
  <c r="AE57" i="1173"/>
  <c r="AE56" i="1173"/>
  <c r="AE55" i="1173"/>
  <c r="AE54" i="1173"/>
  <c r="AE53" i="1173"/>
  <c r="AE52" i="1173"/>
  <c r="AE51" i="1173"/>
  <c r="AE50" i="1173"/>
  <c r="AE49" i="1173"/>
  <c r="AE48" i="1173"/>
  <c r="AE47" i="1173"/>
  <c r="AE46" i="1173"/>
  <c r="AE45" i="1173"/>
  <c r="AE44" i="1173"/>
  <c r="AE43" i="1173"/>
  <c r="AE42" i="1173"/>
  <c r="AE41" i="1173"/>
  <c r="AE40" i="1173"/>
  <c r="AE39" i="1173"/>
  <c r="AE38" i="1173"/>
  <c r="AE37" i="1173"/>
  <c r="AE36" i="1173"/>
  <c r="AE35" i="1173"/>
  <c r="AE34" i="1173"/>
  <c r="AE33" i="1173"/>
  <c r="AE32" i="1173"/>
  <c r="AE31" i="1173"/>
  <c r="AE30" i="1173"/>
  <c r="AE29" i="1173"/>
  <c r="AE28" i="1173"/>
  <c r="AE27" i="1173"/>
  <c r="AE26" i="1173"/>
  <c r="AE25" i="1173"/>
  <c r="AE24" i="1173"/>
  <c r="AE23" i="1173"/>
  <c r="AE22" i="1173"/>
  <c r="AE21" i="1173"/>
  <c r="AE20" i="1173"/>
  <c r="AE19" i="1173"/>
  <c r="AE18" i="1173"/>
  <c r="AE17" i="1173"/>
  <c r="AE16" i="1173"/>
  <c r="AE15" i="1173"/>
  <c r="AE14" i="1173"/>
  <c r="AE13" i="1173"/>
  <c r="AE12" i="1173"/>
  <c r="AE11" i="1173"/>
  <c r="AE10" i="1173"/>
  <c r="AE9" i="1173"/>
  <c r="AE8" i="1173"/>
  <c r="AE7" i="1173"/>
  <c r="AE6" i="1173"/>
  <c r="AE5" i="1173"/>
  <c r="AE4" i="1173"/>
  <c r="AE3" i="1173"/>
  <c r="AE2" i="1173"/>
  <c r="AC17" i="1183" l="1"/>
  <c r="AA17" i="1183"/>
  <c r="AB17" i="1183"/>
  <c r="R17" i="1183" s="1"/>
  <c r="R16" i="1183"/>
  <c r="AQ19" i="1183"/>
  <c r="M275" i="1173"/>
  <c r="M287" i="1173"/>
  <c r="M299" i="1173"/>
  <c r="M311" i="1173"/>
  <c r="M323" i="1173"/>
  <c r="M335" i="1173"/>
  <c r="M347" i="1173"/>
  <c r="M359" i="1173"/>
  <c r="M371" i="1173"/>
  <c r="M383" i="1173"/>
  <c r="M407" i="1173"/>
  <c r="M431" i="1173"/>
  <c r="M443" i="1173"/>
  <c r="M455" i="1173"/>
  <c r="M467" i="1173"/>
  <c r="M479" i="1173"/>
  <c r="M491" i="1173"/>
  <c r="M503" i="1173"/>
  <c r="M515" i="1173"/>
  <c r="M527" i="1173"/>
  <c r="M539" i="1173"/>
  <c r="M551" i="1173"/>
  <c r="M575" i="1173"/>
  <c r="M587" i="1173"/>
  <c r="M599" i="1173"/>
  <c r="M611" i="1173"/>
  <c r="M623" i="1173"/>
  <c r="M635" i="1173"/>
  <c r="M647" i="1173"/>
  <c r="M83" i="1173"/>
  <c r="M95" i="1173"/>
  <c r="M107" i="1173"/>
  <c r="M119" i="1173"/>
  <c r="M131" i="1173"/>
  <c r="M143" i="1173"/>
  <c r="M155" i="1173"/>
  <c r="M167" i="1173"/>
  <c r="M179" i="1173"/>
  <c r="M191" i="1173"/>
  <c r="M203" i="1173"/>
  <c r="M395" i="1173"/>
  <c r="M563" i="1173"/>
  <c r="M11" i="1173"/>
  <c r="M23" i="1173"/>
  <c r="M35" i="1173"/>
  <c r="M47" i="1173"/>
  <c r="M59" i="1173"/>
  <c r="M71" i="1173"/>
  <c r="M215" i="1173"/>
  <c r="M227" i="1173"/>
  <c r="M239" i="1173"/>
  <c r="M251" i="1173"/>
  <c r="M263" i="1173"/>
  <c r="M419" i="1173"/>
  <c r="M8" i="1173"/>
  <c r="M20" i="1173"/>
  <c r="M32" i="1173"/>
  <c r="M104" i="1173"/>
  <c r="M116" i="1173"/>
  <c r="M128" i="1173"/>
  <c r="M140" i="1173"/>
  <c r="M152" i="1173"/>
  <c r="M164" i="1173"/>
  <c r="M176" i="1173"/>
  <c r="M188" i="1173"/>
  <c r="M200" i="1173"/>
  <c r="M212" i="1173"/>
  <c r="M224" i="1173"/>
  <c r="M272" i="1173"/>
  <c r="M356" i="1173"/>
  <c r="M368" i="1173"/>
  <c r="M380" i="1173"/>
  <c r="M392" i="1173"/>
  <c r="M404" i="1173"/>
  <c r="M416" i="1173"/>
  <c r="M428" i="1173"/>
  <c r="M440" i="1173"/>
  <c r="M452" i="1173"/>
  <c r="M464" i="1173"/>
  <c r="M476" i="1173"/>
  <c r="M488" i="1173"/>
  <c r="M500" i="1173"/>
  <c r="M512" i="1173"/>
  <c r="M520" i="1173"/>
  <c r="M524" i="1173"/>
  <c r="M532" i="1173"/>
  <c r="M536" i="1173"/>
  <c r="M540" i="1173"/>
  <c r="M544" i="1173"/>
  <c r="M548" i="1173"/>
  <c r="M552" i="1173"/>
  <c r="M556" i="1173"/>
  <c r="M560" i="1173"/>
  <c r="M564" i="1173"/>
  <c r="M568" i="1173"/>
  <c r="M572" i="1173"/>
  <c r="M576" i="1173"/>
  <c r="M580" i="1173"/>
  <c r="M584" i="1173"/>
  <c r="M588" i="1173"/>
  <c r="M592" i="1173"/>
  <c r="M596" i="1173"/>
  <c r="M600" i="1173"/>
  <c r="M604" i="1173"/>
  <c r="M608" i="1173"/>
  <c r="M612" i="1173"/>
  <c r="M44" i="1173"/>
  <c r="M56" i="1173"/>
  <c r="M68" i="1173"/>
  <c r="M80" i="1173"/>
  <c r="M92" i="1173"/>
  <c r="M320" i="1173"/>
  <c r="M344" i="1173"/>
  <c r="M236" i="1173"/>
  <c r="M248" i="1173"/>
  <c r="M260" i="1173"/>
  <c r="M284" i="1173"/>
  <c r="M296" i="1173"/>
  <c r="M308" i="1173"/>
  <c r="M332" i="1173"/>
  <c r="M5" i="1173"/>
  <c r="M17" i="1173"/>
  <c r="M185" i="1173"/>
  <c r="M197" i="1173"/>
  <c r="M269" i="1173"/>
  <c r="M341" i="1173"/>
  <c r="M353" i="1173"/>
  <c r="M365" i="1173"/>
  <c r="M389" i="1173"/>
  <c r="M401" i="1173"/>
  <c r="M413" i="1173"/>
  <c r="M425" i="1173"/>
  <c r="M437" i="1173"/>
  <c r="M449" i="1173"/>
  <c r="M473" i="1173"/>
  <c r="M485" i="1173"/>
  <c r="M497" i="1173"/>
  <c r="M509" i="1173"/>
  <c r="M521" i="1173"/>
  <c r="M529" i="1173"/>
  <c r="M533" i="1173"/>
  <c r="M541" i="1173"/>
  <c r="M545" i="1173"/>
  <c r="M553" i="1173"/>
  <c r="M557" i="1173"/>
  <c r="M561" i="1173"/>
  <c r="M565" i="1173"/>
  <c r="M569" i="1173"/>
  <c r="M573" i="1173"/>
  <c r="M577" i="1173"/>
  <c r="M581" i="1173"/>
  <c r="M585" i="1173"/>
  <c r="M589" i="1173"/>
  <c r="M593" i="1173"/>
  <c r="M597" i="1173"/>
  <c r="M601" i="1173"/>
  <c r="M605" i="1173"/>
  <c r="M609" i="1173"/>
  <c r="M613" i="1173"/>
  <c r="M617" i="1173"/>
  <c r="M101" i="1173"/>
  <c r="M125" i="1173"/>
  <c r="M209" i="1173"/>
  <c r="M221" i="1173"/>
  <c r="M233" i="1173"/>
  <c r="M281" i="1173"/>
  <c r="M329" i="1173"/>
  <c r="M377" i="1173"/>
  <c r="M461" i="1173"/>
  <c r="M29" i="1173"/>
  <c r="M41" i="1173"/>
  <c r="M53" i="1173"/>
  <c r="M65" i="1173"/>
  <c r="M77" i="1173"/>
  <c r="M89" i="1173"/>
  <c r="M113" i="1173"/>
  <c r="M137" i="1173"/>
  <c r="M149" i="1173"/>
  <c r="M161" i="1173"/>
  <c r="M173" i="1173"/>
  <c r="M245" i="1173"/>
  <c r="M257" i="1173"/>
  <c r="M293" i="1173"/>
  <c r="M305" i="1173"/>
  <c r="M317" i="1173"/>
  <c r="M14" i="1173"/>
  <c r="M22" i="1173"/>
  <c r="M38" i="1173"/>
  <c r="M46" i="1173"/>
  <c r="M62" i="1173"/>
  <c r="M70" i="1173"/>
  <c r="M86" i="1173"/>
  <c r="M94" i="1173"/>
  <c r="M110" i="1173"/>
  <c r="M118" i="1173"/>
  <c r="M134" i="1173"/>
  <c r="M142" i="1173"/>
  <c r="M158" i="1173"/>
  <c r="M166" i="1173"/>
  <c r="M182" i="1173"/>
  <c r="M190" i="1173"/>
  <c r="M206" i="1173"/>
  <c r="M214" i="1173"/>
  <c r="M230" i="1173"/>
  <c r="M238" i="1173"/>
  <c r="M254" i="1173"/>
  <c r="M262" i="1173"/>
  <c r="M278" i="1173"/>
  <c r="M286" i="1173"/>
  <c r="M298" i="1173"/>
  <c r="M314" i="1173"/>
  <c r="M322" i="1173"/>
  <c r="M334" i="1173"/>
  <c r="M338" i="1173"/>
  <c r="M346" i="1173"/>
  <c r="M350" i="1173"/>
  <c r="M358" i="1173"/>
  <c r="M362" i="1173"/>
  <c r="M370" i="1173"/>
  <c r="M374" i="1173"/>
  <c r="M382" i="1173"/>
  <c r="M386" i="1173"/>
  <c r="M394" i="1173"/>
  <c r="M398" i="1173"/>
  <c r="M406" i="1173"/>
  <c r="M410" i="1173"/>
  <c r="M418" i="1173"/>
  <c r="M422" i="1173"/>
  <c r="M430" i="1173"/>
  <c r="M442" i="1173"/>
  <c r="M446" i="1173"/>
  <c r="M454" i="1173"/>
  <c r="M458" i="1173"/>
  <c r="M466" i="1173"/>
  <c r="M470" i="1173"/>
  <c r="M478" i="1173"/>
  <c r="M482" i="1173"/>
  <c r="M490" i="1173"/>
  <c r="M494" i="1173"/>
  <c r="M502" i="1173"/>
  <c r="M506" i="1173"/>
  <c r="M510" i="1173"/>
  <c r="M514" i="1173"/>
  <c r="M518" i="1173"/>
  <c r="M522" i="1173"/>
  <c r="M526" i="1173"/>
  <c r="M530" i="1173"/>
  <c r="M534" i="1173"/>
  <c r="M538" i="1173"/>
  <c r="M542" i="1173"/>
  <c r="M546" i="1173"/>
  <c r="M550" i="1173"/>
  <c r="M554" i="1173"/>
  <c r="M558" i="1173"/>
  <c r="M562" i="1173"/>
  <c r="M566" i="1173"/>
  <c r="M570" i="1173"/>
  <c r="M574" i="1173"/>
  <c r="M578" i="1173"/>
  <c r="M582" i="1173"/>
  <c r="M586" i="1173"/>
  <c r="M590" i="1173"/>
  <c r="M2" i="1173"/>
  <c r="M10" i="1173"/>
  <c r="M26" i="1173"/>
  <c r="M34" i="1173"/>
  <c r="M50" i="1173"/>
  <c r="M58" i="1173"/>
  <c r="M74" i="1173"/>
  <c r="M82" i="1173"/>
  <c r="M98" i="1173"/>
  <c r="M106" i="1173"/>
  <c r="M122" i="1173"/>
  <c r="M130" i="1173"/>
  <c r="M146" i="1173"/>
  <c r="M154" i="1173"/>
  <c r="M170" i="1173"/>
  <c r="M178" i="1173"/>
  <c r="M194" i="1173"/>
  <c r="M202" i="1173"/>
  <c r="M218" i="1173"/>
  <c r="M226" i="1173"/>
  <c r="M242" i="1173"/>
  <c r="M250" i="1173"/>
  <c r="M266" i="1173"/>
  <c r="M274" i="1173"/>
  <c r="M290" i="1173"/>
  <c r="M302" i="1173"/>
  <c r="M310" i="1173"/>
  <c r="M326" i="1173"/>
  <c r="M434" i="1173"/>
  <c r="M655" i="1173"/>
  <c r="M659" i="1173"/>
  <c r="M663" i="1173"/>
  <c r="M667" i="1173"/>
  <c r="M671" i="1173"/>
  <c r="M675" i="1173"/>
  <c r="M679" i="1173"/>
  <c r="M683" i="1173"/>
  <c r="M687" i="1173"/>
  <c r="M691" i="1173"/>
  <c r="M695" i="1173"/>
  <c r="M699" i="1173"/>
  <c r="M703" i="1173"/>
  <c r="M707" i="1173"/>
  <c r="M711" i="1173"/>
  <c r="M715" i="1173"/>
  <c r="M719" i="1173"/>
  <c r="M723" i="1173"/>
  <c r="M727" i="1173"/>
  <c r="M731" i="1173"/>
  <c r="M735" i="1173"/>
  <c r="M739" i="1173"/>
  <c r="M743" i="1173"/>
  <c r="M747" i="1173"/>
  <c r="M751" i="1173"/>
  <c r="M755" i="1173"/>
  <c r="M759" i="1173"/>
  <c r="M763" i="1173"/>
  <c r="M767" i="1173"/>
  <c r="M771" i="1173"/>
  <c r="M775" i="1173"/>
  <c r="M779" i="1173"/>
  <c r="M783" i="1173"/>
  <c r="M787" i="1173"/>
  <c r="M791" i="1173"/>
  <c r="M795" i="1173"/>
  <c r="M799" i="1173"/>
  <c r="M803" i="1173"/>
  <c r="M807" i="1173"/>
  <c r="M811" i="1173"/>
  <c r="M815" i="1173"/>
  <c r="M819" i="1173"/>
  <c r="M823" i="1173"/>
  <c r="M827" i="1173"/>
  <c r="M831" i="1173"/>
  <c r="M835" i="1173"/>
  <c r="M839" i="1173"/>
  <c r="M843" i="1173"/>
  <c r="M847" i="1173"/>
  <c r="M851" i="1173"/>
  <c r="M855" i="1173"/>
  <c r="M859" i="1173"/>
  <c r="M863" i="1173"/>
  <c r="M867" i="1173"/>
  <c r="M871" i="1173"/>
  <c r="M875" i="1173"/>
  <c r="M879" i="1173"/>
  <c r="M883" i="1173"/>
  <c r="M887" i="1173"/>
  <c r="M891" i="1173"/>
  <c r="M895" i="1173"/>
  <c r="M899" i="1173"/>
  <c r="M903" i="1173"/>
  <c r="M907" i="1173"/>
  <c r="M911" i="1173"/>
  <c r="M915" i="1173"/>
  <c r="M919" i="1173"/>
  <c r="M923" i="1173"/>
  <c r="M927" i="1173"/>
  <c r="M931" i="1173"/>
  <c r="M935" i="1173"/>
  <c r="M939" i="1173"/>
  <c r="M943" i="1173"/>
  <c r="M947" i="1173"/>
  <c r="M951" i="1173"/>
  <c r="M616" i="1173"/>
  <c r="M620" i="1173"/>
  <c r="M624" i="1173"/>
  <c r="M628" i="1173"/>
  <c r="M632" i="1173"/>
  <c r="M636" i="1173"/>
  <c r="M640" i="1173"/>
  <c r="M644" i="1173"/>
  <c r="M648" i="1173"/>
  <c r="M652" i="1173"/>
  <c r="M656" i="1173"/>
  <c r="M660" i="1173"/>
  <c r="M664" i="1173"/>
  <c r="M668" i="1173"/>
  <c r="M672" i="1173"/>
  <c r="M676" i="1173"/>
  <c r="M680" i="1173"/>
  <c r="M684" i="1173"/>
  <c r="M688" i="1173"/>
  <c r="M692" i="1173"/>
  <c r="M696" i="1173"/>
  <c r="M700" i="1173"/>
  <c r="M704" i="1173"/>
  <c r="M708" i="1173"/>
  <c r="M712" i="1173"/>
  <c r="M716" i="1173"/>
  <c r="M720" i="1173"/>
  <c r="M724" i="1173"/>
  <c r="M728" i="1173"/>
  <c r="M732" i="1173"/>
  <c r="M736" i="1173"/>
  <c r="M740" i="1173"/>
  <c r="M744" i="1173"/>
  <c r="M748" i="1173"/>
  <c r="M752" i="1173"/>
  <c r="M756" i="1173"/>
  <c r="M760" i="1173"/>
  <c r="M764" i="1173"/>
  <c r="M768" i="1173"/>
  <c r="M772" i="1173"/>
  <c r="M776" i="1173"/>
  <c r="M780" i="1173"/>
  <c r="M784" i="1173"/>
  <c r="M788" i="1173"/>
  <c r="M792" i="1173"/>
  <c r="M796" i="1173"/>
  <c r="M800" i="1173"/>
  <c r="M804" i="1173"/>
  <c r="M808" i="1173"/>
  <c r="M812" i="1173"/>
  <c r="M816" i="1173"/>
  <c r="M820" i="1173"/>
  <c r="M824" i="1173"/>
  <c r="M828" i="1173"/>
  <c r="M832" i="1173"/>
  <c r="M836" i="1173"/>
  <c r="M840" i="1173"/>
  <c r="M844" i="1173"/>
  <c r="M848" i="1173"/>
  <c r="M852" i="1173"/>
  <c r="M856" i="1173"/>
  <c r="M860" i="1173"/>
  <c r="M864" i="1173"/>
  <c r="M868" i="1173"/>
  <c r="M872" i="1173"/>
  <c r="M876" i="1173"/>
  <c r="M880" i="1173"/>
  <c r="M884" i="1173"/>
  <c r="M888" i="1173"/>
  <c r="M892" i="1173"/>
  <c r="M896" i="1173"/>
  <c r="M900" i="1173"/>
  <c r="M904" i="1173"/>
  <c r="M908" i="1173"/>
  <c r="M912" i="1173"/>
  <c r="M916" i="1173"/>
  <c r="M920" i="1173"/>
  <c r="M924" i="1173"/>
  <c r="M928" i="1173"/>
  <c r="M932" i="1173"/>
  <c r="M936" i="1173"/>
  <c r="M940" i="1173"/>
  <c r="M944" i="1173"/>
  <c r="M948" i="1173"/>
  <c r="M952" i="1173"/>
  <c r="M621" i="1173"/>
  <c r="M625" i="1173"/>
  <c r="M629" i="1173"/>
  <c r="M633" i="1173"/>
  <c r="M637" i="1173"/>
  <c r="M641" i="1173"/>
  <c r="M645" i="1173"/>
  <c r="M649" i="1173"/>
  <c r="M653" i="1173"/>
  <c r="M657" i="1173"/>
  <c r="M661" i="1173"/>
  <c r="M665" i="1173"/>
  <c r="M669" i="1173"/>
  <c r="M673" i="1173"/>
  <c r="M677" i="1173"/>
  <c r="M681" i="1173"/>
  <c r="M685" i="1173"/>
  <c r="M689" i="1173"/>
  <c r="M693" i="1173"/>
  <c r="M697" i="1173"/>
  <c r="M701" i="1173"/>
  <c r="M705" i="1173"/>
  <c r="M709" i="1173"/>
  <c r="M713" i="1173"/>
  <c r="M717" i="1173"/>
  <c r="M721" i="1173"/>
  <c r="M725" i="1173"/>
  <c r="M729" i="1173"/>
  <c r="M733" i="1173"/>
  <c r="M737" i="1173"/>
  <c r="M741" i="1173"/>
  <c r="M745" i="1173"/>
  <c r="M749" i="1173"/>
  <c r="M753" i="1173"/>
  <c r="M757" i="1173"/>
  <c r="M761" i="1173"/>
  <c r="M765" i="1173"/>
  <c r="M769" i="1173"/>
  <c r="M773" i="1173"/>
  <c r="M777" i="1173"/>
  <c r="M781" i="1173"/>
  <c r="M785" i="1173"/>
  <c r="M789" i="1173"/>
  <c r="M793" i="1173"/>
  <c r="M797" i="1173"/>
  <c r="M801" i="1173"/>
  <c r="M805" i="1173"/>
  <c r="M809" i="1173"/>
  <c r="M813" i="1173"/>
  <c r="M817" i="1173"/>
  <c r="M821" i="1173"/>
  <c r="M825" i="1173"/>
  <c r="M829" i="1173"/>
  <c r="M833" i="1173"/>
  <c r="M837" i="1173"/>
  <c r="M841" i="1173"/>
  <c r="M845" i="1173"/>
  <c r="M849" i="1173"/>
  <c r="M853" i="1173"/>
  <c r="M857" i="1173"/>
  <c r="M861" i="1173"/>
  <c r="M865" i="1173"/>
  <c r="M869" i="1173"/>
  <c r="M873" i="1173"/>
  <c r="M877" i="1173"/>
  <c r="M881" i="1173"/>
  <c r="M885" i="1173"/>
  <c r="M889" i="1173"/>
  <c r="M893" i="1173"/>
  <c r="M897" i="1173"/>
  <c r="M901" i="1173"/>
  <c r="M905" i="1173"/>
  <c r="M909" i="1173"/>
  <c r="M913" i="1173"/>
  <c r="M917" i="1173"/>
  <c r="M921" i="1173"/>
  <c r="M925" i="1173"/>
  <c r="M929" i="1173"/>
  <c r="M933" i="1173"/>
  <c r="M937" i="1173"/>
  <c r="M941" i="1173"/>
  <c r="M945" i="1173"/>
  <c r="M949" i="1173"/>
  <c r="M953" i="1173"/>
  <c r="M594" i="1173"/>
  <c r="M598" i="1173"/>
  <c r="M602" i="1173"/>
  <c r="M606" i="1173"/>
  <c r="M610" i="1173"/>
  <c r="M614" i="1173"/>
  <c r="M618" i="1173"/>
  <c r="M622" i="1173"/>
  <c r="M626" i="1173"/>
  <c r="M630" i="1173"/>
  <c r="M634" i="1173"/>
  <c r="M638" i="1173"/>
  <c r="M642" i="1173"/>
  <c r="M646" i="1173"/>
  <c r="M650" i="1173"/>
  <c r="M654" i="1173"/>
  <c r="M658" i="1173"/>
  <c r="M662" i="1173"/>
  <c r="M666" i="1173"/>
  <c r="M670" i="1173"/>
  <c r="M674" i="1173"/>
  <c r="M678" i="1173"/>
  <c r="M682" i="1173"/>
  <c r="M686" i="1173"/>
  <c r="M690" i="1173"/>
  <c r="M694" i="1173"/>
  <c r="M698" i="1173"/>
  <c r="M702" i="1173"/>
  <c r="M706" i="1173"/>
  <c r="M710" i="1173"/>
  <c r="M714" i="1173"/>
  <c r="M718" i="1173"/>
  <c r="M722" i="1173"/>
  <c r="M726" i="1173"/>
  <c r="M730" i="1173"/>
  <c r="M734" i="1173"/>
  <c r="M738" i="1173"/>
  <c r="M742" i="1173"/>
  <c r="M746" i="1173"/>
  <c r="M750" i="1173"/>
  <c r="M754" i="1173"/>
  <c r="M758" i="1173"/>
  <c r="M762" i="1173"/>
  <c r="M766" i="1173"/>
  <c r="M770" i="1173"/>
  <c r="M774" i="1173"/>
  <c r="M778" i="1173"/>
  <c r="M782" i="1173"/>
  <c r="M786" i="1173"/>
  <c r="M790" i="1173"/>
  <c r="M794" i="1173"/>
  <c r="M798" i="1173"/>
  <c r="M802" i="1173"/>
  <c r="M806" i="1173"/>
  <c r="M810" i="1173"/>
  <c r="M814" i="1173"/>
  <c r="M818" i="1173"/>
  <c r="M822" i="1173"/>
  <c r="M826" i="1173"/>
  <c r="M830" i="1173"/>
  <c r="M834" i="1173"/>
  <c r="M838" i="1173"/>
  <c r="M842" i="1173"/>
  <c r="M846" i="1173"/>
  <c r="M850" i="1173"/>
  <c r="M854" i="1173"/>
  <c r="M858" i="1173"/>
  <c r="M862" i="1173"/>
  <c r="M866" i="1173"/>
  <c r="M870" i="1173"/>
  <c r="M874" i="1173"/>
  <c r="M878" i="1173"/>
  <c r="M882" i="1173"/>
  <c r="M886" i="1173"/>
  <c r="M890" i="1173"/>
  <c r="M894" i="1173"/>
  <c r="M898" i="1173"/>
  <c r="M902" i="1173"/>
  <c r="M906" i="1173"/>
  <c r="M910" i="1173"/>
  <c r="M914" i="1173"/>
  <c r="M918" i="1173"/>
  <c r="M922" i="1173"/>
  <c r="M926" i="1173"/>
  <c r="M930" i="1173"/>
  <c r="M934" i="1173"/>
  <c r="M938" i="1173"/>
  <c r="M942" i="1173"/>
  <c r="M946" i="1173"/>
  <c r="M950" i="1173"/>
  <c r="M954" i="1173"/>
  <c r="AJ6" i="1127"/>
  <c r="V16" i="1183" l="1"/>
  <c r="AM16" i="1183" s="1"/>
  <c r="AL16" i="1183"/>
  <c r="X16" i="1183"/>
  <c r="W16" i="1183"/>
  <c r="V17" i="1183"/>
  <c r="AM17" i="1183" s="1"/>
  <c r="AL17" i="1183"/>
  <c r="X17" i="1183"/>
  <c r="W17" i="1183"/>
  <c r="AC18" i="1183"/>
  <c r="AB18" i="1183"/>
  <c r="R18" i="1183" s="1"/>
  <c r="AA18" i="1183"/>
  <c r="AD17" i="1183"/>
  <c r="AQ20" i="1183"/>
  <c r="W26" i="31"/>
  <c r="Z26" i="31"/>
  <c r="Y26" i="31"/>
  <c r="X26" i="31"/>
  <c r="R954" i="1173"/>
  <c r="E954" i="1173"/>
  <c r="R953" i="1173"/>
  <c r="E953" i="1173"/>
  <c r="R952" i="1173"/>
  <c r="E952" i="1173"/>
  <c r="R951" i="1173"/>
  <c r="E951" i="1173"/>
  <c r="R950" i="1173"/>
  <c r="E950" i="1173"/>
  <c r="R949" i="1173"/>
  <c r="E949" i="1173"/>
  <c r="R948" i="1173"/>
  <c r="E948" i="1173"/>
  <c r="R947" i="1173"/>
  <c r="E947" i="1173"/>
  <c r="R946" i="1173"/>
  <c r="E946" i="1173"/>
  <c r="R945" i="1173"/>
  <c r="E945" i="1173"/>
  <c r="R944" i="1173"/>
  <c r="E944" i="1173"/>
  <c r="R943" i="1173"/>
  <c r="E943" i="1173"/>
  <c r="R942" i="1173"/>
  <c r="E942" i="1173"/>
  <c r="R941" i="1173"/>
  <c r="E941" i="1173"/>
  <c r="R940" i="1173"/>
  <c r="E940" i="1173"/>
  <c r="R939" i="1173"/>
  <c r="E939" i="1173"/>
  <c r="R938" i="1173"/>
  <c r="E938" i="1173"/>
  <c r="R937" i="1173"/>
  <c r="E937" i="1173"/>
  <c r="R936" i="1173"/>
  <c r="E936" i="1173"/>
  <c r="R935" i="1173"/>
  <c r="E935" i="1173"/>
  <c r="R934" i="1173"/>
  <c r="E934" i="1173"/>
  <c r="R933" i="1173"/>
  <c r="E933" i="1173"/>
  <c r="R932" i="1173"/>
  <c r="E932" i="1173"/>
  <c r="R931" i="1173"/>
  <c r="E931" i="1173"/>
  <c r="R930" i="1173"/>
  <c r="E930" i="1173"/>
  <c r="R929" i="1173"/>
  <c r="E929" i="1173"/>
  <c r="R928" i="1173"/>
  <c r="E928" i="1173"/>
  <c r="R927" i="1173"/>
  <c r="E927" i="1173"/>
  <c r="R926" i="1173"/>
  <c r="E926" i="1173"/>
  <c r="R925" i="1173"/>
  <c r="E925" i="1173"/>
  <c r="R924" i="1173"/>
  <c r="E924" i="1173"/>
  <c r="R923" i="1173"/>
  <c r="E923" i="1173"/>
  <c r="R922" i="1173"/>
  <c r="E922" i="1173"/>
  <c r="R921" i="1173"/>
  <c r="E921" i="1173"/>
  <c r="R920" i="1173"/>
  <c r="E920" i="1173"/>
  <c r="R919" i="1173"/>
  <c r="E919" i="1173"/>
  <c r="R918" i="1173"/>
  <c r="E918" i="1173"/>
  <c r="R917" i="1173"/>
  <c r="E917" i="1173"/>
  <c r="R916" i="1173"/>
  <c r="E916" i="1173"/>
  <c r="R915" i="1173"/>
  <c r="E915" i="1173"/>
  <c r="R914" i="1173"/>
  <c r="E914" i="1173"/>
  <c r="R913" i="1173"/>
  <c r="E913" i="1173"/>
  <c r="R912" i="1173"/>
  <c r="E912" i="1173"/>
  <c r="AG911" i="1173"/>
  <c r="R911" i="1173"/>
  <c r="E911" i="1173"/>
  <c r="R910" i="1173"/>
  <c r="E910" i="1173"/>
  <c r="R909" i="1173"/>
  <c r="E909" i="1173"/>
  <c r="R908" i="1173"/>
  <c r="E908" i="1173"/>
  <c r="R907" i="1173"/>
  <c r="E907" i="1173"/>
  <c r="R906" i="1173"/>
  <c r="E906" i="1173"/>
  <c r="R905" i="1173"/>
  <c r="E905" i="1173"/>
  <c r="R904" i="1173"/>
  <c r="E904" i="1173"/>
  <c r="R903" i="1173"/>
  <c r="E903" i="1173"/>
  <c r="R902" i="1173"/>
  <c r="E902" i="1173"/>
  <c r="R901" i="1173"/>
  <c r="E901" i="1173"/>
  <c r="R900" i="1173"/>
  <c r="E900" i="1173"/>
  <c r="AG899" i="1173"/>
  <c r="R899" i="1173"/>
  <c r="E899" i="1173"/>
  <c r="R898" i="1173"/>
  <c r="E898" i="1173"/>
  <c r="R897" i="1173"/>
  <c r="E897" i="1173"/>
  <c r="R896" i="1173"/>
  <c r="E896" i="1173"/>
  <c r="R895" i="1173"/>
  <c r="E895" i="1173"/>
  <c r="R894" i="1173"/>
  <c r="E894" i="1173"/>
  <c r="R893" i="1173"/>
  <c r="E893" i="1173"/>
  <c r="R892" i="1173"/>
  <c r="E892" i="1173"/>
  <c r="R891" i="1173"/>
  <c r="E891" i="1173"/>
  <c r="R890" i="1173"/>
  <c r="E890" i="1173"/>
  <c r="R889" i="1173"/>
  <c r="E889" i="1173"/>
  <c r="R888" i="1173"/>
  <c r="E888" i="1173"/>
  <c r="AG887" i="1173"/>
  <c r="R887" i="1173"/>
  <c r="E887" i="1173"/>
  <c r="R886" i="1173"/>
  <c r="E886" i="1173"/>
  <c r="R885" i="1173"/>
  <c r="E885" i="1173"/>
  <c r="R884" i="1173"/>
  <c r="E884" i="1173"/>
  <c r="R883" i="1173"/>
  <c r="E883" i="1173"/>
  <c r="R882" i="1173"/>
  <c r="E882" i="1173"/>
  <c r="R881" i="1173"/>
  <c r="E881" i="1173"/>
  <c r="R880" i="1173"/>
  <c r="E880" i="1173"/>
  <c r="R879" i="1173"/>
  <c r="E879" i="1173"/>
  <c r="R878" i="1173"/>
  <c r="E878" i="1173"/>
  <c r="R877" i="1173"/>
  <c r="E877" i="1173"/>
  <c r="R876" i="1173"/>
  <c r="E876" i="1173"/>
  <c r="R875" i="1173"/>
  <c r="E875" i="1173"/>
  <c r="R874" i="1173"/>
  <c r="E874" i="1173"/>
  <c r="R873" i="1173"/>
  <c r="E873" i="1173"/>
  <c r="R872" i="1173"/>
  <c r="E872" i="1173"/>
  <c r="R871" i="1173"/>
  <c r="E871" i="1173"/>
  <c r="R870" i="1173"/>
  <c r="E870" i="1173"/>
  <c r="R869" i="1173"/>
  <c r="E869" i="1173"/>
  <c r="R868" i="1173"/>
  <c r="E868" i="1173"/>
  <c r="R867" i="1173"/>
  <c r="E867" i="1173"/>
  <c r="R866" i="1173"/>
  <c r="E866" i="1173"/>
  <c r="R865" i="1173"/>
  <c r="E865" i="1173"/>
  <c r="R864" i="1173"/>
  <c r="E864" i="1173"/>
  <c r="AG863" i="1173"/>
  <c r="R863" i="1173"/>
  <c r="E863" i="1173"/>
  <c r="R862" i="1173"/>
  <c r="E862" i="1173"/>
  <c r="R861" i="1173"/>
  <c r="E861" i="1173"/>
  <c r="R860" i="1173"/>
  <c r="E860" i="1173"/>
  <c r="R859" i="1173"/>
  <c r="E859" i="1173"/>
  <c r="R858" i="1173"/>
  <c r="E858" i="1173"/>
  <c r="R857" i="1173"/>
  <c r="E857" i="1173"/>
  <c r="R856" i="1173"/>
  <c r="E856" i="1173"/>
  <c r="R855" i="1173"/>
  <c r="E855" i="1173"/>
  <c r="R854" i="1173"/>
  <c r="E854" i="1173"/>
  <c r="R853" i="1173"/>
  <c r="E853" i="1173"/>
  <c r="R852" i="1173"/>
  <c r="E852" i="1173"/>
  <c r="AG851" i="1173"/>
  <c r="R851" i="1173"/>
  <c r="E851" i="1173"/>
  <c r="R850" i="1173"/>
  <c r="E850" i="1173"/>
  <c r="R849" i="1173"/>
  <c r="E849" i="1173"/>
  <c r="R848" i="1173"/>
  <c r="E848" i="1173"/>
  <c r="R847" i="1173"/>
  <c r="E847" i="1173"/>
  <c r="R846" i="1173"/>
  <c r="E846" i="1173"/>
  <c r="R845" i="1173"/>
  <c r="E845" i="1173"/>
  <c r="R844" i="1173"/>
  <c r="E844" i="1173"/>
  <c r="R843" i="1173"/>
  <c r="E843" i="1173"/>
  <c r="R842" i="1173"/>
  <c r="E842" i="1173"/>
  <c r="R841" i="1173"/>
  <c r="E841" i="1173"/>
  <c r="R840" i="1173"/>
  <c r="E840" i="1173"/>
  <c r="AG839" i="1173"/>
  <c r="R839" i="1173"/>
  <c r="E839" i="1173"/>
  <c r="R838" i="1173"/>
  <c r="E838" i="1173"/>
  <c r="R837" i="1173"/>
  <c r="E837" i="1173"/>
  <c r="R836" i="1173"/>
  <c r="E836" i="1173"/>
  <c r="R835" i="1173"/>
  <c r="E835" i="1173"/>
  <c r="R834" i="1173"/>
  <c r="E834" i="1173"/>
  <c r="R833" i="1173"/>
  <c r="E833" i="1173"/>
  <c r="R832" i="1173"/>
  <c r="E832" i="1173"/>
  <c r="R831" i="1173"/>
  <c r="E831" i="1173"/>
  <c r="R830" i="1173"/>
  <c r="E830" i="1173"/>
  <c r="R829" i="1173"/>
  <c r="E829" i="1173"/>
  <c r="R828" i="1173"/>
  <c r="E828" i="1173"/>
  <c r="AG827" i="1173"/>
  <c r="R827" i="1173"/>
  <c r="E827" i="1173"/>
  <c r="R826" i="1173"/>
  <c r="E826" i="1173"/>
  <c r="R825" i="1173"/>
  <c r="E825" i="1173"/>
  <c r="R824" i="1173"/>
  <c r="E824" i="1173"/>
  <c r="R823" i="1173"/>
  <c r="E823" i="1173"/>
  <c r="R822" i="1173"/>
  <c r="E822" i="1173"/>
  <c r="R821" i="1173"/>
  <c r="E821" i="1173"/>
  <c r="R820" i="1173"/>
  <c r="E820" i="1173"/>
  <c r="R819" i="1173"/>
  <c r="E819" i="1173"/>
  <c r="R818" i="1173"/>
  <c r="E818" i="1173"/>
  <c r="R817" i="1173"/>
  <c r="E817" i="1173"/>
  <c r="R816" i="1173"/>
  <c r="E816" i="1173"/>
  <c r="AG815" i="1173"/>
  <c r="R815" i="1173"/>
  <c r="E815" i="1173"/>
  <c r="R814" i="1173"/>
  <c r="E814" i="1173"/>
  <c r="R813" i="1173"/>
  <c r="E813" i="1173"/>
  <c r="R812" i="1173"/>
  <c r="E812" i="1173"/>
  <c r="R811" i="1173"/>
  <c r="E811" i="1173"/>
  <c r="R810" i="1173"/>
  <c r="E810" i="1173"/>
  <c r="R809" i="1173"/>
  <c r="E809" i="1173"/>
  <c r="R808" i="1173"/>
  <c r="E808" i="1173"/>
  <c r="R807" i="1173"/>
  <c r="E807" i="1173"/>
  <c r="R806" i="1173"/>
  <c r="E806" i="1173"/>
  <c r="R805" i="1173"/>
  <c r="E805" i="1173"/>
  <c r="R804" i="1173"/>
  <c r="E804" i="1173"/>
  <c r="AG803" i="1173"/>
  <c r="R803" i="1173"/>
  <c r="E803" i="1173"/>
  <c r="R802" i="1173"/>
  <c r="E802" i="1173"/>
  <c r="R801" i="1173"/>
  <c r="E801" i="1173"/>
  <c r="R800" i="1173"/>
  <c r="E800" i="1173"/>
  <c r="R799" i="1173"/>
  <c r="E799" i="1173"/>
  <c r="R798" i="1173"/>
  <c r="E798" i="1173"/>
  <c r="R797" i="1173"/>
  <c r="E797" i="1173"/>
  <c r="R796" i="1173"/>
  <c r="E796" i="1173"/>
  <c r="R795" i="1173"/>
  <c r="E795" i="1173"/>
  <c r="R794" i="1173"/>
  <c r="E794" i="1173"/>
  <c r="R793" i="1173"/>
  <c r="E793" i="1173"/>
  <c r="R792" i="1173"/>
  <c r="E792" i="1173"/>
  <c r="R791" i="1173"/>
  <c r="E791" i="1173"/>
  <c r="R790" i="1173"/>
  <c r="E790" i="1173"/>
  <c r="R789" i="1173"/>
  <c r="E789" i="1173"/>
  <c r="R788" i="1173"/>
  <c r="E788" i="1173"/>
  <c r="R787" i="1173"/>
  <c r="E787" i="1173"/>
  <c r="R786" i="1173"/>
  <c r="E786" i="1173"/>
  <c r="R785" i="1173"/>
  <c r="E785" i="1173"/>
  <c r="R784" i="1173"/>
  <c r="E784" i="1173"/>
  <c r="R783" i="1173"/>
  <c r="E783" i="1173"/>
  <c r="R782" i="1173"/>
  <c r="E782" i="1173"/>
  <c r="R781" i="1173"/>
  <c r="E781" i="1173"/>
  <c r="R780" i="1173"/>
  <c r="E780" i="1173"/>
  <c r="AG779" i="1173"/>
  <c r="R779" i="1173"/>
  <c r="E779" i="1173"/>
  <c r="R778" i="1173"/>
  <c r="E778" i="1173"/>
  <c r="R777" i="1173"/>
  <c r="E777" i="1173"/>
  <c r="R776" i="1173"/>
  <c r="E776" i="1173"/>
  <c r="R775" i="1173"/>
  <c r="E775" i="1173"/>
  <c r="R774" i="1173"/>
  <c r="E774" i="1173"/>
  <c r="R773" i="1173"/>
  <c r="E773" i="1173"/>
  <c r="R772" i="1173"/>
  <c r="E772" i="1173"/>
  <c r="R771" i="1173"/>
  <c r="E771" i="1173"/>
  <c r="R770" i="1173"/>
  <c r="E770" i="1173"/>
  <c r="R769" i="1173"/>
  <c r="E769" i="1173"/>
  <c r="R768" i="1173"/>
  <c r="E768" i="1173"/>
  <c r="AG767" i="1173"/>
  <c r="R767" i="1173"/>
  <c r="E767" i="1173"/>
  <c r="R766" i="1173"/>
  <c r="E766" i="1173"/>
  <c r="R765" i="1173"/>
  <c r="E765" i="1173"/>
  <c r="R764" i="1173"/>
  <c r="E764" i="1173"/>
  <c r="R763" i="1173"/>
  <c r="E763" i="1173"/>
  <c r="R762" i="1173"/>
  <c r="E762" i="1173"/>
  <c r="R761" i="1173"/>
  <c r="E761" i="1173"/>
  <c r="R760" i="1173"/>
  <c r="E760" i="1173"/>
  <c r="R759" i="1173"/>
  <c r="E759" i="1173"/>
  <c r="R758" i="1173"/>
  <c r="E758" i="1173"/>
  <c r="R757" i="1173"/>
  <c r="E757" i="1173"/>
  <c r="R756" i="1173"/>
  <c r="E756" i="1173"/>
  <c r="AG755" i="1173"/>
  <c r="R755" i="1173"/>
  <c r="E755" i="1173"/>
  <c r="R754" i="1173"/>
  <c r="E754" i="1173"/>
  <c r="R753" i="1173"/>
  <c r="E753" i="1173"/>
  <c r="R752" i="1173"/>
  <c r="E752" i="1173"/>
  <c r="R751" i="1173"/>
  <c r="E751" i="1173"/>
  <c r="R750" i="1173"/>
  <c r="E750" i="1173"/>
  <c r="R749" i="1173"/>
  <c r="E749" i="1173"/>
  <c r="R748" i="1173"/>
  <c r="E748" i="1173"/>
  <c r="R747" i="1173"/>
  <c r="E747" i="1173"/>
  <c r="R746" i="1173"/>
  <c r="E746" i="1173"/>
  <c r="R745" i="1173"/>
  <c r="E745" i="1173"/>
  <c r="R744" i="1173"/>
  <c r="E744" i="1173"/>
  <c r="R743" i="1173"/>
  <c r="E743" i="1173"/>
  <c r="R742" i="1173"/>
  <c r="E742" i="1173"/>
  <c r="R741" i="1173"/>
  <c r="E741" i="1173"/>
  <c r="R740" i="1173"/>
  <c r="E740" i="1173"/>
  <c r="R739" i="1173"/>
  <c r="E739" i="1173"/>
  <c r="R738" i="1173"/>
  <c r="E738" i="1173"/>
  <c r="R737" i="1173"/>
  <c r="E737" i="1173"/>
  <c r="R736" i="1173"/>
  <c r="E736" i="1173"/>
  <c r="R735" i="1173"/>
  <c r="E735" i="1173"/>
  <c r="R734" i="1173"/>
  <c r="E734" i="1173"/>
  <c r="R733" i="1173"/>
  <c r="E733" i="1173"/>
  <c r="R732" i="1173"/>
  <c r="E732" i="1173"/>
  <c r="AG731" i="1173"/>
  <c r="R731" i="1173"/>
  <c r="E731" i="1173"/>
  <c r="R730" i="1173"/>
  <c r="E730" i="1173"/>
  <c r="R729" i="1173"/>
  <c r="E729" i="1173"/>
  <c r="R728" i="1173"/>
  <c r="E728" i="1173"/>
  <c r="R727" i="1173"/>
  <c r="E727" i="1173"/>
  <c r="R726" i="1173"/>
  <c r="E726" i="1173"/>
  <c r="R725" i="1173"/>
  <c r="E725" i="1173"/>
  <c r="R724" i="1173"/>
  <c r="E724" i="1173"/>
  <c r="R723" i="1173"/>
  <c r="E723" i="1173"/>
  <c r="R722" i="1173"/>
  <c r="E722" i="1173"/>
  <c r="R721" i="1173"/>
  <c r="E721" i="1173"/>
  <c r="R720" i="1173"/>
  <c r="E720" i="1173"/>
  <c r="AG719" i="1173"/>
  <c r="R719" i="1173"/>
  <c r="E719" i="1173"/>
  <c r="R718" i="1173"/>
  <c r="E718" i="1173"/>
  <c r="R717" i="1173"/>
  <c r="E717" i="1173"/>
  <c r="R716" i="1173"/>
  <c r="E716" i="1173"/>
  <c r="R715" i="1173"/>
  <c r="E715" i="1173"/>
  <c r="R714" i="1173"/>
  <c r="E714" i="1173"/>
  <c r="R713" i="1173"/>
  <c r="E713" i="1173"/>
  <c r="R712" i="1173"/>
  <c r="E712" i="1173"/>
  <c r="R711" i="1173"/>
  <c r="E711" i="1173"/>
  <c r="R710" i="1173"/>
  <c r="E710" i="1173"/>
  <c r="R709" i="1173"/>
  <c r="E709" i="1173"/>
  <c r="R708" i="1173"/>
  <c r="E708" i="1173"/>
  <c r="R707" i="1173"/>
  <c r="E707" i="1173"/>
  <c r="R706" i="1173"/>
  <c r="E706" i="1173"/>
  <c r="R705" i="1173"/>
  <c r="E705" i="1173"/>
  <c r="R704" i="1173"/>
  <c r="E704" i="1173"/>
  <c r="R703" i="1173"/>
  <c r="E703" i="1173"/>
  <c r="R702" i="1173"/>
  <c r="E702" i="1173"/>
  <c r="R701" i="1173"/>
  <c r="E701" i="1173"/>
  <c r="R700" i="1173"/>
  <c r="E700" i="1173"/>
  <c r="R699" i="1173"/>
  <c r="E699" i="1173"/>
  <c r="R698" i="1173"/>
  <c r="E698" i="1173"/>
  <c r="R697" i="1173"/>
  <c r="E697" i="1173"/>
  <c r="R696" i="1173"/>
  <c r="E696" i="1173"/>
  <c r="AG695" i="1173"/>
  <c r="R695" i="1173"/>
  <c r="E695" i="1173"/>
  <c r="R694" i="1173"/>
  <c r="E694" i="1173"/>
  <c r="R693" i="1173"/>
  <c r="E693" i="1173"/>
  <c r="R692" i="1173"/>
  <c r="E692" i="1173"/>
  <c r="R691" i="1173"/>
  <c r="E691" i="1173"/>
  <c r="R690" i="1173"/>
  <c r="E690" i="1173"/>
  <c r="R689" i="1173"/>
  <c r="E689" i="1173"/>
  <c r="R688" i="1173"/>
  <c r="E688" i="1173"/>
  <c r="R687" i="1173"/>
  <c r="E687" i="1173"/>
  <c r="R686" i="1173"/>
  <c r="E686" i="1173"/>
  <c r="R685" i="1173"/>
  <c r="E685" i="1173"/>
  <c r="R684" i="1173"/>
  <c r="E684" i="1173"/>
  <c r="AG683" i="1173"/>
  <c r="R683" i="1173"/>
  <c r="E683" i="1173"/>
  <c r="R682" i="1173"/>
  <c r="E682" i="1173"/>
  <c r="R681" i="1173"/>
  <c r="E681" i="1173"/>
  <c r="R680" i="1173"/>
  <c r="E680" i="1173"/>
  <c r="R679" i="1173"/>
  <c r="E679" i="1173"/>
  <c r="R678" i="1173"/>
  <c r="E678" i="1173"/>
  <c r="R677" i="1173"/>
  <c r="E677" i="1173"/>
  <c r="R676" i="1173"/>
  <c r="E676" i="1173"/>
  <c r="R675" i="1173"/>
  <c r="E675" i="1173"/>
  <c r="R674" i="1173"/>
  <c r="E674" i="1173"/>
  <c r="R673" i="1173"/>
  <c r="E673" i="1173"/>
  <c r="R672" i="1173"/>
  <c r="E672" i="1173"/>
  <c r="AG671" i="1173"/>
  <c r="R671" i="1173"/>
  <c r="E671" i="1173"/>
  <c r="R670" i="1173"/>
  <c r="E670" i="1173"/>
  <c r="R669" i="1173"/>
  <c r="E669" i="1173"/>
  <c r="R668" i="1173"/>
  <c r="E668" i="1173"/>
  <c r="R667" i="1173"/>
  <c r="E667" i="1173"/>
  <c r="R666" i="1173"/>
  <c r="E666" i="1173"/>
  <c r="R665" i="1173"/>
  <c r="E665" i="1173"/>
  <c r="R664" i="1173"/>
  <c r="E664" i="1173"/>
  <c r="R663" i="1173"/>
  <c r="E663" i="1173"/>
  <c r="R662" i="1173"/>
  <c r="E662" i="1173"/>
  <c r="R661" i="1173"/>
  <c r="E661" i="1173"/>
  <c r="R660" i="1173"/>
  <c r="E660" i="1173"/>
  <c r="AG659" i="1173"/>
  <c r="R659" i="1173"/>
  <c r="E659" i="1173"/>
  <c r="R658" i="1173"/>
  <c r="E658" i="1173"/>
  <c r="R657" i="1173"/>
  <c r="E657" i="1173"/>
  <c r="R656" i="1173"/>
  <c r="E656" i="1173"/>
  <c r="R655" i="1173"/>
  <c r="E655" i="1173"/>
  <c r="R654" i="1173"/>
  <c r="E654" i="1173"/>
  <c r="R653" i="1173"/>
  <c r="E653" i="1173"/>
  <c r="R652" i="1173"/>
  <c r="E652" i="1173"/>
  <c r="R651" i="1173"/>
  <c r="E651" i="1173"/>
  <c r="R650" i="1173"/>
  <c r="E650" i="1173"/>
  <c r="R649" i="1173"/>
  <c r="E649" i="1173"/>
  <c r="R648" i="1173"/>
  <c r="E648" i="1173"/>
  <c r="AG647" i="1173"/>
  <c r="R647" i="1173"/>
  <c r="E647" i="1173"/>
  <c r="R646" i="1173"/>
  <c r="E646" i="1173"/>
  <c r="R645" i="1173"/>
  <c r="E645" i="1173"/>
  <c r="R644" i="1173"/>
  <c r="E644" i="1173"/>
  <c r="R643" i="1173"/>
  <c r="E643" i="1173"/>
  <c r="R642" i="1173"/>
  <c r="E642" i="1173"/>
  <c r="R641" i="1173"/>
  <c r="E641" i="1173"/>
  <c r="R640" i="1173"/>
  <c r="E640" i="1173"/>
  <c r="R639" i="1173"/>
  <c r="E639" i="1173"/>
  <c r="R638" i="1173"/>
  <c r="E638" i="1173"/>
  <c r="R637" i="1173"/>
  <c r="E637" i="1173"/>
  <c r="R636" i="1173"/>
  <c r="E636" i="1173"/>
  <c r="AG635" i="1173"/>
  <c r="R635" i="1173"/>
  <c r="E635" i="1173"/>
  <c r="R634" i="1173"/>
  <c r="E634" i="1173"/>
  <c r="R633" i="1173"/>
  <c r="E633" i="1173"/>
  <c r="R632" i="1173"/>
  <c r="E632" i="1173"/>
  <c r="R631" i="1173"/>
  <c r="E631" i="1173"/>
  <c r="R630" i="1173"/>
  <c r="E630" i="1173"/>
  <c r="R629" i="1173"/>
  <c r="E629" i="1173"/>
  <c r="R628" i="1173"/>
  <c r="E628" i="1173"/>
  <c r="R627" i="1173"/>
  <c r="E627" i="1173"/>
  <c r="R626" i="1173"/>
  <c r="E626" i="1173"/>
  <c r="R625" i="1173"/>
  <c r="E625" i="1173"/>
  <c r="R624" i="1173"/>
  <c r="E624" i="1173"/>
  <c r="R623" i="1173"/>
  <c r="E623" i="1173"/>
  <c r="R622" i="1173"/>
  <c r="E622" i="1173"/>
  <c r="R621" i="1173"/>
  <c r="E621" i="1173"/>
  <c r="R620" i="1173"/>
  <c r="E620" i="1173"/>
  <c r="R619" i="1173"/>
  <c r="E619" i="1173"/>
  <c r="R618" i="1173"/>
  <c r="E618" i="1173"/>
  <c r="R617" i="1173"/>
  <c r="E617" i="1173"/>
  <c r="R616" i="1173"/>
  <c r="E616" i="1173"/>
  <c r="R615" i="1173"/>
  <c r="E615" i="1173"/>
  <c r="R614" i="1173"/>
  <c r="E614" i="1173"/>
  <c r="R613" i="1173"/>
  <c r="E613" i="1173"/>
  <c r="R612" i="1173"/>
  <c r="E612" i="1173"/>
  <c r="R611" i="1173"/>
  <c r="E611" i="1173"/>
  <c r="R610" i="1173"/>
  <c r="E610" i="1173"/>
  <c r="R609" i="1173"/>
  <c r="E609" i="1173"/>
  <c r="R608" i="1173"/>
  <c r="E608" i="1173"/>
  <c r="R607" i="1173"/>
  <c r="E607" i="1173"/>
  <c r="R606" i="1173"/>
  <c r="E606" i="1173"/>
  <c r="R605" i="1173"/>
  <c r="E605" i="1173"/>
  <c r="R604" i="1173"/>
  <c r="E604" i="1173"/>
  <c r="R603" i="1173"/>
  <c r="E603" i="1173"/>
  <c r="R602" i="1173"/>
  <c r="E602" i="1173"/>
  <c r="R601" i="1173"/>
  <c r="E601" i="1173"/>
  <c r="R600" i="1173"/>
  <c r="E600" i="1173"/>
  <c r="R599" i="1173"/>
  <c r="E599" i="1173"/>
  <c r="R598" i="1173"/>
  <c r="E598" i="1173"/>
  <c r="R597" i="1173"/>
  <c r="E597" i="1173"/>
  <c r="R596" i="1173"/>
  <c r="E596" i="1173"/>
  <c r="R595" i="1173"/>
  <c r="E595" i="1173"/>
  <c r="R594" i="1173"/>
  <c r="E594" i="1173"/>
  <c r="R593" i="1173"/>
  <c r="E593" i="1173"/>
  <c r="R592" i="1173"/>
  <c r="E592" i="1173"/>
  <c r="R591" i="1173"/>
  <c r="E591" i="1173"/>
  <c r="R590" i="1173"/>
  <c r="E590" i="1173"/>
  <c r="R589" i="1173"/>
  <c r="E589" i="1173"/>
  <c r="R588" i="1173"/>
  <c r="E588" i="1173"/>
  <c r="R587" i="1173"/>
  <c r="E587" i="1173"/>
  <c r="R586" i="1173"/>
  <c r="E586" i="1173"/>
  <c r="R585" i="1173"/>
  <c r="E585" i="1173"/>
  <c r="R584" i="1173"/>
  <c r="E584" i="1173"/>
  <c r="R583" i="1173"/>
  <c r="E583" i="1173"/>
  <c r="R582" i="1173"/>
  <c r="E582" i="1173"/>
  <c r="R581" i="1173"/>
  <c r="E581" i="1173"/>
  <c r="R580" i="1173"/>
  <c r="E580" i="1173"/>
  <c r="R579" i="1173"/>
  <c r="E579" i="1173"/>
  <c r="R578" i="1173"/>
  <c r="E578" i="1173"/>
  <c r="R577" i="1173"/>
  <c r="E577" i="1173"/>
  <c r="R576" i="1173"/>
  <c r="E576" i="1173"/>
  <c r="AG575" i="1173"/>
  <c r="R575" i="1173"/>
  <c r="E575" i="1173"/>
  <c r="R574" i="1173"/>
  <c r="E574" i="1173"/>
  <c r="R573" i="1173"/>
  <c r="E573" i="1173"/>
  <c r="R572" i="1173"/>
  <c r="E572" i="1173"/>
  <c r="R571" i="1173"/>
  <c r="E571" i="1173"/>
  <c r="R570" i="1173"/>
  <c r="E570" i="1173"/>
  <c r="R569" i="1173"/>
  <c r="E569" i="1173"/>
  <c r="R568" i="1173"/>
  <c r="E568" i="1173"/>
  <c r="R567" i="1173"/>
  <c r="E567" i="1173"/>
  <c r="R566" i="1173"/>
  <c r="E566" i="1173"/>
  <c r="R565" i="1173"/>
  <c r="E565" i="1173"/>
  <c r="R564" i="1173"/>
  <c r="E564" i="1173"/>
  <c r="AG563" i="1173"/>
  <c r="R563" i="1173"/>
  <c r="E563" i="1173"/>
  <c r="R562" i="1173"/>
  <c r="E562" i="1173"/>
  <c r="R561" i="1173"/>
  <c r="E561" i="1173"/>
  <c r="R560" i="1173"/>
  <c r="E560" i="1173"/>
  <c r="R559" i="1173"/>
  <c r="E559" i="1173"/>
  <c r="R558" i="1173"/>
  <c r="E558" i="1173"/>
  <c r="R557" i="1173"/>
  <c r="E557" i="1173"/>
  <c r="R556" i="1173"/>
  <c r="E556" i="1173"/>
  <c r="R555" i="1173"/>
  <c r="E555" i="1173"/>
  <c r="R554" i="1173"/>
  <c r="E554" i="1173"/>
  <c r="R553" i="1173"/>
  <c r="E553" i="1173"/>
  <c r="R552" i="1173"/>
  <c r="E552" i="1173"/>
  <c r="AG551" i="1173"/>
  <c r="R551" i="1173"/>
  <c r="E551" i="1173"/>
  <c r="R550" i="1173"/>
  <c r="E550" i="1173"/>
  <c r="R549" i="1173"/>
  <c r="E549" i="1173"/>
  <c r="R548" i="1173"/>
  <c r="E548" i="1173"/>
  <c r="R547" i="1173"/>
  <c r="E547" i="1173"/>
  <c r="R546" i="1173"/>
  <c r="E546" i="1173"/>
  <c r="R545" i="1173"/>
  <c r="E545" i="1173"/>
  <c r="R544" i="1173"/>
  <c r="E544" i="1173"/>
  <c r="R543" i="1173"/>
  <c r="E543" i="1173"/>
  <c r="R542" i="1173"/>
  <c r="E542" i="1173"/>
  <c r="R541" i="1173"/>
  <c r="E541" i="1173"/>
  <c r="R540" i="1173"/>
  <c r="E540" i="1173"/>
  <c r="R539" i="1173"/>
  <c r="E539" i="1173"/>
  <c r="R538" i="1173"/>
  <c r="E538" i="1173"/>
  <c r="R537" i="1173"/>
  <c r="E537" i="1173"/>
  <c r="R536" i="1173"/>
  <c r="E536" i="1173"/>
  <c r="R535" i="1173"/>
  <c r="E535" i="1173"/>
  <c r="R534" i="1173"/>
  <c r="E534" i="1173"/>
  <c r="R533" i="1173"/>
  <c r="E533" i="1173"/>
  <c r="R532" i="1173"/>
  <c r="E532" i="1173"/>
  <c r="R531" i="1173"/>
  <c r="E531" i="1173"/>
  <c r="R530" i="1173"/>
  <c r="E530" i="1173"/>
  <c r="R529" i="1173"/>
  <c r="E529" i="1173"/>
  <c r="R528" i="1173"/>
  <c r="E528" i="1173"/>
  <c r="R527" i="1173"/>
  <c r="E527" i="1173"/>
  <c r="R526" i="1173"/>
  <c r="E526" i="1173"/>
  <c r="R525" i="1173"/>
  <c r="E525" i="1173"/>
  <c r="R524" i="1173"/>
  <c r="E524" i="1173"/>
  <c r="R523" i="1173"/>
  <c r="E523" i="1173"/>
  <c r="R522" i="1173"/>
  <c r="E522" i="1173"/>
  <c r="R521" i="1173"/>
  <c r="E521" i="1173"/>
  <c r="R520" i="1173"/>
  <c r="E520" i="1173"/>
  <c r="R519" i="1173"/>
  <c r="E519" i="1173"/>
  <c r="R518" i="1173"/>
  <c r="E518" i="1173"/>
  <c r="R517" i="1173"/>
  <c r="E517" i="1173"/>
  <c r="R516" i="1173"/>
  <c r="E516" i="1173"/>
  <c r="R515" i="1173"/>
  <c r="E515" i="1173"/>
  <c r="R514" i="1173"/>
  <c r="E514" i="1173"/>
  <c r="R513" i="1173"/>
  <c r="E513" i="1173"/>
  <c r="R512" i="1173"/>
  <c r="E512" i="1173"/>
  <c r="R511" i="1173"/>
  <c r="E511" i="1173"/>
  <c r="R510" i="1173"/>
  <c r="E510" i="1173"/>
  <c r="R509" i="1173"/>
  <c r="E509" i="1173"/>
  <c r="R508" i="1173"/>
  <c r="E508" i="1173"/>
  <c r="R507" i="1173"/>
  <c r="E507" i="1173"/>
  <c r="R506" i="1173"/>
  <c r="E506" i="1173"/>
  <c r="R505" i="1173"/>
  <c r="E505" i="1173"/>
  <c r="R504" i="1173"/>
  <c r="E504" i="1173"/>
  <c r="R503" i="1173"/>
  <c r="E503" i="1173"/>
  <c r="R502" i="1173"/>
  <c r="E502" i="1173"/>
  <c r="R501" i="1173"/>
  <c r="E501" i="1173"/>
  <c r="R500" i="1173"/>
  <c r="E500" i="1173"/>
  <c r="R499" i="1173"/>
  <c r="E499" i="1173"/>
  <c r="R498" i="1173"/>
  <c r="E498" i="1173"/>
  <c r="R497" i="1173"/>
  <c r="E497" i="1173"/>
  <c r="R496" i="1173"/>
  <c r="E496" i="1173"/>
  <c r="R495" i="1173"/>
  <c r="E495" i="1173"/>
  <c r="R494" i="1173"/>
  <c r="E494" i="1173"/>
  <c r="R493" i="1173"/>
  <c r="E493" i="1173"/>
  <c r="R492" i="1173"/>
  <c r="E492" i="1173"/>
  <c r="R491" i="1173"/>
  <c r="E491" i="1173"/>
  <c r="R490" i="1173"/>
  <c r="E490" i="1173"/>
  <c r="R489" i="1173"/>
  <c r="E489" i="1173"/>
  <c r="R488" i="1173"/>
  <c r="E488" i="1173"/>
  <c r="R487" i="1173"/>
  <c r="E487" i="1173"/>
  <c r="R486" i="1173"/>
  <c r="E486" i="1173"/>
  <c r="R485" i="1173"/>
  <c r="E485" i="1173"/>
  <c r="R484" i="1173"/>
  <c r="E484" i="1173"/>
  <c r="R483" i="1173"/>
  <c r="E483" i="1173"/>
  <c r="R482" i="1173"/>
  <c r="E482" i="1173"/>
  <c r="R481" i="1173"/>
  <c r="E481" i="1173"/>
  <c r="R480" i="1173"/>
  <c r="E480" i="1173"/>
  <c r="R479" i="1173"/>
  <c r="E479" i="1173"/>
  <c r="R478" i="1173"/>
  <c r="E478" i="1173"/>
  <c r="R477" i="1173"/>
  <c r="E477" i="1173"/>
  <c r="R476" i="1173"/>
  <c r="E476" i="1173"/>
  <c r="R475" i="1173"/>
  <c r="E475" i="1173"/>
  <c r="R474" i="1173"/>
  <c r="E474" i="1173"/>
  <c r="R473" i="1173"/>
  <c r="E473" i="1173"/>
  <c r="R472" i="1173"/>
  <c r="E472" i="1173"/>
  <c r="R471" i="1173"/>
  <c r="E471" i="1173"/>
  <c r="R470" i="1173"/>
  <c r="E470" i="1173"/>
  <c r="R469" i="1173"/>
  <c r="E469" i="1173"/>
  <c r="R468" i="1173"/>
  <c r="E468" i="1173"/>
  <c r="R467" i="1173"/>
  <c r="E467" i="1173"/>
  <c r="R466" i="1173"/>
  <c r="E466" i="1173"/>
  <c r="R465" i="1173"/>
  <c r="E465" i="1173"/>
  <c r="R464" i="1173"/>
  <c r="E464" i="1173"/>
  <c r="R463" i="1173"/>
  <c r="E463" i="1173"/>
  <c r="R462" i="1173"/>
  <c r="E462" i="1173"/>
  <c r="R461" i="1173"/>
  <c r="E461" i="1173"/>
  <c r="R460" i="1173"/>
  <c r="E460" i="1173"/>
  <c r="R459" i="1173"/>
  <c r="E459" i="1173"/>
  <c r="R458" i="1173"/>
  <c r="E458" i="1173"/>
  <c r="R457" i="1173"/>
  <c r="E457" i="1173"/>
  <c r="R456" i="1173"/>
  <c r="E456" i="1173"/>
  <c r="R455" i="1173"/>
  <c r="E455" i="1173"/>
  <c r="R454" i="1173"/>
  <c r="E454" i="1173"/>
  <c r="R453" i="1173"/>
  <c r="E453" i="1173"/>
  <c r="R452" i="1173"/>
  <c r="E452" i="1173"/>
  <c r="R451" i="1173"/>
  <c r="E451" i="1173"/>
  <c r="R450" i="1173"/>
  <c r="E450" i="1173"/>
  <c r="R449" i="1173"/>
  <c r="E449" i="1173"/>
  <c r="R448" i="1173"/>
  <c r="E448" i="1173"/>
  <c r="R447" i="1173"/>
  <c r="E447" i="1173"/>
  <c r="R446" i="1173"/>
  <c r="E446" i="1173"/>
  <c r="R445" i="1173"/>
  <c r="E445" i="1173"/>
  <c r="R444" i="1173"/>
  <c r="E444" i="1173"/>
  <c r="R443" i="1173"/>
  <c r="E443" i="1173"/>
  <c r="R442" i="1173"/>
  <c r="E442" i="1173"/>
  <c r="R441" i="1173"/>
  <c r="E441" i="1173"/>
  <c r="R440" i="1173"/>
  <c r="E440" i="1173"/>
  <c r="R439" i="1173"/>
  <c r="E439" i="1173"/>
  <c r="R438" i="1173"/>
  <c r="E438" i="1173"/>
  <c r="R437" i="1173"/>
  <c r="E437" i="1173"/>
  <c r="R436" i="1173"/>
  <c r="E436" i="1173"/>
  <c r="R435" i="1173"/>
  <c r="E435" i="1173"/>
  <c r="R434" i="1173"/>
  <c r="E434" i="1173"/>
  <c r="R433" i="1173"/>
  <c r="E433" i="1173"/>
  <c r="R432" i="1173"/>
  <c r="E432" i="1173"/>
  <c r="R431" i="1173"/>
  <c r="E431" i="1173"/>
  <c r="AG430" i="1173"/>
  <c r="R430" i="1173"/>
  <c r="E430" i="1173"/>
  <c r="R429" i="1173"/>
  <c r="E429" i="1173"/>
  <c r="R428" i="1173"/>
  <c r="E428" i="1173"/>
  <c r="R427" i="1173"/>
  <c r="E427" i="1173"/>
  <c r="R426" i="1173"/>
  <c r="E426" i="1173"/>
  <c r="R425" i="1173"/>
  <c r="E425" i="1173"/>
  <c r="R424" i="1173"/>
  <c r="E424" i="1173"/>
  <c r="R423" i="1173"/>
  <c r="E423" i="1173"/>
  <c r="R422" i="1173"/>
  <c r="E422" i="1173"/>
  <c r="R421" i="1173"/>
  <c r="E421" i="1173"/>
  <c r="R420" i="1173"/>
  <c r="E420" i="1173"/>
  <c r="AG419" i="1173"/>
  <c r="R419" i="1173"/>
  <c r="E419" i="1173"/>
  <c r="R418" i="1173"/>
  <c r="E418" i="1173"/>
  <c r="R417" i="1173"/>
  <c r="E417" i="1173"/>
  <c r="R416" i="1173"/>
  <c r="E416" i="1173"/>
  <c r="R415" i="1173"/>
  <c r="E415" i="1173"/>
  <c r="R414" i="1173"/>
  <c r="E414" i="1173"/>
  <c r="R413" i="1173"/>
  <c r="E413" i="1173"/>
  <c r="R412" i="1173"/>
  <c r="E412" i="1173"/>
  <c r="R411" i="1173"/>
  <c r="E411" i="1173"/>
  <c r="R410" i="1173"/>
  <c r="E410" i="1173"/>
  <c r="R409" i="1173"/>
  <c r="E409" i="1173"/>
  <c r="R408" i="1173"/>
  <c r="E408" i="1173"/>
  <c r="AG407" i="1173"/>
  <c r="R407" i="1173"/>
  <c r="E407" i="1173"/>
  <c r="R406" i="1173"/>
  <c r="E406" i="1173"/>
  <c r="R405" i="1173"/>
  <c r="E405" i="1173"/>
  <c r="R404" i="1173"/>
  <c r="E404" i="1173"/>
  <c r="R403" i="1173"/>
  <c r="E403" i="1173"/>
  <c r="R402" i="1173"/>
  <c r="E402" i="1173"/>
  <c r="R401" i="1173"/>
  <c r="E401" i="1173"/>
  <c r="R400" i="1173"/>
  <c r="E400" i="1173"/>
  <c r="R399" i="1173"/>
  <c r="E399" i="1173"/>
  <c r="R398" i="1173"/>
  <c r="E398" i="1173"/>
  <c r="R397" i="1173"/>
  <c r="E397" i="1173"/>
  <c r="R396" i="1173"/>
  <c r="E396" i="1173"/>
  <c r="R395" i="1173"/>
  <c r="E395" i="1173"/>
  <c r="R394" i="1173"/>
  <c r="E394" i="1173"/>
  <c r="R393" i="1173"/>
  <c r="E393" i="1173"/>
  <c r="R392" i="1173"/>
  <c r="E392" i="1173"/>
  <c r="R391" i="1173"/>
  <c r="E391" i="1173"/>
  <c r="R390" i="1173"/>
  <c r="E390" i="1173"/>
  <c r="R389" i="1173"/>
  <c r="E389" i="1173"/>
  <c r="R388" i="1173"/>
  <c r="E388" i="1173"/>
  <c r="R387" i="1173"/>
  <c r="E387" i="1173"/>
  <c r="R386" i="1173"/>
  <c r="E386" i="1173"/>
  <c r="R385" i="1173"/>
  <c r="E385" i="1173"/>
  <c r="R384" i="1173"/>
  <c r="E384" i="1173"/>
  <c r="AG383" i="1173"/>
  <c r="R383" i="1173"/>
  <c r="E383" i="1173"/>
  <c r="R382" i="1173"/>
  <c r="E382" i="1173"/>
  <c r="R381" i="1173"/>
  <c r="E381" i="1173"/>
  <c r="R380" i="1173"/>
  <c r="E380" i="1173"/>
  <c r="R379" i="1173"/>
  <c r="E379" i="1173"/>
  <c r="R378" i="1173"/>
  <c r="E378" i="1173"/>
  <c r="R377" i="1173"/>
  <c r="E377" i="1173"/>
  <c r="R376" i="1173"/>
  <c r="E376" i="1173"/>
  <c r="R375" i="1173"/>
  <c r="E375" i="1173"/>
  <c r="R374" i="1173"/>
  <c r="E374" i="1173"/>
  <c r="R373" i="1173"/>
  <c r="E373" i="1173"/>
  <c r="R372" i="1173"/>
  <c r="E372" i="1173"/>
  <c r="AG371" i="1173"/>
  <c r="R371" i="1173"/>
  <c r="E371" i="1173"/>
  <c r="R370" i="1173"/>
  <c r="E370" i="1173"/>
  <c r="R369" i="1173"/>
  <c r="E369" i="1173"/>
  <c r="R368" i="1173"/>
  <c r="E368" i="1173"/>
  <c r="R367" i="1173"/>
  <c r="E367" i="1173"/>
  <c r="R366" i="1173"/>
  <c r="E366" i="1173"/>
  <c r="R365" i="1173"/>
  <c r="E365" i="1173"/>
  <c r="R364" i="1173"/>
  <c r="E364" i="1173"/>
  <c r="R363" i="1173"/>
  <c r="E363" i="1173"/>
  <c r="R362" i="1173"/>
  <c r="E362" i="1173"/>
  <c r="R361" i="1173"/>
  <c r="E361" i="1173"/>
  <c r="R360" i="1173"/>
  <c r="E360" i="1173"/>
  <c r="R359" i="1173"/>
  <c r="E359" i="1173"/>
  <c r="R358" i="1173"/>
  <c r="E358" i="1173"/>
  <c r="AG357" i="1173"/>
  <c r="R357" i="1173"/>
  <c r="E357" i="1173"/>
  <c r="R356" i="1173"/>
  <c r="E356" i="1173"/>
  <c r="R355" i="1173"/>
  <c r="E355" i="1173"/>
  <c r="R354" i="1173"/>
  <c r="E354" i="1173"/>
  <c r="R353" i="1173"/>
  <c r="E353" i="1173"/>
  <c r="R352" i="1173"/>
  <c r="E352" i="1173"/>
  <c r="R351" i="1173"/>
  <c r="E351" i="1173"/>
  <c r="R350" i="1173"/>
  <c r="E350" i="1173"/>
  <c r="R349" i="1173"/>
  <c r="E349" i="1173"/>
  <c r="R348" i="1173"/>
  <c r="E348" i="1173"/>
  <c r="R347" i="1173"/>
  <c r="E347" i="1173"/>
  <c r="R346" i="1173"/>
  <c r="E346" i="1173"/>
  <c r="R345" i="1173"/>
  <c r="E345" i="1173"/>
  <c r="R344" i="1173"/>
  <c r="E344" i="1173"/>
  <c r="R343" i="1173"/>
  <c r="E343" i="1173"/>
  <c r="R342" i="1173"/>
  <c r="E342" i="1173"/>
  <c r="R341" i="1173"/>
  <c r="E341" i="1173"/>
  <c r="R340" i="1173"/>
  <c r="E340" i="1173"/>
  <c r="R339" i="1173"/>
  <c r="E339" i="1173"/>
  <c r="R338" i="1173"/>
  <c r="E338" i="1173"/>
  <c r="R337" i="1173"/>
  <c r="E337" i="1173"/>
  <c r="R336" i="1173"/>
  <c r="E336" i="1173"/>
  <c r="AG335" i="1173"/>
  <c r="R335" i="1173"/>
  <c r="E335" i="1173"/>
  <c r="R334" i="1173"/>
  <c r="E334" i="1173"/>
  <c r="R333" i="1173"/>
  <c r="E333" i="1173"/>
  <c r="R332" i="1173"/>
  <c r="E332" i="1173"/>
  <c r="R331" i="1173"/>
  <c r="E331" i="1173"/>
  <c r="R330" i="1173"/>
  <c r="E330" i="1173"/>
  <c r="R329" i="1173"/>
  <c r="E329" i="1173"/>
  <c r="R328" i="1173"/>
  <c r="E328" i="1173"/>
  <c r="R327" i="1173"/>
  <c r="E327" i="1173"/>
  <c r="R326" i="1173"/>
  <c r="E326" i="1173"/>
  <c r="R325" i="1173"/>
  <c r="E325" i="1173"/>
  <c r="R324" i="1173"/>
  <c r="E324" i="1173"/>
  <c r="AG323" i="1173"/>
  <c r="R323" i="1173"/>
  <c r="E323" i="1173"/>
  <c r="R322" i="1173"/>
  <c r="E322" i="1173"/>
  <c r="R321" i="1173"/>
  <c r="E321" i="1173"/>
  <c r="R320" i="1173"/>
  <c r="E320" i="1173"/>
  <c r="R319" i="1173"/>
  <c r="E319" i="1173"/>
  <c r="R318" i="1173"/>
  <c r="E318" i="1173"/>
  <c r="R317" i="1173"/>
  <c r="E317" i="1173"/>
  <c r="R316" i="1173"/>
  <c r="E316" i="1173"/>
  <c r="R315" i="1173"/>
  <c r="E315" i="1173"/>
  <c r="R314" i="1173"/>
  <c r="E314" i="1173"/>
  <c r="R313" i="1173"/>
  <c r="E313" i="1173"/>
  <c r="R312" i="1173"/>
  <c r="E312" i="1173"/>
  <c r="R311" i="1173"/>
  <c r="E311" i="1173"/>
  <c r="R310" i="1173"/>
  <c r="E310" i="1173"/>
  <c r="R309" i="1173"/>
  <c r="E309" i="1173"/>
  <c r="R308" i="1173"/>
  <c r="E308" i="1173"/>
  <c r="R307" i="1173"/>
  <c r="E307" i="1173"/>
  <c r="R306" i="1173"/>
  <c r="E306" i="1173"/>
  <c r="R305" i="1173"/>
  <c r="E305" i="1173"/>
  <c r="R304" i="1173"/>
  <c r="E304" i="1173"/>
  <c r="R303" i="1173"/>
  <c r="E303" i="1173"/>
  <c r="R302" i="1173"/>
  <c r="E302" i="1173"/>
  <c r="R301" i="1173"/>
  <c r="E301" i="1173"/>
  <c r="R300" i="1173"/>
  <c r="E300" i="1173"/>
  <c r="AG299" i="1173"/>
  <c r="R299" i="1173"/>
  <c r="E299" i="1173"/>
  <c r="R298" i="1173"/>
  <c r="E298" i="1173"/>
  <c r="R297" i="1173"/>
  <c r="E297" i="1173"/>
  <c r="R296" i="1173"/>
  <c r="E296" i="1173"/>
  <c r="R295" i="1173"/>
  <c r="E295" i="1173"/>
  <c r="R294" i="1173"/>
  <c r="E294" i="1173"/>
  <c r="R293" i="1173"/>
  <c r="E293" i="1173"/>
  <c r="R292" i="1173"/>
  <c r="E292" i="1173"/>
  <c r="R291" i="1173"/>
  <c r="E291" i="1173"/>
  <c r="R290" i="1173"/>
  <c r="E290" i="1173"/>
  <c r="R289" i="1173"/>
  <c r="E289" i="1173"/>
  <c r="R288" i="1173"/>
  <c r="E288" i="1173"/>
  <c r="R287" i="1173"/>
  <c r="E287" i="1173"/>
  <c r="R286" i="1173"/>
  <c r="E286" i="1173"/>
  <c r="R285" i="1173"/>
  <c r="E285" i="1173"/>
  <c r="R284" i="1173"/>
  <c r="E284" i="1173"/>
  <c r="R283" i="1173"/>
  <c r="E283" i="1173"/>
  <c r="R282" i="1173"/>
  <c r="E282" i="1173"/>
  <c r="R281" i="1173"/>
  <c r="E281" i="1173"/>
  <c r="R280" i="1173"/>
  <c r="E280" i="1173"/>
  <c r="R279" i="1173"/>
  <c r="E279" i="1173"/>
  <c r="R278" i="1173"/>
  <c r="E278" i="1173"/>
  <c r="R277" i="1173"/>
  <c r="E277" i="1173"/>
  <c r="R276" i="1173"/>
  <c r="E276" i="1173"/>
  <c r="R275" i="1173"/>
  <c r="E275" i="1173"/>
  <c r="R274" i="1173"/>
  <c r="E274" i="1173"/>
  <c r="R273" i="1173"/>
  <c r="E273" i="1173"/>
  <c r="R272" i="1173"/>
  <c r="E272" i="1173"/>
  <c r="R271" i="1173"/>
  <c r="E271" i="1173"/>
  <c r="R270" i="1173"/>
  <c r="E270" i="1173"/>
  <c r="R269" i="1173"/>
  <c r="E269" i="1173"/>
  <c r="R268" i="1173"/>
  <c r="E268" i="1173"/>
  <c r="R267" i="1173"/>
  <c r="E267" i="1173"/>
  <c r="R266" i="1173"/>
  <c r="E266" i="1173"/>
  <c r="R265" i="1173"/>
  <c r="E265" i="1173"/>
  <c r="R264" i="1173"/>
  <c r="E264" i="1173"/>
  <c r="R263" i="1173"/>
  <c r="E263" i="1173"/>
  <c r="R262" i="1173"/>
  <c r="E262" i="1173"/>
  <c r="R261" i="1173"/>
  <c r="E261" i="1173"/>
  <c r="R260" i="1173"/>
  <c r="E260" i="1173"/>
  <c r="R259" i="1173"/>
  <c r="E259" i="1173"/>
  <c r="R258" i="1173"/>
  <c r="E258" i="1173"/>
  <c r="R257" i="1173"/>
  <c r="E257" i="1173"/>
  <c r="R256" i="1173"/>
  <c r="E256" i="1173"/>
  <c r="R255" i="1173"/>
  <c r="E255" i="1173"/>
  <c r="R254" i="1173"/>
  <c r="E254" i="1173"/>
  <c r="R253" i="1173"/>
  <c r="E253" i="1173"/>
  <c r="R252" i="1173"/>
  <c r="E252" i="1173"/>
  <c r="AG251" i="1173"/>
  <c r="R251" i="1173"/>
  <c r="E251" i="1173"/>
  <c r="R250" i="1173"/>
  <c r="E250" i="1173"/>
  <c r="R249" i="1173"/>
  <c r="E249" i="1173"/>
  <c r="R248" i="1173"/>
  <c r="E248" i="1173"/>
  <c r="R247" i="1173"/>
  <c r="E247" i="1173"/>
  <c r="R246" i="1173"/>
  <c r="E246" i="1173"/>
  <c r="R245" i="1173"/>
  <c r="E245" i="1173"/>
  <c r="R244" i="1173"/>
  <c r="E244" i="1173"/>
  <c r="R243" i="1173"/>
  <c r="E243" i="1173"/>
  <c r="R242" i="1173"/>
  <c r="E242" i="1173"/>
  <c r="R241" i="1173"/>
  <c r="E241" i="1173"/>
  <c r="R240" i="1173"/>
  <c r="E240" i="1173"/>
  <c r="AG239" i="1173"/>
  <c r="R239" i="1173"/>
  <c r="E239" i="1173"/>
  <c r="R238" i="1173"/>
  <c r="E238" i="1173"/>
  <c r="R237" i="1173"/>
  <c r="E237" i="1173"/>
  <c r="R236" i="1173"/>
  <c r="E236" i="1173"/>
  <c r="R235" i="1173"/>
  <c r="E235" i="1173"/>
  <c r="R234" i="1173"/>
  <c r="E234" i="1173"/>
  <c r="R233" i="1173"/>
  <c r="E233" i="1173"/>
  <c r="R232" i="1173"/>
  <c r="E232" i="1173"/>
  <c r="R231" i="1173"/>
  <c r="E231" i="1173"/>
  <c r="R230" i="1173"/>
  <c r="E230" i="1173"/>
  <c r="R229" i="1173"/>
  <c r="E229" i="1173"/>
  <c r="R228" i="1173"/>
  <c r="E228" i="1173"/>
  <c r="AG227" i="1173"/>
  <c r="R227" i="1173"/>
  <c r="E227" i="1173"/>
  <c r="R226" i="1173"/>
  <c r="E226" i="1173"/>
  <c r="R225" i="1173"/>
  <c r="E225" i="1173"/>
  <c r="R224" i="1173"/>
  <c r="E224" i="1173"/>
  <c r="R223" i="1173"/>
  <c r="E223" i="1173"/>
  <c r="R222" i="1173"/>
  <c r="E222" i="1173"/>
  <c r="R221" i="1173"/>
  <c r="E221" i="1173"/>
  <c r="R220" i="1173"/>
  <c r="E220" i="1173"/>
  <c r="R219" i="1173"/>
  <c r="E219" i="1173"/>
  <c r="R218" i="1173"/>
  <c r="E218" i="1173"/>
  <c r="R217" i="1173"/>
  <c r="E217" i="1173"/>
  <c r="R216" i="1173"/>
  <c r="E216" i="1173"/>
  <c r="AG215" i="1173"/>
  <c r="R215" i="1173"/>
  <c r="E215" i="1173"/>
  <c r="R214" i="1173"/>
  <c r="E214" i="1173"/>
  <c r="R213" i="1173"/>
  <c r="E213" i="1173"/>
  <c r="R212" i="1173"/>
  <c r="E212" i="1173"/>
  <c r="R211" i="1173"/>
  <c r="E211" i="1173"/>
  <c r="R210" i="1173"/>
  <c r="E210" i="1173"/>
  <c r="R209" i="1173"/>
  <c r="E209" i="1173"/>
  <c r="R208" i="1173"/>
  <c r="E208" i="1173"/>
  <c r="R207" i="1173"/>
  <c r="E207" i="1173"/>
  <c r="R206" i="1173"/>
  <c r="E206" i="1173"/>
  <c r="R205" i="1173"/>
  <c r="E205" i="1173"/>
  <c r="R204" i="1173"/>
  <c r="E204" i="1173"/>
  <c r="AG203" i="1173"/>
  <c r="R203" i="1173"/>
  <c r="E203" i="1173"/>
  <c r="R202" i="1173"/>
  <c r="E202" i="1173"/>
  <c r="R201" i="1173"/>
  <c r="E201" i="1173"/>
  <c r="R200" i="1173"/>
  <c r="E200" i="1173"/>
  <c r="R199" i="1173"/>
  <c r="E199" i="1173"/>
  <c r="R198" i="1173"/>
  <c r="E198" i="1173"/>
  <c r="R197" i="1173"/>
  <c r="E197" i="1173"/>
  <c r="R196" i="1173"/>
  <c r="E196" i="1173"/>
  <c r="R195" i="1173"/>
  <c r="E195" i="1173"/>
  <c r="R194" i="1173"/>
  <c r="E194" i="1173"/>
  <c r="R193" i="1173"/>
  <c r="E193" i="1173"/>
  <c r="R192" i="1173"/>
  <c r="E192" i="1173"/>
  <c r="AG191" i="1173"/>
  <c r="R191" i="1173"/>
  <c r="E191" i="1173"/>
  <c r="R190" i="1173"/>
  <c r="E190" i="1173"/>
  <c r="R189" i="1173"/>
  <c r="E189" i="1173"/>
  <c r="R188" i="1173"/>
  <c r="E188" i="1173"/>
  <c r="R187" i="1173"/>
  <c r="E187" i="1173"/>
  <c r="R186" i="1173"/>
  <c r="E186" i="1173"/>
  <c r="R185" i="1173"/>
  <c r="E185" i="1173"/>
  <c r="R184" i="1173"/>
  <c r="E184" i="1173"/>
  <c r="R183" i="1173"/>
  <c r="E183" i="1173"/>
  <c r="R182" i="1173"/>
  <c r="E182" i="1173"/>
  <c r="R181" i="1173"/>
  <c r="E181" i="1173"/>
  <c r="R180" i="1173"/>
  <c r="E180" i="1173"/>
  <c r="R179" i="1173"/>
  <c r="E179" i="1173"/>
  <c r="R178" i="1173"/>
  <c r="E178" i="1173"/>
  <c r="R177" i="1173"/>
  <c r="E177" i="1173"/>
  <c r="R176" i="1173"/>
  <c r="E176" i="1173"/>
  <c r="R175" i="1173"/>
  <c r="E175" i="1173"/>
  <c r="R174" i="1173"/>
  <c r="E174" i="1173"/>
  <c r="R173" i="1173"/>
  <c r="E173" i="1173"/>
  <c r="R172" i="1173"/>
  <c r="E172" i="1173"/>
  <c r="R171" i="1173"/>
  <c r="E171" i="1173"/>
  <c r="R170" i="1173"/>
  <c r="E170" i="1173"/>
  <c r="R169" i="1173"/>
  <c r="E169" i="1173"/>
  <c r="R168" i="1173"/>
  <c r="E168" i="1173"/>
  <c r="AG167" i="1173"/>
  <c r="R167" i="1173"/>
  <c r="E167" i="1173"/>
  <c r="R166" i="1173"/>
  <c r="E166" i="1173"/>
  <c r="R165" i="1173"/>
  <c r="E165" i="1173"/>
  <c r="R164" i="1173"/>
  <c r="E164" i="1173"/>
  <c r="R163" i="1173"/>
  <c r="E163" i="1173"/>
  <c r="R162" i="1173"/>
  <c r="E162" i="1173"/>
  <c r="R161" i="1173"/>
  <c r="E161" i="1173"/>
  <c r="R160" i="1173"/>
  <c r="E160" i="1173"/>
  <c r="R159" i="1173"/>
  <c r="E159" i="1173"/>
  <c r="R158" i="1173"/>
  <c r="E158" i="1173"/>
  <c r="R157" i="1173"/>
  <c r="E157" i="1173"/>
  <c r="R156" i="1173"/>
  <c r="E156" i="1173"/>
  <c r="AG155" i="1173"/>
  <c r="R155" i="1173"/>
  <c r="E155" i="1173"/>
  <c r="R154" i="1173"/>
  <c r="E154" i="1173"/>
  <c r="R153" i="1173"/>
  <c r="E153" i="1173"/>
  <c r="R152" i="1173"/>
  <c r="E152" i="1173"/>
  <c r="R151" i="1173"/>
  <c r="E151" i="1173"/>
  <c r="R150" i="1173"/>
  <c r="E150" i="1173"/>
  <c r="R149" i="1173"/>
  <c r="E149" i="1173"/>
  <c r="R148" i="1173"/>
  <c r="E148" i="1173"/>
  <c r="R147" i="1173"/>
  <c r="E147" i="1173"/>
  <c r="R146" i="1173"/>
  <c r="E146" i="1173"/>
  <c r="R145" i="1173"/>
  <c r="E145" i="1173"/>
  <c r="R144" i="1173"/>
  <c r="E144" i="1173"/>
  <c r="R143" i="1173"/>
  <c r="E143" i="1173"/>
  <c r="R142" i="1173"/>
  <c r="E142" i="1173"/>
  <c r="R141" i="1173"/>
  <c r="E141" i="1173"/>
  <c r="R140" i="1173"/>
  <c r="E140" i="1173"/>
  <c r="R139" i="1173"/>
  <c r="E139" i="1173"/>
  <c r="R138" i="1173"/>
  <c r="E138" i="1173"/>
  <c r="R137" i="1173"/>
  <c r="E137" i="1173"/>
  <c r="R136" i="1173"/>
  <c r="E136" i="1173"/>
  <c r="R135" i="1173"/>
  <c r="E135" i="1173"/>
  <c r="R134" i="1173"/>
  <c r="E134" i="1173"/>
  <c r="R133" i="1173"/>
  <c r="E133" i="1173"/>
  <c r="R132" i="1173"/>
  <c r="E132" i="1173"/>
  <c r="R131" i="1173"/>
  <c r="E131" i="1173"/>
  <c r="R130" i="1173"/>
  <c r="E130" i="1173"/>
  <c r="R129" i="1173"/>
  <c r="E129" i="1173"/>
  <c r="R128" i="1173"/>
  <c r="E128" i="1173"/>
  <c r="R127" i="1173"/>
  <c r="E127" i="1173"/>
  <c r="R126" i="1173"/>
  <c r="E126" i="1173"/>
  <c r="R125" i="1173"/>
  <c r="E125" i="1173"/>
  <c r="R124" i="1173"/>
  <c r="E124" i="1173"/>
  <c r="R123" i="1173"/>
  <c r="E123" i="1173"/>
  <c r="R122" i="1173"/>
  <c r="E122" i="1173"/>
  <c r="R121" i="1173"/>
  <c r="E121" i="1173"/>
  <c r="R120" i="1173"/>
  <c r="E120" i="1173"/>
  <c r="R119" i="1173"/>
  <c r="E119" i="1173"/>
  <c r="R118" i="1173"/>
  <c r="E118" i="1173"/>
  <c r="R117" i="1173"/>
  <c r="E117" i="1173"/>
  <c r="R116" i="1173"/>
  <c r="E116" i="1173"/>
  <c r="R115" i="1173"/>
  <c r="E115" i="1173"/>
  <c r="R114" i="1173"/>
  <c r="E114" i="1173"/>
  <c r="R113" i="1173"/>
  <c r="E113" i="1173"/>
  <c r="R112" i="1173"/>
  <c r="E112" i="1173"/>
  <c r="R111" i="1173"/>
  <c r="E111" i="1173"/>
  <c r="R110" i="1173"/>
  <c r="E110" i="1173"/>
  <c r="R109" i="1173"/>
  <c r="E109" i="1173"/>
  <c r="R108" i="1173"/>
  <c r="E108" i="1173"/>
  <c r="R107" i="1173"/>
  <c r="E107" i="1173"/>
  <c r="R106" i="1173"/>
  <c r="E106" i="1173"/>
  <c r="R105" i="1173"/>
  <c r="E105" i="1173"/>
  <c r="R104" i="1173"/>
  <c r="E104" i="1173"/>
  <c r="R103" i="1173"/>
  <c r="E103" i="1173"/>
  <c r="R102" i="1173"/>
  <c r="E102" i="1173"/>
  <c r="R101" i="1173"/>
  <c r="E101" i="1173"/>
  <c r="R100" i="1173"/>
  <c r="E100" i="1173"/>
  <c r="R99" i="1173"/>
  <c r="E99" i="1173"/>
  <c r="R98" i="1173"/>
  <c r="E98" i="1173"/>
  <c r="R97" i="1173"/>
  <c r="E97" i="1173"/>
  <c r="R96" i="1173"/>
  <c r="E96" i="1173"/>
  <c r="R95" i="1173"/>
  <c r="E95" i="1173"/>
  <c r="R94" i="1173"/>
  <c r="E94" i="1173"/>
  <c r="R93" i="1173"/>
  <c r="E93" i="1173"/>
  <c r="R92" i="1173"/>
  <c r="E92" i="1173"/>
  <c r="R91" i="1173"/>
  <c r="E91" i="1173"/>
  <c r="R90" i="1173"/>
  <c r="E90" i="1173"/>
  <c r="R89" i="1173"/>
  <c r="E89" i="1173"/>
  <c r="R88" i="1173"/>
  <c r="E88" i="1173"/>
  <c r="R87" i="1173"/>
  <c r="E87" i="1173"/>
  <c r="R86" i="1173"/>
  <c r="E86" i="1173"/>
  <c r="R85" i="1173"/>
  <c r="E85" i="1173"/>
  <c r="R84" i="1173"/>
  <c r="E84" i="1173"/>
  <c r="R83" i="1173"/>
  <c r="E83" i="1173"/>
  <c r="R82" i="1173"/>
  <c r="E82" i="1173"/>
  <c r="R81" i="1173"/>
  <c r="E81" i="1173"/>
  <c r="R80" i="1173"/>
  <c r="E80" i="1173"/>
  <c r="R79" i="1173"/>
  <c r="E79" i="1173"/>
  <c r="R78" i="1173"/>
  <c r="E78" i="1173"/>
  <c r="R77" i="1173"/>
  <c r="E77" i="1173"/>
  <c r="R76" i="1173"/>
  <c r="E76" i="1173"/>
  <c r="R75" i="1173"/>
  <c r="E75" i="1173"/>
  <c r="R74" i="1173"/>
  <c r="E74" i="1173"/>
  <c r="R73" i="1173"/>
  <c r="E73" i="1173"/>
  <c r="R72" i="1173"/>
  <c r="E72" i="1173"/>
  <c r="R71" i="1173"/>
  <c r="E71" i="1173"/>
  <c r="R70" i="1173"/>
  <c r="E70" i="1173"/>
  <c r="R69" i="1173"/>
  <c r="E69" i="1173"/>
  <c r="R68" i="1173"/>
  <c r="E68" i="1173"/>
  <c r="R67" i="1173"/>
  <c r="E67" i="1173"/>
  <c r="R66" i="1173"/>
  <c r="E66" i="1173"/>
  <c r="R65" i="1173"/>
  <c r="E65" i="1173"/>
  <c r="R64" i="1173"/>
  <c r="E64" i="1173"/>
  <c r="R63" i="1173"/>
  <c r="E63" i="1173"/>
  <c r="R62" i="1173"/>
  <c r="E62" i="1173"/>
  <c r="R61" i="1173"/>
  <c r="E61" i="1173"/>
  <c r="R60" i="1173"/>
  <c r="E60" i="1173"/>
  <c r="R59" i="1173"/>
  <c r="E59" i="1173"/>
  <c r="R58" i="1173"/>
  <c r="E58" i="1173"/>
  <c r="R57" i="1173"/>
  <c r="E57" i="1173"/>
  <c r="R56" i="1173"/>
  <c r="E56" i="1173"/>
  <c r="R55" i="1173"/>
  <c r="E55" i="1173"/>
  <c r="R54" i="1173"/>
  <c r="E54" i="1173"/>
  <c r="R53" i="1173"/>
  <c r="E53" i="1173"/>
  <c r="R52" i="1173"/>
  <c r="E52" i="1173"/>
  <c r="R51" i="1173"/>
  <c r="E51" i="1173"/>
  <c r="R50" i="1173"/>
  <c r="E50" i="1173"/>
  <c r="R49" i="1173"/>
  <c r="E49" i="1173"/>
  <c r="R48" i="1173"/>
  <c r="E48" i="1173"/>
  <c r="R47" i="1173"/>
  <c r="E47" i="1173"/>
  <c r="R46" i="1173"/>
  <c r="E46" i="1173"/>
  <c r="R45" i="1173"/>
  <c r="E45" i="1173"/>
  <c r="R44" i="1173"/>
  <c r="E44" i="1173"/>
  <c r="R43" i="1173"/>
  <c r="E43" i="1173"/>
  <c r="R42" i="1173"/>
  <c r="E42" i="1173"/>
  <c r="R41" i="1173"/>
  <c r="E41" i="1173"/>
  <c r="R40" i="1173"/>
  <c r="E40" i="1173"/>
  <c r="R39" i="1173"/>
  <c r="E39" i="1173"/>
  <c r="R38" i="1173"/>
  <c r="E38" i="1173"/>
  <c r="R37" i="1173"/>
  <c r="E37" i="1173"/>
  <c r="AY19" i="1173"/>
  <c r="M1000" i="339"/>
  <c r="J1000" i="339"/>
  <c r="M999" i="339"/>
  <c r="J999" i="339"/>
  <c r="M998" i="339"/>
  <c r="J998" i="339"/>
  <c r="M997" i="339"/>
  <c r="J997" i="339"/>
  <c r="M996" i="339"/>
  <c r="J996" i="339"/>
  <c r="M995" i="339"/>
  <c r="J995" i="339"/>
  <c r="M994" i="339"/>
  <c r="J994" i="339"/>
  <c r="M993" i="339"/>
  <c r="J993" i="339"/>
  <c r="M992" i="339"/>
  <c r="J992" i="339"/>
  <c r="M991" i="339"/>
  <c r="J991" i="339"/>
  <c r="M990" i="339"/>
  <c r="J990" i="339"/>
  <c r="M989" i="339"/>
  <c r="J989" i="339"/>
  <c r="M988" i="339"/>
  <c r="J988" i="339"/>
  <c r="M987" i="339"/>
  <c r="J987" i="339"/>
  <c r="M986" i="339"/>
  <c r="J986" i="339"/>
  <c r="M985" i="339"/>
  <c r="J985" i="339"/>
  <c r="M984" i="339"/>
  <c r="J984" i="339"/>
  <c r="M983" i="339"/>
  <c r="J983" i="339"/>
  <c r="M982" i="339"/>
  <c r="J982" i="339"/>
  <c r="J981" i="339"/>
  <c r="M980" i="339"/>
  <c r="J980" i="339"/>
  <c r="M979" i="339"/>
  <c r="J979" i="339"/>
  <c r="M978" i="339"/>
  <c r="J978" i="339"/>
  <c r="M977" i="339"/>
  <c r="J977" i="339"/>
  <c r="M976" i="339"/>
  <c r="J976" i="339"/>
  <c r="M975" i="339"/>
  <c r="J975" i="339"/>
  <c r="M974" i="339"/>
  <c r="J974" i="339"/>
  <c r="M973" i="339"/>
  <c r="J973" i="339"/>
  <c r="M972" i="339"/>
  <c r="J972" i="339"/>
  <c r="M971" i="339"/>
  <c r="J971" i="339"/>
  <c r="M970" i="339"/>
  <c r="J970" i="339"/>
  <c r="M969" i="339"/>
  <c r="J969" i="339"/>
  <c r="M968" i="339"/>
  <c r="J968" i="339"/>
  <c r="M967" i="339"/>
  <c r="J967" i="339"/>
  <c r="M966" i="339"/>
  <c r="J966" i="339"/>
  <c r="M965" i="339"/>
  <c r="J965" i="339"/>
  <c r="M964" i="339"/>
  <c r="J964" i="339"/>
  <c r="M963" i="339"/>
  <c r="J963" i="339"/>
  <c r="M962" i="339"/>
  <c r="J962" i="339"/>
  <c r="M961" i="339"/>
  <c r="J961" i="339"/>
  <c r="M960" i="339"/>
  <c r="J960" i="339"/>
  <c r="M959" i="339"/>
  <c r="J959" i="339"/>
  <c r="M958" i="339"/>
  <c r="J958" i="339"/>
  <c r="M957" i="339"/>
  <c r="J957" i="339"/>
  <c r="M956" i="339"/>
  <c r="J956" i="339"/>
  <c r="M955" i="339"/>
  <c r="J955" i="339"/>
  <c r="M954" i="339"/>
  <c r="J954" i="339"/>
  <c r="M953" i="339"/>
  <c r="J953" i="339"/>
  <c r="M952" i="339"/>
  <c r="J952" i="339"/>
  <c r="M951" i="339"/>
  <c r="J951" i="339"/>
  <c r="M950" i="339"/>
  <c r="J950" i="339"/>
  <c r="M949" i="339"/>
  <c r="J949" i="339"/>
  <c r="M948" i="339"/>
  <c r="J948" i="339"/>
  <c r="M947" i="339"/>
  <c r="J947" i="339"/>
  <c r="M946" i="339"/>
  <c r="J946" i="339"/>
  <c r="M945" i="339"/>
  <c r="J945" i="339"/>
  <c r="M944" i="339"/>
  <c r="J944" i="339"/>
  <c r="M943" i="339"/>
  <c r="J943" i="339"/>
  <c r="M942" i="339"/>
  <c r="J942" i="339"/>
  <c r="M941" i="339"/>
  <c r="J941" i="339"/>
  <c r="M940" i="339"/>
  <c r="J940" i="339"/>
  <c r="M939" i="339"/>
  <c r="J939" i="339"/>
  <c r="M938" i="339"/>
  <c r="J938" i="339"/>
  <c r="M937" i="339"/>
  <c r="J937" i="339"/>
  <c r="M936" i="339"/>
  <c r="J936" i="339"/>
  <c r="M935" i="339"/>
  <c r="J935" i="339"/>
  <c r="M934" i="339"/>
  <c r="J934" i="339"/>
  <c r="M933" i="339"/>
  <c r="J933" i="339"/>
  <c r="M932" i="339"/>
  <c r="J932" i="339"/>
  <c r="M931" i="339"/>
  <c r="J931" i="339"/>
  <c r="M930" i="339"/>
  <c r="J930" i="339"/>
  <c r="M929" i="339"/>
  <c r="J929" i="339"/>
  <c r="M928" i="339"/>
  <c r="J928" i="339"/>
  <c r="M927" i="339"/>
  <c r="J927" i="339"/>
  <c r="M926" i="339"/>
  <c r="J926" i="339"/>
  <c r="M925" i="339"/>
  <c r="J925" i="339"/>
  <c r="M924" i="339"/>
  <c r="J924" i="339"/>
  <c r="M923" i="339"/>
  <c r="J923" i="339"/>
  <c r="M922" i="339"/>
  <c r="J922" i="339"/>
  <c r="M921" i="339"/>
  <c r="J921" i="339"/>
  <c r="M920" i="339"/>
  <c r="J920" i="339"/>
  <c r="M919" i="339"/>
  <c r="J919" i="339"/>
  <c r="M918" i="339"/>
  <c r="J918" i="339"/>
  <c r="M917" i="339"/>
  <c r="J917" i="339"/>
  <c r="M916" i="339"/>
  <c r="J916" i="339"/>
  <c r="M915" i="339"/>
  <c r="J915" i="339"/>
  <c r="M914" i="339"/>
  <c r="J914" i="339"/>
  <c r="M913" i="339"/>
  <c r="J913" i="339"/>
  <c r="M912" i="339"/>
  <c r="J912" i="339"/>
  <c r="M911" i="339"/>
  <c r="J911" i="339"/>
  <c r="M910" i="339"/>
  <c r="J910" i="339"/>
  <c r="M909" i="339"/>
  <c r="J909" i="339"/>
  <c r="M908" i="339"/>
  <c r="J908" i="339"/>
  <c r="M907" i="339"/>
  <c r="J907" i="339"/>
  <c r="M906" i="339"/>
  <c r="J906" i="339"/>
  <c r="M905" i="339"/>
  <c r="J905" i="339"/>
  <c r="M904" i="339"/>
  <c r="J904" i="339"/>
  <c r="M903" i="339"/>
  <c r="J903" i="339"/>
  <c r="M902" i="339"/>
  <c r="J902" i="339"/>
  <c r="M901" i="339"/>
  <c r="J901" i="339"/>
  <c r="M900" i="339"/>
  <c r="J900" i="339"/>
  <c r="M899" i="339"/>
  <c r="J899" i="339"/>
  <c r="M898" i="339"/>
  <c r="J898" i="339"/>
  <c r="M897" i="339"/>
  <c r="J897" i="339"/>
  <c r="M896" i="339"/>
  <c r="J896" i="339"/>
  <c r="M895" i="339"/>
  <c r="J895" i="339"/>
  <c r="M894" i="339"/>
  <c r="J894" i="339"/>
  <c r="M893" i="339"/>
  <c r="J893" i="339"/>
  <c r="M892" i="339"/>
  <c r="J892" i="339"/>
  <c r="M891" i="339"/>
  <c r="J891" i="339"/>
  <c r="M890" i="339"/>
  <c r="J890" i="339"/>
  <c r="M889" i="339"/>
  <c r="J889" i="339"/>
  <c r="M888" i="339"/>
  <c r="J888" i="339"/>
  <c r="M887" i="339"/>
  <c r="J887" i="339"/>
  <c r="M886" i="339"/>
  <c r="J886" i="339"/>
  <c r="M885" i="339"/>
  <c r="J885" i="339"/>
  <c r="M884" i="339"/>
  <c r="J884" i="339"/>
  <c r="M883" i="339"/>
  <c r="J883" i="339"/>
  <c r="M882" i="339"/>
  <c r="J882" i="339"/>
  <c r="M881" i="339"/>
  <c r="J881" i="339"/>
  <c r="M880" i="339"/>
  <c r="J880" i="339"/>
  <c r="M879" i="339"/>
  <c r="J879" i="339"/>
  <c r="M878" i="339"/>
  <c r="J878" i="339"/>
  <c r="M877" i="339"/>
  <c r="J877" i="339"/>
  <c r="M876" i="339"/>
  <c r="J876" i="339"/>
  <c r="M875" i="339"/>
  <c r="J875" i="339"/>
  <c r="M874" i="339"/>
  <c r="J874" i="339"/>
  <c r="M873" i="339"/>
  <c r="J873" i="339"/>
  <c r="M872" i="339"/>
  <c r="J872" i="339"/>
  <c r="M871" i="339"/>
  <c r="J871" i="339"/>
  <c r="M870" i="339"/>
  <c r="J870" i="339"/>
  <c r="M869" i="339"/>
  <c r="J869" i="339"/>
  <c r="M868" i="339"/>
  <c r="J868" i="339"/>
  <c r="M867" i="339"/>
  <c r="J867" i="339"/>
  <c r="M866" i="339"/>
  <c r="J866" i="339"/>
  <c r="M865" i="339"/>
  <c r="J865" i="339"/>
  <c r="M864" i="339"/>
  <c r="J864" i="339"/>
  <c r="M863" i="339"/>
  <c r="J863" i="339"/>
  <c r="M862" i="339"/>
  <c r="J862" i="339"/>
  <c r="M861" i="339"/>
  <c r="J861" i="339"/>
  <c r="M860" i="339"/>
  <c r="J860" i="339"/>
  <c r="M859" i="339"/>
  <c r="J859" i="339"/>
  <c r="M858" i="339"/>
  <c r="J858" i="339"/>
  <c r="M857" i="339"/>
  <c r="J857" i="339"/>
  <c r="M856" i="339"/>
  <c r="J856" i="339"/>
  <c r="M855" i="339"/>
  <c r="J855" i="339"/>
  <c r="M854" i="339"/>
  <c r="J854" i="339"/>
  <c r="M853" i="339"/>
  <c r="J853" i="339"/>
  <c r="M852" i="339"/>
  <c r="J852" i="339"/>
  <c r="M851" i="339"/>
  <c r="J851" i="339"/>
  <c r="M850" i="339"/>
  <c r="J850" i="339"/>
  <c r="M849" i="339"/>
  <c r="J849" i="339"/>
  <c r="M848" i="339"/>
  <c r="J848" i="339"/>
  <c r="M847" i="339"/>
  <c r="J847" i="339"/>
  <c r="M846" i="339"/>
  <c r="J846" i="339"/>
  <c r="M845" i="339"/>
  <c r="J845" i="339"/>
  <c r="M844" i="339"/>
  <c r="J844" i="339"/>
  <c r="M843" i="339"/>
  <c r="J843" i="339"/>
  <c r="M842" i="339"/>
  <c r="J842" i="339"/>
  <c r="M841" i="339"/>
  <c r="J841" i="339"/>
  <c r="M840" i="339"/>
  <c r="J840" i="339"/>
  <c r="M839" i="339"/>
  <c r="J839" i="339"/>
  <c r="M838" i="339"/>
  <c r="J838" i="339"/>
  <c r="M837" i="339"/>
  <c r="J837" i="339"/>
  <c r="M836" i="339"/>
  <c r="J836" i="339"/>
  <c r="M835" i="339"/>
  <c r="J835" i="339"/>
  <c r="M834" i="339"/>
  <c r="J834" i="339"/>
  <c r="M833" i="339"/>
  <c r="J833" i="339"/>
  <c r="M832" i="339"/>
  <c r="J832" i="339"/>
  <c r="M831" i="339"/>
  <c r="J831" i="339"/>
  <c r="M830" i="339"/>
  <c r="J830" i="339"/>
  <c r="M829" i="339"/>
  <c r="J829" i="339"/>
  <c r="M828" i="339"/>
  <c r="J828" i="339"/>
  <c r="M827" i="339"/>
  <c r="J827" i="339"/>
  <c r="M826" i="339"/>
  <c r="J826" i="339"/>
  <c r="M825" i="339"/>
  <c r="J825" i="339"/>
  <c r="M824" i="339"/>
  <c r="J824" i="339"/>
  <c r="M823" i="339"/>
  <c r="J823" i="339"/>
  <c r="M822" i="339"/>
  <c r="J822" i="339"/>
  <c r="M821" i="339"/>
  <c r="J821" i="339"/>
  <c r="M820" i="339"/>
  <c r="J820" i="339"/>
  <c r="M819" i="339"/>
  <c r="J819" i="339"/>
  <c r="M818" i="339"/>
  <c r="J818" i="339"/>
  <c r="M817" i="339"/>
  <c r="J817" i="339"/>
  <c r="M816" i="339"/>
  <c r="J816" i="339"/>
  <c r="M815" i="339"/>
  <c r="J815" i="339"/>
  <c r="M814" i="339"/>
  <c r="J814" i="339"/>
  <c r="M813" i="339"/>
  <c r="J813" i="339"/>
  <c r="M812" i="339"/>
  <c r="J812" i="339"/>
  <c r="M811" i="339"/>
  <c r="J811" i="339"/>
  <c r="M810" i="339"/>
  <c r="J810" i="339"/>
  <c r="M809" i="339"/>
  <c r="J809" i="339"/>
  <c r="M808" i="339"/>
  <c r="J808" i="339"/>
  <c r="M807" i="339"/>
  <c r="J807" i="339"/>
  <c r="M806" i="339"/>
  <c r="J806" i="339"/>
  <c r="M805" i="339"/>
  <c r="J805" i="339"/>
  <c r="M804" i="339"/>
  <c r="J804" i="339"/>
  <c r="M803" i="339"/>
  <c r="J803" i="339"/>
  <c r="M802" i="339"/>
  <c r="J802" i="339"/>
  <c r="M801" i="339"/>
  <c r="J801" i="339"/>
  <c r="M800" i="339"/>
  <c r="J800" i="339"/>
  <c r="M799" i="339"/>
  <c r="J799" i="339"/>
  <c r="M798" i="339"/>
  <c r="J798" i="339"/>
  <c r="M797" i="339"/>
  <c r="J797" i="339"/>
  <c r="M796" i="339"/>
  <c r="J796" i="339"/>
  <c r="M795" i="339"/>
  <c r="J795" i="339"/>
  <c r="M794" i="339"/>
  <c r="J794" i="339"/>
  <c r="M793" i="339"/>
  <c r="J793" i="339"/>
  <c r="M792" i="339"/>
  <c r="J792" i="339"/>
  <c r="M791" i="339"/>
  <c r="J791" i="339"/>
  <c r="M790" i="339"/>
  <c r="J790" i="339"/>
  <c r="M789" i="339"/>
  <c r="J789" i="339"/>
  <c r="M788" i="339"/>
  <c r="J788" i="339"/>
  <c r="M787" i="339"/>
  <c r="J787" i="339"/>
  <c r="M786" i="339"/>
  <c r="J786" i="339"/>
  <c r="M785" i="339"/>
  <c r="J785" i="339"/>
  <c r="M784" i="339"/>
  <c r="J784" i="339"/>
  <c r="M783" i="339"/>
  <c r="J783" i="339"/>
  <c r="M782" i="339"/>
  <c r="J782" i="339"/>
  <c r="M781" i="339"/>
  <c r="J781" i="339"/>
  <c r="M780" i="339"/>
  <c r="J780" i="339"/>
  <c r="M779" i="339"/>
  <c r="J779" i="339"/>
  <c r="M778" i="339"/>
  <c r="J778" i="339"/>
  <c r="M777" i="339"/>
  <c r="J777" i="339"/>
  <c r="M776" i="339"/>
  <c r="J776" i="339"/>
  <c r="M775" i="339"/>
  <c r="J775" i="339"/>
  <c r="M774" i="339"/>
  <c r="J774" i="339"/>
  <c r="M773" i="339"/>
  <c r="J773" i="339"/>
  <c r="M772" i="339"/>
  <c r="J772" i="339"/>
  <c r="M771" i="339"/>
  <c r="J771" i="339"/>
  <c r="M770" i="339"/>
  <c r="J770" i="339"/>
  <c r="M769" i="339"/>
  <c r="J769" i="339"/>
  <c r="M768" i="339"/>
  <c r="J768" i="339"/>
  <c r="M767" i="339"/>
  <c r="J767" i="339"/>
  <c r="M766" i="339"/>
  <c r="J766" i="339"/>
  <c r="M765" i="339"/>
  <c r="J765" i="339"/>
  <c r="M764" i="339"/>
  <c r="J764" i="339"/>
  <c r="M763" i="339"/>
  <c r="J763" i="339"/>
  <c r="M762" i="339"/>
  <c r="J762" i="339"/>
  <c r="M761" i="339"/>
  <c r="J761" i="339"/>
  <c r="M760" i="339"/>
  <c r="J760" i="339"/>
  <c r="M759" i="339"/>
  <c r="J759" i="339"/>
  <c r="M758" i="339"/>
  <c r="J758" i="339"/>
  <c r="M757" i="339"/>
  <c r="J757" i="339"/>
  <c r="M756" i="339"/>
  <c r="J756" i="339"/>
  <c r="M755" i="339"/>
  <c r="J755" i="339"/>
  <c r="M754" i="339"/>
  <c r="J754" i="339"/>
  <c r="M753" i="339"/>
  <c r="J753" i="339"/>
  <c r="M752" i="339"/>
  <c r="J752" i="339"/>
  <c r="M751" i="339"/>
  <c r="J751" i="339"/>
  <c r="M750" i="339"/>
  <c r="J750" i="339"/>
  <c r="M749" i="339"/>
  <c r="J749" i="339"/>
  <c r="M748" i="339"/>
  <c r="J748" i="339"/>
  <c r="M747" i="339"/>
  <c r="J747" i="339"/>
  <c r="M746" i="339"/>
  <c r="J746" i="339"/>
  <c r="M745" i="339"/>
  <c r="J745" i="339"/>
  <c r="M744" i="339"/>
  <c r="J744" i="339"/>
  <c r="M743" i="339"/>
  <c r="J743" i="339"/>
  <c r="M742" i="339"/>
  <c r="J742" i="339"/>
  <c r="M741" i="339"/>
  <c r="J741" i="339"/>
  <c r="M740" i="339"/>
  <c r="J740" i="339"/>
  <c r="M739" i="339"/>
  <c r="J739" i="339"/>
  <c r="M738" i="339"/>
  <c r="J738" i="339"/>
  <c r="M737" i="339"/>
  <c r="J737" i="339"/>
  <c r="M736" i="339"/>
  <c r="J736" i="339"/>
  <c r="M735" i="339"/>
  <c r="J735" i="339"/>
  <c r="M734" i="339"/>
  <c r="J734" i="339"/>
  <c r="M733" i="339"/>
  <c r="J733" i="339"/>
  <c r="M732" i="339"/>
  <c r="J732" i="339"/>
  <c r="M731" i="339"/>
  <c r="J731" i="339"/>
  <c r="M730" i="339"/>
  <c r="J730" i="339"/>
  <c r="M729" i="339"/>
  <c r="J729" i="339"/>
  <c r="M728" i="339"/>
  <c r="J728" i="339"/>
  <c r="M727" i="339"/>
  <c r="J727" i="339"/>
  <c r="M726" i="339"/>
  <c r="J726" i="339"/>
  <c r="M725" i="339"/>
  <c r="J725" i="339"/>
  <c r="M724" i="339"/>
  <c r="J724" i="339"/>
  <c r="M723" i="339"/>
  <c r="J723" i="339"/>
  <c r="M722" i="339"/>
  <c r="J722" i="339"/>
  <c r="M721" i="339"/>
  <c r="J721" i="339"/>
  <c r="M720" i="339"/>
  <c r="J720" i="339"/>
  <c r="M719" i="339"/>
  <c r="J719" i="339"/>
  <c r="M718" i="339"/>
  <c r="J718" i="339"/>
  <c r="M717" i="339"/>
  <c r="J717" i="339"/>
  <c r="M716" i="339"/>
  <c r="J716" i="339"/>
  <c r="M715" i="339"/>
  <c r="J715" i="339"/>
  <c r="M714" i="339"/>
  <c r="J714" i="339"/>
  <c r="M713" i="339"/>
  <c r="J713" i="339"/>
  <c r="M712" i="339"/>
  <c r="J712" i="339"/>
  <c r="M711" i="339"/>
  <c r="J711" i="339"/>
  <c r="M710" i="339"/>
  <c r="J710" i="339"/>
  <c r="M709" i="339"/>
  <c r="J709" i="339"/>
  <c r="M708" i="339"/>
  <c r="J708" i="339"/>
  <c r="M707" i="339"/>
  <c r="J707" i="339"/>
  <c r="M706" i="339"/>
  <c r="J706" i="339"/>
  <c r="M705" i="339"/>
  <c r="J705" i="339"/>
  <c r="M704" i="339"/>
  <c r="J704" i="339"/>
  <c r="M703" i="339"/>
  <c r="J703" i="339"/>
  <c r="M702" i="339"/>
  <c r="J702" i="339"/>
  <c r="M701" i="339"/>
  <c r="J701" i="339"/>
  <c r="M700" i="339"/>
  <c r="J700" i="339"/>
  <c r="M699" i="339"/>
  <c r="J699" i="339"/>
  <c r="M698" i="339"/>
  <c r="J698" i="339"/>
  <c r="M697" i="339"/>
  <c r="J697" i="339"/>
  <c r="M696" i="339"/>
  <c r="J696" i="339"/>
  <c r="M695" i="339"/>
  <c r="J695" i="339"/>
  <c r="M694" i="339"/>
  <c r="J694" i="339"/>
  <c r="M693" i="339"/>
  <c r="J693" i="339"/>
  <c r="M692" i="339"/>
  <c r="J692" i="339"/>
  <c r="M691" i="339"/>
  <c r="J691" i="339"/>
  <c r="M690" i="339"/>
  <c r="J690" i="339"/>
  <c r="M689" i="339"/>
  <c r="J689" i="339"/>
  <c r="M688" i="339"/>
  <c r="J688" i="339"/>
  <c r="M687" i="339"/>
  <c r="J687" i="339"/>
  <c r="M686" i="339"/>
  <c r="J686" i="339"/>
  <c r="M685" i="339"/>
  <c r="J685" i="339"/>
  <c r="M684" i="339"/>
  <c r="J684" i="339"/>
  <c r="M683" i="339"/>
  <c r="J683" i="339"/>
  <c r="M682" i="339"/>
  <c r="J682" i="339"/>
  <c r="M681" i="339"/>
  <c r="J681" i="339"/>
  <c r="M680" i="339"/>
  <c r="J680" i="339"/>
  <c r="M679" i="339"/>
  <c r="J679" i="339"/>
  <c r="M678" i="339"/>
  <c r="J678" i="339"/>
  <c r="M677" i="339"/>
  <c r="J677" i="339"/>
  <c r="M676" i="339"/>
  <c r="J676" i="339"/>
  <c r="M675" i="339"/>
  <c r="J675" i="339"/>
  <c r="M674" i="339"/>
  <c r="J674" i="339"/>
  <c r="M673" i="339"/>
  <c r="J673" i="339"/>
  <c r="M672" i="339"/>
  <c r="J672" i="339"/>
  <c r="M671" i="339"/>
  <c r="J671" i="339"/>
  <c r="M670" i="339"/>
  <c r="J670" i="339"/>
  <c r="M669" i="339"/>
  <c r="J669" i="339"/>
  <c r="M668" i="339"/>
  <c r="J668" i="339"/>
  <c r="M667" i="339"/>
  <c r="J667" i="339"/>
  <c r="M666" i="339"/>
  <c r="J666" i="339"/>
  <c r="M665" i="339"/>
  <c r="J665" i="339"/>
  <c r="M664" i="339"/>
  <c r="J664" i="339"/>
  <c r="M663" i="339"/>
  <c r="J663" i="339"/>
  <c r="M662" i="339"/>
  <c r="J662" i="339"/>
  <c r="M661" i="339"/>
  <c r="J661" i="339"/>
  <c r="M660" i="339"/>
  <c r="J660" i="339"/>
  <c r="M659" i="339"/>
  <c r="J659" i="339"/>
  <c r="M658" i="339"/>
  <c r="J658" i="339"/>
  <c r="M657" i="339"/>
  <c r="J657" i="339"/>
  <c r="M656" i="339"/>
  <c r="J656" i="339"/>
  <c r="M655" i="339"/>
  <c r="J655" i="339"/>
  <c r="M654" i="339"/>
  <c r="J654" i="339"/>
  <c r="M653" i="339"/>
  <c r="J653" i="339"/>
  <c r="M652" i="339"/>
  <c r="J652" i="339"/>
  <c r="M651" i="339"/>
  <c r="J651" i="339"/>
  <c r="M650" i="339"/>
  <c r="J650" i="339"/>
  <c r="M649" i="339"/>
  <c r="J649" i="339"/>
  <c r="M648" i="339"/>
  <c r="J648" i="339"/>
  <c r="M647" i="339"/>
  <c r="J647" i="339"/>
  <c r="M646" i="339"/>
  <c r="J646" i="339"/>
  <c r="M645" i="339"/>
  <c r="J645" i="339"/>
  <c r="M644" i="339"/>
  <c r="J644" i="339"/>
  <c r="M643" i="339"/>
  <c r="J643" i="339"/>
  <c r="M642" i="339"/>
  <c r="J642" i="339"/>
  <c r="M641" i="339"/>
  <c r="J641" i="339"/>
  <c r="M640" i="339"/>
  <c r="J640" i="339"/>
  <c r="M639" i="339"/>
  <c r="J639" i="339"/>
  <c r="M638" i="339"/>
  <c r="J638" i="339"/>
  <c r="M637" i="339"/>
  <c r="J637" i="339"/>
  <c r="M636" i="339"/>
  <c r="J636" i="339"/>
  <c r="M635" i="339"/>
  <c r="J635" i="339"/>
  <c r="M634" i="339"/>
  <c r="J634" i="339"/>
  <c r="M633" i="339"/>
  <c r="J633" i="339"/>
  <c r="M632" i="339"/>
  <c r="J632" i="339"/>
  <c r="M631" i="339"/>
  <c r="J631" i="339"/>
  <c r="M630" i="339"/>
  <c r="J630" i="339"/>
  <c r="M629" i="339"/>
  <c r="J629" i="339"/>
  <c r="M628" i="339"/>
  <c r="J628" i="339"/>
  <c r="M627" i="339"/>
  <c r="J627" i="339"/>
  <c r="M626" i="339"/>
  <c r="J626" i="339"/>
  <c r="M625" i="339"/>
  <c r="J625" i="339"/>
  <c r="M624" i="339"/>
  <c r="J624" i="339"/>
  <c r="M623" i="339"/>
  <c r="J623" i="339"/>
  <c r="M622" i="339"/>
  <c r="J622" i="339"/>
  <c r="M621" i="339"/>
  <c r="J621" i="339"/>
  <c r="M620" i="339"/>
  <c r="J620" i="339"/>
  <c r="M619" i="339"/>
  <c r="J619" i="339"/>
  <c r="M618" i="339"/>
  <c r="J618" i="339"/>
  <c r="M617" i="339"/>
  <c r="J617" i="339"/>
  <c r="M616" i="339"/>
  <c r="J616" i="339"/>
  <c r="M615" i="339"/>
  <c r="J615" i="339"/>
  <c r="M614" i="339"/>
  <c r="J614" i="339"/>
  <c r="M613" i="339"/>
  <c r="J613" i="339"/>
  <c r="M612" i="339"/>
  <c r="J612" i="339"/>
  <c r="M611" i="339"/>
  <c r="J611" i="339"/>
  <c r="M610" i="339"/>
  <c r="J610" i="339"/>
  <c r="M609" i="339"/>
  <c r="J609" i="339"/>
  <c r="M608" i="339"/>
  <c r="J608" i="339"/>
  <c r="M607" i="339"/>
  <c r="J607" i="339"/>
  <c r="M606" i="339"/>
  <c r="J606" i="339"/>
  <c r="M605" i="339"/>
  <c r="J605" i="339"/>
  <c r="M604" i="339"/>
  <c r="J604" i="339"/>
  <c r="M603" i="339"/>
  <c r="J603" i="339"/>
  <c r="M602" i="339"/>
  <c r="J602" i="339"/>
  <c r="M601" i="339"/>
  <c r="J601" i="339"/>
  <c r="M600" i="339"/>
  <c r="J600" i="339"/>
  <c r="M599" i="339"/>
  <c r="J599" i="339"/>
  <c r="M598" i="339"/>
  <c r="J598" i="339"/>
  <c r="M597" i="339"/>
  <c r="J597" i="339"/>
  <c r="M596" i="339"/>
  <c r="J596" i="339"/>
  <c r="M595" i="339"/>
  <c r="J595" i="339"/>
  <c r="M594" i="339"/>
  <c r="J594" i="339"/>
  <c r="M593" i="339"/>
  <c r="J593" i="339"/>
  <c r="M592" i="339"/>
  <c r="J592" i="339"/>
  <c r="M591" i="339"/>
  <c r="J591" i="339"/>
  <c r="M590" i="339"/>
  <c r="J590" i="339"/>
  <c r="M589" i="339"/>
  <c r="J589" i="339"/>
  <c r="M588" i="339"/>
  <c r="J588" i="339"/>
  <c r="M587" i="339"/>
  <c r="J587" i="339"/>
  <c r="M586" i="339"/>
  <c r="J586" i="339"/>
  <c r="M585" i="339"/>
  <c r="J585" i="339"/>
  <c r="M584" i="339"/>
  <c r="J584" i="339"/>
  <c r="M583" i="339"/>
  <c r="J583" i="339"/>
  <c r="M582" i="339"/>
  <c r="J582" i="339"/>
  <c r="M581" i="339"/>
  <c r="J581" i="339"/>
  <c r="M580" i="339"/>
  <c r="J580" i="339"/>
  <c r="M579" i="339"/>
  <c r="J579" i="339"/>
  <c r="M578" i="339"/>
  <c r="J578" i="339"/>
  <c r="M577" i="339"/>
  <c r="J577" i="339"/>
  <c r="M576" i="339"/>
  <c r="J576" i="339"/>
  <c r="M575" i="339"/>
  <c r="J575" i="339"/>
  <c r="M574" i="339"/>
  <c r="J574" i="339"/>
  <c r="M573" i="339"/>
  <c r="J573" i="339"/>
  <c r="M572" i="339"/>
  <c r="J572" i="339"/>
  <c r="M571" i="339"/>
  <c r="J571" i="339"/>
  <c r="M570" i="339"/>
  <c r="J570" i="339"/>
  <c r="M569" i="339"/>
  <c r="J569" i="339"/>
  <c r="M568" i="339"/>
  <c r="J568" i="339"/>
  <c r="M567" i="339"/>
  <c r="J567" i="339"/>
  <c r="M566" i="339"/>
  <c r="J566" i="339"/>
  <c r="M565" i="339"/>
  <c r="J565" i="339"/>
  <c r="M564" i="339"/>
  <c r="J564" i="339"/>
  <c r="M563" i="339"/>
  <c r="J563" i="339"/>
  <c r="M562" i="339"/>
  <c r="J562" i="339"/>
  <c r="M561" i="339"/>
  <c r="J561" i="339"/>
  <c r="M560" i="339"/>
  <c r="J560" i="339"/>
  <c r="M559" i="339"/>
  <c r="J559" i="339"/>
  <c r="M558" i="339"/>
  <c r="J558" i="339"/>
  <c r="M557" i="339"/>
  <c r="J557" i="339"/>
  <c r="M556" i="339"/>
  <c r="J556" i="339"/>
  <c r="M555" i="339"/>
  <c r="J555" i="339"/>
  <c r="M554" i="339"/>
  <c r="J554" i="339"/>
  <c r="M553" i="339"/>
  <c r="J553" i="339"/>
  <c r="M552" i="339"/>
  <c r="J552" i="339"/>
  <c r="M551" i="339"/>
  <c r="J551" i="339"/>
  <c r="M550" i="339"/>
  <c r="J550" i="339"/>
  <c r="M549" i="339"/>
  <c r="J549" i="339"/>
  <c r="M548" i="339"/>
  <c r="J548" i="339"/>
  <c r="M547" i="339"/>
  <c r="J547" i="339"/>
  <c r="M546" i="339"/>
  <c r="J546" i="339"/>
  <c r="M545" i="339"/>
  <c r="J545" i="339"/>
  <c r="M544" i="339"/>
  <c r="J544" i="339"/>
  <c r="M543" i="339"/>
  <c r="J543" i="339"/>
  <c r="M542" i="339"/>
  <c r="J542" i="339"/>
  <c r="M541" i="339"/>
  <c r="J541" i="339"/>
  <c r="M540" i="339"/>
  <c r="J540" i="339"/>
  <c r="M539" i="339"/>
  <c r="J539" i="339"/>
  <c r="M538" i="339"/>
  <c r="J538" i="339"/>
  <c r="M537" i="339"/>
  <c r="J537" i="339"/>
  <c r="M536" i="339"/>
  <c r="J536" i="339"/>
  <c r="M535" i="339"/>
  <c r="J535" i="339"/>
  <c r="M534" i="339"/>
  <c r="J534" i="339"/>
  <c r="M533" i="339"/>
  <c r="J533" i="339"/>
  <c r="M532" i="339"/>
  <c r="J532" i="339"/>
  <c r="M531" i="339"/>
  <c r="J531" i="339"/>
  <c r="M530" i="339"/>
  <c r="J530" i="339"/>
  <c r="M529" i="339"/>
  <c r="J529" i="339"/>
  <c r="M528" i="339"/>
  <c r="J528" i="339"/>
  <c r="M527" i="339"/>
  <c r="J527" i="339"/>
  <c r="M526" i="339"/>
  <c r="J526" i="339"/>
  <c r="M525" i="339"/>
  <c r="J525" i="339"/>
  <c r="M524" i="339"/>
  <c r="J524" i="339"/>
  <c r="M523" i="339"/>
  <c r="J523" i="339"/>
  <c r="M522" i="339"/>
  <c r="J522" i="339"/>
  <c r="M521" i="339"/>
  <c r="J521" i="339"/>
  <c r="M520" i="339"/>
  <c r="J520" i="339"/>
  <c r="M519" i="339"/>
  <c r="J519" i="339"/>
  <c r="M518" i="339"/>
  <c r="J518" i="339"/>
  <c r="M517" i="339"/>
  <c r="J517" i="339"/>
  <c r="M516" i="339"/>
  <c r="J516" i="339"/>
  <c r="M515" i="339"/>
  <c r="J515" i="339"/>
  <c r="M514" i="339"/>
  <c r="J514" i="339"/>
  <c r="M513" i="339"/>
  <c r="J513" i="339"/>
  <c r="M512" i="339"/>
  <c r="J512" i="339"/>
  <c r="M511" i="339"/>
  <c r="J511" i="339"/>
  <c r="M510" i="339"/>
  <c r="J510" i="339"/>
  <c r="M509" i="339"/>
  <c r="J509" i="339"/>
  <c r="M508" i="339"/>
  <c r="J508" i="339"/>
  <c r="M507" i="339"/>
  <c r="J507" i="339"/>
  <c r="M506" i="339"/>
  <c r="J506" i="339"/>
  <c r="M505" i="339"/>
  <c r="J505" i="339"/>
  <c r="M504" i="339"/>
  <c r="J504" i="339"/>
  <c r="M503" i="339"/>
  <c r="J503" i="339"/>
  <c r="M502" i="339"/>
  <c r="J502" i="339"/>
  <c r="M501" i="339"/>
  <c r="J501" i="339"/>
  <c r="M500" i="339"/>
  <c r="J500" i="339"/>
  <c r="M499" i="339"/>
  <c r="J499" i="339"/>
  <c r="M498" i="339"/>
  <c r="J498" i="339"/>
  <c r="M497" i="339"/>
  <c r="J497" i="339"/>
  <c r="M496" i="339"/>
  <c r="J496" i="339"/>
  <c r="M495" i="339"/>
  <c r="J495" i="339"/>
  <c r="M494" i="339"/>
  <c r="J494" i="339"/>
  <c r="M493" i="339"/>
  <c r="J493" i="339"/>
  <c r="M492" i="339"/>
  <c r="J492" i="339"/>
  <c r="M491" i="339"/>
  <c r="J491" i="339"/>
  <c r="M490" i="339"/>
  <c r="J490" i="339"/>
  <c r="M489" i="339"/>
  <c r="J489" i="339"/>
  <c r="M488" i="339"/>
  <c r="J488" i="339"/>
  <c r="M487" i="339"/>
  <c r="J487" i="339"/>
  <c r="M486" i="339"/>
  <c r="J486" i="339"/>
  <c r="M485" i="339"/>
  <c r="J485" i="339"/>
  <c r="M484" i="339"/>
  <c r="J484" i="339"/>
  <c r="M483" i="339"/>
  <c r="J483" i="339"/>
  <c r="M482" i="339"/>
  <c r="J482" i="339"/>
  <c r="M481" i="339"/>
  <c r="J481" i="339"/>
  <c r="M480" i="339"/>
  <c r="J480" i="339"/>
  <c r="M479" i="339"/>
  <c r="J479" i="339"/>
  <c r="M478" i="339"/>
  <c r="J478" i="339"/>
  <c r="M477" i="339"/>
  <c r="J477" i="339"/>
  <c r="M476" i="339"/>
  <c r="J476" i="339"/>
  <c r="M475" i="339"/>
  <c r="J475" i="339"/>
  <c r="M474" i="339"/>
  <c r="J474" i="339"/>
  <c r="M473" i="339"/>
  <c r="J473" i="339"/>
  <c r="M472" i="339"/>
  <c r="J472" i="339"/>
  <c r="M471" i="339"/>
  <c r="J471" i="339"/>
  <c r="M470" i="339"/>
  <c r="J470" i="339"/>
  <c r="M469" i="339"/>
  <c r="J469" i="339"/>
  <c r="M468" i="339"/>
  <c r="J468" i="339"/>
  <c r="M467" i="339"/>
  <c r="J467" i="339"/>
  <c r="M466" i="339"/>
  <c r="J466" i="339"/>
  <c r="M465" i="339"/>
  <c r="J465" i="339"/>
  <c r="M464" i="339"/>
  <c r="J464" i="339"/>
  <c r="M463" i="339"/>
  <c r="J463" i="339"/>
  <c r="M462" i="339"/>
  <c r="J462" i="339"/>
  <c r="M461" i="339"/>
  <c r="J461" i="339"/>
  <c r="M460" i="339"/>
  <c r="J460" i="339"/>
  <c r="M459" i="339"/>
  <c r="J459" i="339"/>
  <c r="M458" i="339"/>
  <c r="J458" i="339"/>
  <c r="M457" i="339"/>
  <c r="J457" i="339"/>
  <c r="M456" i="339"/>
  <c r="J456" i="339"/>
  <c r="M455" i="339"/>
  <c r="J455" i="339"/>
  <c r="M454" i="339"/>
  <c r="J454" i="339"/>
  <c r="M453" i="339"/>
  <c r="J453" i="339"/>
  <c r="M452" i="339"/>
  <c r="J452" i="339"/>
  <c r="M451" i="339"/>
  <c r="J451" i="339"/>
  <c r="M450" i="339"/>
  <c r="J450" i="339"/>
  <c r="M449" i="339"/>
  <c r="J449" i="339"/>
  <c r="M448" i="339"/>
  <c r="J448" i="339"/>
  <c r="M447" i="339"/>
  <c r="J447" i="339"/>
  <c r="M446" i="339"/>
  <c r="J446" i="339"/>
  <c r="M445" i="339"/>
  <c r="J445" i="339"/>
  <c r="M444" i="339"/>
  <c r="J444" i="339"/>
  <c r="M443" i="339"/>
  <c r="J443" i="339"/>
  <c r="M442" i="339"/>
  <c r="J442" i="339"/>
  <c r="M441" i="339"/>
  <c r="J441" i="339"/>
  <c r="M440" i="339"/>
  <c r="J440" i="339"/>
  <c r="M439" i="339"/>
  <c r="J439" i="339"/>
  <c r="M438" i="339"/>
  <c r="J438" i="339"/>
  <c r="M437" i="339"/>
  <c r="J437" i="339"/>
  <c r="M436" i="339"/>
  <c r="J436" i="339"/>
  <c r="M435" i="339"/>
  <c r="J435" i="339"/>
  <c r="M434" i="339"/>
  <c r="J434" i="339"/>
  <c r="M433" i="339"/>
  <c r="J433" i="339"/>
  <c r="M432" i="339"/>
  <c r="J432" i="339"/>
  <c r="M431" i="339"/>
  <c r="J431" i="339"/>
  <c r="M430" i="339"/>
  <c r="J430" i="339"/>
  <c r="M429" i="339"/>
  <c r="J429" i="339"/>
  <c r="M428" i="339"/>
  <c r="J428" i="339"/>
  <c r="M427" i="339"/>
  <c r="J427" i="339"/>
  <c r="M426" i="339"/>
  <c r="J426" i="339"/>
  <c r="M425" i="339"/>
  <c r="J425" i="339"/>
  <c r="M424" i="339"/>
  <c r="J424" i="339"/>
  <c r="M423" i="339"/>
  <c r="J423" i="339"/>
  <c r="M422" i="339"/>
  <c r="J422" i="339"/>
  <c r="M421" i="339"/>
  <c r="J421" i="339"/>
  <c r="M420" i="339"/>
  <c r="J420" i="339"/>
  <c r="M419" i="339"/>
  <c r="J419" i="339"/>
  <c r="M418" i="339"/>
  <c r="J418" i="339"/>
  <c r="M417" i="339"/>
  <c r="J417" i="339"/>
  <c r="M416" i="339"/>
  <c r="J416" i="339"/>
  <c r="M415" i="339"/>
  <c r="J415" i="339"/>
  <c r="M414" i="339"/>
  <c r="J414" i="339"/>
  <c r="M413" i="339"/>
  <c r="J413" i="339"/>
  <c r="M412" i="339"/>
  <c r="J412" i="339"/>
  <c r="M411" i="339"/>
  <c r="J411" i="339"/>
  <c r="M410" i="339"/>
  <c r="J410" i="339"/>
  <c r="M409" i="339"/>
  <c r="J409" i="339"/>
  <c r="M408" i="339"/>
  <c r="J408" i="339"/>
  <c r="M407" i="339"/>
  <c r="J407" i="339"/>
  <c r="M406" i="339"/>
  <c r="J406" i="339"/>
  <c r="M405" i="339"/>
  <c r="J405" i="339"/>
  <c r="M404" i="339"/>
  <c r="J404" i="339"/>
  <c r="M403" i="339"/>
  <c r="J403" i="339"/>
  <c r="M402" i="339"/>
  <c r="J402" i="339"/>
  <c r="M401" i="339"/>
  <c r="J401" i="339"/>
  <c r="M400" i="339"/>
  <c r="J400" i="339"/>
  <c r="M399" i="339"/>
  <c r="J399" i="339"/>
  <c r="M398" i="339"/>
  <c r="J398" i="339"/>
  <c r="M397" i="339"/>
  <c r="J397" i="339"/>
  <c r="M396" i="339"/>
  <c r="J396" i="339"/>
  <c r="M395" i="339"/>
  <c r="J395" i="339"/>
  <c r="M394" i="339"/>
  <c r="J394" i="339"/>
  <c r="M393" i="339"/>
  <c r="J393" i="339"/>
  <c r="M392" i="339"/>
  <c r="J392" i="339"/>
  <c r="M391" i="339"/>
  <c r="J391" i="339"/>
  <c r="M390" i="339"/>
  <c r="J390" i="339"/>
  <c r="M389" i="339"/>
  <c r="J389" i="339"/>
  <c r="M388" i="339"/>
  <c r="J388" i="339"/>
  <c r="M387" i="339"/>
  <c r="J387" i="339"/>
  <c r="M386" i="339"/>
  <c r="J386" i="339"/>
  <c r="M385" i="339"/>
  <c r="J385" i="339"/>
  <c r="M384" i="339"/>
  <c r="J384" i="339"/>
  <c r="M383" i="339"/>
  <c r="J383" i="339"/>
  <c r="M382" i="339"/>
  <c r="J382" i="339"/>
  <c r="M381" i="339"/>
  <c r="J381" i="339"/>
  <c r="M380" i="339"/>
  <c r="J380" i="339"/>
  <c r="M379" i="339"/>
  <c r="J379" i="339"/>
  <c r="M378" i="339"/>
  <c r="J378" i="339"/>
  <c r="M377" i="339"/>
  <c r="J377" i="339"/>
  <c r="M376" i="339"/>
  <c r="J376" i="339"/>
  <c r="M375" i="339"/>
  <c r="J375" i="339"/>
  <c r="M374" i="339"/>
  <c r="J374" i="339"/>
  <c r="M373" i="339"/>
  <c r="J373" i="339"/>
  <c r="M372" i="339"/>
  <c r="J372" i="339"/>
  <c r="M371" i="339"/>
  <c r="J371" i="339"/>
  <c r="M370" i="339"/>
  <c r="J370" i="339"/>
  <c r="M369" i="339"/>
  <c r="J369" i="339"/>
  <c r="M368" i="339"/>
  <c r="J368" i="339"/>
  <c r="M367" i="339"/>
  <c r="J367" i="339"/>
  <c r="M366" i="339"/>
  <c r="J366" i="339"/>
  <c r="M365" i="339"/>
  <c r="J365" i="339"/>
  <c r="M364" i="339"/>
  <c r="J364" i="339"/>
  <c r="M363" i="339"/>
  <c r="J363" i="339"/>
  <c r="M362" i="339"/>
  <c r="J362" i="339"/>
  <c r="M361" i="339"/>
  <c r="J361" i="339"/>
  <c r="M360" i="339"/>
  <c r="J360" i="339"/>
  <c r="M359" i="339"/>
  <c r="J359" i="339"/>
  <c r="M358" i="339"/>
  <c r="J358" i="339"/>
  <c r="M357" i="339"/>
  <c r="J357" i="339"/>
  <c r="M356" i="339"/>
  <c r="J356" i="339"/>
  <c r="M355" i="339"/>
  <c r="J355" i="339"/>
  <c r="M354" i="339"/>
  <c r="J354" i="339"/>
  <c r="M353" i="339"/>
  <c r="J353" i="339"/>
  <c r="M352" i="339"/>
  <c r="J352" i="339"/>
  <c r="M351" i="339"/>
  <c r="J351" i="339"/>
  <c r="M350" i="339"/>
  <c r="J350" i="339"/>
  <c r="M349" i="339"/>
  <c r="J349" i="339"/>
  <c r="M348" i="339"/>
  <c r="J348" i="339"/>
  <c r="M347" i="339"/>
  <c r="J347" i="339"/>
  <c r="M346" i="339"/>
  <c r="J346" i="339"/>
  <c r="M345" i="339"/>
  <c r="J345" i="339"/>
  <c r="M344" i="339"/>
  <c r="J344" i="339"/>
  <c r="M343" i="339"/>
  <c r="J343" i="339"/>
  <c r="M342" i="339"/>
  <c r="J342" i="339"/>
  <c r="M341" i="339"/>
  <c r="J341" i="339"/>
  <c r="M340" i="339"/>
  <c r="J340" i="339"/>
  <c r="M339" i="339"/>
  <c r="J339" i="339"/>
  <c r="M338" i="339"/>
  <c r="J338" i="339"/>
  <c r="M337" i="339"/>
  <c r="J337" i="339"/>
  <c r="M336" i="339"/>
  <c r="J336" i="339"/>
  <c r="M335" i="339"/>
  <c r="J335" i="339"/>
  <c r="M334" i="339"/>
  <c r="J334" i="339"/>
  <c r="M333" i="339"/>
  <c r="J333" i="339"/>
  <c r="M332" i="339"/>
  <c r="J332" i="339"/>
  <c r="M331" i="339"/>
  <c r="J331" i="339"/>
  <c r="M330" i="339"/>
  <c r="J330" i="339"/>
  <c r="M329" i="339"/>
  <c r="J329" i="339"/>
  <c r="M328" i="339"/>
  <c r="J328" i="339"/>
  <c r="M327" i="339"/>
  <c r="J327" i="339"/>
  <c r="M326" i="339"/>
  <c r="J326" i="339"/>
  <c r="M325" i="339"/>
  <c r="J325" i="339"/>
  <c r="M324" i="339"/>
  <c r="J324" i="339"/>
  <c r="M323" i="339"/>
  <c r="J323" i="339"/>
  <c r="M322" i="339"/>
  <c r="J322" i="339"/>
  <c r="M321" i="339"/>
  <c r="J321" i="339"/>
  <c r="M320" i="339"/>
  <c r="J320" i="339"/>
  <c r="M319" i="339"/>
  <c r="J319" i="339"/>
  <c r="M318" i="339"/>
  <c r="J318" i="339"/>
  <c r="M317" i="339"/>
  <c r="J317" i="339"/>
  <c r="M316" i="339"/>
  <c r="J316" i="339"/>
  <c r="M315" i="339"/>
  <c r="J315" i="339"/>
  <c r="M314" i="339"/>
  <c r="J314" i="339"/>
  <c r="M313" i="339"/>
  <c r="J313" i="339"/>
  <c r="M312" i="339"/>
  <c r="J312" i="339"/>
  <c r="M311" i="339"/>
  <c r="J311" i="339"/>
  <c r="M310" i="339"/>
  <c r="J310" i="339"/>
  <c r="M309" i="339"/>
  <c r="J309" i="339"/>
  <c r="M308" i="339"/>
  <c r="J308" i="339"/>
  <c r="M307" i="339"/>
  <c r="J307" i="339"/>
  <c r="M306" i="339"/>
  <c r="J306" i="339"/>
  <c r="M305" i="339"/>
  <c r="J305" i="339"/>
  <c r="M304" i="339"/>
  <c r="J304" i="339"/>
  <c r="M303" i="339"/>
  <c r="J303" i="339"/>
  <c r="M302" i="339"/>
  <c r="J302" i="339"/>
  <c r="M301" i="339"/>
  <c r="J301" i="339"/>
  <c r="M300" i="339"/>
  <c r="J300" i="339"/>
  <c r="M299" i="339"/>
  <c r="J299" i="339"/>
  <c r="M298" i="339"/>
  <c r="J298" i="339"/>
  <c r="M297" i="339"/>
  <c r="J297" i="339"/>
  <c r="M296" i="339"/>
  <c r="J296" i="339"/>
  <c r="M295" i="339"/>
  <c r="J295" i="339"/>
  <c r="M294" i="339"/>
  <c r="J294" i="339"/>
  <c r="M293" i="339"/>
  <c r="J293" i="339"/>
  <c r="M292" i="339"/>
  <c r="J292" i="339"/>
  <c r="M291" i="339"/>
  <c r="J291" i="339"/>
  <c r="M290" i="339"/>
  <c r="J290" i="339"/>
  <c r="M289" i="339"/>
  <c r="J289" i="339"/>
  <c r="M288" i="339"/>
  <c r="J288" i="339"/>
  <c r="M287" i="339"/>
  <c r="J287" i="339"/>
  <c r="M286" i="339"/>
  <c r="J286" i="339"/>
  <c r="M285" i="339"/>
  <c r="J285" i="339"/>
  <c r="M284" i="339"/>
  <c r="J284" i="339"/>
  <c r="M283" i="339"/>
  <c r="J283" i="339"/>
  <c r="M282" i="339"/>
  <c r="J282" i="339"/>
  <c r="M281" i="339"/>
  <c r="J281" i="339"/>
  <c r="M280" i="339"/>
  <c r="J280" i="339"/>
  <c r="M279" i="339"/>
  <c r="J279" i="339"/>
  <c r="M278" i="339"/>
  <c r="J278" i="339"/>
  <c r="M277" i="339"/>
  <c r="J277" i="339"/>
  <c r="M276" i="339"/>
  <c r="J276" i="339"/>
  <c r="M275" i="339"/>
  <c r="J275" i="339"/>
  <c r="M274" i="339"/>
  <c r="J274" i="339"/>
  <c r="M273" i="339"/>
  <c r="J273" i="339"/>
  <c r="M272" i="339"/>
  <c r="J272" i="339"/>
  <c r="M271" i="339"/>
  <c r="J271" i="339"/>
  <c r="M270" i="339"/>
  <c r="J270" i="339"/>
  <c r="M269" i="339"/>
  <c r="J269" i="339"/>
  <c r="M268" i="339"/>
  <c r="J268" i="339"/>
  <c r="M267" i="339"/>
  <c r="J267" i="339"/>
  <c r="M266" i="339"/>
  <c r="J266" i="339"/>
  <c r="M265" i="339"/>
  <c r="J265" i="339"/>
  <c r="M264" i="339"/>
  <c r="J264" i="339"/>
  <c r="J263" i="339"/>
  <c r="M262" i="339"/>
  <c r="J262" i="339"/>
  <c r="M261" i="339"/>
  <c r="J261" i="339"/>
  <c r="M260" i="339"/>
  <c r="J260" i="339"/>
  <c r="M259" i="339"/>
  <c r="J259" i="339"/>
  <c r="M258" i="339"/>
  <c r="J258" i="339"/>
  <c r="M257" i="339"/>
  <c r="J257" i="339"/>
  <c r="M256" i="339"/>
  <c r="J256" i="339"/>
  <c r="M255" i="339"/>
  <c r="J255" i="339"/>
  <c r="M254" i="339"/>
  <c r="J254" i="339"/>
  <c r="M253" i="339"/>
  <c r="J253" i="339"/>
  <c r="M252" i="339"/>
  <c r="J252" i="339"/>
  <c r="M251" i="339"/>
  <c r="J251" i="339"/>
  <c r="M250" i="339"/>
  <c r="J250" i="339"/>
  <c r="M249" i="339"/>
  <c r="J249" i="339"/>
  <c r="M248" i="339"/>
  <c r="J248" i="339"/>
  <c r="M247" i="339"/>
  <c r="J247" i="339"/>
  <c r="M246" i="339"/>
  <c r="J246" i="339"/>
  <c r="M245" i="339"/>
  <c r="J245" i="339"/>
  <c r="M244" i="339"/>
  <c r="J244" i="339"/>
  <c r="M243" i="339"/>
  <c r="J243" i="339"/>
  <c r="M242" i="339"/>
  <c r="J242" i="339"/>
  <c r="M241" i="339"/>
  <c r="J241" i="339"/>
  <c r="M240" i="339"/>
  <c r="J240" i="339"/>
  <c r="M239" i="339"/>
  <c r="J239" i="339"/>
  <c r="M238" i="339"/>
  <c r="J238" i="339"/>
  <c r="M237" i="339"/>
  <c r="J237" i="339"/>
  <c r="M236" i="339"/>
  <c r="J236" i="339"/>
  <c r="M235" i="339"/>
  <c r="J235" i="339"/>
  <c r="M234" i="339"/>
  <c r="J234" i="339"/>
  <c r="M233" i="339"/>
  <c r="J233" i="339"/>
  <c r="M232" i="339"/>
  <c r="J232" i="339"/>
  <c r="M231" i="339"/>
  <c r="J231" i="339"/>
  <c r="M230" i="339"/>
  <c r="J230" i="339"/>
  <c r="M229" i="339"/>
  <c r="J229" i="339"/>
  <c r="M228" i="339"/>
  <c r="J228" i="339"/>
  <c r="M227" i="339"/>
  <c r="J227" i="339"/>
  <c r="M226" i="339"/>
  <c r="J226" i="339"/>
  <c r="M225" i="339"/>
  <c r="J225" i="339"/>
  <c r="M224" i="339"/>
  <c r="J224" i="339"/>
  <c r="M223" i="339"/>
  <c r="J223" i="339"/>
  <c r="M222" i="339"/>
  <c r="J222" i="339"/>
  <c r="M221" i="339"/>
  <c r="J221" i="339"/>
  <c r="M220" i="339"/>
  <c r="J220" i="339"/>
  <c r="M219" i="339"/>
  <c r="J219" i="339"/>
  <c r="M218" i="339"/>
  <c r="J218" i="339"/>
  <c r="M217" i="339"/>
  <c r="J217" i="339"/>
  <c r="M216" i="339"/>
  <c r="J216" i="339"/>
  <c r="M215" i="339"/>
  <c r="J215" i="339"/>
  <c r="M214" i="339"/>
  <c r="J214" i="339"/>
  <c r="M213" i="339"/>
  <c r="J213" i="339"/>
  <c r="M212" i="339"/>
  <c r="J212" i="339"/>
  <c r="M211" i="339"/>
  <c r="J211" i="339"/>
  <c r="M210" i="339"/>
  <c r="J210" i="339"/>
  <c r="M209" i="339"/>
  <c r="J209" i="339"/>
  <c r="M208" i="339"/>
  <c r="J208" i="339"/>
  <c r="M207" i="339"/>
  <c r="J207" i="339"/>
  <c r="M206" i="339"/>
  <c r="J206" i="339"/>
  <c r="M205" i="339"/>
  <c r="J205" i="339"/>
  <c r="M204" i="339"/>
  <c r="J204" i="339"/>
  <c r="M203" i="339"/>
  <c r="J203" i="339"/>
  <c r="M202" i="339"/>
  <c r="J202" i="339"/>
  <c r="M201" i="339"/>
  <c r="J201" i="339"/>
  <c r="M200" i="339"/>
  <c r="J200" i="339"/>
  <c r="M199" i="339"/>
  <c r="J199" i="339"/>
  <c r="M198" i="339"/>
  <c r="J198" i="339"/>
  <c r="M197" i="339"/>
  <c r="J197" i="339"/>
  <c r="M196" i="339"/>
  <c r="J196" i="339"/>
  <c r="M195" i="339"/>
  <c r="J195" i="339"/>
  <c r="M194" i="339"/>
  <c r="J194" i="339"/>
  <c r="M193" i="339"/>
  <c r="J193" i="339"/>
  <c r="M192" i="339"/>
  <c r="J192" i="339"/>
  <c r="M191" i="339"/>
  <c r="J191" i="339"/>
  <c r="M190" i="339"/>
  <c r="J190" i="339"/>
  <c r="M189" i="339"/>
  <c r="J189" i="339"/>
  <c r="M188" i="339"/>
  <c r="J188" i="339"/>
  <c r="M187" i="339"/>
  <c r="J187" i="339"/>
  <c r="M186" i="339"/>
  <c r="J186" i="339"/>
  <c r="M185" i="339"/>
  <c r="J185" i="339"/>
  <c r="M184" i="339"/>
  <c r="J184" i="339"/>
  <c r="M183" i="339"/>
  <c r="J183" i="339"/>
  <c r="M182" i="339"/>
  <c r="J182" i="339"/>
  <c r="M181" i="339"/>
  <c r="J181" i="339"/>
  <c r="M180" i="339"/>
  <c r="J180" i="339"/>
  <c r="M179" i="339"/>
  <c r="J179" i="339"/>
  <c r="M178" i="339"/>
  <c r="J178" i="339"/>
  <c r="M177" i="339"/>
  <c r="J177" i="339"/>
  <c r="M176" i="339"/>
  <c r="J176" i="339"/>
  <c r="M175" i="339"/>
  <c r="J175" i="339"/>
  <c r="M174" i="339"/>
  <c r="J174" i="339"/>
  <c r="M173" i="339"/>
  <c r="J173" i="339"/>
  <c r="M172" i="339"/>
  <c r="J172" i="339"/>
  <c r="M171" i="339"/>
  <c r="J171" i="339"/>
  <c r="M170" i="339"/>
  <c r="J170" i="339"/>
  <c r="M169" i="339"/>
  <c r="J169" i="339"/>
  <c r="M168" i="339"/>
  <c r="J168" i="339"/>
  <c r="M167" i="339"/>
  <c r="J167" i="339"/>
  <c r="M166" i="339"/>
  <c r="J166" i="339"/>
  <c r="M165" i="339"/>
  <c r="J165" i="339"/>
  <c r="M164" i="339"/>
  <c r="J164" i="339"/>
  <c r="M163" i="339"/>
  <c r="J163" i="339"/>
  <c r="M162" i="339"/>
  <c r="J162" i="339"/>
  <c r="M161" i="339"/>
  <c r="J161" i="339"/>
  <c r="M160" i="339"/>
  <c r="J160" i="339"/>
  <c r="M159" i="339"/>
  <c r="J159" i="339"/>
  <c r="M158" i="339"/>
  <c r="J158" i="339"/>
  <c r="M157" i="339"/>
  <c r="J157" i="339"/>
  <c r="M156" i="339"/>
  <c r="J156" i="339"/>
  <c r="M155" i="339"/>
  <c r="J155" i="339"/>
  <c r="M154" i="339"/>
  <c r="J154" i="339"/>
  <c r="M153" i="339"/>
  <c r="J153" i="339"/>
  <c r="M152" i="339"/>
  <c r="J152" i="339"/>
  <c r="M151" i="339"/>
  <c r="J151" i="339"/>
  <c r="M150" i="339"/>
  <c r="J150" i="339"/>
  <c r="M149" i="339"/>
  <c r="J149" i="339"/>
  <c r="M148" i="339"/>
  <c r="J148" i="339"/>
  <c r="M147" i="339"/>
  <c r="J147" i="339"/>
  <c r="M146" i="339"/>
  <c r="J146" i="339"/>
  <c r="M145" i="339"/>
  <c r="J145" i="339"/>
  <c r="M144" i="339"/>
  <c r="J144" i="339"/>
  <c r="M143" i="339"/>
  <c r="J143" i="339"/>
  <c r="M142" i="339"/>
  <c r="J142" i="339"/>
  <c r="M141" i="339"/>
  <c r="J141" i="339"/>
  <c r="M140" i="339"/>
  <c r="J140" i="339"/>
  <c r="M139" i="339"/>
  <c r="J139" i="339"/>
  <c r="M138" i="339"/>
  <c r="J138" i="339"/>
  <c r="M137" i="339"/>
  <c r="J137" i="339"/>
  <c r="M136" i="339"/>
  <c r="J136" i="339"/>
  <c r="M135" i="339"/>
  <c r="J135" i="339"/>
  <c r="M134" i="339"/>
  <c r="J134" i="339"/>
  <c r="M133" i="339"/>
  <c r="J133" i="339"/>
  <c r="M132" i="339"/>
  <c r="J132" i="339"/>
  <c r="M131" i="339"/>
  <c r="J131" i="339"/>
  <c r="M130" i="339"/>
  <c r="J130" i="339"/>
  <c r="M129" i="339"/>
  <c r="J129" i="339"/>
  <c r="M128" i="339"/>
  <c r="J128" i="339"/>
  <c r="M127" i="339"/>
  <c r="J127" i="339"/>
  <c r="M126" i="339"/>
  <c r="J126" i="339"/>
  <c r="M125" i="339"/>
  <c r="J125" i="339"/>
  <c r="M124" i="339"/>
  <c r="J124" i="339"/>
  <c r="M123" i="339"/>
  <c r="J123" i="339"/>
  <c r="M122" i="339"/>
  <c r="J122" i="339"/>
  <c r="M121" i="339"/>
  <c r="J121" i="339"/>
  <c r="M120" i="339"/>
  <c r="J120" i="339"/>
  <c r="M119" i="339"/>
  <c r="J119" i="339"/>
  <c r="M118" i="339"/>
  <c r="J118" i="339"/>
  <c r="M117" i="339"/>
  <c r="J117" i="339"/>
  <c r="M116" i="339"/>
  <c r="J116" i="339"/>
  <c r="M115" i="339"/>
  <c r="J115" i="339"/>
  <c r="M114" i="339"/>
  <c r="J114" i="339"/>
  <c r="M113" i="339"/>
  <c r="J113" i="339"/>
  <c r="M112" i="339"/>
  <c r="J112" i="339"/>
  <c r="M111" i="339"/>
  <c r="J111" i="339"/>
  <c r="M110" i="339"/>
  <c r="J110" i="339"/>
  <c r="M109" i="339"/>
  <c r="J109" i="339"/>
  <c r="M108" i="339"/>
  <c r="J108" i="339"/>
  <c r="M107" i="339"/>
  <c r="J107" i="339"/>
  <c r="M106" i="339"/>
  <c r="J106" i="339"/>
  <c r="M105" i="339"/>
  <c r="J105" i="339"/>
  <c r="M104" i="339"/>
  <c r="J104" i="339"/>
  <c r="M103" i="339"/>
  <c r="J103" i="339"/>
  <c r="M102" i="339"/>
  <c r="J102" i="339"/>
  <c r="M101" i="339"/>
  <c r="J101" i="339"/>
  <c r="M100" i="339"/>
  <c r="J100" i="339"/>
  <c r="M99" i="339"/>
  <c r="J99" i="339"/>
  <c r="M98" i="339"/>
  <c r="J98" i="339"/>
  <c r="M97" i="339"/>
  <c r="J97" i="339"/>
  <c r="M96" i="339"/>
  <c r="J96" i="339"/>
  <c r="M95" i="339"/>
  <c r="J95" i="339"/>
  <c r="M94" i="339"/>
  <c r="J94" i="339"/>
  <c r="M93" i="339"/>
  <c r="J93" i="339"/>
  <c r="M92" i="339"/>
  <c r="J92" i="339"/>
  <c r="M91" i="339"/>
  <c r="J91" i="339"/>
  <c r="M90" i="339"/>
  <c r="J90" i="339"/>
  <c r="M89" i="339"/>
  <c r="J89" i="339"/>
  <c r="M88" i="339"/>
  <c r="J88" i="339"/>
  <c r="M87" i="339"/>
  <c r="J87" i="339"/>
  <c r="M86" i="339"/>
  <c r="J86" i="339"/>
  <c r="M85" i="339"/>
  <c r="J85" i="339"/>
  <c r="M84" i="339"/>
  <c r="J84" i="339"/>
  <c r="M83" i="339"/>
  <c r="J83" i="339"/>
  <c r="M82" i="339"/>
  <c r="J82" i="339"/>
  <c r="M81" i="339"/>
  <c r="J81" i="339"/>
  <c r="M80" i="339"/>
  <c r="J80" i="339"/>
  <c r="M79" i="339"/>
  <c r="J79" i="339"/>
  <c r="M78" i="339"/>
  <c r="J78" i="339"/>
  <c r="M77" i="339"/>
  <c r="J77" i="339"/>
  <c r="M76" i="339"/>
  <c r="J76" i="339"/>
  <c r="M75" i="339"/>
  <c r="J75" i="339"/>
  <c r="M74" i="339"/>
  <c r="J74" i="339"/>
  <c r="M73" i="339"/>
  <c r="J73" i="339"/>
  <c r="M72" i="339"/>
  <c r="J72" i="339"/>
  <c r="M71" i="339"/>
  <c r="J71" i="339"/>
  <c r="M70" i="339"/>
  <c r="J70" i="339"/>
  <c r="M69" i="339"/>
  <c r="J69" i="339"/>
  <c r="M68" i="339"/>
  <c r="J68" i="339"/>
  <c r="M67" i="339"/>
  <c r="J67" i="339"/>
  <c r="M66" i="339"/>
  <c r="J66" i="339"/>
  <c r="M65" i="339"/>
  <c r="J65" i="339"/>
  <c r="M64" i="339"/>
  <c r="J64" i="339"/>
  <c r="M63" i="339"/>
  <c r="J63" i="339"/>
  <c r="M62" i="339"/>
  <c r="J62" i="339"/>
  <c r="M61" i="339"/>
  <c r="J61" i="339"/>
  <c r="M60" i="339"/>
  <c r="J60" i="339"/>
  <c r="M59" i="339"/>
  <c r="J59" i="339"/>
  <c r="M58" i="339"/>
  <c r="J58" i="339"/>
  <c r="M57" i="339"/>
  <c r="J57" i="339"/>
  <c r="M56" i="339"/>
  <c r="J56" i="339"/>
  <c r="M55" i="339"/>
  <c r="J55" i="339"/>
  <c r="M54" i="339"/>
  <c r="J54" i="339"/>
  <c r="M53" i="339"/>
  <c r="J53" i="339"/>
  <c r="M52" i="339"/>
  <c r="J52" i="339"/>
  <c r="M51" i="339"/>
  <c r="J51" i="339"/>
  <c r="M50" i="339"/>
  <c r="J50" i="339"/>
  <c r="M49" i="339"/>
  <c r="J49" i="339"/>
  <c r="M48" i="339"/>
  <c r="J48" i="339"/>
  <c r="M47" i="339"/>
  <c r="J47" i="339"/>
  <c r="M46" i="339"/>
  <c r="J46" i="339"/>
  <c r="M45" i="339"/>
  <c r="J45" i="339"/>
  <c r="C1005" i="339"/>
  <c r="AC19" i="1183" l="1"/>
  <c r="AB19" i="1183"/>
  <c r="R19" i="1183" s="1"/>
  <c r="AA19" i="1183"/>
  <c r="V18" i="1183"/>
  <c r="AL18" i="1183"/>
  <c r="AM18" i="1183"/>
  <c r="X18" i="1183"/>
  <c r="W18" i="1183"/>
  <c r="AD18" i="1183"/>
  <c r="AQ21" i="1183"/>
  <c r="W28" i="31"/>
  <c r="AA26" i="31"/>
  <c r="Z284" i="1173"/>
  <c r="Z303" i="1173"/>
  <c r="AG111" i="1173"/>
  <c r="AP111" i="1173" s="1"/>
  <c r="AG135" i="1173"/>
  <c r="AP135" i="1173" s="1"/>
  <c r="AG159" i="1173"/>
  <c r="AP159" i="1173" s="1"/>
  <c r="AG243" i="1173"/>
  <c r="AP243" i="1173" s="1"/>
  <c r="AG255" i="1173"/>
  <c r="AP255" i="1173" s="1"/>
  <c r="AG267" i="1173"/>
  <c r="AP267" i="1173" s="1"/>
  <c r="AG303" i="1173"/>
  <c r="AP303" i="1173" s="1"/>
  <c r="AG315" i="1173"/>
  <c r="AP315" i="1173" s="1"/>
  <c r="AG351" i="1173"/>
  <c r="AP351" i="1173" s="1"/>
  <c r="AG363" i="1173"/>
  <c r="AG387" i="1173"/>
  <c r="AP387" i="1173" s="1"/>
  <c r="AG399" i="1173"/>
  <c r="AP399" i="1173" s="1"/>
  <c r="AG411" i="1173"/>
  <c r="AP411" i="1173" s="1"/>
  <c r="AG435" i="1173"/>
  <c r="AP435" i="1173" s="1"/>
  <c r="AG471" i="1173"/>
  <c r="AP471" i="1173" s="1"/>
  <c r="AG519" i="1173"/>
  <c r="AP519" i="1173" s="1"/>
  <c r="AG531" i="1173"/>
  <c r="AP531" i="1173" s="1"/>
  <c r="AG543" i="1173"/>
  <c r="AP543" i="1173" s="1"/>
  <c r="AG555" i="1173"/>
  <c r="AP555" i="1173" s="1"/>
  <c r="AG567" i="1173"/>
  <c r="AP567" i="1173" s="1"/>
  <c r="AG579" i="1173"/>
  <c r="AP579" i="1173" s="1"/>
  <c r="AG591" i="1173"/>
  <c r="AG615" i="1173"/>
  <c r="AP615" i="1173" s="1"/>
  <c r="AG627" i="1173"/>
  <c r="AP627" i="1173" s="1"/>
  <c r="AG639" i="1173"/>
  <c r="AP639" i="1173" s="1"/>
  <c r="AG651" i="1173"/>
  <c r="AP651" i="1173" s="1"/>
  <c r="AG711" i="1173"/>
  <c r="AP711" i="1173" s="1"/>
  <c r="AG723" i="1173"/>
  <c r="AP723" i="1173" s="1"/>
  <c r="AG759" i="1173"/>
  <c r="AP759" i="1173" s="1"/>
  <c r="AG771" i="1173"/>
  <c r="AP771" i="1173" s="1"/>
  <c r="AG783" i="1173"/>
  <c r="AP783" i="1173" s="1"/>
  <c r="AG795" i="1173"/>
  <c r="AP795" i="1173" s="1"/>
  <c r="AG807" i="1173"/>
  <c r="AP807" i="1173" s="1"/>
  <c r="AG903" i="1173"/>
  <c r="AG915" i="1173"/>
  <c r="AP915" i="1173" s="1"/>
  <c r="AG927" i="1173"/>
  <c r="AP927" i="1173" s="1"/>
  <c r="Z85" i="1173"/>
  <c r="AG40" i="1173"/>
  <c r="AP40" i="1173" s="1"/>
  <c r="AG52" i="1173"/>
  <c r="AP52" i="1173" s="1"/>
  <c r="AG64" i="1173"/>
  <c r="AP64" i="1173" s="1"/>
  <c r="AG88" i="1173"/>
  <c r="AP88" i="1173" s="1"/>
  <c r="AG112" i="1173"/>
  <c r="AP112" i="1173" s="1"/>
  <c r="AG124" i="1173"/>
  <c r="AP124" i="1173" s="1"/>
  <c r="AG148" i="1173"/>
  <c r="AP148" i="1173" s="1"/>
  <c r="AG160" i="1173"/>
  <c r="AP160" i="1173" s="1"/>
  <c r="AG172" i="1173"/>
  <c r="AG184" i="1173"/>
  <c r="AP184" i="1173" s="1"/>
  <c r="AG196" i="1173"/>
  <c r="AP196" i="1173" s="1"/>
  <c r="AG208" i="1173"/>
  <c r="AP208" i="1173" s="1"/>
  <c r="AG220" i="1173"/>
  <c r="AP220" i="1173" s="1"/>
  <c r="AG232" i="1173"/>
  <c r="AP232" i="1173" s="1"/>
  <c r="AG256" i="1173"/>
  <c r="AP256" i="1173" s="1"/>
  <c r="AG268" i="1173"/>
  <c r="AP268" i="1173" s="1"/>
  <c r="AG280" i="1173"/>
  <c r="AP280" i="1173" s="1"/>
  <c r="AG448" i="1173"/>
  <c r="AP448" i="1173" s="1"/>
  <c r="AG460" i="1173"/>
  <c r="AP460" i="1173" s="1"/>
  <c r="AG484" i="1173"/>
  <c r="AP484" i="1173" s="1"/>
  <c r="AG496" i="1173"/>
  <c r="AP496" i="1173" s="1"/>
  <c r="AG508" i="1173"/>
  <c r="AP508" i="1173" s="1"/>
  <c r="AG532" i="1173"/>
  <c r="AP532" i="1173" s="1"/>
  <c r="AG544" i="1173"/>
  <c r="AP544" i="1173" s="1"/>
  <c r="AG556" i="1173"/>
  <c r="AP556" i="1173" s="1"/>
  <c r="AG568" i="1173"/>
  <c r="AP568" i="1173" s="1"/>
  <c r="AG592" i="1173"/>
  <c r="AP592" i="1173" s="1"/>
  <c r="AG604" i="1173"/>
  <c r="AP604" i="1173" s="1"/>
  <c r="AG616" i="1173"/>
  <c r="AP616" i="1173" s="1"/>
  <c r="AG628" i="1173"/>
  <c r="AP628" i="1173" s="1"/>
  <c r="AG748" i="1173"/>
  <c r="AP748" i="1173" s="1"/>
  <c r="AG760" i="1173"/>
  <c r="AP760" i="1173" s="1"/>
  <c r="AG772" i="1173"/>
  <c r="AP772" i="1173" s="1"/>
  <c r="AG796" i="1173"/>
  <c r="AP796" i="1173" s="1"/>
  <c r="AG808" i="1173"/>
  <c r="AP808" i="1173" s="1"/>
  <c r="AG820" i="1173"/>
  <c r="AP820" i="1173" s="1"/>
  <c r="AG832" i="1173"/>
  <c r="AP832" i="1173" s="1"/>
  <c r="AG844" i="1173"/>
  <c r="AP844" i="1173" s="1"/>
  <c r="AG856" i="1173"/>
  <c r="AP856" i="1173" s="1"/>
  <c r="AG904" i="1173"/>
  <c r="AP904" i="1173" s="1"/>
  <c r="AG53" i="1173"/>
  <c r="AP53" i="1173" s="1"/>
  <c r="AG149" i="1173"/>
  <c r="AP149" i="1173" s="1"/>
  <c r="AG173" i="1173"/>
  <c r="AP173" i="1173" s="1"/>
  <c r="AG197" i="1173"/>
  <c r="AP197" i="1173" s="1"/>
  <c r="AG209" i="1173"/>
  <c r="AP209" i="1173" s="1"/>
  <c r="AG221" i="1173"/>
  <c r="AP221" i="1173" s="1"/>
  <c r="AG233" i="1173"/>
  <c r="AP233" i="1173" s="1"/>
  <c r="AG245" i="1173"/>
  <c r="AP245" i="1173" s="1"/>
  <c r="AG257" i="1173"/>
  <c r="AP257" i="1173" s="1"/>
  <c r="AG293" i="1173"/>
  <c r="AP293" i="1173" s="1"/>
  <c r="AG305" i="1173"/>
  <c r="AP305" i="1173" s="1"/>
  <c r="AG317" i="1173"/>
  <c r="AP317" i="1173" s="1"/>
  <c r="AG341" i="1173"/>
  <c r="AP341" i="1173" s="1"/>
  <c r="AG353" i="1173"/>
  <c r="AP353" i="1173" s="1"/>
  <c r="AG401" i="1173"/>
  <c r="AP401" i="1173" s="1"/>
  <c r="AG413" i="1173"/>
  <c r="AP413" i="1173" s="1"/>
  <c r="AG521" i="1173"/>
  <c r="AP521" i="1173" s="1"/>
  <c r="AG569" i="1173"/>
  <c r="AG641" i="1173"/>
  <c r="AP641" i="1173" s="1"/>
  <c r="AG653" i="1173"/>
  <c r="AP653" i="1173" s="1"/>
  <c r="AG677" i="1173"/>
  <c r="AP677" i="1173" s="1"/>
  <c r="AG689" i="1173"/>
  <c r="AP689" i="1173" s="1"/>
  <c r="AG701" i="1173"/>
  <c r="AP701" i="1173" s="1"/>
  <c r="AG725" i="1173"/>
  <c r="AP725" i="1173" s="1"/>
  <c r="AG737" i="1173"/>
  <c r="AP737" i="1173" s="1"/>
  <c r="AG749" i="1173"/>
  <c r="AP749" i="1173" s="1"/>
  <c r="AG773" i="1173"/>
  <c r="AP773" i="1173" s="1"/>
  <c r="AG797" i="1173"/>
  <c r="AP797" i="1173" s="1"/>
  <c r="AG809" i="1173"/>
  <c r="AP809" i="1173" s="1"/>
  <c r="AG821" i="1173"/>
  <c r="AP821" i="1173" s="1"/>
  <c r="AG833" i="1173"/>
  <c r="AP833" i="1173" s="1"/>
  <c r="AG845" i="1173"/>
  <c r="AP845" i="1173" s="1"/>
  <c r="AG881" i="1173"/>
  <c r="AP881" i="1173" s="1"/>
  <c r="AG917" i="1173"/>
  <c r="AP917" i="1173" s="1"/>
  <c r="AG929" i="1173"/>
  <c r="AP929" i="1173" s="1"/>
  <c r="AG941" i="1173"/>
  <c r="AP941" i="1173" s="1"/>
  <c r="AG953" i="1173"/>
  <c r="AP953" i="1173" s="1"/>
  <c r="Z657" i="1173"/>
  <c r="AG55" i="1173"/>
  <c r="AP55" i="1173" s="1"/>
  <c r="AG91" i="1173"/>
  <c r="AP91" i="1173" s="1"/>
  <c r="AG103" i="1173"/>
  <c r="AG127" i="1173"/>
  <c r="AP127" i="1173" s="1"/>
  <c r="AG139" i="1173"/>
  <c r="AP139" i="1173" s="1"/>
  <c r="AG151" i="1173"/>
  <c r="AP151" i="1173" s="1"/>
  <c r="AG163" i="1173"/>
  <c r="AP163" i="1173" s="1"/>
  <c r="AG187" i="1173"/>
  <c r="AP187" i="1173" s="1"/>
  <c r="AG247" i="1173"/>
  <c r="AP247" i="1173" s="1"/>
  <c r="AG259" i="1173"/>
  <c r="AP259" i="1173" s="1"/>
  <c r="AG271" i="1173"/>
  <c r="AP271" i="1173" s="1"/>
  <c r="AG283" i="1173"/>
  <c r="AP283" i="1173" s="1"/>
  <c r="AG427" i="1173"/>
  <c r="AP427" i="1173" s="1"/>
  <c r="AG439" i="1173"/>
  <c r="AP439" i="1173" s="1"/>
  <c r="AG475" i="1173"/>
  <c r="AG499" i="1173"/>
  <c r="AP499" i="1173" s="1"/>
  <c r="AG511" i="1173"/>
  <c r="AP511" i="1173" s="1"/>
  <c r="AG547" i="1173"/>
  <c r="AP547" i="1173" s="1"/>
  <c r="AG559" i="1173"/>
  <c r="AP559" i="1173" s="1"/>
  <c r="AG571" i="1173"/>
  <c r="AP571" i="1173" s="1"/>
  <c r="AG583" i="1173"/>
  <c r="AP583" i="1173" s="1"/>
  <c r="AG595" i="1173"/>
  <c r="AP595" i="1173" s="1"/>
  <c r="AG607" i="1173"/>
  <c r="AP607" i="1173" s="1"/>
  <c r="AG619" i="1173"/>
  <c r="AP619" i="1173" s="1"/>
  <c r="AG631" i="1173"/>
  <c r="AP631" i="1173" s="1"/>
  <c r="AG643" i="1173"/>
  <c r="AP643" i="1173" s="1"/>
  <c r="Z720" i="1173"/>
  <c r="AG727" i="1173"/>
  <c r="AP727" i="1173" s="1"/>
  <c r="Z732" i="1173"/>
  <c r="AG739" i="1173"/>
  <c r="AP739" i="1173" s="1"/>
  <c r="AG751" i="1173"/>
  <c r="AP751" i="1173" s="1"/>
  <c r="AG763" i="1173"/>
  <c r="AP763" i="1173" s="1"/>
  <c r="AG775" i="1173"/>
  <c r="AP775" i="1173" s="1"/>
  <c r="AG787" i="1173"/>
  <c r="AP787" i="1173" s="1"/>
  <c r="AG811" i="1173"/>
  <c r="AP811" i="1173" s="1"/>
  <c r="AG859" i="1173"/>
  <c r="AP859" i="1173" s="1"/>
  <c r="AG404" i="1173"/>
  <c r="AP404" i="1173" s="1"/>
  <c r="AG704" i="1173"/>
  <c r="AP704" i="1173" s="1"/>
  <c r="AG740" i="1173"/>
  <c r="AP740" i="1173" s="1"/>
  <c r="AG752" i="1173"/>
  <c r="AP752" i="1173" s="1"/>
  <c r="AG764" i="1173"/>
  <c r="AP764" i="1173" s="1"/>
  <c r="AG776" i="1173"/>
  <c r="AP776" i="1173" s="1"/>
  <c r="AG788" i="1173"/>
  <c r="AP788" i="1173" s="1"/>
  <c r="AG860" i="1173"/>
  <c r="AP860" i="1173" s="1"/>
  <c r="AG872" i="1173"/>
  <c r="AP872" i="1173" s="1"/>
  <c r="AG896" i="1173"/>
  <c r="AP896" i="1173" s="1"/>
  <c r="AG908" i="1173"/>
  <c r="AP908" i="1173" s="1"/>
  <c r="AG920" i="1173"/>
  <c r="AP920" i="1173" s="1"/>
  <c r="AG932" i="1173"/>
  <c r="AP932" i="1173" s="1"/>
  <c r="Z229" i="1173"/>
  <c r="Z374" i="1173"/>
  <c r="Z888" i="1173"/>
  <c r="Z869" i="1173"/>
  <c r="AG42" i="1173"/>
  <c r="AP42" i="1173" s="1"/>
  <c r="AG90" i="1173"/>
  <c r="AP90" i="1173" s="1"/>
  <c r="AG102" i="1173"/>
  <c r="AP102" i="1173" s="1"/>
  <c r="AG114" i="1173"/>
  <c r="AP114" i="1173" s="1"/>
  <c r="AG126" i="1173"/>
  <c r="AP126" i="1173" s="1"/>
  <c r="AG150" i="1173"/>
  <c r="AP150" i="1173" s="1"/>
  <c r="AG186" i="1173"/>
  <c r="AP186" i="1173" s="1"/>
  <c r="AG198" i="1173"/>
  <c r="AP198" i="1173" s="1"/>
  <c r="AG210" i="1173"/>
  <c r="AP210" i="1173" s="1"/>
  <c r="AG246" i="1173"/>
  <c r="AP246" i="1173" s="1"/>
  <c r="AG258" i="1173"/>
  <c r="AP258" i="1173" s="1"/>
  <c r="AG270" i="1173"/>
  <c r="AP270" i="1173" s="1"/>
  <c r="AG282" i="1173"/>
  <c r="AP282" i="1173" s="1"/>
  <c r="AG318" i="1173"/>
  <c r="AP318" i="1173" s="1"/>
  <c r="AG330" i="1173"/>
  <c r="AP330" i="1173" s="1"/>
  <c r="AG390" i="1173"/>
  <c r="AP390" i="1173" s="1"/>
  <c r="AG402" i="1173"/>
  <c r="AP402" i="1173" s="1"/>
  <c r="AG426" i="1173"/>
  <c r="AP426" i="1173" s="1"/>
  <c r="AG450" i="1173"/>
  <c r="AP450" i="1173" s="1"/>
  <c r="AG486" i="1173"/>
  <c r="AP486" i="1173" s="1"/>
  <c r="AG498" i="1173"/>
  <c r="AP498" i="1173" s="1"/>
  <c r="AG510" i="1173"/>
  <c r="AP510" i="1173" s="1"/>
  <c r="AG534" i="1173"/>
  <c r="AP534" i="1173" s="1"/>
  <c r="AG546" i="1173"/>
  <c r="AP546" i="1173" s="1"/>
  <c r="AG558" i="1173"/>
  <c r="AP558" i="1173" s="1"/>
  <c r="AG582" i="1173"/>
  <c r="AP582" i="1173" s="1"/>
  <c r="AG642" i="1173"/>
  <c r="AP642" i="1173" s="1"/>
  <c r="AG654" i="1173"/>
  <c r="AP654" i="1173" s="1"/>
  <c r="AG666" i="1173"/>
  <c r="AP666" i="1173" s="1"/>
  <c r="AG678" i="1173"/>
  <c r="AP678" i="1173" s="1"/>
  <c r="AG690" i="1173"/>
  <c r="AP690" i="1173" s="1"/>
  <c r="AG702" i="1173"/>
  <c r="AP702" i="1173" s="1"/>
  <c r="AG714" i="1173"/>
  <c r="AP714" i="1173" s="1"/>
  <c r="AG738" i="1173"/>
  <c r="AP738" i="1173" s="1"/>
  <c r="AG750" i="1173"/>
  <c r="AP750" i="1173" s="1"/>
  <c r="AG762" i="1173"/>
  <c r="AP762" i="1173" s="1"/>
  <c r="AG774" i="1173"/>
  <c r="AP774" i="1173" s="1"/>
  <c r="AG810" i="1173"/>
  <c r="AP810" i="1173" s="1"/>
  <c r="AG822" i="1173"/>
  <c r="AP822" i="1173" s="1"/>
  <c r="AG834" i="1173"/>
  <c r="AP834" i="1173" s="1"/>
  <c r="AG858" i="1173"/>
  <c r="AP858" i="1173" s="1"/>
  <c r="AG870" i="1173"/>
  <c r="AP870" i="1173" s="1"/>
  <c r="AG942" i="1173"/>
  <c r="AP942" i="1173" s="1"/>
  <c r="AG954" i="1173"/>
  <c r="AP954" i="1173" s="1"/>
  <c r="Z383" i="1173"/>
  <c r="Z352" i="1173"/>
  <c r="Z376" i="1173"/>
  <c r="Z412" i="1173"/>
  <c r="AG158" i="1173"/>
  <c r="AP158" i="1173" s="1"/>
  <c r="AG206" i="1173"/>
  <c r="AP206" i="1173" s="1"/>
  <c r="AG338" i="1173"/>
  <c r="AP338" i="1173" s="1"/>
  <c r="AG386" i="1173"/>
  <c r="AP386" i="1173" s="1"/>
  <c r="AG794" i="1173"/>
  <c r="AP794" i="1173" s="1"/>
  <c r="AG866" i="1173"/>
  <c r="AP866" i="1173" s="1"/>
  <c r="Z872" i="1173"/>
  <c r="Z929" i="1173"/>
  <c r="Z930" i="1173"/>
  <c r="Z786" i="1173"/>
  <c r="Z798" i="1173"/>
  <c r="Z602" i="1173"/>
  <c r="Z413" i="1173"/>
  <c r="Z949" i="1173"/>
  <c r="Z312" i="1173"/>
  <c r="Z391" i="1173"/>
  <c r="Z415" i="1173"/>
  <c r="Z878" i="1173"/>
  <c r="Z291" i="1173"/>
  <c r="AG140" i="1173"/>
  <c r="AP140" i="1173" s="1"/>
  <c r="AG152" i="1173"/>
  <c r="AP152" i="1173" s="1"/>
  <c r="AG164" i="1173"/>
  <c r="AP164" i="1173" s="1"/>
  <c r="Z236" i="1173"/>
  <c r="Z332" i="1173"/>
  <c r="Z344" i="1173"/>
  <c r="AG176" i="1173"/>
  <c r="AP176" i="1173" s="1"/>
  <c r="AG200" i="1173"/>
  <c r="AP200" i="1173" s="1"/>
  <c r="AG212" i="1173"/>
  <c r="AP212" i="1173" s="1"/>
  <c r="AG236" i="1173"/>
  <c r="AP236" i="1173" s="1"/>
  <c r="AG260" i="1173"/>
  <c r="AP260" i="1173" s="1"/>
  <c r="AG272" i="1173"/>
  <c r="AP272" i="1173" s="1"/>
  <c r="AG284" i="1173"/>
  <c r="AP284" i="1173" s="1"/>
  <c r="AG320" i="1173"/>
  <c r="AP320" i="1173" s="1"/>
  <c r="AG332" i="1173"/>
  <c r="AP332" i="1173" s="1"/>
  <c r="AG356" i="1173"/>
  <c r="AP356" i="1173" s="1"/>
  <c r="Z54" i="1173"/>
  <c r="Z66" i="1173"/>
  <c r="Z277" i="1173"/>
  <c r="Z289" i="1173"/>
  <c r="AG440" i="1173"/>
  <c r="AG500" i="1173"/>
  <c r="AP500" i="1173" s="1"/>
  <c r="AG512" i="1173"/>
  <c r="AP512" i="1173" s="1"/>
  <c r="AG536" i="1173"/>
  <c r="AP536" i="1173" s="1"/>
  <c r="AG560" i="1173"/>
  <c r="AP560" i="1173" s="1"/>
  <c r="AG572" i="1173"/>
  <c r="AP572" i="1173" s="1"/>
  <c r="AG596" i="1173"/>
  <c r="AP596" i="1173" s="1"/>
  <c r="AG620" i="1173"/>
  <c r="AP620" i="1173" s="1"/>
  <c r="AG632" i="1173"/>
  <c r="AP632" i="1173" s="1"/>
  <c r="Z119" i="1173"/>
  <c r="Z129" i="1173"/>
  <c r="Z440" i="1173"/>
  <c r="Z910" i="1173"/>
  <c r="Z136" i="1173"/>
  <c r="Z172" i="1173"/>
  <c r="V58" i="1173"/>
  <c r="V334" i="1173"/>
  <c r="V80" i="1173"/>
  <c r="V128" i="1173"/>
  <c r="V473" i="1173"/>
  <c r="V840" i="1173"/>
  <c r="V852" i="1173"/>
  <c r="V919" i="1173"/>
  <c r="V943" i="1173"/>
  <c r="V109" i="1173"/>
  <c r="V133" i="1173"/>
  <c r="V670" i="1173"/>
  <c r="V718" i="1173"/>
  <c r="V864" i="1173"/>
  <c r="V361" i="1173"/>
  <c r="V495" i="1173"/>
  <c r="V519" i="1173"/>
  <c r="V543" i="1173"/>
  <c r="V591" i="1173"/>
  <c r="V802" i="1173"/>
  <c r="V47" i="1173"/>
  <c r="V95" i="1173"/>
  <c r="V771" i="1173"/>
  <c r="AL771" i="1173" s="1"/>
  <c r="V783" i="1173"/>
  <c r="V287" i="1173"/>
  <c r="V299" i="1173"/>
  <c r="AL299" i="1173" s="1"/>
  <c r="V371" i="1173"/>
  <c r="AM371" i="1173" s="1"/>
  <c r="V493" i="1173"/>
  <c r="AL493" i="1173" s="1"/>
  <c r="V685" i="1173"/>
  <c r="V316" i="1173"/>
  <c r="V462" i="1173"/>
  <c r="V582" i="1173"/>
  <c r="V769" i="1173"/>
  <c r="V781" i="1173"/>
  <c r="V860" i="1173"/>
  <c r="V896" i="1173"/>
  <c r="V908" i="1173"/>
  <c r="V499" i="1173"/>
  <c r="V62" i="1173"/>
  <c r="AL62" i="1173" s="1"/>
  <c r="V74" i="1173"/>
  <c r="V158" i="1173"/>
  <c r="AL158" i="1173" s="1"/>
  <c r="V170" i="1173"/>
  <c r="V285" i="1173"/>
  <c r="AL285" i="1173" s="1"/>
  <c r="V659" i="1173"/>
  <c r="V79" i="1173"/>
  <c r="AL79" i="1173" s="1"/>
  <c r="V230" i="1173"/>
  <c r="V472" i="1173"/>
  <c r="V556" i="1173"/>
  <c r="V676" i="1173"/>
  <c r="AL676" i="1173" s="1"/>
  <c r="V858" i="1173"/>
  <c r="V882" i="1173"/>
  <c r="V501" i="1173"/>
  <c r="V513" i="1173"/>
  <c r="V609" i="1173"/>
  <c r="V621" i="1173"/>
  <c r="AL621" i="1173" s="1"/>
  <c r="V808" i="1173"/>
  <c r="V935" i="1173"/>
  <c r="V554" i="1173"/>
  <c r="V674" i="1173"/>
  <c r="V801" i="1173"/>
  <c r="V916" i="1173"/>
  <c r="AG465" i="1173"/>
  <c r="AP465" i="1173" s="1"/>
  <c r="Z532" i="1173"/>
  <c r="AG537" i="1173"/>
  <c r="AP537" i="1173" s="1"/>
  <c r="AG573" i="1173"/>
  <c r="AP573" i="1173" s="1"/>
  <c r="AG717" i="1173"/>
  <c r="AP717" i="1173" s="1"/>
  <c r="Z355" i="1173"/>
  <c r="Z325" i="1173"/>
  <c r="AG45" i="1173"/>
  <c r="AP45" i="1173" s="1"/>
  <c r="AG57" i="1173"/>
  <c r="AP57" i="1173" s="1"/>
  <c r="AG81" i="1173"/>
  <c r="AP81" i="1173" s="1"/>
  <c r="AG93" i="1173"/>
  <c r="AP93" i="1173" s="1"/>
  <c r="AG117" i="1173"/>
  <c r="AP117" i="1173" s="1"/>
  <c r="AG129" i="1173"/>
  <c r="AP129" i="1173" s="1"/>
  <c r="AG141" i="1173"/>
  <c r="AP141" i="1173" s="1"/>
  <c r="Z292" i="1173"/>
  <c r="Z474" i="1173"/>
  <c r="Z486" i="1173"/>
  <c r="Z510" i="1173"/>
  <c r="AG177" i="1173"/>
  <c r="AP177" i="1173" s="1"/>
  <c r="AG249" i="1173"/>
  <c r="AP249" i="1173" s="1"/>
  <c r="Z323" i="1173"/>
  <c r="Z599" i="1173"/>
  <c r="Z444" i="1173"/>
  <c r="Z193" i="1173"/>
  <c r="Z238" i="1173"/>
  <c r="Z248" i="1173"/>
  <c r="Z86" i="1173"/>
  <c r="Z519" i="1173"/>
  <c r="Z581" i="1173"/>
  <c r="Z617" i="1173"/>
  <c r="Z682" i="1173"/>
  <c r="Z907" i="1173"/>
  <c r="Z46" i="1173"/>
  <c r="Z60" i="1173"/>
  <c r="Z72" i="1173"/>
  <c r="Z215" i="1173"/>
  <c r="Z234" i="1173"/>
  <c r="Z466" i="1173"/>
  <c r="Z641" i="1173"/>
  <c r="Z653" i="1173"/>
  <c r="Z144" i="1173"/>
  <c r="Z196" i="1173"/>
  <c r="Z208" i="1173"/>
  <c r="Z397" i="1173"/>
  <c r="Z804" i="1173"/>
  <c r="Z816" i="1173"/>
  <c r="Z441" i="1173"/>
  <c r="Z546" i="1173"/>
  <c r="Z860" i="1173"/>
  <c r="Z78" i="1173"/>
  <c r="Z90" i="1173"/>
  <c r="Z154" i="1173"/>
  <c r="Z479" i="1173"/>
  <c r="Z491" i="1173"/>
  <c r="Z503" i="1173"/>
  <c r="Z515" i="1173"/>
  <c r="Z575" i="1173"/>
  <c r="Z118" i="1173"/>
  <c r="AG48" i="1173"/>
  <c r="AP48" i="1173" s="1"/>
  <c r="AG312" i="1173"/>
  <c r="AP312" i="1173" s="1"/>
  <c r="AG372" i="1173"/>
  <c r="AP372" i="1173" s="1"/>
  <c r="AG792" i="1173"/>
  <c r="AP792" i="1173" s="1"/>
  <c r="AG101" i="1173"/>
  <c r="AP101" i="1173" s="1"/>
  <c r="Z187" i="1173"/>
  <c r="Z258" i="1173"/>
  <c r="Z456" i="1173"/>
  <c r="Z458" i="1173"/>
  <c r="Z513" i="1173"/>
  <c r="Z596" i="1173"/>
  <c r="Z675" i="1173"/>
  <c r="Z763" i="1173"/>
  <c r="Z796" i="1173"/>
  <c r="Z244" i="1173"/>
  <c r="Z251" i="1173"/>
  <c r="Z263" i="1173"/>
  <c r="Z275" i="1173"/>
  <c r="Z306" i="1173"/>
  <c r="Z601" i="1173"/>
  <c r="Z613" i="1173"/>
  <c r="Z620" i="1173"/>
  <c r="Z875" i="1173"/>
  <c r="Z882" i="1173"/>
  <c r="Z904" i="1173"/>
  <c r="Z254" i="1173"/>
  <c r="Z266" i="1173"/>
  <c r="Z290" i="1173"/>
  <c r="Z559" i="1173"/>
  <c r="Z849" i="1173"/>
  <c r="Z911" i="1173"/>
  <c r="Z923" i="1173"/>
  <c r="Z204" i="1173"/>
  <c r="Z347" i="1173"/>
  <c r="Z414" i="1173"/>
  <c r="Z480" i="1173"/>
  <c r="Z492" i="1173"/>
  <c r="Z528" i="1173"/>
  <c r="Z547" i="1173"/>
  <c r="Z730" i="1173"/>
  <c r="Z419" i="1173"/>
  <c r="Z454" i="1173"/>
  <c r="Z473" i="1173"/>
  <c r="Z521" i="1173"/>
  <c r="Z673" i="1173"/>
  <c r="Z76" i="1173"/>
  <c r="Z88" i="1173"/>
  <c r="Z114" i="1173"/>
  <c r="Z174" i="1173"/>
  <c r="Z283" i="1173"/>
  <c r="Z300" i="1173"/>
  <c r="Z562" i="1173"/>
  <c r="Z569" i="1173"/>
  <c r="Z609" i="1173"/>
  <c r="Z783" i="1173"/>
  <c r="Z924" i="1173"/>
  <c r="Z107" i="1173"/>
  <c r="Z124" i="1173"/>
  <c r="Z252" i="1173"/>
  <c r="Z288" i="1173"/>
  <c r="Z295" i="1173"/>
  <c r="Z450" i="1173"/>
  <c r="Z452" i="1173"/>
  <c r="Z529" i="1173"/>
  <c r="Z557" i="1173"/>
  <c r="Z571" i="1173"/>
  <c r="Z614" i="1173"/>
  <c r="Z621" i="1173"/>
  <c r="Z671" i="1173"/>
  <c r="Z776" i="1173"/>
  <c r="Z802" i="1173"/>
  <c r="Z824" i="1173"/>
  <c r="Z864" i="1173"/>
  <c r="Z941" i="1173"/>
  <c r="Z219" i="1173"/>
  <c r="Z226" i="1173"/>
  <c r="Z315" i="1173"/>
  <c r="Z467" i="1173"/>
  <c r="Z163" i="1173"/>
  <c r="Z296" i="1173"/>
  <c r="Z308" i="1173"/>
  <c r="Z320" i="1173"/>
  <c r="Z351" i="1173"/>
  <c r="Z384" i="1173"/>
  <c r="Z394" i="1173"/>
  <c r="Z396" i="1173"/>
  <c r="Z427" i="1173"/>
  <c r="Z453" i="1173"/>
  <c r="Z455" i="1173"/>
  <c r="AG462" i="1173"/>
  <c r="AP462" i="1173" s="1"/>
  <c r="Z551" i="1173"/>
  <c r="Z560" i="1173"/>
  <c r="Z572" i="1173"/>
  <c r="Z586" i="1173"/>
  <c r="Z743" i="1173"/>
  <c r="Z115" i="1173"/>
  <c r="Z82" i="1173"/>
  <c r="Z181" i="1173"/>
  <c r="Z495" i="1173"/>
  <c r="Z507" i="1173"/>
  <c r="Z552" i="1173"/>
  <c r="Z625" i="1173"/>
  <c r="Z651" i="1173"/>
  <c r="Z762" i="1173"/>
  <c r="Z764" i="1173"/>
  <c r="Z795" i="1173"/>
  <c r="Z807" i="1173"/>
  <c r="Z916" i="1173"/>
  <c r="AG947" i="1173"/>
  <c r="AP947" i="1173" s="1"/>
  <c r="Z89" i="1173"/>
  <c r="Z96" i="1173"/>
  <c r="Z108" i="1173"/>
  <c r="Z155" i="1173"/>
  <c r="Z169" i="1173"/>
  <c r="Z214" i="1173"/>
  <c r="Z342" i="1173"/>
  <c r="Z382" i="1173"/>
  <c r="Z420" i="1173"/>
  <c r="Z476" i="1173"/>
  <c r="Z578" i="1173"/>
  <c r="Z618" i="1173"/>
  <c r="Z644" i="1173"/>
  <c r="Z691" i="1173"/>
  <c r="Z715" i="1173"/>
  <c r="Z788" i="1173"/>
  <c r="Z800" i="1173"/>
  <c r="Z909" i="1173"/>
  <c r="Z935" i="1173"/>
  <c r="Z947" i="1173"/>
  <c r="Z257" i="1173"/>
  <c r="Z264" i="1173"/>
  <c r="Z314" i="1173"/>
  <c r="Z335" i="1173"/>
  <c r="Z368" i="1173"/>
  <c r="Z378" i="1173"/>
  <c r="Z392" i="1173"/>
  <c r="Z411" i="1173"/>
  <c r="Z635" i="1173"/>
  <c r="Z649" i="1173"/>
  <c r="Z694" i="1173"/>
  <c r="Z727" i="1173"/>
  <c r="Z734" i="1173"/>
  <c r="Z746" i="1173"/>
  <c r="Z793" i="1173"/>
  <c r="Z805" i="1173"/>
  <c r="Z817" i="1173"/>
  <c r="Z834" i="1173"/>
  <c r="Z914" i="1173"/>
  <c r="Z42" i="1173"/>
  <c r="Z56" i="1173"/>
  <c r="Z68" i="1173"/>
  <c r="Z75" i="1173"/>
  <c r="Z94" i="1173"/>
  <c r="Z146" i="1173"/>
  <c r="Z371" i="1173"/>
  <c r="Z460" i="1173"/>
  <c r="Z576" i="1173"/>
  <c r="Z588" i="1173"/>
  <c r="Z595" i="1173"/>
  <c r="Z616" i="1173"/>
  <c r="Z626" i="1173"/>
  <c r="Z642" i="1173"/>
  <c r="Z652" i="1173"/>
  <c r="Z661" i="1173"/>
  <c r="Z701" i="1173"/>
  <c r="Z810" i="1173"/>
  <c r="Z822" i="1173"/>
  <c r="Z839" i="1173"/>
  <c r="Z846" i="1173"/>
  <c r="Z905" i="1173"/>
  <c r="Z92" i="1173"/>
  <c r="Z111" i="1173"/>
  <c r="Z179" i="1173"/>
  <c r="AG99" i="1173"/>
  <c r="Z123" i="1173"/>
  <c r="Z203" i="1173"/>
  <c r="Z205" i="1173"/>
  <c r="Z269" i="1173"/>
  <c r="Z307" i="1173"/>
  <c r="Z340" i="1173"/>
  <c r="Z40" i="1173"/>
  <c r="Z45" i="1173"/>
  <c r="Z147" i="1173"/>
  <c r="Z168" i="1173"/>
  <c r="Z272" i="1173"/>
  <c r="Z293" i="1173"/>
  <c r="Z324" i="1173"/>
  <c r="Z333" i="1173"/>
  <c r="Z345" i="1173"/>
  <c r="Z407" i="1173"/>
  <c r="Z421" i="1173"/>
  <c r="Z430" i="1173"/>
  <c r="Z451" i="1173"/>
  <c r="Z477" i="1173"/>
  <c r="Z716" i="1173"/>
  <c r="Z754" i="1173"/>
  <c r="Z789" i="1173"/>
  <c r="Z50" i="1173"/>
  <c r="Z180" i="1173"/>
  <c r="Z194" i="1173"/>
  <c r="Z220" i="1173"/>
  <c r="Z516" i="1173"/>
  <c r="Z523" i="1173"/>
  <c r="Z624" i="1173"/>
  <c r="Z676" i="1173"/>
  <c r="Z678" i="1173"/>
  <c r="Z685" i="1173"/>
  <c r="Z747" i="1173"/>
  <c r="Z759" i="1173"/>
  <c r="Z828" i="1173"/>
  <c r="Z877" i="1173"/>
  <c r="Z903" i="1173"/>
  <c r="Z915" i="1173"/>
  <c r="Z128" i="1173"/>
  <c r="Z159" i="1173"/>
  <c r="Z386" i="1173"/>
  <c r="Z388" i="1173"/>
  <c r="Z428" i="1173"/>
  <c r="Z475" i="1173"/>
  <c r="Z487" i="1173"/>
  <c r="Z499" i="1173"/>
  <c r="Z740" i="1173"/>
  <c r="Z752" i="1173"/>
  <c r="Z856" i="1173"/>
  <c r="Z889" i="1173"/>
  <c r="Z164" i="1173"/>
  <c r="Z294" i="1173"/>
  <c r="Z365" i="1173"/>
  <c r="Z377" i="1173"/>
  <c r="Z410" i="1173"/>
  <c r="Z471" i="1173"/>
  <c r="Z533" i="1173"/>
  <c r="Z608" i="1173"/>
  <c r="Z646" i="1173"/>
  <c r="Z648" i="1173"/>
  <c r="Z655" i="1173"/>
  <c r="Z667" i="1173"/>
  <c r="Z693" i="1173"/>
  <c r="Z150" i="1173"/>
  <c r="Z199" i="1173"/>
  <c r="Z282" i="1173"/>
  <c r="Z322" i="1173"/>
  <c r="Z405" i="1173"/>
  <c r="AP335" i="1173"/>
  <c r="AP551" i="1173"/>
  <c r="AP591" i="1173"/>
  <c r="AP647" i="1173"/>
  <c r="AP719" i="1173"/>
  <c r="AP827" i="1173"/>
  <c r="Z71" i="1173"/>
  <c r="Z97" i="1173"/>
  <c r="Z132" i="1173"/>
  <c r="AP167" i="1173"/>
  <c r="Z280" i="1173"/>
  <c r="Z287" i="1173"/>
  <c r="Z310" i="1173"/>
  <c r="Z331" i="1173"/>
  <c r="AP357" i="1173"/>
  <c r="Z364" i="1173"/>
  <c r="AG366" i="1173"/>
  <c r="Z469" i="1173"/>
  <c r="Z497" i="1173"/>
  <c r="Z605" i="1173"/>
  <c r="Z647" i="1173"/>
  <c r="Z726" i="1173"/>
  <c r="AP731" i="1173"/>
  <c r="Z733" i="1173"/>
  <c r="Z745" i="1173"/>
  <c r="Z775" i="1173"/>
  <c r="AP839" i="1173"/>
  <c r="Z862" i="1173"/>
  <c r="Z881" i="1173"/>
  <c r="Z919" i="1173"/>
  <c r="Z945" i="1173"/>
  <c r="Z83" i="1173"/>
  <c r="Z125" i="1173"/>
  <c r="Z137" i="1173"/>
  <c r="Z156" i="1173"/>
  <c r="AP172" i="1173"/>
  <c r="Z247" i="1173"/>
  <c r="Z261" i="1173"/>
  <c r="Z299" i="1173"/>
  <c r="Z301" i="1173"/>
  <c r="Z317" i="1173"/>
  <c r="Z327" i="1173"/>
  <c r="Z329" i="1173"/>
  <c r="AP371" i="1173"/>
  <c r="Z380" i="1173"/>
  <c r="Z387" i="1173"/>
  <c r="Z399" i="1173"/>
  <c r="Z537" i="1173"/>
  <c r="AP563" i="1173"/>
  <c r="Z577" i="1173"/>
  <c r="Z589" i="1173"/>
  <c r="Z638" i="1173"/>
  <c r="Z698" i="1173"/>
  <c r="Z710" i="1173"/>
  <c r="Z724" i="1173"/>
  <c r="Z731" i="1173"/>
  <c r="AP755" i="1173"/>
  <c r="Z766" i="1173"/>
  <c r="Z773" i="1173"/>
  <c r="Z799" i="1173"/>
  <c r="Z811" i="1173"/>
  <c r="Z818" i="1173"/>
  <c r="AP851" i="1173"/>
  <c r="Z886" i="1173"/>
  <c r="Z57" i="1173"/>
  <c r="Z221" i="1173"/>
  <c r="Z245" i="1173"/>
  <c r="AP299" i="1173"/>
  <c r="Z336" i="1173"/>
  <c r="Z362" i="1173"/>
  <c r="Z434" i="1173"/>
  <c r="Z448" i="1173"/>
  <c r="Z483" i="1173"/>
  <c r="Z502" i="1173"/>
  <c r="Z542" i="1173"/>
  <c r="AP575" i="1173"/>
  <c r="Z631" i="1173"/>
  <c r="Z684" i="1173"/>
  <c r="Z851" i="1173"/>
  <c r="Z879" i="1173"/>
  <c r="AP903" i="1173"/>
  <c r="Z395" i="1173"/>
  <c r="Z561" i="1173"/>
  <c r="Z568" i="1173"/>
  <c r="AP659" i="1173"/>
  <c r="Z696" i="1173"/>
  <c r="AG72" i="1173"/>
  <c r="Z84" i="1173"/>
  <c r="AG121" i="1173"/>
  <c r="Z138" i="1173"/>
  <c r="Z170" i="1173"/>
  <c r="AP191" i="1173"/>
  <c r="AP383" i="1173"/>
  <c r="Z517" i="1173"/>
  <c r="Z526" i="1173"/>
  <c r="Z540" i="1173"/>
  <c r="AP671" i="1173"/>
  <c r="Z753" i="1173"/>
  <c r="Z814" i="1173"/>
  <c r="AP863" i="1173"/>
  <c r="Z870" i="1173"/>
  <c r="Z901" i="1173"/>
  <c r="Z121" i="1173"/>
  <c r="AG145" i="1173"/>
  <c r="Z161" i="1173"/>
  <c r="AP203" i="1173"/>
  <c r="Z281" i="1173"/>
  <c r="Z304" i="1173"/>
  <c r="Z353" i="1173"/>
  <c r="AP407" i="1173"/>
  <c r="AP419" i="1173"/>
  <c r="AP430" i="1173"/>
  <c r="AG474" i="1173"/>
  <c r="Z505" i="1173"/>
  <c r="Z512" i="1173"/>
  <c r="Z573" i="1173"/>
  <c r="Z627" i="1173"/>
  <c r="Z634" i="1173"/>
  <c r="Z854" i="1173"/>
  <c r="AP887" i="1173"/>
  <c r="AP899" i="1173"/>
  <c r="Z932" i="1173"/>
  <c r="AP215" i="1173"/>
  <c r="Z302" i="1173"/>
  <c r="AP323" i="1173"/>
  <c r="AP363" i="1173"/>
  <c r="Z538" i="1173"/>
  <c r="AG685" i="1173"/>
  <c r="AG687" i="1173"/>
  <c r="Z699" i="1173"/>
  <c r="AP767" i="1173"/>
  <c r="Z812" i="1173"/>
  <c r="Z819" i="1173"/>
  <c r="Z826" i="1173"/>
  <c r="Z833" i="1173"/>
  <c r="Z840" i="1173"/>
  <c r="AG408" i="1173"/>
  <c r="AP103" i="1173"/>
  <c r="Z131" i="1173"/>
  <c r="Z152" i="1173"/>
  <c r="AP227" i="1173"/>
  <c r="AP239" i="1173"/>
  <c r="Z279" i="1173"/>
  <c r="Z337" i="1173"/>
  <c r="Z363" i="1173"/>
  <c r="Z447" i="1173"/>
  <c r="Z470" i="1173"/>
  <c r="AP569" i="1173"/>
  <c r="Z604" i="1173"/>
  <c r="Z632" i="1173"/>
  <c r="AP779" i="1173"/>
  <c r="AP911" i="1173"/>
  <c r="AG108" i="1173"/>
  <c r="Z141" i="1173"/>
  <c r="Z218" i="1173"/>
  <c r="AP251" i="1173"/>
  <c r="Z260" i="1173"/>
  <c r="Z270" i="1173"/>
  <c r="Z305" i="1173"/>
  <c r="Z326" i="1173"/>
  <c r="Z328" i="1173"/>
  <c r="Z426" i="1173"/>
  <c r="AP440" i="1173"/>
  <c r="Z489" i="1173"/>
  <c r="Z597" i="1173"/>
  <c r="Z658" i="1173"/>
  <c r="Z674" i="1173"/>
  <c r="Z681" i="1173"/>
  <c r="AP683" i="1173"/>
  <c r="Z714" i="1173"/>
  <c r="Z765" i="1173"/>
  <c r="Z791" i="1173"/>
  <c r="AP803" i="1173"/>
  <c r="AP815" i="1173"/>
  <c r="Z106" i="1173"/>
  <c r="AP155" i="1173"/>
  <c r="Z162" i="1173"/>
  <c r="Z190" i="1173"/>
  <c r="Z230" i="1173"/>
  <c r="Z319" i="1173"/>
  <c r="Z321" i="1173"/>
  <c r="Z359" i="1173"/>
  <c r="Z389" i="1173"/>
  <c r="Z401" i="1173"/>
  <c r="Z459" i="1173"/>
  <c r="Z461" i="1173"/>
  <c r="AP475" i="1173"/>
  <c r="Z501" i="1173"/>
  <c r="Z623" i="1173"/>
  <c r="AP635" i="1173"/>
  <c r="AP695" i="1173"/>
  <c r="Z803" i="1173"/>
  <c r="Z942" i="1173"/>
  <c r="AG266" i="1173"/>
  <c r="AG278" i="1173"/>
  <c r="Z449" i="1173"/>
  <c r="AG518" i="1173"/>
  <c r="Z619" i="1173"/>
  <c r="AG638" i="1173"/>
  <c r="Z665" i="1173"/>
  <c r="AG758" i="1173"/>
  <c r="AG325" i="1173"/>
  <c r="Z65" i="1173"/>
  <c r="Z74" i="1173"/>
  <c r="Z95" i="1173"/>
  <c r="Z113" i="1173"/>
  <c r="Z140" i="1173"/>
  <c r="Z239" i="1173"/>
  <c r="Z278" i="1173"/>
  <c r="Z311" i="1173"/>
  <c r="Z334" i="1173"/>
  <c r="Z343" i="1173"/>
  <c r="Z361" i="1173"/>
  <c r="Z370" i="1173"/>
  <c r="Z404" i="1173"/>
  <c r="Z481" i="1173"/>
  <c r="Z504" i="1173"/>
  <c r="Z511" i="1173"/>
  <c r="Z518" i="1173"/>
  <c r="Z543" i="1173"/>
  <c r="Z587" i="1173"/>
  <c r="Z594" i="1173"/>
  <c r="Z603" i="1173"/>
  <c r="Z610" i="1173"/>
  <c r="Z688" i="1173"/>
  <c r="Z751" i="1173"/>
  <c r="Z758" i="1173"/>
  <c r="Z771" i="1173"/>
  <c r="Z780" i="1173"/>
  <c r="Z787" i="1173"/>
  <c r="Z815" i="1173"/>
  <c r="Z838" i="1173"/>
  <c r="Z852" i="1173"/>
  <c r="Z861" i="1173"/>
  <c r="Z899" i="1173"/>
  <c r="Z920" i="1173"/>
  <c r="Z950" i="1173"/>
  <c r="Z52" i="1173"/>
  <c r="Z61" i="1173"/>
  <c r="Z211" i="1173"/>
  <c r="Z232" i="1173"/>
  <c r="AG343" i="1173"/>
  <c r="AG350" i="1173"/>
  <c r="AG395" i="1173"/>
  <c r="Z550" i="1173"/>
  <c r="Z700" i="1173"/>
  <c r="Z728" i="1173"/>
  <c r="Z749" i="1173"/>
  <c r="Z778" i="1173"/>
  <c r="Z794" i="1173"/>
  <c r="Z801" i="1173"/>
  <c r="Z827" i="1173"/>
  <c r="Z845" i="1173"/>
  <c r="Z866" i="1173"/>
  <c r="AG890" i="1173"/>
  <c r="Z934" i="1173"/>
  <c r="Z59" i="1173"/>
  <c r="Z91" i="1173"/>
  <c r="Z104" i="1173"/>
  <c r="Z120" i="1173"/>
  <c r="Z122" i="1173"/>
  <c r="Z145" i="1173"/>
  <c r="AG170" i="1173"/>
  <c r="Z202" i="1173"/>
  <c r="AG230" i="1173"/>
  <c r="Z237" i="1173"/>
  <c r="Z246" i="1173"/>
  <c r="AG296" i="1173"/>
  <c r="Z316" i="1173"/>
  <c r="Z366" i="1173"/>
  <c r="Z416" i="1173"/>
  <c r="Z425" i="1173"/>
  <c r="AG434" i="1173"/>
  <c r="Z436" i="1173"/>
  <c r="Z493" i="1173"/>
  <c r="Z509" i="1173"/>
  <c r="Z514" i="1173"/>
  <c r="Z541" i="1173"/>
  <c r="Z553" i="1173"/>
  <c r="Z555" i="1173"/>
  <c r="Z564" i="1173"/>
  <c r="AG578" i="1173"/>
  <c r="Z615" i="1173"/>
  <c r="Z668" i="1173"/>
  <c r="AG698" i="1173"/>
  <c r="Z756" i="1173"/>
  <c r="Z792" i="1173"/>
  <c r="Z806" i="1173"/>
  <c r="Z813" i="1173"/>
  <c r="Z871" i="1173"/>
  <c r="Z906" i="1173"/>
  <c r="Z918" i="1173"/>
  <c r="Z939" i="1173"/>
  <c r="Z946" i="1173"/>
  <c r="Z39" i="1173"/>
  <c r="Z41" i="1173"/>
  <c r="Z102" i="1173"/>
  <c r="Z116" i="1173"/>
  <c r="Z242" i="1173"/>
  <c r="Z590" i="1173"/>
  <c r="Z767" i="1173"/>
  <c r="Z820" i="1173"/>
  <c r="Z853" i="1173"/>
  <c r="Z895" i="1173"/>
  <c r="AG39" i="1173"/>
  <c r="Z100" i="1173"/>
  <c r="Z143" i="1173"/>
  <c r="AG182" i="1173"/>
  <c r="Z398" i="1173"/>
  <c r="Z498" i="1173"/>
  <c r="Z664" i="1173"/>
  <c r="Z770" i="1173"/>
  <c r="Z790" i="1173"/>
  <c r="Z937" i="1173"/>
  <c r="Z37" i="1173"/>
  <c r="AG68" i="1173"/>
  <c r="AG98" i="1173"/>
  <c r="Z182" i="1173"/>
  <c r="Z346" i="1173"/>
  <c r="AG389" i="1173"/>
  <c r="Z457" i="1173"/>
  <c r="Z464" i="1173"/>
  <c r="Z611" i="1173"/>
  <c r="Z689" i="1173"/>
  <c r="AG770" i="1173"/>
  <c r="Z797" i="1173"/>
  <c r="Z809" i="1173"/>
  <c r="Z825" i="1173"/>
  <c r="AG914" i="1173"/>
  <c r="Z53" i="1173"/>
  <c r="Z62" i="1173"/>
  <c r="Z64" i="1173"/>
  <c r="AG146" i="1173"/>
  <c r="Z173" i="1173"/>
  <c r="AG254" i="1173"/>
  <c r="AG412" i="1173"/>
  <c r="AG446" i="1173"/>
  <c r="AG494" i="1173"/>
  <c r="Z544" i="1173"/>
  <c r="Z558" i="1173"/>
  <c r="AG62" i="1173"/>
  <c r="Z73" i="1173"/>
  <c r="Z360" i="1173"/>
  <c r="Z446" i="1173"/>
  <c r="Z593" i="1173"/>
  <c r="AG614" i="1173"/>
  <c r="Z637" i="1173"/>
  <c r="Z713" i="1173"/>
  <c r="Z750" i="1173"/>
  <c r="Z47" i="1173"/>
  <c r="Z67" i="1173"/>
  <c r="Z69" i="1173"/>
  <c r="Z126" i="1173"/>
  <c r="Z153" i="1173"/>
  <c r="AG194" i="1173"/>
  <c r="Z217" i="1173"/>
  <c r="Z243" i="1173"/>
  <c r="Z250" i="1173"/>
  <c r="AG376" i="1173"/>
  <c r="Z385" i="1173"/>
  <c r="Z465" i="1173"/>
  <c r="Z485" i="1173"/>
  <c r="Z556" i="1173"/>
  <c r="Z570" i="1173"/>
  <c r="Z579" i="1173"/>
  <c r="Z598" i="1173"/>
  <c r="Z607" i="1173"/>
  <c r="Z692" i="1173"/>
  <c r="Z697" i="1173"/>
  <c r="Z711" i="1173"/>
  <c r="Z748" i="1173"/>
  <c r="Z777" i="1173"/>
  <c r="Z784" i="1173"/>
  <c r="Z821" i="1173"/>
  <c r="Z933" i="1173"/>
  <c r="Z954" i="1173"/>
  <c r="Z49" i="1173"/>
  <c r="Z58" i="1173"/>
  <c r="Z101" i="1173"/>
  <c r="Z133" i="1173"/>
  <c r="AG302" i="1173"/>
  <c r="Z349" i="1173"/>
  <c r="AG422" i="1173"/>
  <c r="AG506" i="1173"/>
  <c r="Z584" i="1173"/>
  <c r="Z591" i="1173"/>
  <c r="AG746" i="1173"/>
  <c r="AG782" i="1173"/>
  <c r="Z847" i="1173"/>
  <c r="Z79" i="1173"/>
  <c r="AG89" i="1173"/>
  <c r="AG105" i="1173"/>
  <c r="AG109" i="1173"/>
  <c r="AG125" i="1173"/>
  <c r="Z127" i="1173"/>
  <c r="Z151" i="1173"/>
  <c r="Z165" i="1173"/>
  <c r="Z167" i="1173"/>
  <c r="Z175" i="1173"/>
  <c r="Z188" i="1173"/>
  <c r="AG192" i="1173"/>
  <c r="Z198" i="1173"/>
  <c r="Z207" i="1173"/>
  <c r="Z209" i="1173"/>
  <c r="Z231" i="1173"/>
  <c r="Z233" i="1173"/>
  <c r="AG252" i="1173"/>
  <c r="AG264" i="1173"/>
  <c r="Z268" i="1173"/>
  <c r="AG277" i="1173"/>
  <c r="Z309" i="1173"/>
  <c r="Z358" i="1173"/>
  <c r="Z439" i="1173"/>
  <c r="AG469" i="1173"/>
  <c r="AG539" i="1173"/>
  <c r="AG601" i="1173"/>
  <c r="AG709" i="1173"/>
  <c r="Z9" i="1173"/>
  <c r="Z43" i="1173"/>
  <c r="Z51" i="1173"/>
  <c r="Z63" i="1173"/>
  <c r="Z77" i="1173"/>
  <c r="AG96" i="1173"/>
  <c r="Z98" i="1173"/>
  <c r="Z109" i="1173"/>
  <c r="Z139" i="1173"/>
  <c r="Z149" i="1173"/>
  <c r="Z157" i="1173"/>
  <c r="AG175" i="1173"/>
  <c r="Z192" i="1173"/>
  <c r="Z222" i="1173"/>
  <c r="Z240" i="1173"/>
  <c r="Z256" i="1173"/>
  <c r="Z262" i="1173"/>
  <c r="AG307" i="1173"/>
  <c r="Z408" i="1173"/>
  <c r="AG480" i="1173"/>
  <c r="AG487" i="1173"/>
  <c r="AG853" i="1173"/>
  <c r="AG37" i="1173"/>
  <c r="AG47" i="1173"/>
  <c r="AG49" i="1173"/>
  <c r="AG120" i="1173"/>
  <c r="AG157" i="1173"/>
  <c r="AG180" i="1173"/>
  <c r="Z422" i="1173"/>
  <c r="AG707" i="1173"/>
  <c r="AG893" i="1173"/>
  <c r="Z186" i="1173"/>
  <c r="Z201" i="1173"/>
  <c r="AG216" i="1173"/>
  <c r="AG368" i="1173"/>
  <c r="Z379" i="1173"/>
  <c r="Z670" i="1173"/>
  <c r="AG728" i="1173"/>
  <c r="Z55" i="1173"/>
  <c r="AG116" i="1173"/>
  <c r="AG132" i="1173"/>
  <c r="Z134" i="1173"/>
  <c r="AG168" i="1173"/>
  <c r="Z178" i="1173"/>
  <c r="Z184" i="1173"/>
  <c r="Z216" i="1173"/>
  <c r="Z225" i="1173"/>
  <c r="Z227" i="1173"/>
  <c r="Z433" i="1173"/>
  <c r="Z663" i="1173"/>
  <c r="AG865" i="1173"/>
  <c r="AG65" i="1173"/>
  <c r="Z80" i="1173"/>
  <c r="AG134" i="1173"/>
  <c r="Z273" i="1173"/>
  <c r="AG470" i="1173"/>
  <c r="AG522" i="1173"/>
  <c r="AG726" i="1173"/>
  <c r="Z865" i="1173"/>
  <c r="AG877" i="1173"/>
  <c r="Z44" i="1173"/>
  <c r="Z48" i="1173"/>
  <c r="AG80" i="1173"/>
  <c r="AG86" i="1173"/>
  <c r="Z93" i="1173"/>
  <c r="Z99" i="1173"/>
  <c r="AG104" i="1173"/>
  <c r="Z110" i="1173"/>
  <c r="Z112" i="1173"/>
  <c r="AG122" i="1173"/>
  <c r="Z130" i="1173"/>
  <c r="Z142" i="1173"/>
  <c r="Z160" i="1173"/>
  <c r="Z176" i="1173"/>
  <c r="Z195" i="1173"/>
  <c r="Z197" i="1173"/>
  <c r="Z210" i="1173"/>
  <c r="Z223" i="1173"/>
  <c r="Z241" i="1173"/>
  <c r="Z249" i="1173"/>
  <c r="AG253" i="1173"/>
  <c r="AG265" i="1173"/>
  <c r="Z267" i="1173"/>
  <c r="Z271" i="1173"/>
  <c r="AG295" i="1173"/>
  <c r="Z375" i="1173"/>
  <c r="Z418" i="1173"/>
  <c r="AG481" i="1173"/>
  <c r="AG520" i="1173"/>
  <c r="AG854" i="1173"/>
  <c r="Z38" i="1173"/>
  <c r="AG44" i="1173"/>
  <c r="Z70" i="1173"/>
  <c r="Z103" i="1173"/>
  <c r="Z117" i="1173"/>
  <c r="Z148" i="1173"/>
  <c r="Z158" i="1173"/>
  <c r="Z166" i="1173"/>
  <c r="Z185" i="1173"/>
  <c r="Z189" i="1173"/>
  <c r="Z191" i="1173"/>
  <c r="Z253" i="1173"/>
  <c r="Z255" i="1173"/>
  <c r="Z265" i="1173"/>
  <c r="AG324" i="1173"/>
  <c r="AG339" i="1173"/>
  <c r="AG445" i="1173"/>
  <c r="AG696" i="1173"/>
  <c r="Z135" i="1173"/>
  <c r="Z171" i="1173"/>
  <c r="AG181" i="1173"/>
  <c r="Z200" i="1173"/>
  <c r="AG204" i="1173"/>
  <c r="Z235" i="1173"/>
  <c r="AG289" i="1173"/>
  <c r="AG552" i="1173"/>
  <c r="AG722" i="1173"/>
  <c r="AG852" i="1173"/>
  <c r="AG279" i="1173"/>
  <c r="AG603" i="1173"/>
  <c r="Z81" i="1173"/>
  <c r="Z87" i="1173"/>
  <c r="Z105" i="1173"/>
  <c r="AG169" i="1173"/>
  <c r="Z177" i="1173"/>
  <c r="Z213" i="1173"/>
  <c r="Z224" i="1173"/>
  <c r="Z228" i="1173"/>
  <c r="Z259" i="1173"/>
  <c r="AG713" i="1173"/>
  <c r="Z338" i="1173"/>
  <c r="AG348" i="1173"/>
  <c r="Z354" i="1173"/>
  <c r="Z406" i="1173"/>
  <c r="AG433" i="1173"/>
  <c r="Z443" i="1173"/>
  <c r="Z445" i="1173"/>
  <c r="AG456" i="1173"/>
  <c r="Z522" i="1173"/>
  <c r="Z535" i="1173"/>
  <c r="Z548" i="1173"/>
  <c r="Z565" i="1173"/>
  <c r="Z567" i="1173"/>
  <c r="Z707" i="1173"/>
  <c r="Z709" i="1173"/>
  <c r="AG720" i="1173"/>
  <c r="Z722" i="1173"/>
  <c r="Z774" i="1173"/>
  <c r="Z831" i="1173"/>
  <c r="Z835" i="1173"/>
  <c r="Z859" i="1173"/>
  <c r="Z863" i="1173"/>
  <c r="Z873" i="1173"/>
  <c r="Z893" i="1173"/>
  <c r="Z908" i="1173"/>
  <c r="Z925" i="1173"/>
  <c r="Z938" i="1173"/>
  <c r="Z313" i="1173"/>
  <c r="Z348" i="1173"/>
  <c r="Z373" i="1173"/>
  <c r="Z381" i="1173"/>
  <c r="Z400" i="1173"/>
  <c r="Z402" i="1173"/>
  <c r="Z472" i="1173"/>
  <c r="Z508" i="1173"/>
  <c r="AG529" i="1173"/>
  <c r="Z531" i="1173"/>
  <c r="AG565" i="1173"/>
  <c r="Z580" i="1173"/>
  <c r="Z582" i="1173"/>
  <c r="Z630" i="1173"/>
  <c r="AG637" i="1173"/>
  <c r="Z643" i="1173"/>
  <c r="Z654" i="1173"/>
  <c r="Z672" i="1173"/>
  <c r="Z683" i="1173"/>
  <c r="Z705" i="1173"/>
  <c r="Z718" i="1173"/>
  <c r="Z737" i="1173"/>
  <c r="Z848" i="1173"/>
  <c r="Z867" i="1173"/>
  <c r="Z884" i="1173"/>
  <c r="Z891" i="1173"/>
  <c r="Z898" i="1173"/>
  <c r="Z900" i="1173"/>
  <c r="Z902" i="1173"/>
  <c r="Z921" i="1173"/>
  <c r="Z936" i="1173"/>
  <c r="Z953" i="1173"/>
  <c r="AG336" i="1173"/>
  <c r="AG344" i="1173"/>
  <c r="AG377" i="1173"/>
  <c r="Z431" i="1173"/>
  <c r="Z437" i="1173"/>
  <c r="AG492" i="1173"/>
  <c r="Z506" i="1173"/>
  <c r="AG576" i="1173"/>
  <c r="AG589" i="1173"/>
  <c r="AG648" i="1173"/>
  <c r="Z703" i="1173"/>
  <c r="Z768" i="1173"/>
  <c r="AG793" i="1173"/>
  <c r="AG840" i="1173"/>
  <c r="Z844" i="1173"/>
  <c r="AG900" i="1173"/>
  <c r="Z286" i="1173"/>
  <c r="AG300" i="1173"/>
  <c r="Z367" i="1173"/>
  <c r="Z369" i="1173"/>
  <c r="Z423" i="1173"/>
  <c r="Z496" i="1173"/>
  <c r="Z500" i="1173"/>
  <c r="Z525" i="1173"/>
  <c r="AG553" i="1173"/>
  <c r="Z574" i="1173"/>
  <c r="Z639" i="1173"/>
  <c r="Z659" i="1173"/>
  <c r="Z679" i="1173"/>
  <c r="AG756" i="1173"/>
  <c r="AG817" i="1173"/>
  <c r="Z823" i="1173"/>
  <c r="Z842" i="1173"/>
  <c r="Z857" i="1173"/>
  <c r="AG876" i="1173"/>
  <c r="AG288" i="1173"/>
  <c r="Z298" i="1173"/>
  <c r="Z357" i="1173"/>
  <c r="Z390" i="1173"/>
  <c r="Z409" i="1173"/>
  <c r="Z435" i="1173"/>
  <c r="AG476" i="1173"/>
  <c r="Z490" i="1173"/>
  <c r="Z494" i="1173"/>
  <c r="AG540" i="1173"/>
  <c r="Z612" i="1173"/>
  <c r="Z622" i="1173"/>
  <c r="Z677" i="1173"/>
  <c r="Z686" i="1173"/>
  <c r="Z690" i="1173"/>
  <c r="AG697" i="1173"/>
  <c r="Z708" i="1173"/>
  <c r="AG744" i="1173"/>
  <c r="Z760" i="1173"/>
  <c r="AG781" i="1173"/>
  <c r="Z785" i="1173"/>
  <c r="Z876" i="1173"/>
  <c r="Z880" i="1173"/>
  <c r="Z917" i="1173"/>
  <c r="Z928" i="1173"/>
  <c r="AG276" i="1173"/>
  <c r="AG290" i="1173"/>
  <c r="AG326" i="1173"/>
  <c r="Z330" i="1173"/>
  <c r="AG384" i="1173"/>
  <c r="Z417" i="1173"/>
  <c r="AG421" i="1173"/>
  <c r="Z463" i="1173"/>
  <c r="Z482" i="1173"/>
  <c r="Z484" i="1173"/>
  <c r="Z488" i="1173"/>
  <c r="Z549" i="1173"/>
  <c r="Z585" i="1173"/>
  <c r="Z633" i="1173"/>
  <c r="Z666" i="1173"/>
  <c r="AG673" i="1173"/>
  <c r="AG684" i="1173"/>
  <c r="AG708" i="1173"/>
  <c r="Z712" i="1173"/>
  <c r="Z725" i="1173"/>
  <c r="Z744" i="1173"/>
  <c r="Z779" i="1173"/>
  <c r="Z781" i="1173"/>
  <c r="Z836" i="1173"/>
  <c r="Z874" i="1173"/>
  <c r="Z887" i="1173"/>
  <c r="Z894" i="1173"/>
  <c r="AG924" i="1173"/>
  <c r="Z926" i="1173"/>
  <c r="Z943" i="1173"/>
  <c r="AG919" i="1173"/>
  <c r="Z274" i="1173"/>
  <c r="Z276" i="1173"/>
  <c r="AG306" i="1173"/>
  <c r="Z341" i="1173"/>
  <c r="Z393" i="1173"/>
  <c r="Z403" i="1173"/>
  <c r="AG467" i="1173"/>
  <c r="AG482" i="1173"/>
  <c r="Z545" i="1173"/>
  <c r="Z583" i="1173"/>
  <c r="Z600" i="1173"/>
  <c r="Z606" i="1173"/>
  <c r="Z629" i="1173"/>
  <c r="Z640" i="1173"/>
  <c r="Z669" i="1173"/>
  <c r="Z695" i="1173"/>
  <c r="Z706" i="1173"/>
  <c r="AG721" i="1173"/>
  <c r="Z742" i="1173"/>
  <c r="Z832" i="1173"/>
  <c r="AG864" i="1173"/>
  <c r="Z868" i="1173"/>
  <c r="Z885" i="1173"/>
  <c r="Z892" i="1173"/>
  <c r="Z922" i="1173"/>
  <c r="AG926" i="1173"/>
  <c r="AG937" i="1173"/>
  <c r="AG308" i="1173"/>
  <c r="AG316" i="1173"/>
  <c r="Z318" i="1173"/>
  <c r="AG360" i="1173"/>
  <c r="Z372" i="1173"/>
  <c r="Z442" i="1173"/>
  <c r="AG505" i="1173"/>
  <c r="Z534" i="1173"/>
  <c r="AG564" i="1173"/>
  <c r="Z566" i="1173"/>
  <c r="AG577" i="1173"/>
  <c r="AG625" i="1173"/>
  <c r="Z687" i="1173"/>
  <c r="Z704" i="1173"/>
  <c r="Z719" i="1173"/>
  <c r="Z721" i="1173"/>
  <c r="Z736" i="1173"/>
  <c r="Z738" i="1173"/>
  <c r="AG769" i="1173"/>
  <c r="AG828" i="1173"/>
  <c r="Z830" i="1173"/>
  <c r="Z948" i="1173"/>
  <c r="Z952" i="1173"/>
  <c r="AG321" i="1173"/>
  <c r="AG501" i="1173"/>
  <c r="AG525" i="1173"/>
  <c r="AG645" i="1173"/>
  <c r="AG669" i="1173"/>
  <c r="AG681" i="1173"/>
  <c r="AG849" i="1173"/>
  <c r="Z462" i="1173"/>
  <c r="AG528" i="1173"/>
  <c r="AG613" i="1173"/>
  <c r="AG660" i="1173"/>
  <c r="Z680" i="1173"/>
  <c r="Z757" i="1173"/>
  <c r="Z769" i="1173"/>
  <c r="Z782" i="1173"/>
  <c r="Z808" i="1173"/>
  <c r="AG816" i="1173"/>
  <c r="Z837" i="1173"/>
  <c r="Z841" i="1173"/>
  <c r="Z843" i="1173"/>
  <c r="Z883" i="1173"/>
  <c r="Z897" i="1173"/>
  <c r="AG948" i="1173"/>
  <c r="AG46" i="1173"/>
  <c r="AG70" i="1173"/>
  <c r="AG82" i="1173"/>
  <c r="AG106" i="1173"/>
  <c r="AG394" i="1173"/>
  <c r="AG442" i="1173"/>
  <c r="AG946" i="1173"/>
  <c r="Z285" i="1173"/>
  <c r="Z339" i="1173"/>
  <c r="Z350" i="1173"/>
  <c r="Z356" i="1173"/>
  <c r="AG420" i="1173"/>
  <c r="Z468" i="1173"/>
  <c r="AG493" i="1173"/>
  <c r="Z520" i="1173"/>
  <c r="Z539" i="1173"/>
  <c r="AG541" i="1173"/>
  <c r="Z592" i="1173"/>
  <c r="Z636" i="1173"/>
  <c r="Z645" i="1173"/>
  <c r="Z660" i="1173"/>
  <c r="AG732" i="1173"/>
  <c r="AG745" i="1173"/>
  <c r="Z755" i="1173"/>
  <c r="AG757" i="1173"/>
  <c r="Z761" i="1173"/>
  <c r="AG804" i="1173"/>
  <c r="Z850" i="1173"/>
  <c r="Z858" i="1173"/>
  <c r="V375" i="1173"/>
  <c r="V113" i="1173"/>
  <c r="V115" i="1173"/>
  <c r="V182" i="1173"/>
  <c r="V188" i="1173"/>
  <c r="V273" i="1173"/>
  <c r="AL273" i="1173" s="1"/>
  <c r="V351" i="1173"/>
  <c r="V486" i="1173"/>
  <c r="V492" i="1173"/>
  <c r="V527" i="1173"/>
  <c r="V649" i="1173"/>
  <c r="AL649" i="1173" s="1"/>
  <c r="V946" i="1173"/>
  <c r="V235" i="1173"/>
  <c r="V525" i="1173"/>
  <c r="V642" i="1173"/>
  <c r="V60" i="1173"/>
  <c r="V111" i="1173"/>
  <c r="V203" i="1173"/>
  <c r="V242" i="1173"/>
  <c r="AL242" i="1173" s="1"/>
  <c r="V428" i="1173"/>
  <c r="V521" i="1173"/>
  <c r="V632" i="1173"/>
  <c r="V681" i="1173"/>
  <c r="V857" i="1173"/>
  <c r="V859" i="1173"/>
  <c r="V865" i="1173"/>
  <c r="V909" i="1173"/>
  <c r="V39" i="1173"/>
  <c r="V263" i="1173"/>
  <c r="V291" i="1173"/>
  <c r="V568" i="1173"/>
  <c r="AL568" i="1173" s="1"/>
  <c r="V96" i="1173"/>
  <c r="V284" i="1173"/>
  <c r="V360" i="1173"/>
  <c r="V402" i="1173"/>
  <c r="V422" i="1173"/>
  <c r="V470" i="1173"/>
  <c r="V475" i="1173"/>
  <c r="V498" i="1173"/>
  <c r="AL498" i="1173" s="1"/>
  <c r="V608" i="1173"/>
  <c r="V696" i="1173"/>
  <c r="V721" i="1173"/>
  <c r="AL721" i="1173" s="1"/>
  <c r="V744" i="1173"/>
  <c r="V756" i="1173"/>
  <c r="V853" i="1173"/>
  <c r="V907" i="1173"/>
  <c r="V948" i="1173"/>
  <c r="V55" i="1173"/>
  <c r="AL55" i="1173" s="1"/>
  <c r="V57" i="1173"/>
  <c r="V59" i="1173"/>
  <c r="V267" i="1173"/>
  <c r="V278" i="1173"/>
  <c r="AL278" i="1173" s="1"/>
  <c r="V309" i="1173"/>
  <c r="V315" i="1173"/>
  <c r="V366" i="1173"/>
  <c r="V464" i="1173"/>
  <c r="V504" i="1173"/>
  <c r="V510" i="1173"/>
  <c r="V511" i="1173"/>
  <c r="V536" i="1173"/>
  <c r="V573" i="1173"/>
  <c r="V590" i="1173"/>
  <c r="V600" i="1173"/>
  <c r="V612" i="1173"/>
  <c r="V636" i="1173"/>
  <c r="V645" i="1173"/>
  <c r="V653" i="1173"/>
  <c r="V655" i="1173"/>
  <c r="V673" i="1173"/>
  <c r="V770" i="1173"/>
  <c r="V905" i="1173"/>
  <c r="V76" i="1173"/>
  <c r="V92" i="1173"/>
  <c r="V117" i="1173"/>
  <c r="V141" i="1173"/>
  <c r="V173" i="1173"/>
  <c r="V197" i="1173"/>
  <c r="V254" i="1173"/>
  <c r="V261" i="1173"/>
  <c r="AL261" i="1173" s="1"/>
  <c r="V311" i="1173"/>
  <c r="AL311" i="1173" s="1"/>
  <c r="V368" i="1173"/>
  <c r="V502" i="1173"/>
  <c r="V530" i="1173"/>
  <c r="V560" i="1173"/>
  <c r="V596" i="1173"/>
  <c r="V606" i="1173"/>
  <c r="AL606" i="1173" s="1"/>
  <c r="V618" i="1173"/>
  <c r="V660" i="1173"/>
  <c r="V715" i="1173"/>
  <c r="V776" i="1173"/>
  <c r="V782" i="1173"/>
  <c r="V803" i="1173"/>
  <c r="AM803" i="1173" s="1"/>
  <c r="V814" i="1173"/>
  <c r="V816" i="1173"/>
  <c r="V833" i="1173"/>
  <c r="V851" i="1173"/>
  <c r="AL851" i="1173" s="1"/>
  <c r="V888" i="1173"/>
  <c r="V890" i="1173"/>
  <c r="V928" i="1173"/>
  <c r="V952" i="1173"/>
  <c r="V94" i="1173"/>
  <c r="V134" i="1173"/>
  <c r="V167" i="1173"/>
  <c r="V184" i="1173"/>
  <c r="AL184" i="1173" s="1"/>
  <c r="V191" i="1173"/>
  <c r="AL191" i="1173" s="1"/>
  <c r="V218" i="1173"/>
  <c r="AL218" i="1173" s="1"/>
  <c r="V229" i="1173"/>
  <c r="V244" i="1173"/>
  <c r="AL244" i="1173" s="1"/>
  <c r="V246" i="1173"/>
  <c r="AM246" i="1173" s="1"/>
  <c r="V266" i="1173"/>
  <c r="V276" i="1173"/>
  <c r="V298" i="1173"/>
  <c r="V302" i="1173"/>
  <c r="V352" i="1173"/>
  <c r="V404" i="1173"/>
  <c r="V420" i="1173"/>
  <c r="V432" i="1173"/>
  <c r="V481" i="1173"/>
  <c r="AL481" i="1173" s="1"/>
  <c r="V483" i="1173"/>
  <c r="V520" i="1173"/>
  <c r="V538" i="1173"/>
  <c r="V542" i="1173"/>
  <c r="V557" i="1173"/>
  <c r="V567" i="1173"/>
  <c r="V569" i="1173"/>
  <c r="V575" i="1173"/>
  <c r="AM575" i="1173" s="1"/>
  <c r="V602" i="1173"/>
  <c r="V626" i="1173"/>
  <c r="V643" i="1173"/>
  <c r="V652" i="1173"/>
  <c r="V690" i="1173"/>
  <c r="V752" i="1173"/>
  <c r="V762" i="1173"/>
  <c r="V788" i="1173"/>
  <c r="AL788" i="1173" s="1"/>
  <c r="V795" i="1173"/>
  <c r="V809" i="1173"/>
  <c r="V827" i="1173"/>
  <c r="V831" i="1173"/>
  <c r="V849" i="1173"/>
  <c r="V876" i="1173"/>
  <c r="V922" i="1173"/>
  <c r="AL922" i="1173" s="1"/>
  <c r="V930" i="1173"/>
  <c r="AL930" i="1173" s="1"/>
  <c r="V940" i="1173"/>
  <c r="V484" i="1173"/>
  <c r="AL484" i="1173" s="1"/>
  <c r="V787" i="1173"/>
  <c r="V832" i="1173"/>
  <c r="V871" i="1173"/>
  <c r="V875" i="1173"/>
  <c r="V38" i="1173"/>
  <c r="V75" i="1173"/>
  <c r="V93" i="1173"/>
  <c r="AL93" i="1173" s="1"/>
  <c r="V140" i="1173"/>
  <c r="V149" i="1173"/>
  <c r="V161" i="1173"/>
  <c r="V260" i="1173"/>
  <c r="V272" i="1173"/>
  <c r="V300" i="1173"/>
  <c r="V335" i="1173"/>
  <c r="AL335" i="1173" s="1"/>
  <c r="V354" i="1173"/>
  <c r="V461" i="1173"/>
  <c r="V496" i="1173"/>
  <c r="AL496" i="1173" s="1"/>
  <c r="V514" i="1173"/>
  <c r="V551" i="1173"/>
  <c r="V630" i="1173"/>
  <c r="V639" i="1173"/>
  <c r="V667" i="1173"/>
  <c r="V679" i="1173"/>
  <c r="V684" i="1173"/>
  <c r="V694" i="1173"/>
  <c r="V726" i="1173"/>
  <c r="V768" i="1173"/>
  <c r="V815" i="1173"/>
  <c r="AM815" i="1173" s="1"/>
  <c r="V843" i="1173"/>
  <c r="AL843" i="1173" s="1"/>
  <c r="V870" i="1173"/>
  <c r="V257" i="1173"/>
  <c r="V550" i="1173"/>
  <c r="V640" i="1173"/>
  <c r="AL640" i="1173" s="1"/>
  <c r="V691" i="1173"/>
  <c r="V775" i="1173"/>
  <c r="V112" i="1173"/>
  <c r="V185" i="1173"/>
  <c r="V258" i="1173"/>
  <c r="V324" i="1173"/>
  <c r="V421" i="1173"/>
  <c r="V474" i="1173"/>
  <c r="V508" i="1173"/>
  <c r="V563" i="1173"/>
  <c r="AL563" i="1173" s="1"/>
  <c r="V578" i="1173"/>
  <c r="V633" i="1173"/>
  <c r="V648" i="1173"/>
  <c r="V736" i="1173"/>
  <c r="V745" i="1173"/>
  <c r="AL745" i="1173" s="1"/>
  <c r="V751" i="1173"/>
  <c r="V755" i="1173"/>
  <c r="V774" i="1173"/>
  <c r="AL774" i="1173" s="1"/>
  <c r="V780" i="1173"/>
  <c r="V794" i="1173"/>
  <c r="V819" i="1173"/>
  <c r="V821" i="1173"/>
  <c r="V850" i="1173"/>
  <c r="V895" i="1173"/>
  <c r="V920" i="1173"/>
  <c r="V143" i="1173"/>
  <c r="V255" i="1173"/>
  <c r="V269" i="1173"/>
  <c r="V293" i="1173"/>
  <c r="V318" i="1173"/>
  <c r="V353" i="1173"/>
  <c r="V517" i="1173"/>
  <c r="V56" i="1173"/>
  <c r="V97" i="1173"/>
  <c r="V99" i="1173"/>
  <c r="V118" i="1173"/>
  <c r="V120" i="1173"/>
  <c r="V215" i="1173"/>
  <c r="AM215" i="1173" s="1"/>
  <c r="V236" i="1173"/>
  <c r="V252" i="1173"/>
  <c r="V326" i="1173"/>
  <c r="V384" i="1173"/>
  <c r="V386" i="1173"/>
  <c r="V431" i="1173"/>
  <c r="AL431" i="1173" s="1"/>
  <c r="V433" i="1173"/>
  <c r="AL433" i="1173" s="1"/>
  <c r="V457" i="1173"/>
  <c r="V485" i="1173"/>
  <c r="V526" i="1173"/>
  <c r="V545" i="1173"/>
  <c r="V594" i="1173"/>
  <c r="AL594" i="1173" s="1"/>
  <c r="V646" i="1173"/>
  <c r="V663" i="1173"/>
  <c r="V720" i="1173"/>
  <c r="V757" i="1173"/>
  <c r="V786" i="1173"/>
  <c r="V792" i="1173"/>
  <c r="V807" i="1173"/>
  <c r="V866" i="1173"/>
  <c r="V900" i="1173"/>
  <c r="V114" i="1173"/>
  <c r="V116" i="1173"/>
  <c r="V146" i="1173"/>
  <c r="V156" i="1173"/>
  <c r="V179" i="1173"/>
  <c r="AL179" i="1173" s="1"/>
  <c r="V245" i="1173"/>
  <c r="V249" i="1173"/>
  <c r="V251" i="1173"/>
  <c r="AL251" i="1173" s="1"/>
  <c r="V281" i="1173"/>
  <c r="V336" i="1173"/>
  <c r="V389" i="1173"/>
  <c r="V405" i="1173"/>
  <c r="AL405" i="1173" s="1"/>
  <c r="V478" i="1173"/>
  <c r="V480" i="1173"/>
  <c r="V524" i="1173"/>
  <c r="V539" i="1173"/>
  <c r="V549" i="1173"/>
  <c r="V576" i="1173"/>
  <c r="V615" i="1173"/>
  <c r="V693" i="1173"/>
  <c r="V709" i="1173"/>
  <c r="V730" i="1173"/>
  <c r="AL730" i="1173" s="1"/>
  <c r="V739" i="1173"/>
  <c r="V844" i="1173"/>
  <c r="V924" i="1173"/>
  <c r="V929" i="1173"/>
  <c r="V81" i="1173"/>
  <c r="V129" i="1173"/>
  <c r="V131" i="1173"/>
  <c r="V164" i="1173"/>
  <c r="V165" i="1173"/>
  <c r="V168" i="1173"/>
  <c r="V177" i="1173"/>
  <c r="V190" i="1173"/>
  <c r="V209" i="1173"/>
  <c r="V270" i="1173"/>
  <c r="V275" i="1173"/>
  <c r="V279" i="1173"/>
  <c r="V367" i="1173"/>
  <c r="V369" i="1173"/>
  <c r="AL369" i="1173" s="1"/>
  <c r="V385" i="1173"/>
  <c r="V387" i="1173"/>
  <c r="V413" i="1173"/>
  <c r="V425" i="1173"/>
  <c r="V437" i="1173"/>
  <c r="V489" i="1173"/>
  <c r="AL489" i="1173" s="1"/>
  <c r="V505" i="1173"/>
  <c r="V531" i="1173"/>
  <c r="V533" i="1173"/>
  <c r="V561" i="1173"/>
  <c r="V572" i="1173"/>
  <c r="V651" i="1173"/>
  <c r="V657" i="1173"/>
  <c r="V661" i="1173"/>
  <c r="AL661" i="1173" s="1"/>
  <c r="V672" i="1173"/>
  <c r="V687" i="1173"/>
  <c r="V737" i="1173"/>
  <c r="V825" i="1173"/>
  <c r="V889" i="1173"/>
  <c r="V914" i="1173"/>
  <c r="V923" i="1173"/>
  <c r="V939" i="1173"/>
  <c r="AL939" i="1173" s="1"/>
  <c r="V947" i="1173"/>
  <c r="V913" i="1173"/>
  <c r="AL913" i="1173" s="1"/>
  <c r="AG190" i="1173"/>
  <c r="V627" i="1173"/>
  <c r="V839" i="1173"/>
  <c r="AL839" i="1173" s="1"/>
  <c r="V403" i="1173"/>
  <c r="V548" i="1173"/>
  <c r="AL548" i="1173" s="1"/>
  <c r="V758" i="1173"/>
  <c r="V820" i="1173"/>
  <c r="V863" i="1173"/>
  <c r="AG466" i="1173"/>
  <c r="AG166" i="1173"/>
  <c r="V837" i="1173"/>
  <c r="V532" i="1173"/>
  <c r="AL532" i="1173" s="1"/>
  <c r="V585" i="1173"/>
  <c r="AG94" i="1173"/>
  <c r="V901" i="1173"/>
  <c r="AL901" i="1173" s="1"/>
  <c r="V562" i="1173"/>
  <c r="V42" i="1173"/>
  <c r="V73" i="1173"/>
  <c r="V78" i="1173"/>
  <c r="V155" i="1173"/>
  <c r="AG202" i="1173"/>
  <c r="V223" i="1173"/>
  <c r="V377" i="1173"/>
  <c r="AL377" i="1173" s="1"/>
  <c r="V439" i="1173"/>
  <c r="V579" i="1173"/>
  <c r="V697" i="1173"/>
  <c r="V813" i="1173"/>
  <c r="V678" i="1173"/>
  <c r="V915" i="1173"/>
  <c r="AG214" i="1173"/>
  <c r="AG130" i="1173"/>
  <c r="V138" i="1173"/>
  <c r="V194" i="1173"/>
  <c r="AL194" i="1173" s="1"/>
  <c r="V196" i="1173"/>
  <c r="V202" i="1173"/>
  <c r="V208" i="1173"/>
  <c r="V243" i="1173"/>
  <c r="V658" i="1173"/>
  <c r="V796" i="1173"/>
  <c r="V98" i="1173"/>
  <c r="AL98" i="1173" s="1"/>
  <c r="V150" i="1173"/>
  <c r="V174" i="1173"/>
  <c r="V183" i="1173"/>
  <c r="V200" i="1173"/>
  <c r="V206" i="1173"/>
  <c r="AL206" i="1173" s="1"/>
  <c r="V212" i="1173"/>
  <c r="V214" i="1173"/>
  <c r="AG226" i="1173"/>
  <c r="V426" i="1173"/>
  <c r="V708" i="1173"/>
  <c r="V765" i="1173"/>
  <c r="V846" i="1173"/>
  <c r="AL846" i="1173" s="1"/>
  <c r="V91" i="1173"/>
  <c r="V127" i="1173"/>
  <c r="V130" i="1173"/>
  <c r="V135" i="1173"/>
  <c r="V152" i="1173"/>
  <c r="AL152" i="1173" s="1"/>
  <c r="AG154" i="1173"/>
  <c r="AG178" i="1173"/>
  <c r="V232" i="1173"/>
  <c r="V41" i="1173"/>
  <c r="V77" i="1173"/>
  <c r="AG142" i="1173"/>
  <c r="V147" i="1173"/>
  <c r="V176" i="1173"/>
  <c r="V226" i="1173"/>
  <c r="AL226" i="1173" s="1"/>
  <c r="V654" i="1173"/>
  <c r="AG58" i="1173"/>
  <c r="V82" i="1173"/>
  <c r="V110" i="1173"/>
  <c r="V132" i="1173"/>
  <c r="V159" i="1173"/>
  <c r="V220" i="1173"/>
  <c r="V224" i="1173"/>
  <c r="V953" i="1173"/>
  <c r="AG262" i="1173"/>
  <c r="AG273" i="1173"/>
  <c r="V388" i="1173"/>
  <c r="V427" i="1173"/>
  <c r="V450" i="1173"/>
  <c r="AG502" i="1173"/>
  <c r="V537" i="1173"/>
  <c r="V555" i="1173"/>
  <c r="AG562" i="1173"/>
  <c r="AG585" i="1173"/>
  <c r="V620" i="1173"/>
  <c r="AL620" i="1173" s="1"/>
  <c r="AG633" i="1173"/>
  <c r="AG765" i="1173"/>
  <c r="AG883" i="1173"/>
  <c r="V944" i="1173"/>
  <c r="V301" i="1173"/>
  <c r="V343" i="1173"/>
  <c r="V445" i="1173"/>
  <c r="AG477" i="1173"/>
  <c r="V544" i="1173"/>
  <c r="V738" i="1173"/>
  <c r="AG742" i="1173"/>
  <c r="AG922" i="1173"/>
  <c r="AG931" i="1173"/>
  <c r="AG333" i="1173"/>
  <c r="AG454" i="1173"/>
  <c r="AG550" i="1173"/>
  <c r="AG789" i="1173"/>
  <c r="AG850" i="1173"/>
  <c r="AG910" i="1173"/>
  <c r="AG250" i="1173"/>
  <c r="AG381" i="1173"/>
  <c r="AG417" i="1173"/>
  <c r="AG802" i="1173"/>
  <c r="AG898" i="1173"/>
  <c r="AG943" i="1173"/>
  <c r="V264" i="1173"/>
  <c r="V282" i="1173"/>
  <c r="V333" i="1173"/>
  <c r="V356" i="1173"/>
  <c r="V394" i="1173"/>
  <c r="AG405" i="1173"/>
  <c r="V456" i="1173"/>
  <c r="AG561" i="1173"/>
  <c r="V566" i="1173"/>
  <c r="AG610" i="1173"/>
  <c r="AG622" i="1173"/>
  <c r="V682" i="1173"/>
  <c r="V688" i="1173"/>
  <c r="AG705" i="1173"/>
  <c r="V712" i="1173"/>
  <c r="V727" i="1173"/>
  <c r="V789" i="1173"/>
  <c r="V822" i="1173"/>
  <c r="AG826" i="1173"/>
  <c r="V872" i="1173"/>
  <c r="AG886" i="1173"/>
  <c r="AG892" i="1173"/>
  <c r="V910" i="1173"/>
  <c r="AL910" i="1173" s="1"/>
  <c r="AG928" i="1173"/>
  <c r="AG261" i="1173"/>
  <c r="V320" i="1173"/>
  <c r="V338" i="1173"/>
  <c r="AL338" i="1173" s="1"/>
  <c r="V444" i="1173"/>
  <c r="V449" i="1173"/>
  <c r="AG597" i="1173"/>
  <c r="V317" i="1173"/>
  <c r="AG369" i="1173"/>
  <c r="V407" i="1173"/>
  <c r="AG490" i="1173"/>
  <c r="AG514" i="1173"/>
  <c r="AG538" i="1173"/>
  <c r="AG549" i="1173"/>
  <c r="V614" i="1173"/>
  <c r="V624" i="1173"/>
  <c r="V664" i="1173"/>
  <c r="AG670" i="1173"/>
  <c r="V764" i="1173"/>
  <c r="V793" i="1173"/>
  <c r="AG871" i="1173"/>
  <c r="AG909" i="1173"/>
  <c r="V950" i="1173"/>
  <c r="AG238" i="1173"/>
  <c r="V362" i="1173"/>
  <c r="V411" i="1173"/>
  <c r="V438" i="1173"/>
  <c r="AL438" i="1173" s="1"/>
  <c r="V476" i="1173"/>
  <c r="AL476" i="1173" s="1"/>
  <c r="AG478" i="1173"/>
  <c r="V584" i="1173"/>
  <c r="AG586" i="1173"/>
  <c r="V597" i="1173"/>
  <c r="V603" i="1173"/>
  <c r="AL603" i="1173" s="1"/>
  <c r="V724" i="1173"/>
  <c r="AL724" i="1173" s="1"/>
  <c r="V733" i="1173"/>
  <c r="AL733" i="1173" s="1"/>
  <c r="V750" i="1173"/>
  <c r="AG777" i="1173"/>
  <c r="V828" i="1173"/>
  <c r="AG838" i="1173"/>
  <c r="V845" i="1173"/>
  <c r="V869" i="1173"/>
  <c r="AG880" i="1173"/>
  <c r="AG285" i="1173"/>
  <c r="V297" i="1173"/>
  <c r="AL297" i="1173" s="1"/>
  <c r="V307" i="1173"/>
  <c r="V319" i="1173"/>
  <c r="V337" i="1173"/>
  <c r="V451" i="1173"/>
  <c r="V490" i="1173"/>
  <c r="AG609" i="1173"/>
  <c r="AG621" i="1173"/>
  <c r="AG754" i="1173"/>
  <c r="AG814" i="1173"/>
  <c r="AG921" i="1173"/>
  <c r="V238" i="1173"/>
  <c r="AG274" i="1173"/>
  <c r="V443" i="1173"/>
  <c r="V455" i="1173"/>
  <c r="V507" i="1173"/>
  <c r="AG526" i="1173"/>
  <c r="V588" i="1173"/>
  <c r="V761" i="1173"/>
  <c r="V777" i="1173"/>
  <c r="V834" i="1173"/>
  <c r="V838" i="1173"/>
  <c r="V854" i="1173"/>
  <c r="V904" i="1173"/>
  <c r="AG916" i="1173"/>
  <c r="AG73" i="1173"/>
  <c r="V37" i="1173"/>
  <c r="V44" i="1173"/>
  <c r="AG61" i="1173"/>
  <c r="V63" i="1173"/>
  <c r="V65" i="1173"/>
  <c r="V70" i="1173"/>
  <c r="AG38" i="1173"/>
  <c r="AG59" i="1173"/>
  <c r="V45" i="1173"/>
  <c r="AL45" i="1173" s="1"/>
  <c r="V53" i="1173"/>
  <c r="V64" i="1173"/>
  <c r="V40" i="1173"/>
  <c r="AG41" i="1173"/>
  <c r="AG43" i="1173"/>
  <c r="V46" i="1173"/>
  <c r="AG50" i="1173"/>
  <c r="AG51" i="1173"/>
  <c r="AG54" i="1173"/>
  <c r="AG63" i="1173"/>
  <c r="V66" i="1173"/>
  <c r="AG69" i="1173"/>
  <c r="V51" i="1173"/>
  <c r="V68" i="1173"/>
  <c r="V49" i="1173"/>
  <c r="V50" i="1173"/>
  <c r="AG67" i="1173"/>
  <c r="V84" i="1173"/>
  <c r="V52" i="1173"/>
  <c r="AG56" i="1173"/>
  <c r="V61" i="1173"/>
  <c r="V72" i="1173"/>
  <c r="V54" i="1173"/>
  <c r="AG75" i="1173"/>
  <c r="V43" i="1173"/>
  <c r="V48" i="1173"/>
  <c r="AG60" i="1173"/>
  <c r="V69" i="1173"/>
  <c r="V67" i="1173"/>
  <c r="AL67" i="1173" s="1"/>
  <c r="AG71" i="1173"/>
  <c r="AG74" i="1173"/>
  <c r="AG76" i="1173"/>
  <c r="AG78" i="1173"/>
  <c r="AG84" i="1173"/>
  <c r="AG85" i="1173"/>
  <c r="V145" i="1173"/>
  <c r="V163" i="1173"/>
  <c r="V181" i="1173"/>
  <c r="AG87" i="1173"/>
  <c r="AG100" i="1173"/>
  <c r="AG123" i="1173"/>
  <c r="AG136" i="1173"/>
  <c r="AG66" i="1173"/>
  <c r="AG79" i="1173"/>
  <c r="AG83" i="1173"/>
  <c r="AG115" i="1173"/>
  <c r="AG119" i="1173"/>
  <c r="AG144" i="1173"/>
  <c r="V148" i="1173"/>
  <c r="AG162" i="1173"/>
  <c r="V166" i="1173"/>
  <c r="V192" i="1173"/>
  <c r="V89" i="1173"/>
  <c r="V106" i="1173"/>
  <c r="V108" i="1173"/>
  <c r="V125" i="1173"/>
  <c r="AG77" i="1173"/>
  <c r="V85" i="1173"/>
  <c r="V87" i="1173"/>
  <c r="V104" i="1173"/>
  <c r="AG113" i="1173"/>
  <c r="V121" i="1173"/>
  <c r="V123" i="1173"/>
  <c r="V144" i="1173"/>
  <c r="AG147" i="1173"/>
  <c r="V151" i="1173"/>
  <c r="AL151" i="1173" s="1"/>
  <c r="V162" i="1173"/>
  <c r="AG165" i="1173"/>
  <c r="V169" i="1173"/>
  <c r="V180" i="1173"/>
  <c r="V83" i="1173"/>
  <c r="AG92" i="1173"/>
  <c r="V100" i="1173"/>
  <c r="AL100" i="1173" s="1"/>
  <c r="V102" i="1173"/>
  <c r="V119" i="1173"/>
  <c r="AG128" i="1173"/>
  <c r="V136" i="1173"/>
  <c r="AG137" i="1173"/>
  <c r="AG107" i="1173"/>
  <c r="V154" i="1173"/>
  <c r="V172" i="1173"/>
  <c r="AG118" i="1173"/>
  <c r="AG188" i="1173"/>
  <c r="AG97" i="1173"/>
  <c r="AG133" i="1173"/>
  <c r="V139" i="1173"/>
  <c r="AG153" i="1173"/>
  <c r="V157" i="1173"/>
  <c r="AG171" i="1173"/>
  <c r="V175" i="1173"/>
  <c r="V71" i="1173"/>
  <c r="V88" i="1173"/>
  <c r="AL88" i="1173" s="1"/>
  <c r="V90" i="1173"/>
  <c r="V107" i="1173"/>
  <c r="V124" i="1173"/>
  <c r="AL124" i="1173" s="1"/>
  <c r="V126" i="1173"/>
  <c r="V137" i="1173"/>
  <c r="V186" i="1173"/>
  <c r="V86" i="1173"/>
  <c r="AM86" i="1173" s="1"/>
  <c r="AG95" i="1173"/>
  <c r="V103" i="1173"/>
  <c r="AL103" i="1173" s="1"/>
  <c r="V105" i="1173"/>
  <c r="AL105" i="1173" s="1"/>
  <c r="V122" i="1173"/>
  <c r="AG131" i="1173"/>
  <c r="AG138" i="1173"/>
  <c r="V142" i="1173"/>
  <c r="AG143" i="1173"/>
  <c r="V153" i="1173"/>
  <c r="AG156" i="1173"/>
  <c r="V160" i="1173"/>
  <c r="AG161" i="1173"/>
  <c r="V171" i="1173"/>
  <c r="AG174" i="1173"/>
  <c r="V178" i="1173"/>
  <c r="AG179" i="1173"/>
  <c r="AG185" i="1173"/>
  <c r="V101" i="1173"/>
  <c r="AG110" i="1173"/>
  <c r="AG183" i="1173"/>
  <c r="Z206" i="1173"/>
  <c r="Z183" i="1173"/>
  <c r="AG218" i="1173"/>
  <c r="Z212" i="1173"/>
  <c r="AG224" i="1173"/>
  <c r="AG189" i="1173"/>
  <c r="AG195" i="1173"/>
  <c r="AG201" i="1173"/>
  <c r="AG207" i="1173"/>
  <c r="AG213" i="1173"/>
  <c r="AG219" i="1173"/>
  <c r="AG225" i="1173"/>
  <c r="AG231" i="1173"/>
  <c r="AG237" i="1173"/>
  <c r="V189" i="1173"/>
  <c r="V195" i="1173"/>
  <c r="V201" i="1173"/>
  <c r="AL201" i="1173" s="1"/>
  <c r="V207" i="1173"/>
  <c r="V213" i="1173"/>
  <c r="AL213" i="1173" s="1"/>
  <c r="V219" i="1173"/>
  <c r="V225" i="1173"/>
  <c r="AL225" i="1173" s="1"/>
  <c r="V231" i="1173"/>
  <c r="V237" i="1173"/>
  <c r="AG241" i="1173"/>
  <c r="AG193" i="1173"/>
  <c r="AG199" i="1173"/>
  <c r="AG205" i="1173"/>
  <c r="AG211" i="1173"/>
  <c r="AG217" i="1173"/>
  <c r="AG223" i="1173"/>
  <c r="AG229" i="1173"/>
  <c r="AG235" i="1173"/>
  <c r="V241" i="1173"/>
  <c r="AG248" i="1173"/>
  <c r="V187" i="1173"/>
  <c r="V193" i="1173"/>
  <c r="V199" i="1173"/>
  <c r="V205" i="1173"/>
  <c r="AL205" i="1173" s="1"/>
  <c r="V211" i="1173"/>
  <c r="V217" i="1173"/>
  <c r="AG222" i="1173"/>
  <c r="AG228" i="1173"/>
  <c r="AG234" i="1173"/>
  <c r="AG240" i="1173"/>
  <c r="V256" i="1173"/>
  <c r="V198" i="1173"/>
  <c r="AL198" i="1173" s="1"/>
  <c r="V204" i="1173"/>
  <c r="V210" i="1173"/>
  <c r="V216" i="1173"/>
  <c r="V222" i="1173"/>
  <c r="V228" i="1173"/>
  <c r="V234" i="1173"/>
  <c r="V240" i="1173"/>
  <c r="AG242" i="1173"/>
  <c r="V247" i="1173"/>
  <c r="V250" i="1173"/>
  <c r="V253" i="1173"/>
  <c r="V221" i="1173"/>
  <c r="V227" i="1173"/>
  <c r="AM227" i="1173" s="1"/>
  <c r="V233" i="1173"/>
  <c r="V239" i="1173"/>
  <c r="AL239" i="1173" s="1"/>
  <c r="V248" i="1173"/>
  <c r="V288" i="1173"/>
  <c r="V290" i="1173"/>
  <c r="AG294" i="1173"/>
  <c r="AG297" i="1173"/>
  <c r="V303" i="1173"/>
  <c r="V304" i="1173"/>
  <c r="AL304" i="1173" s="1"/>
  <c r="V340" i="1173"/>
  <c r="V259" i="1173"/>
  <c r="V265" i="1173"/>
  <c r="V271" i="1173"/>
  <c r="V277" i="1173"/>
  <c r="V283" i="1173"/>
  <c r="AG291" i="1173"/>
  <c r="V294" i="1173"/>
  <c r="Z297" i="1173"/>
  <c r="V358" i="1173"/>
  <c r="AG327" i="1173"/>
  <c r="V339" i="1173"/>
  <c r="V441" i="1173"/>
  <c r="AG263" i="1173"/>
  <c r="AG269" i="1173"/>
  <c r="AG275" i="1173"/>
  <c r="AG281" i="1173"/>
  <c r="AG287" i="1173"/>
  <c r="V295" i="1173"/>
  <c r="AG347" i="1173"/>
  <c r="V357" i="1173"/>
  <c r="AL357" i="1173" s="1"/>
  <c r="AG359" i="1173"/>
  <c r="V392" i="1173"/>
  <c r="AG309" i="1173"/>
  <c r="V323" i="1173"/>
  <c r="AM323" i="1173" s="1"/>
  <c r="AG346" i="1173"/>
  <c r="AG244" i="1173"/>
  <c r="AG286" i="1173"/>
  <c r="AG311" i="1173"/>
  <c r="AG367" i="1173"/>
  <c r="V289" i="1173"/>
  <c r="AG310" i="1173"/>
  <c r="AG345" i="1173"/>
  <c r="V262" i="1173"/>
  <c r="V268" i="1173"/>
  <c r="V274" i="1173"/>
  <c r="V280" i="1173"/>
  <c r="V286" i="1173"/>
  <c r="AG292" i="1173"/>
  <c r="V322" i="1173"/>
  <c r="AG354" i="1173"/>
  <c r="AG362" i="1173"/>
  <c r="V410" i="1173"/>
  <c r="V373" i="1173"/>
  <c r="AG398" i="1173"/>
  <c r="V321" i="1173"/>
  <c r="V341" i="1173"/>
  <c r="V292" i="1173"/>
  <c r="AG301" i="1173"/>
  <c r="V305" i="1173"/>
  <c r="AG329" i="1173"/>
  <c r="V359" i="1173"/>
  <c r="AL359" i="1173" s="1"/>
  <c r="AG365" i="1173"/>
  <c r="AG328" i="1173"/>
  <c r="AG314" i="1173"/>
  <c r="AG331" i="1173"/>
  <c r="V365" i="1173"/>
  <c r="AG415" i="1173"/>
  <c r="AG342" i="1173"/>
  <c r="AG304" i="1173"/>
  <c r="V312" i="1173"/>
  <c r="V314" i="1173"/>
  <c r="AL314" i="1173" s="1"/>
  <c r="V331" i="1173"/>
  <c r="AG340" i="1173"/>
  <c r="V348" i="1173"/>
  <c r="V350" i="1173"/>
  <c r="AL350" i="1173" s="1"/>
  <c r="AG414" i="1173"/>
  <c r="V310" i="1173"/>
  <c r="AG319" i="1173"/>
  <c r="V327" i="1173"/>
  <c r="V329" i="1173"/>
  <c r="V346" i="1173"/>
  <c r="AG355" i="1173"/>
  <c r="V372" i="1173"/>
  <c r="AG374" i="1173"/>
  <c r="AG298" i="1173"/>
  <c r="V306" i="1173"/>
  <c r="V308" i="1173"/>
  <c r="V325" i="1173"/>
  <c r="AG334" i="1173"/>
  <c r="V342" i="1173"/>
  <c r="V344" i="1173"/>
  <c r="V363" i="1173"/>
  <c r="AG380" i="1173"/>
  <c r="V391" i="1173"/>
  <c r="V409" i="1173"/>
  <c r="AL409" i="1173" s="1"/>
  <c r="AG313" i="1173"/>
  <c r="AG349" i="1173"/>
  <c r="AG379" i="1173"/>
  <c r="V355" i="1173"/>
  <c r="V390" i="1173"/>
  <c r="AG392" i="1173"/>
  <c r="V408" i="1173"/>
  <c r="AG410" i="1173"/>
  <c r="V296" i="1173"/>
  <c r="V313" i="1173"/>
  <c r="AG322" i="1173"/>
  <c r="V330" i="1173"/>
  <c r="V332" i="1173"/>
  <c r="V349" i="1173"/>
  <c r="AG358" i="1173"/>
  <c r="AG361" i="1173"/>
  <c r="AG378" i="1173"/>
  <c r="AG397" i="1173"/>
  <c r="V328" i="1173"/>
  <c r="AG337" i="1173"/>
  <c r="V345" i="1173"/>
  <c r="AL345" i="1173" s="1"/>
  <c r="V347" i="1173"/>
  <c r="AG352" i="1173"/>
  <c r="V374" i="1173"/>
  <c r="AL374" i="1173" s="1"/>
  <c r="AG396" i="1173"/>
  <c r="AG416" i="1173"/>
  <c r="AG382" i="1173"/>
  <c r="AG418" i="1173"/>
  <c r="V467" i="1173"/>
  <c r="AL467" i="1173" s="1"/>
  <c r="AG393" i="1173"/>
  <c r="AG423" i="1173"/>
  <c r="V429" i="1173"/>
  <c r="V382" i="1173"/>
  <c r="AG391" i="1173"/>
  <c r="V399" i="1173"/>
  <c r="V401" i="1173"/>
  <c r="V418" i="1173"/>
  <c r="AG425" i="1173"/>
  <c r="AG429" i="1173"/>
  <c r="V430" i="1173"/>
  <c r="AL430" i="1173" s="1"/>
  <c r="AG370" i="1173"/>
  <c r="V378" i="1173"/>
  <c r="V380" i="1173"/>
  <c r="V397" i="1173"/>
  <c r="AG406" i="1173"/>
  <c r="V414" i="1173"/>
  <c r="AL414" i="1173" s="1"/>
  <c r="V416" i="1173"/>
  <c r="AG424" i="1173"/>
  <c r="Z429" i="1173"/>
  <c r="AG468" i="1173"/>
  <c r="V376" i="1173"/>
  <c r="AL376" i="1173" s="1"/>
  <c r="AG385" i="1173"/>
  <c r="V393" i="1173"/>
  <c r="V395" i="1173"/>
  <c r="V412" i="1173"/>
  <c r="AL412" i="1173" s="1"/>
  <c r="V435" i="1173"/>
  <c r="AG438" i="1173"/>
  <c r="AG453" i="1173"/>
  <c r="AG364" i="1173"/>
  <c r="AG400" i="1173"/>
  <c r="Z438" i="1173"/>
  <c r="AG463" i="1173"/>
  <c r="AG513" i="1173"/>
  <c r="V370" i="1173"/>
  <c r="AG375" i="1173"/>
  <c r="V406" i="1173"/>
  <c r="V364" i="1173"/>
  <c r="AG373" i="1173"/>
  <c r="V381" i="1173"/>
  <c r="AL381" i="1173" s="1"/>
  <c r="V383" i="1173"/>
  <c r="V400" i="1173"/>
  <c r="AG409" i="1173"/>
  <c r="V417" i="1173"/>
  <c r="V419" i="1173"/>
  <c r="Z432" i="1173"/>
  <c r="V379" i="1173"/>
  <c r="AG388" i="1173"/>
  <c r="V396" i="1173"/>
  <c r="V398" i="1173"/>
  <c r="V415" i="1173"/>
  <c r="Z424" i="1173"/>
  <c r="AG436" i="1173"/>
  <c r="AG459" i="1173"/>
  <c r="AG403" i="1173"/>
  <c r="V423" i="1173"/>
  <c r="AG431" i="1173"/>
  <c r="AG444" i="1173"/>
  <c r="V468" i="1173"/>
  <c r="AG432" i="1173"/>
  <c r="AG441" i="1173"/>
  <c r="V477" i="1173"/>
  <c r="V487" i="1173"/>
  <c r="V424" i="1173"/>
  <c r="AG447" i="1173"/>
  <c r="V463" i="1173"/>
  <c r="V466" i="1173"/>
  <c r="V482" i="1173"/>
  <c r="AG488" i="1173"/>
  <c r="AG483" i="1173"/>
  <c r="AG495" i="1173"/>
  <c r="AG428" i="1173"/>
  <c r="V447" i="1173"/>
  <c r="AG452" i="1173"/>
  <c r="V453" i="1173"/>
  <c r="AG458" i="1173"/>
  <c r="V459" i="1173"/>
  <c r="AL459" i="1173" s="1"/>
  <c r="V469" i="1173"/>
  <c r="V471" i="1173"/>
  <c r="V515" i="1173"/>
  <c r="V534" i="1173"/>
  <c r="V488" i="1173"/>
  <c r="V434" i="1173"/>
  <c r="V440" i="1173"/>
  <c r="V446" i="1173"/>
  <c r="AG451" i="1173"/>
  <c r="V452" i="1173"/>
  <c r="AG457" i="1173"/>
  <c r="V458" i="1173"/>
  <c r="V465" i="1173"/>
  <c r="V479" i="1173"/>
  <c r="V509" i="1173"/>
  <c r="V512" i="1173"/>
  <c r="V503" i="1173"/>
  <c r="V506" i="1173"/>
  <c r="AG464" i="1173"/>
  <c r="AG437" i="1173"/>
  <c r="AG443" i="1173"/>
  <c r="AG449" i="1173"/>
  <c r="AG455" i="1173"/>
  <c r="AG461" i="1173"/>
  <c r="V497" i="1173"/>
  <c r="V500" i="1173"/>
  <c r="AG516" i="1173"/>
  <c r="Z478" i="1173"/>
  <c r="V491" i="1173"/>
  <c r="V494" i="1173"/>
  <c r="V436" i="1173"/>
  <c r="AL436" i="1173" s="1"/>
  <c r="V442" i="1173"/>
  <c r="V448" i="1173"/>
  <c r="V454" i="1173"/>
  <c r="V460" i="1173"/>
  <c r="AL460" i="1173" s="1"/>
  <c r="AG504" i="1173"/>
  <c r="AG507" i="1173"/>
  <c r="V518" i="1173"/>
  <c r="AG472" i="1173"/>
  <c r="AG489" i="1173"/>
  <c r="V528" i="1173"/>
  <c r="AG545" i="1173"/>
  <c r="AG517" i="1173"/>
  <c r="Z536" i="1173"/>
  <c r="V613" i="1173"/>
  <c r="V680" i="1173"/>
  <c r="V742" i="1173"/>
  <c r="AG530" i="1173"/>
  <c r="Z563" i="1173"/>
  <c r="AG473" i="1173"/>
  <c r="AG479" i="1173"/>
  <c r="AG485" i="1173"/>
  <c r="AG491" i="1173"/>
  <c r="AG497" i="1173"/>
  <c r="AG503" i="1173"/>
  <c r="AG509" i="1173"/>
  <c r="AG515" i="1173"/>
  <c r="V516" i="1173"/>
  <c r="Z530" i="1173"/>
  <c r="AG535" i="1173"/>
  <c r="AG554" i="1173"/>
  <c r="AG626" i="1173"/>
  <c r="V522" i="1173"/>
  <c r="Z554" i="1173"/>
  <c r="AG557" i="1173"/>
  <c r="V619" i="1173"/>
  <c r="AG524" i="1173"/>
  <c r="AG527" i="1173"/>
  <c r="V574" i="1173"/>
  <c r="Z524" i="1173"/>
  <c r="Z527" i="1173"/>
  <c r="AG548" i="1173"/>
  <c r="AG599" i="1173"/>
  <c r="AG523" i="1173"/>
  <c r="AG533" i="1173"/>
  <c r="AG542" i="1173"/>
  <c r="AG566" i="1173"/>
  <c r="AG587" i="1173"/>
  <c r="AG629" i="1173"/>
  <c r="AG649" i="1173"/>
  <c r="V523" i="1173"/>
  <c r="V529" i="1173"/>
  <c r="V535" i="1173"/>
  <c r="V541" i="1173"/>
  <c r="V547" i="1173"/>
  <c r="V553" i="1173"/>
  <c r="AL553" i="1173" s="1"/>
  <c r="V559" i="1173"/>
  <c r="V565" i="1173"/>
  <c r="AG570" i="1173"/>
  <c r="V586" i="1173"/>
  <c r="V625" i="1173"/>
  <c r="AL625" i="1173" s="1"/>
  <c r="V634" i="1173"/>
  <c r="V540" i="1173"/>
  <c r="V546" i="1173"/>
  <c r="V552" i="1173"/>
  <c r="V558" i="1173"/>
  <c r="V564" i="1173"/>
  <c r="V570" i="1173"/>
  <c r="V583" i="1173"/>
  <c r="V607" i="1173"/>
  <c r="AG593" i="1173"/>
  <c r="V601" i="1173"/>
  <c r="V610" i="1173"/>
  <c r="V616" i="1173"/>
  <c r="V622" i="1173"/>
  <c r="V580" i="1173"/>
  <c r="AG590" i="1173"/>
  <c r="V604" i="1173"/>
  <c r="AL604" i="1173" s="1"/>
  <c r="V577" i="1173"/>
  <c r="V598" i="1173"/>
  <c r="V571" i="1173"/>
  <c r="AG584" i="1173"/>
  <c r="V595" i="1173"/>
  <c r="AG608" i="1173"/>
  <c r="AG623" i="1173"/>
  <c r="AG581" i="1173"/>
  <c r="AG602" i="1173"/>
  <c r="AG611" i="1173"/>
  <c r="AG617" i="1173"/>
  <c r="V589" i="1173"/>
  <c r="V592" i="1173"/>
  <c r="AG605" i="1173"/>
  <c r="AG588" i="1173"/>
  <c r="AG594" i="1173"/>
  <c r="AG600" i="1173"/>
  <c r="AG606" i="1173"/>
  <c r="AG612" i="1173"/>
  <c r="AG618" i="1173"/>
  <c r="AG624" i="1173"/>
  <c r="V650" i="1173"/>
  <c r="AG655" i="1173"/>
  <c r="AG658" i="1173"/>
  <c r="Z628" i="1173"/>
  <c r="AG661" i="1173"/>
  <c r="AG664" i="1173"/>
  <c r="AG574" i="1173"/>
  <c r="AG580" i="1173"/>
  <c r="V581" i="1173"/>
  <c r="V587" i="1173"/>
  <c r="V593" i="1173"/>
  <c r="AG598" i="1173"/>
  <c r="V599" i="1173"/>
  <c r="V605" i="1173"/>
  <c r="V611" i="1173"/>
  <c r="AL611" i="1173" s="1"/>
  <c r="V617" i="1173"/>
  <c r="V623" i="1173"/>
  <c r="V628" i="1173"/>
  <c r="AL628" i="1173" s="1"/>
  <c r="AG640" i="1173"/>
  <c r="V656" i="1173"/>
  <c r="V637" i="1173"/>
  <c r="AG672" i="1173"/>
  <c r="AG646" i="1173"/>
  <c r="V662" i="1173"/>
  <c r="AG652" i="1173"/>
  <c r="V631" i="1173"/>
  <c r="V644" i="1173"/>
  <c r="AG630" i="1173"/>
  <c r="AG636" i="1173"/>
  <c r="AG657" i="1173"/>
  <c r="AG675" i="1173"/>
  <c r="V647" i="1173"/>
  <c r="AM647" i="1173" s="1"/>
  <c r="V692" i="1173"/>
  <c r="AL692" i="1173" s="1"/>
  <c r="V629" i="1173"/>
  <c r="AG634" i="1173"/>
  <c r="V635" i="1173"/>
  <c r="AL635" i="1173" s="1"/>
  <c r="AG650" i="1173"/>
  <c r="AG662" i="1173"/>
  <c r="V665" i="1173"/>
  <c r="V666" i="1173"/>
  <c r="V668" i="1173"/>
  <c r="AG679" i="1173"/>
  <c r="AG682" i="1173"/>
  <c r="Z650" i="1173"/>
  <c r="Z662" i="1173"/>
  <c r="AG667" i="1173"/>
  <c r="V669" i="1173"/>
  <c r="AG665" i="1173"/>
  <c r="AG688" i="1173"/>
  <c r="AG663" i="1173"/>
  <c r="V675" i="1173"/>
  <c r="AG691" i="1173"/>
  <c r="V641" i="1173"/>
  <c r="AG676" i="1173"/>
  <c r="V686" i="1173"/>
  <c r="V638" i="1173"/>
  <c r="AG644" i="1173"/>
  <c r="AG656" i="1173"/>
  <c r="Z656" i="1173"/>
  <c r="AG694" i="1173"/>
  <c r="V677" i="1173"/>
  <c r="V689" i="1173"/>
  <c r="AG668" i="1173"/>
  <c r="AG680" i="1173"/>
  <c r="AG692" i="1173"/>
  <c r="Z717" i="1173"/>
  <c r="Z729" i="1173"/>
  <c r="AG699" i="1173"/>
  <c r="AG693" i="1173"/>
  <c r="V671" i="1173"/>
  <c r="V683" i="1173"/>
  <c r="AM683" i="1173" s="1"/>
  <c r="V695" i="1173"/>
  <c r="Z723" i="1173"/>
  <c r="AG674" i="1173"/>
  <c r="AG686" i="1173"/>
  <c r="AG743" i="1173"/>
  <c r="Z702" i="1173"/>
  <c r="Z735" i="1173"/>
  <c r="AG700" i="1173"/>
  <c r="V701" i="1173"/>
  <c r="AG706" i="1173"/>
  <c r="V707" i="1173"/>
  <c r="AL707" i="1173" s="1"/>
  <c r="AG712" i="1173"/>
  <c r="V713" i="1173"/>
  <c r="AG718" i="1173"/>
  <c r="V719" i="1173"/>
  <c r="AM719" i="1173" s="1"/>
  <c r="AG724" i="1173"/>
  <c r="V725" i="1173"/>
  <c r="AG730" i="1173"/>
  <c r="V731" i="1173"/>
  <c r="AM731" i="1173" s="1"/>
  <c r="AG736" i="1173"/>
  <c r="V748" i="1173"/>
  <c r="AG786" i="1173"/>
  <c r="V700" i="1173"/>
  <c r="V706" i="1173"/>
  <c r="AG729" i="1173"/>
  <c r="AG735" i="1173"/>
  <c r="V699" i="1173"/>
  <c r="V705" i="1173"/>
  <c r="AG710" i="1173"/>
  <c r="V711" i="1173"/>
  <c r="AG716" i="1173"/>
  <c r="V717" i="1173"/>
  <c r="V723" i="1173"/>
  <c r="V729" i="1173"/>
  <c r="AL729" i="1173" s="1"/>
  <c r="AG734" i="1173"/>
  <c r="V735" i="1173"/>
  <c r="Z739" i="1173"/>
  <c r="V698" i="1173"/>
  <c r="AG703" i="1173"/>
  <c r="V704" i="1173"/>
  <c r="V710" i="1173"/>
  <c r="AG715" i="1173"/>
  <c r="V716" i="1173"/>
  <c r="V722" i="1173"/>
  <c r="V728" i="1173"/>
  <c r="AG733" i="1173"/>
  <c r="V734" i="1173"/>
  <c r="Z741" i="1173"/>
  <c r="V760" i="1173"/>
  <c r="V703" i="1173"/>
  <c r="V754" i="1173"/>
  <c r="AG761" i="1173"/>
  <c r="V702" i="1173"/>
  <c r="V714" i="1173"/>
  <c r="V732" i="1173"/>
  <c r="V743" i="1173"/>
  <c r="AL743" i="1173" s="1"/>
  <c r="V749" i="1173"/>
  <c r="Z772" i="1173"/>
  <c r="V785" i="1173"/>
  <c r="AG801" i="1173"/>
  <c r="AG741" i="1173"/>
  <c r="AG747" i="1173"/>
  <c r="AG753" i="1173"/>
  <c r="AG831" i="1173"/>
  <c r="V741" i="1173"/>
  <c r="V747" i="1173"/>
  <c r="V753" i="1173"/>
  <c r="V759" i="1173"/>
  <c r="AG768" i="1173"/>
  <c r="V779" i="1173"/>
  <c r="AM779" i="1173" s="1"/>
  <c r="V800" i="1173"/>
  <c r="V740" i="1173"/>
  <c r="V746" i="1173"/>
  <c r="V773" i="1173"/>
  <c r="AG780" i="1173"/>
  <c r="V763" i="1173"/>
  <c r="V767" i="1173"/>
  <c r="AM767" i="1173" s="1"/>
  <c r="V791" i="1173"/>
  <c r="V799" i="1173"/>
  <c r="AG785" i="1173"/>
  <c r="AG791" i="1173"/>
  <c r="V824" i="1173"/>
  <c r="AG766" i="1173"/>
  <c r="AG778" i="1173"/>
  <c r="AG784" i="1173"/>
  <c r="AG790" i="1173"/>
  <c r="V830" i="1173"/>
  <c r="V818" i="1173"/>
  <c r="V766" i="1173"/>
  <c r="V772" i="1173"/>
  <c r="V778" i="1173"/>
  <c r="V784" i="1173"/>
  <c r="V790" i="1173"/>
  <c r="AG800" i="1173"/>
  <c r="V812" i="1173"/>
  <c r="AG843" i="1173"/>
  <c r="AG798" i="1173"/>
  <c r="AG819" i="1173"/>
  <c r="V806" i="1173"/>
  <c r="AG813" i="1173"/>
  <c r="V797" i="1173"/>
  <c r="AG806" i="1173"/>
  <c r="AG812" i="1173"/>
  <c r="AG818" i="1173"/>
  <c r="AG824" i="1173"/>
  <c r="V842" i="1173"/>
  <c r="AG799" i="1173"/>
  <c r="AG805" i="1173"/>
  <c r="AG823" i="1173"/>
  <c r="Z829" i="1173"/>
  <c r="AG857" i="1173"/>
  <c r="V805" i="1173"/>
  <c r="V811" i="1173"/>
  <c r="V817" i="1173"/>
  <c r="AL817" i="1173" s="1"/>
  <c r="V823" i="1173"/>
  <c r="V836" i="1173"/>
  <c r="AG825" i="1173"/>
  <c r="V798" i="1173"/>
  <c r="V804" i="1173"/>
  <c r="V810" i="1173"/>
  <c r="AG837" i="1173"/>
  <c r="V856" i="1173"/>
  <c r="V826" i="1173"/>
  <c r="AL826" i="1173" s="1"/>
  <c r="V848" i="1173"/>
  <c r="AG875" i="1173"/>
  <c r="AG830" i="1173"/>
  <c r="AG836" i="1173"/>
  <c r="AG842" i="1173"/>
  <c r="AG848" i="1173"/>
  <c r="V874" i="1173"/>
  <c r="AG829" i="1173"/>
  <c r="AG835" i="1173"/>
  <c r="AG841" i="1173"/>
  <c r="AG847" i="1173"/>
  <c r="Z855" i="1173"/>
  <c r="V868" i="1173"/>
  <c r="V829" i="1173"/>
  <c r="V835" i="1173"/>
  <c r="V841" i="1173"/>
  <c r="AG846" i="1173"/>
  <c r="V847" i="1173"/>
  <c r="V862" i="1173"/>
  <c r="AG869" i="1173"/>
  <c r="AG862" i="1173"/>
  <c r="AG868" i="1173"/>
  <c r="AG874" i="1173"/>
  <c r="Z896" i="1173"/>
  <c r="AG855" i="1173"/>
  <c r="AG861" i="1173"/>
  <c r="AG867" i="1173"/>
  <c r="AG873" i="1173"/>
  <c r="V855" i="1173"/>
  <c r="V861" i="1173"/>
  <c r="V867" i="1173"/>
  <c r="AL867" i="1173" s="1"/>
  <c r="V873" i="1173"/>
  <c r="V877" i="1173"/>
  <c r="V878" i="1173"/>
  <c r="AG907" i="1173"/>
  <c r="V902" i="1173"/>
  <c r="AG878" i="1173"/>
  <c r="Z890" i="1173"/>
  <c r="AG884" i="1173"/>
  <c r="AG879" i="1173"/>
  <c r="V880" i="1173"/>
  <c r="AG885" i="1173"/>
  <c r="V886" i="1173"/>
  <c r="AG891" i="1173"/>
  <c r="V892" i="1173"/>
  <c r="AG897" i="1173"/>
  <c r="V898" i="1173"/>
  <c r="V879" i="1173"/>
  <c r="V885" i="1173"/>
  <c r="V891" i="1173"/>
  <c r="V897" i="1173"/>
  <c r="AG902" i="1173"/>
  <c r="V911" i="1173"/>
  <c r="V884" i="1173"/>
  <c r="AL884" i="1173" s="1"/>
  <c r="AG889" i="1173"/>
  <c r="AG895" i="1173"/>
  <c r="AG906" i="1173"/>
  <c r="V912" i="1173"/>
  <c r="AG934" i="1173"/>
  <c r="AG940" i="1173"/>
  <c r="AG882" i="1173"/>
  <c r="V883" i="1173"/>
  <c r="AG888" i="1173"/>
  <c r="AG894" i="1173"/>
  <c r="Z913" i="1173"/>
  <c r="AG901" i="1173"/>
  <c r="V894" i="1173"/>
  <c r="V903" i="1173"/>
  <c r="V906" i="1173"/>
  <c r="Z912" i="1173"/>
  <c r="AG913" i="1173"/>
  <c r="Z931" i="1173"/>
  <c r="V881" i="1173"/>
  <c r="V887" i="1173"/>
  <c r="V893" i="1173"/>
  <c r="AM893" i="1173" s="1"/>
  <c r="V899" i="1173"/>
  <c r="V918" i="1173"/>
  <c r="V931" i="1173"/>
  <c r="V936" i="1173"/>
  <c r="Z940" i="1173"/>
  <c r="AG912" i="1173"/>
  <c r="AG918" i="1173"/>
  <c r="AG923" i="1173"/>
  <c r="V926" i="1173"/>
  <c r="Z927" i="1173"/>
  <c r="V927" i="1173"/>
  <c r="V942" i="1173"/>
  <c r="AG949" i="1173"/>
  <c r="AG905" i="1173"/>
  <c r="V925" i="1173"/>
  <c r="AG933" i="1173"/>
  <c r="V938" i="1173"/>
  <c r="V917" i="1173"/>
  <c r="AG930" i="1173"/>
  <c r="V933" i="1173"/>
  <c r="V921" i="1173"/>
  <c r="V937" i="1173"/>
  <c r="AL937" i="1173" s="1"/>
  <c r="V954" i="1173"/>
  <c r="AG935" i="1173"/>
  <c r="AG936" i="1173"/>
  <c r="AG938" i="1173"/>
  <c r="AG939" i="1173"/>
  <c r="V934" i="1173"/>
  <c r="AG952" i="1173"/>
  <c r="V945" i="1173"/>
  <c r="AG925" i="1173"/>
  <c r="V932" i="1173"/>
  <c r="AG945" i="1173"/>
  <c r="V951" i="1173"/>
  <c r="V941" i="1173"/>
  <c r="AG951" i="1173"/>
  <c r="Z951" i="1173"/>
  <c r="Z944" i="1173"/>
  <c r="AG944" i="1173"/>
  <c r="AG950" i="1173"/>
  <c r="V949" i="1173"/>
  <c r="AC20" i="1183" l="1"/>
  <c r="AB20" i="1183"/>
  <c r="R20" i="1183" s="1"/>
  <c r="AA20" i="1183"/>
  <c r="V19" i="1183"/>
  <c r="AM19" i="1183" s="1"/>
  <c r="AL19" i="1183"/>
  <c r="X19" i="1183"/>
  <c r="W19" i="1183"/>
  <c r="AD19" i="1183"/>
  <c r="AQ22" i="1183"/>
  <c r="AM160" i="1173"/>
  <c r="AM704" i="1173"/>
  <c r="AM870" i="1173"/>
  <c r="AM534" i="1173"/>
  <c r="AM750" i="1173"/>
  <c r="AM565" i="1173"/>
  <c r="AM163" i="1173"/>
  <c r="AM556" i="1173"/>
  <c r="AM546" i="1173"/>
  <c r="AM654" i="1173"/>
  <c r="AM858" i="1173"/>
  <c r="AM621" i="1173"/>
  <c r="AM256" i="1173"/>
  <c r="AM860" i="1173"/>
  <c r="AM783" i="1173"/>
  <c r="AM290" i="1173"/>
  <c r="AM390" i="1173"/>
  <c r="AM822" i="1173"/>
  <c r="AM112" i="1173"/>
  <c r="AM642" i="1173"/>
  <c r="AM508" i="1173"/>
  <c r="AM865" i="1173"/>
  <c r="AM146" i="1173"/>
  <c r="AM855" i="1173"/>
  <c r="AM951" i="1173"/>
  <c r="AM417" i="1173"/>
  <c r="AM942" i="1173"/>
  <c r="AM714" i="1173"/>
  <c r="AM127" i="1173"/>
  <c r="AM932" i="1173"/>
  <c r="AM91" i="1173"/>
  <c r="AM302" i="1173"/>
  <c r="AM872" i="1173"/>
  <c r="AM539" i="1173"/>
  <c r="AM954" i="1173"/>
  <c r="AM632" i="1173"/>
  <c r="AM486" i="1173"/>
  <c r="AM122" i="1173"/>
  <c r="AM918" i="1173"/>
  <c r="AM424" i="1173"/>
  <c r="AM134" i="1173"/>
  <c r="AM307" i="1173"/>
  <c r="AM700" i="1173"/>
  <c r="AM189" i="1173"/>
  <c r="AL858" i="1173"/>
  <c r="AM925" i="1173"/>
  <c r="AM879" i="1173"/>
  <c r="AM805" i="1173"/>
  <c r="AM791" i="1173"/>
  <c r="AM906" i="1173"/>
  <c r="AM592" i="1173"/>
  <c r="AL592" i="1173"/>
  <c r="AM728" i="1173"/>
  <c r="AL728" i="1173"/>
  <c r="AM707" i="1173"/>
  <c r="AM503" i="1173"/>
  <c r="AM383" i="1173"/>
  <c r="AL383" i="1173"/>
  <c r="AL666" i="1173"/>
  <c r="AM666" i="1173"/>
  <c r="AM800" i="1173"/>
  <c r="AL491" i="1173"/>
  <c r="AM491" i="1173"/>
  <c r="AM580" i="1173"/>
  <c r="AM448" i="1173"/>
  <c r="AL448" i="1173"/>
  <c r="AM839" i="1173"/>
  <c r="AM184" i="1173"/>
  <c r="AM316" i="1173"/>
  <c r="AM273" i="1173"/>
  <c r="AM882" i="1173"/>
  <c r="AM685" i="1173"/>
  <c r="AL302" i="1173"/>
  <c r="AM98" i="1173"/>
  <c r="AL632" i="1173"/>
  <c r="AL163" i="1173"/>
  <c r="AL307" i="1173"/>
  <c r="AM793" i="1173"/>
  <c r="AM712" i="1173"/>
  <c r="AM266" i="1173"/>
  <c r="AL371" i="1173"/>
  <c r="AM786" i="1173"/>
  <c r="AM930" i="1173"/>
  <c r="AL945" i="1173"/>
  <c r="AM945" i="1173"/>
  <c r="AM927" i="1173"/>
  <c r="AL927" i="1173"/>
  <c r="AM804" i="1173"/>
  <c r="AL804" i="1173"/>
  <c r="AM722" i="1173"/>
  <c r="AL722" i="1173"/>
  <c r="AL717" i="1173"/>
  <c r="AM717" i="1173"/>
  <c r="AM601" i="1173"/>
  <c r="AL601" i="1173"/>
  <c r="AM540" i="1173"/>
  <c r="AL540" i="1173"/>
  <c r="AM547" i="1173"/>
  <c r="AL547" i="1173"/>
  <c r="AM619" i="1173"/>
  <c r="AL619" i="1173"/>
  <c r="AM528" i="1173"/>
  <c r="AL528" i="1173"/>
  <c r="AM479" i="1173"/>
  <c r="AL479" i="1173"/>
  <c r="AM488" i="1173"/>
  <c r="AL488" i="1173"/>
  <c r="AM468" i="1173"/>
  <c r="AL468" i="1173"/>
  <c r="AM379" i="1173"/>
  <c r="AL379" i="1173"/>
  <c r="AM400" i="1173"/>
  <c r="AL400" i="1173"/>
  <c r="AM435" i="1173"/>
  <c r="AL435" i="1173"/>
  <c r="AM313" i="1173"/>
  <c r="AL313" i="1173"/>
  <c r="AM342" i="1173"/>
  <c r="AL342" i="1173"/>
  <c r="AM289" i="1173"/>
  <c r="AL289" i="1173"/>
  <c r="AM441" i="1173"/>
  <c r="AL441" i="1173"/>
  <c r="AM358" i="1173"/>
  <c r="AL358" i="1173"/>
  <c r="AL233" i="1173"/>
  <c r="AM233" i="1173"/>
  <c r="AM210" i="1173"/>
  <c r="AL210" i="1173"/>
  <c r="AL193" i="1173"/>
  <c r="AM193" i="1173"/>
  <c r="AM101" i="1173"/>
  <c r="AL101" i="1173"/>
  <c r="AM137" i="1173"/>
  <c r="AL137" i="1173"/>
  <c r="AM854" i="1173"/>
  <c r="AL854" i="1173"/>
  <c r="AM451" i="1173"/>
  <c r="AL451" i="1173"/>
  <c r="AL869" i="1173"/>
  <c r="AM869" i="1173"/>
  <c r="AL950" i="1173"/>
  <c r="AM950" i="1173"/>
  <c r="AM301" i="1173"/>
  <c r="AL301" i="1173"/>
  <c r="AL537" i="1173"/>
  <c r="AM537" i="1173"/>
  <c r="AM651" i="1173"/>
  <c r="AL651" i="1173"/>
  <c r="AM385" i="1173"/>
  <c r="AL385" i="1173"/>
  <c r="AM168" i="1173"/>
  <c r="AM739" i="1173"/>
  <c r="AL739" i="1173"/>
  <c r="AM116" i="1173"/>
  <c r="AL116" i="1173"/>
  <c r="AM895" i="1173"/>
  <c r="AL895" i="1173"/>
  <c r="AM648" i="1173"/>
  <c r="AL648" i="1173"/>
  <c r="AM768" i="1173"/>
  <c r="AL768" i="1173"/>
  <c r="AM461" i="1173"/>
  <c r="AL461" i="1173"/>
  <c r="AM38" i="1173"/>
  <c r="AL38" i="1173"/>
  <c r="AM827" i="1173"/>
  <c r="AL827" i="1173"/>
  <c r="AM602" i="1173"/>
  <c r="AL602" i="1173"/>
  <c r="AM420" i="1173"/>
  <c r="AL420" i="1173"/>
  <c r="AM833" i="1173"/>
  <c r="AL833" i="1173"/>
  <c r="AM560" i="1173"/>
  <c r="AL560" i="1173"/>
  <c r="AL117" i="1173"/>
  <c r="AM117" i="1173"/>
  <c r="AL645" i="1173"/>
  <c r="AM645" i="1173"/>
  <c r="AM907" i="1173"/>
  <c r="AL907" i="1173"/>
  <c r="AM475" i="1173"/>
  <c r="AL475" i="1173"/>
  <c r="AM263" i="1173"/>
  <c r="AL263" i="1173"/>
  <c r="AM113" i="1173"/>
  <c r="AL113" i="1173"/>
  <c r="AL501" i="1173"/>
  <c r="AM501" i="1173"/>
  <c r="AM462" i="1173"/>
  <c r="AL462" i="1173"/>
  <c r="AM591" i="1173"/>
  <c r="AL591" i="1173"/>
  <c r="AM919" i="1173"/>
  <c r="AL919" i="1173"/>
  <c r="AL942" i="1173"/>
  <c r="AM851" i="1173"/>
  <c r="AM743" i="1173"/>
  <c r="AM628" i="1173"/>
  <c r="AM484" i="1173"/>
  <c r="AM338" i="1173"/>
  <c r="AM194" i="1173"/>
  <c r="AM55" i="1173"/>
  <c r="AL925" i="1173"/>
  <c r="AL719" i="1173"/>
  <c r="AL503" i="1173"/>
  <c r="AL122" i="1173"/>
  <c r="AL215" i="1173"/>
  <c r="AL546" i="1173"/>
  <c r="AM244" i="1173"/>
  <c r="AL565" i="1173"/>
  <c r="AL800" i="1173"/>
  <c r="AL704" i="1173"/>
  <c r="AM430" i="1173"/>
  <c r="AM697" i="1173"/>
  <c r="AL697" i="1173"/>
  <c r="AM917" i="1173"/>
  <c r="AL917" i="1173"/>
  <c r="AM899" i="1173"/>
  <c r="AL899" i="1173"/>
  <c r="AM911" i="1173"/>
  <c r="AL911" i="1173"/>
  <c r="AM898" i="1173"/>
  <c r="AL898" i="1173"/>
  <c r="AM902" i="1173"/>
  <c r="AL902" i="1173"/>
  <c r="AL861" i="1173"/>
  <c r="AM861" i="1173"/>
  <c r="AM798" i="1173"/>
  <c r="AL798" i="1173"/>
  <c r="AM811" i="1173"/>
  <c r="AL811" i="1173"/>
  <c r="AM797" i="1173"/>
  <c r="AL797" i="1173"/>
  <c r="AM812" i="1173"/>
  <c r="AL812" i="1173"/>
  <c r="AM716" i="1173"/>
  <c r="AL716" i="1173"/>
  <c r="AM695" i="1173"/>
  <c r="AL695" i="1173"/>
  <c r="AM599" i="1173"/>
  <c r="AL599" i="1173"/>
  <c r="AM742" i="1173"/>
  <c r="AL742" i="1173"/>
  <c r="AM506" i="1173"/>
  <c r="AL506" i="1173"/>
  <c r="AL465" i="1173"/>
  <c r="AM465" i="1173"/>
  <c r="AL453" i="1173"/>
  <c r="AM453" i="1173"/>
  <c r="AM482" i="1173"/>
  <c r="AL482" i="1173"/>
  <c r="AM382" i="1173"/>
  <c r="AL382" i="1173"/>
  <c r="AM296" i="1173"/>
  <c r="AL296" i="1173"/>
  <c r="AM310" i="1173"/>
  <c r="AL310" i="1173"/>
  <c r="AM331" i="1173"/>
  <c r="AL331" i="1173"/>
  <c r="AM187" i="1173"/>
  <c r="AL187" i="1173"/>
  <c r="AM195" i="1173"/>
  <c r="AL195" i="1173"/>
  <c r="AM142" i="1173"/>
  <c r="AL142" i="1173"/>
  <c r="AM162" i="1173"/>
  <c r="AL162" i="1173"/>
  <c r="AM48" i="1173"/>
  <c r="AL48" i="1173"/>
  <c r="AM84" i="1173"/>
  <c r="AL84" i="1173"/>
  <c r="AM70" i="1173"/>
  <c r="AL70" i="1173"/>
  <c r="AM838" i="1173"/>
  <c r="AL838" i="1173"/>
  <c r="AM845" i="1173"/>
  <c r="AL845" i="1173"/>
  <c r="AL597" i="1173"/>
  <c r="AM597" i="1173"/>
  <c r="AM449" i="1173"/>
  <c r="AL449" i="1173"/>
  <c r="AL789" i="1173"/>
  <c r="AM789" i="1173"/>
  <c r="AM456" i="1173"/>
  <c r="AL456" i="1173"/>
  <c r="AM944" i="1173"/>
  <c r="AM132" i="1173"/>
  <c r="AL132" i="1173"/>
  <c r="AM77" i="1173"/>
  <c r="AL77" i="1173"/>
  <c r="AM214" i="1173"/>
  <c r="AL214" i="1173"/>
  <c r="AM813" i="1173"/>
  <c r="AL813" i="1173"/>
  <c r="AM585" i="1173"/>
  <c r="AL585" i="1173"/>
  <c r="AL863" i="1173"/>
  <c r="AM863" i="1173"/>
  <c r="AM947" i="1173"/>
  <c r="AL947" i="1173"/>
  <c r="AM572" i="1173"/>
  <c r="AL572" i="1173"/>
  <c r="AM165" i="1173"/>
  <c r="AM114" i="1173"/>
  <c r="AL114" i="1173"/>
  <c r="AL646" i="1173"/>
  <c r="AM646" i="1173"/>
  <c r="AM326" i="1173"/>
  <c r="AL326" i="1173"/>
  <c r="AM517" i="1173"/>
  <c r="AL517" i="1173"/>
  <c r="AM850" i="1173"/>
  <c r="AL850" i="1173"/>
  <c r="AL633" i="1173"/>
  <c r="AM633" i="1173"/>
  <c r="AM726" i="1173"/>
  <c r="AL726" i="1173"/>
  <c r="AM354" i="1173"/>
  <c r="AL354" i="1173"/>
  <c r="AM875" i="1173"/>
  <c r="AL875" i="1173"/>
  <c r="AM809" i="1173"/>
  <c r="AL809" i="1173"/>
  <c r="AL404" i="1173"/>
  <c r="AM404" i="1173"/>
  <c r="AM816" i="1173"/>
  <c r="AL816" i="1173"/>
  <c r="AM530" i="1173"/>
  <c r="AL530" i="1173"/>
  <c r="AM92" i="1173"/>
  <c r="AL92" i="1173"/>
  <c r="AM366" i="1173"/>
  <c r="AL366" i="1173"/>
  <c r="AM853" i="1173"/>
  <c r="AL853" i="1173"/>
  <c r="AM470" i="1173"/>
  <c r="AL470" i="1173"/>
  <c r="AM39" i="1173"/>
  <c r="AL39" i="1173"/>
  <c r="AM203" i="1173"/>
  <c r="AL203" i="1173"/>
  <c r="AM74" i="1173"/>
  <c r="AM543" i="1173"/>
  <c r="AL543" i="1173"/>
  <c r="AM852" i="1173"/>
  <c r="AL852" i="1173"/>
  <c r="AL731" i="1173"/>
  <c r="AM604" i="1173"/>
  <c r="AM460" i="1173"/>
  <c r="AM314" i="1173"/>
  <c r="AM414" i="1173"/>
  <c r="AM285" i="1173"/>
  <c r="AM124" i="1173"/>
  <c r="AL714" i="1173"/>
  <c r="AM553" i="1173"/>
  <c r="AM788" i="1173"/>
  <c r="AM692" i="1173"/>
  <c r="AM489" i="1173"/>
  <c r="AM847" i="1173"/>
  <c r="AL847" i="1173"/>
  <c r="AM458" i="1173"/>
  <c r="AL458" i="1173"/>
  <c r="AM204" i="1173"/>
  <c r="AL204" i="1173"/>
  <c r="AM108" i="1173"/>
  <c r="AL108" i="1173"/>
  <c r="AM706" i="1173"/>
  <c r="AL706" i="1173"/>
  <c r="AM634" i="1173"/>
  <c r="AL634" i="1173"/>
  <c r="AM349" i="1173"/>
  <c r="AL349" i="1173"/>
  <c r="AL305" i="1173"/>
  <c r="AM305" i="1173"/>
  <c r="AM253" i="1173"/>
  <c r="AL253" i="1173"/>
  <c r="AM71" i="1173"/>
  <c r="AL71" i="1173"/>
  <c r="AM64" i="1173"/>
  <c r="AL64" i="1173"/>
  <c r="AL444" i="1173"/>
  <c r="AM444" i="1173"/>
  <c r="AM450" i="1173"/>
  <c r="AL450" i="1173"/>
  <c r="AM78" i="1173"/>
  <c r="AL78" i="1173"/>
  <c r="AM367" i="1173"/>
  <c r="AL367" i="1173"/>
  <c r="AM709" i="1173"/>
  <c r="AL709" i="1173"/>
  <c r="AM871" i="1173"/>
  <c r="AL871" i="1173"/>
  <c r="AM569" i="1173"/>
  <c r="AL569" i="1173"/>
  <c r="AM167" i="1173"/>
  <c r="AL167" i="1173"/>
  <c r="AL502" i="1173"/>
  <c r="AM502" i="1173"/>
  <c r="AM636" i="1173"/>
  <c r="AL636" i="1173"/>
  <c r="AM941" i="1173"/>
  <c r="AL941" i="1173"/>
  <c r="AM856" i="1173"/>
  <c r="AL856" i="1173"/>
  <c r="AL806" i="1173"/>
  <c r="AM806" i="1173"/>
  <c r="AM773" i="1173"/>
  <c r="AL773" i="1173"/>
  <c r="AM740" i="1173"/>
  <c r="AL740" i="1173"/>
  <c r="AL753" i="1173"/>
  <c r="AM753" i="1173"/>
  <c r="AM703" i="1173"/>
  <c r="AL703" i="1173"/>
  <c r="AM710" i="1173"/>
  <c r="AL710" i="1173"/>
  <c r="AM711" i="1173"/>
  <c r="AL711" i="1173"/>
  <c r="AM668" i="1173"/>
  <c r="AL668" i="1173"/>
  <c r="AM637" i="1173"/>
  <c r="AL637" i="1173"/>
  <c r="AM656" i="1173"/>
  <c r="AL656" i="1173"/>
  <c r="AM593" i="1173"/>
  <c r="AL593" i="1173"/>
  <c r="AM595" i="1173"/>
  <c r="AL595" i="1173"/>
  <c r="AM598" i="1173"/>
  <c r="AL598" i="1173"/>
  <c r="AM607" i="1173"/>
  <c r="AL607" i="1173"/>
  <c r="AL516" i="1173"/>
  <c r="AM516" i="1173"/>
  <c r="AM447" i="1173"/>
  <c r="AL447" i="1173"/>
  <c r="AM466" i="1173"/>
  <c r="AL466" i="1173"/>
  <c r="AM410" i="1173"/>
  <c r="AL410" i="1173"/>
  <c r="AM286" i="1173"/>
  <c r="AL286" i="1173"/>
  <c r="AM294" i="1173"/>
  <c r="AL294" i="1173"/>
  <c r="AM221" i="1173"/>
  <c r="AL221" i="1173"/>
  <c r="AM250" i="1173"/>
  <c r="AL250" i="1173"/>
  <c r="AL154" i="1173"/>
  <c r="AM154" i="1173"/>
  <c r="AM102" i="1173"/>
  <c r="AL102" i="1173"/>
  <c r="AM106" i="1173"/>
  <c r="AL106" i="1173"/>
  <c r="AM166" i="1173"/>
  <c r="AL166" i="1173"/>
  <c r="AM43" i="1173"/>
  <c r="AL43" i="1173"/>
  <c r="AM68" i="1173"/>
  <c r="AL68" i="1173"/>
  <c r="AM53" i="1173"/>
  <c r="AL53" i="1173"/>
  <c r="AM65" i="1173"/>
  <c r="AL65" i="1173"/>
  <c r="AL777" i="1173"/>
  <c r="AM777" i="1173"/>
  <c r="AM828" i="1173"/>
  <c r="AL828" i="1173"/>
  <c r="AM584" i="1173"/>
  <c r="AL584" i="1173"/>
  <c r="AM394" i="1173"/>
  <c r="AL394" i="1173"/>
  <c r="AM427" i="1173"/>
  <c r="AL427" i="1173"/>
  <c r="AL82" i="1173"/>
  <c r="AM82" i="1173"/>
  <c r="AM41" i="1173"/>
  <c r="AL41" i="1173"/>
  <c r="AM73" i="1173"/>
  <c r="AL73" i="1173"/>
  <c r="AM923" i="1173"/>
  <c r="AL923" i="1173"/>
  <c r="AM533" i="1173"/>
  <c r="AL533" i="1173"/>
  <c r="AM131" i="1173"/>
  <c r="AL693" i="1173"/>
  <c r="AM693" i="1173"/>
  <c r="AM336" i="1173"/>
  <c r="AL336" i="1173"/>
  <c r="AM545" i="1173"/>
  <c r="AL545" i="1173"/>
  <c r="AM236" i="1173"/>
  <c r="AL236" i="1173"/>
  <c r="AM353" i="1173"/>
  <c r="AL353" i="1173"/>
  <c r="AM819" i="1173"/>
  <c r="AL819" i="1173"/>
  <c r="AM775" i="1173"/>
  <c r="AL775" i="1173"/>
  <c r="AM684" i="1173"/>
  <c r="AL684" i="1173"/>
  <c r="AM300" i="1173"/>
  <c r="AL300" i="1173"/>
  <c r="AM832" i="1173"/>
  <c r="AL832" i="1173"/>
  <c r="AM567" i="1173"/>
  <c r="AL567" i="1173"/>
  <c r="AM76" i="1173"/>
  <c r="AL76" i="1173"/>
  <c r="AM612" i="1173"/>
  <c r="AL612" i="1173"/>
  <c r="AM315" i="1173"/>
  <c r="AL315" i="1173"/>
  <c r="AM756" i="1173"/>
  <c r="AL756" i="1173"/>
  <c r="AM422" i="1173"/>
  <c r="AL422" i="1173"/>
  <c r="AM527" i="1173"/>
  <c r="AL527" i="1173"/>
  <c r="AM916" i="1173"/>
  <c r="AL916" i="1173"/>
  <c r="AM499" i="1173"/>
  <c r="AL499" i="1173"/>
  <c r="AM493" i="1173"/>
  <c r="AM495" i="1173"/>
  <c r="AL495" i="1173"/>
  <c r="AM473" i="1173"/>
  <c r="AL473" i="1173"/>
  <c r="AL918" i="1173"/>
  <c r="AL815" i="1173"/>
  <c r="AL712" i="1173"/>
  <c r="AL580" i="1173"/>
  <c r="AL290" i="1173"/>
  <c r="AL683" i="1173"/>
  <c r="AL86" i="1173"/>
  <c r="AL944" i="1173"/>
  <c r="AL654" i="1173"/>
  <c r="AL534" i="1173"/>
  <c r="AL165" i="1173"/>
  <c r="AM481" i="1173"/>
  <c r="AM721" i="1173"/>
  <c r="AM620" i="1173"/>
  <c r="AL168" i="1173"/>
  <c r="AM145" i="1173"/>
  <c r="AL145" i="1173"/>
  <c r="AM578" i="1173"/>
  <c r="AL578" i="1173"/>
  <c r="AM938" i="1173"/>
  <c r="AL938" i="1173"/>
  <c r="AL936" i="1173"/>
  <c r="AM936" i="1173"/>
  <c r="AM892" i="1173"/>
  <c r="AL892" i="1173"/>
  <c r="AM841" i="1173"/>
  <c r="AL841" i="1173"/>
  <c r="AM747" i="1173"/>
  <c r="AL747" i="1173"/>
  <c r="AL785" i="1173"/>
  <c r="AM785" i="1173"/>
  <c r="AL760" i="1173"/>
  <c r="AM760" i="1173"/>
  <c r="AM713" i="1173"/>
  <c r="AL713" i="1173"/>
  <c r="AM671" i="1173"/>
  <c r="AL671" i="1173"/>
  <c r="AM669" i="1173"/>
  <c r="AL669" i="1173"/>
  <c r="AM587" i="1173"/>
  <c r="AL587" i="1173"/>
  <c r="AM535" i="1173"/>
  <c r="AL535" i="1173"/>
  <c r="AM680" i="1173"/>
  <c r="AL680" i="1173"/>
  <c r="AM436" i="1173"/>
  <c r="AM463" i="1173"/>
  <c r="AL463" i="1173"/>
  <c r="AM415" i="1173"/>
  <c r="AL415" i="1173"/>
  <c r="AM408" i="1173"/>
  <c r="AL408" i="1173"/>
  <c r="AM391" i="1173"/>
  <c r="AL391" i="1173"/>
  <c r="AM325" i="1173"/>
  <c r="AL325" i="1173"/>
  <c r="AM372" i="1173"/>
  <c r="AL372" i="1173"/>
  <c r="AM280" i="1173"/>
  <c r="AL280" i="1173"/>
  <c r="AM247" i="1173"/>
  <c r="AL247" i="1173"/>
  <c r="AM186" i="1173"/>
  <c r="AL186" i="1173"/>
  <c r="AM144" i="1173"/>
  <c r="AL144" i="1173"/>
  <c r="AM50" i="1173"/>
  <c r="AL50" i="1173"/>
  <c r="AM46" i="1173"/>
  <c r="AL46" i="1173"/>
  <c r="AM63" i="1173"/>
  <c r="AL63" i="1173"/>
  <c r="AM761" i="1173"/>
  <c r="AL761" i="1173"/>
  <c r="AM238" i="1173"/>
  <c r="AL238" i="1173"/>
  <c r="AM764" i="1173"/>
  <c r="AL764" i="1173"/>
  <c r="AM320" i="1173"/>
  <c r="AL320" i="1173"/>
  <c r="AL356" i="1173"/>
  <c r="AM356" i="1173"/>
  <c r="AM738" i="1173"/>
  <c r="AL738" i="1173"/>
  <c r="AM388" i="1173"/>
  <c r="AL388" i="1173"/>
  <c r="AM200" i="1173"/>
  <c r="AL200" i="1173"/>
  <c r="AM658" i="1173"/>
  <c r="AL658" i="1173"/>
  <c r="AL837" i="1173"/>
  <c r="AM837" i="1173"/>
  <c r="AM758" i="1173"/>
  <c r="AL758" i="1173"/>
  <c r="AM914" i="1173"/>
  <c r="AL914" i="1173"/>
  <c r="AM531" i="1173"/>
  <c r="AL531" i="1173"/>
  <c r="AM279" i="1173"/>
  <c r="AL279" i="1173"/>
  <c r="AL129" i="1173"/>
  <c r="AM129" i="1173"/>
  <c r="AM615" i="1173"/>
  <c r="AL615" i="1173"/>
  <c r="AM281" i="1173"/>
  <c r="AL281" i="1173"/>
  <c r="AM900" i="1173"/>
  <c r="AL900" i="1173"/>
  <c r="AM526" i="1173"/>
  <c r="AL526" i="1173"/>
  <c r="AM318" i="1173"/>
  <c r="AL318" i="1173"/>
  <c r="AM794" i="1173"/>
  <c r="AL794" i="1173"/>
  <c r="AM691" i="1173"/>
  <c r="AL691" i="1173"/>
  <c r="AM679" i="1173"/>
  <c r="AL679" i="1173"/>
  <c r="AM272" i="1173"/>
  <c r="AL272" i="1173"/>
  <c r="AM787" i="1173"/>
  <c r="AL787" i="1173"/>
  <c r="AM762" i="1173"/>
  <c r="AL762" i="1173"/>
  <c r="AM557" i="1173"/>
  <c r="AL557" i="1173"/>
  <c r="AL298" i="1173"/>
  <c r="AM298" i="1173"/>
  <c r="AM782" i="1173"/>
  <c r="AL782" i="1173"/>
  <c r="AM368" i="1173"/>
  <c r="AL368" i="1173"/>
  <c r="AM600" i="1173"/>
  <c r="AL600" i="1173"/>
  <c r="AL309" i="1173"/>
  <c r="AM309" i="1173"/>
  <c r="AM744" i="1173"/>
  <c r="AL744" i="1173"/>
  <c r="AM402" i="1173"/>
  <c r="AL402" i="1173"/>
  <c r="AL859" i="1173"/>
  <c r="AM859" i="1173"/>
  <c r="AM111" i="1173"/>
  <c r="AL111" i="1173"/>
  <c r="AM492" i="1173"/>
  <c r="AL492" i="1173"/>
  <c r="AM801" i="1173"/>
  <c r="AL801" i="1173"/>
  <c r="AM361" i="1173"/>
  <c r="AL361" i="1173"/>
  <c r="AM128" i="1173"/>
  <c r="AL128" i="1173"/>
  <c r="AM568" i="1173"/>
  <c r="AL417" i="1173"/>
  <c r="AM278" i="1173"/>
  <c r="AM151" i="1173"/>
  <c r="AM299" i="1173"/>
  <c r="AL865" i="1173"/>
  <c r="AL647" i="1173"/>
  <c r="AM225" i="1173"/>
  <c r="AL74" i="1173"/>
  <c r="AL932" i="1173"/>
  <c r="AL642" i="1173"/>
  <c r="AM376" i="1173"/>
  <c r="AM105" i="1173"/>
  <c r="AL390" i="1173"/>
  <c r="AM548" i="1173"/>
  <c r="AL246" i="1173"/>
  <c r="AM212" i="1173"/>
  <c r="AL212" i="1173"/>
  <c r="AM934" i="1173"/>
  <c r="AL934" i="1173"/>
  <c r="AM887" i="1173"/>
  <c r="AL887" i="1173"/>
  <c r="AM903" i="1173"/>
  <c r="AL903" i="1173"/>
  <c r="AM835" i="1173"/>
  <c r="AL835" i="1173"/>
  <c r="AM790" i="1173"/>
  <c r="AL790" i="1173"/>
  <c r="AL741" i="1173"/>
  <c r="AM741" i="1173"/>
  <c r="AM689" i="1173"/>
  <c r="AL689" i="1173"/>
  <c r="AM638" i="1173"/>
  <c r="AL638" i="1173"/>
  <c r="AM665" i="1173"/>
  <c r="AL665" i="1173"/>
  <c r="AM581" i="1173"/>
  <c r="AL581" i="1173"/>
  <c r="AM650" i="1173"/>
  <c r="AL650" i="1173"/>
  <c r="AM589" i="1173"/>
  <c r="AL589" i="1173"/>
  <c r="AM452" i="1173"/>
  <c r="AL452" i="1173"/>
  <c r="AL370" i="1173"/>
  <c r="AM370" i="1173"/>
  <c r="AL429" i="1173"/>
  <c r="AM429" i="1173"/>
  <c r="AM312" i="1173"/>
  <c r="AL312" i="1173"/>
  <c r="AM292" i="1173"/>
  <c r="AL292" i="1173"/>
  <c r="AM274" i="1173"/>
  <c r="AL274" i="1173"/>
  <c r="AM283" i="1173"/>
  <c r="AL283" i="1173"/>
  <c r="AM237" i="1173"/>
  <c r="AL237" i="1173"/>
  <c r="AM178" i="1173"/>
  <c r="AL178" i="1173"/>
  <c r="AM175" i="1173"/>
  <c r="AL175" i="1173"/>
  <c r="AM89" i="1173"/>
  <c r="AL89" i="1173"/>
  <c r="AM61" i="1173"/>
  <c r="AL61" i="1173"/>
  <c r="AM49" i="1173"/>
  <c r="AL49" i="1173"/>
  <c r="AM51" i="1173"/>
  <c r="AL51" i="1173"/>
  <c r="AM688" i="1173"/>
  <c r="AL688" i="1173"/>
  <c r="AM544" i="1173"/>
  <c r="AL544" i="1173"/>
  <c r="AM232" i="1173"/>
  <c r="AL232" i="1173"/>
  <c r="AM183" i="1173"/>
  <c r="AL183" i="1173"/>
  <c r="AM579" i="1173"/>
  <c r="AL579" i="1173"/>
  <c r="AM889" i="1173"/>
  <c r="AL889" i="1173"/>
  <c r="AM505" i="1173"/>
  <c r="AL505" i="1173"/>
  <c r="AM275" i="1173"/>
  <c r="AL275" i="1173"/>
  <c r="AM81" i="1173"/>
  <c r="AL81" i="1173"/>
  <c r="AM576" i="1173"/>
  <c r="AL576" i="1173"/>
  <c r="AM866" i="1173"/>
  <c r="AL866" i="1173"/>
  <c r="AM485" i="1173"/>
  <c r="AL485" i="1173"/>
  <c r="AM120" i="1173"/>
  <c r="AL120" i="1173"/>
  <c r="AM293" i="1173"/>
  <c r="AL293" i="1173"/>
  <c r="AM780" i="1173"/>
  <c r="AL780" i="1173"/>
  <c r="AM474" i="1173"/>
  <c r="AL474" i="1173"/>
  <c r="AM667" i="1173"/>
  <c r="AL667" i="1173"/>
  <c r="AM260" i="1173"/>
  <c r="AL260" i="1173"/>
  <c r="AM752" i="1173"/>
  <c r="AL752" i="1173"/>
  <c r="AM542" i="1173"/>
  <c r="AL542" i="1173"/>
  <c r="AM776" i="1173"/>
  <c r="AL776" i="1173"/>
  <c r="AM905" i="1173"/>
  <c r="AL905" i="1173"/>
  <c r="AM590" i="1173"/>
  <c r="AL590" i="1173"/>
  <c r="AM360" i="1173"/>
  <c r="AL360" i="1173"/>
  <c r="AM857" i="1173"/>
  <c r="AL857" i="1173"/>
  <c r="AM674" i="1173"/>
  <c r="AL674" i="1173"/>
  <c r="AL80" i="1173"/>
  <c r="AM80" i="1173"/>
  <c r="AL906" i="1173"/>
  <c r="AL803" i="1173"/>
  <c r="AL700" i="1173"/>
  <c r="AL556" i="1173"/>
  <c r="AM405" i="1173"/>
  <c r="AL266" i="1173"/>
  <c r="AM239" i="1173"/>
  <c r="AM213" i="1173"/>
  <c r="AM62" i="1173"/>
  <c r="AM884" i="1173"/>
  <c r="AL316" i="1173"/>
  <c r="AM335" i="1173"/>
  <c r="AM649" i="1173"/>
  <c r="AM476" i="1173"/>
  <c r="AL893" i="1173"/>
  <c r="AL754" i="1173"/>
  <c r="AM754" i="1173"/>
  <c r="AM886" i="1173"/>
  <c r="AL886" i="1173"/>
  <c r="AM829" i="1173"/>
  <c r="AL829" i="1173"/>
  <c r="AM784" i="1173"/>
  <c r="AL784" i="1173"/>
  <c r="AL705" i="1173"/>
  <c r="AM705" i="1173"/>
  <c r="AM748" i="1173"/>
  <c r="AL748" i="1173"/>
  <c r="AM677" i="1173"/>
  <c r="AL677" i="1173"/>
  <c r="AM686" i="1173"/>
  <c r="AL686" i="1173"/>
  <c r="AL583" i="1173"/>
  <c r="AM583" i="1173"/>
  <c r="AM586" i="1173"/>
  <c r="AL586" i="1173"/>
  <c r="AM529" i="1173"/>
  <c r="AL529" i="1173"/>
  <c r="AM397" i="1173"/>
  <c r="AL397" i="1173"/>
  <c r="AM418" i="1173"/>
  <c r="AL418" i="1173"/>
  <c r="AM347" i="1173"/>
  <c r="AM332" i="1173"/>
  <c r="AL332" i="1173"/>
  <c r="AM346" i="1173"/>
  <c r="AL346" i="1173"/>
  <c r="AM365" i="1173"/>
  <c r="AL365" i="1173"/>
  <c r="AM373" i="1173"/>
  <c r="AL373" i="1173"/>
  <c r="AM268" i="1173"/>
  <c r="AL268" i="1173"/>
  <c r="AM295" i="1173"/>
  <c r="AL295" i="1173"/>
  <c r="AL277" i="1173"/>
  <c r="AM277" i="1173"/>
  <c r="AM241" i="1173"/>
  <c r="AL241" i="1173"/>
  <c r="AL231" i="1173"/>
  <c r="AM231" i="1173"/>
  <c r="AM107" i="1173"/>
  <c r="AL107" i="1173"/>
  <c r="AM83" i="1173"/>
  <c r="AL83" i="1173"/>
  <c r="AL588" i="1173"/>
  <c r="AM588" i="1173"/>
  <c r="AM337" i="1173"/>
  <c r="AL337" i="1173"/>
  <c r="AM438" i="1173"/>
  <c r="AM664" i="1173"/>
  <c r="AM682" i="1173"/>
  <c r="AL682" i="1173"/>
  <c r="AM333" i="1173"/>
  <c r="AM174" i="1173"/>
  <c r="AL174" i="1173"/>
  <c r="AM243" i="1173"/>
  <c r="AL243" i="1173"/>
  <c r="AL439" i="1173"/>
  <c r="AM439" i="1173"/>
  <c r="AM42" i="1173"/>
  <c r="AL42" i="1173"/>
  <c r="AM403" i="1173"/>
  <c r="AL403" i="1173"/>
  <c r="AL825" i="1173"/>
  <c r="AM825" i="1173"/>
  <c r="AM270" i="1173"/>
  <c r="AL270" i="1173"/>
  <c r="AL549" i="1173"/>
  <c r="AM549" i="1173"/>
  <c r="AL249" i="1173"/>
  <c r="AM249" i="1173"/>
  <c r="AM807" i="1173"/>
  <c r="AL807" i="1173"/>
  <c r="AM457" i="1173"/>
  <c r="AL457" i="1173"/>
  <c r="AM118" i="1173"/>
  <c r="AL118" i="1173"/>
  <c r="AM269" i="1173"/>
  <c r="AL269" i="1173"/>
  <c r="AM421" i="1173"/>
  <c r="AL421" i="1173"/>
  <c r="AM550" i="1173"/>
  <c r="AL550" i="1173"/>
  <c r="AM639" i="1173"/>
  <c r="AL639" i="1173"/>
  <c r="AM161" i="1173"/>
  <c r="AL161" i="1173"/>
  <c r="AM940" i="1173"/>
  <c r="AL940" i="1173"/>
  <c r="AM538" i="1173"/>
  <c r="AL538" i="1173"/>
  <c r="AM276" i="1173"/>
  <c r="AL276" i="1173"/>
  <c r="AM94" i="1173"/>
  <c r="AL94" i="1173"/>
  <c r="AM770" i="1173"/>
  <c r="AL770" i="1173"/>
  <c r="AL573" i="1173"/>
  <c r="AM573" i="1173"/>
  <c r="AM267" i="1173"/>
  <c r="AL267" i="1173"/>
  <c r="AL681" i="1173"/>
  <c r="AM681" i="1173"/>
  <c r="AM351" i="1173"/>
  <c r="AL351" i="1173"/>
  <c r="AM554" i="1173"/>
  <c r="AL554" i="1173"/>
  <c r="AM472" i="1173"/>
  <c r="AL472" i="1173"/>
  <c r="AM908" i="1173"/>
  <c r="AL908" i="1173"/>
  <c r="AM287" i="1173"/>
  <c r="AL287" i="1173"/>
  <c r="AL864" i="1173"/>
  <c r="AM864" i="1173"/>
  <c r="AL791" i="1173"/>
  <c r="AL127" i="1173"/>
  <c r="AM191" i="1173"/>
  <c r="AM846" i="1173"/>
  <c r="AM635" i="1173"/>
  <c r="AL424" i="1173"/>
  <c r="AM201" i="1173"/>
  <c r="AM433" i="1173"/>
  <c r="AL872" i="1173"/>
  <c r="AM498" i="1173"/>
  <c r="AM93" i="1173"/>
  <c r="AL112" i="1173"/>
  <c r="AM409" i="1173"/>
  <c r="AM826" i="1173"/>
  <c r="AM126" i="1173"/>
  <c r="AL126" i="1173"/>
  <c r="AM820" i="1173"/>
  <c r="AL820" i="1173"/>
  <c r="AM921" i="1173"/>
  <c r="AL921" i="1173"/>
  <c r="AM881" i="1173"/>
  <c r="AL881" i="1173"/>
  <c r="AM894" i="1173"/>
  <c r="AL894" i="1173"/>
  <c r="AL897" i="1173"/>
  <c r="AM897" i="1173"/>
  <c r="AL878" i="1173"/>
  <c r="AM878" i="1173"/>
  <c r="AM874" i="1173"/>
  <c r="AL874" i="1173"/>
  <c r="AM836" i="1173"/>
  <c r="AL836" i="1173"/>
  <c r="AM778" i="1173"/>
  <c r="AL778" i="1173"/>
  <c r="AL799" i="1173"/>
  <c r="AM799" i="1173"/>
  <c r="AM698" i="1173"/>
  <c r="AL698" i="1173"/>
  <c r="AM675" i="1173"/>
  <c r="AL675" i="1173"/>
  <c r="AM644" i="1173"/>
  <c r="AL644" i="1173"/>
  <c r="AM623" i="1173"/>
  <c r="AL623" i="1173"/>
  <c r="AM622" i="1173"/>
  <c r="AL622" i="1173"/>
  <c r="AM570" i="1173"/>
  <c r="AL570" i="1173"/>
  <c r="AM523" i="1173"/>
  <c r="AL523" i="1173"/>
  <c r="AM522" i="1173"/>
  <c r="AL522" i="1173"/>
  <c r="AM423" i="1173"/>
  <c r="AL423" i="1173"/>
  <c r="AM398" i="1173"/>
  <c r="AL398" i="1173"/>
  <c r="AM419" i="1173"/>
  <c r="AL419" i="1173"/>
  <c r="AM364" i="1173"/>
  <c r="AL364" i="1173"/>
  <c r="AM330" i="1173"/>
  <c r="AL330" i="1173"/>
  <c r="AM363" i="1173"/>
  <c r="AL363" i="1173"/>
  <c r="AM341" i="1173"/>
  <c r="AL341" i="1173"/>
  <c r="AM262" i="1173"/>
  <c r="AL262" i="1173"/>
  <c r="AM271" i="1173"/>
  <c r="AL271" i="1173"/>
  <c r="AM240" i="1173"/>
  <c r="AL240" i="1173"/>
  <c r="AM217" i="1173"/>
  <c r="AL217" i="1173"/>
  <c r="AM171" i="1173"/>
  <c r="AL171" i="1173"/>
  <c r="AM157" i="1173"/>
  <c r="AL157" i="1173"/>
  <c r="AM136" i="1173"/>
  <c r="AL136" i="1173"/>
  <c r="AL87" i="1173"/>
  <c r="AM87" i="1173"/>
  <c r="AM148" i="1173"/>
  <c r="AL148" i="1173"/>
  <c r="AM44" i="1173"/>
  <c r="AL44" i="1173"/>
  <c r="AM319" i="1173"/>
  <c r="AL319" i="1173"/>
  <c r="AM411" i="1173"/>
  <c r="AL411" i="1173"/>
  <c r="AM317" i="1173"/>
  <c r="AL317" i="1173"/>
  <c r="AM445" i="1173"/>
  <c r="AL445" i="1173"/>
  <c r="AM953" i="1173"/>
  <c r="AL953" i="1173"/>
  <c r="AL765" i="1173"/>
  <c r="AM765" i="1173"/>
  <c r="AM208" i="1173"/>
  <c r="AL208" i="1173"/>
  <c r="AM562" i="1173"/>
  <c r="AL562" i="1173"/>
  <c r="AM737" i="1173"/>
  <c r="AL737" i="1173"/>
  <c r="AM245" i="1173"/>
  <c r="AL245" i="1173"/>
  <c r="AL792" i="1173"/>
  <c r="AM792" i="1173"/>
  <c r="AM255" i="1173"/>
  <c r="AL255" i="1173"/>
  <c r="AM324" i="1173"/>
  <c r="AL324" i="1173"/>
  <c r="AM630" i="1173"/>
  <c r="AL630" i="1173"/>
  <c r="AM149" i="1173"/>
  <c r="AL149" i="1173"/>
  <c r="AM520" i="1173"/>
  <c r="AM952" i="1173"/>
  <c r="AL952" i="1173"/>
  <c r="AM715" i="1173"/>
  <c r="AL715" i="1173"/>
  <c r="AM261" i="1173"/>
  <c r="AM536" i="1173"/>
  <c r="AL536" i="1173"/>
  <c r="AM696" i="1173"/>
  <c r="AL696" i="1173"/>
  <c r="AM284" i="1173"/>
  <c r="AL284" i="1173"/>
  <c r="AM60" i="1173"/>
  <c r="AL60" i="1173"/>
  <c r="AL935" i="1173"/>
  <c r="AM935" i="1173"/>
  <c r="AM230" i="1173"/>
  <c r="AM896" i="1173"/>
  <c r="AL896" i="1173"/>
  <c r="AL718" i="1173"/>
  <c r="AM718" i="1173"/>
  <c r="AM334" i="1173"/>
  <c r="AL334" i="1173"/>
  <c r="AL882" i="1173"/>
  <c r="AL779" i="1173"/>
  <c r="AM676" i="1173"/>
  <c r="AM532" i="1173"/>
  <c r="AM381" i="1173"/>
  <c r="AM242" i="1173"/>
  <c r="AL822" i="1173"/>
  <c r="AM412" i="1173"/>
  <c r="AL189" i="1173"/>
  <c r="AL347" i="1173"/>
  <c r="AL860" i="1173"/>
  <c r="AM606" i="1173"/>
  <c r="AL486" i="1173"/>
  <c r="AM304" i="1173"/>
  <c r="AM88" i="1173"/>
  <c r="AM910" i="1173"/>
  <c r="AM730" i="1173"/>
  <c r="AM152" i="1173"/>
  <c r="AM541" i="1173"/>
  <c r="AL541" i="1173"/>
  <c r="AM72" i="1173"/>
  <c r="AL72" i="1173"/>
  <c r="AM110" i="1173"/>
  <c r="AL110" i="1173"/>
  <c r="AM694" i="1173"/>
  <c r="AL694" i="1173"/>
  <c r="AM949" i="1173"/>
  <c r="AL949" i="1173"/>
  <c r="AM933" i="1173"/>
  <c r="AL933" i="1173"/>
  <c r="AM891" i="1173"/>
  <c r="AL891" i="1173"/>
  <c r="AM880" i="1173"/>
  <c r="AL880" i="1173"/>
  <c r="AM842" i="1173"/>
  <c r="AL842" i="1173"/>
  <c r="AM772" i="1173"/>
  <c r="AL772" i="1173"/>
  <c r="AM735" i="1173"/>
  <c r="AL735" i="1173"/>
  <c r="AL699" i="1173"/>
  <c r="AM699" i="1173"/>
  <c r="AM701" i="1173"/>
  <c r="AL701" i="1173"/>
  <c r="AM617" i="1173"/>
  <c r="AL617" i="1173"/>
  <c r="AM571" i="1173"/>
  <c r="AL571" i="1173"/>
  <c r="AM564" i="1173"/>
  <c r="AL564" i="1173"/>
  <c r="AM446" i="1173"/>
  <c r="AL446" i="1173"/>
  <c r="AM396" i="1173"/>
  <c r="AL396" i="1173"/>
  <c r="AM380" i="1173"/>
  <c r="AL380" i="1173"/>
  <c r="AL321" i="1173"/>
  <c r="AM321" i="1173"/>
  <c r="AM265" i="1173"/>
  <c r="AL265" i="1173"/>
  <c r="AM288" i="1173"/>
  <c r="AL288" i="1173"/>
  <c r="AM234" i="1173"/>
  <c r="AL234" i="1173"/>
  <c r="AM211" i="1173"/>
  <c r="AL211" i="1173"/>
  <c r="AM219" i="1173"/>
  <c r="AL219" i="1173"/>
  <c r="AM85" i="1173"/>
  <c r="AL85" i="1173"/>
  <c r="AM192" i="1173"/>
  <c r="AL192" i="1173"/>
  <c r="AL69" i="1173"/>
  <c r="AM69" i="1173"/>
  <c r="AM54" i="1173"/>
  <c r="AL54" i="1173"/>
  <c r="AM52" i="1173"/>
  <c r="AL52" i="1173"/>
  <c r="AM66" i="1173"/>
  <c r="AL66" i="1173"/>
  <c r="AM733" i="1173"/>
  <c r="AM362" i="1173"/>
  <c r="AM624" i="1173"/>
  <c r="AL624" i="1173"/>
  <c r="AM708" i="1173"/>
  <c r="AL708" i="1173"/>
  <c r="AM150" i="1173"/>
  <c r="AL150" i="1173"/>
  <c r="AM202" i="1173"/>
  <c r="AL202" i="1173"/>
  <c r="AM687" i="1173"/>
  <c r="AL687" i="1173"/>
  <c r="AM437" i="1173"/>
  <c r="AL437" i="1173"/>
  <c r="AM209" i="1173"/>
  <c r="AL209" i="1173"/>
  <c r="AM524" i="1173"/>
  <c r="AL524" i="1173"/>
  <c r="AM179" i="1173"/>
  <c r="AM431" i="1173"/>
  <c r="AM99" i="1173"/>
  <c r="AL99" i="1173"/>
  <c r="AM143" i="1173"/>
  <c r="AL143" i="1173"/>
  <c r="AM755" i="1173"/>
  <c r="AL755" i="1173"/>
  <c r="AM258" i="1173"/>
  <c r="AL258" i="1173"/>
  <c r="AM257" i="1173"/>
  <c r="AL257" i="1173"/>
  <c r="AM551" i="1173"/>
  <c r="AL551" i="1173"/>
  <c r="AM140" i="1173"/>
  <c r="AL140" i="1173"/>
  <c r="AM922" i="1173"/>
  <c r="AM690" i="1173"/>
  <c r="AL690" i="1173"/>
  <c r="AL483" i="1173"/>
  <c r="AM483" i="1173"/>
  <c r="AM928" i="1173"/>
  <c r="AL928" i="1173"/>
  <c r="AL660" i="1173"/>
  <c r="AM660" i="1173"/>
  <c r="AM254" i="1173"/>
  <c r="AL254" i="1173"/>
  <c r="AL511" i="1173"/>
  <c r="AM511" i="1173"/>
  <c r="AM59" i="1173"/>
  <c r="AM608" i="1173"/>
  <c r="AL608" i="1173"/>
  <c r="AM188" i="1173"/>
  <c r="AL188" i="1173"/>
  <c r="AM808" i="1173"/>
  <c r="AL808" i="1173"/>
  <c r="AM79" i="1173"/>
  <c r="AM670" i="1173"/>
  <c r="AL670" i="1173"/>
  <c r="AM58" i="1173"/>
  <c r="AL58" i="1173"/>
  <c r="AL664" i="1173"/>
  <c r="AL520" i="1173"/>
  <c r="AL230" i="1173"/>
  <c r="AM103" i="1173"/>
  <c r="AL160" i="1173"/>
  <c r="AL786" i="1173"/>
  <c r="AL575" i="1173"/>
  <c r="AM369" i="1173"/>
  <c r="AM158" i="1173"/>
  <c r="AL323" i="1173"/>
  <c r="AM817" i="1173"/>
  <c r="AL951" i="1173"/>
  <c r="AL855" i="1173"/>
  <c r="AM198" i="1173"/>
  <c r="AM603" i="1173"/>
  <c r="AM226" i="1173"/>
  <c r="AM830" i="1173"/>
  <c r="AL830" i="1173"/>
  <c r="AM746" i="1173"/>
  <c r="AL746" i="1173"/>
  <c r="AM702" i="1173"/>
  <c r="AL702" i="1173"/>
  <c r="AM641" i="1173"/>
  <c r="AL641" i="1173"/>
  <c r="AM577" i="1173"/>
  <c r="AL577" i="1173"/>
  <c r="AM442" i="1173"/>
  <c r="AL442" i="1173"/>
  <c r="AM515" i="1173"/>
  <c r="AL515" i="1173"/>
  <c r="AL477" i="1173"/>
  <c r="AM477" i="1173"/>
  <c r="AM416" i="1173"/>
  <c r="AL416" i="1173"/>
  <c r="AM339" i="1173"/>
  <c r="AL339" i="1173"/>
  <c r="AL303" i="1173"/>
  <c r="AM303" i="1173"/>
  <c r="AM172" i="1173"/>
  <c r="AL172" i="1173"/>
  <c r="AM104" i="1173"/>
  <c r="AL104" i="1173"/>
  <c r="AM834" i="1173"/>
  <c r="AL834" i="1173"/>
  <c r="AM407" i="1173"/>
  <c r="AL407" i="1173"/>
  <c r="AL727" i="1173"/>
  <c r="AM727" i="1173"/>
  <c r="AM138" i="1173"/>
  <c r="AL138" i="1173"/>
  <c r="AL561" i="1173"/>
  <c r="AM561" i="1173"/>
  <c r="AM164" i="1173"/>
  <c r="AL164" i="1173"/>
  <c r="AM389" i="1173"/>
  <c r="AL389" i="1173"/>
  <c r="AM252" i="1173"/>
  <c r="AL252" i="1173"/>
  <c r="AM821" i="1173"/>
  <c r="AL821" i="1173"/>
  <c r="AM795" i="1173"/>
  <c r="AL795" i="1173"/>
  <c r="AM352" i="1173"/>
  <c r="AL352" i="1173"/>
  <c r="AM814" i="1173"/>
  <c r="AL814" i="1173"/>
  <c r="AL909" i="1173"/>
  <c r="AM909" i="1173"/>
  <c r="AM375" i="1173"/>
  <c r="AL375" i="1173"/>
  <c r="AM926" i="1173"/>
  <c r="AL926" i="1173"/>
  <c r="AM931" i="1173"/>
  <c r="AL931" i="1173"/>
  <c r="AM912" i="1173"/>
  <c r="AL912" i="1173"/>
  <c r="AL885" i="1173"/>
  <c r="AM885" i="1173"/>
  <c r="AM868" i="1173"/>
  <c r="AL868" i="1173"/>
  <c r="AL766" i="1173"/>
  <c r="AM766" i="1173"/>
  <c r="AM749" i="1173"/>
  <c r="AL749" i="1173"/>
  <c r="AM732" i="1173"/>
  <c r="AL732" i="1173"/>
  <c r="AL734" i="1173"/>
  <c r="AM734" i="1173"/>
  <c r="AM631" i="1173"/>
  <c r="AL631" i="1173"/>
  <c r="AM611" i="1173"/>
  <c r="AM616" i="1173"/>
  <c r="AL616" i="1173"/>
  <c r="AM558" i="1173"/>
  <c r="AL558" i="1173"/>
  <c r="AL574" i="1173"/>
  <c r="AM574" i="1173"/>
  <c r="AM613" i="1173"/>
  <c r="AL613" i="1173"/>
  <c r="AM512" i="1173"/>
  <c r="AL512" i="1173"/>
  <c r="AM440" i="1173"/>
  <c r="AL440" i="1173"/>
  <c r="AM471" i="1173"/>
  <c r="AL471" i="1173"/>
  <c r="AM378" i="1173"/>
  <c r="AL378" i="1173"/>
  <c r="AM355" i="1173"/>
  <c r="AL355" i="1173"/>
  <c r="AM308" i="1173"/>
  <c r="AL308" i="1173"/>
  <c r="AM329" i="1173"/>
  <c r="AL329" i="1173"/>
  <c r="AM322" i="1173"/>
  <c r="AL322" i="1173"/>
  <c r="AM259" i="1173"/>
  <c r="AL259" i="1173"/>
  <c r="AM248" i="1173"/>
  <c r="AL248" i="1173"/>
  <c r="AM228" i="1173"/>
  <c r="AL228" i="1173"/>
  <c r="AM205" i="1173"/>
  <c r="AM139" i="1173"/>
  <c r="AL139" i="1173"/>
  <c r="AM180" i="1173"/>
  <c r="AL180" i="1173"/>
  <c r="AM181" i="1173"/>
  <c r="AL181" i="1173"/>
  <c r="AM37" i="1173"/>
  <c r="AL37" i="1173"/>
  <c r="AM507" i="1173"/>
  <c r="AL507" i="1173"/>
  <c r="AM297" i="1173"/>
  <c r="AM724" i="1173"/>
  <c r="AM614" i="1173"/>
  <c r="AL614" i="1173"/>
  <c r="AM282" i="1173"/>
  <c r="AL282" i="1173"/>
  <c r="AM224" i="1173"/>
  <c r="AL224" i="1173"/>
  <c r="AM426" i="1173"/>
  <c r="AL426" i="1173"/>
  <c r="AM196" i="1173"/>
  <c r="AL196" i="1173"/>
  <c r="AM915" i="1173"/>
  <c r="AL915" i="1173"/>
  <c r="AM223" i="1173"/>
  <c r="AL223" i="1173"/>
  <c r="AM901" i="1173"/>
  <c r="AL627" i="1173"/>
  <c r="AM627" i="1173"/>
  <c r="AM672" i="1173"/>
  <c r="AL672" i="1173"/>
  <c r="AM425" i="1173"/>
  <c r="AL425" i="1173"/>
  <c r="AM190" i="1173"/>
  <c r="AL190" i="1173"/>
  <c r="AM929" i="1173"/>
  <c r="AL929" i="1173"/>
  <c r="AM156" i="1173"/>
  <c r="AL156" i="1173"/>
  <c r="AM757" i="1173"/>
  <c r="AL757" i="1173"/>
  <c r="AM386" i="1173"/>
  <c r="AL386" i="1173"/>
  <c r="AM97" i="1173"/>
  <c r="AL97" i="1173"/>
  <c r="AM751" i="1173"/>
  <c r="AL751" i="1173"/>
  <c r="AM514" i="1173"/>
  <c r="AL514" i="1173"/>
  <c r="AM876" i="1173"/>
  <c r="AL876" i="1173"/>
  <c r="AM652" i="1173"/>
  <c r="AM890" i="1173"/>
  <c r="AL890" i="1173"/>
  <c r="AM618" i="1173"/>
  <c r="AL618" i="1173"/>
  <c r="AM197" i="1173"/>
  <c r="AL197" i="1173"/>
  <c r="AM673" i="1173"/>
  <c r="AL673" i="1173"/>
  <c r="AM510" i="1173"/>
  <c r="AL510" i="1173"/>
  <c r="AL57" i="1173"/>
  <c r="AM57" i="1173"/>
  <c r="AM96" i="1173"/>
  <c r="AL96" i="1173"/>
  <c r="AM521" i="1173"/>
  <c r="AL521" i="1173"/>
  <c r="AM525" i="1173"/>
  <c r="AL525" i="1173"/>
  <c r="AM182" i="1173"/>
  <c r="AL182" i="1173"/>
  <c r="AM659" i="1173"/>
  <c r="AL659" i="1173"/>
  <c r="AM781" i="1173"/>
  <c r="AM95" i="1173"/>
  <c r="AL870" i="1173"/>
  <c r="AL767" i="1173"/>
  <c r="AL652" i="1173"/>
  <c r="AL508" i="1173"/>
  <c r="AL362" i="1173"/>
  <c r="AL91" i="1173"/>
  <c r="AM100" i="1173"/>
  <c r="AM357" i="1173"/>
  <c r="AL146" i="1173"/>
  <c r="AM311" i="1173"/>
  <c r="AL805" i="1173"/>
  <c r="AM594" i="1173"/>
  <c r="AM45" i="1173"/>
  <c r="AM939" i="1173"/>
  <c r="AM843" i="1173"/>
  <c r="AM459" i="1173"/>
  <c r="AM377" i="1173"/>
  <c r="AM759" i="1173"/>
  <c r="AL759" i="1173"/>
  <c r="AM877" i="1173"/>
  <c r="AL877" i="1173"/>
  <c r="AM848" i="1173"/>
  <c r="AL848" i="1173"/>
  <c r="AM818" i="1173"/>
  <c r="AL818" i="1173"/>
  <c r="AM725" i="1173"/>
  <c r="AL725" i="1173"/>
  <c r="AM610" i="1173"/>
  <c r="AL610" i="1173"/>
  <c r="AM552" i="1173"/>
  <c r="AL552" i="1173"/>
  <c r="AM559" i="1173"/>
  <c r="AL559" i="1173"/>
  <c r="AM454" i="1173"/>
  <c r="AL454" i="1173"/>
  <c r="AM494" i="1173"/>
  <c r="AL494" i="1173"/>
  <c r="AM500" i="1173"/>
  <c r="AL500" i="1173"/>
  <c r="AM509" i="1173"/>
  <c r="AL509" i="1173"/>
  <c r="AM434" i="1173"/>
  <c r="AL434" i="1173"/>
  <c r="AM469" i="1173"/>
  <c r="AL469" i="1173"/>
  <c r="AM395" i="1173"/>
  <c r="AL395" i="1173"/>
  <c r="AM401" i="1173"/>
  <c r="AL401" i="1173"/>
  <c r="AM467" i="1173"/>
  <c r="AM374" i="1173"/>
  <c r="AM306" i="1173"/>
  <c r="AL306" i="1173"/>
  <c r="AM327" i="1173"/>
  <c r="AL327" i="1173"/>
  <c r="AM392" i="1173"/>
  <c r="AL392" i="1173"/>
  <c r="AM340" i="1173"/>
  <c r="AL340" i="1173"/>
  <c r="AM222" i="1173"/>
  <c r="AL222" i="1173"/>
  <c r="AM199" i="1173"/>
  <c r="AL199" i="1173"/>
  <c r="AM119" i="1173"/>
  <c r="AL119" i="1173"/>
  <c r="AM169" i="1173"/>
  <c r="AL169" i="1173"/>
  <c r="AM123" i="1173"/>
  <c r="AL123" i="1173"/>
  <c r="AM125" i="1173"/>
  <c r="AL125" i="1173"/>
  <c r="AM904" i="1173"/>
  <c r="AL904" i="1173"/>
  <c r="AM455" i="1173"/>
  <c r="AL455" i="1173"/>
  <c r="AM566" i="1173"/>
  <c r="AL566" i="1173"/>
  <c r="AM264" i="1173"/>
  <c r="AL264" i="1173"/>
  <c r="AM343" i="1173"/>
  <c r="AL343" i="1173"/>
  <c r="AM220" i="1173"/>
  <c r="AL220" i="1173"/>
  <c r="AM176" i="1173"/>
  <c r="AL176" i="1173"/>
  <c r="AM135" i="1173"/>
  <c r="AL135" i="1173"/>
  <c r="AM661" i="1173"/>
  <c r="AM413" i="1173"/>
  <c r="AL413" i="1173"/>
  <c r="AL177" i="1173"/>
  <c r="AM177" i="1173"/>
  <c r="AM924" i="1173"/>
  <c r="AL924" i="1173"/>
  <c r="AM480" i="1173"/>
  <c r="AL480" i="1173"/>
  <c r="AM720" i="1173"/>
  <c r="AL720" i="1173"/>
  <c r="AM384" i="1173"/>
  <c r="AL384" i="1173"/>
  <c r="AM56" i="1173"/>
  <c r="AL56" i="1173"/>
  <c r="AM185" i="1173"/>
  <c r="AL185" i="1173"/>
  <c r="AL849" i="1173"/>
  <c r="AM849" i="1173"/>
  <c r="AM643" i="1173"/>
  <c r="AL643" i="1173"/>
  <c r="AM432" i="1173"/>
  <c r="AL432" i="1173"/>
  <c r="AL229" i="1173"/>
  <c r="AM229" i="1173"/>
  <c r="AM888" i="1173"/>
  <c r="AL888" i="1173"/>
  <c r="AM173" i="1173"/>
  <c r="AL173" i="1173"/>
  <c r="AL655" i="1173"/>
  <c r="AM655" i="1173"/>
  <c r="AM504" i="1173"/>
  <c r="AL504" i="1173"/>
  <c r="AM235" i="1173"/>
  <c r="AL235" i="1173"/>
  <c r="AL609" i="1173"/>
  <c r="AM609" i="1173"/>
  <c r="AM769" i="1173"/>
  <c r="AL769" i="1173"/>
  <c r="AM47" i="1173"/>
  <c r="AL47" i="1173"/>
  <c r="AM109" i="1173"/>
  <c r="AL109" i="1173"/>
  <c r="AL954" i="1173"/>
  <c r="AM640" i="1173"/>
  <c r="AM496" i="1173"/>
  <c r="AM350" i="1173"/>
  <c r="AM206" i="1173"/>
  <c r="AM774" i="1173"/>
  <c r="AM563" i="1173"/>
  <c r="AM345" i="1173"/>
  <c r="AL134" i="1173"/>
  <c r="AM251" i="1173"/>
  <c r="AL793" i="1173"/>
  <c r="AL256" i="1173"/>
  <c r="AL879" i="1173"/>
  <c r="AL783" i="1173"/>
  <c r="AL131" i="1173"/>
  <c r="AM883" i="1173"/>
  <c r="AL883" i="1173"/>
  <c r="AM873" i="1173"/>
  <c r="AL873" i="1173"/>
  <c r="AM862" i="1173"/>
  <c r="AL862" i="1173"/>
  <c r="AM810" i="1173"/>
  <c r="AL810" i="1173"/>
  <c r="AM823" i="1173"/>
  <c r="AL823" i="1173"/>
  <c r="AM824" i="1173"/>
  <c r="AL824" i="1173"/>
  <c r="AM763" i="1173"/>
  <c r="AL763" i="1173"/>
  <c r="AM723" i="1173"/>
  <c r="AL723" i="1173"/>
  <c r="AM629" i="1173"/>
  <c r="AL629" i="1173"/>
  <c r="AM662" i="1173"/>
  <c r="AL662" i="1173"/>
  <c r="AM605" i="1173"/>
  <c r="AL605" i="1173"/>
  <c r="AM518" i="1173"/>
  <c r="AL518" i="1173"/>
  <c r="AM497" i="1173"/>
  <c r="AL497" i="1173"/>
  <c r="AM487" i="1173"/>
  <c r="AL487" i="1173"/>
  <c r="AM406" i="1173"/>
  <c r="AL406" i="1173"/>
  <c r="AL393" i="1173"/>
  <c r="AM393" i="1173"/>
  <c r="AM399" i="1173"/>
  <c r="AL399" i="1173"/>
  <c r="AM328" i="1173"/>
  <c r="AL328" i="1173"/>
  <c r="AM344" i="1173"/>
  <c r="AL344" i="1173"/>
  <c r="AM348" i="1173"/>
  <c r="AL348" i="1173"/>
  <c r="AM359" i="1173"/>
  <c r="AM216" i="1173"/>
  <c r="AL216" i="1173"/>
  <c r="AM207" i="1173"/>
  <c r="AL207" i="1173"/>
  <c r="AL153" i="1173"/>
  <c r="AM153" i="1173"/>
  <c r="AM90" i="1173"/>
  <c r="AL90" i="1173"/>
  <c r="AM121" i="1173"/>
  <c r="AL121" i="1173"/>
  <c r="AM40" i="1173"/>
  <c r="AL40" i="1173"/>
  <c r="AM443" i="1173"/>
  <c r="AL443" i="1173"/>
  <c r="AM490" i="1173"/>
  <c r="AL490" i="1173"/>
  <c r="AL555" i="1173"/>
  <c r="AM555" i="1173"/>
  <c r="AL159" i="1173"/>
  <c r="AM159" i="1173"/>
  <c r="AM147" i="1173"/>
  <c r="AL147" i="1173"/>
  <c r="AM130" i="1173"/>
  <c r="AL130" i="1173"/>
  <c r="AM796" i="1173"/>
  <c r="AL796" i="1173"/>
  <c r="AM678" i="1173"/>
  <c r="AL678" i="1173"/>
  <c r="AM155" i="1173"/>
  <c r="AL155" i="1173"/>
  <c r="AM913" i="1173"/>
  <c r="AM657" i="1173"/>
  <c r="AL657" i="1173"/>
  <c r="AM387" i="1173"/>
  <c r="AL387" i="1173"/>
  <c r="AM844" i="1173"/>
  <c r="AL844" i="1173"/>
  <c r="AM478" i="1173"/>
  <c r="AL478" i="1173"/>
  <c r="AM663" i="1173"/>
  <c r="AL663" i="1173"/>
  <c r="AM920" i="1173"/>
  <c r="AL920" i="1173"/>
  <c r="AM736" i="1173"/>
  <c r="AL736" i="1173"/>
  <c r="AM75" i="1173"/>
  <c r="AL75" i="1173"/>
  <c r="AM831" i="1173"/>
  <c r="AL831" i="1173"/>
  <c r="AM626" i="1173"/>
  <c r="AL626" i="1173"/>
  <c r="AM218" i="1173"/>
  <c r="AM596" i="1173"/>
  <c r="AL596" i="1173"/>
  <c r="AL141" i="1173"/>
  <c r="AM141" i="1173"/>
  <c r="AM653" i="1173"/>
  <c r="AL653" i="1173"/>
  <c r="AM464" i="1173"/>
  <c r="AL464" i="1173"/>
  <c r="AM948" i="1173"/>
  <c r="AL948" i="1173"/>
  <c r="AM291" i="1173"/>
  <c r="AL291" i="1173"/>
  <c r="AM428" i="1173"/>
  <c r="AL428" i="1173"/>
  <c r="AM946" i="1173"/>
  <c r="AL946" i="1173"/>
  <c r="AM115" i="1173"/>
  <c r="AL115" i="1173"/>
  <c r="AM513" i="1173"/>
  <c r="AL513" i="1173"/>
  <c r="AM170" i="1173"/>
  <c r="AL170" i="1173"/>
  <c r="AM582" i="1173"/>
  <c r="AL582" i="1173"/>
  <c r="AL802" i="1173"/>
  <c r="AM802" i="1173"/>
  <c r="AM943" i="1173"/>
  <c r="AL943" i="1173"/>
  <c r="AM67" i="1173"/>
  <c r="AM937" i="1173"/>
  <c r="AL750" i="1173"/>
  <c r="AL539" i="1173"/>
  <c r="AL333" i="1173"/>
  <c r="AL227" i="1173"/>
  <c r="AM745" i="1173"/>
  <c r="AM625" i="1173"/>
  <c r="AM867" i="1173"/>
  <c r="AM771" i="1173"/>
  <c r="AL59" i="1173"/>
  <c r="AM729" i="1173"/>
  <c r="AL781" i="1173"/>
  <c r="AL685" i="1173"/>
  <c r="AM133" i="1173"/>
  <c r="AL133" i="1173"/>
  <c r="AL95" i="1173"/>
  <c r="AM519" i="1173"/>
  <c r="AL519" i="1173"/>
  <c r="AM840" i="1173"/>
  <c r="AL840" i="1173"/>
  <c r="AP99" i="1173"/>
  <c r="AP945" i="1173"/>
  <c r="AP882" i="1173"/>
  <c r="AP785" i="1173"/>
  <c r="AP703" i="1173"/>
  <c r="AP710" i="1173"/>
  <c r="AP718" i="1173"/>
  <c r="AP688" i="1173"/>
  <c r="AP650" i="1173"/>
  <c r="AP636" i="1173"/>
  <c r="AP652" i="1173"/>
  <c r="AP672" i="1173"/>
  <c r="AP640" i="1173"/>
  <c r="AP658" i="1173"/>
  <c r="AP605" i="1173"/>
  <c r="AP623" i="1173"/>
  <c r="AP479" i="1173"/>
  <c r="AP443" i="1173"/>
  <c r="AP452" i="1173"/>
  <c r="AP441" i="1173"/>
  <c r="AP364" i="1173"/>
  <c r="AP406" i="1173"/>
  <c r="AP414" i="1173"/>
  <c r="AP281" i="1173"/>
  <c r="AP234" i="1173"/>
  <c r="AP235" i="1173"/>
  <c r="AP207" i="1173"/>
  <c r="AP174" i="1173"/>
  <c r="AP118" i="1173"/>
  <c r="AP71" i="1173"/>
  <c r="AP63" i="1173"/>
  <c r="AP871" i="1173"/>
  <c r="AP514" i="1173"/>
  <c r="AP826" i="1173"/>
  <c r="AP333" i="1173"/>
  <c r="AP262" i="1173"/>
  <c r="AP420" i="1173"/>
  <c r="AP577" i="1173"/>
  <c r="AP308" i="1173"/>
  <c r="AP721" i="1173"/>
  <c r="AP467" i="1173"/>
  <c r="AP781" i="1173"/>
  <c r="AP876" i="1173"/>
  <c r="AP344" i="1173"/>
  <c r="AP279" i="1173"/>
  <c r="AP520" i="1173"/>
  <c r="AP168" i="1173"/>
  <c r="AP192" i="1173"/>
  <c r="AP350" i="1173"/>
  <c r="AP791" i="1173"/>
  <c r="AP665" i="1173"/>
  <c r="AP608" i="1173"/>
  <c r="AP587" i="1173"/>
  <c r="AP545" i="1173"/>
  <c r="AP507" i="1173"/>
  <c r="AP432" i="1173"/>
  <c r="AP244" i="1173"/>
  <c r="AP228" i="1173"/>
  <c r="AP229" i="1173"/>
  <c r="AP201" i="1173"/>
  <c r="AP162" i="1173"/>
  <c r="AP59" i="1173"/>
  <c r="AP777" i="1173"/>
  <c r="AP490" i="1173"/>
  <c r="AP943" i="1173"/>
  <c r="AP178" i="1173"/>
  <c r="AP937" i="1173"/>
  <c r="AP336" i="1173"/>
  <c r="AP637" i="1173"/>
  <c r="AP104" i="1173"/>
  <c r="AP368" i="1173"/>
  <c r="AP935" i="1173"/>
  <c r="AP674" i="1173"/>
  <c r="AP598" i="1173"/>
  <c r="AP449" i="1173"/>
  <c r="AP74" i="1173"/>
  <c r="AP838" i="1173"/>
  <c r="AP273" i="1173"/>
  <c r="AP343" i="1173"/>
  <c r="AP950" i="1173"/>
  <c r="AP925" i="1173"/>
  <c r="AP918" i="1173"/>
  <c r="AP913" i="1173"/>
  <c r="AP906" i="1173"/>
  <c r="AP869" i="1173"/>
  <c r="AP825" i="1173"/>
  <c r="AP786" i="1173"/>
  <c r="AP743" i="1173"/>
  <c r="AP675" i="1173"/>
  <c r="AP515" i="1173"/>
  <c r="AP504" i="1173"/>
  <c r="AP451" i="1173"/>
  <c r="AP388" i="1173"/>
  <c r="AP453" i="1173"/>
  <c r="AP468" i="1173"/>
  <c r="AP429" i="1173"/>
  <c r="AP418" i="1173"/>
  <c r="AP352" i="1173"/>
  <c r="AP392" i="1173"/>
  <c r="AP313" i="1173"/>
  <c r="AP359" i="1173"/>
  <c r="AP269" i="1173"/>
  <c r="AP222" i="1173"/>
  <c r="AP223" i="1173"/>
  <c r="AP195" i="1173"/>
  <c r="AP161" i="1173"/>
  <c r="AP79" i="1173"/>
  <c r="AP67" i="1173"/>
  <c r="AP54" i="1173"/>
  <c r="AP898" i="1173"/>
  <c r="AP910" i="1173"/>
  <c r="AP562" i="1173"/>
  <c r="AP154" i="1173"/>
  <c r="AP166" i="1173"/>
  <c r="AP394" i="1173"/>
  <c r="AP501" i="1173"/>
  <c r="AP564" i="1173"/>
  <c r="AP926" i="1173"/>
  <c r="AP326" i="1173"/>
  <c r="AP744" i="1173"/>
  <c r="AP348" i="1173"/>
  <c r="AP852" i="1173"/>
  <c r="AP204" i="1173"/>
  <c r="AP726" i="1173"/>
  <c r="AP865" i="1173"/>
  <c r="AP132" i="1173"/>
  <c r="AP216" i="1173"/>
  <c r="AP157" i="1173"/>
  <c r="AP307" i="1173"/>
  <c r="AP277" i="1173"/>
  <c r="AP770" i="1173"/>
  <c r="AP108" i="1173"/>
  <c r="AP366" i="1173"/>
  <c r="AP457" i="1173"/>
  <c r="AP240" i="1173"/>
  <c r="AP538" i="1173"/>
  <c r="AP377" i="1173"/>
  <c r="AP940" i="1173"/>
  <c r="AP648" i="1173"/>
  <c r="AP65" i="1173"/>
  <c r="AP944" i="1173"/>
  <c r="AP912" i="1173"/>
  <c r="AP934" i="1173"/>
  <c r="AP902" i="1173"/>
  <c r="AP897" i="1173"/>
  <c r="AP878" i="1173"/>
  <c r="AP907" i="1173"/>
  <c r="AP874" i="1173"/>
  <c r="AP712" i="1173"/>
  <c r="AP692" i="1173"/>
  <c r="AP682" i="1173"/>
  <c r="AP634" i="1173"/>
  <c r="AP657" i="1173"/>
  <c r="AP580" i="1173"/>
  <c r="AP566" i="1173"/>
  <c r="AP530" i="1173"/>
  <c r="AP428" i="1173"/>
  <c r="AP459" i="1173"/>
  <c r="AP373" i="1173"/>
  <c r="AP400" i="1173"/>
  <c r="AP438" i="1173"/>
  <c r="AP425" i="1173"/>
  <c r="AP361" i="1173"/>
  <c r="AP322" i="1173"/>
  <c r="AP292" i="1173"/>
  <c r="AP367" i="1173"/>
  <c r="AP346" i="1173"/>
  <c r="AP263" i="1173"/>
  <c r="AP217" i="1173"/>
  <c r="AP189" i="1173"/>
  <c r="AP218" i="1173"/>
  <c r="AP110" i="1173"/>
  <c r="AP165" i="1173"/>
  <c r="AP87" i="1173"/>
  <c r="AP73" i="1173"/>
  <c r="AP814" i="1173"/>
  <c r="AP850" i="1173"/>
  <c r="AP828" i="1173"/>
  <c r="AP924" i="1173"/>
  <c r="AP708" i="1173"/>
  <c r="AP290" i="1173"/>
  <c r="AP589" i="1173"/>
  <c r="AP445" i="1173"/>
  <c r="AP481" i="1173"/>
  <c r="AP116" i="1173"/>
  <c r="AP120" i="1173"/>
  <c r="AP709" i="1173"/>
  <c r="AP146" i="1173"/>
  <c r="AP638" i="1173"/>
  <c r="AP778" i="1173"/>
  <c r="AP766" i="1173"/>
  <c r="AP849" i="1173"/>
  <c r="AP895" i="1173"/>
  <c r="AP873" i="1173"/>
  <c r="AP848" i="1173"/>
  <c r="AP824" i="1173"/>
  <c r="AP843" i="1173"/>
  <c r="AP831" i="1173"/>
  <c r="AP733" i="1173"/>
  <c r="AP694" i="1173"/>
  <c r="AP574" i="1173"/>
  <c r="AP624" i="1173"/>
  <c r="AP509" i="1173"/>
  <c r="AP495" i="1173"/>
  <c r="AP409" i="1173"/>
  <c r="AP358" i="1173"/>
  <c r="AP379" i="1173"/>
  <c r="AP298" i="1173"/>
  <c r="AP342" i="1173"/>
  <c r="AP398" i="1173"/>
  <c r="AP248" i="1173"/>
  <c r="AP211" i="1173"/>
  <c r="AP156" i="1173"/>
  <c r="AP97" i="1173"/>
  <c r="AP77" i="1173"/>
  <c r="AP66" i="1173"/>
  <c r="AP85" i="1173"/>
  <c r="AP75" i="1173"/>
  <c r="AP51" i="1173"/>
  <c r="AP38" i="1173"/>
  <c r="AP916" i="1173"/>
  <c r="AP526" i="1173"/>
  <c r="AP754" i="1173"/>
  <c r="AP670" i="1173"/>
  <c r="AP405" i="1173"/>
  <c r="AP802" i="1173"/>
  <c r="AP789" i="1173"/>
  <c r="AP681" i="1173"/>
  <c r="AP769" i="1173"/>
  <c r="AP505" i="1173"/>
  <c r="AP684" i="1173"/>
  <c r="AP276" i="1173"/>
  <c r="AP697" i="1173"/>
  <c r="AP900" i="1173"/>
  <c r="AP576" i="1173"/>
  <c r="AP169" i="1173"/>
  <c r="AP722" i="1173"/>
  <c r="AP339" i="1173"/>
  <c r="AP86" i="1173"/>
  <c r="AP522" i="1173"/>
  <c r="AP49" i="1173"/>
  <c r="AP601" i="1173"/>
  <c r="AP264" i="1173"/>
  <c r="AP506" i="1173"/>
  <c r="AP39" i="1173"/>
  <c r="AP296" i="1173"/>
  <c r="AP829" i="1173"/>
  <c r="AP801" i="1173"/>
  <c r="AP100" i="1173"/>
  <c r="AP60" i="1173"/>
  <c r="AP274" i="1173"/>
  <c r="AP586" i="1173"/>
  <c r="AP816" i="1173"/>
  <c r="AP625" i="1173"/>
  <c r="AP919" i="1173"/>
  <c r="AP384" i="1173"/>
  <c r="AP134" i="1173"/>
  <c r="AP480" i="1173"/>
  <c r="AP746" i="1173"/>
  <c r="AP901" i="1173"/>
  <c r="AP889" i="1173"/>
  <c r="AP867" i="1173"/>
  <c r="AP868" i="1173"/>
  <c r="AP875" i="1173"/>
  <c r="AP837" i="1173"/>
  <c r="AP818" i="1173"/>
  <c r="AP761" i="1173"/>
  <c r="AP734" i="1173"/>
  <c r="AP736" i="1173"/>
  <c r="AP679" i="1173"/>
  <c r="AP664" i="1173"/>
  <c r="AP618" i="1173"/>
  <c r="AP590" i="1173"/>
  <c r="AP542" i="1173"/>
  <c r="AP527" i="1173"/>
  <c r="AP489" i="1173"/>
  <c r="AP444" i="1173"/>
  <c r="AP436" i="1173"/>
  <c r="AP423" i="1173"/>
  <c r="AP319" i="1173"/>
  <c r="AP331" i="1173"/>
  <c r="AP365" i="1173"/>
  <c r="AP311" i="1173"/>
  <c r="AP347" i="1173"/>
  <c r="AP205" i="1173"/>
  <c r="AP183" i="1173"/>
  <c r="AP171" i="1173"/>
  <c r="AP144" i="1173"/>
  <c r="AP136" i="1173"/>
  <c r="AP50" i="1173"/>
  <c r="AP621" i="1173"/>
  <c r="AP369" i="1173"/>
  <c r="AP705" i="1173"/>
  <c r="AP931" i="1173"/>
  <c r="AP502" i="1173"/>
  <c r="AP202" i="1173"/>
  <c r="AP948" i="1173"/>
  <c r="AP669" i="1173"/>
  <c r="AP306" i="1173"/>
  <c r="AP673" i="1173"/>
  <c r="AP476" i="1173"/>
  <c r="AP817" i="1173"/>
  <c r="AP565" i="1173"/>
  <c r="AP456" i="1173"/>
  <c r="AP181" i="1173"/>
  <c r="AP324" i="1173"/>
  <c r="AP80" i="1173"/>
  <c r="AP470" i="1173"/>
  <c r="AP47" i="1173"/>
  <c r="AP252" i="1173"/>
  <c r="AP376" i="1173"/>
  <c r="AP518" i="1173"/>
  <c r="AP656" i="1173"/>
  <c r="AP485" i="1173"/>
  <c r="AP287" i="1173"/>
  <c r="AP316" i="1173"/>
  <c r="AP473" i="1173"/>
  <c r="AP478" i="1173"/>
  <c r="AP182" i="1173"/>
  <c r="AP951" i="1173"/>
  <c r="AP939" i="1173"/>
  <c r="AP933" i="1173"/>
  <c r="AP891" i="1173"/>
  <c r="AP861" i="1173"/>
  <c r="AP842" i="1173"/>
  <c r="AP857" i="1173"/>
  <c r="AP823" i="1173"/>
  <c r="AP812" i="1173"/>
  <c r="AP819" i="1173"/>
  <c r="AP735" i="1173"/>
  <c r="AP706" i="1173"/>
  <c r="AP680" i="1173"/>
  <c r="AP612" i="1173"/>
  <c r="AP617" i="1173"/>
  <c r="AP584" i="1173"/>
  <c r="AP570" i="1173"/>
  <c r="AP533" i="1173"/>
  <c r="AP524" i="1173"/>
  <c r="AP626" i="1173"/>
  <c r="AP503" i="1173"/>
  <c r="AP517" i="1173"/>
  <c r="AP464" i="1173"/>
  <c r="AP483" i="1173"/>
  <c r="AP447" i="1173"/>
  <c r="AP431" i="1173"/>
  <c r="AP375" i="1173"/>
  <c r="AP385" i="1173"/>
  <c r="AP382" i="1173"/>
  <c r="AP334" i="1173"/>
  <c r="AP340" i="1173"/>
  <c r="AP286" i="1173"/>
  <c r="AP199" i="1173"/>
  <c r="AP237" i="1173"/>
  <c r="AP143" i="1173"/>
  <c r="AP95" i="1173"/>
  <c r="AP113" i="1173"/>
  <c r="AP84" i="1173"/>
  <c r="AP609" i="1173"/>
  <c r="AP285" i="1173"/>
  <c r="AP261" i="1173"/>
  <c r="AP922" i="1173"/>
  <c r="AP142" i="1173"/>
  <c r="AP226" i="1173"/>
  <c r="AP804" i="1173"/>
  <c r="AP541" i="1173"/>
  <c r="AP660" i="1173"/>
  <c r="AP645" i="1173"/>
  <c r="AP756" i="1173"/>
  <c r="AP552" i="1173"/>
  <c r="AP295" i="1173"/>
  <c r="AP37" i="1173"/>
  <c r="AP96" i="1173"/>
  <c r="AP422" i="1173"/>
  <c r="AP62" i="1173"/>
  <c r="AP408" i="1173"/>
  <c r="AP540" i="1173"/>
  <c r="AP121" i="1173"/>
  <c r="AP938" i="1173"/>
  <c r="AP930" i="1173"/>
  <c r="AP855" i="1173"/>
  <c r="AP862" i="1173"/>
  <c r="AP847" i="1173"/>
  <c r="AP836" i="1173"/>
  <c r="AP806" i="1173"/>
  <c r="AP780" i="1173"/>
  <c r="AP729" i="1173"/>
  <c r="AP730" i="1173"/>
  <c r="AP699" i="1173"/>
  <c r="AP676" i="1173"/>
  <c r="AP691" i="1173"/>
  <c r="AP606" i="1173"/>
  <c r="AP611" i="1173"/>
  <c r="AP370" i="1173"/>
  <c r="AP397" i="1173"/>
  <c r="AP349" i="1173"/>
  <c r="AP374" i="1173"/>
  <c r="AP362" i="1173"/>
  <c r="AP309" i="1173"/>
  <c r="AP193" i="1173"/>
  <c r="AP224" i="1173"/>
  <c r="AP153" i="1173"/>
  <c r="AP107" i="1173"/>
  <c r="AP137" i="1173"/>
  <c r="AP56" i="1173"/>
  <c r="AP43" i="1173"/>
  <c r="AP928" i="1173"/>
  <c r="AP550" i="1173"/>
  <c r="AP742" i="1173"/>
  <c r="AP883" i="1173"/>
  <c r="AP946" i="1173"/>
  <c r="AP613" i="1173"/>
  <c r="AP840" i="1173"/>
  <c r="AP492" i="1173"/>
  <c r="AP720" i="1173"/>
  <c r="AP289" i="1173"/>
  <c r="AP44" i="1173"/>
  <c r="AP853" i="1173"/>
  <c r="AP539" i="1173"/>
  <c r="AP389" i="1173"/>
  <c r="AP278" i="1173"/>
  <c r="AP72" i="1173"/>
  <c r="AP923" i="1173"/>
  <c r="AP884" i="1173"/>
  <c r="AP644" i="1173"/>
  <c r="AP630" i="1173"/>
  <c r="AP646" i="1173"/>
  <c r="AP655" i="1173"/>
  <c r="AP437" i="1173"/>
  <c r="AP304" i="1173"/>
  <c r="AP275" i="1173"/>
  <c r="AP242" i="1173"/>
  <c r="AP83" i="1173"/>
  <c r="AP921" i="1173"/>
  <c r="AP597" i="1173"/>
  <c r="AP561" i="1173"/>
  <c r="AP250" i="1173"/>
  <c r="AP585" i="1173"/>
  <c r="AP214" i="1173"/>
  <c r="AP442" i="1173"/>
  <c r="AP553" i="1173"/>
  <c r="AP696" i="1173"/>
  <c r="AP180" i="1173"/>
  <c r="AP254" i="1173"/>
  <c r="AP758" i="1173"/>
  <c r="AP846" i="1173"/>
  <c r="AP841" i="1173"/>
  <c r="AP805" i="1173"/>
  <c r="AP753" i="1173"/>
  <c r="AP700" i="1173"/>
  <c r="AP686" i="1173"/>
  <c r="AP661" i="1173"/>
  <c r="AP600" i="1173"/>
  <c r="AP602" i="1173"/>
  <c r="AP523" i="1173"/>
  <c r="AP554" i="1173"/>
  <c r="AP497" i="1173"/>
  <c r="AP516" i="1173"/>
  <c r="AP424" i="1173"/>
  <c r="AP393" i="1173"/>
  <c r="AP416" i="1173"/>
  <c r="AP314" i="1173"/>
  <c r="AP329" i="1173"/>
  <c r="AP354" i="1173"/>
  <c r="AP291" i="1173"/>
  <c r="AP231" i="1173"/>
  <c r="AP185" i="1173"/>
  <c r="AP138" i="1173"/>
  <c r="AP92" i="1173"/>
  <c r="AP147" i="1173"/>
  <c r="AP119" i="1173"/>
  <c r="AP78" i="1173"/>
  <c r="AP41" i="1173"/>
  <c r="AP880" i="1173"/>
  <c r="AP454" i="1173"/>
  <c r="AP757" i="1173"/>
  <c r="AP528" i="1173"/>
  <c r="AP321" i="1173"/>
  <c r="AP360" i="1173"/>
  <c r="AP864" i="1173"/>
  <c r="AP793" i="1173"/>
  <c r="AP529" i="1173"/>
  <c r="AP713" i="1173"/>
  <c r="AP893" i="1173"/>
  <c r="AP125" i="1173"/>
  <c r="AP230" i="1173"/>
  <c r="AP266" i="1173"/>
  <c r="AP145" i="1173"/>
  <c r="AP463" i="1173"/>
  <c r="AP310" i="1173"/>
  <c r="AP482" i="1173"/>
  <c r="AP46" i="1173"/>
  <c r="AP578" i="1173"/>
  <c r="AP952" i="1173"/>
  <c r="AP936" i="1173"/>
  <c r="AP905" i="1173"/>
  <c r="AP894" i="1173"/>
  <c r="AP885" i="1173"/>
  <c r="AP830" i="1173"/>
  <c r="AP799" i="1173"/>
  <c r="AP813" i="1173"/>
  <c r="AP798" i="1173"/>
  <c r="AP800" i="1173"/>
  <c r="AP790" i="1173"/>
  <c r="AP747" i="1173"/>
  <c r="AP715" i="1173"/>
  <c r="AP716" i="1173"/>
  <c r="AP724" i="1173"/>
  <c r="AP668" i="1173"/>
  <c r="AP663" i="1173"/>
  <c r="AP667" i="1173"/>
  <c r="AP594" i="1173"/>
  <c r="AP593" i="1173"/>
  <c r="AP649" i="1173"/>
  <c r="AP599" i="1173"/>
  <c r="AP557" i="1173"/>
  <c r="AP461" i="1173"/>
  <c r="AP513" i="1173"/>
  <c r="AP396" i="1173"/>
  <c r="AP328" i="1173"/>
  <c r="AP327" i="1173"/>
  <c r="AP297" i="1173"/>
  <c r="AP241" i="1173"/>
  <c r="AP225" i="1173"/>
  <c r="AP179" i="1173"/>
  <c r="AP188" i="1173"/>
  <c r="AP115" i="1173"/>
  <c r="AP69" i="1173"/>
  <c r="AP238" i="1173"/>
  <c r="AP892" i="1173"/>
  <c r="AP622" i="1173"/>
  <c r="AP417" i="1173"/>
  <c r="AP94" i="1173"/>
  <c r="AP466" i="1173"/>
  <c r="AP190" i="1173"/>
  <c r="AP493" i="1173"/>
  <c r="AP106" i="1173"/>
  <c r="AP421" i="1173"/>
  <c r="AP300" i="1173"/>
  <c r="AP433" i="1173"/>
  <c r="AP265" i="1173"/>
  <c r="AP728" i="1173"/>
  <c r="AP469" i="1173"/>
  <c r="AP109" i="1173"/>
  <c r="AP302" i="1173"/>
  <c r="AP194" i="1173"/>
  <c r="AP494" i="1173"/>
  <c r="AP914" i="1173"/>
  <c r="AP890" i="1173"/>
  <c r="AP325" i="1173"/>
  <c r="AP687" i="1173"/>
  <c r="AP474" i="1173"/>
  <c r="AP879" i="1173"/>
  <c r="AP548" i="1173"/>
  <c r="AP403" i="1173"/>
  <c r="AP301" i="1173"/>
  <c r="AP294" i="1173"/>
  <c r="AP213" i="1173"/>
  <c r="AP909" i="1173"/>
  <c r="AP633" i="1173"/>
  <c r="AP732" i="1173"/>
  <c r="AP70" i="1173"/>
  <c r="AP288" i="1173"/>
  <c r="AP877" i="1173"/>
  <c r="AP707" i="1173"/>
  <c r="AP175" i="1173"/>
  <c r="AP89" i="1173"/>
  <c r="AP412" i="1173"/>
  <c r="AP68" i="1173"/>
  <c r="AP170" i="1173"/>
  <c r="AP395" i="1173"/>
  <c r="AP525" i="1173"/>
  <c r="AP949" i="1173"/>
  <c r="AP888" i="1173"/>
  <c r="AP835" i="1173"/>
  <c r="AP784" i="1173"/>
  <c r="AP768" i="1173"/>
  <c r="AP741" i="1173"/>
  <c r="AP693" i="1173"/>
  <c r="AP662" i="1173"/>
  <c r="AP588" i="1173"/>
  <c r="AP581" i="1173"/>
  <c r="AP629" i="1173"/>
  <c r="AP535" i="1173"/>
  <c r="AP491" i="1173"/>
  <c r="AP472" i="1173"/>
  <c r="AP455" i="1173"/>
  <c r="AP458" i="1173"/>
  <c r="AP488" i="1173"/>
  <c r="AP391" i="1173"/>
  <c r="AP337" i="1173"/>
  <c r="AP378" i="1173"/>
  <c r="AP410" i="1173"/>
  <c r="AP380" i="1173"/>
  <c r="AP355" i="1173"/>
  <c r="AP415" i="1173"/>
  <c r="AP345" i="1173"/>
  <c r="AP219" i="1173"/>
  <c r="AP131" i="1173"/>
  <c r="AP133" i="1173"/>
  <c r="AP128" i="1173"/>
  <c r="AP123" i="1173"/>
  <c r="AP76" i="1173"/>
  <c r="AP61" i="1173"/>
  <c r="AP549" i="1173"/>
  <c r="AP886" i="1173"/>
  <c r="AP610" i="1173"/>
  <c r="AP381" i="1173"/>
  <c r="AP477" i="1173"/>
  <c r="AP765" i="1173"/>
  <c r="AP58" i="1173"/>
  <c r="AP130" i="1173"/>
  <c r="AP745" i="1173"/>
  <c r="AP82" i="1173"/>
  <c r="AP603" i="1173"/>
  <c r="AP854" i="1173"/>
  <c r="AP253" i="1173"/>
  <c r="AP122" i="1173"/>
  <c r="AP487" i="1173"/>
  <c r="AP105" i="1173"/>
  <c r="AP782" i="1173"/>
  <c r="AP614" i="1173"/>
  <c r="AP446" i="1173"/>
  <c r="AP98" i="1173"/>
  <c r="AP698" i="1173"/>
  <c r="AP434" i="1173"/>
  <c r="AP685" i="1173"/>
  <c r="AB21" i="1183" l="1"/>
  <c r="AC21" i="1183"/>
  <c r="AD21" i="1183" s="1"/>
  <c r="AA21" i="1183"/>
  <c r="V20" i="1183"/>
  <c r="AM20" i="1183"/>
  <c r="X20" i="1183"/>
  <c r="W20" i="1183"/>
  <c r="AD20" i="1183"/>
  <c r="AQ23" i="1183"/>
  <c r="AM6" i="1173"/>
  <c r="AL6" i="1173"/>
  <c r="AK6" i="1173"/>
  <c r="AL5" i="1173"/>
  <c r="AK5" i="1173"/>
  <c r="AM5" i="1173"/>
  <c r="M44" i="339"/>
  <c r="M43" i="339"/>
  <c r="M42" i="339"/>
  <c r="M41" i="339"/>
  <c r="M40" i="339"/>
  <c r="M39" i="339"/>
  <c r="M38" i="339"/>
  <c r="M37" i="339"/>
  <c r="M36" i="339"/>
  <c r="M35" i="339"/>
  <c r="M34" i="339"/>
  <c r="M33" i="339"/>
  <c r="M32" i="339"/>
  <c r="M31" i="339"/>
  <c r="M30" i="339"/>
  <c r="M29" i="339"/>
  <c r="M28" i="339"/>
  <c r="M27" i="339"/>
  <c r="M26" i="339"/>
  <c r="M25" i="339"/>
  <c r="M24" i="339"/>
  <c r="M23" i="339"/>
  <c r="M22" i="339"/>
  <c r="M21" i="339"/>
  <c r="M20" i="339"/>
  <c r="M19" i="339"/>
  <c r="M18" i="339"/>
  <c r="M17" i="339"/>
  <c r="M16" i="339"/>
  <c r="M15" i="339"/>
  <c r="M14" i="339"/>
  <c r="M13" i="339"/>
  <c r="M12" i="339"/>
  <c r="M11" i="339"/>
  <c r="M10" i="339"/>
  <c r="M9" i="339"/>
  <c r="M8" i="339"/>
  <c r="M7" i="339"/>
  <c r="M6" i="339"/>
  <c r="M5" i="339"/>
  <c r="M4" i="339"/>
  <c r="M3" i="339"/>
  <c r="M2" i="339"/>
  <c r="N1" i="339"/>
  <c r="AL20" i="1183" l="1"/>
  <c r="AC22" i="1183"/>
  <c r="AB22" i="1183"/>
  <c r="R22" i="1183" s="1"/>
  <c r="AA22" i="1183"/>
  <c r="R21" i="1183"/>
  <c r="AU20" i="1183"/>
  <c r="AQ24" i="1183"/>
  <c r="AV20" i="1183"/>
  <c r="AW20" i="1183"/>
  <c r="M1010" i="339"/>
  <c r="M1009" i="339"/>
  <c r="M1008" i="339"/>
  <c r="U1010" i="339"/>
  <c r="V1002" i="339" s="1"/>
  <c r="U1009" i="339"/>
  <c r="Q1010" i="339"/>
  <c r="R972" i="339" s="1"/>
  <c r="Q1009" i="339"/>
  <c r="M1007" i="339"/>
  <c r="R5" i="1173"/>
  <c r="E3" i="1173"/>
  <c r="V21" i="1183" l="1"/>
  <c r="W21" i="1183"/>
  <c r="X21" i="1183"/>
  <c r="AL21" i="1183"/>
  <c r="AM21" i="1183"/>
  <c r="AA23" i="1183"/>
  <c r="AC23" i="1183"/>
  <c r="AB23" i="1183"/>
  <c r="R23" i="1183" s="1"/>
  <c r="V22" i="1183"/>
  <c r="AL22" i="1183" s="1"/>
  <c r="W22" i="1183"/>
  <c r="AM22" i="1183"/>
  <c r="X22" i="1183"/>
  <c r="AD22" i="1183"/>
  <c r="AU21" i="1183"/>
  <c r="AQ25" i="1183"/>
  <c r="AV21" i="1183"/>
  <c r="AW21" i="1183"/>
  <c r="AT21" i="1183"/>
  <c r="R974" i="339"/>
  <c r="R408" i="339"/>
  <c r="R888" i="339"/>
  <c r="R857" i="339"/>
  <c r="R509" i="339"/>
  <c r="R161" i="339"/>
  <c r="R759" i="339"/>
  <c r="R304" i="339"/>
  <c r="R39" i="339"/>
  <c r="R783" i="339"/>
  <c r="R696" i="339"/>
  <c r="R365" i="339"/>
  <c r="R60" i="339"/>
  <c r="R59" i="339"/>
  <c r="R38" i="339"/>
  <c r="R807" i="339"/>
  <c r="R653" i="339"/>
  <c r="R264" i="339"/>
  <c r="R552" i="339"/>
  <c r="R635" i="339"/>
  <c r="R122" i="339"/>
  <c r="R831" i="339"/>
  <c r="R78" i="339"/>
  <c r="R120" i="339"/>
  <c r="R182" i="339"/>
  <c r="R16" i="339"/>
  <c r="R287" i="339"/>
  <c r="R138" i="339"/>
  <c r="R266" i="339"/>
  <c r="R100" i="339"/>
  <c r="R222" i="339"/>
  <c r="R326" i="339"/>
  <c r="R99" i="339"/>
  <c r="R160" i="339"/>
  <c r="R282" i="339"/>
  <c r="R470" i="339"/>
  <c r="R183" i="339"/>
  <c r="R448" i="339"/>
  <c r="R204" i="339"/>
  <c r="R426" i="339"/>
  <c r="R614" i="339"/>
  <c r="R243" i="339"/>
  <c r="R592" i="339"/>
  <c r="R570" i="339"/>
  <c r="R327" i="339"/>
  <c r="R736" i="339"/>
  <c r="R17" i="339"/>
  <c r="R714" i="339"/>
  <c r="R387" i="339"/>
  <c r="R916" i="339"/>
  <c r="R77" i="339"/>
  <c r="R62" i="339"/>
  <c r="R494" i="339"/>
  <c r="R785" i="339"/>
  <c r="R84" i="339"/>
  <c r="R329" i="339"/>
  <c r="R578" i="339"/>
  <c r="R839" i="339"/>
  <c r="R677" i="339"/>
  <c r="R230" i="339"/>
  <c r="R474" i="339"/>
  <c r="R723" i="339"/>
  <c r="R593" i="339"/>
  <c r="R108" i="339"/>
  <c r="R353" i="339"/>
  <c r="R602" i="339"/>
  <c r="R869" i="339"/>
  <c r="R192" i="339"/>
  <c r="R603" i="339"/>
  <c r="R875" i="339"/>
  <c r="R150" i="339"/>
  <c r="R399" i="339"/>
  <c r="R647" i="339"/>
  <c r="R935" i="339"/>
  <c r="R90" i="339"/>
  <c r="R360" i="339"/>
  <c r="R605" i="339"/>
  <c r="R878" i="339"/>
  <c r="R48" i="339"/>
  <c r="R156" i="339"/>
  <c r="R401" i="339"/>
  <c r="R650" i="339"/>
  <c r="R938" i="339"/>
  <c r="R35" i="339"/>
  <c r="R280" i="339"/>
  <c r="R528" i="339"/>
  <c r="R780" i="339"/>
  <c r="R948" i="339"/>
  <c r="R159" i="339"/>
  <c r="R407" i="339"/>
  <c r="R652" i="339"/>
  <c r="R941" i="339"/>
  <c r="R133" i="339"/>
  <c r="R277" i="339"/>
  <c r="R421" i="339"/>
  <c r="R565" i="339"/>
  <c r="R709" i="339"/>
  <c r="R853" i="339"/>
  <c r="R997" i="339"/>
  <c r="R975" i="339"/>
  <c r="R834" i="339"/>
  <c r="R978" i="339"/>
  <c r="R347" i="339"/>
  <c r="R144" i="339"/>
  <c r="R515" i="339"/>
  <c r="R809" i="339"/>
  <c r="R102" i="339"/>
  <c r="R351" i="339"/>
  <c r="R599" i="339"/>
  <c r="R866" i="339"/>
  <c r="R4" i="339"/>
  <c r="R251" i="339"/>
  <c r="R496" i="339"/>
  <c r="R744" i="339"/>
  <c r="R808" i="339"/>
  <c r="R126" i="339"/>
  <c r="R375" i="339"/>
  <c r="R623" i="339"/>
  <c r="R900" i="339"/>
  <c r="R232" i="339"/>
  <c r="R624" i="339"/>
  <c r="R902" i="339"/>
  <c r="R172" i="339"/>
  <c r="R420" i="339"/>
  <c r="R665" i="339"/>
  <c r="R962" i="339"/>
  <c r="R112" i="339"/>
  <c r="R378" i="339"/>
  <c r="R627" i="339"/>
  <c r="R905" i="339"/>
  <c r="R131" i="339"/>
  <c r="R174" i="339"/>
  <c r="R423" i="339"/>
  <c r="R671" i="339"/>
  <c r="R965" i="339"/>
  <c r="R53" i="339"/>
  <c r="R302" i="339"/>
  <c r="R546" i="339"/>
  <c r="R804" i="339"/>
  <c r="R101" i="339"/>
  <c r="R180" i="339"/>
  <c r="R425" i="339"/>
  <c r="R674" i="339"/>
  <c r="R994" i="339"/>
  <c r="R145" i="339"/>
  <c r="R289" i="339"/>
  <c r="R433" i="339"/>
  <c r="R577" i="339"/>
  <c r="R721" i="339"/>
  <c r="R221" i="339"/>
  <c r="R245" i="339"/>
  <c r="R533" i="339"/>
  <c r="R833" i="339"/>
  <c r="R124" i="339"/>
  <c r="R372" i="339"/>
  <c r="R617" i="339"/>
  <c r="R893" i="339"/>
  <c r="R24" i="339"/>
  <c r="R269" i="339"/>
  <c r="R518" i="339"/>
  <c r="R768" i="339"/>
  <c r="R2" i="339"/>
  <c r="R148" i="339"/>
  <c r="R396" i="339"/>
  <c r="R641" i="339"/>
  <c r="R928" i="339"/>
  <c r="R275" i="339"/>
  <c r="R642" i="339"/>
  <c r="R929" i="339"/>
  <c r="R194" i="339"/>
  <c r="R438" i="339"/>
  <c r="R687" i="339"/>
  <c r="R995" i="339"/>
  <c r="R134" i="339"/>
  <c r="R400" i="339"/>
  <c r="R648" i="339"/>
  <c r="R936" i="339"/>
  <c r="R210" i="339"/>
  <c r="R196" i="339"/>
  <c r="R444" i="339"/>
  <c r="R689" i="339"/>
  <c r="R998" i="339"/>
  <c r="R75" i="339"/>
  <c r="R323" i="339"/>
  <c r="R568" i="339"/>
  <c r="R828" i="339"/>
  <c r="R149" i="339"/>
  <c r="R198" i="339"/>
  <c r="R447" i="339"/>
  <c r="R695" i="339"/>
  <c r="R13" i="339"/>
  <c r="R157" i="339"/>
  <c r="R301" i="339"/>
  <c r="R445" i="339"/>
  <c r="R589" i="339"/>
  <c r="R733" i="339"/>
  <c r="R877" i="339"/>
  <c r="R855" i="339"/>
  <c r="R999" i="339"/>
  <c r="R858" i="339"/>
  <c r="R1002" i="339"/>
  <c r="R151" i="339"/>
  <c r="R305" i="339"/>
  <c r="R267" i="339"/>
  <c r="R555" i="339"/>
  <c r="R864" i="339"/>
  <c r="R146" i="339"/>
  <c r="R390" i="339"/>
  <c r="R639" i="339"/>
  <c r="R924" i="339"/>
  <c r="R42" i="339"/>
  <c r="R291" i="339"/>
  <c r="R539" i="339"/>
  <c r="R792" i="339"/>
  <c r="R40" i="339"/>
  <c r="R170" i="339"/>
  <c r="R414" i="339"/>
  <c r="R663" i="339"/>
  <c r="R959" i="339"/>
  <c r="R315" i="339"/>
  <c r="R664" i="339"/>
  <c r="R960" i="339"/>
  <c r="R215" i="339"/>
  <c r="R460" i="339"/>
  <c r="R708" i="339"/>
  <c r="R449" i="339"/>
  <c r="R155" i="339"/>
  <c r="R422" i="339"/>
  <c r="R666" i="339"/>
  <c r="R964" i="339"/>
  <c r="R459" i="339"/>
  <c r="R218" i="339"/>
  <c r="R462" i="339"/>
  <c r="R711" i="339"/>
  <c r="R366" i="339"/>
  <c r="R96" i="339"/>
  <c r="R341" i="339"/>
  <c r="R590" i="339"/>
  <c r="R854" i="339"/>
  <c r="R293" i="339"/>
  <c r="R220" i="339"/>
  <c r="R468" i="339"/>
  <c r="R713" i="339"/>
  <c r="R25" i="339"/>
  <c r="R169" i="339"/>
  <c r="R313" i="339"/>
  <c r="R457" i="339"/>
  <c r="R601" i="339"/>
  <c r="R745" i="339"/>
  <c r="R889" i="339"/>
  <c r="R867" i="339"/>
  <c r="R989" i="339"/>
  <c r="R870" i="339"/>
  <c r="R19" i="339"/>
  <c r="R163" i="339"/>
  <c r="R288" i="339"/>
  <c r="R594" i="339"/>
  <c r="R892" i="339"/>
  <c r="R167" i="339"/>
  <c r="R412" i="339"/>
  <c r="R660" i="339"/>
  <c r="R952" i="339"/>
  <c r="R64" i="339"/>
  <c r="R312" i="339"/>
  <c r="R557" i="339"/>
  <c r="R816" i="339"/>
  <c r="R123" i="339"/>
  <c r="R191" i="339"/>
  <c r="R436" i="339"/>
  <c r="R684" i="339"/>
  <c r="R986" i="339"/>
  <c r="R336" i="339"/>
  <c r="R686" i="339"/>
  <c r="R988" i="339"/>
  <c r="R233" i="339"/>
  <c r="R482" i="339"/>
  <c r="R726" i="339"/>
  <c r="R719" i="339"/>
  <c r="R195" i="339"/>
  <c r="R443" i="339"/>
  <c r="R688" i="339"/>
  <c r="R996" i="339"/>
  <c r="R173" i="339"/>
  <c r="R239" i="339"/>
  <c r="R484" i="339"/>
  <c r="R732" i="339"/>
  <c r="R575" i="339"/>
  <c r="R114" i="339"/>
  <c r="R363" i="339"/>
  <c r="R611" i="339"/>
  <c r="R881" i="339"/>
  <c r="R437" i="339"/>
  <c r="R242" i="339"/>
  <c r="R486" i="339"/>
  <c r="R735" i="339"/>
  <c r="R37" i="339"/>
  <c r="R181" i="339"/>
  <c r="R325" i="339"/>
  <c r="R469" i="339"/>
  <c r="R613" i="339"/>
  <c r="R348" i="339"/>
  <c r="R328" i="339"/>
  <c r="R616" i="339"/>
  <c r="R923" i="339"/>
  <c r="R185" i="339"/>
  <c r="R434" i="339"/>
  <c r="R678" i="339"/>
  <c r="R983" i="339"/>
  <c r="R86" i="339"/>
  <c r="R330" i="339"/>
  <c r="R579" i="339"/>
  <c r="R840" i="339"/>
  <c r="R306" i="339"/>
  <c r="R209" i="339"/>
  <c r="R458" i="339"/>
  <c r="R702" i="339"/>
  <c r="R554" i="339"/>
  <c r="R376" i="339"/>
  <c r="R707" i="339"/>
  <c r="R7" i="339"/>
  <c r="R255" i="339"/>
  <c r="R503" i="339"/>
  <c r="R748" i="339"/>
  <c r="R184" i="339"/>
  <c r="R216" i="339"/>
  <c r="R461" i="339"/>
  <c r="R710" i="339"/>
  <c r="R244" i="339"/>
  <c r="R12" i="339"/>
  <c r="R257" i="339"/>
  <c r="R506" i="339"/>
  <c r="R755" i="339"/>
  <c r="R890" i="339"/>
  <c r="R136" i="339"/>
  <c r="R384" i="339"/>
  <c r="R629" i="339"/>
  <c r="R912" i="339"/>
  <c r="R15" i="339"/>
  <c r="R263" i="339"/>
  <c r="R508" i="339"/>
  <c r="R758" i="339"/>
  <c r="R49" i="339"/>
  <c r="R193" i="339"/>
  <c r="R143" i="339"/>
  <c r="R431" i="339"/>
  <c r="R350" i="339"/>
  <c r="R638" i="339"/>
  <c r="R950" i="339"/>
  <c r="R207" i="339"/>
  <c r="R455" i="339"/>
  <c r="R700" i="339"/>
  <c r="R510" i="339"/>
  <c r="R107" i="339"/>
  <c r="R352" i="339"/>
  <c r="R600" i="339"/>
  <c r="R868" i="339"/>
  <c r="R576" i="339"/>
  <c r="R231" i="339"/>
  <c r="R479" i="339"/>
  <c r="R724" i="339"/>
  <c r="R832" i="339"/>
  <c r="R419" i="339"/>
  <c r="R725" i="339"/>
  <c r="R28" i="339"/>
  <c r="R276" i="339"/>
  <c r="R521" i="339"/>
  <c r="R772" i="339"/>
  <c r="R27" i="339"/>
  <c r="R234" i="339"/>
  <c r="R483" i="339"/>
  <c r="R731" i="339"/>
  <c r="R388" i="339"/>
  <c r="R30" i="339"/>
  <c r="R279" i="339"/>
  <c r="R527" i="339"/>
  <c r="R779" i="339"/>
  <c r="R206" i="339"/>
  <c r="R158" i="339"/>
  <c r="R402" i="339"/>
  <c r="R651" i="339"/>
  <c r="R940" i="339"/>
  <c r="R36" i="339"/>
  <c r="R281" i="339"/>
  <c r="R530" i="339"/>
  <c r="R782" i="339"/>
  <c r="R61" i="339"/>
  <c r="R205" i="339"/>
  <c r="R349" i="339"/>
  <c r="R493" i="339"/>
  <c r="R637" i="339"/>
  <c r="R781" i="339"/>
  <c r="R925" i="339"/>
  <c r="R903" i="339"/>
  <c r="R762" i="339"/>
  <c r="R906" i="339"/>
  <c r="R55" i="339"/>
  <c r="R199" i="339"/>
  <c r="R947" i="339"/>
  <c r="R532" i="339"/>
  <c r="R389" i="339"/>
  <c r="R659" i="339"/>
  <c r="R977" i="339"/>
  <c r="R228" i="339"/>
  <c r="R473" i="339"/>
  <c r="R722" i="339"/>
  <c r="R676" i="339"/>
  <c r="R125" i="339"/>
  <c r="R374" i="339"/>
  <c r="R618" i="339"/>
  <c r="R899" i="339"/>
  <c r="R5" i="339"/>
  <c r="R252" i="339"/>
  <c r="R497" i="339"/>
  <c r="R746" i="339"/>
  <c r="R162" i="339"/>
  <c r="R480" i="339"/>
  <c r="R747" i="339"/>
  <c r="R50" i="339"/>
  <c r="R294" i="339"/>
  <c r="R543" i="339"/>
  <c r="R796" i="339"/>
  <c r="R398" i="339"/>
  <c r="R256" i="339"/>
  <c r="R504" i="339"/>
  <c r="R749" i="339"/>
  <c r="R471" i="339"/>
  <c r="R52" i="339"/>
  <c r="R300" i="339"/>
  <c r="R545" i="339"/>
  <c r="R803" i="339"/>
  <c r="R88" i="339"/>
  <c r="R179" i="339"/>
  <c r="R424" i="339"/>
  <c r="R672" i="339"/>
  <c r="R971" i="339"/>
  <c r="R54" i="339"/>
  <c r="R303" i="339"/>
  <c r="R551" i="339"/>
  <c r="R806" i="339"/>
  <c r="R73" i="339"/>
  <c r="R217" i="339"/>
  <c r="R361" i="339"/>
  <c r="R505" i="339"/>
  <c r="R649" i="339"/>
  <c r="R793" i="339"/>
  <c r="R937" i="339"/>
  <c r="R915" i="339"/>
  <c r="R774" i="339"/>
  <c r="R918" i="339"/>
  <c r="R203" i="339"/>
  <c r="R615" i="339"/>
  <c r="R411" i="339"/>
  <c r="R699" i="339"/>
  <c r="R3" i="339"/>
  <c r="R246" i="339"/>
  <c r="R495" i="339"/>
  <c r="R743" i="339"/>
  <c r="R784" i="339"/>
  <c r="R147" i="339"/>
  <c r="R395" i="339"/>
  <c r="R640" i="339"/>
  <c r="R926" i="339"/>
  <c r="R26" i="339"/>
  <c r="R270" i="339"/>
  <c r="R519" i="339"/>
  <c r="R770" i="339"/>
  <c r="R6" i="339"/>
  <c r="R520" i="339"/>
  <c r="R771" i="339"/>
  <c r="R71" i="339"/>
  <c r="R316" i="339"/>
  <c r="R564" i="339"/>
  <c r="R820" i="339"/>
  <c r="R11" i="339"/>
  <c r="R278" i="339"/>
  <c r="R522" i="339"/>
  <c r="R773" i="339"/>
  <c r="R636" i="339"/>
  <c r="R74" i="339"/>
  <c r="R318" i="339"/>
  <c r="R567" i="339"/>
  <c r="R827" i="339"/>
  <c r="R254" i="339"/>
  <c r="R197" i="339"/>
  <c r="R446" i="339"/>
  <c r="R690" i="339"/>
  <c r="R1000" i="339"/>
  <c r="R76" i="339"/>
  <c r="R324" i="339"/>
  <c r="R569" i="339"/>
  <c r="R830" i="339"/>
  <c r="R85" i="339"/>
  <c r="R491" i="339"/>
  <c r="R698" i="339"/>
  <c r="R432" i="339"/>
  <c r="R720" i="339"/>
  <c r="R23" i="339"/>
  <c r="R268" i="339"/>
  <c r="R516" i="339"/>
  <c r="R767" i="339"/>
  <c r="R917" i="339"/>
  <c r="R168" i="339"/>
  <c r="R413" i="339"/>
  <c r="R662" i="339"/>
  <c r="R953" i="339"/>
  <c r="R47" i="339"/>
  <c r="R292" i="339"/>
  <c r="R540" i="339"/>
  <c r="R794" i="339"/>
  <c r="R66" i="339"/>
  <c r="R542" i="339"/>
  <c r="R795" i="339"/>
  <c r="R89" i="339"/>
  <c r="R338" i="339"/>
  <c r="R582" i="339"/>
  <c r="R845" i="339"/>
  <c r="R29" i="339"/>
  <c r="R299" i="339"/>
  <c r="R544" i="339"/>
  <c r="R797" i="339"/>
  <c r="R737" i="339"/>
  <c r="R95" i="339"/>
  <c r="R340" i="339"/>
  <c r="R588" i="339"/>
  <c r="R852" i="339"/>
  <c r="R354" i="339"/>
  <c r="R219" i="339"/>
  <c r="R467" i="339"/>
  <c r="R712" i="339"/>
  <c r="R492" i="339"/>
  <c r="R98" i="339"/>
  <c r="R342" i="339"/>
  <c r="R591" i="339"/>
  <c r="R856" i="339"/>
  <c r="R97" i="339"/>
  <c r="R241" i="339"/>
  <c r="R385" i="339"/>
  <c r="R529" i="339"/>
  <c r="R673" i="339"/>
  <c r="R817" i="339"/>
  <c r="R961" i="339"/>
  <c r="R939" i="339"/>
  <c r="R798" i="339"/>
  <c r="R942" i="339"/>
  <c r="R91" i="339"/>
  <c r="R235" i="339"/>
  <c r="R531" i="339"/>
  <c r="R63" i="339"/>
  <c r="R456" i="339"/>
  <c r="R842" i="339"/>
  <c r="R626" i="339"/>
  <c r="R227" i="339"/>
  <c r="R258" i="339"/>
  <c r="R630" i="339"/>
  <c r="R481" i="339"/>
  <c r="R841" i="339"/>
  <c r="R963" i="339"/>
  <c r="R966" i="339"/>
  <c r="R211" i="339"/>
  <c r="R367" i="339"/>
  <c r="R511" i="339"/>
  <c r="R655" i="339"/>
  <c r="R799" i="339"/>
  <c r="R943" i="339"/>
  <c r="R80" i="339"/>
  <c r="R224" i="339"/>
  <c r="R368" i="339"/>
  <c r="R512" i="339"/>
  <c r="R656" i="339"/>
  <c r="R800" i="339"/>
  <c r="R944" i="339"/>
  <c r="R93" i="339"/>
  <c r="R237" i="339"/>
  <c r="R381" i="339"/>
  <c r="R525" i="339"/>
  <c r="R669" i="339"/>
  <c r="R813" i="339"/>
  <c r="R957" i="339"/>
  <c r="R106" i="339"/>
  <c r="R250" i="339"/>
  <c r="R394" i="339"/>
  <c r="R538" i="339"/>
  <c r="R682" i="339"/>
  <c r="R826" i="339"/>
  <c r="R970" i="339"/>
  <c r="R675" i="339"/>
  <c r="R290" i="339"/>
  <c r="R683" i="339"/>
  <c r="R110" i="339"/>
  <c r="R876" i="339"/>
  <c r="R113" i="339"/>
  <c r="R485" i="339"/>
  <c r="R887" i="339"/>
  <c r="R517" i="339"/>
  <c r="R865" i="339"/>
  <c r="R987" i="339"/>
  <c r="R990" i="339"/>
  <c r="R223" i="339"/>
  <c r="R379" i="339"/>
  <c r="R523" i="339"/>
  <c r="R667" i="339"/>
  <c r="R811" i="339"/>
  <c r="R955" i="339"/>
  <c r="R92" i="339"/>
  <c r="R236" i="339"/>
  <c r="R380" i="339"/>
  <c r="R524" i="339"/>
  <c r="R668" i="339"/>
  <c r="R812" i="339"/>
  <c r="R956" i="339"/>
  <c r="R105" i="339"/>
  <c r="R249" i="339"/>
  <c r="R393" i="339"/>
  <c r="R537" i="339"/>
  <c r="R681" i="339"/>
  <c r="R825" i="339"/>
  <c r="R969" i="339"/>
  <c r="R118" i="339"/>
  <c r="R262" i="339"/>
  <c r="R406" i="339"/>
  <c r="R550" i="339"/>
  <c r="R694" i="339"/>
  <c r="R838" i="339"/>
  <c r="R982" i="339"/>
  <c r="R513" i="339"/>
  <c r="R311" i="339"/>
  <c r="R701" i="339"/>
  <c r="R171" i="339"/>
  <c r="R904" i="339"/>
  <c r="R135" i="339"/>
  <c r="R507" i="339"/>
  <c r="R914" i="339"/>
  <c r="R541" i="339"/>
  <c r="R901" i="339"/>
  <c r="R1001" i="339"/>
  <c r="R31" i="339"/>
  <c r="R247" i="339"/>
  <c r="R391" i="339"/>
  <c r="R535" i="339"/>
  <c r="R679" i="339"/>
  <c r="R823" i="339"/>
  <c r="R967" i="339"/>
  <c r="R104" i="339"/>
  <c r="R248" i="339"/>
  <c r="R392" i="339"/>
  <c r="R536" i="339"/>
  <c r="R680" i="339"/>
  <c r="R824" i="339"/>
  <c r="R968" i="339"/>
  <c r="R117" i="339"/>
  <c r="R261" i="339"/>
  <c r="R405" i="339"/>
  <c r="R549" i="339"/>
  <c r="R693" i="339"/>
  <c r="R837" i="339"/>
  <c r="R981" i="339"/>
  <c r="R130" i="339"/>
  <c r="R274" i="339"/>
  <c r="R418" i="339"/>
  <c r="R562" i="339"/>
  <c r="R706" i="339"/>
  <c r="R850" i="339"/>
  <c r="R534" i="339"/>
  <c r="R984" i="339"/>
  <c r="R563" i="339"/>
  <c r="R51" i="339"/>
  <c r="R362" i="339"/>
  <c r="R734" i="339"/>
  <c r="R109" i="339"/>
  <c r="R553" i="339"/>
  <c r="R913" i="339"/>
  <c r="R750" i="339"/>
  <c r="R43" i="339"/>
  <c r="R259" i="339"/>
  <c r="R403" i="339"/>
  <c r="R547" i="339"/>
  <c r="R691" i="339"/>
  <c r="R835" i="339"/>
  <c r="R979" i="339"/>
  <c r="R116" i="339"/>
  <c r="R260" i="339"/>
  <c r="R404" i="339"/>
  <c r="R548" i="339"/>
  <c r="R692" i="339"/>
  <c r="R836" i="339"/>
  <c r="R980" i="339"/>
  <c r="R129" i="339"/>
  <c r="R273" i="339"/>
  <c r="R417" i="339"/>
  <c r="R561" i="339"/>
  <c r="R705" i="339"/>
  <c r="R849" i="339"/>
  <c r="R993" i="339"/>
  <c r="R142" i="339"/>
  <c r="R286" i="339"/>
  <c r="R430" i="339"/>
  <c r="R574" i="339"/>
  <c r="R718" i="339"/>
  <c r="R862" i="339"/>
  <c r="R298" i="339"/>
  <c r="R586" i="339"/>
  <c r="R874" i="339"/>
  <c r="R766" i="339"/>
  <c r="R851" i="339"/>
  <c r="R200" i="339"/>
  <c r="R357" i="339"/>
  <c r="R82" i="339"/>
  <c r="R946" i="339"/>
  <c r="R435" i="339"/>
  <c r="R612" i="339"/>
  <c r="R951" i="339"/>
  <c r="R499" i="339"/>
  <c r="R212" i="339"/>
  <c r="R932" i="339"/>
  <c r="R945" i="339"/>
  <c r="R670" i="339"/>
  <c r="R556" i="339"/>
  <c r="R410" i="339"/>
  <c r="R581" i="339"/>
  <c r="R72" i="339"/>
  <c r="R383" i="339"/>
  <c r="R756" i="339"/>
  <c r="R121" i="339"/>
  <c r="R625" i="339"/>
  <c r="R949" i="339"/>
  <c r="R786" i="339"/>
  <c r="R67" i="339"/>
  <c r="R271" i="339"/>
  <c r="R415" i="339"/>
  <c r="R559" i="339"/>
  <c r="R703" i="339"/>
  <c r="R847" i="339"/>
  <c r="R991" i="339"/>
  <c r="R128" i="339"/>
  <c r="R272" i="339"/>
  <c r="R416" i="339"/>
  <c r="R560" i="339"/>
  <c r="R704" i="339"/>
  <c r="R848" i="339"/>
  <c r="R992" i="339"/>
  <c r="R141" i="339"/>
  <c r="R285" i="339"/>
  <c r="R429" i="339"/>
  <c r="R573" i="339"/>
  <c r="R717" i="339"/>
  <c r="R861" i="339"/>
  <c r="R10" i="339"/>
  <c r="R154" i="339"/>
  <c r="R442" i="339"/>
  <c r="R730" i="339"/>
  <c r="R631" i="339"/>
  <c r="R213" i="339"/>
  <c r="R802" i="339"/>
  <c r="R604" i="339"/>
  <c r="R829" i="339"/>
  <c r="R643" i="339"/>
  <c r="R356" i="339"/>
  <c r="R369" i="339"/>
  <c r="R382" i="339"/>
  <c r="R863" i="339"/>
  <c r="R791" i="339"/>
  <c r="R65" i="339"/>
  <c r="R819" i="339"/>
  <c r="R317" i="339"/>
  <c r="R606" i="339"/>
  <c r="R654" i="339"/>
  <c r="R229" i="339"/>
  <c r="R661" i="339"/>
  <c r="R973" i="339"/>
  <c r="R810" i="339"/>
  <c r="R79" i="339"/>
  <c r="R283" i="339"/>
  <c r="R427" i="339"/>
  <c r="R571" i="339"/>
  <c r="R715" i="339"/>
  <c r="R859" i="339"/>
  <c r="R1003" i="339"/>
  <c r="R140" i="339"/>
  <c r="R284" i="339"/>
  <c r="R428" i="339"/>
  <c r="R572" i="339"/>
  <c r="R716" i="339"/>
  <c r="R860" i="339"/>
  <c r="R9" i="339"/>
  <c r="R153" i="339"/>
  <c r="R297" i="339"/>
  <c r="R441" i="339"/>
  <c r="R585" i="339"/>
  <c r="R729" i="339"/>
  <c r="R873" i="339"/>
  <c r="R22" i="339"/>
  <c r="R166" i="339"/>
  <c r="R310" i="339"/>
  <c r="R454" i="339"/>
  <c r="R598" i="339"/>
  <c r="R742" i="339"/>
  <c r="R886" i="339"/>
  <c r="R487" i="339"/>
  <c r="R69" i="339"/>
  <c r="R370" i="339"/>
  <c r="R41" i="339"/>
  <c r="R240" i="339"/>
  <c r="R187" i="339"/>
  <c r="R68" i="339"/>
  <c r="R81" i="339"/>
  <c r="R238" i="339"/>
  <c r="R18" i="339"/>
  <c r="R815" i="339"/>
  <c r="R87" i="339"/>
  <c r="R844" i="339"/>
  <c r="R339" i="339"/>
  <c r="R628" i="339"/>
  <c r="R760" i="339"/>
  <c r="R253" i="339"/>
  <c r="R685" i="339"/>
  <c r="R985" i="339"/>
  <c r="R822" i="339"/>
  <c r="R103" i="339"/>
  <c r="R295" i="339"/>
  <c r="R439" i="339"/>
  <c r="R583" i="339"/>
  <c r="R727" i="339"/>
  <c r="R871" i="339"/>
  <c r="R8" i="339"/>
  <c r="R152" i="339"/>
  <c r="R296" i="339"/>
  <c r="R440" i="339"/>
  <c r="R584" i="339"/>
  <c r="R728" i="339"/>
  <c r="R872" i="339"/>
  <c r="R21" i="339"/>
  <c r="R165" i="339"/>
  <c r="R309" i="339"/>
  <c r="R453" i="339"/>
  <c r="R597" i="339"/>
  <c r="R741" i="339"/>
  <c r="R885" i="339"/>
  <c r="R34" i="339"/>
  <c r="R178" i="339"/>
  <c r="R322" i="339"/>
  <c r="R466" i="339"/>
  <c r="R610" i="339"/>
  <c r="R754" i="339"/>
  <c r="R898" i="339"/>
  <c r="R910" i="339"/>
  <c r="R930" i="339"/>
  <c r="R919" i="339"/>
  <c r="R632" i="339"/>
  <c r="R789" i="339"/>
  <c r="R450" i="339"/>
  <c r="R83" i="339"/>
  <c r="R314" i="339"/>
  <c r="R111" i="339"/>
  <c r="R566" i="339"/>
  <c r="R880" i="339"/>
  <c r="R119" i="339"/>
  <c r="R265" i="339"/>
  <c r="R697" i="339"/>
  <c r="R843" i="339"/>
  <c r="R846" i="339"/>
  <c r="R115" i="339"/>
  <c r="R307" i="339"/>
  <c r="R451" i="339"/>
  <c r="R595" i="339"/>
  <c r="R739" i="339"/>
  <c r="R883" i="339"/>
  <c r="R20" i="339"/>
  <c r="R164" i="339"/>
  <c r="R308" i="339"/>
  <c r="R452" i="339"/>
  <c r="R596" i="339"/>
  <c r="R740" i="339"/>
  <c r="R884" i="339"/>
  <c r="R33" i="339"/>
  <c r="R177" i="339"/>
  <c r="R321" i="339"/>
  <c r="R465" i="339"/>
  <c r="R609" i="339"/>
  <c r="R753" i="339"/>
  <c r="R897" i="339"/>
  <c r="R46" i="339"/>
  <c r="R190" i="339"/>
  <c r="R334" i="339"/>
  <c r="R478" i="339"/>
  <c r="R622" i="339"/>
  <c r="R14" i="339"/>
  <c r="R805" i="339"/>
  <c r="R175" i="339"/>
  <c r="R775" i="339"/>
  <c r="R344" i="339"/>
  <c r="R776" i="339"/>
  <c r="R645" i="339"/>
  <c r="R514" i="339"/>
  <c r="R976" i="339"/>
  <c r="R954" i="339"/>
  <c r="R931" i="339"/>
  <c r="R788" i="339"/>
  <c r="R801" i="339"/>
  <c r="R958" i="339"/>
  <c r="R472" i="339"/>
  <c r="R371" i="339"/>
  <c r="R335" i="339"/>
  <c r="R132" i="339"/>
  <c r="R587" i="339"/>
  <c r="R911" i="339"/>
  <c r="R137" i="339"/>
  <c r="R337" i="339"/>
  <c r="R757" i="339"/>
  <c r="R879" i="339"/>
  <c r="R882" i="339"/>
  <c r="R127" i="339"/>
  <c r="R319" i="339"/>
  <c r="R463" i="339"/>
  <c r="R607" i="339"/>
  <c r="R751" i="339"/>
  <c r="R895" i="339"/>
  <c r="R32" i="339"/>
  <c r="R176" i="339"/>
  <c r="R320" i="339"/>
  <c r="R464" i="339"/>
  <c r="R608" i="339"/>
  <c r="R752" i="339"/>
  <c r="R896" i="339"/>
  <c r="R45" i="339"/>
  <c r="R189" i="339"/>
  <c r="R333" i="339"/>
  <c r="R477" i="339"/>
  <c r="R621" i="339"/>
  <c r="R765" i="339"/>
  <c r="R909" i="339"/>
  <c r="R58" i="339"/>
  <c r="R202" i="339"/>
  <c r="R346" i="339"/>
  <c r="R490" i="339"/>
  <c r="R634" i="339"/>
  <c r="R778" i="339"/>
  <c r="R922" i="339"/>
  <c r="R658" i="339"/>
  <c r="R355" i="339"/>
  <c r="R644" i="339"/>
  <c r="R657" i="339"/>
  <c r="R526" i="339"/>
  <c r="R738" i="339"/>
  <c r="R186" i="339"/>
  <c r="R558" i="339"/>
  <c r="R359" i="339"/>
  <c r="R821" i="339"/>
  <c r="R498" i="339"/>
  <c r="R364" i="339"/>
  <c r="R373" i="339"/>
  <c r="R769" i="339"/>
  <c r="R891" i="339"/>
  <c r="R894" i="339"/>
  <c r="R139" i="339"/>
  <c r="R331" i="339"/>
  <c r="R475" i="339"/>
  <c r="R619" i="339"/>
  <c r="R763" i="339"/>
  <c r="R907" i="339"/>
  <c r="R44" i="339"/>
  <c r="R188" i="339"/>
  <c r="R332" i="339"/>
  <c r="R476" i="339"/>
  <c r="R620" i="339"/>
  <c r="R764" i="339"/>
  <c r="R908" i="339"/>
  <c r="R57" i="339"/>
  <c r="R201" i="339"/>
  <c r="R345" i="339"/>
  <c r="R489" i="339"/>
  <c r="R633" i="339"/>
  <c r="R777" i="339"/>
  <c r="R921" i="339"/>
  <c r="R70" i="339"/>
  <c r="R214" i="339"/>
  <c r="R358" i="339"/>
  <c r="R502" i="339"/>
  <c r="R646" i="339"/>
  <c r="R790" i="339"/>
  <c r="R934" i="339"/>
  <c r="R761" i="339"/>
  <c r="R208" i="339"/>
  <c r="R580" i="339"/>
  <c r="R377" i="339"/>
  <c r="R386" i="339"/>
  <c r="R397" i="339"/>
  <c r="R927" i="339"/>
  <c r="R343" i="339"/>
  <c r="R56" i="339"/>
  <c r="R488" i="339"/>
  <c r="R920" i="339"/>
  <c r="R501" i="339"/>
  <c r="R933" i="339"/>
  <c r="R226" i="339"/>
  <c r="R818" i="339"/>
  <c r="R409" i="339"/>
  <c r="R787" i="339"/>
  <c r="R500" i="339"/>
  <c r="R225" i="339"/>
  <c r="R94" i="339"/>
  <c r="R814" i="339"/>
  <c r="V812" i="339"/>
  <c r="V956" i="339"/>
  <c r="V671" i="339"/>
  <c r="V547" i="339"/>
  <c r="V308" i="339"/>
  <c r="V164" i="339"/>
  <c r="V20" i="339"/>
  <c r="V236" i="339"/>
  <c r="V92" i="339"/>
  <c r="V341" i="339"/>
  <c r="V247" i="339"/>
  <c r="V739" i="339"/>
  <c r="V569" i="339"/>
  <c r="V980" i="339"/>
  <c r="V188" i="339"/>
  <c r="V320" i="339"/>
  <c r="V486" i="339"/>
  <c r="V19" i="339"/>
  <c r="V652" i="339"/>
  <c r="V34" i="339"/>
  <c r="V59" i="339"/>
  <c r="V203" i="339"/>
  <c r="V367" i="339"/>
  <c r="V616" i="339"/>
  <c r="V893" i="339"/>
  <c r="V178" i="339"/>
  <c r="V36" i="339"/>
  <c r="V180" i="339"/>
  <c r="V329" i="339"/>
  <c r="V575" i="339"/>
  <c r="V846" i="339"/>
  <c r="V10" i="339"/>
  <c r="V571" i="339"/>
  <c r="V97" i="339"/>
  <c r="V241" i="339"/>
  <c r="V435" i="339"/>
  <c r="V679" i="339"/>
  <c r="V967" i="339"/>
  <c r="V166" i="339"/>
  <c r="V14" i="339"/>
  <c r="V158" i="339"/>
  <c r="V302" i="339"/>
  <c r="V536" i="339"/>
  <c r="V800" i="339"/>
  <c r="V387" i="339"/>
  <c r="V63" i="339"/>
  <c r="V231" i="339"/>
  <c r="V415" i="339"/>
  <c r="V664" i="339"/>
  <c r="V951" i="339"/>
  <c r="V16" i="339"/>
  <c r="V160" i="339"/>
  <c r="V304" i="339"/>
  <c r="V543" i="339"/>
  <c r="V808" i="339"/>
  <c r="V297" i="339"/>
  <c r="V65" i="339"/>
  <c r="V209" i="339"/>
  <c r="V378" i="339"/>
  <c r="V627" i="339"/>
  <c r="V905" i="339"/>
  <c r="V843" i="339"/>
  <c r="V114" i="339"/>
  <c r="V258" i="339"/>
  <c r="V462" i="339"/>
  <c r="V714" i="339"/>
  <c r="V998" i="339"/>
  <c r="V453" i="339"/>
  <c r="V597" i="339"/>
  <c r="V741" i="339"/>
  <c r="V885" i="339"/>
  <c r="V346" i="339"/>
  <c r="V490" i="339"/>
  <c r="V634" i="339"/>
  <c r="V778" i="339"/>
  <c r="V922" i="339"/>
  <c r="V743" i="339"/>
  <c r="V887" i="339"/>
  <c r="V348" i="339"/>
  <c r="V492" i="339"/>
  <c r="V636" i="339"/>
  <c r="V780" i="339"/>
  <c r="V924" i="339"/>
  <c r="V385" i="339"/>
  <c r="V529" i="339"/>
  <c r="V673" i="339"/>
  <c r="V817" i="339"/>
  <c r="V961" i="339"/>
  <c r="V422" i="339"/>
  <c r="V566" i="339"/>
  <c r="V402" i="339"/>
  <c r="V259" i="339"/>
  <c r="V763" i="339"/>
  <c r="V272" i="339"/>
  <c r="V79" i="339"/>
  <c r="V716" i="339"/>
  <c r="V151" i="339"/>
  <c r="V546" i="339"/>
  <c r="V271" i="339"/>
  <c r="V787" i="339"/>
  <c r="V380" i="339"/>
  <c r="V8" i="339"/>
  <c r="V629" i="339"/>
  <c r="V43" i="339"/>
  <c r="V80" i="339"/>
  <c r="V67" i="339"/>
  <c r="V33" i="339"/>
  <c r="V202" i="339"/>
  <c r="V83" i="339"/>
  <c r="V227" i="339"/>
  <c r="V411" i="339"/>
  <c r="V655" i="339"/>
  <c r="V941" i="339"/>
  <c r="V262" i="339"/>
  <c r="V60" i="339"/>
  <c r="V204" i="339"/>
  <c r="V368" i="339"/>
  <c r="V617" i="339"/>
  <c r="V894" i="339"/>
  <c r="V118" i="339"/>
  <c r="V772" i="339"/>
  <c r="V121" i="339"/>
  <c r="V265" i="339"/>
  <c r="V474" i="339"/>
  <c r="V727" i="339"/>
  <c r="V21" i="339"/>
  <c r="V250" i="339"/>
  <c r="V38" i="339"/>
  <c r="V182" i="339"/>
  <c r="V331" i="339"/>
  <c r="V580" i="339"/>
  <c r="V848" i="339"/>
  <c r="V675" i="339"/>
  <c r="V111" i="339"/>
  <c r="V255" i="339"/>
  <c r="V459" i="339"/>
  <c r="V711" i="339"/>
  <c r="V999" i="339"/>
  <c r="V40" i="339"/>
  <c r="V184" i="339"/>
  <c r="V335" i="339"/>
  <c r="V582" i="339"/>
  <c r="V856" i="339"/>
  <c r="V592" i="339"/>
  <c r="V89" i="339"/>
  <c r="V233" i="339"/>
  <c r="V419" i="339"/>
  <c r="V666" i="339"/>
  <c r="V953" i="339"/>
  <c r="V892" i="339"/>
  <c r="V138" i="339"/>
  <c r="V282" i="339"/>
  <c r="V503" i="339"/>
  <c r="V762" i="339"/>
  <c r="V333" i="339"/>
  <c r="V477" i="339"/>
  <c r="V621" i="339"/>
  <c r="V765" i="339"/>
  <c r="V909" i="339"/>
  <c r="V370" i="339"/>
  <c r="V514" i="339"/>
  <c r="V658" i="339"/>
  <c r="V802" i="339"/>
  <c r="V946" i="339"/>
  <c r="V767" i="339"/>
  <c r="V7" i="339"/>
  <c r="V283" i="339"/>
  <c r="V811" i="339"/>
  <c r="V668" i="339"/>
  <c r="V248" i="339"/>
  <c r="V139" i="339"/>
  <c r="V176" i="339"/>
  <c r="V44" i="339"/>
  <c r="V93" i="339"/>
  <c r="V327" i="339"/>
  <c r="V95" i="339"/>
  <c r="V239" i="339"/>
  <c r="V428" i="339"/>
  <c r="V677" i="339"/>
  <c r="V965" i="339"/>
  <c r="V298" i="339"/>
  <c r="V72" i="339"/>
  <c r="V216" i="339"/>
  <c r="V390" i="339"/>
  <c r="V639" i="339"/>
  <c r="V918" i="339"/>
  <c r="V154" i="339"/>
  <c r="V868" i="339"/>
  <c r="V133" i="339"/>
  <c r="V277" i="339"/>
  <c r="V496" i="339"/>
  <c r="V751" i="339"/>
  <c r="V129" i="339"/>
  <c r="V286" i="339"/>
  <c r="V50" i="339"/>
  <c r="V194" i="339"/>
  <c r="V353" i="339"/>
  <c r="V599" i="339"/>
  <c r="V872" i="339"/>
  <c r="V795" i="339"/>
  <c r="V123" i="339"/>
  <c r="V267" i="339"/>
  <c r="V476" i="339"/>
  <c r="V735" i="339"/>
  <c r="V9" i="339"/>
  <c r="V52" i="339"/>
  <c r="V196" i="339"/>
  <c r="V355" i="339"/>
  <c r="V604" i="339"/>
  <c r="V880" i="339"/>
  <c r="V723" i="339"/>
  <c r="V101" i="339"/>
  <c r="V245" i="339"/>
  <c r="V439" i="339"/>
  <c r="V689" i="339"/>
  <c r="V977" i="339"/>
  <c r="V6" i="339"/>
  <c r="V150" i="339"/>
  <c r="V294" i="339"/>
  <c r="V523" i="339"/>
  <c r="V786" i="339"/>
  <c r="V345" i="339"/>
  <c r="V489" i="339"/>
  <c r="V633" i="339"/>
  <c r="V777" i="339"/>
  <c r="V921" i="339"/>
  <c r="V382" i="339"/>
  <c r="V526" i="339"/>
  <c r="V670" i="339"/>
  <c r="V814" i="339"/>
  <c r="V958" i="339"/>
  <c r="V779" i="339"/>
  <c r="V923" i="339"/>
  <c r="V103" i="339"/>
  <c r="V295" i="339"/>
  <c r="V835" i="339"/>
  <c r="V91" i="339"/>
  <c r="V764" i="339"/>
  <c r="V524" i="339"/>
  <c r="V342" i="339"/>
  <c r="V68" i="339"/>
  <c r="V260" i="339"/>
  <c r="V116" i="339"/>
  <c r="V153" i="339"/>
  <c r="V471" i="339"/>
  <c r="V107" i="339"/>
  <c r="V251" i="339"/>
  <c r="V450" i="339"/>
  <c r="V701" i="339"/>
  <c r="V989" i="339"/>
  <c r="V366" i="339"/>
  <c r="V84" i="339"/>
  <c r="V228" i="339"/>
  <c r="V412" i="339"/>
  <c r="V656" i="339"/>
  <c r="V942" i="339"/>
  <c r="V190" i="339"/>
  <c r="V940" i="339"/>
  <c r="V145" i="339"/>
  <c r="V289" i="339"/>
  <c r="V515" i="339"/>
  <c r="V775" i="339"/>
  <c r="V225" i="339"/>
  <c r="V388" i="339"/>
  <c r="V62" i="339"/>
  <c r="V206" i="339"/>
  <c r="V375" i="339"/>
  <c r="V619" i="339"/>
  <c r="V896" i="339"/>
  <c r="V867" i="339"/>
  <c r="V135" i="339"/>
  <c r="V279" i="339"/>
  <c r="V498" i="339"/>
  <c r="V759" i="339"/>
  <c r="V105" i="339"/>
  <c r="V64" i="339"/>
  <c r="V208" i="339"/>
  <c r="V377" i="339"/>
  <c r="V623" i="339"/>
  <c r="V904" i="339"/>
  <c r="V915" i="339"/>
  <c r="V113" i="339"/>
  <c r="V257" i="339"/>
  <c r="V461" i="339"/>
  <c r="V713" i="339"/>
  <c r="V1001" i="339"/>
  <c r="V18" i="339"/>
  <c r="V162" i="339"/>
  <c r="V306" i="339"/>
  <c r="V545" i="339"/>
  <c r="V810" i="339"/>
  <c r="V357" i="339"/>
  <c r="V501" i="339"/>
  <c r="V645" i="339"/>
  <c r="V789" i="339"/>
  <c r="V933" i="339"/>
  <c r="V394" i="339"/>
  <c r="V538" i="339"/>
  <c r="V682" i="339"/>
  <c r="V826" i="339"/>
  <c r="V970" i="339"/>
  <c r="V791" i="339"/>
  <c r="V163" i="339"/>
  <c r="V307" i="339"/>
  <c r="V859" i="339"/>
  <c r="V140" i="339"/>
  <c r="V908" i="339"/>
  <c r="V630" i="339"/>
  <c r="V128" i="339"/>
  <c r="V932" i="339"/>
  <c r="V200" i="339"/>
  <c r="V237" i="339"/>
  <c r="V593" i="339"/>
  <c r="V119" i="339"/>
  <c r="V263" i="339"/>
  <c r="V472" i="339"/>
  <c r="V725" i="339"/>
  <c r="V45" i="339"/>
  <c r="V449" i="339"/>
  <c r="V96" i="339"/>
  <c r="V240" i="339"/>
  <c r="V431" i="339"/>
  <c r="V678" i="339"/>
  <c r="V966" i="339"/>
  <c r="V238" i="339"/>
  <c r="V13" i="339"/>
  <c r="V157" i="339"/>
  <c r="V301" i="339"/>
  <c r="V535" i="339"/>
  <c r="V799" i="339"/>
  <c r="V309" i="339"/>
  <c r="V510" i="339"/>
  <c r="V74" i="339"/>
  <c r="V218" i="339"/>
  <c r="V392" i="339"/>
  <c r="V641" i="339"/>
  <c r="V920" i="339"/>
  <c r="V58" i="339"/>
  <c r="V147" i="339"/>
  <c r="V291" i="339"/>
  <c r="V520" i="339"/>
  <c r="V783" i="339"/>
  <c r="V201" i="339"/>
  <c r="V76" i="339"/>
  <c r="V220" i="339"/>
  <c r="V399" i="339"/>
  <c r="V643" i="339"/>
  <c r="V928" i="339"/>
  <c r="V615" i="339"/>
  <c r="V125" i="339"/>
  <c r="V269" i="339"/>
  <c r="V483" i="339"/>
  <c r="V737" i="339"/>
  <c r="V117" i="339"/>
  <c r="V30" i="339"/>
  <c r="V174" i="339"/>
  <c r="V175" i="339"/>
  <c r="V319" i="339"/>
  <c r="V883" i="339"/>
  <c r="V284" i="339"/>
  <c r="V443" i="339"/>
  <c r="V212" i="339"/>
  <c r="V527" i="339"/>
  <c r="V296" i="339"/>
  <c r="V285" i="339"/>
  <c r="V724" i="339"/>
  <c r="V131" i="339"/>
  <c r="V275" i="339"/>
  <c r="V491" i="339"/>
  <c r="V749" i="339"/>
  <c r="V189" i="339"/>
  <c r="V532" i="339"/>
  <c r="V108" i="339"/>
  <c r="V252" i="339"/>
  <c r="V451" i="339"/>
  <c r="V702" i="339"/>
  <c r="V990" i="339"/>
  <c r="V274" i="339"/>
  <c r="V25" i="339"/>
  <c r="V169" i="339"/>
  <c r="V313" i="339"/>
  <c r="V557" i="339"/>
  <c r="V823" i="339"/>
  <c r="V448" i="339"/>
  <c r="V551" i="339"/>
  <c r="V86" i="339"/>
  <c r="V230" i="339"/>
  <c r="V414" i="339"/>
  <c r="V663" i="339"/>
  <c r="V944" i="339"/>
  <c r="V916" i="339"/>
  <c r="V159" i="339"/>
  <c r="V303" i="339"/>
  <c r="V539" i="339"/>
  <c r="V807" i="339"/>
  <c r="V323" i="339"/>
  <c r="V88" i="339"/>
  <c r="V232" i="339"/>
  <c r="V416" i="339"/>
  <c r="V665" i="339"/>
  <c r="V952" i="339"/>
  <c r="V87" i="339"/>
  <c r="V137" i="339"/>
  <c r="V281" i="339"/>
  <c r="V500" i="339"/>
  <c r="V761" i="339"/>
  <c r="V177" i="339"/>
  <c r="V42" i="339"/>
  <c r="V186" i="339"/>
  <c r="V340" i="339"/>
  <c r="V584" i="339"/>
  <c r="V858" i="339"/>
  <c r="V381" i="339"/>
  <c r="V525" i="339"/>
  <c r="V669" i="339"/>
  <c r="V813" i="339"/>
  <c r="V957" i="339"/>
  <c r="V418" i="339"/>
  <c r="V562" i="339"/>
  <c r="V706" i="339"/>
  <c r="V850" i="339"/>
  <c r="V994" i="339"/>
  <c r="V815" i="339"/>
  <c r="V959" i="339"/>
  <c r="V420" i="339"/>
  <c r="V564" i="339"/>
  <c r="V708" i="339"/>
  <c r="V852" i="339"/>
  <c r="V996" i="339"/>
  <c r="V457" i="339"/>
  <c r="V601" i="339"/>
  <c r="V745" i="339"/>
  <c r="V889" i="339"/>
  <c r="V350" i="339"/>
  <c r="V494" i="339"/>
  <c r="V638" i="339"/>
  <c r="V187" i="339"/>
  <c r="V403" i="339"/>
  <c r="V907" i="339"/>
  <c r="V692" i="339"/>
  <c r="V587" i="339"/>
  <c r="V55" i="339"/>
  <c r="V608" i="339"/>
  <c r="V363" i="339"/>
  <c r="V464" i="339"/>
  <c r="V404" i="339"/>
  <c r="V844" i="339"/>
  <c r="V143" i="339"/>
  <c r="V287" i="339"/>
  <c r="V511" i="339"/>
  <c r="V773" i="339"/>
  <c r="V343" i="339"/>
  <c r="V632" i="339"/>
  <c r="V120" i="339"/>
  <c r="V264" i="339"/>
  <c r="V473" i="339"/>
  <c r="V726" i="339"/>
  <c r="V57" i="339"/>
  <c r="V310" i="339"/>
  <c r="V37" i="339"/>
  <c r="V181" i="339"/>
  <c r="V330" i="339"/>
  <c r="V579" i="339"/>
  <c r="V847" i="339"/>
  <c r="V653" i="339"/>
  <c r="V654" i="339"/>
  <c r="V98" i="339"/>
  <c r="V242" i="339"/>
  <c r="V436" i="339"/>
  <c r="V680" i="339"/>
  <c r="V968" i="339"/>
  <c r="V3" i="339"/>
  <c r="V171" i="339"/>
  <c r="V315" i="339"/>
  <c r="V559" i="339"/>
  <c r="V831" i="339"/>
  <c r="V487" i="339"/>
  <c r="V100" i="339"/>
  <c r="V244" i="339"/>
  <c r="V438" i="339"/>
  <c r="V688" i="339"/>
  <c r="V976" i="339"/>
  <c r="V5" i="339"/>
  <c r="V149" i="339"/>
  <c r="V293" i="339"/>
  <c r="V522" i="339"/>
  <c r="V785" i="339"/>
  <c r="V273" i="339"/>
  <c r="V54" i="339"/>
  <c r="V198" i="339"/>
  <c r="V359" i="339"/>
  <c r="V606" i="339"/>
  <c r="V882" i="339"/>
  <c r="V393" i="339"/>
  <c r="V537" i="339"/>
  <c r="V681" i="339"/>
  <c r="V825" i="339"/>
  <c r="V969" i="339"/>
  <c r="V430" i="339"/>
  <c r="V574" i="339"/>
  <c r="V199" i="339"/>
  <c r="V463" i="339"/>
  <c r="V931" i="339"/>
  <c r="V740" i="339"/>
  <c r="V31" i="339"/>
  <c r="V127" i="339"/>
  <c r="V884" i="339"/>
  <c r="V447" i="339"/>
  <c r="V364" i="339"/>
  <c r="V509" i="339"/>
  <c r="V11" i="339"/>
  <c r="V155" i="339"/>
  <c r="V299" i="339"/>
  <c r="V533" i="339"/>
  <c r="V797" i="339"/>
  <c r="V570" i="339"/>
  <c r="V796" i="339"/>
  <c r="V132" i="339"/>
  <c r="V276" i="339"/>
  <c r="V495" i="339"/>
  <c r="V750" i="339"/>
  <c r="V213" i="339"/>
  <c r="V344" i="339"/>
  <c r="V49" i="339"/>
  <c r="V193" i="339"/>
  <c r="V352" i="339"/>
  <c r="V596" i="339"/>
  <c r="V871" i="339"/>
  <c r="V963" i="339"/>
  <c r="V748" i="339"/>
  <c r="V110" i="339"/>
  <c r="V254" i="339"/>
  <c r="V455" i="339"/>
  <c r="V704" i="339"/>
  <c r="V992" i="339"/>
  <c r="V15" i="339"/>
  <c r="V183" i="339"/>
  <c r="V332" i="339"/>
  <c r="V581" i="339"/>
  <c r="V855" i="339"/>
  <c r="V699" i="339"/>
  <c r="V112" i="339"/>
  <c r="V256" i="339"/>
  <c r="V460" i="339"/>
  <c r="V712" i="339"/>
  <c r="V1000" i="339"/>
  <c r="V17" i="339"/>
  <c r="V161" i="339"/>
  <c r="V305" i="339"/>
  <c r="V544" i="339"/>
  <c r="V809" i="339"/>
  <c r="V467" i="339"/>
  <c r="V66" i="339"/>
  <c r="V211" i="339"/>
  <c r="V607" i="339"/>
  <c r="V955" i="339"/>
  <c r="V788" i="339"/>
  <c r="V115" i="339"/>
  <c r="V56" i="339"/>
  <c r="V485" i="339"/>
  <c r="V383" i="339"/>
  <c r="V507" i="339"/>
  <c r="V424" i="339"/>
  <c r="V631" i="339"/>
  <c r="V23" i="339"/>
  <c r="V167" i="339"/>
  <c r="V311" i="339"/>
  <c r="V555" i="339"/>
  <c r="V821" i="339"/>
  <c r="V987" i="339"/>
  <c r="V988" i="339"/>
  <c r="V144" i="339"/>
  <c r="V288" i="339"/>
  <c r="V512" i="339"/>
  <c r="V774" i="339"/>
  <c r="V365" i="339"/>
  <c r="V407" i="339"/>
  <c r="V61" i="339"/>
  <c r="V205" i="339"/>
  <c r="V371" i="339"/>
  <c r="V618" i="339"/>
  <c r="V895" i="339"/>
  <c r="V22" i="339"/>
  <c r="V820" i="339"/>
  <c r="V122" i="339"/>
  <c r="V266" i="339"/>
  <c r="V475" i="339"/>
  <c r="V728" i="339"/>
  <c r="V81" i="339"/>
  <c r="V27" i="339"/>
  <c r="V195" i="339"/>
  <c r="V354" i="339"/>
  <c r="V603" i="339"/>
  <c r="V879" i="339"/>
  <c r="V700" i="339"/>
  <c r="V124" i="339"/>
  <c r="V268" i="339"/>
  <c r="V479" i="339"/>
  <c r="V736" i="339"/>
  <c r="V69" i="339"/>
  <c r="V29" i="339"/>
  <c r="V173" i="339"/>
  <c r="V317" i="339"/>
  <c r="V563" i="339"/>
  <c r="V833" i="339"/>
  <c r="V611" i="339"/>
  <c r="V78" i="339"/>
  <c r="V222" i="339"/>
  <c r="V401" i="339"/>
  <c r="V647" i="339"/>
  <c r="V930" i="339"/>
  <c r="V417" i="339"/>
  <c r="V561" i="339"/>
  <c r="V705" i="339"/>
  <c r="V849" i="339"/>
  <c r="V993" i="339"/>
  <c r="V454" i="339"/>
  <c r="V598" i="339"/>
  <c r="V742" i="339"/>
  <c r="V886" i="339"/>
  <c r="V707" i="339"/>
  <c r="V851" i="339"/>
  <c r="V223" i="339"/>
  <c r="V425" i="339"/>
  <c r="V508" i="339"/>
  <c r="V328" i="339"/>
  <c r="V12" i="339"/>
  <c r="V798" i="339"/>
  <c r="V217" i="339"/>
  <c r="V94" i="339"/>
  <c r="V497" i="339"/>
  <c r="V207" i="339"/>
  <c r="V99" i="339"/>
  <c r="V760" i="339"/>
  <c r="V339" i="339"/>
  <c r="V90" i="339"/>
  <c r="V567" i="339"/>
  <c r="V429" i="339"/>
  <c r="V753" i="339"/>
  <c r="V442" i="339"/>
  <c r="V754" i="339"/>
  <c r="V719" i="339"/>
  <c r="V971" i="339"/>
  <c r="V456" i="339"/>
  <c r="V624" i="339"/>
  <c r="V804" i="339"/>
  <c r="V972" i="339"/>
  <c r="V469" i="339"/>
  <c r="V637" i="339"/>
  <c r="V805" i="339"/>
  <c r="V985" i="339"/>
  <c r="V470" i="339"/>
  <c r="V650" i="339"/>
  <c r="V794" i="339"/>
  <c r="V938" i="339"/>
  <c r="V235" i="339"/>
  <c r="V568" i="339"/>
  <c r="V347" i="339"/>
  <c r="V24" i="339"/>
  <c r="V822" i="339"/>
  <c r="V229" i="339"/>
  <c r="V130" i="339"/>
  <c r="V519" i="339"/>
  <c r="V219" i="339"/>
  <c r="V4" i="339"/>
  <c r="V784" i="339"/>
  <c r="V356" i="339"/>
  <c r="V102" i="339"/>
  <c r="V628" i="339"/>
  <c r="V441" i="339"/>
  <c r="V801" i="339"/>
  <c r="V466" i="339"/>
  <c r="V766" i="339"/>
  <c r="V731" i="339"/>
  <c r="V983" i="339"/>
  <c r="V468" i="339"/>
  <c r="V648" i="339"/>
  <c r="V816" i="339"/>
  <c r="V984" i="339"/>
  <c r="V481" i="339"/>
  <c r="V649" i="339"/>
  <c r="V829" i="339"/>
  <c r="V997" i="339"/>
  <c r="V482" i="339"/>
  <c r="V662" i="339"/>
  <c r="V806" i="339"/>
  <c r="V950" i="339"/>
  <c r="V691" i="339"/>
  <c r="V389" i="339"/>
  <c r="V48" i="339"/>
  <c r="V870" i="339"/>
  <c r="V253" i="339"/>
  <c r="V214" i="339"/>
  <c r="V558" i="339"/>
  <c r="V243" i="339"/>
  <c r="V28" i="339"/>
  <c r="V832" i="339"/>
  <c r="V400" i="339"/>
  <c r="V126" i="339"/>
  <c r="V667" i="339"/>
  <c r="V465" i="339"/>
  <c r="V837" i="339"/>
  <c r="V478" i="339"/>
  <c r="V790" i="339"/>
  <c r="V755" i="339"/>
  <c r="V995" i="339"/>
  <c r="V480" i="339"/>
  <c r="V660" i="339"/>
  <c r="V828" i="339"/>
  <c r="V325" i="339"/>
  <c r="V493" i="339"/>
  <c r="V661" i="339"/>
  <c r="V841" i="339"/>
  <c r="V326" i="339"/>
  <c r="V506" i="339"/>
  <c r="V674" i="339"/>
  <c r="V818" i="339"/>
  <c r="V962" i="339"/>
  <c r="V715" i="339"/>
  <c r="V771" i="339"/>
  <c r="V572" i="339"/>
  <c r="V156" i="339"/>
  <c r="V531" i="339"/>
  <c r="V391" i="339"/>
  <c r="V964" i="339"/>
  <c r="V752" i="339"/>
  <c r="V376" i="339"/>
  <c r="V136" i="339"/>
  <c r="V141" i="339"/>
  <c r="V583" i="339"/>
  <c r="V210" i="339"/>
  <c r="V690" i="339"/>
  <c r="V513" i="339"/>
  <c r="V861" i="339"/>
  <c r="V502" i="339"/>
  <c r="V838" i="339"/>
  <c r="V803" i="339"/>
  <c r="V324" i="339"/>
  <c r="V504" i="339"/>
  <c r="V672" i="339"/>
  <c r="V840" i="339"/>
  <c r="V337" i="339"/>
  <c r="V505" i="339"/>
  <c r="V685" i="339"/>
  <c r="V853" i="339"/>
  <c r="V338" i="339"/>
  <c r="V518" i="339"/>
  <c r="V686" i="339"/>
  <c r="V830" i="339"/>
  <c r="V974" i="339"/>
  <c r="V979" i="339"/>
  <c r="V152" i="339"/>
  <c r="V891" i="339"/>
  <c r="V594" i="339"/>
  <c r="V168" i="339"/>
  <c r="V939" i="339"/>
  <c r="V413" i="339"/>
  <c r="V2" i="339"/>
  <c r="V776" i="339"/>
  <c r="V395" i="339"/>
  <c r="V148" i="339"/>
  <c r="V249" i="339"/>
  <c r="V605" i="339"/>
  <c r="V234" i="339"/>
  <c r="V738" i="339"/>
  <c r="V549" i="339"/>
  <c r="V873" i="339"/>
  <c r="V550" i="339"/>
  <c r="V862" i="339"/>
  <c r="V827" i="339"/>
  <c r="V336" i="339"/>
  <c r="V516" i="339"/>
  <c r="V684" i="339"/>
  <c r="V864" i="339"/>
  <c r="V349" i="339"/>
  <c r="V517" i="339"/>
  <c r="V697" i="339"/>
  <c r="V865" i="339"/>
  <c r="V362" i="339"/>
  <c r="V530" i="339"/>
  <c r="V698" i="339"/>
  <c r="V842" i="339"/>
  <c r="V986" i="339"/>
  <c r="V1003" i="339"/>
  <c r="V224" i="339"/>
  <c r="V106" i="339"/>
  <c r="V635" i="339"/>
  <c r="V192" i="339"/>
  <c r="V82" i="339"/>
  <c r="V452" i="339"/>
  <c r="V26" i="339"/>
  <c r="V824" i="339"/>
  <c r="V437" i="339"/>
  <c r="V172" i="339"/>
  <c r="V426" i="339"/>
  <c r="V644" i="339"/>
  <c r="V246" i="339"/>
  <c r="V834" i="339"/>
  <c r="V573" i="339"/>
  <c r="V897" i="339"/>
  <c r="V586" i="339"/>
  <c r="V874" i="339"/>
  <c r="V839" i="339"/>
  <c r="V360" i="339"/>
  <c r="V528" i="339"/>
  <c r="V696" i="339"/>
  <c r="V876" i="339"/>
  <c r="V361" i="339"/>
  <c r="V541" i="339"/>
  <c r="V709" i="339"/>
  <c r="V877" i="339"/>
  <c r="V374" i="339"/>
  <c r="V542" i="339"/>
  <c r="V710" i="339"/>
  <c r="V854" i="339"/>
  <c r="V836" i="339"/>
  <c r="V35" i="339"/>
  <c r="V845" i="339"/>
  <c r="V300" i="339"/>
  <c r="V427" i="339"/>
  <c r="V640" i="339"/>
  <c r="V134" i="339"/>
  <c r="V165" i="339"/>
  <c r="V620" i="339"/>
  <c r="V280" i="339"/>
  <c r="V41" i="339"/>
  <c r="V857" i="339"/>
  <c r="V270" i="339"/>
  <c r="V906" i="339"/>
  <c r="V585" i="339"/>
  <c r="V945" i="339"/>
  <c r="V610" i="339"/>
  <c r="V898" i="339"/>
  <c r="V863" i="339"/>
  <c r="V372" i="339"/>
  <c r="V540" i="339"/>
  <c r="V720" i="339"/>
  <c r="V888" i="339"/>
  <c r="V373" i="339"/>
  <c r="V553" i="339"/>
  <c r="V721" i="339"/>
  <c r="V901" i="339"/>
  <c r="V386" i="339"/>
  <c r="V554" i="339"/>
  <c r="V722" i="339"/>
  <c r="V866" i="339"/>
  <c r="V860" i="339"/>
  <c r="V47" i="339"/>
  <c r="V869" i="339"/>
  <c r="V312" i="339"/>
  <c r="V488" i="339"/>
  <c r="V659" i="339"/>
  <c r="V146" i="339"/>
  <c r="V261" i="339"/>
  <c r="V642" i="339"/>
  <c r="V292" i="339"/>
  <c r="V53" i="339"/>
  <c r="V881" i="339"/>
  <c r="V318" i="339"/>
  <c r="V954" i="339"/>
  <c r="V609" i="339"/>
  <c r="V981" i="339"/>
  <c r="V622" i="339"/>
  <c r="V910" i="339"/>
  <c r="V875" i="339"/>
  <c r="V384" i="339"/>
  <c r="V552" i="339"/>
  <c r="V732" i="339"/>
  <c r="V900" i="339"/>
  <c r="V397" i="339"/>
  <c r="V565" i="339"/>
  <c r="V733" i="339"/>
  <c r="V913" i="339"/>
  <c r="V398" i="339"/>
  <c r="V578" i="339"/>
  <c r="V734" i="339"/>
  <c r="V878" i="339"/>
  <c r="V32" i="339"/>
  <c r="V71" i="339"/>
  <c r="V917" i="339"/>
  <c r="V351" i="339"/>
  <c r="V676" i="339"/>
  <c r="V703" i="339"/>
  <c r="V170" i="339"/>
  <c r="V548" i="339"/>
  <c r="V687" i="339"/>
  <c r="V316" i="339"/>
  <c r="V77" i="339"/>
  <c r="V929" i="339"/>
  <c r="V379" i="339"/>
  <c r="V978" i="339"/>
  <c r="V657" i="339"/>
  <c r="V322" i="339"/>
  <c r="V646" i="339"/>
  <c r="V934" i="339"/>
  <c r="V899" i="339"/>
  <c r="V396" i="339"/>
  <c r="V576" i="339"/>
  <c r="V744" i="339"/>
  <c r="V912" i="339"/>
  <c r="V409" i="339"/>
  <c r="V577" i="339"/>
  <c r="V757" i="339"/>
  <c r="V925" i="339"/>
  <c r="V410" i="339"/>
  <c r="V590" i="339"/>
  <c r="V746" i="339"/>
  <c r="V890" i="339"/>
  <c r="V104" i="339"/>
  <c r="V179" i="339"/>
  <c r="V46" i="339"/>
  <c r="V534" i="339"/>
  <c r="V73" i="339"/>
  <c r="V919" i="339"/>
  <c r="V278" i="339"/>
  <c r="V39" i="339"/>
  <c r="V903" i="339"/>
  <c r="V499" i="339"/>
  <c r="V185" i="339"/>
  <c r="V747" i="339"/>
  <c r="V423" i="339"/>
  <c r="V321" i="339"/>
  <c r="V693" i="339"/>
  <c r="V334" i="339"/>
  <c r="V694" i="339"/>
  <c r="V982" i="339"/>
  <c r="V911" i="339"/>
  <c r="V408" i="339"/>
  <c r="V588" i="339"/>
  <c r="V756" i="339"/>
  <c r="V936" i="339"/>
  <c r="V421" i="339"/>
  <c r="V589" i="339"/>
  <c r="V769" i="339"/>
  <c r="V937" i="339"/>
  <c r="V434" i="339"/>
  <c r="V602" i="339"/>
  <c r="V758" i="339"/>
  <c r="V902" i="339"/>
  <c r="V109" i="339"/>
  <c r="V221" i="339"/>
  <c r="V730" i="339"/>
  <c r="V960" i="339"/>
  <c r="V626" i="339"/>
  <c r="V943" i="339"/>
  <c r="V819" i="339"/>
  <c r="V683" i="339"/>
  <c r="V433" i="339"/>
  <c r="V770" i="339"/>
  <c r="V591" i="339"/>
  <c r="V991" i="339"/>
  <c r="V70" i="339"/>
  <c r="V695" i="339"/>
  <c r="V445" i="339"/>
  <c r="V782" i="339"/>
  <c r="V651" i="339"/>
  <c r="V290" i="339"/>
  <c r="V440" i="339"/>
  <c r="V935" i="339"/>
  <c r="V613" i="339"/>
  <c r="V914" i="339"/>
  <c r="V197" i="339"/>
  <c r="V314" i="339"/>
  <c r="V484" i="339"/>
  <c r="V947" i="339"/>
  <c r="V625" i="339"/>
  <c r="V926" i="339"/>
  <c r="V560" i="339"/>
  <c r="V614" i="339"/>
  <c r="V191" i="339"/>
  <c r="V51" i="339"/>
  <c r="V369" i="339"/>
  <c r="V432" i="339"/>
  <c r="V781" i="339"/>
  <c r="V406" i="339"/>
  <c r="V215" i="339"/>
  <c r="V75" i="339"/>
  <c r="V405" i="339"/>
  <c r="V444" i="339"/>
  <c r="V793" i="339"/>
  <c r="V458" i="339"/>
  <c r="V142" i="339"/>
  <c r="V927" i="339"/>
  <c r="V717" i="339"/>
  <c r="V600" i="339"/>
  <c r="V949" i="339"/>
  <c r="V792" i="339"/>
  <c r="V948" i="339"/>
  <c r="V226" i="339"/>
  <c r="V975" i="339"/>
  <c r="V729" i="339"/>
  <c r="V612" i="339"/>
  <c r="V973" i="339"/>
  <c r="V718" i="339"/>
  <c r="V556" i="339"/>
  <c r="V521" i="339"/>
  <c r="V358" i="339"/>
  <c r="V768" i="339"/>
  <c r="V446" i="339"/>
  <c r="V595" i="339"/>
  <c r="V85" i="339"/>
  <c r="N1003" i="339"/>
  <c r="N1002" i="339"/>
  <c r="N1001" i="339"/>
  <c r="N994" i="339"/>
  <c r="N988" i="339"/>
  <c r="N982" i="339"/>
  <c r="N976" i="339"/>
  <c r="N987" i="339"/>
  <c r="N983" i="339"/>
  <c r="N978" i="339"/>
  <c r="N971" i="339"/>
  <c r="N995" i="339"/>
  <c r="N981" i="339"/>
  <c r="N977" i="339"/>
  <c r="N989" i="339"/>
  <c r="N984" i="339"/>
  <c r="N999" i="339"/>
  <c r="N969" i="339"/>
  <c r="N965" i="339"/>
  <c r="N960" i="339"/>
  <c r="N996" i="339"/>
  <c r="N993" i="339"/>
  <c r="N975" i="339"/>
  <c r="N963" i="339"/>
  <c r="N990" i="339"/>
  <c r="N972" i="339"/>
  <c r="N957" i="339"/>
  <c r="N974" i="339"/>
  <c r="N952" i="339"/>
  <c r="N930" i="339"/>
  <c r="N966" i="339"/>
  <c r="N943" i="339"/>
  <c r="N937" i="339"/>
  <c r="N973" i="339"/>
  <c r="N946" i="339"/>
  <c r="N942" i="339"/>
  <c r="N936" i="339"/>
  <c r="N933" i="339"/>
  <c r="N951" i="339"/>
  <c r="N923" i="339"/>
  <c r="N917" i="339"/>
  <c r="N944" i="339"/>
  <c r="N918" i="339"/>
  <c r="N938" i="339"/>
  <c r="N935" i="339"/>
  <c r="N924" i="339"/>
  <c r="N919" i="339"/>
  <c r="N934" i="339"/>
  <c r="N927" i="339"/>
  <c r="N911" i="339"/>
  <c r="N905" i="339"/>
  <c r="N929" i="339"/>
  <c r="N893" i="339"/>
  <c r="N887" i="339"/>
  <c r="N881" i="339"/>
  <c r="N898" i="339"/>
  <c r="N941" i="339"/>
  <c r="N901" i="339"/>
  <c r="N914" i="339"/>
  <c r="N902" i="339"/>
  <c r="N896" i="339"/>
  <c r="N913" i="339"/>
  <c r="N908" i="339"/>
  <c r="N891" i="339"/>
  <c r="N885" i="339"/>
  <c r="N921" i="339"/>
  <c r="N907" i="339"/>
  <c r="N897" i="339"/>
  <c r="N875" i="339"/>
  <c r="N903" i="339"/>
  <c r="N879" i="339"/>
  <c r="N871" i="339"/>
  <c r="N865" i="339"/>
  <c r="N860" i="339"/>
  <c r="N842" i="339"/>
  <c r="N836" i="339"/>
  <c r="N868" i="339"/>
  <c r="N857" i="339"/>
  <c r="N872" i="339"/>
  <c r="N854" i="339"/>
  <c r="N852" i="339"/>
  <c r="N850" i="339"/>
  <c r="N847" i="339"/>
  <c r="N856" i="339"/>
  <c r="N844" i="339"/>
  <c r="N838" i="339"/>
  <c r="N863" i="339"/>
  <c r="N845" i="339"/>
  <c r="N839" i="339"/>
  <c r="N866" i="339"/>
  <c r="N859" i="339"/>
  <c r="N874" i="339"/>
  <c r="N851" i="339"/>
  <c r="N862" i="339"/>
  <c r="N815" i="339"/>
  <c r="N809" i="339"/>
  <c r="N824" i="339"/>
  <c r="N821" i="339"/>
  <c r="N816" i="339"/>
  <c r="N810" i="339"/>
  <c r="N869" i="339"/>
  <c r="N830" i="339"/>
  <c r="N817" i="339"/>
  <c r="N811" i="339"/>
  <c r="N805" i="339"/>
  <c r="N849" i="339"/>
  <c r="N833" i="339"/>
  <c r="N832" i="339"/>
  <c r="N798" i="339"/>
  <c r="N792" i="339"/>
  <c r="N786" i="339"/>
  <c r="N780" i="339"/>
  <c r="N774" i="339"/>
  <c r="N802" i="339"/>
  <c r="N820" i="339"/>
  <c r="N814" i="339"/>
  <c r="N808" i="339"/>
  <c r="N788" i="339"/>
  <c r="N782" i="339"/>
  <c r="N776" i="339"/>
  <c r="N795" i="339"/>
  <c r="N789" i="339"/>
  <c r="N783" i="339"/>
  <c r="N803" i="339"/>
  <c r="N797" i="339"/>
  <c r="N791" i="339"/>
  <c r="N785" i="339"/>
  <c r="N771" i="339"/>
  <c r="N804" i="339"/>
  <c r="N779" i="339"/>
  <c r="N738" i="339"/>
  <c r="N773" i="339"/>
  <c r="N769" i="339"/>
  <c r="N763" i="339"/>
  <c r="N757" i="339"/>
  <c r="N751" i="339"/>
  <c r="N770" i="339"/>
  <c r="N764" i="339"/>
  <c r="N758" i="339"/>
  <c r="N752" i="339"/>
  <c r="N746" i="339"/>
  <c r="N735" i="339"/>
  <c r="N745" i="339"/>
  <c r="N765" i="339"/>
  <c r="N732" i="339"/>
  <c r="N696" i="339"/>
  <c r="N759" i="339"/>
  <c r="N753" i="339"/>
  <c r="N739" i="339"/>
  <c r="N727" i="339"/>
  <c r="N721" i="339"/>
  <c r="N715" i="339"/>
  <c r="N777" i="339"/>
  <c r="N747" i="339"/>
  <c r="N740" i="339"/>
  <c r="N729" i="339"/>
  <c r="N701" i="339"/>
  <c r="N693" i="339"/>
  <c r="N691" i="339"/>
  <c r="N697" i="339"/>
  <c r="N733" i="339"/>
  <c r="N692" i="339"/>
  <c r="N688" i="339"/>
  <c r="N682" i="339"/>
  <c r="N676" i="339"/>
  <c r="N670" i="339"/>
  <c r="N664" i="339"/>
  <c r="N658" i="339"/>
  <c r="N652" i="339"/>
  <c r="N646" i="339"/>
  <c r="N703" i="339"/>
  <c r="N689" i="339"/>
  <c r="N683" i="339"/>
  <c r="N677" i="339"/>
  <c r="N671" i="339"/>
  <c r="N665" i="339"/>
  <c r="N709" i="339"/>
  <c r="N704" i="339"/>
  <c r="N659" i="339"/>
  <c r="N653" i="339"/>
  <c r="N645" i="339"/>
  <c r="N624" i="339"/>
  <c r="N640" i="339"/>
  <c r="N647" i="339"/>
  <c r="N648" i="339"/>
  <c r="N601" i="339"/>
  <c r="N639" i="339"/>
  <c r="N642" i="339"/>
  <c r="N651" i="339"/>
  <c r="N588" i="339"/>
  <c r="N582" i="339"/>
  <c r="N576" i="339"/>
  <c r="N570" i="339"/>
  <c r="N629" i="339"/>
  <c r="N605" i="339"/>
  <c r="N559" i="339"/>
  <c r="N558" i="339"/>
  <c r="N623" i="339"/>
  <c r="N535" i="339"/>
  <c r="N529" i="339"/>
  <c r="N562" i="339"/>
  <c r="N554" i="339"/>
  <c r="N564" i="339"/>
  <c r="N557" i="339"/>
  <c r="N548" i="339"/>
  <c r="N542" i="339"/>
  <c r="N536" i="339"/>
  <c r="N530" i="339"/>
  <c r="N524" i="339"/>
  <c r="N518" i="339"/>
  <c r="N512" i="339"/>
  <c r="N617" i="339"/>
  <c r="N641" i="339"/>
  <c r="N565" i="339"/>
  <c r="N553" i="339"/>
  <c r="N549" i="339"/>
  <c r="N543" i="339"/>
  <c r="N537" i="339"/>
  <c r="N531" i="339"/>
  <c r="N525" i="339"/>
  <c r="N635" i="339"/>
  <c r="N611" i="339"/>
  <c r="N568" i="339"/>
  <c r="N556" i="339"/>
  <c r="N550" i="339"/>
  <c r="N544" i="339"/>
  <c r="N538" i="339"/>
  <c r="N532" i="339"/>
  <c r="N526" i="339"/>
  <c r="N520" i="339"/>
  <c r="N495" i="339"/>
  <c r="N489" i="339"/>
  <c r="N483" i="339"/>
  <c r="N477" i="339"/>
  <c r="N471" i="339"/>
  <c r="N508" i="339"/>
  <c r="N506" i="339"/>
  <c r="N533" i="339"/>
  <c r="N519" i="339"/>
  <c r="N513" i="339"/>
  <c r="N500" i="339"/>
  <c r="N490" i="339"/>
  <c r="N484" i="339"/>
  <c r="N593" i="339"/>
  <c r="N527" i="339"/>
  <c r="N521" i="339"/>
  <c r="N509" i="339"/>
  <c r="N491" i="339"/>
  <c r="N485" i="339"/>
  <c r="N479" i="339"/>
  <c r="N473" i="339"/>
  <c r="N551" i="339"/>
  <c r="N514" i="339"/>
  <c r="N503" i="339"/>
  <c r="N502" i="339"/>
  <c r="N499" i="339"/>
  <c r="N497" i="339"/>
  <c r="N493" i="339"/>
  <c r="N487" i="339"/>
  <c r="N481" i="339"/>
  <c r="N475" i="339"/>
  <c r="N469" i="339"/>
  <c r="N463" i="339"/>
  <c r="N457" i="339"/>
  <c r="N545" i="339"/>
  <c r="N515" i="339"/>
  <c r="N501" i="339"/>
  <c r="N539" i="339"/>
  <c r="N461" i="339"/>
  <c r="N439" i="339"/>
  <c r="N433" i="339"/>
  <c r="N427" i="339"/>
  <c r="N421" i="339"/>
  <c r="N415" i="339"/>
  <c r="N409" i="339"/>
  <c r="N449" i="339"/>
  <c r="N453" i="339"/>
  <c r="N447" i="339"/>
  <c r="N441" i="339"/>
  <c r="N435" i="339"/>
  <c r="N429" i="339"/>
  <c r="N423" i="339"/>
  <c r="N417" i="339"/>
  <c r="N467" i="339"/>
  <c r="N412" i="339"/>
  <c r="N406" i="339"/>
  <c r="N407" i="339"/>
  <c r="N401" i="339"/>
  <c r="N507" i="339"/>
  <c r="N511" i="339"/>
  <c r="N465" i="339"/>
  <c r="N459" i="339"/>
  <c r="N420" i="339"/>
  <c r="N414" i="339"/>
  <c r="N402" i="339"/>
  <c r="N455" i="339"/>
  <c r="N411" i="339"/>
  <c r="N399" i="339"/>
  <c r="N385" i="339"/>
  <c r="N373" i="339"/>
  <c r="N361" i="339"/>
  <c r="N349" i="339"/>
  <c r="N392" i="339"/>
  <c r="N380" i="339"/>
  <c r="N368" i="339"/>
  <c r="N356" i="339"/>
  <c r="N344" i="339"/>
  <c r="N341" i="339"/>
  <c r="N403" i="339"/>
  <c r="N389" i="339"/>
  <c r="N377" i="339"/>
  <c r="N365" i="339"/>
  <c r="N353" i="339"/>
  <c r="N405" i="339"/>
  <c r="N400" i="339"/>
  <c r="N391" i="339"/>
  <c r="N379" i="339"/>
  <c r="N367" i="339"/>
  <c r="N355" i="339"/>
  <c r="N343" i="339"/>
  <c r="N386" i="339"/>
  <c r="N374" i="339"/>
  <c r="N362" i="339"/>
  <c r="N350" i="339"/>
  <c r="N338" i="339"/>
  <c r="N332" i="339"/>
  <c r="N326" i="339"/>
  <c r="N303" i="339"/>
  <c r="N297" i="339"/>
  <c r="N291" i="339"/>
  <c r="N285" i="339"/>
  <c r="N279" i="339"/>
  <c r="N273" i="339"/>
  <c r="N267" i="339"/>
  <c r="N329" i="339"/>
  <c r="N325" i="339"/>
  <c r="N322" i="339"/>
  <c r="N320" i="339"/>
  <c r="N317" i="339"/>
  <c r="N316" i="339"/>
  <c r="N305" i="339"/>
  <c r="N299" i="339"/>
  <c r="N293" i="339"/>
  <c r="N287" i="339"/>
  <c r="N281" i="339"/>
  <c r="N335" i="339"/>
  <c r="N323" i="339"/>
  <c r="N311" i="339"/>
  <c r="N309" i="339"/>
  <c r="N277" i="339"/>
  <c r="N271" i="339"/>
  <c r="N259" i="339"/>
  <c r="N328" i="339"/>
  <c r="N310" i="339"/>
  <c r="N302" i="339"/>
  <c r="N296" i="339"/>
  <c r="N290" i="339"/>
  <c r="N284" i="339"/>
  <c r="N278" i="339"/>
  <c r="N272" i="339"/>
  <c r="N266" i="339"/>
  <c r="N307" i="339"/>
  <c r="N254" i="339"/>
  <c r="N248" i="339"/>
  <c r="N242" i="339"/>
  <c r="N236" i="339"/>
  <c r="N230" i="339"/>
  <c r="N224" i="339"/>
  <c r="N218" i="339"/>
  <c r="N212" i="339"/>
  <c r="N206" i="339"/>
  <c r="N200" i="339"/>
  <c r="N261" i="339"/>
  <c r="N250" i="339"/>
  <c r="N244" i="339"/>
  <c r="N238" i="339"/>
  <c r="N232" i="339"/>
  <c r="N226" i="339"/>
  <c r="N220" i="339"/>
  <c r="N214" i="339"/>
  <c r="N208" i="339"/>
  <c r="N275" i="339"/>
  <c r="N269" i="339"/>
  <c r="N215" i="339"/>
  <c r="N209" i="339"/>
  <c r="N203" i="339"/>
  <c r="N197" i="339"/>
  <c r="N191" i="339"/>
  <c r="N260" i="339"/>
  <c r="N263" i="339"/>
  <c r="N198" i="339"/>
  <c r="N192" i="339"/>
  <c r="N223" i="339"/>
  <c r="N217" i="339"/>
  <c r="N211" i="339"/>
  <c r="N205" i="339"/>
  <c r="N199" i="339"/>
  <c r="N193" i="339"/>
  <c r="N202" i="339"/>
  <c r="N170" i="339"/>
  <c r="N164" i="339"/>
  <c r="N158" i="339"/>
  <c r="N152" i="339"/>
  <c r="N146" i="339"/>
  <c r="N140" i="339"/>
  <c r="N134" i="339"/>
  <c r="N128" i="339"/>
  <c r="N122" i="339"/>
  <c r="N196" i="339"/>
  <c r="N194" i="339"/>
  <c r="N178" i="339"/>
  <c r="N172" i="339"/>
  <c r="N166" i="339"/>
  <c r="N160" i="339"/>
  <c r="N154" i="339"/>
  <c r="N148" i="339"/>
  <c r="N142" i="339"/>
  <c r="N186" i="339"/>
  <c r="N190" i="339"/>
  <c r="N187" i="339"/>
  <c r="N167" i="339"/>
  <c r="N161" i="339"/>
  <c r="N155" i="339"/>
  <c r="N149" i="339"/>
  <c r="N143" i="339"/>
  <c r="N137" i="339"/>
  <c r="N131" i="339"/>
  <c r="N125" i="339"/>
  <c r="N185" i="339"/>
  <c r="N180" i="339"/>
  <c r="N174" i="339"/>
  <c r="N168" i="339"/>
  <c r="N162" i="339"/>
  <c r="N156" i="339"/>
  <c r="N150" i="339"/>
  <c r="N144" i="339"/>
  <c r="N120" i="339"/>
  <c r="N181" i="339"/>
  <c r="N151" i="339"/>
  <c r="N145" i="339"/>
  <c r="N139" i="339"/>
  <c r="N133" i="339"/>
  <c r="N127" i="339"/>
  <c r="N121" i="339"/>
  <c r="N188" i="339"/>
  <c r="N112" i="339"/>
  <c r="N106" i="339"/>
  <c r="N100" i="339"/>
  <c r="N94" i="339"/>
  <c r="N88" i="339"/>
  <c r="N76" i="339"/>
  <c r="N70" i="339"/>
  <c r="N64" i="339"/>
  <c r="N58" i="339"/>
  <c r="N52" i="339"/>
  <c r="N46" i="339"/>
  <c r="N116" i="339"/>
  <c r="N115" i="339"/>
  <c r="N136" i="339"/>
  <c r="N130" i="339"/>
  <c r="N118" i="339"/>
  <c r="N124" i="339"/>
  <c r="N114" i="339"/>
  <c r="N45" i="339"/>
  <c r="N87" i="339"/>
  <c r="N89" i="339"/>
  <c r="N50" i="339"/>
  <c r="N63" i="339"/>
  <c r="N98" i="339"/>
  <c r="N55" i="339"/>
  <c r="N78" i="339"/>
  <c r="N95" i="339"/>
  <c r="N171" i="339"/>
  <c r="N207" i="339"/>
  <c r="N241" i="339"/>
  <c r="N59" i="339"/>
  <c r="N104" i="339"/>
  <c r="N69" i="339"/>
  <c r="N97" i="339"/>
  <c r="N141" i="339"/>
  <c r="N159" i="339"/>
  <c r="N147" i="339"/>
  <c r="N222" i="339"/>
  <c r="N251" i="339"/>
  <c r="N240" i="339"/>
  <c r="N86" i="339"/>
  <c r="N111" i="339"/>
  <c r="N68" i="339"/>
  <c r="N110" i="339"/>
  <c r="N49" i="339"/>
  <c r="N163" i="339"/>
  <c r="N173" i="339"/>
  <c r="N228" i="339"/>
  <c r="N225" i="339"/>
  <c r="N252" i="339"/>
  <c r="N210" i="339"/>
  <c r="N204" i="339"/>
  <c r="N270" i="339"/>
  <c r="N74" i="339"/>
  <c r="N51" i="339"/>
  <c r="N53" i="339"/>
  <c r="N103" i="339"/>
  <c r="N83" i="339"/>
  <c r="N80" i="339"/>
  <c r="N105" i="339"/>
  <c r="N57" i="339"/>
  <c r="N183" i="339"/>
  <c r="N176" i="339"/>
  <c r="N165" i="339"/>
  <c r="N231" i="339"/>
  <c r="N213" i="339"/>
  <c r="N233" i="339"/>
  <c r="N72" i="339"/>
  <c r="N109" i="339"/>
  <c r="N99" i="339"/>
  <c r="N48" i="339"/>
  <c r="N102" i="339"/>
  <c r="N182" i="339"/>
  <c r="N216" i="339"/>
  <c r="N235" i="339"/>
  <c r="N91" i="339"/>
  <c r="N62" i="339"/>
  <c r="N219" i="339"/>
  <c r="N257" i="339"/>
  <c r="N54" i="339"/>
  <c r="N79" i="339"/>
  <c r="N108" i="339"/>
  <c r="N85" i="339"/>
  <c r="N169" i="339"/>
  <c r="N201" i="339"/>
  <c r="N77" i="339"/>
  <c r="N71" i="339"/>
  <c r="N93" i="339"/>
  <c r="N107" i="339"/>
  <c r="N126" i="339"/>
  <c r="N175" i="339"/>
  <c r="N129" i="339"/>
  <c r="N184" i="339"/>
  <c r="N239" i="339"/>
  <c r="N246" i="339"/>
  <c r="N61" i="339"/>
  <c r="N96" i="339"/>
  <c r="N117" i="339"/>
  <c r="N249" i="339"/>
  <c r="N308" i="339"/>
  <c r="N289" i="339"/>
  <c r="N334" i="339"/>
  <c r="N265" i="339"/>
  <c r="N56" i="339"/>
  <c r="N84" i="339"/>
  <c r="N113" i="339"/>
  <c r="N73" i="339"/>
  <c r="N60" i="339"/>
  <c r="N90" i="339"/>
  <c r="N75" i="339"/>
  <c r="N132" i="339"/>
  <c r="N119" i="339"/>
  <c r="N243" i="339"/>
  <c r="N82" i="339"/>
  <c r="N66" i="339"/>
  <c r="N81" i="339"/>
  <c r="N47" i="339"/>
  <c r="N92" i="339"/>
  <c r="N177" i="339"/>
  <c r="N123" i="339"/>
  <c r="N135" i="339"/>
  <c r="N153" i="339"/>
  <c r="N189" i="339"/>
  <c r="N227" i="339"/>
  <c r="N101" i="339"/>
  <c r="N65" i="339"/>
  <c r="N67" i="339"/>
  <c r="N138" i="339"/>
  <c r="N157" i="339"/>
  <c r="N179" i="339"/>
  <c r="N221" i="339"/>
  <c r="N306" i="339"/>
  <c r="N286" i="339"/>
  <c r="N390" i="339"/>
  <c r="N450" i="339"/>
  <c r="N468" i="339"/>
  <c r="N456" i="339"/>
  <c r="N492" i="339"/>
  <c r="N486" i="339"/>
  <c r="N480" i="339"/>
  <c r="N534" i="339"/>
  <c r="N258" i="339"/>
  <c r="N333" i="339"/>
  <c r="N360" i="339"/>
  <c r="N404" i="339"/>
  <c r="N351" i="339"/>
  <c r="N425" i="339"/>
  <c r="N446" i="339"/>
  <c r="N393" i="339"/>
  <c r="N438" i="339"/>
  <c r="N451" i="339"/>
  <c r="N476" i="339"/>
  <c r="N566" i="339"/>
  <c r="N600" i="339"/>
  <c r="N195" i="339"/>
  <c r="N237" i="339"/>
  <c r="N292" i="339"/>
  <c r="N280" i="339"/>
  <c r="N352" i="339"/>
  <c r="N418" i="339"/>
  <c r="N445" i="339"/>
  <c r="N410" i="339"/>
  <c r="N419" i="339"/>
  <c r="N431" i="339"/>
  <c r="N482" i="339"/>
  <c r="N458" i="339"/>
  <c r="N516" i="339"/>
  <c r="N584" i="339"/>
  <c r="N294" i="339"/>
  <c r="N371" i="339"/>
  <c r="N330" i="339"/>
  <c r="N318" i="339"/>
  <c r="N354" i="339"/>
  <c r="N428" i="339"/>
  <c r="N345" i="339"/>
  <c r="N430" i="339"/>
  <c r="N470" i="339"/>
  <c r="N478" i="339"/>
  <c r="N505" i="339"/>
  <c r="N496" i="339"/>
  <c r="N541" i="339"/>
  <c r="N604" i="339"/>
  <c r="N587" i="339"/>
  <c r="N247" i="339"/>
  <c r="N262" i="339"/>
  <c r="N300" i="339"/>
  <c r="N268" i="339"/>
  <c r="N288" i="339"/>
  <c r="N314" i="339"/>
  <c r="N312" i="339"/>
  <c r="N346" i="339"/>
  <c r="N387" i="339"/>
  <c r="N398" i="339"/>
  <c r="N422" i="339"/>
  <c r="N494" i="339"/>
  <c r="N462" i="339"/>
  <c r="N460" i="339"/>
  <c r="N229" i="339"/>
  <c r="N245" i="339"/>
  <c r="N295" i="339"/>
  <c r="N319" i="339"/>
  <c r="N395" i="339"/>
  <c r="N339" i="339"/>
  <c r="N315" i="339"/>
  <c r="N383" i="339"/>
  <c r="N342" i="339"/>
  <c r="N337" i="339"/>
  <c r="N372" i="339"/>
  <c r="N408" i="339"/>
  <c r="N357" i="339"/>
  <c r="N448" i="339"/>
  <c r="N444" i="339"/>
  <c r="N547" i="339"/>
  <c r="N586" i="339"/>
  <c r="N610" i="339"/>
  <c r="N569" i="339"/>
  <c r="N590" i="339"/>
  <c r="N561" i="339"/>
  <c r="N661" i="339"/>
  <c r="N612" i="339"/>
  <c r="N636" i="339"/>
  <c r="N678" i="339"/>
  <c r="N754" i="339"/>
  <c r="N712" i="339"/>
  <c r="N705" i="339"/>
  <c r="N723" i="339"/>
  <c r="N775" i="339"/>
  <c r="N762" i="339"/>
  <c r="N787" i="339"/>
  <c r="N827" i="339"/>
  <c r="N822" i="339"/>
  <c r="N848" i="339"/>
  <c r="N880" i="339"/>
  <c r="N264" i="339"/>
  <c r="N274" i="339"/>
  <c r="N304" i="339"/>
  <c r="N394" i="339"/>
  <c r="N321" i="339"/>
  <c r="N363" i="339"/>
  <c r="N442" i="339"/>
  <c r="N434" i="339"/>
  <c r="N474" i="339"/>
  <c r="N517" i="339"/>
  <c r="N472" i="339"/>
  <c r="N504" i="339"/>
  <c r="N255" i="339"/>
  <c r="N331" i="339"/>
  <c r="N359" i="339"/>
  <c r="N347" i="339"/>
  <c r="N388" i="339"/>
  <c r="N432" i="339"/>
  <c r="N366" i="339"/>
  <c r="N369" i="339"/>
  <c r="N424" i="339"/>
  <c r="N540" i="339"/>
  <c r="N546" i="339"/>
  <c r="N625" i="339"/>
  <c r="N282" i="339"/>
  <c r="N313" i="339"/>
  <c r="N437" i="339"/>
  <c r="N452" i="339"/>
  <c r="N413" i="339"/>
  <c r="N436" i="339"/>
  <c r="N523" i="339"/>
  <c r="N510" i="339"/>
  <c r="N628" i="339"/>
  <c r="N599" i="339"/>
  <c r="N253" i="339"/>
  <c r="N234" i="339"/>
  <c r="N298" i="339"/>
  <c r="N283" i="339"/>
  <c r="N324" i="339"/>
  <c r="N358" i="339"/>
  <c r="N348" i="339"/>
  <c r="N384" i="339"/>
  <c r="N397" i="339"/>
  <c r="N443" i="339"/>
  <c r="N522" i="339"/>
  <c r="N256" i="339"/>
  <c r="N340" i="339"/>
  <c r="N327" i="339"/>
  <c r="N364" i="339"/>
  <c r="N440" i="339"/>
  <c r="N378" i="339"/>
  <c r="N381" i="339"/>
  <c r="N464" i="339"/>
  <c r="N552" i="339"/>
  <c r="N498" i="339"/>
  <c r="N276" i="339"/>
  <c r="N301" i="339"/>
  <c r="N376" i="339"/>
  <c r="N370" i="339"/>
  <c r="N336" i="339"/>
  <c r="N382" i="339"/>
  <c r="N396" i="339"/>
  <c r="N375" i="339"/>
  <c r="N416" i="339"/>
  <c r="N426" i="339"/>
  <c r="N488" i="339"/>
  <c r="N466" i="339"/>
  <c r="N454" i="339"/>
  <c r="N528" i="339"/>
  <c r="N634" i="339"/>
  <c r="N577" i="339"/>
  <c r="N573" i="339"/>
  <c r="N619" i="339"/>
  <c r="N614" i="339"/>
  <c r="N632" i="339"/>
  <c r="N630" i="339"/>
  <c r="N681" i="339"/>
  <c r="N668" i="339"/>
  <c r="N686" i="339"/>
  <c r="N714" i="339"/>
  <c r="N713" i="339"/>
  <c r="N737" i="339"/>
  <c r="N772" i="339"/>
  <c r="N828" i="339"/>
  <c r="N812" i="339"/>
  <c r="N841" i="339"/>
  <c r="N876" i="339"/>
  <c r="N886" i="339"/>
  <c r="N892" i="339"/>
  <c r="N899" i="339"/>
  <c r="N580" i="339"/>
  <c r="N571" i="339"/>
  <c r="N675" i="339"/>
  <c r="N667" i="339"/>
  <c r="N731" i="339"/>
  <c r="N719" i="339"/>
  <c r="N750" i="339"/>
  <c r="N784" i="339"/>
  <c r="N806" i="339"/>
  <c r="N819" i="339"/>
  <c r="N840" i="339"/>
  <c r="N826" i="339"/>
  <c r="N861" i="339"/>
  <c r="N912" i="339"/>
  <c r="N920" i="339"/>
  <c r="N986" i="339"/>
  <c r="N997" i="339"/>
  <c r="N581" i="339"/>
  <c r="N609" i="339"/>
  <c r="N608" i="339"/>
  <c r="N684" i="339"/>
  <c r="N698" i="339"/>
  <c r="N700" i="339"/>
  <c r="N755" i="339"/>
  <c r="N807" i="339"/>
  <c r="N855" i="339"/>
  <c r="N928" i="339"/>
  <c r="N922" i="339"/>
  <c r="N962" i="339"/>
  <c r="N585" i="339"/>
  <c r="N574" i="339"/>
  <c r="N656" i="339"/>
  <c r="N654" i="339"/>
  <c r="N673" i="339"/>
  <c r="N720" i="339"/>
  <c r="N724" i="339"/>
  <c r="N718" i="339"/>
  <c r="N736" i="339"/>
  <c r="N877" i="339"/>
  <c r="N884" i="339"/>
  <c r="N992" i="339"/>
  <c r="N607" i="339"/>
  <c r="N563" i="339"/>
  <c r="N575" i="339"/>
  <c r="N680" i="339"/>
  <c r="N690" i="339"/>
  <c r="N666" i="339"/>
  <c r="N725" i="339"/>
  <c r="N734" i="339"/>
  <c r="N699" i="339"/>
  <c r="N717" i="339"/>
  <c r="N707" i="339"/>
  <c r="N761" i="339"/>
  <c r="N801" i="339"/>
  <c r="N778" i="339"/>
  <c r="N926" i="339"/>
  <c r="N910" i="339"/>
  <c r="N916" i="339"/>
  <c r="N954" i="339"/>
  <c r="N583" i="339"/>
  <c r="N615" i="339"/>
  <c r="N672" i="339"/>
  <c r="N767" i="339"/>
  <c r="N742" i="339"/>
  <c r="N800" i="339"/>
  <c r="N794" i="339"/>
  <c r="N834" i="339"/>
  <c r="N882" i="339"/>
  <c r="N915" i="339"/>
  <c r="N940" i="339"/>
  <c r="N596" i="339"/>
  <c r="N708" i="339"/>
  <c r="N748" i="339"/>
  <c r="N741" i="339"/>
  <c r="N768" i="339"/>
  <c r="N781" i="339"/>
  <c r="N829" i="339"/>
  <c r="N873" i="339"/>
  <c r="N894" i="339"/>
  <c r="N956" i="339"/>
  <c r="N953" i="339"/>
  <c r="N970" i="339"/>
  <c r="N925" i="339"/>
  <c r="N968" i="339"/>
  <c r="N998" i="339"/>
  <c r="N958" i="339"/>
  <c r="N631" i="339"/>
  <c r="N578" i="339"/>
  <c r="N621" i="339"/>
  <c r="N644" i="339"/>
  <c r="N597" i="339"/>
  <c r="N722" i="339"/>
  <c r="N716" i="339"/>
  <c r="N694" i="339"/>
  <c r="N726" i="339"/>
  <c r="N766" i="339"/>
  <c r="N756" i="339"/>
  <c r="N818" i="339"/>
  <c r="N909" i="339"/>
  <c r="N900" i="339"/>
  <c r="N572" i="339"/>
  <c r="N598" i="339"/>
  <c r="N592" i="339"/>
  <c r="N660" i="339"/>
  <c r="N669" i="339"/>
  <c r="N710" i="339"/>
  <c r="N728" i="339"/>
  <c r="N702" i="339"/>
  <c r="N799" i="339"/>
  <c r="N904" i="339"/>
  <c r="N895" i="339"/>
  <c r="N878" i="339"/>
  <c r="N906" i="339"/>
  <c r="N931" i="339"/>
  <c r="N967" i="339"/>
  <c r="N985" i="339"/>
  <c r="N695" i="339"/>
  <c r="N643" i="339"/>
  <c r="N602" i="339"/>
  <c r="N620" i="339"/>
  <c r="N663" i="339"/>
  <c r="N674" i="339"/>
  <c r="N649" i="339"/>
  <c r="N711" i="339"/>
  <c r="N744" i="339"/>
  <c r="N793" i="339"/>
  <c r="N823" i="339"/>
  <c r="N890" i="339"/>
  <c r="N939" i="339"/>
  <c r="N932" i="339"/>
  <c r="N947" i="339"/>
  <c r="N959" i="339"/>
  <c r="N595" i="339"/>
  <c r="N638" i="339"/>
  <c r="N603" i="339"/>
  <c r="N627" i="339"/>
  <c r="N637" i="339"/>
  <c r="N662" i="339"/>
  <c r="N655" i="339"/>
  <c r="N706" i="339"/>
  <c r="N790" i="339"/>
  <c r="N835" i="339"/>
  <c r="N843" i="339"/>
  <c r="N853" i="339"/>
  <c r="N831" i="339"/>
  <c r="N883" i="339"/>
  <c r="N945" i="339"/>
  <c r="N591" i="339"/>
  <c r="N613" i="339"/>
  <c r="N589" i="339"/>
  <c r="N567" i="339"/>
  <c r="N555" i="339"/>
  <c r="N622" i="339"/>
  <c r="N657" i="339"/>
  <c r="N685" i="339"/>
  <c r="N606" i="339"/>
  <c r="N618" i="339"/>
  <c r="N650" i="339"/>
  <c r="N679" i="339"/>
  <c r="N687" i="339"/>
  <c r="N813" i="339"/>
  <c r="N846" i="339"/>
  <c r="N867" i="339"/>
  <c r="N858" i="339"/>
  <c r="N888" i="339"/>
  <c r="N579" i="339"/>
  <c r="N616" i="339"/>
  <c r="N594" i="339"/>
  <c r="N560" i="339"/>
  <c r="N730" i="339"/>
  <c r="N633" i="339"/>
  <c r="N626" i="339"/>
  <c r="N743" i="339"/>
  <c r="N760" i="339"/>
  <c r="N749" i="339"/>
  <c r="N796" i="339"/>
  <c r="N837" i="339"/>
  <c r="N825" i="339"/>
  <c r="N870" i="339"/>
  <c r="N889" i="339"/>
  <c r="N864" i="339"/>
  <c r="N950" i="339"/>
  <c r="N955" i="339"/>
  <c r="N949" i="339"/>
  <c r="N961" i="339"/>
  <c r="N979" i="339"/>
  <c r="N1000" i="339"/>
  <c r="N980" i="339"/>
  <c r="N948" i="339"/>
  <c r="N964" i="339"/>
  <c r="N991" i="339"/>
  <c r="N7" i="339"/>
  <c r="N25" i="339"/>
  <c r="N22" i="339"/>
  <c r="N42" i="339"/>
  <c r="N30" i="339"/>
  <c r="N35" i="339"/>
  <c r="N18" i="339"/>
  <c r="N34" i="339"/>
  <c r="N33" i="339"/>
  <c r="N12" i="339"/>
  <c r="N6" i="339"/>
  <c r="N38" i="339"/>
  <c r="N21" i="339"/>
  <c r="N36" i="339"/>
  <c r="N26" i="339"/>
  <c r="N10" i="339"/>
  <c r="N9" i="339"/>
  <c r="N11" i="339"/>
  <c r="N14" i="339"/>
  <c r="N37" i="339"/>
  <c r="N23" i="339"/>
  <c r="N27" i="339"/>
  <c r="N39" i="339"/>
  <c r="N44" i="339"/>
  <c r="N3" i="339"/>
  <c r="N15" i="339"/>
  <c r="N32" i="339"/>
  <c r="N24" i="339"/>
  <c r="N20" i="339"/>
  <c r="N43" i="339"/>
  <c r="N2" i="339"/>
  <c r="N8" i="339"/>
  <c r="N31" i="339"/>
  <c r="N28" i="339"/>
  <c r="N17" i="339"/>
  <c r="N16" i="339"/>
  <c r="N5" i="339"/>
  <c r="N29" i="339"/>
  <c r="N4" i="339"/>
  <c r="N40" i="339"/>
  <c r="N41" i="339"/>
  <c r="N13" i="339"/>
  <c r="N19" i="339"/>
  <c r="R36" i="1173"/>
  <c r="E36" i="1173"/>
  <c r="R35" i="1173"/>
  <c r="E35" i="1173"/>
  <c r="R34" i="1173"/>
  <c r="E34" i="1173"/>
  <c r="R33" i="1173"/>
  <c r="E33" i="1173"/>
  <c r="R32" i="1173"/>
  <c r="E32" i="1173"/>
  <c r="R31" i="1173"/>
  <c r="E31" i="1173"/>
  <c r="R30" i="1173"/>
  <c r="E30" i="1173"/>
  <c r="R29" i="1173"/>
  <c r="E29" i="1173"/>
  <c r="R28" i="1173"/>
  <c r="E28" i="1173"/>
  <c r="R27" i="1173"/>
  <c r="E27" i="1173"/>
  <c r="R26" i="1173"/>
  <c r="E26" i="1173"/>
  <c r="R25" i="1173"/>
  <c r="E25" i="1173"/>
  <c r="R24" i="1173"/>
  <c r="E24" i="1173"/>
  <c r="R23" i="1173"/>
  <c r="E23" i="1173"/>
  <c r="R22" i="1173"/>
  <c r="E22" i="1173"/>
  <c r="R21" i="1173"/>
  <c r="E21" i="1173"/>
  <c r="R20" i="1173"/>
  <c r="E20" i="1173"/>
  <c r="R19" i="1173"/>
  <c r="E19" i="1173"/>
  <c r="R18" i="1173"/>
  <c r="E18" i="1173"/>
  <c r="R17" i="1173"/>
  <c r="E17" i="1173"/>
  <c r="R16" i="1173"/>
  <c r="E16" i="1173"/>
  <c r="R15" i="1173"/>
  <c r="E15" i="1173"/>
  <c r="R14" i="1173"/>
  <c r="E14" i="1173"/>
  <c r="R13" i="1173"/>
  <c r="E13" i="1173"/>
  <c r="R12" i="1173"/>
  <c r="E12" i="1173"/>
  <c r="R11" i="1173"/>
  <c r="E11" i="1173"/>
  <c r="V23" i="1183" l="1"/>
  <c r="AM23" i="1183" s="1"/>
  <c r="W23" i="1183"/>
  <c r="X23" i="1183"/>
  <c r="AL23" i="1183"/>
  <c r="AD23" i="1183"/>
  <c r="AB24" i="1183"/>
  <c r="R24" i="1183" s="1"/>
  <c r="AC24" i="1183"/>
  <c r="AD24" i="1183" s="1"/>
  <c r="AA24" i="1183"/>
  <c r="AQ26" i="1183"/>
  <c r="AU22" i="1183"/>
  <c r="AW22" i="1183"/>
  <c r="AV22" i="1183"/>
  <c r="V1007" i="339"/>
  <c r="R1007" i="339"/>
  <c r="V1008" i="339"/>
  <c r="R1008" i="339"/>
  <c r="N1008" i="339"/>
  <c r="N1007" i="339"/>
  <c r="R1010" i="339"/>
  <c r="R1009" i="339"/>
  <c r="V1010" i="339"/>
  <c r="V1009" i="339"/>
  <c r="N1009" i="339"/>
  <c r="N1010" i="339"/>
  <c r="V27" i="1173"/>
  <c r="V21" i="1173"/>
  <c r="AL21" i="1173" s="1"/>
  <c r="V33" i="1173"/>
  <c r="AL33" i="1173" s="1"/>
  <c r="V11" i="1173"/>
  <c r="V23" i="1173"/>
  <c r="AL23" i="1173" s="1"/>
  <c r="V35" i="1173"/>
  <c r="AL35" i="1173" s="1"/>
  <c r="V28" i="1173"/>
  <c r="V12" i="1173"/>
  <c r="V15" i="1173"/>
  <c r="AL15" i="1173" s="1"/>
  <c r="V29" i="1173"/>
  <c r="V18" i="1173"/>
  <c r="V24" i="1173"/>
  <c r="V30" i="1173"/>
  <c r="V36" i="1173"/>
  <c r="V16" i="1173"/>
  <c r="V13" i="1173"/>
  <c r="V31" i="1173"/>
  <c r="V34" i="1173"/>
  <c r="V25" i="1173"/>
  <c r="V22" i="1173"/>
  <c r="V19" i="1173"/>
  <c r="AL19" i="1173" s="1"/>
  <c r="V14" i="1173"/>
  <c r="AL14" i="1173" s="1"/>
  <c r="V26" i="1173"/>
  <c r="V32" i="1173"/>
  <c r="AY20" i="1173"/>
  <c r="Z12" i="1173"/>
  <c r="V20" i="1173"/>
  <c r="Z31" i="1173"/>
  <c r="Z13" i="1173"/>
  <c r="Z20" i="1173"/>
  <c r="Z30" i="1173"/>
  <c r="Z23" i="1173"/>
  <c r="Z25" i="1173"/>
  <c r="Z34" i="1173"/>
  <c r="Z22" i="1173"/>
  <c r="Z26" i="1173"/>
  <c r="Z28" i="1173"/>
  <c r="Z19" i="1173"/>
  <c r="AG32" i="1173"/>
  <c r="Z36" i="1173"/>
  <c r="Z32" i="1173"/>
  <c r="AG17" i="1173"/>
  <c r="Z17" i="1173"/>
  <c r="Z21" i="1173"/>
  <c r="AG23" i="1173"/>
  <c r="Z27" i="1173"/>
  <c r="AG29" i="1173"/>
  <c r="Z33" i="1173"/>
  <c r="Z29" i="1173"/>
  <c r="AG35" i="1173"/>
  <c r="AG20" i="1173"/>
  <c r="Z35" i="1173"/>
  <c r="AG11" i="1173"/>
  <c r="Z14" i="1173"/>
  <c r="Z16" i="1173"/>
  <c r="Z18" i="1173"/>
  <c r="AG26" i="1173"/>
  <c r="V17" i="1173"/>
  <c r="Z11" i="1173"/>
  <c r="AG14" i="1173"/>
  <c r="Z15" i="1173"/>
  <c r="Z24" i="1173"/>
  <c r="AG12" i="1173"/>
  <c r="AG15" i="1173"/>
  <c r="AG18" i="1173"/>
  <c r="AG21" i="1173"/>
  <c r="AG24" i="1173"/>
  <c r="AG27" i="1173"/>
  <c r="AG30" i="1173"/>
  <c r="AG33" i="1173"/>
  <c r="AG36" i="1173"/>
  <c r="AG13" i="1173"/>
  <c r="AP13" i="1173" s="1"/>
  <c r="AG16" i="1173"/>
  <c r="AG19" i="1173"/>
  <c r="AG22" i="1173"/>
  <c r="AG25" i="1173"/>
  <c r="AG28" i="1173"/>
  <c r="AG31" i="1173"/>
  <c r="AG34" i="1173"/>
  <c r="AC25" i="1183" l="1"/>
  <c r="AB25" i="1183"/>
  <c r="R25" i="1183" s="1"/>
  <c r="AA25" i="1183"/>
  <c r="V24" i="1183"/>
  <c r="W24" i="1183"/>
  <c r="X24" i="1183"/>
  <c r="AL24" i="1183"/>
  <c r="AQ27" i="1183"/>
  <c r="X26" i="1173"/>
  <c r="X35" i="1173"/>
  <c r="AH23" i="1173"/>
  <c r="AI23" i="1173" s="1"/>
  <c r="AH32" i="1173"/>
  <c r="AI32" i="1173" s="1"/>
  <c r="X20" i="1173"/>
  <c r="W29" i="1173"/>
  <c r="W16" i="1173"/>
  <c r="AM26" i="1173"/>
  <c r="AM15" i="1173"/>
  <c r="AM20" i="1173"/>
  <c r="AM17" i="1173"/>
  <c r="AM13" i="1173"/>
  <c r="AM16" i="1173"/>
  <c r="AM27" i="1173"/>
  <c r="AM30" i="1173"/>
  <c r="AM32" i="1173"/>
  <c r="AM24" i="1173"/>
  <c r="AL20" i="1173"/>
  <c r="AM18" i="1173"/>
  <c r="AM36" i="1173"/>
  <c r="AM29" i="1173"/>
  <c r="AM22" i="1173"/>
  <c r="AM12" i="1173"/>
  <c r="AL13" i="1173"/>
  <c r="AM25" i="1173"/>
  <c r="AM28" i="1173"/>
  <c r="AM34" i="1173"/>
  <c r="AM35" i="1173"/>
  <c r="AL27" i="1173"/>
  <c r="AM19" i="1173"/>
  <c r="AM31" i="1173"/>
  <c r="AM23" i="1173"/>
  <c r="AM14" i="1173"/>
  <c r="AM11" i="1173"/>
  <c r="AL36" i="1173"/>
  <c r="AL28" i="1173"/>
  <c r="AL22" i="1173"/>
  <c r="AL31" i="1173"/>
  <c r="AL16" i="1173"/>
  <c r="AL30" i="1173"/>
  <c r="AL12" i="1173"/>
  <c r="AL34" i="1173"/>
  <c r="AL32" i="1173"/>
  <c r="AL11" i="1173"/>
  <c r="AL24" i="1173"/>
  <c r="AL29" i="1173"/>
  <c r="AM21" i="1173"/>
  <c r="AL26" i="1173"/>
  <c r="AL25" i="1173"/>
  <c r="AL18" i="1173"/>
  <c r="AL17" i="1173"/>
  <c r="AM33" i="1173"/>
  <c r="AP34" i="1173"/>
  <c r="AP31" i="1173"/>
  <c r="AP28" i="1173"/>
  <c r="AP35" i="1173"/>
  <c r="AP30" i="1173"/>
  <c r="AP29" i="1173"/>
  <c r="AP21" i="1173"/>
  <c r="AP25" i="1173"/>
  <c r="AP15" i="1173"/>
  <c r="AP17" i="1173"/>
  <c r="AP24" i="1173"/>
  <c r="AP18" i="1173"/>
  <c r="AP23" i="1173"/>
  <c r="AP22" i="1173"/>
  <c r="AP16" i="1173"/>
  <c r="AP11" i="1173"/>
  <c r="AP33" i="1173"/>
  <c r="AP27" i="1173"/>
  <c r="AP26" i="1173"/>
  <c r="AP14" i="1173"/>
  <c r="AP12" i="1173"/>
  <c r="AP19" i="1173"/>
  <c r="AP36" i="1173"/>
  <c r="AP20" i="1173"/>
  <c r="AP32" i="1173"/>
  <c r="AY28" i="1173"/>
  <c r="X17" i="1173"/>
  <c r="AM24" i="1183" l="1"/>
  <c r="AC26" i="1183"/>
  <c r="AB26" i="1183"/>
  <c r="R26" i="1183" s="1"/>
  <c r="AA26" i="1183"/>
  <c r="V25" i="1183"/>
  <c r="W25" i="1183"/>
  <c r="AM25" i="1183"/>
  <c r="X25" i="1183"/>
  <c r="AD25" i="1183"/>
  <c r="AQ28" i="1183"/>
  <c r="W958" i="1173"/>
  <c r="AH958" i="1173"/>
  <c r="AI958" i="1173" s="1"/>
  <c r="X958" i="1173"/>
  <c r="W959" i="1173"/>
  <c r="X959" i="1173"/>
  <c r="AH959" i="1173"/>
  <c r="AI959" i="1173" s="1"/>
  <c r="AH957" i="1173"/>
  <c r="AI957" i="1173" s="1"/>
  <c r="W957" i="1173"/>
  <c r="X957" i="1173"/>
  <c r="AH960" i="1173"/>
  <c r="AI960" i="1173" s="1"/>
  <c r="W960" i="1173"/>
  <c r="X960" i="1173"/>
  <c r="W961" i="1173"/>
  <c r="AH961" i="1173"/>
  <c r="AI961" i="1173" s="1"/>
  <c r="X961" i="1173"/>
  <c r="X955" i="1173"/>
  <c r="AH955" i="1173"/>
  <c r="AI955" i="1173" s="1"/>
  <c r="W955" i="1173"/>
  <c r="W956" i="1173"/>
  <c r="X956" i="1173"/>
  <c r="AH956" i="1173"/>
  <c r="AI956" i="1173" s="1"/>
  <c r="S1010" i="339"/>
  <c r="S1009" i="339"/>
  <c r="S1007" i="339"/>
  <c r="W1009" i="339"/>
  <c r="W1010" i="339"/>
  <c r="W1007" i="339"/>
  <c r="O1007" i="339"/>
  <c r="O1010" i="339"/>
  <c r="O1009" i="339"/>
  <c r="X32" i="1173"/>
  <c r="W32" i="1173"/>
  <c r="X23" i="1173"/>
  <c r="X29" i="1173"/>
  <c r="W554" i="1173"/>
  <c r="AH554" i="1173"/>
  <c r="AI554" i="1173" s="1"/>
  <c r="X554" i="1173"/>
  <c r="X537" i="1173"/>
  <c r="W537" i="1173"/>
  <c r="AH537" i="1173"/>
  <c r="AI537" i="1173" s="1"/>
  <c r="X587" i="1173"/>
  <c r="W587" i="1173"/>
  <c r="AH587" i="1173"/>
  <c r="AI587" i="1173" s="1"/>
  <c r="W888" i="1173"/>
  <c r="X888" i="1173"/>
  <c r="AH888" i="1173"/>
  <c r="AI888" i="1173" s="1"/>
  <c r="W836" i="1173"/>
  <c r="X836" i="1173"/>
  <c r="AH836" i="1173"/>
  <c r="AI836" i="1173" s="1"/>
  <c r="AH853" i="1173"/>
  <c r="AI853" i="1173" s="1"/>
  <c r="X853" i="1173"/>
  <c r="W853" i="1173"/>
  <c r="W859" i="1173"/>
  <c r="AH859" i="1173"/>
  <c r="AI859" i="1173" s="1"/>
  <c r="X859" i="1173"/>
  <c r="AH796" i="1173"/>
  <c r="AI796" i="1173" s="1"/>
  <c r="X796" i="1173"/>
  <c r="W796" i="1173"/>
  <c r="X897" i="1173"/>
  <c r="W897" i="1173"/>
  <c r="AH897" i="1173"/>
  <c r="AI897" i="1173" s="1"/>
  <c r="W920" i="1173"/>
  <c r="AH920" i="1173"/>
  <c r="AI920" i="1173" s="1"/>
  <c r="X920" i="1173"/>
  <c r="X914" i="1173"/>
  <c r="AH914" i="1173"/>
  <c r="AI914" i="1173" s="1"/>
  <c r="W914" i="1173"/>
  <c r="AH227" i="1173"/>
  <c r="AI227" i="1173" s="1"/>
  <c r="W227" i="1173"/>
  <c r="X227" i="1173"/>
  <c r="W736" i="1173"/>
  <c r="AH736" i="1173"/>
  <c r="AI736" i="1173" s="1"/>
  <c r="X736" i="1173"/>
  <c r="AH650" i="1173"/>
  <c r="AI650" i="1173" s="1"/>
  <c r="X650" i="1173"/>
  <c r="W650" i="1173"/>
  <c r="W463" i="1173"/>
  <c r="AH463" i="1173"/>
  <c r="AI463" i="1173" s="1"/>
  <c r="X463" i="1173"/>
  <c r="X314" i="1173"/>
  <c r="AH314" i="1173"/>
  <c r="AI314" i="1173" s="1"/>
  <c r="W314" i="1173"/>
  <c r="AH665" i="1173"/>
  <c r="AI665" i="1173" s="1"/>
  <c r="X665" i="1173"/>
  <c r="W665" i="1173"/>
  <c r="X620" i="1173"/>
  <c r="AH620" i="1173"/>
  <c r="AI620" i="1173" s="1"/>
  <c r="W620" i="1173"/>
  <c r="W79" i="1173"/>
  <c r="AH79" i="1173"/>
  <c r="AI79" i="1173" s="1"/>
  <c r="X79" i="1173"/>
  <c r="X711" i="1173"/>
  <c r="AH711" i="1173"/>
  <c r="AI711" i="1173" s="1"/>
  <c r="W711" i="1173"/>
  <c r="W501" i="1173"/>
  <c r="X501" i="1173"/>
  <c r="AH501" i="1173"/>
  <c r="AI501" i="1173" s="1"/>
  <c r="X212" i="1173"/>
  <c r="W212" i="1173"/>
  <c r="AH212" i="1173"/>
  <c r="AI212" i="1173" s="1"/>
  <c r="AH478" i="1173"/>
  <c r="AI478" i="1173" s="1"/>
  <c r="X478" i="1173"/>
  <c r="W478" i="1173"/>
  <c r="W151" i="1173"/>
  <c r="X151" i="1173"/>
  <c r="AH151" i="1173"/>
  <c r="AI151" i="1173" s="1"/>
  <c r="X599" i="1173"/>
  <c r="W599" i="1173"/>
  <c r="AH599" i="1173"/>
  <c r="AI599" i="1173" s="1"/>
  <c r="X356" i="1173"/>
  <c r="AH356" i="1173"/>
  <c r="AI356" i="1173" s="1"/>
  <c r="W356" i="1173"/>
  <c r="AH528" i="1173"/>
  <c r="AI528" i="1173" s="1"/>
  <c r="X528" i="1173"/>
  <c r="W528" i="1173"/>
  <c r="W365" i="1173"/>
  <c r="X365" i="1173"/>
  <c r="AH365" i="1173"/>
  <c r="AI365" i="1173" s="1"/>
  <c r="X735" i="1173"/>
  <c r="AH735" i="1173"/>
  <c r="AI735" i="1173" s="1"/>
  <c r="W735" i="1173"/>
  <c r="W448" i="1173"/>
  <c r="AH448" i="1173"/>
  <c r="AI448" i="1173" s="1"/>
  <c r="X448" i="1173"/>
  <c r="X586" i="1173"/>
  <c r="W586" i="1173"/>
  <c r="AH586" i="1173"/>
  <c r="AI586" i="1173" s="1"/>
  <c r="X649" i="1173"/>
  <c r="AH649" i="1173"/>
  <c r="AI649" i="1173" s="1"/>
  <c r="W649" i="1173"/>
  <c r="X158" i="1173"/>
  <c r="AH158" i="1173"/>
  <c r="AI158" i="1173" s="1"/>
  <c r="W158" i="1173"/>
  <c r="W814" i="1173"/>
  <c r="X814" i="1173"/>
  <c r="AH814" i="1173"/>
  <c r="AI814" i="1173" s="1"/>
  <c r="W626" i="1173"/>
  <c r="AH626" i="1173"/>
  <c r="AI626" i="1173" s="1"/>
  <c r="X626" i="1173"/>
  <c r="AH232" i="1173"/>
  <c r="AI232" i="1173" s="1"/>
  <c r="W232" i="1173"/>
  <c r="X232" i="1173"/>
  <c r="X761" i="1173"/>
  <c r="W761" i="1173"/>
  <c r="AH761" i="1173"/>
  <c r="AI761" i="1173" s="1"/>
  <c r="X494" i="1173"/>
  <c r="W494" i="1173"/>
  <c r="AH494" i="1173"/>
  <c r="AI494" i="1173" s="1"/>
  <c r="X868" i="1173"/>
  <c r="W868" i="1173"/>
  <c r="AH868" i="1173"/>
  <c r="AI868" i="1173" s="1"/>
  <c r="X630" i="1173"/>
  <c r="AH630" i="1173"/>
  <c r="AI630" i="1173" s="1"/>
  <c r="W630" i="1173"/>
  <c r="X301" i="1173"/>
  <c r="AH301" i="1173"/>
  <c r="AI301" i="1173" s="1"/>
  <c r="W301" i="1173"/>
  <c r="X394" i="1173"/>
  <c r="AH394" i="1173"/>
  <c r="AI394" i="1173" s="1"/>
  <c r="W394" i="1173"/>
  <c r="AH268" i="1173"/>
  <c r="AI268" i="1173" s="1"/>
  <c r="X268" i="1173"/>
  <c r="W268" i="1173"/>
  <c r="AH216" i="1173"/>
  <c r="AI216" i="1173" s="1"/>
  <c r="W216" i="1173"/>
  <c r="X216" i="1173"/>
  <c r="AH214" i="1173"/>
  <c r="AI214" i="1173" s="1"/>
  <c r="W214" i="1173"/>
  <c r="X214" i="1173"/>
  <c r="W886" i="1173"/>
  <c r="X886" i="1173"/>
  <c r="AH886" i="1173"/>
  <c r="AI886" i="1173" s="1"/>
  <c r="X701" i="1173"/>
  <c r="AH701" i="1173"/>
  <c r="AI701" i="1173" s="1"/>
  <c r="W701" i="1173"/>
  <c r="AH157" i="1173"/>
  <c r="AI157" i="1173" s="1"/>
  <c r="W157" i="1173"/>
  <c r="X157" i="1173"/>
  <c r="W319" i="1173"/>
  <c r="X319" i="1173"/>
  <c r="AH319" i="1173"/>
  <c r="AI319" i="1173" s="1"/>
  <c r="AH538" i="1173"/>
  <c r="AI538" i="1173" s="1"/>
  <c r="W538" i="1173"/>
  <c r="X538" i="1173"/>
  <c r="X135" i="1173"/>
  <c r="W135" i="1173"/>
  <c r="AH135" i="1173"/>
  <c r="AI135" i="1173" s="1"/>
  <c r="AH375" i="1173"/>
  <c r="AI375" i="1173" s="1"/>
  <c r="W375" i="1173"/>
  <c r="X375" i="1173"/>
  <c r="W574" i="1173"/>
  <c r="X574" i="1173"/>
  <c r="AH574" i="1173"/>
  <c r="AI574" i="1173" s="1"/>
  <c r="AH758" i="1173"/>
  <c r="AI758" i="1173" s="1"/>
  <c r="W758" i="1173"/>
  <c r="X758" i="1173"/>
  <c r="X290" i="1173"/>
  <c r="AH290" i="1173"/>
  <c r="AI290" i="1173" s="1"/>
  <c r="W290" i="1173"/>
  <c r="AH870" i="1173"/>
  <c r="AI870" i="1173" s="1"/>
  <c r="W870" i="1173"/>
  <c r="X870" i="1173"/>
  <c r="W245" i="1173"/>
  <c r="AH245" i="1173"/>
  <c r="AI245" i="1173" s="1"/>
  <c r="X245" i="1173"/>
  <c r="AH183" i="1173"/>
  <c r="AI183" i="1173" s="1"/>
  <c r="W183" i="1173"/>
  <c r="X183" i="1173"/>
  <c r="W259" i="1173"/>
  <c r="X259" i="1173"/>
  <c r="AH259" i="1173"/>
  <c r="AI259" i="1173" s="1"/>
  <c r="X681" i="1173"/>
  <c r="AH681" i="1173"/>
  <c r="AI681" i="1173" s="1"/>
  <c r="W681" i="1173"/>
  <c r="X481" i="1173"/>
  <c r="W481" i="1173"/>
  <c r="AH481" i="1173"/>
  <c r="AI481" i="1173" s="1"/>
  <c r="AH181" i="1173"/>
  <c r="AI181" i="1173" s="1"/>
  <c r="X181" i="1173"/>
  <c r="W181" i="1173"/>
  <c r="AH119" i="1173"/>
  <c r="AI119" i="1173" s="1"/>
  <c r="X119" i="1173"/>
  <c r="W119" i="1173"/>
  <c r="AH742" i="1173"/>
  <c r="AI742" i="1173" s="1"/>
  <c r="W742" i="1173"/>
  <c r="X742" i="1173"/>
  <c r="AH756" i="1173"/>
  <c r="AI756" i="1173" s="1"/>
  <c r="W756" i="1173"/>
  <c r="X756" i="1173"/>
  <c r="X317" i="1173"/>
  <c r="W317" i="1173"/>
  <c r="AH317" i="1173"/>
  <c r="AI317" i="1173" s="1"/>
  <c r="AH377" i="1173"/>
  <c r="AI377" i="1173" s="1"/>
  <c r="X377" i="1173"/>
  <c r="W377" i="1173"/>
  <c r="AH168" i="1173"/>
  <c r="AI168" i="1173" s="1"/>
  <c r="W168" i="1173"/>
  <c r="X168" i="1173"/>
  <c r="X332" i="1173"/>
  <c r="AH332" i="1173"/>
  <c r="AI332" i="1173" s="1"/>
  <c r="W332" i="1173"/>
  <c r="W683" i="1173"/>
  <c r="X683" i="1173"/>
  <c r="AH683" i="1173"/>
  <c r="AI683" i="1173" s="1"/>
  <c r="W67" i="1173"/>
  <c r="X67" i="1173"/>
  <c r="AH67" i="1173"/>
  <c r="AI67" i="1173" s="1"/>
  <c r="AH552" i="1173"/>
  <c r="AI552" i="1173" s="1"/>
  <c r="W552" i="1173"/>
  <c r="X552" i="1173"/>
  <c r="W194" i="1173"/>
  <c r="X194" i="1173"/>
  <c r="AH194" i="1173"/>
  <c r="AI194" i="1173" s="1"/>
  <c r="AH75" i="1173"/>
  <c r="AI75" i="1173" s="1"/>
  <c r="X75" i="1173"/>
  <c r="W75" i="1173"/>
  <c r="W447" i="1173"/>
  <c r="X447" i="1173"/>
  <c r="AH447" i="1173"/>
  <c r="AI447" i="1173" s="1"/>
  <c r="AH409" i="1173"/>
  <c r="AI409" i="1173" s="1"/>
  <c r="X409" i="1173"/>
  <c r="W409" i="1173"/>
  <c r="AH242" i="1173"/>
  <c r="AI242" i="1173" s="1"/>
  <c r="X242" i="1173"/>
  <c r="W242" i="1173"/>
  <c r="AH462" i="1173"/>
  <c r="AI462" i="1173" s="1"/>
  <c r="W462" i="1173"/>
  <c r="X462" i="1173"/>
  <c r="X177" i="1173"/>
  <c r="AH177" i="1173"/>
  <c r="AI177" i="1173" s="1"/>
  <c r="W177" i="1173"/>
  <c r="AH288" i="1173"/>
  <c r="AI288" i="1173" s="1"/>
  <c r="X288" i="1173"/>
  <c r="W288" i="1173"/>
  <c r="AH719" i="1173"/>
  <c r="AI719" i="1173" s="1"/>
  <c r="W719" i="1173"/>
  <c r="X719" i="1173"/>
  <c r="AH137" i="1173"/>
  <c r="AI137" i="1173" s="1"/>
  <c r="W137" i="1173"/>
  <c r="X137" i="1173"/>
  <c r="AH938" i="1173"/>
  <c r="AI938" i="1173" s="1"/>
  <c r="W938" i="1173"/>
  <c r="X938" i="1173"/>
  <c r="X492" i="1173"/>
  <c r="AH492" i="1173"/>
  <c r="AI492" i="1173" s="1"/>
  <c r="W492" i="1173"/>
  <c r="X383" i="1173"/>
  <c r="W383" i="1173"/>
  <c r="AH383" i="1173"/>
  <c r="AI383" i="1173" s="1"/>
  <c r="AH850" i="1173"/>
  <c r="AI850" i="1173" s="1"/>
  <c r="W850" i="1173"/>
  <c r="X850" i="1173"/>
  <c r="AH445" i="1173"/>
  <c r="AI445" i="1173" s="1"/>
  <c r="X445" i="1173"/>
  <c r="W445" i="1173"/>
  <c r="X175" i="1173"/>
  <c r="AH175" i="1173"/>
  <c r="AI175" i="1173" s="1"/>
  <c r="W175" i="1173"/>
  <c r="W493" i="1173"/>
  <c r="AH493" i="1173"/>
  <c r="AI493" i="1173" s="1"/>
  <c r="X493" i="1173"/>
  <c r="X869" i="1173"/>
  <c r="W869" i="1173"/>
  <c r="AH869" i="1173"/>
  <c r="AI869" i="1173" s="1"/>
  <c r="W821" i="1173"/>
  <c r="AH821" i="1173"/>
  <c r="AI821" i="1173" s="1"/>
  <c r="X821" i="1173"/>
  <c r="X831" i="1173"/>
  <c r="AH831" i="1173"/>
  <c r="AI831" i="1173" s="1"/>
  <c r="W831" i="1173"/>
  <c r="X863" i="1173"/>
  <c r="W863" i="1173"/>
  <c r="AH863" i="1173"/>
  <c r="AI863" i="1173" s="1"/>
  <c r="W891" i="1173"/>
  <c r="AH891" i="1173"/>
  <c r="AI891" i="1173" s="1"/>
  <c r="X891" i="1173"/>
  <c r="W945" i="1173"/>
  <c r="AH945" i="1173"/>
  <c r="AI945" i="1173" s="1"/>
  <c r="X945" i="1173"/>
  <c r="W347" i="1173"/>
  <c r="X347" i="1173"/>
  <c r="AH347" i="1173"/>
  <c r="AI347" i="1173" s="1"/>
  <c r="AH505" i="1173"/>
  <c r="AI505" i="1173" s="1"/>
  <c r="X505" i="1173"/>
  <c r="W505" i="1173"/>
  <c r="X236" i="1173"/>
  <c r="W236" i="1173"/>
  <c r="AH236" i="1173"/>
  <c r="AI236" i="1173" s="1"/>
  <c r="W438" i="1173"/>
  <c r="AH438" i="1173"/>
  <c r="AI438" i="1173" s="1"/>
  <c r="X438" i="1173"/>
  <c r="W207" i="1173"/>
  <c r="X207" i="1173"/>
  <c r="AH207" i="1173"/>
  <c r="AI207" i="1173" s="1"/>
  <c r="X271" i="1173"/>
  <c r="W271" i="1173"/>
  <c r="AH271" i="1173"/>
  <c r="AI271" i="1173" s="1"/>
  <c r="W686" i="1173"/>
  <c r="AH686" i="1173"/>
  <c r="AI686" i="1173" s="1"/>
  <c r="X686" i="1173"/>
  <c r="AH102" i="1173"/>
  <c r="AI102" i="1173" s="1"/>
  <c r="X102" i="1173"/>
  <c r="W102" i="1173"/>
  <c r="W657" i="1173"/>
  <c r="X657" i="1173"/>
  <c r="AH657" i="1173"/>
  <c r="AI657" i="1173" s="1"/>
  <c r="W486" i="1173"/>
  <c r="AH486" i="1173"/>
  <c r="AI486" i="1173" s="1"/>
  <c r="X486" i="1173"/>
  <c r="W188" i="1173"/>
  <c r="X188" i="1173"/>
  <c r="AH188" i="1173"/>
  <c r="AI188" i="1173" s="1"/>
  <c r="X483" i="1173"/>
  <c r="W483" i="1173"/>
  <c r="AH483" i="1173"/>
  <c r="AI483" i="1173" s="1"/>
  <c r="X74" i="1173"/>
  <c r="W74" i="1173"/>
  <c r="AH74" i="1173"/>
  <c r="AI74" i="1173" s="1"/>
  <c r="X523" i="1173"/>
  <c r="AH523" i="1173"/>
  <c r="AI523" i="1173" s="1"/>
  <c r="W523" i="1173"/>
  <c r="W360" i="1173"/>
  <c r="AH360" i="1173"/>
  <c r="AI360" i="1173" s="1"/>
  <c r="X360" i="1173"/>
  <c r="X667" i="1173"/>
  <c r="AH667" i="1173"/>
  <c r="AI667" i="1173" s="1"/>
  <c r="W667" i="1173"/>
  <c r="W294" i="1173"/>
  <c r="X294" i="1173"/>
  <c r="AH294" i="1173"/>
  <c r="AI294" i="1173" s="1"/>
  <c r="W637" i="1173"/>
  <c r="AH637" i="1173"/>
  <c r="AI637" i="1173" s="1"/>
  <c r="X637" i="1173"/>
  <c r="X350" i="1173"/>
  <c r="W350" i="1173"/>
  <c r="AH350" i="1173"/>
  <c r="AI350" i="1173" s="1"/>
  <c r="W642" i="1173"/>
  <c r="X642" i="1173"/>
  <c r="AH642" i="1173"/>
  <c r="AI642" i="1173" s="1"/>
  <c r="AH506" i="1173"/>
  <c r="AI506" i="1173" s="1"/>
  <c r="X506" i="1173"/>
  <c r="W506" i="1173"/>
  <c r="X85" i="1173"/>
  <c r="W85" i="1173"/>
  <c r="AH85" i="1173"/>
  <c r="AI85" i="1173" s="1"/>
  <c r="W809" i="1173"/>
  <c r="AH809" i="1173"/>
  <c r="AI809" i="1173" s="1"/>
  <c r="X809" i="1173"/>
  <c r="W500" i="1173"/>
  <c r="AH500" i="1173"/>
  <c r="AI500" i="1173" s="1"/>
  <c r="X500" i="1173"/>
  <c r="X248" i="1173"/>
  <c r="W248" i="1173"/>
  <c r="AH248" i="1173"/>
  <c r="AI248" i="1173" s="1"/>
  <c r="X694" i="1173"/>
  <c r="AH694" i="1173"/>
  <c r="AI694" i="1173" s="1"/>
  <c r="W694" i="1173"/>
  <c r="X545" i="1173"/>
  <c r="W545" i="1173"/>
  <c r="AH545" i="1173"/>
  <c r="AI545" i="1173" s="1"/>
  <c r="AH926" i="1173"/>
  <c r="AI926" i="1173" s="1"/>
  <c r="X926" i="1173"/>
  <c r="W926" i="1173"/>
  <c r="X643" i="1173"/>
  <c r="AH643" i="1173"/>
  <c r="AI643" i="1173" s="1"/>
  <c r="W643" i="1173"/>
  <c r="AH398" i="1173"/>
  <c r="AI398" i="1173" s="1"/>
  <c r="W398" i="1173"/>
  <c r="X398" i="1173"/>
  <c r="AH898" i="1173"/>
  <c r="AI898" i="1173" s="1"/>
  <c r="W898" i="1173"/>
  <c r="X898" i="1173"/>
  <c r="AH129" i="1173"/>
  <c r="AI129" i="1173" s="1"/>
  <c r="X129" i="1173"/>
  <c r="W129" i="1173"/>
  <c r="AH546" i="1173"/>
  <c r="AI546" i="1173" s="1"/>
  <c r="W546" i="1173"/>
  <c r="X546" i="1173"/>
  <c r="AH113" i="1173"/>
  <c r="AI113" i="1173" s="1"/>
  <c r="X113" i="1173"/>
  <c r="W113" i="1173"/>
  <c r="W550" i="1173"/>
  <c r="X550" i="1173"/>
  <c r="AH550" i="1173"/>
  <c r="AI550" i="1173" s="1"/>
  <c r="W413" i="1173"/>
  <c r="X413" i="1173"/>
  <c r="AH413" i="1173"/>
  <c r="AI413" i="1173" s="1"/>
  <c r="W764" i="1173"/>
  <c r="X764" i="1173"/>
  <c r="AH764" i="1173"/>
  <c r="AI764" i="1173" s="1"/>
  <c r="AH700" i="1173"/>
  <c r="AI700" i="1173" s="1"/>
  <c r="W700" i="1173"/>
  <c r="X700" i="1173"/>
  <c r="W921" i="1173"/>
  <c r="X921" i="1173"/>
  <c r="AH921" i="1173"/>
  <c r="AI921" i="1173" s="1"/>
  <c r="X937" i="1173"/>
  <c r="W937" i="1173"/>
  <c r="AH937" i="1173"/>
  <c r="AI937" i="1173" s="1"/>
  <c r="W94" i="1173"/>
  <c r="X94" i="1173"/>
  <c r="AH94" i="1173"/>
  <c r="AI94" i="1173" s="1"/>
  <c r="W370" i="1173"/>
  <c r="X370" i="1173"/>
  <c r="AH370" i="1173"/>
  <c r="AI370" i="1173" s="1"/>
  <c r="AH373" i="1173"/>
  <c r="AI373" i="1173" s="1"/>
  <c r="W373" i="1173"/>
  <c r="X373" i="1173"/>
  <c r="W419" i="1173"/>
  <c r="AH419" i="1173"/>
  <c r="AI419" i="1173" s="1"/>
  <c r="X419" i="1173"/>
  <c r="W235" i="1173"/>
  <c r="X235" i="1173"/>
  <c r="AH235" i="1173"/>
  <c r="AI235" i="1173" s="1"/>
  <c r="X915" i="1173"/>
  <c r="AH915" i="1173"/>
  <c r="AI915" i="1173" s="1"/>
  <c r="W915" i="1173"/>
  <c r="W139" i="1173"/>
  <c r="AH139" i="1173"/>
  <c r="AI139" i="1173" s="1"/>
  <c r="X139" i="1173"/>
  <c r="X557" i="1173"/>
  <c r="AH557" i="1173"/>
  <c r="AI557" i="1173" s="1"/>
  <c r="W557" i="1173"/>
  <c r="W260" i="1173"/>
  <c r="X260" i="1173"/>
  <c r="AH260" i="1173"/>
  <c r="AI260" i="1173" s="1"/>
  <c r="AH874" i="1173"/>
  <c r="AI874" i="1173" s="1"/>
  <c r="W874" i="1173"/>
  <c r="X874" i="1173"/>
  <c r="AH215" i="1173"/>
  <c r="AI215" i="1173" s="1"/>
  <c r="W215" i="1173"/>
  <c r="X215" i="1173"/>
  <c r="W464" i="1173"/>
  <c r="X464" i="1173"/>
  <c r="AH464" i="1173"/>
  <c r="AI464" i="1173" s="1"/>
  <c r="AH306" i="1173"/>
  <c r="AI306" i="1173" s="1"/>
  <c r="X306" i="1173"/>
  <c r="W306" i="1173"/>
  <c r="AH274" i="1173"/>
  <c r="AI274" i="1173" s="1"/>
  <c r="X274" i="1173"/>
  <c r="W274" i="1173"/>
  <c r="AH307" i="1173"/>
  <c r="AI307" i="1173" s="1"/>
  <c r="X307" i="1173"/>
  <c r="W307" i="1173"/>
  <c r="AH903" i="1173"/>
  <c r="AI903" i="1173" s="1"/>
  <c r="W903" i="1173"/>
  <c r="X903" i="1173"/>
  <c r="X847" i="1173"/>
  <c r="AH847" i="1173"/>
  <c r="AI847" i="1173" s="1"/>
  <c r="W847" i="1173"/>
  <c r="X124" i="1173"/>
  <c r="W124" i="1173"/>
  <c r="AH124" i="1173"/>
  <c r="AI124" i="1173" s="1"/>
  <c r="AH198" i="1173"/>
  <c r="AI198" i="1173" s="1"/>
  <c r="X198" i="1173"/>
  <c r="W198" i="1173"/>
  <c r="W264" i="1173"/>
  <c r="AH264" i="1173"/>
  <c r="AI264" i="1173" s="1"/>
  <c r="X264" i="1173"/>
  <c r="X515" i="1173"/>
  <c r="AH515" i="1173"/>
  <c r="AI515" i="1173" s="1"/>
  <c r="W515" i="1173"/>
  <c r="W334" i="1173"/>
  <c r="X334" i="1173"/>
  <c r="AH334" i="1173"/>
  <c r="AI334" i="1173" s="1"/>
  <c r="AH48" i="1173"/>
  <c r="AI48" i="1173" s="1"/>
  <c r="X48" i="1173"/>
  <c r="W48" i="1173"/>
  <c r="AH141" i="1173"/>
  <c r="AI141" i="1173" s="1"/>
  <c r="X141" i="1173"/>
  <c r="W141" i="1173"/>
  <c r="W473" i="1173"/>
  <c r="X473" i="1173"/>
  <c r="AH473" i="1173"/>
  <c r="AI473" i="1173" s="1"/>
  <c r="X161" i="1173"/>
  <c r="AH161" i="1173"/>
  <c r="AI161" i="1173" s="1"/>
  <c r="W161" i="1173"/>
  <c r="X551" i="1173"/>
  <c r="W551" i="1173"/>
  <c r="AH551" i="1173"/>
  <c r="AI551" i="1173" s="1"/>
  <c r="AH589" i="1173"/>
  <c r="AI589" i="1173" s="1"/>
  <c r="W589" i="1173"/>
  <c r="X589" i="1173"/>
  <c r="AH47" i="1173"/>
  <c r="AI47" i="1173" s="1"/>
  <c r="X47" i="1173"/>
  <c r="W47" i="1173"/>
  <c r="X167" i="1173"/>
  <c r="W167" i="1173"/>
  <c r="AH167" i="1173"/>
  <c r="AI167" i="1173" s="1"/>
  <c r="AH713" i="1173"/>
  <c r="AI713" i="1173" s="1"/>
  <c r="W713" i="1173"/>
  <c r="X713" i="1173"/>
  <c r="AH677" i="1173"/>
  <c r="AI677" i="1173" s="1"/>
  <c r="X677" i="1173"/>
  <c r="W677" i="1173"/>
  <c r="AH715" i="1173"/>
  <c r="AI715" i="1173" s="1"/>
  <c r="W715" i="1173"/>
  <c r="X715" i="1173"/>
  <c r="AH856" i="1173"/>
  <c r="AI856" i="1173" s="1"/>
  <c r="X856" i="1173"/>
  <c r="W856" i="1173"/>
  <c r="X768" i="1173"/>
  <c r="W768" i="1173"/>
  <c r="AH768" i="1173"/>
  <c r="AI768" i="1173" s="1"/>
  <c r="AH525" i="1173"/>
  <c r="AI525" i="1173" s="1"/>
  <c r="X525" i="1173"/>
  <c r="W525" i="1173"/>
  <c r="X572" i="1173"/>
  <c r="AH572" i="1173"/>
  <c r="AI572" i="1173" s="1"/>
  <c r="W572" i="1173"/>
  <c r="X862" i="1173"/>
  <c r="AH862" i="1173"/>
  <c r="AI862" i="1173" s="1"/>
  <c r="W862" i="1173"/>
  <c r="W128" i="1173"/>
  <c r="AH128" i="1173"/>
  <c r="AI128" i="1173" s="1"/>
  <c r="X128" i="1173"/>
  <c r="AH49" i="1173"/>
  <c r="AI49" i="1173" s="1"/>
  <c r="W49" i="1173"/>
  <c r="X49" i="1173"/>
  <c r="X53" i="1173"/>
  <c r="AH53" i="1173"/>
  <c r="AI53" i="1173" s="1"/>
  <c r="W53" i="1173"/>
  <c r="X426" i="1173"/>
  <c r="W426" i="1173"/>
  <c r="AH426" i="1173"/>
  <c r="AI426" i="1173" s="1"/>
  <c r="X837" i="1173"/>
  <c r="AH837" i="1173"/>
  <c r="AI837" i="1173" s="1"/>
  <c r="W837" i="1173"/>
  <c r="W776" i="1173"/>
  <c r="AH776" i="1173"/>
  <c r="AI776" i="1173" s="1"/>
  <c r="X776" i="1173"/>
  <c r="X743" i="1173"/>
  <c r="AH743" i="1173"/>
  <c r="AI743" i="1173" s="1"/>
  <c r="W743" i="1173"/>
  <c r="AH803" i="1173"/>
  <c r="AI803" i="1173" s="1"/>
  <c r="X803" i="1173"/>
  <c r="W803" i="1173"/>
  <c r="W827" i="1173"/>
  <c r="X827" i="1173"/>
  <c r="AH827" i="1173"/>
  <c r="AI827" i="1173" s="1"/>
  <c r="X919" i="1173"/>
  <c r="W919" i="1173"/>
  <c r="AH919" i="1173"/>
  <c r="AI919" i="1173" s="1"/>
  <c r="X238" i="1173"/>
  <c r="AH238" i="1173"/>
  <c r="AI238" i="1173" s="1"/>
  <c r="W238" i="1173"/>
  <c r="X249" i="1173"/>
  <c r="W249" i="1173"/>
  <c r="AH249" i="1173"/>
  <c r="AI249" i="1173" s="1"/>
  <c r="AH703" i="1173"/>
  <c r="AI703" i="1173" s="1"/>
  <c r="W703" i="1173"/>
  <c r="X703" i="1173"/>
  <c r="X251" i="1173"/>
  <c r="W251" i="1173"/>
  <c r="AH251" i="1173"/>
  <c r="AI251" i="1173" s="1"/>
  <c r="W561" i="1173"/>
  <c r="AH561" i="1173"/>
  <c r="AI561" i="1173" s="1"/>
  <c r="X561" i="1173"/>
  <c r="X170" i="1173"/>
  <c r="W170" i="1173"/>
  <c r="AH170" i="1173"/>
  <c r="AI170" i="1173" s="1"/>
  <c r="X682" i="1173"/>
  <c r="W682" i="1173"/>
  <c r="AH682" i="1173"/>
  <c r="AI682" i="1173" s="1"/>
  <c r="X399" i="1173"/>
  <c r="W399" i="1173"/>
  <c r="AH399" i="1173"/>
  <c r="AI399" i="1173" s="1"/>
  <c r="W123" i="1173"/>
  <c r="AH123" i="1173"/>
  <c r="AI123" i="1173" s="1"/>
  <c r="X123" i="1173"/>
  <c r="W456" i="1173"/>
  <c r="X456" i="1173"/>
  <c r="AH456" i="1173"/>
  <c r="AI456" i="1173" s="1"/>
  <c r="W203" i="1173"/>
  <c r="AH203" i="1173"/>
  <c r="AI203" i="1173" s="1"/>
  <c r="X203" i="1173"/>
  <c r="X535" i="1173"/>
  <c r="AH535" i="1173"/>
  <c r="AI535" i="1173" s="1"/>
  <c r="W535" i="1173"/>
  <c r="W283" i="1173"/>
  <c r="AH283" i="1173"/>
  <c r="AI283" i="1173" s="1"/>
  <c r="X283" i="1173"/>
  <c r="X629" i="1173"/>
  <c r="AH629" i="1173"/>
  <c r="AI629" i="1173" s="1"/>
  <c r="W629" i="1173"/>
  <c r="W310" i="1173"/>
  <c r="X310" i="1173"/>
  <c r="AH310" i="1173"/>
  <c r="AI310" i="1173" s="1"/>
  <c r="X632" i="1173"/>
  <c r="W632" i="1173"/>
  <c r="AH632" i="1173"/>
  <c r="AI632" i="1173" s="1"/>
  <c r="W354" i="1173"/>
  <c r="AH354" i="1173"/>
  <c r="AI354" i="1173" s="1"/>
  <c r="X354" i="1173"/>
  <c r="AH639" i="1173"/>
  <c r="AI639" i="1173" s="1"/>
  <c r="X639" i="1173"/>
  <c r="W639" i="1173"/>
  <c r="W502" i="1173"/>
  <c r="AH502" i="1173"/>
  <c r="AI502" i="1173" s="1"/>
  <c r="X502" i="1173"/>
  <c r="X164" i="1173"/>
  <c r="W164" i="1173"/>
  <c r="AH164" i="1173"/>
  <c r="AI164" i="1173" s="1"/>
  <c r="W807" i="1173"/>
  <c r="AH807" i="1173"/>
  <c r="AI807" i="1173" s="1"/>
  <c r="X807" i="1173"/>
  <c r="W490" i="1173"/>
  <c r="AH490" i="1173"/>
  <c r="AI490" i="1173" s="1"/>
  <c r="X490" i="1173"/>
  <c r="X140" i="1173"/>
  <c r="AH140" i="1173"/>
  <c r="AI140" i="1173" s="1"/>
  <c r="W140" i="1173"/>
  <c r="W688" i="1173"/>
  <c r="AH688" i="1173"/>
  <c r="AI688" i="1173" s="1"/>
  <c r="X688" i="1173"/>
  <c r="X510" i="1173"/>
  <c r="W510" i="1173"/>
  <c r="AH510" i="1173"/>
  <c r="AI510" i="1173" s="1"/>
  <c r="AH433" i="1173"/>
  <c r="AI433" i="1173" s="1"/>
  <c r="X433" i="1173"/>
  <c r="W433" i="1173"/>
  <c r="X692" i="1173"/>
  <c r="W692" i="1173"/>
  <c r="AH692" i="1173"/>
  <c r="AI692" i="1173" s="1"/>
  <c r="AH362" i="1173"/>
  <c r="AI362" i="1173" s="1"/>
  <c r="X362" i="1173"/>
  <c r="W362" i="1173"/>
  <c r="W562" i="1173"/>
  <c r="X562" i="1173"/>
  <c r="AH562" i="1173"/>
  <c r="AI562" i="1173" s="1"/>
  <c r="W854" i="1173"/>
  <c r="AH854" i="1173"/>
  <c r="AI854" i="1173" s="1"/>
  <c r="X854" i="1173"/>
  <c r="W840" i="1173"/>
  <c r="AH840" i="1173"/>
  <c r="AI840" i="1173" s="1"/>
  <c r="X840" i="1173"/>
  <c r="W451" i="1173"/>
  <c r="X451" i="1173"/>
  <c r="AH451" i="1173"/>
  <c r="AI451" i="1173" s="1"/>
  <c r="X933" i="1173"/>
  <c r="W933" i="1173"/>
  <c r="AH933" i="1173"/>
  <c r="AI933" i="1173" s="1"/>
  <c r="W127" i="1173"/>
  <c r="X127" i="1173"/>
  <c r="AH127" i="1173"/>
  <c r="AI127" i="1173" s="1"/>
  <c r="W159" i="1173"/>
  <c r="X159" i="1173"/>
  <c r="AH159" i="1173"/>
  <c r="AI159" i="1173" s="1"/>
  <c r="AH894" i="1173"/>
  <c r="AI894" i="1173" s="1"/>
  <c r="X894" i="1173"/>
  <c r="W894" i="1173"/>
  <c r="W585" i="1173"/>
  <c r="X585" i="1173"/>
  <c r="AH585" i="1173"/>
  <c r="AI585" i="1173" s="1"/>
  <c r="W109" i="1173"/>
  <c r="AH109" i="1173"/>
  <c r="AI109" i="1173" s="1"/>
  <c r="X109" i="1173"/>
  <c r="X89" i="1173"/>
  <c r="AH89" i="1173"/>
  <c r="AI89" i="1173" s="1"/>
  <c r="W89" i="1173"/>
  <c r="AH838" i="1173"/>
  <c r="AI838" i="1173" s="1"/>
  <c r="W838" i="1173"/>
  <c r="X838" i="1173"/>
  <c r="AH228" i="1173"/>
  <c r="AI228" i="1173" s="1"/>
  <c r="X228" i="1173"/>
  <c r="W228" i="1173"/>
  <c r="AH901" i="1173"/>
  <c r="AI901" i="1173" s="1"/>
  <c r="X901" i="1173"/>
  <c r="W901" i="1173"/>
  <c r="X580" i="1173"/>
  <c r="AH580" i="1173"/>
  <c r="AI580" i="1173" s="1"/>
  <c r="W580" i="1173"/>
  <c r="AH752" i="1173"/>
  <c r="AI752" i="1173" s="1"/>
  <c r="X752" i="1173"/>
  <c r="W752" i="1173"/>
  <c r="AH806" i="1173"/>
  <c r="AI806" i="1173" s="1"/>
  <c r="W806" i="1173"/>
  <c r="X806" i="1173"/>
  <c r="AH425" i="1173"/>
  <c r="AI425" i="1173" s="1"/>
  <c r="W425" i="1173"/>
  <c r="X425" i="1173"/>
  <c r="W231" i="1173"/>
  <c r="X231" i="1173"/>
  <c r="AH231" i="1173"/>
  <c r="AI231" i="1173" s="1"/>
  <c r="AH709" i="1173"/>
  <c r="AI709" i="1173" s="1"/>
  <c r="W709" i="1173"/>
  <c r="X709" i="1173"/>
  <c r="AH92" i="1173"/>
  <c r="AI92" i="1173" s="1"/>
  <c r="X92" i="1173"/>
  <c r="W92" i="1173"/>
  <c r="X951" i="1173"/>
  <c r="W951" i="1173"/>
  <c r="AH951" i="1173"/>
  <c r="AI951" i="1173" s="1"/>
  <c r="AH172" i="1173"/>
  <c r="AI172" i="1173" s="1"/>
  <c r="X172" i="1173"/>
  <c r="W172" i="1173"/>
  <c r="X396" i="1173"/>
  <c r="AH396" i="1173"/>
  <c r="AI396" i="1173" s="1"/>
  <c r="W396" i="1173"/>
  <c r="W199" i="1173"/>
  <c r="AH199" i="1173"/>
  <c r="AI199" i="1173" s="1"/>
  <c r="X199" i="1173"/>
  <c r="X418" i="1173"/>
  <c r="W418" i="1173"/>
  <c r="AH418" i="1173"/>
  <c r="AI418" i="1173" s="1"/>
  <c r="W153" i="1173"/>
  <c r="X153" i="1173"/>
  <c r="AH153" i="1173"/>
  <c r="AI153" i="1173" s="1"/>
  <c r="X364" i="1173"/>
  <c r="AH364" i="1173"/>
  <c r="AI364" i="1173" s="1"/>
  <c r="W364" i="1173"/>
  <c r="X778" i="1173"/>
  <c r="W778" i="1173"/>
  <c r="AH778" i="1173"/>
  <c r="AI778" i="1173" s="1"/>
  <c r="AH864" i="1173"/>
  <c r="AI864" i="1173" s="1"/>
  <c r="X864" i="1173"/>
  <c r="W864" i="1173"/>
  <c r="X315" i="1173"/>
  <c r="AH315" i="1173"/>
  <c r="AI315" i="1173" s="1"/>
  <c r="W315" i="1173"/>
  <c r="X281" i="1173"/>
  <c r="AH281" i="1173"/>
  <c r="AI281" i="1173" s="1"/>
  <c r="W281" i="1173"/>
  <c r="W46" i="1173"/>
  <c r="X46" i="1173"/>
  <c r="AH46" i="1173"/>
  <c r="AI46" i="1173" s="1"/>
  <c r="W757" i="1173"/>
  <c r="X757" i="1173"/>
  <c r="AH757" i="1173"/>
  <c r="AI757" i="1173" s="1"/>
  <c r="AH117" i="1173"/>
  <c r="AI117" i="1173" s="1"/>
  <c r="X117" i="1173"/>
  <c r="W117" i="1173"/>
  <c r="AH162" i="1173"/>
  <c r="AI162" i="1173" s="1"/>
  <c r="W162" i="1173"/>
  <c r="X162" i="1173"/>
  <c r="W103" i="1173"/>
  <c r="X103" i="1173"/>
  <c r="AH103" i="1173"/>
  <c r="AI103" i="1173" s="1"/>
  <c r="X163" i="1173"/>
  <c r="W163" i="1173"/>
  <c r="AH163" i="1173"/>
  <c r="AI163" i="1173" s="1"/>
  <c r="X832" i="1173"/>
  <c r="AH832" i="1173"/>
  <c r="AI832" i="1173" s="1"/>
  <c r="W832" i="1173"/>
  <c r="W355" i="1173"/>
  <c r="X355" i="1173"/>
  <c r="AH355" i="1173"/>
  <c r="AI355" i="1173" s="1"/>
  <c r="AH323" i="1173"/>
  <c r="AI323" i="1173" s="1"/>
  <c r="X323" i="1173"/>
  <c r="W323" i="1173"/>
  <c r="AH467" i="1173"/>
  <c r="AI467" i="1173" s="1"/>
  <c r="X467" i="1173"/>
  <c r="W467" i="1173"/>
  <c r="W593" i="1173"/>
  <c r="X593" i="1173"/>
  <c r="AH593" i="1173"/>
  <c r="AI593" i="1173" s="1"/>
  <c r="AH101" i="1173"/>
  <c r="AI101" i="1173" s="1"/>
  <c r="X101" i="1173"/>
  <c r="W101" i="1173"/>
  <c r="W855" i="1173"/>
  <c r="AH855" i="1173"/>
  <c r="AI855" i="1173" s="1"/>
  <c r="X855" i="1173"/>
  <c r="X182" i="1173"/>
  <c r="W182" i="1173"/>
  <c r="AH182" i="1173"/>
  <c r="AI182" i="1173" s="1"/>
  <c r="W121" i="1173"/>
  <c r="X121" i="1173"/>
  <c r="AH121" i="1173"/>
  <c r="AI121" i="1173" s="1"/>
  <c r="W788" i="1173"/>
  <c r="AH788" i="1173"/>
  <c r="AI788" i="1173" s="1"/>
  <c r="X788" i="1173"/>
  <c r="W760" i="1173"/>
  <c r="AH760" i="1173"/>
  <c r="AI760" i="1173" s="1"/>
  <c r="X760" i="1173"/>
  <c r="W602" i="1173"/>
  <c r="AH602" i="1173"/>
  <c r="AI602" i="1173" s="1"/>
  <c r="X602" i="1173"/>
  <c r="X843" i="1173"/>
  <c r="W843" i="1173"/>
  <c r="AH843" i="1173"/>
  <c r="AI843" i="1173" s="1"/>
  <c r="X822" i="1173"/>
  <c r="AH822" i="1173"/>
  <c r="AI822" i="1173" s="1"/>
  <c r="W822" i="1173"/>
  <c r="X885" i="1173"/>
  <c r="AH885" i="1173"/>
  <c r="AI885" i="1173" s="1"/>
  <c r="W885" i="1173"/>
  <c r="X952" i="1173"/>
  <c r="W952" i="1173"/>
  <c r="AH952" i="1173"/>
  <c r="AI952" i="1173" s="1"/>
  <c r="X942" i="1173"/>
  <c r="W942" i="1173"/>
  <c r="AH942" i="1173"/>
  <c r="AI942" i="1173" s="1"/>
  <c r="W82" i="1173"/>
  <c r="AH82" i="1173"/>
  <c r="AI82" i="1173" s="1"/>
  <c r="X82" i="1173"/>
  <c r="AH258" i="1173"/>
  <c r="AI258" i="1173" s="1"/>
  <c r="X258" i="1173"/>
  <c r="W258" i="1173"/>
  <c r="X780" i="1173"/>
  <c r="W780" i="1173"/>
  <c r="AH780" i="1173"/>
  <c r="AI780" i="1173" s="1"/>
  <c r="X723" i="1173"/>
  <c r="AH723" i="1173"/>
  <c r="AI723" i="1173" s="1"/>
  <c r="W723" i="1173"/>
  <c r="X484" i="1173"/>
  <c r="AH484" i="1173"/>
  <c r="AI484" i="1173" s="1"/>
  <c r="W484" i="1173"/>
  <c r="X114" i="1173"/>
  <c r="W114" i="1173"/>
  <c r="AH114" i="1173"/>
  <c r="AI114" i="1173" s="1"/>
  <c r="W663" i="1173"/>
  <c r="X663" i="1173"/>
  <c r="AH663" i="1173"/>
  <c r="AI663" i="1173" s="1"/>
  <c r="AH357" i="1173"/>
  <c r="AI357" i="1173" s="1"/>
  <c r="W357" i="1173"/>
  <c r="X357" i="1173"/>
  <c r="X112" i="1173"/>
  <c r="W112" i="1173"/>
  <c r="AH112" i="1173"/>
  <c r="AI112" i="1173" s="1"/>
  <c r="W432" i="1173"/>
  <c r="AH432" i="1173"/>
  <c r="AI432" i="1173" s="1"/>
  <c r="X432" i="1173"/>
  <c r="X125" i="1173"/>
  <c r="AH125" i="1173"/>
  <c r="AI125" i="1173" s="1"/>
  <c r="W125" i="1173"/>
  <c r="X471" i="1173"/>
  <c r="W471" i="1173"/>
  <c r="AH471" i="1173"/>
  <c r="AI471" i="1173" s="1"/>
  <c r="AH278" i="1173"/>
  <c r="AI278" i="1173" s="1"/>
  <c r="W278" i="1173"/>
  <c r="X278" i="1173"/>
  <c r="X640" i="1173"/>
  <c r="W640" i="1173"/>
  <c r="AH640" i="1173"/>
  <c r="AI640" i="1173" s="1"/>
  <c r="W297" i="1173"/>
  <c r="X297" i="1173"/>
  <c r="AH297" i="1173"/>
  <c r="AI297" i="1173" s="1"/>
  <c r="AH618" i="1173"/>
  <c r="AI618" i="1173" s="1"/>
  <c r="W618" i="1173"/>
  <c r="X618" i="1173"/>
  <c r="W291" i="1173"/>
  <c r="X291" i="1173"/>
  <c r="AH291" i="1173"/>
  <c r="AI291" i="1173" s="1"/>
  <c r="AH66" i="1173"/>
  <c r="AI66" i="1173" s="1"/>
  <c r="X66" i="1173"/>
  <c r="W66" i="1173"/>
  <c r="X498" i="1173"/>
  <c r="W498" i="1173"/>
  <c r="AH498" i="1173"/>
  <c r="AI498" i="1173" s="1"/>
  <c r="W42" i="1173"/>
  <c r="AH42" i="1173"/>
  <c r="AI42" i="1173" s="1"/>
  <c r="X42" i="1173"/>
  <c r="W717" i="1173"/>
  <c r="AH717" i="1173"/>
  <c r="AI717" i="1173" s="1"/>
  <c r="X717" i="1173"/>
  <c r="X529" i="1173"/>
  <c r="W529" i="1173"/>
  <c r="AH529" i="1173"/>
  <c r="AI529" i="1173" s="1"/>
  <c r="AH185" i="1173"/>
  <c r="AI185" i="1173" s="1"/>
  <c r="X185" i="1173"/>
  <c r="W185" i="1173"/>
  <c r="X636" i="1173"/>
  <c r="AH636" i="1173"/>
  <c r="AI636" i="1173" s="1"/>
  <c r="W636" i="1173"/>
  <c r="W542" i="1173"/>
  <c r="X542" i="1173"/>
  <c r="AH542" i="1173"/>
  <c r="AI542" i="1173" s="1"/>
  <c r="X39" i="1173"/>
  <c r="AH39" i="1173"/>
  <c r="AI39" i="1173" s="1"/>
  <c r="W39" i="1173"/>
  <c r="W571" i="1173"/>
  <c r="X571" i="1173"/>
  <c r="AH571" i="1173"/>
  <c r="AI571" i="1173" s="1"/>
  <c r="X267" i="1173"/>
  <c r="W267" i="1173"/>
  <c r="AH267" i="1173"/>
  <c r="AI267" i="1173" s="1"/>
  <c r="X609" i="1173"/>
  <c r="W609" i="1173"/>
  <c r="AH609" i="1173"/>
  <c r="AI609" i="1173" s="1"/>
  <c r="X912" i="1173"/>
  <c r="W912" i="1173"/>
  <c r="AH912" i="1173"/>
  <c r="AI912" i="1173" s="1"/>
  <c r="X108" i="1173"/>
  <c r="W108" i="1173"/>
  <c r="AH108" i="1173"/>
  <c r="AI108" i="1173" s="1"/>
  <c r="X331" i="1173"/>
  <c r="AH331" i="1173"/>
  <c r="AI331" i="1173" s="1"/>
  <c r="W331" i="1173"/>
  <c r="X597" i="1173"/>
  <c r="AH597" i="1173"/>
  <c r="AI597" i="1173" s="1"/>
  <c r="W597" i="1173"/>
  <c r="W877" i="1173"/>
  <c r="AH877" i="1173"/>
  <c r="AI877" i="1173" s="1"/>
  <c r="X877" i="1173"/>
  <c r="W443" i="1173"/>
  <c r="AH443" i="1173"/>
  <c r="AI443" i="1173" s="1"/>
  <c r="X443" i="1173"/>
  <c r="X560" i="1173"/>
  <c r="W560" i="1173"/>
  <c r="AH560" i="1173"/>
  <c r="AI560" i="1173" s="1"/>
  <c r="AH834" i="1173"/>
  <c r="AI834" i="1173" s="1"/>
  <c r="X834" i="1173"/>
  <c r="W834" i="1173"/>
  <c r="W526" i="1173"/>
  <c r="X526" i="1173"/>
  <c r="AH526" i="1173"/>
  <c r="AI526" i="1173" s="1"/>
  <c r="W708" i="1173"/>
  <c r="X708" i="1173"/>
  <c r="AH708" i="1173"/>
  <c r="AI708" i="1173" s="1"/>
  <c r="W950" i="1173"/>
  <c r="AH950" i="1173"/>
  <c r="AI950" i="1173" s="1"/>
  <c r="X950" i="1173"/>
  <c r="W412" i="1173"/>
  <c r="X412" i="1173"/>
  <c r="AH412" i="1173"/>
  <c r="AI412" i="1173" s="1"/>
  <c r="X217" i="1173"/>
  <c r="W217" i="1173"/>
  <c r="AH217" i="1173"/>
  <c r="AI217" i="1173" s="1"/>
  <c r="AH793" i="1173"/>
  <c r="AI793" i="1173" s="1"/>
  <c r="X793" i="1173"/>
  <c r="W793" i="1173"/>
  <c r="AH65" i="1173"/>
  <c r="AI65" i="1173" s="1"/>
  <c r="X65" i="1173"/>
  <c r="W65" i="1173"/>
  <c r="AH226" i="1173"/>
  <c r="AI226" i="1173" s="1"/>
  <c r="W226" i="1173"/>
  <c r="X226" i="1173"/>
  <c r="AH754" i="1173"/>
  <c r="AI754" i="1173" s="1"/>
  <c r="W754" i="1173"/>
  <c r="X754" i="1173"/>
  <c r="X57" i="1173"/>
  <c r="W57" i="1173"/>
  <c r="AH57" i="1173"/>
  <c r="AI57" i="1173" s="1"/>
  <c r="AH171" i="1173"/>
  <c r="AI171" i="1173" s="1"/>
  <c r="W171" i="1173"/>
  <c r="X171" i="1173"/>
  <c r="AH747" i="1173"/>
  <c r="AI747" i="1173" s="1"/>
  <c r="W747" i="1173"/>
  <c r="X747" i="1173"/>
  <c r="W765" i="1173"/>
  <c r="X765" i="1173"/>
  <c r="AH765" i="1173"/>
  <c r="AI765" i="1173" s="1"/>
  <c r="X55" i="1173"/>
  <c r="AH55" i="1173"/>
  <c r="AI55" i="1173" s="1"/>
  <c r="W55" i="1173"/>
  <c r="W556" i="1173"/>
  <c r="X556" i="1173"/>
  <c r="AH556" i="1173"/>
  <c r="AI556" i="1173" s="1"/>
  <c r="W861" i="1173"/>
  <c r="X861" i="1173"/>
  <c r="AH861" i="1173"/>
  <c r="AI861" i="1173" s="1"/>
  <c r="W570" i="1173"/>
  <c r="AH570" i="1173"/>
  <c r="AI570" i="1173" s="1"/>
  <c r="X570" i="1173"/>
  <c r="X582" i="1173"/>
  <c r="W582" i="1173"/>
  <c r="AH582" i="1173"/>
  <c r="AI582" i="1173" s="1"/>
  <c r="AH564" i="1173"/>
  <c r="AI564" i="1173" s="1"/>
  <c r="W564" i="1173"/>
  <c r="X564" i="1173"/>
  <c r="AH860" i="1173"/>
  <c r="AI860" i="1173" s="1"/>
  <c r="W860" i="1173"/>
  <c r="X860" i="1173"/>
  <c r="AH823" i="1173"/>
  <c r="AI823" i="1173" s="1"/>
  <c r="W823" i="1173"/>
  <c r="X823" i="1173"/>
  <c r="W71" i="1173"/>
  <c r="AH71" i="1173"/>
  <c r="AI71" i="1173" s="1"/>
  <c r="X71" i="1173"/>
  <c r="X470" i="1173"/>
  <c r="AH470" i="1173"/>
  <c r="AI470" i="1173" s="1"/>
  <c r="W470" i="1173"/>
  <c r="AH192" i="1173"/>
  <c r="AI192" i="1173" s="1"/>
  <c r="X192" i="1173"/>
  <c r="W192" i="1173"/>
  <c r="AH824" i="1173"/>
  <c r="AI824" i="1173" s="1"/>
  <c r="X824" i="1173"/>
  <c r="W824" i="1173"/>
  <c r="W90" i="1173"/>
  <c r="AH90" i="1173"/>
  <c r="AI90" i="1173" s="1"/>
  <c r="X90" i="1173"/>
  <c r="AH289" i="1173"/>
  <c r="AI289" i="1173" s="1"/>
  <c r="X289" i="1173"/>
  <c r="W289" i="1173"/>
  <c r="W330" i="1173"/>
  <c r="X330" i="1173"/>
  <c r="AH330" i="1173"/>
  <c r="AI330" i="1173" s="1"/>
  <c r="AH86" i="1173"/>
  <c r="AI86" i="1173" s="1"/>
  <c r="W86" i="1173"/>
  <c r="X86" i="1173"/>
  <c r="X906" i="1173"/>
  <c r="W906" i="1173"/>
  <c r="AH906" i="1173"/>
  <c r="AI906" i="1173" s="1"/>
  <c r="W91" i="1173"/>
  <c r="AH91" i="1173"/>
  <c r="AI91" i="1173" s="1"/>
  <c r="X91" i="1173"/>
  <c r="AH298" i="1173"/>
  <c r="AI298" i="1173" s="1"/>
  <c r="X298" i="1173"/>
  <c r="W298" i="1173"/>
  <c r="AH351" i="1173"/>
  <c r="AI351" i="1173" s="1"/>
  <c r="W351" i="1173"/>
  <c r="X351" i="1173"/>
  <c r="AH186" i="1173"/>
  <c r="AI186" i="1173" s="1"/>
  <c r="W186" i="1173"/>
  <c r="X186" i="1173"/>
  <c r="X749" i="1173"/>
  <c r="W749" i="1173"/>
  <c r="AH749" i="1173"/>
  <c r="AI749" i="1173" s="1"/>
  <c r="X565" i="1173"/>
  <c r="AH565" i="1173"/>
  <c r="AI565" i="1173" s="1"/>
  <c r="W565" i="1173"/>
  <c r="X547" i="1173"/>
  <c r="AH547" i="1173"/>
  <c r="AI547" i="1173" s="1"/>
  <c r="W547" i="1173"/>
  <c r="W770" i="1173"/>
  <c r="AH770" i="1173"/>
  <c r="AI770" i="1173" s="1"/>
  <c r="X770" i="1173"/>
  <c r="X813" i="1173"/>
  <c r="AH813" i="1173"/>
  <c r="AI813" i="1173" s="1"/>
  <c r="W813" i="1173"/>
  <c r="X851" i="1173"/>
  <c r="AH851" i="1173"/>
  <c r="AI851" i="1173" s="1"/>
  <c r="W851" i="1173"/>
  <c r="AH935" i="1173"/>
  <c r="AI935" i="1173" s="1"/>
  <c r="X935" i="1173"/>
  <c r="W935" i="1173"/>
  <c r="W782" i="1173"/>
  <c r="AH782" i="1173"/>
  <c r="AI782" i="1173" s="1"/>
  <c r="X782" i="1173"/>
  <c r="X698" i="1173"/>
  <c r="AH698" i="1173"/>
  <c r="AI698" i="1173" s="1"/>
  <c r="W698" i="1173"/>
  <c r="W489" i="1173"/>
  <c r="AH489" i="1173"/>
  <c r="AI489" i="1173" s="1"/>
  <c r="X489" i="1173"/>
  <c r="X52" i="1173"/>
  <c r="AH52" i="1173"/>
  <c r="AI52" i="1173" s="1"/>
  <c r="W52" i="1173"/>
  <c r="X674" i="1173"/>
  <c r="W674" i="1173"/>
  <c r="AH674" i="1173"/>
  <c r="AI674" i="1173" s="1"/>
  <c r="X397" i="1173"/>
  <c r="W397" i="1173"/>
  <c r="AH397" i="1173"/>
  <c r="AI397" i="1173" s="1"/>
  <c r="W97" i="1173"/>
  <c r="X97" i="1173"/>
  <c r="AH97" i="1173"/>
  <c r="AI97" i="1173" s="1"/>
  <c r="AH336" i="1173"/>
  <c r="AI336" i="1173" s="1"/>
  <c r="X336" i="1173"/>
  <c r="W336" i="1173"/>
  <c r="X724" i="1173"/>
  <c r="W724" i="1173"/>
  <c r="AH724" i="1173"/>
  <c r="AI724" i="1173" s="1"/>
  <c r="X454" i="1173"/>
  <c r="AH454" i="1173"/>
  <c r="AI454" i="1173" s="1"/>
  <c r="W454" i="1173"/>
  <c r="W299" i="1173"/>
  <c r="X299" i="1173"/>
  <c r="AH299" i="1173"/>
  <c r="AI299" i="1173" s="1"/>
  <c r="W607" i="1173"/>
  <c r="X607" i="1173"/>
  <c r="AH607" i="1173"/>
  <c r="AI607" i="1173" s="1"/>
  <c r="X155" i="1173"/>
  <c r="AH155" i="1173"/>
  <c r="AI155" i="1173" s="1"/>
  <c r="W155" i="1173"/>
  <c r="X578" i="1173"/>
  <c r="W578" i="1173"/>
  <c r="AH578" i="1173"/>
  <c r="AI578" i="1173" s="1"/>
  <c r="W277" i="1173"/>
  <c r="AH277" i="1173"/>
  <c r="AI277" i="1173" s="1"/>
  <c r="X277" i="1173"/>
  <c r="X739" i="1173"/>
  <c r="W739" i="1173"/>
  <c r="AH739" i="1173"/>
  <c r="AI739" i="1173" s="1"/>
  <c r="W504" i="1173"/>
  <c r="X504" i="1173"/>
  <c r="AH504" i="1173"/>
  <c r="AI504" i="1173" s="1"/>
  <c r="X457" i="1173"/>
  <c r="W457" i="1173"/>
  <c r="AH457" i="1173"/>
  <c r="AI457" i="1173" s="1"/>
  <c r="AH696" i="1173"/>
  <c r="AI696" i="1173" s="1"/>
  <c r="X696" i="1173"/>
  <c r="W696" i="1173"/>
  <c r="X420" i="1173"/>
  <c r="W420" i="1173"/>
  <c r="AH420" i="1173"/>
  <c r="AI420" i="1173" s="1"/>
  <c r="X146" i="1173"/>
  <c r="W146" i="1173"/>
  <c r="AH146" i="1173"/>
  <c r="AI146" i="1173" s="1"/>
  <c r="X576" i="1173"/>
  <c r="AH576" i="1173"/>
  <c r="AI576" i="1173" s="1"/>
  <c r="W576" i="1173"/>
  <c r="AH305" i="1173"/>
  <c r="AI305" i="1173" s="1"/>
  <c r="X305" i="1173"/>
  <c r="W305" i="1173"/>
  <c r="X884" i="1173"/>
  <c r="AH884" i="1173"/>
  <c r="AI884" i="1173" s="1"/>
  <c r="W884" i="1173"/>
  <c r="W567" i="1173"/>
  <c r="X567" i="1173"/>
  <c r="AH567" i="1173"/>
  <c r="AI567" i="1173" s="1"/>
  <c r="W237" i="1173"/>
  <c r="X237" i="1173"/>
  <c r="AH237" i="1173"/>
  <c r="AI237" i="1173" s="1"/>
  <c r="AH285" i="1173"/>
  <c r="AI285" i="1173" s="1"/>
  <c r="X285" i="1173"/>
  <c r="W285" i="1173"/>
  <c r="W241" i="1173"/>
  <c r="AH241" i="1173"/>
  <c r="AI241" i="1173" s="1"/>
  <c r="X241" i="1173"/>
  <c r="AH256" i="1173"/>
  <c r="AI256" i="1173" s="1"/>
  <c r="X256" i="1173"/>
  <c r="W256" i="1173"/>
  <c r="AH712" i="1173"/>
  <c r="AI712" i="1173" s="1"/>
  <c r="W712" i="1173"/>
  <c r="X712" i="1173"/>
  <c r="W273" i="1173"/>
  <c r="X273" i="1173"/>
  <c r="AH273" i="1173"/>
  <c r="AI273" i="1173" s="1"/>
  <c r="AH193" i="1173"/>
  <c r="AI193" i="1173" s="1"/>
  <c r="W193" i="1173"/>
  <c r="X193" i="1173"/>
  <c r="W678" i="1173"/>
  <c r="AH678" i="1173"/>
  <c r="AI678" i="1173" s="1"/>
  <c r="X678" i="1173"/>
  <c r="W244" i="1173"/>
  <c r="AH244" i="1173"/>
  <c r="AI244" i="1173" s="1"/>
  <c r="X244" i="1173"/>
  <c r="AH612" i="1173"/>
  <c r="AI612" i="1173" s="1"/>
  <c r="X612" i="1173"/>
  <c r="W612" i="1173"/>
  <c r="AH653" i="1173"/>
  <c r="AI653" i="1173" s="1"/>
  <c r="W653" i="1173"/>
  <c r="X653" i="1173"/>
  <c r="AH295" i="1173"/>
  <c r="AI295" i="1173" s="1"/>
  <c r="W295" i="1173"/>
  <c r="X295" i="1173"/>
  <c r="W58" i="1173"/>
  <c r="X58" i="1173"/>
  <c r="AH58" i="1173"/>
  <c r="AI58" i="1173" s="1"/>
  <c r="AH368" i="1173"/>
  <c r="AI368" i="1173" s="1"/>
  <c r="W368" i="1173"/>
  <c r="X368" i="1173"/>
  <c r="W820" i="1173"/>
  <c r="X820" i="1173"/>
  <c r="AH820" i="1173"/>
  <c r="AI820" i="1173" s="1"/>
  <c r="W263" i="1173"/>
  <c r="AH263" i="1173"/>
  <c r="AI263" i="1173" s="1"/>
  <c r="X263" i="1173"/>
  <c r="W852" i="1173"/>
  <c r="AH852" i="1173"/>
  <c r="AI852" i="1173" s="1"/>
  <c r="X852" i="1173"/>
  <c r="W353" i="1173"/>
  <c r="AH353" i="1173"/>
  <c r="AI353" i="1173" s="1"/>
  <c r="X353" i="1173"/>
  <c r="X173" i="1173"/>
  <c r="AH173" i="1173"/>
  <c r="AI173" i="1173" s="1"/>
  <c r="W173" i="1173"/>
  <c r="W390" i="1173"/>
  <c r="AH390" i="1173"/>
  <c r="AI390" i="1173" s="1"/>
  <c r="X390" i="1173"/>
  <c r="AH509" i="1173"/>
  <c r="AI509" i="1173" s="1"/>
  <c r="W509" i="1173"/>
  <c r="X509" i="1173"/>
  <c r="X120" i="1173"/>
  <c r="AH120" i="1173"/>
  <c r="AI120" i="1173" s="1"/>
  <c r="W120" i="1173"/>
  <c r="AH465" i="1173"/>
  <c r="AI465" i="1173" s="1"/>
  <c r="W465" i="1173"/>
  <c r="X465" i="1173"/>
  <c r="X38" i="1173"/>
  <c r="AH38" i="1173"/>
  <c r="AI38" i="1173" s="1"/>
  <c r="W38" i="1173"/>
  <c r="W276" i="1173"/>
  <c r="AH276" i="1173"/>
  <c r="AI276" i="1173" s="1"/>
  <c r="X276" i="1173"/>
  <c r="AH527" i="1173"/>
  <c r="AI527" i="1173" s="1"/>
  <c r="X527" i="1173"/>
  <c r="W527" i="1173"/>
  <c r="AH706" i="1173"/>
  <c r="AI706" i="1173" s="1"/>
  <c r="W706" i="1173"/>
  <c r="X706" i="1173"/>
  <c r="AH280" i="1173"/>
  <c r="AI280" i="1173" s="1"/>
  <c r="W280" i="1173"/>
  <c r="X280" i="1173"/>
  <c r="AH344" i="1173"/>
  <c r="AI344" i="1173" s="1"/>
  <c r="X344" i="1173"/>
  <c r="W344" i="1173"/>
  <c r="AH95" i="1173"/>
  <c r="AI95" i="1173" s="1"/>
  <c r="X95" i="1173"/>
  <c r="W95" i="1173"/>
  <c r="AH670" i="1173"/>
  <c r="AI670" i="1173" s="1"/>
  <c r="X670" i="1173"/>
  <c r="W670" i="1173"/>
  <c r="X404" i="1173"/>
  <c r="W404" i="1173"/>
  <c r="AH404" i="1173"/>
  <c r="AI404" i="1173" s="1"/>
  <c r="X403" i="1173"/>
  <c r="AH403" i="1173"/>
  <c r="AI403" i="1173" s="1"/>
  <c r="W403" i="1173"/>
  <c r="X382" i="1173"/>
  <c r="AH382" i="1173"/>
  <c r="AI382" i="1173" s="1"/>
  <c r="W382" i="1173"/>
  <c r="W239" i="1173"/>
  <c r="X239" i="1173"/>
  <c r="AH239" i="1173"/>
  <c r="AI239" i="1173" s="1"/>
  <c r="W63" i="1173"/>
  <c r="X63" i="1173"/>
  <c r="AH63" i="1173"/>
  <c r="AI63" i="1173" s="1"/>
  <c r="X416" i="1173"/>
  <c r="W416" i="1173"/>
  <c r="AH416" i="1173"/>
  <c r="AI416" i="1173" s="1"/>
  <c r="X873" i="1173"/>
  <c r="W873" i="1173"/>
  <c r="AH873" i="1173"/>
  <c r="AI873" i="1173" s="1"/>
  <c r="X828" i="1173"/>
  <c r="W828" i="1173"/>
  <c r="AH828" i="1173"/>
  <c r="AI828" i="1173" s="1"/>
  <c r="AH439" i="1173"/>
  <c r="AI439" i="1173" s="1"/>
  <c r="W439" i="1173"/>
  <c r="X439" i="1173"/>
  <c r="X543" i="1173"/>
  <c r="W543" i="1173"/>
  <c r="AH543" i="1173"/>
  <c r="AI543" i="1173" s="1"/>
  <c r="X196" i="1173"/>
  <c r="AH196" i="1173"/>
  <c r="AI196" i="1173" s="1"/>
  <c r="W196" i="1173"/>
  <c r="W359" i="1173"/>
  <c r="AH359" i="1173"/>
  <c r="AI359" i="1173" s="1"/>
  <c r="X359" i="1173"/>
  <c r="X668" i="1173"/>
  <c r="AH668" i="1173"/>
  <c r="AI668" i="1173" s="1"/>
  <c r="W668" i="1173"/>
  <c r="W440" i="1173"/>
  <c r="X440" i="1173"/>
  <c r="AH440" i="1173"/>
  <c r="AI440" i="1173" s="1"/>
  <c r="X77" i="1173"/>
  <c r="W77" i="1173"/>
  <c r="AH77" i="1173"/>
  <c r="AI77" i="1173" s="1"/>
  <c r="AH846" i="1173"/>
  <c r="AI846" i="1173" s="1"/>
  <c r="X846" i="1173"/>
  <c r="W846" i="1173"/>
  <c r="AH313" i="1173"/>
  <c r="AI313" i="1173" s="1"/>
  <c r="W313" i="1173"/>
  <c r="X313" i="1173"/>
  <c r="W340" i="1173"/>
  <c r="X340" i="1173"/>
  <c r="AH340" i="1173"/>
  <c r="AI340" i="1173" s="1"/>
  <c r="W729" i="1173"/>
  <c r="AH729" i="1173"/>
  <c r="AI729" i="1173" s="1"/>
  <c r="X729" i="1173"/>
  <c r="X475" i="1173"/>
  <c r="AH475" i="1173"/>
  <c r="AI475" i="1173" s="1"/>
  <c r="W475" i="1173"/>
  <c r="W496" i="1173"/>
  <c r="X496" i="1173"/>
  <c r="AH496" i="1173"/>
  <c r="AI496" i="1173" s="1"/>
  <c r="W772" i="1173"/>
  <c r="AH772" i="1173"/>
  <c r="AI772" i="1173" s="1"/>
  <c r="X772" i="1173"/>
  <c r="W625" i="1173"/>
  <c r="X625" i="1173"/>
  <c r="AH625" i="1173"/>
  <c r="AI625" i="1173" s="1"/>
  <c r="W808" i="1173"/>
  <c r="AH808" i="1173"/>
  <c r="AI808" i="1173" s="1"/>
  <c r="X808" i="1173"/>
  <c r="AH908" i="1173"/>
  <c r="AI908" i="1173" s="1"/>
  <c r="W908" i="1173"/>
  <c r="X908" i="1173"/>
  <c r="W896" i="1173"/>
  <c r="X896" i="1173"/>
  <c r="AH896" i="1173"/>
  <c r="AI896" i="1173" s="1"/>
  <c r="AH932" i="1173"/>
  <c r="AI932" i="1173" s="1"/>
  <c r="W932" i="1173"/>
  <c r="X932" i="1173"/>
  <c r="AH923" i="1173"/>
  <c r="AI923" i="1173" s="1"/>
  <c r="X923" i="1173"/>
  <c r="W923" i="1173"/>
  <c r="X929" i="1173"/>
  <c r="W929" i="1173"/>
  <c r="AH929" i="1173"/>
  <c r="AI929" i="1173" s="1"/>
  <c r="X684" i="1173"/>
  <c r="AH684" i="1173"/>
  <c r="AI684" i="1173" s="1"/>
  <c r="W684" i="1173"/>
  <c r="W372" i="1173"/>
  <c r="X372" i="1173"/>
  <c r="AH372" i="1173"/>
  <c r="AI372" i="1173" s="1"/>
  <c r="W634" i="1173"/>
  <c r="AH634" i="1173"/>
  <c r="AI634" i="1173" s="1"/>
  <c r="X634" i="1173"/>
  <c r="W656" i="1173"/>
  <c r="AH656" i="1173"/>
  <c r="AI656" i="1173" s="1"/>
  <c r="X656" i="1173"/>
  <c r="AH392" i="1173"/>
  <c r="AI392" i="1173" s="1"/>
  <c r="W392" i="1173"/>
  <c r="X392" i="1173"/>
  <c r="X179" i="1173"/>
  <c r="W179" i="1173"/>
  <c r="AH179" i="1173"/>
  <c r="AI179" i="1173" s="1"/>
  <c r="AH284" i="1173"/>
  <c r="AI284" i="1173" s="1"/>
  <c r="W284" i="1173"/>
  <c r="X284" i="1173"/>
  <c r="W693" i="1173"/>
  <c r="X693" i="1173"/>
  <c r="AH693" i="1173"/>
  <c r="AI693" i="1173" s="1"/>
  <c r="W488" i="1173"/>
  <c r="AH488" i="1173"/>
  <c r="AI488" i="1173" s="1"/>
  <c r="X488" i="1173"/>
  <c r="X230" i="1173"/>
  <c r="W230" i="1173"/>
  <c r="AH230" i="1173"/>
  <c r="AI230" i="1173" s="1"/>
  <c r="X559" i="1173"/>
  <c r="AH559" i="1173"/>
  <c r="AI559" i="1173" s="1"/>
  <c r="W559" i="1173"/>
  <c r="X149" i="1173"/>
  <c r="W149" i="1173"/>
  <c r="AH149" i="1173"/>
  <c r="AI149" i="1173" s="1"/>
  <c r="X623" i="1173"/>
  <c r="AH623" i="1173"/>
  <c r="AI623" i="1173" s="1"/>
  <c r="W623" i="1173"/>
  <c r="W341" i="1173"/>
  <c r="AH341" i="1173"/>
  <c r="AI341" i="1173" s="1"/>
  <c r="X341" i="1173"/>
  <c r="X786" i="1173"/>
  <c r="W786" i="1173"/>
  <c r="AH786" i="1173"/>
  <c r="AI786" i="1173" s="1"/>
  <c r="W459" i="1173"/>
  <c r="X459" i="1173"/>
  <c r="AH459" i="1173"/>
  <c r="AI459" i="1173" s="1"/>
  <c r="X941" i="1173"/>
  <c r="AH941" i="1173"/>
  <c r="AI941" i="1173" s="1"/>
  <c r="W941" i="1173"/>
  <c r="X702" i="1173"/>
  <c r="W702" i="1173"/>
  <c r="AH702" i="1173"/>
  <c r="AI702" i="1173" s="1"/>
  <c r="W321" i="1173"/>
  <c r="X321" i="1173"/>
  <c r="AH321" i="1173"/>
  <c r="AI321" i="1173" s="1"/>
  <c r="AH84" i="1173"/>
  <c r="AI84" i="1173" s="1"/>
  <c r="W84" i="1173"/>
  <c r="X84" i="1173"/>
  <c r="X661" i="1173"/>
  <c r="AH661" i="1173"/>
  <c r="AI661" i="1173" s="1"/>
  <c r="W661" i="1173"/>
  <c r="W324" i="1173"/>
  <c r="X324" i="1173"/>
  <c r="AH324" i="1173"/>
  <c r="AI324" i="1173" s="1"/>
  <c r="W802" i="1173"/>
  <c r="X802" i="1173"/>
  <c r="AH802" i="1173"/>
  <c r="AI802" i="1173" s="1"/>
  <c r="X548" i="1173"/>
  <c r="W548" i="1173"/>
  <c r="AH548" i="1173"/>
  <c r="AI548" i="1173" s="1"/>
  <c r="X208" i="1173"/>
  <c r="AH208" i="1173"/>
  <c r="AI208" i="1173" s="1"/>
  <c r="W208" i="1173"/>
  <c r="AH337" i="1173"/>
  <c r="AI337" i="1173" s="1"/>
  <c r="W337" i="1173"/>
  <c r="X337" i="1173"/>
  <c r="AH744" i="1173"/>
  <c r="AI744" i="1173" s="1"/>
  <c r="W744" i="1173"/>
  <c r="X744" i="1173"/>
  <c r="W480" i="1173"/>
  <c r="X480" i="1173"/>
  <c r="AH480" i="1173"/>
  <c r="AI480" i="1173" s="1"/>
  <c r="W930" i="1173"/>
  <c r="X930" i="1173"/>
  <c r="AH930" i="1173"/>
  <c r="AI930" i="1173" s="1"/>
  <c r="W943" i="1173"/>
  <c r="AH943" i="1173"/>
  <c r="AI943" i="1173" s="1"/>
  <c r="X943" i="1173"/>
  <c r="AH707" i="1173"/>
  <c r="AI707" i="1173" s="1"/>
  <c r="X707" i="1173"/>
  <c r="W707" i="1173"/>
  <c r="AH427" i="1173"/>
  <c r="AI427" i="1173" s="1"/>
  <c r="W427" i="1173"/>
  <c r="X427" i="1173"/>
  <c r="AH287" i="1173"/>
  <c r="AI287" i="1173" s="1"/>
  <c r="X287" i="1173"/>
  <c r="W287" i="1173"/>
  <c r="AH727" i="1173"/>
  <c r="AI727" i="1173" s="1"/>
  <c r="W727" i="1173"/>
  <c r="X727" i="1173"/>
  <c r="X659" i="1173"/>
  <c r="AH659" i="1173"/>
  <c r="AI659" i="1173" s="1"/>
  <c r="W659" i="1173"/>
  <c r="W676" i="1173"/>
  <c r="AH676" i="1173"/>
  <c r="AI676" i="1173" s="1"/>
  <c r="X676" i="1173"/>
  <c r="AH909" i="1173"/>
  <c r="AI909" i="1173" s="1"/>
  <c r="W909" i="1173"/>
  <c r="X909" i="1173"/>
  <c r="W325" i="1173"/>
  <c r="AH325" i="1173"/>
  <c r="AI325" i="1173" s="1"/>
  <c r="X325" i="1173"/>
  <c r="X444" i="1173"/>
  <c r="AH444" i="1173"/>
  <c r="AI444" i="1173" s="1"/>
  <c r="W444" i="1173"/>
  <c r="AH378" i="1173"/>
  <c r="AI378" i="1173" s="1"/>
  <c r="X378" i="1173"/>
  <c r="W378" i="1173"/>
  <c r="W209" i="1173"/>
  <c r="AH209" i="1173"/>
  <c r="AI209" i="1173" s="1"/>
  <c r="X209" i="1173"/>
  <c r="X563" i="1173"/>
  <c r="AH563" i="1173"/>
  <c r="AI563" i="1173" s="1"/>
  <c r="W563" i="1173"/>
  <c r="W223" i="1173"/>
  <c r="X223" i="1173"/>
  <c r="AH223" i="1173"/>
  <c r="AI223" i="1173" s="1"/>
  <c r="W100" i="1173"/>
  <c r="X100" i="1173"/>
  <c r="AH100" i="1173"/>
  <c r="AI100" i="1173" s="1"/>
  <c r="AH777" i="1173"/>
  <c r="AI777" i="1173" s="1"/>
  <c r="X777" i="1173"/>
  <c r="W777" i="1173"/>
  <c r="W389" i="1173"/>
  <c r="AH389" i="1173"/>
  <c r="AI389" i="1173" s="1"/>
  <c r="X389" i="1173"/>
  <c r="W169" i="1173"/>
  <c r="X169" i="1173"/>
  <c r="AH169" i="1173"/>
  <c r="AI169" i="1173" s="1"/>
  <c r="AH689" i="1173"/>
  <c r="AI689" i="1173" s="1"/>
  <c r="W689" i="1173"/>
  <c r="X689" i="1173"/>
  <c r="AH737" i="1173"/>
  <c r="AI737" i="1173" s="1"/>
  <c r="X737" i="1173"/>
  <c r="W737" i="1173"/>
  <c r="AH221" i="1173"/>
  <c r="AI221" i="1173" s="1"/>
  <c r="W221" i="1173"/>
  <c r="X221" i="1173"/>
  <c r="W376" i="1173"/>
  <c r="X376" i="1173"/>
  <c r="AH376" i="1173"/>
  <c r="AI376" i="1173" s="1"/>
  <c r="AH262" i="1173"/>
  <c r="AI262" i="1173" s="1"/>
  <c r="X262" i="1173"/>
  <c r="W262" i="1173"/>
  <c r="W134" i="1173"/>
  <c r="X134" i="1173"/>
  <c r="AH134" i="1173"/>
  <c r="AI134" i="1173" s="1"/>
  <c r="AH68" i="1173"/>
  <c r="AI68" i="1173" s="1"/>
  <c r="X68" i="1173"/>
  <c r="W68" i="1173"/>
  <c r="W222" i="1173"/>
  <c r="X222" i="1173"/>
  <c r="AH222" i="1173"/>
  <c r="AI222" i="1173" s="1"/>
  <c r="AH250" i="1173"/>
  <c r="AI250" i="1173" s="1"/>
  <c r="W250" i="1173"/>
  <c r="X250" i="1173"/>
  <c r="X458" i="1173"/>
  <c r="AH458" i="1173"/>
  <c r="AI458" i="1173" s="1"/>
  <c r="W458" i="1173"/>
  <c r="X544" i="1173"/>
  <c r="AH544" i="1173"/>
  <c r="AI544" i="1173" s="1"/>
  <c r="W544" i="1173"/>
  <c r="AH645" i="1173"/>
  <c r="AI645" i="1173" s="1"/>
  <c r="W645" i="1173"/>
  <c r="X645" i="1173"/>
  <c r="W37" i="1173"/>
  <c r="AH37" i="1173"/>
  <c r="AI37" i="1173" s="1"/>
  <c r="X37" i="1173"/>
  <c r="W461" i="1173"/>
  <c r="AH461" i="1173"/>
  <c r="AI461" i="1173" s="1"/>
  <c r="X461" i="1173"/>
  <c r="AH255" i="1173"/>
  <c r="AI255" i="1173" s="1"/>
  <c r="W255" i="1173"/>
  <c r="X255" i="1173"/>
  <c r="W598" i="1173"/>
  <c r="X598" i="1173"/>
  <c r="AH598" i="1173"/>
  <c r="AI598" i="1173" s="1"/>
  <c r="AH893" i="1173"/>
  <c r="AI893" i="1173" s="1"/>
  <c r="X893" i="1173"/>
  <c r="W893" i="1173"/>
  <c r="AH759" i="1173"/>
  <c r="AI759" i="1173" s="1"/>
  <c r="W759" i="1173"/>
  <c r="X759" i="1173"/>
  <c r="W479" i="1173"/>
  <c r="AH479" i="1173"/>
  <c r="AI479" i="1173" s="1"/>
  <c r="X479" i="1173"/>
  <c r="X718" i="1173"/>
  <c r="W718" i="1173"/>
  <c r="AH718" i="1173"/>
  <c r="AI718" i="1173" s="1"/>
  <c r="X516" i="1173"/>
  <c r="AH516" i="1173"/>
  <c r="AI516" i="1173" s="1"/>
  <c r="W516" i="1173"/>
  <c r="W374" i="1173"/>
  <c r="AH374" i="1173"/>
  <c r="AI374" i="1173" s="1"/>
  <c r="X374" i="1173"/>
  <c r="AH872" i="1173"/>
  <c r="AI872" i="1173" s="1"/>
  <c r="W872" i="1173"/>
  <c r="X872" i="1173"/>
  <c r="X522" i="1173"/>
  <c r="W522" i="1173"/>
  <c r="AH522" i="1173"/>
  <c r="AI522" i="1173" s="1"/>
  <c r="AH881" i="1173"/>
  <c r="AI881" i="1173" s="1"/>
  <c r="X881" i="1173"/>
  <c r="W881" i="1173"/>
  <c r="W954" i="1173"/>
  <c r="AH954" i="1173"/>
  <c r="AI954" i="1173" s="1"/>
  <c r="X954" i="1173"/>
  <c r="AH651" i="1173"/>
  <c r="AI651" i="1173" s="1"/>
  <c r="X651" i="1173"/>
  <c r="W651" i="1173"/>
  <c r="W436" i="1173"/>
  <c r="X436" i="1173"/>
  <c r="AH436" i="1173"/>
  <c r="AI436" i="1173" s="1"/>
  <c r="W460" i="1173"/>
  <c r="X460" i="1173"/>
  <c r="AH460" i="1173"/>
  <c r="AI460" i="1173" s="1"/>
  <c r="X648" i="1173"/>
  <c r="AH648" i="1173"/>
  <c r="AI648" i="1173" s="1"/>
  <c r="W648" i="1173"/>
  <c r="X549" i="1173"/>
  <c r="W549" i="1173"/>
  <c r="AH549" i="1173"/>
  <c r="AI549" i="1173" s="1"/>
  <c r="X816" i="1173"/>
  <c r="W816" i="1173"/>
  <c r="AH816" i="1173"/>
  <c r="AI816" i="1173" s="1"/>
  <c r="X879" i="1173"/>
  <c r="AH879" i="1173"/>
  <c r="AI879" i="1173" s="1"/>
  <c r="W879" i="1173"/>
  <c r="AH845" i="1173"/>
  <c r="AI845" i="1173" s="1"/>
  <c r="X845" i="1173"/>
  <c r="W845" i="1173"/>
  <c r="W931" i="1173"/>
  <c r="AH931" i="1173"/>
  <c r="AI931" i="1173" s="1"/>
  <c r="X931" i="1173"/>
  <c r="W928" i="1173"/>
  <c r="X928" i="1173"/>
  <c r="AH928" i="1173"/>
  <c r="AI928" i="1173" s="1"/>
  <c r="W939" i="1173"/>
  <c r="AH939" i="1173"/>
  <c r="AI939" i="1173" s="1"/>
  <c r="X939" i="1173"/>
  <c r="X646" i="1173"/>
  <c r="W646" i="1173"/>
  <c r="AH646" i="1173"/>
  <c r="AI646" i="1173" s="1"/>
  <c r="X393" i="1173"/>
  <c r="AH393" i="1173"/>
  <c r="AI393" i="1173" s="1"/>
  <c r="W393" i="1173"/>
  <c r="AH842" i="1173"/>
  <c r="AI842" i="1173" s="1"/>
  <c r="X842" i="1173"/>
  <c r="W842" i="1173"/>
  <c r="X658" i="1173"/>
  <c r="W658" i="1173"/>
  <c r="AH658" i="1173"/>
  <c r="AI658" i="1173" s="1"/>
  <c r="W379" i="1173"/>
  <c r="X379" i="1173"/>
  <c r="AH379" i="1173"/>
  <c r="AI379" i="1173" s="1"/>
  <c r="W41" i="1173"/>
  <c r="X41" i="1173"/>
  <c r="AH41" i="1173"/>
  <c r="AI41" i="1173" s="1"/>
  <c r="W243" i="1173"/>
  <c r="X243" i="1173"/>
  <c r="AH243" i="1173"/>
  <c r="AI243" i="1173" s="1"/>
  <c r="AH635" i="1173"/>
  <c r="AI635" i="1173" s="1"/>
  <c r="W635" i="1173"/>
  <c r="X635" i="1173"/>
  <c r="W408" i="1173"/>
  <c r="X408" i="1173"/>
  <c r="AH408" i="1173"/>
  <c r="AI408" i="1173" s="1"/>
  <c r="X195" i="1173"/>
  <c r="AH195" i="1173"/>
  <c r="AI195" i="1173" s="1"/>
  <c r="W195" i="1173"/>
  <c r="X533" i="1173"/>
  <c r="W533" i="1173"/>
  <c r="AH533" i="1173"/>
  <c r="AI533" i="1173" s="1"/>
  <c r="W64" i="1173"/>
  <c r="X64" i="1173"/>
  <c r="AH64" i="1173"/>
  <c r="AI64" i="1173" s="1"/>
  <c r="W553" i="1173"/>
  <c r="X553" i="1173"/>
  <c r="AH553" i="1173"/>
  <c r="AI553" i="1173" s="1"/>
  <c r="X272" i="1173"/>
  <c r="AH272" i="1173"/>
  <c r="AI272" i="1173" s="1"/>
  <c r="W272" i="1173"/>
  <c r="X705" i="1173"/>
  <c r="W705" i="1173"/>
  <c r="AH705" i="1173"/>
  <c r="AI705" i="1173" s="1"/>
  <c r="X513" i="1173"/>
  <c r="W513" i="1173"/>
  <c r="AH513" i="1173"/>
  <c r="AI513" i="1173" s="1"/>
  <c r="AH738" i="1173"/>
  <c r="AI738" i="1173" s="1"/>
  <c r="W738" i="1173"/>
  <c r="X738" i="1173"/>
  <c r="X672" i="1173"/>
  <c r="AH672" i="1173"/>
  <c r="AI672" i="1173" s="1"/>
  <c r="W672" i="1173"/>
  <c r="W312" i="1173"/>
  <c r="AH312" i="1173"/>
  <c r="AI312" i="1173" s="1"/>
  <c r="X312" i="1173"/>
  <c r="W669" i="1173"/>
  <c r="AH669" i="1173"/>
  <c r="AI669" i="1173" s="1"/>
  <c r="X669" i="1173"/>
  <c r="W577" i="1173"/>
  <c r="AH577" i="1173"/>
  <c r="AI577" i="1173" s="1"/>
  <c r="X577" i="1173"/>
  <c r="W415" i="1173"/>
  <c r="X415" i="1173"/>
  <c r="AH415" i="1173"/>
  <c r="AI415" i="1173" s="1"/>
  <c r="W797" i="1173"/>
  <c r="AH797" i="1173"/>
  <c r="AI797" i="1173" s="1"/>
  <c r="X797" i="1173"/>
  <c r="W507" i="1173"/>
  <c r="X507" i="1173"/>
  <c r="AH507" i="1173"/>
  <c r="AI507" i="1173" s="1"/>
  <c r="X206" i="1173"/>
  <c r="AH206" i="1173"/>
  <c r="AI206" i="1173" s="1"/>
  <c r="W206" i="1173"/>
  <c r="X795" i="1173"/>
  <c r="W795" i="1173"/>
  <c r="AH795" i="1173"/>
  <c r="AI795" i="1173" s="1"/>
  <c r="W487" i="1173"/>
  <c r="AH487" i="1173"/>
  <c r="AI487" i="1173" s="1"/>
  <c r="X487" i="1173"/>
  <c r="W150" i="1173"/>
  <c r="AH150" i="1173"/>
  <c r="AI150" i="1173" s="1"/>
  <c r="X150" i="1173"/>
  <c r="W455" i="1173"/>
  <c r="AH455" i="1173"/>
  <c r="AI455" i="1173" s="1"/>
  <c r="X455" i="1173"/>
  <c r="AH805" i="1173"/>
  <c r="AI805" i="1173" s="1"/>
  <c r="X805" i="1173"/>
  <c r="W805" i="1173"/>
  <c r="AH45" i="1173"/>
  <c r="AI45" i="1173" s="1"/>
  <c r="W45" i="1173"/>
  <c r="X45" i="1173"/>
  <c r="W660" i="1173"/>
  <c r="X660" i="1173"/>
  <c r="AH660" i="1173"/>
  <c r="AI660" i="1173" s="1"/>
  <c r="W944" i="1173"/>
  <c r="X944" i="1173"/>
  <c r="AH944" i="1173"/>
  <c r="AI944" i="1173" s="1"/>
  <c r="AH469" i="1173"/>
  <c r="AI469" i="1173" s="1"/>
  <c r="W469" i="1173"/>
  <c r="X469" i="1173"/>
  <c r="AH762" i="1173"/>
  <c r="AI762" i="1173" s="1"/>
  <c r="W762" i="1173"/>
  <c r="X762" i="1173"/>
  <c r="X882" i="1173"/>
  <c r="AH882" i="1173"/>
  <c r="AI882" i="1173" s="1"/>
  <c r="W882" i="1173"/>
  <c r="AH573" i="1173"/>
  <c r="AI573" i="1173" s="1"/>
  <c r="X573" i="1173"/>
  <c r="W573" i="1173"/>
  <c r="X81" i="1173"/>
  <c r="AH81" i="1173"/>
  <c r="AI81" i="1173" s="1"/>
  <c r="W81" i="1173"/>
  <c r="X520" i="1173"/>
  <c r="W520" i="1173"/>
  <c r="AH520" i="1173"/>
  <c r="AI520" i="1173" s="1"/>
  <c r="X616" i="1173"/>
  <c r="AH616" i="1173"/>
  <c r="AI616" i="1173" s="1"/>
  <c r="W616" i="1173"/>
  <c r="W472" i="1173"/>
  <c r="AH472" i="1173"/>
  <c r="AI472" i="1173" s="1"/>
  <c r="X472" i="1173"/>
  <c r="W142" i="1173"/>
  <c r="AH142" i="1173"/>
  <c r="AI142" i="1173" s="1"/>
  <c r="X142" i="1173"/>
  <c r="AH517" i="1173"/>
  <c r="AI517" i="1173" s="1"/>
  <c r="W517" i="1173"/>
  <c r="X517" i="1173"/>
  <c r="X902" i="1173"/>
  <c r="W902" i="1173"/>
  <c r="AH902" i="1173"/>
  <c r="AI902" i="1173" s="1"/>
  <c r="AH878" i="1173"/>
  <c r="AI878" i="1173" s="1"/>
  <c r="X878" i="1173"/>
  <c r="W878" i="1173"/>
  <c r="W76" i="1173"/>
  <c r="AH76" i="1173"/>
  <c r="AI76" i="1173" s="1"/>
  <c r="X76" i="1173"/>
  <c r="W499" i="1173"/>
  <c r="AH499" i="1173"/>
  <c r="AI499" i="1173" s="1"/>
  <c r="X499" i="1173"/>
  <c r="AH411" i="1173"/>
  <c r="AI411" i="1173" s="1"/>
  <c r="X411" i="1173"/>
  <c r="W411" i="1173"/>
  <c r="X165" i="1173"/>
  <c r="AH165" i="1173"/>
  <c r="AI165" i="1173" s="1"/>
  <c r="W165" i="1173"/>
  <c r="AH606" i="1173"/>
  <c r="AI606" i="1173" s="1"/>
  <c r="X606" i="1173"/>
  <c r="W606" i="1173"/>
  <c r="W704" i="1173"/>
  <c r="X704" i="1173"/>
  <c r="AH704" i="1173"/>
  <c r="AI704" i="1173" s="1"/>
  <c r="AH721" i="1173"/>
  <c r="AI721" i="1173" s="1"/>
  <c r="W721" i="1173"/>
  <c r="X721" i="1173"/>
  <c r="AH99" i="1173"/>
  <c r="AI99" i="1173" s="1"/>
  <c r="W99" i="1173"/>
  <c r="X99" i="1173"/>
  <c r="AH848" i="1173"/>
  <c r="AI848" i="1173" s="1"/>
  <c r="X848" i="1173"/>
  <c r="W848" i="1173"/>
  <c r="W417" i="1173"/>
  <c r="AH417" i="1173"/>
  <c r="AI417" i="1173" s="1"/>
  <c r="X417" i="1173"/>
  <c r="AH773" i="1173"/>
  <c r="AI773" i="1173" s="1"/>
  <c r="X773" i="1173"/>
  <c r="W773" i="1173"/>
  <c r="AH595" i="1173"/>
  <c r="AI595" i="1173" s="1"/>
  <c r="W595" i="1173"/>
  <c r="X595" i="1173"/>
  <c r="X503" i="1173"/>
  <c r="W503" i="1173"/>
  <c r="AH503" i="1173"/>
  <c r="AI503" i="1173" s="1"/>
  <c r="W753" i="1173"/>
  <c r="X753" i="1173"/>
  <c r="AH753" i="1173"/>
  <c r="AI753" i="1173" s="1"/>
  <c r="AH900" i="1173"/>
  <c r="AI900" i="1173" s="1"/>
  <c r="X900" i="1173"/>
  <c r="W900" i="1173"/>
  <c r="W269" i="1173"/>
  <c r="X269" i="1173"/>
  <c r="AH269" i="1173"/>
  <c r="AI269" i="1173" s="1"/>
  <c r="W257" i="1173"/>
  <c r="AH257" i="1173"/>
  <c r="AI257" i="1173" s="1"/>
  <c r="X257" i="1173"/>
  <c r="AH70" i="1173"/>
  <c r="AI70" i="1173" s="1"/>
  <c r="W70" i="1173"/>
  <c r="X70" i="1173"/>
  <c r="X229" i="1173"/>
  <c r="W229" i="1173"/>
  <c r="AH229" i="1173"/>
  <c r="AI229" i="1173" s="1"/>
  <c r="AH210" i="1173"/>
  <c r="AI210" i="1173" s="1"/>
  <c r="W210" i="1173"/>
  <c r="X210" i="1173"/>
  <c r="X316" i="1173"/>
  <c r="W316" i="1173"/>
  <c r="AH316" i="1173"/>
  <c r="AI316" i="1173" s="1"/>
  <c r="X890" i="1173"/>
  <c r="AH890" i="1173"/>
  <c r="AI890" i="1173" s="1"/>
  <c r="W890" i="1173"/>
  <c r="AH581" i="1173"/>
  <c r="AI581" i="1173" s="1"/>
  <c r="W581" i="1173"/>
  <c r="X581" i="1173"/>
  <c r="W270" i="1173"/>
  <c r="AH270" i="1173"/>
  <c r="AI270" i="1173" s="1"/>
  <c r="X270" i="1173"/>
  <c r="X254" i="1173"/>
  <c r="W254" i="1173"/>
  <c r="AH254" i="1173"/>
  <c r="AI254" i="1173" s="1"/>
  <c r="AH783" i="1173"/>
  <c r="AI783" i="1173" s="1"/>
  <c r="X783" i="1173"/>
  <c r="W783" i="1173"/>
  <c r="X904" i="1173"/>
  <c r="W904" i="1173"/>
  <c r="AH904" i="1173"/>
  <c r="AI904" i="1173" s="1"/>
  <c r="W497" i="1173"/>
  <c r="X497" i="1173"/>
  <c r="AH497" i="1173"/>
  <c r="AI497" i="1173" s="1"/>
  <c r="X98" i="1173"/>
  <c r="W98" i="1173"/>
  <c r="AH98" i="1173"/>
  <c r="AI98" i="1173" s="1"/>
  <c r="AH948" i="1173"/>
  <c r="AI948" i="1173" s="1"/>
  <c r="X948" i="1173"/>
  <c r="W948" i="1173"/>
  <c r="X652" i="1173"/>
  <c r="W652" i="1173"/>
  <c r="AH652" i="1173"/>
  <c r="AI652" i="1173" s="1"/>
  <c r="X43" i="1173"/>
  <c r="W43" i="1173"/>
  <c r="AH43" i="1173"/>
  <c r="AI43" i="1173" s="1"/>
  <c r="X566" i="1173"/>
  <c r="W566" i="1173"/>
  <c r="AH566" i="1173"/>
  <c r="AI566" i="1173" s="1"/>
  <c r="X442" i="1173"/>
  <c r="AH442" i="1173"/>
  <c r="AI442" i="1173" s="1"/>
  <c r="W442" i="1173"/>
  <c r="X524" i="1173"/>
  <c r="AH524" i="1173"/>
  <c r="AI524" i="1173" s="1"/>
  <c r="W524" i="1173"/>
  <c r="W741" i="1173"/>
  <c r="AH741" i="1173"/>
  <c r="AI741" i="1173" s="1"/>
  <c r="X741" i="1173"/>
  <c r="W883" i="1173"/>
  <c r="AH883" i="1173"/>
  <c r="AI883" i="1173" s="1"/>
  <c r="X883" i="1173"/>
  <c r="W804" i="1173"/>
  <c r="X804" i="1173"/>
  <c r="AH804" i="1173"/>
  <c r="AI804" i="1173" s="1"/>
  <c r="W922" i="1173"/>
  <c r="AH922" i="1173"/>
  <c r="AI922" i="1173" s="1"/>
  <c r="X922" i="1173"/>
  <c r="X907" i="1173"/>
  <c r="AH907" i="1173"/>
  <c r="AI907" i="1173" s="1"/>
  <c r="W907" i="1173"/>
  <c r="W934" i="1173"/>
  <c r="X934" i="1173"/>
  <c r="AH934" i="1173"/>
  <c r="AI934" i="1173" s="1"/>
  <c r="W638" i="1173"/>
  <c r="X638" i="1173"/>
  <c r="AH638" i="1173"/>
  <c r="AI638" i="1173" s="1"/>
  <c r="X303" i="1173"/>
  <c r="W303" i="1173"/>
  <c r="AH303" i="1173"/>
  <c r="AI303" i="1173" s="1"/>
  <c r="W532" i="1173"/>
  <c r="X532" i="1173"/>
  <c r="AH532" i="1173"/>
  <c r="AI532" i="1173" s="1"/>
  <c r="AH569" i="1173"/>
  <c r="AI569" i="1173" s="1"/>
  <c r="X569" i="1173"/>
  <c r="W569" i="1173"/>
  <c r="X320" i="1173"/>
  <c r="AH320" i="1173"/>
  <c r="AI320" i="1173" s="1"/>
  <c r="W320" i="1173"/>
  <c r="AH600" i="1173"/>
  <c r="AI600" i="1173" s="1"/>
  <c r="X600" i="1173"/>
  <c r="W600" i="1173"/>
  <c r="W213" i="1173"/>
  <c r="X213" i="1173"/>
  <c r="AH213" i="1173"/>
  <c r="AI213" i="1173" s="1"/>
  <c r="X624" i="1173"/>
  <c r="W624" i="1173"/>
  <c r="AH624" i="1173"/>
  <c r="AI624" i="1173" s="1"/>
  <c r="X431" i="1173"/>
  <c r="AH431" i="1173"/>
  <c r="AI431" i="1173" s="1"/>
  <c r="W431" i="1173"/>
  <c r="X176" i="1173"/>
  <c r="AH176" i="1173"/>
  <c r="AI176" i="1173" s="1"/>
  <c r="W176" i="1173"/>
  <c r="W518" i="1173"/>
  <c r="X518" i="1173"/>
  <c r="AH518" i="1173"/>
  <c r="AI518" i="1173" s="1"/>
  <c r="AH322" i="1173"/>
  <c r="AI322" i="1173" s="1"/>
  <c r="X322" i="1173"/>
  <c r="W322" i="1173"/>
  <c r="W531" i="1173"/>
  <c r="AH531" i="1173"/>
  <c r="AI531" i="1173" s="1"/>
  <c r="X531" i="1173"/>
  <c r="X240" i="1173"/>
  <c r="AH240" i="1173"/>
  <c r="AI240" i="1173" s="1"/>
  <c r="W240" i="1173"/>
  <c r="W631" i="1173"/>
  <c r="AH631" i="1173"/>
  <c r="AI631" i="1173" s="1"/>
  <c r="X631" i="1173"/>
  <c r="X407" i="1173"/>
  <c r="W407" i="1173"/>
  <c r="AH407" i="1173"/>
  <c r="AI407" i="1173" s="1"/>
  <c r="W148" i="1173"/>
  <c r="X148" i="1173"/>
  <c r="AH148" i="1173"/>
  <c r="AI148" i="1173" s="1"/>
  <c r="X588" i="1173"/>
  <c r="W588" i="1173"/>
  <c r="AH588" i="1173"/>
  <c r="AI588" i="1173" s="1"/>
  <c r="W405" i="1173"/>
  <c r="X405" i="1173"/>
  <c r="AH405" i="1173"/>
  <c r="AI405" i="1173" s="1"/>
  <c r="X130" i="1173"/>
  <c r="AH130" i="1173"/>
  <c r="AI130" i="1173" s="1"/>
  <c r="W130" i="1173"/>
  <c r="W596" i="1173"/>
  <c r="AH596" i="1173"/>
  <c r="AI596" i="1173" s="1"/>
  <c r="X596" i="1173"/>
  <c r="X327" i="1173"/>
  <c r="AH327" i="1173"/>
  <c r="AI327" i="1173" s="1"/>
  <c r="W327" i="1173"/>
  <c r="X819" i="1173"/>
  <c r="AH819" i="1173"/>
  <c r="AI819" i="1173" s="1"/>
  <c r="W819" i="1173"/>
  <c r="AH401" i="1173"/>
  <c r="AI401" i="1173" s="1"/>
  <c r="X401" i="1173"/>
  <c r="W401" i="1173"/>
  <c r="W88" i="1173"/>
  <c r="X88" i="1173"/>
  <c r="AH88" i="1173"/>
  <c r="AI88" i="1173" s="1"/>
  <c r="W592" i="1173"/>
  <c r="AH592" i="1173"/>
  <c r="AI592" i="1173" s="1"/>
  <c r="X592" i="1173"/>
  <c r="W205" i="1173"/>
  <c r="X205" i="1173"/>
  <c r="AH205" i="1173"/>
  <c r="AI205" i="1173" s="1"/>
  <c r="AH844" i="1173"/>
  <c r="AI844" i="1173" s="1"/>
  <c r="W844" i="1173"/>
  <c r="X844" i="1173"/>
  <c r="X292" i="1173"/>
  <c r="AH292" i="1173"/>
  <c r="AI292" i="1173" s="1"/>
  <c r="W292" i="1173"/>
  <c r="AH740" i="1173"/>
  <c r="AI740" i="1173" s="1"/>
  <c r="W740" i="1173"/>
  <c r="X740" i="1173"/>
  <c r="W197" i="1173"/>
  <c r="X197" i="1173"/>
  <c r="AH197" i="1173"/>
  <c r="AI197" i="1173" s="1"/>
  <c r="W72" i="1173"/>
  <c r="AH72" i="1173"/>
  <c r="AI72" i="1173" s="1"/>
  <c r="X72" i="1173"/>
  <c r="W690" i="1173"/>
  <c r="X690" i="1173"/>
  <c r="AH690" i="1173"/>
  <c r="AI690" i="1173" s="1"/>
  <c r="W521" i="1173"/>
  <c r="AH521" i="1173"/>
  <c r="AI521" i="1173" s="1"/>
  <c r="X521" i="1173"/>
  <c r="AH424" i="1173"/>
  <c r="AI424" i="1173" s="1"/>
  <c r="W424" i="1173"/>
  <c r="X424" i="1173"/>
  <c r="AH558" i="1173"/>
  <c r="AI558" i="1173" s="1"/>
  <c r="W558" i="1173"/>
  <c r="X558" i="1173"/>
  <c r="AH714" i="1173"/>
  <c r="AI714" i="1173" s="1"/>
  <c r="W714" i="1173"/>
  <c r="X714" i="1173"/>
  <c r="AH767" i="1173"/>
  <c r="AI767" i="1173" s="1"/>
  <c r="W767" i="1173"/>
  <c r="X767" i="1173"/>
  <c r="AH466" i="1173"/>
  <c r="AI466" i="1173" s="1"/>
  <c r="W466" i="1173"/>
  <c r="X466" i="1173"/>
  <c r="AH726" i="1173"/>
  <c r="AI726" i="1173" s="1"/>
  <c r="W726" i="1173"/>
  <c r="X726" i="1173"/>
  <c r="X791" i="1173"/>
  <c r="AH791" i="1173"/>
  <c r="AI791" i="1173" s="1"/>
  <c r="W791" i="1173"/>
  <c r="X93" i="1173"/>
  <c r="W93" i="1173"/>
  <c r="AH93" i="1173"/>
  <c r="AI93" i="1173" s="1"/>
  <c r="X511" i="1173"/>
  <c r="W511" i="1173"/>
  <c r="AH511" i="1173"/>
  <c r="AI511" i="1173" s="1"/>
  <c r="AH781" i="1173"/>
  <c r="AI781" i="1173" s="1"/>
  <c r="W781" i="1173"/>
  <c r="X781" i="1173"/>
  <c r="X61" i="1173"/>
  <c r="W61" i="1173"/>
  <c r="AH61" i="1173"/>
  <c r="AI61" i="1173" s="1"/>
  <c r="AH880" i="1173"/>
  <c r="AI880" i="1173" s="1"/>
  <c r="W880" i="1173"/>
  <c r="X880" i="1173"/>
  <c r="AH947" i="1173"/>
  <c r="AI947" i="1173" s="1"/>
  <c r="X947" i="1173"/>
  <c r="W947" i="1173"/>
  <c r="AH107" i="1173"/>
  <c r="AI107" i="1173" s="1"/>
  <c r="X107" i="1173"/>
  <c r="W107" i="1173"/>
  <c r="AH453" i="1173"/>
  <c r="AI453" i="1173" s="1"/>
  <c r="W453" i="1173"/>
  <c r="X453" i="1173"/>
  <c r="AH775" i="1173"/>
  <c r="AI775" i="1173" s="1"/>
  <c r="X775" i="1173"/>
  <c r="W775" i="1173"/>
  <c r="X485" i="1173"/>
  <c r="W485" i="1173"/>
  <c r="AH485" i="1173"/>
  <c r="AI485" i="1173" s="1"/>
  <c r="X687" i="1173"/>
  <c r="AH687" i="1173"/>
  <c r="AI687" i="1173" s="1"/>
  <c r="W687" i="1173"/>
  <c r="X446" i="1173"/>
  <c r="W446" i="1173"/>
  <c r="AH446" i="1173"/>
  <c r="AI446" i="1173" s="1"/>
  <c r="AH122" i="1173"/>
  <c r="AI122" i="1173" s="1"/>
  <c r="X122" i="1173"/>
  <c r="W122" i="1173"/>
  <c r="AH252" i="1173"/>
  <c r="AI252" i="1173" s="1"/>
  <c r="X252" i="1173"/>
  <c r="W252" i="1173"/>
  <c r="X352" i="1173"/>
  <c r="W352" i="1173"/>
  <c r="AH352" i="1173"/>
  <c r="AI352" i="1173" s="1"/>
  <c r="W841" i="1173"/>
  <c r="X841" i="1173"/>
  <c r="AH841" i="1173"/>
  <c r="AI841" i="1173" s="1"/>
  <c r="W539" i="1173"/>
  <c r="AH539" i="1173"/>
  <c r="AI539" i="1173" s="1"/>
  <c r="X539" i="1173"/>
  <c r="W799" i="1173"/>
  <c r="X799" i="1173"/>
  <c r="AH799" i="1173"/>
  <c r="AI799" i="1173" s="1"/>
  <c r="W201" i="1173"/>
  <c r="X201" i="1173"/>
  <c r="AH201" i="1173"/>
  <c r="AI201" i="1173" s="1"/>
  <c r="X610" i="1173"/>
  <c r="AH610" i="1173"/>
  <c r="AI610" i="1173" s="1"/>
  <c r="W610" i="1173"/>
  <c r="X402" i="1173"/>
  <c r="W402" i="1173"/>
  <c r="AH402" i="1173"/>
  <c r="AI402" i="1173" s="1"/>
  <c r="X924" i="1173"/>
  <c r="AH924" i="1173"/>
  <c r="AI924" i="1173" s="1"/>
  <c r="W924" i="1173"/>
  <c r="X395" i="1173"/>
  <c r="AH395" i="1173"/>
  <c r="AI395" i="1173" s="1"/>
  <c r="W395" i="1173"/>
  <c r="AH815" i="1173"/>
  <c r="AI815" i="1173" s="1"/>
  <c r="W815" i="1173"/>
  <c r="X815" i="1173"/>
  <c r="X202" i="1173"/>
  <c r="AH202" i="1173"/>
  <c r="AI202" i="1173" s="1"/>
  <c r="W202" i="1173"/>
  <c r="X56" i="1173"/>
  <c r="W56" i="1173"/>
  <c r="AH56" i="1173"/>
  <c r="AI56" i="1173" s="1"/>
  <c r="AH716" i="1173"/>
  <c r="AI716" i="1173" s="1"/>
  <c r="W716" i="1173"/>
  <c r="X716" i="1173"/>
  <c r="W110" i="1173"/>
  <c r="X110" i="1173"/>
  <c r="AH110" i="1173"/>
  <c r="AI110" i="1173" s="1"/>
  <c r="AH746" i="1173"/>
  <c r="AI746" i="1173" s="1"/>
  <c r="X746" i="1173"/>
  <c r="W746" i="1173"/>
  <c r="AH733" i="1173"/>
  <c r="AI733" i="1173" s="1"/>
  <c r="W733" i="1173"/>
  <c r="X733" i="1173"/>
  <c r="X927" i="1173"/>
  <c r="W927" i="1173"/>
  <c r="AH927" i="1173"/>
  <c r="AI927" i="1173" s="1"/>
  <c r="W318" i="1173"/>
  <c r="AH318" i="1173"/>
  <c r="AI318" i="1173" s="1"/>
  <c r="X318" i="1173"/>
  <c r="X875" i="1173"/>
  <c r="W875" i="1173"/>
  <c r="AH875" i="1173"/>
  <c r="AI875" i="1173" s="1"/>
  <c r="W422" i="1173"/>
  <c r="X422" i="1173"/>
  <c r="AH422" i="1173"/>
  <c r="AI422" i="1173" s="1"/>
  <c r="W423" i="1173"/>
  <c r="X423" i="1173"/>
  <c r="AH423" i="1173"/>
  <c r="AI423" i="1173" s="1"/>
  <c r="AH386" i="1173"/>
  <c r="AI386" i="1173" s="1"/>
  <c r="X386" i="1173"/>
  <c r="W386" i="1173"/>
  <c r="X685" i="1173"/>
  <c r="AH685" i="1173"/>
  <c r="AI685" i="1173" s="1"/>
  <c r="W685" i="1173"/>
  <c r="X857" i="1173"/>
  <c r="W857" i="1173"/>
  <c r="AH857" i="1173"/>
  <c r="AI857" i="1173" s="1"/>
  <c r="AH766" i="1173"/>
  <c r="AI766" i="1173" s="1"/>
  <c r="X766" i="1173"/>
  <c r="W766" i="1173"/>
  <c r="AH940" i="1173"/>
  <c r="AI940" i="1173" s="1"/>
  <c r="X940" i="1173"/>
  <c r="W940" i="1173"/>
  <c r="W839" i="1173"/>
  <c r="AH839" i="1173"/>
  <c r="AI839" i="1173" s="1"/>
  <c r="X839" i="1173"/>
  <c r="W871" i="1173"/>
  <c r="AH871" i="1173"/>
  <c r="AI871" i="1173" s="1"/>
  <c r="X871" i="1173"/>
  <c r="W644" i="1173"/>
  <c r="AH644" i="1173"/>
  <c r="AI644" i="1173" s="1"/>
  <c r="X644" i="1173"/>
  <c r="W387" i="1173"/>
  <c r="AH387" i="1173"/>
  <c r="AI387" i="1173" s="1"/>
  <c r="X387" i="1173"/>
  <c r="W156" i="1173"/>
  <c r="AH156" i="1173"/>
  <c r="AI156" i="1173" s="1"/>
  <c r="X156" i="1173"/>
  <c r="X584" i="1173"/>
  <c r="W584" i="1173"/>
  <c r="AH584" i="1173"/>
  <c r="AI584" i="1173" s="1"/>
  <c r="W429" i="1173"/>
  <c r="AH429" i="1173"/>
  <c r="AI429" i="1173" s="1"/>
  <c r="X429" i="1173"/>
  <c r="AH105" i="1173"/>
  <c r="AI105" i="1173" s="1"/>
  <c r="W105" i="1173"/>
  <c r="X105" i="1173"/>
  <c r="W184" i="1173"/>
  <c r="AH184" i="1173"/>
  <c r="AI184" i="1173" s="1"/>
  <c r="X184" i="1173"/>
  <c r="W613" i="1173"/>
  <c r="X613" i="1173"/>
  <c r="AH613" i="1173"/>
  <c r="AI613" i="1173" s="1"/>
  <c r="W384" i="1173"/>
  <c r="AH384" i="1173"/>
  <c r="AI384" i="1173" s="1"/>
  <c r="X384" i="1173"/>
  <c r="X152" i="1173"/>
  <c r="W152" i="1173"/>
  <c r="AH152" i="1173"/>
  <c r="AI152" i="1173" s="1"/>
  <c r="W514" i="1173"/>
  <c r="AH514" i="1173"/>
  <c r="AI514" i="1173" s="1"/>
  <c r="X514" i="1173"/>
  <c r="X910" i="1173"/>
  <c r="W910" i="1173"/>
  <c r="AH910" i="1173"/>
  <c r="AI910" i="1173" s="1"/>
  <c r="W512" i="1173"/>
  <c r="X512" i="1173"/>
  <c r="AH512" i="1173"/>
  <c r="AI512" i="1173" s="1"/>
  <c r="W189" i="1173"/>
  <c r="X189" i="1173"/>
  <c r="AH189" i="1173"/>
  <c r="AI189" i="1173" s="1"/>
  <c r="X594" i="1173"/>
  <c r="W594" i="1173"/>
  <c r="AH594" i="1173"/>
  <c r="AI594" i="1173" s="1"/>
  <c r="W468" i="1173"/>
  <c r="AH468" i="1173"/>
  <c r="AI468" i="1173" s="1"/>
  <c r="X468" i="1173"/>
  <c r="AH296" i="1173"/>
  <c r="AI296" i="1173" s="1"/>
  <c r="W296" i="1173"/>
  <c r="X296" i="1173"/>
  <c r="X664" i="1173"/>
  <c r="W664" i="1173"/>
  <c r="AH664" i="1173"/>
  <c r="AI664" i="1173" s="1"/>
  <c r="W328" i="1173"/>
  <c r="X328" i="1173"/>
  <c r="AH328" i="1173"/>
  <c r="AI328" i="1173" s="1"/>
  <c r="AH732" i="1173"/>
  <c r="AI732" i="1173" s="1"/>
  <c r="X732" i="1173"/>
  <c r="W732" i="1173"/>
  <c r="W611" i="1173"/>
  <c r="X611" i="1173"/>
  <c r="AH611" i="1173"/>
  <c r="AI611" i="1173" s="1"/>
  <c r="W265" i="1173"/>
  <c r="AH265" i="1173"/>
  <c r="AI265" i="1173" s="1"/>
  <c r="X265" i="1173"/>
  <c r="X755" i="1173"/>
  <c r="W755" i="1173"/>
  <c r="AH755" i="1173"/>
  <c r="AI755" i="1173" s="1"/>
  <c r="AH342" i="1173"/>
  <c r="AI342" i="1173" s="1"/>
  <c r="W342" i="1173"/>
  <c r="X342" i="1173"/>
  <c r="W78" i="1173"/>
  <c r="AH78" i="1173"/>
  <c r="AI78" i="1173" s="1"/>
  <c r="X78" i="1173"/>
  <c r="X627" i="1173"/>
  <c r="W627" i="1173"/>
  <c r="AH627" i="1173"/>
  <c r="AI627" i="1173" s="1"/>
  <c r="X482" i="1173"/>
  <c r="AH482" i="1173"/>
  <c r="AI482" i="1173" s="1"/>
  <c r="W482" i="1173"/>
  <c r="X246" i="1173"/>
  <c r="W246" i="1173"/>
  <c r="AH246" i="1173"/>
  <c r="AI246" i="1173" s="1"/>
  <c r="X311" i="1173"/>
  <c r="W311" i="1173"/>
  <c r="AH311" i="1173"/>
  <c r="AI311" i="1173" s="1"/>
  <c r="AH421" i="1173"/>
  <c r="AI421" i="1173" s="1"/>
  <c r="X421" i="1173"/>
  <c r="W421" i="1173"/>
  <c r="AH787" i="1173"/>
  <c r="AI787" i="1173" s="1"/>
  <c r="X787" i="1173"/>
  <c r="W787" i="1173"/>
  <c r="AH905" i="1173"/>
  <c r="AI905" i="1173" s="1"/>
  <c r="X905" i="1173"/>
  <c r="W905" i="1173"/>
  <c r="AH286" i="1173"/>
  <c r="AI286" i="1173" s="1"/>
  <c r="X286" i="1173"/>
  <c r="W286" i="1173"/>
  <c r="X279" i="1173"/>
  <c r="W279" i="1173"/>
  <c r="AH279" i="1173"/>
  <c r="AI279" i="1173" s="1"/>
  <c r="X763" i="1173"/>
  <c r="W763" i="1173"/>
  <c r="AH763" i="1173"/>
  <c r="AI763" i="1173" s="1"/>
  <c r="X136" i="1173"/>
  <c r="AH136" i="1173"/>
  <c r="AI136" i="1173" s="1"/>
  <c r="W136" i="1173"/>
  <c r="AH349" i="1173"/>
  <c r="AI349" i="1173" s="1"/>
  <c r="X349" i="1173"/>
  <c r="W349" i="1173"/>
  <c r="W568" i="1173"/>
  <c r="X568" i="1173"/>
  <c r="AH568" i="1173"/>
  <c r="AI568" i="1173" s="1"/>
  <c r="AH116" i="1173"/>
  <c r="AI116" i="1173" s="1"/>
  <c r="X116" i="1173"/>
  <c r="W116" i="1173"/>
  <c r="AH826" i="1173"/>
  <c r="AI826" i="1173" s="1"/>
  <c r="X826" i="1173"/>
  <c r="W826" i="1173"/>
  <c r="AH876" i="1173"/>
  <c r="AI876" i="1173" s="1"/>
  <c r="W876" i="1173"/>
  <c r="X876" i="1173"/>
  <c r="W450" i="1173"/>
  <c r="AH450" i="1173"/>
  <c r="AI450" i="1173" s="1"/>
  <c r="X450" i="1173"/>
  <c r="W400" i="1173"/>
  <c r="AH400" i="1173"/>
  <c r="AI400" i="1173" s="1"/>
  <c r="X400" i="1173"/>
  <c r="W126" i="1173"/>
  <c r="X126" i="1173"/>
  <c r="AH126" i="1173"/>
  <c r="AI126" i="1173" s="1"/>
  <c r="AH892" i="1173"/>
  <c r="AI892" i="1173" s="1"/>
  <c r="W892" i="1173"/>
  <c r="X892" i="1173"/>
  <c r="AH385" i="1173"/>
  <c r="AI385" i="1173" s="1"/>
  <c r="X385" i="1173"/>
  <c r="W385" i="1173"/>
  <c r="X211" i="1173"/>
  <c r="AH211" i="1173"/>
  <c r="AI211" i="1173" s="1"/>
  <c r="W211" i="1173"/>
  <c r="AH430" i="1173"/>
  <c r="AI430" i="1173" s="1"/>
  <c r="X430" i="1173"/>
  <c r="W430" i="1173"/>
  <c r="AH748" i="1173"/>
  <c r="AI748" i="1173" s="1"/>
  <c r="X748" i="1173"/>
  <c r="W748" i="1173"/>
  <c r="X132" i="1173"/>
  <c r="AH132" i="1173"/>
  <c r="AI132" i="1173" s="1"/>
  <c r="W132" i="1173"/>
  <c r="W452" i="1173"/>
  <c r="X452" i="1173"/>
  <c r="AH452" i="1173"/>
  <c r="AI452" i="1173" s="1"/>
  <c r="X234" i="1173"/>
  <c r="W234" i="1173"/>
  <c r="AH234" i="1173"/>
  <c r="AI234" i="1173" s="1"/>
  <c r="X917" i="1173"/>
  <c r="W917" i="1173"/>
  <c r="AH917" i="1173"/>
  <c r="AI917" i="1173" s="1"/>
  <c r="X302" i="1173"/>
  <c r="AH302" i="1173"/>
  <c r="AI302" i="1173" s="1"/>
  <c r="W302" i="1173"/>
  <c r="W329" i="1173"/>
  <c r="X329" i="1173"/>
  <c r="AH329" i="1173"/>
  <c r="AI329" i="1173" s="1"/>
  <c r="X187" i="1173"/>
  <c r="AH187" i="1173"/>
  <c r="AI187" i="1173" s="1"/>
  <c r="W187" i="1173"/>
  <c r="X889" i="1173"/>
  <c r="W889" i="1173"/>
  <c r="AH889" i="1173"/>
  <c r="AI889" i="1173" s="1"/>
  <c r="AH204" i="1173"/>
  <c r="AI204" i="1173" s="1"/>
  <c r="X204" i="1173"/>
  <c r="W204" i="1173"/>
  <c r="W191" i="1173"/>
  <c r="AH191" i="1173"/>
  <c r="AI191" i="1173" s="1"/>
  <c r="X191" i="1173"/>
  <c r="W474" i="1173"/>
  <c r="X474" i="1173"/>
  <c r="AH474" i="1173"/>
  <c r="AI474" i="1173" s="1"/>
  <c r="X622" i="1173"/>
  <c r="W622" i="1173"/>
  <c r="AH622" i="1173"/>
  <c r="AI622" i="1173" s="1"/>
  <c r="AH391" i="1173"/>
  <c r="AI391" i="1173" s="1"/>
  <c r="X391" i="1173"/>
  <c r="W391" i="1173"/>
  <c r="AH190" i="1173"/>
  <c r="AI190" i="1173" s="1"/>
  <c r="W190" i="1173"/>
  <c r="X190" i="1173"/>
  <c r="AH154" i="1173"/>
  <c r="AI154" i="1173" s="1"/>
  <c r="X154" i="1173"/>
  <c r="W154" i="1173"/>
  <c r="W899" i="1173"/>
  <c r="AH899" i="1173"/>
  <c r="AI899" i="1173" s="1"/>
  <c r="X899" i="1173"/>
  <c r="W180" i="1173"/>
  <c r="X180" i="1173"/>
  <c r="AH180" i="1173"/>
  <c r="AI180" i="1173" s="1"/>
  <c r="X138" i="1173"/>
  <c r="AH138" i="1173"/>
  <c r="AI138" i="1173" s="1"/>
  <c r="W138" i="1173"/>
  <c r="AH865" i="1173"/>
  <c r="AI865" i="1173" s="1"/>
  <c r="X865" i="1173"/>
  <c r="W865" i="1173"/>
  <c r="X792" i="1173"/>
  <c r="W792" i="1173"/>
  <c r="AH792" i="1173"/>
  <c r="AI792" i="1173" s="1"/>
  <c r="W335" i="1173"/>
  <c r="AH335" i="1173"/>
  <c r="AI335" i="1173" s="1"/>
  <c r="X335" i="1173"/>
  <c r="AH825" i="1173"/>
  <c r="AI825" i="1173" s="1"/>
  <c r="W825" i="1173"/>
  <c r="X825" i="1173"/>
  <c r="AH710" i="1173"/>
  <c r="AI710" i="1173" s="1"/>
  <c r="W710" i="1173"/>
  <c r="X710" i="1173"/>
  <c r="AH817" i="1173"/>
  <c r="AI817" i="1173" s="1"/>
  <c r="W817" i="1173"/>
  <c r="X817" i="1173"/>
  <c r="X895" i="1173"/>
  <c r="W895" i="1173"/>
  <c r="AH895" i="1173"/>
  <c r="AI895" i="1173" s="1"/>
  <c r="W338" i="1173"/>
  <c r="AH338" i="1173"/>
  <c r="AI338" i="1173" s="1"/>
  <c r="X338" i="1173"/>
  <c r="AH44" i="1173"/>
  <c r="AI44" i="1173" s="1"/>
  <c r="X44" i="1173"/>
  <c r="W44" i="1173"/>
  <c r="W449" i="1173"/>
  <c r="X449" i="1173"/>
  <c r="AH449" i="1173"/>
  <c r="AI449" i="1173" s="1"/>
  <c r="X949" i="1173"/>
  <c r="W949" i="1173"/>
  <c r="AH949" i="1173"/>
  <c r="AI949" i="1173" s="1"/>
  <c r="X247" i="1173"/>
  <c r="W247" i="1173"/>
  <c r="AH247" i="1173"/>
  <c r="AI247" i="1173" s="1"/>
  <c r="X925" i="1173"/>
  <c r="W925" i="1173"/>
  <c r="AH925" i="1173"/>
  <c r="AI925" i="1173" s="1"/>
  <c r="AH818" i="1173"/>
  <c r="AI818" i="1173" s="1"/>
  <c r="X818" i="1173"/>
  <c r="W818" i="1173"/>
  <c r="W266" i="1173"/>
  <c r="X266" i="1173"/>
  <c r="AH266" i="1173"/>
  <c r="AI266" i="1173" s="1"/>
  <c r="W73" i="1173"/>
  <c r="AH73" i="1173"/>
  <c r="AI73" i="1173" s="1"/>
  <c r="X73" i="1173"/>
  <c r="W680" i="1173"/>
  <c r="X680" i="1173"/>
  <c r="AH680" i="1173"/>
  <c r="AI680" i="1173" s="1"/>
  <c r="X810" i="1173"/>
  <c r="AH810" i="1173"/>
  <c r="AI810" i="1173" s="1"/>
  <c r="W810" i="1173"/>
  <c r="X730" i="1173"/>
  <c r="W730" i="1173"/>
  <c r="AH730" i="1173"/>
  <c r="AI730" i="1173" s="1"/>
  <c r="W801" i="1173"/>
  <c r="AH801" i="1173"/>
  <c r="AI801" i="1173" s="1"/>
  <c r="X801" i="1173"/>
  <c r="X849" i="1173"/>
  <c r="W849" i="1173"/>
  <c r="AH849" i="1173"/>
  <c r="AI849" i="1173" s="1"/>
  <c r="W833" i="1173"/>
  <c r="AH833" i="1173"/>
  <c r="AI833" i="1173" s="1"/>
  <c r="X833" i="1173"/>
  <c r="W662" i="1173"/>
  <c r="AH662" i="1173"/>
  <c r="AI662" i="1173" s="1"/>
  <c r="X662" i="1173"/>
  <c r="AH261" i="1173"/>
  <c r="AI261" i="1173" s="1"/>
  <c r="X261" i="1173"/>
  <c r="W261" i="1173"/>
  <c r="AH725" i="1173"/>
  <c r="AI725" i="1173" s="1"/>
  <c r="W725" i="1173"/>
  <c r="X725" i="1173"/>
  <c r="W614" i="1173"/>
  <c r="AH614" i="1173"/>
  <c r="AI614" i="1173" s="1"/>
  <c r="X614" i="1173"/>
  <c r="W253" i="1173"/>
  <c r="AH253" i="1173"/>
  <c r="AI253" i="1173" s="1"/>
  <c r="X253" i="1173"/>
  <c r="AH304" i="1173"/>
  <c r="AI304" i="1173" s="1"/>
  <c r="X304" i="1173"/>
  <c r="W304" i="1173"/>
  <c r="X200" i="1173"/>
  <c r="W200" i="1173"/>
  <c r="AH200" i="1173"/>
  <c r="AI200" i="1173" s="1"/>
  <c r="X655" i="1173"/>
  <c r="AH655" i="1173"/>
  <c r="AI655" i="1173" s="1"/>
  <c r="W655" i="1173"/>
  <c r="AH371" i="1173"/>
  <c r="AI371" i="1173" s="1"/>
  <c r="X371" i="1173"/>
  <c r="W371" i="1173"/>
  <c r="W133" i="1173"/>
  <c r="AH133" i="1173"/>
  <c r="AI133" i="1173" s="1"/>
  <c r="X133" i="1173"/>
  <c r="X495" i="1173"/>
  <c r="W495" i="1173"/>
  <c r="AH495" i="1173"/>
  <c r="AI495" i="1173" s="1"/>
  <c r="AH435" i="1173"/>
  <c r="AI435" i="1173" s="1"/>
  <c r="X435" i="1173"/>
  <c r="W435" i="1173"/>
  <c r="W508" i="1173"/>
  <c r="AH508" i="1173"/>
  <c r="AI508" i="1173" s="1"/>
  <c r="X508" i="1173"/>
  <c r="W115" i="1173"/>
  <c r="X115" i="1173"/>
  <c r="AH115" i="1173"/>
  <c r="AI115" i="1173" s="1"/>
  <c r="W601" i="1173"/>
  <c r="AH601" i="1173"/>
  <c r="AI601" i="1173" s="1"/>
  <c r="X601" i="1173"/>
  <c r="X348" i="1173"/>
  <c r="W348" i="1173"/>
  <c r="AH348" i="1173"/>
  <c r="AI348" i="1173" s="1"/>
  <c r="AH784" i="1173"/>
  <c r="AI784" i="1173" s="1"/>
  <c r="X784" i="1173"/>
  <c r="W784" i="1173"/>
  <c r="X583" i="1173"/>
  <c r="W583" i="1173"/>
  <c r="AH583" i="1173"/>
  <c r="AI583" i="1173" s="1"/>
  <c r="X367" i="1173"/>
  <c r="W367" i="1173"/>
  <c r="AH367" i="1173"/>
  <c r="AI367" i="1173" s="1"/>
  <c r="W728" i="1173"/>
  <c r="AH728" i="1173"/>
  <c r="AI728" i="1173" s="1"/>
  <c r="X728" i="1173"/>
  <c r="X608" i="1173"/>
  <c r="W608" i="1173"/>
  <c r="AH608" i="1173"/>
  <c r="AI608" i="1173" s="1"/>
  <c r="X220" i="1173"/>
  <c r="AH220" i="1173"/>
  <c r="AI220" i="1173" s="1"/>
  <c r="W220" i="1173"/>
  <c r="X673" i="1173"/>
  <c r="AH673" i="1173"/>
  <c r="AI673" i="1173" s="1"/>
  <c r="W673" i="1173"/>
  <c r="X410" i="1173"/>
  <c r="AH410" i="1173"/>
  <c r="AI410" i="1173" s="1"/>
  <c r="W410" i="1173"/>
  <c r="W59" i="1173"/>
  <c r="X59" i="1173"/>
  <c r="AH59" i="1173"/>
  <c r="AI59" i="1173" s="1"/>
  <c r="AH811" i="1173"/>
  <c r="AI811" i="1173" s="1"/>
  <c r="W811" i="1173"/>
  <c r="X811" i="1173"/>
  <c r="AH779" i="1173"/>
  <c r="AI779" i="1173" s="1"/>
  <c r="X779" i="1173"/>
  <c r="W779" i="1173"/>
  <c r="W720" i="1173"/>
  <c r="AH720" i="1173"/>
  <c r="AI720" i="1173" s="1"/>
  <c r="X720" i="1173"/>
  <c r="AH887" i="1173"/>
  <c r="AI887" i="1173" s="1"/>
  <c r="X887" i="1173"/>
  <c r="W887" i="1173"/>
  <c r="X830" i="1173"/>
  <c r="W830" i="1173"/>
  <c r="AH830" i="1173"/>
  <c r="AI830" i="1173" s="1"/>
  <c r="AH358" i="1173"/>
  <c r="AI358" i="1173" s="1"/>
  <c r="X358" i="1173"/>
  <c r="W358" i="1173"/>
  <c r="X233" i="1173"/>
  <c r="AH233" i="1173"/>
  <c r="AI233" i="1173" s="1"/>
  <c r="W233" i="1173"/>
  <c r="W654" i="1173"/>
  <c r="AH654" i="1173"/>
  <c r="AI654" i="1173" s="1"/>
  <c r="X654" i="1173"/>
  <c r="W275" i="1173"/>
  <c r="X275" i="1173"/>
  <c r="AH275" i="1173"/>
  <c r="AI275" i="1173" s="1"/>
  <c r="AH579" i="1173"/>
  <c r="AI579" i="1173" s="1"/>
  <c r="W579" i="1173"/>
  <c r="X579" i="1173"/>
  <c r="W326" i="1173"/>
  <c r="X326" i="1173"/>
  <c r="AH326" i="1173"/>
  <c r="AI326" i="1173" s="1"/>
  <c r="W339" i="1173"/>
  <c r="AH339" i="1173"/>
  <c r="AI339" i="1173" s="1"/>
  <c r="X339" i="1173"/>
  <c r="X911" i="1173"/>
  <c r="W911" i="1173"/>
  <c r="AH911" i="1173"/>
  <c r="AI911" i="1173" s="1"/>
  <c r="X647" i="1173"/>
  <c r="W647" i="1173"/>
  <c r="AH647" i="1173"/>
  <c r="AI647" i="1173" s="1"/>
  <c r="W641" i="1173"/>
  <c r="AH641" i="1173"/>
  <c r="AI641" i="1173" s="1"/>
  <c r="X641" i="1173"/>
  <c r="AH131" i="1173"/>
  <c r="AI131" i="1173" s="1"/>
  <c r="W131" i="1173"/>
  <c r="X131" i="1173"/>
  <c r="X40" i="1173"/>
  <c r="AH40" i="1173"/>
  <c r="AI40" i="1173" s="1"/>
  <c r="W40" i="1173"/>
  <c r="X604" i="1173"/>
  <c r="W604" i="1173"/>
  <c r="AH604" i="1173"/>
  <c r="AI604" i="1173" s="1"/>
  <c r="X615" i="1173"/>
  <c r="W615" i="1173"/>
  <c r="AH615" i="1173"/>
  <c r="AI615" i="1173" s="1"/>
  <c r="X309" i="1173"/>
  <c r="AH309" i="1173"/>
  <c r="AI309" i="1173" s="1"/>
  <c r="W309" i="1173"/>
  <c r="W722" i="1173"/>
  <c r="AH722" i="1173"/>
  <c r="AI722" i="1173" s="1"/>
  <c r="X722" i="1173"/>
  <c r="W769" i="1173"/>
  <c r="AH769" i="1173"/>
  <c r="AI769" i="1173" s="1"/>
  <c r="X769" i="1173"/>
  <c r="AH80" i="1173"/>
  <c r="AI80" i="1173" s="1"/>
  <c r="X80" i="1173"/>
  <c r="W80" i="1173"/>
  <c r="W867" i="1173"/>
  <c r="AH867" i="1173"/>
  <c r="AI867" i="1173" s="1"/>
  <c r="X867" i="1173"/>
  <c r="X829" i="1173"/>
  <c r="AH829" i="1173"/>
  <c r="AI829" i="1173" s="1"/>
  <c r="W829" i="1173"/>
  <c r="AH858" i="1173"/>
  <c r="AI858" i="1173" s="1"/>
  <c r="X858" i="1173"/>
  <c r="W858" i="1173"/>
  <c r="W835" i="1173"/>
  <c r="X835" i="1173"/>
  <c r="AH835" i="1173"/>
  <c r="AI835" i="1173" s="1"/>
  <c r="W144" i="1173"/>
  <c r="X144" i="1173"/>
  <c r="AH144" i="1173"/>
  <c r="AI144" i="1173" s="1"/>
  <c r="AH536" i="1173"/>
  <c r="AI536" i="1173" s="1"/>
  <c r="W536" i="1173"/>
  <c r="X536" i="1173"/>
  <c r="AH697" i="1173"/>
  <c r="AI697" i="1173" s="1"/>
  <c r="W697" i="1173"/>
  <c r="X697" i="1173"/>
  <c r="X789" i="1173"/>
  <c r="AH789" i="1173"/>
  <c r="AI789" i="1173" s="1"/>
  <c r="W789" i="1173"/>
  <c r="W83" i="1173"/>
  <c r="X83" i="1173"/>
  <c r="AH83" i="1173"/>
  <c r="AI83" i="1173" s="1"/>
  <c r="X166" i="1173"/>
  <c r="AH166" i="1173"/>
  <c r="AI166" i="1173" s="1"/>
  <c r="W166" i="1173"/>
  <c r="X695" i="1173"/>
  <c r="AH695" i="1173"/>
  <c r="AI695" i="1173" s="1"/>
  <c r="W695" i="1173"/>
  <c r="W218" i="1173"/>
  <c r="X218" i="1173"/>
  <c r="AH218" i="1173"/>
  <c r="AI218" i="1173" s="1"/>
  <c r="W633" i="1173"/>
  <c r="AH633" i="1173"/>
  <c r="AI633" i="1173" s="1"/>
  <c r="X633" i="1173"/>
  <c r="AH734" i="1173"/>
  <c r="AI734" i="1173" s="1"/>
  <c r="X734" i="1173"/>
  <c r="W734" i="1173"/>
  <c r="X308" i="1173"/>
  <c r="W308" i="1173"/>
  <c r="AH308" i="1173"/>
  <c r="AI308" i="1173" s="1"/>
  <c r="AH812" i="1173"/>
  <c r="AI812" i="1173" s="1"/>
  <c r="X812" i="1173"/>
  <c r="W812" i="1173"/>
  <c r="X675" i="1173"/>
  <c r="W675" i="1173"/>
  <c r="AH675" i="1173"/>
  <c r="AI675" i="1173" s="1"/>
  <c r="W333" i="1173"/>
  <c r="AH333" i="1173"/>
  <c r="AI333" i="1173" s="1"/>
  <c r="X333" i="1173"/>
  <c r="X603" i="1173"/>
  <c r="W603" i="1173"/>
  <c r="AH603" i="1173"/>
  <c r="AI603" i="1173" s="1"/>
  <c r="W104" i="1173"/>
  <c r="AH104" i="1173"/>
  <c r="AI104" i="1173" s="1"/>
  <c r="X104" i="1173"/>
  <c r="W282" i="1173"/>
  <c r="X282" i="1173"/>
  <c r="AH282" i="1173"/>
  <c r="AI282" i="1173" s="1"/>
  <c r="X913" i="1173"/>
  <c r="AH913" i="1173"/>
  <c r="AI913" i="1173" s="1"/>
  <c r="W913" i="1173"/>
  <c r="AH946" i="1173"/>
  <c r="AI946" i="1173" s="1"/>
  <c r="W946" i="1173"/>
  <c r="X946" i="1173"/>
  <c r="X918" i="1173"/>
  <c r="W918" i="1173"/>
  <c r="AH918" i="1173"/>
  <c r="AI918" i="1173" s="1"/>
  <c r="W936" i="1173"/>
  <c r="AH936" i="1173"/>
  <c r="AI936" i="1173" s="1"/>
  <c r="X936" i="1173"/>
  <c r="W798" i="1173"/>
  <c r="X798" i="1173"/>
  <c r="AH798" i="1173"/>
  <c r="AI798" i="1173" s="1"/>
  <c r="X619" i="1173"/>
  <c r="AH619" i="1173"/>
  <c r="AI619" i="1173" s="1"/>
  <c r="W619" i="1173"/>
  <c r="W774" i="1173"/>
  <c r="X774" i="1173"/>
  <c r="AH774" i="1173"/>
  <c r="AI774" i="1173" s="1"/>
  <c r="X679" i="1173"/>
  <c r="AH679" i="1173"/>
  <c r="AI679" i="1173" s="1"/>
  <c r="W679" i="1173"/>
  <c r="X751" i="1173"/>
  <c r="W751" i="1173"/>
  <c r="AH751" i="1173"/>
  <c r="AI751" i="1173" s="1"/>
  <c r="W745" i="1173"/>
  <c r="AH745" i="1173"/>
  <c r="AI745" i="1173" s="1"/>
  <c r="X745" i="1173"/>
  <c r="W794" i="1173"/>
  <c r="AH794" i="1173"/>
  <c r="AI794" i="1173" s="1"/>
  <c r="X794" i="1173"/>
  <c r="W605" i="1173"/>
  <c r="AH605" i="1173"/>
  <c r="AI605" i="1173" s="1"/>
  <c r="X605" i="1173"/>
  <c r="X225" i="1173"/>
  <c r="AH225" i="1173"/>
  <c r="AI225" i="1173" s="1"/>
  <c r="W225" i="1173"/>
  <c r="W437" i="1173"/>
  <c r="AH437" i="1173"/>
  <c r="AI437" i="1173" s="1"/>
  <c r="X437" i="1173"/>
  <c r="X555" i="1173"/>
  <c r="W555" i="1173"/>
  <c r="AH555" i="1173"/>
  <c r="AI555" i="1173" s="1"/>
  <c r="X219" i="1173"/>
  <c r="AH219" i="1173"/>
  <c r="AI219" i="1173" s="1"/>
  <c r="W219" i="1173"/>
  <c r="W519" i="1173"/>
  <c r="AH519" i="1173"/>
  <c r="AI519" i="1173" s="1"/>
  <c r="X519" i="1173"/>
  <c r="W160" i="1173"/>
  <c r="AH160" i="1173"/>
  <c r="AI160" i="1173" s="1"/>
  <c r="X160" i="1173"/>
  <c r="X590" i="1173"/>
  <c r="AH590" i="1173"/>
  <c r="AI590" i="1173" s="1"/>
  <c r="W590" i="1173"/>
  <c r="W363" i="1173"/>
  <c r="X363" i="1173"/>
  <c r="AH363" i="1173"/>
  <c r="AI363" i="1173" s="1"/>
  <c r="X143" i="1173"/>
  <c r="AH143" i="1173"/>
  <c r="AI143" i="1173" s="1"/>
  <c r="W143" i="1173"/>
  <c r="W369" i="1173"/>
  <c r="AH369" i="1173"/>
  <c r="AI369" i="1173" s="1"/>
  <c r="X369" i="1173"/>
  <c r="AH343" i="1173"/>
  <c r="AI343" i="1173" s="1"/>
  <c r="X343" i="1173"/>
  <c r="W343" i="1173"/>
  <c r="W477" i="1173"/>
  <c r="AH477" i="1173"/>
  <c r="AI477" i="1173" s="1"/>
  <c r="X477" i="1173"/>
  <c r="X87" i="1173"/>
  <c r="AH87" i="1173"/>
  <c r="AI87" i="1173" s="1"/>
  <c r="W87" i="1173"/>
  <c r="AH575" i="1173"/>
  <c r="AI575" i="1173" s="1"/>
  <c r="W575" i="1173"/>
  <c r="X575" i="1173"/>
  <c r="X293" i="1173"/>
  <c r="AH293" i="1173"/>
  <c r="AI293" i="1173" s="1"/>
  <c r="W293" i="1173"/>
  <c r="X800" i="1173"/>
  <c r="AH800" i="1173"/>
  <c r="AI800" i="1173" s="1"/>
  <c r="W800" i="1173"/>
  <c r="W617" i="1173"/>
  <c r="X617" i="1173"/>
  <c r="AH617" i="1173"/>
  <c r="AI617" i="1173" s="1"/>
  <c r="X346" i="1173"/>
  <c r="W346" i="1173"/>
  <c r="AH346" i="1173"/>
  <c r="AI346" i="1173" s="1"/>
  <c r="AH50" i="1173"/>
  <c r="AI50" i="1173" s="1"/>
  <c r="X50" i="1173"/>
  <c r="W50" i="1173"/>
  <c r="X541" i="1173"/>
  <c r="AH541" i="1173"/>
  <c r="AI541" i="1173" s="1"/>
  <c r="W541" i="1173"/>
  <c r="W178" i="1173"/>
  <c r="AH178" i="1173"/>
  <c r="AI178" i="1173" s="1"/>
  <c r="X178" i="1173"/>
  <c r="W691" i="1173"/>
  <c r="X691" i="1173"/>
  <c r="AH691" i="1173"/>
  <c r="AI691" i="1173" s="1"/>
  <c r="AH441" i="1173"/>
  <c r="AI441" i="1173" s="1"/>
  <c r="X441" i="1173"/>
  <c r="W441" i="1173"/>
  <c r="X621" i="1173"/>
  <c r="W621" i="1173"/>
  <c r="AH621" i="1173"/>
  <c r="AI621" i="1173" s="1"/>
  <c r="AH300" i="1173"/>
  <c r="AI300" i="1173" s="1"/>
  <c r="X300" i="1173"/>
  <c r="W300" i="1173"/>
  <c r="AH96" i="1173"/>
  <c r="AI96" i="1173" s="1"/>
  <c r="X96" i="1173"/>
  <c r="W96" i="1173"/>
  <c r="AH54" i="1173"/>
  <c r="AI54" i="1173" s="1"/>
  <c r="W54" i="1173"/>
  <c r="X54" i="1173"/>
  <c r="AH666" i="1173"/>
  <c r="AI666" i="1173" s="1"/>
  <c r="X666" i="1173"/>
  <c r="W666" i="1173"/>
  <c r="W434" i="1173"/>
  <c r="AH434" i="1173"/>
  <c r="AI434" i="1173" s="1"/>
  <c r="X434" i="1173"/>
  <c r="W106" i="1173"/>
  <c r="X106" i="1173"/>
  <c r="AH106" i="1173"/>
  <c r="AI106" i="1173" s="1"/>
  <c r="W406" i="1173"/>
  <c r="AH406" i="1173"/>
  <c r="AI406" i="1173" s="1"/>
  <c r="X406" i="1173"/>
  <c r="W111" i="1173"/>
  <c r="AH111" i="1173"/>
  <c r="AI111" i="1173" s="1"/>
  <c r="X111" i="1173"/>
  <c r="AH540" i="1173"/>
  <c r="AI540" i="1173" s="1"/>
  <c r="W540" i="1173"/>
  <c r="X540" i="1173"/>
  <c r="AH414" i="1173"/>
  <c r="AI414" i="1173" s="1"/>
  <c r="W414" i="1173"/>
  <c r="X414" i="1173"/>
  <c r="X916" i="1173"/>
  <c r="AH916" i="1173"/>
  <c r="AI916" i="1173" s="1"/>
  <c r="W916" i="1173"/>
  <c r="AH62" i="1173"/>
  <c r="AI62" i="1173" s="1"/>
  <c r="W62" i="1173"/>
  <c r="X62" i="1173"/>
  <c r="AH785" i="1173"/>
  <c r="AI785" i="1173" s="1"/>
  <c r="W785" i="1173"/>
  <c r="X785" i="1173"/>
  <c r="AH866" i="1173"/>
  <c r="AI866" i="1173" s="1"/>
  <c r="X866" i="1173"/>
  <c r="W866" i="1173"/>
  <c r="X771" i="1173"/>
  <c r="W771" i="1173"/>
  <c r="AH771" i="1173"/>
  <c r="AI771" i="1173" s="1"/>
  <c r="X476" i="1173"/>
  <c r="W476" i="1173"/>
  <c r="AH476" i="1173"/>
  <c r="AI476" i="1173" s="1"/>
  <c r="W366" i="1173"/>
  <c r="X366" i="1173"/>
  <c r="AH366" i="1173"/>
  <c r="AI366" i="1173" s="1"/>
  <c r="AH69" i="1173"/>
  <c r="AI69" i="1173" s="1"/>
  <c r="X69" i="1173"/>
  <c r="W69" i="1173"/>
  <c r="AH750" i="1173"/>
  <c r="AI750" i="1173" s="1"/>
  <c r="X750" i="1173"/>
  <c r="W750" i="1173"/>
  <c r="AH534" i="1173"/>
  <c r="AI534" i="1173" s="1"/>
  <c r="X534" i="1173"/>
  <c r="W534" i="1173"/>
  <c r="AH388" i="1173"/>
  <c r="AI388" i="1173" s="1"/>
  <c r="X388" i="1173"/>
  <c r="W388" i="1173"/>
  <c r="X790" i="1173"/>
  <c r="AH790" i="1173"/>
  <c r="AI790" i="1173" s="1"/>
  <c r="W790" i="1173"/>
  <c r="AH145" i="1173"/>
  <c r="AI145" i="1173" s="1"/>
  <c r="X145" i="1173"/>
  <c r="W145" i="1173"/>
  <c r="AH628" i="1173"/>
  <c r="AI628" i="1173" s="1"/>
  <c r="X628" i="1173"/>
  <c r="W628" i="1173"/>
  <c r="W147" i="1173"/>
  <c r="X147" i="1173"/>
  <c r="AH147" i="1173"/>
  <c r="AI147" i="1173" s="1"/>
  <c r="W699" i="1173"/>
  <c r="AH699" i="1173"/>
  <c r="AI699" i="1173" s="1"/>
  <c r="X699" i="1173"/>
  <c r="AH361" i="1173"/>
  <c r="AI361" i="1173" s="1"/>
  <c r="X361" i="1173"/>
  <c r="W361" i="1173"/>
  <c r="X671" i="1173"/>
  <c r="AH671" i="1173"/>
  <c r="AI671" i="1173" s="1"/>
  <c r="W671" i="1173"/>
  <c r="W530" i="1173"/>
  <c r="AH530" i="1173"/>
  <c r="AI530" i="1173" s="1"/>
  <c r="X530" i="1173"/>
  <c r="W118" i="1173"/>
  <c r="X118" i="1173"/>
  <c r="AH118" i="1173"/>
  <c r="AI118" i="1173" s="1"/>
  <c r="AH731" i="1173"/>
  <c r="AI731" i="1173" s="1"/>
  <c r="W731" i="1173"/>
  <c r="X731" i="1173"/>
  <c r="W591" i="1173"/>
  <c r="AH591" i="1173"/>
  <c r="AI591" i="1173" s="1"/>
  <c r="X591" i="1173"/>
  <c r="W428" i="1173"/>
  <c r="X428" i="1173"/>
  <c r="AH428" i="1173"/>
  <c r="AI428" i="1173" s="1"/>
  <c r="X174" i="1173"/>
  <c r="W174" i="1173"/>
  <c r="AH174" i="1173"/>
  <c r="AI174" i="1173" s="1"/>
  <c r="X381" i="1173"/>
  <c r="AH381" i="1173"/>
  <c r="AI381" i="1173" s="1"/>
  <c r="W381" i="1173"/>
  <c r="W60" i="1173"/>
  <c r="AH60" i="1173"/>
  <c r="AI60" i="1173" s="1"/>
  <c r="X60" i="1173"/>
  <c r="W491" i="1173"/>
  <c r="AH491" i="1173"/>
  <c r="AI491" i="1173" s="1"/>
  <c r="X491" i="1173"/>
  <c r="W224" i="1173"/>
  <c r="X224" i="1173"/>
  <c r="AH224" i="1173"/>
  <c r="AI224" i="1173" s="1"/>
  <c r="W345" i="1173"/>
  <c r="AH345" i="1173"/>
  <c r="AI345" i="1173" s="1"/>
  <c r="X345" i="1173"/>
  <c r="AH953" i="1173"/>
  <c r="AI953" i="1173" s="1"/>
  <c r="W953" i="1173"/>
  <c r="X953" i="1173"/>
  <c r="AH51" i="1173"/>
  <c r="AI51" i="1173" s="1"/>
  <c r="W51" i="1173"/>
  <c r="X51" i="1173"/>
  <c r="AH380" i="1173"/>
  <c r="AI380" i="1173" s="1"/>
  <c r="W380" i="1173"/>
  <c r="X380" i="1173"/>
  <c r="W23" i="1173"/>
  <c r="AH29" i="1173"/>
  <c r="AI29" i="1173" s="1"/>
  <c r="W17" i="1173"/>
  <c r="AH17" i="1173"/>
  <c r="AI17" i="1173" s="1"/>
  <c r="W35" i="1173"/>
  <c r="AH35" i="1173"/>
  <c r="AI35" i="1173" s="1"/>
  <c r="W20" i="1173"/>
  <c r="AH20" i="1173"/>
  <c r="AI20" i="1173" s="1"/>
  <c r="W26" i="1173"/>
  <c r="AH16" i="1173"/>
  <c r="AI16" i="1173" s="1"/>
  <c r="AH26" i="1173"/>
  <c r="AI26" i="1173" s="1"/>
  <c r="X16" i="1173"/>
  <c r="X27" i="1173"/>
  <c r="W27" i="1173"/>
  <c r="AH27" i="1173"/>
  <c r="AI27" i="1173" s="1"/>
  <c r="AH15" i="1173"/>
  <c r="AI15" i="1173" s="1"/>
  <c r="W15" i="1173"/>
  <c r="X15" i="1173"/>
  <c r="AH24" i="1173"/>
  <c r="AI24" i="1173" s="1"/>
  <c r="X24" i="1173"/>
  <c r="W24" i="1173"/>
  <c r="W33" i="1173"/>
  <c r="X33" i="1173"/>
  <c r="AH33" i="1173"/>
  <c r="AI33" i="1173" s="1"/>
  <c r="X19" i="1173"/>
  <c r="W19" i="1173"/>
  <c r="AH19" i="1173"/>
  <c r="AI19" i="1173" s="1"/>
  <c r="AH14" i="1173"/>
  <c r="AI14" i="1173" s="1"/>
  <c r="W14" i="1173"/>
  <c r="X14" i="1173"/>
  <c r="AH30" i="1173"/>
  <c r="AI30" i="1173" s="1"/>
  <c r="W30" i="1173"/>
  <c r="X30" i="1173"/>
  <c r="X36" i="1173"/>
  <c r="AH36" i="1173"/>
  <c r="AI36" i="1173" s="1"/>
  <c r="W36" i="1173"/>
  <c r="X12" i="1173"/>
  <c r="AH12" i="1173"/>
  <c r="AI12" i="1173" s="1"/>
  <c r="W12" i="1173"/>
  <c r="X21" i="1173"/>
  <c r="W21" i="1173"/>
  <c r="AH21" i="1173"/>
  <c r="AI21" i="1173" s="1"/>
  <c r="W22" i="1173"/>
  <c r="X22" i="1173"/>
  <c r="AH22" i="1173"/>
  <c r="AI22" i="1173" s="1"/>
  <c r="AH34" i="1173"/>
  <c r="AI34" i="1173" s="1"/>
  <c r="W34" i="1173"/>
  <c r="X34" i="1173"/>
  <c r="X11" i="1173"/>
  <c r="W11" i="1173"/>
  <c r="AH11" i="1173"/>
  <c r="AI11" i="1173" s="1"/>
  <c r="AH25" i="1173"/>
  <c r="AI25" i="1173" s="1"/>
  <c r="W25" i="1173"/>
  <c r="X25" i="1173"/>
  <c r="AH18" i="1173"/>
  <c r="AI18" i="1173" s="1"/>
  <c r="X18" i="1173"/>
  <c r="W18" i="1173"/>
  <c r="W31" i="1173"/>
  <c r="X31" i="1173"/>
  <c r="AH31" i="1173"/>
  <c r="AI31" i="1173" s="1"/>
  <c r="W13" i="1173"/>
  <c r="X13" i="1173"/>
  <c r="AH13" i="1173"/>
  <c r="AI13" i="1173" s="1"/>
  <c r="X28" i="1173"/>
  <c r="W28" i="1173"/>
  <c r="AH28" i="1173"/>
  <c r="AI28" i="1173" s="1"/>
  <c r="AL25" i="1183" l="1"/>
  <c r="AB27" i="1183"/>
  <c r="AC27" i="1183"/>
  <c r="AD27" i="1183" s="1"/>
  <c r="AA27" i="1183"/>
  <c r="W26" i="1183"/>
  <c r="V26" i="1183"/>
  <c r="AM26" i="1183" s="1"/>
  <c r="X26" i="1183"/>
  <c r="AL26" i="1183"/>
  <c r="AD26" i="1183"/>
  <c r="AQ29" i="1183"/>
  <c r="AI3" i="1127"/>
  <c r="W27" i="1127"/>
  <c r="Z29" i="31"/>
  <c r="Y29" i="31"/>
  <c r="X29" i="31"/>
  <c r="W29" i="31"/>
  <c r="X28" i="31"/>
  <c r="Y28" i="31"/>
  <c r="Z28" i="31"/>
  <c r="AB28" i="1183" l="1"/>
  <c r="AC28" i="1183"/>
  <c r="AD28" i="1183" s="1"/>
  <c r="AA28" i="1183"/>
  <c r="R27" i="1183"/>
  <c r="AQ30" i="1183"/>
  <c r="AA28" i="31"/>
  <c r="V27" i="1183" l="1"/>
  <c r="W27" i="1183"/>
  <c r="X27" i="1183"/>
  <c r="AL27" i="1183"/>
  <c r="AM27" i="1183"/>
  <c r="AC29" i="1183"/>
  <c r="AB29" i="1183"/>
  <c r="R29" i="1183" s="1"/>
  <c r="AA29" i="1183"/>
  <c r="R28" i="1183"/>
  <c r="AQ31" i="1183"/>
  <c r="AK13" i="1127"/>
  <c r="AJ12" i="1127"/>
  <c r="W28" i="1183" l="1"/>
  <c r="V28" i="1183"/>
  <c r="AM28" i="1183" s="1"/>
  <c r="X28" i="1183"/>
  <c r="V29" i="1183"/>
  <c r="AL29" i="1183" s="1"/>
  <c r="X29" i="1183"/>
  <c r="W29" i="1183"/>
  <c r="AM29" i="1183"/>
  <c r="AC30" i="1183"/>
  <c r="AB30" i="1183"/>
  <c r="R30" i="1183" s="1"/>
  <c r="AA30" i="1183"/>
  <c r="AD29" i="1183"/>
  <c r="AQ32" i="1183"/>
  <c r="AS4" i="118"/>
  <c r="W30" i="1183" l="1"/>
  <c r="V30" i="1183"/>
  <c r="AM30" i="1183" s="1"/>
  <c r="X30" i="1183"/>
  <c r="AL30" i="1183"/>
  <c r="AB31" i="1183"/>
  <c r="AA31" i="1183"/>
  <c r="AC31" i="1183"/>
  <c r="AD31" i="1183" s="1"/>
  <c r="AL28" i="1183"/>
  <c r="AD30" i="1183"/>
  <c r="AQ33" i="1183"/>
  <c r="R10" i="1173"/>
  <c r="E10" i="1173"/>
  <c r="R9" i="1173"/>
  <c r="E9" i="1173"/>
  <c r="E8" i="1173"/>
  <c r="E7" i="1173"/>
  <c r="E6" i="1173"/>
  <c r="E5" i="1173"/>
  <c r="E4" i="1173"/>
  <c r="E2" i="1173"/>
  <c r="A3" i="1173"/>
  <c r="A4" i="1173" s="1"/>
  <c r="A5" i="1173" s="1"/>
  <c r="A6" i="1173" s="1"/>
  <c r="A7" i="1173" s="1"/>
  <c r="A8" i="1173" s="1"/>
  <c r="A9" i="1173" s="1"/>
  <c r="A10" i="1173" s="1"/>
  <c r="A11" i="1173" s="1"/>
  <c r="A12" i="1173" s="1"/>
  <c r="A13" i="1173" s="1"/>
  <c r="A14" i="1173" s="1"/>
  <c r="A15" i="1173" s="1"/>
  <c r="A16" i="1173" s="1"/>
  <c r="A17" i="1173" s="1"/>
  <c r="A18" i="1173" s="1"/>
  <c r="A19" i="1173" s="1"/>
  <c r="A20" i="1173" s="1"/>
  <c r="A21" i="1173" s="1"/>
  <c r="A22" i="1173" s="1"/>
  <c r="A23" i="1173" s="1"/>
  <c r="A24" i="1173" s="1"/>
  <c r="A25" i="1173" s="1"/>
  <c r="A26" i="1173" s="1"/>
  <c r="A27" i="1173" s="1"/>
  <c r="A28" i="1173" s="1"/>
  <c r="A29" i="1173" s="1"/>
  <c r="A30" i="1173" s="1"/>
  <c r="A31" i="1173" s="1"/>
  <c r="A32" i="1173" s="1"/>
  <c r="A33" i="1173" s="1"/>
  <c r="A34" i="1173" s="1"/>
  <c r="A35" i="1173" s="1"/>
  <c r="A36" i="1173" s="1"/>
  <c r="A37" i="1173" s="1"/>
  <c r="A38" i="1173" s="1"/>
  <c r="A39" i="1173" s="1"/>
  <c r="A40" i="1173" s="1"/>
  <c r="A41" i="1173" s="1"/>
  <c r="A42" i="1173" s="1"/>
  <c r="A43" i="1173" s="1"/>
  <c r="A44" i="1173" s="1"/>
  <c r="A45" i="1173" s="1"/>
  <c r="A46" i="1173" s="1"/>
  <c r="A47" i="1173" s="1"/>
  <c r="A48" i="1173" s="1"/>
  <c r="A49" i="1173" s="1"/>
  <c r="A50" i="1173" s="1"/>
  <c r="A51" i="1173" s="1"/>
  <c r="A52" i="1173" s="1"/>
  <c r="A53" i="1173" s="1"/>
  <c r="A54" i="1173" s="1"/>
  <c r="A55" i="1173" s="1"/>
  <c r="A56" i="1173" s="1"/>
  <c r="A57" i="1173" s="1"/>
  <c r="A58" i="1173" s="1"/>
  <c r="A59" i="1173" s="1"/>
  <c r="A60" i="1173" s="1"/>
  <c r="A61" i="1173" s="1"/>
  <c r="A62" i="1173" s="1"/>
  <c r="A63" i="1173" s="1"/>
  <c r="A64" i="1173" s="1"/>
  <c r="A65" i="1173" s="1"/>
  <c r="A66" i="1173" s="1"/>
  <c r="A67" i="1173" s="1"/>
  <c r="A68" i="1173" s="1"/>
  <c r="A69" i="1173" s="1"/>
  <c r="A70" i="1173" s="1"/>
  <c r="A71" i="1173" s="1"/>
  <c r="A72" i="1173" s="1"/>
  <c r="A73" i="1173" s="1"/>
  <c r="A74" i="1173" s="1"/>
  <c r="A75" i="1173" s="1"/>
  <c r="A76" i="1173" s="1"/>
  <c r="A77" i="1173" s="1"/>
  <c r="A78" i="1173" s="1"/>
  <c r="A79" i="1173" s="1"/>
  <c r="A80" i="1173" s="1"/>
  <c r="A81" i="1173" s="1"/>
  <c r="A82" i="1173" s="1"/>
  <c r="A83" i="1173" s="1"/>
  <c r="A84" i="1173" s="1"/>
  <c r="A85" i="1173" s="1"/>
  <c r="A86" i="1173" s="1"/>
  <c r="A87" i="1173" s="1"/>
  <c r="A88" i="1173" s="1"/>
  <c r="A89" i="1173" s="1"/>
  <c r="A90" i="1173" s="1"/>
  <c r="A91" i="1173" s="1"/>
  <c r="A92" i="1173" s="1"/>
  <c r="A93" i="1173" s="1"/>
  <c r="A94" i="1173" s="1"/>
  <c r="A95" i="1173" s="1"/>
  <c r="A96" i="1173" s="1"/>
  <c r="A97" i="1173" s="1"/>
  <c r="A98" i="1173" s="1"/>
  <c r="A99" i="1173" s="1"/>
  <c r="A100" i="1173" s="1"/>
  <c r="A101" i="1173" s="1"/>
  <c r="A102" i="1173" s="1"/>
  <c r="A103" i="1173" s="1"/>
  <c r="A104" i="1173" s="1"/>
  <c r="A105" i="1173" s="1"/>
  <c r="A106" i="1173" s="1"/>
  <c r="A107" i="1173" s="1"/>
  <c r="A108" i="1173" s="1"/>
  <c r="A109" i="1173" s="1"/>
  <c r="A110" i="1173" s="1"/>
  <c r="A111" i="1173" s="1"/>
  <c r="A112" i="1173" s="1"/>
  <c r="A113" i="1173" s="1"/>
  <c r="A114" i="1173" s="1"/>
  <c r="A115" i="1173" s="1"/>
  <c r="A116" i="1173" s="1"/>
  <c r="A117" i="1173" s="1"/>
  <c r="A118" i="1173" s="1"/>
  <c r="A119" i="1173" s="1"/>
  <c r="A120" i="1173" s="1"/>
  <c r="A121" i="1173" s="1"/>
  <c r="A122" i="1173" s="1"/>
  <c r="A123" i="1173" s="1"/>
  <c r="A124" i="1173" s="1"/>
  <c r="A125" i="1173" s="1"/>
  <c r="A126" i="1173" s="1"/>
  <c r="A127" i="1173" s="1"/>
  <c r="A128" i="1173" s="1"/>
  <c r="A129" i="1173" s="1"/>
  <c r="A130" i="1173" s="1"/>
  <c r="A131" i="1173" s="1"/>
  <c r="A132" i="1173" s="1"/>
  <c r="A133" i="1173" s="1"/>
  <c r="A134" i="1173" s="1"/>
  <c r="A135" i="1173" s="1"/>
  <c r="A136" i="1173" s="1"/>
  <c r="A137" i="1173" s="1"/>
  <c r="A138" i="1173" s="1"/>
  <c r="A139" i="1173" s="1"/>
  <c r="A140" i="1173" s="1"/>
  <c r="A141" i="1173" s="1"/>
  <c r="A142" i="1173" s="1"/>
  <c r="A143" i="1173" s="1"/>
  <c r="A144" i="1173" s="1"/>
  <c r="A145" i="1173" s="1"/>
  <c r="A146" i="1173" s="1"/>
  <c r="A147" i="1173" s="1"/>
  <c r="A148" i="1173" s="1"/>
  <c r="A149" i="1173" s="1"/>
  <c r="A150" i="1173" s="1"/>
  <c r="A151" i="1173" s="1"/>
  <c r="A152" i="1173" s="1"/>
  <c r="A153" i="1173" s="1"/>
  <c r="A154" i="1173" s="1"/>
  <c r="A155" i="1173" s="1"/>
  <c r="A156" i="1173" s="1"/>
  <c r="A157" i="1173" s="1"/>
  <c r="A158" i="1173" s="1"/>
  <c r="A159" i="1173" s="1"/>
  <c r="A160" i="1173" s="1"/>
  <c r="A161" i="1173" s="1"/>
  <c r="A162" i="1173" s="1"/>
  <c r="A163" i="1173" s="1"/>
  <c r="A164" i="1173" s="1"/>
  <c r="A165" i="1173" s="1"/>
  <c r="A166" i="1173" s="1"/>
  <c r="A167" i="1173" s="1"/>
  <c r="A168" i="1173" s="1"/>
  <c r="A169" i="1173" s="1"/>
  <c r="A170" i="1173" s="1"/>
  <c r="A171" i="1173" s="1"/>
  <c r="A172" i="1173" s="1"/>
  <c r="A173" i="1173" s="1"/>
  <c r="A174" i="1173" s="1"/>
  <c r="A175" i="1173" s="1"/>
  <c r="A176" i="1173" s="1"/>
  <c r="A177" i="1173" s="1"/>
  <c r="A178" i="1173" s="1"/>
  <c r="A179" i="1173" s="1"/>
  <c r="A180" i="1173" s="1"/>
  <c r="A181" i="1173" s="1"/>
  <c r="A182" i="1173" s="1"/>
  <c r="A183" i="1173" s="1"/>
  <c r="A184" i="1173" s="1"/>
  <c r="A185" i="1173" s="1"/>
  <c r="A186" i="1173" s="1"/>
  <c r="A187" i="1173" s="1"/>
  <c r="A188" i="1173" s="1"/>
  <c r="A189" i="1173" s="1"/>
  <c r="A190" i="1173" s="1"/>
  <c r="A191" i="1173" s="1"/>
  <c r="A192" i="1173" s="1"/>
  <c r="A193" i="1173" s="1"/>
  <c r="A194" i="1173" s="1"/>
  <c r="A195" i="1173" s="1"/>
  <c r="A196" i="1173" s="1"/>
  <c r="A197" i="1173" s="1"/>
  <c r="A198" i="1173" s="1"/>
  <c r="A199" i="1173" s="1"/>
  <c r="A200" i="1173" s="1"/>
  <c r="A201" i="1173" s="1"/>
  <c r="A202" i="1173" s="1"/>
  <c r="A203" i="1173" s="1"/>
  <c r="A204" i="1173" s="1"/>
  <c r="A205" i="1173" s="1"/>
  <c r="A206" i="1173" s="1"/>
  <c r="A207" i="1173" s="1"/>
  <c r="A208" i="1173" s="1"/>
  <c r="A209" i="1173" s="1"/>
  <c r="A210" i="1173" s="1"/>
  <c r="A211" i="1173" s="1"/>
  <c r="A212" i="1173" s="1"/>
  <c r="A213" i="1173" s="1"/>
  <c r="A214" i="1173" s="1"/>
  <c r="A215" i="1173" s="1"/>
  <c r="A216" i="1173" s="1"/>
  <c r="A217" i="1173" s="1"/>
  <c r="A218" i="1173" s="1"/>
  <c r="A219" i="1173" s="1"/>
  <c r="A220" i="1173" s="1"/>
  <c r="A221" i="1173" s="1"/>
  <c r="A222" i="1173" s="1"/>
  <c r="A223" i="1173" s="1"/>
  <c r="A224" i="1173" s="1"/>
  <c r="A225" i="1173" s="1"/>
  <c r="A226" i="1173" s="1"/>
  <c r="A227" i="1173" s="1"/>
  <c r="A228" i="1173" s="1"/>
  <c r="A229" i="1173" s="1"/>
  <c r="A230" i="1173" s="1"/>
  <c r="A231" i="1173" s="1"/>
  <c r="A232" i="1173" s="1"/>
  <c r="A233" i="1173" s="1"/>
  <c r="A234" i="1173" s="1"/>
  <c r="A235" i="1173" s="1"/>
  <c r="A236" i="1173" s="1"/>
  <c r="A237" i="1173" s="1"/>
  <c r="A238" i="1173" s="1"/>
  <c r="A239" i="1173" s="1"/>
  <c r="A240" i="1173" s="1"/>
  <c r="A241" i="1173" s="1"/>
  <c r="A242" i="1173" s="1"/>
  <c r="A243" i="1173" s="1"/>
  <c r="A244" i="1173" s="1"/>
  <c r="A245" i="1173" s="1"/>
  <c r="A246" i="1173" s="1"/>
  <c r="A247" i="1173" s="1"/>
  <c r="A248" i="1173" s="1"/>
  <c r="A249" i="1173" s="1"/>
  <c r="A250" i="1173" s="1"/>
  <c r="A251" i="1173" s="1"/>
  <c r="A252" i="1173" s="1"/>
  <c r="A253" i="1173" s="1"/>
  <c r="A254" i="1173" s="1"/>
  <c r="A255" i="1173" s="1"/>
  <c r="A256" i="1173" s="1"/>
  <c r="A257" i="1173" s="1"/>
  <c r="A258" i="1173" s="1"/>
  <c r="A259" i="1173" s="1"/>
  <c r="A260" i="1173" s="1"/>
  <c r="A261" i="1173" s="1"/>
  <c r="A262" i="1173" s="1"/>
  <c r="A263" i="1173" s="1"/>
  <c r="A264" i="1173" s="1"/>
  <c r="A265" i="1173" s="1"/>
  <c r="A266" i="1173" s="1"/>
  <c r="A267" i="1173" s="1"/>
  <c r="A268" i="1173" s="1"/>
  <c r="A269" i="1173" s="1"/>
  <c r="A270" i="1173" s="1"/>
  <c r="A271" i="1173" s="1"/>
  <c r="A272" i="1173" s="1"/>
  <c r="A273" i="1173" s="1"/>
  <c r="A274" i="1173" s="1"/>
  <c r="A275" i="1173" s="1"/>
  <c r="A276" i="1173" s="1"/>
  <c r="A277" i="1173" s="1"/>
  <c r="A278" i="1173" s="1"/>
  <c r="A279" i="1173" s="1"/>
  <c r="A280" i="1173" s="1"/>
  <c r="A281" i="1173" s="1"/>
  <c r="A282" i="1173" s="1"/>
  <c r="A283" i="1173" s="1"/>
  <c r="A284" i="1173" s="1"/>
  <c r="A285" i="1173" s="1"/>
  <c r="A286" i="1173" s="1"/>
  <c r="A287" i="1173" s="1"/>
  <c r="A288" i="1173" s="1"/>
  <c r="A289" i="1173" s="1"/>
  <c r="A290" i="1173" s="1"/>
  <c r="A291" i="1173" s="1"/>
  <c r="A292" i="1173" s="1"/>
  <c r="A293" i="1173" s="1"/>
  <c r="A294" i="1173" s="1"/>
  <c r="A295" i="1173" s="1"/>
  <c r="A296" i="1173" s="1"/>
  <c r="A297" i="1173" s="1"/>
  <c r="A298" i="1173" s="1"/>
  <c r="A299" i="1173" s="1"/>
  <c r="A300" i="1173" s="1"/>
  <c r="A301" i="1173" s="1"/>
  <c r="A302" i="1173" s="1"/>
  <c r="A303" i="1173" s="1"/>
  <c r="A304" i="1173" s="1"/>
  <c r="A305" i="1173" s="1"/>
  <c r="A306" i="1173" s="1"/>
  <c r="A307" i="1173" s="1"/>
  <c r="A308" i="1173" s="1"/>
  <c r="A309" i="1173" s="1"/>
  <c r="A310" i="1173" s="1"/>
  <c r="A311" i="1173" s="1"/>
  <c r="A312" i="1173" s="1"/>
  <c r="A313" i="1173" s="1"/>
  <c r="A314" i="1173" s="1"/>
  <c r="A315" i="1173" s="1"/>
  <c r="A316" i="1173" s="1"/>
  <c r="A317" i="1173" s="1"/>
  <c r="A318" i="1173" s="1"/>
  <c r="A319" i="1173" s="1"/>
  <c r="A320" i="1173" s="1"/>
  <c r="A321" i="1173" s="1"/>
  <c r="A322" i="1173" s="1"/>
  <c r="A323" i="1173" s="1"/>
  <c r="A324" i="1173" s="1"/>
  <c r="A325" i="1173" s="1"/>
  <c r="A326" i="1173" s="1"/>
  <c r="A327" i="1173" s="1"/>
  <c r="A328" i="1173" s="1"/>
  <c r="A329" i="1173" s="1"/>
  <c r="A330" i="1173" s="1"/>
  <c r="A331" i="1173" s="1"/>
  <c r="A332" i="1173" s="1"/>
  <c r="A333" i="1173" s="1"/>
  <c r="A334" i="1173" s="1"/>
  <c r="A335" i="1173" s="1"/>
  <c r="A336" i="1173" s="1"/>
  <c r="A337" i="1173" s="1"/>
  <c r="A338" i="1173" s="1"/>
  <c r="A339" i="1173" s="1"/>
  <c r="A340" i="1173" s="1"/>
  <c r="A341" i="1173" s="1"/>
  <c r="A342" i="1173" s="1"/>
  <c r="A343" i="1173" s="1"/>
  <c r="A344" i="1173" s="1"/>
  <c r="A345" i="1173" s="1"/>
  <c r="A346" i="1173" s="1"/>
  <c r="A347" i="1173" s="1"/>
  <c r="A348" i="1173" s="1"/>
  <c r="A349" i="1173" s="1"/>
  <c r="A350" i="1173" s="1"/>
  <c r="A351" i="1173" s="1"/>
  <c r="A352" i="1173" s="1"/>
  <c r="A353" i="1173" s="1"/>
  <c r="A354" i="1173" s="1"/>
  <c r="A355" i="1173" s="1"/>
  <c r="A356" i="1173" s="1"/>
  <c r="A357" i="1173" s="1"/>
  <c r="A358" i="1173" s="1"/>
  <c r="A359" i="1173" s="1"/>
  <c r="A360" i="1173" s="1"/>
  <c r="A361" i="1173" s="1"/>
  <c r="A362" i="1173" s="1"/>
  <c r="A363" i="1173" s="1"/>
  <c r="A364" i="1173" s="1"/>
  <c r="A365" i="1173" s="1"/>
  <c r="A366" i="1173" s="1"/>
  <c r="A367" i="1173" s="1"/>
  <c r="A368" i="1173" s="1"/>
  <c r="A369" i="1173" s="1"/>
  <c r="A370" i="1173" s="1"/>
  <c r="A371" i="1173" s="1"/>
  <c r="A372" i="1173" s="1"/>
  <c r="A373" i="1173" s="1"/>
  <c r="A374" i="1173" s="1"/>
  <c r="A375" i="1173" s="1"/>
  <c r="A376" i="1173" s="1"/>
  <c r="A377" i="1173" s="1"/>
  <c r="A378" i="1173" s="1"/>
  <c r="A379" i="1173" s="1"/>
  <c r="A380" i="1173" s="1"/>
  <c r="A381" i="1173" s="1"/>
  <c r="A382" i="1173" s="1"/>
  <c r="A383" i="1173" s="1"/>
  <c r="A384" i="1173" s="1"/>
  <c r="A385" i="1173" s="1"/>
  <c r="A386" i="1173" s="1"/>
  <c r="A387" i="1173" s="1"/>
  <c r="A388" i="1173" s="1"/>
  <c r="A389" i="1173" s="1"/>
  <c r="A390" i="1173" s="1"/>
  <c r="A391" i="1173" s="1"/>
  <c r="A392" i="1173" s="1"/>
  <c r="A393" i="1173" s="1"/>
  <c r="A394" i="1173" s="1"/>
  <c r="A395" i="1173" s="1"/>
  <c r="A396" i="1173" s="1"/>
  <c r="A397" i="1173" s="1"/>
  <c r="A398" i="1173" s="1"/>
  <c r="A399" i="1173" s="1"/>
  <c r="A400" i="1173" s="1"/>
  <c r="A401" i="1173" s="1"/>
  <c r="A402" i="1173" s="1"/>
  <c r="A403" i="1173" s="1"/>
  <c r="A404" i="1173" s="1"/>
  <c r="A405" i="1173" s="1"/>
  <c r="A406" i="1173" s="1"/>
  <c r="A407" i="1173" s="1"/>
  <c r="A408" i="1173" s="1"/>
  <c r="A409" i="1173" s="1"/>
  <c r="A410" i="1173" s="1"/>
  <c r="A411" i="1173" s="1"/>
  <c r="A412" i="1173" s="1"/>
  <c r="A413" i="1173" s="1"/>
  <c r="A414" i="1173" s="1"/>
  <c r="A415" i="1173" s="1"/>
  <c r="A416" i="1173" s="1"/>
  <c r="A417" i="1173" s="1"/>
  <c r="A418" i="1173" s="1"/>
  <c r="A419" i="1173" s="1"/>
  <c r="A420" i="1173" s="1"/>
  <c r="A421" i="1173" s="1"/>
  <c r="A422" i="1173" s="1"/>
  <c r="A423" i="1173" s="1"/>
  <c r="A424" i="1173" s="1"/>
  <c r="A425" i="1173" s="1"/>
  <c r="A426" i="1173" s="1"/>
  <c r="A427" i="1173" s="1"/>
  <c r="A428" i="1173" s="1"/>
  <c r="A429" i="1173" s="1"/>
  <c r="A430" i="1173" s="1"/>
  <c r="A431" i="1173" s="1"/>
  <c r="A432" i="1173" s="1"/>
  <c r="A433" i="1173" s="1"/>
  <c r="A434" i="1173" s="1"/>
  <c r="A435" i="1173" s="1"/>
  <c r="A436" i="1173" s="1"/>
  <c r="A437" i="1173" s="1"/>
  <c r="A438" i="1173" s="1"/>
  <c r="A439" i="1173" s="1"/>
  <c r="A440" i="1173" s="1"/>
  <c r="A441" i="1173" s="1"/>
  <c r="A442" i="1173" s="1"/>
  <c r="A443" i="1173" s="1"/>
  <c r="A444" i="1173" s="1"/>
  <c r="A445" i="1173" s="1"/>
  <c r="A446" i="1173" s="1"/>
  <c r="A447" i="1173" s="1"/>
  <c r="A448" i="1173" s="1"/>
  <c r="A449" i="1173" s="1"/>
  <c r="A450" i="1173" s="1"/>
  <c r="A451" i="1173" s="1"/>
  <c r="A452" i="1173" s="1"/>
  <c r="A453" i="1173" s="1"/>
  <c r="A454" i="1173" s="1"/>
  <c r="A455" i="1173" s="1"/>
  <c r="A456" i="1173" s="1"/>
  <c r="A457" i="1173" s="1"/>
  <c r="A458" i="1173" s="1"/>
  <c r="A459" i="1173" s="1"/>
  <c r="A460" i="1173" s="1"/>
  <c r="A461" i="1173" s="1"/>
  <c r="A462" i="1173" s="1"/>
  <c r="A463" i="1173" s="1"/>
  <c r="A464" i="1173" s="1"/>
  <c r="A465" i="1173" s="1"/>
  <c r="A466" i="1173" s="1"/>
  <c r="A467" i="1173" s="1"/>
  <c r="A468" i="1173" s="1"/>
  <c r="A469" i="1173" s="1"/>
  <c r="A470" i="1173" s="1"/>
  <c r="A471" i="1173" s="1"/>
  <c r="A472" i="1173" s="1"/>
  <c r="A473" i="1173" s="1"/>
  <c r="A474" i="1173" s="1"/>
  <c r="A475" i="1173" s="1"/>
  <c r="A476" i="1173" s="1"/>
  <c r="A477" i="1173" s="1"/>
  <c r="A478" i="1173" s="1"/>
  <c r="A479" i="1173" s="1"/>
  <c r="A480" i="1173" s="1"/>
  <c r="A481" i="1173" s="1"/>
  <c r="A482" i="1173" s="1"/>
  <c r="A483" i="1173" s="1"/>
  <c r="A484" i="1173" s="1"/>
  <c r="A485" i="1173" s="1"/>
  <c r="A486" i="1173" s="1"/>
  <c r="A487" i="1173" s="1"/>
  <c r="A488" i="1173" s="1"/>
  <c r="A489" i="1173" s="1"/>
  <c r="A490" i="1173" s="1"/>
  <c r="A491" i="1173" s="1"/>
  <c r="A492" i="1173" s="1"/>
  <c r="A493" i="1173" s="1"/>
  <c r="A494" i="1173" s="1"/>
  <c r="A495" i="1173" s="1"/>
  <c r="A496" i="1173" s="1"/>
  <c r="A497" i="1173" s="1"/>
  <c r="A498" i="1173" s="1"/>
  <c r="A499" i="1173" s="1"/>
  <c r="A500" i="1173" s="1"/>
  <c r="A501" i="1173" s="1"/>
  <c r="A502" i="1173" s="1"/>
  <c r="A503" i="1173" s="1"/>
  <c r="A504" i="1173" s="1"/>
  <c r="A505" i="1173" s="1"/>
  <c r="A506" i="1173" s="1"/>
  <c r="A507" i="1173" s="1"/>
  <c r="A508" i="1173" s="1"/>
  <c r="A509" i="1173" s="1"/>
  <c r="A510" i="1173" s="1"/>
  <c r="A511" i="1173" s="1"/>
  <c r="A512" i="1173" s="1"/>
  <c r="A513" i="1173" s="1"/>
  <c r="A514" i="1173" s="1"/>
  <c r="A515" i="1173" s="1"/>
  <c r="A516" i="1173" s="1"/>
  <c r="A517" i="1173" s="1"/>
  <c r="A518" i="1173" s="1"/>
  <c r="A519" i="1173" s="1"/>
  <c r="A520" i="1173" s="1"/>
  <c r="A521" i="1173" s="1"/>
  <c r="A522" i="1173" s="1"/>
  <c r="A523" i="1173" s="1"/>
  <c r="A524" i="1173" s="1"/>
  <c r="A525" i="1173" s="1"/>
  <c r="A526" i="1173" s="1"/>
  <c r="A527" i="1173" s="1"/>
  <c r="A528" i="1173" s="1"/>
  <c r="A529" i="1173" s="1"/>
  <c r="A530" i="1173" s="1"/>
  <c r="A531" i="1173" s="1"/>
  <c r="A532" i="1173" s="1"/>
  <c r="A533" i="1173" s="1"/>
  <c r="A534" i="1173" s="1"/>
  <c r="A535" i="1173" s="1"/>
  <c r="A536" i="1173" s="1"/>
  <c r="A537" i="1173" s="1"/>
  <c r="A538" i="1173" s="1"/>
  <c r="A539" i="1173" s="1"/>
  <c r="A540" i="1173" s="1"/>
  <c r="A541" i="1173" s="1"/>
  <c r="A542" i="1173" s="1"/>
  <c r="A543" i="1173" s="1"/>
  <c r="A544" i="1173" s="1"/>
  <c r="A545" i="1173" s="1"/>
  <c r="A546" i="1173" s="1"/>
  <c r="A547" i="1173" s="1"/>
  <c r="A548" i="1173" s="1"/>
  <c r="A549" i="1173" s="1"/>
  <c r="A550" i="1173" s="1"/>
  <c r="A551" i="1173" s="1"/>
  <c r="A552" i="1173" s="1"/>
  <c r="A553" i="1173" s="1"/>
  <c r="A554" i="1173" s="1"/>
  <c r="A555" i="1173" s="1"/>
  <c r="A556" i="1173" s="1"/>
  <c r="A557" i="1173" s="1"/>
  <c r="A558" i="1173" s="1"/>
  <c r="A559" i="1173" s="1"/>
  <c r="A560" i="1173" s="1"/>
  <c r="A561" i="1173" s="1"/>
  <c r="A562" i="1173" s="1"/>
  <c r="A563" i="1173" s="1"/>
  <c r="A564" i="1173" s="1"/>
  <c r="A565" i="1173" s="1"/>
  <c r="A566" i="1173" s="1"/>
  <c r="A567" i="1173" s="1"/>
  <c r="A568" i="1173" s="1"/>
  <c r="A569" i="1173" s="1"/>
  <c r="A570" i="1173" s="1"/>
  <c r="A571" i="1173" s="1"/>
  <c r="A572" i="1173" s="1"/>
  <c r="A573" i="1173" s="1"/>
  <c r="A574" i="1173" s="1"/>
  <c r="A575" i="1173" s="1"/>
  <c r="A576" i="1173" s="1"/>
  <c r="A577" i="1173" s="1"/>
  <c r="A578" i="1173" s="1"/>
  <c r="A579" i="1173" s="1"/>
  <c r="A580" i="1173" s="1"/>
  <c r="A581" i="1173" s="1"/>
  <c r="A582" i="1173" s="1"/>
  <c r="A583" i="1173" s="1"/>
  <c r="A584" i="1173" s="1"/>
  <c r="A585" i="1173" s="1"/>
  <c r="A586" i="1173" s="1"/>
  <c r="A587" i="1173" s="1"/>
  <c r="A588" i="1173" s="1"/>
  <c r="A589" i="1173" s="1"/>
  <c r="A590" i="1173" s="1"/>
  <c r="A591" i="1173" s="1"/>
  <c r="A592" i="1173" s="1"/>
  <c r="A593" i="1173" s="1"/>
  <c r="A594" i="1173" s="1"/>
  <c r="A595" i="1173" s="1"/>
  <c r="A596" i="1173" s="1"/>
  <c r="A597" i="1173" s="1"/>
  <c r="A598" i="1173" s="1"/>
  <c r="A599" i="1173" s="1"/>
  <c r="A600" i="1173" s="1"/>
  <c r="A601" i="1173" s="1"/>
  <c r="A602" i="1173" s="1"/>
  <c r="A603" i="1173" s="1"/>
  <c r="A604" i="1173" s="1"/>
  <c r="A605" i="1173" s="1"/>
  <c r="A606" i="1173" s="1"/>
  <c r="A607" i="1173" s="1"/>
  <c r="A608" i="1173" s="1"/>
  <c r="A609" i="1173" s="1"/>
  <c r="A610" i="1173" s="1"/>
  <c r="A611" i="1173" s="1"/>
  <c r="A612" i="1173" s="1"/>
  <c r="A613" i="1173" s="1"/>
  <c r="A614" i="1173" s="1"/>
  <c r="A615" i="1173" s="1"/>
  <c r="A616" i="1173" s="1"/>
  <c r="A617" i="1173" s="1"/>
  <c r="A618" i="1173" s="1"/>
  <c r="A619" i="1173" s="1"/>
  <c r="A620" i="1173" s="1"/>
  <c r="A621" i="1173" s="1"/>
  <c r="A622" i="1173" s="1"/>
  <c r="A623" i="1173" s="1"/>
  <c r="A624" i="1173" s="1"/>
  <c r="A625" i="1173" s="1"/>
  <c r="A626" i="1173" s="1"/>
  <c r="A627" i="1173" s="1"/>
  <c r="A628" i="1173" s="1"/>
  <c r="A629" i="1173" s="1"/>
  <c r="A630" i="1173" s="1"/>
  <c r="A631" i="1173" s="1"/>
  <c r="A632" i="1173" s="1"/>
  <c r="A633" i="1173" s="1"/>
  <c r="A634" i="1173" s="1"/>
  <c r="A635" i="1173" s="1"/>
  <c r="A636" i="1173" s="1"/>
  <c r="A637" i="1173" s="1"/>
  <c r="A638" i="1173" s="1"/>
  <c r="A639" i="1173" s="1"/>
  <c r="A640" i="1173" s="1"/>
  <c r="A641" i="1173" s="1"/>
  <c r="A642" i="1173" s="1"/>
  <c r="A643" i="1173" s="1"/>
  <c r="A644" i="1173" s="1"/>
  <c r="A645" i="1173" s="1"/>
  <c r="A646" i="1173" s="1"/>
  <c r="A647" i="1173" s="1"/>
  <c r="A648" i="1173" s="1"/>
  <c r="A649" i="1173" s="1"/>
  <c r="A650" i="1173" s="1"/>
  <c r="A651" i="1173" s="1"/>
  <c r="A652" i="1173" s="1"/>
  <c r="A653" i="1173" s="1"/>
  <c r="A654" i="1173" s="1"/>
  <c r="A655" i="1173" s="1"/>
  <c r="A656" i="1173" s="1"/>
  <c r="A657" i="1173" s="1"/>
  <c r="A658" i="1173" s="1"/>
  <c r="A659" i="1173" s="1"/>
  <c r="A660" i="1173" s="1"/>
  <c r="A661" i="1173" s="1"/>
  <c r="A662" i="1173" s="1"/>
  <c r="A663" i="1173" s="1"/>
  <c r="A664" i="1173" s="1"/>
  <c r="A665" i="1173" s="1"/>
  <c r="A666" i="1173" s="1"/>
  <c r="A667" i="1173" s="1"/>
  <c r="A668" i="1173" s="1"/>
  <c r="A669" i="1173" s="1"/>
  <c r="A670" i="1173" s="1"/>
  <c r="A671" i="1173" s="1"/>
  <c r="A672" i="1173" s="1"/>
  <c r="A673" i="1173" s="1"/>
  <c r="A674" i="1173" s="1"/>
  <c r="A675" i="1173" s="1"/>
  <c r="A676" i="1173" s="1"/>
  <c r="A677" i="1173" s="1"/>
  <c r="A678" i="1173" s="1"/>
  <c r="A679" i="1173" s="1"/>
  <c r="A680" i="1173" s="1"/>
  <c r="A681" i="1173" s="1"/>
  <c r="A682" i="1173" s="1"/>
  <c r="A683" i="1173" s="1"/>
  <c r="A684" i="1173" s="1"/>
  <c r="A685" i="1173" s="1"/>
  <c r="A686" i="1173" s="1"/>
  <c r="A687" i="1173" s="1"/>
  <c r="A688" i="1173" s="1"/>
  <c r="A689" i="1173" s="1"/>
  <c r="A690" i="1173" s="1"/>
  <c r="A691" i="1173" s="1"/>
  <c r="A692" i="1173" s="1"/>
  <c r="A693" i="1173" s="1"/>
  <c r="A694" i="1173" s="1"/>
  <c r="A695" i="1173" s="1"/>
  <c r="A696" i="1173" s="1"/>
  <c r="A697" i="1173" s="1"/>
  <c r="A698" i="1173" s="1"/>
  <c r="A699" i="1173" s="1"/>
  <c r="A700" i="1173" s="1"/>
  <c r="A701" i="1173" s="1"/>
  <c r="A702" i="1173" s="1"/>
  <c r="A703" i="1173" s="1"/>
  <c r="A704" i="1173" s="1"/>
  <c r="A705" i="1173" s="1"/>
  <c r="A706" i="1173" s="1"/>
  <c r="A707" i="1173" s="1"/>
  <c r="A708" i="1173" s="1"/>
  <c r="A709" i="1173" s="1"/>
  <c r="A710" i="1173" s="1"/>
  <c r="A711" i="1173" s="1"/>
  <c r="A712" i="1173" s="1"/>
  <c r="A713" i="1173" s="1"/>
  <c r="A714" i="1173" s="1"/>
  <c r="A715" i="1173" s="1"/>
  <c r="A716" i="1173" s="1"/>
  <c r="A717" i="1173" s="1"/>
  <c r="A718" i="1173" s="1"/>
  <c r="A719" i="1173" s="1"/>
  <c r="A720" i="1173" s="1"/>
  <c r="A721" i="1173" s="1"/>
  <c r="A722" i="1173" s="1"/>
  <c r="A723" i="1173" s="1"/>
  <c r="A724" i="1173" s="1"/>
  <c r="A725" i="1173" s="1"/>
  <c r="A726" i="1173" s="1"/>
  <c r="A727" i="1173" s="1"/>
  <c r="A728" i="1173" s="1"/>
  <c r="A729" i="1173" s="1"/>
  <c r="A730" i="1173" s="1"/>
  <c r="A731" i="1173" s="1"/>
  <c r="A732" i="1173" s="1"/>
  <c r="A733" i="1173" s="1"/>
  <c r="A734" i="1173" s="1"/>
  <c r="A735" i="1173" s="1"/>
  <c r="A736" i="1173" s="1"/>
  <c r="A737" i="1173" s="1"/>
  <c r="A738" i="1173" s="1"/>
  <c r="A739" i="1173" s="1"/>
  <c r="A740" i="1173" s="1"/>
  <c r="A741" i="1173" s="1"/>
  <c r="A742" i="1173" s="1"/>
  <c r="A743" i="1173" s="1"/>
  <c r="A744" i="1173" s="1"/>
  <c r="A745" i="1173" s="1"/>
  <c r="A746" i="1173" s="1"/>
  <c r="A747" i="1173" s="1"/>
  <c r="A748" i="1173" s="1"/>
  <c r="A749" i="1173" s="1"/>
  <c r="A750" i="1173" s="1"/>
  <c r="A751" i="1173" s="1"/>
  <c r="A752" i="1173" s="1"/>
  <c r="A753" i="1173" s="1"/>
  <c r="A754" i="1173" s="1"/>
  <c r="A755" i="1173" s="1"/>
  <c r="A756" i="1173" s="1"/>
  <c r="A757" i="1173" s="1"/>
  <c r="A758" i="1173" s="1"/>
  <c r="A759" i="1173" s="1"/>
  <c r="A760" i="1173" s="1"/>
  <c r="A761" i="1173" s="1"/>
  <c r="A762" i="1173" s="1"/>
  <c r="A763" i="1173" s="1"/>
  <c r="A764" i="1173" s="1"/>
  <c r="A765" i="1173" s="1"/>
  <c r="A766" i="1173" s="1"/>
  <c r="A767" i="1173" s="1"/>
  <c r="A768" i="1173" s="1"/>
  <c r="A769" i="1173" s="1"/>
  <c r="A770" i="1173" s="1"/>
  <c r="A771" i="1173" s="1"/>
  <c r="A772" i="1173" s="1"/>
  <c r="A773" i="1173" s="1"/>
  <c r="A774" i="1173" s="1"/>
  <c r="A775" i="1173" s="1"/>
  <c r="A776" i="1173" s="1"/>
  <c r="A777" i="1173" s="1"/>
  <c r="A778" i="1173" s="1"/>
  <c r="A779" i="1173" s="1"/>
  <c r="A780" i="1173" s="1"/>
  <c r="A781" i="1173" s="1"/>
  <c r="A782" i="1173" s="1"/>
  <c r="A783" i="1173" s="1"/>
  <c r="A784" i="1173" s="1"/>
  <c r="A785" i="1173" s="1"/>
  <c r="A786" i="1173" s="1"/>
  <c r="A787" i="1173" s="1"/>
  <c r="A788" i="1173" s="1"/>
  <c r="A789" i="1173" s="1"/>
  <c r="A790" i="1173" s="1"/>
  <c r="A791" i="1173" s="1"/>
  <c r="A792" i="1173" s="1"/>
  <c r="A793" i="1173" s="1"/>
  <c r="A794" i="1173" s="1"/>
  <c r="A795" i="1173" s="1"/>
  <c r="A796" i="1173" s="1"/>
  <c r="A797" i="1173" s="1"/>
  <c r="A798" i="1173" s="1"/>
  <c r="A799" i="1173" s="1"/>
  <c r="A800" i="1173" s="1"/>
  <c r="A801" i="1173" s="1"/>
  <c r="A802" i="1173" s="1"/>
  <c r="A803" i="1173" s="1"/>
  <c r="A804" i="1173" s="1"/>
  <c r="A805" i="1173" s="1"/>
  <c r="A806" i="1173" s="1"/>
  <c r="A807" i="1173" s="1"/>
  <c r="A808" i="1173" s="1"/>
  <c r="A809" i="1173" s="1"/>
  <c r="A810" i="1173" s="1"/>
  <c r="A811" i="1173" s="1"/>
  <c r="A812" i="1173" s="1"/>
  <c r="A813" i="1173" s="1"/>
  <c r="A814" i="1173" s="1"/>
  <c r="A815" i="1173" s="1"/>
  <c r="A816" i="1173" s="1"/>
  <c r="A817" i="1173" s="1"/>
  <c r="A818" i="1173" s="1"/>
  <c r="A819" i="1173" s="1"/>
  <c r="A820" i="1173" s="1"/>
  <c r="A821" i="1173" s="1"/>
  <c r="A822" i="1173" s="1"/>
  <c r="A823" i="1173" s="1"/>
  <c r="A824" i="1173" s="1"/>
  <c r="A825" i="1173" s="1"/>
  <c r="A826" i="1173" s="1"/>
  <c r="A827" i="1173" s="1"/>
  <c r="A828" i="1173" s="1"/>
  <c r="A829" i="1173" s="1"/>
  <c r="A830" i="1173" s="1"/>
  <c r="A831" i="1173" s="1"/>
  <c r="A832" i="1173" s="1"/>
  <c r="A833" i="1173" s="1"/>
  <c r="A834" i="1173" s="1"/>
  <c r="A835" i="1173" s="1"/>
  <c r="A836" i="1173" s="1"/>
  <c r="A837" i="1173" s="1"/>
  <c r="A838" i="1173" s="1"/>
  <c r="A839" i="1173" s="1"/>
  <c r="A840" i="1173" s="1"/>
  <c r="A841" i="1173" s="1"/>
  <c r="A842" i="1173" s="1"/>
  <c r="A843" i="1173" s="1"/>
  <c r="A844" i="1173" s="1"/>
  <c r="A845" i="1173" s="1"/>
  <c r="A846" i="1173" s="1"/>
  <c r="A847" i="1173" s="1"/>
  <c r="A848" i="1173" s="1"/>
  <c r="A849" i="1173" s="1"/>
  <c r="A850" i="1173" s="1"/>
  <c r="A851" i="1173" s="1"/>
  <c r="A852" i="1173" s="1"/>
  <c r="A853" i="1173" s="1"/>
  <c r="A854" i="1173" s="1"/>
  <c r="A855" i="1173" s="1"/>
  <c r="A856" i="1173" s="1"/>
  <c r="A857" i="1173" s="1"/>
  <c r="A858" i="1173" s="1"/>
  <c r="A859" i="1173" s="1"/>
  <c r="A860" i="1173" s="1"/>
  <c r="A861" i="1173" s="1"/>
  <c r="A862" i="1173" s="1"/>
  <c r="A863" i="1173" s="1"/>
  <c r="A864" i="1173" s="1"/>
  <c r="A865" i="1173" s="1"/>
  <c r="A866" i="1173" s="1"/>
  <c r="A867" i="1173" s="1"/>
  <c r="A868" i="1173" s="1"/>
  <c r="A869" i="1173" s="1"/>
  <c r="A870" i="1173" s="1"/>
  <c r="A871" i="1173" s="1"/>
  <c r="A872" i="1173" s="1"/>
  <c r="A873" i="1173" s="1"/>
  <c r="A874" i="1173" s="1"/>
  <c r="A875" i="1173" s="1"/>
  <c r="A876" i="1173" s="1"/>
  <c r="A877" i="1173" s="1"/>
  <c r="A878" i="1173" s="1"/>
  <c r="A879" i="1173" s="1"/>
  <c r="A880" i="1173" s="1"/>
  <c r="A881" i="1173" s="1"/>
  <c r="A882" i="1173" s="1"/>
  <c r="A883" i="1173" s="1"/>
  <c r="A884" i="1173" s="1"/>
  <c r="A885" i="1173" s="1"/>
  <c r="A886" i="1173" s="1"/>
  <c r="A887" i="1173" s="1"/>
  <c r="A888" i="1173" s="1"/>
  <c r="A889" i="1173" s="1"/>
  <c r="A890" i="1173" s="1"/>
  <c r="A891" i="1173" s="1"/>
  <c r="A892" i="1173" s="1"/>
  <c r="A893" i="1173" s="1"/>
  <c r="A894" i="1173" s="1"/>
  <c r="A895" i="1173" s="1"/>
  <c r="A896" i="1173" s="1"/>
  <c r="A897" i="1173" s="1"/>
  <c r="A898" i="1173" s="1"/>
  <c r="A899" i="1173" s="1"/>
  <c r="A900" i="1173" s="1"/>
  <c r="A901" i="1173" s="1"/>
  <c r="A902" i="1173" s="1"/>
  <c r="A903" i="1173" s="1"/>
  <c r="A904" i="1173" s="1"/>
  <c r="A905" i="1173" s="1"/>
  <c r="A906" i="1173" s="1"/>
  <c r="A907" i="1173" s="1"/>
  <c r="A908" i="1173" s="1"/>
  <c r="A909" i="1173" s="1"/>
  <c r="A910" i="1173" s="1"/>
  <c r="A911" i="1173" s="1"/>
  <c r="A912" i="1173" s="1"/>
  <c r="A913" i="1173" s="1"/>
  <c r="A914" i="1173" s="1"/>
  <c r="A915" i="1173" s="1"/>
  <c r="A916" i="1173" s="1"/>
  <c r="A917" i="1173" s="1"/>
  <c r="A918" i="1173" s="1"/>
  <c r="A919" i="1173" s="1"/>
  <c r="A920" i="1173" s="1"/>
  <c r="A921" i="1173" s="1"/>
  <c r="A922" i="1173" s="1"/>
  <c r="A923" i="1173" s="1"/>
  <c r="A924" i="1173" s="1"/>
  <c r="A925" i="1173" s="1"/>
  <c r="A926" i="1173" s="1"/>
  <c r="A927" i="1173" s="1"/>
  <c r="A928" i="1173" s="1"/>
  <c r="A929" i="1173" s="1"/>
  <c r="A930" i="1173" s="1"/>
  <c r="A931" i="1173" s="1"/>
  <c r="A932" i="1173" s="1"/>
  <c r="A933" i="1173" s="1"/>
  <c r="A934" i="1173" s="1"/>
  <c r="A935" i="1173" s="1"/>
  <c r="A936" i="1173" s="1"/>
  <c r="A937" i="1173" s="1"/>
  <c r="A938" i="1173" s="1"/>
  <c r="A939" i="1173" s="1"/>
  <c r="A940" i="1173" s="1"/>
  <c r="A941" i="1173" s="1"/>
  <c r="A942" i="1173" s="1"/>
  <c r="A943" i="1173" s="1"/>
  <c r="A944" i="1173" s="1"/>
  <c r="A945" i="1173" s="1"/>
  <c r="A946" i="1173" s="1"/>
  <c r="A947" i="1173" s="1"/>
  <c r="A948" i="1173" s="1"/>
  <c r="A949" i="1173" s="1"/>
  <c r="A950" i="1173" s="1"/>
  <c r="A951" i="1173" s="1"/>
  <c r="A952" i="1173" s="1"/>
  <c r="A953" i="1173" s="1"/>
  <c r="A954" i="1173" s="1"/>
  <c r="A955" i="1173" s="1"/>
  <c r="A956" i="1173" s="1"/>
  <c r="A957" i="1173" s="1"/>
  <c r="A958" i="1173" s="1"/>
  <c r="A959" i="1173" s="1"/>
  <c r="A960" i="1173" s="1"/>
  <c r="A961" i="1173" s="1"/>
  <c r="AB32" i="1183" l="1"/>
  <c r="AC32" i="1183"/>
  <c r="AD32" i="1183" s="1"/>
  <c r="AA32" i="1183"/>
  <c r="R31" i="1183"/>
  <c r="AQ34" i="1183"/>
  <c r="AG8" i="1173"/>
  <c r="AP8" i="1173" s="1"/>
  <c r="AL9" i="1173"/>
  <c r="V10" i="1173"/>
  <c r="AG2" i="1173"/>
  <c r="Z8" i="1173"/>
  <c r="AG5" i="1173"/>
  <c r="AG6" i="1173"/>
  <c r="Z5" i="1173"/>
  <c r="Z10" i="1173"/>
  <c r="AG9" i="1173"/>
  <c r="AM9" i="1173" s="1"/>
  <c r="Z2" i="1173"/>
  <c r="Z4" i="1173"/>
  <c r="Z3" i="1173"/>
  <c r="AG10" i="1173"/>
  <c r="Z6" i="1173"/>
  <c r="AG7" i="1173"/>
  <c r="Z7" i="1173"/>
  <c r="F8" i="1173"/>
  <c r="F9" i="1173" s="1"/>
  <c r="F10" i="1173" s="1"/>
  <c r="AG3" i="1173"/>
  <c r="AG4" i="1173"/>
  <c r="V31" i="1183" l="1"/>
  <c r="AL31" i="1183" s="1"/>
  <c r="X31" i="1183"/>
  <c r="W31" i="1183"/>
  <c r="AM31" i="1183"/>
  <c r="AB33" i="1183"/>
  <c r="AC33" i="1183"/>
  <c r="AD33" i="1183" s="1"/>
  <c r="AA33" i="1183"/>
  <c r="R32" i="1183"/>
  <c r="AQ35" i="1183"/>
  <c r="AM10" i="1173"/>
  <c r="AL10" i="1173"/>
  <c r="AP10" i="1173"/>
  <c r="AP6" i="1173"/>
  <c r="AP5" i="1173"/>
  <c r="AP7" i="1173"/>
  <c r="AP4" i="1173"/>
  <c r="AP2" i="1173"/>
  <c r="AP3" i="1173"/>
  <c r="AP9" i="1173"/>
  <c r="AY29" i="1173"/>
  <c r="V2" i="1173" s="1"/>
  <c r="AY21" i="1173"/>
  <c r="R2" i="1173"/>
  <c r="F11" i="1173"/>
  <c r="F12" i="1173" s="1"/>
  <c r="F13" i="1173" s="1"/>
  <c r="F14" i="1173" s="1"/>
  <c r="F15" i="1173" s="1"/>
  <c r="F16" i="1173" s="1"/>
  <c r="F17" i="1173" s="1"/>
  <c r="F18" i="1173" s="1"/>
  <c r="F19" i="1173" s="1"/>
  <c r="F20" i="1173" s="1"/>
  <c r="F21" i="1173" s="1"/>
  <c r="F22" i="1173" s="1"/>
  <c r="F23" i="1173" s="1"/>
  <c r="F24" i="1173" s="1"/>
  <c r="F25" i="1173" s="1"/>
  <c r="F26" i="1173" s="1"/>
  <c r="F27" i="1173" s="1"/>
  <c r="F28" i="1173" s="1"/>
  <c r="F29" i="1173" s="1"/>
  <c r="F30" i="1173" s="1"/>
  <c r="F31" i="1173" s="1"/>
  <c r="F32" i="1173" s="1"/>
  <c r="F33" i="1173" s="1"/>
  <c r="F34" i="1173" s="1"/>
  <c r="F35" i="1173" s="1"/>
  <c r="F36" i="1173" s="1"/>
  <c r="F37" i="1173" s="1"/>
  <c r="F38" i="1173" s="1"/>
  <c r="F39" i="1173" s="1"/>
  <c r="F40" i="1173" s="1"/>
  <c r="F41" i="1173" s="1"/>
  <c r="F42" i="1173" s="1"/>
  <c r="F43" i="1173" s="1"/>
  <c r="F44" i="1173" s="1"/>
  <c r="F45" i="1173" s="1"/>
  <c r="F46" i="1173" s="1"/>
  <c r="F47" i="1173" s="1"/>
  <c r="F48" i="1173" s="1"/>
  <c r="F49" i="1173" s="1"/>
  <c r="F50" i="1173" s="1"/>
  <c r="F51" i="1173" s="1"/>
  <c r="F52" i="1173" s="1"/>
  <c r="F53" i="1173" s="1"/>
  <c r="F54" i="1173" s="1"/>
  <c r="F55" i="1173" s="1"/>
  <c r="F56" i="1173" s="1"/>
  <c r="F57" i="1173" s="1"/>
  <c r="F58" i="1173" s="1"/>
  <c r="F59" i="1173" s="1"/>
  <c r="F60" i="1173" s="1"/>
  <c r="F61" i="1173" s="1"/>
  <c r="F62" i="1173" s="1"/>
  <c r="F63" i="1173" s="1"/>
  <c r="F64" i="1173" s="1"/>
  <c r="F65" i="1173" s="1"/>
  <c r="F66" i="1173" s="1"/>
  <c r="F67" i="1173" s="1"/>
  <c r="F68" i="1173" s="1"/>
  <c r="F69" i="1173" s="1"/>
  <c r="F70" i="1173" s="1"/>
  <c r="F71" i="1173" s="1"/>
  <c r="F72" i="1173" s="1"/>
  <c r="F73" i="1173" s="1"/>
  <c r="F74" i="1173" s="1"/>
  <c r="F75" i="1173" s="1"/>
  <c r="F76" i="1173" s="1"/>
  <c r="F77" i="1173" s="1"/>
  <c r="F78" i="1173" s="1"/>
  <c r="F79" i="1173" s="1"/>
  <c r="F80" i="1173" s="1"/>
  <c r="F81" i="1173" s="1"/>
  <c r="F82" i="1173" s="1"/>
  <c r="F83" i="1173" s="1"/>
  <c r="F84" i="1173" s="1"/>
  <c r="F85" i="1173" s="1"/>
  <c r="F86" i="1173" s="1"/>
  <c r="F87" i="1173" s="1"/>
  <c r="F88" i="1173" s="1"/>
  <c r="F89" i="1173" s="1"/>
  <c r="F90" i="1173" s="1"/>
  <c r="F91" i="1173" s="1"/>
  <c r="F92" i="1173" s="1"/>
  <c r="F93" i="1173" s="1"/>
  <c r="F94" i="1173" s="1"/>
  <c r="F95" i="1173" s="1"/>
  <c r="F96" i="1173" s="1"/>
  <c r="F97" i="1173" s="1"/>
  <c r="F98" i="1173" s="1"/>
  <c r="F99" i="1173" s="1"/>
  <c r="F100" i="1173" s="1"/>
  <c r="F101" i="1173" s="1"/>
  <c r="F102" i="1173" s="1"/>
  <c r="F103" i="1173" s="1"/>
  <c r="F104" i="1173" s="1"/>
  <c r="F105" i="1173" s="1"/>
  <c r="F106" i="1173" s="1"/>
  <c r="F107" i="1173" s="1"/>
  <c r="F108" i="1173" s="1"/>
  <c r="F109" i="1173" s="1"/>
  <c r="F110" i="1173" s="1"/>
  <c r="F111" i="1173" s="1"/>
  <c r="F112" i="1173" s="1"/>
  <c r="F113" i="1173" s="1"/>
  <c r="F114" i="1173" s="1"/>
  <c r="F115" i="1173" s="1"/>
  <c r="F116" i="1173" s="1"/>
  <c r="F117" i="1173" s="1"/>
  <c r="F118" i="1173" s="1"/>
  <c r="F119" i="1173" s="1"/>
  <c r="F120" i="1173" s="1"/>
  <c r="F121" i="1173" s="1"/>
  <c r="F122" i="1173" s="1"/>
  <c r="F123" i="1173" s="1"/>
  <c r="F124" i="1173" s="1"/>
  <c r="F125" i="1173" s="1"/>
  <c r="F126" i="1173" s="1"/>
  <c r="F127" i="1173" s="1"/>
  <c r="F128" i="1173" s="1"/>
  <c r="F129" i="1173" s="1"/>
  <c r="F130" i="1173" s="1"/>
  <c r="F131" i="1173" s="1"/>
  <c r="F132" i="1173" s="1"/>
  <c r="F133" i="1173" s="1"/>
  <c r="F134" i="1173" s="1"/>
  <c r="F135" i="1173" s="1"/>
  <c r="F136" i="1173" s="1"/>
  <c r="F137" i="1173" s="1"/>
  <c r="F138" i="1173" s="1"/>
  <c r="F139" i="1173" s="1"/>
  <c r="F140" i="1173" s="1"/>
  <c r="F141" i="1173" s="1"/>
  <c r="F142" i="1173" s="1"/>
  <c r="F143" i="1173" s="1"/>
  <c r="F144" i="1173" s="1"/>
  <c r="F145" i="1173" s="1"/>
  <c r="F146" i="1173" s="1"/>
  <c r="F147" i="1173" s="1"/>
  <c r="F148" i="1173" s="1"/>
  <c r="F149" i="1173" s="1"/>
  <c r="F150" i="1173" s="1"/>
  <c r="F151" i="1173" s="1"/>
  <c r="F152" i="1173" s="1"/>
  <c r="F153" i="1173" s="1"/>
  <c r="F154" i="1173" s="1"/>
  <c r="F155" i="1173" s="1"/>
  <c r="F156" i="1173" s="1"/>
  <c r="F157" i="1173" s="1"/>
  <c r="F158" i="1173" s="1"/>
  <c r="F159" i="1173" s="1"/>
  <c r="F160" i="1173" s="1"/>
  <c r="F161" i="1173" s="1"/>
  <c r="F162" i="1173" s="1"/>
  <c r="F163" i="1173" s="1"/>
  <c r="F164" i="1173" s="1"/>
  <c r="F165" i="1173" s="1"/>
  <c r="F166" i="1173" s="1"/>
  <c r="F167" i="1173" s="1"/>
  <c r="F168" i="1173" s="1"/>
  <c r="F169" i="1173" s="1"/>
  <c r="F170" i="1173" s="1"/>
  <c r="F171" i="1173" s="1"/>
  <c r="F172" i="1173" s="1"/>
  <c r="F173" i="1173" s="1"/>
  <c r="F174" i="1173" s="1"/>
  <c r="F175" i="1173" s="1"/>
  <c r="F176" i="1173" s="1"/>
  <c r="F177" i="1173" s="1"/>
  <c r="F178" i="1173" s="1"/>
  <c r="F179" i="1173" s="1"/>
  <c r="F180" i="1173" s="1"/>
  <c r="F181" i="1173" s="1"/>
  <c r="F182" i="1173" s="1"/>
  <c r="F183" i="1173" s="1"/>
  <c r="F184" i="1173" s="1"/>
  <c r="F185" i="1173" s="1"/>
  <c r="F186" i="1173" s="1"/>
  <c r="F187" i="1173" s="1"/>
  <c r="F188" i="1173" s="1"/>
  <c r="F189" i="1173" s="1"/>
  <c r="F190" i="1173" s="1"/>
  <c r="F191" i="1173" s="1"/>
  <c r="F192" i="1173" s="1"/>
  <c r="F193" i="1173" s="1"/>
  <c r="F194" i="1173" s="1"/>
  <c r="F195" i="1173" s="1"/>
  <c r="F196" i="1173" s="1"/>
  <c r="F197" i="1173" s="1"/>
  <c r="F198" i="1173" s="1"/>
  <c r="F199" i="1173" s="1"/>
  <c r="F200" i="1173" s="1"/>
  <c r="F201" i="1173" s="1"/>
  <c r="F202" i="1173" s="1"/>
  <c r="F203" i="1173" s="1"/>
  <c r="F204" i="1173" s="1"/>
  <c r="F205" i="1173" s="1"/>
  <c r="F206" i="1173" s="1"/>
  <c r="F207" i="1173" s="1"/>
  <c r="F208" i="1173" s="1"/>
  <c r="F209" i="1173" s="1"/>
  <c r="F210" i="1173" s="1"/>
  <c r="F211" i="1173" s="1"/>
  <c r="F212" i="1173" s="1"/>
  <c r="F213" i="1173" s="1"/>
  <c r="F214" i="1173" s="1"/>
  <c r="F215" i="1173" s="1"/>
  <c r="F216" i="1173" s="1"/>
  <c r="F217" i="1173" s="1"/>
  <c r="F218" i="1173" s="1"/>
  <c r="F219" i="1173" s="1"/>
  <c r="F220" i="1173" s="1"/>
  <c r="F221" i="1173" s="1"/>
  <c r="F222" i="1173" s="1"/>
  <c r="F223" i="1173" s="1"/>
  <c r="F224" i="1173" s="1"/>
  <c r="F225" i="1173" s="1"/>
  <c r="F226" i="1173" s="1"/>
  <c r="F227" i="1173" s="1"/>
  <c r="F228" i="1173" s="1"/>
  <c r="F229" i="1173" s="1"/>
  <c r="F230" i="1173" s="1"/>
  <c r="F231" i="1173" s="1"/>
  <c r="F232" i="1173" s="1"/>
  <c r="F233" i="1173" s="1"/>
  <c r="F234" i="1173" s="1"/>
  <c r="F235" i="1173" s="1"/>
  <c r="F236" i="1173" s="1"/>
  <c r="F237" i="1173" s="1"/>
  <c r="F238" i="1173" s="1"/>
  <c r="F239" i="1173" s="1"/>
  <c r="F240" i="1173" s="1"/>
  <c r="F241" i="1173" s="1"/>
  <c r="F242" i="1173" s="1"/>
  <c r="F243" i="1173" s="1"/>
  <c r="F244" i="1173" s="1"/>
  <c r="F245" i="1173" s="1"/>
  <c r="F246" i="1173" s="1"/>
  <c r="F247" i="1173" s="1"/>
  <c r="F248" i="1173" s="1"/>
  <c r="F249" i="1173" s="1"/>
  <c r="F250" i="1173" s="1"/>
  <c r="F251" i="1173" s="1"/>
  <c r="F252" i="1173" s="1"/>
  <c r="F253" i="1173" s="1"/>
  <c r="F254" i="1173" s="1"/>
  <c r="F255" i="1173" s="1"/>
  <c r="F256" i="1173" s="1"/>
  <c r="F257" i="1173" s="1"/>
  <c r="F258" i="1173" s="1"/>
  <c r="F259" i="1173" s="1"/>
  <c r="F260" i="1173" s="1"/>
  <c r="F261" i="1173" s="1"/>
  <c r="F262" i="1173" s="1"/>
  <c r="F263" i="1173" s="1"/>
  <c r="F264" i="1173" s="1"/>
  <c r="F265" i="1173" s="1"/>
  <c r="F266" i="1173" s="1"/>
  <c r="F267" i="1173" s="1"/>
  <c r="F268" i="1173" s="1"/>
  <c r="F269" i="1173" s="1"/>
  <c r="F270" i="1173" s="1"/>
  <c r="F271" i="1173" s="1"/>
  <c r="F272" i="1173" s="1"/>
  <c r="F273" i="1173" s="1"/>
  <c r="F274" i="1173" s="1"/>
  <c r="F275" i="1173" s="1"/>
  <c r="F276" i="1173" s="1"/>
  <c r="F277" i="1173" s="1"/>
  <c r="F278" i="1173" s="1"/>
  <c r="F279" i="1173" s="1"/>
  <c r="F280" i="1173" s="1"/>
  <c r="F281" i="1173" s="1"/>
  <c r="F282" i="1173" s="1"/>
  <c r="F283" i="1173" s="1"/>
  <c r="F284" i="1173" s="1"/>
  <c r="F285" i="1173" s="1"/>
  <c r="F286" i="1173" s="1"/>
  <c r="F287" i="1173" s="1"/>
  <c r="F288" i="1173" s="1"/>
  <c r="F289" i="1173" s="1"/>
  <c r="F290" i="1173" s="1"/>
  <c r="F291" i="1173" s="1"/>
  <c r="F292" i="1173" s="1"/>
  <c r="F293" i="1173" s="1"/>
  <c r="F294" i="1173" s="1"/>
  <c r="F295" i="1173" s="1"/>
  <c r="F296" i="1173" s="1"/>
  <c r="F297" i="1173" s="1"/>
  <c r="F298" i="1173" s="1"/>
  <c r="F299" i="1173" s="1"/>
  <c r="F300" i="1173" s="1"/>
  <c r="F301" i="1173" s="1"/>
  <c r="F302" i="1173" s="1"/>
  <c r="F303" i="1173" s="1"/>
  <c r="F304" i="1173" s="1"/>
  <c r="F305" i="1173" s="1"/>
  <c r="F306" i="1173" s="1"/>
  <c r="F307" i="1173" s="1"/>
  <c r="F308" i="1173" s="1"/>
  <c r="F309" i="1173" s="1"/>
  <c r="F310" i="1173" s="1"/>
  <c r="F311" i="1173" s="1"/>
  <c r="F312" i="1173" s="1"/>
  <c r="F313" i="1173" s="1"/>
  <c r="F314" i="1173" s="1"/>
  <c r="F315" i="1173" s="1"/>
  <c r="F316" i="1173" s="1"/>
  <c r="F317" i="1173" s="1"/>
  <c r="F318" i="1173" s="1"/>
  <c r="F319" i="1173" s="1"/>
  <c r="F320" i="1173" s="1"/>
  <c r="F321" i="1173" s="1"/>
  <c r="F322" i="1173" s="1"/>
  <c r="F323" i="1173" s="1"/>
  <c r="F324" i="1173" s="1"/>
  <c r="F325" i="1173" s="1"/>
  <c r="F326" i="1173" s="1"/>
  <c r="F327" i="1173" s="1"/>
  <c r="F328" i="1173" s="1"/>
  <c r="F329" i="1173" s="1"/>
  <c r="F330" i="1173" s="1"/>
  <c r="F331" i="1173" s="1"/>
  <c r="F332" i="1173" s="1"/>
  <c r="F333" i="1173" s="1"/>
  <c r="F334" i="1173" s="1"/>
  <c r="F335" i="1173" s="1"/>
  <c r="F336" i="1173" s="1"/>
  <c r="F337" i="1173" s="1"/>
  <c r="F338" i="1173" s="1"/>
  <c r="F339" i="1173" s="1"/>
  <c r="F340" i="1173" s="1"/>
  <c r="F341" i="1173" s="1"/>
  <c r="F342" i="1173" s="1"/>
  <c r="F343" i="1173" s="1"/>
  <c r="F344" i="1173" s="1"/>
  <c r="F345" i="1173" s="1"/>
  <c r="F346" i="1173" s="1"/>
  <c r="F347" i="1173" s="1"/>
  <c r="F348" i="1173" s="1"/>
  <c r="F349" i="1173" s="1"/>
  <c r="F350" i="1173" s="1"/>
  <c r="F351" i="1173" s="1"/>
  <c r="F352" i="1173" s="1"/>
  <c r="F353" i="1173" s="1"/>
  <c r="F354" i="1173" s="1"/>
  <c r="F355" i="1173" s="1"/>
  <c r="F356" i="1173" s="1"/>
  <c r="F357" i="1173" s="1"/>
  <c r="F358" i="1173" s="1"/>
  <c r="F359" i="1173" s="1"/>
  <c r="F360" i="1173" s="1"/>
  <c r="F361" i="1173" s="1"/>
  <c r="F362" i="1173" s="1"/>
  <c r="F363" i="1173" s="1"/>
  <c r="F364" i="1173" s="1"/>
  <c r="F365" i="1173" s="1"/>
  <c r="F366" i="1173" s="1"/>
  <c r="F367" i="1173" s="1"/>
  <c r="F368" i="1173" s="1"/>
  <c r="F369" i="1173" s="1"/>
  <c r="F370" i="1173" s="1"/>
  <c r="F371" i="1173" s="1"/>
  <c r="F372" i="1173" s="1"/>
  <c r="F373" i="1173" s="1"/>
  <c r="F374" i="1173" s="1"/>
  <c r="F375" i="1173" s="1"/>
  <c r="F376" i="1173" s="1"/>
  <c r="F377" i="1173" s="1"/>
  <c r="F378" i="1173" s="1"/>
  <c r="F379" i="1173" s="1"/>
  <c r="F380" i="1173" s="1"/>
  <c r="F381" i="1173" s="1"/>
  <c r="F382" i="1173" s="1"/>
  <c r="F383" i="1173" s="1"/>
  <c r="F384" i="1173" s="1"/>
  <c r="F385" i="1173" s="1"/>
  <c r="F386" i="1173" s="1"/>
  <c r="F387" i="1173" s="1"/>
  <c r="F388" i="1173" s="1"/>
  <c r="F389" i="1173" s="1"/>
  <c r="F390" i="1173" s="1"/>
  <c r="F391" i="1173" s="1"/>
  <c r="F392" i="1173" s="1"/>
  <c r="F393" i="1173" s="1"/>
  <c r="F394" i="1173" s="1"/>
  <c r="F395" i="1173" s="1"/>
  <c r="F396" i="1173" s="1"/>
  <c r="F397" i="1173" s="1"/>
  <c r="F398" i="1173" s="1"/>
  <c r="F399" i="1173" s="1"/>
  <c r="F400" i="1173" s="1"/>
  <c r="F401" i="1173" s="1"/>
  <c r="F402" i="1173" s="1"/>
  <c r="F403" i="1173" s="1"/>
  <c r="F404" i="1173" s="1"/>
  <c r="F405" i="1173" s="1"/>
  <c r="F406" i="1173" s="1"/>
  <c r="F407" i="1173" s="1"/>
  <c r="F408" i="1173" s="1"/>
  <c r="F409" i="1173" s="1"/>
  <c r="F410" i="1173" s="1"/>
  <c r="F411" i="1173" s="1"/>
  <c r="F412" i="1173" s="1"/>
  <c r="F413" i="1173" s="1"/>
  <c r="F414" i="1173" s="1"/>
  <c r="F415" i="1173" s="1"/>
  <c r="F416" i="1173" s="1"/>
  <c r="F417" i="1173" s="1"/>
  <c r="F418" i="1173" s="1"/>
  <c r="F419" i="1173" s="1"/>
  <c r="F420" i="1173" s="1"/>
  <c r="F421" i="1173" s="1"/>
  <c r="F422" i="1173" s="1"/>
  <c r="F423" i="1173" s="1"/>
  <c r="F424" i="1173" s="1"/>
  <c r="F425" i="1173" s="1"/>
  <c r="F426" i="1173" s="1"/>
  <c r="F427" i="1173" s="1"/>
  <c r="F428" i="1173" s="1"/>
  <c r="F429" i="1173" s="1"/>
  <c r="F430" i="1173" s="1"/>
  <c r="F431" i="1173" s="1"/>
  <c r="F432" i="1173" s="1"/>
  <c r="F433" i="1173" s="1"/>
  <c r="F434" i="1173" s="1"/>
  <c r="F435" i="1173" s="1"/>
  <c r="F436" i="1173" s="1"/>
  <c r="F437" i="1173" s="1"/>
  <c r="F438" i="1173" s="1"/>
  <c r="F439" i="1173" s="1"/>
  <c r="F440" i="1173" s="1"/>
  <c r="F441" i="1173" s="1"/>
  <c r="F442" i="1173" s="1"/>
  <c r="F443" i="1173" s="1"/>
  <c r="F444" i="1173" s="1"/>
  <c r="F445" i="1173" s="1"/>
  <c r="F446" i="1173" s="1"/>
  <c r="F447" i="1173" s="1"/>
  <c r="F448" i="1173" s="1"/>
  <c r="F449" i="1173" s="1"/>
  <c r="F450" i="1173" s="1"/>
  <c r="F451" i="1173" s="1"/>
  <c r="F452" i="1173" s="1"/>
  <c r="F453" i="1173" s="1"/>
  <c r="F454" i="1173" s="1"/>
  <c r="F455" i="1173" s="1"/>
  <c r="F456" i="1173" s="1"/>
  <c r="F457" i="1173" s="1"/>
  <c r="F458" i="1173" s="1"/>
  <c r="F459" i="1173" s="1"/>
  <c r="F460" i="1173" s="1"/>
  <c r="F461" i="1173" s="1"/>
  <c r="F462" i="1173" s="1"/>
  <c r="F463" i="1173" s="1"/>
  <c r="F464" i="1173" s="1"/>
  <c r="F465" i="1173" s="1"/>
  <c r="F466" i="1173" s="1"/>
  <c r="F467" i="1173" s="1"/>
  <c r="F468" i="1173" s="1"/>
  <c r="F469" i="1173" s="1"/>
  <c r="F470" i="1173" s="1"/>
  <c r="F471" i="1173" s="1"/>
  <c r="F472" i="1173" s="1"/>
  <c r="F473" i="1173" s="1"/>
  <c r="F474" i="1173" s="1"/>
  <c r="F475" i="1173" s="1"/>
  <c r="F476" i="1173" s="1"/>
  <c r="F477" i="1173" s="1"/>
  <c r="F478" i="1173" s="1"/>
  <c r="F479" i="1173" s="1"/>
  <c r="F480" i="1173" s="1"/>
  <c r="F481" i="1173" s="1"/>
  <c r="F482" i="1173" s="1"/>
  <c r="F483" i="1173" s="1"/>
  <c r="F484" i="1173" s="1"/>
  <c r="F485" i="1173" s="1"/>
  <c r="F486" i="1173" s="1"/>
  <c r="F487" i="1173" s="1"/>
  <c r="F488" i="1173" s="1"/>
  <c r="F489" i="1173" s="1"/>
  <c r="F490" i="1173" s="1"/>
  <c r="F491" i="1173" s="1"/>
  <c r="F492" i="1173" s="1"/>
  <c r="F493" i="1173" s="1"/>
  <c r="F494" i="1173" s="1"/>
  <c r="F495" i="1173" s="1"/>
  <c r="F496" i="1173" s="1"/>
  <c r="F497" i="1173" s="1"/>
  <c r="F498" i="1173" s="1"/>
  <c r="F499" i="1173" s="1"/>
  <c r="F500" i="1173" s="1"/>
  <c r="F501" i="1173" s="1"/>
  <c r="F502" i="1173" s="1"/>
  <c r="F503" i="1173" s="1"/>
  <c r="F504" i="1173" s="1"/>
  <c r="F505" i="1173" s="1"/>
  <c r="F506" i="1173" s="1"/>
  <c r="F507" i="1173" s="1"/>
  <c r="F508" i="1173" s="1"/>
  <c r="F509" i="1173" s="1"/>
  <c r="F510" i="1173" s="1"/>
  <c r="F511" i="1173" s="1"/>
  <c r="F512" i="1173" s="1"/>
  <c r="F513" i="1173" s="1"/>
  <c r="F514" i="1173" s="1"/>
  <c r="F515" i="1173" s="1"/>
  <c r="F516" i="1173" s="1"/>
  <c r="F517" i="1173" s="1"/>
  <c r="F518" i="1173" s="1"/>
  <c r="F519" i="1173" s="1"/>
  <c r="F520" i="1173" s="1"/>
  <c r="F521" i="1173" s="1"/>
  <c r="F522" i="1173" s="1"/>
  <c r="F523" i="1173" s="1"/>
  <c r="F524" i="1173" s="1"/>
  <c r="F525" i="1173" s="1"/>
  <c r="F526" i="1173" s="1"/>
  <c r="F527" i="1173" s="1"/>
  <c r="F528" i="1173" s="1"/>
  <c r="F529" i="1173" s="1"/>
  <c r="F530" i="1173" s="1"/>
  <c r="F531" i="1173" s="1"/>
  <c r="F532" i="1173" s="1"/>
  <c r="F533" i="1173" s="1"/>
  <c r="F534" i="1173" s="1"/>
  <c r="F535" i="1173" s="1"/>
  <c r="F536" i="1173" s="1"/>
  <c r="F537" i="1173" s="1"/>
  <c r="F538" i="1173" s="1"/>
  <c r="F539" i="1173" s="1"/>
  <c r="F540" i="1173" s="1"/>
  <c r="F541" i="1173" s="1"/>
  <c r="F542" i="1173" s="1"/>
  <c r="F543" i="1173" s="1"/>
  <c r="F544" i="1173" s="1"/>
  <c r="F545" i="1173" s="1"/>
  <c r="F546" i="1173" s="1"/>
  <c r="F547" i="1173" s="1"/>
  <c r="F548" i="1173" s="1"/>
  <c r="F549" i="1173" s="1"/>
  <c r="F550" i="1173" s="1"/>
  <c r="F551" i="1173" s="1"/>
  <c r="F552" i="1173" s="1"/>
  <c r="F553" i="1173" s="1"/>
  <c r="F554" i="1173" s="1"/>
  <c r="F555" i="1173" s="1"/>
  <c r="F556" i="1173" s="1"/>
  <c r="F557" i="1173" s="1"/>
  <c r="F558" i="1173" s="1"/>
  <c r="F559" i="1173" s="1"/>
  <c r="F560" i="1173" s="1"/>
  <c r="F561" i="1173" s="1"/>
  <c r="F562" i="1173" s="1"/>
  <c r="F563" i="1173" s="1"/>
  <c r="F564" i="1173" s="1"/>
  <c r="F565" i="1173" s="1"/>
  <c r="F566" i="1173" s="1"/>
  <c r="F567" i="1173" s="1"/>
  <c r="F568" i="1173" s="1"/>
  <c r="F569" i="1173" s="1"/>
  <c r="F570" i="1173" s="1"/>
  <c r="F571" i="1173" s="1"/>
  <c r="F572" i="1173" s="1"/>
  <c r="F573" i="1173" s="1"/>
  <c r="F574" i="1173" s="1"/>
  <c r="F575" i="1173" s="1"/>
  <c r="F576" i="1173" s="1"/>
  <c r="F577" i="1173" s="1"/>
  <c r="F578" i="1173" s="1"/>
  <c r="F579" i="1173" s="1"/>
  <c r="F580" i="1173" s="1"/>
  <c r="F581" i="1173" s="1"/>
  <c r="F582" i="1173" s="1"/>
  <c r="F583" i="1173" s="1"/>
  <c r="F584" i="1173" s="1"/>
  <c r="F585" i="1173" s="1"/>
  <c r="F586" i="1173" s="1"/>
  <c r="F587" i="1173" s="1"/>
  <c r="F588" i="1173" s="1"/>
  <c r="F589" i="1173" s="1"/>
  <c r="F590" i="1173" s="1"/>
  <c r="F591" i="1173" s="1"/>
  <c r="F592" i="1173" s="1"/>
  <c r="F593" i="1173" s="1"/>
  <c r="F594" i="1173" s="1"/>
  <c r="F595" i="1173" s="1"/>
  <c r="F596" i="1173" s="1"/>
  <c r="F597" i="1173" s="1"/>
  <c r="F598" i="1173" s="1"/>
  <c r="F599" i="1173" s="1"/>
  <c r="F600" i="1173" s="1"/>
  <c r="F601" i="1173" s="1"/>
  <c r="F602" i="1173" s="1"/>
  <c r="F603" i="1173" s="1"/>
  <c r="F604" i="1173" s="1"/>
  <c r="F605" i="1173" s="1"/>
  <c r="F606" i="1173" s="1"/>
  <c r="F607" i="1173" s="1"/>
  <c r="F608" i="1173" s="1"/>
  <c r="F609" i="1173" s="1"/>
  <c r="F610" i="1173" s="1"/>
  <c r="F611" i="1173" s="1"/>
  <c r="F612" i="1173" s="1"/>
  <c r="F613" i="1173" s="1"/>
  <c r="F614" i="1173" s="1"/>
  <c r="F615" i="1173" s="1"/>
  <c r="F616" i="1173" s="1"/>
  <c r="F617" i="1173" s="1"/>
  <c r="F618" i="1173" s="1"/>
  <c r="F619" i="1173" s="1"/>
  <c r="F620" i="1173" s="1"/>
  <c r="F621" i="1173" s="1"/>
  <c r="F622" i="1173" s="1"/>
  <c r="F623" i="1173" s="1"/>
  <c r="F624" i="1173" s="1"/>
  <c r="F625" i="1173" s="1"/>
  <c r="F626" i="1173" s="1"/>
  <c r="F627" i="1173" s="1"/>
  <c r="F628" i="1173" s="1"/>
  <c r="F629" i="1173" s="1"/>
  <c r="F630" i="1173" s="1"/>
  <c r="F631" i="1173" s="1"/>
  <c r="F632" i="1173" s="1"/>
  <c r="F633" i="1173" s="1"/>
  <c r="F634" i="1173" s="1"/>
  <c r="F635" i="1173" s="1"/>
  <c r="F636" i="1173" s="1"/>
  <c r="F637" i="1173" s="1"/>
  <c r="F638" i="1173" s="1"/>
  <c r="F639" i="1173" s="1"/>
  <c r="F640" i="1173" s="1"/>
  <c r="F641" i="1173" s="1"/>
  <c r="F642" i="1173" s="1"/>
  <c r="F643" i="1173" s="1"/>
  <c r="F644" i="1173" s="1"/>
  <c r="F645" i="1173" s="1"/>
  <c r="F646" i="1173" s="1"/>
  <c r="F647" i="1173" s="1"/>
  <c r="F648" i="1173" s="1"/>
  <c r="F649" i="1173" s="1"/>
  <c r="F650" i="1173" s="1"/>
  <c r="F651" i="1173" s="1"/>
  <c r="F652" i="1173" s="1"/>
  <c r="F653" i="1173" s="1"/>
  <c r="F654" i="1173" s="1"/>
  <c r="F655" i="1173" s="1"/>
  <c r="F656" i="1173" s="1"/>
  <c r="F657" i="1173" s="1"/>
  <c r="F658" i="1173" s="1"/>
  <c r="F659" i="1173" s="1"/>
  <c r="F660" i="1173" s="1"/>
  <c r="F661" i="1173" s="1"/>
  <c r="F662" i="1173" s="1"/>
  <c r="F663" i="1173" s="1"/>
  <c r="F664" i="1173" s="1"/>
  <c r="F665" i="1173" s="1"/>
  <c r="F666" i="1173" s="1"/>
  <c r="F667" i="1173" s="1"/>
  <c r="F668" i="1173" s="1"/>
  <c r="F669" i="1173" s="1"/>
  <c r="F670" i="1173" s="1"/>
  <c r="F671" i="1173" s="1"/>
  <c r="F672" i="1173" s="1"/>
  <c r="F673" i="1173" s="1"/>
  <c r="F674" i="1173" s="1"/>
  <c r="F675" i="1173" s="1"/>
  <c r="F676" i="1173" s="1"/>
  <c r="F677" i="1173" s="1"/>
  <c r="F678" i="1173" s="1"/>
  <c r="F679" i="1173" s="1"/>
  <c r="F680" i="1173" s="1"/>
  <c r="F681" i="1173" s="1"/>
  <c r="F682" i="1173" s="1"/>
  <c r="F683" i="1173" s="1"/>
  <c r="F684" i="1173" s="1"/>
  <c r="F685" i="1173" s="1"/>
  <c r="F686" i="1173" s="1"/>
  <c r="F687" i="1173" s="1"/>
  <c r="F688" i="1173" s="1"/>
  <c r="F689" i="1173" s="1"/>
  <c r="F690" i="1173" s="1"/>
  <c r="F691" i="1173" s="1"/>
  <c r="F692" i="1173" s="1"/>
  <c r="F693" i="1173" s="1"/>
  <c r="F694" i="1173" s="1"/>
  <c r="F695" i="1173" s="1"/>
  <c r="F696" i="1173" s="1"/>
  <c r="F697" i="1173" s="1"/>
  <c r="F698" i="1173" s="1"/>
  <c r="F699" i="1173" s="1"/>
  <c r="F700" i="1173" s="1"/>
  <c r="F701" i="1173" s="1"/>
  <c r="F702" i="1173" s="1"/>
  <c r="F703" i="1173" s="1"/>
  <c r="F704" i="1173" s="1"/>
  <c r="F705" i="1173" s="1"/>
  <c r="F706" i="1173" s="1"/>
  <c r="F707" i="1173" s="1"/>
  <c r="F708" i="1173" s="1"/>
  <c r="F709" i="1173" s="1"/>
  <c r="F710" i="1173" s="1"/>
  <c r="F711" i="1173" s="1"/>
  <c r="F712" i="1173" s="1"/>
  <c r="F713" i="1173" s="1"/>
  <c r="F714" i="1173" s="1"/>
  <c r="F715" i="1173" s="1"/>
  <c r="F716" i="1173" s="1"/>
  <c r="F717" i="1173" s="1"/>
  <c r="F718" i="1173" s="1"/>
  <c r="F719" i="1173" s="1"/>
  <c r="F720" i="1173" s="1"/>
  <c r="F721" i="1173" s="1"/>
  <c r="F722" i="1173" s="1"/>
  <c r="F723" i="1173" s="1"/>
  <c r="F724" i="1173" s="1"/>
  <c r="F725" i="1173" s="1"/>
  <c r="F726" i="1173" s="1"/>
  <c r="F727" i="1173" s="1"/>
  <c r="F728" i="1173" s="1"/>
  <c r="F729" i="1173" s="1"/>
  <c r="F730" i="1173" s="1"/>
  <c r="F731" i="1173" s="1"/>
  <c r="F732" i="1173" s="1"/>
  <c r="F733" i="1173" s="1"/>
  <c r="F734" i="1173" s="1"/>
  <c r="F735" i="1173" s="1"/>
  <c r="F736" i="1173" s="1"/>
  <c r="F737" i="1173" s="1"/>
  <c r="F738" i="1173" s="1"/>
  <c r="F739" i="1173" s="1"/>
  <c r="F740" i="1173" s="1"/>
  <c r="F741" i="1173" s="1"/>
  <c r="F742" i="1173" s="1"/>
  <c r="F743" i="1173" s="1"/>
  <c r="F744" i="1173" s="1"/>
  <c r="F745" i="1173" s="1"/>
  <c r="F746" i="1173" s="1"/>
  <c r="F747" i="1173" s="1"/>
  <c r="F748" i="1173" s="1"/>
  <c r="F749" i="1173" s="1"/>
  <c r="F750" i="1173" s="1"/>
  <c r="F751" i="1173" s="1"/>
  <c r="F752" i="1173" s="1"/>
  <c r="F753" i="1173" s="1"/>
  <c r="F754" i="1173" s="1"/>
  <c r="F755" i="1173" s="1"/>
  <c r="F756" i="1173" s="1"/>
  <c r="F757" i="1173" s="1"/>
  <c r="F758" i="1173" s="1"/>
  <c r="F759" i="1173" s="1"/>
  <c r="F760" i="1173" s="1"/>
  <c r="F761" i="1173" s="1"/>
  <c r="F762" i="1173" s="1"/>
  <c r="F763" i="1173" s="1"/>
  <c r="F764" i="1173" s="1"/>
  <c r="F765" i="1173" s="1"/>
  <c r="F766" i="1173" s="1"/>
  <c r="F767" i="1173" s="1"/>
  <c r="F768" i="1173" s="1"/>
  <c r="F769" i="1173" s="1"/>
  <c r="F770" i="1173" s="1"/>
  <c r="F771" i="1173" s="1"/>
  <c r="F772" i="1173" s="1"/>
  <c r="F773" i="1173" s="1"/>
  <c r="F774" i="1173" s="1"/>
  <c r="F775" i="1173" s="1"/>
  <c r="F776" i="1173" s="1"/>
  <c r="F777" i="1173" s="1"/>
  <c r="F778" i="1173" s="1"/>
  <c r="F779" i="1173" s="1"/>
  <c r="F780" i="1173" s="1"/>
  <c r="F781" i="1173" s="1"/>
  <c r="F782" i="1173" s="1"/>
  <c r="F783" i="1173" s="1"/>
  <c r="F784" i="1173" s="1"/>
  <c r="F785" i="1173" s="1"/>
  <c r="F786" i="1173" s="1"/>
  <c r="F787" i="1173" s="1"/>
  <c r="F788" i="1173" s="1"/>
  <c r="F789" i="1173" s="1"/>
  <c r="F790" i="1173" s="1"/>
  <c r="F791" i="1173" s="1"/>
  <c r="F792" i="1173" s="1"/>
  <c r="F793" i="1173" s="1"/>
  <c r="F794" i="1173" s="1"/>
  <c r="F795" i="1173" s="1"/>
  <c r="F796" i="1173" s="1"/>
  <c r="F797" i="1173" s="1"/>
  <c r="F798" i="1173" s="1"/>
  <c r="F799" i="1173" s="1"/>
  <c r="F800" i="1173" s="1"/>
  <c r="F801" i="1173" s="1"/>
  <c r="F802" i="1173" s="1"/>
  <c r="F803" i="1173" s="1"/>
  <c r="F804" i="1173" s="1"/>
  <c r="F805" i="1173" s="1"/>
  <c r="F806" i="1173" s="1"/>
  <c r="F807" i="1173" s="1"/>
  <c r="F808" i="1173" s="1"/>
  <c r="F809" i="1173" s="1"/>
  <c r="F810" i="1173" s="1"/>
  <c r="F811" i="1173" s="1"/>
  <c r="F812" i="1173" s="1"/>
  <c r="F813" i="1173" s="1"/>
  <c r="F814" i="1173" s="1"/>
  <c r="F815" i="1173" s="1"/>
  <c r="F816" i="1173" s="1"/>
  <c r="F817" i="1173" s="1"/>
  <c r="F818" i="1173" s="1"/>
  <c r="F819" i="1173" s="1"/>
  <c r="F820" i="1173" s="1"/>
  <c r="F821" i="1173" s="1"/>
  <c r="F822" i="1173" s="1"/>
  <c r="F823" i="1173" s="1"/>
  <c r="F824" i="1173" s="1"/>
  <c r="F825" i="1173" s="1"/>
  <c r="F826" i="1173" s="1"/>
  <c r="F827" i="1173" s="1"/>
  <c r="F828" i="1173" s="1"/>
  <c r="F829" i="1173" s="1"/>
  <c r="F830" i="1173" s="1"/>
  <c r="F831" i="1173" s="1"/>
  <c r="F832" i="1173" s="1"/>
  <c r="F833" i="1173" s="1"/>
  <c r="F834" i="1173" s="1"/>
  <c r="F835" i="1173" s="1"/>
  <c r="F836" i="1173" s="1"/>
  <c r="F837" i="1173" s="1"/>
  <c r="F838" i="1173" s="1"/>
  <c r="F839" i="1173" s="1"/>
  <c r="F840" i="1173" s="1"/>
  <c r="F841" i="1173" s="1"/>
  <c r="F842" i="1173" s="1"/>
  <c r="F843" i="1173" s="1"/>
  <c r="F844" i="1173" s="1"/>
  <c r="F845" i="1173" s="1"/>
  <c r="F846" i="1173" s="1"/>
  <c r="F847" i="1173" s="1"/>
  <c r="F848" i="1173" s="1"/>
  <c r="F849" i="1173" s="1"/>
  <c r="F850" i="1173" s="1"/>
  <c r="F851" i="1173" s="1"/>
  <c r="F852" i="1173" s="1"/>
  <c r="F853" i="1173" s="1"/>
  <c r="F854" i="1173" s="1"/>
  <c r="F855" i="1173" s="1"/>
  <c r="F856" i="1173" s="1"/>
  <c r="F857" i="1173" s="1"/>
  <c r="F858" i="1173" s="1"/>
  <c r="F859" i="1173" s="1"/>
  <c r="F860" i="1173" s="1"/>
  <c r="F861" i="1173" s="1"/>
  <c r="F862" i="1173" s="1"/>
  <c r="F863" i="1173" s="1"/>
  <c r="F864" i="1173" s="1"/>
  <c r="F865" i="1173" s="1"/>
  <c r="F866" i="1173" s="1"/>
  <c r="F867" i="1173" s="1"/>
  <c r="F868" i="1173" s="1"/>
  <c r="F869" i="1173" s="1"/>
  <c r="F870" i="1173" s="1"/>
  <c r="F871" i="1173" s="1"/>
  <c r="F872" i="1173" s="1"/>
  <c r="F873" i="1173" s="1"/>
  <c r="F874" i="1173" s="1"/>
  <c r="F875" i="1173" s="1"/>
  <c r="F876" i="1173" s="1"/>
  <c r="F877" i="1173" s="1"/>
  <c r="F878" i="1173" s="1"/>
  <c r="F879" i="1173" s="1"/>
  <c r="F880" i="1173" s="1"/>
  <c r="F881" i="1173" s="1"/>
  <c r="F882" i="1173" s="1"/>
  <c r="F883" i="1173" s="1"/>
  <c r="F884" i="1173" s="1"/>
  <c r="F885" i="1173" s="1"/>
  <c r="F886" i="1173" s="1"/>
  <c r="F887" i="1173" s="1"/>
  <c r="F888" i="1173" s="1"/>
  <c r="F889" i="1173" s="1"/>
  <c r="F890" i="1173" s="1"/>
  <c r="F891" i="1173" s="1"/>
  <c r="F892" i="1173" s="1"/>
  <c r="F893" i="1173" s="1"/>
  <c r="F894" i="1173" s="1"/>
  <c r="F895" i="1173" s="1"/>
  <c r="F896" i="1173" s="1"/>
  <c r="F897" i="1173" s="1"/>
  <c r="F898" i="1173" s="1"/>
  <c r="F899" i="1173" s="1"/>
  <c r="F900" i="1173" s="1"/>
  <c r="F901" i="1173" s="1"/>
  <c r="F902" i="1173" s="1"/>
  <c r="F903" i="1173" s="1"/>
  <c r="F904" i="1173" s="1"/>
  <c r="F905" i="1173" s="1"/>
  <c r="F906" i="1173" s="1"/>
  <c r="F907" i="1173" s="1"/>
  <c r="F908" i="1173" s="1"/>
  <c r="F909" i="1173" s="1"/>
  <c r="F910" i="1173" s="1"/>
  <c r="F911" i="1173" s="1"/>
  <c r="F912" i="1173" s="1"/>
  <c r="F913" i="1173" s="1"/>
  <c r="F914" i="1173" s="1"/>
  <c r="F915" i="1173" s="1"/>
  <c r="F916" i="1173" s="1"/>
  <c r="F917" i="1173" s="1"/>
  <c r="F918" i="1173" s="1"/>
  <c r="F919" i="1173" s="1"/>
  <c r="F920" i="1173" s="1"/>
  <c r="F921" i="1173" s="1"/>
  <c r="F922" i="1173" s="1"/>
  <c r="F923" i="1173" s="1"/>
  <c r="F924" i="1173" s="1"/>
  <c r="F925" i="1173" s="1"/>
  <c r="F926" i="1173" s="1"/>
  <c r="F927" i="1173" s="1"/>
  <c r="F928" i="1173" s="1"/>
  <c r="F929" i="1173" s="1"/>
  <c r="F930" i="1173" s="1"/>
  <c r="F931" i="1173" s="1"/>
  <c r="F932" i="1173" s="1"/>
  <c r="F933" i="1173" s="1"/>
  <c r="F934" i="1173" s="1"/>
  <c r="F935" i="1173" s="1"/>
  <c r="F936" i="1173" s="1"/>
  <c r="F937" i="1173" s="1"/>
  <c r="F938" i="1173" s="1"/>
  <c r="F939" i="1173" s="1"/>
  <c r="F940" i="1173" s="1"/>
  <c r="F941" i="1173" s="1"/>
  <c r="F942" i="1173" s="1"/>
  <c r="F943" i="1173" s="1"/>
  <c r="F944" i="1173" s="1"/>
  <c r="F945" i="1173" s="1"/>
  <c r="F946" i="1173" s="1"/>
  <c r="F947" i="1173" s="1"/>
  <c r="F948" i="1173" s="1"/>
  <c r="F949" i="1173" s="1"/>
  <c r="F950" i="1173" s="1"/>
  <c r="F951" i="1173" s="1"/>
  <c r="F952" i="1173" s="1"/>
  <c r="F953" i="1173" s="1"/>
  <c r="F954" i="1173" s="1"/>
  <c r="F955" i="1173" s="1"/>
  <c r="F956" i="1173" s="1"/>
  <c r="F957" i="1173" s="1"/>
  <c r="F958" i="1173" s="1"/>
  <c r="F959" i="1173" s="1"/>
  <c r="F960" i="1173" s="1"/>
  <c r="F961" i="1173" s="1"/>
  <c r="AA8" i="1173"/>
  <c r="R33" i="1183" l="1"/>
  <c r="AA34" i="1183"/>
  <c r="AB34" i="1183"/>
  <c r="AC34" i="1183"/>
  <c r="AD34" i="1183" s="1"/>
  <c r="V32" i="1183"/>
  <c r="AL32" i="1183" s="1"/>
  <c r="X32" i="1183"/>
  <c r="W32" i="1183"/>
  <c r="AM32" i="1183"/>
  <c r="AQ36" i="1183"/>
  <c r="AQ8" i="1173"/>
  <c r="AQ9" i="1173" s="1"/>
  <c r="AQ10" i="1173" s="1"/>
  <c r="AA9" i="1173"/>
  <c r="AC10" i="1173" s="1"/>
  <c r="AB9" i="1173"/>
  <c r="AC9" i="1173"/>
  <c r="AY30" i="1173"/>
  <c r="R34" i="1183" l="1"/>
  <c r="AA35" i="1183"/>
  <c r="AC35" i="1183"/>
  <c r="AB35" i="1183"/>
  <c r="R35" i="1183" s="1"/>
  <c r="W33" i="1183"/>
  <c r="X33" i="1183"/>
  <c r="V33" i="1183"/>
  <c r="AM33" i="1183" s="1"/>
  <c r="AQ37" i="1183"/>
  <c r="AQ11" i="1173"/>
  <c r="AB10" i="1173"/>
  <c r="AD10" i="1173" s="1"/>
  <c r="AA10" i="1173"/>
  <c r="AD9" i="1173"/>
  <c r="AL33" i="1183" l="1"/>
  <c r="V35" i="1183"/>
  <c r="AM35" i="1183" s="1"/>
  <c r="X35" i="1183"/>
  <c r="W35" i="1183"/>
  <c r="AL35" i="1183"/>
  <c r="AD35" i="1183"/>
  <c r="AC36" i="1183"/>
  <c r="AA36" i="1183"/>
  <c r="AB36" i="1183"/>
  <c r="R36" i="1183" s="1"/>
  <c r="V34" i="1183"/>
  <c r="AM34" i="1183" s="1"/>
  <c r="X34" i="1183"/>
  <c r="W34" i="1183"/>
  <c r="AQ38" i="1183"/>
  <c r="AQ12" i="1173"/>
  <c r="AC11" i="1173"/>
  <c r="AB11" i="1173"/>
  <c r="AA11" i="1173"/>
  <c r="AL34" i="1183" l="1"/>
  <c r="AD36" i="1183"/>
  <c r="AB37" i="1183"/>
  <c r="AC37" i="1183"/>
  <c r="AD37" i="1183" s="1"/>
  <c r="AA37" i="1183"/>
  <c r="V36" i="1183"/>
  <c r="AM36" i="1183" s="1"/>
  <c r="W36" i="1183"/>
  <c r="AL36" i="1183"/>
  <c r="X36" i="1183"/>
  <c r="AQ39" i="1183"/>
  <c r="AQ13" i="1173"/>
  <c r="AQ14" i="1173" s="1"/>
  <c r="AC12" i="1173"/>
  <c r="AB12" i="1173"/>
  <c r="AA12" i="1173"/>
  <c r="AD11" i="1173"/>
  <c r="R37" i="1183" l="1"/>
  <c r="AC38" i="1183"/>
  <c r="AB38" i="1183"/>
  <c r="R38" i="1183" s="1"/>
  <c r="AA38" i="1183"/>
  <c r="AQ40" i="1183"/>
  <c r="AB13" i="1173"/>
  <c r="AC13" i="1173"/>
  <c r="AA13" i="1173"/>
  <c r="AD12" i="1173"/>
  <c r="AQ15" i="1173"/>
  <c r="AC39" i="1183" l="1"/>
  <c r="AA39" i="1183"/>
  <c r="AB39" i="1183"/>
  <c r="R39" i="1183" s="1"/>
  <c r="W38" i="1183"/>
  <c r="X38" i="1183"/>
  <c r="V38" i="1183"/>
  <c r="AL38" i="1183" s="1"/>
  <c r="AM38" i="1183"/>
  <c r="AD38" i="1183"/>
  <c r="V37" i="1183"/>
  <c r="AM37" i="1183" s="1"/>
  <c r="X37" i="1183"/>
  <c r="W37" i="1183"/>
  <c r="AQ41" i="1183"/>
  <c r="AD13" i="1173"/>
  <c r="AA14" i="1173"/>
  <c r="AC14" i="1173"/>
  <c r="AB14" i="1173"/>
  <c r="AQ16" i="1173"/>
  <c r="B93" i="1127"/>
  <c r="B83" i="1127"/>
  <c r="B73" i="1127"/>
  <c r="C72" i="1127"/>
  <c r="C71" i="1127"/>
  <c r="C70" i="1127"/>
  <c r="C69" i="1127"/>
  <c r="C68" i="1127"/>
  <c r="C67" i="1127"/>
  <c r="C66" i="1127"/>
  <c r="C65" i="1127"/>
  <c r="C64" i="1127"/>
  <c r="C63" i="1127"/>
  <c r="B63" i="1127"/>
  <c r="C62" i="1127"/>
  <c r="C61" i="1127"/>
  <c r="C60" i="1127"/>
  <c r="I59" i="1127"/>
  <c r="C59" i="1127"/>
  <c r="I58" i="1127"/>
  <c r="C58" i="1127"/>
  <c r="I57" i="1127"/>
  <c r="C57" i="1127"/>
  <c r="I56" i="1127"/>
  <c r="C56" i="1127"/>
  <c r="I55" i="1127"/>
  <c r="C55" i="1127"/>
  <c r="I54" i="1127"/>
  <c r="C54" i="1127"/>
  <c r="I53" i="1127"/>
  <c r="C53" i="1127"/>
  <c r="B53" i="1127"/>
  <c r="C52" i="1127"/>
  <c r="C51" i="1127"/>
  <c r="C50" i="1127"/>
  <c r="I49" i="1127"/>
  <c r="C49" i="1127"/>
  <c r="O48" i="1127"/>
  <c r="I48" i="1127"/>
  <c r="C48" i="1127"/>
  <c r="O47" i="1127"/>
  <c r="I47" i="1127"/>
  <c r="C47" i="1127"/>
  <c r="O46" i="1127"/>
  <c r="I46" i="1127"/>
  <c r="C46" i="1127"/>
  <c r="O45" i="1127"/>
  <c r="I45" i="1127"/>
  <c r="C45" i="1127"/>
  <c r="O44" i="1127"/>
  <c r="I44" i="1127"/>
  <c r="C44" i="1127"/>
  <c r="O43" i="1127"/>
  <c r="I43" i="1127"/>
  <c r="C43" i="1127"/>
  <c r="B43" i="1127"/>
  <c r="C42" i="1127"/>
  <c r="C41" i="1127"/>
  <c r="C40" i="1127"/>
  <c r="I39" i="1127"/>
  <c r="C39" i="1127"/>
  <c r="O38" i="1127"/>
  <c r="I38" i="1127"/>
  <c r="C38" i="1127"/>
  <c r="O37" i="1127"/>
  <c r="I37" i="1127"/>
  <c r="C37" i="1127"/>
  <c r="O36" i="1127"/>
  <c r="I36" i="1127"/>
  <c r="C36" i="1127"/>
  <c r="O35" i="1127"/>
  <c r="I35" i="1127"/>
  <c r="C35" i="1127"/>
  <c r="O34" i="1127"/>
  <c r="I34" i="1127"/>
  <c r="C34" i="1127"/>
  <c r="O33" i="1127"/>
  <c r="I33" i="1127"/>
  <c r="C33" i="1127"/>
  <c r="B33" i="1127"/>
  <c r="C32" i="1127"/>
  <c r="C31" i="1127"/>
  <c r="C30" i="1127"/>
  <c r="I29" i="1127"/>
  <c r="C29" i="1127"/>
  <c r="O28" i="1127"/>
  <c r="I28" i="1127"/>
  <c r="C28" i="1127"/>
  <c r="O27" i="1127"/>
  <c r="I27" i="1127"/>
  <c r="C27" i="1127"/>
  <c r="O26" i="1127"/>
  <c r="I26" i="1127"/>
  <c r="C26" i="1127"/>
  <c r="O25" i="1127"/>
  <c r="I25" i="1127"/>
  <c r="C25" i="1127"/>
  <c r="O24" i="1127"/>
  <c r="I24" i="1127"/>
  <c r="C24" i="1127"/>
  <c r="O23" i="1127"/>
  <c r="I23" i="1127"/>
  <c r="C23" i="1127"/>
  <c r="B23" i="1127"/>
  <c r="C22" i="1127"/>
  <c r="C21" i="1127"/>
  <c r="C20" i="1127"/>
  <c r="I19" i="1127"/>
  <c r="C19" i="1127"/>
  <c r="O18" i="1127"/>
  <c r="I18" i="1127"/>
  <c r="C18" i="1127"/>
  <c r="O17" i="1127"/>
  <c r="I17" i="1127"/>
  <c r="C17" i="1127"/>
  <c r="O16" i="1127"/>
  <c r="I16" i="1127"/>
  <c r="C16" i="1127"/>
  <c r="O15" i="1127"/>
  <c r="I15" i="1127"/>
  <c r="C15" i="1127"/>
  <c r="O14" i="1127"/>
  <c r="I14" i="1127"/>
  <c r="C14" i="1127"/>
  <c r="O13" i="1127"/>
  <c r="I13" i="1127"/>
  <c r="C13" i="1127"/>
  <c r="B13" i="1127"/>
  <c r="C12" i="1127"/>
  <c r="C11" i="1127"/>
  <c r="C10" i="1127"/>
  <c r="I9" i="1127"/>
  <c r="C9" i="1127"/>
  <c r="O8" i="1127"/>
  <c r="I8" i="1127"/>
  <c r="C8" i="1127"/>
  <c r="U7" i="1127"/>
  <c r="O7" i="1127"/>
  <c r="I7" i="1127"/>
  <c r="C7" i="1127"/>
  <c r="U6" i="1127"/>
  <c r="O6" i="1127"/>
  <c r="I6" i="1127"/>
  <c r="C6" i="1127"/>
  <c r="U5" i="1127"/>
  <c r="O5" i="1127"/>
  <c r="I5" i="1127"/>
  <c r="C5" i="1127"/>
  <c r="U4" i="1127"/>
  <c r="O4" i="1127"/>
  <c r="I4" i="1127"/>
  <c r="C4" i="1127"/>
  <c r="AD3" i="1127"/>
  <c r="U3" i="1127"/>
  <c r="O3" i="1127"/>
  <c r="I3" i="1127"/>
  <c r="C3" i="1127"/>
  <c r="B3" i="1127"/>
  <c r="AL37" i="1183" l="1"/>
  <c r="X39" i="1183"/>
  <c r="V39" i="1183"/>
  <c r="AL39" i="1183" s="1"/>
  <c r="W39" i="1183"/>
  <c r="AM39" i="1183"/>
  <c r="AA40" i="1183"/>
  <c r="AB40" i="1183"/>
  <c r="R40" i="1183" s="1"/>
  <c r="AC40" i="1183"/>
  <c r="AD40" i="1183" s="1"/>
  <c r="AD39" i="1183"/>
  <c r="AQ42" i="1183"/>
  <c r="AD14" i="1173"/>
  <c r="AC15" i="1173"/>
  <c r="AA15" i="1173"/>
  <c r="AB15" i="1173"/>
  <c r="AQ17" i="1173"/>
  <c r="AA41" i="1183" l="1"/>
  <c r="AC41" i="1183"/>
  <c r="AB41" i="1183"/>
  <c r="R41" i="1183" s="1"/>
  <c r="V40" i="1183"/>
  <c r="AL40" i="1183" s="1"/>
  <c r="W40" i="1183"/>
  <c r="X40" i="1183"/>
  <c r="AM40" i="1183"/>
  <c r="AQ43" i="1183"/>
  <c r="AB16" i="1173"/>
  <c r="AA16" i="1173"/>
  <c r="AC16" i="1173"/>
  <c r="AD15" i="1173"/>
  <c r="AQ18" i="1173"/>
  <c r="X41" i="1183" l="1"/>
  <c r="V41" i="1183"/>
  <c r="AL41" i="1183" s="1"/>
  <c r="W41" i="1183"/>
  <c r="AM41" i="1183"/>
  <c r="AD41" i="1183"/>
  <c r="AB42" i="1183"/>
  <c r="AC42" i="1183"/>
  <c r="AD42" i="1183" s="1"/>
  <c r="AA42" i="1183"/>
  <c r="AQ44" i="1183"/>
  <c r="AD16" i="1173"/>
  <c r="AA17" i="1173"/>
  <c r="AC17" i="1173"/>
  <c r="AB17" i="1173"/>
  <c r="AQ19" i="1173"/>
  <c r="AB43" i="1183" l="1"/>
  <c r="AA43" i="1183"/>
  <c r="AC43" i="1183"/>
  <c r="AD43" i="1183" s="1"/>
  <c r="R42" i="1183"/>
  <c r="AQ45" i="1183"/>
  <c r="AD17" i="1173"/>
  <c r="AC18" i="1173"/>
  <c r="AB18" i="1173"/>
  <c r="AA18" i="1173"/>
  <c r="AQ20" i="1173"/>
  <c r="V42" i="1183" l="1"/>
  <c r="AM42" i="1183" s="1"/>
  <c r="AL42" i="1183"/>
  <c r="W42" i="1183"/>
  <c r="X42" i="1183"/>
  <c r="AA44" i="1183"/>
  <c r="AB44" i="1183"/>
  <c r="AC44" i="1183"/>
  <c r="AD44" i="1183" s="1"/>
  <c r="R43" i="1183"/>
  <c r="AQ46" i="1183"/>
  <c r="AA19" i="1173"/>
  <c r="AC19" i="1173"/>
  <c r="AB19" i="1173"/>
  <c r="AD18" i="1173"/>
  <c r="AQ21" i="1173"/>
  <c r="R44" i="1183" l="1"/>
  <c r="AA45" i="1183"/>
  <c r="AC45" i="1183"/>
  <c r="AB45" i="1183"/>
  <c r="R45" i="1183" s="1"/>
  <c r="V43" i="1183"/>
  <c r="AL43" i="1183" s="1"/>
  <c r="X43" i="1183"/>
  <c r="W43" i="1183"/>
  <c r="AM43" i="1183"/>
  <c r="AQ47" i="1183"/>
  <c r="AD19" i="1173"/>
  <c r="AB20" i="1173"/>
  <c r="AA20" i="1173"/>
  <c r="AC20" i="1173"/>
  <c r="AQ22" i="1173"/>
  <c r="U7" i="31"/>
  <c r="U6" i="31"/>
  <c r="U5" i="31"/>
  <c r="U4" i="31"/>
  <c r="U3" i="31"/>
  <c r="O4" i="31"/>
  <c r="I4" i="31"/>
  <c r="C4" i="31"/>
  <c r="W45" i="1183" l="1"/>
  <c r="X45" i="1183"/>
  <c r="V45" i="1183"/>
  <c r="AM45" i="1183" s="1"/>
  <c r="AL45" i="1183"/>
  <c r="AD45" i="1183"/>
  <c r="AC46" i="1183"/>
  <c r="AD46" i="1183" s="1"/>
  <c r="AB46" i="1183"/>
  <c r="R46" i="1183" s="1"/>
  <c r="AA46" i="1183"/>
  <c r="W44" i="1183"/>
  <c r="V44" i="1183"/>
  <c r="AL44" i="1183" s="1"/>
  <c r="X44" i="1183"/>
  <c r="AQ48" i="1183"/>
  <c r="AD20" i="1173"/>
  <c r="AB21" i="1173"/>
  <c r="AA21" i="1173"/>
  <c r="AC21" i="1173"/>
  <c r="AQ23" i="1173"/>
  <c r="V46" i="1183" l="1"/>
  <c r="AL46" i="1183" s="1"/>
  <c r="X46" i="1183"/>
  <c r="W46" i="1183"/>
  <c r="AM46" i="1183"/>
  <c r="AB47" i="1183"/>
  <c r="AC47" i="1183"/>
  <c r="AD47" i="1183" s="1"/>
  <c r="AA47" i="1183"/>
  <c r="AM44" i="1183"/>
  <c r="AQ49" i="1183"/>
  <c r="AD21" i="1173"/>
  <c r="AA22" i="1173"/>
  <c r="AB22" i="1173"/>
  <c r="AC22" i="1173"/>
  <c r="AQ24" i="1173"/>
  <c r="R47" i="1183" l="1"/>
  <c r="AB48" i="1183"/>
  <c r="AA48" i="1183"/>
  <c r="AC48" i="1183"/>
  <c r="AD48" i="1183" s="1"/>
  <c r="AQ50" i="1183"/>
  <c r="AD22" i="1173"/>
  <c r="AA23" i="1173"/>
  <c r="AC23" i="1173"/>
  <c r="AB23" i="1173"/>
  <c r="AQ25" i="1173"/>
  <c r="AC49" i="1183" l="1"/>
  <c r="AA49" i="1183"/>
  <c r="AB49" i="1183"/>
  <c r="R49" i="1183" s="1"/>
  <c r="R48" i="1183"/>
  <c r="V47" i="1183"/>
  <c r="AM47" i="1183" s="1"/>
  <c r="X47" i="1183"/>
  <c r="W47" i="1183"/>
  <c r="AL47" i="1183"/>
  <c r="AQ51" i="1183"/>
  <c r="AD23" i="1173"/>
  <c r="AB24" i="1173"/>
  <c r="AC24" i="1173"/>
  <c r="AA24" i="1173"/>
  <c r="AQ26" i="1173"/>
  <c r="V48" i="1183" l="1"/>
  <c r="AM48" i="1183"/>
  <c r="X48" i="1183"/>
  <c r="AL48" i="1183"/>
  <c r="W48" i="1183"/>
  <c r="V49" i="1183"/>
  <c r="AM49" i="1183" s="1"/>
  <c r="X49" i="1183"/>
  <c r="W49" i="1183"/>
  <c r="AA50" i="1183"/>
  <c r="AB50" i="1183"/>
  <c r="R50" i="1183" s="1"/>
  <c r="AC50" i="1183"/>
  <c r="AD49" i="1183"/>
  <c r="AQ52" i="1183"/>
  <c r="AD24" i="1173"/>
  <c r="AC25" i="1173"/>
  <c r="AA25" i="1173"/>
  <c r="AB25" i="1173"/>
  <c r="AQ27" i="1173"/>
  <c r="AB51" i="1183" l="1"/>
  <c r="AC51" i="1183"/>
  <c r="AD51" i="1183" s="1"/>
  <c r="AA51" i="1183"/>
  <c r="AL49" i="1183"/>
  <c r="X50" i="1183"/>
  <c r="W50" i="1183"/>
  <c r="V50" i="1183"/>
  <c r="AL50" i="1183" s="1"/>
  <c r="AD50" i="1183"/>
  <c r="AQ53" i="1183"/>
  <c r="AD25" i="1173"/>
  <c r="AB26" i="1173"/>
  <c r="AC26" i="1173"/>
  <c r="AA26" i="1173"/>
  <c r="AQ28" i="1173"/>
  <c r="AM50" i="1183" l="1"/>
  <c r="AA52" i="1183"/>
  <c r="AB52" i="1183"/>
  <c r="AC52" i="1183"/>
  <c r="AD52" i="1183" s="1"/>
  <c r="R51" i="1183"/>
  <c r="AQ54" i="1183"/>
  <c r="AD26" i="1173"/>
  <c r="AA27" i="1173"/>
  <c r="AB27" i="1173"/>
  <c r="AC27" i="1173"/>
  <c r="AQ29" i="1173"/>
  <c r="R52" i="1183" l="1"/>
  <c r="AC53" i="1183"/>
  <c r="AB53" i="1183"/>
  <c r="R53" i="1183" s="1"/>
  <c r="AA53" i="1183"/>
  <c r="V51" i="1183"/>
  <c r="AL51" i="1183" s="1"/>
  <c r="AM51" i="1183"/>
  <c r="X51" i="1183"/>
  <c r="W51" i="1183"/>
  <c r="AQ55" i="1183"/>
  <c r="AD27" i="1173"/>
  <c r="AA28" i="1173"/>
  <c r="AC28" i="1173"/>
  <c r="AB28" i="1173"/>
  <c r="AQ30" i="1173"/>
  <c r="AB54" i="1183" l="1"/>
  <c r="AC54" i="1183"/>
  <c r="AD54" i="1183" s="1"/>
  <c r="AA54" i="1183"/>
  <c r="V53" i="1183"/>
  <c r="AL53" i="1183" s="1"/>
  <c r="AM53" i="1183"/>
  <c r="X53" i="1183"/>
  <c r="W53" i="1183"/>
  <c r="AD53" i="1183"/>
  <c r="V52" i="1183"/>
  <c r="AM52" i="1183" s="1"/>
  <c r="W52" i="1183"/>
  <c r="AL52" i="1183"/>
  <c r="X52" i="1183"/>
  <c r="AQ56" i="1183"/>
  <c r="AD28" i="1173"/>
  <c r="AB29" i="1173"/>
  <c r="AA29" i="1173"/>
  <c r="AC29" i="1173"/>
  <c r="AQ31" i="1173"/>
  <c r="AC55" i="1183" l="1"/>
  <c r="AB55" i="1183"/>
  <c r="R55" i="1183" s="1"/>
  <c r="AA55" i="1183"/>
  <c r="R54" i="1183"/>
  <c r="AQ57" i="1183"/>
  <c r="AD29" i="1173"/>
  <c r="AA30" i="1173"/>
  <c r="AB30" i="1173"/>
  <c r="AC30" i="1173"/>
  <c r="AQ32" i="1173"/>
  <c r="W54" i="1183" l="1"/>
  <c r="X54" i="1183"/>
  <c r="V54" i="1183"/>
  <c r="AM54" i="1183" s="1"/>
  <c r="AL54" i="1183"/>
  <c r="AC56" i="1183"/>
  <c r="AB56" i="1183"/>
  <c r="R56" i="1183" s="1"/>
  <c r="AA56" i="1183"/>
  <c r="V55" i="1183"/>
  <c r="AL55" i="1183" s="1"/>
  <c r="X55" i="1183"/>
  <c r="W55" i="1183"/>
  <c r="AD55" i="1183"/>
  <c r="AQ58" i="1183"/>
  <c r="AD30" i="1173"/>
  <c r="AC31" i="1173"/>
  <c r="AB31" i="1173"/>
  <c r="AA31" i="1173"/>
  <c r="AQ33" i="1173"/>
  <c r="X56" i="1183" l="1"/>
  <c r="W56" i="1183"/>
  <c r="V56" i="1183"/>
  <c r="AL56" i="1183" s="1"/>
  <c r="AD56" i="1183"/>
  <c r="AM55" i="1183"/>
  <c r="AA57" i="1183"/>
  <c r="AB57" i="1183"/>
  <c r="R57" i="1183" s="1"/>
  <c r="AC57" i="1183"/>
  <c r="AD57" i="1183" s="1"/>
  <c r="AQ59" i="1183"/>
  <c r="AC32" i="1173"/>
  <c r="AB32" i="1173"/>
  <c r="AA32" i="1173"/>
  <c r="AD31" i="1173"/>
  <c r="AQ34" i="1173"/>
  <c r="AM56" i="1183" l="1"/>
  <c r="AC58" i="1183"/>
  <c r="AA58" i="1183"/>
  <c r="AB58" i="1183"/>
  <c r="R58" i="1183" s="1"/>
  <c r="V57" i="1183"/>
  <c r="AM57" i="1183" s="1"/>
  <c r="W57" i="1183"/>
  <c r="X57" i="1183"/>
  <c r="AL57" i="1183"/>
  <c r="AQ60" i="1183"/>
  <c r="AC33" i="1173"/>
  <c r="AB33" i="1173"/>
  <c r="AA33" i="1173"/>
  <c r="AD32" i="1173"/>
  <c r="AQ35" i="1173"/>
  <c r="V58" i="1183" l="1"/>
  <c r="AL58" i="1183" s="1"/>
  <c r="AM58" i="1183"/>
  <c r="W58" i="1183"/>
  <c r="X58" i="1183"/>
  <c r="AC59" i="1183"/>
  <c r="AA59" i="1183"/>
  <c r="AB59" i="1183"/>
  <c r="R59" i="1183" s="1"/>
  <c r="AD58" i="1183"/>
  <c r="AQ61" i="1183"/>
  <c r="AB34" i="1173"/>
  <c r="AC34" i="1173"/>
  <c r="AA34" i="1173"/>
  <c r="AD33" i="1173"/>
  <c r="AQ36" i="1173"/>
  <c r="J44" i="339"/>
  <c r="J43" i="339"/>
  <c r="J42" i="339"/>
  <c r="J41" i="339"/>
  <c r="J40" i="339"/>
  <c r="J39" i="339"/>
  <c r="J38" i="339"/>
  <c r="J37" i="339"/>
  <c r="J36" i="339"/>
  <c r="J35" i="339"/>
  <c r="J34" i="339"/>
  <c r="J33" i="339"/>
  <c r="J32" i="339"/>
  <c r="J31" i="339"/>
  <c r="J30" i="339"/>
  <c r="J29" i="339"/>
  <c r="J28" i="339"/>
  <c r="J27" i="339"/>
  <c r="J26" i="339"/>
  <c r="J25" i="339"/>
  <c r="J24" i="339"/>
  <c r="J23" i="339"/>
  <c r="J22" i="339"/>
  <c r="J21" i="339"/>
  <c r="J20" i="339"/>
  <c r="J19" i="339"/>
  <c r="J18" i="339"/>
  <c r="J17" i="339"/>
  <c r="J16" i="339"/>
  <c r="J15" i="339"/>
  <c r="J14" i="339"/>
  <c r="J13" i="339"/>
  <c r="J12" i="339"/>
  <c r="J11" i="339"/>
  <c r="J10" i="339"/>
  <c r="J9" i="339"/>
  <c r="J8" i="339"/>
  <c r="J7" i="339"/>
  <c r="J6" i="339"/>
  <c r="J5" i="339"/>
  <c r="J4" i="339"/>
  <c r="J3" i="339"/>
  <c r="AB60" i="1183" l="1"/>
  <c r="AA60" i="1183"/>
  <c r="AC60" i="1183"/>
  <c r="AD60" i="1183" s="1"/>
  <c r="V59" i="1183"/>
  <c r="AM59" i="1183" s="1"/>
  <c r="W59" i="1183"/>
  <c r="X59" i="1183"/>
  <c r="AL59" i="1183"/>
  <c r="AD59" i="1183"/>
  <c r="AQ62" i="1183"/>
  <c r="AQ37" i="1173"/>
  <c r="AD34" i="1173"/>
  <c r="AB35" i="1173"/>
  <c r="AC35" i="1173"/>
  <c r="AA35" i="1173"/>
  <c r="AB61" i="1183" l="1"/>
  <c r="AC61" i="1183"/>
  <c r="AD61" i="1183" s="1"/>
  <c r="AA61" i="1183"/>
  <c r="R60" i="1183"/>
  <c r="AQ63" i="1183"/>
  <c r="AQ38" i="1173"/>
  <c r="AQ39" i="1173" s="1"/>
  <c r="AD35" i="1173"/>
  <c r="AB36" i="1173"/>
  <c r="AC36" i="1173"/>
  <c r="AA36" i="1173"/>
  <c r="AB62" i="1183" l="1"/>
  <c r="AA62" i="1183"/>
  <c r="AC62" i="1183"/>
  <c r="AD62" i="1183" s="1"/>
  <c r="R61" i="1183"/>
  <c r="V60" i="1183"/>
  <c r="AM60" i="1183" s="1"/>
  <c r="X60" i="1183"/>
  <c r="W60" i="1183"/>
  <c r="AL60" i="1183"/>
  <c r="AQ64" i="1183"/>
  <c r="AD36" i="1173"/>
  <c r="AC37" i="1173"/>
  <c r="AA37" i="1173"/>
  <c r="AB37" i="1173"/>
  <c r="AQ40" i="1173"/>
  <c r="W61" i="1183" l="1"/>
  <c r="X61" i="1183"/>
  <c r="V61" i="1183"/>
  <c r="AL61" i="1183" s="1"/>
  <c r="AM61" i="1183"/>
  <c r="AC63" i="1183"/>
  <c r="AA63" i="1183"/>
  <c r="AB63" i="1183"/>
  <c r="R63" i="1183" s="1"/>
  <c r="R62" i="1183"/>
  <c r="AQ65" i="1183"/>
  <c r="AC38" i="1173"/>
  <c r="AA38" i="1173"/>
  <c r="AB38" i="1173"/>
  <c r="AD37" i="1173"/>
  <c r="AQ41" i="1173"/>
  <c r="AD63" i="1183" l="1"/>
  <c r="X63" i="1183"/>
  <c r="V63" i="1183"/>
  <c r="AM63" i="1183" s="1"/>
  <c r="W63" i="1183"/>
  <c r="AL63" i="1183"/>
  <c r="AC64" i="1183"/>
  <c r="AB64" i="1183"/>
  <c r="R64" i="1183" s="1"/>
  <c r="AA64" i="1183"/>
  <c r="X62" i="1183"/>
  <c r="W62" i="1183"/>
  <c r="V62" i="1183"/>
  <c r="AL62" i="1183" s="1"/>
  <c r="AQ66" i="1183"/>
  <c r="AA39" i="1173"/>
  <c r="AC39" i="1173"/>
  <c r="AB39" i="1173"/>
  <c r="AD38" i="1173"/>
  <c r="AQ42" i="1173"/>
  <c r="AD64" i="1183" l="1"/>
  <c r="AB65" i="1183"/>
  <c r="AA65" i="1183"/>
  <c r="AC65" i="1183"/>
  <c r="AD65" i="1183" s="1"/>
  <c r="V64" i="1183"/>
  <c r="AL64" i="1183" s="1"/>
  <c r="W64" i="1183"/>
  <c r="X64" i="1183"/>
  <c r="AM64" i="1183"/>
  <c r="AM62" i="1183"/>
  <c r="AQ67" i="1183"/>
  <c r="AD39" i="1173"/>
  <c r="AC40" i="1173"/>
  <c r="AA40" i="1173"/>
  <c r="AB40" i="1173"/>
  <c r="AQ43" i="1173"/>
  <c r="AA66" i="1183" l="1"/>
  <c r="AB66" i="1183"/>
  <c r="AC66" i="1183"/>
  <c r="AD66" i="1183" s="1"/>
  <c r="R65" i="1183"/>
  <c r="AQ68" i="1183"/>
  <c r="AD40" i="1173"/>
  <c r="AB41" i="1173"/>
  <c r="AA41" i="1173"/>
  <c r="AC41" i="1173"/>
  <c r="AQ44" i="1173"/>
  <c r="V65" i="1183" l="1"/>
  <c r="AL65" i="1183" s="1"/>
  <c r="X65" i="1183"/>
  <c r="W65" i="1183"/>
  <c r="R66" i="1183"/>
  <c r="AC67" i="1183"/>
  <c r="AA67" i="1183"/>
  <c r="AB67" i="1183"/>
  <c r="R67" i="1183" s="1"/>
  <c r="AQ69" i="1183"/>
  <c r="AD41" i="1173"/>
  <c r="AA42" i="1173"/>
  <c r="AC42" i="1173"/>
  <c r="AB42" i="1173"/>
  <c r="AQ45" i="1173"/>
  <c r="E761" i="1111"/>
  <c r="C759" i="1111"/>
  <c r="C758" i="1111"/>
  <c r="C757" i="1111"/>
  <c r="C756" i="1111"/>
  <c r="C755" i="1111"/>
  <c r="C754" i="1111"/>
  <c r="C753" i="1111"/>
  <c r="C752" i="1111"/>
  <c r="C751" i="1111"/>
  <c r="C750" i="1111"/>
  <c r="C749" i="1111"/>
  <c r="C748" i="1111"/>
  <c r="C747" i="1111"/>
  <c r="C746" i="1111"/>
  <c r="C745" i="1111"/>
  <c r="C744" i="1111"/>
  <c r="C743" i="1111"/>
  <c r="C742" i="1111"/>
  <c r="C741" i="1111"/>
  <c r="C740" i="1111"/>
  <c r="C739" i="1111"/>
  <c r="C738" i="1111"/>
  <c r="C737" i="1111"/>
  <c r="C736" i="1111"/>
  <c r="C735" i="1111"/>
  <c r="C734" i="1111"/>
  <c r="C733" i="1111"/>
  <c r="C732" i="1111"/>
  <c r="C731" i="1111"/>
  <c r="C730" i="1111"/>
  <c r="C729" i="1111"/>
  <c r="C728" i="1111"/>
  <c r="C727" i="1111"/>
  <c r="C726" i="1111"/>
  <c r="C725" i="1111"/>
  <c r="C724" i="1111"/>
  <c r="C723" i="1111"/>
  <c r="C722" i="1111"/>
  <c r="C721" i="1111"/>
  <c r="C720" i="1111"/>
  <c r="C719" i="1111"/>
  <c r="C718" i="1111"/>
  <c r="C717" i="1111"/>
  <c r="C716" i="1111"/>
  <c r="C715" i="1111"/>
  <c r="C714" i="1111"/>
  <c r="C713" i="1111"/>
  <c r="C712" i="1111"/>
  <c r="C711" i="1111"/>
  <c r="C710" i="1111"/>
  <c r="C709" i="1111"/>
  <c r="C708" i="1111"/>
  <c r="C707" i="1111"/>
  <c r="C706" i="1111"/>
  <c r="C705" i="1111"/>
  <c r="C704" i="1111"/>
  <c r="C703" i="1111"/>
  <c r="C702" i="1111"/>
  <c r="C701" i="1111"/>
  <c r="C700" i="1111"/>
  <c r="C699" i="1111"/>
  <c r="C698" i="1111"/>
  <c r="C697" i="1111"/>
  <c r="C696" i="1111"/>
  <c r="C695" i="1111"/>
  <c r="C694" i="1111"/>
  <c r="C693" i="1111"/>
  <c r="C692" i="1111"/>
  <c r="C691" i="1111"/>
  <c r="C690" i="1111"/>
  <c r="C689" i="1111"/>
  <c r="C688" i="1111"/>
  <c r="C687" i="1111"/>
  <c r="C686" i="1111"/>
  <c r="C685" i="1111"/>
  <c r="C684" i="1111"/>
  <c r="C683" i="1111"/>
  <c r="C682" i="1111"/>
  <c r="C681" i="1111"/>
  <c r="C680" i="1111"/>
  <c r="C679" i="1111"/>
  <c r="C678" i="1111"/>
  <c r="C677" i="1111"/>
  <c r="C676" i="1111"/>
  <c r="C675" i="1111"/>
  <c r="C674" i="1111"/>
  <c r="C673" i="1111"/>
  <c r="C672" i="1111"/>
  <c r="C671" i="1111"/>
  <c r="C670" i="1111"/>
  <c r="C669" i="1111"/>
  <c r="C668" i="1111"/>
  <c r="C667" i="1111"/>
  <c r="C666" i="1111"/>
  <c r="C665" i="1111"/>
  <c r="C664" i="1111"/>
  <c r="C663" i="1111"/>
  <c r="C662" i="1111"/>
  <c r="C661" i="1111"/>
  <c r="C660" i="1111"/>
  <c r="C659" i="1111"/>
  <c r="C658" i="1111"/>
  <c r="C657" i="1111"/>
  <c r="C656" i="1111"/>
  <c r="C655" i="1111"/>
  <c r="C654" i="1111"/>
  <c r="C653" i="1111"/>
  <c r="C652" i="1111"/>
  <c r="C651" i="1111"/>
  <c r="C650" i="1111"/>
  <c r="C649" i="1111"/>
  <c r="C648" i="1111"/>
  <c r="C647" i="1111"/>
  <c r="C646" i="1111"/>
  <c r="C645" i="1111"/>
  <c r="C644" i="1111"/>
  <c r="C643" i="1111"/>
  <c r="C642" i="1111"/>
  <c r="C641" i="1111"/>
  <c r="C640" i="1111"/>
  <c r="C639" i="1111"/>
  <c r="C638" i="1111"/>
  <c r="C637" i="1111"/>
  <c r="C636" i="1111"/>
  <c r="C635" i="1111"/>
  <c r="C634" i="1111"/>
  <c r="C633" i="1111"/>
  <c r="C632" i="1111"/>
  <c r="C631" i="1111"/>
  <c r="C630" i="1111"/>
  <c r="C629" i="1111"/>
  <c r="C628" i="1111"/>
  <c r="C627" i="1111"/>
  <c r="C626" i="1111"/>
  <c r="C625" i="1111"/>
  <c r="C624" i="1111"/>
  <c r="C623" i="1111"/>
  <c r="C622" i="1111"/>
  <c r="C621" i="1111"/>
  <c r="C620" i="1111"/>
  <c r="C619" i="1111"/>
  <c r="C618" i="1111"/>
  <c r="C617" i="1111"/>
  <c r="C616" i="1111"/>
  <c r="C615" i="1111"/>
  <c r="C614" i="1111"/>
  <c r="C613" i="1111"/>
  <c r="C612" i="1111"/>
  <c r="C611" i="1111"/>
  <c r="C610" i="1111"/>
  <c r="C609" i="1111"/>
  <c r="C608" i="1111"/>
  <c r="C607" i="1111"/>
  <c r="C606" i="1111"/>
  <c r="C605" i="1111"/>
  <c r="C604" i="1111"/>
  <c r="C603" i="1111"/>
  <c r="C602" i="1111"/>
  <c r="C601" i="1111"/>
  <c r="C600" i="1111"/>
  <c r="C599" i="1111"/>
  <c r="C598" i="1111"/>
  <c r="C597" i="1111"/>
  <c r="C596" i="1111"/>
  <c r="C595" i="1111"/>
  <c r="C594" i="1111"/>
  <c r="C593" i="1111"/>
  <c r="C592" i="1111"/>
  <c r="C591" i="1111"/>
  <c r="C590" i="1111"/>
  <c r="C589" i="1111"/>
  <c r="C588" i="1111"/>
  <c r="C587" i="1111"/>
  <c r="C586" i="1111"/>
  <c r="C585" i="1111"/>
  <c r="C584" i="1111"/>
  <c r="C583" i="1111"/>
  <c r="C582" i="1111"/>
  <c r="C581" i="1111"/>
  <c r="C580" i="1111"/>
  <c r="C579" i="1111"/>
  <c r="C578" i="1111"/>
  <c r="C577" i="1111"/>
  <c r="C576" i="1111"/>
  <c r="C575" i="1111"/>
  <c r="C574" i="1111"/>
  <c r="C573" i="1111"/>
  <c r="C572" i="1111"/>
  <c r="C571" i="1111"/>
  <c r="C570" i="1111"/>
  <c r="C569" i="1111"/>
  <c r="C568" i="1111"/>
  <c r="C567" i="1111"/>
  <c r="C566" i="1111"/>
  <c r="C565" i="1111"/>
  <c r="C564" i="1111"/>
  <c r="C563" i="1111"/>
  <c r="C562" i="1111"/>
  <c r="C561" i="1111"/>
  <c r="C560" i="1111"/>
  <c r="C559" i="1111"/>
  <c r="C558" i="1111"/>
  <c r="C557" i="1111"/>
  <c r="C556" i="1111"/>
  <c r="C555" i="1111"/>
  <c r="C554" i="1111"/>
  <c r="C553" i="1111"/>
  <c r="C552" i="1111"/>
  <c r="C551" i="1111"/>
  <c r="C550" i="1111"/>
  <c r="C549" i="1111"/>
  <c r="C548" i="1111"/>
  <c r="C547" i="1111"/>
  <c r="C546" i="1111"/>
  <c r="C545" i="1111"/>
  <c r="C544" i="1111"/>
  <c r="C543" i="1111"/>
  <c r="C542" i="1111"/>
  <c r="C541" i="1111"/>
  <c r="C540" i="1111"/>
  <c r="C539" i="1111"/>
  <c r="C538" i="1111"/>
  <c r="C537" i="1111"/>
  <c r="C536" i="1111"/>
  <c r="C535" i="1111"/>
  <c r="C534" i="1111"/>
  <c r="C533" i="1111"/>
  <c r="C532" i="1111"/>
  <c r="C531" i="1111"/>
  <c r="C530" i="1111"/>
  <c r="C529" i="1111"/>
  <c r="C528" i="1111"/>
  <c r="C527" i="1111"/>
  <c r="C526" i="1111"/>
  <c r="C525" i="1111"/>
  <c r="C524" i="1111"/>
  <c r="C523" i="1111"/>
  <c r="C522" i="1111"/>
  <c r="C521" i="1111"/>
  <c r="C520" i="1111"/>
  <c r="C519" i="1111"/>
  <c r="C518" i="1111"/>
  <c r="C517" i="1111"/>
  <c r="C516" i="1111"/>
  <c r="C515" i="1111"/>
  <c r="C514" i="1111"/>
  <c r="C513" i="1111"/>
  <c r="C512" i="1111"/>
  <c r="C511" i="1111"/>
  <c r="C510" i="1111"/>
  <c r="C509" i="1111"/>
  <c r="C508" i="1111"/>
  <c r="C507" i="1111"/>
  <c r="C506" i="1111"/>
  <c r="C505" i="1111"/>
  <c r="C504" i="1111"/>
  <c r="C503" i="1111"/>
  <c r="C502" i="1111"/>
  <c r="C501" i="1111"/>
  <c r="C500" i="1111"/>
  <c r="C499" i="1111"/>
  <c r="C498" i="1111"/>
  <c r="C497" i="1111"/>
  <c r="C496" i="1111"/>
  <c r="C495" i="1111"/>
  <c r="C494" i="1111"/>
  <c r="C493" i="1111"/>
  <c r="C492" i="1111"/>
  <c r="C491" i="1111"/>
  <c r="C490" i="1111"/>
  <c r="C489" i="1111"/>
  <c r="C488" i="1111"/>
  <c r="C487" i="1111"/>
  <c r="C486" i="1111"/>
  <c r="C485" i="1111"/>
  <c r="C484" i="1111"/>
  <c r="C483" i="1111"/>
  <c r="C482" i="1111"/>
  <c r="C481" i="1111"/>
  <c r="C480" i="1111"/>
  <c r="C479" i="1111"/>
  <c r="C478" i="1111"/>
  <c r="C477" i="1111"/>
  <c r="C476" i="1111"/>
  <c r="C475" i="1111"/>
  <c r="C474" i="1111"/>
  <c r="C473" i="1111"/>
  <c r="C472" i="1111"/>
  <c r="C471" i="1111"/>
  <c r="C470" i="1111"/>
  <c r="C469" i="1111"/>
  <c r="C468" i="1111"/>
  <c r="C467" i="1111"/>
  <c r="C466" i="1111"/>
  <c r="C465" i="1111"/>
  <c r="C464" i="1111"/>
  <c r="C463" i="1111"/>
  <c r="C462" i="1111"/>
  <c r="C461" i="1111"/>
  <c r="C460" i="1111"/>
  <c r="C459" i="1111"/>
  <c r="C458" i="1111"/>
  <c r="C457" i="1111"/>
  <c r="C456" i="1111"/>
  <c r="C455" i="1111"/>
  <c r="C454" i="1111"/>
  <c r="C453" i="1111"/>
  <c r="C452" i="1111"/>
  <c r="C451" i="1111"/>
  <c r="C450" i="1111"/>
  <c r="C449" i="1111"/>
  <c r="C448" i="1111"/>
  <c r="C447" i="1111"/>
  <c r="C446" i="1111"/>
  <c r="C445" i="1111"/>
  <c r="C444" i="1111"/>
  <c r="C443" i="1111"/>
  <c r="C442" i="1111"/>
  <c r="C441" i="1111"/>
  <c r="C440" i="1111"/>
  <c r="C439" i="1111"/>
  <c r="C438" i="1111"/>
  <c r="C437" i="1111"/>
  <c r="C436" i="1111"/>
  <c r="C435" i="1111"/>
  <c r="C434" i="1111"/>
  <c r="C433" i="1111"/>
  <c r="C432" i="1111"/>
  <c r="C431" i="1111"/>
  <c r="C430" i="1111"/>
  <c r="C429" i="1111"/>
  <c r="C428" i="1111"/>
  <c r="C427" i="1111"/>
  <c r="C426" i="1111"/>
  <c r="C425" i="1111"/>
  <c r="C424" i="1111"/>
  <c r="C423" i="1111"/>
  <c r="C422" i="1111"/>
  <c r="C421" i="1111"/>
  <c r="C420" i="1111"/>
  <c r="C419" i="1111"/>
  <c r="C418" i="1111"/>
  <c r="C417" i="1111"/>
  <c r="C416" i="1111"/>
  <c r="C415" i="1111"/>
  <c r="C414" i="1111"/>
  <c r="C413" i="1111"/>
  <c r="C412" i="1111"/>
  <c r="C411" i="1111"/>
  <c r="C410" i="1111"/>
  <c r="C409" i="1111"/>
  <c r="C408" i="1111"/>
  <c r="C407" i="1111"/>
  <c r="C406" i="1111"/>
  <c r="C405" i="1111"/>
  <c r="C404" i="1111"/>
  <c r="C403" i="1111"/>
  <c r="C402" i="1111"/>
  <c r="C401" i="1111"/>
  <c r="C400" i="1111"/>
  <c r="C399" i="1111"/>
  <c r="C398" i="1111"/>
  <c r="C397" i="1111"/>
  <c r="C396" i="1111"/>
  <c r="C395" i="1111"/>
  <c r="C394" i="1111"/>
  <c r="C393" i="1111"/>
  <c r="C392" i="1111"/>
  <c r="C391" i="1111"/>
  <c r="C390" i="1111"/>
  <c r="C389" i="1111"/>
  <c r="C388" i="1111"/>
  <c r="C387" i="1111"/>
  <c r="C386" i="1111"/>
  <c r="C385" i="1111"/>
  <c r="C384" i="1111"/>
  <c r="C383" i="1111"/>
  <c r="C382" i="1111"/>
  <c r="C381" i="1111"/>
  <c r="C380" i="1111"/>
  <c r="C379" i="1111"/>
  <c r="C378" i="1111"/>
  <c r="C377" i="1111"/>
  <c r="C376" i="1111"/>
  <c r="C375" i="1111"/>
  <c r="C374" i="1111"/>
  <c r="C373" i="1111"/>
  <c r="C372" i="1111"/>
  <c r="C371" i="1111"/>
  <c r="C370" i="1111"/>
  <c r="C369" i="1111"/>
  <c r="C368" i="1111"/>
  <c r="C367" i="1111"/>
  <c r="C366" i="1111"/>
  <c r="C365" i="1111"/>
  <c r="C364" i="1111"/>
  <c r="C363" i="1111"/>
  <c r="C362" i="1111"/>
  <c r="C361" i="1111"/>
  <c r="C360" i="1111"/>
  <c r="C359" i="1111"/>
  <c r="C358" i="1111"/>
  <c r="C357" i="1111"/>
  <c r="C356" i="1111"/>
  <c r="C355" i="1111"/>
  <c r="C354" i="1111"/>
  <c r="C353" i="1111"/>
  <c r="C352" i="1111"/>
  <c r="C351" i="1111"/>
  <c r="C350" i="1111"/>
  <c r="C349" i="1111"/>
  <c r="C348" i="1111"/>
  <c r="C347" i="1111"/>
  <c r="C346" i="1111"/>
  <c r="C345" i="1111"/>
  <c r="C344" i="1111"/>
  <c r="C343" i="1111"/>
  <c r="C342" i="1111"/>
  <c r="C341" i="1111"/>
  <c r="C340" i="1111"/>
  <c r="C339" i="1111"/>
  <c r="C338" i="1111"/>
  <c r="C337" i="1111"/>
  <c r="C336" i="1111"/>
  <c r="C335" i="1111"/>
  <c r="C334" i="1111"/>
  <c r="C333" i="1111"/>
  <c r="C332" i="1111"/>
  <c r="C331" i="1111"/>
  <c r="C330" i="1111"/>
  <c r="C329" i="1111"/>
  <c r="C328" i="1111"/>
  <c r="C327" i="1111"/>
  <c r="C326" i="1111"/>
  <c r="C325" i="1111"/>
  <c r="C324" i="1111"/>
  <c r="C323" i="1111"/>
  <c r="C322" i="1111"/>
  <c r="C321" i="1111"/>
  <c r="C320" i="1111"/>
  <c r="C319" i="1111"/>
  <c r="C318" i="1111"/>
  <c r="C317" i="1111"/>
  <c r="C316" i="1111"/>
  <c r="C315" i="1111"/>
  <c r="C314" i="1111"/>
  <c r="C313" i="1111"/>
  <c r="C312" i="1111"/>
  <c r="C311" i="1111"/>
  <c r="C310" i="1111"/>
  <c r="C309" i="1111"/>
  <c r="C308" i="1111"/>
  <c r="C307" i="1111"/>
  <c r="C306" i="1111"/>
  <c r="C305" i="1111"/>
  <c r="C304" i="1111"/>
  <c r="C303" i="1111"/>
  <c r="C302" i="1111"/>
  <c r="C301" i="1111"/>
  <c r="C300" i="1111"/>
  <c r="C299" i="1111"/>
  <c r="C298" i="1111"/>
  <c r="C297" i="1111"/>
  <c r="C296" i="1111"/>
  <c r="C295" i="1111"/>
  <c r="C294" i="1111"/>
  <c r="C293" i="1111"/>
  <c r="C292" i="1111"/>
  <c r="C291" i="1111"/>
  <c r="C290" i="1111"/>
  <c r="C289" i="1111"/>
  <c r="C288" i="1111"/>
  <c r="C287" i="1111"/>
  <c r="C286" i="1111"/>
  <c r="C285" i="1111"/>
  <c r="C284" i="1111"/>
  <c r="C283" i="1111"/>
  <c r="C282" i="1111"/>
  <c r="C281" i="1111"/>
  <c r="C280" i="1111"/>
  <c r="C279" i="1111"/>
  <c r="C278" i="1111"/>
  <c r="C277" i="1111"/>
  <c r="C276" i="1111"/>
  <c r="C275" i="1111"/>
  <c r="C274" i="1111"/>
  <c r="C273" i="1111"/>
  <c r="C272" i="1111"/>
  <c r="C271" i="1111"/>
  <c r="C270" i="1111"/>
  <c r="C269" i="1111"/>
  <c r="C268" i="1111"/>
  <c r="C267" i="1111"/>
  <c r="C266" i="1111"/>
  <c r="C265" i="1111"/>
  <c r="C264" i="1111"/>
  <c r="C263" i="1111"/>
  <c r="C262" i="1111"/>
  <c r="C261" i="1111"/>
  <c r="C260" i="1111"/>
  <c r="C259" i="1111"/>
  <c r="C258" i="1111"/>
  <c r="C257" i="1111"/>
  <c r="C256" i="1111"/>
  <c r="C255" i="1111"/>
  <c r="C254" i="1111"/>
  <c r="C253" i="1111"/>
  <c r="C252" i="1111"/>
  <c r="C251" i="1111"/>
  <c r="C250" i="1111"/>
  <c r="C249" i="1111"/>
  <c r="C248" i="1111"/>
  <c r="C247" i="1111"/>
  <c r="C246" i="1111"/>
  <c r="C245" i="1111"/>
  <c r="C244" i="1111"/>
  <c r="C243" i="1111"/>
  <c r="C242" i="1111"/>
  <c r="C241" i="1111"/>
  <c r="C240" i="1111"/>
  <c r="C239" i="1111"/>
  <c r="C238" i="1111"/>
  <c r="C237" i="1111"/>
  <c r="C236" i="1111"/>
  <c r="C235" i="1111"/>
  <c r="C234" i="1111"/>
  <c r="C233" i="1111"/>
  <c r="C232" i="1111"/>
  <c r="C231" i="1111"/>
  <c r="C230" i="1111"/>
  <c r="C229" i="1111"/>
  <c r="C228" i="1111"/>
  <c r="C227" i="1111"/>
  <c r="C226" i="1111"/>
  <c r="C225" i="1111"/>
  <c r="C224" i="1111"/>
  <c r="C223" i="1111"/>
  <c r="C222" i="1111"/>
  <c r="C221" i="1111"/>
  <c r="C220" i="1111"/>
  <c r="C219" i="1111"/>
  <c r="C218" i="1111"/>
  <c r="C217" i="1111"/>
  <c r="C216" i="1111"/>
  <c r="C215" i="1111"/>
  <c r="C214" i="1111"/>
  <c r="C213" i="1111"/>
  <c r="C212" i="1111"/>
  <c r="C211" i="1111"/>
  <c r="C210" i="1111"/>
  <c r="C209" i="1111"/>
  <c r="C208" i="1111"/>
  <c r="C207" i="1111"/>
  <c r="C206" i="1111"/>
  <c r="C205" i="1111"/>
  <c r="C204" i="1111"/>
  <c r="C203" i="1111"/>
  <c r="C202" i="1111"/>
  <c r="C201" i="1111"/>
  <c r="C200" i="1111"/>
  <c r="C199" i="1111"/>
  <c r="C198" i="1111"/>
  <c r="C197" i="1111"/>
  <c r="C196" i="1111"/>
  <c r="C195" i="1111"/>
  <c r="C194" i="1111"/>
  <c r="C193" i="1111"/>
  <c r="C192" i="1111"/>
  <c r="C191" i="1111"/>
  <c r="C190" i="1111"/>
  <c r="C189" i="1111"/>
  <c r="C188" i="1111"/>
  <c r="C187" i="1111"/>
  <c r="C186" i="1111"/>
  <c r="C185" i="1111"/>
  <c r="C184" i="1111"/>
  <c r="C183" i="1111"/>
  <c r="C182" i="1111"/>
  <c r="C181" i="1111"/>
  <c r="C180" i="1111"/>
  <c r="C179" i="1111"/>
  <c r="C178" i="1111"/>
  <c r="C177" i="1111"/>
  <c r="C176" i="1111"/>
  <c r="C175" i="1111"/>
  <c r="C174" i="1111"/>
  <c r="C173" i="1111"/>
  <c r="C172" i="1111"/>
  <c r="C171" i="1111"/>
  <c r="C170" i="1111"/>
  <c r="C169" i="1111"/>
  <c r="C168" i="1111"/>
  <c r="C167" i="1111"/>
  <c r="C166" i="1111"/>
  <c r="C165" i="1111"/>
  <c r="C164" i="1111"/>
  <c r="C163" i="1111"/>
  <c r="C162" i="1111"/>
  <c r="C161" i="1111"/>
  <c r="C160" i="1111"/>
  <c r="C159" i="1111"/>
  <c r="C158" i="1111"/>
  <c r="C157" i="1111"/>
  <c r="C156" i="1111"/>
  <c r="C155" i="1111"/>
  <c r="C154" i="1111"/>
  <c r="C153" i="1111"/>
  <c r="C152" i="1111"/>
  <c r="C151" i="1111"/>
  <c r="C150" i="1111"/>
  <c r="C149" i="1111"/>
  <c r="C148" i="1111"/>
  <c r="C147" i="1111"/>
  <c r="C146" i="1111"/>
  <c r="C145" i="1111"/>
  <c r="C144" i="1111"/>
  <c r="C143" i="1111"/>
  <c r="C142" i="1111"/>
  <c r="C141" i="1111"/>
  <c r="C140" i="1111"/>
  <c r="C139" i="1111"/>
  <c r="C138" i="1111"/>
  <c r="C137" i="1111"/>
  <c r="C136" i="1111"/>
  <c r="C135" i="1111"/>
  <c r="C134" i="1111"/>
  <c r="C133" i="1111"/>
  <c r="C132" i="1111"/>
  <c r="C131" i="1111"/>
  <c r="C130" i="1111"/>
  <c r="C129" i="1111"/>
  <c r="C128" i="1111"/>
  <c r="C127" i="1111"/>
  <c r="C126" i="1111"/>
  <c r="C125" i="1111"/>
  <c r="C124" i="1111"/>
  <c r="C123" i="1111"/>
  <c r="C122" i="1111"/>
  <c r="C121" i="1111"/>
  <c r="C120" i="1111"/>
  <c r="C119" i="1111"/>
  <c r="C118" i="1111"/>
  <c r="C117" i="1111"/>
  <c r="C116" i="1111"/>
  <c r="C115" i="1111"/>
  <c r="C114" i="1111"/>
  <c r="C113" i="1111"/>
  <c r="C112" i="1111"/>
  <c r="C111" i="1111"/>
  <c r="C110" i="1111"/>
  <c r="C109" i="1111"/>
  <c r="C108" i="1111"/>
  <c r="C107" i="1111"/>
  <c r="C106" i="1111"/>
  <c r="C105" i="1111"/>
  <c r="C104" i="1111"/>
  <c r="C103" i="1111"/>
  <c r="C102" i="1111"/>
  <c r="C101" i="1111"/>
  <c r="C100" i="1111"/>
  <c r="C99" i="1111"/>
  <c r="C98" i="1111"/>
  <c r="C97" i="1111"/>
  <c r="C96" i="1111"/>
  <c r="C95" i="1111"/>
  <c r="C94" i="1111"/>
  <c r="C93" i="1111"/>
  <c r="C92" i="1111"/>
  <c r="C91" i="1111"/>
  <c r="C90" i="1111"/>
  <c r="C89" i="1111"/>
  <c r="C88" i="1111"/>
  <c r="C87" i="1111"/>
  <c r="C86" i="1111"/>
  <c r="C85" i="1111"/>
  <c r="C84" i="1111"/>
  <c r="C83" i="1111"/>
  <c r="C82" i="1111"/>
  <c r="C81" i="1111"/>
  <c r="C80" i="1111"/>
  <c r="C79" i="1111"/>
  <c r="C78" i="1111"/>
  <c r="C77" i="1111"/>
  <c r="C76" i="1111"/>
  <c r="C75" i="1111"/>
  <c r="C74" i="1111"/>
  <c r="C73" i="1111"/>
  <c r="C72" i="1111"/>
  <c r="C71" i="1111"/>
  <c r="C70" i="1111"/>
  <c r="C69" i="1111"/>
  <c r="C68" i="1111"/>
  <c r="C67" i="1111"/>
  <c r="C66" i="1111"/>
  <c r="C65" i="1111"/>
  <c r="C64" i="1111"/>
  <c r="C63" i="1111"/>
  <c r="C62" i="1111"/>
  <c r="C61" i="1111"/>
  <c r="C60" i="1111"/>
  <c r="C59" i="1111"/>
  <c r="C58" i="1111"/>
  <c r="C57" i="1111"/>
  <c r="C56" i="1111"/>
  <c r="C55" i="1111"/>
  <c r="C54" i="1111"/>
  <c r="C53" i="1111"/>
  <c r="C52" i="1111"/>
  <c r="C51" i="1111"/>
  <c r="C50" i="1111"/>
  <c r="C49" i="1111"/>
  <c r="C48" i="1111"/>
  <c r="C47" i="1111"/>
  <c r="C46" i="1111"/>
  <c r="C45" i="1111"/>
  <c r="C44" i="1111"/>
  <c r="C43" i="1111"/>
  <c r="C42" i="1111"/>
  <c r="C41" i="1111"/>
  <c r="C40" i="1111"/>
  <c r="C39" i="1111"/>
  <c r="C38" i="1111"/>
  <c r="C37" i="1111"/>
  <c r="C36" i="1111"/>
  <c r="C35" i="1111"/>
  <c r="C34" i="1111"/>
  <c r="C33" i="1111"/>
  <c r="C32" i="1111"/>
  <c r="C31" i="1111"/>
  <c r="C30" i="1111"/>
  <c r="C29" i="1111"/>
  <c r="C28" i="1111"/>
  <c r="C27" i="1111"/>
  <c r="C26" i="1111"/>
  <c r="C25" i="1111"/>
  <c r="C24" i="1111"/>
  <c r="C23" i="1111"/>
  <c r="C22" i="1111"/>
  <c r="C21" i="1111"/>
  <c r="C20" i="1111"/>
  <c r="C19" i="1111"/>
  <c r="C18" i="1111"/>
  <c r="C17" i="1111"/>
  <c r="C16" i="1111"/>
  <c r="C15" i="1111"/>
  <c r="C14" i="1111"/>
  <c r="C13" i="1111"/>
  <c r="C12" i="1111"/>
  <c r="C11" i="1111"/>
  <c r="C10" i="1111"/>
  <c r="C9" i="1111"/>
  <c r="C8" i="1111"/>
  <c r="C7" i="1111"/>
  <c r="C6" i="1111"/>
  <c r="C5" i="1111"/>
  <c r="C4" i="1111"/>
  <c r="C3" i="1111"/>
  <c r="C2" i="1111"/>
  <c r="A759" i="1111"/>
  <c r="A758" i="1111"/>
  <c r="A757" i="1111"/>
  <c r="A756" i="1111"/>
  <c r="A755" i="1111"/>
  <c r="A754" i="1111"/>
  <c r="A753" i="1111"/>
  <c r="A752" i="1111"/>
  <c r="A751" i="1111"/>
  <c r="A750" i="1111"/>
  <c r="A749" i="1111"/>
  <c r="A748" i="1111"/>
  <c r="A747" i="1111"/>
  <c r="A746" i="1111"/>
  <c r="A745" i="1111"/>
  <c r="A744" i="1111"/>
  <c r="A743" i="1111"/>
  <c r="A742" i="1111"/>
  <c r="A741" i="1111"/>
  <c r="A740" i="1111"/>
  <c r="A739" i="1111"/>
  <c r="A738" i="1111"/>
  <c r="A737" i="1111"/>
  <c r="A736" i="1111"/>
  <c r="A735" i="1111"/>
  <c r="A734" i="1111"/>
  <c r="A733" i="1111"/>
  <c r="A732" i="1111"/>
  <c r="A731" i="1111"/>
  <c r="A730" i="1111"/>
  <c r="A729" i="1111"/>
  <c r="A728" i="1111"/>
  <c r="A727" i="1111"/>
  <c r="A726" i="1111"/>
  <c r="A725" i="1111"/>
  <c r="A724" i="1111"/>
  <c r="A723" i="1111"/>
  <c r="A722" i="1111"/>
  <c r="A721" i="1111"/>
  <c r="A720" i="1111"/>
  <c r="A719" i="1111"/>
  <c r="A718" i="1111"/>
  <c r="A717" i="1111"/>
  <c r="A716" i="1111"/>
  <c r="A715" i="1111"/>
  <c r="A714" i="1111"/>
  <c r="A713" i="1111"/>
  <c r="A712" i="1111"/>
  <c r="A711" i="1111"/>
  <c r="A710" i="1111"/>
  <c r="A709" i="1111"/>
  <c r="A708" i="1111"/>
  <c r="A707" i="1111"/>
  <c r="A706" i="1111"/>
  <c r="A705" i="1111"/>
  <c r="A704" i="1111"/>
  <c r="A703" i="1111"/>
  <c r="A702" i="1111"/>
  <c r="A701" i="1111"/>
  <c r="A700" i="1111"/>
  <c r="A699" i="1111"/>
  <c r="A698" i="1111"/>
  <c r="A697" i="1111"/>
  <c r="A696" i="1111"/>
  <c r="A695" i="1111"/>
  <c r="A694" i="1111"/>
  <c r="A693" i="1111"/>
  <c r="A692" i="1111"/>
  <c r="A691" i="1111"/>
  <c r="A690" i="1111"/>
  <c r="A689" i="1111"/>
  <c r="A688" i="1111"/>
  <c r="A687" i="1111"/>
  <c r="A686" i="1111"/>
  <c r="A685" i="1111"/>
  <c r="A684" i="1111"/>
  <c r="A683" i="1111"/>
  <c r="A682" i="1111"/>
  <c r="A681" i="1111"/>
  <c r="A680" i="1111"/>
  <c r="A679" i="1111"/>
  <c r="A678" i="1111"/>
  <c r="A677" i="1111"/>
  <c r="A676" i="1111"/>
  <c r="A675" i="1111"/>
  <c r="A674" i="1111"/>
  <c r="A673" i="1111"/>
  <c r="A672" i="1111"/>
  <c r="A671" i="1111"/>
  <c r="A670" i="1111"/>
  <c r="A669" i="1111"/>
  <c r="A668" i="1111"/>
  <c r="A667" i="1111"/>
  <c r="A666" i="1111"/>
  <c r="A665" i="1111"/>
  <c r="A664" i="1111"/>
  <c r="A663" i="1111"/>
  <c r="A662" i="1111"/>
  <c r="A661" i="1111"/>
  <c r="A660" i="1111"/>
  <c r="A659" i="1111"/>
  <c r="A658" i="1111"/>
  <c r="A657" i="1111"/>
  <c r="A656" i="1111"/>
  <c r="A655" i="1111"/>
  <c r="A654" i="1111"/>
  <c r="A653" i="1111"/>
  <c r="A652" i="1111"/>
  <c r="A651" i="1111"/>
  <c r="A650" i="1111"/>
  <c r="A649" i="1111"/>
  <c r="A648" i="1111"/>
  <c r="A647" i="1111"/>
  <c r="A646" i="1111"/>
  <c r="A645" i="1111"/>
  <c r="A644" i="1111"/>
  <c r="A643" i="1111"/>
  <c r="A642" i="1111"/>
  <c r="A641" i="1111"/>
  <c r="A640" i="1111"/>
  <c r="A639" i="1111"/>
  <c r="A638" i="1111"/>
  <c r="A637" i="1111"/>
  <c r="A636" i="1111"/>
  <c r="A635" i="1111"/>
  <c r="A634" i="1111"/>
  <c r="A633" i="1111"/>
  <c r="A632" i="1111"/>
  <c r="A631" i="1111"/>
  <c r="A630" i="1111"/>
  <c r="A629" i="1111"/>
  <c r="A628" i="1111"/>
  <c r="A627" i="1111"/>
  <c r="A626" i="1111"/>
  <c r="A625" i="1111"/>
  <c r="A624" i="1111"/>
  <c r="A623" i="1111"/>
  <c r="A622" i="1111"/>
  <c r="A621" i="1111"/>
  <c r="A620" i="1111"/>
  <c r="A619" i="1111"/>
  <c r="A618" i="1111"/>
  <c r="A617" i="1111"/>
  <c r="A616" i="1111"/>
  <c r="A615" i="1111"/>
  <c r="A614" i="1111"/>
  <c r="A613" i="1111"/>
  <c r="A612" i="1111"/>
  <c r="A611" i="1111"/>
  <c r="A610" i="1111"/>
  <c r="A609" i="1111"/>
  <c r="A608" i="1111"/>
  <c r="A607" i="1111"/>
  <c r="A606" i="1111"/>
  <c r="A605" i="1111"/>
  <c r="A604" i="1111"/>
  <c r="A603" i="1111"/>
  <c r="A602" i="1111"/>
  <c r="A601" i="1111"/>
  <c r="A600" i="1111"/>
  <c r="A599" i="1111"/>
  <c r="A598" i="1111"/>
  <c r="A597" i="1111"/>
  <c r="A596" i="1111"/>
  <c r="A595" i="1111"/>
  <c r="A594" i="1111"/>
  <c r="A593" i="1111"/>
  <c r="A592" i="1111"/>
  <c r="A591" i="1111"/>
  <c r="A590" i="1111"/>
  <c r="A589" i="1111"/>
  <c r="A588" i="1111"/>
  <c r="A587" i="1111"/>
  <c r="A586" i="1111"/>
  <c r="A585" i="1111"/>
  <c r="A584" i="1111"/>
  <c r="A583" i="1111"/>
  <c r="A582" i="1111"/>
  <c r="A581" i="1111"/>
  <c r="A580" i="1111"/>
  <c r="A579" i="1111"/>
  <c r="A578" i="1111"/>
  <c r="A577" i="1111"/>
  <c r="A576" i="1111"/>
  <c r="A575" i="1111"/>
  <c r="A574" i="1111"/>
  <c r="A573" i="1111"/>
  <c r="A572" i="1111"/>
  <c r="A571" i="1111"/>
  <c r="A570" i="1111"/>
  <c r="A569" i="1111"/>
  <c r="A568" i="1111"/>
  <c r="A567" i="1111"/>
  <c r="A566" i="1111"/>
  <c r="A565" i="1111"/>
  <c r="A564" i="1111"/>
  <c r="A563" i="1111"/>
  <c r="A562" i="1111"/>
  <c r="A561" i="1111"/>
  <c r="A560" i="1111"/>
  <c r="A559" i="1111"/>
  <c r="A558" i="1111"/>
  <c r="A557" i="1111"/>
  <c r="A556" i="1111"/>
  <c r="A555" i="1111"/>
  <c r="A554" i="1111"/>
  <c r="A553" i="1111"/>
  <c r="A552" i="1111"/>
  <c r="A551" i="1111"/>
  <c r="A550" i="1111"/>
  <c r="A549" i="1111"/>
  <c r="A548" i="1111"/>
  <c r="A547" i="1111"/>
  <c r="A546" i="1111"/>
  <c r="A545" i="1111"/>
  <c r="A544" i="1111"/>
  <c r="A543" i="1111"/>
  <c r="A542" i="1111"/>
  <c r="A541" i="1111"/>
  <c r="A540" i="1111"/>
  <c r="A539" i="1111"/>
  <c r="A538" i="1111"/>
  <c r="A537" i="1111"/>
  <c r="A536" i="1111"/>
  <c r="A535" i="1111"/>
  <c r="A534" i="1111"/>
  <c r="A533" i="1111"/>
  <c r="A532" i="1111"/>
  <c r="A531" i="1111"/>
  <c r="A530" i="1111"/>
  <c r="A529" i="1111"/>
  <c r="A528" i="1111"/>
  <c r="A527" i="1111"/>
  <c r="A526" i="1111"/>
  <c r="A525" i="1111"/>
  <c r="A524" i="1111"/>
  <c r="A523" i="1111"/>
  <c r="A522" i="1111"/>
  <c r="A521" i="1111"/>
  <c r="A520" i="1111"/>
  <c r="A519" i="1111"/>
  <c r="A518" i="1111"/>
  <c r="A517" i="1111"/>
  <c r="A516" i="1111"/>
  <c r="A515" i="1111"/>
  <c r="A514" i="1111"/>
  <c r="A513" i="1111"/>
  <c r="A512" i="1111"/>
  <c r="A511" i="1111"/>
  <c r="A510" i="1111"/>
  <c r="A509" i="1111"/>
  <c r="A508" i="1111"/>
  <c r="A507" i="1111"/>
  <c r="A506" i="1111"/>
  <c r="A505" i="1111"/>
  <c r="A504" i="1111"/>
  <c r="A503" i="1111"/>
  <c r="A502" i="1111"/>
  <c r="A501" i="1111"/>
  <c r="A500" i="1111"/>
  <c r="A499" i="1111"/>
  <c r="A498" i="1111"/>
  <c r="A497" i="1111"/>
  <c r="A496" i="1111"/>
  <c r="A495" i="1111"/>
  <c r="A494" i="1111"/>
  <c r="A493" i="1111"/>
  <c r="A492" i="1111"/>
  <c r="A491" i="1111"/>
  <c r="A490" i="1111"/>
  <c r="A489" i="1111"/>
  <c r="A488" i="1111"/>
  <c r="A487" i="1111"/>
  <c r="A486" i="1111"/>
  <c r="A485" i="1111"/>
  <c r="A484" i="1111"/>
  <c r="A483" i="1111"/>
  <c r="A482" i="1111"/>
  <c r="A481" i="1111"/>
  <c r="A480" i="1111"/>
  <c r="A479" i="1111"/>
  <c r="A478" i="1111"/>
  <c r="A477" i="1111"/>
  <c r="A476" i="1111"/>
  <c r="A475" i="1111"/>
  <c r="A474" i="1111"/>
  <c r="A473" i="1111"/>
  <c r="A472" i="1111"/>
  <c r="A471" i="1111"/>
  <c r="A470" i="1111"/>
  <c r="A469" i="1111"/>
  <c r="A468" i="1111"/>
  <c r="A467" i="1111"/>
  <c r="A466" i="1111"/>
  <c r="A465" i="1111"/>
  <c r="A464" i="1111"/>
  <c r="A463" i="1111"/>
  <c r="A462" i="1111"/>
  <c r="A461" i="1111"/>
  <c r="A460" i="1111"/>
  <c r="A459" i="1111"/>
  <c r="A458" i="1111"/>
  <c r="A457" i="1111"/>
  <c r="A456" i="1111"/>
  <c r="A455" i="1111"/>
  <c r="A454" i="1111"/>
  <c r="A453" i="1111"/>
  <c r="A452" i="1111"/>
  <c r="A451" i="1111"/>
  <c r="A450" i="1111"/>
  <c r="A449" i="1111"/>
  <c r="A448" i="1111"/>
  <c r="A447" i="1111"/>
  <c r="A446" i="1111"/>
  <c r="A445" i="1111"/>
  <c r="A444" i="1111"/>
  <c r="A443" i="1111"/>
  <c r="A442" i="1111"/>
  <c r="A441" i="1111"/>
  <c r="A440" i="1111"/>
  <c r="A439" i="1111"/>
  <c r="A438" i="1111"/>
  <c r="A437" i="1111"/>
  <c r="A436" i="1111"/>
  <c r="A435" i="1111"/>
  <c r="A434" i="1111"/>
  <c r="A433" i="1111"/>
  <c r="A432" i="1111"/>
  <c r="A431" i="1111"/>
  <c r="A430" i="1111"/>
  <c r="A429" i="1111"/>
  <c r="A428" i="1111"/>
  <c r="A427" i="1111"/>
  <c r="A426" i="1111"/>
  <c r="A425" i="1111"/>
  <c r="A424" i="1111"/>
  <c r="A423" i="1111"/>
  <c r="A422" i="1111"/>
  <c r="A421" i="1111"/>
  <c r="A420" i="1111"/>
  <c r="A419" i="1111"/>
  <c r="A418" i="1111"/>
  <c r="A417" i="1111"/>
  <c r="A416" i="1111"/>
  <c r="A415" i="1111"/>
  <c r="A414" i="1111"/>
  <c r="A413" i="1111"/>
  <c r="A412" i="1111"/>
  <c r="A411" i="1111"/>
  <c r="A410" i="1111"/>
  <c r="A409" i="1111"/>
  <c r="A408" i="1111"/>
  <c r="A407" i="1111"/>
  <c r="A406" i="1111"/>
  <c r="A405" i="1111"/>
  <c r="A404" i="1111"/>
  <c r="A403" i="1111"/>
  <c r="A402" i="1111"/>
  <c r="A401" i="1111"/>
  <c r="A400" i="1111"/>
  <c r="A399" i="1111"/>
  <c r="A398" i="1111"/>
  <c r="A397" i="1111"/>
  <c r="A396" i="1111"/>
  <c r="A395" i="1111"/>
  <c r="A394" i="1111"/>
  <c r="A393" i="1111"/>
  <c r="A392" i="1111"/>
  <c r="A391" i="1111"/>
  <c r="A390" i="1111"/>
  <c r="A389" i="1111"/>
  <c r="A388" i="1111"/>
  <c r="A387" i="1111"/>
  <c r="A386" i="1111"/>
  <c r="A385" i="1111"/>
  <c r="A384" i="1111"/>
  <c r="A383" i="1111"/>
  <c r="A382" i="1111"/>
  <c r="A381" i="1111"/>
  <c r="A380" i="1111"/>
  <c r="A379" i="1111"/>
  <c r="A378" i="1111"/>
  <c r="A377" i="1111"/>
  <c r="A376" i="1111"/>
  <c r="A375" i="1111"/>
  <c r="A374" i="1111"/>
  <c r="A373" i="1111"/>
  <c r="A372" i="1111"/>
  <c r="A371" i="1111"/>
  <c r="A370" i="1111"/>
  <c r="A369" i="1111"/>
  <c r="A368" i="1111"/>
  <c r="A367" i="1111"/>
  <c r="A366" i="1111"/>
  <c r="A365" i="1111"/>
  <c r="A364" i="1111"/>
  <c r="A363" i="1111"/>
  <c r="A362" i="1111"/>
  <c r="A361" i="1111"/>
  <c r="A360" i="1111"/>
  <c r="A359" i="1111"/>
  <c r="A358" i="1111"/>
  <c r="A357" i="1111"/>
  <c r="A356" i="1111"/>
  <c r="A355" i="1111"/>
  <c r="A354" i="1111"/>
  <c r="A353" i="1111"/>
  <c r="A352" i="1111"/>
  <c r="A351" i="1111"/>
  <c r="A350" i="1111"/>
  <c r="A349" i="1111"/>
  <c r="A348" i="1111"/>
  <c r="A347" i="1111"/>
  <c r="A346" i="1111"/>
  <c r="A345" i="1111"/>
  <c r="A344" i="1111"/>
  <c r="A343" i="1111"/>
  <c r="A342" i="1111"/>
  <c r="A341" i="1111"/>
  <c r="A340" i="1111"/>
  <c r="A339" i="1111"/>
  <c r="A338" i="1111"/>
  <c r="A337" i="1111"/>
  <c r="A336" i="1111"/>
  <c r="A335" i="1111"/>
  <c r="A334" i="1111"/>
  <c r="A333" i="1111"/>
  <c r="A332" i="1111"/>
  <c r="A331" i="1111"/>
  <c r="A330" i="1111"/>
  <c r="A329" i="1111"/>
  <c r="A328" i="1111"/>
  <c r="A327" i="1111"/>
  <c r="A326" i="1111"/>
  <c r="A325" i="1111"/>
  <c r="A324" i="1111"/>
  <c r="A323" i="1111"/>
  <c r="A322" i="1111"/>
  <c r="A321" i="1111"/>
  <c r="A320" i="1111"/>
  <c r="A319" i="1111"/>
  <c r="A318" i="1111"/>
  <c r="A317" i="1111"/>
  <c r="A316" i="1111"/>
  <c r="A315" i="1111"/>
  <c r="A314" i="1111"/>
  <c r="A313" i="1111"/>
  <c r="A312" i="1111"/>
  <c r="A311" i="1111"/>
  <c r="A310" i="1111"/>
  <c r="A309" i="1111"/>
  <c r="A308" i="1111"/>
  <c r="A307" i="1111"/>
  <c r="A306" i="1111"/>
  <c r="A305" i="1111"/>
  <c r="A304" i="1111"/>
  <c r="A303" i="1111"/>
  <c r="A302" i="1111"/>
  <c r="A301" i="1111"/>
  <c r="A300" i="1111"/>
  <c r="A299" i="1111"/>
  <c r="A298" i="1111"/>
  <c r="A297" i="1111"/>
  <c r="A296" i="1111"/>
  <c r="A295" i="1111"/>
  <c r="A294" i="1111"/>
  <c r="A293" i="1111"/>
  <c r="A292" i="1111"/>
  <c r="A291" i="1111"/>
  <c r="A290" i="1111"/>
  <c r="A289" i="1111"/>
  <c r="A288" i="1111"/>
  <c r="A287" i="1111"/>
  <c r="A286" i="1111"/>
  <c r="A285" i="1111"/>
  <c r="A284" i="1111"/>
  <c r="A283" i="1111"/>
  <c r="A282" i="1111"/>
  <c r="A281" i="1111"/>
  <c r="A280" i="1111"/>
  <c r="A279" i="1111"/>
  <c r="A278" i="1111"/>
  <c r="A277" i="1111"/>
  <c r="A276" i="1111"/>
  <c r="A275" i="1111"/>
  <c r="A274" i="1111"/>
  <c r="A273" i="1111"/>
  <c r="A272" i="1111"/>
  <c r="A271" i="1111"/>
  <c r="A270" i="1111"/>
  <c r="A269" i="1111"/>
  <c r="A268" i="1111"/>
  <c r="A267" i="1111"/>
  <c r="A266" i="1111"/>
  <c r="A265" i="1111"/>
  <c r="A264" i="1111"/>
  <c r="A263" i="1111"/>
  <c r="A262" i="1111"/>
  <c r="A261" i="1111"/>
  <c r="A260" i="1111"/>
  <c r="A259" i="1111"/>
  <c r="A258" i="1111"/>
  <c r="A257" i="1111"/>
  <c r="A256" i="1111"/>
  <c r="A255" i="1111"/>
  <c r="A254" i="1111"/>
  <c r="A253" i="1111"/>
  <c r="A252" i="1111"/>
  <c r="A251" i="1111"/>
  <c r="A250" i="1111"/>
  <c r="A249" i="1111"/>
  <c r="A248" i="1111"/>
  <c r="A247" i="1111"/>
  <c r="A246" i="1111"/>
  <c r="A245" i="1111"/>
  <c r="A244" i="1111"/>
  <c r="A243" i="1111"/>
  <c r="A242" i="1111"/>
  <c r="A241" i="1111"/>
  <c r="A240" i="1111"/>
  <c r="A239" i="1111"/>
  <c r="A238" i="1111"/>
  <c r="A237" i="1111"/>
  <c r="A236" i="1111"/>
  <c r="A235" i="1111"/>
  <c r="A234" i="1111"/>
  <c r="A233" i="1111"/>
  <c r="A232" i="1111"/>
  <c r="A231" i="1111"/>
  <c r="A230" i="1111"/>
  <c r="A229" i="1111"/>
  <c r="A228" i="1111"/>
  <c r="A227" i="1111"/>
  <c r="A226" i="1111"/>
  <c r="A225" i="1111"/>
  <c r="A224" i="1111"/>
  <c r="A223" i="1111"/>
  <c r="A222" i="1111"/>
  <c r="A221" i="1111"/>
  <c r="A220" i="1111"/>
  <c r="A219" i="1111"/>
  <c r="A218" i="1111"/>
  <c r="A217" i="1111"/>
  <c r="A216" i="1111"/>
  <c r="A215" i="1111"/>
  <c r="A214" i="1111"/>
  <c r="A213" i="1111"/>
  <c r="A212" i="1111"/>
  <c r="A211" i="1111"/>
  <c r="A210" i="1111"/>
  <c r="A209" i="1111"/>
  <c r="A208" i="1111"/>
  <c r="A207" i="1111"/>
  <c r="A206" i="1111"/>
  <c r="A205" i="1111"/>
  <c r="A204" i="1111"/>
  <c r="A203" i="1111"/>
  <c r="A202" i="1111"/>
  <c r="A201" i="1111"/>
  <c r="A200" i="1111"/>
  <c r="A199" i="1111"/>
  <c r="A198" i="1111"/>
  <c r="A197" i="1111"/>
  <c r="A196" i="1111"/>
  <c r="A195" i="1111"/>
  <c r="A194" i="1111"/>
  <c r="A193" i="1111"/>
  <c r="A192" i="1111"/>
  <c r="A191" i="1111"/>
  <c r="A190" i="1111"/>
  <c r="A189" i="1111"/>
  <c r="A188" i="1111"/>
  <c r="A187" i="1111"/>
  <c r="A186" i="1111"/>
  <c r="A185" i="1111"/>
  <c r="A184" i="1111"/>
  <c r="A183" i="1111"/>
  <c r="A182" i="1111"/>
  <c r="A181" i="1111"/>
  <c r="A180" i="1111"/>
  <c r="A179" i="1111"/>
  <c r="A178" i="1111"/>
  <c r="A177" i="1111"/>
  <c r="A176" i="1111"/>
  <c r="A175" i="1111"/>
  <c r="A174" i="1111"/>
  <c r="A173" i="1111"/>
  <c r="A172" i="1111"/>
  <c r="A171" i="1111"/>
  <c r="A170" i="1111"/>
  <c r="A169" i="1111"/>
  <c r="A168" i="1111"/>
  <c r="A167" i="1111"/>
  <c r="A166" i="1111"/>
  <c r="A165" i="1111"/>
  <c r="A164" i="1111"/>
  <c r="A163" i="1111"/>
  <c r="A162" i="1111"/>
  <c r="A161" i="1111"/>
  <c r="A160" i="1111"/>
  <c r="A159" i="1111"/>
  <c r="A158" i="1111"/>
  <c r="A157" i="1111"/>
  <c r="A156" i="1111"/>
  <c r="A155" i="1111"/>
  <c r="A154" i="1111"/>
  <c r="A153" i="1111"/>
  <c r="A152" i="1111"/>
  <c r="A151" i="1111"/>
  <c r="A150" i="1111"/>
  <c r="A149" i="1111"/>
  <c r="A148" i="1111"/>
  <c r="A147" i="1111"/>
  <c r="A146" i="1111"/>
  <c r="A145" i="1111"/>
  <c r="A144" i="1111"/>
  <c r="A143" i="1111"/>
  <c r="A142" i="1111"/>
  <c r="A141" i="1111"/>
  <c r="A140" i="1111"/>
  <c r="A139" i="1111"/>
  <c r="A138" i="1111"/>
  <c r="A137" i="1111"/>
  <c r="A136" i="1111"/>
  <c r="A135" i="1111"/>
  <c r="A134" i="1111"/>
  <c r="A133" i="1111"/>
  <c r="A132" i="1111"/>
  <c r="A131" i="1111"/>
  <c r="A130" i="1111"/>
  <c r="A129" i="1111"/>
  <c r="A128" i="1111"/>
  <c r="A127" i="1111"/>
  <c r="A126" i="1111"/>
  <c r="A125" i="1111"/>
  <c r="A124" i="1111"/>
  <c r="A123" i="1111"/>
  <c r="A122" i="1111"/>
  <c r="A121" i="1111"/>
  <c r="A120" i="1111"/>
  <c r="A119" i="1111"/>
  <c r="A118" i="1111"/>
  <c r="A117" i="1111"/>
  <c r="A116" i="1111"/>
  <c r="A115" i="1111"/>
  <c r="A114" i="1111"/>
  <c r="A113" i="1111"/>
  <c r="A112" i="1111"/>
  <c r="A111" i="1111"/>
  <c r="A110" i="1111"/>
  <c r="A109" i="1111"/>
  <c r="A108" i="1111"/>
  <c r="A107" i="1111"/>
  <c r="A106" i="1111"/>
  <c r="A105" i="1111"/>
  <c r="A104" i="1111"/>
  <c r="A103" i="1111"/>
  <c r="A102" i="1111"/>
  <c r="A101" i="1111"/>
  <c r="A100" i="1111"/>
  <c r="A99" i="1111"/>
  <c r="A98" i="1111"/>
  <c r="A97" i="1111"/>
  <c r="A96" i="1111"/>
  <c r="A95" i="1111"/>
  <c r="A94" i="1111"/>
  <c r="A93" i="1111"/>
  <c r="A92" i="1111"/>
  <c r="A91" i="1111"/>
  <c r="A90" i="1111"/>
  <c r="A89" i="1111"/>
  <c r="A88" i="1111"/>
  <c r="A87" i="1111"/>
  <c r="A86" i="1111"/>
  <c r="A85" i="1111"/>
  <c r="A84" i="1111"/>
  <c r="A83" i="1111"/>
  <c r="A82" i="1111"/>
  <c r="A81" i="1111"/>
  <c r="A80" i="1111"/>
  <c r="A79" i="1111"/>
  <c r="A78" i="1111"/>
  <c r="A77" i="1111"/>
  <c r="A76" i="1111"/>
  <c r="A75" i="1111"/>
  <c r="A74" i="1111"/>
  <c r="A73" i="1111"/>
  <c r="A72" i="1111"/>
  <c r="A71" i="1111"/>
  <c r="A70" i="1111"/>
  <c r="A69" i="1111"/>
  <c r="A68" i="1111"/>
  <c r="A67" i="1111"/>
  <c r="A66" i="1111"/>
  <c r="A65" i="1111"/>
  <c r="A64" i="1111"/>
  <c r="A63" i="1111"/>
  <c r="A62" i="1111"/>
  <c r="A61" i="1111"/>
  <c r="A60" i="1111"/>
  <c r="A59" i="1111"/>
  <c r="A58" i="1111"/>
  <c r="A57" i="1111"/>
  <c r="A56" i="1111"/>
  <c r="A55" i="1111"/>
  <c r="A54" i="1111"/>
  <c r="A53" i="1111"/>
  <c r="A52" i="1111"/>
  <c r="A51" i="1111"/>
  <c r="A50" i="1111"/>
  <c r="A49" i="1111"/>
  <c r="A48" i="1111"/>
  <c r="A47" i="1111"/>
  <c r="A46" i="1111"/>
  <c r="A45" i="1111"/>
  <c r="A44" i="1111"/>
  <c r="A43" i="1111"/>
  <c r="A42" i="1111"/>
  <c r="A41" i="1111"/>
  <c r="A40" i="1111"/>
  <c r="A39" i="1111"/>
  <c r="A38" i="1111"/>
  <c r="A37" i="1111"/>
  <c r="A36" i="1111"/>
  <c r="A35" i="1111"/>
  <c r="A34" i="1111"/>
  <c r="A33" i="1111"/>
  <c r="A32" i="1111"/>
  <c r="A31" i="1111"/>
  <c r="A30" i="1111"/>
  <c r="A29" i="1111"/>
  <c r="A28" i="1111"/>
  <c r="A27" i="1111"/>
  <c r="A26" i="1111"/>
  <c r="A25" i="1111"/>
  <c r="A24" i="1111"/>
  <c r="A23" i="1111"/>
  <c r="A22" i="1111"/>
  <c r="A21" i="1111"/>
  <c r="A20" i="1111"/>
  <c r="A19" i="1111"/>
  <c r="A18" i="1111"/>
  <c r="A17" i="1111"/>
  <c r="A16" i="1111"/>
  <c r="A15" i="1111"/>
  <c r="A14" i="1111"/>
  <c r="A13" i="1111"/>
  <c r="A12" i="1111"/>
  <c r="A11" i="1111"/>
  <c r="A10" i="1111"/>
  <c r="A9" i="1111"/>
  <c r="A8" i="1111"/>
  <c r="A7" i="1111"/>
  <c r="A6" i="1111"/>
  <c r="A5" i="1111"/>
  <c r="A4" i="1111"/>
  <c r="A3" i="1111"/>
  <c r="A2" i="1111"/>
  <c r="V67" i="1183" l="1"/>
  <c r="AL67" i="1183" s="1"/>
  <c r="W67" i="1183"/>
  <c r="AM67" i="1183"/>
  <c r="X67" i="1183"/>
  <c r="AA68" i="1183"/>
  <c r="AB68" i="1183"/>
  <c r="AC68" i="1183"/>
  <c r="AD68" i="1183" s="1"/>
  <c r="AD67" i="1183"/>
  <c r="V66" i="1183"/>
  <c r="AM66" i="1183" s="1"/>
  <c r="X66" i="1183"/>
  <c r="W66" i="1183"/>
  <c r="AL66" i="1183"/>
  <c r="AM65" i="1183"/>
  <c r="AQ70" i="1183"/>
  <c r="Q261" i="1111"/>
  <c r="Q357" i="1111"/>
  <c r="Q369" i="1111"/>
  <c r="Q381" i="1111"/>
  <c r="Q405" i="1111"/>
  <c r="Q417" i="1111"/>
  <c r="Q429" i="1111"/>
  <c r="K441" i="1111"/>
  <c r="Q453" i="1111"/>
  <c r="Q465" i="1111"/>
  <c r="Q477" i="1111"/>
  <c r="K489" i="1111"/>
  <c r="K501" i="1111"/>
  <c r="K513" i="1111"/>
  <c r="Q525" i="1111"/>
  <c r="K537" i="1111"/>
  <c r="K549" i="1111"/>
  <c r="Q561" i="1111"/>
  <c r="K573" i="1111"/>
  <c r="K585" i="1111"/>
  <c r="K597" i="1111"/>
  <c r="Q609" i="1111"/>
  <c r="K621" i="1111"/>
  <c r="K633" i="1111"/>
  <c r="Q645" i="1111"/>
  <c r="Q657" i="1111"/>
  <c r="K669" i="1111"/>
  <c r="Q681" i="1111"/>
  <c r="Q693" i="1111"/>
  <c r="Q705" i="1111"/>
  <c r="K717" i="1111"/>
  <c r="Q729" i="1111"/>
  <c r="Q741" i="1111"/>
  <c r="Q753" i="1111"/>
  <c r="K189" i="1111"/>
  <c r="K393" i="1111"/>
  <c r="Q380" i="1111"/>
  <c r="K620" i="1111"/>
  <c r="K753" i="1111"/>
  <c r="K2" i="1111"/>
  <c r="Q14" i="1111"/>
  <c r="K26" i="1111"/>
  <c r="K38" i="1111"/>
  <c r="K50" i="1111"/>
  <c r="K62" i="1111"/>
  <c r="K74" i="1111"/>
  <c r="K86" i="1111"/>
  <c r="K98" i="1111"/>
  <c r="K110" i="1111"/>
  <c r="K122" i="1111"/>
  <c r="Q134" i="1111"/>
  <c r="Q146" i="1111"/>
  <c r="Q158" i="1111"/>
  <c r="K170" i="1111"/>
  <c r="Q182" i="1111"/>
  <c r="K194" i="1111"/>
  <c r="K206" i="1111"/>
  <c r="K218" i="1111"/>
  <c r="K230" i="1111"/>
  <c r="K242" i="1111"/>
  <c r="Q254" i="1111"/>
  <c r="Q266" i="1111"/>
  <c r="Q278" i="1111"/>
  <c r="Q290" i="1111"/>
  <c r="Q302" i="1111"/>
  <c r="K314" i="1111"/>
  <c r="K326" i="1111"/>
  <c r="K338" i="1111"/>
  <c r="K350" i="1111"/>
  <c r="K362" i="1111"/>
  <c r="K374" i="1111"/>
  <c r="K386" i="1111"/>
  <c r="Q398" i="1111"/>
  <c r="Q410" i="1111"/>
  <c r="Q422" i="1111"/>
  <c r="Q434" i="1111"/>
  <c r="Q446" i="1111"/>
  <c r="K458" i="1111"/>
  <c r="K470" i="1111"/>
  <c r="Q482" i="1111"/>
  <c r="Q494" i="1111"/>
  <c r="Q506" i="1111"/>
  <c r="K518" i="1111"/>
  <c r="K530" i="1111"/>
  <c r="Q542" i="1111"/>
  <c r="Q554" i="1111"/>
  <c r="K566" i="1111"/>
  <c r="K578" i="1111"/>
  <c r="K590" i="1111"/>
  <c r="K602" i="1111"/>
  <c r="K614" i="1111"/>
  <c r="Q626" i="1111"/>
  <c r="Q638" i="1111"/>
  <c r="Q650" i="1111"/>
  <c r="Q662" i="1111"/>
  <c r="Q674" i="1111"/>
  <c r="K686" i="1111"/>
  <c r="K698" i="1111"/>
  <c r="K710" i="1111"/>
  <c r="K722" i="1111"/>
  <c r="Q734" i="1111"/>
  <c r="Q746" i="1111"/>
  <c r="Q758" i="1111"/>
  <c r="Q22" i="1111"/>
  <c r="Q46" i="1111"/>
  <c r="Q58" i="1111"/>
  <c r="K82" i="1111"/>
  <c r="Q106" i="1111"/>
  <c r="K130" i="1111"/>
  <c r="Q154" i="1111"/>
  <c r="K178" i="1111"/>
  <c r="Q202" i="1111"/>
  <c r="K226" i="1111"/>
  <c r="K238" i="1111"/>
  <c r="Q262" i="1111"/>
  <c r="Q274" i="1111"/>
  <c r="K286" i="1111"/>
  <c r="Q310" i="1111"/>
  <c r="Q322" i="1111"/>
  <c r="K334" i="1111"/>
  <c r="Q346" i="1111"/>
  <c r="Q358" i="1111"/>
  <c r="Q370" i="1111"/>
  <c r="K478" i="1111"/>
  <c r="K526" i="1111"/>
  <c r="K730" i="1111"/>
  <c r="Q10" i="1111"/>
  <c r="K34" i="1111"/>
  <c r="Q70" i="1111"/>
  <c r="Q94" i="1111"/>
  <c r="Q118" i="1111"/>
  <c r="Q142" i="1111"/>
  <c r="Q166" i="1111"/>
  <c r="K190" i="1111"/>
  <c r="Q214" i="1111"/>
  <c r="Q250" i="1111"/>
  <c r="Q298" i="1111"/>
  <c r="K515" i="1111"/>
  <c r="K611" i="1111"/>
  <c r="K47" i="1111"/>
  <c r="K95" i="1111"/>
  <c r="K143" i="1111"/>
  <c r="Q215" i="1111"/>
  <c r="K263" i="1111"/>
  <c r="Q287" i="1111"/>
  <c r="K311" i="1111"/>
  <c r="K323" i="1111"/>
  <c r="Q371" i="1111"/>
  <c r="K407" i="1111"/>
  <c r="Q455" i="1111"/>
  <c r="K479" i="1111"/>
  <c r="K527" i="1111"/>
  <c r="K563" i="1111"/>
  <c r="Q599" i="1111"/>
  <c r="Q671" i="1111"/>
  <c r="K695" i="1111"/>
  <c r="K755" i="1111"/>
  <c r="K11" i="1111"/>
  <c r="Q59" i="1111"/>
  <c r="Q131" i="1111"/>
  <c r="K179" i="1111"/>
  <c r="K227" i="1111"/>
  <c r="AD42" i="1173"/>
  <c r="AB43" i="1173"/>
  <c r="AC43" i="1173"/>
  <c r="AA43" i="1173"/>
  <c r="AQ46" i="1173"/>
  <c r="K637" i="1111"/>
  <c r="K360" i="1111"/>
  <c r="K384" i="1111"/>
  <c r="K396" i="1111"/>
  <c r="K444" i="1111"/>
  <c r="K456" i="1111"/>
  <c r="K480" i="1111"/>
  <c r="Q504" i="1111"/>
  <c r="K516" i="1111"/>
  <c r="K528" i="1111"/>
  <c r="Q552" i="1111"/>
  <c r="Q564" i="1111"/>
  <c r="K612" i="1111"/>
  <c r="K624" i="1111"/>
  <c r="K672" i="1111"/>
  <c r="K684" i="1111"/>
  <c r="Q696" i="1111"/>
  <c r="K720" i="1111"/>
  <c r="K732" i="1111"/>
  <c r="Q744" i="1111"/>
  <c r="Q756" i="1111"/>
  <c r="K721" i="1111"/>
  <c r="K215" i="1111"/>
  <c r="K626" i="1111"/>
  <c r="K51" i="1111"/>
  <c r="Q387" i="1111"/>
  <c r="Q709" i="1111"/>
  <c r="K134" i="1111"/>
  <c r="K254" i="1111"/>
  <c r="Q26" i="1111"/>
  <c r="Q170" i="1111"/>
  <c r="Q314" i="1111"/>
  <c r="Q458" i="1111"/>
  <c r="Q566" i="1111"/>
  <c r="K542" i="1111"/>
  <c r="Q684" i="1111"/>
  <c r="Q578" i="1111"/>
  <c r="K14" i="1111"/>
  <c r="K146" i="1111"/>
  <c r="K278" i="1111"/>
  <c r="K482" i="1111"/>
  <c r="K554" i="1111"/>
  <c r="K638" i="1111"/>
  <c r="Q50" i="1111"/>
  <c r="Q194" i="1111"/>
  <c r="Q338" i="1111"/>
  <c r="Q590" i="1111"/>
  <c r="Q38" i="1111"/>
  <c r="K290" i="1111"/>
  <c r="K398" i="1111"/>
  <c r="K494" i="1111"/>
  <c r="K564" i="1111"/>
  <c r="K650" i="1111"/>
  <c r="Q62" i="1111"/>
  <c r="Q206" i="1111"/>
  <c r="Q350" i="1111"/>
  <c r="Q602" i="1111"/>
  <c r="Q698" i="1111"/>
  <c r="K266" i="1111"/>
  <c r="K302" i="1111"/>
  <c r="K410" i="1111"/>
  <c r="K504" i="1111"/>
  <c r="K662" i="1111"/>
  <c r="K734" i="1111"/>
  <c r="Q74" i="1111"/>
  <c r="Q218" i="1111"/>
  <c r="Q362" i="1111"/>
  <c r="Q612" i="1111"/>
  <c r="Q326" i="1111"/>
  <c r="K158" i="1111"/>
  <c r="K182" i="1111"/>
  <c r="K422" i="1111"/>
  <c r="K506" i="1111"/>
  <c r="K744" i="1111"/>
  <c r="Q86" i="1111"/>
  <c r="Q230" i="1111"/>
  <c r="Q374" i="1111"/>
  <c r="Q614" i="1111"/>
  <c r="Q710" i="1111"/>
  <c r="K552" i="1111"/>
  <c r="K434" i="1111"/>
  <c r="K674" i="1111"/>
  <c r="K746" i="1111"/>
  <c r="Q98" i="1111"/>
  <c r="Q242" i="1111"/>
  <c r="Q386" i="1111"/>
  <c r="Q518" i="1111"/>
  <c r="Q624" i="1111"/>
  <c r="Q722" i="1111"/>
  <c r="Q110" i="1111"/>
  <c r="K756" i="1111"/>
  <c r="Q686" i="1111"/>
  <c r="Q470" i="1111"/>
  <c r="Q530" i="1111"/>
  <c r="Q24" i="1111"/>
  <c r="K48" i="1111"/>
  <c r="Q84" i="1111"/>
  <c r="K108" i="1111"/>
  <c r="K132" i="1111"/>
  <c r="Q156" i="1111"/>
  <c r="Q180" i="1111"/>
  <c r="Q204" i="1111"/>
  <c r="K216" i="1111"/>
  <c r="K240" i="1111"/>
  <c r="Q252" i="1111"/>
  <c r="Q264" i="1111"/>
  <c r="Q276" i="1111"/>
  <c r="K288" i="1111"/>
  <c r="K300" i="1111"/>
  <c r="Q312" i="1111"/>
  <c r="Q324" i="1111"/>
  <c r="Q336" i="1111"/>
  <c r="K348" i="1111"/>
  <c r="Q360" i="1111"/>
  <c r="Q372" i="1111"/>
  <c r="Q384" i="1111"/>
  <c r="Q396" i="1111"/>
  <c r="K408" i="1111"/>
  <c r="Q420" i="1111"/>
  <c r="K432" i="1111"/>
  <c r="Q444" i="1111"/>
  <c r="Q456" i="1111"/>
  <c r="K468" i="1111"/>
  <c r="Q480" i="1111"/>
  <c r="K492" i="1111"/>
  <c r="Q516" i="1111"/>
  <c r="Q528" i="1111"/>
  <c r="Q540" i="1111"/>
  <c r="Q576" i="1111"/>
  <c r="K588" i="1111"/>
  <c r="Q600" i="1111"/>
  <c r="Q636" i="1111"/>
  <c r="Q648" i="1111"/>
  <c r="K660" i="1111"/>
  <c r="Q672" i="1111"/>
  <c r="K696" i="1111"/>
  <c r="K708" i="1111"/>
  <c r="Q720" i="1111"/>
  <c r="Q732" i="1111"/>
  <c r="K446" i="1111"/>
  <c r="Q122" i="1111"/>
  <c r="K758" i="1111"/>
  <c r="Q2" i="1111"/>
  <c r="Q12" i="1111"/>
  <c r="K36" i="1111"/>
  <c r="K60" i="1111"/>
  <c r="K72" i="1111"/>
  <c r="Q96" i="1111"/>
  <c r="Q120" i="1111"/>
  <c r="Q144" i="1111"/>
  <c r="K168" i="1111"/>
  <c r="Q192" i="1111"/>
  <c r="K228" i="1111"/>
  <c r="Q36" i="1111"/>
  <c r="K204" i="1111"/>
  <c r="K336" i="1111"/>
  <c r="K420" i="1111"/>
  <c r="Q348" i="1111"/>
  <c r="Q573" i="1111"/>
  <c r="K357" i="1111"/>
  <c r="Q748" i="1111"/>
  <c r="K144" i="1111"/>
  <c r="Q168" i="1111"/>
  <c r="K748" i="1111"/>
  <c r="K156" i="1111"/>
  <c r="K264" i="1111"/>
  <c r="Q240" i="1111"/>
  <c r="K84" i="1111"/>
  <c r="K276" i="1111"/>
  <c r="Q288" i="1111"/>
  <c r="Q492" i="1111"/>
  <c r="K96" i="1111"/>
  <c r="Q300" i="1111"/>
  <c r="K24" i="1111"/>
  <c r="Q108" i="1111"/>
  <c r="Q216" i="1111"/>
  <c r="K324" i="1111"/>
  <c r="Q228" i="1111"/>
  <c r="Q432" i="1111"/>
  <c r="K59" i="1111"/>
  <c r="K648" i="1111"/>
  <c r="Q60" i="1111"/>
  <c r="Q527" i="1111"/>
  <c r="Q588" i="1111"/>
  <c r="K599" i="1111"/>
  <c r="Q132" i="1111"/>
  <c r="Q660" i="1111"/>
  <c r="K120" i="1111"/>
  <c r="K600" i="1111"/>
  <c r="Q72" i="1111"/>
  <c r="Q468" i="1111"/>
  <c r="K180" i="1111"/>
  <c r="K540" i="1111"/>
  <c r="K12" i="1111"/>
  <c r="K192" i="1111"/>
  <c r="K252" i="1111"/>
  <c r="K312" i="1111"/>
  <c r="K372" i="1111"/>
  <c r="Q408" i="1111"/>
  <c r="K9" i="1111"/>
  <c r="Q21" i="1111"/>
  <c r="Q33" i="1111"/>
  <c r="K45" i="1111"/>
  <c r="K57" i="1111"/>
  <c r="Q69" i="1111"/>
  <c r="K81" i="1111"/>
  <c r="K93" i="1111"/>
  <c r="Q105" i="1111"/>
  <c r="Q117" i="1111"/>
  <c r="K129" i="1111"/>
  <c r="K141" i="1111"/>
  <c r="Q153" i="1111"/>
  <c r="Q165" i="1111"/>
  <c r="K177" i="1111"/>
  <c r="Q189" i="1111"/>
  <c r="Q201" i="1111"/>
  <c r="Q213" i="1111"/>
  <c r="K225" i="1111"/>
  <c r="Q237" i="1111"/>
  <c r="Q249" i="1111"/>
  <c r="K261" i="1111"/>
  <c r="Q273" i="1111"/>
  <c r="Q285" i="1111"/>
  <c r="Q297" i="1111"/>
  <c r="K309" i="1111"/>
  <c r="Q321" i="1111"/>
  <c r="Q333" i="1111"/>
  <c r="Q345" i="1111"/>
  <c r="K382" i="1111"/>
  <c r="K394" i="1111"/>
  <c r="Q406" i="1111"/>
  <c r="Q418" i="1111"/>
  <c r="Q430" i="1111"/>
  <c r="K442" i="1111"/>
  <c r="Q454" i="1111"/>
  <c r="Q466" i="1111"/>
  <c r="Q478" i="1111"/>
  <c r="K490" i="1111"/>
  <c r="Q502" i="1111"/>
  <c r="Q514" i="1111"/>
  <c r="Q526" i="1111"/>
  <c r="K538" i="1111"/>
  <c r="Q550" i="1111"/>
  <c r="Q562" i="1111"/>
  <c r="Q574" i="1111"/>
  <c r="K586" i="1111"/>
  <c r="K598" i="1111"/>
  <c r="Q610" i="1111"/>
  <c r="Q622" i="1111"/>
  <c r="Q634" i="1111"/>
  <c r="K646" i="1111"/>
  <c r="Q658" i="1111"/>
  <c r="Q670" i="1111"/>
  <c r="Q682" i="1111"/>
  <c r="K694" i="1111"/>
  <c r="Q706" i="1111"/>
  <c r="Q718" i="1111"/>
  <c r="Q730" i="1111"/>
  <c r="K742" i="1111"/>
  <c r="Q754" i="1111"/>
  <c r="K405" i="1111"/>
  <c r="K576" i="1111"/>
  <c r="K636" i="1111"/>
  <c r="Q48" i="1111"/>
  <c r="Q708" i="1111"/>
  <c r="K253" i="1111"/>
  <c r="K433" i="1111"/>
  <c r="K457" i="1111"/>
  <c r="K553" i="1111"/>
  <c r="K649" i="1111"/>
  <c r="K733" i="1111"/>
  <c r="Q81" i="1111"/>
  <c r="K451" i="1111"/>
  <c r="K643" i="1111"/>
  <c r="Q751" i="1111"/>
  <c r="K21" i="1111"/>
  <c r="K13" i="1111"/>
  <c r="Q25" i="1111"/>
  <c r="K37" i="1111"/>
  <c r="Q49" i="1111"/>
  <c r="K61" i="1111"/>
  <c r="Q73" i="1111"/>
  <c r="K85" i="1111"/>
  <c r="K97" i="1111"/>
  <c r="Q109" i="1111"/>
  <c r="K121" i="1111"/>
  <c r="Q133" i="1111"/>
  <c r="K145" i="1111"/>
  <c r="Q157" i="1111"/>
  <c r="Q169" i="1111"/>
  <c r="K181" i="1111"/>
  <c r="Q193" i="1111"/>
  <c r="K205" i="1111"/>
  <c r="Q217" i="1111"/>
  <c r="K229" i="1111"/>
  <c r="Q241" i="1111"/>
  <c r="Q253" i="1111"/>
  <c r="K265" i="1111"/>
  <c r="Q277" i="1111"/>
  <c r="K289" i="1111"/>
  <c r="Q301" i="1111"/>
  <c r="K313" i="1111"/>
  <c r="Q325" i="1111"/>
  <c r="Q337" i="1111"/>
  <c r="Q349" i="1111"/>
  <c r="Q361" i="1111"/>
  <c r="K373" i="1111"/>
  <c r="Q385" i="1111"/>
  <c r="K397" i="1111"/>
  <c r="Q409" i="1111"/>
  <c r="Q421" i="1111"/>
  <c r="Q433" i="1111"/>
  <c r="Q445" i="1111"/>
  <c r="Q457" i="1111"/>
  <c r="Q469" i="1111"/>
  <c r="K481" i="1111"/>
  <c r="Q493" i="1111"/>
  <c r="K505" i="1111"/>
  <c r="Q517" i="1111"/>
  <c r="Q529" i="1111"/>
  <c r="Q541" i="1111"/>
  <c r="Q553" i="1111"/>
  <c r="Q565" i="1111"/>
  <c r="Q577" i="1111"/>
  <c r="Q589" i="1111"/>
  <c r="Q601" i="1111"/>
  <c r="K613" i="1111"/>
  <c r="K625" i="1111"/>
  <c r="Q637" i="1111"/>
  <c r="Q649" i="1111"/>
  <c r="K661" i="1111"/>
  <c r="K673" i="1111"/>
  <c r="K685" i="1111"/>
  <c r="K697" i="1111"/>
  <c r="K709" i="1111"/>
  <c r="Q721" i="1111"/>
  <c r="Q733" i="1111"/>
  <c r="K745" i="1111"/>
  <c r="Q757" i="1111"/>
  <c r="K561" i="1111"/>
  <c r="Q129" i="1111"/>
  <c r="Q309" i="1111"/>
  <c r="Q393" i="1111"/>
  <c r="Q621" i="1111"/>
  <c r="K525" i="1111"/>
  <c r="Q669" i="1111"/>
  <c r="K153" i="1111"/>
  <c r="K237" i="1111"/>
  <c r="K321" i="1111"/>
  <c r="Q45" i="1111"/>
  <c r="Q85" i="1111"/>
  <c r="Q177" i="1111"/>
  <c r="Q489" i="1111"/>
  <c r="K105" i="1111"/>
  <c r="K273" i="1111"/>
  <c r="K681" i="1111"/>
  <c r="Q441" i="1111"/>
  <c r="K33" i="1111"/>
  <c r="K69" i="1111"/>
  <c r="K201" i="1111"/>
  <c r="K369" i="1111"/>
  <c r="K453" i="1111"/>
  <c r="K609" i="1111"/>
  <c r="K645" i="1111"/>
  <c r="K729" i="1111"/>
  <c r="Q225" i="1111"/>
  <c r="Q313" i="1111"/>
  <c r="Q537" i="1111"/>
  <c r="Q585" i="1111"/>
  <c r="Q717" i="1111"/>
  <c r="K693" i="1111"/>
  <c r="Q93" i="1111"/>
  <c r="Q633" i="1111"/>
  <c r="K417" i="1111"/>
  <c r="K165" i="1111"/>
  <c r="K249" i="1111"/>
  <c r="Q9" i="1111"/>
  <c r="Q57" i="1111"/>
  <c r="Q141" i="1111"/>
  <c r="Q501" i="1111"/>
  <c r="K285" i="1111"/>
  <c r="K213" i="1111"/>
  <c r="K333" i="1111"/>
  <c r="K381" i="1111"/>
  <c r="Q549" i="1111"/>
  <c r="Q597" i="1111"/>
  <c r="K297" i="1111"/>
  <c r="K429" i="1111"/>
  <c r="K465" i="1111"/>
  <c r="K657" i="1111"/>
  <c r="K705" i="1111"/>
  <c r="K741" i="1111"/>
  <c r="Q513" i="1111"/>
  <c r="Q39" i="1111"/>
  <c r="Q183" i="1111"/>
  <c r="K219" i="1111"/>
  <c r="Q327" i="1111"/>
  <c r="K387" i="1111"/>
  <c r="K447" i="1111"/>
  <c r="K603" i="1111"/>
  <c r="Q687" i="1111"/>
  <c r="Q747" i="1111"/>
  <c r="K117" i="1111"/>
  <c r="K345" i="1111"/>
  <c r="K477" i="1111"/>
  <c r="K7" i="1111"/>
  <c r="Q19" i="1111"/>
  <c r="Q31" i="1111"/>
  <c r="K43" i="1111"/>
  <c r="Q55" i="1111"/>
  <c r="Q67" i="1111"/>
  <c r="K79" i="1111"/>
  <c r="Q91" i="1111"/>
  <c r="Q103" i="1111"/>
  <c r="K115" i="1111"/>
  <c r="Q127" i="1111"/>
  <c r="Q139" i="1111"/>
  <c r="K151" i="1111"/>
  <c r="Q163" i="1111"/>
  <c r="Q175" i="1111"/>
  <c r="K187" i="1111"/>
  <c r="Q199" i="1111"/>
  <c r="Q211" i="1111"/>
  <c r="K223" i="1111"/>
  <c r="Q235" i="1111"/>
  <c r="K247" i="1111"/>
  <c r="Q259" i="1111"/>
  <c r="Q271" i="1111"/>
  <c r="K283" i="1111"/>
  <c r="Q295" i="1111"/>
  <c r="Q307" i="1111"/>
  <c r="K319" i="1111"/>
  <c r="K331" i="1111"/>
  <c r="Q343" i="1111"/>
  <c r="K355" i="1111"/>
  <c r="K367" i="1111"/>
  <c r="Q379" i="1111"/>
  <c r="K391" i="1111"/>
  <c r="K403" i="1111"/>
  <c r="Q415" i="1111"/>
  <c r="K427" i="1111"/>
  <c r="K439" i="1111"/>
  <c r="Q451" i="1111"/>
  <c r="K463" i="1111"/>
  <c r="K475" i="1111"/>
  <c r="K487" i="1111"/>
  <c r="Q499" i="1111"/>
  <c r="Q511" i="1111"/>
  <c r="K523" i="1111"/>
  <c r="Q535" i="1111"/>
  <c r="K547" i="1111"/>
  <c r="K559" i="1111"/>
  <c r="Q571" i="1111"/>
  <c r="K583" i="1111"/>
  <c r="K595" i="1111"/>
  <c r="Q607" i="1111"/>
  <c r="K619" i="1111"/>
  <c r="K631" i="1111"/>
  <c r="Q643" i="1111"/>
  <c r="K655" i="1111"/>
  <c r="K667" i="1111"/>
  <c r="Q679" i="1111"/>
  <c r="K691" i="1111"/>
  <c r="K703" i="1111"/>
  <c r="K715" i="1111"/>
  <c r="K727" i="1111"/>
  <c r="K739" i="1111"/>
  <c r="K751" i="1111"/>
  <c r="Q481" i="1111"/>
  <c r="K349" i="1111"/>
  <c r="Q625" i="1111"/>
  <c r="Q11" i="1111"/>
  <c r="Q23" i="1111"/>
  <c r="K35" i="1111"/>
  <c r="Q47" i="1111"/>
  <c r="K71" i="1111"/>
  <c r="Q83" i="1111"/>
  <c r="Q95" i="1111"/>
  <c r="Q107" i="1111"/>
  <c r="K119" i="1111"/>
  <c r="K131" i="1111"/>
  <c r="Q143" i="1111"/>
  <c r="K155" i="1111"/>
  <c r="Q167" i="1111"/>
  <c r="Q179" i="1111"/>
  <c r="Q191" i="1111"/>
  <c r="K203" i="1111"/>
  <c r="Q227" i="1111"/>
  <c r="K239" i="1111"/>
  <c r="Q251" i="1111"/>
  <c r="Q263" i="1111"/>
  <c r="Q275" i="1111"/>
  <c r="K287" i="1111"/>
  <c r="Q299" i="1111"/>
  <c r="Q311" i="1111"/>
  <c r="Q323" i="1111"/>
  <c r="Q335" i="1111"/>
  <c r="K347" i="1111"/>
  <c r="Q359" i="1111"/>
  <c r="K371" i="1111"/>
  <c r="Q383" i="1111"/>
  <c r="Q395" i="1111"/>
  <c r="Q407" i="1111"/>
  <c r="Q419" i="1111"/>
  <c r="K431" i="1111"/>
  <c r="Q443" i="1111"/>
  <c r="K455" i="1111"/>
  <c r="Q467" i="1111"/>
  <c r="Q479" i="1111"/>
  <c r="Q491" i="1111"/>
  <c r="Q503" i="1111"/>
  <c r="Q515" i="1111"/>
  <c r="Q539" i="1111"/>
  <c r="Q551" i="1111"/>
  <c r="Q563" i="1111"/>
  <c r="Q575" i="1111"/>
  <c r="Q587" i="1111"/>
  <c r="Q611" i="1111"/>
  <c r="K623" i="1111"/>
  <c r="K635" i="1111"/>
  <c r="K647" i="1111"/>
  <c r="K659" i="1111"/>
  <c r="K671" i="1111"/>
  <c r="Q683" i="1111"/>
  <c r="Q695" i="1111"/>
  <c r="K707" i="1111"/>
  <c r="K719" i="1111"/>
  <c r="K731" i="1111"/>
  <c r="K743" i="1111"/>
  <c r="Q755" i="1111"/>
  <c r="K169" i="1111"/>
  <c r="K73" i="1111"/>
  <c r="K157" i="1111"/>
  <c r="K241" i="1111"/>
  <c r="K299" i="1111"/>
  <c r="K383" i="1111"/>
  <c r="K541" i="1111"/>
  <c r="K683" i="1111"/>
  <c r="Q35" i="1111"/>
  <c r="Q119" i="1111"/>
  <c r="Q145" i="1111"/>
  <c r="Q203" i="1111"/>
  <c r="Q229" i="1111"/>
  <c r="Q397" i="1111"/>
  <c r="Q659" i="1111"/>
  <c r="Q685" i="1111"/>
  <c r="Q743" i="1111"/>
  <c r="K191" i="1111"/>
  <c r="K217" i="1111"/>
  <c r="K274" i="1111"/>
  <c r="K325" i="1111"/>
  <c r="K409" i="1111"/>
  <c r="K491" i="1111"/>
  <c r="K517" i="1111"/>
  <c r="K575" i="1111"/>
  <c r="K601" i="1111"/>
  <c r="Q61" i="1111"/>
  <c r="Q289" i="1111"/>
  <c r="Q347" i="1111"/>
  <c r="Q373" i="1111"/>
  <c r="Q431" i="1111"/>
  <c r="K23" i="1111"/>
  <c r="K49" i="1111"/>
  <c r="K107" i="1111"/>
  <c r="K133" i="1111"/>
  <c r="K275" i="1111"/>
  <c r="K301" i="1111"/>
  <c r="K359" i="1111"/>
  <c r="K385" i="1111"/>
  <c r="K443" i="1111"/>
  <c r="K467" i="1111"/>
  <c r="Q37" i="1111"/>
  <c r="Q121" i="1111"/>
  <c r="Q205" i="1111"/>
  <c r="Q635" i="1111"/>
  <c r="Q661" i="1111"/>
  <c r="Q719" i="1111"/>
  <c r="Q745" i="1111"/>
  <c r="K25" i="1111"/>
  <c r="K83" i="1111"/>
  <c r="K109" i="1111"/>
  <c r="K167" i="1111"/>
  <c r="K193" i="1111"/>
  <c r="K251" i="1111"/>
  <c r="K493" i="1111"/>
  <c r="K551" i="1111"/>
  <c r="K577" i="1111"/>
  <c r="Q155" i="1111"/>
  <c r="Q181" i="1111"/>
  <c r="Q239" i="1111"/>
  <c r="Q265" i="1111"/>
  <c r="K277" i="1111"/>
  <c r="K335" i="1111"/>
  <c r="K361" i="1111"/>
  <c r="K419" i="1111"/>
  <c r="K445" i="1111"/>
  <c r="K469" i="1111"/>
  <c r="Q13" i="1111"/>
  <c r="Q71" i="1111"/>
  <c r="Q97" i="1111"/>
  <c r="K4" i="1111"/>
  <c r="K16" i="1111"/>
  <c r="K28" i="1111"/>
  <c r="Q40" i="1111"/>
  <c r="K52" i="1111"/>
  <c r="K64" i="1111"/>
  <c r="K76" i="1111"/>
  <c r="Q88" i="1111"/>
  <c r="Q100" i="1111"/>
  <c r="K112" i="1111"/>
  <c r="Q124" i="1111"/>
  <c r="K136" i="1111"/>
  <c r="K148" i="1111"/>
  <c r="K160" i="1111"/>
  <c r="K172" i="1111"/>
  <c r="Q184" i="1111"/>
  <c r="K196" i="1111"/>
  <c r="K208" i="1111"/>
  <c r="K220" i="1111"/>
  <c r="Q232" i="1111"/>
  <c r="K244" i="1111"/>
  <c r="K256" i="1111"/>
  <c r="K268" i="1111"/>
  <c r="K280" i="1111"/>
  <c r="K292" i="1111"/>
  <c r="K304" i="1111"/>
  <c r="K316" i="1111"/>
  <c r="K328" i="1111"/>
  <c r="K340" i="1111"/>
  <c r="K352" i="1111"/>
  <c r="K364" i="1111"/>
  <c r="K376" i="1111"/>
  <c r="Q388" i="1111"/>
  <c r="K400" i="1111"/>
  <c r="K412" i="1111"/>
  <c r="K424" i="1111"/>
  <c r="Q436" i="1111"/>
  <c r="Q448" i="1111"/>
  <c r="K460" i="1111"/>
  <c r="Q472" i="1111"/>
  <c r="K484" i="1111"/>
  <c r="K736" i="1111"/>
  <c r="K337" i="1111"/>
  <c r="K395" i="1111"/>
  <c r="K421" i="1111"/>
  <c r="K503" i="1111"/>
  <c r="K587" i="1111"/>
  <c r="Q613" i="1111"/>
  <c r="Q697" i="1111"/>
  <c r="K529" i="1111"/>
  <c r="Q647" i="1111"/>
  <c r="Q673" i="1111"/>
  <c r="Q731" i="1111"/>
  <c r="Q505" i="1111"/>
  <c r="Q623" i="1111"/>
  <c r="Q707" i="1111"/>
  <c r="K589" i="1111"/>
  <c r="K127" i="1111"/>
  <c r="K322" i="1111"/>
  <c r="K539" i="1111"/>
  <c r="K565" i="1111"/>
  <c r="K757" i="1111"/>
  <c r="Q268" i="1111"/>
  <c r="K88" i="1111"/>
  <c r="Q376" i="1111"/>
  <c r="K496" i="1111"/>
  <c r="K508" i="1111"/>
  <c r="K520" i="1111"/>
  <c r="K532" i="1111"/>
  <c r="K544" i="1111"/>
  <c r="K556" i="1111"/>
  <c r="K568" i="1111"/>
  <c r="K580" i="1111"/>
  <c r="K592" i="1111"/>
  <c r="K604" i="1111"/>
  <c r="K616" i="1111"/>
  <c r="K628" i="1111"/>
  <c r="K640" i="1111"/>
  <c r="K652" i="1111"/>
  <c r="K664" i="1111"/>
  <c r="K676" i="1111"/>
  <c r="Q688" i="1111"/>
  <c r="K700" i="1111"/>
  <c r="K712" i="1111"/>
  <c r="K724" i="1111"/>
  <c r="K40" i="1111"/>
  <c r="K388" i="1111"/>
  <c r="K436" i="1111"/>
  <c r="K688" i="1111"/>
  <c r="Q532" i="1111"/>
  <c r="Q244" i="1111"/>
  <c r="Q616" i="1111"/>
  <c r="K232" i="1111"/>
  <c r="Q592" i="1111"/>
  <c r="Q328" i="1111"/>
  <c r="Q568" i="1111"/>
  <c r="K100" i="1111"/>
  <c r="K124" i="1111"/>
  <c r="K448" i="1111"/>
  <c r="K472" i="1111"/>
  <c r="Q628" i="1111"/>
  <c r="K184" i="1111"/>
  <c r="K246" i="1111"/>
  <c r="K55" i="1111"/>
  <c r="K3" i="1111"/>
  <c r="Q15" i="1111"/>
  <c r="K27" i="1111"/>
  <c r="K39" i="1111"/>
  <c r="Q51" i="1111"/>
  <c r="K63" i="1111"/>
  <c r="Q75" i="1111"/>
  <c r="Q87" i="1111"/>
  <c r="K99" i="1111"/>
  <c r="Q111" i="1111"/>
  <c r="K123" i="1111"/>
  <c r="Q135" i="1111"/>
  <c r="K147" i="1111"/>
  <c r="Q159" i="1111"/>
  <c r="Q171" i="1111"/>
  <c r="K183" i="1111"/>
  <c r="K195" i="1111"/>
  <c r="Q207" i="1111"/>
  <c r="Q219" i="1111"/>
  <c r="K231" i="1111"/>
  <c r="K243" i="1111"/>
  <c r="Q255" i="1111"/>
  <c r="K267" i="1111"/>
  <c r="Q279" i="1111"/>
  <c r="Q291" i="1111"/>
  <c r="Q303" i="1111"/>
  <c r="Q315" i="1111"/>
  <c r="K327" i="1111"/>
  <c r="Q339" i="1111"/>
  <c r="Q351" i="1111"/>
  <c r="Q363" i="1111"/>
  <c r="Q375" i="1111"/>
  <c r="Q399" i="1111"/>
  <c r="Q411" i="1111"/>
  <c r="K423" i="1111"/>
  <c r="K435" i="1111"/>
  <c r="Q447" i="1111"/>
  <c r="K459" i="1111"/>
  <c r="K471" i="1111"/>
  <c r="Q483" i="1111"/>
  <c r="K495" i="1111"/>
  <c r="Q507" i="1111"/>
  <c r="K519" i="1111"/>
  <c r="K531" i="1111"/>
  <c r="Q543" i="1111"/>
  <c r="K555" i="1111"/>
  <c r="K567" i="1111"/>
  <c r="K579" i="1111"/>
  <c r="Q591" i="1111"/>
  <c r="Q603" i="1111"/>
  <c r="K615" i="1111"/>
  <c r="K627" i="1111"/>
  <c r="K639" i="1111"/>
  <c r="Q651" i="1111"/>
  <c r="Q663" i="1111"/>
  <c r="K675" i="1111"/>
  <c r="K687" i="1111"/>
  <c r="Q699" i="1111"/>
  <c r="K711" i="1111"/>
  <c r="Q723" i="1111"/>
  <c r="K735" i="1111"/>
  <c r="K747" i="1111"/>
  <c r="Q759" i="1111"/>
  <c r="Q4" i="1111"/>
  <c r="Q16" i="1111"/>
  <c r="Q28" i="1111"/>
  <c r="Q52" i="1111"/>
  <c r="Q64" i="1111"/>
  <c r="Q76" i="1111"/>
  <c r="Q112" i="1111"/>
  <c r="Q136" i="1111"/>
  <c r="Q148" i="1111"/>
  <c r="Q160" i="1111"/>
  <c r="Q172" i="1111"/>
  <c r="Q196" i="1111"/>
  <c r="Q208" i="1111"/>
  <c r="Q220" i="1111"/>
  <c r="Q256" i="1111"/>
  <c r="Q280" i="1111"/>
  <c r="Q292" i="1111"/>
  <c r="Q304" i="1111"/>
  <c r="Q316" i="1111"/>
  <c r="Q340" i="1111"/>
  <c r="Q352" i="1111"/>
  <c r="Q364" i="1111"/>
  <c r="Q400" i="1111"/>
  <c r="Q412" i="1111"/>
  <c r="Q424" i="1111"/>
  <c r="Q460" i="1111"/>
  <c r="Q484" i="1111"/>
  <c r="Q496" i="1111"/>
  <c r="Q508" i="1111"/>
  <c r="Q520" i="1111"/>
  <c r="Q544" i="1111"/>
  <c r="Q556" i="1111"/>
  <c r="Q580" i="1111"/>
  <c r="Q604" i="1111"/>
  <c r="Q640" i="1111"/>
  <c r="Q652" i="1111"/>
  <c r="Q664" i="1111"/>
  <c r="Q676" i="1111"/>
  <c r="Q700" i="1111"/>
  <c r="Q712" i="1111"/>
  <c r="Q724" i="1111"/>
  <c r="Q736" i="1111"/>
  <c r="K171" i="1111"/>
  <c r="K591" i="1111"/>
  <c r="K31" i="1111"/>
  <c r="K87" i="1111"/>
  <c r="K163" i="1111"/>
  <c r="K255" i="1111"/>
  <c r="K291" i="1111"/>
  <c r="K483" i="1111"/>
  <c r="K699" i="1111"/>
  <c r="Q99" i="1111"/>
  <c r="Q243" i="1111"/>
  <c r="Q567" i="1111"/>
  <c r="Q627" i="1111"/>
  <c r="Q667" i="1111"/>
  <c r="K15" i="1111"/>
  <c r="K91" i="1111"/>
  <c r="K259" i="1111"/>
  <c r="K295" i="1111"/>
  <c r="K543" i="1111"/>
  <c r="K663" i="1111"/>
  <c r="K759" i="1111"/>
  <c r="Q123" i="1111"/>
  <c r="Q267" i="1111"/>
  <c r="Q471" i="1111"/>
  <c r="Q531" i="1111"/>
  <c r="Q631" i="1111"/>
  <c r="K507" i="1111"/>
  <c r="K19" i="1111"/>
  <c r="K111" i="1111"/>
  <c r="K315" i="1111"/>
  <c r="Q3" i="1111"/>
  <c r="Q147" i="1111"/>
  <c r="Q495" i="1111"/>
  <c r="Q555" i="1111"/>
  <c r="Q595" i="1111"/>
  <c r="K351" i="1111"/>
  <c r="Q711" i="1111"/>
  <c r="K75" i="1111"/>
  <c r="K207" i="1111"/>
  <c r="K279" i="1111"/>
  <c r="K375" i="1111"/>
  <c r="K415" i="1111"/>
  <c r="K511" i="1111"/>
  <c r="Q231" i="1111"/>
  <c r="Q435" i="1111"/>
  <c r="Q615" i="1111"/>
  <c r="Q715" i="1111"/>
  <c r="Q27" i="1111"/>
  <c r="Q675" i="1111"/>
  <c r="Q735" i="1111"/>
  <c r="K411" i="1111"/>
  <c r="K723" i="1111"/>
  <c r="K135" i="1111"/>
  <c r="K211" i="1111"/>
  <c r="K339" i="1111"/>
  <c r="K379" i="1111"/>
  <c r="K651" i="1111"/>
  <c r="Q459" i="1111"/>
  <c r="Q579" i="1111"/>
  <c r="Q63" i="1111"/>
  <c r="K175" i="1111"/>
  <c r="K303" i="1111"/>
  <c r="K399" i="1111"/>
  <c r="Q195" i="1111"/>
  <c r="Q523" i="1111"/>
  <c r="Q639" i="1111"/>
  <c r="Q519" i="1111"/>
  <c r="K139" i="1111"/>
  <c r="K343" i="1111"/>
  <c r="K499" i="1111"/>
  <c r="K103" i="1111"/>
  <c r="K159" i="1111"/>
  <c r="K235" i="1111"/>
  <c r="K271" i="1111"/>
  <c r="K307" i="1111"/>
  <c r="K363" i="1111"/>
  <c r="Q423" i="1111"/>
  <c r="Q559" i="1111"/>
  <c r="K67" i="1111"/>
  <c r="K199" i="1111"/>
  <c r="K679" i="1111"/>
  <c r="Q151" i="1111"/>
  <c r="Q187" i="1111"/>
  <c r="Q223" i="1111"/>
  <c r="Q283" i="1111"/>
  <c r="Q247" i="1111"/>
  <c r="Q115" i="1111"/>
  <c r="K535" i="1111"/>
  <c r="K571" i="1111"/>
  <c r="K607" i="1111"/>
  <c r="Q7" i="1111"/>
  <c r="Q238" i="1111"/>
  <c r="Q43" i="1111"/>
  <c r="Q79" i="1111"/>
  <c r="Q487" i="1111"/>
  <c r="Q20" i="1111"/>
  <c r="Q92" i="1111"/>
  <c r="Q164" i="1111"/>
  <c r="Q236" i="1111"/>
  <c r="K260" i="1111"/>
  <c r="Q308" i="1111"/>
  <c r="K332" i="1111"/>
  <c r="K404" i="1111"/>
  <c r="Q452" i="1111"/>
  <c r="K476" i="1111"/>
  <c r="Q524" i="1111"/>
  <c r="K548" i="1111"/>
  <c r="Q596" i="1111"/>
  <c r="Q668" i="1111"/>
  <c r="K692" i="1111"/>
  <c r="Q740" i="1111"/>
  <c r="Q82" i="1111"/>
  <c r="Q490" i="1111"/>
  <c r="Q703" i="1111"/>
  <c r="Q739" i="1111"/>
  <c r="Q331" i="1111"/>
  <c r="Q367" i="1111"/>
  <c r="Q403" i="1111"/>
  <c r="Q439" i="1111"/>
  <c r="Q475" i="1111"/>
  <c r="Q34" i="1111"/>
  <c r="Q547" i="1111"/>
  <c r="Q583" i="1111"/>
  <c r="Q619" i="1111"/>
  <c r="Q655" i="1111"/>
  <c r="Q691" i="1111"/>
  <c r="Q727" i="1111"/>
  <c r="Q319" i="1111"/>
  <c r="Q355" i="1111"/>
  <c r="Q694" i="1111"/>
  <c r="Q286" i="1111"/>
  <c r="Q391" i="1111"/>
  <c r="Q427" i="1111"/>
  <c r="Q463" i="1111"/>
  <c r="K430" i="1111"/>
  <c r="K634" i="1111"/>
  <c r="K682" i="1111"/>
  <c r="Q190" i="1111"/>
  <c r="Q394" i="1111"/>
  <c r="Q442" i="1111"/>
  <c r="Q598" i="1111"/>
  <c r="Q646" i="1111"/>
  <c r="K22" i="1111"/>
  <c r="K70" i="1111"/>
  <c r="K118" i="1111"/>
  <c r="K166" i="1111"/>
  <c r="K214" i="1111"/>
  <c r="K370" i="1111"/>
  <c r="K574" i="1111"/>
  <c r="Q130" i="1111"/>
  <c r="Q334" i="1111"/>
  <c r="Q538" i="1111"/>
  <c r="Q586" i="1111"/>
  <c r="Q742" i="1111"/>
  <c r="K418" i="1111"/>
  <c r="K466" i="1111"/>
  <c r="K622" i="1111"/>
  <c r="K670" i="1111"/>
  <c r="Q178" i="1111"/>
  <c r="Q226" i="1111"/>
  <c r="Q382" i="1111"/>
  <c r="K262" i="1111"/>
  <c r="K310" i="1111"/>
  <c r="K514" i="1111"/>
  <c r="K718" i="1111"/>
  <c r="K10" i="1111"/>
  <c r="K58" i="1111"/>
  <c r="K106" i="1111"/>
  <c r="K154" i="1111"/>
  <c r="K202" i="1111"/>
  <c r="K358" i="1111"/>
  <c r="K562" i="1111"/>
  <c r="K610" i="1111"/>
  <c r="K250" i="1111"/>
  <c r="K406" i="1111"/>
  <c r="K454" i="1111"/>
  <c r="K658" i="1111"/>
  <c r="K298" i="1111"/>
  <c r="K502" i="1111"/>
  <c r="K706" i="1111"/>
  <c r="K754" i="1111"/>
  <c r="K46" i="1111"/>
  <c r="K94" i="1111"/>
  <c r="K142" i="1111"/>
  <c r="K346" i="1111"/>
  <c r="K550" i="1111"/>
  <c r="K8" i="1111"/>
  <c r="K20" i="1111"/>
  <c r="K32" i="1111"/>
  <c r="K44" i="1111"/>
  <c r="K56" i="1111"/>
  <c r="K68" i="1111"/>
  <c r="K80" i="1111"/>
  <c r="K92" i="1111"/>
  <c r="K104" i="1111"/>
  <c r="K116" i="1111"/>
  <c r="K128" i="1111"/>
  <c r="K140" i="1111"/>
  <c r="K152" i="1111"/>
  <c r="K164" i="1111"/>
  <c r="Q176" i="1111"/>
  <c r="K188" i="1111"/>
  <c r="K200" i="1111"/>
  <c r="K212" i="1111"/>
  <c r="K224" i="1111"/>
  <c r="K236" i="1111"/>
  <c r="Q248" i="1111"/>
  <c r="Q260" i="1111"/>
  <c r="K272" i="1111"/>
  <c r="K284" i="1111"/>
  <c r="K296" i="1111"/>
  <c r="K308" i="1111"/>
  <c r="Q320" i="1111"/>
  <c r="Q332" i="1111"/>
  <c r="K344" i="1111"/>
  <c r="K356" i="1111"/>
  <c r="K368" i="1111"/>
  <c r="K380" i="1111"/>
  <c r="Q392" i="1111"/>
  <c r="Q404" i="1111"/>
  <c r="K416" i="1111"/>
  <c r="K428" i="1111"/>
  <c r="K440" i="1111"/>
  <c r="K452" i="1111"/>
  <c r="Q464" i="1111"/>
  <c r="Q476" i="1111"/>
  <c r="K488" i="1111"/>
  <c r="K500" i="1111"/>
  <c r="K512" i="1111"/>
  <c r="K524" i="1111"/>
  <c r="Q536" i="1111"/>
  <c r="Q548" i="1111"/>
  <c r="K560" i="1111"/>
  <c r="K572" i="1111"/>
  <c r="K584" i="1111"/>
  <c r="K596" i="1111"/>
  <c r="Q608" i="1111"/>
  <c r="Q620" i="1111"/>
  <c r="K632" i="1111"/>
  <c r="K644" i="1111"/>
  <c r="K656" i="1111"/>
  <c r="K668" i="1111"/>
  <c r="Q680" i="1111"/>
  <c r="Q692" i="1111"/>
  <c r="K704" i="1111"/>
  <c r="K716" i="1111"/>
  <c r="K728" i="1111"/>
  <c r="K740" i="1111"/>
  <c r="Q752" i="1111"/>
  <c r="K18" i="1111"/>
  <c r="K30" i="1111"/>
  <c r="K42" i="1111"/>
  <c r="K150" i="1111"/>
  <c r="K162" i="1111"/>
  <c r="K174" i="1111"/>
  <c r="K176" i="1111"/>
  <c r="K248" i="1111"/>
  <c r="K320" i="1111"/>
  <c r="K392" i="1111"/>
  <c r="K464" i="1111"/>
  <c r="K536" i="1111"/>
  <c r="K608" i="1111"/>
  <c r="K680" i="1111"/>
  <c r="K752" i="1111"/>
  <c r="Q8" i="1111"/>
  <c r="Q80" i="1111"/>
  <c r="Q152" i="1111"/>
  <c r="Q224" i="1111"/>
  <c r="Q296" i="1111"/>
  <c r="Q368" i="1111"/>
  <c r="Q440" i="1111"/>
  <c r="Q512" i="1111"/>
  <c r="Q584" i="1111"/>
  <c r="Q656" i="1111"/>
  <c r="Q728" i="1111"/>
  <c r="Q68" i="1111"/>
  <c r="Q140" i="1111"/>
  <c r="Q212" i="1111"/>
  <c r="Q284" i="1111"/>
  <c r="Q356" i="1111"/>
  <c r="Q428" i="1111"/>
  <c r="Q500" i="1111"/>
  <c r="Q572" i="1111"/>
  <c r="Q644" i="1111"/>
  <c r="Q716" i="1111"/>
  <c r="Q56" i="1111"/>
  <c r="Q128" i="1111"/>
  <c r="Q200" i="1111"/>
  <c r="Q272" i="1111"/>
  <c r="Q344" i="1111"/>
  <c r="Q416" i="1111"/>
  <c r="Q488" i="1111"/>
  <c r="Q560" i="1111"/>
  <c r="Q632" i="1111"/>
  <c r="Q704" i="1111"/>
  <c r="Q44" i="1111"/>
  <c r="Q116" i="1111"/>
  <c r="Q188" i="1111"/>
  <c r="Q32" i="1111"/>
  <c r="Q104" i="1111"/>
  <c r="Q6" i="1111"/>
  <c r="Q18" i="1111"/>
  <c r="Q30" i="1111"/>
  <c r="Q42" i="1111"/>
  <c r="Q54" i="1111"/>
  <c r="Q66" i="1111"/>
  <c r="Q78" i="1111"/>
  <c r="Q90" i="1111"/>
  <c r="Q102" i="1111"/>
  <c r="Q114" i="1111"/>
  <c r="Q126" i="1111"/>
  <c r="Q138" i="1111"/>
  <c r="Q150" i="1111"/>
  <c r="Q162" i="1111"/>
  <c r="Q174" i="1111"/>
  <c r="Q198" i="1111"/>
  <c r="Q246" i="1111"/>
  <c r="Q65" i="1111"/>
  <c r="K65" i="1111"/>
  <c r="Q185" i="1111"/>
  <c r="K185" i="1111"/>
  <c r="Q281" i="1111"/>
  <c r="K281" i="1111"/>
  <c r="Q341" i="1111"/>
  <c r="K341" i="1111"/>
  <c r="Q401" i="1111"/>
  <c r="K401" i="1111"/>
  <c r="Q449" i="1111"/>
  <c r="K449" i="1111"/>
  <c r="Q545" i="1111"/>
  <c r="K545" i="1111"/>
  <c r="Q569" i="1111"/>
  <c r="K569" i="1111"/>
  <c r="Q593" i="1111"/>
  <c r="K593" i="1111"/>
  <c r="Q605" i="1111"/>
  <c r="K605" i="1111"/>
  <c r="Q629" i="1111"/>
  <c r="K629" i="1111"/>
  <c r="Q641" i="1111"/>
  <c r="K641" i="1111"/>
  <c r="Q186" i="1111"/>
  <c r="K186" i="1111"/>
  <c r="Q210" i="1111"/>
  <c r="K210" i="1111"/>
  <c r="Q222" i="1111"/>
  <c r="K222" i="1111"/>
  <c r="Q234" i="1111"/>
  <c r="K234" i="1111"/>
  <c r="Q258" i="1111"/>
  <c r="K258" i="1111"/>
  <c r="Q270" i="1111"/>
  <c r="K270" i="1111"/>
  <c r="Q282" i="1111"/>
  <c r="K282" i="1111"/>
  <c r="Q294" i="1111"/>
  <c r="K294" i="1111"/>
  <c r="Q306" i="1111"/>
  <c r="K306" i="1111"/>
  <c r="Q318" i="1111"/>
  <c r="K318" i="1111"/>
  <c r="Q330" i="1111"/>
  <c r="K330" i="1111"/>
  <c r="Q342" i="1111"/>
  <c r="K342" i="1111"/>
  <c r="Q354" i="1111"/>
  <c r="K354" i="1111"/>
  <c r="Q366" i="1111"/>
  <c r="K366" i="1111"/>
  <c r="Q378" i="1111"/>
  <c r="K378" i="1111"/>
  <c r="Q390" i="1111"/>
  <c r="K390" i="1111"/>
  <c r="Q402" i="1111"/>
  <c r="K402" i="1111"/>
  <c r="Q414" i="1111"/>
  <c r="K414" i="1111"/>
  <c r="Q426" i="1111"/>
  <c r="K426" i="1111"/>
  <c r="Q438" i="1111"/>
  <c r="K438" i="1111"/>
  <c r="Q450" i="1111"/>
  <c r="K450" i="1111"/>
  <c r="Q462" i="1111"/>
  <c r="K462" i="1111"/>
  <c r="Q474" i="1111"/>
  <c r="K474" i="1111"/>
  <c r="Q486" i="1111"/>
  <c r="K486" i="1111"/>
  <c r="Q498" i="1111"/>
  <c r="K498" i="1111"/>
  <c r="Q510" i="1111"/>
  <c r="K510" i="1111"/>
  <c r="Q522" i="1111"/>
  <c r="K522" i="1111"/>
  <c r="Q534" i="1111"/>
  <c r="K534" i="1111"/>
  <c r="Q546" i="1111"/>
  <c r="K546" i="1111"/>
  <c r="Q558" i="1111"/>
  <c r="K558" i="1111"/>
  <c r="Q570" i="1111"/>
  <c r="K570" i="1111"/>
  <c r="Q582" i="1111"/>
  <c r="K582" i="1111"/>
  <c r="Q594" i="1111"/>
  <c r="K594" i="1111"/>
  <c r="Q606" i="1111"/>
  <c r="K606" i="1111"/>
  <c r="Q618" i="1111"/>
  <c r="K618" i="1111"/>
  <c r="Q630" i="1111"/>
  <c r="K630" i="1111"/>
  <c r="Q642" i="1111"/>
  <c r="K642" i="1111"/>
  <c r="Q654" i="1111"/>
  <c r="K654" i="1111"/>
  <c r="Q666" i="1111"/>
  <c r="K666" i="1111"/>
  <c r="Q678" i="1111"/>
  <c r="K678" i="1111"/>
  <c r="Q690" i="1111"/>
  <c r="K690" i="1111"/>
  <c r="Q702" i="1111"/>
  <c r="K702" i="1111"/>
  <c r="Q714" i="1111"/>
  <c r="K714" i="1111"/>
  <c r="Q726" i="1111"/>
  <c r="K726" i="1111"/>
  <c r="Q738" i="1111"/>
  <c r="K738" i="1111"/>
  <c r="Q750" i="1111"/>
  <c r="K750" i="1111"/>
  <c r="Q29" i="1111"/>
  <c r="K29" i="1111"/>
  <c r="Q149" i="1111"/>
  <c r="K149" i="1111"/>
  <c r="Q293" i="1111"/>
  <c r="K293" i="1111"/>
  <c r="Q437" i="1111"/>
  <c r="K437" i="1111"/>
  <c r="Q677" i="1111"/>
  <c r="K677" i="1111"/>
  <c r="K6" i="1111"/>
  <c r="Q89" i="1111"/>
  <c r="K89" i="1111"/>
  <c r="Q197" i="1111"/>
  <c r="K197" i="1111"/>
  <c r="Q329" i="1111"/>
  <c r="K329" i="1111"/>
  <c r="Q485" i="1111"/>
  <c r="K485" i="1111"/>
  <c r="Q689" i="1111"/>
  <c r="K689" i="1111"/>
  <c r="K138" i="1111"/>
  <c r="Q77" i="1111"/>
  <c r="K77" i="1111"/>
  <c r="Q233" i="1111"/>
  <c r="K233" i="1111"/>
  <c r="Q377" i="1111"/>
  <c r="K377" i="1111"/>
  <c r="Q521" i="1111"/>
  <c r="K521" i="1111"/>
  <c r="Q713" i="1111"/>
  <c r="K713" i="1111"/>
  <c r="K126" i="1111"/>
  <c r="Q17" i="1111"/>
  <c r="K17" i="1111"/>
  <c r="Q137" i="1111"/>
  <c r="K137" i="1111"/>
  <c r="Q257" i="1111"/>
  <c r="K257" i="1111"/>
  <c r="Q461" i="1111"/>
  <c r="K461" i="1111"/>
  <c r="Q725" i="1111"/>
  <c r="K725" i="1111"/>
  <c r="K114" i="1111"/>
  <c r="Q5" i="1111"/>
  <c r="K5" i="1111"/>
  <c r="Q101" i="1111"/>
  <c r="K101" i="1111"/>
  <c r="Q209" i="1111"/>
  <c r="K209" i="1111"/>
  <c r="Q305" i="1111"/>
  <c r="K305" i="1111"/>
  <c r="Q353" i="1111"/>
  <c r="K353" i="1111"/>
  <c r="Q413" i="1111"/>
  <c r="K413" i="1111"/>
  <c r="Q473" i="1111"/>
  <c r="K473" i="1111"/>
  <c r="Q557" i="1111"/>
  <c r="K557" i="1111"/>
  <c r="Q581" i="1111"/>
  <c r="K581" i="1111"/>
  <c r="Q617" i="1111"/>
  <c r="K617" i="1111"/>
  <c r="Q749" i="1111"/>
  <c r="K749" i="1111"/>
  <c r="K102" i="1111"/>
  <c r="Q53" i="1111"/>
  <c r="K53" i="1111"/>
  <c r="Q173" i="1111"/>
  <c r="K173" i="1111"/>
  <c r="Q317" i="1111"/>
  <c r="K317" i="1111"/>
  <c r="Q497" i="1111"/>
  <c r="K497" i="1111"/>
  <c r="Q737" i="1111"/>
  <c r="K737" i="1111"/>
  <c r="K90" i="1111"/>
  <c r="Q125" i="1111"/>
  <c r="K125" i="1111"/>
  <c r="Q269" i="1111"/>
  <c r="K269" i="1111"/>
  <c r="Q425" i="1111"/>
  <c r="K425" i="1111"/>
  <c r="Q665" i="1111"/>
  <c r="K665" i="1111"/>
  <c r="K78" i="1111"/>
  <c r="Q113" i="1111"/>
  <c r="K113" i="1111"/>
  <c r="Q221" i="1111"/>
  <c r="K221" i="1111"/>
  <c r="Q389" i="1111"/>
  <c r="K389" i="1111"/>
  <c r="Q533" i="1111"/>
  <c r="K533" i="1111"/>
  <c r="Q653" i="1111"/>
  <c r="K653" i="1111"/>
  <c r="K66" i="1111"/>
  <c r="K198" i="1111"/>
  <c r="Q41" i="1111"/>
  <c r="K41" i="1111"/>
  <c r="Q161" i="1111"/>
  <c r="K161" i="1111"/>
  <c r="Q245" i="1111"/>
  <c r="K245" i="1111"/>
  <c r="Q365" i="1111"/>
  <c r="K365" i="1111"/>
  <c r="Q509" i="1111"/>
  <c r="K509" i="1111"/>
  <c r="Q701" i="1111"/>
  <c r="K701" i="1111"/>
  <c r="K54" i="1111"/>
  <c r="G755" i="1111"/>
  <c r="H755" i="1111" s="1"/>
  <c r="I755" i="1111" s="1"/>
  <c r="R68" i="1183" l="1"/>
  <c r="AB69" i="1183"/>
  <c r="AA69" i="1183"/>
  <c r="AC69" i="1183"/>
  <c r="AD69" i="1183" s="1"/>
  <c r="AQ71" i="1183"/>
  <c r="AD43" i="1173"/>
  <c r="AC44" i="1173"/>
  <c r="AB44" i="1173"/>
  <c r="AA44" i="1173"/>
  <c r="AQ47" i="1173"/>
  <c r="K1" i="1111"/>
  <c r="Q1" i="1111"/>
  <c r="G29" i="1111"/>
  <c r="H29" i="1111" s="1"/>
  <c r="I29" i="1111" s="1"/>
  <c r="G55" i="1111"/>
  <c r="H55" i="1111" s="1"/>
  <c r="I55" i="1111" s="1"/>
  <c r="G91" i="1111"/>
  <c r="H91" i="1111" s="1"/>
  <c r="I91" i="1111" s="1"/>
  <c r="G151" i="1111"/>
  <c r="H151" i="1111" s="1"/>
  <c r="I151" i="1111" s="1"/>
  <c r="G280" i="1111"/>
  <c r="H280" i="1111" s="1"/>
  <c r="I280" i="1111" s="1"/>
  <c r="G424" i="1111"/>
  <c r="H424" i="1111" s="1"/>
  <c r="I424" i="1111" s="1"/>
  <c r="G568" i="1111"/>
  <c r="H568" i="1111" s="1"/>
  <c r="I568" i="1111" s="1"/>
  <c r="G712" i="1111"/>
  <c r="H712" i="1111" s="1"/>
  <c r="I712" i="1111" s="1"/>
  <c r="G4" i="1111"/>
  <c r="H4" i="1111" s="1"/>
  <c r="I4" i="1111" s="1"/>
  <c r="G30" i="1111"/>
  <c r="H30" i="1111" s="1"/>
  <c r="I30" i="1111" s="1"/>
  <c r="G56" i="1111"/>
  <c r="H56" i="1111" s="1"/>
  <c r="I56" i="1111" s="1"/>
  <c r="G100" i="1111"/>
  <c r="H100" i="1111" s="1"/>
  <c r="I100" i="1111" s="1"/>
  <c r="G160" i="1111"/>
  <c r="H160" i="1111" s="1"/>
  <c r="I160" i="1111" s="1"/>
  <c r="G292" i="1111"/>
  <c r="H292" i="1111" s="1"/>
  <c r="I292" i="1111" s="1"/>
  <c r="G436" i="1111"/>
  <c r="H436" i="1111" s="1"/>
  <c r="I436" i="1111" s="1"/>
  <c r="G580" i="1111"/>
  <c r="H580" i="1111" s="1"/>
  <c r="I580" i="1111" s="1"/>
  <c r="G724" i="1111"/>
  <c r="H724" i="1111" s="1"/>
  <c r="I724" i="1111" s="1"/>
  <c r="G5" i="1111"/>
  <c r="H5" i="1111" s="1"/>
  <c r="I5" i="1111" s="1"/>
  <c r="G31" i="1111"/>
  <c r="H31" i="1111" s="1"/>
  <c r="I31" i="1111" s="1"/>
  <c r="G64" i="1111"/>
  <c r="H64" i="1111" s="1"/>
  <c r="I64" i="1111" s="1"/>
  <c r="G101" i="1111"/>
  <c r="H101" i="1111" s="1"/>
  <c r="I101" i="1111" s="1"/>
  <c r="G163" i="1111"/>
  <c r="H163" i="1111" s="1"/>
  <c r="I163" i="1111" s="1"/>
  <c r="G304" i="1111"/>
  <c r="H304" i="1111" s="1"/>
  <c r="I304" i="1111" s="1"/>
  <c r="G448" i="1111"/>
  <c r="H448" i="1111" s="1"/>
  <c r="I448" i="1111" s="1"/>
  <c r="G592" i="1111"/>
  <c r="H592" i="1111" s="1"/>
  <c r="I592" i="1111" s="1"/>
  <c r="G736" i="1111"/>
  <c r="H736" i="1111" s="1"/>
  <c r="I736" i="1111" s="1"/>
  <c r="G6" i="1111"/>
  <c r="H6" i="1111" s="1"/>
  <c r="I6" i="1111" s="1"/>
  <c r="G32" i="1111"/>
  <c r="H32" i="1111" s="1"/>
  <c r="I32" i="1111" s="1"/>
  <c r="G65" i="1111"/>
  <c r="H65" i="1111" s="1"/>
  <c r="I65" i="1111" s="1"/>
  <c r="G103" i="1111"/>
  <c r="H103" i="1111" s="1"/>
  <c r="I103" i="1111" s="1"/>
  <c r="G172" i="1111"/>
  <c r="H172" i="1111" s="1"/>
  <c r="I172" i="1111" s="1"/>
  <c r="G316" i="1111"/>
  <c r="H316" i="1111" s="1"/>
  <c r="I316" i="1111" s="1"/>
  <c r="G460" i="1111"/>
  <c r="H460" i="1111" s="1"/>
  <c r="I460" i="1111" s="1"/>
  <c r="G604" i="1111"/>
  <c r="H604" i="1111" s="1"/>
  <c r="I604" i="1111" s="1"/>
  <c r="G748" i="1111"/>
  <c r="H748" i="1111" s="1"/>
  <c r="I748" i="1111" s="1"/>
  <c r="G7" i="1111"/>
  <c r="H7" i="1111" s="1"/>
  <c r="I7" i="1111" s="1"/>
  <c r="G40" i="1111"/>
  <c r="H40" i="1111" s="1"/>
  <c r="I40" i="1111" s="1"/>
  <c r="G67" i="1111"/>
  <c r="H67" i="1111" s="1"/>
  <c r="I67" i="1111" s="1"/>
  <c r="G104" i="1111"/>
  <c r="H104" i="1111" s="1"/>
  <c r="I104" i="1111" s="1"/>
  <c r="G184" i="1111"/>
  <c r="H184" i="1111" s="1"/>
  <c r="I184" i="1111" s="1"/>
  <c r="G328" i="1111"/>
  <c r="H328" i="1111" s="1"/>
  <c r="I328" i="1111" s="1"/>
  <c r="G472" i="1111"/>
  <c r="H472" i="1111" s="1"/>
  <c r="I472" i="1111" s="1"/>
  <c r="G616" i="1111"/>
  <c r="H616" i="1111" s="1"/>
  <c r="I616" i="1111" s="1"/>
  <c r="G28" i="1111"/>
  <c r="H28" i="1111" s="1"/>
  <c r="I28" i="1111" s="1"/>
  <c r="G54" i="1111"/>
  <c r="H54" i="1111" s="1"/>
  <c r="I54" i="1111" s="1"/>
  <c r="G89" i="1111"/>
  <c r="H89" i="1111" s="1"/>
  <c r="I89" i="1111" s="1"/>
  <c r="G148" i="1111"/>
  <c r="H148" i="1111" s="1"/>
  <c r="I148" i="1111" s="1"/>
  <c r="G268" i="1111"/>
  <c r="H268" i="1111" s="1"/>
  <c r="I268" i="1111" s="1"/>
  <c r="G412" i="1111"/>
  <c r="H412" i="1111" s="1"/>
  <c r="I412" i="1111" s="1"/>
  <c r="G556" i="1111"/>
  <c r="H556" i="1111" s="1"/>
  <c r="I556" i="1111" s="1"/>
  <c r="G8" i="1111"/>
  <c r="H8" i="1111" s="1"/>
  <c r="I8" i="1111" s="1"/>
  <c r="G41" i="1111"/>
  <c r="H41" i="1111" s="1"/>
  <c r="I41" i="1111" s="1"/>
  <c r="G68" i="1111"/>
  <c r="H68" i="1111" s="1"/>
  <c r="I68" i="1111" s="1"/>
  <c r="G112" i="1111"/>
  <c r="H112" i="1111" s="1"/>
  <c r="I112" i="1111" s="1"/>
  <c r="G196" i="1111"/>
  <c r="H196" i="1111" s="1"/>
  <c r="I196" i="1111" s="1"/>
  <c r="G340" i="1111"/>
  <c r="H340" i="1111" s="1"/>
  <c r="I340" i="1111" s="1"/>
  <c r="G484" i="1111"/>
  <c r="H484" i="1111" s="1"/>
  <c r="I484" i="1111" s="1"/>
  <c r="G628" i="1111"/>
  <c r="H628" i="1111" s="1"/>
  <c r="I628" i="1111" s="1"/>
  <c r="G16" i="1111"/>
  <c r="H16" i="1111" s="1"/>
  <c r="I16" i="1111" s="1"/>
  <c r="G42" i="1111"/>
  <c r="H42" i="1111" s="1"/>
  <c r="I42" i="1111" s="1"/>
  <c r="G76" i="1111"/>
  <c r="H76" i="1111" s="1"/>
  <c r="I76" i="1111" s="1"/>
  <c r="G115" i="1111"/>
  <c r="H115" i="1111" s="1"/>
  <c r="I115" i="1111" s="1"/>
  <c r="G208" i="1111"/>
  <c r="H208" i="1111" s="1"/>
  <c r="I208" i="1111" s="1"/>
  <c r="G352" i="1111"/>
  <c r="H352" i="1111" s="1"/>
  <c r="I352" i="1111" s="1"/>
  <c r="G496" i="1111"/>
  <c r="H496" i="1111" s="1"/>
  <c r="I496" i="1111" s="1"/>
  <c r="G640" i="1111"/>
  <c r="H640" i="1111" s="1"/>
  <c r="I640" i="1111" s="1"/>
  <c r="G17" i="1111"/>
  <c r="H17" i="1111" s="1"/>
  <c r="I17" i="1111" s="1"/>
  <c r="G43" i="1111"/>
  <c r="H43" i="1111" s="1"/>
  <c r="I43" i="1111" s="1"/>
  <c r="G77" i="1111"/>
  <c r="H77" i="1111" s="1"/>
  <c r="I77" i="1111" s="1"/>
  <c r="G124" i="1111"/>
  <c r="H124" i="1111" s="1"/>
  <c r="I124" i="1111" s="1"/>
  <c r="G220" i="1111"/>
  <c r="H220" i="1111" s="1"/>
  <c r="I220" i="1111" s="1"/>
  <c r="G364" i="1111"/>
  <c r="H364" i="1111" s="1"/>
  <c r="I364" i="1111" s="1"/>
  <c r="G508" i="1111"/>
  <c r="H508" i="1111" s="1"/>
  <c r="I508" i="1111" s="1"/>
  <c r="G652" i="1111"/>
  <c r="H652" i="1111" s="1"/>
  <c r="I652" i="1111" s="1"/>
  <c r="G18" i="1111"/>
  <c r="H18" i="1111" s="1"/>
  <c r="I18" i="1111" s="1"/>
  <c r="G44" i="1111"/>
  <c r="H44" i="1111" s="1"/>
  <c r="I44" i="1111" s="1"/>
  <c r="G79" i="1111"/>
  <c r="H79" i="1111" s="1"/>
  <c r="I79" i="1111" s="1"/>
  <c r="G127" i="1111"/>
  <c r="H127" i="1111" s="1"/>
  <c r="I127" i="1111" s="1"/>
  <c r="G232" i="1111"/>
  <c r="H232" i="1111" s="1"/>
  <c r="I232" i="1111" s="1"/>
  <c r="G376" i="1111"/>
  <c r="H376" i="1111" s="1"/>
  <c r="I376" i="1111" s="1"/>
  <c r="G520" i="1111"/>
  <c r="H520" i="1111" s="1"/>
  <c r="I520" i="1111" s="1"/>
  <c r="G664" i="1111"/>
  <c r="H664" i="1111" s="1"/>
  <c r="I664" i="1111" s="1"/>
  <c r="G19" i="1111"/>
  <c r="H19" i="1111" s="1"/>
  <c r="I19" i="1111" s="1"/>
  <c r="G52" i="1111"/>
  <c r="H52" i="1111" s="1"/>
  <c r="I52" i="1111" s="1"/>
  <c r="G80" i="1111"/>
  <c r="H80" i="1111" s="1"/>
  <c r="I80" i="1111" s="1"/>
  <c r="G136" i="1111"/>
  <c r="H136" i="1111" s="1"/>
  <c r="I136" i="1111" s="1"/>
  <c r="G244" i="1111"/>
  <c r="H244" i="1111" s="1"/>
  <c r="I244" i="1111" s="1"/>
  <c r="G388" i="1111"/>
  <c r="H388" i="1111" s="1"/>
  <c r="I388" i="1111" s="1"/>
  <c r="G532" i="1111"/>
  <c r="H532" i="1111" s="1"/>
  <c r="I532" i="1111" s="1"/>
  <c r="G676" i="1111"/>
  <c r="H676" i="1111" s="1"/>
  <c r="I676" i="1111" s="1"/>
  <c r="G20" i="1111"/>
  <c r="H20" i="1111" s="1"/>
  <c r="I20" i="1111" s="1"/>
  <c r="G53" i="1111"/>
  <c r="H53" i="1111" s="1"/>
  <c r="I53" i="1111" s="1"/>
  <c r="G88" i="1111"/>
  <c r="H88" i="1111" s="1"/>
  <c r="I88" i="1111" s="1"/>
  <c r="G139" i="1111"/>
  <c r="H139" i="1111" s="1"/>
  <c r="I139" i="1111" s="1"/>
  <c r="G256" i="1111"/>
  <c r="H256" i="1111" s="1"/>
  <c r="I256" i="1111" s="1"/>
  <c r="G400" i="1111"/>
  <c r="H400" i="1111" s="1"/>
  <c r="I400" i="1111" s="1"/>
  <c r="G544" i="1111"/>
  <c r="H544" i="1111" s="1"/>
  <c r="I544" i="1111" s="1"/>
  <c r="G688" i="1111"/>
  <c r="H688" i="1111" s="1"/>
  <c r="I688" i="1111" s="1"/>
  <c r="G700" i="1111"/>
  <c r="H700" i="1111" s="1"/>
  <c r="I700" i="1111" s="1"/>
  <c r="G113" i="1111"/>
  <c r="H113" i="1111" s="1"/>
  <c r="I113" i="1111" s="1"/>
  <c r="G125" i="1111"/>
  <c r="H125" i="1111" s="1"/>
  <c r="I125" i="1111" s="1"/>
  <c r="G137" i="1111"/>
  <c r="H137" i="1111" s="1"/>
  <c r="I137" i="1111" s="1"/>
  <c r="G149" i="1111"/>
  <c r="H149" i="1111" s="1"/>
  <c r="I149" i="1111" s="1"/>
  <c r="G161" i="1111"/>
  <c r="H161" i="1111" s="1"/>
  <c r="I161" i="1111" s="1"/>
  <c r="G173" i="1111"/>
  <c r="H173" i="1111" s="1"/>
  <c r="I173" i="1111" s="1"/>
  <c r="G185" i="1111"/>
  <c r="H185" i="1111" s="1"/>
  <c r="I185" i="1111" s="1"/>
  <c r="G197" i="1111"/>
  <c r="H197" i="1111" s="1"/>
  <c r="I197" i="1111" s="1"/>
  <c r="G209" i="1111"/>
  <c r="H209" i="1111" s="1"/>
  <c r="I209" i="1111" s="1"/>
  <c r="G221" i="1111"/>
  <c r="H221" i="1111" s="1"/>
  <c r="I221" i="1111" s="1"/>
  <c r="G233" i="1111"/>
  <c r="H233" i="1111" s="1"/>
  <c r="I233" i="1111" s="1"/>
  <c r="G245" i="1111"/>
  <c r="H245" i="1111" s="1"/>
  <c r="I245" i="1111" s="1"/>
  <c r="G257" i="1111"/>
  <c r="H257" i="1111" s="1"/>
  <c r="I257" i="1111" s="1"/>
  <c r="G269" i="1111"/>
  <c r="H269" i="1111" s="1"/>
  <c r="I269" i="1111" s="1"/>
  <c r="G281" i="1111"/>
  <c r="H281" i="1111" s="1"/>
  <c r="I281" i="1111" s="1"/>
  <c r="G293" i="1111"/>
  <c r="H293" i="1111" s="1"/>
  <c r="I293" i="1111" s="1"/>
  <c r="G305" i="1111"/>
  <c r="H305" i="1111" s="1"/>
  <c r="I305" i="1111" s="1"/>
  <c r="G317" i="1111"/>
  <c r="H317" i="1111" s="1"/>
  <c r="I317" i="1111" s="1"/>
  <c r="G329" i="1111"/>
  <c r="H329" i="1111" s="1"/>
  <c r="I329" i="1111" s="1"/>
  <c r="G341" i="1111"/>
  <c r="H341" i="1111" s="1"/>
  <c r="I341" i="1111" s="1"/>
  <c r="G353" i="1111"/>
  <c r="H353" i="1111" s="1"/>
  <c r="I353" i="1111" s="1"/>
  <c r="G365" i="1111"/>
  <c r="H365" i="1111" s="1"/>
  <c r="I365" i="1111" s="1"/>
  <c r="G377" i="1111"/>
  <c r="H377" i="1111" s="1"/>
  <c r="I377" i="1111" s="1"/>
  <c r="G389" i="1111"/>
  <c r="H389" i="1111" s="1"/>
  <c r="I389" i="1111" s="1"/>
  <c r="G401" i="1111"/>
  <c r="H401" i="1111" s="1"/>
  <c r="I401" i="1111" s="1"/>
  <c r="G413" i="1111"/>
  <c r="H413" i="1111" s="1"/>
  <c r="I413" i="1111" s="1"/>
  <c r="G425" i="1111"/>
  <c r="H425" i="1111" s="1"/>
  <c r="I425" i="1111" s="1"/>
  <c r="G437" i="1111"/>
  <c r="H437" i="1111" s="1"/>
  <c r="I437" i="1111" s="1"/>
  <c r="G449" i="1111"/>
  <c r="H449" i="1111" s="1"/>
  <c r="I449" i="1111" s="1"/>
  <c r="G461" i="1111"/>
  <c r="H461" i="1111" s="1"/>
  <c r="I461" i="1111" s="1"/>
  <c r="G473" i="1111"/>
  <c r="H473" i="1111" s="1"/>
  <c r="I473" i="1111" s="1"/>
  <c r="G485" i="1111"/>
  <c r="H485" i="1111" s="1"/>
  <c r="I485" i="1111" s="1"/>
  <c r="G497" i="1111"/>
  <c r="H497" i="1111" s="1"/>
  <c r="I497" i="1111" s="1"/>
  <c r="G509" i="1111"/>
  <c r="H509" i="1111" s="1"/>
  <c r="I509" i="1111" s="1"/>
  <c r="G521" i="1111"/>
  <c r="H521" i="1111" s="1"/>
  <c r="I521" i="1111" s="1"/>
  <c r="G533" i="1111"/>
  <c r="H533" i="1111" s="1"/>
  <c r="I533" i="1111" s="1"/>
  <c r="G545" i="1111"/>
  <c r="H545" i="1111" s="1"/>
  <c r="I545" i="1111" s="1"/>
  <c r="G557" i="1111"/>
  <c r="H557" i="1111" s="1"/>
  <c r="I557" i="1111" s="1"/>
  <c r="G569" i="1111"/>
  <c r="H569" i="1111" s="1"/>
  <c r="I569" i="1111" s="1"/>
  <c r="G581" i="1111"/>
  <c r="H581" i="1111" s="1"/>
  <c r="I581" i="1111" s="1"/>
  <c r="G593" i="1111"/>
  <c r="H593" i="1111" s="1"/>
  <c r="I593" i="1111" s="1"/>
  <c r="G605" i="1111"/>
  <c r="H605" i="1111" s="1"/>
  <c r="I605" i="1111" s="1"/>
  <c r="G617" i="1111"/>
  <c r="H617" i="1111" s="1"/>
  <c r="I617" i="1111" s="1"/>
  <c r="G629" i="1111"/>
  <c r="H629" i="1111" s="1"/>
  <c r="I629" i="1111" s="1"/>
  <c r="G641" i="1111"/>
  <c r="H641" i="1111" s="1"/>
  <c r="I641" i="1111" s="1"/>
  <c r="G653" i="1111"/>
  <c r="H653" i="1111" s="1"/>
  <c r="I653" i="1111" s="1"/>
  <c r="G665" i="1111"/>
  <c r="H665" i="1111" s="1"/>
  <c r="I665" i="1111" s="1"/>
  <c r="G677" i="1111"/>
  <c r="H677" i="1111" s="1"/>
  <c r="I677" i="1111" s="1"/>
  <c r="G689" i="1111"/>
  <c r="H689" i="1111" s="1"/>
  <c r="I689" i="1111" s="1"/>
  <c r="G701" i="1111"/>
  <c r="H701" i="1111" s="1"/>
  <c r="I701" i="1111" s="1"/>
  <c r="G713" i="1111"/>
  <c r="H713" i="1111" s="1"/>
  <c r="I713" i="1111" s="1"/>
  <c r="G725" i="1111"/>
  <c r="H725" i="1111" s="1"/>
  <c r="I725" i="1111" s="1"/>
  <c r="G737" i="1111"/>
  <c r="H737" i="1111" s="1"/>
  <c r="I737" i="1111" s="1"/>
  <c r="G749" i="1111"/>
  <c r="H749" i="1111" s="1"/>
  <c r="I749" i="1111" s="1"/>
  <c r="G66" i="1111"/>
  <c r="H66" i="1111" s="1"/>
  <c r="I66" i="1111" s="1"/>
  <c r="G78" i="1111"/>
  <c r="H78" i="1111" s="1"/>
  <c r="I78" i="1111" s="1"/>
  <c r="G90" i="1111"/>
  <c r="H90" i="1111" s="1"/>
  <c r="I90" i="1111" s="1"/>
  <c r="G102" i="1111"/>
  <c r="H102" i="1111" s="1"/>
  <c r="I102" i="1111" s="1"/>
  <c r="G114" i="1111"/>
  <c r="H114" i="1111" s="1"/>
  <c r="I114" i="1111" s="1"/>
  <c r="G126" i="1111"/>
  <c r="H126" i="1111" s="1"/>
  <c r="I126" i="1111" s="1"/>
  <c r="G138" i="1111"/>
  <c r="H138" i="1111" s="1"/>
  <c r="I138" i="1111" s="1"/>
  <c r="G150" i="1111"/>
  <c r="H150" i="1111" s="1"/>
  <c r="I150" i="1111" s="1"/>
  <c r="G162" i="1111"/>
  <c r="H162" i="1111" s="1"/>
  <c r="I162" i="1111" s="1"/>
  <c r="G174" i="1111"/>
  <c r="H174" i="1111" s="1"/>
  <c r="I174" i="1111" s="1"/>
  <c r="G186" i="1111"/>
  <c r="H186" i="1111" s="1"/>
  <c r="I186" i="1111" s="1"/>
  <c r="G198" i="1111"/>
  <c r="H198" i="1111" s="1"/>
  <c r="I198" i="1111" s="1"/>
  <c r="G210" i="1111"/>
  <c r="H210" i="1111" s="1"/>
  <c r="I210" i="1111" s="1"/>
  <c r="G222" i="1111"/>
  <c r="H222" i="1111" s="1"/>
  <c r="I222" i="1111" s="1"/>
  <c r="G234" i="1111"/>
  <c r="H234" i="1111" s="1"/>
  <c r="I234" i="1111" s="1"/>
  <c r="G246" i="1111"/>
  <c r="H246" i="1111" s="1"/>
  <c r="I246" i="1111" s="1"/>
  <c r="G258" i="1111"/>
  <c r="H258" i="1111" s="1"/>
  <c r="I258" i="1111" s="1"/>
  <c r="G270" i="1111"/>
  <c r="H270" i="1111" s="1"/>
  <c r="I270" i="1111" s="1"/>
  <c r="G282" i="1111"/>
  <c r="H282" i="1111" s="1"/>
  <c r="I282" i="1111" s="1"/>
  <c r="G294" i="1111"/>
  <c r="H294" i="1111" s="1"/>
  <c r="I294" i="1111" s="1"/>
  <c r="G306" i="1111"/>
  <c r="H306" i="1111" s="1"/>
  <c r="I306" i="1111" s="1"/>
  <c r="G318" i="1111"/>
  <c r="H318" i="1111" s="1"/>
  <c r="I318" i="1111" s="1"/>
  <c r="G330" i="1111"/>
  <c r="H330" i="1111" s="1"/>
  <c r="I330" i="1111" s="1"/>
  <c r="G342" i="1111"/>
  <c r="H342" i="1111" s="1"/>
  <c r="I342" i="1111" s="1"/>
  <c r="G354" i="1111"/>
  <c r="H354" i="1111" s="1"/>
  <c r="I354" i="1111" s="1"/>
  <c r="G366" i="1111"/>
  <c r="H366" i="1111" s="1"/>
  <c r="I366" i="1111" s="1"/>
  <c r="G378" i="1111"/>
  <c r="H378" i="1111" s="1"/>
  <c r="I378" i="1111" s="1"/>
  <c r="G390" i="1111"/>
  <c r="H390" i="1111" s="1"/>
  <c r="I390" i="1111" s="1"/>
  <c r="G402" i="1111"/>
  <c r="H402" i="1111" s="1"/>
  <c r="I402" i="1111" s="1"/>
  <c r="G414" i="1111"/>
  <c r="H414" i="1111" s="1"/>
  <c r="I414" i="1111" s="1"/>
  <c r="G426" i="1111"/>
  <c r="H426" i="1111" s="1"/>
  <c r="I426" i="1111" s="1"/>
  <c r="G438" i="1111"/>
  <c r="H438" i="1111" s="1"/>
  <c r="I438" i="1111" s="1"/>
  <c r="G450" i="1111"/>
  <c r="H450" i="1111" s="1"/>
  <c r="I450" i="1111" s="1"/>
  <c r="G462" i="1111"/>
  <c r="H462" i="1111" s="1"/>
  <c r="I462" i="1111" s="1"/>
  <c r="G474" i="1111"/>
  <c r="H474" i="1111" s="1"/>
  <c r="I474" i="1111" s="1"/>
  <c r="G486" i="1111"/>
  <c r="H486" i="1111" s="1"/>
  <c r="I486" i="1111" s="1"/>
  <c r="G498" i="1111"/>
  <c r="H498" i="1111" s="1"/>
  <c r="I498" i="1111" s="1"/>
  <c r="G510" i="1111"/>
  <c r="H510" i="1111" s="1"/>
  <c r="I510" i="1111" s="1"/>
  <c r="G522" i="1111"/>
  <c r="H522" i="1111" s="1"/>
  <c r="I522" i="1111" s="1"/>
  <c r="G534" i="1111"/>
  <c r="H534" i="1111" s="1"/>
  <c r="I534" i="1111" s="1"/>
  <c r="G546" i="1111"/>
  <c r="H546" i="1111" s="1"/>
  <c r="I546" i="1111" s="1"/>
  <c r="G558" i="1111"/>
  <c r="H558" i="1111" s="1"/>
  <c r="I558" i="1111" s="1"/>
  <c r="G570" i="1111"/>
  <c r="H570" i="1111" s="1"/>
  <c r="I570" i="1111" s="1"/>
  <c r="G582" i="1111"/>
  <c r="H582" i="1111" s="1"/>
  <c r="I582" i="1111" s="1"/>
  <c r="G594" i="1111"/>
  <c r="H594" i="1111" s="1"/>
  <c r="I594" i="1111" s="1"/>
  <c r="G606" i="1111"/>
  <c r="H606" i="1111" s="1"/>
  <c r="I606" i="1111" s="1"/>
  <c r="G618" i="1111"/>
  <c r="H618" i="1111" s="1"/>
  <c r="I618" i="1111" s="1"/>
  <c r="G630" i="1111"/>
  <c r="H630" i="1111" s="1"/>
  <c r="I630" i="1111" s="1"/>
  <c r="G642" i="1111"/>
  <c r="H642" i="1111" s="1"/>
  <c r="I642" i="1111" s="1"/>
  <c r="G654" i="1111"/>
  <c r="H654" i="1111" s="1"/>
  <c r="I654" i="1111" s="1"/>
  <c r="G666" i="1111"/>
  <c r="H666" i="1111" s="1"/>
  <c r="I666" i="1111" s="1"/>
  <c r="G678" i="1111"/>
  <c r="H678" i="1111" s="1"/>
  <c r="I678" i="1111" s="1"/>
  <c r="G690" i="1111"/>
  <c r="H690" i="1111" s="1"/>
  <c r="I690" i="1111" s="1"/>
  <c r="G702" i="1111"/>
  <c r="H702" i="1111" s="1"/>
  <c r="I702" i="1111" s="1"/>
  <c r="G714" i="1111"/>
  <c r="H714" i="1111" s="1"/>
  <c r="I714" i="1111" s="1"/>
  <c r="G726" i="1111"/>
  <c r="H726" i="1111" s="1"/>
  <c r="I726" i="1111" s="1"/>
  <c r="G738" i="1111"/>
  <c r="H738" i="1111" s="1"/>
  <c r="I738" i="1111" s="1"/>
  <c r="G750" i="1111"/>
  <c r="H750" i="1111" s="1"/>
  <c r="I750" i="1111" s="1"/>
  <c r="G175" i="1111"/>
  <c r="H175" i="1111" s="1"/>
  <c r="I175" i="1111" s="1"/>
  <c r="G187" i="1111"/>
  <c r="H187" i="1111" s="1"/>
  <c r="I187" i="1111" s="1"/>
  <c r="G199" i="1111"/>
  <c r="H199" i="1111" s="1"/>
  <c r="I199" i="1111" s="1"/>
  <c r="G211" i="1111"/>
  <c r="H211" i="1111" s="1"/>
  <c r="I211" i="1111" s="1"/>
  <c r="G223" i="1111"/>
  <c r="H223" i="1111" s="1"/>
  <c r="I223" i="1111" s="1"/>
  <c r="G235" i="1111"/>
  <c r="H235" i="1111" s="1"/>
  <c r="I235" i="1111" s="1"/>
  <c r="G247" i="1111"/>
  <c r="H247" i="1111" s="1"/>
  <c r="I247" i="1111" s="1"/>
  <c r="G259" i="1111"/>
  <c r="H259" i="1111" s="1"/>
  <c r="I259" i="1111" s="1"/>
  <c r="G271" i="1111"/>
  <c r="H271" i="1111" s="1"/>
  <c r="I271" i="1111" s="1"/>
  <c r="G283" i="1111"/>
  <c r="H283" i="1111" s="1"/>
  <c r="I283" i="1111" s="1"/>
  <c r="G295" i="1111"/>
  <c r="H295" i="1111" s="1"/>
  <c r="I295" i="1111" s="1"/>
  <c r="G307" i="1111"/>
  <c r="H307" i="1111" s="1"/>
  <c r="I307" i="1111" s="1"/>
  <c r="G319" i="1111"/>
  <c r="H319" i="1111" s="1"/>
  <c r="I319" i="1111" s="1"/>
  <c r="G331" i="1111"/>
  <c r="H331" i="1111" s="1"/>
  <c r="I331" i="1111" s="1"/>
  <c r="G343" i="1111"/>
  <c r="H343" i="1111" s="1"/>
  <c r="I343" i="1111" s="1"/>
  <c r="G355" i="1111"/>
  <c r="H355" i="1111" s="1"/>
  <c r="I355" i="1111" s="1"/>
  <c r="G367" i="1111"/>
  <c r="H367" i="1111" s="1"/>
  <c r="I367" i="1111" s="1"/>
  <c r="G379" i="1111"/>
  <c r="H379" i="1111" s="1"/>
  <c r="I379" i="1111" s="1"/>
  <c r="G391" i="1111"/>
  <c r="H391" i="1111" s="1"/>
  <c r="I391" i="1111" s="1"/>
  <c r="G403" i="1111"/>
  <c r="H403" i="1111" s="1"/>
  <c r="I403" i="1111" s="1"/>
  <c r="G415" i="1111"/>
  <c r="H415" i="1111" s="1"/>
  <c r="I415" i="1111" s="1"/>
  <c r="G427" i="1111"/>
  <c r="H427" i="1111" s="1"/>
  <c r="I427" i="1111" s="1"/>
  <c r="G439" i="1111"/>
  <c r="H439" i="1111" s="1"/>
  <c r="I439" i="1111" s="1"/>
  <c r="G451" i="1111"/>
  <c r="H451" i="1111" s="1"/>
  <c r="I451" i="1111" s="1"/>
  <c r="G463" i="1111"/>
  <c r="H463" i="1111" s="1"/>
  <c r="I463" i="1111" s="1"/>
  <c r="G475" i="1111"/>
  <c r="H475" i="1111" s="1"/>
  <c r="I475" i="1111" s="1"/>
  <c r="G487" i="1111"/>
  <c r="H487" i="1111" s="1"/>
  <c r="I487" i="1111" s="1"/>
  <c r="G499" i="1111"/>
  <c r="H499" i="1111" s="1"/>
  <c r="I499" i="1111" s="1"/>
  <c r="G511" i="1111"/>
  <c r="H511" i="1111" s="1"/>
  <c r="I511" i="1111" s="1"/>
  <c r="G523" i="1111"/>
  <c r="H523" i="1111" s="1"/>
  <c r="I523" i="1111" s="1"/>
  <c r="G535" i="1111"/>
  <c r="H535" i="1111" s="1"/>
  <c r="I535" i="1111" s="1"/>
  <c r="G547" i="1111"/>
  <c r="H547" i="1111" s="1"/>
  <c r="I547" i="1111" s="1"/>
  <c r="G559" i="1111"/>
  <c r="H559" i="1111" s="1"/>
  <c r="I559" i="1111" s="1"/>
  <c r="G571" i="1111"/>
  <c r="H571" i="1111" s="1"/>
  <c r="I571" i="1111" s="1"/>
  <c r="G583" i="1111"/>
  <c r="H583" i="1111" s="1"/>
  <c r="I583" i="1111" s="1"/>
  <c r="G595" i="1111"/>
  <c r="H595" i="1111" s="1"/>
  <c r="I595" i="1111" s="1"/>
  <c r="G607" i="1111"/>
  <c r="H607" i="1111" s="1"/>
  <c r="I607" i="1111" s="1"/>
  <c r="G619" i="1111"/>
  <c r="H619" i="1111" s="1"/>
  <c r="I619" i="1111" s="1"/>
  <c r="G631" i="1111"/>
  <c r="H631" i="1111" s="1"/>
  <c r="I631" i="1111" s="1"/>
  <c r="G643" i="1111"/>
  <c r="H643" i="1111" s="1"/>
  <c r="I643" i="1111" s="1"/>
  <c r="G655" i="1111"/>
  <c r="H655" i="1111" s="1"/>
  <c r="I655" i="1111" s="1"/>
  <c r="G667" i="1111"/>
  <c r="H667" i="1111" s="1"/>
  <c r="I667" i="1111" s="1"/>
  <c r="G679" i="1111"/>
  <c r="H679" i="1111" s="1"/>
  <c r="I679" i="1111" s="1"/>
  <c r="G691" i="1111"/>
  <c r="H691" i="1111" s="1"/>
  <c r="I691" i="1111" s="1"/>
  <c r="G703" i="1111"/>
  <c r="H703" i="1111" s="1"/>
  <c r="I703" i="1111" s="1"/>
  <c r="G715" i="1111"/>
  <c r="H715" i="1111" s="1"/>
  <c r="I715" i="1111" s="1"/>
  <c r="G727" i="1111"/>
  <c r="H727" i="1111" s="1"/>
  <c r="I727" i="1111" s="1"/>
  <c r="G739" i="1111"/>
  <c r="H739" i="1111" s="1"/>
  <c r="I739" i="1111" s="1"/>
  <c r="G751" i="1111"/>
  <c r="H751" i="1111" s="1"/>
  <c r="I751" i="1111" s="1"/>
  <c r="G164" i="1111"/>
  <c r="H164" i="1111" s="1"/>
  <c r="I164" i="1111" s="1"/>
  <c r="G212" i="1111"/>
  <c r="H212" i="1111" s="1"/>
  <c r="I212" i="1111" s="1"/>
  <c r="G284" i="1111"/>
  <c r="H284" i="1111" s="1"/>
  <c r="I284" i="1111" s="1"/>
  <c r="G308" i="1111"/>
  <c r="H308" i="1111" s="1"/>
  <c r="I308" i="1111" s="1"/>
  <c r="G332" i="1111"/>
  <c r="H332" i="1111" s="1"/>
  <c r="I332" i="1111" s="1"/>
  <c r="G356" i="1111"/>
  <c r="H356" i="1111" s="1"/>
  <c r="I356" i="1111" s="1"/>
  <c r="G380" i="1111"/>
  <c r="H380" i="1111" s="1"/>
  <c r="I380" i="1111" s="1"/>
  <c r="G392" i="1111"/>
  <c r="H392" i="1111" s="1"/>
  <c r="I392" i="1111" s="1"/>
  <c r="G416" i="1111"/>
  <c r="H416" i="1111" s="1"/>
  <c r="I416" i="1111" s="1"/>
  <c r="G428" i="1111"/>
  <c r="H428" i="1111" s="1"/>
  <c r="I428" i="1111" s="1"/>
  <c r="G440" i="1111"/>
  <c r="H440" i="1111" s="1"/>
  <c r="I440" i="1111" s="1"/>
  <c r="G452" i="1111"/>
  <c r="H452" i="1111" s="1"/>
  <c r="I452" i="1111" s="1"/>
  <c r="G464" i="1111"/>
  <c r="H464" i="1111" s="1"/>
  <c r="I464" i="1111" s="1"/>
  <c r="G476" i="1111"/>
  <c r="H476" i="1111" s="1"/>
  <c r="I476" i="1111" s="1"/>
  <c r="G488" i="1111"/>
  <c r="H488" i="1111" s="1"/>
  <c r="I488" i="1111" s="1"/>
  <c r="G500" i="1111"/>
  <c r="H500" i="1111" s="1"/>
  <c r="I500" i="1111" s="1"/>
  <c r="G512" i="1111"/>
  <c r="H512" i="1111" s="1"/>
  <c r="I512" i="1111" s="1"/>
  <c r="G524" i="1111"/>
  <c r="H524" i="1111" s="1"/>
  <c r="I524" i="1111" s="1"/>
  <c r="G536" i="1111"/>
  <c r="H536" i="1111" s="1"/>
  <c r="I536" i="1111" s="1"/>
  <c r="G548" i="1111"/>
  <c r="H548" i="1111" s="1"/>
  <c r="I548" i="1111" s="1"/>
  <c r="G560" i="1111"/>
  <c r="H560" i="1111" s="1"/>
  <c r="I560" i="1111" s="1"/>
  <c r="G572" i="1111"/>
  <c r="H572" i="1111" s="1"/>
  <c r="I572" i="1111" s="1"/>
  <c r="G584" i="1111"/>
  <c r="H584" i="1111" s="1"/>
  <c r="I584" i="1111" s="1"/>
  <c r="G596" i="1111"/>
  <c r="H596" i="1111" s="1"/>
  <c r="I596" i="1111" s="1"/>
  <c r="G608" i="1111"/>
  <c r="H608" i="1111" s="1"/>
  <c r="I608" i="1111" s="1"/>
  <c r="G620" i="1111"/>
  <c r="H620" i="1111" s="1"/>
  <c r="I620" i="1111" s="1"/>
  <c r="G632" i="1111"/>
  <c r="H632" i="1111" s="1"/>
  <c r="I632" i="1111" s="1"/>
  <c r="G644" i="1111"/>
  <c r="H644" i="1111" s="1"/>
  <c r="I644" i="1111" s="1"/>
  <c r="G656" i="1111"/>
  <c r="H656" i="1111" s="1"/>
  <c r="I656" i="1111" s="1"/>
  <c r="G668" i="1111"/>
  <c r="H668" i="1111" s="1"/>
  <c r="I668" i="1111" s="1"/>
  <c r="G680" i="1111"/>
  <c r="H680" i="1111" s="1"/>
  <c r="I680" i="1111" s="1"/>
  <c r="G692" i="1111"/>
  <c r="H692" i="1111" s="1"/>
  <c r="I692" i="1111" s="1"/>
  <c r="G704" i="1111"/>
  <c r="H704" i="1111" s="1"/>
  <c r="I704" i="1111" s="1"/>
  <c r="G716" i="1111"/>
  <c r="H716" i="1111" s="1"/>
  <c r="I716" i="1111" s="1"/>
  <c r="G728" i="1111"/>
  <c r="H728" i="1111" s="1"/>
  <c r="I728" i="1111" s="1"/>
  <c r="G740" i="1111"/>
  <c r="H740" i="1111" s="1"/>
  <c r="I740" i="1111" s="1"/>
  <c r="G752" i="1111"/>
  <c r="H752" i="1111" s="1"/>
  <c r="I752" i="1111" s="1"/>
  <c r="G92" i="1111"/>
  <c r="H92" i="1111" s="1"/>
  <c r="I92" i="1111" s="1"/>
  <c r="G152" i="1111"/>
  <c r="H152" i="1111" s="1"/>
  <c r="I152" i="1111" s="1"/>
  <c r="G188" i="1111"/>
  <c r="H188" i="1111" s="1"/>
  <c r="I188" i="1111" s="1"/>
  <c r="G224" i="1111"/>
  <c r="H224" i="1111" s="1"/>
  <c r="I224" i="1111" s="1"/>
  <c r="G296" i="1111"/>
  <c r="H296" i="1111" s="1"/>
  <c r="I296" i="1111" s="1"/>
  <c r="G320" i="1111"/>
  <c r="H320" i="1111" s="1"/>
  <c r="I320" i="1111" s="1"/>
  <c r="G344" i="1111"/>
  <c r="H344" i="1111" s="1"/>
  <c r="I344" i="1111" s="1"/>
  <c r="G368" i="1111"/>
  <c r="H368" i="1111" s="1"/>
  <c r="I368" i="1111" s="1"/>
  <c r="G404" i="1111"/>
  <c r="H404" i="1111" s="1"/>
  <c r="I404" i="1111" s="1"/>
  <c r="G9" i="1111"/>
  <c r="H9" i="1111" s="1"/>
  <c r="I9" i="1111" s="1"/>
  <c r="G21" i="1111"/>
  <c r="H21" i="1111" s="1"/>
  <c r="I21" i="1111" s="1"/>
  <c r="G33" i="1111"/>
  <c r="H33" i="1111" s="1"/>
  <c r="I33" i="1111" s="1"/>
  <c r="G45" i="1111"/>
  <c r="H45" i="1111" s="1"/>
  <c r="I45" i="1111" s="1"/>
  <c r="G57" i="1111"/>
  <c r="H57" i="1111" s="1"/>
  <c r="I57" i="1111" s="1"/>
  <c r="G69" i="1111"/>
  <c r="H69" i="1111" s="1"/>
  <c r="I69" i="1111" s="1"/>
  <c r="G81" i="1111"/>
  <c r="H81" i="1111" s="1"/>
  <c r="I81" i="1111" s="1"/>
  <c r="G93" i="1111"/>
  <c r="H93" i="1111" s="1"/>
  <c r="I93" i="1111" s="1"/>
  <c r="G105" i="1111"/>
  <c r="H105" i="1111" s="1"/>
  <c r="I105" i="1111" s="1"/>
  <c r="G117" i="1111"/>
  <c r="H117" i="1111" s="1"/>
  <c r="I117" i="1111" s="1"/>
  <c r="G129" i="1111"/>
  <c r="H129" i="1111" s="1"/>
  <c r="I129" i="1111" s="1"/>
  <c r="G141" i="1111"/>
  <c r="H141" i="1111" s="1"/>
  <c r="I141" i="1111" s="1"/>
  <c r="G153" i="1111"/>
  <c r="H153" i="1111" s="1"/>
  <c r="I153" i="1111" s="1"/>
  <c r="G165" i="1111"/>
  <c r="H165" i="1111" s="1"/>
  <c r="I165" i="1111" s="1"/>
  <c r="G177" i="1111"/>
  <c r="H177" i="1111" s="1"/>
  <c r="I177" i="1111" s="1"/>
  <c r="G189" i="1111"/>
  <c r="H189" i="1111" s="1"/>
  <c r="I189" i="1111" s="1"/>
  <c r="G201" i="1111"/>
  <c r="H201" i="1111" s="1"/>
  <c r="I201" i="1111" s="1"/>
  <c r="G213" i="1111"/>
  <c r="H213" i="1111" s="1"/>
  <c r="I213" i="1111" s="1"/>
  <c r="G225" i="1111"/>
  <c r="H225" i="1111" s="1"/>
  <c r="I225" i="1111" s="1"/>
  <c r="G237" i="1111"/>
  <c r="H237" i="1111" s="1"/>
  <c r="I237" i="1111" s="1"/>
  <c r="G249" i="1111"/>
  <c r="H249" i="1111" s="1"/>
  <c r="I249" i="1111" s="1"/>
  <c r="G261" i="1111"/>
  <c r="H261" i="1111" s="1"/>
  <c r="I261" i="1111" s="1"/>
  <c r="G273" i="1111"/>
  <c r="H273" i="1111" s="1"/>
  <c r="I273" i="1111" s="1"/>
  <c r="G285" i="1111"/>
  <c r="H285" i="1111" s="1"/>
  <c r="I285" i="1111" s="1"/>
  <c r="G297" i="1111"/>
  <c r="H297" i="1111" s="1"/>
  <c r="I297" i="1111" s="1"/>
  <c r="G309" i="1111"/>
  <c r="H309" i="1111" s="1"/>
  <c r="I309" i="1111" s="1"/>
  <c r="G321" i="1111"/>
  <c r="H321" i="1111" s="1"/>
  <c r="I321" i="1111" s="1"/>
  <c r="G333" i="1111"/>
  <c r="H333" i="1111" s="1"/>
  <c r="I333" i="1111" s="1"/>
  <c r="G345" i="1111"/>
  <c r="H345" i="1111" s="1"/>
  <c r="I345" i="1111" s="1"/>
  <c r="G357" i="1111"/>
  <c r="H357" i="1111" s="1"/>
  <c r="I357" i="1111" s="1"/>
  <c r="G369" i="1111"/>
  <c r="H369" i="1111" s="1"/>
  <c r="I369" i="1111" s="1"/>
  <c r="G381" i="1111"/>
  <c r="H381" i="1111" s="1"/>
  <c r="I381" i="1111" s="1"/>
  <c r="G393" i="1111"/>
  <c r="H393" i="1111" s="1"/>
  <c r="I393" i="1111" s="1"/>
  <c r="G405" i="1111"/>
  <c r="H405" i="1111" s="1"/>
  <c r="I405" i="1111" s="1"/>
  <c r="G417" i="1111"/>
  <c r="H417" i="1111" s="1"/>
  <c r="I417" i="1111" s="1"/>
  <c r="G429" i="1111"/>
  <c r="H429" i="1111" s="1"/>
  <c r="I429" i="1111" s="1"/>
  <c r="G441" i="1111"/>
  <c r="H441" i="1111" s="1"/>
  <c r="I441" i="1111" s="1"/>
  <c r="G453" i="1111"/>
  <c r="H453" i="1111" s="1"/>
  <c r="I453" i="1111" s="1"/>
  <c r="G465" i="1111"/>
  <c r="H465" i="1111" s="1"/>
  <c r="I465" i="1111" s="1"/>
  <c r="G477" i="1111"/>
  <c r="H477" i="1111" s="1"/>
  <c r="I477" i="1111" s="1"/>
  <c r="G489" i="1111"/>
  <c r="H489" i="1111" s="1"/>
  <c r="I489" i="1111" s="1"/>
  <c r="G501" i="1111"/>
  <c r="H501" i="1111" s="1"/>
  <c r="I501" i="1111" s="1"/>
  <c r="G513" i="1111"/>
  <c r="H513" i="1111" s="1"/>
  <c r="I513" i="1111" s="1"/>
  <c r="G525" i="1111"/>
  <c r="H525" i="1111" s="1"/>
  <c r="I525" i="1111" s="1"/>
  <c r="G537" i="1111"/>
  <c r="H537" i="1111" s="1"/>
  <c r="I537" i="1111" s="1"/>
  <c r="G549" i="1111"/>
  <c r="H549" i="1111" s="1"/>
  <c r="I549" i="1111" s="1"/>
  <c r="G561" i="1111"/>
  <c r="H561" i="1111" s="1"/>
  <c r="I561" i="1111" s="1"/>
  <c r="G573" i="1111"/>
  <c r="H573" i="1111" s="1"/>
  <c r="I573" i="1111" s="1"/>
  <c r="G585" i="1111"/>
  <c r="H585" i="1111" s="1"/>
  <c r="I585" i="1111" s="1"/>
  <c r="G597" i="1111"/>
  <c r="H597" i="1111" s="1"/>
  <c r="I597" i="1111" s="1"/>
  <c r="G609" i="1111"/>
  <c r="H609" i="1111" s="1"/>
  <c r="I609" i="1111" s="1"/>
  <c r="G621" i="1111"/>
  <c r="H621" i="1111" s="1"/>
  <c r="I621" i="1111" s="1"/>
  <c r="G633" i="1111"/>
  <c r="H633" i="1111" s="1"/>
  <c r="I633" i="1111" s="1"/>
  <c r="G645" i="1111"/>
  <c r="H645" i="1111" s="1"/>
  <c r="I645" i="1111" s="1"/>
  <c r="G657" i="1111"/>
  <c r="H657" i="1111" s="1"/>
  <c r="I657" i="1111" s="1"/>
  <c r="G669" i="1111"/>
  <c r="H669" i="1111" s="1"/>
  <c r="I669" i="1111" s="1"/>
  <c r="G681" i="1111"/>
  <c r="H681" i="1111" s="1"/>
  <c r="I681" i="1111" s="1"/>
  <c r="G693" i="1111"/>
  <c r="H693" i="1111" s="1"/>
  <c r="I693" i="1111" s="1"/>
  <c r="G705" i="1111"/>
  <c r="H705" i="1111" s="1"/>
  <c r="I705" i="1111" s="1"/>
  <c r="G717" i="1111"/>
  <c r="H717" i="1111" s="1"/>
  <c r="I717" i="1111" s="1"/>
  <c r="G729" i="1111"/>
  <c r="H729" i="1111" s="1"/>
  <c r="I729" i="1111" s="1"/>
  <c r="G741" i="1111"/>
  <c r="H741" i="1111" s="1"/>
  <c r="I741" i="1111" s="1"/>
  <c r="G753" i="1111"/>
  <c r="H753" i="1111" s="1"/>
  <c r="I753" i="1111" s="1"/>
  <c r="G200" i="1111"/>
  <c r="H200" i="1111" s="1"/>
  <c r="I200" i="1111" s="1"/>
  <c r="G22" i="1111"/>
  <c r="H22" i="1111" s="1"/>
  <c r="I22" i="1111" s="1"/>
  <c r="G34" i="1111"/>
  <c r="H34" i="1111" s="1"/>
  <c r="I34" i="1111" s="1"/>
  <c r="G46" i="1111"/>
  <c r="H46" i="1111" s="1"/>
  <c r="I46" i="1111" s="1"/>
  <c r="G58" i="1111"/>
  <c r="H58" i="1111" s="1"/>
  <c r="I58" i="1111" s="1"/>
  <c r="G70" i="1111"/>
  <c r="H70" i="1111" s="1"/>
  <c r="I70" i="1111" s="1"/>
  <c r="G82" i="1111"/>
  <c r="H82" i="1111" s="1"/>
  <c r="I82" i="1111" s="1"/>
  <c r="G94" i="1111"/>
  <c r="H94" i="1111" s="1"/>
  <c r="I94" i="1111" s="1"/>
  <c r="G106" i="1111"/>
  <c r="H106" i="1111" s="1"/>
  <c r="I106" i="1111" s="1"/>
  <c r="G118" i="1111"/>
  <c r="H118" i="1111" s="1"/>
  <c r="I118" i="1111" s="1"/>
  <c r="G130" i="1111"/>
  <c r="H130" i="1111" s="1"/>
  <c r="I130" i="1111" s="1"/>
  <c r="G142" i="1111"/>
  <c r="H142" i="1111" s="1"/>
  <c r="I142" i="1111" s="1"/>
  <c r="G154" i="1111"/>
  <c r="H154" i="1111" s="1"/>
  <c r="I154" i="1111" s="1"/>
  <c r="G166" i="1111"/>
  <c r="H166" i="1111" s="1"/>
  <c r="I166" i="1111" s="1"/>
  <c r="G178" i="1111"/>
  <c r="H178" i="1111" s="1"/>
  <c r="I178" i="1111" s="1"/>
  <c r="G190" i="1111"/>
  <c r="H190" i="1111" s="1"/>
  <c r="I190" i="1111" s="1"/>
  <c r="G202" i="1111"/>
  <c r="H202" i="1111" s="1"/>
  <c r="I202" i="1111" s="1"/>
  <c r="G214" i="1111"/>
  <c r="H214" i="1111" s="1"/>
  <c r="I214" i="1111" s="1"/>
  <c r="G226" i="1111"/>
  <c r="H226" i="1111" s="1"/>
  <c r="I226" i="1111" s="1"/>
  <c r="G238" i="1111"/>
  <c r="H238" i="1111" s="1"/>
  <c r="I238" i="1111" s="1"/>
  <c r="G250" i="1111"/>
  <c r="H250" i="1111" s="1"/>
  <c r="I250" i="1111" s="1"/>
  <c r="G262" i="1111"/>
  <c r="H262" i="1111" s="1"/>
  <c r="I262" i="1111" s="1"/>
  <c r="G274" i="1111"/>
  <c r="H274" i="1111" s="1"/>
  <c r="I274" i="1111" s="1"/>
  <c r="G286" i="1111"/>
  <c r="H286" i="1111" s="1"/>
  <c r="I286" i="1111" s="1"/>
  <c r="G298" i="1111"/>
  <c r="H298" i="1111" s="1"/>
  <c r="I298" i="1111" s="1"/>
  <c r="G310" i="1111"/>
  <c r="H310" i="1111" s="1"/>
  <c r="I310" i="1111" s="1"/>
  <c r="G322" i="1111"/>
  <c r="H322" i="1111" s="1"/>
  <c r="I322" i="1111" s="1"/>
  <c r="G334" i="1111"/>
  <c r="H334" i="1111" s="1"/>
  <c r="I334" i="1111" s="1"/>
  <c r="G346" i="1111"/>
  <c r="H346" i="1111" s="1"/>
  <c r="I346" i="1111" s="1"/>
  <c r="G358" i="1111"/>
  <c r="H358" i="1111" s="1"/>
  <c r="I358" i="1111" s="1"/>
  <c r="G370" i="1111"/>
  <c r="H370" i="1111" s="1"/>
  <c r="I370" i="1111" s="1"/>
  <c r="G382" i="1111"/>
  <c r="H382" i="1111" s="1"/>
  <c r="I382" i="1111" s="1"/>
  <c r="G394" i="1111"/>
  <c r="H394" i="1111" s="1"/>
  <c r="I394" i="1111" s="1"/>
  <c r="G406" i="1111"/>
  <c r="H406" i="1111" s="1"/>
  <c r="I406" i="1111" s="1"/>
  <c r="G418" i="1111"/>
  <c r="H418" i="1111" s="1"/>
  <c r="I418" i="1111" s="1"/>
  <c r="G430" i="1111"/>
  <c r="H430" i="1111" s="1"/>
  <c r="I430" i="1111" s="1"/>
  <c r="G442" i="1111"/>
  <c r="H442" i="1111" s="1"/>
  <c r="I442" i="1111" s="1"/>
  <c r="G454" i="1111"/>
  <c r="H454" i="1111" s="1"/>
  <c r="I454" i="1111" s="1"/>
  <c r="G466" i="1111"/>
  <c r="H466" i="1111" s="1"/>
  <c r="I466" i="1111" s="1"/>
  <c r="G478" i="1111"/>
  <c r="H478" i="1111" s="1"/>
  <c r="I478" i="1111" s="1"/>
  <c r="G490" i="1111"/>
  <c r="H490" i="1111" s="1"/>
  <c r="I490" i="1111" s="1"/>
  <c r="G502" i="1111"/>
  <c r="H502" i="1111" s="1"/>
  <c r="I502" i="1111" s="1"/>
  <c r="G514" i="1111"/>
  <c r="H514" i="1111" s="1"/>
  <c r="I514" i="1111" s="1"/>
  <c r="G526" i="1111"/>
  <c r="H526" i="1111" s="1"/>
  <c r="I526" i="1111" s="1"/>
  <c r="G538" i="1111"/>
  <c r="H538" i="1111" s="1"/>
  <c r="I538" i="1111" s="1"/>
  <c r="G550" i="1111"/>
  <c r="H550" i="1111" s="1"/>
  <c r="I550" i="1111" s="1"/>
  <c r="G562" i="1111"/>
  <c r="H562" i="1111" s="1"/>
  <c r="I562" i="1111" s="1"/>
  <c r="G574" i="1111"/>
  <c r="H574" i="1111" s="1"/>
  <c r="I574" i="1111" s="1"/>
  <c r="G586" i="1111"/>
  <c r="H586" i="1111" s="1"/>
  <c r="I586" i="1111" s="1"/>
  <c r="G598" i="1111"/>
  <c r="H598" i="1111" s="1"/>
  <c r="I598" i="1111" s="1"/>
  <c r="G610" i="1111"/>
  <c r="H610" i="1111" s="1"/>
  <c r="I610" i="1111" s="1"/>
  <c r="G622" i="1111"/>
  <c r="H622" i="1111" s="1"/>
  <c r="I622" i="1111" s="1"/>
  <c r="G634" i="1111"/>
  <c r="H634" i="1111" s="1"/>
  <c r="I634" i="1111" s="1"/>
  <c r="G646" i="1111"/>
  <c r="H646" i="1111" s="1"/>
  <c r="I646" i="1111" s="1"/>
  <c r="G658" i="1111"/>
  <c r="H658" i="1111" s="1"/>
  <c r="I658" i="1111" s="1"/>
  <c r="G670" i="1111"/>
  <c r="H670" i="1111" s="1"/>
  <c r="I670" i="1111" s="1"/>
  <c r="G682" i="1111"/>
  <c r="H682" i="1111" s="1"/>
  <c r="I682" i="1111" s="1"/>
  <c r="G694" i="1111"/>
  <c r="H694" i="1111" s="1"/>
  <c r="I694" i="1111" s="1"/>
  <c r="G706" i="1111"/>
  <c r="H706" i="1111" s="1"/>
  <c r="I706" i="1111" s="1"/>
  <c r="G718" i="1111"/>
  <c r="H718" i="1111" s="1"/>
  <c r="I718" i="1111" s="1"/>
  <c r="G730" i="1111"/>
  <c r="H730" i="1111" s="1"/>
  <c r="I730" i="1111" s="1"/>
  <c r="G742" i="1111"/>
  <c r="H742" i="1111" s="1"/>
  <c r="I742" i="1111" s="1"/>
  <c r="G754" i="1111"/>
  <c r="H754" i="1111" s="1"/>
  <c r="I754" i="1111" s="1"/>
  <c r="G236" i="1111"/>
  <c r="H236" i="1111" s="1"/>
  <c r="I236" i="1111" s="1"/>
  <c r="G11" i="1111"/>
  <c r="H11" i="1111" s="1"/>
  <c r="I11" i="1111" s="1"/>
  <c r="G23" i="1111"/>
  <c r="H23" i="1111" s="1"/>
  <c r="I23" i="1111" s="1"/>
  <c r="G35" i="1111"/>
  <c r="H35" i="1111" s="1"/>
  <c r="I35" i="1111" s="1"/>
  <c r="G47" i="1111"/>
  <c r="H47" i="1111" s="1"/>
  <c r="I47" i="1111" s="1"/>
  <c r="G59" i="1111"/>
  <c r="H59" i="1111" s="1"/>
  <c r="I59" i="1111" s="1"/>
  <c r="G71" i="1111"/>
  <c r="H71" i="1111" s="1"/>
  <c r="I71" i="1111" s="1"/>
  <c r="G83" i="1111"/>
  <c r="H83" i="1111" s="1"/>
  <c r="I83" i="1111" s="1"/>
  <c r="G95" i="1111"/>
  <c r="H95" i="1111" s="1"/>
  <c r="I95" i="1111" s="1"/>
  <c r="G107" i="1111"/>
  <c r="H107" i="1111" s="1"/>
  <c r="I107" i="1111" s="1"/>
  <c r="G119" i="1111"/>
  <c r="H119" i="1111" s="1"/>
  <c r="I119" i="1111" s="1"/>
  <c r="G131" i="1111"/>
  <c r="H131" i="1111" s="1"/>
  <c r="I131" i="1111" s="1"/>
  <c r="G143" i="1111"/>
  <c r="H143" i="1111" s="1"/>
  <c r="I143" i="1111" s="1"/>
  <c r="G155" i="1111"/>
  <c r="H155" i="1111" s="1"/>
  <c r="I155" i="1111" s="1"/>
  <c r="G167" i="1111"/>
  <c r="H167" i="1111" s="1"/>
  <c r="I167" i="1111" s="1"/>
  <c r="G179" i="1111"/>
  <c r="H179" i="1111" s="1"/>
  <c r="I179" i="1111" s="1"/>
  <c r="G191" i="1111"/>
  <c r="H191" i="1111" s="1"/>
  <c r="I191" i="1111" s="1"/>
  <c r="G203" i="1111"/>
  <c r="H203" i="1111" s="1"/>
  <c r="I203" i="1111" s="1"/>
  <c r="G215" i="1111"/>
  <c r="H215" i="1111" s="1"/>
  <c r="I215" i="1111" s="1"/>
  <c r="G227" i="1111"/>
  <c r="H227" i="1111" s="1"/>
  <c r="I227" i="1111" s="1"/>
  <c r="G239" i="1111"/>
  <c r="H239" i="1111" s="1"/>
  <c r="I239" i="1111" s="1"/>
  <c r="G251" i="1111"/>
  <c r="H251" i="1111" s="1"/>
  <c r="I251" i="1111" s="1"/>
  <c r="G263" i="1111"/>
  <c r="H263" i="1111" s="1"/>
  <c r="I263" i="1111" s="1"/>
  <c r="G275" i="1111"/>
  <c r="H275" i="1111" s="1"/>
  <c r="I275" i="1111" s="1"/>
  <c r="G287" i="1111"/>
  <c r="H287" i="1111" s="1"/>
  <c r="I287" i="1111" s="1"/>
  <c r="G299" i="1111"/>
  <c r="H299" i="1111" s="1"/>
  <c r="I299" i="1111" s="1"/>
  <c r="G311" i="1111"/>
  <c r="H311" i="1111" s="1"/>
  <c r="I311" i="1111" s="1"/>
  <c r="G323" i="1111"/>
  <c r="H323" i="1111" s="1"/>
  <c r="I323" i="1111" s="1"/>
  <c r="G335" i="1111"/>
  <c r="H335" i="1111" s="1"/>
  <c r="I335" i="1111" s="1"/>
  <c r="G347" i="1111"/>
  <c r="H347" i="1111" s="1"/>
  <c r="I347" i="1111" s="1"/>
  <c r="G359" i="1111"/>
  <c r="H359" i="1111" s="1"/>
  <c r="I359" i="1111" s="1"/>
  <c r="G371" i="1111"/>
  <c r="H371" i="1111" s="1"/>
  <c r="I371" i="1111" s="1"/>
  <c r="G383" i="1111"/>
  <c r="H383" i="1111" s="1"/>
  <c r="I383" i="1111" s="1"/>
  <c r="G395" i="1111"/>
  <c r="H395" i="1111" s="1"/>
  <c r="I395" i="1111" s="1"/>
  <c r="G407" i="1111"/>
  <c r="H407" i="1111" s="1"/>
  <c r="I407" i="1111" s="1"/>
  <c r="G419" i="1111"/>
  <c r="H419" i="1111" s="1"/>
  <c r="I419" i="1111" s="1"/>
  <c r="G431" i="1111"/>
  <c r="H431" i="1111" s="1"/>
  <c r="I431" i="1111" s="1"/>
  <c r="G443" i="1111"/>
  <c r="H443" i="1111" s="1"/>
  <c r="I443" i="1111" s="1"/>
  <c r="G455" i="1111"/>
  <c r="H455" i="1111" s="1"/>
  <c r="I455" i="1111" s="1"/>
  <c r="G467" i="1111"/>
  <c r="H467" i="1111" s="1"/>
  <c r="I467" i="1111" s="1"/>
  <c r="G479" i="1111"/>
  <c r="H479" i="1111" s="1"/>
  <c r="I479" i="1111" s="1"/>
  <c r="G491" i="1111"/>
  <c r="H491" i="1111" s="1"/>
  <c r="I491" i="1111" s="1"/>
  <c r="G503" i="1111"/>
  <c r="H503" i="1111" s="1"/>
  <c r="I503" i="1111" s="1"/>
  <c r="G515" i="1111"/>
  <c r="H515" i="1111" s="1"/>
  <c r="I515" i="1111" s="1"/>
  <c r="G527" i="1111"/>
  <c r="H527" i="1111" s="1"/>
  <c r="I527" i="1111" s="1"/>
  <c r="G539" i="1111"/>
  <c r="H539" i="1111" s="1"/>
  <c r="I539" i="1111" s="1"/>
  <c r="G551" i="1111"/>
  <c r="H551" i="1111" s="1"/>
  <c r="I551" i="1111" s="1"/>
  <c r="G563" i="1111"/>
  <c r="H563" i="1111" s="1"/>
  <c r="I563" i="1111" s="1"/>
  <c r="G575" i="1111"/>
  <c r="H575" i="1111" s="1"/>
  <c r="I575" i="1111" s="1"/>
  <c r="G587" i="1111"/>
  <c r="H587" i="1111" s="1"/>
  <c r="I587" i="1111" s="1"/>
  <c r="G599" i="1111"/>
  <c r="H599" i="1111" s="1"/>
  <c r="I599" i="1111" s="1"/>
  <c r="G611" i="1111"/>
  <c r="H611" i="1111" s="1"/>
  <c r="I611" i="1111" s="1"/>
  <c r="G623" i="1111"/>
  <c r="H623" i="1111" s="1"/>
  <c r="I623" i="1111" s="1"/>
  <c r="G635" i="1111"/>
  <c r="H635" i="1111" s="1"/>
  <c r="I635" i="1111" s="1"/>
  <c r="G647" i="1111"/>
  <c r="H647" i="1111" s="1"/>
  <c r="I647" i="1111" s="1"/>
  <c r="G659" i="1111"/>
  <c r="H659" i="1111" s="1"/>
  <c r="I659" i="1111" s="1"/>
  <c r="G671" i="1111"/>
  <c r="H671" i="1111" s="1"/>
  <c r="I671" i="1111" s="1"/>
  <c r="G683" i="1111"/>
  <c r="H683" i="1111" s="1"/>
  <c r="I683" i="1111" s="1"/>
  <c r="G695" i="1111"/>
  <c r="H695" i="1111" s="1"/>
  <c r="I695" i="1111" s="1"/>
  <c r="G707" i="1111"/>
  <c r="H707" i="1111" s="1"/>
  <c r="I707" i="1111" s="1"/>
  <c r="G719" i="1111"/>
  <c r="H719" i="1111" s="1"/>
  <c r="I719" i="1111" s="1"/>
  <c r="G731" i="1111"/>
  <c r="H731" i="1111" s="1"/>
  <c r="I731" i="1111" s="1"/>
  <c r="G743" i="1111"/>
  <c r="H743" i="1111" s="1"/>
  <c r="I743" i="1111" s="1"/>
  <c r="M759" i="1111"/>
  <c r="N759" i="1111" s="1"/>
  <c r="O759" i="1111" s="1"/>
  <c r="M753" i="1111"/>
  <c r="N753" i="1111" s="1"/>
  <c r="O753" i="1111" s="1"/>
  <c r="M747" i="1111"/>
  <c r="N747" i="1111" s="1"/>
  <c r="O747" i="1111" s="1"/>
  <c r="M741" i="1111"/>
  <c r="N741" i="1111" s="1"/>
  <c r="O741" i="1111" s="1"/>
  <c r="M735" i="1111"/>
  <c r="N735" i="1111" s="1"/>
  <c r="O735" i="1111" s="1"/>
  <c r="M729" i="1111"/>
  <c r="N729" i="1111" s="1"/>
  <c r="O729" i="1111" s="1"/>
  <c r="M723" i="1111"/>
  <c r="N723" i="1111" s="1"/>
  <c r="O723" i="1111" s="1"/>
  <c r="M717" i="1111"/>
  <c r="N717" i="1111" s="1"/>
  <c r="O717" i="1111" s="1"/>
  <c r="M711" i="1111"/>
  <c r="N711" i="1111" s="1"/>
  <c r="O711" i="1111" s="1"/>
  <c r="M705" i="1111"/>
  <c r="N705" i="1111" s="1"/>
  <c r="O705" i="1111" s="1"/>
  <c r="M699" i="1111"/>
  <c r="N699" i="1111" s="1"/>
  <c r="O699" i="1111" s="1"/>
  <c r="M693" i="1111"/>
  <c r="N693" i="1111" s="1"/>
  <c r="O693" i="1111" s="1"/>
  <c r="M687" i="1111"/>
  <c r="N687" i="1111" s="1"/>
  <c r="O687" i="1111" s="1"/>
  <c r="M681" i="1111"/>
  <c r="N681" i="1111" s="1"/>
  <c r="O681" i="1111" s="1"/>
  <c r="M675" i="1111"/>
  <c r="N675" i="1111" s="1"/>
  <c r="O675" i="1111" s="1"/>
  <c r="M669" i="1111"/>
  <c r="N669" i="1111" s="1"/>
  <c r="O669" i="1111" s="1"/>
  <c r="M663" i="1111"/>
  <c r="N663" i="1111" s="1"/>
  <c r="O663" i="1111" s="1"/>
  <c r="M657" i="1111"/>
  <c r="N657" i="1111" s="1"/>
  <c r="O657" i="1111" s="1"/>
  <c r="M651" i="1111"/>
  <c r="N651" i="1111" s="1"/>
  <c r="O651" i="1111" s="1"/>
  <c r="M645" i="1111"/>
  <c r="N645" i="1111" s="1"/>
  <c r="O645" i="1111" s="1"/>
  <c r="M639" i="1111"/>
  <c r="N639" i="1111" s="1"/>
  <c r="O639" i="1111" s="1"/>
  <c r="M633" i="1111"/>
  <c r="N633" i="1111" s="1"/>
  <c r="O633" i="1111" s="1"/>
  <c r="M627" i="1111"/>
  <c r="N627" i="1111" s="1"/>
  <c r="O627" i="1111" s="1"/>
  <c r="M621" i="1111"/>
  <c r="N621" i="1111" s="1"/>
  <c r="O621" i="1111" s="1"/>
  <c r="M615" i="1111"/>
  <c r="N615" i="1111" s="1"/>
  <c r="O615" i="1111" s="1"/>
  <c r="M609" i="1111"/>
  <c r="N609" i="1111" s="1"/>
  <c r="O609" i="1111" s="1"/>
  <c r="M603" i="1111"/>
  <c r="N603" i="1111" s="1"/>
  <c r="O603" i="1111" s="1"/>
  <c r="M597" i="1111"/>
  <c r="N597" i="1111" s="1"/>
  <c r="O597" i="1111" s="1"/>
  <c r="M591" i="1111"/>
  <c r="N591" i="1111" s="1"/>
  <c r="O591" i="1111" s="1"/>
  <c r="M585" i="1111"/>
  <c r="N585" i="1111" s="1"/>
  <c r="O585" i="1111" s="1"/>
  <c r="M569" i="1111"/>
  <c r="N569" i="1111" s="1"/>
  <c r="O569" i="1111" s="1"/>
  <c r="M539" i="1111"/>
  <c r="N539" i="1111" s="1"/>
  <c r="O539" i="1111" s="1"/>
  <c r="M515" i="1111"/>
  <c r="N515" i="1111" s="1"/>
  <c r="O515" i="1111" s="1"/>
  <c r="M506" i="1111"/>
  <c r="N506" i="1111" s="1"/>
  <c r="O506" i="1111" s="1"/>
  <c r="M497" i="1111"/>
  <c r="N497" i="1111" s="1"/>
  <c r="O497" i="1111" s="1"/>
  <c r="M492" i="1111"/>
  <c r="N492" i="1111" s="1"/>
  <c r="O492" i="1111" s="1"/>
  <c r="M483" i="1111"/>
  <c r="N483" i="1111" s="1"/>
  <c r="O483" i="1111" s="1"/>
  <c r="M469" i="1111"/>
  <c r="N469" i="1111" s="1"/>
  <c r="O469" i="1111" s="1"/>
  <c r="M413" i="1111"/>
  <c r="N413" i="1111" s="1"/>
  <c r="O413" i="1111" s="1"/>
  <c r="M408" i="1111"/>
  <c r="N408" i="1111" s="1"/>
  <c r="O408" i="1111" s="1"/>
  <c r="M398" i="1111"/>
  <c r="N398" i="1111" s="1"/>
  <c r="O398" i="1111" s="1"/>
  <c r="M393" i="1111"/>
  <c r="N393" i="1111" s="1"/>
  <c r="O393" i="1111" s="1"/>
  <c r="M383" i="1111"/>
  <c r="N383" i="1111" s="1"/>
  <c r="O383" i="1111" s="1"/>
  <c r="M378" i="1111"/>
  <c r="N378" i="1111" s="1"/>
  <c r="O378" i="1111" s="1"/>
  <c r="M359" i="1111"/>
  <c r="N359" i="1111" s="1"/>
  <c r="O359" i="1111" s="1"/>
  <c r="M354" i="1111"/>
  <c r="N354" i="1111" s="1"/>
  <c r="O354" i="1111" s="1"/>
  <c r="M324" i="1111"/>
  <c r="N324" i="1111" s="1"/>
  <c r="O324" i="1111" s="1"/>
  <c r="M574" i="1111"/>
  <c r="N574" i="1111" s="1"/>
  <c r="O574" i="1111" s="1"/>
  <c r="M558" i="1111"/>
  <c r="N558" i="1111" s="1"/>
  <c r="O558" i="1111" s="1"/>
  <c r="M553" i="1111"/>
  <c r="N553" i="1111" s="1"/>
  <c r="O553" i="1111" s="1"/>
  <c r="M548" i="1111"/>
  <c r="N548" i="1111" s="1"/>
  <c r="O548" i="1111" s="1"/>
  <c r="M534" i="1111"/>
  <c r="N534" i="1111" s="1"/>
  <c r="O534" i="1111" s="1"/>
  <c r="M529" i="1111"/>
  <c r="N529" i="1111" s="1"/>
  <c r="O529" i="1111" s="1"/>
  <c r="M524" i="1111"/>
  <c r="N524" i="1111" s="1"/>
  <c r="O524" i="1111" s="1"/>
  <c r="M501" i="1111"/>
  <c r="N501" i="1111" s="1"/>
  <c r="O501" i="1111" s="1"/>
  <c r="M487" i="1111"/>
  <c r="N487" i="1111" s="1"/>
  <c r="O487" i="1111" s="1"/>
  <c r="M478" i="1111"/>
  <c r="N478" i="1111" s="1"/>
  <c r="O478" i="1111" s="1"/>
  <c r="M464" i="1111"/>
  <c r="N464" i="1111" s="1"/>
  <c r="O464" i="1111" s="1"/>
  <c r="M455" i="1111"/>
  <c r="N455" i="1111" s="1"/>
  <c r="O455" i="1111" s="1"/>
  <c r="M446" i="1111"/>
  <c r="N446" i="1111" s="1"/>
  <c r="O446" i="1111" s="1"/>
  <c r="M437" i="1111"/>
  <c r="N437" i="1111" s="1"/>
  <c r="O437" i="1111" s="1"/>
  <c r="M432" i="1111"/>
  <c r="N432" i="1111" s="1"/>
  <c r="O432" i="1111" s="1"/>
  <c r="M403" i="1111"/>
  <c r="N403" i="1111" s="1"/>
  <c r="O403" i="1111" s="1"/>
  <c r="M373" i="1111"/>
  <c r="N373" i="1111" s="1"/>
  <c r="O373" i="1111" s="1"/>
  <c r="M368" i="1111"/>
  <c r="N368" i="1111" s="1"/>
  <c r="O368" i="1111" s="1"/>
  <c r="M349" i="1111"/>
  <c r="N349" i="1111" s="1"/>
  <c r="O349" i="1111" s="1"/>
  <c r="M344" i="1111"/>
  <c r="N344" i="1111" s="1"/>
  <c r="O344" i="1111" s="1"/>
  <c r="M334" i="1111"/>
  <c r="N334" i="1111" s="1"/>
  <c r="O334" i="1111" s="1"/>
  <c r="M329" i="1111"/>
  <c r="N329" i="1111" s="1"/>
  <c r="O329" i="1111" s="1"/>
  <c r="M318" i="1111"/>
  <c r="N318" i="1111" s="1"/>
  <c r="O318" i="1111" s="1"/>
  <c r="M758" i="1111"/>
  <c r="N758" i="1111" s="1"/>
  <c r="O758" i="1111" s="1"/>
  <c r="M752" i="1111"/>
  <c r="N752" i="1111" s="1"/>
  <c r="O752" i="1111" s="1"/>
  <c r="M746" i="1111"/>
  <c r="N746" i="1111" s="1"/>
  <c r="O746" i="1111" s="1"/>
  <c r="M740" i="1111"/>
  <c r="N740" i="1111" s="1"/>
  <c r="O740" i="1111" s="1"/>
  <c r="M734" i="1111"/>
  <c r="N734" i="1111" s="1"/>
  <c r="O734" i="1111" s="1"/>
  <c r="M728" i="1111"/>
  <c r="N728" i="1111" s="1"/>
  <c r="O728" i="1111" s="1"/>
  <c r="M722" i="1111"/>
  <c r="N722" i="1111" s="1"/>
  <c r="O722" i="1111" s="1"/>
  <c r="M716" i="1111"/>
  <c r="N716" i="1111" s="1"/>
  <c r="O716" i="1111" s="1"/>
  <c r="M710" i="1111"/>
  <c r="N710" i="1111" s="1"/>
  <c r="O710" i="1111" s="1"/>
  <c r="M704" i="1111"/>
  <c r="N704" i="1111" s="1"/>
  <c r="O704" i="1111" s="1"/>
  <c r="M698" i="1111"/>
  <c r="N698" i="1111" s="1"/>
  <c r="O698" i="1111" s="1"/>
  <c r="M692" i="1111"/>
  <c r="N692" i="1111" s="1"/>
  <c r="O692" i="1111" s="1"/>
  <c r="M686" i="1111"/>
  <c r="N686" i="1111" s="1"/>
  <c r="O686" i="1111" s="1"/>
  <c r="M680" i="1111"/>
  <c r="N680" i="1111" s="1"/>
  <c r="O680" i="1111" s="1"/>
  <c r="M674" i="1111"/>
  <c r="N674" i="1111" s="1"/>
  <c r="O674" i="1111" s="1"/>
  <c r="M668" i="1111"/>
  <c r="N668" i="1111" s="1"/>
  <c r="O668" i="1111" s="1"/>
  <c r="M662" i="1111"/>
  <c r="N662" i="1111" s="1"/>
  <c r="O662" i="1111" s="1"/>
  <c r="M656" i="1111"/>
  <c r="N656" i="1111" s="1"/>
  <c r="O656" i="1111" s="1"/>
  <c r="M650" i="1111"/>
  <c r="N650" i="1111" s="1"/>
  <c r="O650" i="1111" s="1"/>
  <c r="M644" i="1111"/>
  <c r="N644" i="1111" s="1"/>
  <c r="O644" i="1111" s="1"/>
  <c r="M638" i="1111"/>
  <c r="N638" i="1111" s="1"/>
  <c r="O638" i="1111" s="1"/>
  <c r="M632" i="1111"/>
  <c r="N632" i="1111" s="1"/>
  <c r="O632" i="1111" s="1"/>
  <c r="M626" i="1111"/>
  <c r="N626" i="1111" s="1"/>
  <c r="O626" i="1111" s="1"/>
  <c r="M620" i="1111"/>
  <c r="N620" i="1111" s="1"/>
  <c r="O620" i="1111" s="1"/>
  <c r="M614" i="1111"/>
  <c r="N614" i="1111" s="1"/>
  <c r="O614" i="1111" s="1"/>
  <c r="M608" i="1111"/>
  <c r="N608" i="1111" s="1"/>
  <c r="O608" i="1111" s="1"/>
  <c r="M602" i="1111"/>
  <c r="N602" i="1111" s="1"/>
  <c r="O602" i="1111" s="1"/>
  <c r="M596" i="1111"/>
  <c r="N596" i="1111" s="1"/>
  <c r="O596" i="1111" s="1"/>
  <c r="M590" i="1111"/>
  <c r="N590" i="1111" s="1"/>
  <c r="O590" i="1111" s="1"/>
  <c r="M584" i="1111"/>
  <c r="N584" i="1111" s="1"/>
  <c r="O584" i="1111" s="1"/>
  <c r="M579" i="1111"/>
  <c r="N579" i="1111" s="1"/>
  <c r="O579" i="1111" s="1"/>
  <c r="M568" i="1111"/>
  <c r="N568" i="1111" s="1"/>
  <c r="O568" i="1111" s="1"/>
  <c r="M563" i="1111"/>
  <c r="N563" i="1111" s="1"/>
  <c r="O563" i="1111" s="1"/>
  <c r="M543" i="1111"/>
  <c r="N543" i="1111" s="1"/>
  <c r="O543" i="1111" s="1"/>
  <c r="M519" i="1111"/>
  <c r="N519" i="1111" s="1"/>
  <c r="O519" i="1111" s="1"/>
  <c r="M510" i="1111"/>
  <c r="N510" i="1111" s="1"/>
  <c r="O510" i="1111" s="1"/>
  <c r="M496" i="1111"/>
  <c r="N496" i="1111" s="1"/>
  <c r="O496" i="1111" s="1"/>
  <c r="M473" i="1111"/>
  <c r="N473" i="1111" s="1"/>
  <c r="O473" i="1111" s="1"/>
  <c r="M468" i="1111"/>
  <c r="N468" i="1111" s="1"/>
  <c r="O468" i="1111" s="1"/>
  <c r="M459" i="1111"/>
  <c r="N459" i="1111" s="1"/>
  <c r="O459" i="1111" s="1"/>
  <c r="M450" i="1111"/>
  <c r="N450" i="1111" s="1"/>
  <c r="O450" i="1111" s="1"/>
  <c r="M441" i="1111"/>
  <c r="N441" i="1111" s="1"/>
  <c r="O441" i="1111" s="1"/>
  <c r="M427" i="1111"/>
  <c r="N427" i="1111" s="1"/>
  <c r="O427" i="1111" s="1"/>
  <c r="M422" i="1111"/>
  <c r="N422" i="1111" s="1"/>
  <c r="O422" i="1111" s="1"/>
  <c r="M417" i="1111"/>
  <c r="N417" i="1111" s="1"/>
  <c r="O417" i="1111" s="1"/>
  <c r="M412" i="1111"/>
  <c r="N412" i="1111" s="1"/>
  <c r="O412" i="1111" s="1"/>
  <c r="M392" i="1111"/>
  <c r="N392" i="1111" s="1"/>
  <c r="O392" i="1111" s="1"/>
  <c r="M387" i="1111"/>
  <c r="N387" i="1111" s="1"/>
  <c r="O387" i="1111" s="1"/>
  <c r="M382" i="1111"/>
  <c r="N382" i="1111" s="1"/>
  <c r="O382" i="1111" s="1"/>
  <c r="M363" i="1111"/>
  <c r="N363" i="1111" s="1"/>
  <c r="O363" i="1111" s="1"/>
  <c r="M358" i="1111"/>
  <c r="N358" i="1111" s="1"/>
  <c r="O358" i="1111" s="1"/>
  <c r="M339" i="1111"/>
  <c r="N339" i="1111" s="1"/>
  <c r="O339" i="1111" s="1"/>
  <c r="M757" i="1111"/>
  <c r="N757" i="1111" s="1"/>
  <c r="O757" i="1111" s="1"/>
  <c r="M751" i="1111"/>
  <c r="N751" i="1111" s="1"/>
  <c r="O751" i="1111" s="1"/>
  <c r="M745" i="1111"/>
  <c r="N745" i="1111" s="1"/>
  <c r="O745" i="1111" s="1"/>
  <c r="M739" i="1111"/>
  <c r="N739" i="1111" s="1"/>
  <c r="O739" i="1111" s="1"/>
  <c r="M733" i="1111"/>
  <c r="N733" i="1111" s="1"/>
  <c r="O733" i="1111" s="1"/>
  <c r="M727" i="1111"/>
  <c r="N727" i="1111" s="1"/>
  <c r="O727" i="1111" s="1"/>
  <c r="M721" i="1111"/>
  <c r="N721" i="1111" s="1"/>
  <c r="O721" i="1111" s="1"/>
  <c r="M715" i="1111"/>
  <c r="N715" i="1111" s="1"/>
  <c r="O715" i="1111" s="1"/>
  <c r="M709" i="1111"/>
  <c r="N709" i="1111" s="1"/>
  <c r="O709" i="1111" s="1"/>
  <c r="M703" i="1111"/>
  <c r="N703" i="1111" s="1"/>
  <c r="O703" i="1111" s="1"/>
  <c r="M697" i="1111"/>
  <c r="N697" i="1111" s="1"/>
  <c r="O697" i="1111" s="1"/>
  <c r="M691" i="1111"/>
  <c r="N691" i="1111" s="1"/>
  <c r="O691" i="1111" s="1"/>
  <c r="M685" i="1111"/>
  <c r="N685" i="1111" s="1"/>
  <c r="O685" i="1111" s="1"/>
  <c r="M679" i="1111"/>
  <c r="N679" i="1111" s="1"/>
  <c r="O679" i="1111" s="1"/>
  <c r="M673" i="1111"/>
  <c r="N673" i="1111" s="1"/>
  <c r="O673" i="1111" s="1"/>
  <c r="M667" i="1111"/>
  <c r="N667" i="1111" s="1"/>
  <c r="O667" i="1111" s="1"/>
  <c r="M661" i="1111"/>
  <c r="N661" i="1111" s="1"/>
  <c r="O661" i="1111" s="1"/>
  <c r="M655" i="1111"/>
  <c r="N655" i="1111" s="1"/>
  <c r="O655" i="1111" s="1"/>
  <c r="M649" i="1111"/>
  <c r="N649" i="1111" s="1"/>
  <c r="O649" i="1111" s="1"/>
  <c r="M643" i="1111"/>
  <c r="N643" i="1111" s="1"/>
  <c r="O643" i="1111" s="1"/>
  <c r="M637" i="1111"/>
  <c r="N637" i="1111" s="1"/>
  <c r="O637" i="1111" s="1"/>
  <c r="M631" i="1111"/>
  <c r="N631" i="1111" s="1"/>
  <c r="O631" i="1111" s="1"/>
  <c r="M625" i="1111"/>
  <c r="N625" i="1111" s="1"/>
  <c r="O625" i="1111" s="1"/>
  <c r="M619" i="1111"/>
  <c r="N619" i="1111" s="1"/>
  <c r="O619" i="1111" s="1"/>
  <c r="M613" i="1111"/>
  <c r="N613" i="1111" s="1"/>
  <c r="O613" i="1111" s="1"/>
  <c r="M607" i="1111"/>
  <c r="N607" i="1111" s="1"/>
  <c r="O607" i="1111" s="1"/>
  <c r="M601" i="1111"/>
  <c r="N601" i="1111" s="1"/>
  <c r="O601" i="1111" s="1"/>
  <c r="M595" i="1111"/>
  <c r="N595" i="1111" s="1"/>
  <c r="O595" i="1111" s="1"/>
  <c r="M589" i="1111"/>
  <c r="N589" i="1111" s="1"/>
  <c r="O589" i="1111" s="1"/>
  <c r="M578" i="1111"/>
  <c r="N578" i="1111" s="1"/>
  <c r="O578" i="1111" s="1"/>
  <c r="M562" i="1111"/>
  <c r="N562" i="1111" s="1"/>
  <c r="O562" i="1111" s="1"/>
  <c r="M547" i="1111"/>
  <c r="N547" i="1111" s="1"/>
  <c r="O547" i="1111" s="1"/>
  <c r="M523" i="1111"/>
  <c r="N523" i="1111" s="1"/>
  <c r="O523" i="1111" s="1"/>
  <c r="M509" i="1111"/>
  <c r="N509" i="1111" s="1"/>
  <c r="O509" i="1111" s="1"/>
  <c r="M486" i="1111"/>
  <c r="N486" i="1111" s="1"/>
  <c r="O486" i="1111" s="1"/>
  <c r="M472" i="1111"/>
  <c r="N472" i="1111" s="1"/>
  <c r="O472" i="1111" s="1"/>
  <c r="M463" i="1111"/>
  <c r="N463" i="1111" s="1"/>
  <c r="O463" i="1111" s="1"/>
  <c r="M454" i="1111"/>
  <c r="N454" i="1111" s="1"/>
  <c r="O454" i="1111" s="1"/>
  <c r="M440" i="1111"/>
  <c r="N440" i="1111" s="1"/>
  <c r="O440" i="1111" s="1"/>
  <c r="M431" i="1111"/>
  <c r="N431" i="1111" s="1"/>
  <c r="O431" i="1111" s="1"/>
  <c r="M426" i="1111"/>
  <c r="N426" i="1111" s="1"/>
  <c r="O426" i="1111" s="1"/>
  <c r="M421" i="1111"/>
  <c r="N421" i="1111" s="1"/>
  <c r="O421" i="1111" s="1"/>
  <c r="M416" i="1111"/>
  <c r="N416" i="1111" s="1"/>
  <c r="O416" i="1111" s="1"/>
  <c r="M391" i="1111"/>
  <c r="N391" i="1111" s="1"/>
  <c r="O391" i="1111" s="1"/>
  <c r="M386" i="1111"/>
  <c r="N386" i="1111" s="1"/>
  <c r="O386" i="1111" s="1"/>
  <c r="M367" i="1111"/>
  <c r="N367" i="1111" s="1"/>
  <c r="O367" i="1111" s="1"/>
  <c r="M362" i="1111"/>
  <c r="N362" i="1111" s="1"/>
  <c r="O362" i="1111" s="1"/>
  <c r="M343" i="1111"/>
  <c r="N343" i="1111" s="1"/>
  <c r="O343" i="1111" s="1"/>
  <c r="M338" i="1111"/>
  <c r="N338" i="1111" s="1"/>
  <c r="O338" i="1111" s="1"/>
  <c r="M333" i="1111"/>
  <c r="N333" i="1111" s="1"/>
  <c r="O333" i="1111" s="1"/>
  <c r="M322" i="1111"/>
  <c r="N322" i="1111" s="1"/>
  <c r="O322" i="1111" s="1"/>
  <c r="M317" i="1111"/>
  <c r="N317" i="1111" s="1"/>
  <c r="O317" i="1111" s="1"/>
  <c r="M583" i="1111"/>
  <c r="N583" i="1111" s="1"/>
  <c r="O583" i="1111" s="1"/>
  <c r="M572" i="1111"/>
  <c r="N572" i="1111" s="1"/>
  <c r="O572" i="1111" s="1"/>
  <c r="M567" i="1111"/>
  <c r="N567" i="1111" s="1"/>
  <c r="O567" i="1111" s="1"/>
  <c r="M556" i="1111"/>
  <c r="N556" i="1111" s="1"/>
  <c r="O556" i="1111" s="1"/>
  <c r="M542" i="1111"/>
  <c r="N542" i="1111" s="1"/>
  <c r="O542" i="1111" s="1"/>
  <c r="M537" i="1111"/>
  <c r="N537" i="1111" s="1"/>
  <c r="O537" i="1111" s="1"/>
  <c r="M532" i="1111"/>
  <c r="N532" i="1111" s="1"/>
  <c r="O532" i="1111" s="1"/>
  <c r="M518" i="1111"/>
  <c r="N518" i="1111" s="1"/>
  <c r="O518" i="1111" s="1"/>
  <c r="M504" i="1111"/>
  <c r="N504" i="1111" s="1"/>
  <c r="O504" i="1111" s="1"/>
  <c r="M495" i="1111"/>
  <c r="N495" i="1111" s="1"/>
  <c r="O495" i="1111" s="1"/>
  <c r="M481" i="1111"/>
  <c r="N481" i="1111" s="1"/>
  <c r="O481" i="1111" s="1"/>
  <c r="M476" i="1111"/>
  <c r="N476" i="1111" s="1"/>
  <c r="O476" i="1111" s="1"/>
  <c r="M467" i="1111"/>
  <c r="N467" i="1111" s="1"/>
  <c r="O467" i="1111" s="1"/>
  <c r="M458" i="1111"/>
  <c r="N458" i="1111" s="1"/>
  <c r="O458" i="1111" s="1"/>
  <c r="M449" i="1111"/>
  <c r="N449" i="1111" s="1"/>
  <c r="O449" i="1111" s="1"/>
  <c r="M444" i="1111"/>
  <c r="N444" i="1111" s="1"/>
  <c r="O444" i="1111" s="1"/>
  <c r="M411" i="1111"/>
  <c r="N411" i="1111" s="1"/>
  <c r="O411" i="1111" s="1"/>
  <c r="M406" i="1111"/>
  <c r="N406" i="1111" s="1"/>
  <c r="O406" i="1111" s="1"/>
  <c r="M396" i="1111"/>
  <c r="N396" i="1111" s="1"/>
  <c r="O396" i="1111" s="1"/>
  <c r="M381" i="1111"/>
  <c r="N381" i="1111" s="1"/>
  <c r="O381" i="1111" s="1"/>
  <c r="M376" i="1111"/>
  <c r="N376" i="1111" s="1"/>
  <c r="O376" i="1111" s="1"/>
  <c r="M357" i="1111"/>
  <c r="N357" i="1111" s="1"/>
  <c r="O357" i="1111" s="1"/>
  <c r="M352" i="1111"/>
  <c r="N352" i="1111" s="1"/>
  <c r="O352" i="1111" s="1"/>
  <c r="M327" i="1111"/>
  <c r="N327" i="1111" s="1"/>
  <c r="O327" i="1111" s="1"/>
  <c r="M756" i="1111"/>
  <c r="N756" i="1111" s="1"/>
  <c r="O756" i="1111" s="1"/>
  <c r="M750" i="1111"/>
  <c r="N750" i="1111" s="1"/>
  <c r="O750" i="1111" s="1"/>
  <c r="M744" i="1111"/>
  <c r="N744" i="1111" s="1"/>
  <c r="O744" i="1111" s="1"/>
  <c r="M738" i="1111"/>
  <c r="N738" i="1111" s="1"/>
  <c r="O738" i="1111" s="1"/>
  <c r="M732" i="1111"/>
  <c r="N732" i="1111" s="1"/>
  <c r="O732" i="1111" s="1"/>
  <c r="M726" i="1111"/>
  <c r="N726" i="1111" s="1"/>
  <c r="O726" i="1111" s="1"/>
  <c r="M720" i="1111"/>
  <c r="N720" i="1111" s="1"/>
  <c r="O720" i="1111" s="1"/>
  <c r="M714" i="1111"/>
  <c r="N714" i="1111" s="1"/>
  <c r="O714" i="1111" s="1"/>
  <c r="M708" i="1111"/>
  <c r="N708" i="1111" s="1"/>
  <c r="O708" i="1111" s="1"/>
  <c r="M702" i="1111"/>
  <c r="N702" i="1111" s="1"/>
  <c r="O702" i="1111" s="1"/>
  <c r="M696" i="1111"/>
  <c r="N696" i="1111" s="1"/>
  <c r="O696" i="1111" s="1"/>
  <c r="M690" i="1111"/>
  <c r="N690" i="1111" s="1"/>
  <c r="O690" i="1111" s="1"/>
  <c r="M684" i="1111"/>
  <c r="N684" i="1111" s="1"/>
  <c r="O684" i="1111" s="1"/>
  <c r="M678" i="1111"/>
  <c r="N678" i="1111" s="1"/>
  <c r="O678" i="1111" s="1"/>
  <c r="M672" i="1111"/>
  <c r="N672" i="1111" s="1"/>
  <c r="O672" i="1111" s="1"/>
  <c r="M666" i="1111"/>
  <c r="N666" i="1111" s="1"/>
  <c r="O666" i="1111" s="1"/>
  <c r="M660" i="1111"/>
  <c r="N660" i="1111" s="1"/>
  <c r="O660" i="1111" s="1"/>
  <c r="M654" i="1111"/>
  <c r="N654" i="1111" s="1"/>
  <c r="O654" i="1111" s="1"/>
  <c r="M648" i="1111"/>
  <c r="N648" i="1111" s="1"/>
  <c r="O648" i="1111" s="1"/>
  <c r="M642" i="1111"/>
  <c r="N642" i="1111" s="1"/>
  <c r="O642" i="1111" s="1"/>
  <c r="M636" i="1111"/>
  <c r="N636" i="1111" s="1"/>
  <c r="O636" i="1111" s="1"/>
  <c r="M630" i="1111"/>
  <c r="N630" i="1111" s="1"/>
  <c r="O630" i="1111" s="1"/>
  <c r="M624" i="1111"/>
  <c r="N624" i="1111" s="1"/>
  <c r="O624" i="1111" s="1"/>
  <c r="M618" i="1111"/>
  <c r="N618" i="1111" s="1"/>
  <c r="O618" i="1111" s="1"/>
  <c r="M612" i="1111"/>
  <c r="N612" i="1111" s="1"/>
  <c r="O612" i="1111" s="1"/>
  <c r="M606" i="1111"/>
  <c r="N606" i="1111" s="1"/>
  <c r="O606" i="1111" s="1"/>
  <c r="M600" i="1111"/>
  <c r="N600" i="1111" s="1"/>
  <c r="O600" i="1111" s="1"/>
  <c r="M594" i="1111"/>
  <c r="N594" i="1111" s="1"/>
  <c r="O594" i="1111" s="1"/>
  <c r="M588" i="1111"/>
  <c r="N588" i="1111" s="1"/>
  <c r="O588" i="1111" s="1"/>
  <c r="M577" i="1111"/>
  <c r="N577" i="1111" s="1"/>
  <c r="O577" i="1111" s="1"/>
  <c r="M561" i="1111"/>
  <c r="N561" i="1111" s="1"/>
  <c r="O561" i="1111" s="1"/>
  <c r="M551" i="1111"/>
  <c r="N551" i="1111" s="1"/>
  <c r="O551" i="1111" s="1"/>
  <c r="M527" i="1111"/>
  <c r="N527" i="1111" s="1"/>
  <c r="O527" i="1111" s="1"/>
  <c r="M513" i="1111"/>
  <c r="N513" i="1111" s="1"/>
  <c r="O513" i="1111" s="1"/>
  <c r="M508" i="1111"/>
  <c r="N508" i="1111" s="1"/>
  <c r="O508" i="1111" s="1"/>
  <c r="M499" i="1111"/>
  <c r="N499" i="1111" s="1"/>
  <c r="O499" i="1111" s="1"/>
  <c r="M490" i="1111"/>
  <c r="N490" i="1111" s="1"/>
  <c r="O490" i="1111" s="1"/>
  <c r="M453" i="1111"/>
  <c r="N453" i="1111" s="1"/>
  <c r="O453" i="1111" s="1"/>
  <c r="M435" i="1111"/>
  <c r="N435" i="1111" s="1"/>
  <c r="O435" i="1111" s="1"/>
  <c r="M420" i="1111"/>
  <c r="N420" i="1111" s="1"/>
  <c r="O420" i="1111" s="1"/>
  <c r="M401" i="1111"/>
  <c r="N401" i="1111" s="1"/>
  <c r="O401" i="1111" s="1"/>
  <c r="M390" i="1111"/>
  <c r="N390" i="1111" s="1"/>
  <c r="O390" i="1111" s="1"/>
  <c r="M371" i="1111"/>
  <c r="N371" i="1111" s="1"/>
  <c r="O371" i="1111" s="1"/>
  <c r="M366" i="1111"/>
  <c r="N366" i="1111" s="1"/>
  <c r="O366" i="1111" s="1"/>
  <c r="M347" i="1111"/>
  <c r="N347" i="1111" s="1"/>
  <c r="O347" i="1111" s="1"/>
  <c r="M342" i="1111"/>
  <c r="N342" i="1111" s="1"/>
  <c r="O342" i="1111" s="1"/>
  <c r="M332" i="1111"/>
  <c r="N332" i="1111" s="1"/>
  <c r="O332" i="1111" s="1"/>
  <c r="M316" i="1111"/>
  <c r="N316" i="1111" s="1"/>
  <c r="O316" i="1111" s="1"/>
  <c r="M582" i="1111"/>
  <c r="N582" i="1111" s="1"/>
  <c r="O582" i="1111" s="1"/>
  <c r="M566" i="1111"/>
  <c r="N566" i="1111" s="1"/>
  <c r="O566" i="1111" s="1"/>
  <c r="M546" i="1111"/>
  <c r="N546" i="1111" s="1"/>
  <c r="O546" i="1111" s="1"/>
  <c r="M541" i="1111"/>
  <c r="N541" i="1111" s="1"/>
  <c r="O541" i="1111" s="1"/>
  <c r="M536" i="1111"/>
  <c r="N536" i="1111" s="1"/>
  <c r="O536" i="1111" s="1"/>
  <c r="M522" i="1111"/>
  <c r="N522" i="1111" s="1"/>
  <c r="O522" i="1111" s="1"/>
  <c r="M517" i="1111"/>
  <c r="N517" i="1111" s="1"/>
  <c r="O517" i="1111" s="1"/>
  <c r="M485" i="1111"/>
  <c r="N485" i="1111" s="1"/>
  <c r="O485" i="1111" s="1"/>
  <c r="M480" i="1111"/>
  <c r="N480" i="1111" s="1"/>
  <c r="O480" i="1111" s="1"/>
  <c r="M471" i="1111"/>
  <c r="N471" i="1111" s="1"/>
  <c r="O471" i="1111" s="1"/>
  <c r="M462" i="1111"/>
  <c r="N462" i="1111" s="1"/>
  <c r="O462" i="1111" s="1"/>
  <c r="M448" i="1111"/>
  <c r="N448" i="1111" s="1"/>
  <c r="O448" i="1111" s="1"/>
  <c r="M439" i="1111"/>
  <c r="N439" i="1111" s="1"/>
  <c r="O439" i="1111" s="1"/>
  <c r="M430" i="1111"/>
  <c r="N430" i="1111" s="1"/>
  <c r="O430" i="1111" s="1"/>
  <c r="M425" i="1111"/>
  <c r="N425" i="1111" s="1"/>
  <c r="O425" i="1111" s="1"/>
  <c r="M415" i="1111"/>
  <c r="N415" i="1111" s="1"/>
  <c r="O415" i="1111" s="1"/>
  <c r="M410" i="1111"/>
  <c r="N410" i="1111" s="1"/>
  <c r="O410" i="1111" s="1"/>
  <c r="M755" i="1111"/>
  <c r="N755" i="1111" s="1"/>
  <c r="O755" i="1111" s="1"/>
  <c r="M749" i="1111"/>
  <c r="N749" i="1111" s="1"/>
  <c r="O749" i="1111" s="1"/>
  <c r="M743" i="1111"/>
  <c r="N743" i="1111" s="1"/>
  <c r="O743" i="1111" s="1"/>
  <c r="M737" i="1111"/>
  <c r="N737" i="1111" s="1"/>
  <c r="O737" i="1111" s="1"/>
  <c r="M731" i="1111"/>
  <c r="N731" i="1111" s="1"/>
  <c r="O731" i="1111" s="1"/>
  <c r="M725" i="1111"/>
  <c r="N725" i="1111" s="1"/>
  <c r="O725" i="1111" s="1"/>
  <c r="M719" i="1111"/>
  <c r="N719" i="1111" s="1"/>
  <c r="O719" i="1111" s="1"/>
  <c r="M713" i="1111"/>
  <c r="N713" i="1111" s="1"/>
  <c r="O713" i="1111" s="1"/>
  <c r="M707" i="1111"/>
  <c r="N707" i="1111" s="1"/>
  <c r="O707" i="1111" s="1"/>
  <c r="M701" i="1111"/>
  <c r="N701" i="1111" s="1"/>
  <c r="O701" i="1111" s="1"/>
  <c r="M695" i="1111"/>
  <c r="N695" i="1111" s="1"/>
  <c r="O695" i="1111" s="1"/>
  <c r="M689" i="1111"/>
  <c r="N689" i="1111" s="1"/>
  <c r="O689" i="1111" s="1"/>
  <c r="M683" i="1111"/>
  <c r="N683" i="1111" s="1"/>
  <c r="O683" i="1111" s="1"/>
  <c r="M677" i="1111"/>
  <c r="N677" i="1111" s="1"/>
  <c r="O677" i="1111" s="1"/>
  <c r="M671" i="1111"/>
  <c r="N671" i="1111" s="1"/>
  <c r="O671" i="1111" s="1"/>
  <c r="M665" i="1111"/>
  <c r="N665" i="1111" s="1"/>
  <c r="O665" i="1111" s="1"/>
  <c r="M659" i="1111"/>
  <c r="N659" i="1111" s="1"/>
  <c r="O659" i="1111" s="1"/>
  <c r="M653" i="1111"/>
  <c r="N653" i="1111" s="1"/>
  <c r="O653" i="1111" s="1"/>
  <c r="M647" i="1111"/>
  <c r="N647" i="1111" s="1"/>
  <c r="O647" i="1111" s="1"/>
  <c r="M641" i="1111"/>
  <c r="N641" i="1111" s="1"/>
  <c r="O641" i="1111" s="1"/>
  <c r="M635" i="1111"/>
  <c r="N635" i="1111" s="1"/>
  <c r="O635" i="1111" s="1"/>
  <c r="M629" i="1111"/>
  <c r="N629" i="1111" s="1"/>
  <c r="O629" i="1111" s="1"/>
  <c r="M623" i="1111"/>
  <c r="N623" i="1111" s="1"/>
  <c r="O623" i="1111" s="1"/>
  <c r="M617" i="1111"/>
  <c r="N617" i="1111" s="1"/>
  <c r="O617" i="1111" s="1"/>
  <c r="M611" i="1111"/>
  <c r="N611" i="1111" s="1"/>
  <c r="O611" i="1111" s="1"/>
  <c r="M605" i="1111"/>
  <c r="N605" i="1111" s="1"/>
  <c r="O605" i="1111" s="1"/>
  <c r="M599" i="1111"/>
  <c r="N599" i="1111" s="1"/>
  <c r="O599" i="1111" s="1"/>
  <c r="M593" i="1111"/>
  <c r="N593" i="1111" s="1"/>
  <c r="O593" i="1111" s="1"/>
  <c r="M587" i="1111"/>
  <c r="N587" i="1111" s="1"/>
  <c r="O587" i="1111" s="1"/>
  <c r="M576" i="1111"/>
  <c r="N576" i="1111" s="1"/>
  <c r="O576" i="1111" s="1"/>
  <c r="M571" i="1111"/>
  <c r="N571" i="1111" s="1"/>
  <c r="O571" i="1111" s="1"/>
  <c r="M560" i="1111"/>
  <c r="N560" i="1111" s="1"/>
  <c r="O560" i="1111" s="1"/>
  <c r="M555" i="1111"/>
  <c r="N555" i="1111" s="1"/>
  <c r="O555" i="1111" s="1"/>
  <c r="M531" i="1111"/>
  <c r="N531" i="1111" s="1"/>
  <c r="O531" i="1111" s="1"/>
  <c r="M512" i="1111"/>
  <c r="N512" i="1111" s="1"/>
  <c r="O512" i="1111" s="1"/>
  <c r="M503" i="1111"/>
  <c r="N503" i="1111" s="1"/>
  <c r="O503" i="1111" s="1"/>
  <c r="M494" i="1111"/>
  <c r="N494" i="1111" s="1"/>
  <c r="O494" i="1111" s="1"/>
  <c r="M489" i="1111"/>
  <c r="N489" i="1111" s="1"/>
  <c r="O489" i="1111" s="1"/>
  <c r="M475" i="1111"/>
  <c r="N475" i="1111" s="1"/>
  <c r="O475" i="1111" s="1"/>
  <c r="M466" i="1111"/>
  <c r="N466" i="1111" s="1"/>
  <c r="O466" i="1111" s="1"/>
  <c r="M457" i="1111"/>
  <c r="N457" i="1111" s="1"/>
  <c r="O457" i="1111" s="1"/>
  <c r="M452" i="1111"/>
  <c r="N452" i="1111" s="1"/>
  <c r="O452" i="1111" s="1"/>
  <c r="M443" i="1111"/>
  <c r="N443" i="1111" s="1"/>
  <c r="O443" i="1111" s="1"/>
  <c r="M405" i="1111"/>
  <c r="N405" i="1111" s="1"/>
  <c r="O405" i="1111" s="1"/>
  <c r="M400" i="1111"/>
  <c r="N400" i="1111" s="1"/>
  <c r="O400" i="1111" s="1"/>
  <c r="M375" i="1111"/>
  <c r="N375" i="1111" s="1"/>
  <c r="O375" i="1111" s="1"/>
  <c r="M370" i="1111"/>
  <c r="N370" i="1111" s="1"/>
  <c r="O370" i="1111" s="1"/>
  <c r="M351" i="1111"/>
  <c r="N351" i="1111" s="1"/>
  <c r="O351" i="1111" s="1"/>
  <c r="M346" i="1111"/>
  <c r="N346" i="1111" s="1"/>
  <c r="O346" i="1111" s="1"/>
  <c r="M331" i="1111"/>
  <c r="N331" i="1111" s="1"/>
  <c r="O331" i="1111" s="1"/>
  <c r="M315" i="1111"/>
  <c r="N315" i="1111" s="1"/>
  <c r="O315" i="1111" s="1"/>
  <c r="M754" i="1111"/>
  <c r="N754" i="1111" s="1"/>
  <c r="O754" i="1111" s="1"/>
  <c r="M748" i="1111"/>
  <c r="N748" i="1111" s="1"/>
  <c r="O748" i="1111" s="1"/>
  <c r="M742" i="1111"/>
  <c r="N742" i="1111" s="1"/>
  <c r="O742" i="1111" s="1"/>
  <c r="M736" i="1111"/>
  <c r="N736" i="1111" s="1"/>
  <c r="O736" i="1111" s="1"/>
  <c r="M730" i="1111"/>
  <c r="N730" i="1111" s="1"/>
  <c r="O730" i="1111" s="1"/>
  <c r="M724" i="1111"/>
  <c r="N724" i="1111" s="1"/>
  <c r="O724" i="1111" s="1"/>
  <c r="M718" i="1111"/>
  <c r="N718" i="1111" s="1"/>
  <c r="O718" i="1111" s="1"/>
  <c r="M712" i="1111"/>
  <c r="N712" i="1111" s="1"/>
  <c r="O712" i="1111" s="1"/>
  <c r="M706" i="1111"/>
  <c r="N706" i="1111" s="1"/>
  <c r="O706" i="1111" s="1"/>
  <c r="M700" i="1111"/>
  <c r="N700" i="1111" s="1"/>
  <c r="O700" i="1111" s="1"/>
  <c r="M694" i="1111"/>
  <c r="N694" i="1111" s="1"/>
  <c r="O694" i="1111" s="1"/>
  <c r="M688" i="1111"/>
  <c r="N688" i="1111" s="1"/>
  <c r="O688" i="1111" s="1"/>
  <c r="M682" i="1111"/>
  <c r="N682" i="1111" s="1"/>
  <c r="O682" i="1111" s="1"/>
  <c r="M676" i="1111"/>
  <c r="N676" i="1111" s="1"/>
  <c r="O676" i="1111" s="1"/>
  <c r="M670" i="1111"/>
  <c r="N670" i="1111" s="1"/>
  <c r="O670" i="1111" s="1"/>
  <c r="M664" i="1111"/>
  <c r="N664" i="1111" s="1"/>
  <c r="O664" i="1111" s="1"/>
  <c r="M658" i="1111"/>
  <c r="N658" i="1111" s="1"/>
  <c r="O658" i="1111" s="1"/>
  <c r="M652" i="1111"/>
  <c r="N652" i="1111" s="1"/>
  <c r="O652" i="1111" s="1"/>
  <c r="M646" i="1111"/>
  <c r="N646" i="1111" s="1"/>
  <c r="O646" i="1111" s="1"/>
  <c r="M640" i="1111"/>
  <c r="N640" i="1111" s="1"/>
  <c r="O640" i="1111" s="1"/>
  <c r="M634" i="1111"/>
  <c r="N634" i="1111" s="1"/>
  <c r="O634" i="1111" s="1"/>
  <c r="M628" i="1111"/>
  <c r="N628" i="1111" s="1"/>
  <c r="O628" i="1111" s="1"/>
  <c r="M622" i="1111"/>
  <c r="N622" i="1111" s="1"/>
  <c r="O622" i="1111" s="1"/>
  <c r="M616" i="1111"/>
  <c r="N616" i="1111" s="1"/>
  <c r="O616" i="1111" s="1"/>
  <c r="M610" i="1111"/>
  <c r="N610" i="1111" s="1"/>
  <c r="O610" i="1111" s="1"/>
  <c r="M604" i="1111"/>
  <c r="N604" i="1111" s="1"/>
  <c r="O604" i="1111" s="1"/>
  <c r="M598" i="1111"/>
  <c r="N598" i="1111" s="1"/>
  <c r="O598" i="1111" s="1"/>
  <c r="M592" i="1111"/>
  <c r="N592" i="1111" s="1"/>
  <c r="O592" i="1111" s="1"/>
  <c r="M586" i="1111"/>
  <c r="N586" i="1111" s="1"/>
  <c r="O586" i="1111" s="1"/>
  <c r="M570" i="1111"/>
  <c r="N570" i="1111" s="1"/>
  <c r="O570" i="1111" s="1"/>
  <c r="M535" i="1111"/>
  <c r="N535" i="1111" s="1"/>
  <c r="O535" i="1111" s="1"/>
  <c r="M493" i="1111"/>
  <c r="N493" i="1111" s="1"/>
  <c r="O493" i="1111" s="1"/>
  <c r="M488" i="1111"/>
  <c r="N488" i="1111" s="1"/>
  <c r="O488" i="1111" s="1"/>
  <c r="M479" i="1111"/>
  <c r="N479" i="1111" s="1"/>
  <c r="O479" i="1111" s="1"/>
  <c r="M470" i="1111"/>
  <c r="N470" i="1111" s="1"/>
  <c r="O470" i="1111" s="1"/>
  <c r="M456" i="1111"/>
  <c r="N456" i="1111" s="1"/>
  <c r="O456" i="1111" s="1"/>
  <c r="M447" i="1111"/>
  <c r="N447" i="1111" s="1"/>
  <c r="O447" i="1111" s="1"/>
  <c r="M438" i="1111"/>
  <c r="N438" i="1111" s="1"/>
  <c r="O438" i="1111" s="1"/>
  <c r="M409" i="1111"/>
  <c r="N409" i="1111" s="1"/>
  <c r="O409" i="1111" s="1"/>
  <c r="M404" i="1111"/>
  <c r="N404" i="1111" s="1"/>
  <c r="O404" i="1111" s="1"/>
  <c r="M399" i="1111"/>
  <c r="N399" i="1111" s="1"/>
  <c r="O399" i="1111" s="1"/>
  <c r="M379" i="1111"/>
  <c r="N379" i="1111" s="1"/>
  <c r="O379" i="1111" s="1"/>
  <c r="M374" i="1111"/>
  <c r="N374" i="1111" s="1"/>
  <c r="O374" i="1111" s="1"/>
  <c r="M355" i="1111"/>
  <c r="N355" i="1111" s="1"/>
  <c r="O355" i="1111" s="1"/>
  <c r="M350" i="1111"/>
  <c r="N350" i="1111" s="1"/>
  <c r="O350" i="1111" s="1"/>
  <c r="M330" i="1111"/>
  <c r="N330" i="1111" s="1"/>
  <c r="O330" i="1111" s="1"/>
  <c r="M325" i="1111"/>
  <c r="N325" i="1111" s="1"/>
  <c r="O325" i="1111" s="1"/>
  <c r="M505" i="1111"/>
  <c r="N505" i="1111" s="1"/>
  <c r="O505" i="1111" s="1"/>
  <c r="M364" i="1111"/>
  <c r="N364" i="1111" s="1"/>
  <c r="O364" i="1111" s="1"/>
  <c r="M335" i="1111"/>
  <c r="N335" i="1111" s="1"/>
  <c r="O335" i="1111" s="1"/>
  <c r="M320" i="1111"/>
  <c r="N320" i="1111" s="1"/>
  <c r="O320" i="1111" s="1"/>
  <c r="M306" i="1111"/>
  <c r="N306" i="1111" s="1"/>
  <c r="O306" i="1111" s="1"/>
  <c r="M301" i="1111"/>
  <c r="N301" i="1111" s="1"/>
  <c r="O301" i="1111" s="1"/>
  <c r="M290" i="1111"/>
  <c r="N290" i="1111" s="1"/>
  <c r="O290" i="1111" s="1"/>
  <c r="M285" i="1111"/>
  <c r="N285" i="1111" s="1"/>
  <c r="O285" i="1111" s="1"/>
  <c r="M274" i="1111"/>
  <c r="N274" i="1111" s="1"/>
  <c r="O274" i="1111" s="1"/>
  <c r="M269" i="1111"/>
  <c r="N269" i="1111" s="1"/>
  <c r="O269" i="1111" s="1"/>
  <c r="M246" i="1111"/>
  <c r="N246" i="1111" s="1"/>
  <c r="O246" i="1111" s="1"/>
  <c r="M240" i="1111"/>
  <c r="N240" i="1111" s="1"/>
  <c r="O240" i="1111" s="1"/>
  <c r="M234" i="1111"/>
  <c r="N234" i="1111" s="1"/>
  <c r="O234" i="1111" s="1"/>
  <c r="M217" i="1111"/>
  <c r="N217" i="1111" s="1"/>
  <c r="O217" i="1111" s="1"/>
  <c r="M211" i="1111"/>
  <c r="N211" i="1111" s="1"/>
  <c r="O211" i="1111" s="1"/>
  <c r="M205" i="1111"/>
  <c r="N205" i="1111" s="1"/>
  <c r="O205" i="1111" s="1"/>
  <c r="M182" i="1111"/>
  <c r="N182" i="1111" s="1"/>
  <c r="O182" i="1111" s="1"/>
  <c r="M176" i="1111"/>
  <c r="N176" i="1111" s="1"/>
  <c r="O176" i="1111" s="1"/>
  <c r="M170" i="1111"/>
  <c r="N170" i="1111" s="1"/>
  <c r="O170" i="1111" s="1"/>
  <c r="M153" i="1111"/>
  <c r="N153" i="1111" s="1"/>
  <c r="O153" i="1111" s="1"/>
  <c r="M147" i="1111"/>
  <c r="N147" i="1111" s="1"/>
  <c r="O147" i="1111" s="1"/>
  <c r="M141" i="1111"/>
  <c r="N141" i="1111" s="1"/>
  <c r="O141" i="1111" s="1"/>
  <c r="M118" i="1111"/>
  <c r="N118" i="1111" s="1"/>
  <c r="O118" i="1111" s="1"/>
  <c r="M112" i="1111"/>
  <c r="N112" i="1111" s="1"/>
  <c r="O112" i="1111" s="1"/>
  <c r="M106" i="1111"/>
  <c r="N106" i="1111" s="1"/>
  <c r="O106" i="1111" s="1"/>
  <c r="M89" i="1111"/>
  <c r="N89" i="1111" s="1"/>
  <c r="O89" i="1111" s="1"/>
  <c r="M78" i="1111"/>
  <c r="N78" i="1111" s="1"/>
  <c r="O78" i="1111" s="1"/>
  <c r="M73" i="1111"/>
  <c r="N73" i="1111" s="1"/>
  <c r="O73" i="1111" s="1"/>
  <c r="M62" i="1111"/>
  <c r="N62" i="1111" s="1"/>
  <c r="O62" i="1111" s="1"/>
  <c r="M57" i="1111"/>
  <c r="N57" i="1111" s="1"/>
  <c r="O57" i="1111" s="1"/>
  <c r="M46" i="1111"/>
  <c r="N46" i="1111" s="1"/>
  <c r="O46" i="1111" s="1"/>
  <c r="M41" i="1111"/>
  <c r="N41" i="1111" s="1"/>
  <c r="O41" i="1111" s="1"/>
  <c r="M30" i="1111"/>
  <c r="N30" i="1111" s="1"/>
  <c r="O30" i="1111" s="1"/>
  <c r="M25" i="1111"/>
  <c r="N25" i="1111" s="1"/>
  <c r="O25" i="1111" s="1"/>
  <c r="M14" i="1111"/>
  <c r="N14" i="1111" s="1"/>
  <c r="O14" i="1111" s="1"/>
  <c r="M414" i="1111"/>
  <c r="N414" i="1111" s="1"/>
  <c r="O414" i="1111" s="1"/>
  <c r="M212" i="1111"/>
  <c r="N212" i="1111" s="1"/>
  <c r="O212" i="1111" s="1"/>
  <c r="M581" i="1111"/>
  <c r="N581" i="1111" s="1"/>
  <c r="O581" i="1111" s="1"/>
  <c r="M540" i="1111"/>
  <c r="N540" i="1111" s="1"/>
  <c r="O540" i="1111" s="1"/>
  <c r="M521" i="1111"/>
  <c r="N521" i="1111" s="1"/>
  <c r="O521" i="1111" s="1"/>
  <c r="M484" i="1111"/>
  <c r="N484" i="1111" s="1"/>
  <c r="O484" i="1111" s="1"/>
  <c r="M429" i="1111"/>
  <c r="N429" i="1111" s="1"/>
  <c r="O429" i="1111" s="1"/>
  <c r="M377" i="1111"/>
  <c r="N377" i="1111" s="1"/>
  <c r="O377" i="1111" s="1"/>
  <c r="M348" i="1111"/>
  <c r="N348" i="1111" s="1"/>
  <c r="O348" i="1111" s="1"/>
  <c r="M319" i="1111"/>
  <c r="N319" i="1111" s="1"/>
  <c r="O319" i="1111" s="1"/>
  <c r="M311" i="1111"/>
  <c r="N311" i="1111" s="1"/>
  <c r="O311" i="1111" s="1"/>
  <c r="M295" i="1111"/>
  <c r="N295" i="1111" s="1"/>
  <c r="O295" i="1111" s="1"/>
  <c r="M279" i="1111"/>
  <c r="N279" i="1111" s="1"/>
  <c r="O279" i="1111" s="1"/>
  <c r="M263" i="1111"/>
  <c r="N263" i="1111" s="1"/>
  <c r="O263" i="1111" s="1"/>
  <c r="M257" i="1111"/>
  <c r="N257" i="1111" s="1"/>
  <c r="O257" i="1111" s="1"/>
  <c r="M251" i="1111"/>
  <c r="N251" i="1111" s="1"/>
  <c r="O251" i="1111" s="1"/>
  <c r="M228" i="1111"/>
  <c r="N228" i="1111" s="1"/>
  <c r="O228" i="1111" s="1"/>
  <c r="M222" i="1111"/>
  <c r="N222" i="1111" s="1"/>
  <c r="O222" i="1111" s="1"/>
  <c r="M199" i="1111"/>
  <c r="N199" i="1111" s="1"/>
  <c r="O199" i="1111" s="1"/>
  <c r="M193" i="1111"/>
  <c r="N193" i="1111" s="1"/>
  <c r="O193" i="1111" s="1"/>
  <c r="M187" i="1111"/>
  <c r="N187" i="1111" s="1"/>
  <c r="O187" i="1111" s="1"/>
  <c r="M164" i="1111"/>
  <c r="N164" i="1111" s="1"/>
  <c r="O164" i="1111" s="1"/>
  <c r="M158" i="1111"/>
  <c r="N158" i="1111" s="1"/>
  <c r="O158" i="1111" s="1"/>
  <c r="M135" i="1111"/>
  <c r="N135" i="1111" s="1"/>
  <c r="O135" i="1111" s="1"/>
  <c r="M129" i="1111"/>
  <c r="N129" i="1111" s="1"/>
  <c r="O129" i="1111" s="1"/>
  <c r="M123" i="1111"/>
  <c r="N123" i="1111" s="1"/>
  <c r="O123" i="1111" s="1"/>
  <c r="M100" i="1111"/>
  <c r="N100" i="1111" s="1"/>
  <c r="O100" i="1111" s="1"/>
  <c r="M94" i="1111"/>
  <c r="N94" i="1111" s="1"/>
  <c r="O94" i="1111" s="1"/>
  <c r="M83" i="1111"/>
  <c r="N83" i="1111" s="1"/>
  <c r="O83" i="1111" s="1"/>
  <c r="M67" i="1111"/>
  <c r="N67" i="1111" s="1"/>
  <c r="O67" i="1111" s="1"/>
  <c r="M51" i="1111"/>
  <c r="N51" i="1111" s="1"/>
  <c r="O51" i="1111" s="1"/>
  <c r="M35" i="1111"/>
  <c r="N35" i="1111" s="1"/>
  <c r="O35" i="1111" s="1"/>
  <c r="M19" i="1111"/>
  <c r="N19" i="1111" s="1"/>
  <c r="O19" i="1111" s="1"/>
  <c r="M3" i="1111"/>
  <c r="N3" i="1111" s="1"/>
  <c r="O3" i="1111" s="1"/>
  <c r="M565" i="1111"/>
  <c r="N565" i="1111" s="1"/>
  <c r="O565" i="1111" s="1"/>
  <c r="M434" i="1111"/>
  <c r="N434" i="1111" s="1"/>
  <c r="O434" i="1111" s="1"/>
  <c r="M337" i="1111"/>
  <c r="N337" i="1111" s="1"/>
  <c r="O337" i="1111" s="1"/>
  <c r="M177" i="1111"/>
  <c r="N177" i="1111" s="1"/>
  <c r="O177" i="1111" s="1"/>
  <c r="M580" i="1111"/>
  <c r="N580" i="1111" s="1"/>
  <c r="O580" i="1111" s="1"/>
  <c r="M559" i="1111"/>
  <c r="N559" i="1111" s="1"/>
  <c r="O559" i="1111" s="1"/>
  <c r="M520" i="1111"/>
  <c r="N520" i="1111" s="1"/>
  <c r="O520" i="1111" s="1"/>
  <c r="M502" i="1111"/>
  <c r="N502" i="1111" s="1"/>
  <c r="O502" i="1111" s="1"/>
  <c r="M465" i="1111"/>
  <c r="N465" i="1111" s="1"/>
  <c r="O465" i="1111" s="1"/>
  <c r="M428" i="1111"/>
  <c r="N428" i="1111" s="1"/>
  <c r="O428" i="1111" s="1"/>
  <c r="M361" i="1111"/>
  <c r="N361" i="1111" s="1"/>
  <c r="O361" i="1111" s="1"/>
  <c r="M300" i="1111"/>
  <c r="N300" i="1111" s="1"/>
  <c r="O300" i="1111" s="1"/>
  <c r="M284" i="1111"/>
  <c r="N284" i="1111" s="1"/>
  <c r="O284" i="1111" s="1"/>
  <c r="M268" i="1111"/>
  <c r="N268" i="1111" s="1"/>
  <c r="O268" i="1111" s="1"/>
  <c r="M245" i="1111"/>
  <c r="N245" i="1111" s="1"/>
  <c r="O245" i="1111" s="1"/>
  <c r="M239" i="1111"/>
  <c r="N239" i="1111" s="1"/>
  <c r="O239" i="1111" s="1"/>
  <c r="M216" i="1111"/>
  <c r="N216" i="1111" s="1"/>
  <c r="O216" i="1111" s="1"/>
  <c r="M210" i="1111"/>
  <c r="N210" i="1111" s="1"/>
  <c r="O210" i="1111" s="1"/>
  <c r="M204" i="1111"/>
  <c r="N204" i="1111" s="1"/>
  <c r="O204" i="1111" s="1"/>
  <c r="M181" i="1111"/>
  <c r="N181" i="1111" s="1"/>
  <c r="O181" i="1111" s="1"/>
  <c r="M175" i="1111"/>
  <c r="N175" i="1111" s="1"/>
  <c r="O175" i="1111" s="1"/>
  <c r="M152" i="1111"/>
  <c r="N152" i="1111" s="1"/>
  <c r="O152" i="1111" s="1"/>
  <c r="M146" i="1111"/>
  <c r="N146" i="1111" s="1"/>
  <c r="O146" i="1111" s="1"/>
  <c r="M140" i="1111"/>
  <c r="N140" i="1111" s="1"/>
  <c r="O140" i="1111" s="1"/>
  <c r="M117" i="1111"/>
  <c r="N117" i="1111" s="1"/>
  <c r="O117" i="1111" s="1"/>
  <c r="M111" i="1111"/>
  <c r="N111" i="1111" s="1"/>
  <c r="O111" i="1111" s="1"/>
  <c r="M88" i="1111"/>
  <c r="N88" i="1111" s="1"/>
  <c r="O88" i="1111" s="1"/>
  <c r="M72" i="1111"/>
  <c r="N72" i="1111" s="1"/>
  <c r="O72" i="1111" s="1"/>
  <c r="M56" i="1111"/>
  <c r="N56" i="1111" s="1"/>
  <c r="O56" i="1111" s="1"/>
  <c r="M40" i="1111"/>
  <c r="N40" i="1111" s="1"/>
  <c r="O40" i="1111" s="1"/>
  <c r="M24" i="1111"/>
  <c r="N24" i="1111" s="1"/>
  <c r="O24" i="1111" s="1"/>
  <c r="M8" i="1111"/>
  <c r="N8" i="1111" s="1"/>
  <c r="O8" i="1111" s="1"/>
  <c r="M557" i="1111"/>
  <c r="N557" i="1111" s="1"/>
  <c r="O557" i="1111" s="1"/>
  <c r="M538" i="1111"/>
  <c r="N538" i="1111" s="1"/>
  <c r="O538" i="1111" s="1"/>
  <c r="M500" i="1111"/>
  <c r="N500" i="1111" s="1"/>
  <c r="O500" i="1111" s="1"/>
  <c r="M482" i="1111"/>
  <c r="N482" i="1111" s="1"/>
  <c r="O482" i="1111" s="1"/>
  <c r="M445" i="1111"/>
  <c r="N445" i="1111" s="1"/>
  <c r="O445" i="1111" s="1"/>
  <c r="M407" i="1111"/>
  <c r="N407" i="1111" s="1"/>
  <c r="O407" i="1111" s="1"/>
  <c r="M389" i="1111"/>
  <c r="N389" i="1111" s="1"/>
  <c r="O389" i="1111" s="1"/>
  <c r="M360" i="1111"/>
  <c r="N360" i="1111" s="1"/>
  <c r="O360" i="1111" s="1"/>
  <c r="M310" i="1111"/>
  <c r="N310" i="1111" s="1"/>
  <c r="O310" i="1111" s="1"/>
  <c r="M305" i="1111"/>
  <c r="N305" i="1111" s="1"/>
  <c r="O305" i="1111" s="1"/>
  <c r="M294" i="1111"/>
  <c r="N294" i="1111" s="1"/>
  <c r="O294" i="1111" s="1"/>
  <c r="M289" i="1111"/>
  <c r="N289" i="1111" s="1"/>
  <c r="O289" i="1111" s="1"/>
  <c r="M278" i="1111"/>
  <c r="N278" i="1111" s="1"/>
  <c r="O278" i="1111" s="1"/>
  <c r="M273" i="1111"/>
  <c r="N273" i="1111" s="1"/>
  <c r="O273" i="1111" s="1"/>
  <c r="M262" i="1111"/>
  <c r="N262" i="1111" s="1"/>
  <c r="O262" i="1111" s="1"/>
  <c r="M256" i="1111"/>
  <c r="N256" i="1111" s="1"/>
  <c r="O256" i="1111" s="1"/>
  <c r="M250" i="1111"/>
  <c r="N250" i="1111" s="1"/>
  <c r="O250" i="1111" s="1"/>
  <c r="M233" i="1111"/>
  <c r="N233" i="1111" s="1"/>
  <c r="O233" i="1111" s="1"/>
  <c r="M227" i="1111"/>
  <c r="N227" i="1111" s="1"/>
  <c r="O227" i="1111" s="1"/>
  <c r="M221" i="1111"/>
  <c r="N221" i="1111" s="1"/>
  <c r="O221" i="1111" s="1"/>
  <c r="M198" i="1111"/>
  <c r="N198" i="1111" s="1"/>
  <c r="O198" i="1111" s="1"/>
  <c r="M192" i="1111"/>
  <c r="N192" i="1111" s="1"/>
  <c r="O192" i="1111" s="1"/>
  <c r="M186" i="1111"/>
  <c r="N186" i="1111" s="1"/>
  <c r="O186" i="1111" s="1"/>
  <c r="M169" i="1111"/>
  <c r="N169" i="1111" s="1"/>
  <c r="O169" i="1111" s="1"/>
  <c r="M163" i="1111"/>
  <c r="N163" i="1111" s="1"/>
  <c r="O163" i="1111" s="1"/>
  <c r="M157" i="1111"/>
  <c r="N157" i="1111" s="1"/>
  <c r="O157" i="1111" s="1"/>
  <c r="M134" i="1111"/>
  <c r="N134" i="1111" s="1"/>
  <c r="O134" i="1111" s="1"/>
  <c r="M128" i="1111"/>
  <c r="N128" i="1111" s="1"/>
  <c r="O128" i="1111" s="1"/>
  <c r="M122" i="1111"/>
  <c r="N122" i="1111" s="1"/>
  <c r="O122" i="1111" s="1"/>
  <c r="M105" i="1111"/>
  <c r="N105" i="1111" s="1"/>
  <c r="O105" i="1111" s="1"/>
  <c r="M99" i="1111"/>
  <c r="N99" i="1111" s="1"/>
  <c r="O99" i="1111" s="1"/>
  <c r="M93" i="1111"/>
  <c r="N93" i="1111" s="1"/>
  <c r="O93" i="1111" s="1"/>
  <c r="M82" i="1111"/>
  <c r="N82" i="1111" s="1"/>
  <c r="O82" i="1111" s="1"/>
  <c r="M77" i="1111"/>
  <c r="N77" i="1111" s="1"/>
  <c r="O77" i="1111" s="1"/>
  <c r="M66" i="1111"/>
  <c r="N66" i="1111" s="1"/>
  <c r="O66" i="1111" s="1"/>
  <c r="M61" i="1111"/>
  <c r="N61" i="1111" s="1"/>
  <c r="O61" i="1111" s="1"/>
  <c r="M50" i="1111"/>
  <c r="N50" i="1111" s="1"/>
  <c r="O50" i="1111" s="1"/>
  <c r="M45" i="1111"/>
  <c r="N45" i="1111" s="1"/>
  <c r="O45" i="1111" s="1"/>
  <c r="M34" i="1111"/>
  <c r="N34" i="1111" s="1"/>
  <c r="O34" i="1111" s="1"/>
  <c r="M29" i="1111"/>
  <c r="N29" i="1111" s="1"/>
  <c r="O29" i="1111" s="1"/>
  <c r="M18" i="1111"/>
  <c r="N18" i="1111" s="1"/>
  <c r="O18" i="1111" s="1"/>
  <c r="M13" i="1111"/>
  <c r="N13" i="1111" s="1"/>
  <c r="O13" i="1111" s="1"/>
  <c r="M507" i="1111"/>
  <c r="N507" i="1111" s="1"/>
  <c r="O507" i="1111" s="1"/>
  <c r="M395" i="1111"/>
  <c r="N395" i="1111" s="1"/>
  <c r="O395" i="1111" s="1"/>
  <c r="M206" i="1111"/>
  <c r="N206" i="1111" s="1"/>
  <c r="O206" i="1111" s="1"/>
  <c r="M516" i="1111"/>
  <c r="N516" i="1111" s="1"/>
  <c r="O516" i="1111" s="1"/>
  <c r="M498" i="1111"/>
  <c r="N498" i="1111" s="1"/>
  <c r="O498" i="1111" s="1"/>
  <c r="M461" i="1111"/>
  <c r="N461" i="1111" s="1"/>
  <c r="O461" i="1111" s="1"/>
  <c r="M424" i="1111"/>
  <c r="N424" i="1111" s="1"/>
  <c r="O424" i="1111" s="1"/>
  <c r="M388" i="1111"/>
  <c r="N388" i="1111" s="1"/>
  <c r="O388" i="1111" s="1"/>
  <c r="M345" i="1111"/>
  <c r="N345" i="1111" s="1"/>
  <c r="O345" i="1111" s="1"/>
  <c r="M299" i="1111"/>
  <c r="N299" i="1111" s="1"/>
  <c r="O299" i="1111" s="1"/>
  <c r="M283" i="1111"/>
  <c r="N283" i="1111" s="1"/>
  <c r="O283" i="1111" s="1"/>
  <c r="M267" i="1111"/>
  <c r="N267" i="1111" s="1"/>
  <c r="O267" i="1111" s="1"/>
  <c r="M244" i="1111"/>
  <c r="N244" i="1111" s="1"/>
  <c r="O244" i="1111" s="1"/>
  <c r="M238" i="1111"/>
  <c r="N238" i="1111" s="1"/>
  <c r="O238" i="1111" s="1"/>
  <c r="M215" i="1111"/>
  <c r="N215" i="1111" s="1"/>
  <c r="O215" i="1111" s="1"/>
  <c r="M209" i="1111"/>
  <c r="N209" i="1111" s="1"/>
  <c r="O209" i="1111" s="1"/>
  <c r="M203" i="1111"/>
  <c r="N203" i="1111" s="1"/>
  <c r="O203" i="1111" s="1"/>
  <c r="M180" i="1111"/>
  <c r="N180" i="1111" s="1"/>
  <c r="O180" i="1111" s="1"/>
  <c r="M174" i="1111"/>
  <c r="N174" i="1111" s="1"/>
  <c r="O174" i="1111" s="1"/>
  <c r="M151" i="1111"/>
  <c r="N151" i="1111" s="1"/>
  <c r="O151" i="1111" s="1"/>
  <c r="M145" i="1111"/>
  <c r="N145" i="1111" s="1"/>
  <c r="O145" i="1111" s="1"/>
  <c r="M139" i="1111"/>
  <c r="N139" i="1111" s="1"/>
  <c r="O139" i="1111" s="1"/>
  <c r="M116" i="1111"/>
  <c r="N116" i="1111" s="1"/>
  <c r="O116" i="1111" s="1"/>
  <c r="M110" i="1111"/>
  <c r="N110" i="1111" s="1"/>
  <c r="O110" i="1111" s="1"/>
  <c r="M87" i="1111"/>
  <c r="N87" i="1111" s="1"/>
  <c r="O87" i="1111" s="1"/>
  <c r="M71" i="1111"/>
  <c r="N71" i="1111" s="1"/>
  <c r="O71" i="1111" s="1"/>
  <c r="M55" i="1111"/>
  <c r="N55" i="1111" s="1"/>
  <c r="O55" i="1111" s="1"/>
  <c r="M39" i="1111"/>
  <c r="N39" i="1111" s="1"/>
  <c r="O39" i="1111" s="1"/>
  <c r="M23" i="1111"/>
  <c r="N23" i="1111" s="1"/>
  <c r="O23" i="1111" s="1"/>
  <c r="M7" i="1111"/>
  <c r="N7" i="1111" s="1"/>
  <c r="O7" i="1111" s="1"/>
  <c r="M241" i="1111"/>
  <c r="N241" i="1111" s="1"/>
  <c r="O241" i="1111" s="1"/>
  <c r="M575" i="1111"/>
  <c r="N575" i="1111" s="1"/>
  <c r="O575" i="1111" s="1"/>
  <c r="M554" i="1111"/>
  <c r="N554" i="1111" s="1"/>
  <c r="O554" i="1111" s="1"/>
  <c r="M460" i="1111"/>
  <c r="N460" i="1111" s="1"/>
  <c r="O460" i="1111" s="1"/>
  <c r="M442" i="1111"/>
  <c r="N442" i="1111" s="1"/>
  <c r="O442" i="1111" s="1"/>
  <c r="M423" i="1111"/>
  <c r="N423" i="1111" s="1"/>
  <c r="O423" i="1111" s="1"/>
  <c r="M372" i="1111"/>
  <c r="N372" i="1111" s="1"/>
  <c r="O372" i="1111" s="1"/>
  <c r="M328" i="1111"/>
  <c r="N328" i="1111" s="1"/>
  <c r="O328" i="1111" s="1"/>
  <c r="M304" i="1111"/>
  <c r="N304" i="1111" s="1"/>
  <c r="O304" i="1111" s="1"/>
  <c r="M288" i="1111"/>
  <c r="N288" i="1111" s="1"/>
  <c r="O288" i="1111" s="1"/>
  <c r="M272" i="1111"/>
  <c r="N272" i="1111" s="1"/>
  <c r="O272" i="1111" s="1"/>
  <c r="M261" i="1111"/>
  <c r="N261" i="1111" s="1"/>
  <c r="O261" i="1111" s="1"/>
  <c r="M255" i="1111"/>
  <c r="N255" i="1111" s="1"/>
  <c r="O255" i="1111" s="1"/>
  <c r="M232" i="1111"/>
  <c r="N232" i="1111" s="1"/>
  <c r="O232" i="1111" s="1"/>
  <c r="M226" i="1111"/>
  <c r="N226" i="1111" s="1"/>
  <c r="O226" i="1111" s="1"/>
  <c r="M220" i="1111"/>
  <c r="N220" i="1111" s="1"/>
  <c r="O220" i="1111" s="1"/>
  <c r="M197" i="1111"/>
  <c r="N197" i="1111" s="1"/>
  <c r="O197" i="1111" s="1"/>
  <c r="M191" i="1111"/>
  <c r="N191" i="1111" s="1"/>
  <c r="O191" i="1111" s="1"/>
  <c r="M168" i="1111"/>
  <c r="N168" i="1111" s="1"/>
  <c r="O168" i="1111" s="1"/>
  <c r="M162" i="1111"/>
  <c r="N162" i="1111" s="1"/>
  <c r="O162" i="1111" s="1"/>
  <c r="M156" i="1111"/>
  <c r="N156" i="1111" s="1"/>
  <c r="O156" i="1111" s="1"/>
  <c r="M133" i="1111"/>
  <c r="N133" i="1111" s="1"/>
  <c r="O133" i="1111" s="1"/>
  <c r="M127" i="1111"/>
  <c r="N127" i="1111" s="1"/>
  <c r="O127" i="1111" s="1"/>
  <c r="M104" i="1111"/>
  <c r="N104" i="1111" s="1"/>
  <c r="O104" i="1111" s="1"/>
  <c r="M98" i="1111"/>
  <c r="N98" i="1111" s="1"/>
  <c r="O98" i="1111" s="1"/>
  <c r="M92" i="1111"/>
  <c r="N92" i="1111" s="1"/>
  <c r="O92" i="1111" s="1"/>
  <c r="M76" i="1111"/>
  <c r="N76" i="1111" s="1"/>
  <c r="O76" i="1111" s="1"/>
  <c r="M60" i="1111"/>
  <c r="N60" i="1111" s="1"/>
  <c r="O60" i="1111" s="1"/>
  <c r="M44" i="1111"/>
  <c r="N44" i="1111" s="1"/>
  <c r="O44" i="1111" s="1"/>
  <c r="M28" i="1111"/>
  <c r="N28" i="1111" s="1"/>
  <c r="O28" i="1111" s="1"/>
  <c r="M12" i="1111"/>
  <c r="N12" i="1111" s="1"/>
  <c r="O12" i="1111" s="1"/>
  <c r="M573" i="1111"/>
  <c r="N573" i="1111" s="1"/>
  <c r="O573" i="1111" s="1"/>
  <c r="M552" i="1111"/>
  <c r="N552" i="1111" s="1"/>
  <c r="O552" i="1111" s="1"/>
  <c r="M533" i="1111"/>
  <c r="N533" i="1111" s="1"/>
  <c r="O533" i="1111" s="1"/>
  <c r="M514" i="1111"/>
  <c r="N514" i="1111" s="1"/>
  <c r="O514" i="1111" s="1"/>
  <c r="M477" i="1111"/>
  <c r="N477" i="1111" s="1"/>
  <c r="O477" i="1111" s="1"/>
  <c r="M402" i="1111"/>
  <c r="N402" i="1111" s="1"/>
  <c r="O402" i="1111" s="1"/>
  <c r="M385" i="1111"/>
  <c r="N385" i="1111" s="1"/>
  <c r="O385" i="1111" s="1"/>
  <c r="M356" i="1111"/>
  <c r="N356" i="1111" s="1"/>
  <c r="O356" i="1111" s="1"/>
  <c r="M326" i="1111"/>
  <c r="N326" i="1111" s="1"/>
  <c r="O326" i="1111" s="1"/>
  <c r="M314" i="1111"/>
  <c r="N314" i="1111" s="1"/>
  <c r="O314" i="1111" s="1"/>
  <c r="M309" i="1111"/>
  <c r="N309" i="1111" s="1"/>
  <c r="O309" i="1111" s="1"/>
  <c r="M298" i="1111"/>
  <c r="N298" i="1111" s="1"/>
  <c r="O298" i="1111" s="1"/>
  <c r="M293" i="1111"/>
  <c r="N293" i="1111" s="1"/>
  <c r="O293" i="1111" s="1"/>
  <c r="M282" i="1111"/>
  <c r="N282" i="1111" s="1"/>
  <c r="O282" i="1111" s="1"/>
  <c r="M277" i="1111"/>
  <c r="N277" i="1111" s="1"/>
  <c r="O277" i="1111" s="1"/>
  <c r="M266" i="1111"/>
  <c r="N266" i="1111" s="1"/>
  <c r="O266" i="1111" s="1"/>
  <c r="M249" i="1111"/>
  <c r="N249" i="1111" s="1"/>
  <c r="O249" i="1111" s="1"/>
  <c r="M243" i="1111"/>
  <c r="N243" i="1111" s="1"/>
  <c r="O243" i="1111" s="1"/>
  <c r="M237" i="1111"/>
  <c r="N237" i="1111" s="1"/>
  <c r="O237" i="1111" s="1"/>
  <c r="M214" i="1111"/>
  <c r="N214" i="1111" s="1"/>
  <c r="O214" i="1111" s="1"/>
  <c r="M208" i="1111"/>
  <c r="N208" i="1111" s="1"/>
  <c r="O208" i="1111" s="1"/>
  <c r="M202" i="1111"/>
  <c r="N202" i="1111" s="1"/>
  <c r="O202" i="1111" s="1"/>
  <c r="M185" i="1111"/>
  <c r="N185" i="1111" s="1"/>
  <c r="O185" i="1111" s="1"/>
  <c r="M179" i="1111"/>
  <c r="N179" i="1111" s="1"/>
  <c r="O179" i="1111" s="1"/>
  <c r="M173" i="1111"/>
  <c r="N173" i="1111" s="1"/>
  <c r="O173" i="1111" s="1"/>
  <c r="M150" i="1111"/>
  <c r="N150" i="1111" s="1"/>
  <c r="O150" i="1111" s="1"/>
  <c r="M144" i="1111"/>
  <c r="N144" i="1111" s="1"/>
  <c r="O144" i="1111" s="1"/>
  <c r="M138" i="1111"/>
  <c r="N138" i="1111" s="1"/>
  <c r="O138" i="1111" s="1"/>
  <c r="M121" i="1111"/>
  <c r="N121" i="1111" s="1"/>
  <c r="O121" i="1111" s="1"/>
  <c r="M115" i="1111"/>
  <c r="N115" i="1111" s="1"/>
  <c r="O115" i="1111" s="1"/>
  <c r="M109" i="1111"/>
  <c r="N109" i="1111" s="1"/>
  <c r="O109" i="1111" s="1"/>
  <c r="M86" i="1111"/>
  <c r="N86" i="1111" s="1"/>
  <c r="O86" i="1111" s="1"/>
  <c r="M81" i="1111"/>
  <c r="N81" i="1111" s="1"/>
  <c r="O81" i="1111" s="1"/>
  <c r="M70" i="1111"/>
  <c r="N70" i="1111" s="1"/>
  <c r="O70" i="1111" s="1"/>
  <c r="M65" i="1111"/>
  <c r="N65" i="1111" s="1"/>
  <c r="O65" i="1111" s="1"/>
  <c r="M54" i="1111"/>
  <c r="N54" i="1111" s="1"/>
  <c r="O54" i="1111" s="1"/>
  <c r="M49" i="1111"/>
  <c r="N49" i="1111" s="1"/>
  <c r="O49" i="1111" s="1"/>
  <c r="M38" i="1111"/>
  <c r="N38" i="1111" s="1"/>
  <c r="O38" i="1111" s="1"/>
  <c r="M33" i="1111"/>
  <c r="N33" i="1111" s="1"/>
  <c r="O33" i="1111" s="1"/>
  <c r="M22" i="1111"/>
  <c r="N22" i="1111" s="1"/>
  <c r="O22" i="1111" s="1"/>
  <c r="M17" i="1111"/>
  <c r="N17" i="1111" s="1"/>
  <c r="O17" i="1111" s="1"/>
  <c r="M6" i="1111"/>
  <c r="N6" i="1111" s="1"/>
  <c r="O6" i="1111" s="1"/>
  <c r="M545" i="1111"/>
  <c r="N545" i="1111" s="1"/>
  <c r="O545" i="1111" s="1"/>
  <c r="M291" i="1111"/>
  <c r="N291" i="1111" s="1"/>
  <c r="O291" i="1111" s="1"/>
  <c r="M550" i="1111"/>
  <c r="N550" i="1111" s="1"/>
  <c r="O550" i="1111" s="1"/>
  <c r="M419" i="1111"/>
  <c r="N419" i="1111" s="1"/>
  <c r="O419" i="1111" s="1"/>
  <c r="M384" i="1111"/>
  <c r="N384" i="1111" s="1"/>
  <c r="O384" i="1111" s="1"/>
  <c r="M341" i="1111"/>
  <c r="N341" i="1111" s="1"/>
  <c r="O341" i="1111" s="1"/>
  <c r="M303" i="1111"/>
  <c r="N303" i="1111" s="1"/>
  <c r="O303" i="1111" s="1"/>
  <c r="M287" i="1111"/>
  <c r="N287" i="1111" s="1"/>
  <c r="O287" i="1111" s="1"/>
  <c r="M271" i="1111"/>
  <c r="N271" i="1111" s="1"/>
  <c r="O271" i="1111" s="1"/>
  <c r="M260" i="1111"/>
  <c r="N260" i="1111" s="1"/>
  <c r="O260" i="1111" s="1"/>
  <c r="M254" i="1111"/>
  <c r="N254" i="1111" s="1"/>
  <c r="O254" i="1111" s="1"/>
  <c r="M231" i="1111"/>
  <c r="N231" i="1111" s="1"/>
  <c r="O231" i="1111" s="1"/>
  <c r="M225" i="1111"/>
  <c r="N225" i="1111" s="1"/>
  <c r="O225" i="1111" s="1"/>
  <c r="M219" i="1111"/>
  <c r="N219" i="1111" s="1"/>
  <c r="O219" i="1111" s="1"/>
  <c r="M196" i="1111"/>
  <c r="N196" i="1111" s="1"/>
  <c r="O196" i="1111" s="1"/>
  <c r="M190" i="1111"/>
  <c r="N190" i="1111" s="1"/>
  <c r="O190" i="1111" s="1"/>
  <c r="M167" i="1111"/>
  <c r="N167" i="1111" s="1"/>
  <c r="O167" i="1111" s="1"/>
  <c r="M161" i="1111"/>
  <c r="N161" i="1111" s="1"/>
  <c r="O161" i="1111" s="1"/>
  <c r="M155" i="1111"/>
  <c r="N155" i="1111" s="1"/>
  <c r="O155" i="1111" s="1"/>
  <c r="M132" i="1111"/>
  <c r="N132" i="1111" s="1"/>
  <c r="O132" i="1111" s="1"/>
  <c r="M126" i="1111"/>
  <c r="N126" i="1111" s="1"/>
  <c r="O126" i="1111" s="1"/>
  <c r="M103" i="1111"/>
  <c r="N103" i="1111" s="1"/>
  <c r="O103" i="1111" s="1"/>
  <c r="M97" i="1111"/>
  <c r="N97" i="1111" s="1"/>
  <c r="O97" i="1111" s="1"/>
  <c r="M91" i="1111"/>
  <c r="N91" i="1111" s="1"/>
  <c r="O91" i="1111" s="1"/>
  <c r="M75" i="1111"/>
  <c r="N75" i="1111" s="1"/>
  <c r="O75" i="1111" s="1"/>
  <c r="M59" i="1111"/>
  <c r="N59" i="1111" s="1"/>
  <c r="O59" i="1111" s="1"/>
  <c r="M43" i="1111"/>
  <c r="N43" i="1111" s="1"/>
  <c r="O43" i="1111" s="1"/>
  <c r="M27" i="1111"/>
  <c r="N27" i="1111" s="1"/>
  <c r="O27" i="1111" s="1"/>
  <c r="M11" i="1111"/>
  <c r="N11" i="1111" s="1"/>
  <c r="O11" i="1111" s="1"/>
  <c r="M247" i="1111"/>
  <c r="N247" i="1111" s="1"/>
  <c r="O247" i="1111" s="1"/>
  <c r="M549" i="1111"/>
  <c r="N549" i="1111" s="1"/>
  <c r="O549" i="1111" s="1"/>
  <c r="M530" i="1111"/>
  <c r="N530" i="1111" s="1"/>
  <c r="O530" i="1111" s="1"/>
  <c r="M511" i="1111"/>
  <c r="N511" i="1111" s="1"/>
  <c r="O511" i="1111" s="1"/>
  <c r="M474" i="1111"/>
  <c r="N474" i="1111" s="1"/>
  <c r="O474" i="1111" s="1"/>
  <c r="M418" i="1111"/>
  <c r="N418" i="1111" s="1"/>
  <c r="O418" i="1111" s="1"/>
  <c r="M369" i="1111"/>
  <c r="N369" i="1111" s="1"/>
  <c r="O369" i="1111" s="1"/>
  <c r="M340" i="1111"/>
  <c r="N340" i="1111" s="1"/>
  <c r="O340" i="1111" s="1"/>
  <c r="M308" i="1111"/>
  <c r="N308" i="1111" s="1"/>
  <c r="O308" i="1111" s="1"/>
  <c r="M292" i="1111"/>
  <c r="N292" i="1111" s="1"/>
  <c r="O292" i="1111" s="1"/>
  <c r="M276" i="1111"/>
  <c r="N276" i="1111" s="1"/>
  <c r="O276" i="1111" s="1"/>
  <c r="M248" i="1111"/>
  <c r="N248" i="1111" s="1"/>
  <c r="O248" i="1111" s="1"/>
  <c r="M242" i="1111"/>
  <c r="N242" i="1111" s="1"/>
  <c r="O242" i="1111" s="1"/>
  <c r="M236" i="1111"/>
  <c r="N236" i="1111" s="1"/>
  <c r="O236" i="1111" s="1"/>
  <c r="M213" i="1111"/>
  <c r="N213" i="1111" s="1"/>
  <c r="O213" i="1111" s="1"/>
  <c r="M207" i="1111"/>
  <c r="N207" i="1111" s="1"/>
  <c r="O207" i="1111" s="1"/>
  <c r="M184" i="1111"/>
  <c r="N184" i="1111" s="1"/>
  <c r="O184" i="1111" s="1"/>
  <c r="M178" i="1111"/>
  <c r="N178" i="1111" s="1"/>
  <c r="O178" i="1111" s="1"/>
  <c r="M172" i="1111"/>
  <c r="N172" i="1111" s="1"/>
  <c r="O172" i="1111" s="1"/>
  <c r="M149" i="1111"/>
  <c r="N149" i="1111" s="1"/>
  <c r="O149" i="1111" s="1"/>
  <c r="M143" i="1111"/>
  <c r="N143" i="1111" s="1"/>
  <c r="O143" i="1111" s="1"/>
  <c r="M120" i="1111"/>
  <c r="N120" i="1111" s="1"/>
  <c r="O120" i="1111" s="1"/>
  <c r="M114" i="1111"/>
  <c r="N114" i="1111" s="1"/>
  <c r="O114" i="1111" s="1"/>
  <c r="M108" i="1111"/>
  <c r="N108" i="1111" s="1"/>
  <c r="O108" i="1111" s="1"/>
  <c r="M80" i="1111"/>
  <c r="N80" i="1111" s="1"/>
  <c r="O80" i="1111" s="1"/>
  <c r="M64" i="1111"/>
  <c r="N64" i="1111" s="1"/>
  <c r="O64" i="1111" s="1"/>
  <c r="M48" i="1111"/>
  <c r="N48" i="1111" s="1"/>
  <c r="O48" i="1111" s="1"/>
  <c r="M32" i="1111"/>
  <c r="N32" i="1111" s="1"/>
  <c r="O32" i="1111" s="1"/>
  <c r="M16" i="1111"/>
  <c r="N16" i="1111" s="1"/>
  <c r="O16" i="1111" s="1"/>
  <c r="M380" i="1111"/>
  <c r="N380" i="1111" s="1"/>
  <c r="O380" i="1111" s="1"/>
  <c r="M275" i="1111"/>
  <c r="N275" i="1111" s="1"/>
  <c r="O275" i="1111" s="1"/>
  <c r="M183" i="1111"/>
  <c r="N183" i="1111" s="1"/>
  <c r="O183" i="1111" s="1"/>
  <c r="M528" i="1111"/>
  <c r="N528" i="1111" s="1"/>
  <c r="O528" i="1111" s="1"/>
  <c r="M491" i="1111"/>
  <c r="N491" i="1111" s="1"/>
  <c r="O491" i="1111" s="1"/>
  <c r="M436" i="1111"/>
  <c r="N436" i="1111" s="1"/>
  <c r="O436" i="1111" s="1"/>
  <c r="M397" i="1111"/>
  <c r="N397" i="1111" s="1"/>
  <c r="O397" i="1111" s="1"/>
  <c r="M353" i="1111"/>
  <c r="N353" i="1111" s="1"/>
  <c r="O353" i="1111" s="1"/>
  <c r="M323" i="1111"/>
  <c r="N323" i="1111" s="1"/>
  <c r="O323" i="1111" s="1"/>
  <c r="M313" i="1111"/>
  <c r="N313" i="1111" s="1"/>
  <c r="O313" i="1111" s="1"/>
  <c r="M302" i="1111"/>
  <c r="N302" i="1111" s="1"/>
  <c r="O302" i="1111" s="1"/>
  <c r="M297" i="1111"/>
  <c r="N297" i="1111" s="1"/>
  <c r="O297" i="1111" s="1"/>
  <c r="M286" i="1111"/>
  <c r="N286" i="1111" s="1"/>
  <c r="O286" i="1111" s="1"/>
  <c r="M281" i="1111"/>
  <c r="N281" i="1111" s="1"/>
  <c r="O281" i="1111" s="1"/>
  <c r="M270" i="1111"/>
  <c r="N270" i="1111" s="1"/>
  <c r="O270" i="1111" s="1"/>
  <c r="M265" i="1111"/>
  <c r="N265" i="1111" s="1"/>
  <c r="O265" i="1111" s="1"/>
  <c r="M259" i="1111"/>
  <c r="N259" i="1111" s="1"/>
  <c r="O259" i="1111" s="1"/>
  <c r="M253" i="1111"/>
  <c r="N253" i="1111" s="1"/>
  <c r="O253" i="1111" s="1"/>
  <c r="M230" i="1111"/>
  <c r="N230" i="1111" s="1"/>
  <c r="O230" i="1111" s="1"/>
  <c r="M224" i="1111"/>
  <c r="N224" i="1111" s="1"/>
  <c r="O224" i="1111" s="1"/>
  <c r="M218" i="1111"/>
  <c r="N218" i="1111" s="1"/>
  <c r="O218" i="1111" s="1"/>
  <c r="M201" i="1111"/>
  <c r="N201" i="1111" s="1"/>
  <c r="O201" i="1111" s="1"/>
  <c r="M195" i="1111"/>
  <c r="N195" i="1111" s="1"/>
  <c r="O195" i="1111" s="1"/>
  <c r="M189" i="1111"/>
  <c r="N189" i="1111" s="1"/>
  <c r="O189" i="1111" s="1"/>
  <c r="M166" i="1111"/>
  <c r="N166" i="1111" s="1"/>
  <c r="O166" i="1111" s="1"/>
  <c r="M160" i="1111"/>
  <c r="N160" i="1111" s="1"/>
  <c r="O160" i="1111" s="1"/>
  <c r="M154" i="1111"/>
  <c r="N154" i="1111" s="1"/>
  <c r="O154" i="1111" s="1"/>
  <c r="M137" i="1111"/>
  <c r="N137" i="1111" s="1"/>
  <c r="O137" i="1111" s="1"/>
  <c r="M131" i="1111"/>
  <c r="N131" i="1111" s="1"/>
  <c r="O131" i="1111" s="1"/>
  <c r="M125" i="1111"/>
  <c r="N125" i="1111" s="1"/>
  <c r="O125" i="1111" s="1"/>
  <c r="M102" i="1111"/>
  <c r="N102" i="1111" s="1"/>
  <c r="O102" i="1111" s="1"/>
  <c r="M96" i="1111"/>
  <c r="N96" i="1111" s="1"/>
  <c r="O96" i="1111" s="1"/>
  <c r="M90" i="1111"/>
  <c r="N90" i="1111" s="1"/>
  <c r="O90" i="1111" s="1"/>
  <c r="M85" i="1111"/>
  <c r="N85" i="1111" s="1"/>
  <c r="O85" i="1111" s="1"/>
  <c r="M74" i="1111"/>
  <c r="N74" i="1111" s="1"/>
  <c r="O74" i="1111" s="1"/>
  <c r="M69" i="1111"/>
  <c r="N69" i="1111" s="1"/>
  <c r="O69" i="1111" s="1"/>
  <c r="M58" i="1111"/>
  <c r="N58" i="1111" s="1"/>
  <c r="O58" i="1111" s="1"/>
  <c r="M53" i="1111"/>
  <c r="N53" i="1111" s="1"/>
  <c r="O53" i="1111" s="1"/>
  <c r="M42" i="1111"/>
  <c r="N42" i="1111" s="1"/>
  <c r="O42" i="1111" s="1"/>
  <c r="M37" i="1111"/>
  <c r="N37" i="1111" s="1"/>
  <c r="O37" i="1111" s="1"/>
  <c r="M26" i="1111"/>
  <c r="N26" i="1111" s="1"/>
  <c r="O26" i="1111" s="1"/>
  <c r="M21" i="1111"/>
  <c r="N21" i="1111" s="1"/>
  <c r="O21" i="1111" s="1"/>
  <c r="M10" i="1111"/>
  <c r="N10" i="1111" s="1"/>
  <c r="O10" i="1111" s="1"/>
  <c r="M5" i="1111"/>
  <c r="N5" i="1111" s="1"/>
  <c r="O5" i="1111" s="1"/>
  <c r="M564" i="1111"/>
  <c r="N564" i="1111" s="1"/>
  <c r="O564" i="1111" s="1"/>
  <c r="M544" i="1111"/>
  <c r="N544" i="1111" s="1"/>
  <c r="O544" i="1111" s="1"/>
  <c r="M525" i="1111"/>
  <c r="N525" i="1111" s="1"/>
  <c r="O525" i="1111" s="1"/>
  <c r="M451" i="1111"/>
  <c r="N451" i="1111" s="1"/>
  <c r="O451" i="1111" s="1"/>
  <c r="M433" i="1111"/>
  <c r="N433" i="1111" s="1"/>
  <c r="O433" i="1111" s="1"/>
  <c r="M394" i="1111"/>
  <c r="N394" i="1111" s="1"/>
  <c r="O394" i="1111" s="1"/>
  <c r="M365" i="1111"/>
  <c r="N365" i="1111" s="1"/>
  <c r="O365" i="1111" s="1"/>
  <c r="M336" i="1111"/>
  <c r="N336" i="1111" s="1"/>
  <c r="O336" i="1111" s="1"/>
  <c r="M321" i="1111"/>
  <c r="N321" i="1111" s="1"/>
  <c r="O321" i="1111" s="1"/>
  <c r="M312" i="1111"/>
  <c r="N312" i="1111" s="1"/>
  <c r="O312" i="1111" s="1"/>
  <c r="M296" i="1111"/>
  <c r="N296" i="1111" s="1"/>
  <c r="O296" i="1111" s="1"/>
  <c r="M280" i="1111"/>
  <c r="N280" i="1111" s="1"/>
  <c r="O280" i="1111" s="1"/>
  <c r="M264" i="1111"/>
  <c r="N264" i="1111" s="1"/>
  <c r="O264" i="1111" s="1"/>
  <c r="M258" i="1111"/>
  <c r="N258" i="1111" s="1"/>
  <c r="O258" i="1111" s="1"/>
  <c r="M252" i="1111"/>
  <c r="N252" i="1111" s="1"/>
  <c r="O252" i="1111" s="1"/>
  <c r="M229" i="1111"/>
  <c r="N229" i="1111" s="1"/>
  <c r="O229" i="1111" s="1"/>
  <c r="M223" i="1111"/>
  <c r="N223" i="1111" s="1"/>
  <c r="O223" i="1111" s="1"/>
  <c r="M200" i="1111"/>
  <c r="N200" i="1111" s="1"/>
  <c r="O200" i="1111" s="1"/>
  <c r="M194" i="1111"/>
  <c r="N194" i="1111" s="1"/>
  <c r="O194" i="1111" s="1"/>
  <c r="M188" i="1111"/>
  <c r="N188" i="1111" s="1"/>
  <c r="O188" i="1111" s="1"/>
  <c r="M165" i="1111"/>
  <c r="N165" i="1111" s="1"/>
  <c r="O165" i="1111" s="1"/>
  <c r="M159" i="1111"/>
  <c r="N159" i="1111" s="1"/>
  <c r="O159" i="1111" s="1"/>
  <c r="M136" i="1111"/>
  <c r="N136" i="1111" s="1"/>
  <c r="O136" i="1111" s="1"/>
  <c r="M130" i="1111"/>
  <c r="N130" i="1111" s="1"/>
  <c r="O130" i="1111" s="1"/>
  <c r="M124" i="1111"/>
  <c r="N124" i="1111" s="1"/>
  <c r="O124" i="1111" s="1"/>
  <c r="M101" i="1111"/>
  <c r="N101" i="1111" s="1"/>
  <c r="O101" i="1111" s="1"/>
  <c r="M95" i="1111"/>
  <c r="N95" i="1111" s="1"/>
  <c r="O95" i="1111" s="1"/>
  <c r="M84" i="1111"/>
  <c r="N84" i="1111" s="1"/>
  <c r="O84" i="1111" s="1"/>
  <c r="M68" i="1111"/>
  <c r="N68" i="1111" s="1"/>
  <c r="O68" i="1111" s="1"/>
  <c r="M52" i="1111"/>
  <c r="N52" i="1111" s="1"/>
  <c r="O52" i="1111" s="1"/>
  <c r="M36" i="1111"/>
  <c r="N36" i="1111" s="1"/>
  <c r="O36" i="1111" s="1"/>
  <c r="M20" i="1111"/>
  <c r="N20" i="1111" s="1"/>
  <c r="O20" i="1111" s="1"/>
  <c r="M4" i="1111"/>
  <c r="N4" i="1111" s="1"/>
  <c r="O4" i="1111" s="1"/>
  <c r="M9" i="1111"/>
  <c r="N9" i="1111" s="1"/>
  <c r="O9" i="1111" s="1"/>
  <c r="M526" i="1111"/>
  <c r="N526" i="1111" s="1"/>
  <c r="O526" i="1111" s="1"/>
  <c r="M307" i="1111"/>
  <c r="N307" i="1111" s="1"/>
  <c r="O307" i="1111" s="1"/>
  <c r="M235" i="1111"/>
  <c r="N235" i="1111" s="1"/>
  <c r="O235" i="1111" s="1"/>
  <c r="M171" i="1111"/>
  <c r="N171" i="1111" s="1"/>
  <c r="O171" i="1111" s="1"/>
  <c r="M148" i="1111"/>
  <c r="N148" i="1111" s="1"/>
  <c r="O148" i="1111" s="1"/>
  <c r="M79" i="1111"/>
  <c r="N79" i="1111" s="1"/>
  <c r="O79" i="1111" s="1"/>
  <c r="M15" i="1111"/>
  <c r="N15" i="1111" s="1"/>
  <c r="O15" i="1111" s="1"/>
  <c r="M107" i="1111"/>
  <c r="N107" i="1111" s="1"/>
  <c r="O107" i="1111" s="1"/>
  <c r="M31" i="1111"/>
  <c r="N31" i="1111" s="1"/>
  <c r="O31" i="1111" s="1"/>
  <c r="M142" i="1111"/>
  <c r="N142" i="1111" s="1"/>
  <c r="O142" i="1111" s="1"/>
  <c r="M113" i="1111"/>
  <c r="N113" i="1111" s="1"/>
  <c r="O113" i="1111" s="1"/>
  <c r="M63" i="1111"/>
  <c r="N63" i="1111" s="1"/>
  <c r="O63" i="1111" s="1"/>
  <c r="M119" i="1111"/>
  <c r="N119" i="1111" s="1"/>
  <c r="O119" i="1111" s="1"/>
  <c r="M47" i="1111"/>
  <c r="N47" i="1111" s="1"/>
  <c r="O47" i="1111" s="1"/>
  <c r="G12" i="1111"/>
  <c r="H12" i="1111" s="1"/>
  <c r="I12" i="1111" s="1"/>
  <c r="G24" i="1111"/>
  <c r="H24" i="1111" s="1"/>
  <c r="I24" i="1111" s="1"/>
  <c r="G36" i="1111"/>
  <c r="H36" i="1111" s="1"/>
  <c r="I36" i="1111" s="1"/>
  <c r="G48" i="1111"/>
  <c r="H48" i="1111" s="1"/>
  <c r="I48" i="1111" s="1"/>
  <c r="G60" i="1111"/>
  <c r="H60" i="1111" s="1"/>
  <c r="I60" i="1111" s="1"/>
  <c r="G72" i="1111"/>
  <c r="H72" i="1111" s="1"/>
  <c r="I72" i="1111" s="1"/>
  <c r="G84" i="1111"/>
  <c r="H84" i="1111" s="1"/>
  <c r="I84" i="1111" s="1"/>
  <c r="G96" i="1111"/>
  <c r="H96" i="1111" s="1"/>
  <c r="I96" i="1111" s="1"/>
  <c r="G108" i="1111"/>
  <c r="H108" i="1111" s="1"/>
  <c r="I108" i="1111" s="1"/>
  <c r="G120" i="1111"/>
  <c r="H120" i="1111" s="1"/>
  <c r="I120" i="1111" s="1"/>
  <c r="G132" i="1111"/>
  <c r="H132" i="1111" s="1"/>
  <c r="I132" i="1111" s="1"/>
  <c r="G144" i="1111"/>
  <c r="H144" i="1111" s="1"/>
  <c r="I144" i="1111" s="1"/>
  <c r="G156" i="1111"/>
  <c r="H156" i="1111" s="1"/>
  <c r="I156" i="1111" s="1"/>
  <c r="G168" i="1111"/>
  <c r="H168" i="1111" s="1"/>
  <c r="I168" i="1111" s="1"/>
  <c r="G180" i="1111"/>
  <c r="H180" i="1111" s="1"/>
  <c r="I180" i="1111" s="1"/>
  <c r="G192" i="1111"/>
  <c r="H192" i="1111" s="1"/>
  <c r="I192" i="1111" s="1"/>
  <c r="G204" i="1111"/>
  <c r="H204" i="1111" s="1"/>
  <c r="I204" i="1111" s="1"/>
  <c r="G216" i="1111"/>
  <c r="H216" i="1111" s="1"/>
  <c r="I216" i="1111" s="1"/>
  <c r="G228" i="1111"/>
  <c r="H228" i="1111" s="1"/>
  <c r="I228" i="1111" s="1"/>
  <c r="G240" i="1111"/>
  <c r="H240" i="1111" s="1"/>
  <c r="I240" i="1111" s="1"/>
  <c r="G252" i="1111"/>
  <c r="H252" i="1111" s="1"/>
  <c r="I252" i="1111" s="1"/>
  <c r="G264" i="1111"/>
  <c r="H264" i="1111" s="1"/>
  <c r="I264" i="1111" s="1"/>
  <c r="G276" i="1111"/>
  <c r="H276" i="1111" s="1"/>
  <c r="I276" i="1111" s="1"/>
  <c r="G288" i="1111"/>
  <c r="H288" i="1111" s="1"/>
  <c r="I288" i="1111" s="1"/>
  <c r="G300" i="1111"/>
  <c r="H300" i="1111" s="1"/>
  <c r="I300" i="1111" s="1"/>
  <c r="G312" i="1111"/>
  <c r="H312" i="1111" s="1"/>
  <c r="I312" i="1111" s="1"/>
  <c r="G324" i="1111"/>
  <c r="H324" i="1111" s="1"/>
  <c r="I324" i="1111" s="1"/>
  <c r="G336" i="1111"/>
  <c r="H336" i="1111" s="1"/>
  <c r="I336" i="1111" s="1"/>
  <c r="G348" i="1111"/>
  <c r="H348" i="1111" s="1"/>
  <c r="I348" i="1111" s="1"/>
  <c r="G360" i="1111"/>
  <c r="H360" i="1111" s="1"/>
  <c r="I360" i="1111" s="1"/>
  <c r="G372" i="1111"/>
  <c r="H372" i="1111" s="1"/>
  <c r="I372" i="1111" s="1"/>
  <c r="G384" i="1111"/>
  <c r="H384" i="1111" s="1"/>
  <c r="I384" i="1111" s="1"/>
  <c r="G396" i="1111"/>
  <c r="H396" i="1111" s="1"/>
  <c r="I396" i="1111" s="1"/>
  <c r="G408" i="1111"/>
  <c r="H408" i="1111" s="1"/>
  <c r="I408" i="1111" s="1"/>
  <c r="G420" i="1111"/>
  <c r="H420" i="1111" s="1"/>
  <c r="I420" i="1111" s="1"/>
  <c r="G432" i="1111"/>
  <c r="H432" i="1111" s="1"/>
  <c r="I432" i="1111" s="1"/>
  <c r="G444" i="1111"/>
  <c r="H444" i="1111" s="1"/>
  <c r="I444" i="1111" s="1"/>
  <c r="G456" i="1111"/>
  <c r="H456" i="1111" s="1"/>
  <c r="I456" i="1111" s="1"/>
  <c r="G468" i="1111"/>
  <c r="H468" i="1111" s="1"/>
  <c r="I468" i="1111" s="1"/>
  <c r="G480" i="1111"/>
  <c r="H480" i="1111" s="1"/>
  <c r="I480" i="1111" s="1"/>
  <c r="G492" i="1111"/>
  <c r="H492" i="1111" s="1"/>
  <c r="I492" i="1111" s="1"/>
  <c r="G504" i="1111"/>
  <c r="H504" i="1111" s="1"/>
  <c r="I504" i="1111" s="1"/>
  <c r="G516" i="1111"/>
  <c r="H516" i="1111" s="1"/>
  <c r="I516" i="1111" s="1"/>
  <c r="G528" i="1111"/>
  <c r="H528" i="1111" s="1"/>
  <c r="I528" i="1111" s="1"/>
  <c r="G540" i="1111"/>
  <c r="H540" i="1111" s="1"/>
  <c r="I540" i="1111" s="1"/>
  <c r="G552" i="1111"/>
  <c r="H552" i="1111" s="1"/>
  <c r="I552" i="1111" s="1"/>
  <c r="G564" i="1111"/>
  <c r="H564" i="1111" s="1"/>
  <c r="I564" i="1111" s="1"/>
  <c r="G576" i="1111"/>
  <c r="H576" i="1111" s="1"/>
  <c r="I576" i="1111" s="1"/>
  <c r="G588" i="1111"/>
  <c r="H588" i="1111" s="1"/>
  <c r="I588" i="1111" s="1"/>
  <c r="G600" i="1111"/>
  <c r="H600" i="1111" s="1"/>
  <c r="I600" i="1111" s="1"/>
  <c r="G612" i="1111"/>
  <c r="H612" i="1111" s="1"/>
  <c r="I612" i="1111" s="1"/>
  <c r="G624" i="1111"/>
  <c r="H624" i="1111" s="1"/>
  <c r="I624" i="1111" s="1"/>
  <c r="G636" i="1111"/>
  <c r="H636" i="1111" s="1"/>
  <c r="I636" i="1111" s="1"/>
  <c r="G648" i="1111"/>
  <c r="H648" i="1111" s="1"/>
  <c r="I648" i="1111" s="1"/>
  <c r="G660" i="1111"/>
  <c r="H660" i="1111" s="1"/>
  <c r="I660" i="1111" s="1"/>
  <c r="G672" i="1111"/>
  <c r="H672" i="1111" s="1"/>
  <c r="I672" i="1111" s="1"/>
  <c r="G684" i="1111"/>
  <c r="H684" i="1111" s="1"/>
  <c r="I684" i="1111" s="1"/>
  <c r="G696" i="1111"/>
  <c r="H696" i="1111" s="1"/>
  <c r="I696" i="1111" s="1"/>
  <c r="G708" i="1111"/>
  <c r="H708" i="1111" s="1"/>
  <c r="I708" i="1111" s="1"/>
  <c r="G720" i="1111"/>
  <c r="H720" i="1111" s="1"/>
  <c r="I720" i="1111" s="1"/>
  <c r="G732" i="1111"/>
  <c r="H732" i="1111" s="1"/>
  <c r="I732" i="1111" s="1"/>
  <c r="G744" i="1111"/>
  <c r="H744" i="1111" s="1"/>
  <c r="I744" i="1111" s="1"/>
  <c r="G756" i="1111"/>
  <c r="H756" i="1111" s="1"/>
  <c r="I756" i="1111" s="1"/>
  <c r="G128" i="1111"/>
  <c r="H128" i="1111" s="1"/>
  <c r="I128" i="1111" s="1"/>
  <c r="G260" i="1111"/>
  <c r="H260" i="1111" s="1"/>
  <c r="I260" i="1111" s="1"/>
  <c r="G2" i="1111"/>
  <c r="H2" i="1111" s="1"/>
  <c r="I2" i="1111" s="1"/>
  <c r="G49" i="1111"/>
  <c r="H49" i="1111" s="1"/>
  <c r="I49" i="1111" s="1"/>
  <c r="G97" i="1111"/>
  <c r="H97" i="1111" s="1"/>
  <c r="I97" i="1111" s="1"/>
  <c r="G145" i="1111"/>
  <c r="H145" i="1111" s="1"/>
  <c r="I145" i="1111" s="1"/>
  <c r="G181" i="1111"/>
  <c r="H181" i="1111" s="1"/>
  <c r="I181" i="1111" s="1"/>
  <c r="G217" i="1111"/>
  <c r="H217" i="1111" s="1"/>
  <c r="I217" i="1111" s="1"/>
  <c r="G277" i="1111"/>
  <c r="H277" i="1111" s="1"/>
  <c r="I277" i="1111" s="1"/>
  <c r="G313" i="1111"/>
  <c r="H313" i="1111" s="1"/>
  <c r="I313" i="1111" s="1"/>
  <c r="G325" i="1111"/>
  <c r="H325" i="1111" s="1"/>
  <c r="I325" i="1111" s="1"/>
  <c r="G337" i="1111"/>
  <c r="H337" i="1111" s="1"/>
  <c r="I337" i="1111" s="1"/>
  <c r="G349" i="1111"/>
  <c r="H349" i="1111" s="1"/>
  <c r="I349" i="1111" s="1"/>
  <c r="G373" i="1111"/>
  <c r="H373" i="1111" s="1"/>
  <c r="I373" i="1111" s="1"/>
  <c r="G385" i="1111"/>
  <c r="H385" i="1111" s="1"/>
  <c r="I385" i="1111" s="1"/>
  <c r="G397" i="1111"/>
  <c r="H397" i="1111" s="1"/>
  <c r="I397" i="1111" s="1"/>
  <c r="G409" i="1111"/>
  <c r="H409" i="1111" s="1"/>
  <c r="I409" i="1111" s="1"/>
  <c r="G421" i="1111"/>
  <c r="H421" i="1111" s="1"/>
  <c r="I421" i="1111" s="1"/>
  <c r="G433" i="1111"/>
  <c r="H433" i="1111" s="1"/>
  <c r="I433" i="1111" s="1"/>
  <c r="G445" i="1111"/>
  <c r="H445" i="1111" s="1"/>
  <c r="I445" i="1111" s="1"/>
  <c r="G457" i="1111"/>
  <c r="H457" i="1111" s="1"/>
  <c r="I457" i="1111" s="1"/>
  <c r="G469" i="1111"/>
  <c r="H469" i="1111" s="1"/>
  <c r="I469" i="1111" s="1"/>
  <c r="G481" i="1111"/>
  <c r="H481" i="1111" s="1"/>
  <c r="I481" i="1111" s="1"/>
  <c r="G493" i="1111"/>
  <c r="H493" i="1111" s="1"/>
  <c r="I493" i="1111" s="1"/>
  <c r="G505" i="1111"/>
  <c r="H505" i="1111" s="1"/>
  <c r="I505" i="1111" s="1"/>
  <c r="G517" i="1111"/>
  <c r="H517" i="1111" s="1"/>
  <c r="I517" i="1111" s="1"/>
  <c r="G529" i="1111"/>
  <c r="H529" i="1111" s="1"/>
  <c r="I529" i="1111" s="1"/>
  <c r="G541" i="1111"/>
  <c r="H541" i="1111" s="1"/>
  <c r="I541" i="1111" s="1"/>
  <c r="G553" i="1111"/>
  <c r="H553" i="1111" s="1"/>
  <c r="I553" i="1111" s="1"/>
  <c r="G565" i="1111"/>
  <c r="H565" i="1111" s="1"/>
  <c r="I565" i="1111" s="1"/>
  <c r="G577" i="1111"/>
  <c r="H577" i="1111" s="1"/>
  <c r="I577" i="1111" s="1"/>
  <c r="G589" i="1111"/>
  <c r="H589" i="1111" s="1"/>
  <c r="I589" i="1111" s="1"/>
  <c r="G601" i="1111"/>
  <c r="H601" i="1111" s="1"/>
  <c r="I601" i="1111" s="1"/>
  <c r="G613" i="1111"/>
  <c r="H613" i="1111" s="1"/>
  <c r="I613" i="1111" s="1"/>
  <c r="G625" i="1111"/>
  <c r="H625" i="1111" s="1"/>
  <c r="I625" i="1111" s="1"/>
  <c r="G637" i="1111"/>
  <c r="H637" i="1111" s="1"/>
  <c r="I637" i="1111" s="1"/>
  <c r="G649" i="1111"/>
  <c r="H649" i="1111" s="1"/>
  <c r="I649" i="1111" s="1"/>
  <c r="G661" i="1111"/>
  <c r="H661" i="1111" s="1"/>
  <c r="I661" i="1111" s="1"/>
  <c r="G673" i="1111"/>
  <c r="H673" i="1111" s="1"/>
  <c r="I673" i="1111" s="1"/>
  <c r="G685" i="1111"/>
  <c r="H685" i="1111" s="1"/>
  <c r="I685" i="1111" s="1"/>
  <c r="G697" i="1111"/>
  <c r="H697" i="1111" s="1"/>
  <c r="I697" i="1111" s="1"/>
  <c r="G709" i="1111"/>
  <c r="H709" i="1111" s="1"/>
  <c r="I709" i="1111" s="1"/>
  <c r="G721" i="1111"/>
  <c r="H721" i="1111" s="1"/>
  <c r="I721" i="1111" s="1"/>
  <c r="G733" i="1111"/>
  <c r="H733" i="1111" s="1"/>
  <c r="I733" i="1111" s="1"/>
  <c r="G745" i="1111"/>
  <c r="H745" i="1111" s="1"/>
  <c r="I745" i="1111" s="1"/>
  <c r="G757" i="1111"/>
  <c r="H757" i="1111" s="1"/>
  <c r="I757" i="1111" s="1"/>
  <c r="G116" i="1111"/>
  <c r="H116" i="1111" s="1"/>
  <c r="I116" i="1111" s="1"/>
  <c r="G176" i="1111"/>
  <c r="H176" i="1111" s="1"/>
  <c r="I176" i="1111" s="1"/>
  <c r="G272" i="1111"/>
  <c r="H272" i="1111" s="1"/>
  <c r="I272" i="1111" s="1"/>
  <c r="G13" i="1111"/>
  <c r="H13" i="1111" s="1"/>
  <c r="I13" i="1111" s="1"/>
  <c r="G37" i="1111"/>
  <c r="H37" i="1111" s="1"/>
  <c r="I37" i="1111" s="1"/>
  <c r="G61" i="1111"/>
  <c r="H61" i="1111" s="1"/>
  <c r="I61" i="1111" s="1"/>
  <c r="G73" i="1111"/>
  <c r="H73" i="1111" s="1"/>
  <c r="I73" i="1111" s="1"/>
  <c r="G109" i="1111"/>
  <c r="H109" i="1111" s="1"/>
  <c r="I109" i="1111" s="1"/>
  <c r="G121" i="1111"/>
  <c r="H121" i="1111" s="1"/>
  <c r="I121" i="1111" s="1"/>
  <c r="G133" i="1111"/>
  <c r="H133" i="1111" s="1"/>
  <c r="I133" i="1111" s="1"/>
  <c r="G157" i="1111"/>
  <c r="H157" i="1111" s="1"/>
  <c r="I157" i="1111" s="1"/>
  <c r="G169" i="1111"/>
  <c r="H169" i="1111" s="1"/>
  <c r="I169" i="1111" s="1"/>
  <c r="G193" i="1111"/>
  <c r="H193" i="1111" s="1"/>
  <c r="I193" i="1111" s="1"/>
  <c r="G205" i="1111"/>
  <c r="H205" i="1111" s="1"/>
  <c r="I205" i="1111" s="1"/>
  <c r="G229" i="1111"/>
  <c r="H229" i="1111" s="1"/>
  <c r="I229" i="1111" s="1"/>
  <c r="G241" i="1111"/>
  <c r="H241" i="1111" s="1"/>
  <c r="I241" i="1111" s="1"/>
  <c r="G253" i="1111"/>
  <c r="H253" i="1111" s="1"/>
  <c r="I253" i="1111" s="1"/>
  <c r="G265" i="1111"/>
  <c r="H265" i="1111" s="1"/>
  <c r="I265" i="1111" s="1"/>
  <c r="G289" i="1111"/>
  <c r="H289" i="1111" s="1"/>
  <c r="I289" i="1111" s="1"/>
  <c r="G301" i="1111"/>
  <c r="H301" i="1111" s="1"/>
  <c r="I301" i="1111" s="1"/>
  <c r="G361" i="1111"/>
  <c r="H361" i="1111" s="1"/>
  <c r="I361" i="1111" s="1"/>
  <c r="M2" i="1111"/>
  <c r="N2" i="1111" s="1"/>
  <c r="O2" i="1111" s="1"/>
  <c r="G14" i="1111"/>
  <c r="H14" i="1111" s="1"/>
  <c r="I14" i="1111" s="1"/>
  <c r="G26" i="1111"/>
  <c r="H26" i="1111" s="1"/>
  <c r="I26" i="1111" s="1"/>
  <c r="G38" i="1111"/>
  <c r="H38" i="1111" s="1"/>
  <c r="I38" i="1111" s="1"/>
  <c r="G50" i="1111"/>
  <c r="H50" i="1111" s="1"/>
  <c r="I50" i="1111" s="1"/>
  <c r="G62" i="1111"/>
  <c r="H62" i="1111" s="1"/>
  <c r="I62" i="1111" s="1"/>
  <c r="G74" i="1111"/>
  <c r="H74" i="1111" s="1"/>
  <c r="I74" i="1111" s="1"/>
  <c r="G86" i="1111"/>
  <c r="H86" i="1111" s="1"/>
  <c r="I86" i="1111" s="1"/>
  <c r="G98" i="1111"/>
  <c r="H98" i="1111" s="1"/>
  <c r="I98" i="1111" s="1"/>
  <c r="G110" i="1111"/>
  <c r="H110" i="1111" s="1"/>
  <c r="I110" i="1111" s="1"/>
  <c r="G122" i="1111"/>
  <c r="H122" i="1111" s="1"/>
  <c r="I122" i="1111" s="1"/>
  <c r="G134" i="1111"/>
  <c r="H134" i="1111" s="1"/>
  <c r="I134" i="1111" s="1"/>
  <c r="G146" i="1111"/>
  <c r="H146" i="1111" s="1"/>
  <c r="I146" i="1111" s="1"/>
  <c r="G158" i="1111"/>
  <c r="H158" i="1111" s="1"/>
  <c r="I158" i="1111" s="1"/>
  <c r="G170" i="1111"/>
  <c r="H170" i="1111" s="1"/>
  <c r="I170" i="1111" s="1"/>
  <c r="G182" i="1111"/>
  <c r="H182" i="1111" s="1"/>
  <c r="I182" i="1111" s="1"/>
  <c r="G194" i="1111"/>
  <c r="H194" i="1111" s="1"/>
  <c r="I194" i="1111" s="1"/>
  <c r="G206" i="1111"/>
  <c r="H206" i="1111" s="1"/>
  <c r="I206" i="1111" s="1"/>
  <c r="G218" i="1111"/>
  <c r="H218" i="1111" s="1"/>
  <c r="I218" i="1111" s="1"/>
  <c r="G230" i="1111"/>
  <c r="H230" i="1111" s="1"/>
  <c r="I230" i="1111" s="1"/>
  <c r="G242" i="1111"/>
  <c r="H242" i="1111" s="1"/>
  <c r="I242" i="1111" s="1"/>
  <c r="G254" i="1111"/>
  <c r="H254" i="1111" s="1"/>
  <c r="I254" i="1111" s="1"/>
  <c r="G266" i="1111"/>
  <c r="H266" i="1111" s="1"/>
  <c r="I266" i="1111" s="1"/>
  <c r="G278" i="1111"/>
  <c r="H278" i="1111" s="1"/>
  <c r="I278" i="1111" s="1"/>
  <c r="G290" i="1111"/>
  <c r="H290" i="1111" s="1"/>
  <c r="I290" i="1111" s="1"/>
  <c r="G302" i="1111"/>
  <c r="H302" i="1111" s="1"/>
  <c r="I302" i="1111" s="1"/>
  <c r="G314" i="1111"/>
  <c r="H314" i="1111" s="1"/>
  <c r="I314" i="1111" s="1"/>
  <c r="G326" i="1111"/>
  <c r="H326" i="1111" s="1"/>
  <c r="I326" i="1111" s="1"/>
  <c r="G338" i="1111"/>
  <c r="H338" i="1111" s="1"/>
  <c r="I338" i="1111" s="1"/>
  <c r="G350" i="1111"/>
  <c r="H350" i="1111" s="1"/>
  <c r="I350" i="1111" s="1"/>
  <c r="G362" i="1111"/>
  <c r="H362" i="1111" s="1"/>
  <c r="I362" i="1111" s="1"/>
  <c r="G374" i="1111"/>
  <c r="H374" i="1111" s="1"/>
  <c r="I374" i="1111" s="1"/>
  <c r="G386" i="1111"/>
  <c r="H386" i="1111" s="1"/>
  <c r="I386" i="1111" s="1"/>
  <c r="G398" i="1111"/>
  <c r="H398" i="1111" s="1"/>
  <c r="I398" i="1111" s="1"/>
  <c r="G410" i="1111"/>
  <c r="H410" i="1111" s="1"/>
  <c r="I410" i="1111" s="1"/>
  <c r="G422" i="1111"/>
  <c r="H422" i="1111" s="1"/>
  <c r="I422" i="1111" s="1"/>
  <c r="G434" i="1111"/>
  <c r="H434" i="1111" s="1"/>
  <c r="I434" i="1111" s="1"/>
  <c r="G446" i="1111"/>
  <c r="H446" i="1111" s="1"/>
  <c r="I446" i="1111" s="1"/>
  <c r="G458" i="1111"/>
  <c r="H458" i="1111" s="1"/>
  <c r="I458" i="1111" s="1"/>
  <c r="G470" i="1111"/>
  <c r="H470" i="1111" s="1"/>
  <c r="I470" i="1111" s="1"/>
  <c r="G482" i="1111"/>
  <c r="H482" i="1111" s="1"/>
  <c r="I482" i="1111" s="1"/>
  <c r="G494" i="1111"/>
  <c r="H494" i="1111" s="1"/>
  <c r="I494" i="1111" s="1"/>
  <c r="G506" i="1111"/>
  <c r="H506" i="1111" s="1"/>
  <c r="I506" i="1111" s="1"/>
  <c r="G518" i="1111"/>
  <c r="H518" i="1111" s="1"/>
  <c r="I518" i="1111" s="1"/>
  <c r="G530" i="1111"/>
  <c r="H530" i="1111" s="1"/>
  <c r="I530" i="1111" s="1"/>
  <c r="G542" i="1111"/>
  <c r="H542" i="1111" s="1"/>
  <c r="I542" i="1111" s="1"/>
  <c r="G554" i="1111"/>
  <c r="H554" i="1111" s="1"/>
  <c r="I554" i="1111" s="1"/>
  <c r="G566" i="1111"/>
  <c r="H566" i="1111" s="1"/>
  <c r="I566" i="1111" s="1"/>
  <c r="G578" i="1111"/>
  <c r="H578" i="1111" s="1"/>
  <c r="I578" i="1111" s="1"/>
  <c r="G590" i="1111"/>
  <c r="H590" i="1111" s="1"/>
  <c r="I590" i="1111" s="1"/>
  <c r="G602" i="1111"/>
  <c r="H602" i="1111" s="1"/>
  <c r="I602" i="1111" s="1"/>
  <c r="G614" i="1111"/>
  <c r="H614" i="1111" s="1"/>
  <c r="I614" i="1111" s="1"/>
  <c r="G626" i="1111"/>
  <c r="H626" i="1111" s="1"/>
  <c r="I626" i="1111" s="1"/>
  <c r="G638" i="1111"/>
  <c r="H638" i="1111" s="1"/>
  <c r="I638" i="1111" s="1"/>
  <c r="G650" i="1111"/>
  <c r="H650" i="1111" s="1"/>
  <c r="I650" i="1111" s="1"/>
  <c r="G662" i="1111"/>
  <c r="H662" i="1111" s="1"/>
  <c r="I662" i="1111" s="1"/>
  <c r="G674" i="1111"/>
  <c r="H674" i="1111" s="1"/>
  <c r="I674" i="1111" s="1"/>
  <c r="G686" i="1111"/>
  <c r="H686" i="1111" s="1"/>
  <c r="I686" i="1111" s="1"/>
  <c r="G698" i="1111"/>
  <c r="H698" i="1111" s="1"/>
  <c r="I698" i="1111" s="1"/>
  <c r="G710" i="1111"/>
  <c r="H710" i="1111" s="1"/>
  <c r="I710" i="1111" s="1"/>
  <c r="G722" i="1111"/>
  <c r="H722" i="1111" s="1"/>
  <c r="I722" i="1111" s="1"/>
  <c r="G734" i="1111"/>
  <c r="H734" i="1111" s="1"/>
  <c r="I734" i="1111" s="1"/>
  <c r="G746" i="1111"/>
  <c r="H746" i="1111" s="1"/>
  <c r="I746" i="1111" s="1"/>
  <c r="G758" i="1111"/>
  <c r="H758" i="1111" s="1"/>
  <c r="I758" i="1111" s="1"/>
  <c r="G140" i="1111"/>
  <c r="H140" i="1111" s="1"/>
  <c r="I140" i="1111" s="1"/>
  <c r="G248" i="1111"/>
  <c r="H248" i="1111" s="1"/>
  <c r="I248" i="1111" s="1"/>
  <c r="G10" i="1111"/>
  <c r="H10" i="1111" s="1"/>
  <c r="I10" i="1111" s="1"/>
  <c r="G25" i="1111"/>
  <c r="H25" i="1111" s="1"/>
  <c r="I25" i="1111" s="1"/>
  <c r="G85" i="1111"/>
  <c r="H85" i="1111" s="1"/>
  <c r="I85" i="1111" s="1"/>
  <c r="G3" i="1111"/>
  <c r="H3" i="1111" s="1"/>
  <c r="I3" i="1111" s="1"/>
  <c r="G15" i="1111"/>
  <c r="H15" i="1111" s="1"/>
  <c r="I15" i="1111" s="1"/>
  <c r="G27" i="1111"/>
  <c r="H27" i="1111" s="1"/>
  <c r="I27" i="1111" s="1"/>
  <c r="G39" i="1111"/>
  <c r="H39" i="1111" s="1"/>
  <c r="I39" i="1111" s="1"/>
  <c r="G51" i="1111"/>
  <c r="H51" i="1111" s="1"/>
  <c r="I51" i="1111" s="1"/>
  <c r="G63" i="1111"/>
  <c r="H63" i="1111" s="1"/>
  <c r="I63" i="1111" s="1"/>
  <c r="G75" i="1111"/>
  <c r="H75" i="1111" s="1"/>
  <c r="I75" i="1111" s="1"/>
  <c r="G87" i="1111"/>
  <c r="H87" i="1111" s="1"/>
  <c r="I87" i="1111" s="1"/>
  <c r="G99" i="1111"/>
  <c r="H99" i="1111" s="1"/>
  <c r="I99" i="1111" s="1"/>
  <c r="G111" i="1111"/>
  <c r="H111" i="1111" s="1"/>
  <c r="I111" i="1111" s="1"/>
  <c r="G123" i="1111"/>
  <c r="H123" i="1111" s="1"/>
  <c r="I123" i="1111" s="1"/>
  <c r="G135" i="1111"/>
  <c r="H135" i="1111" s="1"/>
  <c r="I135" i="1111" s="1"/>
  <c r="G147" i="1111"/>
  <c r="H147" i="1111" s="1"/>
  <c r="I147" i="1111" s="1"/>
  <c r="G159" i="1111"/>
  <c r="H159" i="1111" s="1"/>
  <c r="I159" i="1111" s="1"/>
  <c r="G171" i="1111"/>
  <c r="H171" i="1111" s="1"/>
  <c r="I171" i="1111" s="1"/>
  <c r="G183" i="1111"/>
  <c r="H183" i="1111" s="1"/>
  <c r="I183" i="1111" s="1"/>
  <c r="G195" i="1111"/>
  <c r="H195" i="1111" s="1"/>
  <c r="I195" i="1111" s="1"/>
  <c r="G207" i="1111"/>
  <c r="H207" i="1111" s="1"/>
  <c r="I207" i="1111" s="1"/>
  <c r="G219" i="1111"/>
  <c r="H219" i="1111" s="1"/>
  <c r="I219" i="1111" s="1"/>
  <c r="G231" i="1111"/>
  <c r="H231" i="1111" s="1"/>
  <c r="I231" i="1111" s="1"/>
  <c r="G243" i="1111"/>
  <c r="H243" i="1111" s="1"/>
  <c r="I243" i="1111" s="1"/>
  <c r="G255" i="1111"/>
  <c r="H255" i="1111" s="1"/>
  <c r="I255" i="1111" s="1"/>
  <c r="G267" i="1111"/>
  <c r="H267" i="1111" s="1"/>
  <c r="I267" i="1111" s="1"/>
  <c r="G279" i="1111"/>
  <c r="H279" i="1111" s="1"/>
  <c r="I279" i="1111" s="1"/>
  <c r="G291" i="1111"/>
  <c r="H291" i="1111" s="1"/>
  <c r="I291" i="1111" s="1"/>
  <c r="G303" i="1111"/>
  <c r="H303" i="1111" s="1"/>
  <c r="I303" i="1111" s="1"/>
  <c r="G315" i="1111"/>
  <c r="H315" i="1111" s="1"/>
  <c r="I315" i="1111" s="1"/>
  <c r="G327" i="1111"/>
  <c r="H327" i="1111" s="1"/>
  <c r="I327" i="1111" s="1"/>
  <c r="G339" i="1111"/>
  <c r="H339" i="1111" s="1"/>
  <c r="I339" i="1111" s="1"/>
  <c r="G351" i="1111"/>
  <c r="H351" i="1111" s="1"/>
  <c r="I351" i="1111" s="1"/>
  <c r="G363" i="1111"/>
  <c r="H363" i="1111" s="1"/>
  <c r="I363" i="1111" s="1"/>
  <c r="G375" i="1111"/>
  <c r="H375" i="1111" s="1"/>
  <c r="I375" i="1111" s="1"/>
  <c r="G387" i="1111"/>
  <c r="H387" i="1111" s="1"/>
  <c r="I387" i="1111" s="1"/>
  <c r="G399" i="1111"/>
  <c r="H399" i="1111" s="1"/>
  <c r="I399" i="1111" s="1"/>
  <c r="G411" i="1111"/>
  <c r="H411" i="1111" s="1"/>
  <c r="I411" i="1111" s="1"/>
  <c r="G423" i="1111"/>
  <c r="H423" i="1111" s="1"/>
  <c r="I423" i="1111" s="1"/>
  <c r="G435" i="1111"/>
  <c r="H435" i="1111" s="1"/>
  <c r="I435" i="1111" s="1"/>
  <c r="G447" i="1111"/>
  <c r="H447" i="1111" s="1"/>
  <c r="I447" i="1111" s="1"/>
  <c r="G459" i="1111"/>
  <c r="H459" i="1111" s="1"/>
  <c r="I459" i="1111" s="1"/>
  <c r="G471" i="1111"/>
  <c r="H471" i="1111" s="1"/>
  <c r="I471" i="1111" s="1"/>
  <c r="G483" i="1111"/>
  <c r="H483" i="1111" s="1"/>
  <c r="I483" i="1111" s="1"/>
  <c r="G495" i="1111"/>
  <c r="H495" i="1111" s="1"/>
  <c r="I495" i="1111" s="1"/>
  <c r="G507" i="1111"/>
  <c r="H507" i="1111" s="1"/>
  <c r="I507" i="1111" s="1"/>
  <c r="G519" i="1111"/>
  <c r="H519" i="1111" s="1"/>
  <c r="I519" i="1111" s="1"/>
  <c r="G531" i="1111"/>
  <c r="H531" i="1111" s="1"/>
  <c r="I531" i="1111" s="1"/>
  <c r="G543" i="1111"/>
  <c r="H543" i="1111" s="1"/>
  <c r="I543" i="1111" s="1"/>
  <c r="G555" i="1111"/>
  <c r="H555" i="1111" s="1"/>
  <c r="I555" i="1111" s="1"/>
  <c r="G567" i="1111"/>
  <c r="H567" i="1111" s="1"/>
  <c r="I567" i="1111" s="1"/>
  <c r="G579" i="1111"/>
  <c r="H579" i="1111" s="1"/>
  <c r="I579" i="1111" s="1"/>
  <c r="G591" i="1111"/>
  <c r="H591" i="1111" s="1"/>
  <c r="I591" i="1111" s="1"/>
  <c r="G603" i="1111"/>
  <c r="H603" i="1111" s="1"/>
  <c r="I603" i="1111" s="1"/>
  <c r="G615" i="1111"/>
  <c r="H615" i="1111" s="1"/>
  <c r="I615" i="1111" s="1"/>
  <c r="G627" i="1111"/>
  <c r="H627" i="1111" s="1"/>
  <c r="I627" i="1111" s="1"/>
  <c r="G639" i="1111"/>
  <c r="H639" i="1111" s="1"/>
  <c r="I639" i="1111" s="1"/>
  <c r="G651" i="1111"/>
  <c r="H651" i="1111" s="1"/>
  <c r="I651" i="1111" s="1"/>
  <c r="G663" i="1111"/>
  <c r="H663" i="1111" s="1"/>
  <c r="I663" i="1111" s="1"/>
  <c r="G675" i="1111"/>
  <c r="H675" i="1111" s="1"/>
  <c r="I675" i="1111" s="1"/>
  <c r="G687" i="1111"/>
  <c r="H687" i="1111" s="1"/>
  <c r="I687" i="1111" s="1"/>
  <c r="G699" i="1111"/>
  <c r="H699" i="1111" s="1"/>
  <c r="I699" i="1111" s="1"/>
  <c r="G711" i="1111"/>
  <c r="H711" i="1111" s="1"/>
  <c r="I711" i="1111" s="1"/>
  <c r="G723" i="1111"/>
  <c r="H723" i="1111" s="1"/>
  <c r="I723" i="1111" s="1"/>
  <c r="G735" i="1111"/>
  <c r="H735" i="1111" s="1"/>
  <c r="I735" i="1111" s="1"/>
  <c r="G747" i="1111"/>
  <c r="H747" i="1111" s="1"/>
  <c r="I747" i="1111" s="1"/>
  <c r="G759" i="1111"/>
  <c r="H759" i="1111" s="1"/>
  <c r="I759" i="1111" s="1"/>
  <c r="AC70" i="1183" l="1"/>
  <c r="AB70" i="1183"/>
  <c r="R70" i="1183" s="1"/>
  <c r="AA70" i="1183"/>
  <c r="R69" i="1183"/>
  <c r="X68" i="1183"/>
  <c r="W68" i="1183"/>
  <c r="V68" i="1183"/>
  <c r="AL68" i="1183" s="1"/>
  <c r="AQ72" i="1183"/>
  <c r="AC45" i="1173"/>
  <c r="AB45" i="1173"/>
  <c r="AA45" i="1173"/>
  <c r="AD44" i="1173"/>
  <c r="AQ48" i="1173"/>
  <c r="J682" i="1111"/>
  <c r="J538" i="1111"/>
  <c r="J250" i="1111"/>
  <c r="J694" i="1111"/>
  <c r="J550" i="1111"/>
  <c r="J118" i="1111"/>
  <c r="J706" i="1111"/>
  <c r="J562" i="1111"/>
  <c r="J418" i="1111"/>
  <c r="J406" i="1111"/>
  <c r="P207" i="1111"/>
  <c r="P60" i="1111"/>
  <c r="P288" i="1111"/>
  <c r="P376" i="1111"/>
  <c r="P593" i="1111"/>
  <c r="P665" i="1111"/>
  <c r="P737" i="1111"/>
  <c r="J106" i="1111"/>
  <c r="J718" i="1111"/>
  <c r="J574" i="1111"/>
  <c r="J430" i="1111"/>
  <c r="J286" i="1111"/>
  <c r="J142" i="1111"/>
  <c r="J92" i="1111"/>
  <c r="J105" i="1111"/>
  <c r="J272" i="1111"/>
  <c r="J548" i="1111"/>
  <c r="J404" i="1111"/>
  <c r="J667" i="1111"/>
  <c r="J523" i="1111"/>
  <c r="J379" i="1111"/>
  <c r="P38" i="1111"/>
  <c r="P43" i="1111"/>
  <c r="P201" i="1111"/>
  <c r="P277" i="1111"/>
  <c r="P562" i="1111"/>
  <c r="P662" i="1111"/>
  <c r="P734" i="1111"/>
  <c r="P59" i="1111"/>
  <c r="J394" i="1111"/>
  <c r="P86" i="1111"/>
  <c r="P23" i="1111"/>
  <c r="P145" i="1111"/>
  <c r="P134" i="1111"/>
  <c r="P210" i="1111"/>
  <c r="J382" i="1111"/>
  <c r="J238" i="1111"/>
  <c r="J526" i="1111"/>
  <c r="J465" i="1111"/>
  <c r="P330" i="1111"/>
  <c r="P695" i="1111"/>
  <c r="J729" i="1111"/>
  <c r="J441" i="1111"/>
  <c r="J740" i="1111"/>
  <c r="J466" i="1111"/>
  <c r="J322" i="1111"/>
  <c r="J178" i="1111"/>
  <c r="J585" i="1111"/>
  <c r="J297" i="1111"/>
  <c r="J596" i="1111"/>
  <c r="P533" i="1111"/>
  <c r="P363" i="1111"/>
  <c r="P126" i="1111"/>
  <c r="J681" i="1111"/>
  <c r="J249" i="1111"/>
  <c r="J68" i="1111"/>
  <c r="P49" i="1111"/>
  <c r="P161" i="1111"/>
  <c r="P190" i="1111"/>
  <c r="P347" i="1111"/>
  <c r="P82" i="1111"/>
  <c r="P232" i="1111"/>
  <c r="P552" i="1111"/>
  <c r="P116" i="1111"/>
  <c r="P244" i="1111"/>
  <c r="P392" i="1111"/>
  <c r="P99" i="1111"/>
  <c r="P582" i="1111"/>
  <c r="P395" i="1111"/>
  <c r="P52" i="1111"/>
  <c r="P164" i="1111"/>
  <c r="P435" i="1111"/>
  <c r="P384" i="1111"/>
  <c r="P53" i="1111"/>
  <c r="P177" i="1111"/>
  <c r="P297" i="1111"/>
  <c r="P659" i="1111"/>
  <c r="P731" i="1111"/>
  <c r="P407" i="1111"/>
  <c r="P642" i="1111"/>
  <c r="P714" i="1111"/>
  <c r="P437" i="1111"/>
  <c r="P613" i="1111"/>
  <c r="P685" i="1111"/>
  <c r="P757" i="1111"/>
  <c r="P465" i="1111"/>
  <c r="P585" i="1111"/>
  <c r="P419" i="1111"/>
  <c r="P494" i="1111"/>
  <c r="J702" i="1111"/>
  <c r="J558" i="1111"/>
  <c r="J414" i="1111"/>
  <c r="J126" i="1111"/>
  <c r="J749" i="1111"/>
  <c r="J605" i="1111"/>
  <c r="J461" i="1111"/>
  <c r="J317" i="1111"/>
  <c r="J173" i="1111"/>
  <c r="J29" i="1111"/>
  <c r="J640" i="1111"/>
  <c r="J496" i="1111"/>
  <c r="J352" i="1111"/>
  <c r="J208" i="1111"/>
  <c r="J159" i="1111"/>
  <c r="J291" i="1111"/>
  <c r="J650" i="1111"/>
  <c r="J506" i="1111"/>
  <c r="J362" i="1111"/>
  <c r="J218" i="1111"/>
  <c r="J755" i="1111"/>
  <c r="J63" i="1111"/>
  <c r="J393" i="1111"/>
  <c r="J274" i="1111"/>
  <c r="J130" i="1111"/>
  <c r="J669" i="1111"/>
  <c r="J525" i="1111"/>
  <c r="J381" i="1111"/>
  <c r="J237" i="1111"/>
  <c r="J93" i="1111"/>
  <c r="J44" i="1111"/>
  <c r="J9" i="1111"/>
  <c r="P167" i="1111"/>
  <c r="P179" i="1111"/>
  <c r="P13" i="1111"/>
  <c r="P122" i="1111"/>
  <c r="P250" i="1111"/>
  <c r="P409" i="1111"/>
  <c r="P105" i="1111"/>
  <c r="P262" i="1111"/>
  <c r="P181" i="1111"/>
  <c r="P564" i="1111"/>
  <c r="P182" i="1111"/>
  <c r="P472" i="1111"/>
  <c r="P64" i="1111"/>
  <c r="P308" i="1111"/>
  <c r="P446" i="1111"/>
  <c r="P497" i="1111"/>
  <c r="P619" i="1111"/>
  <c r="P691" i="1111"/>
  <c r="P474" i="1111"/>
  <c r="P596" i="1111"/>
  <c r="P668" i="1111"/>
  <c r="P740" i="1111"/>
  <c r="P351" i="1111"/>
  <c r="P508" i="1111"/>
  <c r="J114" i="1111"/>
  <c r="J737" i="1111"/>
  <c r="J593" i="1111"/>
  <c r="J449" i="1111"/>
  <c r="J161" i="1111"/>
  <c r="J628" i="1111"/>
  <c r="J484" i="1111"/>
  <c r="J340" i="1111"/>
  <c r="J196" i="1111"/>
  <c r="J146" i="1111"/>
  <c r="J671" i="1111"/>
  <c r="J131" i="1111"/>
  <c r="J611" i="1111"/>
  <c r="J37" i="1111"/>
  <c r="J235" i="1111"/>
  <c r="P65" i="1111"/>
  <c r="P484" i="1111"/>
  <c r="P509" i="1111"/>
  <c r="P481" i="1111"/>
  <c r="P29" i="1111"/>
  <c r="P521" i="1111"/>
  <c r="P30" i="1111"/>
  <c r="P211" i="1111"/>
  <c r="P605" i="1111"/>
  <c r="P677" i="1111"/>
  <c r="P749" i="1111"/>
  <c r="P320" i="1111"/>
  <c r="P537" i="1111"/>
  <c r="P623" i="1111"/>
  <c r="P360" i="1111"/>
  <c r="P319" i="1111"/>
  <c r="P449" i="1111"/>
  <c r="P624" i="1111"/>
  <c r="P696" i="1111"/>
  <c r="P386" i="1111"/>
  <c r="P724" i="1111"/>
  <c r="J64" i="1111"/>
  <c r="J517" i="1111"/>
  <c r="J26" i="1111"/>
  <c r="J392" i="1111"/>
  <c r="P401" i="1111"/>
  <c r="P57" i="1111"/>
  <c r="P206" i="1111"/>
  <c r="P412" i="1111"/>
  <c r="P590" i="1111"/>
  <c r="J649" i="1111"/>
  <c r="J262" i="1111"/>
  <c r="J645" i="1111"/>
  <c r="J631" i="1111"/>
  <c r="J622" i="1111"/>
  <c r="J190" i="1111"/>
  <c r="J754" i="1111"/>
  <c r="J34" i="1111"/>
  <c r="J730" i="1111"/>
  <c r="J586" i="1111"/>
  <c r="J442" i="1111"/>
  <c r="J298" i="1111"/>
  <c r="J154" i="1111"/>
  <c r="J10" i="1111"/>
  <c r="J693" i="1111"/>
  <c r="J549" i="1111"/>
  <c r="J405" i="1111"/>
  <c r="J261" i="1111"/>
  <c r="J117" i="1111"/>
  <c r="J296" i="1111"/>
  <c r="J80" i="1111"/>
  <c r="J704" i="1111"/>
  <c r="J560" i="1111"/>
  <c r="J416" i="1111"/>
  <c r="J104" i="1111"/>
  <c r="J679" i="1111"/>
  <c r="J535" i="1111"/>
  <c r="J391" i="1111"/>
  <c r="J247" i="1111"/>
  <c r="J103" i="1111"/>
  <c r="P149" i="1111"/>
  <c r="P27" i="1111"/>
  <c r="P195" i="1111"/>
  <c r="P343" i="1111"/>
  <c r="P44" i="1111"/>
  <c r="P144" i="1111"/>
  <c r="P272" i="1111"/>
  <c r="P535" i="1111"/>
  <c r="P150" i="1111"/>
  <c r="P315" i="1111"/>
  <c r="P66" i="1111"/>
  <c r="P226" i="1111"/>
  <c r="P298" i="1111"/>
  <c r="P93" i="1111"/>
  <c r="P221" i="1111"/>
  <c r="P83" i="1111"/>
  <c r="P573" i="1111"/>
  <c r="P550" i="1111"/>
  <c r="J661" i="1111"/>
  <c r="J227" i="1111"/>
  <c r="J367" i="1111"/>
  <c r="P431" i="1111"/>
  <c r="J483" i="1111"/>
  <c r="J17" i="1111"/>
  <c r="J657" i="1111"/>
  <c r="J513" i="1111"/>
  <c r="J369" i="1111"/>
  <c r="J225" i="1111"/>
  <c r="J81" i="1111"/>
  <c r="J248" i="1111"/>
  <c r="J20" i="1111"/>
  <c r="J668" i="1111"/>
  <c r="J524" i="1111"/>
  <c r="J380" i="1111"/>
  <c r="J267" i="1111"/>
  <c r="J643" i="1111"/>
  <c r="J499" i="1111"/>
  <c r="J355" i="1111"/>
  <c r="J211" i="1111"/>
  <c r="J67" i="1111"/>
  <c r="P22" i="1111"/>
  <c r="P75" i="1111"/>
  <c r="P230" i="1111"/>
  <c r="P440" i="1111"/>
  <c r="P173" i="1111"/>
  <c r="P292" i="1111"/>
  <c r="P293" i="1111"/>
  <c r="P387" i="1111"/>
  <c r="P185" i="1111"/>
  <c r="P425" i="1111"/>
  <c r="P104" i="1111"/>
  <c r="P261" i="1111"/>
  <c r="P24" i="1111"/>
  <c r="P128" i="1111"/>
  <c r="P256" i="1111"/>
  <c r="P111" i="1111"/>
  <c r="P268" i="1111"/>
  <c r="P14" i="1111"/>
  <c r="P187" i="1111"/>
  <c r="P468" i="1111"/>
  <c r="P61" i="1111"/>
  <c r="P68" i="1111"/>
  <c r="P176" i="1111"/>
  <c r="P296" i="1111"/>
  <c r="P15" i="1111"/>
  <c r="P188" i="1111"/>
  <c r="P159" i="1111"/>
  <c r="J204" i="1111"/>
  <c r="P58" i="1111"/>
  <c r="P567" i="1111"/>
  <c r="P433" i="1111"/>
  <c r="P730" i="1111"/>
  <c r="J219" i="1111"/>
  <c r="J624" i="1111"/>
  <c r="J480" i="1111"/>
  <c r="J512" i="1111"/>
  <c r="J199" i="1111"/>
  <c r="P236" i="1111"/>
  <c r="P458" i="1111"/>
  <c r="P76" i="1111"/>
  <c r="P196" i="1111"/>
  <c r="P304" i="1111"/>
  <c r="P191" i="1111"/>
  <c r="P110" i="1111"/>
  <c r="P264" i="1111"/>
  <c r="P267" i="1111"/>
  <c r="P273" i="1111"/>
  <c r="P279" i="1111"/>
  <c r="P505" i="1111"/>
  <c r="P73" i="1111"/>
  <c r="P193" i="1111"/>
  <c r="P301" i="1111"/>
  <c r="P31" i="1111"/>
  <c r="P527" i="1111"/>
  <c r="P90" i="1111"/>
  <c r="P235" i="1111"/>
  <c r="P528" i="1111"/>
  <c r="P80" i="1111"/>
  <c r="P212" i="1111"/>
  <c r="P327" i="1111"/>
  <c r="P416" i="1111"/>
  <c r="J52" i="1111"/>
  <c r="J56" i="1111"/>
  <c r="P428" i="1111"/>
  <c r="P652" i="1111"/>
  <c r="J155" i="1111"/>
  <c r="J260" i="1111"/>
  <c r="J223" i="1111"/>
  <c r="P436" i="1111"/>
  <c r="P720" i="1111"/>
  <c r="P658" i="1111"/>
  <c r="J305" i="1111"/>
  <c r="J361" i="1111"/>
  <c r="J635" i="1111"/>
  <c r="J656" i="1111"/>
  <c r="J670" i="1111"/>
  <c r="J94" i="1111"/>
  <c r="J147" i="1111"/>
  <c r="J633" i="1111"/>
  <c r="J489" i="1111"/>
  <c r="J345" i="1111"/>
  <c r="J201" i="1111"/>
  <c r="J57" i="1111"/>
  <c r="J212" i="1111"/>
  <c r="J183" i="1111"/>
  <c r="J644" i="1111"/>
  <c r="J344" i="1111"/>
  <c r="J619" i="1111"/>
  <c r="J475" i="1111"/>
  <c r="J331" i="1111"/>
  <c r="J187" i="1111"/>
  <c r="J43" i="1111"/>
  <c r="P155" i="1111"/>
  <c r="P102" i="1111"/>
  <c r="P259" i="1111"/>
  <c r="P532" i="1111"/>
  <c r="P81" i="1111"/>
  <c r="P202" i="1111"/>
  <c r="P309" i="1111"/>
  <c r="P39" i="1111"/>
  <c r="P214" i="1111"/>
  <c r="P518" i="1111"/>
  <c r="P278" i="1111"/>
  <c r="P40" i="1111"/>
  <c r="P151" i="1111"/>
  <c r="P284" i="1111"/>
  <c r="P540" i="1111"/>
  <c r="P133" i="1111"/>
  <c r="P140" i="1111"/>
  <c r="P295" i="1111"/>
  <c r="P46" i="1111"/>
  <c r="P158" i="1111"/>
  <c r="P711" i="1111"/>
  <c r="J85" i="1111"/>
  <c r="J348" i="1111"/>
  <c r="J690" i="1111"/>
  <c r="J207" i="1111"/>
  <c r="J350" i="1111"/>
  <c r="J96" i="1111"/>
  <c r="J279" i="1111"/>
  <c r="J55" i="1111"/>
  <c r="J370" i="1111"/>
  <c r="J226" i="1111"/>
  <c r="J82" i="1111"/>
  <c r="J621" i="1111"/>
  <c r="J477" i="1111"/>
  <c r="J333" i="1111"/>
  <c r="J189" i="1111"/>
  <c r="J45" i="1111"/>
  <c r="J197" i="1111"/>
  <c r="J123" i="1111"/>
  <c r="J632" i="1111"/>
  <c r="J488" i="1111"/>
  <c r="J332" i="1111"/>
  <c r="J751" i="1111"/>
  <c r="J607" i="1111"/>
  <c r="J463" i="1111"/>
  <c r="J319" i="1111"/>
  <c r="J175" i="1111"/>
  <c r="J31" i="1111"/>
  <c r="P178" i="1111"/>
  <c r="P108" i="1111"/>
  <c r="P265" i="1111"/>
  <c r="P551" i="1111"/>
  <c r="P92" i="1111"/>
  <c r="P208" i="1111"/>
  <c r="P55" i="1111"/>
  <c r="P220" i="1111"/>
  <c r="P139" i="1111"/>
  <c r="P294" i="1111"/>
  <c r="P45" i="1111"/>
  <c r="P157" i="1111"/>
  <c r="P289" i="1111"/>
  <c r="P559" i="1111"/>
  <c r="P163" i="1111"/>
  <c r="P311" i="1111"/>
  <c r="P62" i="1111"/>
  <c r="P222" i="1111"/>
  <c r="P213" i="1111"/>
  <c r="P89" i="1111"/>
  <c r="P205" i="1111"/>
  <c r="P42" i="1111"/>
  <c r="P577" i="1111"/>
  <c r="P639" i="1111"/>
  <c r="J311" i="1111"/>
  <c r="J655" i="1111"/>
  <c r="P570" i="1111"/>
  <c r="J546" i="1111"/>
  <c r="J206" i="1111"/>
  <c r="J170" i="1111"/>
  <c r="J255" i="1111"/>
  <c r="J236" i="1111"/>
  <c r="J343" i="1111"/>
  <c r="J658" i="1111"/>
  <c r="J646" i="1111"/>
  <c r="J214" i="1111"/>
  <c r="J753" i="1111"/>
  <c r="J321" i="1111"/>
  <c r="J177" i="1111"/>
  <c r="J176" i="1111"/>
  <c r="J620" i="1111"/>
  <c r="J476" i="1111"/>
  <c r="J320" i="1111"/>
  <c r="J739" i="1111"/>
  <c r="J595" i="1111"/>
  <c r="J451" i="1111"/>
  <c r="J307" i="1111"/>
  <c r="J163" i="1111"/>
  <c r="J19" i="1111"/>
  <c r="P242" i="1111"/>
  <c r="P131" i="1111"/>
  <c r="P271" i="1111"/>
  <c r="P571" i="1111"/>
  <c r="P97" i="1111"/>
  <c r="P225" i="1111"/>
  <c r="P71" i="1111"/>
  <c r="P243" i="1111"/>
  <c r="P556" i="1111"/>
  <c r="P162" i="1111"/>
  <c r="P310" i="1111"/>
  <c r="P56" i="1111"/>
  <c r="P180" i="1111"/>
  <c r="P580" i="1111"/>
  <c r="P169" i="1111"/>
  <c r="P335" i="1111"/>
  <c r="P78" i="1111"/>
  <c r="P245" i="1111"/>
  <c r="P402" i="1111"/>
  <c r="P100" i="1111"/>
  <c r="P228" i="1111"/>
  <c r="P367" i="1111"/>
  <c r="P79" i="1111"/>
  <c r="P246" i="1111"/>
  <c r="P184" i="1111"/>
  <c r="J536" i="1111"/>
  <c r="J537" i="1111"/>
  <c r="P385" i="1111"/>
  <c r="J639" i="1111"/>
  <c r="P91" i="1111"/>
  <c r="P98" i="1111"/>
  <c r="P248" i="1111"/>
  <c r="P648" i="1111"/>
  <c r="P645" i="1111"/>
  <c r="J402" i="1111"/>
  <c r="J494" i="1111"/>
  <c r="J69" i="1111"/>
  <c r="J514" i="1111"/>
  <c r="J502" i="1111"/>
  <c r="J358" i="1111"/>
  <c r="J70" i="1111"/>
  <c r="J609" i="1111"/>
  <c r="J33" i="1111"/>
  <c r="J634" i="1111"/>
  <c r="J490" i="1111"/>
  <c r="J346" i="1111"/>
  <c r="J200" i="1111"/>
  <c r="J202" i="1111"/>
  <c r="J58" i="1111"/>
  <c r="J741" i="1111"/>
  <c r="J597" i="1111"/>
  <c r="J453" i="1111"/>
  <c r="J309" i="1111"/>
  <c r="J165" i="1111"/>
  <c r="J21" i="1111"/>
  <c r="J164" i="1111"/>
  <c r="J752" i="1111"/>
  <c r="J608" i="1111"/>
  <c r="J464" i="1111"/>
  <c r="J284" i="1111"/>
  <c r="J727" i="1111"/>
  <c r="J583" i="1111"/>
  <c r="J439" i="1111"/>
  <c r="J295" i="1111"/>
  <c r="J151" i="1111"/>
  <c r="P54" i="1111"/>
  <c r="P314" i="1111"/>
  <c r="P137" i="1111"/>
  <c r="P287" i="1111"/>
  <c r="P12" i="1111"/>
  <c r="P103" i="1111"/>
  <c r="P231" i="1111"/>
  <c r="P87" i="1111"/>
  <c r="P249" i="1111"/>
  <c r="P254" i="1111"/>
  <c r="P168" i="1111"/>
  <c r="P348" i="1111"/>
  <c r="P186" i="1111"/>
  <c r="P305" i="1111"/>
  <c r="P19" i="1111"/>
  <c r="P545" i="1111"/>
  <c r="J373" i="1111"/>
  <c r="J263" i="1111"/>
  <c r="J511" i="1111"/>
  <c r="P285" i="1111"/>
  <c r="P406" i="1111"/>
  <c r="P589" i="1111"/>
  <c r="P576" i="1111"/>
  <c r="J627" i="1111"/>
  <c r="J217" i="1111"/>
  <c r="J192" i="1111"/>
  <c r="J501" i="1111"/>
  <c r="J356" i="1111"/>
  <c r="P9" i="1111"/>
  <c r="J224" i="1111"/>
  <c r="J715" i="1111"/>
  <c r="J571" i="1111"/>
  <c r="J427" i="1111"/>
  <c r="J283" i="1111"/>
  <c r="J139" i="1111"/>
  <c r="P143" i="1111"/>
  <c r="P300" i="1111"/>
  <c r="P303" i="1111"/>
  <c r="P17" i="1111"/>
  <c r="P109" i="1111"/>
  <c r="P237" i="1111"/>
  <c r="P404" i="1111"/>
  <c r="P115" i="1111"/>
  <c r="P255" i="1111"/>
  <c r="P18" i="1111"/>
  <c r="P174" i="1111"/>
  <c r="P391" i="1111"/>
  <c r="P72" i="1111"/>
  <c r="P192" i="1111"/>
  <c r="P35" i="1111"/>
  <c r="P198" i="1111"/>
  <c r="P430" i="1111"/>
  <c r="P117" i="1111"/>
  <c r="P274" i="1111"/>
  <c r="P20" i="1111"/>
  <c r="P112" i="1111"/>
  <c r="P240" i="1111"/>
  <c r="P414" i="1111"/>
  <c r="P118" i="1111"/>
  <c r="P275" i="1111"/>
  <c r="P441" i="1111"/>
  <c r="P142" i="1111"/>
  <c r="P302" i="1111"/>
  <c r="P21" i="1111"/>
  <c r="P125" i="1111"/>
  <c r="J91" i="1111"/>
  <c r="P156" i="1111"/>
  <c r="P341" i="1111"/>
  <c r="J270" i="1111"/>
  <c r="J495" i="1111"/>
  <c r="J229" i="1111"/>
  <c r="J636" i="1111"/>
  <c r="J492" i="1111"/>
  <c r="J79" i="1111"/>
  <c r="P280" i="1111"/>
  <c r="P282" i="1111"/>
  <c r="P717" i="1111"/>
  <c r="J258" i="1111"/>
  <c r="J638" i="1111"/>
  <c r="J73" i="1111"/>
  <c r="J336" i="1111"/>
  <c r="J213" i="1111"/>
  <c r="J487" i="1111"/>
  <c r="J334" i="1111"/>
  <c r="J46" i="1111"/>
  <c r="J153" i="1111"/>
  <c r="J140" i="1111"/>
  <c r="J610" i="1111"/>
  <c r="J717" i="1111"/>
  <c r="J429" i="1111"/>
  <c r="J285" i="1111"/>
  <c r="J141" i="1111"/>
  <c r="J368" i="1111"/>
  <c r="J128" i="1111"/>
  <c r="J728" i="1111"/>
  <c r="J584" i="1111"/>
  <c r="J440" i="1111"/>
  <c r="J188" i="1111"/>
  <c r="J703" i="1111"/>
  <c r="J559" i="1111"/>
  <c r="J415" i="1111"/>
  <c r="J271" i="1111"/>
  <c r="J127" i="1111"/>
  <c r="P70" i="1111"/>
  <c r="P16" i="1111"/>
  <c r="P166" i="1111"/>
  <c r="P28" i="1111"/>
  <c r="P132" i="1111"/>
  <c r="P260" i="1111"/>
  <c r="P443" i="1111"/>
  <c r="P121" i="1111"/>
  <c r="P283" i="1111"/>
  <c r="P34" i="1111"/>
  <c r="P197" i="1111"/>
  <c r="P424" i="1111"/>
  <c r="P426" i="1111"/>
  <c r="P77" i="1111"/>
  <c r="P209" i="1111"/>
  <c r="P321" i="1111"/>
  <c r="P51" i="1111"/>
  <c r="P204" i="1111"/>
  <c r="P123" i="1111"/>
  <c r="P290" i="1111"/>
  <c r="P25" i="1111"/>
  <c r="P129" i="1111"/>
  <c r="P257" i="1111"/>
  <c r="P452" i="1111"/>
  <c r="P124" i="1111"/>
  <c r="P291" i="1111"/>
  <c r="P572" i="1111"/>
  <c r="P239" i="1111"/>
  <c r="P200" i="1111"/>
  <c r="P579" i="1111"/>
  <c r="P546" i="1111"/>
  <c r="J23" i="1111"/>
  <c r="J32" i="1111"/>
  <c r="J680" i="1111"/>
  <c r="P114" i="1111"/>
  <c r="P238" i="1111"/>
  <c r="P170" i="1111"/>
  <c r="P183" i="1111"/>
  <c r="P388" i="1111"/>
  <c r="P390" i="1111"/>
  <c r="J99" i="1111"/>
  <c r="J505" i="1111"/>
  <c r="J357" i="1111"/>
  <c r="J135" i="1111"/>
  <c r="J478" i="1111"/>
  <c r="J573" i="1111"/>
  <c r="J742" i="1111"/>
  <c r="J598" i="1111"/>
  <c r="J454" i="1111"/>
  <c r="J310" i="1111"/>
  <c r="J166" i="1111"/>
  <c r="J22" i="1111"/>
  <c r="J705" i="1111"/>
  <c r="J561" i="1111"/>
  <c r="J417" i="1111"/>
  <c r="J273" i="1111"/>
  <c r="J129" i="1111"/>
  <c r="J308" i="1111"/>
  <c r="J116" i="1111"/>
  <c r="J716" i="1111"/>
  <c r="J572" i="1111"/>
  <c r="J428" i="1111"/>
  <c r="J152" i="1111"/>
  <c r="J691" i="1111"/>
  <c r="J547" i="1111"/>
  <c r="J403" i="1111"/>
  <c r="J259" i="1111"/>
  <c r="J115" i="1111"/>
  <c r="P120" i="1111"/>
  <c r="P11" i="1111"/>
  <c r="P172" i="1111"/>
  <c r="P328" i="1111"/>
  <c r="P33" i="1111"/>
  <c r="P138" i="1111"/>
  <c r="P266" i="1111"/>
  <c r="P496" i="1111"/>
  <c r="P498" i="1111"/>
  <c r="P127" i="1111"/>
  <c r="P299" i="1111"/>
  <c r="P50" i="1111"/>
  <c r="P203" i="1111"/>
  <c r="P557" i="1111"/>
  <c r="P88" i="1111"/>
  <c r="P215" i="1111"/>
  <c r="P333" i="1111"/>
  <c r="P67" i="1111"/>
  <c r="P227" i="1111"/>
  <c r="P467" i="1111"/>
  <c r="P146" i="1111"/>
  <c r="P233" i="1111"/>
  <c r="P561" i="1111"/>
  <c r="P152" i="1111"/>
  <c r="P41" i="1111"/>
  <c r="P141" i="1111"/>
  <c r="P269" i="1111"/>
  <c r="P507" i="1111"/>
  <c r="P153" i="1111"/>
  <c r="P368" i="1111"/>
  <c r="P26" i="1111"/>
  <c r="P194" i="1111"/>
  <c r="P355" i="1111"/>
  <c r="P48" i="1111"/>
  <c r="P160" i="1111"/>
  <c r="P381" i="1111"/>
  <c r="P542" i="1111"/>
  <c r="P653" i="1111"/>
  <c r="P725" i="1111"/>
  <c r="P382" i="1111"/>
  <c r="P538" i="1111"/>
  <c r="P636" i="1111"/>
  <c r="P708" i="1111"/>
  <c r="P432" i="1111"/>
  <c r="P553" i="1111"/>
  <c r="P442" i="1111"/>
  <c r="P607" i="1111"/>
  <c r="P679" i="1111"/>
  <c r="P751" i="1111"/>
  <c r="P456" i="1111"/>
  <c r="P574" i="1111"/>
  <c r="P423" i="1111"/>
  <c r="P569" i="1111"/>
  <c r="P656" i="1111"/>
  <c r="P728" i="1111"/>
  <c r="P399" i="1111"/>
  <c r="P526" i="1111"/>
  <c r="P633" i="1111"/>
  <c r="P705" i="1111"/>
  <c r="P485" i="1111"/>
  <c r="P366" i="1111"/>
  <c r="P522" i="1111"/>
  <c r="P646" i="1111"/>
  <c r="P718" i="1111"/>
  <c r="J714" i="1111"/>
  <c r="J570" i="1111"/>
  <c r="J426" i="1111"/>
  <c r="J282" i="1111"/>
  <c r="J138" i="1111"/>
  <c r="J617" i="1111"/>
  <c r="J473" i="1111"/>
  <c r="J329" i="1111"/>
  <c r="J185" i="1111"/>
  <c r="J41" i="1111"/>
  <c r="J652" i="1111"/>
  <c r="J508" i="1111"/>
  <c r="J364" i="1111"/>
  <c r="J220" i="1111"/>
  <c r="J76" i="1111"/>
  <c r="J195" i="1111"/>
  <c r="J651" i="1111"/>
  <c r="J507" i="1111"/>
  <c r="J315" i="1111"/>
  <c r="J662" i="1111"/>
  <c r="J518" i="1111"/>
  <c r="J374" i="1111"/>
  <c r="J230" i="1111"/>
  <c r="J673" i="1111"/>
  <c r="J529" i="1111"/>
  <c r="J385" i="1111"/>
  <c r="J241" i="1111"/>
  <c r="J97" i="1111"/>
  <c r="J648" i="1111"/>
  <c r="J504" i="1111"/>
  <c r="J360" i="1111"/>
  <c r="J216" i="1111"/>
  <c r="J407" i="1111"/>
  <c r="J59" i="1111"/>
  <c r="J371" i="1111"/>
  <c r="J49" i="1111"/>
  <c r="J275" i="1111"/>
  <c r="J14" i="1111"/>
  <c r="J452" i="1111"/>
  <c r="J455" i="1111"/>
  <c r="J107" i="1111"/>
  <c r="P74" i="1111"/>
  <c r="P229" i="1111"/>
  <c r="P491" i="1111"/>
  <c r="P69" i="1111"/>
  <c r="P189" i="1111"/>
  <c r="P313" i="1111"/>
  <c r="P408" i="1111"/>
  <c r="P411" i="1111"/>
  <c r="P599" i="1111"/>
  <c r="P671" i="1111"/>
  <c r="P743" i="1111"/>
  <c r="P450" i="1111"/>
  <c r="P578" i="1111"/>
  <c r="P654" i="1111"/>
  <c r="P726" i="1111"/>
  <c r="P455" i="1111"/>
  <c r="P323" i="1111"/>
  <c r="P506" i="1111"/>
  <c r="P625" i="1111"/>
  <c r="P697" i="1111"/>
  <c r="P334" i="1111"/>
  <c r="P480" i="1111"/>
  <c r="P483" i="1111"/>
  <c r="P324" i="1111"/>
  <c r="P438" i="1111"/>
  <c r="P602" i="1111"/>
  <c r="P674" i="1111"/>
  <c r="P746" i="1111"/>
  <c r="P429" i="1111"/>
  <c r="P575" i="1111"/>
  <c r="P651" i="1111"/>
  <c r="P723" i="1111"/>
  <c r="P356" i="1111"/>
  <c r="P531" i="1111"/>
  <c r="P400" i="1111"/>
  <c r="P592" i="1111"/>
  <c r="P664" i="1111"/>
  <c r="P736" i="1111"/>
  <c r="J678" i="1111"/>
  <c r="J534" i="1111"/>
  <c r="J390" i="1111"/>
  <c r="J246" i="1111"/>
  <c r="J102" i="1111"/>
  <c r="J581" i="1111"/>
  <c r="J437" i="1111"/>
  <c r="J293" i="1111"/>
  <c r="J149" i="1111"/>
  <c r="J616" i="1111"/>
  <c r="J472" i="1111"/>
  <c r="J328" i="1111"/>
  <c r="J184" i="1111"/>
  <c r="J40" i="1111"/>
  <c r="J759" i="1111"/>
  <c r="J615" i="1111"/>
  <c r="J471" i="1111"/>
  <c r="J171" i="1111"/>
  <c r="J626" i="1111"/>
  <c r="J482" i="1111"/>
  <c r="J338" i="1111"/>
  <c r="J194" i="1111"/>
  <c r="J637" i="1111"/>
  <c r="J493" i="1111"/>
  <c r="J349" i="1111"/>
  <c r="J205" i="1111"/>
  <c r="J756" i="1111"/>
  <c r="J612" i="1111"/>
  <c r="J468" i="1111"/>
  <c r="J324" i="1111"/>
  <c r="J180" i="1111"/>
  <c r="J95" i="1111"/>
  <c r="J527" i="1111"/>
  <c r="J84" i="1111"/>
  <c r="J491" i="1111"/>
  <c r="J61" i="1111"/>
  <c r="J467" i="1111"/>
  <c r="J108" i="1111"/>
  <c r="J11" i="1111"/>
  <c r="P459" i="1111"/>
  <c r="P583" i="1111"/>
  <c r="P660" i="1111"/>
  <c r="P732" i="1111"/>
  <c r="P469" i="1111"/>
  <c r="P336" i="1111"/>
  <c r="P339" i="1111"/>
  <c r="P515" i="1111"/>
  <c r="P631" i="1111"/>
  <c r="P703" i="1111"/>
  <c r="P359" i="1111"/>
  <c r="P488" i="1111"/>
  <c r="P329" i="1111"/>
  <c r="P444" i="1111"/>
  <c r="P447" i="1111"/>
  <c r="P608" i="1111"/>
  <c r="P680" i="1111"/>
  <c r="P752" i="1111"/>
  <c r="P434" i="1111"/>
  <c r="P586" i="1111"/>
  <c r="P657" i="1111"/>
  <c r="P729" i="1111"/>
  <c r="P372" i="1111"/>
  <c r="P375" i="1111"/>
  <c r="P536" i="1111"/>
  <c r="P405" i="1111"/>
  <c r="P598" i="1111"/>
  <c r="P670" i="1111"/>
  <c r="P742" i="1111"/>
  <c r="J666" i="1111"/>
  <c r="J522" i="1111"/>
  <c r="J378" i="1111"/>
  <c r="J234" i="1111"/>
  <c r="J90" i="1111"/>
  <c r="J713" i="1111"/>
  <c r="J569" i="1111"/>
  <c r="J425" i="1111"/>
  <c r="J281" i="1111"/>
  <c r="J137" i="1111"/>
  <c r="J748" i="1111"/>
  <c r="J604" i="1111"/>
  <c r="J460" i="1111"/>
  <c r="J316" i="1111"/>
  <c r="J172" i="1111"/>
  <c r="J28" i="1111"/>
  <c r="J747" i="1111"/>
  <c r="J603" i="1111"/>
  <c r="J459" i="1111"/>
  <c r="J758" i="1111"/>
  <c r="J614" i="1111"/>
  <c r="J470" i="1111"/>
  <c r="J326" i="1111"/>
  <c r="J182" i="1111"/>
  <c r="J625" i="1111"/>
  <c r="J481" i="1111"/>
  <c r="J337" i="1111"/>
  <c r="J193" i="1111"/>
  <c r="J744" i="1111"/>
  <c r="J600" i="1111"/>
  <c r="J456" i="1111"/>
  <c r="J312" i="1111"/>
  <c r="J168" i="1111"/>
  <c r="J60" i="1111"/>
  <c r="J383" i="1111"/>
  <c r="J50" i="1111"/>
  <c r="J347" i="1111"/>
  <c r="J35" i="1111"/>
  <c r="J323" i="1111"/>
  <c r="J71" i="1111"/>
  <c r="J719" i="1111"/>
  <c r="P216" i="1111"/>
  <c r="P523" i="1111"/>
  <c r="P84" i="1111"/>
  <c r="P199" i="1111"/>
  <c r="P312" i="1111"/>
  <c r="P47" i="1111"/>
  <c r="P217" i="1111"/>
  <c r="P566" i="1111"/>
  <c r="P101" i="1111"/>
  <c r="P258" i="1111"/>
  <c r="P547" i="1111"/>
  <c r="P85" i="1111"/>
  <c r="P218" i="1111"/>
  <c r="P342" i="1111"/>
  <c r="P445" i="1111"/>
  <c r="P611" i="1111"/>
  <c r="P683" i="1111"/>
  <c r="P755" i="1111"/>
  <c r="P464" i="1111"/>
  <c r="P594" i="1111"/>
  <c r="P666" i="1111"/>
  <c r="P738" i="1111"/>
  <c r="P478" i="1111"/>
  <c r="P349" i="1111"/>
  <c r="P520" i="1111"/>
  <c r="P637" i="1111"/>
  <c r="P709" i="1111"/>
  <c r="P364" i="1111"/>
  <c r="P502" i="1111"/>
  <c r="P340" i="1111"/>
  <c r="P461" i="1111"/>
  <c r="P614" i="1111"/>
  <c r="P686" i="1111"/>
  <c r="P758" i="1111"/>
  <c r="P448" i="1111"/>
  <c r="P591" i="1111"/>
  <c r="P663" i="1111"/>
  <c r="P735" i="1111"/>
  <c r="P380" i="1111"/>
  <c r="P541" i="1111"/>
  <c r="P415" i="1111"/>
  <c r="P604" i="1111"/>
  <c r="P676" i="1111"/>
  <c r="P748" i="1111"/>
  <c r="J654" i="1111"/>
  <c r="J510" i="1111"/>
  <c r="J366" i="1111"/>
  <c r="J222" i="1111"/>
  <c r="J78" i="1111"/>
  <c r="J701" i="1111"/>
  <c r="J557" i="1111"/>
  <c r="J413" i="1111"/>
  <c r="J269" i="1111"/>
  <c r="J125" i="1111"/>
  <c r="J736" i="1111"/>
  <c r="J592" i="1111"/>
  <c r="J448" i="1111"/>
  <c r="J304" i="1111"/>
  <c r="J160" i="1111"/>
  <c r="J16" i="1111"/>
  <c r="J735" i="1111"/>
  <c r="J591" i="1111"/>
  <c r="J447" i="1111"/>
  <c r="J746" i="1111"/>
  <c r="J602" i="1111"/>
  <c r="J458" i="1111"/>
  <c r="J314" i="1111"/>
  <c r="J757" i="1111"/>
  <c r="J613" i="1111"/>
  <c r="J469" i="1111"/>
  <c r="J325" i="1111"/>
  <c r="J181" i="1111"/>
  <c r="J732" i="1111"/>
  <c r="J588" i="1111"/>
  <c r="J444" i="1111"/>
  <c r="J300" i="1111"/>
  <c r="J156" i="1111"/>
  <c r="J27" i="1111"/>
  <c r="J239" i="1111"/>
  <c r="J24" i="1111"/>
  <c r="J203" i="1111"/>
  <c r="J623" i="1111"/>
  <c r="J179" i="1111"/>
  <c r="J38" i="1111"/>
  <c r="J575" i="1111"/>
  <c r="P317" i="1111"/>
  <c r="P63" i="1111"/>
  <c r="P223" i="1111"/>
  <c r="P587" i="1111"/>
  <c r="P107" i="1111"/>
  <c r="P588" i="1111"/>
  <c r="P96" i="1111"/>
  <c r="P224" i="1111"/>
  <c r="P371" i="1111"/>
  <c r="P454" i="1111"/>
  <c r="P617" i="1111"/>
  <c r="P689" i="1111"/>
  <c r="P473" i="1111"/>
  <c r="P600" i="1111"/>
  <c r="P672" i="1111"/>
  <c r="P744" i="1111"/>
  <c r="P487" i="1111"/>
  <c r="P352" i="1111"/>
  <c r="P354" i="1111"/>
  <c r="P534" i="1111"/>
  <c r="P643" i="1111"/>
  <c r="P715" i="1111"/>
  <c r="P383" i="1111"/>
  <c r="P511" i="1111"/>
  <c r="P345" i="1111"/>
  <c r="P470" i="1111"/>
  <c r="P620" i="1111"/>
  <c r="P692" i="1111"/>
  <c r="P457" i="1111"/>
  <c r="P597" i="1111"/>
  <c r="P669" i="1111"/>
  <c r="P741" i="1111"/>
  <c r="P410" i="1111"/>
  <c r="P555" i="1111"/>
  <c r="P420" i="1111"/>
  <c r="P610" i="1111"/>
  <c r="P682" i="1111"/>
  <c r="P754" i="1111"/>
  <c r="J642" i="1111"/>
  <c r="J498" i="1111"/>
  <c r="J354" i="1111"/>
  <c r="J210" i="1111"/>
  <c r="J66" i="1111"/>
  <c r="J689" i="1111"/>
  <c r="J545" i="1111"/>
  <c r="J401" i="1111"/>
  <c r="J257" i="1111"/>
  <c r="J113" i="1111"/>
  <c r="J724" i="1111"/>
  <c r="J580" i="1111"/>
  <c r="J436" i="1111"/>
  <c r="J292" i="1111"/>
  <c r="J148" i="1111"/>
  <c r="J411" i="1111"/>
  <c r="J723" i="1111"/>
  <c r="J579" i="1111"/>
  <c r="J435" i="1111"/>
  <c r="J734" i="1111"/>
  <c r="J590" i="1111"/>
  <c r="J446" i="1111"/>
  <c r="J302" i="1111"/>
  <c r="J745" i="1111"/>
  <c r="J601" i="1111"/>
  <c r="J457" i="1111"/>
  <c r="J313" i="1111"/>
  <c r="J169" i="1111"/>
  <c r="J720" i="1111"/>
  <c r="J576" i="1111"/>
  <c r="J432" i="1111"/>
  <c r="J288" i="1111"/>
  <c r="J144" i="1111"/>
  <c r="J683" i="1111"/>
  <c r="J134" i="1111"/>
  <c r="J647" i="1111"/>
  <c r="J119" i="1111"/>
  <c r="J479" i="1111"/>
  <c r="J110" i="1111"/>
  <c r="J12" i="1111"/>
  <c r="J431" i="1111"/>
  <c r="P130" i="1111"/>
  <c r="P270" i="1111"/>
  <c r="P219" i="1111"/>
  <c r="P113" i="1111"/>
  <c r="P241" i="1111"/>
  <c r="P512" i="1111"/>
  <c r="P463" i="1111"/>
  <c r="P322" i="1111"/>
  <c r="P482" i="1111"/>
  <c r="P606" i="1111"/>
  <c r="P678" i="1111"/>
  <c r="P750" i="1111"/>
  <c r="P492" i="1111"/>
  <c r="P373" i="1111"/>
  <c r="P558" i="1111"/>
  <c r="P649" i="1111"/>
  <c r="P721" i="1111"/>
  <c r="P525" i="1111"/>
  <c r="P350" i="1111"/>
  <c r="P479" i="1111"/>
  <c r="P626" i="1111"/>
  <c r="P698" i="1111"/>
  <c r="P346" i="1111"/>
  <c r="P466" i="1111"/>
  <c r="P603" i="1111"/>
  <c r="P675" i="1111"/>
  <c r="P747" i="1111"/>
  <c r="P439" i="1111"/>
  <c r="P560" i="1111"/>
  <c r="P476" i="1111"/>
  <c r="P616" i="1111"/>
  <c r="P688" i="1111"/>
  <c r="J630" i="1111"/>
  <c r="J486" i="1111"/>
  <c r="J342" i="1111"/>
  <c r="J198" i="1111"/>
  <c r="J54" i="1111"/>
  <c r="J677" i="1111"/>
  <c r="J533" i="1111"/>
  <c r="J389" i="1111"/>
  <c r="J245" i="1111"/>
  <c r="J101" i="1111"/>
  <c r="J712" i="1111"/>
  <c r="J568" i="1111"/>
  <c r="J424" i="1111"/>
  <c r="J280" i="1111"/>
  <c r="J136" i="1111"/>
  <c r="J375" i="1111"/>
  <c r="J711" i="1111"/>
  <c r="J567" i="1111"/>
  <c r="J423" i="1111"/>
  <c r="J722" i="1111"/>
  <c r="J578" i="1111"/>
  <c r="J434" i="1111"/>
  <c r="J290" i="1111"/>
  <c r="J733" i="1111"/>
  <c r="J589" i="1111"/>
  <c r="J445" i="1111"/>
  <c r="J301" i="1111"/>
  <c r="J157" i="1111"/>
  <c r="J708" i="1111"/>
  <c r="J564" i="1111"/>
  <c r="J420" i="1111"/>
  <c r="J276" i="1111"/>
  <c r="J132" i="1111"/>
  <c r="J539" i="1111"/>
  <c r="J86" i="1111"/>
  <c r="J500" i="1111"/>
  <c r="J503" i="1111"/>
  <c r="J75" i="1111"/>
  <c r="J335" i="1111"/>
  <c r="J72" i="1111"/>
  <c r="J731" i="1111"/>
  <c r="J287" i="1111"/>
  <c r="P175" i="1111"/>
  <c r="P379" i="1111"/>
  <c r="P94" i="1111"/>
  <c r="P251" i="1111"/>
  <c r="P514" i="1111"/>
  <c r="P106" i="1111"/>
  <c r="P234" i="1111"/>
  <c r="P396" i="1111"/>
  <c r="P95" i="1111"/>
  <c r="P252" i="1111"/>
  <c r="P344" i="1111"/>
  <c r="P136" i="1111"/>
  <c r="P286" i="1111"/>
  <c r="P421" i="1111"/>
  <c r="P119" i="1111"/>
  <c r="P247" i="1111"/>
  <c r="P332" i="1111"/>
  <c r="P477" i="1111"/>
  <c r="P629" i="1111"/>
  <c r="P701" i="1111"/>
  <c r="P338" i="1111"/>
  <c r="P612" i="1111"/>
  <c r="P684" i="1111"/>
  <c r="P756" i="1111"/>
  <c r="P524" i="1111"/>
  <c r="P378" i="1111"/>
  <c r="P568" i="1111"/>
  <c r="P655" i="1111"/>
  <c r="P727" i="1111"/>
  <c r="P403" i="1111"/>
  <c r="P539" i="1111"/>
  <c r="P369" i="1111"/>
  <c r="P493" i="1111"/>
  <c r="P632" i="1111"/>
  <c r="P704" i="1111"/>
  <c r="P365" i="1111"/>
  <c r="P475" i="1111"/>
  <c r="P609" i="1111"/>
  <c r="P681" i="1111"/>
  <c r="P753" i="1111"/>
  <c r="P565" i="1111"/>
  <c r="P490" i="1111"/>
  <c r="P622" i="1111"/>
  <c r="P694" i="1111"/>
  <c r="J618" i="1111"/>
  <c r="J474" i="1111"/>
  <c r="J330" i="1111"/>
  <c r="J186" i="1111"/>
  <c r="J42" i="1111"/>
  <c r="J665" i="1111"/>
  <c r="J521" i="1111"/>
  <c r="J377" i="1111"/>
  <c r="J233" i="1111"/>
  <c r="J89" i="1111"/>
  <c r="J700" i="1111"/>
  <c r="J556" i="1111"/>
  <c r="J412" i="1111"/>
  <c r="J268" i="1111"/>
  <c r="J124" i="1111"/>
  <c r="J351" i="1111"/>
  <c r="J699" i="1111"/>
  <c r="J555" i="1111"/>
  <c r="J399" i="1111"/>
  <c r="J710" i="1111"/>
  <c r="J566" i="1111"/>
  <c r="J422" i="1111"/>
  <c r="J278" i="1111"/>
  <c r="J721" i="1111"/>
  <c r="J577" i="1111"/>
  <c r="J433" i="1111"/>
  <c r="J289" i="1111"/>
  <c r="J145" i="1111"/>
  <c r="J696" i="1111"/>
  <c r="J552" i="1111"/>
  <c r="J408" i="1111"/>
  <c r="J264" i="1111"/>
  <c r="J120" i="1111"/>
  <c r="J395" i="1111"/>
  <c r="J51" i="1111"/>
  <c r="J359" i="1111"/>
  <c r="J48" i="1111"/>
  <c r="J191" i="1111"/>
  <c r="J39" i="1111"/>
  <c r="J587" i="1111"/>
  <c r="J158" i="1111"/>
  <c r="P253" i="1111"/>
  <c r="P337" i="1111"/>
  <c r="P486" i="1111"/>
  <c r="P635" i="1111"/>
  <c r="P707" i="1111"/>
  <c r="P353" i="1111"/>
  <c r="P501" i="1111"/>
  <c r="P618" i="1111"/>
  <c r="P690" i="1111"/>
  <c r="P529" i="1111"/>
  <c r="P397" i="1111"/>
  <c r="P584" i="1111"/>
  <c r="P661" i="1111"/>
  <c r="P733" i="1111"/>
  <c r="P413" i="1111"/>
  <c r="P544" i="1111"/>
  <c r="P374" i="1111"/>
  <c r="P516" i="1111"/>
  <c r="P638" i="1111"/>
  <c r="P710" i="1111"/>
  <c r="P370" i="1111"/>
  <c r="P615" i="1111"/>
  <c r="P687" i="1111"/>
  <c r="P759" i="1111"/>
  <c r="P453" i="1111"/>
  <c r="P581" i="1111"/>
  <c r="P499" i="1111"/>
  <c r="P628" i="1111"/>
  <c r="P700" i="1111"/>
  <c r="J750" i="1111"/>
  <c r="J606" i="1111"/>
  <c r="J462" i="1111"/>
  <c r="J318" i="1111"/>
  <c r="J174" i="1111"/>
  <c r="J30" i="1111"/>
  <c r="J653" i="1111"/>
  <c r="J509" i="1111"/>
  <c r="J365" i="1111"/>
  <c r="J221" i="1111"/>
  <c r="J77" i="1111"/>
  <c r="J688" i="1111"/>
  <c r="J544" i="1111"/>
  <c r="J400" i="1111"/>
  <c r="J256" i="1111"/>
  <c r="J112" i="1111"/>
  <c r="J327" i="1111"/>
  <c r="J687" i="1111"/>
  <c r="J543" i="1111"/>
  <c r="J387" i="1111"/>
  <c r="J698" i="1111"/>
  <c r="J554" i="1111"/>
  <c r="J410" i="1111"/>
  <c r="J266" i="1111"/>
  <c r="J709" i="1111"/>
  <c r="J565" i="1111"/>
  <c r="J421" i="1111"/>
  <c r="J277" i="1111"/>
  <c r="J133" i="1111"/>
  <c r="J684" i="1111"/>
  <c r="J540" i="1111"/>
  <c r="J396" i="1111"/>
  <c r="J252" i="1111"/>
  <c r="J707" i="1111"/>
  <c r="J251" i="1111"/>
  <c r="J25" i="1111"/>
  <c r="J215" i="1111"/>
  <c r="J15" i="1111"/>
  <c r="J111" i="1111"/>
  <c r="J13" i="1111"/>
  <c r="J443" i="1111"/>
  <c r="J98" i="1111"/>
  <c r="P165" i="1111"/>
  <c r="P316" i="1111"/>
  <c r="P318" i="1111"/>
  <c r="P32" i="1111"/>
  <c r="P148" i="1111"/>
  <c r="P276" i="1111"/>
  <c r="P357" i="1111"/>
  <c r="P495" i="1111"/>
  <c r="P641" i="1111"/>
  <c r="P713" i="1111"/>
  <c r="P358" i="1111"/>
  <c r="P510" i="1111"/>
  <c r="P417" i="1111"/>
  <c r="P543" i="1111"/>
  <c r="P595" i="1111"/>
  <c r="P667" i="1111"/>
  <c r="P739" i="1111"/>
  <c r="P418" i="1111"/>
  <c r="P549" i="1111"/>
  <c r="P393" i="1111"/>
  <c r="P530" i="1111"/>
  <c r="P644" i="1111"/>
  <c r="P716" i="1111"/>
  <c r="P389" i="1111"/>
  <c r="P503" i="1111"/>
  <c r="P621" i="1111"/>
  <c r="P693" i="1111"/>
  <c r="P460" i="1111"/>
  <c r="P462" i="1111"/>
  <c r="P331" i="1111"/>
  <c r="P504" i="1111"/>
  <c r="P634" i="1111"/>
  <c r="P706" i="1111"/>
  <c r="J738" i="1111"/>
  <c r="J594" i="1111"/>
  <c r="J450" i="1111"/>
  <c r="J306" i="1111"/>
  <c r="J162" i="1111"/>
  <c r="J18" i="1111"/>
  <c r="J641" i="1111"/>
  <c r="J497" i="1111"/>
  <c r="J353" i="1111"/>
  <c r="J209" i="1111"/>
  <c r="J65" i="1111"/>
  <c r="J676" i="1111"/>
  <c r="J532" i="1111"/>
  <c r="J388" i="1111"/>
  <c r="J244" i="1111"/>
  <c r="J100" i="1111"/>
  <c r="J303" i="1111"/>
  <c r="J675" i="1111"/>
  <c r="J531" i="1111"/>
  <c r="J363" i="1111"/>
  <c r="J686" i="1111"/>
  <c r="J542" i="1111"/>
  <c r="J398" i="1111"/>
  <c r="J254" i="1111"/>
  <c r="J692" i="1111"/>
  <c r="J697" i="1111"/>
  <c r="J553" i="1111"/>
  <c r="J409" i="1111"/>
  <c r="J265" i="1111"/>
  <c r="J121" i="1111"/>
  <c r="J672" i="1111"/>
  <c r="J528" i="1111"/>
  <c r="J384" i="1111"/>
  <c r="J240" i="1111"/>
  <c r="J695" i="1111"/>
  <c r="J143" i="1111"/>
  <c r="J659" i="1111"/>
  <c r="J122" i="1111"/>
  <c r="J563" i="1111"/>
  <c r="J74" i="1111"/>
  <c r="J743" i="1111"/>
  <c r="J299" i="1111"/>
  <c r="J62" i="1111"/>
  <c r="P306" i="1111"/>
  <c r="P36" i="1111"/>
  <c r="P135" i="1111"/>
  <c r="P263" i="1111"/>
  <c r="P489" i="1111"/>
  <c r="P147" i="1111"/>
  <c r="P307" i="1111"/>
  <c r="P10" i="1111"/>
  <c r="P171" i="1111"/>
  <c r="P326" i="1111"/>
  <c r="P37" i="1111"/>
  <c r="P154" i="1111"/>
  <c r="P281" i="1111"/>
  <c r="P362" i="1111"/>
  <c r="P500" i="1111"/>
  <c r="P647" i="1111"/>
  <c r="P719" i="1111"/>
  <c r="P377" i="1111"/>
  <c r="P519" i="1111"/>
  <c r="P630" i="1111"/>
  <c r="P702" i="1111"/>
  <c r="P422" i="1111"/>
  <c r="P548" i="1111"/>
  <c r="P427" i="1111"/>
  <c r="P601" i="1111"/>
  <c r="P673" i="1111"/>
  <c r="P745" i="1111"/>
  <c r="P451" i="1111"/>
  <c r="P563" i="1111"/>
  <c r="P398" i="1111"/>
  <c r="P554" i="1111"/>
  <c r="P650" i="1111"/>
  <c r="P722" i="1111"/>
  <c r="P394" i="1111"/>
  <c r="P517" i="1111"/>
  <c r="P627" i="1111"/>
  <c r="P699" i="1111"/>
  <c r="P325" i="1111"/>
  <c r="P471" i="1111"/>
  <c r="P361" i="1111"/>
  <c r="P513" i="1111"/>
  <c r="P640" i="1111"/>
  <c r="P712" i="1111"/>
  <c r="J725" i="1111"/>
  <c r="J726" i="1111"/>
  <c r="J582" i="1111"/>
  <c r="J438" i="1111"/>
  <c r="J294" i="1111"/>
  <c r="J150" i="1111"/>
  <c r="J243" i="1111"/>
  <c r="J629" i="1111"/>
  <c r="J485" i="1111"/>
  <c r="J341" i="1111"/>
  <c r="J53" i="1111"/>
  <c r="J664" i="1111"/>
  <c r="J520" i="1111"/>
  <c r="J376" i="1111"/>
  <c r="J232" i="1111"/>
  <c r="J88" i="1111"/>
  <c r="J231" i="1111"/>
  <c r="J663" i="1111"/>
  <c r="J519" i="1111"/>
  <c r="J339" i="1111"/>
  <c r="J674" i="1111"/>
  <c r="J530" i="1111"/>
  <c r="J386" i="1111"/>
  <c r="J242" i="1111"/>
  <c r="J685" i="1111"/>
  <c r="J541" i="1111"/>
  <c r="J397" i="1111"/>
  <c r="J253" i="1111"/>
  <c r="J109" i="1111"/>
  <c r="J660" i="1111"/>
  <c r="J516" i="1111"/>
  <c r="J372" i="1111"/>
  <c r="J228" i="1111"/>
  <c r="J551" i="1111"/>
  <c r="J87" i="1111"/>
  <c r="J515" i="1111"/>
  <c r="J83" i="1111"/>
  <c r="J419" i="1111"/>
  <c r="J47" i="1111"/>
  <c r="J599" i="1111"/>
  <c r="J167" i="1111"/>
  <c r="J36" i="1111"/>
  <c r="AM68" i="1183" l="1"/>
  <c r="V69" i="1183"/>
  <c r="AM69" i="1183" s="1"/>
  <c r="X69" i="1183"/>
  <c r="W69" i="1183"/>
  <c r="AL69" i="1183"/>
  <c r="AC71" i="1183"/>
  <c r="AB71" i="1183"/>
  <c r="R71" i="1183" s="1"/>
  <c r="AA71" i="1183"/>
  <c r="V70" i="1183"/>
  <c r="AM70" i="1183" s="1"/>
  <c r="W70" i="1183"/>
  <c r="X70" i="1183"/>
  <c r="AD70" i="1183"/>
  <c r="AQ73" i="1183"/>
  <c r="AA46" i="1173"/>
  <c r="AC46" i="1173"/>
  <c r="AB46" i="1173"/>
  <c r="AD45" i="1173"/>
  <c r="AQ49" i="1173"/>
  <c r="AD71" i="1183" l="1"/>
  <c r="AL70" i="1183"/>
  <c r="AA72" i="1183"/>
  <c r="AC72" i="1183"/>
  <c r="AB72" i="1183"/>
  <c r="R72" i="1183" s="1"/>
  <c r="X71" i="1183"/>
  <c r="W71" i="1183"/>
  <c r="V71" i="1183"/>
  <c r="AM71" i="1183" s="1"/>
  <c r="AQ74" i="1183"/>
  <c r="AD46" i="1173"/>
  <c r="AB47" i="1173"/>
  <c r="AA47" i="1173"/>
  <c r="AC47" i="1173"/>
  <c r="AQ50" i="1173"/>
  <c r="V72" i="1183" l="1"/>
  <c r="AM72" i="1183" s="1"/>
  <c r="W72" i="1183"/>
  <c r="AL72" i="1183"/>
  <c r="X72" i="1183"/>
  <c r="AD72" i="1183"/>
  <c r="AB73" i="1183"/>
  <c r="AC73" i="1183"/>
  <c r="AD73" i="1183" s="1"/>
  <c r="AA73" i="1183"/>
  <c r="AL71" i="1183"/>
  <c r="AQ75" i="1183"/>
  <c r="AD47" i="1173"/>
  <c r="AC48" i="1173"/>
  <c r="AB48" i="1173"/>
  <c r="AA48" i="1173"/>
  <c r="AQ51" i="1173"/>
  <c r="AA74" i="1183" l="1"/>
  <c r="AB74" i="1183"/>
  <c r="AC74" i="1183"/>
  <c r="AD74" i="1183" s="1"/>
  <c r="R73" i="1183"/>
  <c r="AQ76" i="1183"/>
  <c r="AB49" i="1173"/>
  <c r="AC49" i="1173"/>
  <c r="AA49" i="1173"/>
  <c r="AD48" i="1173"/>
  <c r="AQ52" i="1173"/>
  <c r="R74" i="1183" l="1"/>
  <c r="V73" i="1183"/>
  <c r="AM73" i="1183" s="1"/>
  <c r="W73" i="1183"/>
  <c r="X73" i="1183"/>
  <c r="AA75" i="1183"/>
  <c r="AB75" i="1183"/>
  <c r="R75" i="1183" s="1"/>
  <c r="AC75" i="1183"/>
  <c r="AD75" i="1183" s="1"/>
  <c r="AQ77" i="1183"/>
  <c r="AD49" i="1173"/>
  <c r="AC50" i="1173"/>
  <c r="AA50" i="1173"/>
  <c r="AB50" i="1173"/>
  <c r="AQ53" i="1173"/>
  <c r="X75" i="1183" l="1"/>
  <c r="V75" i="1183"/>
  <c r="AM75" i="1183" s="1"/>
  <c r="W75" i="1183"/>
  <c r="AL75" i="1183"/>
  <c r="AL73" i="1183"/>
  <c r="AA76" i="1183"/>
  <c r="AB76" i="1183"/>
  <c r="R76" i="1183" s="1"/>
  <c r="AC76" i="1183"/>
  <c r="AD76" i="1183" s="1"/>
  <c r="V74" i="1183"/>
  <c r="AL74" i="1183" s="1"/>
  <c r="W74" i="1183"/>
  <c r="X74" i="1183"/>
  <c r="AQ78" i="1183"/>
  <c r="AA51" i="1173"/>
  <c r="AC51" i="1173"/>
  <c r="AB51" i="1173"/>
  <c r="AD50" i="1173"/>
  <c r="AQ54" i="1173"/>
  <c r="AC77" i="1183" l="1"/>
  <c r="AB77" i="1183"/>
  <c r="R77" i="1183" s="1"/>
  <c r="AA77" i="1183"/>
  <c r="V76" i="1183"/>
  <c r="X76" i="1183"/>
  <c r="W76" i="1183"/>
  <c r="AL76" i="1183"/>
  <c r="AM76" i="1183"/>
  <c r="AM74" i="1183"/>
  <c r="AQ79" i="1183"/>
  <c r="AD51" i="1173"/>
  <c r="AB52" i="1173"/>
  <c r="AA52" i="1173"/>
  <c r="AC52" i="1173"/>
  <c r="AQ55" i="1173"/>
  <c r="AA78" i="1183" l="1"/>
  <c r="AC78" i="1183"/>
  <c r="AB78" i="1183"/>
  <c r="R78" i="1183" s="1"/>
  <c r="X77" i="1183"/>
  <c r="V77" i="1183"/>
  <c r="AL77" i="1183" s="1"/>
  <c r="W77" i="1183"/>
  <c r="AM77" i="1183"/>
  <c r="AD77" i="1183"/>
  <c r="AQ80" i="1183"/>
  <c r="AD52" i="1173"/>
  <c r="AB53" i="1173"/>
  <c r="AA53" i="1173"/>
  <c r="AC53" i="1173"/>
  <c r="AQ56" i="1173"/>
  <c r="W78" i="1183" l="1"/>
  <c r="X78" i="1183"/>
  <c r="V78" i="1183"/>
  <c r="AM78" i="1183" s="1"/>
  <c r="AL78" i="1183"/>
  <c r="AD78" i="1183"/>
  <c r="AB79" i="1183"/>
  <c r="AA79" i="1183"/>
  <c r="AC79" i="1183"/>
  <c r="AD79" i="1183" s="1"/>
  <c r="AQ81" i="1183"/>
  <c r="AD53" i="1173"/>
  <c r="AC54" i="1173"/>
  <c r="AA54" i="1173"/>
  <c r="AB54" i="1173"/>
  <c r="AQ57" i="1173"/>
  <c r="R79" i="1183" l="1"/>
  <c r="AC80" i="1183"/>
  <c r="AA80" i="1183"/>
  <c r="AB80" i="1183"/>
  <c r="R80" i="1183" s="1"/>
  <c r="AQ82" i="1183"/>
  <c r="AD54" i="1173"/>
  <c r="AB55" i="1173"/>
  <c r="AC55" i="1173"/>
  <c r="AD55" i="1173" s="1"/>
  <c r="AA55" i="1173"/>
  <c r="AQ58" i="1173"/>
  <c r="V80" i="1183" l="1"/>
  <c r="AL80" i="1183" s="1"/>
  <c r="AM80" i="1183"/>
  <c r="W80" i="1183"/>
  <c r="X80" i="1183"/>
  <c r="AC81" i="1183"/>
  <c r="AB81" i="1183"/>
  <c r="R81" i="1183" s="1"/>
  <c r="AA81" i="1183"/>
  <c r="AD80" i="1183"/>
  <c r="V79" i="1183"/>
  <c r="AL79" i="1183" s="1"/>
  <c r="X79" i="1183"/>
  <c r="W79" i="1183"/>
  <c r="AQ83" i="1183"/>
  <c r="AC56" i="1173"/>
  <c r="AA56" i="1173"/>
  <c r="AB56" i="1173"/>
  <c r="AQ59" i="1173"/>
  <c r="AD81" i="1183" l="1"/>
  <c r="AA82" i="1183"/>
  <c r="AC82" i="1183"/>
  <c r="AB82" i="1183"/>
  <c r="R82" i="1183" s="1"/>
  <c r="AM79" i="1183"/>
  <c r="W81" i="1183"/>
  <c r="X81" i="1183"/>
  <c r="V81" i="1183"/>
  <c r="AL81" i="1183" s="1"/>
  <c r="AQ84" i="1183"/>
  <c r="AC57" i="1173"/>
  <c r="AB57" i="1173"/>
  <c r="AA57" i="1173"/>
  <c r="AD56" i="1173"/>
  <c r="AQ60" i="1173"/>
  <c r="AM81" i="1183" l="1"/>
  <c r="V82" i="1183"/>
  <c r="AM82" i="1183" s="1"/>
  <c r="X82" i="1183"/>
  <c r="W82" i="1183"/>
  <c r="AL82" i="1183"/>
  <c r="AD82" i="1183"/>
  <c r="AA83" i="1183"/>
  <c r="AC83" i="1183"/>
  <c r="AB83" i="1183"/>
  <c r="R83" i="1183" s="1"/>
  <c r="AQ85" i="1183"/>
  <c r="AB58" i="1173"/>
  <c r="AA58" i="1173"/>
  <c r="AC58" i="1173"/>
  <c r="AD57" i="1173"/>
  <c r="AQ61" i="1173"/>
  <c r="V83" i="1183" l="1"/>
  <c r="AL83" i="1183" s="1"/>
  <c r="X83" i="1183"/>
  <c r="W83" i="1183"/>
  <c r="AM83" i="1183"/>
  <c r="AD83" i="1183"/>
  <c r="AC84" i="1183"/>
  <c r="AD84" i="1183" s="1"/>
  <c r="AB84" i="1183"/>
  <c r="R84" i="1183" s="1"/>
  <c r="AA84" i="1183"/>
  <c r="AQ86" i="1183"/>
  <c r="AD58" i="1173"/>
  <c r="AA59" i="1173"/>
  <c r="AC59" i="1173"/>
  <c r="AB59" i="1173"/>
  <c r="AQ62" i="1173"/>
  <c r="AA85" i="1183" l="1"/>
  <c r="AC85" i="1183"/>
  <c r="AB85" i="1183"/>
  <c r="R85" i="1183" s="1"/>
  <c r="X84" i="1183"/>
  <c r="V84" i="1183"/>
  <c r="AM84" i="1183" s="1"/>
  <c r="W84" i="1183"/>
  <c r="AL84" i="1183"/>
  <c r="AQ87" i="1183"/>
  <c r="AD59" i="1173"/>
  <c r="AC60" i="1173"/>
  <c r="AA60" i="1173"/>
  <c r="AB60" i="1173"/>
  <c r="AQ63" i="1173"/>
  <c r="W85" i="1183" l="1"/>
  <c r="V85" i="1183"/>
  <c r="AL85" i="1183" s="1"/>
  <c r="X85" i="1183"/>
  <c r="AM85" i="1183"/>
  <c r="AD85" i="1183"/>
  <c r="AC86" i="1183"/>
  <c r="AA86" i="1183"/>
  <c r="AB86" i="1183"/>
  <c r="R86" i="1183" s="1"/>
  <c r="AQ88" i="1183"/>
  <c r="AD60" i="1173"/>
  <c r="AC61" i="1173"/>
  <c r="AA61" i="1173"/>
  <c r="AB61" i="1173"/>
  <c r="AQ64" i="1173"/>
  <c r="AD86" i="1183" l="1"/>
  <c r="AC87" i="1183"/>
  <c r="AB87" i="1183"/>
  <c r="R87" i="1183" s="1"/>
  <c r="AA87" i="1183"/>
  <c r="W86" i="1183"/>
  <c r="V86" i="1183"/>
  <c r="AL86" i="1183" s="1"/>
  <c r="X86" i="1183"/>
  <c r="AM86" i="1183"/>
  <c r="AQ89" i="1183"/>
  <c r="AC62" i="1173"/>
  <c r="AB62" i="1173"/>
  <c r="AA62" i="1173"/>
  <c r="AD61" i="1173"/>
  <c r="AQ65" i="1173"/>
  <c r="AC88" i="1183" l="1"/>
  <c r="AB88" i="1183"/>
  <c r="R88" i="1183" s="1"/>
  <c r="AA88" i="1183"/>
  <c r="V87" i="1183"/>
  <c r="AM87" i="1183"/>
  <c r="AL87" i="1183"/>
  <c r="X87" i="1183"/>
  <c r="W87" i="1183"/>
  <c r="AD87" i="1183"/>
  <c r="AQ90" i="1183"/>
  <c r="AC63" i="1173"/>
  <c r="AA63" i="1173"/>
  <c r="AB63" i="1173"/>
  <c r="AD62" i="1173"/>
  <c r="AQ66" i="1173"/>
  <c r="AC89" i="1183" l="1"/>
  <c r="AA89" i="1183"/>
  <c r="AB89" i="1183"/>
  <c r="R89" i="1183" s="1"/>
  <c r="X88" i="1183"/>
  <c r="V88" i="1183"/>
  <c r="AM88" i="1183" s="1"/>
  <c r="W88" i="1183"/>
  <c r="AD88" i="1183"/>
  <c r="AQ91" i="1183"/>
  <c r="AA64" i="1173"/>
  <c r="AC64" i="1173"/>
  <c r="AB64" i="1173"/>
  <c r="AD63" i="1173"/>
  <c r="AQ67" i="1173"/>
  <c r="W89" i="1183" l="1"/>
  <c r="V89" i="1183"/>
  <c r="AM89" i="1183" s="1"/>
  <c r="X89" i="1183"/>
  <c r="AL89" i="1183"/>
  <c r="AA90" i="1183"/>
  <c r="AB90" i="1183"/>
  <c r="R90" i="1183" s="1"/>
  <c r="AC90" i="1183"/>
  <c r="AD90" i="1183" s="1"/>
  <c r="AD89" i="1183"/>
  <c r="AL88" i="1183"/>
  <c r="AQ92" i="1183"/>
  <c r="AD64" i="1173"/>
  <c r="AB65" i="1173"/>
  <c r="AA65" i="1173"/>
  <c r="AC65" i="1173"/>
  <c r="AQ68" i="1173"/>
  <c r="X90" i="1183" l="1"/>
  <c r="V90" i="1183"/>
  <c r="AL90" i="1183" s="1"/>
  <c r="W90" i="1183"/>
  <c r="AM90" i="1183"/>
  <c r="AB91" i="1183"/>
  <c r="AC91" i="1183"/>
  <c r="AD91" i="1183" s="1"/>
  <c r="AA91" i="1183"/>
  <c r="AQ93" i="1183"/>
  <c r="AD65" i="1173"/>
  <c r="AC66" i="1173"/>
  <c r="AB66" i="1173"/>
  <c r="AA66" i="1173"/>
  <c r="AQ69" i="1173"/>
  <c r="R91" i="1183" l="1"/>
  <c r="AC92" i="1183"/>
  <c r="AB92" i="1183"/>
  <c r="R92" i="1183" s="1"/>
  <c r="AA92" i="1183"/>
  <c r="AQ94" i="1183"/>
  <c r="AC67" i="1173"/>
  <c r="AA67" i="1173"/>
  <c r="AB67" i="1173"/>
  <c r="AD66" i="1173"/>
  <c r="AQ70" i="1173"/>
  <c r="AA93" i="1183" l="1"/>
  <c r="AB93" i="1183"/>
  <c r="AC93" i="1183"/>
  <c r="AD93" i="1183" s="1"/>
  <c r="V92" i="1183"/>
  <c r="AL92" i="1183" s="1"/>
  <c r="W92" i="1183"/>
  <c r="AM92" i="1183"/>
  <c r="X92" i="1183"/>
  <c r="AD92" i="1183"/>
  <c r="V91" i="1183"/>
  <c r="AM91" i="1183" s="1"/>
  <c r="W91" i="1183"/>
  <c r="X91" i="1183"/>
  <c r="AQ95" i="1183"/>
  <c r="AA68" i="1173"/>
  <c r="AC68" i="1173"/>
  <c r="AB68" i="1173"/>
  <c r="AD67" i="1173"/>
  <c r="AQ71" i="1173"/>
  <c r="AL91" i="1183" l="1"/>
  <c r="R93" i="1183"/>
  <c r="AC94" i="1183"/>
  <c r="AB94" i="1183"/>
  <c r="R94" i="1183" s="1"/>
  <c r="AA94" i="1183"/>
  <c r="AQ96" i="1183"/>
  <c r="AD68" i="1173"/>
  <c r="AB69" i="1173"/>
  <c r="AC69" i="1173"/>
  <c r="AD69" i="1173" s="1"/>
  <c r="AA69" i="1173"/>
  <c r="AQ72" i="1173"/>
  <c r="X94" i="1183" l="1"/>
  <c r="W94" i="1183"/>
  <c r="V94" i="1183"/>
  <c r="AL94" i="1183" s="1"/>
  <c r="AD94" i="1183"/>
  <c r="V93" i="1183"/>
  <c r="AM93" i="1183" s="1"/>
  <c r="W93" i="1183"/>
  <c r="AL93" i="1183"/>
  <c r="X93" i="1183"/>
  <c r="AC95" i="1183"/>
  <c r="AB95" i="1183"/>
  <c r="R95" i="1183" s="1"/>
  <c r="AA95" i="1183"/>
  <c r="AQ97" i="1183"/>
  <c r="AC70" i="1173"/>
  <c r="AA70" i="1173"/>
  <c r="AB70" i="1173"/>
  <c r="AQ73" i="1173"/>
  <c r="AD95" i="1183" l="1"/>
  <c r="AB96" i="1183"/>
  <c r="AC96" i="1183"/>
  <c r="AD96" i="1183" s="1"/>
  <c r="AA96" i="1183"/>
  <c r="V95" i="1183"/>
  <c r="AM95" i="1183" s="1"/>
  <c r="W95" i="1183"/>
  <c r="X95" i="1183"/>
  <c r="AL95" i="1183"/>
  <c r="AM94" i="1183"/>
  <c r="AQ98" i="1183"/>
  <c r="AC71" i="1173"/>
  <c r="AA71" i="1173"/>
  <c r="AB71" i="1173"/>
  <c r="AD70" i="1173"/>
  <c r="AQ74" i="1173"/>
  <c r="AC97" i="1183" l="1"/>
  <c r="AB97" i="1183"/>
  <c r="R97" i="1183" s="1"/>
  <c r="AA97" i="1183"/>
  <c r="R96" i="1183"/>
  <c r="AQ99" i="1183"/>
  <c r="AA72" i="1173"/>
  <c r="AC72" i="1173"/>
  <c r="AB72" i="1173"/>
  <c r="AD71" i="1173"/>
  <c r="AQ75" i="1173"/>
  <c r="W96" i="1183" l="1"/>
  <c r="X96" i="1183"/>
  <c r="V96" i="1183"/>
  <c r="AL96" i="1183" s="1"/>
  <c r="V97" i="1183"/>
  <c r="W97" i="1183"/>
  <c r="AL97" i="1183"/>
  <c r="X97" i="1183"/>
  <c r="AM97" i="1183"/>
  <c r="AD97" i="1183"/>
  <c r="AA98" i="1183"/>
  <c r="AC98" i="1183"/>
  <c r="AD98" i="1183" s="1"/>
  <c r="AB98" i="1183"/>
  <c r="AQ100" i="1183"/>
  <c r="AD72" i="1173"/>
  <c r="AA73" i="1173"/>
  <c r="AB73" i="1173"/>
  <c r="AC73" i="1173"/>
  <c r="AQ76" i="1173"/>
  <c r="AB99" i="1183" l="1"/>
  <c r="AA99" i="1183"/>
  <c r="AC99" i="1183"/>
  <c r="AD99" i="1183" s="1"/>
  <c r="AM96" i="1183"/>
  <c r="R98" i="1183"/>
  <c r="AQ101" i="1183"/>
  <c r="AD73" i="1173"/>
  <c r="AA74" i="1173"/>
  <c r="AC74" i="1173"/>
  <c r="AB74" i="1173"/>
  <c r="AQ77" i="1173"/>
  <c r="AA100" i="1183" l="1"/>
  <c r="AC100" i="1183"/>
  <c r="AB100" i="1183"/>
  <c r="R100" i="1183" s="1"/>
  <c r="V98" i="1183"/>
  <c r="AL98" i="1183" s="1"/>
  <c r="AM98" i="1183"/>
  <c r="X98" i="1183"/>
  <c r="W98" i="1183"/>
  <c r="R99" i="1183"/>
  <c r="AQ102" i="1183"/>
  <c r="AD74" i="1173"/>
  <c r="AC75" i="1173"/>
  <c r="AA75" i="1173"/>
  <c r="AB75" i="1173"/>
  <c r="AQ78" i="1173"/>
  <c r="X99" i="1183" l="1"/>
  <c r="V99" i="1183"/>
  <c r="AM99" i="1183" s="1"/>
  <c r="AL99" i="1183"/>
  <c r="W99" i="1183"/>
  <c r="V100" i="1183"/>
  <c r="AM100" i="1183" s="1"/>
  <c r="X100" i="1183"/>
  <c r="AL100" i="1183"/>
  <c r="W100" i="1183"/>
  <c r="AD100" i="1183"/>
  <c r="AC101" i="1183"/>
  <c r="AB101" i="1183"/>
  <c r="R101" i="1183" s="1"/>
  <c r="AA101" i="1183"/>
  <c r="AQ103" i="1183"/>
  <c r="AB76" i="1173"/>
  <c r="AA76" i="1173"/>
  <c r="AC76" i="1173"/>
  <c r="AD75" i="1173"/>
  <c r="AQ79" i="1173"/>
  <c r="AD101" i="1183" l="1"/>
  <c r="V101" i="1183"/>
  <c r="AL101" i="1183" s="1"/>
  <c r="X101" i="1183"/>
  <c r="W101" i="1183"/>
  <c r="AC102" i="1183"/>
  <c r="AA102" i="1183"/>
  <c r="AB102" i="1183"/>
  <c r="R102" i="1183" s="1"/>
  <c r="AQ104" i="1183"/>
  <c r="AD76" i="1173"/>
  <c r="AB77" i="1173"/>
  <c r="AC77" i="1173"/>
  <c r="AA77" i="1173"/>
  <c r="AQ80" i="1173"/>
  <c r="AM101" i="1183" l="1"/>
  <c r="AC103" i="1183"/>
  <c r="AB103" i="1183"/>
  <c r="R103" i="1183" s="1"/>
  <c r="AA103" i="1183"/>
  <c r="AD102" i="1183"/>
  <c r="V102" i="1183"/>
  <c r="AL102" i="1183" s="1"/>
  <c r="W102" i="1183"/>
  <c r="X102" i="1183"/>
  <c r="AM102" i="1183"/>
  <c r="AQ105" i="1183"/>
  <c r="AD77" i="1173"/>
  <c r="AC78" i="1173"/>
  <c r="AB78" i="1173"/>
  <c r="AA78" i="1173"/>
  <c r="AQ81" i="1173"/>
  <c r="AC104" i="1183" l="1"/>
  <c r="AA104" i="1183"/>
  <c r="AB104" i="1183"/>
  <c r="R104" i="1183" s="1"/>
  <c r="V103" i="1183"/>
  <c r="AL103" i="1183" s="1"/>
  <c r="X103" i="1183"/>
  <c r="W103" i="1183"/>
  <c r="AM103" i="1183"/>
  <c r="AD103" i="1183"/>
  <c r="AQ106" i="1183"/>
  <c r="AC79" i="1173"/>
  <c r="AA79" i="1173"/>
  <c r="AB79" i="1173"/>
  <c r="AD78" i="1173"/>
  <c r="AQ82" i="1173"/>
  <c r="V104" i="1183" l="1"/>
  <c r="AM104" i="1183" s="1"/>
  <c r="W104" i="1183"/>
  <c r="X104" i="1183"/>
  <c r="AL104" i="1183"/>
  <c r="AB105" i="1183"/>
  <c r="AC105" i="1183"/>
  <c r="AD105" i="1183" s="1"/>
  <c r="AA105" i="1183"/>
  <c r="AD104" i="1183"/>
  <c r="AQ107" i="1183"/>
  <c r="AC80" i="1173"/>
  <c r="AA80" i="1173"/>
  <c r="AB80" i="1173"/>
  <c r="AD79" i="1173"/>
  <c r="AQ83" i="1173"/>
  <c r="R105" i="1183" l="1"/>
  <c r="AC106" i="1183"/>
  <c r="AA106" i="1183"/>
  <c r="AB106" i="1183"/>
  <c r="R106" i="1183" s="1"/>
  <c r="AQ108" i="1183"/>
  <c r="AA81" i="1173"/>
  <c r="AC81" i="1173"/>
  <c r="AB81" i="1173"/>
  <c r="AD80" i="1173"/>
  <c r="AQ84" i="1173"/>
  <c r="V106" i="1183" l="1"/>
  <c r="AL106" i="1183" s="1"/>
  <c r="W106" i="1183"/>
  <c r="AM106" i="1183"/>
  <c r="X106" i="1183"/>
  <c r="AA107" i="1183"/>
  <c r="AB107" i="1183"/>
  <c r="R107" i="1183" s="1"/>
  <c r="AC107" i="1183"/>
  <c r="AD107" i="1183" s="1"/>
  <c r="AD106" i="1183"/>
  <c r="X105" i="1183"/>
  <c r="V105" i="1183"/>
  <c r="AL105" i="1183" s="1"/>
  <c r="W105" i="1183"/>
  <c r="AQ109" i="1183"/>
  <c r="AD81" i="1173"/>
  <c r="AB82" i="1173"/>
  <c r="AA82" i="1173"/>
  <c r="AC82" i="1173"/>
  <c r="AQ85" i="1173"/>
  <c r="AC108" i="1183" l="1"/>
  <c r="AB108" i="1183"/>
  <c r="R108" i="1183" s="1"/>
  <c r="AA108" i="1183"/>
  <c r="V107" i="1183"/>
  <c r="AL107" i="1183" s="1"/>
  <c r="X107" i="1183"/>
  <c r="AM107" i="1183"/>
  <c r="W107" i="1183"/>
  <c r="AM105" i="1183"/>
  <c r="AQ110" i="1183"/>
  <c r="AD82" i="1173"/>
  <c r="AC83" i="1173"/>
  <c r="AB83" i="1173"/>
  <c r="AA83" i="1173"/>
  <c r="AQ86" i="1173"/>
  <c r="AC109" i="1183" l="1"/>
  <c r="AB109" i="1183"/>
  <c r="R109" i="1183" s="1"/>
  <c r="AA109" i="1183"/>
  <c r="W108" i="1183"/>
  <c r="X108" i="1183"/>
  <c r="V108" i="1183"/>
  <c r="AL108" i="1183" s="1"/>
  <c r="AD108" i="1183"/>
  <c r="AQ111" i="1183"/>
  <c r="AC84" i="1173"/>
  <c r="AB84" i="1173"/>
  <c r="AA84" i="1173"/>
  <c r="AD83" i="1173"/>
  <c r="AQ87" i="1173"/>
  <c r="AC110" i="1183" l="1"/>
  <c r="AB110" i="1183"/>
  <c r="R110" i="1183" s="1"/>
  <c r="AA110" i="1183"/>
  <c r="V109" i="1183"/>
  <c r="X109" i="1183"/>
  <c r="W109" i="1183"/>
  <c r="AL109" i="1183"/>
  <c r="AM109" i="1183"/>
  <c r="AD109" i="1183"/>
  <c r="AM108" i="1183"/>
  <c r="AQ112" i="1183"/>
  <c r="AB85" i="1173"/>
  <c r="AC85" i="1173"/>
  <c r="AA85" i="1173"/>
  <c r="AD84" i="1173"/>
  <c r="AQ88" i="1173"/>
  <c r="AC111" i="1183" l="1"/>
  <c r="AA111" i="1183"/>
  <c r="AB111" i="1183"/>
  <c r="R111" i="1183" s="1"/>
  <c r="W110" i="1183"/>
  <c r="X110" i="1183"/>
  <c r="V110" i="1183"/>
  <c r="AM110" i="1183" s="1"/>
  <c r="AD110" i="1183"/>
  <c r="AQ113" i="1183"/>
  <c r="AD85" i="1173"/>
  <c r="AC86" i="1173"/>
  <c r="AB86" i="1173"/>
  <c r="AA86" i="1173"/>
  <c r="AQ89" i="1173"/>
  <c r="AL110" i="1183" l="1"/>
  <c r="W111" i="1183"/>
  <c r="X111" i="1183"/>
  <c r="V111" i="1183"/>
  <c r="AM111" i="1183" s="1"/>
  <c r="AC112" i="1183"/>
  <c r="AB112" i="1183"/>
  <c r="R112" i="1183" s="1"/>
  <c r="AA112" i="1183"/>
  <c r="AD111" i="1183"/>
  <c r="AQ114" i="1183"/>
  <c r="AB87" i="1173"/>
  <c r="AC87" i="1173"/>
  <c r="AA87" i="1173"/>
  <c r="AD86" i="1173"/>
  <c r="AQ90" i="1173"/>
  <c r="AL111" i="1183" l="1"/>
  <c r="AD112" i="1183"/>
  <c r="X112" i="1183"/>
  <c r="W112" i="1183"/>
  <c r="V112" i="1183"/>
  <c r="AL112" i="1183" s="1"/>
  <c r="AA113" i="1183"/>
  <c r="AC113" i="1183"/>
  <c r="AB113" i="1183"/>
  <c r="R113" i="1183" s="1"/>
  <c r="AQ115" i="1183"/>
  <c r="AD87" i="1173"/>
  <c r="AA88" i="1173"/>
  <c r="AB88" i="1173"/>
  <c r="AC88" i="1173"/>
  <c r="AQ91" i="1173"/>
  <c r="AM112" i="1183" l="1"/>
  <c r="V113" i="1183"/>
  <c r="AL113" i="1183" s="1"/>
  <c r="X113" i="1183"/>
  <c r="AM113" i="1183"/>
  <c r="W113" i="1183"/>
  <c r="AD113" i="1183"/>
  <c r="AC114" i="1183"/>
  <c r="AD114" i="1183" s="1"/>
  <c r="AB114" i="1183"/>
  <c r="R114" i="1183" s="1"/>
  <c r="AA114" i="1183"/>
  <c r="AQ116" i="1183"/>
  <c r="AD88" i="1173"/>
  <c r="AC89" i="1173"/>
  <c r="AA89" i="1173"/>
  <c r="AB89" i="1173"/>
  <c r="AQ92" i="1173"/>
  <c r="W114" i="1183" l="1"/>
  <c r="V114" i="1183"/>
  <c r="AL114" i="1183" s="1"/>
  <c r="X114" i="1183"/>
  <c r="AM114" i="1183"/>
  <c r="AA115" i="1183"/>
  <c r="AC115" i="1183"/>
  <c r="AB115" i="1183"/>
  <c r="R115" i="1183" s="1"/>
  <c r="AQ117" i="1183"/>
  <c r="AC90" i="1173"/>
  <c r="AB90" i="1173"/>
  <c r="AA90" i="1173"/>
  <c r="AD89" i="1173"/>
  <c r="AQ93" i="1173"/>
  <c r="AD115" i="1183" l="1"/>
  <c r="AC116" i="1183"/>
  <c r="AB116" i="1183"/>
  <c r="R116" i="1183" s="1"/>
  <c r="AA116" i="1183"/>
  <c r="V115" i="1183"/>
  <c r="AL115" i="1183" s="1"/>
  <c r="X115" i="1183"/>
  <c r="AM115" i="1183"/>
  <c r="W115" i="1183"/>
  <c r="AQ118" i="1183"/>
  <c r="AC91" i="1173"/>
  <c r="AA91" i="1173"/>
  <c r="AB91" i="1173"/>
  <c r="AD90" i="1173"/>
  <c r="AQ94" i="1173"/>
  <c r="AA117" i="1183" l="1"/>
  <c r="AC117" i="1183"/>
  <c r="AB117" i="1183"/>
  <c r="R117" i="1183" s="1"/>
  <c r="V116" i="1183"/>
  <c r="X116" i="1183"/>
  <c r="AM116" i="1183"/>
  <c r="AL116" i="1183"/>
  <c r="W116" i="1183"/>
  <c r="AD116" i="1183"/>
  <c r="AQ119" i="1183"/>
  <c r="AB92" i="1173"/>
  <c r="AC92" i="1173"/>
  <c r="AA92" i="1173"/>
  <c r="AD91" i="1173"/>
  <c r="AQ95" i="1173"/>
  <c r="V117" i="1183" l="1"/>
  <c r="AL117" i="1183" s="1"/>
  <c r="AM117" i="1183"/>
  <c r="X117" i="1183"/>
  <c r="W117" i="1183"/>
  <c r="AD117" i="1183"/>
  <c r="AA118" i="1183"/>
  <c r="AB118" i="1183"/>
  <c r="AC118" i="1183"/>
  <c r="AD118" i="1183" s="1"/>
  <c r="AQ120" i="1183"/>
  <c r="AD92" i="1173"/>
  <c r="AA93" i="1173"/>
  <c r="AC93" i="1173"/>
  <c r="AB93" i="1173"/>
  <c r="AQ96" i="1173"/>
  <c r="AA119" i="1183" l="1"/>
  <c r="AC119" i="1183"/>
  <c r="AB119" i="1183"/>
  <c r="R119" i="1183" s="1"/>
  <c r="R118" i="1183"/>
  <c r="AQ121" i="1183"/>
  <c r="AD93" i="1173"/>
  <c r="AB94" i="1173"/>
  <c r="AC94" i="1173"/>
  <c r="AA94" i="1173"/>
  <c r="AQ97" i="1173"/>
  <c r="AD119" i="1183" l="1"/>
  <c r="V118" i="1183"/>
  <c r="AL118" i="1183" s="1"/>
  <c r="W118" i="1183"/>
  <c r="X118" i="1183"/>
  <c r="AM118" i="1183"/>
  <c r="AC120" i="1183"/>
  <c r="AA120" i="1183"/>
  <c r="AB120" i="1183"/>
  <c r="R120" i="1183" s="1"/>
  <c r="V119" i="1183"/>
  <c r="AM119" i="1183" s="1"/>
  <c r="X119" i="1183"/>
  <c r="AL119" i="1183"/>
  <c r="W119" i="1183"/>
  <c r="AQ122" i="1183"/>
  <c r="AD94" i="1173"/>
  <c r="AA95" i="1173"/>
  <c r="AC95" i="1173"/>
  <c r="AB95" i="1173"/>
  <c r="AQ98" i="1173"/>
  <c r="AD120" i="1183" l="1"/>
  <c r="AB121" i="1183"/>
  <c r="AC121" i="1183"/>
  <c r="AD121" i="1183" s="1"/>
  <c r="AA121" i="1183"/>
  <c r="V120" i="1183"/>
  <c r="AL120" i="1183" s="1"/>
  <c r="X120" i="1183"/>
  <c r="W120" i="1183"/>
  <c r="AQ123" i="1183"/>
  <c r="AD95" i="1173"/>
  <c r="AA96" i="1173"/>
  <c r="AB96" i="1173"/>
  <c r="AC96" i="1173"/>
  <c r="AQ99" i="1173"/>
  <c r="AB122" i="1183" l="1"/>
  <c r="AA122" i="1183"/>
  <c r="AC122" i="1183"/>
  <c r="AD122" i="1183" s="1"/>
  <c r="R121" i="1183"/>
  <c r="AM120" i="1183"/>
  <c r="AQ124" i="1183"/>
  <c r="AD96" i="1173"/>
  <c r="AA97" i="1173"/>
  <c r="AC97" i="1173"/>
  <c r="AB97" i="1173"/>
  <c r="AQ100" i="1173"/>
  <c r="V121" i="1183" l="1"/>
  <c r="AM121" i="1183" s="1"/>
  <c r="X121" i="1183"/>
  <c r="W121" i="1183"/>
  <c r="AL121" i="1183"/>
  <c r="AC123" i="1183"/>
  <c r="AA123" i="1183"/>
  <c r="AB123" i="1183"/>
  <c r="R123" i="1183" s="1"/>
  <c r="R122" i="1183"/>
  <c r="AQ125" i="1183"/>
  <c r="AD97" i="1173"/>
  <c r="AB98" i="1173"/>
  <c r="AC98" i="1173"/>
  <c r="AA98" i="1173"/>
  <c r="AQ101" i="1173"/>
  <c r="AD123" i="1183" l="1"/>
  <c r="W122" i="1183"/>
  <c r="X122" i="1183"/>
  <c r="V122" i="1183"/>
  <c r="AL122" i="1183"/>
  <c r="AM122" i="1183"/>
  <c r="AB124" i="1183"/>
  <c r="R124" i="1183" s="1"/>
  <c r="AC124" i="1183"/>
  <c r="AD124" i="1183" s="1"/>
  <c r="AA124" i="1183"/>
  <c r="V123" i="1183"/>
  <c r="AL123" i="1183" s="1"/>
  <c r="W123" i="1183"/>
  <c r="X123" i="1183"/>
  <c r="AQ126" i="1183"/>
  <c r="AD98" i="1173"/>
  <c r="AC99" i="1173"/>
  <c r="AA99" i="1173"/>
  <c r="AB99" i="1173"/>
  <c r="AQ102" i="1173"/>
  <c r="AA125" i="1183" l="1"/>
  <c r="AC125" i="1183"/>
  <c r="AB125" i="1183"/>
  <c r="R125" i="1183" s="1"/>
  <c r="AM123" i="1183"/>
  <c r="X124" i="1183"/>
  <c r="W124" i="1183"/>
  <c r="V124" i="1183"/>
  <c r="AL124" i="1183" s="1"/>
  <c r="AQ127" i="1183"/>
  <c r="AC100" i="1173"/>
  <c r="AB100" i="1173"/>
  <c r="AA100" i="1173"/>
  <c r="AD99" i="1173"/>
  <c r="AQ103" i="1173"/>
  <c r="AM124" i="1183" l="1"/>
  <c r="V125" i="1183"/>
  <c r="AL125" i="1183"/>
  <c r="X125" i="1183"/>
  <c r="W125" i="1183"/>
  <c r="AM125" i="1183"/>
  <c r="AD125" i="1183"/>
  <c r="AA126" i="1183"/>
  <c r="AC126" i="1183"/>
  <c r="AB126" i="1183"/>
  <c r="R126" i="1183" s="1"/>
  <c r="AQ128" i="1183"/>
  <c r="AB101" i="1173"/>
  <c r="AC101" i="1173"/>
  <c r="AA101" i="1173"/>
  <c r="AD100" i="1173"/>
  <c r="AQ104" i="1173"/>
  <c r="X126" i="1183" l="1"/>
  <c r="V126" i="1183"/>
  <c r="AM126" i="1183" s="1"/>
  <c r="W126" i="1183"/>
  <c r="AL126" i="1183"/>
  <c r="AB127" i="1183"/>
  <c r="AC127" i="1183"/>
  <c r="AD127" i="1183" s="1"/>
  <c r="AA127" i="1183"/>
  <c r="AD126" i="1183"/>
  <c r="AQ129" i="1183"/>
  <c r="AD101" i="1173"/>
  <c r="AB102" i="1173"/>
  <c r="AC102" i="1173"/>
  <c r="AA102" i="1173"/>
  <c r="AQ105" i="1173"/>
  <c r="R127" i="1183" l="1"/>
  <c r="AC128" i="1183"/>
  <c r="AB128" i="1183"/>
  <c r="R128" i="1183" s="1"/>
  <c r="AA128" i="1183"/>
  <c r="AQ130" i="1183"/>
  <c r="AD102" i="1173"/>
  <c r="AA103" i="1173"/>
  <c r="AC103" i="1173"/>
  <c r="AB103" i="1173"/>
  <c r="AQ106" i="1173"/>
  <c r="AC129" i="1183" l="1"/>
  <c r="AA129" i="1183"/>
  <c r="AB129" i="1183"/>
  <c r="R129" i="1183" s="1"/>
  <c r="V128" i="1183"/>
  <c r="W128" i="1183"/>
  <c r="AL128" i="1183"/>
  <c r="X128" i="1183"/>
  <c r="AM128" i="1183"/>
  <c r="AD128" i="1183"/>
  <c r="V127" i="1183"/>
  <c r="AL127" i="1183" s="1"/>
  <c r="AM127" i="1183"/>
  <c r="X127" i="1183"/>
  <c r="W127" i="1183"/>
  <c r="AQ131" i="1183"/>
  <c r="AD103" i="1173"/>
  <c r="AC104" i="1173"/>
  <c r="AB104" i="1173"/>
  <c r="AA104" i="1173"/>
  <c r="AQ107" i="1173"/>
  <c r="V129" i="1183" l="1"/>
  <c r="AM129" i="1183" s="1"/>
  <c r="X129" i="1183"/>
  <c r="AL129" i="1183"/>
  <c r="W129" i="1183"/>
  <c r="AC130" i="1183"/>
  <c r="AD130" i="1183" s="1"/>
  <c r="AA130" i="1183"/>
  <c r="AB130" i="1183"/>
  <c r="R130" i="1183" s="1"/>
  <c r="AD129" i="1183"/>
  <c r="AQ132" i="1183"/>
  <c r="AA105" i="1173"/>
  <c r="AC105" i="1173"/>
  <c r="AB105" i="1173"/>
  <c r="AD104" i="1173"/>
  <c r="AQ108" i="1173"/>
  <c r="X130" i="1183" l="1"/>
  <c r="V130" i="1183"/>
  <c r="AM130" i="1183" s="1"/>
  <c r="W130" i="1183"/>
  <c r="AL130" i="1183"/>
  <c r="AA131" i="1183"/>
  <c r="AC131" i="1183"/>
  <c r="AD131" i="1183" s="1"/>
  <c r="AB131" i="1183"/>
  <c r="R131" i="1183" s="1"/>
  <c r="AQ133" i="1183"/>
  <c r="AD105" i="1173"/>
  <c r="AB106" i="1173"/>
  <c r="AA106" i="1173"/>
  <c r="AC106" i="1173"/>
  <c r="AQ109" i="1173"/>
  <c r="AC132" i="1183" l="1"/>
  <c r="AA132" i="1183"/>
  <c r="AB132" i="1183"/>
  <c r="R132" i="1183" s="1"/>
  <c r="V131" i="1183"/>
  <c r="AL131" i="1183" s="1"/>
  <c r="W131" i="1183"/>
  <c r="X131" i="1183"/>
  <c r="AM131" i="1183"/>
  <c r="AQ134" i="1183"/>
  <c r="AD106" i="1173"/>
  <c r="AC107" i="1173"/>
  <c r="AA107" i="1173"/>
  <c r="AB107" i="1173"/>
  <c r="AQ110" i="1173"/>
  <c r="V132" i="1183" l="1"/>
  <c r="AL132" i="1183" s="1"/>
  <c r="AM132" i="1183"/>
  <c r="X132" i="1183"/>
  <c r="W132" i="1183"/>
  <c r="AA133" i="1183"/>
  <c r="AC133" i="1183"/>
  <c r="AB133" i="1183"/>
  <c r="R133" i="1183" s="1"/>
  <c r="AD132" i="1183"/>
  <c r="AQ135" i="1183"/>
  <c r="AD107" i="1173"/>
  <c r="AA108" i="1173"/>
  <c r="AC108" i="1173"/>
  <c r="AB108" i="1173"/>
  <c r="AQ111" i="1173"/>
  <c r="AD133" i="1183" l="1"/>
  <c r="AA134" i="1183"/>
  <c r="AC134" i="1183"/>
  <c r="AB134" i="1183"/>
  <c r="R134" i="1183" s="1"/>
  <c r="V133" i="1183"/>
  <c r="AM133" i="1183" s="1"/>
  <c r="W133" i="1183"/>
  <c r="X133" i="1183"/>
  <c r="AQ136" i="1183"/>
  <c r="AC109" i="1173"/>
  <c r="AB109" i="1173"/>
  <c r="AA109" i="1173"/>
  <c r="AD108" i="1173"/>
  <c r="AQ112" i="1173"/>
  <c r="AL133" i="1183" l="1"/>
  <c r="W134" i="1183"/>
  <c r="X134" i="1183"/>
  <c r="V134" i="1183"/>
  <c r="AM134" i="1183"/>
  <c r="AL134" i="1183"/>
  <c r="AD134" i="1183"/>
  <c r="AB135" i="1183"/>
  <c r="AC135" i="1183"/>
  <c r="AD135" i="1183" s="1"/>
  <c r="AA135" i="1183"/>
  <c r="AQ137" i="1183"/>
  <c r="AB110" i="1173"/>
  <c r="AC110" i="1173"/>
  <c r="AA110" i="1173"/>
  <c r="AD109" i="1173"/>
  <c r="AQ113" i="1173"/>
  <c r="R135" i="1183" l="1"/>
  <c r="AB136" i="1183"/>
  <c r="AC136" i="1183"/>
  <c r="AD136" i="1183" s="1"/>
  <c r="AA136" i="1183"/>
  <c r="AQ138" i="1183"/>
  <c r="AD110" i="1173"/>
  <c r="AC111" i="1173"/>
  <c r="AB111" i="1173"/>
  <c r="AA111" i="1173"/>
  <c r="AQ114" i="1173"/>
  <c r="AB137" i="1183" l="1"/>
  <c r="AC137" i="1183"/>
  <c r="AD137" i="1183" s="1"/>
  <c r="AA137" i="1183"/>
  <c r="R136" i="1183"/>
  <c r="V135" i="1183"/>
  <c r="AM135" i="1183" s="1"/>
  <c r="W135" i="1183"/>
  <c r="X135" i="1183"/>
  <c r="AL135" i="1183"/>
  <c r="AQ139" i="1183"/>
  <c r="AA112" i="1173"/>
  <c r="AC112" i="1173"/>
  <c r="AB112" i="1173"/>
  <c r="AD111" i="1173"/>
  <c r="AQ115" i="1173"/>
  <c r="V136" i="1183" l="1"/>
  <c r="AM136" i="1183" s="1"/>
  <c r="X136" i="1183"/>
  <c r="W136" i="1183"/>
  <c r="AL136" i="1183"/>
  <c r="AA138" i="1183"/>
  <c r="AB138" i="1183"/>
  <c r="AC138" i="1183"/>
  <c r="AD138" i="1183" s="1"/>
  <c r="R137" i="1183"/>
  <c r="AQ140" i="1183"/>
  <c r="AD112" i="1173"/>
  <c r="AA113" i="1173"/>
  <c r="AB113" i="1173"/>
  <c r="AC113" i="1173"/>
  <c r="AQ116" i="1173"/>
  <c r="R138" i="1183" l="1"/>
  <c r="AA139" i="1183"/>
  <c r="AC139" i="1183"/>
  <c r="AB139" i="1183"/>
  <c r="R139" i="1183" s="1"/>
  <c r="V137" i="1183"/>
  <c r="AL137" i="1183" s="1"/>
  <c r="W137" i="1183"/>
  <c r="X137" i="1183"/>
  <c r="AM137" i="1183"/>
  <c r="AQ141" i="1183"/>
  <c r="AD113" i="1173"/>
  <c r="AC114" i="1173"/>
  <c r="AA114" i="1173"/>
  <c r="AB114" i="1173"/>
  <c r="AQ117" i="1173"/>
  <c r="V139" i="1183" l="1"/>
  <c r="W139" i="1183"/>
  <c r="X139" i="1183"/>
  <c r="AL139" i="1183"/>
  <c r="AM139" i="1183"/>
  <c r="AD139" i="1183"/>
  <c r="AC140" i="1183"/>
  <c r="AA140" i="1183"/>
  <c r="AB140" i="1183"/>
  <c r="R140" i="1183" s="1"/>
  <c r="W138" i="1183"/>
  <c r="X138" i="1183"/>
  <c r="V138" i="1183"/>
  <c r="AM138" i="1183" s="1"/>
  <c r="AL138" i="1183"/>
  <c r="AQ142" i="1183"/>
  <c r="AB115" i="1173"/>
  <c r="AA115" i="1173"/>
  <c r="AC115" i="1173"/>
  <c r="AD114" i="1173"/>
  <c r="AQ118" i="1173"/>
  <c r="V140" i="1183" l="1"/>
  <c r="AM140" i="1183" s="1"/>
  <c r="W140" i="1183"/>
  <c r="X140" i="1183"/>
  <c r="AB141" i="1183"/>
  <c r="AC141" i="1183"/>
  <c r="AD141" i="1183" s="1"/>
  <c r="AA141" i="1183"/>
  <c r="AD140" i="1183"/>
  <c r="AQ143" i="1183"/>
  <c r="AD115" i="1173"/>
  <c r="AB116" i="1173"/>
  <c r="AC116" i="1173"/>
  <c r="AA116" i="1173"/>
  <c r="AQ119" i="1173"/>
  <c r="R141" i="1183" l="1"/>
  <c r="AC142" i="1183"/>
  <c r="AA142" i="1183"/>
  <c r="AB142" i="1183"/>
  <c r="R142" i="1183" s="1"/>
  <c r="AL140" i="1183"/>
  <c r="AQ144" i="1183"/>
  <c r="AD116" i="1173"/>
  <c r="AC117" i="1173"/>
  <c r="AB117" i="1173"/>
  <c r="AA117" i="1173"/>
  <c r="AQ120" i="1173"/>
  <c r="V142" i="1183" l="1"/>
  <c r="AL142" i="1183" s="1"/>
  <c r="X142" i="1183"/>
  <c r="AM142" i="1183"/>
  <c r="W142" i="1183"/>
  <c r="AA143" i="1183"/>
  <c r="AC143" i="1183"/>
  <c r="AB143" i="1183"/>
  <c r="R143" i="1183" s="1"/>
  <c r="AD142" i="1183"/>
  <c r="V141" i="1183"/>
  <c r="AL141" i="1183" s="1"/>
  <c r="X141" i="1183"/>
  <c r="W141" i="1183"/>
  <c r="AQ145" i="1183"/>
  <c r="AC118" i="1173"/>
  <c r="AA118" i="1173"/>
  <c r="AB118" i="1173"/>
  <c r="AD117" i="1173"/>
  <c r="AQ121" i="1173"/>
  <c r="AD143" i="1183" l="1"/>
  <c r="V143" i="1183"/>
  <c r="W143" i="1183"/>
  <c r="AL143" i="1183"/>
  <c r="X143" i="1183"/>
  <c r="AM143" i="1183"/>
  <c r="AA144" i="1183"/>
  <c r="AB144" i="1183"/>
  <c r="R144" i="1183" s="1"/>
  <c r="AC144" i="1183"/>
  <c r="AD144" i="1183" s="1"/>
  <c r="AM141" i="1183"/>
  <c r="AQ146" i="1183"/>
  <c r="AA119" i="1173"/>
  <c r="AC119" i="1173"/>
  <c r="AB119" i="1173"/>
  <c r="AD118" i="1173"/>
  <c r="AQ122" i="1173"/>
  <c r="X144" i="1183" l="1"/>
  <c r="V144" i="1183"/>
  <c r="AM144" i="1183" s="1"/>
  <c r="W144" i="1183"/>
  <c r="AL144" i="1183"/>
  <c r="AC145" i="1183"/>
  <c r="AD145" i="1183" s="1"/>
  <c r="AB145" i="1183"/>
  <c r="R145" i="1183" s="1"/>
  <c r="AA145" i="1183"/>
  <c r="AQ147" i="1183"/>
  <c r="AD119" i="1173"/>
  <c r="AA120" i="1173"/>
  <c r="AB120" i="1173"/>
  <c r="AC120" i="1173"/>
  <c r="AQ123" i="1173"/>
  <c r="AB146" i="1183" l="1"/>
  <c r="AC146" i="1183"/>
  <c r="AD146" i="1183" s="1"/>
  <c r="AA146" i="1183"/>
  <c r="X145" i="1183"/>
  <c r="V145" i="1183"/>
  <c r="AL145" i="1183" s="1"/>
  <c r="W145" i="1183"/>
  <c r="AQ148" i="1183"/>
  <c r="AD120" i="1173"/>
  <c r="AA121" i="1173"/>
  <c r="AC121" i="1173"/>
  <c r="AB121" i="1173"/>
  <c r="AQ124" i="1173"/>
  <c r="AM145" i="1183" l="1"/>
  <c r="AA147" i="1183"/>
  <c r="AC147" i="1183"/>
  <c r="AB147" i="1183"/>
  <c r="R147" i="1183" s="1"/>
  <c r="R146" i="1183"/>
  <c r="AQ149" i="1183"/>
  <c r="AD121" i="1173"/>
  <c r="AB122" i="1173"/>
  <c r="AC122" i="1173"/>
  <c r="AA122" i="1173"/>
  <c r="AQ125" i="1173"/>
  <c r="W146" i="1183" l="1"/>
  <c r="X146" i="1183"/>
  <c r="V146" i="1183"/>
  <c r="AM146" i="1183"/>
  <c r="AL146" i="1183"/>
  <c r="W147" i="1183"/>
  <c r="X147" i="1183"/>
  <c r="V147" i="1183"/>
  <c r="AM147" i="1183" s="1"/>
  <c r="AD147" i="1183"/>
  <c r="AA148" i="1183"/>
  <c r="AB148" i="1183"/>
  <c r="AC148" i="1183"/>
  <c r="AD148" i="1183" s="1"/>
  <c r="AQ150" i="1183"/>
  <c r="AD122" i="1173"/>
  <c r="AA123" i="1173"/>
  <c r="AC123" i="1173"/>
  <c r="AB123" i="1173"/>
  <c r="AQ126" i="1173"/>
  <c r="AL147" i="1183" l="1"/>
  <c r="AB149" i="1183"/>
  <c r="AA149" i="1183"/>
  <c r="AC149" i="1183"/>
  <c r="AD149" i="1183" s="1"/>
  <c r="R148" i="1183"/>
  <c r="AQ151" i="1183"/>
  <c r="AD123" i="1173"/>
  <c r="AC124" i="1173"/>
  <c r="AB124" i="1173"/>
  <c r="AA124" i="1173"/>
  <c r="AQ127" i="1173"/>
  <c r="W148" i="1183" l="1"/>
  <c r="X148" i="1183"/>
  <c r="V148" i="1183"/>
  <c r="AM148" i="1183" s="1"/>
  <c r="AL148" i="1183"/>
  <c r="AB150" i="1183"/>
  <c r="AA150" i="1183"/>
  <c r="AC150" i="1183"/>
  <c r="AD150" i="1183" s="1"/>
  <c r="R149" i="1183"/>
  <c r="AQ152" i="1183"/>
  <c r="AC125" i="1173"/>
  <c r="AA125" i="1173"/>
  <c r="AB125" i="1173"/>
  <c r="AD124" i="1173"/>
  <c r="AQ128" i="1173"/>
  <c r="AC151" i="1183" l="1"/>
  <c r="AA151" i="1183"/>
  <c r="AB151" i="1183"/>
  <c r="R151" i="1183" s="1"/>
  <c r="V149" i="1183"/>
  <c r="AL149" i="1183" s="1"/>
  <c r="X149" i="1183"/>
  <c r="W149" i="1183"/>
  <c r="R150" i="1183"/>
  <c r="AQ153" i="1183"/>
  <c r="AC126" i="1173"/>
  <c r="AA126" i="1173"/>
  <c r="AB126" i="1173"/>
  <c r="AD125" i="1173"/>
  <c r="AQ129" i="1173"/>
  <c r="AM149" i="1183" l="1"/>
  <c r="V151" i="1183"/>
  <c r="AL151" i="1183" s="1"/>
  <c r="AM151" i="1183"/>
  <c r="W151" i="1183"/>
  <c r="X151" i="1183"/>
  <c r="X150" i="1183"/>
  <c r="W150" i="1183"/>
  <c r="V150" i="1183"/>
  <c r="AM150" i="1183" s="1"/>
  <c r="AB152" i="1183"/>
  <c r="R152" i="1183" s="1"/>
  <c r="AA152" i="1183"/>
  <c r="AC152" i="1183"/>
  <c r="AD151" i="1183"/>
  <c r="AQ154" i="1183"/>
  <c r="AC127" i="1173"/>
  <c r="AB127" i="1173"/>
  <c r="AA127" i="1173"/>
  <c r="AD126" i="1173"/>
  <c r="AQ130" i="1173"/>
  <c r="W152" i="1183" l="1"/>
  <c r="V152" i="1183"/>
  <c r="AL152" i="1183" s="1"/>
  <c r="X152" i="1183"/>
  <c r="AM152" i="1183"/>
  <c r="AL150" i="1183"/>
  <c r="AD152" i="1183"/>
  <c r="AC153" i="1183"/>
  <c r="AD153" i="1183" s="1"/>
  <c r="AB153" i="1183"/>
  <c r="R153" i="1183" s="1"/>
  <c r="AA153" i="1183"/>
  <c r="AQ155" i="1183"/>
  <c r="AB128" i="1173"/>
  <c r="AC128" i="1173"/>
  <c r="AA128" i="1173"/>
  <c r="AD127" i="1173"/>
  <c r="AQ131" i="1173"/>
  <c r="AB154" i="1183" l="1"/>
  <c r="AC154" i="1183"/>
  <c r="AD154" i="1183" s="1"/>
  <c r="AA154" i="1183"/>
  <c r="V153" i="1183"/>
  <c r="AL153" i="1183" s="1"/>
  <c r="X153" i="1183"/>
  <c r="W153" i="1183"/>
  <c r="AQ156" i="1183"/>
  <c r="AD128" i="1173"/>
  <c r="AA129" i="1173"/>
  <c r="AB129" i="1173"/>
  <c r="AC129" i="1173"/>
  <c r="AQ132" i="1173"/>
  <c r="AM153" i="1183" l="1"/>
  <c r="AA155" i="1183"/>
  <c r="AC155" i="1183"/>
  <c r="AB155" i="1183"/>
  <c r="R155" i="1183" s="1"/>
  <c r="R154" i="1183"/>
  <c r="AQ157" i="1183"/>
  <c r="AD129" i="1173"/>
  <c r="AB130" i="1173"/>
  <c r="AA130" i="1173"/>
  <c r="AC130" i="1173"/>
  <c r="AQ133" i="1173"/>
  <c r="V155" i="1183" l="1"/>
  <c r="W155" i="1183"/>
  <c r="AL155" i="1183"/>
  <c r="X155" i="1183"/>
  <c r="AM155" i="1183"/>
  <c r="AD155" i="1183"/>
  <c r="AC156" i="1183"/>
  <c r="AB156" i="1183"/>
  <c r="R156" i="1183" s="1"/>
  <c r="AA156" i="1183"/>
  <c r="V154" i="1183"/>
  <c r="AL154" i="1183" s="1"/>
  <c r="W154" i="1183"/>
  <c r="X154" i="1183"/>
  <c r="AQ158" i="1183"/>
  <c r="AD130" i="1173"/>
  <c r="AB131" i="1173"/>
  <c r="AC131" i="1173"/>
  <c r="AA131" i="1173"/>
  <c r="AQ134" i="1173"/>
  <c r="AC157" i="1183" l="1"/>
  <c r="AA157" i="1183"/>
  <c r="AB157" i="1183"/>
  <c r="R157" i="1183" s="1"/>
  <c r="AD156" i="1183"/>
  <c r="X156" i="1183"/>
  <c r="V156" i="1183"/>
  <c r="AL156" i="1183" s="1"/>
  <c r="W156" i="1183"/>
  <c r="AM154" i="1183"/>
  <c r="AQ159" i="1183"/>
  <c r="AD131" i="1173"/>
  <c r="AA132" i="1173"/>
  <c r="AB132" i="1173"/>
  <c r="AC132" i="1173"/>
  <c r="AQ135" i="1173"/>
  <c r="V157" i="1183" l="1"/>
  <c r="AM157" i="1183" s="1"/>
  <c r="X157" i="1183"/>
  <c r="W157" i="1183"/>
  <c r="AC158" i="1183"/>
  <c r="AA158" i="1183"/>
  <c r="AB158" i="1183"/>
  <c r="R158" i="1183" s="1"/>
  <c r="AM156" i="1183"/>
  <c r="AD157" i="1183"/>
  <c r="AQ160" i="1183"/>
  <c r="AD132" i="1173"/>
  <c r="AB133" i="1173"/>
  <c r="AA133" i="1173"/>
  <c r="AC133" i="1173"/>
  <c r="AQ136" i="1173"/>
  <c r="AA159" i="1183" l="1"/>
  <c r="AB159" i="1183"/>
  <c r="AC159" i="1183"/>
  <c r="AD159" i="1183" s="1"/>
  <c r="AD158" i="1183"/>
  <c r="V158" i="1183"/>
  <c r="AM158" i="1183" s="1"/>
  <c r="X158" i="1183"/>
  <c r="W158" i="1183"/>
  <c r="AL158" i="1183"/>
  <c r="AL157" i="1183"/>
  <c r="AQ161" i="1183"/>
  <c r="AD133" i="1173"/>
  <c r="AC134" i="1173"/>
  <c r="AB134" i="1173"/>
  <c r="AA134" i="1173"/>
  <c r="AQ137" i="1173"/>
  <c r="R159" i="1183" l="1"/>
  <c r="AB160" i="1183"/>
  <c r="AA160" i="1183"/>
  <c r="AC160" i="1183"/>
  <c r="AD160" i="1183" s="1"/>
  <c r="AQ162" i="1183"/>
  <c r="AC135" i="1173"/>
  <c r="AB135" i="1173"/>
  <c r="AA135" i="1173"/>
  <c r="AD134" i="1173"/>
  <c r="AQ138" i="1173"/>
  <c r="AC161" i="1183" l="1"/>
  <c r="AB161" i="1183"/>
  <c r="R161" i="1183" s="1"/>
  <c r="AA161" i="1183"/>
  <c r="R160" i="1183"/>
  <c r="W159" i="1183"/>
  <c r="X159" i="1183"/>
  <c r="V159" i="1183"/>
  <c r="AM159" i="1183" s="1"/>
  <c r="AQ163" i="1183"/>
  <c r="AA136" i="1173"/>
  <c r="AB136" i="1173"/>
  <c r="AC136" i="1173"/>
  <c r="AD135" i="1173"/>
  <c r="AQ139" i="1173"/>
  <c r="AL159" i="1183" l="1"/>
  <c r="V160" i="1183"/>
  <c r="AL160" i="1183" s="1"/>
  <c r="X160" i="1183"/>
  <c r="W160" i="1183"/>
  <c r="AM160" i="1183"/>
  <c r="AA162" i="1183"/>
  <c r="AB162" i="1183"/>
  <c r="R162" i="1183" s="1"/>
  <c r="AC162" i="1183"/>
  <c r="AD162" i="1183" s="1"/>
  <c r="V161" i="1183"/>
  <c r="AL161" i="1183" s="1"/>
  <c r="X161" i="1183"/>
  <c r="W161" i="1183"/>
  <c r="AD161" i="1183"/>
  <c r="AQ164" i="1183"/>
  <c r="AD136" i="1173"/>
  <c r="AC137" i="1173"/>
  <c r="AA137" i="1173"/>
  <c r="AB137" i="1173"/>
  <c r="AQ140" i="1173"/>
  <c r="AA163" i="1183" l="1"/>
  <c r="AB163" i="1183"/>
  <c r="AC163" i="1183"/>
  <c r="AD163" i="1183" s="1"/>
  <c r="W162" i="1183"/>
  <c r="X162" i="1183"/>
  <c r="V162" i="1183"/>
  <c r="AM162" i="1183" s="1"/>
  <c r="AM161" i="1183"/>
  <c r="AQ165" i="1183"/>
  <c r="AA138" i="1173"/>
  <c r="AC138" i="1173"/>
  <c r="AB138" i="1173"/>
  <c r="AD137" i="1173"/>
  <c r="AQ141" i="1173"/>
  <c r="R163" i="1183" l="1"/>
  <c r="AA164" i="1183"/>
  <c r="AC164" i="1183"/>
  <c r="AB164" i="1183"/>
  <c r="R164" i="1183" s="1"/>
  <c r="AL162" i="1183"/>
  <c r="AQ166" i="1183"/>
  <c r="AD138" i="1173"/>
  <c r="AC139" i="1173"/>
  <c r="AA139" i="1173"/>
  <c r="AB139" i="1173"/>
  <c r="AQ142" i="1173"/>
  <c r="AD164" i="1183" l="1"/>
  <c r="V164" i="1183"/>
  <c r="AM164" i="1183" s="1"/>
  <c r="X164" i="1183"/>
  <c r="W164" i="1183"/>
  <c r="AC165" i="1183"/>
  <c r="AB165" i="1183"/>
  <c r="R165" i="1183" s="1"/>
  <c r="AA165" i="1183"/>
  <c r="W163" i="1183"/>
  <c r="V163" i="1183"/>
  <c r="AL163" i="1183" s="1"/>
  <c r="X163" i="1183"/>
  <c r="AQ167" i="1183"/>
  <c r="AD139" i="1173"/>
  <c r="AC140" i="1173"/>
  <c r="AB140" i="1173"/>
  <c r="AA140" i="1173"/>
  <c r="AQ143" i="1173"/>
  <c r="AD165" i="1183" l="1"/>
  <c r="AM163" i="1183"/>
  <c r="AB166" i="1183"/>
  <c r="AC166" i="1183"/>
  <c r="AD166" i="1183" s="1"/>
  <c r="AA166" i="1183"/>
  <c r="AL164" i="1183"/>
  <c r="X165" i="1183"/>
  <c r="V165" i="1183"/>
  <c r="AL165" i="1183" s="1"/>
  <c r="W165" i="1183"/>
  <c r="AQ168" i="1183"/>
  <c r="AC141" i="1173"/>
  <c r="AB141" i="1173"/>
  <c r="AA141" i="1173"/>
  <c r="AD140" i="1173"/>
  <c r="AQ144" i="1173"/>
  <c r="AB167" i="1183" l="1"/>
  <c r="AC167" i="1183"/>
  <c r="AD167" i="1183" s="1"/>
  <c r="AA167" i="1183"/>
  <c r="R166" i="1183"/>
  <c r="AM165" i="1183"/>
  <c r="AQ169" i="1183"/>
  <c r="AB142" i="1173"/>
  <c r="AC142" i="1173"/>
  <c r="AA142" i="1173"/>
  <c r="AD141" i="1173"/>
  <c r="AQ145" i="1173"/>
  <c r="X166" i="1183" l="1"/>
  <c r="V166" i="1183"/>
  <c r="AM166" i="1183" s="1"/>
  <c r="W166" i="1183"/>
  <c r="AL166" i="1183"/>
  <c r="AC168" i="1183"/>
  <c r="AB168" i="1183"/>
  <c r="R168" i="1183" s="1"/>
  <c r="AA168" i="1183"/>
  <c r="R167" i="1183"/>
  <c r="AQ170" i="1183"/>
  <c r="AD142" i="1173"/>
  <c r="AC143" i="1173"/>
  <c r="AB143" i="1173"/>
  <c r="AA143" i="1173"/>
  <c r="AQ146" i="1173"/>
  <c r="W168" i="1183" l="1"/>
  <c r="X168" i="1183"/>
  <c r="V168" i="1183"/>
  <c r="AM168" i="1183" s="1"/>
  <c r="AL168" i="1183"/>
  <c r="V167" i="1183"/>
  <c r="AM167" i="1183" s="1"/>
  <c r="X167" i="1183"/>
  <c r="AL167" i="1183"/>
  <c r="W167" i="1183"/>
  <c r="AD168" i="1183"/>
  <c r="AA169" i="1183"/>
  <c r="AC169" i="1183"/>
  <c r="AB169" i="1183"/>
  <c r="R169" i="1183" s="1"/>
  <c r="AQ171" i="1183"/>
  <c r="AC144" i="1173"/>
  <c r="AB144" i="1173"/>
  <c r="AA144" i="1173"/>
  <c r="AD143" i="1173"/>
  <c r="AQ147" i="1173"/>
  <c r="AD169" i="1183" l="1"/>
  <c r="V169" i="1183"/>
  <c r="AL169" i="1183" s="1"/>
  <c r="X169" i="1183"/>
  <c r="W169" i="1183"/>
  <c r="AM169" i="1183"/>
  <c r="AA170" i="1183"/>
  <c r="AB170" i="1183"/>
  <c r="R170" i="1183" s="1"/>
  <c r="AC170" i="1183"/>
  <c r="AD170" i="1183" s="1"/>
  <c r="AQ172" i="1183"/>
  <c r="AC145" i="1173"/>
  <c r="AA145" i="1173"/>
  <c r="AB145" i="1173"/>
  <c r="AD144" i="1173"/>
  <c r="AQ148" i="1173"/>
  <c r="AC171" i="1183" l="1"/>
  <c r="AB171" i="1183"/>
  <c r="R171" i="1183" s="1"/>
  <c r="AA171" i="1183"/>
  <c r="X170" i="1183"/>
  <c r="W170" i="1183"/>
  <c r="V170" i="1183"/>
  <c r="AL170" i="1183" s="1"/>
  <c r="AQ173" i="1183"/>
  <c r="AA146" i="1173"/>
  <c r="AC146" i="1173"/>
  <c r="AB146" i="1173"/>
  <c r="AD145" i="1173"/>
  <c r="AQ149" i="1173"/>
  <c r="AM170" i="1183" l="1"/>
  <c r="AA172" i="1183"/>
  <c r="AC172" i="1183"/>
  <c r="AB172" i="1183"/>
  <c r="R172" i="1183" s="1"/>
  <c r="V171" i="1183"/>
  <c r="W171" i="1183"/>
  <c r="AM171" i="1183"/>
  <c r="AL171" i="1183"/>
  <c r="X171" i="1183"/>
  <c r="AD171" i="1183"/>
  <c r="AQ174" i="1183"/>
  <c r="AD146" i="1173"/>
  <c r="AB147" i="1173"/>
  <c r="AA147" i="1173"/>
  <c r="AC147" i="1173"/>
  <c r="AQ150" i="1173"/>
  <c r="V172" i="1183" l="1"/>
  <c r="AM172" i="1183" s="1"/>
  <c r="W172" i="1183"/>
  <c r="AL172" i="1183"/>
  <c r="X172" i="1183"/>
  <c r="AD172" i="1183"/>
  <c r="AA173" i="1183"/>
  <c r="AB173" i="1183"/>
  <c r="R173" i="1183" s="1"/>
  <c r="AC173" i="1183"/>
  <c r="AD173" i="1183" s="1"/>
  <c r="AQ175" i="1183"/>
  <c r="AD147" i="1173"/>
  <c r="AA148" i="1173"/>
  <c r="AB148" i="1173"/>
  <c r="AC148" i="1173"/>
  <c r="AQ151" i="1173"/>
  <c r="AB174" i="1183" l="1"/>
  <c r="AA174" i="1183"/>
  <c r="AC174" i="1183"/>
  <c r="AD174" i="1183" s="1"/>
  <c r="V173" i="1183"/>
  <c r="X173" i="1183"/>
  <c r="AL173" i="1183"/>
  <c r="W173" i="1183"/>
  <c r="AM173" i="1183"/>
  <c r="AQ176" i="1183"/>
  <c r="AD148" i="1173"/>
  <c r="AA149" i="1173"/>
  <c r="AB149" i="1173"/>
  <c r="AC149" i="1173"/>
  <c r="AQ152" i="1173"/>
  <c r="AA175" i="1183" l="1"/>
  <c r="AC175" i="1183"/>
  <c r="AB175" i="1183"/>
  <c r="R175" i="1183" s="1"/>
  <c r="R174" i="1183"/>
  <c r="AQ177" i="1183"/>
  <c r="AD149" i="1173"/>
  <c r="AA150" i="1173"/>
  <c r="AB150" i="1173"/>
  <c r="AC150" i="1173"/>
  <c r="AQ153" i="1173"/>
  <c r="W174" i="1183" l="1"/>
  <c r="X174" i="1183"/>
  <c r="V174" i="1183"/>
  <c r="AM174" i="1183" s="1"/>
  <c r="AL174" i="1183"/>
  <c r="V175" i="1183"/>
  <c r="AM175" i="1183" s="1"/>
  <c r="X175" i="1183"/>
  <c r="W175" i="1183"/>
  <c r="AL175" i="1183"/>
  <c r="AD175" i="1183"/>
  <c r="AB176" i="1183"/>
  <c r="AA176" i="1183"/>
  <c r="AC176" i="1183"/>
  <c r="AD176" i="1183" s="1"/>
  <c r="AQ178" i="1183"/>
  <c r="AD150" i="1173"/>
  <c r="AA151" i="1173"/>
  <c r="AC151" i="1173"/>
  <c r="AB151" i="1173"/>
  <c r="AQ154" i="1173"/>
  <c r="AA177" i="1183" l="1"/>
  <c r="AC177" i="1183"/>
  <c r="AB177" i="1183"/>
  <c r="R177" i="1183" s="1"/>
  <c r="R176" i="1183"/>
  <c r="AQ179" i="1183"/>
  <c r="AA152" i="1173"/>
  <c r="AB152" i="1173"/>
  <c r="AC152" i="1173"/>
  <c r="AD151" i="1173"/>
  <c r="AQ155" i="1173"/>
  <c r="W176" i="1183" l="1"/>
  <c r="X176" i="1183"/>
  <c r="V176" i="1183"/>
  <c r="AM176" i="1183" s="1"/>
  <c r="V177" i="1183"/>
  <c r="AL177" i="1183" s="1"/>
  <c r="W177" i="1183"/>
  <c r="X177" i="1183"/>
  <c r="AD177" i="1183"/>
  <c r="AB178" i="1183"/>
  <c r="R178" i="1183" s="1"/>
  <c r="AC178" i="1183"/>
  <c r="AD178" i="1183" s="1"/>
  <c r="AA178" i="1183"/>
  <c r="AQ180" i="1183"/>
  <c r="AD152" i="1173"/>
  <c r="AB153" i="1173"/>
  <c r="AA153" i="1173"/>
  <c r="AC153" i="1173"/>
  <c r="AQ156" i="1173"/>
  <c r="X178" i="1183" l="1"/>
  <c r="V178" i="1183"/>
  <c r="AM178" i="1183" s="1"/>
  <c r="AL178" i="1183"/>
  <c r="W178" i="1183"/>
  <c r="AM177" i="1183"/>
  <c r="AC179" i="1183"/>
  <c r="AA179" i="1183"/>
  <c r="AB179" i="1183"/>
  <c r="R179" i="1183" s="1"/>
  <c r="AL176" i="1183"/>
  <c r="AQ181" i="1183"/>
  <c r="AD153" i="1173"/>
  <c r="AB154" i="1173"/>
  <c r="AA154" i="1173"/>
  <c r="AC154" i="1173"/>
  <c r="AQ157" i="1173"/>
  <c r="V179" i="1183" l="1"/>
  <c r="AM179" i="1183" s="1"/>
  <c r="AL179" i="1183"/>
  <c r="W179" i="1183"/>
  <c r="X179" i="1183"/>
  <c r="AD179" i="1183"/>
  <c r="AB180" i="1183"/>
  <c r="AA180" i="1183"/>
  <c r="AC180" i="1183"/>
  <c r="AD180" i="1183" s="1"/>
  <c r="AQ182" i="1183"/>
  <c r="AD154" i="1173"/>
  <c r="AC155" i="1173"/>
  <c r="AB155" i="1173"/>
  <c r="AA155" i="1173"/>
  <c r="AQ158" i="1173"/>
  <c r="R180" i="1183" l="1"/>
  <c r="AC181" i="1183"/>
  <c r="AA181" i="1183"/>
  <c r="AB181" i="1183"/>
  <c r="R181" i="1183" s="1"/>
  <c r="AQ183" i="1183"/>
  <c r="AA156" i="1173"/>
  <c r="AB156" i="1173"/>
  <c r="AC156" i="1173"/>
  <c r="AD155" i="1173"/>
  <c r="AQ159" i="1173"/>
  <c r="X181" i="1183" l="1"/>
  <c r="W181" i="1183"/>
  <c r="V181" i="1183"/>
  <c r="AM181" i="1183" s="1"/>
  <c r="AL181" i="1183"/>
  <c r="AA182" i="1183"/>
  <c r="AC182" i="1183"/>
  <c r="AB182" i="1183"/>
  <c r="R182" i="1183" s="1"/>
  <c r="AD181" i="1183"/>
  <c r="X180" i="1183"/>
  <c r="V180" i="1183"/>
  <c r="AM180" i="1183" s="1"/>
  <c r="W180" i="1183"/>
  <c r="AQ184" i="1183"/>
  <c r="AD156" i="1173"/>
  <c r="AC157" i="1173"/>
  <c r="AB157" i="1173"/>
  <c r="AA157" i="1173"/>
  <c r="AQ160" i="1173"/>
  <c r="AL180" i="1183" l="1"/>
  <c r="AD182" i="1183"/>
  <c r="V182" i="1183"/>
  <c r="AL182" i="1183" s="1"/>
  <c r="W182" i="1183"/>
  <c r="X182" i="1183"/>
  <c r="AM182" i="1183"/>
  <c r="AB183" i="1183"/>
  <c r="R183" i="1183" s="1"/>
  <c r="AA183" i="1183"/>
  <c r="AC183" i="1183"/>
  <c r="AD183" i="1183" s="1"/>
  <c r="AQ185" i="1183"/>
  <c r="AC158" i="1173"/>
  <c r="AB158" i="1173"/>
  <c r="AA158" i="1173"/>
  <c r="AD157" i="1173"/>
  <c r="AQ161" i="1173"/>
  <c r="AB184" i="1183" l="1"/>
  <c r="AC184" i="1183"/>
  <c r="AD184" i="1183" s="1"/>
  <c r="AA184" i="1183"/>
  <c r="V183" i="1183"/>
  <c r="AL183" i="1183" s="1"/>
  <c r="X183" i="1183"/>
  <c r="W183" i="1183"/>
  <c r="AM183" i="1183"/>
  <c r="AQ186" i="1183"/>
  <c r="AC159" i="1173"/>
  <c r="AB159" i="1173"/>
  <c r="AA159" i="1173"/>
  <c r="AD158" i="1173"/>
  <c r="AQ162" i="1173"/>
  <c r="AC185" i="1183" l="1"/>
  <c r="AA185" i="1183"/>
  <c r="AB185" i="1183"/>
  <c r="R185" i="1183" s="1"/>
  <c r="R184" i="1183"/>
  <c r="AQ187" i="1183"/>
  <c r="AC160" i="1173"/>
  <c r="AB160" i="1173"/>
  <c r="AA160" i="1173"/>
  <c r="AD159" i="1173"/>
  <c r="AQ163" i="1173"/>
  <c r="W184" i="1183" l="1"/>
  <c r="V184" i="1183"/>
  <c r="AL184" i="1183"/>
  <c r="X184" i="1183"/>
  <c r="AM184" i="1183"/>
  <c r="V185" i="1183"/>
  <c r="AM185" i="1183" s="1"/>
  <c r="AL185" i="1183"/>
  <c r="X185" i="1183"/>
  <c r="W185" i="1183"/>
  <c r="AC186" i="1183"/>
  <c r="AD186" i="1183" s="1"/>
  <c r="AA186" i="1183"/>
  <c r="AB186" i="1183"/>
  <c r="AD185" i="1183"/>
  <c r="AQ188" i="1183"/>
  <c r="AC161" i="1173"/>
  <c r="AA161" i="1173"/>
  <c r="AB161" i="1173"/>
  <c r="AD160" i="1173"/>
  <c r="AQ164" i="1173"/>
  <c r="AC187" i="1183" l="1"/>
  <c r="AB187" i="1183"/>
  <c r="R187" i="1183" s="1"/>
  <c r="AA187" i="1183"/>
  <c r="R186" i="1183"/>
  <c r="AQ189" i="1183"/>
  <c r="AC162" i="1173"/>
  <c r="AB162" i="1173"/>
  <c r="AA162" i="1173"/>
  <c r="AD161" i="1173"/>
  <c r="AQ165" i="1173"/>
  <c r="AB188" i="1183" l="1"/>
  <c r="AA188" i="1183"/>
  <c r="AC188" i="1183"/>
  <c r="AD188" i="1183" s="1"/>
  <c r="X187" i="1183"/>
  <c r="V187" i="1183"/>
  <c r="AL187" i="1183" s="1"/>
  <c r="AM187" i="1183"/>
  <c r="W187" i="1183"/>
  <c r="V186" i="1183"/>
  <c r="AL186" i="1183"/>
  <c r="AM186" i="1183"/>
  <c r="X186" i="1183"/>
  <c r="W186" i="1183"/>
  <c r="AD187" i="1183"/>
  <c r="AQ190" i="1183"/>
  <c r="AC163" i="1173"/>
  <c r="AA163" i="1173"/>
  <c r="AB163" i="1173"/>
  <c r="AD162" i="1173"/>
  <c r="AQ166" i="1173"/>
  <c r="AC189" i="1183" l="1"/>
  <c r="AA189" i="1183"/>
  <c r="AB189" i="1183"/>
  <c r="R189" i="1183" s="1"/>
  <c r="R188" i="1183"/>
  <c r="AQ191" i="1183"/>
  <c r="AC164" i="1173"/>
  <c r="AA164" i="1173"/>
  <c r="AB164" i="1173"/>
  <c r="AD163" i="1173"/>
  <c r="AQ167" i="1173"/>
  <c r="V188" i="1183" l="1"/>
  <c r="AL188" i="1183" s="1"/>
  <c r="X188" i="1183"/>
  <c r="W188" i="1183"/>
  <c r="AM188" i="1183"/>
  <c r="X189" i="1183"/>
  <c r="W189" i="1183"/>
  <c r="V189" i="1183"/>
  <c r="AL189" i="1183" s="1"/>
  <c r="AB190" i="1183"/>
  <c r="R190" i="1183" s="1"/>
  <c r="AA190" i="1183"/>
  <c r="AC190" i="1183"/>
  <c r="AD189" i="1183"/>
  <c r="AQ192" i="1183"/>
  <c r="AA165" i="1173"/>
  <c r="AC165" i="1173"/>
  <c r="AB165" i="1173"/>
  <c r="AD164" i="1173"/>
  <c r="AQ168" i="1173"/>
  <c r="V190" i="1183" l="1"/>
  <c r="AM190" i="1183" s="1"/>
  <c r="W190" i="1183"/>
  <c r="X190" i="1183"/>
  <c r="AL190" i="1183"/>
  <c r="AM189" i="1183"/>
  <c r="AA191" i="1183"/>
  <c r="AC191" i="1183"/>
  <c r="AB191" i="1183"/>
  <c r="R191" i="1183" s="1"/>
  <c r="AD190" i="1183"/>
  <c r="AQ193" i="1183"/>
  <c r="AD165" i="1173"/>
  <c r="AC166" i="1173"/>
  <c r="AB166" i="1173"/>
  <c r="AA166" i="1173"/>
  <c r="AQ169" i="1173"/>
  <c r="AC192" i="1183" l="1"/>
  <c r="AB192" i="1183"/>
  <c r="R192" i="1183" s="1"/>
  <c r="AA192" i="1183"/>
  <c r="V191" i="1183"/>
  <c r="AL191" i="1183" s="1"/>
  <c r="X191" i="1183"/>
  <c r="W191" i="1183"/>
  <c r="AM191" i="1183"/>
  <c r="AD191" i="1183"/>
  <c r="AQ194" i="1183"/>
  <c r="AB167" i="1173"/>
  <c r="AC167" i="1173"/>
  <c r="AA167" i="1173"/>
  <c r="AD166" i="1173"/>
  <c r="AQ170" i="1173"/>
  <c r="AC193" i="1183" l="1"/>
  <c r="AA193" i="1183"/>
  <c r="AB193" i="1183"/>
  <c r="R193" i="1183" s="1"/>
  <c r="V192" i="1183"/>
  <c r="AL192" i="1183" s="1"/>
  <c r="X192" i="1183"/>
  <c r="W192" i="1183"/>
  <c r="AM192" i="1183"/>
  <c r="AD192" i="1183"/>
  <c r="AQ195" i="1183"/>
  <c r="AD167" i="1173"/>
  <c r="AC168" i="1173"/>
  <c r="AB168" i="1173"/>
  <c r="AA168" i="1173"/>
  <c r="AQ171" i="1173"/>
  <c r="V193" i="1183" l="1"/>
  <c r="W193" i="1183"/>
  <c r="AL193" i="1183"/>
  <c r="X193" i="1183"/>
  <c r="AM193" i="1183"/>
  <c r="AB194" i="1183"/>
  <c r="AA194" i="1183"/>
  <c r="AC194" i="1183"/>
  <c r="AD194" i="1183" s="1"/>
  <c r="AD193" i="1183"/>
  <c r="AQ196" i="1183"/>
  <c r="AD168" i="1173"/>
  <c r="AC169" i="1173"/>
  <c r="AA169" i="1173"/>
  <c r="AB169" i="1173"/>
  <c r="AQ172" i="1173"/>
  <c r="AA195" i="1183" l="1"/>
  <c r="AC195" i="1183"/>
  <c r="AB195" i="1183"/>
  <c r="R195" i="1183" s="1"/>
  <c r="R194" i="1183"/>
  <c r="AQ197" i="1183"/>
  <c r="AD169" i="1173"/>
  <c r="AB170" i="1173"/>
  <c r="AA170" i="1173"/>
  <c r="AC170" i="1173"/>
  <c r="AQ173" i="1173"/>
  <c r="V195" i="1183" l="1"/>
  <c r="AL195" i="1183" s="1"/>
  <c r="X195" i="1183"/>
  <c r="W195" i="1183"/>
  <c r="W194" i="1183"/>
  <c r="V194" i="1183"/>
  <c r="AM194" i="1183" s="1"/>
  <c r="X194" i="1183"/>
  <c r="AD195" i="1183"/>
  <c r="AB196" i="1183"/>
  <c r="AA196" i="1183"/>
  <c r="AC196" i="1183"/>
  <c r="AD196" i="1183" s="1"/>
  <c r="AQ198" i="1183"/>
  <c r="AD170" i="1173"/>
  <c r="AA171" i="1173"/>
  <c r="AC171" i="1173"/>
  <c r="AB171" i="1173"/>
  <c r="AQ174" i="1173"/>
  <c r="AB197" i="1183" l="1"/>
  <c r="AC197" i="1183"/>
  <c r="AD197" i="1183" s="1"/>
  <c r="AA197" i="1183"/>
  <c r="R196" i="1183"/>
  <c r="AL194" i="1183"/>
  <c r="AM195" i="1183"/>
  <c r="AQ199" i="1183"/>
  <c r="AD171" i="1173"/>
  <c r="AA172" i="1173"/>
  <c r="AC172" i="1173"/>
  <c r="AB172" i="1173"/>
  <c r="AQ175" i="1173"/>
  <c r="V196" i="1183" l="1"/>
  <c r="X196" i="1183"/>
  <c r="AM196" i="1183"/>
  <c r="AL196" i="1183"/>
  <c r="W196" i="1183"/>
  <c r="AA198" i="1183"/>
  <c r="AC198" i="1183"/>
  <c r="AB198" i="1183"/>
  <c r="R198" i="1183" s="1"/>
  <c r="R197" i="1183"/>
  <c r="AQ200" i="1183"/>
  <c r="AD172" i="1173"/>
  <c r="AB173" i="1173"/>
  <c r="AC173" i="1173"/>
  <c r="AA173" i="1173"/>
  <c r="AQ176" i="1173"/>
  <c r="V198" i="1183" l="1"/>
  <c r="AL198" i="1183"/>
  <c r="AM198" i="1183"/>
  <c r="W198" i="1183"/>
  <c r="X198" i="1183"/>
  <c r="AD198" i="1183"/>
  <c r="V197" i="1183"/>
  <c r="AL197" i="1183" s="1"/>
  <c r="W197" i="1183"/>
  <c r="X197" i="1183"/>
  <c r="AM197" i="1183"/>
  <c r="AC199" i="1183"/>
  <c r="AA199" i="1183"/>
  <c r="AB199" i="1183"/>
  <c r="R199" i="1183" s="1"/>
  <c r="AQ201" i="1183"/>
  <c r="AD173" i="1173"/>
  <c r="AA174" i="1173"/>
  <c r="AB174" i="1173"/>
  <c r="AC174" i="1173"/>
  <c r="AQ177" i="1173"/>
  <c r="V199" i="1183" l="1"/>
  <c r="W199" i="1183"/>
  <c r="X199" i="1183"/>
  <c r="AL199" i="1183"/>
  <c r="AM199" i="1183"/>
  <c r="AB200" i="1183"/>
  <c r="AC200" i="1183"/>
  <c r="AD200" i="1183" s="1"/>
  <c r="AA200" i="1183"/>
  <c r="AD199" i="1183"/>
  <c r="AQ202" i="1183"/>
  <c r="AD174" i="1173"/>
  <c r="AB175" i="1173"/>
  <c r="AA175" i="1173"/>
  <c r="AC175" i="1173"/>
  <c r="AQ178" i="1173"/>
  <c r="AA201" i="1183" l="1"/>
  <c r="AB201" i="1183"/>
  <c r="AC201" i="1183"/>
  <c r="AD201" i="1183" s="1"/>
  <c r="R200" i="1183"/>
  <c r="AQ203" i="1183"/>
  <c r="AD175" i="1173"/>
  <c r="AB176" i="1173"/>
  <c r="AC176" i="1173"/>
  <c r="AA176" i="1173"/>
  <c r="AQ179" i="1173"/>
  <c r="V200" i="1183" l="1"/>
  <c r="AL200" i="1183" s="1"/>
  <c r="X200" i="1183"/>
  <c r="W200" i="1183"/>
  <c r="AM200" i="1183"/>
  <c r="R201" i="1183"/>
  <c r="AA202" i="1183"/>
  <c r="AB202" i="1183"/>
  <c r="AC202" i="1183"/>
  <c r="AD202" i="1183" s="1"/>
  <c r="AQ204" i="1183"/>
  <c r="AD176" i="1173"/>
  <c r="AB177" i="1173"/>
  <c r="AC177" i="1173"/>
  <c r="AA177" i="1173"/>
  <c r="AQ180" i="1173"/>
  <c r="V201" i="1183" l="1"/>
  <c r="AM201" i="1183" s="1"/>
  <c r="W201" i="1183"/>
  <c r="X201" i="1183"/>
  <c r="R202" i="1183"/>
  <c r="AC203" i="1183"/>
  <c r="AD203" i="1183" s="1"/>
  <c r="AB203" i="1183"/>
  <c r="R203" i="1183" s="1"/>
  <c r="AA203" i="1183"/>
  <c r="AQ205" i="1183"/>
  <c r="AD177" i="1173"/>
  <c r="AC178" i="1173"/>
  <c r="AB178" i="1173"/>
  <c r="AA178" i="1173"/>
  <c r="AQ181" i="1173"/>
  <c r="AA204" i="1183" l="1"/>
  <c r="AB204" i="1183"/>
  <c r="AC204" i="1183"/>
  <c r="AD204" i="1183" s="1"/>
  <c r="X202" i="1183"/>
  <c r="V202" i="1183"/>
  <c r="AM202" i="1183" s="1"/>
  <c r="W202" i="1183"/>
  <c r="AL202" i="1183"/>
  <c r="V203" i="1183"/>
  <c r="AL203" i="1183" s="1"/>
  <c r="X203" i="1183"/>
  <c r="W203" i="1183"/>
  <c r="AM203" i="1183"/>
  <c r="AL201" i="1183"/>
  <c r="AQ206" i="1183"/>
  <c r="AC179" i="1173"/>
  <c r="AA179" i="1173"/>
  <c r="AB179" i="1173"/>
  <c r="AD178" i="1173"/>
  <c r="AQ182" i="1173"/>
  <c r="R204" i="1183" l="1"/>
  <c r="AB205" i="1183"/>
  <c r="AC205" i="1183"/>
  <c r="AD205" i="1183" s="1"/>
  <c r="AA205" i="1183"/>
  <c r="AQ207" i="1183"/>
  <c r="AC180" i="1173"/>
  <c r="AB180" i="1173"/>
  <c r="AA180" i="1173"/>
  <c r="AD179" i="1173"/>
  <c r="AQ183" i="1173"/>
  <c r="R205" i="1183" l="1"/>
  <c r="W204" i="1183"/>
  <c r="V204" i="1183"/>
  <c r="AL204" i="1183" s="1"/>
  <c r="X204" i="1183"/>
  <c r="AA206" i="1183"/>
  <c r="AC206" i="1183"/>
  <c r="AD206" i="1183" s="1"/>
  <c r="AB206" i="1183"/>
  <c r="R206" i="1183" s="1"/>
  <c r="AQ208" i="1183"/>
  <c r="AB181" i="1173"/>
  <c r="AC181" i="1173"/>
  <c r="AA181" i="1173"/>
  <c r="AD180" i="1173"/>
  <c r="AQ184" i="1173"/>
  <c r="AM204" i="1183" l="1"/>
  <c r="W206" i="1183"/>
  <c r="V206" i="1183"/>
  <c r="AM206" i="1183" s="1"/>
  <c r="X206" i="1183"/>
  <c r="AL206" i="1183"/>
  <c r="AA207" i="1183"/>
  <c r="AC207" i="1183"/>
  <c r="AD207" i="1183" s="1"/>
  <c r="AB207" i="1183"/>
  <c r="R207" i="1183" s="1"/>
  <c r="W205" i="1183"/>
  <c r="V205" i="1183"/>
  <c r="AL205" i="1183" s="1"/>
  <c r="X205" i="1183"/>
  <c r="AQ209" i="1183"/>
  <c r="AD181" i="1173"/>
  <c r="AB182" i="1173"/>
  <c r="AA182" i="1173"/>
  <c r="AC182" i="1173"/>
  <c r="AD182" i="1173" s="1"/>
  <c r="AQ185" i="1173"/>
  <c r="AC208" i="1183" l="1"/>
  <c r="AB208" i="1183"/>
  <c r="R208" i="1183" s="1"/>
  <c r="AA208" i="1183"/>
  <c r="V207" i="1183"/>
  <c r="AL207" i="1183" s="1"/>
  <c r="X207" i="1183"/>
  <c r="AM207" i="1183"/>
  <c r="W207" i="1183"/>
  <c r="AM205" i="1183"/>
  <c r="AQ210" i="1183"/>
  <c r="AC183" i="1173"/>
  <c r="AA183" i="1173"/>
  <c r="AB183" i="1173"/>
  <c r="AQ186" i="1173"/>
  <c r="AC209" i="1183" l="1"/>
  <c r="AA209" i="1183"/>
  <c r="AB209" i="1183"/>
  <c r="R209" i="1183" s="1"/>
  <c r="V208" i="1183"/>
  <c r="X208" i="1183"/>
  <c r="AM208" i="1183"/>
  <c r="AL208" i="1183"/>
  <c r="W208" i="1183"/>
  <c r="AD208" i="1183"/>
  <c r="AQ211" i="1183"/>
  <c r="AB184" i="1173"/>
  <c r="AA184" i="1173"/>
  <c r="AC184" i="1173"/>
  <c r="AD183" i="1173"/>
  <c r="AQ187" i="1173"/>
  <c r="V209" i="1183" l="1"/>
  <c r="AL209" i="1183" s="1"/>
  <c r="W209" i="1183"/>
  <c r="X209" i="1183"/>
  <c r="AM209" i="1183"/>
  <c r="AA210" i="1183"/>
  <c r="AC210" i="1183"/>
  <c r="AB210" i="1183"/>
  <c r="R210" i="1183" s="1"/>
  <c r="AD209" i="1183"/>
  <c r="AQ212" i="1183"/>
  <c r="AD184" i="1173"/>
  <c r="AA185" i="1173"/>
  <c r="AC185" i="1173"/>
  <c r="AB185" i="1173"/>
  <c r="AQ188" i="1173"/>
  <c r="AA211" i="1183" l="1"/>
  <c r="AC211" i="1183"/>
  <c r="AB211" i="1183"/>
  <c r="R211" i="1183" s="1"/>
  <c r="AD210" i="1183"/>
  <c r="V210" i="1183"/>
  <c r="AL210" i="1183" s="1"/>
  <c r="X210" i="1183"/>
  <c r="AM210" i="1183"/>
  <c r="W210" i="1183"/>
  <c r="AQ213" i="1183"/>
  <c r="AD185" i="1173"/>
  <c r="AC186" i="1173"/>
  <c r="AB186" i="1173"/>
  <c r="AA186" i="1173"/>
  <c r="AQ189" i="1173"/>
  <c r="W211" i="1183" l="1"/>
  <c r="V211" i="1183"/>
  <c r="X211" i="1183"/>
  <c r="AL211" i="1183"/>
  <c r="AM211" i="1183"/>
  <c r="AD211" i="1183"/>
  <c r="AC212" i="1183"/>
  <c r="AD212" i="1183" s="1"/>
  <c r="AB212" i="1183"/>
  <c r="R212" i="1183" s="1"/>
  <c r="AA212" i="1183"/>
  <c r="AQ214" i="1183"/>
  <c r="AC187" i="1173"/>
  <c r="AA187" i="1173"/>
  <c r="AB187" i="1173"/>
  <c r="AD186" i="1173"/>
  <c r="AQ190" i="1173"/>
  <c r="AB213" i="1183" l="1"/>
  <c r="AA213" i="1183"/>
  <c r="AC213" i="1183"/>
  <c r="AD213" i="1183" s="1"/>
  <c r="V212" i="1183"/>
  <c r="AL212" i="1183" s="1"/>
  <c r="X212" i="1183"/>
  <c r="W212" i="1183"/>
  <c r="AM212" i="1183"/>
  <c r="AQ215" i="1183"/>
  <c r="AC188" i="1173"/>
  <c r="AA188" i="1173"/>
  <c r="AB188" i="1173"/>
  <c r="AD187" i="1173"/>
  <c r="AQ191" i="1173"/>
  <c r="AA214" i="1183" l="1"/>
  <c r="AC214" i="1183"/>
  <c r="AB214" i="1183"/>
  <c r="R214" i="1183" s="1"/>
  <c r="R213" i="1183"/>
  <c r="AQ216" i="1183"/>
  <c r="AB189" i="1173"/>
  <c r="AA189" i="1173"/>
  <c r="AC189" i="1173"/>
  <c r="AD188" i="1173"/>
  <c r="AQ192" i="1173"/>
  <c r="V214" i="1183" l="1"/>
  <c r="X214" i="1183"/>
  <c r="W214" i="1183"/>
  <c r="AL214" i="1183"/>
  <c r="AM214" i="1183"/>
  <c r="AC215" i="1183"/>
  <c r="AA215" i="1183"/>
  <c r="AB215" i="1183"/>
  <c r="R215" i="1183" s="1"/>
  <c r="V213" i="1183"/>
  <c r="X213" i="1183"/>
  <c r="AM213" i="1183"/>
  <c r="AL213" i="1183"/>
  <c r="W213" i="1183"/>
  <c r="AD214" i="1183"/>
  <c r="AQ217" i="1183"/>
  <c r="AD189" i="1173"/>
  <c r="AC190" i="1173"/>
  <c r="AB190" i="1173"/>
  <c r="AA190" i="1173"/>
  <c r="AQ193" i="1173"/>
  <c r="V215" i="1183" l="1"/>
  <c r="AL215" i="1183" s="1"/>
  <c r="W215" i="1183"/>
  <c r="X215" i="1183"/>
  <c r="AM215" i="1183"/>
  <c r="AB216" i="1183"/>
  <c r="AC216" i="1183"/>
  <c r="AD216" i="1183" s="1"/>
  <c r="AA216" i="1183"/>
  <c r="AD215" i="1183"/>
  <c r="AQ218" i="1183"/>
  <c r="AB191" i="1173"/>
  <c r="AA191" i="1173"/>
  <c r="AC191" i="1173"/>
  <c r="AD190" i="1173"/>
  <c r="AQ194" i="1173"/>
  <c r="AB217" i="1183" l="1"/>
  <c r="AA217" i="1183"/>
  <c r="AC217" i="1183"/>
  <c r="AD217" i="1183" s="1"/>
  <c r="R216" i="1183"/>
  <c r="AQ219" i="1183"/>
  <c r="AD191" i="1173"/>
  <c r="AB192" i="1173"/>
  <c r="AC192" i="1173"/>
  <c r="AA192" i="1173"/>
  <c r="AQ195" i="1173"/>
  <c r="V216" i="1183" l="1"/>
  <c r="AL216" i="1183" s="1"/>
  <c r="AM216" i="1183"/>
  <c r="X216" i="1183"/>
  <c r="W216" i="1183"/>
  <c r="AB218" i="1183"/>
  <c r="AC218" i="1183"/>
  <c r="AD218" i="1183" s="1"/>
  <c r="AA218" i="1183"/>
  <c r="R217" i="1183"/>
  <c r="AQ220" i="1183"/>
  <c r="AD192" i="1173"/>
  <c r="AA193" i="1173"/>
  <c r="AC193" i="1173"/>
  <c r="AB193" i="1173"/>
  <c r="AQ196" i="1173"/>
  <c r="V217" i="1183" l="1"/>
  <c r="AL217" i="1183" s="1"/>
  <c r="AM217" i="1183"/>
  <c r="X217" i="1183"/>
  <c r="W217" i="1183"/>
  <c r="R218" i="1183"/>
  <c r="AC219" i="1183"/>
  <c r="AD219" i="1183" s="1"/>
  <c r="AB219" i="1183"/>
  <c r="R219" i="1183" s="1"/>
  <c r="AA219" i="1183"/>
  <c r="AQ221" i="1183"/>
  <c r="AB194" i="1173"/>
  <c r="AA194" i="1173"/>
  <c r="AC194" i="1173"/>
  <c r="AD193" i="1173"/>
  <c r="AQ197" i="1173"/>
  <c r="AC220" i="1183" l="1"/>
  <c r="AB220" i="1183"/>
  <c r="R220" i="1183" s="1"/>
  <c r="AA220" i="1183"/>
  <c r="X218" i="1183"/>
  <c r="V218" i="1183"/>
  <c r="AL218" i="1183" s="1"/>
  <c r="W218" i="1183"/>
  <c r="AM218" i="1183"/>
  <c r="V219" i="1183"/>
  <c r="AL219" i="1183" s="1"/>
  <c r="X219" i="1183"/>
  <c r="W219" i="1183"/>
  <c r="AQ222" i="1183"/>
  <c r="AD194" i="1173"/>
  <c r="AA195" i="1173"/>
  <c r="AC195" i="1173"/>
  <c r="AB195" i="1173"/>
  <c r="AQ198" i="1173"/>
  <c r="AM219" i="1183" l="1"/>
  <c r="AA221" i="1183"/>
  <c r="AC221" i="1183"/>
  <c r="AB221" i="1183"/>
  <c r="R221" i="1183" s="1"/>
  <c r="V220" i="1183"/>
  <c r="AL220" i="1183" s="1"/>
  <c r="X220" i="1183"/>
  <c r="W220" i="1183"/>
  <c r="AM220" i="1183"/>
  <c r="AD220" i="1183"/>
  <c r="AQ223" i="1183"/>
  <c r="AD195" i="1173"/>
  <c r="AA196" i="1173"/>
  <c r="AC196" i="1173"/>
  <c r="AB196" i="1173"/>
  <c r="AQ199" i="1173"/>
  <c r="V221" i="1183" l="1"/>
  <c r="AM221" i="1183" s="1"/>
  <c r="X221" i="1183"/>
  <c r="W221" i="1183"/>
  <c r="AD221" i="1183"/>
  <c r="AC222" i="1183"/>
  <c r="AA222" i="1183"/>
  <c r="AB222" i="1183"/>
  <c r="R222" i="1183" s="1"/>
  <c r="AQ224" i="1183"/>
  <c r="AD196" i="1173"/>
  <c r="AC197" i="1173"/>
  <c r="AA197" i="1173"/>
  <c r="AB197" i="1173"/>
  <c r="AQ200" i="1173"/>
  <c r="AB223" i="1183" l="1"/>
  <c r="AC223" i="1183"/>
  <c r="AD223" i="1183" s="1"/>
  <c r="AA223" i="1183"/>
  <c r="X222" i="1183"/>
  <c r="W222" i="1183"/>
  <c r="V222" i="1183"/>
  <c r="AM222" i="1183" s="1"/>
  <c r="AD222" i="1183"/>
  <c r="AL221" i="1183"/>
  <c r="AQ225" i="1183"/>
  <c r="AA198" i="1173"/>
  <c r="AC198" i="1173"/>
  <c r="AB198" i="1173"/>
  <c r="AD197" i="1173"/>
  <c r="AQ201" i="1173"/>
  <c r="AC224" i="1183" l="1"/>
  <c r="AB224" i="1183"/>
  <c r="R224" i="1183" s="1"/>
  <c r="AA224" i="1183"/>
  <c r="AL222" i="1183"/>
  <c r="R223" i="1183"/>
  <c r="AQ226" i="1183"/>
  <c r="AD198" i="1173"/>
  <c r="AC199" i="1173"/>
  <c r="AB199" i="1173"/>
  <c r="AA199" i="1173"/>
  <c r="AQ202" i="1173"/>
  <c r="V223" i="1183" l="1"/>
  <c r="AM223" i="1183" s="1"/>
  <c r="AL223" i="1183"/>
  <c r="W223" i="1183"/>
  <c r="X223" i="1183"/>
  <c r="AB225" i="1183"/>
  <c r="AC225" i="1183"/>
  <c r="AD225" i="1183" s="1"/>
  <c r="AA225" i="1183"/>
  <c r="W224" i="1183"/>
  <c r="X224" i="1183"/>
  <c r="V224" i="1183"/>
  <c r="AL224" i="1183" s="1"/>
  <c r="AD224" i="1183"/>
  <c r="AQ227" i="1183"/>
  <c r="AD199" i="1173"/>
  <c r="AC200" i="1173"/>
  <c r="AA200" i="1173"/>
  <c r="AB200" i="1173"/>
  <c r="AQ203" i="1173"/>
  <c r="R225" i="1183" l="1"/>
  <c r="AA226" i="1183"/>
  <c r="AB226" i="1183"/>
  <c r="AC226" i="1183"/>
  <c r="AD226" i="1183" s="1"/>
  <c r="AM224" i="1183"/>
  <c r="AQ228" i="1183"/>
  <c r="AD200" i="1173"/>
  <c r="AC201" i="1173"/>
  <c r="AB201" i="1173"/>
  <c r="AA201" i="1173"/>
  <c r="AQ204" i="1173"/>
  <c r="R226" i="1183" l="1"/>
  <c r="AA227" i="1183"/>
  <c r="AC227" i="1183"/>
  <c r="AB227" i="1183"/>
  <c r="R227" i="1183" s="1"/>
  <c r="V225" i="1183"/>
  <c r="AL225" i="1183"/>
  <c r="W225" i="1183"/>
  <c r="X225" i="1183"/>
  <c r="AM225" i="1183"/>
  <c r="AQ229" i="1183"/>
  <c r="AD201" i="1173"/>
  <c r="AB202" i="1173"/>
  <c r="AC202" i="1173"/>
  <c r="AA202" i="1173"/>
  <c r="AQ205" i="1173"/>
  <c r="V227" i="1183" l="1"/>
  <c r="AL227" i="1183" s="1"/>
  <c r="X227" i="1183"/>
  <c r="W227" i="1183"/>
  <c r="AM227" i="1183"/>
  <c r="AD227" i="1183"/>
  <c r="AA228" i="1183"/>
  <c r="AB228" i="1183"/>
  <c r="R228" i="1183" s="1"/>
  <c r="AC228" i="1183"/>
  <c r="AD228" i="1183" s="1"/>
  <c r="W226" i="1183"/>
  <c r="X226" i="1183"/>
  <c r="V226" i="1183"/>
  <c r="AL226" i="1183" s="1"/>
  <c r="AQ230" i="1183"/>
  <c r="AD202" i="1173"/>
  <c r="AC203" i="1173"/>
  <c r="AA203" i="1173"/>
  <c r="AB203" i="1173"/>
  <c r="AQ206" i="1173"/>
  <c r="V228" i="1183" l="1"/>
  <c r="AL228" i="1183" s="1"/>
  <c r="AM228" i="1183"/>
  <c r="W228" i="1183"/>
  <c r="X228" i="1183"/>
  <c r="AB229" i="1183"/>
  <c r="AA229" i="1183"/>
  <c r="AC229" i="1183"/>
  <c r="AD229" i="1183" s="1"/>
  <c r="AM226" i="1183"/>
  <c r="AQ231" i="1183"/>
  <c r="AB204" i="1173"/>
  <c r="AA204" i="1173"/>
  <c r="AC204" i="1173"/>
  <c r="AD203" i="1173"/>
  <c r="AQ207" i="1173"/>
  <c r="AC230" i="1183" l="1"/>
  <c r="AB230" i="1183"/>
  <c r="R230" i="1183" s="1"/>
  <c r="AA230" i="1183"/>
  <c r="R229" i="1183"/>
  <c r="AQ232" i="1183"/>
  <c r="AD204" i="1173"/>
  <c r="AA205" i="1173"/>
  <c r="AC205" i="1173"/>
  <c r="AB205" i="1173"/>
  <c r="AQ208" i="1173"/>
  <c r="W229" i="1183" l="1"/>
  <c r="X229" i="1183"/>
  <c r="V229" i="1183"/>
  <c r="AM229" i="1183" s="1"/>
  <c r="AL229" i="1183"/>
  <c r="AA231" i="1183"/>
  <c r="AC231" i="1183"/>
  <c r="AB231" i="1183"/>
  <c r="R231" i="1183" s="1"/>
  <c r="V230" i="1183"/>
  <c r="AM230" i="1183" s="1"/>
  <c r="W230" i="1183"/>
  <c r="AL230" i="1183"/>
  <c r="X230" i="1183"/>
  <c r="AD230" i="1183"/>
  <c r="AQ233" i="1183"/>
  <c r="AD205" i="1173"/>
  <c r="AB206" i="1173"/>
  <c r="AC206" i="1173"/>
  <c r="AA206" i="1173"/>
  <c r="AQ209" i="1173"/>
  <c r="AD231" i="1183" l="1"/>
  <c r="AC232" i="1183"/>
  <c r="AA232" i="1183"/>
  <c r="AB232" i="1183"/>
  <c r="R232" i="1183" s="1"/>
  <c r="V231" i="1183"/>
  <c r="AL231" i="1183" s="1"/>
  <c r="X231" i="1183"/>
  <c r="W231" i="1183"/>
  <c r="AQ234" i="1183"/>
  <c r="AD206" i="1173"/>
  <c r="AB207" i="1173"/>
  <c r="AC207" i="1173"/>
  <c r="AA207" i="1173"/>
  <c r="AQ210" i="1173"/>
  <c r="V232" i="1183" l="1"/>
  <c r="AL232" i="1183" s="1"/>
  <c r="X232" i="1183"/>
  <c r="W232" i="1183"/>
  <c r="AA233" i="1183"/>
  <c r="AB233" i="1183"/>
  <c r="R233" i="1183" s="1"/>
  <c r="AC233" i="1183"/>
  <c r="AD233" i="1183" s="1"/>
  <c r="AD232" i="1183"/>
  <c r="AM231" i="1183"/>
  <c r="AQ235" i="1183"/>
  <c r="AD207" i="1173"/>
  <c r="AB208" i="1173"/>
  <c r="AA208" i="1173"/>
  <c r="AC208" i="1173"/>
  <c r="AQ211" i="1173"/>
  <c r="AA234" i="1183" l="1"/>
  <c r="AC234" i="1183"/>
  <c r="AB234" i="1183"/>
  <c r="R234" i="1183" s="1"/>
  <c r="W233" i="1183"/>
  <c r="V233" i="1183"/>
  <c r="AL233" i="1183" s="1"/>
  <c r="X233" i="1183"/>
  <c r="AM233" i="1183"/>
  <c r="AM232" i="1183"/>
  <c r="AQ236" i="1183"/>
  <c r="AD208" i="1173"/>
  <c r="AA209" i="1173"/>
  <c r="AB209" i="1173"/>
  <c r="AC209" i="1173"/>
  <c r="AQ212" i="1173"/>
  <c r="V234" i="1183" l="1"/>
  <c r="AL234" i="1183"/>
  <c r="X234" i="1183"/>
  <c r="W234" i="1183"/>
  <c r="AM234" i="1183"/>
  <c r="AD234" i="1183"/>
  <c r="AC235" i="1183"/>
  <c r="AB235" i="1183"/>
  <c r="R235" i="1183" s="1"/>
  <c r="AA235" i="1183"/>
  <c r="AQ237" i="1183"/>
  <c r="AD209" i="1173"/>
  <c r="AC210" i="1173"/>
  <c r="AB210" i="1173"/>
  <c r="AA210" i="1173"/>
  <c r="AQ213" i="1173"/>
  <c r="AC236" i="1183" l="1"/>
  <c r="AB236" i="1183"/>
  <c r="R236" i="1183" s="1"/>
  <c r="AA236" i="1183"/>
  <c r="X235" i="1183"/>
  <c r="W235" i="1183"/>
  <c r="V235" i="1183"/>
  <c r="AM235" i="1183"/>
  <c r="AL235" i="1183"/>
  <c r="AD235" i="1183"/>
  <c r="AQ238" i="1183"/>
  <c r="AA211" i="1173"/>
  <c r="AB211" i="1173"/>
  <c r="AC211" i="1173"/>
  <c r="AD210" i="1173"/>
  <c r="AQ214" i="1173"/>
  <c r="AB237" i="1183" l="1"/>
  <c r="AC237" i="1183"/>
  <c r="AD237" i="1183" s="1"/>
  <c r="AA237" i="1183"/>
  <c r="V236" i="1183"/>
  <c r="AM236" i="1183" s="1"/>
  <c r="X236" i="1183"/>
  <c r="W236" i="1183"/>
  <c r="AD236" i="1183"/>
  <c r="AQ239" i="1183"/>
  <c r="AD211" i="1173"/>
  <c r="AB212" i="1173"/>
  <c r="AC212" i="1173"/>
  <c r="AA212" i="1173"/>
  <c r="AQ215" i="1173"/>
  <c r="AL236" i="1183" l="1"/>
  <c r="AC238" i="1183"/>
  <c r="AB238" i="1183"/>
  <c r="R238" i="1183" s="1"/>
  <c r="AA238" i="1183"/>
  <c r="R237" i="1183"/>
  <c r="AQ240" i="1183"/>
  <c r="AD212" i="1173"/>
  <c r="AB213" i="1173"/>
  <c r="AC213" i="1173"/>
  <c r="AA213" i="1173"/>
  <c r="AQ216" i="1173"/>
  <c r="V237" i="1183" l="1"/>
  <c r="AL237" i="1183" s="1"/>
  <c r="X237" i="1183"/>
  <c r="AM237" i="1183"/>
  <c r="W237" i="1183"/>
  <c r="AA239" i="1183"/>
  <c r="AC239" i="1183"/>
  <c r="AB239" i="1183"/>
  <c r="R239" i="1183" s="1"/>
  <c r="V238" i="1183"/>
  <c r="AL238" i="1183" s="1"/>
  <c r="X238" i="1183"/>
  <c r="AM238" i="1183"/>
  <c r="W238" i="1183"/>
  <c r="AD238" i="1183"/>
  <c r="AQ241" i="1183"/>
  <c r="AD213" i="1173"/>
  <c r="AA214" i="1173"/>
  <c r="AC214" i="1173"/>
  <c r="AB214" i="1173"/>
  <c r="AQ217" i="1173"/>
  <c r="AD239" i="1183" l="1"/>
  <c r="X239" i="1183"/>
  <c r="W239" i="1183"/>
  <c r="V239" i="1183"/>
  <c r="AM239" i="1183" s="1"/>
  <c r="AB240" i="1183"/>
  <c r="AA240" i="1183"/>
  <c r="AC240" i="1183"/>
  <c r="AD240" i="1183" s="1"/>
  <c r="AQ242" i="1183"/>
  <c r="AD214" i="1173"/>
  <c r="AB215" i="1173"/>
  <c r="AC215" i="1173"/>
  <c r="AA215" i="1173"/>
  <c r="AQ218" i="1173"/>
  <c r="AL239" i="1183" l="1"/>
  <c r="R240" i="1183"/>
  <c r="AC241" i="1183"/>
  <c r="AA241" i="1183"/>
  <c r="AB241" i="1183"/>
  <c r="R241" i="1183" s="1"/>
  <c r="AQ243" i="1183"/>
  <c r="AD215" i="1173"/>
  <c r="AB216" i="1173"/>
  <c r="AA216" i="1173"/>
  <c r="AC216" i="1173"/>
  <c r="AQ219" i="1173"/>
  <c r="W241" i="1183" l="1"/>
  <c r="V241" i="1183"/>
  <c r="AM241" i="1183" s="1"/>
  <c r="X241" i="1183"/>
  <c r="AC242" i="1183"/>
  <c r="AA242" i="1183"/>
  <c r="AB242" i="1183"/>
  <c r="R242" i="1183" s="1"/>
  <c r="AD241" i="1183"/>
  <c r="V240" i="1183"/>
  <c r="AL240" i="1183" s="1"/>
  <c r="X240" i="1183"/>
  <c r="W240" i="1183"/>
  <c r="AM240" i="1183"/>
  <c r="AQ244" i="1183"/>
  <c r="AD216" i="1173"/>
  <c r="AC217" i="1173"/>
  <c r="AA217" i="1173"/>
  <c r="AB217" i="1173"/>
  <c r="AQ220" i="1173"/>
  <c r="AB243" i="1183" l="1"/>
  <c r="AC243" i="1183"/>
  <c r="AD243" i="1183" s="1"/>
  <c r="AA243" i="1183"/>
  <c r="AD242" i="1183"/>
  <c r="AL241" i="1183"/>
  <c r="X242" i="1183"/>
  <c r="V242" i="1183"/>
  <c r="AL242" i="1183" s="1"/>
  <c r="W242" i="1183"/>
  <c r="AQ245" i="1183"/>
  <c r="AC218" i="1173"/>
  <c r="AA218" i="1173"/>
  <c r="AB218" i="1173"/>
  <c r="AD217" i="1173"/>
  <c r="AQ221" i="1173"/>
  <c r="AM242" i="1183" l="1"/>
  <c r="AC244" i="1183"/>
  <c r="AB244" i="1183"/>
  <c r="R244" i="1183" s="1"/>
  <c r="AA244" i="1183"/>
  <c r="R243" i="1183"/>
  <c r="AQ246" i="1183"/>
  <c r="AA219" i="1173"/>
  <c r="AC219" i="1173"/>
  <c r="AB219" i="1173"/>
  <c r="AD218" i="1173"/>
  <c r="AQ222" i="1173"/>
  <c r="AB245" i="1183" l="1"/>
  <c r="AC245" i="1183"/>
  <c r="AD245" i="1183" s="1"/>
  <c r="AA245" i="1183"/>
  <c r="V244" i="1183"/>
  <c r="AL244" i="1183" s="1"/>
  <c r="X244" i="1183"/>
  <c r="W244" i="1183"/>
  <c r="AM244" i="1183"/>
  <c r="V243" i="1183"/>
  <c r="AL243" i="1183" s="1"/>
  <c r="X243" i="1183"/>
  <c r="W243" i="1183"/>
  <c r="AD244" i="1183"/>
  <c r="AQ247" i="1183"/>
  <c r="AD219" i="1173"/>
  <c r="AC220" i="1173"/>
  <c r="AB220" i="1173"/>
  <c r="AA220" i="1173"/>
  <c r="AQ223" i="1173"/>
  <c r="AC246" i="1183" l="1"/>
  <c r="AA246" i="1183"/>
  <c r="AB246" i="1183"/>
  <c r="R246" i="1183" s="1"/>
  <c r="AM243" i="1183"/>
  <c r="R245" i="1183"/>
  <c r="AQ248" i="1183"/>
  <c r="AA221" i="1173"/>
  <c r="AC221" i="1173"/>
  <c r="AB221" i="1173"/>
  <c r="AD220" i="1173"/>
  <c r="AQ224" i="1173"/>
  <c r="V246" i="1183" l="1"/>
  <c r="AM246" i="1183" s="1"/>
  <c r="X246" i="1183"/>
  <c r="AL246" i="1183"/>
  <c r="W246" i="1183"/>
  <c r="AC247" i="1183"/>
  <c r="AA247" i="1183"/>
  <c r="AB247" i="1183"/>
  <c r="R247" i="1183" s="1"/>
  <c r="V245" i="1183"/>
  <c r="AL245" i="1183" s="1"/>
  <c r="X245" i="1183"/>
  <c r="W245" i="1183"/>
  <c r="AD246" i="1183"/>
  <c r="AQ249" i="1183"/>
  <c r="AD221" i="1173"/>
  <c r="AB222" i="1173"/>
  <c r="AC222" i="1173"/>
  <c r="AA222" i="1173"/>
  <c r="AQ225" i="1173"/>
  <c r="AM245" i="1183" l="1"/>
  <c r="AD247" i="1183"/>
  <c r="W247" i="1183"/>
  <c r="V247" i="1183"/>
  <c r="X247" i="1183"/>
  <c r="AL247" i="1183"/>
  <c r="AM247" i="1183"/>
  <c r="AA248" i="1183"/>
  <c r="AB248" i="1183"/>
  <c r="AC248" i="1183"/>
  <c r="AD248" i="1183" s="1"/>
  <c r="AQ250" i="1183"/>
  <c r="AD222" i="1173"/>
  <c r="AC223" i="1173"/>
  <c r="AB223" i="1173"/>
  <c r="AA223" i="1173"/>
  <c r="AQ226" i="1173"/>
  <c r="R248" i="1183" l="1"/>
  <c r="AB249" i="1183"/>
  <c r="AA249" i="1183"/>
  <c r="AC249" i="1183"/>
  <c r="AD249" i="1183" s="1"/>
  <c r="AQ251" i="1183"/>
  <c r="AB224" i="1173"/>
  <c r="AA224" i="1173"/>
  <c r="AC224" i="1173"/>
  <c r="AD223" i="1173"/>
  <c r="AQ227" i="1173"/>
  <c r="AC250" i="1183" l="1"/>
  <c r="AA250" i="1183"/>
  <c r="AB250" i="1183"/>
  <c r="R250" i="1183" s="1"/>
  <c r="R249" i="1183"/>
  <c r="X248" i="1183"/>
  <c r="V248" i="1183"/>
  <c r="AM248" i="1183" s="1"/>
  <c r="W248" i="1183"/>
  <c r="AL248" i="1183"/>
  <c r="AQ252" i="1183"/>
  <c r="AD224" i="1173"/>
  <c r="AA225" i="1173"/>
  <c r="AB225" i="1173"/>
  <c r="AC225" i="1173"/>
  <c r="AQ228" i="1173"/>
  <c r="V249" i="1183" l="1"/>
  <c r="AL249" i="1183"/>
  <c r="W249" i="1183"/>
  <c r="X249" i="1183"/>
  <c r="AM249" i="1183"/>
  <c r="V250" i="1183"/>
  <c r="AL250" i="1183"/>
  <c r="AM250" i="1183"/>
  <c r="W250" i="1183"/>
  <c r="X250" i="1183"/>
  <c r="AA251" i="1183"/>
  <c r="AB251" i="1183"/>
  <c r="AC251" i="1183"/>
  <c r="AD251" i="1183" s="1"/>
  <c r="AD250" i="1183"/>
  <c r="AQ253" i="1183"/>
  <c r="AD225" i="1173"/>
  <c r="AC226" i="1173"/>
  <c r="AB226" i="1173"/>
  <c r="AA226" i="1173"/>
  <c r="AQ229" i="1173"/>
  <c r="AA252" i="1183" l="1"/>
  <c r="AB252" i="1183"/>
  <c r="AC252" i="1183"/>
  <c r="AD252" i="1183" s="1"/>
  <c r="R251" i="1183"/>
  <c r="AQ254" i="1183"/>
  <c r="AA227" i="1173"/>
  <c r="AC227" i="1173"/>
  <c r="AB227" i="1173"/>
  <c r="AD226" i="1173"/>
  <c r="AQ230" i="1173"/>
  <c r="R252" i="1183" l="1"/>
  <c r="X251" i="1183"/>
  <c r="W251" i="1183"/>
  <c r="V251" i="1183"/>
  <c r="AM251" i="1183" s="1"/>
  <c r="AL251" i="1183"/>
  <c r="AC253" i="1183"/>
  <c r="AB253" i="1183"/>
  <c r="R253" i="1183" s="1"/>
  <c r="AA253" i="1183"/>
  <c r="AQ255" i="1183"/>
  <c r="AD227" i="1173"/>
  <c r="AA228" i="1173"/>
  <c r="AC228" i="1173"/>
  <c r="AB228" i="1173"/>
  <c r="AQ231" i="1173"/>
  <c r="AD253" i="1183" l="1"/>
  <c r="X253" i="1183"/>
  <c r="W253" i="1183"/>
  <c r="V253" i="1183"/>
  <c r="AM253" i="1183" s="1"/>
  <c r="AA254" i="1183"/>
  <c r="AC254" i="1183"/>
  <c r="AB254" i="1183"/>
  <c r="R254" i="1183" s="1"/>
  <c r="V252" i="1183"/>
  <c r="AL252" i="1183" s="1"/>
  <c r="X252" i="1183"/>
  <c r="W252" i="1183"/>
  <c r="AQ256" i="1183"/>
  <c r="AD228" i="1173"/>
  <c r="AC229" i="1173"/>
  <c r="AA229" i="1173"/>
  <c r="AB229" i="1173"/>
  <c r="AQ232" i="1173"/>
  <c r="W254" i="1183" l="1"/>
  <c r="V254" i="1183"/>
  <c r="AL254" i="1183" s="1"/>
  <c r="X254" i="1183"/>
  <c r="AM254" i="1183"/>
  <c r="AB255" i="1183"/>
  <c r="AA255" i="1183"/>
  <c r="AC255" i="1183"/>
  <c r="AD255" i="1183" s="1"/>
  <c r="AL253" i="1183"/>
  <c r="AD254" i="1183"/>
  <c r="AM252" i="1183"/>
  <c r="AQ257" i="1183"/>
  <c r="AB230" i="1173"/>
  <c r="AA230" i="1173"/>
  <c r="AC230" i="1173"/>
  <c r="AD229" i="1173"/>
  <c r="AQ233" i="1173"/>
  <c r="AC256" i="1183" l="1"/>
  <c r="AB256" i="1183"/>
  <c r="R256" i="1183" s="1"/>
  <c r="AA256" i="1183"/>
  <c r="R255" i="1183"/>
  <c r="AQ258" i="1183"/>
  <c r="AD230" i="1173"/>
  <c r="AB231" i="1173"/>
  <c r="AA231" i="1173"/>
  <c r="AC231" i="1173"/>
  <c r="AQ234" i="1173"/>
  <c r="W255" i="1183" l="1"/>
  <c r="V255" i="1183"/>
  <c r="AM255" i="1183" s="1"/>
  <c r="X255" i="1183"/>
  <c r="AL255" i="1183"/>
  <c r="AB257" i="1183"/>
  <c r="AA257" i="1183"/>
  <c r="AC257" i="1183"/>
  <c r="AD257" i="1183" s="1"/>
  <c r="V256" i="1183"/>
  <c r="AL256" i="1183" s="1"/>
  <c r="W256" i="1183"/>
  <c r="X256" i="1183"/>
  <c r="AM256" i="1183"/>
  <c r="AD256" i="1183"/>
  <c r="AQ259" i="1183"/>
  <c r="AD231" i="1173"/>
  <c r="AA232" i="1173"/>
  <c r="AC232" i="1173"/>
  <c r="AB232" i="1173"/>
  <c r="AQ235" i="1173"/>
  <c r="AC258" i="1183" l="1"/>
  <c r="AA258" i="1183"/>
  <c r="AB258" i="1183"/>
  <c r="R258" i="1183" s="1"/>
  <c r="R257" i="1183"/>
  <c r="AQ260" i="1183"/>
  <c r="AD232" i="1173"/>
  <c r="AB233" i="1173"/>
  <c r="AC233" i="1173"/>
  <c r="AA233" i="1173"/>
  <c r="AQ236" i="1173"/>
  <c r="V257" i="1183" l="1"/>
  <c r="AL257" i="1183" s="1"/>
  <c r="X257" i="1183"/>
  <c r="W257" i="1183"/>
  <c r="V258" i="1183"/>
  <c r="W258" i="1183"/>
  <c r="AM258" i="1183"/>
  <c r="X258" i="1183"/>
  <c r="AL258" i="1183"/>
  <c r="AA259" i="1183"/>
  <c r="AB259" i="1183"/>
  <c r="R259" i="1183" s="1"/>
  <c r="AC259" i="1183"/>
  <c r="AD259" i="1183" s="1"/>
  <c r="AD258" i="1183"/>
  <c r="AQ261" i="1183"/>
  <c r="AD233" i="1173"/>
  <c r="AC234" i="1173"/>
  <c r="AA234" i="1173"/>
  <c r="AB234" i="1173"/>
  <c r="AQ237" i="1173"/>
  <c r="W259" i="1183" l="1"/>
  <c r="V259" i="1183"/>
  <c r="X259" i="1183"/>
  <c r="AM259" i="1183"/>
  <c r="AL259" i="1183"/>
  <c r="AB260" i="1183"/>
  <c r="R260" i="1183" s="1"/>
  <c r="AC260" i="1183"/>
  <c r="AD260" i="1183" s="1"/>
  <c r="AA260" i="1183"/>
  <c r="AM257" i="1183"/>
  <c r="AQ262" i="1183"/>
  <c r="AC235" i="1173"/>
  <c r="AA235" i="1173"/>
  <c r="AB235" i="1173"/>
  <c r="AD234" i="1173"/>
  <c r="AQ238" i="1173"/>
  <c r="AA261" i="1183" l="1"/>
  <c r="AC261" i="1183"/>
  <c r="AB261" i="1183"/>
  <c r="R261" i="1183" s="1"/>
  <c r="X260" i="1183"/>
  <c r="V260" i="1183"/>
  <c r="AL260" i="1183" s="1"/>
  <c r="W260" i="1183"/>
  <c r="AM260" i="1183"/>
  <c r="AQ263" i="1183"/>
  <c r="AA236" i="1173"/>
  <c r="AC236" i="1173"/>
  <c r="AB236" i="1173"/>
  <c r="AD235" i="1173"/>
  <c r="AQ239" i="1173"/>
  <c r="V261" i="1183" l="1"/>
  <c r="AL261" i="1183" s="1"/>
  <c r="X261" i="1183"/>
  <c r="W261" i="1183"/>
  <c r="AM261" i="1183"/>
  <c r="AD261" i="1183"/>
  <c r="AB262" i="1183"/>
  <c r="AA262" i="1183"/>
  <c r="AC262" i="1183"/>
  <c r="AD262" i="1183" s="1"/>
  <c r="AQ264" i="1183"/>
  <c r="AD236" i="1173"/>
  <c r="AC237" i="1173"/>
  <c r="AA237" i="1173"/>
  <c r="AB237" i="1173"/>
  <c r="AQ240" i="1173"/>
  <c r="R262" i="1183" l="1"/>
  <c r="AA263" i="1183"/>
  <c r="AB263" i="1183"/>
  <c r="AC263" i="1183"/>
  <c r="AD263" i="1183" s="1"/>
  <c r="AQ265" i="1183"/>
  <c r="AC238" i="1173"/>
  <c r="AB238" i="1173"/>
  <c r="AA238" i="1173"/>
  <c r="AD237" i="1173"/>
  <c r="AQ241" i="1173"/>
  <c r="R263" i="1183" l="1"/>
  <c r="AB264" i="1183"/>
  <c r="AA264" i="1183"/>
  <c r="AC264" i="1183"/>
  <c r="AD264" i="1183" s="1"/>
  <c r="V262" i="1183"/>
  <c r="AL262" i="1183" s="1"/>
  <c r="AM262" i="1183"/>
  <c r="X262" i="1183"/>
  <c r="W262" i="1183"/>
  <c r="AQ266" i="1183"/>
  <c r="AA239" i="1173"/>
  <c r="AB239" i="1173"/>
  <c r="AC239" i="1173"/>
  <c r="AD238" i="1173"/>
  <c r="AQ242" i="1173"/>
  <c r="AC265" i="1183" l="1"/>
  <c r="AB265" i="1183"/>
  <c r="R265" i="1183" s="1"/>
  <c r="AA265" i="1183"/>
  <c r="R264" i="1183"/>
  <c r="V263" i="1183"/>
  <c r="AM263" i="1183" s="1"/>
  <c r="X263" i="1183"/>
  <c r="W263" i="1183"/>
  <c r="AL263" i="1183"/>
  <c r="AQ267" i="1183"/>
  <c r="AD239" i="1173"/>
  <c r="AA240" i="1173"/>
  <c r="AC240" i="1173"/>
  <c r="AB240" i="1173"/>
  <c r="AQ243" i="1173"/>
  <c r="V264" i="1183" l="1"/>
  <c r="AL264" i="1183" s="1"/>
  <c r="X264" i="1183"/>
  <c r="W264" i="1183"/>
  <c r="AA266" i="1183"/>
  <c r="AB266" i="1183"/>
  <c r="R266" i="1183" s="1"/>
  <c r="AC266" i="1183"/>
  <c r="AD266" i="1183" s="1"/>
  <c r="W265" i="1183"/>
  <c r="X265" i="1183"/>
  <c r="V265" i="1183"/>
  <c r="AM265" i="1183" s="1"/>
  <c r="AD265" i="1183"/>
  <c r="AQ268" i="1183"/>
  <c r="AD240" i="1173"/>
  <c r="AB241" i="1173"/>
  <c r="AC241" i="1173"/>
  <c r="AA241" i="1173"/>
  <c r="AQ244" i="1173"/>
  <c r="W266" i="1183" l="1"/>
  <c r="X266" i="1183"/>
  <c r="V266" i="1183"/>
  <c r="AL266" i="1183" s="1"/>
  <c r="AM266" i="1183"/>
  <c r="AC267" i="1183"/>
  <c r="AA267" i="1183"/>
  <c r="AB267" i="1183"/>
  <c r="R267" i="1183" s="1"/>
  <c r="AL265" i="1183"/>
  <c r="AM264" i="1183"/>
  <c r="AQ269" i="1183"/>
  <c r="AD241" i="1173"/>
  <c r="AA242" i="1173"/>
  <c r="AC242" i="1173"/>
  <c r="AB242" i="1173"/>
  <c r="AQ245" i="1173"/>
  <c r="AA268" i="1183" l="1"/>
  <c r="AB268" i="1183"/>
  <c r="AC268" i="1183"/>
  <c r="AD268" i="1183" s="1"/>
  <c r="AD267" i="1183"/>
  <c r="V267" i="1183"/>
  <c r="W267" i="1183"/>
  <c r="X267" i="1183"/>
  <c r="AL267" i="1183"/>
  <c r="AM267" i="1183"/>
  <c r="AQ270" i="1183"/>
  <c r="AD242" i="1173"/>
  <c r="AA243" i="1173"/>
  <c r="AB243" i="1173"/>
  <c r="AC243" i="1173"/>
  <c r="AQ246" i="1173"/>
  <c r="R268" i="1183" l="1"/>
  <c r="AB269" i="1183"/>
  <c r="AA269" i="1183"/>
  <c r="AC269" i="1183"/>
  <c r="AD269" i="1183" s="1"/>
  <c r="AQ271" i="1183"/>
  <c r="AD243" i="1173"/>
  <c r="AB244" i="1173"/>
  <c r="AC244" i="1173"/>
  <c r="AA244" i="1173"/>
  <c r="AQ247" i="1173"/>
  <c r="AA270" i="1183" l="1"/>
  <c r="AB270" i="1183"/>
  <c r="AC270" i="1183"/>
  <c r="AD270" i="1183" s="1"/>
  <c r="R269" i="1183"/>
  <c r="V268" i="1183"/>
  <c r="AL268" i="1183" s="1"/>
  <c r="X268" i="1183"/>
  <c r="W268" i="1183"/>
  <c r="AM268" i="1183"/>
  <c r="AQ272" i="1183"/>
  <c r="AD244" i="1173"/>
  <c r="AA245" i="1173"/>
  <c r="AB245" i="1173"/>
  <c r="AC245" i="1173"/>
  <c r="AQ248" i="1173"/>
  <c r="V269" i="1183" l="1"/>
  <c r="AL269" i="1183" s="1"/>
  <c r="X269" i="1183"/>
  <c r="W269" i="1183"/>
  <c r="R270" i="1183"/>
  <c r="AA271" i="1183"/>
  <c r="AC271" i="1183"/>
  <c r="AD271" i="1183" s="1"/>
  <c r="AB271" i="1183"/>
  <c r="R271" i="1183" s="1"/>
  <c r="AQ273" i="1183"/>
  <c r="AD245" i="1173"/>
  <c r="AC246" i="1173"/>
  <c r="AB246" i="1173"/>
  <c r="AA246" i="1173"/>
  <c r="AQ249" i="1173"/>
  <c r="V271" i="1183" l="1"/>
  <c r="AL271" i="1183" s="1"/>
  <c r="W271" i="1183"/>
  <c r="X271" i="1183"/>
  <c r="AM271" i="1183"/>
  <c r="V270" i="1183"/>
  <c r="AL270" i="1183" s="1"/>
  <c r="AM270" i="1183"/>
  <c r="W270" i="1183"/>
  <c r="X270" i="1183"/>
  <c r="AC272" i="1183"/>
  <c r="AA272" i="1183"/>
  <c r="AB272" i="1183"/>
  <c r="R272" i="1183" s="1"/>
  <c r="AM269" i="1183"/>
  <c r="AQ274" i="1183"/>
  <c r="AC247" i="1173"/>
  <c r="AB247" i="1173"/>
  <c r="AA247" i="1173"/>
  <c r="AD246" i="1173"/>
  <c r="AQ250" i="1173"/>
  <c r="AC273" i="1183" l="1"/>
  <c r="AA273" i="1183"/>
  <c r="AB273" i="1183"/>
  <c r="R273" i="1183" s="1"/>
  <c r="AD272" i="1183"/>
  <c r="V272" i="1183"/>
  <c r="AM272" i="1183" s="1"/>
  <c r="W272" i="1183"/>
  <c r="X272" i="1183"/>
  <c r="AL272" i="1183"/>
  <c r="AQ275" i="1183"/>
  <c r="AA248" i="1173"/>
  <c r="AC248" i="1173"/>
  <c r="AB248" i="1173"/>
  <c r="AD247" i="1173"/>
  <c r="AQ251" i="1173"/>
  <c r="W273" i="1183" l="1"/>
  <c r="X273" i="1183"/>
  <c r="V273" i="1183"/>
  <c r="AM273" i="1183" s="1"/>
  <c r="AL273" i="1183"/>
  <c r="AB274" i="1183"/>
  <c r="R274" i="1183" s="1"/>
  <c r="AC274" i="1183"/>
  <c r="AD274" i="1183" s="1"/>
  <c r="AA274" i="1183"/>
  <c r="AD273" i="1183"/>
  <c r="AQ276" i="1183"/>
  <c r="AD248" i="1173"/>
  <c r="AB249" i="1173"/>
  <c r="AA249" i="1173"/>
  <c r="AC249" i="1173"/>
  <c r="AQ252" i="1173"/>
  <c r="X274" i="1183" l="1"/>
  <c r="W274" i="1183"/>
  <c r="V274" i="1183"/>
  <c r="AM274" i="1183" s="1"/>
  <c r="AC275" i="1183"/>
  <c r="AB275" i="1183"/>
  <c r="R275" i="1183" s="1"/>
  <c r="AA275" i="1183"/>
  <c r="AQ277" i="1183"/>
  <c r="AD249" i="1173"/>
  <c r="AA250" i="1173"/>
  <c r="AC250" i="1173"/>
  <c r="AB250" i="1173"/>
  <c r="AQ253" i="1173"/>
  <c r="AD275" i="1183" l="1"/>
  <c r="AA276" i="1183"/>
  <c r="AC276" i="1183"/>
  <c r="AB276" i="1183"/>
  <c r="R276" i="1183" s="1"/>
  <c r="AL274" i="1183"/>
  <c r="V275" i="1183"/>
  <c r="AL275" i="1183" s="1"/>
  <c r="W275" i="1183"/>
  <c r="X275" i="1183"/>
  <c r="AM275" i="1183"/>
  <c r="AQ278" i="1183"/>
  <c r="AD250" i="1173"/>
  <c r="AA251" i="1173"/>
  <c r="AB251" i="1173"/>
  <c r="AC251" i="1173"/>
  <c r="AQ254" i="1173"/>
  <c r="V276" i="1183" l="1"/>
  <c r="AL276" i="1183" s="1"/>
  <c r="X276" i="1183"/>
  <c r="W276" i="1183"/>
  <c r="AD276" i="1183"/>
  <c r="AB277" i="1183"/>
  <c r="AA277" i="1183"/>
  <c r="AC277" i="1183"/>
  <c r="AD277" i="1183" s="1"/>
  <c r="AQ279" i="1183"/>
  <c r="AD251" i="1173"/>
  <c r="AB252" i="1173"/>
  <c r="AC252" i="1173"/>
  <c r="AA252" i="1173"/>
  <c r="AQ255" i="1173"/>
  <c r="AM276" i="1183" l="1"/>
  <c r="R277" i="1183"/>
  <c r="AB278" i="1183"/>
  <c r="AC278" i="1183"/>
  <c r="AD278" i="1183" s="1"/>
  <c r="AA278" i="1183"/>
  <c r="AQ280" i="1183"/>
  <c r="AD252" i="1173"/>
  <c r="AC253" i="1173"/>
  <c r="AB253" i="1173"/>
  <c r="AA253" i="1173"/>
  <c r="AQ256" i="1173"/>
  <c r="AC279" i="1183" l="1"/>
  <c r="AA279" i="1183"/>
  <c r="AB279" i="1183"/>
  <c r="R279" i="1183" s="1"/>
  <c r="R278" i="1183"/>
  <c r="V277" i="1183"/>
  <c r="AM277" i="1183" s="1"/>
  <c r="W277" i="1183"/>
  <c r="X277" i="1183"/>
  <c r="AQ281" i="1183"/>
  <c r="AC254" i="1173"/>
  <c r="AB254" i="1173"/>
  <c r="AA254" i="1173"/>
  <c r="AD253" i="1173"/>
  <c r="AQ257" i="1173"/>
  <c r="AL277" i="1183" l="1"/>
  <c r="V278" i="1183"/>
  <c r="AL278" i="1183" s="1"/>
  <c r="W278" i="1183"/>
  <c r="AM278" i="1183"/>
  <c r="X278" i="1183"/>
  <c r="W279" i="1183"/>
  <c r="X279" i="1183"/>
  <c r="V279" i="1183"/>
  <c r="AL279" i="1183" s="1"/>
  <c r="AC280" i="1183"/>
  <c r="AB280" i="1183"/>
  <c r="R280" i="1183" s="1"/>
  <c r="AA280" i="1183"/>
  <c r="AD279" i="1183"/>
  <c r="AQ282" i="1183"/>
  <c r="AA255" i="1173"/>
  <c r="AB255" i="1173"/>
  <c r="AC255" i="1173"/>
  <c r="AD254" i="1173"/>
  <c r="AQ258" i="1173"/>
  <c r="W280" i="1183" l="1"/>
  <c r="X280" i="1183"/>
  <c r="V280" i="1183"/>
  <c r="AL280" i="1183" s="1"/>
  <c r="AM280" i="1183"/>
  <c r="AD280" i="1183"/>
  <c r="AM279" i="1183"/>
  <c r="AC281" i="1183"/>
  <c r="AB281" i="1183"/>
  <c r="R281" i="1183" s="1"/>
  <c r="AA281" i="1183"/>
  <c r="AQ283" i="1183"/>
  <c r="AD255" i="1173"/>
  <c r="AC256" i="1173"/>
  <c r="AB256" i="1173"/>
  <c r="AA256" i="1173"/>
  <c r="AQ259" i="1173"/>
  <c r="W281" i="1183" l="1"/>
  <c r="V281" i="1183"/>
  <c r="AL281" i="1183" s="1"/>
  <c r="X281" i="1183"/>
  <c r="AM281" i="1183"/>
  <c r="AD281" i="1183"/>
  <c r="AB282" i="1183"/>
  <c r="AC282" i="1183"/>
  <c r="AD282" i="1183" s="1"/>
  <c r="AA282" i="1183"/>
  <c r="AQ284" i="1183"/>
  <c r="AB257" i="1173"/>
  <c r="AA257" i="1173"/>
  <c r="AC257" i="1173"/>
  <c r="AD256" i="1173"/>
  <c r="AQ260" i="1173"/>
  <c r="R282" i="1183" l="1"/>
  <c r="AC283" i="1183"/>
  <c r="AB283" i="1183"/>
  <c r="R283" i="1183" s="1"/>
  <c r="AA283" i="1183"/>
  <c r="AQ285" i="1183"/>
  <c r="AD257" i="1173"/>
  <c r="AC258" i="1173"/>
  <c r="AA258" i="1173"/>
  <c r="AB258" i="1173"/>
  <c r="AQ261" i="1173"/>
  <c r="AC284" i="1183" l="1"/>
  <c r="AA284" i="1183"/>
  <c r="AB284" i="1183"/>
  <c r="R284" i="1183" s="1"/>
  <c r="X283" i="1183"/>
  <c r="V283" i="1183"/>
  <c r="AM283" i="1183" s="1"/>
  <c r="W283" i="1183"/>
  <c r="AL283" i="1183"/>
  <c r="AD283" i="1183"/>
  <c r="W282" i="1183"/>
  <c r="X282" i="1183"/>
  <c r="V282" i="1183"/>
  <c r="AM282" i="1183" s="1"/>
  <c r="AQ286" i="1183"/>
  <c r="AC259" i="1173"/>
  <c r="AA259" i="1173"/>
  <c r="AB259" i="1173"/>
  <c r="AD258" i="1173"/>
  <c r="AQ262" i="1173"/>
  <c r="AL282" i="1183" l="1"/>
  <c r="V284" i="1183"/>
  <c r="AM284" i="1183" s="1"/>
  <c r="W284" i="1183"/>
  <c r="X284" i="1183"/>
  <c r="AB285" i="1183"/>
  <c r="R285" i="1183" s="1"/>
  <c r="AC285" i="1183"/>
  <c r="AD285" i="1183" s="1"/>
  <c r="AA285" i="1183"/>
  <c r="AD284" i="1183"/>
  <c r="AQ287" i="1183"/>
  <c r="AC260" i="1173"/>
  <c r="AA260" i="1173"/>
  <c r="AB260" i="1173"/>
  <c r="AD259" i="1173"/>
  <c r="AQ263" i="1173"/>
  <c r="V285" i="1183" l="1"/>
  <c r="AL285" i="1183" s="1"/>
  <c r="X285" i="1183"/>
  <c r="W285" i="1183"/>
  <c r="AL284" i="1183"/>
  <c r="AB286" i="1183"/>
  <c r="R286" i="1183" s="1"/>
  <c r="AC286" i="1183"/>
  <c r="AD286" i="1183" s="1"/>
  <c r="AA286" i="1183"/>
  <c r="AQ288" i="1183"/>
  <c r="AA261" i="1173"/>
  <c r="AB261" i="1173"/>
  <c r="AC261" i="1173"/>
  <c r="AD260" i="1173"/>
  <c r="AQ264" i="1173"/>
  <c r="AC287" i="1183" l="1"/>
  <c r="AB287" i="1183"/>
  <c r="R287" i="1183" s="1"/>
  <c r="AA287" i="1183"/>
  <c r="W286" i="1183"/>
  <c r="X286" i="1183"/>
  <c r="V286" i="1183"/>
  <c r="AL286" i="1183" s="1"/>
  <c r="AM285" i="1183"/>
  <c r="AQ289" i="1183"/>
  <c r="AD261" i="1173"/>
  <c r="AC262" i="1173"/>
  <c r="AA262" i="1173"/>
  <c r="AB262" i="1173"/>
  <c r="AQ265" i="1173"/>
  <c r="AM286" i="1183" l="1"/>
  <c r="AC288" i="1183"/>
  <c r="AB288" i="1183"/>
  <c r="R288" i="1183" s="1"/>
  <c r="AA288" i="1183"/>
  <c r="V287" i="1183"/>
  <c r="AL287" i="1183"/>
  <c r="AM287" i="1183"/>
  <c r="X287" i="1183"/>
  <c r="W287" i="1183"/>
  <c r="AD287" i="1183"/>
  <c r="AQ290" i="1183"/>
  <c r="AB263" i="1173"/>
  <c r="AA263" i="1173"/>
  <c r="AC263" i="1173"/>
  <c r="AD262" i="1173"/>
  <c r="AQ266" i="1173"/>
  <c r="AB289" i="1183" l="1"/>
  <c r="AA289" i="1183"/>
  <c r="AC289" i="1183"/>
  <c r="AD289" i="1183" s="1"/>
  <c r="V288" i="1183"/>
  <c r="AL288" i="1183" s="1"/>
  <c r="W288" i="1183"/>
  <c r="X288" i="1183"/>
  <c r="AM288" i="1183"/>
  <c r="AD288" i="1183"/>
  <c r="AQ291" i="1183"/>
  <c r="AD263" i="1173"/>
  <c r="AB264" i="1173"/>
  <c r="AA264" i="1173"/>
  <c r="AC264" i="1173"/>
  <c r="AD264" i="1173" s="1"/>
  <c r="AQ267" i="1173"/>
  <c r="AC290" i="1183" l="1"/>
  <c r="AA290" i="1183"/>
  <c r="AB290" i="1183"/>
  <c r="R290" i="1183" s="1"/>
  <c r="R289" i="1183"/>
  <c r="AQ292" i="1183"/>
  <c r="AB265" i="1173"/>
  <c r="AC265" i="1173"/>
  <c r="AA265" i="1173"/>
  <c r="AQ268" i="1173"/>
  <c r="AA291" i="1183" l="1"/>
  <c r="AC291" i="1183"/>
  <c r="AB291" i="1183"/>
  <c r="R291" i="1183" s="1"/>
  <c r="V289" i="1183"/>
  <c r="AM289" i="1183" s="1"/>
  <c r="W289" i="1183"/>
  <c r="AL289" i="1183"/>
  <c r="X289" i="1183"/>
  <c r="AD290" i="1183"/>
  <c r="V290" i="1183"/>
  <c r="AL290" i="1183" s="1"/>
  <c r="W290" i="1183"/>
  <c r="X290" i="1183"/>
  <c r="AQ293" i="1183"/>
  <c r="AD265" i="1173"/>
  <c r="AC266" i="1173"/>
  <c r="AB266" i="1173"/>
  <c r="AA266" i="1173"/>
  <c r="AQ269" i="1173"/>
  <c r="AM290" i="1183" l="1"/>
  <c r="X291" i="1183"/>
  <c r="W291" i="1183"/>
  <c r="V291" i="1183"/>
  <c r="AL291" i="1183" s="1"/>
  <c r="AD291" i="1183"/>
  <c r="AA292" i="1183"/>
  <c r="AC292" i="1183"/>
  <c r="AB292" i="1183"/>
  <c r="R292" i="1183" s="1"/>
  <c r="AQ294" i="1183"/>
  <c r="AC267" i="1173"/>
  <c r="AA267" i="1173"/>
  <c r="AB267" i="1173"/>
  <c r="AD266" i="1173"/>
  <c r="AQ270" i="1173"/>
  <c r="AC293" i="1183" l="1"/>
  <c r="AB293" i="1183"/>
  <c r="R293" i="1183" s="1"/>
  <c r="AA293" i="1183"/>
  <c r="AM291" i="1183"/>
  <c r="V292" i="1183"/>
  <c r="X292" i="1183"/>
  <c r="W292" i="1183"/>
  <c r="AM292" i="1183"/>
  <c r="AL292" i="1183"/>
  <c r="AD292" i="1183"/>
  <c r="AQ295" i="1183"/>
  <c r="AB268" i="1173"/>
  <c r="AC268" i="1173"/>
  <c r="AA268" i="1173"/>
  <c r="AD267" i="1173"/>
  <c r="AQ271" i="1173"/>
  <c r="AC294" i="1183" l="1"/>
  <c r="AA294" i="1183"/>
  <c r="AB294" i="1183"/>
  <c r="R294" i="1183" s="1"/>
  <c r="W293" i="1183"/>
  <c r="V293" i="1183"/>
  <c r="AL293" i="1183" s="1"/>
  <c r="X293" i="1183"/>
  <c r="AM293" i="1183"/>
  <c r="AD293" i="1183"/>
  <c r="AQ296" i="1183"/>
  <c r="AD268" i="1173"/>
  <c r="AC269" i="1173"/>
  <c r="AB269" i="1173"/>
  <c r="AA269" i="1173"/>
  <c r="AQ272" i="1173"/>
  <c r="X294" i="1183" l="1"/>
  <c r="W294" i="1183"/>
  <c r="V294" i="1183"/>
  <c r="AL294" i="1183" s="1"/>
  <c r="AA295" i="1183"/>
  <c r="AB295" i="1183"/>
  <c r="AC295" i="1183"/>
  <c r="AD295" i="1183" s="1"/>
  <c r="AD294" i="1183"/>
  <c r="AQ297" i="1183"/>
  <c r="AC270" i="1173"/>
  <c r="AB270" i="1173"/>
  <c r="AA270" i="1173"/>
  <c r="AD269" i="1173"/>
  <c r="AQ273" i="1173"/>
  <c r="AC296" i="1183" l="1"/>
  <c r="AA296" i="1183"/>
  <c r="AB296" i="1183"/>
  <c r="R296" i="1183" s="1"/>
  <c r="AM294" i="1183"/>
  <c r="R295" i="1183"/>
  <c r="AQ298" i="1183"/>
  <c r="AC271" i="1173"/>
  <c r="AB271" i="1173"/>
  <c r="AA271" i="1173"/>
  <c r="AD270" i="1173"/>
  <c r="AQ274" i="1173"/>
  <c r="X295" i="1183" l="1"/>
  <c r="V295" i="1183"/>
  <c r="AL295" i="1183" s="1"/>
  <c r="W295" i="1183"/>
  <c r="V296" i="1183"/>
  <c r="AL296" i="1183"/>
  <c r="X296" i="1183"/>
  <c r="AM296" i="1183"/>
  <c r="W296" i="1183"/>
  <c r="AC297" i="1183"/>
  <c r="AB297" i="1183"/>
  <c r="R297" i="1183" s="1"/>
  <c r="AA297" i="1183"/>
  <c r="AD296" i="1183"/>
  <c r="AQ299" i="1183"/>
  <c r="AC272" i="1173"/>
  <c r="AB272" i="1173"/>
  <c r="AA272" i="1173"/>
  <c r="AD271" i="1173"/>
  <c r="AQ275" i="1173"/>
  <c r="AB298" i="1183" l="1"/>
  <c r="AC298" i="1183"/>
  <c r="AD298" i="1183" s="1"/>
  <c r="AA298" i="1183"/>
  <c r="AD297" i="1183"/>
  <c r="V297" i="1183"/>
  <c r="AL297" i="1183" s="1"/>
  <c r="X297" i="1183"/>
  <c r="W297" i="1183"/>
  <c r="AM297" i="1183"/>
  <c r="AM295" i="1183"/>
  <c r="AQ300" i="1183"/>
  <c r="AB273" i="1173"/>
  <c r="AA273" i="1173"/>
  <c r="AC273" i="1173"/>
  <c r="AD272" i="1173"/>
  <c r="AQ276" i="1173"/>
  <c r="AB299" i="1183" l="1"/>
  <c r="AA299" i="1183"/>
  <c r="AC299" i="1183"/>
  <c r="AD299" i="1183" s="1"/>
  <c r="R298" i="1183"/>
  <c r="AQ301" i="1183"/>
  <c r="AD273" i="1173"/>
  <c r="AC274" i="1173"/>
  <c r="AA274" i="1173"/>
  <c r="AB274" i="1173"/>
  <c r="AQ277" i="1173"/>
  <c r="V298" i="1183" l="1"/>
  <c r="AM298" i="1183" s="1"/>
  <c r="AL298" i="1183"/>
  <c r="X298" i="1183"/>
  <c r="W298" i="1183"/>
  <c r="AC300" i="1183"/>
  <c r="AA300" i="1183"/>
  <c r="AB300" i="1183"/>
  <c r="R300" i="1183" s="1"/>
  <c r="R299" i="1183"/>
  <c r="AQ302" i="1183"/>
  <c r="AB275" i="1173"/>
  <c r="AC275" i="1173"/>
  <c r="AA275" i="1173"/>
  <c r="AD274" i="1173"/>
  <c r="AQ278" i="1173"/>
  <c r="AA301" i="1183" l="1"/>
  <c r="AC301" i="1183"/>
  <c r="AB301" i="1183"/>
  <c r="R301" i="1183" s="1"/>
  <c r="AD300" i="1183"/>
  <c r="V300" i="1183"/>
  <c r="AL300" i="1183" s="1"/>
  <c r="AM300" i="1183"/>
  <c r="W300" i="1183"/>
  <c r="X300" i="1183"/>
  <c r="V299" i="1183"/>
  <c r="AM299" i="1183" s="1"/>
  <c r="X299" i="1183"/>
  <c r="W299" i="1183"/>
  <c r="AQ303" i="1183"/>
  <c r="AD275" i="1173"/>
  <c r="AC276" i="1173"/>
  <c r="AA276" i="1173"/>
  <c r="AB276" i="1173"/>
  <c r="AQ279" i="1173"/>
  <c r="AL299" i="1183" l="1"/>
  <c r="V301" i="1183"/>
  <c r="AM301" i="1183" s="1"/>
  <c r="W301" i="1183"/>
  <c r="X301" i="1183"/>
  <c r="AL301" i="1183"/>
  <c r="AD301" i="1183"/>
  <c r="AA302" i="1183"/>
  <c r="AC302" i="1183"/>
  <c r="AB302" i="1183"/>
  <c r="R302" i="1183" s="1"/>
  <c r="AQ304" i="1183"/>
  <c r="AA277" i="1173"/>
  <c r="AC277" i="1173"/>
  <c r="AB277" i="1173"/>
  <c r="AD276" i="1173"/>
  <c r="AQ280" i="1173"/>
  <c r="V302" i="1183" l="1"/>
  <c r="AL302" i="1183" s="1"/>
  <c r="W302" i="1183"/>
  <c r="X302" i="1183"/>
  <c r="AM302" i="1183"/>
  <c r="AB303" i="1183"/>
  <c r="AC303" i="1183"/>
  <c r="AD303" i="1183" s="1"/>
  <c r="AA303" i="1183"/>
  <c r="AD302" i="1183"/>
  <c r="AQ305" i="1183"/>
  <c r="AB278" i="1173"/>
  <c r="AC278" i="1173"/>
  <c r="AA278" i="1173"/>
  <c r="AD277" i="1173"/>
  <c r="AQ281" i="1173"/>
  <c r="R303" i="1183" l="1"/>
  <c r="AA304" i="1183"/>
  <c r="AB304" i="1183"/>
  <c r="AC304" i="1183"/>
  <c r="AD304" i="1183" s="1"/>
  <c r="AQ306" i="1183"/>
  <c r="AD278" i="1173"/>
  <c r="AC279" i="1173"/>
  <c r="AB279" i="1173"/>
  <c r="AA279" i="1173"/>
  <c r="AQ282" i="1173"/>
  <c r="R304" i="1183" l="1"/>
  <c r="AC305" i="1183"/>
  <c r="AA305" i="1183"/>
  <c r="AB305" i="1183"/>
  <c r="R305" i="1183" s="1"/>
  <c r="W303" i="1183"/>
  <c r="X303" i="1183"/>
  <c r="V303" i="1183"/>
  <c r="AL303" i="1183" s="1"/>
  <c r="AQ307" i="1183"/>
  <c r="AC280" i="1173"/>
  <c r="AA280" i="1173"/>
  <c r="AB280" i="1173"/>
  <c r="AD279" i="1173"/>
  <c r="AQ283" i="1173"/>
  <c r="W305" i="1183" l="1"/>
  <c r="V305" i="1183"/>
  <c r="AM305" i="1183" s="1"/>
  <c r="X305" i="1183"/>
  <c r="AL305" i="1183"/>
  <c r="AM303" i="1183"/>
  <c r="AA306" i="1183"/>
  <c r="AC306" i="1183"/>
  <c r="AB306" i="1183"/>
  <c r="R306" i="1183" s="1"/>
  <c r="AD305" i="1183"/>
  <c r="W304" i="1183"/>
  <c r="V304" i="1183"/>
  <c r="AM304" i="1183" s="1"/>
  <c r="X304" i="1183"/>
  <c r="AQ308" i="1183"/>
  <c r="AA281" i="1173"/>
  <c r="AB281" i="1173"/>
  <c r="AC281" i="1173"/>
  <c r="AD280" i="1173"/>
  <c r="AQ284" i="1173"/>
  <c r="V306" i="1183" l="1"/>
  <c r="AM306" i="1183" s="1"/>
  <c r="X306" i="1183"/>
  <c r="W306" i="1183"/>
  <c r="AL306" i="1183"/>
  <c r="AB307" i="1183"/>
  <c r="AC307" i="1183"/>
  <c r="AD307" i="1183" s="1"/>
  <c r="AA307" i="1183"/>
  <c r="AD306" i="1183"/>
  <c r="AL304" i="1183"/>
  <c r="AQ309" i="1183"/>
  <c r="AD281" i="1173"/>
  <c r="AB282" i="1173"/>
  <c r="AC282" i="1173"/>
  <c r="AA282" i="1173"/>
  <c r="AQ285" i="1173"/>
  <c r="R307" i="1183" l="1"/>
  <c r="AA308" i="1183"/>
  <c r="AB308" i="1183"/>
  <c r="AC308" i="1183"/>
  <c r="AD308" i="1183" s="1"/>
  <c r="AQ310" i="1183"/>
  <c r="AD282" i="1173"/>
  <c r="AC283" i="1173"/>
  <c r="AA283" i="1173"/>
  <c r="AB283" i="1173"/>
  <c r="AQ286" i="1173"/>
  <c r="R308" i="1183" l="1"/>
  <c r="AC309" i="1183"/>
  <c r="AB309" i="1183"/>
  <c r="R309" i="1183" s="1"/>
  <c r="AA309" i="1183"/>
  <c r="V307" i="1183"/>
  <c r="AL307" i="1183" s="1"/>
  <c r="X307" i="1183"/>
  <c r="AM307" i="1183"/>
  <c r="W307" i="1183"/>
  <c r="AQ311" i="1183"/>
  <c r="AA284" i="1173"/>
  <c r="AC284" i="1173"/>
  <c r="AB284" i="1173"/>
  <c r="AD283" i="1173"/>
  <c r="AQ287" i="1173"/>
  <c r="AB310" i="1183" l="1"/>
  <c r="AC310" i="1183"/>
  <c r="AD310" i="1183" s="1"/>
  <c r="AA310" i="1183"/>
  <c r="V309" i="1183"/>
  <c r="AL309" i="1183" s="1"/>
  <c r="X309" i="1183"/>
  <c r="W309" i="1183"/>
  <c r="AD309" i="1183"/>
  <c r="V308" i="1183"/>
  <c r="AL308" i="1183" s="1"/>
  <c r="W308" i="1183"/>
  <c r="X308" i="1183"/>
  <c r="AQ312" i="1183"/>
  <c r="AD284" i="1173"/>
  <c r="AB285" i="1173"/>
  <c r="AA285" i="1173"/>
  <c r="AC285" i="1173"/>
  <c r="AQ288" i="1173"/>
  <c r="AM308" i="1183" l="1"/>
  <c r="AM309" i="1183"/>
  <c r="AC311" i="1183"/>
  <c r="AA311" i="1183"/>
  <c r="AB311" i="1183"/>
  <c r="R311" i="1183" s="1"/>
  <c r="R310" i="1183"/>
  <c r="AQ313" i="1183"/>
  <c r="AD285" i="1173"/>
  <c r="AC286" i="1173"/>
  <c r="AA286" i="1173"/>
  <c r="AB286" i="1173"/>
  <c r="AQ289" i="1173"/>
  <c r="V311" i="1183" l="1"/>
  <c r="AL311" i="1183"/>
  <c r="X311" i="1183"/>
  <c r="W311" i="1183"/>
  <c r="AM311" i="1183"/>
  <c r="AC312" i="1183"/>
  <c r="AA312" i="1183"/>
  <c r="AB312" i="1183"/>
  <c r="R312" i="1183" s="1"/>
  <c r="AD311" i="1183"/>
  <c r="X310" i="1183"/>
  <c r="V310" i="1183"/>
  <c r="AL310" i="1183" s="1"/>
  <c r="W310" i="1183"/>
  <c r="AQ314" i="1183"/>
  <c r="AB287" i="1173"/>
  <c r="AC287" i="1173"/>
  <c r="AA287" i="1173"/>
  <c r="AD286" i="1173"/>
  <c r="AQ290" i="1173"/>
  <c r="AD312" i="1183" l="1"/>
  <c r="AA313" i="1183"/>
  <c r="AC313" i="1183"/>
  <c r="AB313" i="1183"/>
  <c r="R313" i="1183" s="1"/>
  <c r="V312" i="1183"/>
  <c r="AL312" i="1183" s="1"/>
  <c r="X312" i="1183"/>
  <c r="W312" i="1183"/>
  <c r="AM310" i="1183"/>
  <c r="AQ315" i="1183"/>
  <c r="AD287" i="1173"/>
  <c r="AC288" i="1173"/>
  <c r="AA288" i="1173"/>
  <c r="AB288" i="1173"/>
  <c r="AQ291" i="1173"/>
  <c r="W313" i="1183" l="1"/>
  <c r="V313" i="1183"/>
  <c r="AM313" i="1183" s="1"/>
  <c r="X313" i="1183"/>
  <c r="AL313" i="1183"/>
  <c r="AD313" i="1183"/>
  <c r="AM312" i="1183"/>
  <c r="AC314" i="1183"/>
  <c r="AA314" i="1183"/>
  <c r="AB314" i="1183"/>
  <c r="R314" i="1183" s="1"/>
  <c r="AQ316" i="1183"/>
  <c r="AB289" i="1173"/>
  <c r="AC289" i="1173"/>
  <c r="AA289" i="1173"/>
  <c r="AD288" i="1173"/>
  <c r="AQ292" i="1173"/>
  <c r="AC315" i="1183" l="1"/>
  <c r="AB315" i="1183"/>
  <c r="R315" i="1183" s="1"/>
  <c r="AA315" i="1183"/>
  <c r="AD314" i="1183"/>
  <c r="V314" i="1183"/>
  <c r="AL314" i="1183" s="1"/>
  <c r="X314" i="1183"/>
  <c r="W314" i="1183"/>
  <c r="AM314" i="1183"/>
  <c r="AQ317" i="1183"/>
  <c r="AD289" i="1173"/>
  <c r="AC290" i="1173"/>
  <c r="AA290" i="1173"/>
  <c r="AB290" i="1173"/>
  <c r="AQ293" i="1173"/>
  <c r="AC316" i="1183" l="1"/>
  <c r="AB316" i="1183"/>
  <c r="R316" i="1183" s="1"/>
  <c r="AA316" i="1183"/>
  <c r="W315" i="1183"/>
  <c r="X315" i="1183"/>
  <c r="V315" i="1183"/>
  <c r="AL315" i="1183" s="1"/>
  <c r="AD315" i="1183"/>
  <c r="AQ318" i="1183"/>
  <c r="AA291" i="1173"/>
  <c r="AC291" i="1173"/>
  <c r="AB291" i="1173"/>
  <c r="AD290" i="1173"/>
  <c r="AQ294" i="1173"/>
  <c r="AB317" i="1183" l="1"/>
  <c r="AC317" i="1183"/>
  <c r="AD317" i="1183" s="1"/>
  <c r="AA317" i="1183"/>
  <c r="W316" i="1183"/>
  <c r="V316" i="1183"/>
  <c r="X316" i="1183"/>
  <c r="AM316" i="1183"/>
  <c r="AL316" i="1183"/>
  <c r="AM315" i="1183"/>
  <c r="AD316" i="1183"/>
  <c r="AQ319" i="1183"/>
  <c r="AD291" i="1173"/>
  <c r="AC292" i="1173"/>
  <c r="AB292" i="1173"/>
  <c r="AA292" i="1173"/>
  <c r="AQ295" i="1173"/>
  <c r="AA318" i="1183" l="1"/>
  <c r="AC318" i="1183"/>
  <c r="AB318" i="1183"/>
  <c r="R318" i="1183" s="1"/>
  <c r="R317" i="1183"/>
  <c r="AQ320" i="1183"/>
  <c r="AA293" i="1173"/>
  <c r="AB293" i="1173"/>
  <c r="AC293" i="1173"/>
  <c r="AD292" i="1173"/>
  <c r="AQ296" i="1173"/>
  <c r="V318" i="1183" l="1"/>
  <c r="AM318" i="1183" s="1"/>
  <c r="X318" i="1183"/>
  <c r="W318" i="1183"/>
  <c r="AL318" i="1183"/>
  <c r="AD318" i="1183"/>
  <c r="W317" i="1183"/>
  <c r="V317" i="1183"/>
  <c r="AM317" i="1183" s="1"/>
  <c r="X317" i="1183"/>
  <c r="AL317" i="1183"/>
  <c r="AB319" i="1183"/>
  <c r="R319" i="1183" s="1"/>
  <c r="AC319" i="1183"/>
  <c r="AD319" i="1183" s="1"/>
  <c r="AA319" i="1183"/>
  <c r="AQ321" i="1183"/>
  <c r="AD293" i="1173"/>
  <c r="AB294" i="1173"/>
  <c r="AA294" i="1173"/>
  <c r="AC294" i="1173"/>
  <c r="AQ297" i="1173"/>
  <c r="AC320" i="1183" l="1"/>
  <c r="AB320" i="1183"/>
  <c r="R320" i="1183" s="1"/>
  <c r="AA320" i="1183"/>
  <c r="V319" i="1183"/>
  <c r="AL319" i="1183" s="1"/>
  <c r="X319" i="1183"/>
  <c r="W319" i="1183"/>
  <c r="AM319" i="1183"/>
  <c r="AQ322" i="1183"/>
  <c r="AD294" i="1173"/>
  <c r="AB295" i="1173"/>
  <c r="AC295" i="1173"/>
  <c r="AA295" i="1173"/>
  <c r="AQ298" i="1173"/>
  <c r="AA321" i="1183" l="1"/>
  <c r="AC321" i="1183"/>
  <c r="AB321" i="1183"/>
  <c r="R321" i="1183" s="1"/>
  <c r="V320" i="1183"/>
  <c r="AL320" i="1183" s="1"/>
  <c r="W320" i="1183"/>
  <c r="X320" i="1183"/>
  <c r="AM320" i="1183"/>
  <c r="AD320" i="1183"/>
  <c r="AQ323" i="1183"/>
  <c r="AD295" i="1173"/>
  <c r="AB296" i="1173"/>
  <c r="AC296" i="1173"/>
  <c r="AA296" i="1173"/>
  <c r="AQ299" i="1173"/>
  <c r="V321" i="1183" l="1"/>
  <c r="AL321" i="1183" s="1"/>
  <c r="W321" i="1183"/>
  <c r="AM321" i="1183"/>
  <c r="X321" i="1183"/>
  <c r="AD321" i="1183"/>
  <c r="AB322" i="1183"/>
  <c r="R322" i="1183" s="1"/>
  <c r="AA322" i="1183"/>
  <c r="AC322" i="1183"/>
  <c r="AD322" i="1183" s="1"/>
  <c r="AQ324" i="1183"/>
  <c r="AD296" i="1173"/>
  <c r="AC297" i="1173"/>
  <c r="AB297" i="1173"/>
  <c r="AA297" i="1173"/>
  <c r="AQ300" i="1173"/>
  <c r="X322" i="1183" l="1"/>
  <c r="V322" i="1183"/>
  <c r="AL322" i="1183" s="1"/>
  <c r="W322" i="1183"/>
  <c r="AM322" i="1183"/>
  <c r="AC323" i="1183"/>
  <c r="AA323" i="1183"/>
  <c r="AB323" i="1183"/>
  <c r="R323" i="1183" s="1"/>
  <c r="AQ325" i="1183"/>
  <c r="AB298" i="1173"/>
  <c r="AA298" i="1173"/>
  <c r="AC298" i="1173"/>
  <c r="AD297" i="1173"/>
  <c r="AQ301" i="1173"/>
  <c r="AD323" i="1183" l="1"/>
  <c r="V323" i="1183"/>
  <c r="AL323" i="1183"/>
  <c r="X323" i="1183"/>
  <c r="W323" i="1183"/>
  <c r="AM323" i="1183"/>
  <c r="AC324" i="1183"/>
  <c r="AB324" i="1183"/>
  <c r="R324" i="1183" s="1"/>
  <c r="AA324" i="1183"/>
  <c r="AQ326" i="1183"/>
  <c r="AD298" i="1173"/>
  <c r="AB299" i="1173"/>
  <c r="AC299" i="1173"/>
  <c r="AA299" i="1173"/>
  <c r="AQ302" i="1173"/>
  <c r="AD324" i="1183" l="1"/>
  <c r="V324" i="1183"/>
  <c r="AL324" i="1183" s="1"/>
  <c r="X324" i="1183"/>
  <c r="AM324" i="1183"/>
  <c r="W324" i="1183"/>
  <c r="AA325" i="1183"/>
  <c r="AB325" i="1183"/>
  <c r="R325" i="1183" s="1"/>
  <c r="AC325" i="1183"/>
  <c r="AD325" i="1183" s="1"/>
  <c r="AQ327" i="1183"/>
  <c r="AD299" i="1173"/>
  <c r="AC300" i="1173"/>
  <c r="AA300" i="1173"/>
  <c r="AB300" i="1173"/>
  <c r="AQ303" i="1173"/>
  <c r="AB326" i="1183" l="1"/>
  <c r="AA326" i="1183"/>
  <c r="AC326" i="1183"/>
  <c r="AD326" i="1183" s="1"/>
  <c r="X325" i="1183"/>
  <c r="W325" i="1183"/>
  <c r="V325" i="1183"/>
  <c r="AL325" i="1183" s="1"/>
  <c r="AQ328" i="1183"/>
  <c r="AC301" i="1173"/>
  <c r="AA301" i="1173"/>
  <c r="AB301" i="1173"/>
  <c r="AD300" i="1173"/>
  <c r="AQ304" i="1173"/>
  <c r="AM325" i="1183" l="1"/>
  <c r="AA327" i="1183"/>
  <c r="AC327" i="1183"/>
  <c r="AB327" i="1183"/>
  <c r="R327" i="1183" s="1"/>
  <c r="R326" i="1183"/>
  <c r="AQ329" i="1183"/>
  <c r="AB302" i="1173"/>
  <c r="AC302" i="1173"/>
  <c r="AA302" i="1173"/>
  <c r="AD301" i="1173"/>
  <c r="AQ305" i="1173"/>
  <c r="V327" i="1183" l="1"/>
  <c r="AM327" i="1183" s="1"/>
  <c r="X327" i="1183"/>
  <c r="W327" i="1183"/>
  <c r="AL327" i="1183"/>
  <c r="V326" i="1183"/>
  <c r="AL326" i="1183"/>
  <c r="X326" i="1183"/>
  <c r="W326" i="1183"/>
  <c r="AM326" i="1183"/>
  <c r="AD327" i="1183"/>
  <c r="AC328" i="1183"/>
  <c r="AD328" i="1183" s="1"/>
  <c r="AA328" i="1183"/>
  <c r="AB328" i="1183"/>
  <c r="AQ330" i="1183"/>
  <c r="AD302" i="1173"/>
  <c r="AB303" i="1173"/>
  <c r="AA303" i="1173"/>
  <c r="AC303" i="1173"/>
  <c r="AD303" i="1173" s="1"/>
  <c r="AQ306" i="1173"/>
  <c r="AA329" i="1183" l="1"/>
  <c r="AB329" i="1183"/>
  <c r="AC329" i="1183"/>
  <c r="AD329" i="1183" s="1"/>
  <c r="R328" i="1183"/>
  <c r="AQ331" i="1183"/>
  <c r="AB304" i="1173"/>
  <c r="AC304" i="1173"/>
  <c r="AA304" i="1173"/>
  <c r="AQ307" i="1173"/>
  <c r="X328" i="1183" l="1"/>
  <c r="V328" i="1183"/>
  <c r="AM328" i="1183" s="1"/>
  <c r="W328" i="1183"/>
  <c r="R329" i="1183"/>
  <c r="AB330" i="1183"/>
  <c r="R330" i="1183" s="1"/>
  <c r="AC330" i="1183"/>
  <c r="AD330" i="1183" s="1"/>
  <c r="AA330" i="1183"/>
  <c r="AQ332" i="1183"/>
  <c r="AD304" i="1173"/>
  <c r="AB305" i="1173"/>
  <c r="AA305" i="1173"/>
  <c r="AC305" i="1173"/>
  <c r="AQ308" i="1173"/>
  <c r="V329" i="1183" l="1"/>
  <c r="AL329" i="1183" s="1"/>
  <c r="AM329" i="1183"/>
  <c r="W329" i="1183"/>
  <c r="X329" i="1183"/>
  <c r="AC331" i="1183"/>
  <c r="AB331" i="1183"/>
  <c r="R331" i="1183" s="1"/>
  <c r="AA331" i="1183"/>
  <c r="V330" i="1183"/>
  <c r="AL330" i="1183" s="1"/>
  <c r="W330" i="1183"/>
  <c r="X330" i="1183"/>
  <c r="AM330" i="1183"/>
  <c r="AL328" i="1183"/>
  <c r="AQ333" i="1183"/>
  <c r="AD305" i="1173"/>
  <c r="AA306" i="1173"/>
  <c r="AB306" i="1173"/>
  <c r="AC306" i="1173"/>
  <c r="AQ309" i="1173"/>
  <c r="V331" i="1183" l="1"/>
  <c r="W331" i="1183"/>
  <c r="AL331" i="1183"/>
  <c r="X331" i="1183"/>
  <c r="AM331" i="1183"/>
  <c r="AD331" i="1183"/>
  <c r="AB332" i="1183"/>
  <c r="AA332" i="1183"/>
  <c r="AC332" i="1183"/>
  <c r="AD332" i="1183" s="1"/>
  <c r="AQ334" i="1183"/>
  <c r="AD306" i="1173"/>
  <c r="AC307" i="1173"/>
  <c r="AA307" i="1173"/>
  <c r="AB307" i="1173"/>
  <c r="AQ310" i="1173"/>
  <c r="R332" i="1183" l="1"/>
  <c r="AA333" i="1183"/>
  <c r="AC333" i="1183"/>
  <c r="AB333" i="1183"/>
  <c r="R333" i="1183" s="1"/>
  <c r="AQ335" i="1183"/>
  <c r="AC308" i="1173"/>
  <c r="AA308" i="1173"/>
  <c r="AB308" i="1173"/>
  <c r="AD307" i="1173"/>
  <c r="AQ311" i="1173"/>
  <c r="X333" i="1183" l="1"/>
  <c r="W333" i="1183"/>
  <c r="V333" i="1183"/>
  <c r="AL333" i="1183" s="1"/>
  <c r="AD333" i="1183"/>
  <c r="AA334" i="1183"/>
  <c r="AB334" i="1183"/>
  <c r="AC334" i="1183"/>
  <c r="AD334" i="1183" s="1"/>
  <c r="V332" i="1183"/>
  <c r="AL332" i="1183" s="1"/>
  <c r="X332" i="1183"/>
  <c r="W332" i="1183"/>
  <c r="AQ336" i="1183"/>
  <c r="AB309" i="1173"/>
  <c r="AA309" i="1173"/>
  <c r="AC309" i="1173"/>
  <c r="AD308" i="1173"/>
  <c r="AQ312" i="1173"/>
  <c r="AC335" i="1183" l="1"/>
  <c r="AA335" i="1183"/>
  <c r="AB335" i="1183"/>
  <c r="R335" i="1183" s="1"/>
  <c r="R334" i="1183"/>
  <c r="AM333" i="1183"/>
  <c r="AM332" i="1183"/>
  <c r="AQ337" i="1183"/>
  <c r="AD309" i="1173"/>
  <c r="AA310" i="1173"/>
  <c r="AB310" i="1173"/>
  <c r="AC310" i="1173"/>
  <c r="AQ313" i="1173"/>
  <c r="X334" i="1183" l="1"/>
  <c r="V334" i="1183"/>
  <c r="AM334" i="1183" s="1"/>
  <c r="W334" i="1183"/>
  <c r="AL334" i="1183"/>
  <c r="V335" i="1183"/>
  <c r="X335" i="1183"/>
  <c r="W335" i="1183"/>
  <c r="AM335" i="1183"/>
  <c r="AL335" i="1183"/>
  <c r="AA336" i="1183"/>
  <c r="AB336" i="1183"/>
  <c r="R336" i="1183" s="1"/>
  <c r="AC336" i="1183"/>
  <c r="AD336" i="1183" s="1"/>
  <c r="AD335" i="1183"/>
  <c r="AQ338" i="1183"/>
  <c r="AD310" i="1173"/>
  <c r="AB311" i="1173"/>
  <c r="AC311" i="1173"/>
  <c r="AA311" i="1173"/>
  <c r="AQ314" i="1173"/>
  <c r="V336" i="1183" l="1"/>
  <c r="AM336" i="1183" s="1"/>
  <c r="X336" i="1183"/>
  <c r="W336" i="1183"/>
  <c r="AB337" i="1183"/>
  <c r="AC337" i="1183"/>
  <c r="AD337" i="1183" s="1"/>
  <c r="AA337" i="1183"/>
  <c r="AQ339" i="1183"/>
  <c r="AD311" i="1173"/>
  <c r="AB312" i="1173"/>
  <c r="AA312" i="1173"/>
  <c r="AC312" i="1173"/>
  <c r="AQ315" i="1173"/>
  <c r="R337" i="1183" l="1"/>
  <c r="AL336" i="1183"/>
  <c r="AA338" i="1183"/>
  <c r="AC338" i="1183"/>
  <c r="AD338" i="1183" s="1"/>
  <c r="AB338" i="1183"/>
  <c r="R338" i="1183" s="1"/>
  <c r="AQ340" i="1183"/>
  <c r="AD312" i="1173"/>
  <c r="AB313" i="1173"/>
  <c r="AC313" i="1173"/>
  <c r="AA313" i="1173"/>
  <c r="AQ316" i="1173"/>
  <c r="AB339" i="1183" l="1"/>
  <c r="AA339" i="1183"/>
  <c r="AC339" i="1183"/>
  <c r="AD339" i="1183" s="1"/>
  <c r="V338" i="1183"/>
  <c r="AL338" i="1183" s="1"/>
  <c r="X338" i="1183"/>
  <c r="W338" i="1183"/>
  <c r="AM338" i="1183"/>
  <c r="V337" i="1183"/>
  <c r="AM337" i="1183" s="1"/>
  <c r="W337" i="1183"/>
  <c r="X337" i="1183"/>
  <c r="AL337" i="1183"/>
  <c r="AQ341" i="1183"/>
  <c r="AD313" i="1173"/>
  <c r="AA314" i="1173"/>
  <c r="AB314" i="1173"/>
  <c r="AC314" i="1173"/>
  <c r="AQ317" i="1173"/>
  <c r="AB340" i="1183" l="1"/>
  <c r="AC340" i="1183"/>
  <c r="AD340" i="1183" s="1"/>
  <c r="AA340" i="1183"/>
  <c r="R339" i="1183"/>
  <c r="AQ342" i="1183"/>
  <c r="AD314" i="1173"/>
  <c r="AB315" i="1173"/>
  <c r="AA315" i="1173"/>
  <c r="AC315" i="1173"/>
  <c r="AQ318" i="1173"/>
  <c r="V339" i="1183" l="1"/>
  <c r="AL339" i="1183" s="1"/>
  <c r="X339" i="1183"/>
  <c r="AM339" i="1183"/>
  <c r="W339" i="1183"/>
  <c r="AB341" i="1183"/>
  <c r="AC341" i="1183"/>
  <c r="AD341" i="1183" s="1"/>
  <c r="AA341" i="1183"/>
  <c r="R340" i="1183"/>
  <c r="AQ343" i="1183"/>
  <c r="AD315" i="1173"/>
  <c r="AB316" i="1173"/>
  <c r="AC316" i="1173"/>
  <c r="AA316" i="1173"/>
  <c r="AQ319" i="1173"/>
  <c r="R341" i="1183" l="1"/>
  <c r="V340" i="1183"/>
  <c r="AM340" i="1183" s="1"/>
  <c r="W340" i="1183"/>
  <c r="X340" i="1183"/>
  <c r="AL340" i="1183"/>
  <c r="AC342" i="1183"/>
  <c r="AA342" i="1183"/>
  <c r="AB342" i="1183"/>
  <c r="R342" i="1183" s="1"/>
  <c r="AQ344" i="1183"/>
  <c r="AD316" i="1173"/>
  <c r="AC317" i="1173"/>
  <c r="AB317" i="1173"/>
  <c r="AA317" i="1173"/>
  <c r="AQ320" i="1173"/>
  <c r="V342" i="1183" l="1"/>
  <c r="AL342" i="1183" s="1"/>
  <c r="X342" i="1183"/>
  <c r="W342" i="1183"/>
  <c r="AD342" i="1183"/>
  <c r="AB343" i="1183"/>
  <c r="AC343" i="1183"/>
  <c r="AD343" i="1183" s="1"/>
  <c r="AA343" i="1183"/>
  <c r="X341" i="1183"/>
  <c r="W341" i="1183"/>
  <c r="V341" i="1183"/>
  <c r="AL341" i="1183" s="1"/>
  <c r="AQ345" i="1183"/>
  <c r="AA318" i="1173"/>
  <c r="AC318" i="1173"/>
  <c r="AB318" i="1173"/>
  <c r="AD317" i="1173"/>
  <c r="AQ321" i="1173"/>
  <c r="AB344" i="1183" l="1"/>
  <c r="AC344" i="1183"/>
  <c r="AD344" i="1183" s="1"/>
  <c r="AA344" i="1183"/>
  <c r="AM342" i="1183"/>
  <c r="R343" i="1183"/>
  <c r="AM341" i="1183"/>
  <c r="AQ346" i="1183"/>
  <c r="AD318" i="1173"/>
  <c r="AA319" i="1173"/>
  <c r="AB319" i="1173"/>
  <c r="AC319" i="1173"/>
  <c r="AQ322" i="1173"/>
  <c r="AC345" i="1183" l="1"/>
  <c r="AA345" i="1183"/>
  <c r="AB345" i="1183"/>
  <c r="R345" i="1183" s="1"/>
  <c r="V343" i="1183"/>
  <c r="X343" i="1183"/>
  <c r="AL343" i="1183"/>
  <c r="AM343" i="1183"/>
  <c r="W343" i="1183"/>
  <c r="R344" i="1183"/>
  <c r="AQ347" i="1183"/>
  <c r="AD319" i="1173"/>
  <c r="AA320" i="1173"/>
  <c r="AC320" i="1173"/>
  <c r="AB320" i="1173"/>
  <c r="AQ323" i="1173"/>
  <c r="X344" i="1183" l="1"/>
  <c r="W344" i="1183"/>
  <c r="V344" i="1183"/>
  <c r="AL344" i="1183" s="1"/>
  <c r="AM344" i="1183"/>
  <c r="X345" i="1183"/>
  <c r="V345" i="1183"/>
  <c r="AM345" i="1183" s="1"/>
  <c r="W345" i="1183"/>
  <c r="AC346" i="1183"/>
  <c r="AB346" i="1183"/>
  <c r="R346" i="1183" s="1"/>
  <c r="AA346" i="1183"/>
  <c r="AD345" i="1183"/>
  <c r="AQ348" i="1183"/>
  <c r="AD320" i="1173"/>
  <c r="AB321" i="1173"/>
  <c r="AC321" i="1173"/>
  <c r="AA321" i="1173"/>
  <c r="AQ324" i="1173"/>
  <c r="X346" i="1183" l="1"/>
  <c r="W346" i="1183"/>
  <c r="V346" i="1183"/>
  <c r="AL346" i="1183" s="1"/>
  <c r="AM346" i="1183"/>
  <c r="AC347" i="1183"/>
  <c r="AB347" i="1183"/>
  <c r="R347" i="1183" s="1"/>
  <c r="AA347" i="1183"/>
  <c r="AL345" i="1183"/>
  <c r="AD346" i="1183"/>
  <c r="AQ349" i="1183"/>
  <c r="AD321" i="1173"/>
  <c r="AC322" i="1173"/>
  <c r="AA322" i="1173"/>
  <c r="AB322" i="1173"/>
  <c r="AQ325" i="1173"/>
  <c r="AD347" i="1183" l="1"/>
  <c r="AB348" i="1183"/>
  <c r="AA348" i="1183"/>
  <c r="AC348" i="1183"/>
  <c r="AD348" i="1183" s="1"/>
  <c r="X347" i="1183"/>
  <c r="W347" i="1183"/>
  <c r="V347" i="1183"/>
  <c r="AL347" i="1183" s="1"/>
  <c r="AQ350" i="1183"/>
  <c r="AD322" i="1173"/>
  <c r="AA323" i="1173"/>
  <c r="AB323" i="1173"/>
  <c r="AC323" i="1173"/>
  <c r="AQ326" i="1173"/>
  <c r="AM347" i="1183" l="1"/>
  <c r="AB349" i="1183"/>
  <c r="AC349" i="1183"/>
  <c r="AD349" i="1183" s="1"/>
  <c r="AA349" i="1183"/>
  <c r="R348" i="1183"/>
  <c r="AQ351" i="1183"/>
  <c r="AD323" i="1173"/>
  <c r="AA324" i="1173"/>
  <c r="AC324" i="1173"/>
  <c r="AB324" i="1173"/>
  <c r="AQ327" i="1173"/>
  <c r="AC350" i="1183" l="1"/>
  <c r="AB350" i="1183"/>
  <c r="R350" i="1183" s="1"/>
  <c r="AA350" i="1183"/>
  <c r="R349" i="1183"/>
  <c r="V348" i="1183"/>
  <c r="AL348" i="1183" s="1"/>
  <c r="X348" i="1183"/>
  <c r="W348" i="1183"/>
  <c r="AM348" i="1183"/>
  <c r="AQ352" i="1183"/>
  <c r="AD324" i="1173"/>
  <c r="AC325" i="1173"/>
  <c r="AA325" i="1173"/>
  <c r="AB325" i="1173"/>
  <c r="AQ328" i="1173"/>
  <c r="V349" i="1183" l="1"/>
  <c r="AL349" i="1183" s="1"/>
  <c r="W349" i="1183"/>
  <c r="X349" i="1183"/>
  <c r="AB351" i="1183"/>
  <c r="AC351" i="1183"/>
  <c r="AD351" i="1183" s="1"/>
  <c r="AA351" i="1183"/>
  <c r="X350" i="1183"/>
  <c r="V350" i="1183"/>
  <c r="AM350" i="1183" s="1"/>
  <c r="W350" i="1183"/>
  <c r="AL350" i="1183"/>
  <c r="AD350" i="1183"/>
  <c r="AQ353" i="1183"/>
  <c r="AD325" i="1173"/>
  <c r="AB326" i="1173"/>
  <c r="AC326" i="1173"/>
  <c r="AA326" i="1173"/>
  <c r="AQ329" i="1173"/>
  <c r="R351" i="1183" l="1"/>
  <c r="AM349" i="1183"/>
  <c r="AC352" i="1183"/>
  <c r="AB352" i="1183"/>
  <c r="R352" i="1183" s="1"/>
  <c r="AA352" i="1183"/>
  <c r="AQ354" i="1183"/>
  <c r="AD326" i="1173"/>
  <c r="AA327" i="1173"/>
  <c r="AC327" i="1173"/>
  <c r="AB327" i="1173"/>
  <c r="AQ330" i="1173"/>
  <c r="AA353" i="1183" l="1"/>
  <c r="AC353" i="1183"/>
  <c r="AB353" i="1183"/>
  <c r="R353" i="1183" s="1"/>
  <c r="X352" i="1183"/>
  <c r="V352" i="1183"/>
  <c r="AM352" i="1183" s="1"/>
  <c r="W352" i="1183"/>
  <c r="AL352" i="1183"/>
  <c r="AD352" i="1183"/>
  <c r="V351" i="1183"/>
  <c r="AM351" i="1183" s="1"/>
  <c r="W351" i="1183"/>
  <c r="X351" i="1183"/>
  <c r="AQ355" i="1183"/>
  <c r="AD327" i="1173"/>
  <c r="AB328" i="1173"/>
  <c r="AC328" i="1173"/>
  <c r="AA328" i="1173"/>
  <c r="AQ331" i="1173"/>
  <c r="AL351" i="1183" l="1"/>
  <c r="V353" i="1183"/>
  <c r="AL353" i="1183" s="1"/>
  <c r="X353" i="1183"/>
  <c r="AM353" i="1183"/>
  <c r="W353" i="1183"/>
  <c r="AD353" i="1183"/>
  <c r="AC354" i="1183"/>
  <c r="AB354" i="1183"/>
  <c r="R354" i="1183" s="1"/>
  <c r="AA354" i="1183"/>
  <c r="AQ356" i="1183"/>
  <c r="AD328" i="1173"/>
  <c r="AA329" i="1173"/>
  <c r="AC329" i="1173"/>
  <c r="AB329" i="1173"/>
  <c r="AQ332" i="1173"/>
  <c r="V354" i="1183" l="1"/>
  <c r="AL354" i="1183"/>
  <c r="W354" i="1183"/>
  <c r="AM354" i="1183"/>
  <c r="X354" i="1183"/>
  <c r="AD354" i="1183"/>
  <c r="AB355" i="1183"/>
  <c r="AC355" i="1183"/>
  <c r="AD355" i="1183" s="1"/>
  <c r="AA355" i="1183"/>
  <c r="AQ357" i="1183"/>
  <c r="AD329" i="1173"/>
  <c r="AC330" i="1173"/>
  <c r="AA330" i="1173"/>
  <c r="AB330" i="1173"/>
  <c r="AQ333" i="1173"/>
  <c r="AB356" i="1183" l="1"/>
  <c r="AA356" i="1183"/>
  <c r="AC356" i="1183"/>
  <c r="AD356" i="1183" s="1"/>
  <c r="R355" i="1183"/>
  <c r="AQ358" i="1183"/>
  <c r="AC331" i="1173"/>
  <c r="AA331" i="1173"/>
  <c r="AB331" i="1173"/>
  <c r="AD330" i="1173"/>
  <c r="AQ334" i="1173"/>
  <c r="V355" i="1183" l="1"/>
  <c r="W355" i="1183"/>
  <c r="X355" i="1183"/>
  <c r="AL355" i="1183"/>
  <c r="AM355" i="1183"/>
  <c r="AB357" i="1183"/>
  <c r="AC357" i="1183"/>
  <c r="AD357" i="1183" s="1"/>
  <c r="AA357" i="1183"/>
  <c r="R356" i="1183"/>
  <c r="AQ359" i="1183"/>
  <c r="AC332" i="1173"/>
  <c r="AB332" i="1173"/>
  <c r="AA332" i="1173"/>
  <c r="AD331" i="1173"/>
  <c r="AQ335" i="1173"/>
  <c r="R357" i="1183" l="1"/>
  <c r="AB358" i="1183"/>
  <c r="AA358" i="1183"/>
  <c r="AC358" i="1183"/>
  <c r="AD358" i="1183" s="1"/>
  <c r="W356" i="1183"/>
  <c r="V356" i="1183"/>
  <c r="AL356" i="1183" s="1"/>
  <c r="X356" i="1183"/>
  <c r="AQ360" i="1183"/>
  <c r="AB333" i="1173"/>
  <c r="AA333" i="1173"/>
  <c r="AC333" i="1173"/>
  <c r="AD332" i="1173"/>
  <c r="AQ336" i="1173"/>
  <c r="AM356" i="1183" l="1"/>
  <c r="AC359" i="1183"/>
  <c r="AA359" i="1183"/>
  <c r="AB359" i="1183"/>
  <c r="R359" i="1183" s="1"/>
  <c r="R358" i="1183"/>
  <c r="W357" i="1183"/>
  <c r="X357" i="1183"/>
  <c r="V357" i="1183"/>
  <c r="AM357" i="1183" s="1"/>
  <c r="AQ361" i="1183"/>
  <c r="AD333" i="1173"/>
  <c r="AB334" i="1173"/>
  <c r="AA334" i="1173"/>
  <c r="AC334" i="1173"/>
  <c r="AQ337" i="1173"/>
  <c r="W358" i="1183" l="1"/>
  <c r="X358" i="1183"/>
  <c r="V358" i="1183"/>
  <c r="AM358" i="1183"/>
  <c r="AL358" i="1183"/>
  <c r="W359" i="1183"/>
  <c r="V359" i="1183"/>
  <c r="AM359" i="1183" s="1"/>
  <c r="X359" i="1183"/>
  <c r="AL359" i="1183"/>
  <c r="AC360" i="1183"/>
  <c r="AA360" i="1183"/>
  <c r="AB360" i="1183"/>
  <c r="R360" i="1183" s="1"/>
  <c r="AD359" i="1183"/>
  <c r="AL357" i="1183"/>
  <c r="AQ362" i="1183"/>
  <c r="AD334" i="1173"/>
  <c r="AB335" i="1173"/>
  <c r="AC335" i="1173"/>
  <c r="AA335" i="1173"/>
  <c r="AQ338" i="1173"/>
  <c r="AA361" i="1183" l="1"/>
  <c r="AC361" i="1183"/>
  <c r="AB361" i="1183"/>
  <c r="R361" i="1183" s="1"/>
  <c r="V360" i="1183"/>
  <c r="AL360" i="1183"/>
  <c r="X360" i="1183"/>
  <c r="W360" i="1183"/>
  <c r="AM360" i="1183"/>
  <c r="AD360" i="1183"/>
  <c r="AQ363" i="1183"/>
  <c r="AD335" i="1173"/>
  <c r="AA336" i="1173"/>
  <c r="AC336" i="1173"/>
  <c r="AB336" i="1173"/>
  <c r="AQ339" i="1173"/>
  <c r="V361" i="1183" l="1"/>
  <c r="AL361" i="1183" s="1"/>
  <c r="AM361" i="1183"/>
  <c r="X361" i="1183"/>
  <c r="W361" i="1183"/>
  <c r="AD361" i="1183"/>
  <c r="AA362" i="1183"/>
  <c r="AB362" i="1183"/>
  <c r="AC362" i="1183"/>
  <c r="AD362" i="1183" s="1"/>
  <c r="AQ364" i="1183"/>
  <c r="AD336" i="1173"/>
  <c r="AB337" i="1173"/>
  <c r="AC337" i="1173"/>
  <c r="AA337" i="1173"/>
  <c r="AQ340" i="1173"/>
  <c r="AA363" i="1183" l="1"/>
  <c r="AC363" i="1183"/>
  <c r="AB363" i="1183"/>
  <c r="R363" i="1183" s="1"/>
  <c r="R362" i="1183"/>
  <c r="AQ365" i="1183"/>
  <c r="AD337" i="1173"/>
  <c r="AC338" i="1173"/>
  <c r="AB338" i="1173"/>
  <c r="AA338" i="1173"/>
  <c r="AQ341" i="1173"/>
  <c r="X362" i="1183" l="1"/>
  <c r="V362" i="1183"/>
  <c r="AM362" i="1183" s="1"/>
  <c r="W362" i="1183"/>
  <c r="AL362" i="1183"/>
  <c r="V363" i="1183"/>
  <c r="AM363" i="1183"/>
  <c r="X363" i="1183"/>
  <c r="AL363" i="1183"/>
  <c r="W363" i="1183"/>
  <c r="AD363" i="1183"/>
  <c r="AB364" i="1183"/>
  <c r="R364" i="1183" s="1"/>
  <c r="AC364" i="1183"/>
  <c r="AD364" i="1183" s="1"/>
  <c r="AA364" i="1183"/>
  <c r="AQ366" i="1183"/>
  <c r="AB339" i="1173"/>
  <c r="AA339" i="1173"/>
  <c r="AC339" i="1173"/>
  <c r="AD338" i="1173"/>
  <c r="AQ342" i="1173"/>
  <c r="V364" i="1183" l="1"/>
  <c r="AL364" i="1183" s="1"/>
  <c r="X364" i="1183"/>
  <c r="W364" i="1183"/>
  <c r="AM364" i="1183"/>
  <c r="AB365" i="1183"/>
  <c r="AC365" i="1183"/>
  <c r="AD365" i="1183" s="1"/>
  <c r="AA365" i="1183"/>
  <c r="AQ367" i="1183"/>
  <c r="AD339" i="1173"/>
  <c r="AB340" i="1173"/>
  <c r="AC340" i="1173"/>
  <c r="AA340" i="1173"/>
  <c r="AQ343" i="1173"/>
  <c r="R365" i="1183" l="1"/>
  <c r="AB366" i="1183"/>
  <c r="AA366" i="1183"/>
  <c r="AC366" i="1183"/>
  <c r="AD366" i="1183" s="1"/>
  <c r="AQ368" i="1183"/>
  <c r="AD340" i="1173"/>
  <c r="AA341" i="1173"/>
  <c r="AC341" i="1173"/>
  <c r="AB341" i="1173"/>
  <c r="AQ344" i="1173"/>
  <c r="AC367" i="1183" l="1"/>
  <c r="AB367" i="1183"/>
  <c r="R367" i="1183" s="1"/>
  <c r="AA367" i="1183"/>
  <c r="R366" i="1183"/>
  <c r="V365" i="1183"/>
  <c r="AL365" i="1183" s="1"/>
  <c r="X365" i="1183"/>
  <c r="AM365" i="1183"/>
  <c r="W365" i="1183"/>
  <c r="AQ369" i="1183"/>
  <c r="AD341" i="1173"/>
  <c r="AA342" i="1173"/>
  <c r="AB342" i="1173"/>
  <c r="AC342" i="1173"/>
  <c r="AQ345" i="1173"/>
  <c r="V366" i="1183" l="1"/>
  <c r="AL366" i="1183" s="1"/>
  <c r="X366" i="1183"/>
  <c r="AM366" i="1183"/>
  <c r="W366" i="1183"/>
  <c r="AB368" i="1183"/>
  <c r="AC368" i="1183"/>
  <c r="AD368" i="1183" s="1"/>
  <c r="AA368" i="1183"/>
  <c r="V367" i="1183"/>
  <c r="AM367" i="1183" s="1"/>
  <c r="X367" i="1183"/>
  <c r="W367" i="1183"/>
  <c r="AL367" i="1183"/>
  <c r="AD367" i="1183"/>
  <c r="AQ370" i="1183"/>
  <c r="AD342" i="1173"/>
  <c r="AA343" i="1173"/>
  <c r="AC343" i="1173"/>
  <c r="AB343" i="1173"/>
  <c r="AQ346" i="1173"/>
  <c r="R368" i="1183" l="1"/>
  <c r="AA369" i="1183"/>
  <c r="AB369" i="1183"/>
  <c r="AC369" i="1183"/>
  <c r="AD369" i="1183" s="1"/>
  <c r="AQ371" i="1183"/>
  <c r="AD343" i="1173"/>
  <c r="AC344" i="1173"/>
  <c r="AA344" i="1173"/>
  <c r="AB344" i="1173"/>
  <c r="AQ347" i="1173"/>
  <c r="R369" i="1183" l="1"/>
  <c r="AC370" i="1183"/>
  <c r="AB370" i="1183"/>
  <c r="R370" i="1183" s="1"/>
  <c r="AA370" i="1183"/>
  <c r="X368" i="1183"/>
  <c r="V368" i="1183"/>
  <c r="AL368" i="1183" s="1"/>
  <c r="W368" i="1183"/>
  <c r="AQ372" i="1183"/>
  <c r="AD344" i="1173"/>
  <c r="AB345" i="1173"/>
  <c r="AA345" i="1173"/>
  <c r="AC345" i="1173"/>
  <c r="AD345" i="1173" s="1"/>
  <c r="AQ348" i="1173"/>
  <c r="AM368" i="1183" l="1"/>
  <c r="AC371" i="1183"/>
  <c r="AA371" i="1183"/>
  <c r="AB371" i="1183"/>
  <c r="R371" i="1183" s="1"/>
  <c r="W370" i="1183"/>
  <c r="V370" i="1183"/>
  <c r="X370" i="1183"/>
  <c r="AM370" i="1183"/>
  <c r="AL370" i="1183"/>
  <c r="AD370" i="1183"/>
  <c r="V369" i="1183"/>
  <c r="AL369" i="1183" s="1"/>
  <c r="W369" i="1183"/>
  <c r="X369" i="1183"/>
  <c r="AQ373" i="1183"/>
  <c r="AC346" i="1173"/>
  <c r="AB346" i="1173"/>
  <c r="AA346" i="1173"/>
  <c r="AQ349" i="1173"/>
  <c r="X371" i="1183" l="1"/>
  <c r="W371" i="1183"/>
  <c r="V371" i="1183"/>
  <c r="AL371" i="1183" s="1"/>
  <c r="AM371" i="1183"/>
  <c r="AM369" i="1183"/>
  <c r="AB372" i="1183"/>
  <c r="AC372" i="1183"/>
  <c r="AD372" i="1183" s="1"/>
  <c r="AA372" i="1183"/>
  <c r="AD371" i="1183"/>
  <c r="AQ374" i="1183"/>
  <c r="AC347" i="1173"/>
  <c r="AA347" i="1173"/>
  <c r="AB347" i="1173"/>
  <c r="AD346" i="1173"/>
  <c r="AQ350" i="1173"/>
  <c r="AC373" i="1183" l="1"/>
  <c r="AA373" i="1183"/>
  <c r="AB373" i="1183"/>
  <c r="R373" i="1183" s="1"/>
  <c r="R372" i="1183"/>
  <c r="AQ375" i="1183"/>
  <c r="AA348" i="1173"/>
  <c r="AC348" i="1173"/>
  <c r="AB348" i="1173"/>
  <c r="AD347" i="1173"/>
  <c r="AQ351" i="1173"/>
  <c r="V372" i="1183" l="1"/>
  <c r="AL372" i="1183" s="1"/>
  <c r="W372" i="1183"/>
  <c r="X372" i="1183"/>
  <c r="AM372" i="1183"/>
  <c r="V373" i="1183"/>
  <c r="AL373" i="1183" s="1"/>
  <c r="AM373" i="1183"/>
  <c r="X373" i="1183"/>
  <c r="W373" i="1183"/>
  <c r="AB374" i="1183"/>
  <c r="AA374" i="1183"/>
  <c r="AC374" i="1183"/>
  <c r="AD374" i="1183" s="1"/>
  <c r="AD373" i="1183"/>
  <c r="AQ376" i="1183"/>
  <c r="AD348" i="1173"/>
  <c r="AC349" i="1173"/>
  <c r="AB349" i="1173"/>
  <c r="AA349" i="1173"/>
  <c r="AQ352" i="1173"/>
  <c r="R374" i="1183" l="1"/>
  <c r="AC375" i="1183"/>
  <c r="AB375" i="1183"/>
  <c r="R375" i="1183" s="1"/>
  <c r="AA375" i="1183"/>
  <c r="AQ377" i="1183"/>
  <c r="AD349" i="1173"/>
  <c r="AA350" i="1173"/>
  <c r="AB350" i="1173"/>
  <c r="AC350" i="1173"/>
  <c r="AQ353" i="1173"/>
  <c r="AA376" i="1183" l="1"/>
  <c r="AB376" i="1183"/>
  <c r="AC376" i="1183"/>
  <c r="AD376" i="1183" s="1"/>
  <c r="V375" i="1183"/>
  <c r="AM375" i="1183"/>
  <c r="W375" i="1183"/>
  <c r="X375" i="1183"/>
  <c r="AL375" i="1183"/>
  <c r="AD375" i="1183"/>
  <c r="W374" i="1183"/>
  <c r="X374" i="1183"/>
  <c r="V374" i="1183"/>
  <c r="AM374" i="1183" s="1"/>
  <c r="AQ378" i="1183"/>
  <c r="AD350" i="1173"/>
  <c r="AC351" i="1173"/>
  <c r="AB351" i="1173"/>
  <c r="AA351" i="1173"/>
  <c r="AQ354" i="1173"/>
  <c r="R376" i="1183" l="1"/>
  <c r="AL374" i="1183"/>
  <c r="AB377" i="1183"/>
  <c r="AA377" i="1183"/>
  <c r="AC377" i="1183"/>
  <c r="AD377" i="1183" s="1"/>
  <c r="AQ379" i="1183"/>
  <c r="AB352" i="1173"/>
  <c r="AC352" i="1173"/>
  <c r="AA352" i="1173"/>
  <c r="AD351" i="1173"/>
  <c r="AQ355" i="1173"/>
  <c r="AC378" i="1183" l="1"/>
  <c r="AB378" i="1183"/>
  <c r="R378" i="1183" s="1"/>
  <c r="AA378" i="1183"/>
  <c r="R377" i="1183"/>
  <c r="V376" i="1183"/>
  <c r="AM376" i="1183" s="1"/>
  <c r="X376" i="1183"/>
  <c r="W376" i="1183"/>
  <c r="AL376" i="1183"/>
  <c r="AQ380" i="1183"/>
  <c r="AD352" i="1173"/>
  <c r="AC353" i="1173"/>
  <c r="AB353" i="1173"/>
  <c r="AA353" i="1173"/>
  <c r="AQ356" i="1173"/>
  <c r="W377" i="1183" l="1"/>
  <c r="X377" i="1183"/>
  <c r="V377" i="1183"/>
  <c r="AM377" i="1183" s="1"/>
  <c r="AA379" i="1183"/>
  <c r="AC379" i="1183"/>
  <c r="AB379" i="1183"/>
  <c r="R379" i="1183" s="1"/>
  <c r="V378" i="1183"/>
  <c r="AL378" i="1183" s="1"/>
  <c r="X378" i="1183"/>
  <c r="W378" i="1183"/>
  <c r="AM378" i="1183"/>
  <c r="AD378" i="1183"/>
  <c r="AQ381" i="1183"/>
  <c r="AA354" i="1173"/>
  <c r="AC354" i="1173"/>
  <c r="AB354" i="1173"/>
  <c r="AD353" i="1173"/>
  <c r="AQ357" i="1173"/>
  <c r="AA380" i="1183" l="1"/>
  <c r="AC380" i="1183"/>
  <c r="AB380" i="1183"/>
  <c r="R380" i="1183" s="1"/>
  <c r="V379" i="1183"/>
  <c r="AL379" i="1183" s="1"/>
  <c r="X379" i="1183"/>
  <c r="W379" i="1183"/>
  <c r="AM379" i="1183"/>
  <c r="AL377" i="1183"/>
  <c r="AD379" i="1183"/>
  <c r="AQ382" i="1183"/>
  <c r="AD354" i="1173"/>
  <c r="AA355" i="1173"/>
  <c r="AB355" i="1173"/>
  <c r="AC355" i="1173"/>
  <c r="AQ358" i="1173"/>
  <c r="V380" i="1183" l="1"/>
  <c r="W380" i="1183"/>
  <c r="X380" i="1183"/>
  <c r="AL380" i="1183"/>
  <c r="AM380" i="1183"/>
  <c r="AD380" i="1183"/>
  <c r="AC381" i="1183"/>
  <c r="AD381" i="1183" s="1"/>
  <c r="AB381" i="1183"/>
  <c r="R381" i="1183" s="1"/>
  <c r="AA381" i="1183"/>
  <c r="AQ383" i="1183"/>
  <c r="AD355" i="1173"/>
  <c r="AC356" i="1173"/>
  <c r="AB356" i="1173"/>
  <c r="AA356" i="1173"/>
  <c r="AQ359" i="1173"/>
  <c r="AC382" i="1183" l="1"/>
  <c r="AA382" i="1183"/>
  <c r="AB382" i="1183"/>
  <c r="R382" i="1183" s="1"/>
  <c r="V381" i="1183"/>
  <c r="AL381" i="1183" s="1"/>
  <c r="X381" i="1183"/>
  <c r="W381" i="1183"/>
  <c r="AM381" i="1183"/>
  <c r="AQ384" i="1183"/>
  <c r="AA357" i="1173"/>
  <c r="AB357" i="1173"/>
  <c r="AC357" i="1173"/>
  <c r="AD356" i="1173"/>
  <c r="AQ360" i="1173"/>
  <c r="V382" i="1183" l="1"/>
  <c r="AL382" i="1183"/>
  <c r="X382" i="1183"/>
  <c r="AM382" i="1183"/>
  <c r="W382" i="1183"/>
  <c r="AC383" i="1183"/>
  <c r="AD383" i="1183" s="1"/>
  <c r="AB383" i="1183"/>
  <c r="R383" i="1183" s="1"/>
  <c r="AA383" i="1183"/>
  <c r="AD382" i="1183"/>
  <c r="AQ385" i="1183"/>
  <c r="AD357" i="1173"/>
  <c r="AA358" i="1173"/>
  <c r="AC358" i="1173"/>
  <c r="AB358" i="1173"/>
  <c r="AQ361" i="1173"/>
  <c r="W383" i="1183" l="1"/>
  <c r="X383" i="1183"/>
  <c r="V383" i="1183"/>
  <c r="AM383" i="1183" s="1"/>
  <c r="AL383" i="1183"/>
  <c r="AB384" i="1183"/>
  <c r="AC384" i="1183"/>
  <c r="AD384" i="1183" s="1"/>
  <c r="AA384" i="1183"/>
  <c r="AQ386" i="1183"/>
  <c r="AD358" i="1173"/>
  <c r="AA359" i="1173"/>
  <c r="AC359" i="1173"/>
  <c r="AB359" i="1173"/>
  <c r="AQ362" i="1173"/>
  <c r="R384" i="1183" l="1"/>
  <c r="AC385" i="1183"/>
  <c r="AA385" i="1183"/>
  <c r="AB385" i="1183"/>
  <c r="R385" i="1183" s="1"/>
  <c r="AQ387" i="1183"/>
  <c r="AD359" i="1173"/>
  <c r="AA360" i="1173"/>
  <c r="AC360" i="1173"/>
  <c r="AB360" i="1173"/>
  <c r="AQ363" i="1173"/>
  <c r="X385" i="1183" l="1"/>
  <c r="V385" i="1183"/>
  <c r="AL385" i="1183" s="1"/>
  <c r="W385" i="1183"/>
  <c r="AM385" i="1183"/>
  <c r="AA386" i="1183"/>
  <c r="AC386" i="1183"/>
  <c r="AD386" i="1183" s="1"/>
  <c r="AB386" i="1183"/>
  <c r="R386" i="1183" s="1"/>
  <c r="AD385" i="1183"/>
  <c r="V384" i="1183"/>
  <c r="AL384" i="1183" s="1"/>
  <c r="X384" i="1183"/>
  <c r="W384" i="1183"/>
  <c r="AM384" i="1183"/>
  <c r="AQ388" i="1183"/>
  <c r="AD360" i="1173"/>
  <c r="AC361" i="1173"/>
  <c r="AA361" i="1173"/>
  <c r="AB361" i="1173"/>
  <c r="AQ364" i="1173"/>
  <c r="W386" i="1183" l="1"/>
  <c r="V386" i="1183"/>
  <c r="AL386" i="1183" s="1"/>
  <c r="X386" i="1183"/>
  <c r="AM386" i="1183"/>
  <c r="AC387" i="1183"/>
  <c r="AA387" i="1183"/>
  <c r="AB387" i="1183"/>
  <c r="R387" i="1183" s="1"/>
  <c r="AQ389" i="1183"/>
  <c r="AC362" i="1173"/>
  <c r="AA362" i="1173"/>
  <c r="AB362" i="1173"/>
  <c r="AD361" i="1173"/>
  <c r="AQ365" i="1173"/>
  <c r="AD387" i="1183" l="1"/>
  <c r="V387" i="1183"/>
  <c r="AM387" i="1183" s="1"/>
  <c r="AL387" i="1183"/>
  <c r="X387" i="1183"/>
  <c r="W387" i="1183"/>
  <c r="AC388" i="1183"/>
  <c r="AA388" i="1183"/>
  <c r="AB388" i="1183"/>
  <c r="R388" i="1183" s="1"/>
  <c r="AQ390" i="1183"/>
  <c r="AC363" i="1173"/>
  <c r="AB363" i="1173"/>
  <c r="AA363" i="1173"/>
  <c r="AD362" i="1173"/>
  <c r="AQ366" i="1173"/>
  <c r="AD388" i="1183" l="1"/>
  <c r="X388" i="1183"/>
  <c r="W388" i="1183"/>
  <c r="V388" i="1183"/>
  <c r="AL388" i="1183" s="1"/>
  <c r="AA389" i="1183"/>
  <c r="AB389" i="1183"/>
  <c r="AC389" i="1183"/>
  <c r="AD389" i="1183" s="1"/>
  <c r="AQ391" i="1183"/>
  <c r="AD363" i="1173"/>
  <c r="AA364" i="1173"/>
  <c r="AC364" i="1173"/>
  <c r="AB364" i="1173"/>
  <c r="AQ367" i="1173"/>
  <c r="AM388" i="1183" l="1"/>
  <c r="R389" i="1183"/>
  <c r="AA390" i="1183"/>
  <c r="AB390" i="1183"/>
  <c r="AC390" i="1183"/>
  <c r="AD390" i="1183" s="1"/>
  <c r="AQ392" i="1183"/>
  <c r="AD364" i="1173"/>
  <c r="AB365" i="1173"/>
  <c r="AC365" i="1173"/>
  <c r="AA365" i="1173"/>
  <c r="AQ368" i="1173"/>
  <c r="R390" i="1183" l="1"/>
  <c r="AC391" i="1183"/>
  <c r="AA391" i="1183"/>
  <c r="AB391" i="1183"/>
  <c r="R391" i="1183" s="1"/>
  <c r="X389" i="1183"/>
  <c r="V389" i="1183"/>
  <c r="AM389" i="1183" s="1"/>
  <c r="W389" i="1183"/>
  <c r="AQ393" i="1183"/>
  <c r="AD365" i="1173"/>
  <c r="AB366" i="1173"/>
  <c r="AA366" i="1173"/>
  <c r="AC366" i="1173"/>
  <c r="AQ369" i="1173"/>
  <c r="V391" i="1183" l="1"/>
  <c r="AL391" i="1183" s="1"/>
  <c r="X391" i="1183"/>
  <c r="W391" i="1183"/>
  <c r="AM391" i="1183"/>
  <c r="AL389" i="1183"/>
  <c r="AC392" i="1183"/>
  <c r="AD392" i="1183" s="1"/>
  <c r="AB392" i="1183"/>
  <c r="R392" i="1183" s="1"/>
  <c r="AA392" i="1183"/>
  <c r="AD391" i="1183"/>
  <c r="V390" i="1183"/>
  <c r="AM390" i="1183" s="1"/>
  <c r="X390" i="1183"/>
  <c r="W390" i="1183"/>
  <c r="AQ394" i="1183"/>
  <c r="AD366" i="1173"/>
  <c r="AC367" i="1173"/>
  <c r="AB367" i="1173"/>
  <c r="AA367" i="1173"/>
  <c r="AQ370" i="1173"/>
  <c r="AC393" i="1183" l="1"/>
  <c r="AA393" i="1183"/>
  <c r="AB393" i="1183"/>
  <c r="R393" i="1183" s="1"/>
  <c r="V392" i="1183"/>
  <c r="AL392" i="1183" s="1"/>
  <c r="W392" i="1183"/>
  <c r="X392" i="1183"/>
  <c r="AM392" i="1183"/>
  <c r="AL390" i="1183"/>
  <c r="AQ395" i="1183"/>
  <c r="AC368" i="1173"/>
  <c r="AB368" i="1173"/>
  <c r="AA368" i="1173"/>
  <c r="AD367" i="1173"/>
  <c r="AQ371" i="1173"/>
  <c r="W393" i="1183" l="1"/>
  <c r="V393" i="1183"/>
  <c r="AM393" i="1183"/>
  <c r="AL393" i="1183"/>
  <c r="X393" i="1183"/>
  <c r="AC394" i="1183"/>
  <c r="AA394" i="1183"/>
  <c r="AB394" i="1183"/>
  <c r="R394" i="1183" s="1"/>
  <c r="AD393" i="1183"/>
  <c r="AQ396" i="1183"/>
  <c r="AC369" i="1173"/>
  <c r="AB369" i="1173"/>
  <c r="AA369" i="1173"/>
  <c r="AD368" i="1173"/>
  <c r="AQ372" i="1173"/>
  <c r="X394" i="1183" l="1"/>
  <c r="V394" i="1183"/>
  <c r="AM394" i="1183" s="1"/>
  <c r="W394" i="1183"/>
  <c r="AL394" i="1183"/>
  <c r="AD394" i="1183"/>
  <c r="AC395" i="1183"/>
  <c r="AB395" i="1183"/>
  <c r="R395" i="1183" s="1"/>
  <c r="AA395" i="1183"/>
  <c r="AQ397" i="1183"/>
  <c r="AB370" i="1173"/>
  <c r="AA370" i="1173"/>
  <c r="AC370" i="1173"/>
  <c r="AD369" i="1173"/>
  <c r="AQ373" i="1173"/>
  <c r="AC396" i="1183" l="1"/>
  <c r="AA396" i="1183"/>
  <c r="AB396" i="1183"/>
  <c r="R396" i="1183" s="1"/>
  <c r="AD395" i="1183"/>
  <c r="V395" i="1183"/>
  <c r="AL395" i="1183" s="1"/>
  <c r="W395" i="1183"/>
  <c r="AM395" i="1183"/>
  <c r="X395" i="1183"/>
  <c r="AQ398" i="1183"/>
  <c r="AD370" i="1173"/>
  <c r="AC371" i="1173"/>
  <c r="AB371" i="1173"/>
  <c r="AA371" i="1173"/>
  <c r="AQ374" i="1173"/>
  <c r="V396" i="1183" l="1"/>
  <c r="AL396" i="1183" s="1"/>
  <c r="X396" i="1183"/>
  <c r="W396" i="1183"/>
  <c r="AM396" i="1183"/>
  <c r="AB397" i="1183"/>
  <c r="AA397" i="1183"/>
  <c r="AC397" i="1183"/>
  <c r="AD397" i="1183" s="1"/>
  <c r="AD396" i="1183"/>
  <c r="AQ399" i="1183"/>
  <c r="AC372" i="1173"/>
  <c r="AA372" i="1173"/>
  <c r="AB372" i="1173"/>
  <c r="AD371" i="1173"/>
  <c r="AQ375" i="1173"/>
  <c r="R397" i="1183" l="1"/>
  <c r="AA398" i="1183"/>
  <c r="AB398" i="1183"/>
  <c r="AC398" i="1183"/>
  <c r="AD398" i="1183" s="1"/>
  <c r="AQ400" i="1183"/>
  <c r="AC373" i="1173"/>
  <c r="AA373" i="1173"/>
  <c r="AB373" i="1173"/>
  <c r="AD372" i="1173"/>
  <c r="AQ376" i="1173"/>
  <c r="R398" i="1183" l="1"/>
  <c r="AB399" i="1183"/>
  <c r="AA399" i="1183"/>
  <c r="AC399" i="1183"/>
  <c r="AD399" i="1183" s="1"/>
  <c r="V397" i="1183"/>
  <c r="W397" i="1183"/>
  <c r="X397" i="1183"/>
  <c r="AL397" i="1183"/>
  <c r="AM397" i="1183"/>
  <c r="AQ401" i="1183"/>
  <c r="AA374" i="1173"/>
  <c r="AC374" i="1173"/>
  <c r="AB374" i="1173"/>
  <c r="AD373" i="1173"/>
  <c r="AQ377" i="1173"/>
  <c r="AA400" i="1183" l="1"/>
  <c r="AB400" i="1183"/>
  <c r="AC400" i="1183"/>
  <c r="AD400" i="1183" s="1"/>
  <c r="R399" i="1183"/>
  <c r="V398" i="1183"/>
  <c r="AL398" i="1183" s="1"/>
  <c r="W398" i="1183"/>
  <c r="X398" i="1183"/>
  <c r="AQ402" i="1183"/>
  <c r="AD374" i="1173"/>
  <c r="AB375" i="1173"/>
  <c r="AC375" i="1173"/>
  <c r="AA375" i="1173"/>
  <c r="AQ378" i="1173"/>
  <c r="V399" i="1183" l="1"/>
  <c r="AL399" i="1183" s="1"/>
  <c r="X399" i="1183"/>
  <c r="W399" i="1183"/>
  <c r="AM399" i="1183"/>
  <c r="R400" i="1183"/>
  <c r="AM398" i="1183"/>
  <c r="AB401" i="1183"/>
  <c r="AC401" i="1183"/>
  <c r="AD401" i="1183" s="1"/>
  <c r="AA401" i="1183"/>
  <c r="AQ403" i="1183"/>
  <c r="AD375" i="1173"/>
  <c r="AC376" i="1173"/>
  <c r="AA376" i="1173"/>
  <c r="AB376" i="1173"/>
  <c r="AQ379" i="1173"/>
  <c r="AB402" i="1183" l="1"/>
  <c r="AC402" i="1183"/>
  <c r="AD402" i="1183" s="1"/>
  <c r="AA402" i="1183"/>
  <c r="V400" i="1183"/>
  <c r="AL400" i="1183" s="1"/>
  <c r="W400" i="1183"/>
  <c r="X400" i="1183"/>
  <c r="AM400" i="1183"/>
  <c r="R401" i="1183"/>
  <c r="AQ404" i="1183"/>
  <c r="AA377" i="1173"/>
  <c r="AC377" i="1173"/>
  <c r="AB377" i="1173"/>
  <c r="AD376" i="1173"/>
  <c r="AQ380" i="1173"/>
  <c r="X401" i="1183" l="1"/>
  <c r="V401" i="1183"/>
  <c r="AL401" i="1183" s="1"/>
  <c r="W401" i="1183"/>
  <c r="AM401" i="1183"/>
  <c r="AB403" i="1183"/>
  <c r="AA403" i="1183"/>
  <c r="AC403" i="1183"/>
  <c r="AD403" i="1183" s="1"/>
  <c r="R402" i="1183"/>
  <c r="AQ405" i="1183"/>
  <c r="AD377" i="1173"/>
  <c r="AA378" i="1173"/>
  <c r="AC378" i="1173"/>
  <c r="AB378" i="1173"/>
  <c r="AQ381" i="1173"/>
  <c r="R403" i="1183" l="1"/>
  <c r="W402" i="1183"/>
  <c r="X402" i="1183"/>
  <c r="V402" i="1183"/>
  <c r="AM402" i="1183" s="1"/>
  <c r="AB404" i="1183"/>
  <c r="AA404" i="1183"/>
  <c r="AC404" i="1183"/>
  <c r="AD404" i="1183" s="1"/>
  <c r="AQ406" i="1183"/>
  <c r="AD378" i="1173"/>
  <c r="AC379" i="1173"/>
  <c r="AB379" i="1173"/>
  <c r="AA379" i="1173"/>
  <c r="AQ382" i="1173"/>
  <c r="R404" i="1183" l="1"/>
  <c r="AL402" i="1183"/>
  <c r="AB405" i="1183"/>
  <c r="AC405" i="1183"/>
  <c r="AD405" i="1183" s="1"/>
  <c r="AA405" i="1183"/>
  <c r="V403" i="1183"/>
  <c r="AL403" i="1183" s="1"/>
  <c r="X403" i="1183"/>
  <c r="W403" i="1183"/>
  <c r="AQ407" i="1183"/>
  <c r="AC380" i="1173"/>
  <c r="AB380" i="1173"/>
  <c r="AA380" i="1173"/>
  <c r="AD379" i="1173"/>
  <c r="AQ383" i="1173"/>
  <c r="AA406" i="1183" l="1"/>
  <c r="AC406" i="1183"/>
  <c r="AB406" i="1183"/>
  <c r="R406" i="1183" s="1"/>
  <c r="R405" i="1183"/>
  <c r="AM403" i="1183"/>
  <c r="X404" i="1183"/>
  <c r="W404" i="1183"/>
  <c r="V404" i="1183"/>
  <c r="AM404" i="1183" s="1"/>
  <c r="AQ408" i="1183"/>
  <c r="AD380" i="1173"/>
  <c r="AB381" i="1173"/>
  <c r="AA381" i="1173"/>
  <c r="AC381" i="1173"/>
  <c r="AQ384" i="1173"/>
  <c r="AL404" i="1183" l="1"/>
  <c r="X405" i="1183"/>
  <c r="V405" i="1183"/>
  <c r="AL405" i="1183" s="1"/>
  <c r="W405" i="1183"/>
  <c r="AM405" i="1183"/>
  <c r="X406" i="1183"/>
  <c r="W406" i="1183"/>
  <c r="V406" i="1183"/>
  <c r="AM406" i="1183" s="1"/>
  <c r="AD406" i="1183"/>
  <c r="AB407" i="1183"/>
  <c r="R407" i="1183" s="1"/>
  <c r="AA407" i="1183"/>
  <c r="AC407" i="1183"/>
  <c r="AQ409" i="1183"/>
  <c r="AD381" i="1173"/>
  <c r="AB382" i="1173"/>
  <c r="AC382" i="1173"/>
  <c r="AA382" i="1173"/>
  <c r="AQ385" i="1173"/>
  <c r="AL406" i="1183" l="1"/>
  <c r="V407" i="1183"/>
  <c r="AL407" i="1183" s="1"/>
  <c r="X407" i="1183"/>
  <c r="W407" i="1183"/>
  <c r="AM407" i="1183"/>
  <c r="AD407" i="1183"/>
  <c r="AC408" i="1183"/>
  <c r="AA408" i="1183"/>
  <c r="AB408" i="1183"/>
  <c r="R408" i="1183" s="1"/>
  <c r="AQ410" i="1183"/>
  <c r="AD382" i="1173"/>
  <c r="AB383" i="1173"/>
  <c r="AA383" i="1173"/>
  <c r="AC383" i="1173"/>
  <c r="AQ386" i="1173"/>
  <c r="V408" i="1183" l="1"/>
  <c r="AL408" i="1183" s="1"/>
  <c r="X408" i="1183"/>
  <c r="W408" i="1183"/>
  <c r="AB409" i="1183"/>
  <c r="AC409" i="1183"/>
  <c r="AD409" i="1183" s="1"/>
  <c r="AA409" i="1183"/>
  <c r="AD408" i="1183"/>
  <c r="AQ411" i="1183"/>
  <c r="AD383" i="1173"/>
  <c r="AA384" i="1173"/>
  <c r="AC384" i="1173"/>
  <c r="AB384" i="1173"/>
  <c r="AQ387" i="1173"/>
  <c r="R409" i="1183" l="1"/>
  <c r="AB410" i="1183"/>
  <c r="AA410" i="1183"/>
  <c r="AC410" i="1183"/>
  <c r="AD410" i="1183" s="1"/>
  <c r="AM408" i="1183"/>
  <c r="AQ412" i="1183"/>
  <c r="AB385" i="1173"/>
  <c r="AC385" i="1173"/>
  <c r="AA385" i="1173"/>
  <c r="AD384" i="1173"/>
  <c r="AQ388" i="1173"/>
  <c r="AC411" i="1183" l="1"/>
  <c r="AB411" i="1183"/>
  <c r="R411" i="1183" s="1"/>
  <c r="AA411" i="1183"/>
  <c r="R410" i="1183"/>
  <c r="V409" i="1183"/>
  <c r="W409" i="1183"/>
  <c r="X409" i="1183"/>
  <c r="AL409" i="1183"/>
  <c r="AM409" i="1183"/>
  <c r="AQ413" i="1183"/>
  <c r="AD385" i="1173"/>
  <c r="AC386" i="1173"/>
  <c r="AA386" i="1173"/>
  <c r="AB386" i="1173"/>
  <c r="AQ389" i="1173"/>
  <c r="W410" i="1183" l="1"/>
  <c r="X410" i="1183"/>
  <c r="V410" i="1183"/>
  <c r="AL410" i="1183"/>
  <c r="AM410" i="1183"/>
  <c r="AB412" i="1183"/>
  <c r="AC412" i="1183"/>
  <c r="AD412" i="1183" s="1"/>
  <c r="AA412" i="1183"/>
  <c r="V411" i="1183"/>
  <c r="AL411" i="1183" s="1"/>
  <c r="X411" i="1183"/>
  <c r="W411" i="1183"/>
  <c r="AD411" i="1183"/>
  <c r="AQ414" i="1183"/>
  <c r="AB387" i="1173"/>
  <c r="AA387" i="1173"/>
  <c r="AC387" i="1173"/>
  <c r="AD386" i="1173"/>
  <c r="AQ390" i="1173"/>
  <c r="R412" i="1183" l="1"/>
  <c r="AB413" i="1183"/>
  <c r="AC413" i="1183"/>
  <c r="AD413" i="1183" s="1"/>
  <c r="AA413" i="1183"/>
  <c r="AM411" i="1183"/>
  <c r="AQ415" i="1183"/>
  <c r="AD387" i="1173"/>
  <c r="AB388" i="1173"/>
  <c r="AA388" i="1173"/>
  <c r="AC388" i="1173"/>
  <c r="AQ391" i="1173"/>
  <c r="AB414" i="1183" l="1"/>
  <c r="AC414" i="1183"/>
  <c r="AD414" i="1183" s="1"/>
  <c r="AA414" i="1183"/>
  <c r="R413" i="1183"/>
  <c r="V412" i="1183"/>
  <c r="AL412" i="1183" s="1"/>
  <c r="X412" i="1183"/>
  <c r="W412" i="1183"/>
  <c r="AM412" i="1183"/>
  <c r="AQ416" i="1183"/>
  <c r="AD388" i="1173"/>
  <c r="AB389" i="1173"/>
  <c r="AC389" i="1173"/>
  <c r="AA389" i="1173"/>
  <c r="AQ392" i="1173"/>
  <c r="V413" i="1183" l="1"/>
  <c r="AL413" i="1183" s="1"/>
  <c r="X413" i="1183"/>
  <c r="W413" i="1183"/>
  <c r="AB415" i="1183"/>
  <c r="AA415" i="1183"/>
  <c r="AC415" i="1183"/>
  <c r="AD415" i="1183" s="1"/>
  <c r="R414" i="1183"/>
  <c r="AQ417" i="1183"/>
  <c r="AD389" i="1173"/>
  <c r="AC390" i="1173"/>
  <c r="AA390" i="1173"/>
  <c r="AB390" i="1173"/>
  <c r="AQ393" i="1173"/>
  <c r="R415" i="1183" l="1"/>
  <c r="AM413" i="1183"/>
  <c r="V414" i="1183"/>
  <c r="AM414" i="1183" s="1"/>
  <c r="W414" i="1183"/>
  <c r="X414" i="1183"/>
  <c r="AL414" i="1183"/>
  <c r="AA416" i="1183"/>
  <c r="AB416" i="1183"/>
  <c r="AC416" i="1183"/>
  <c r="AD416" i="1183" s="1"/>
  <c r="AQ418" i="1183"/>
  <c r="AA391" i="1173"/>
  <c r="AB391" i="1173"/>
  <c r="AC391" i="1173"/>
  <c r="AD390" i="1173"/>
  <c r="AQ394" i="1173"/>
  <c r="AC417" i="1183" l="1"/>
  <c r="AB417" i="1183"/>
  <c r="R417" i="1183" s="1"/>
  <c r="AA417" i="1183"/>
  <c r="R416" i="1183"/>
  <c r="V415" i="1183"/>
  <c r="AL415" i="1183" s="1"/>
  <c r="X415" i="1183"/>
  <c r="W415" i="1183"/>
  <c r="AM415" i="1183"/>
  <c r="AQ419" i="1183"/>
  <c r="AD391" i="1173"/>
  <c r="AA392" i="1173"/>
  <c r="AB392" i="1173"/>
  <c r="AC392" i="1173"/>
  <c r="AQ395" i="1173"/>
  <c r="V416" i="1183" l="1"/>
  <c r="AM416" i="1183" s="1"/>
  <c r="X416" i="1183"/>
  <c r="W416" i="1183"/>
  <c r="AL416" i="1183"/>
  <c r="AC418" i="1183"/>
  <c r="AB418" i="1183"/>
  <c r="R418" i="1183" s="1"/>
  <c r="AA418" i="1183"/>
  <c r="W417" i="1183"/>
  <c r="X417" i="1183"/>
  <c r="V417" i="1183"/>
  <c r="AL417" i="1183" s="1"/>
  <c r="AD417" i="1183"/>
  <c r="AQ420" i="1183"/>
  <c r="AD392" i="1173"/>
  <c r="AA393" i="1173"/>
  <c r="AB393" i="1173"/>
  <c r="AC393" i="1173"/>
  <c r="AQ396" i="1173"/>
  <c r="X418" i="1183" l="1"/>
  <c r="W418" i="1183"/>
  <c r="V418" i="1183"/>
  <c r="AM418" i="1183" s="1"/>
  <c r="AL418" i="1183"/>
  <c r="AD418" i="1183"/>
  <c r="AA419" i="1183"/>
  <c r="AB419" i="1183"/>
  <c r="R419" i="1183" s="1"/>
  <c r="AC419" i="1183"/>
  <c r="AD419" i="1183" s="1"/>
  <c r="AM417" i="1183"/>
  <c r="AQ421" i="1183"/>
  <c r="AD393" i="1173"/>
  <c r="AB394" i="1173"/>
  <c r="AA394" i="1173"/>
  <c r="AC394" i="1173"/>
  <c r="AQ397" i="1173"/>
  <c r="W419" i="1183" l="1"/>
  <c r="X419" i="1183"/>
  <c r="V419" i="1183"/>
  <c r="AL419" i="1183" s="1"/>
  <c r="AM419" i="1183"/>
  <c r="AC420" i="1183"/>
  <c r="AB420" i="1183"/>
  <c r="R420" i="1183" s="1"/>
  <c r="AA420" i="1183"/>
  <c r="AQ422" i="1183"/>
  <c r="AD394" i="1173"/>
  <c r="AB395" i="1173"/>
  <c r="AC395" i="1173"/>
  <c r="AA395" i="1173"/>
  <c r="AQ398" i="1173"/>
  <c r="V420" i="1183" l="1"/>
  <c r="AL420" i="1183" s="1"/>
  <c r="W420" i="1183"/>
  <c r="AM420" i="1183"/>
  <c r="X420" i="1183"/>
  <c r="AD420" i="1183"/>
  <c r="AC421" i="1183"/>
  <c r="AB421" i="1183"/>
  <c r="R421" i="1183" s="1"/>
  <c r="AA421" i="1183"/>
  <c r="AQ423" i="1183"/>
  <c r="AD395" i="1173"/>
  <c r="AB396" i="1173"/>
  <c r="AA396" i="1173"/>
  <c r="AC396" i="1173"/>
  <c r="AQ399" i="1173"/>
  <c r="AD421" i="1183" l="1"/>
  <c r="AC422" i="1183"/>
  <c r="AA422" i="1183"/>
  <c r="AB422" i="1183"/>
  <c r="R422" i="1183" s="1"/>
  <c r="V421" i="1183"/>
  <c r="W421" i="1183"/>
  <c r="X421" i="1183"/>
  <c r="AL421" i="1183"/>
  <c r="AM421" i="1183"/>
  <c r="AQ424" i="1183"/>
  <c r="AD396" i="1173"/>
  <c r="AB397" i="1173"/>
  <c r="AA397" i="1173"/>
  <c r="AC397" i="1173"/>
  <c r="AQ400" i="1173"/>
  <c r="V422" i="1183" l="1"/>
  <c r="AL422" i="1183" s="1"/>
  <c r="AM422" i="1183"/>
  <c r="W422" i="1183"/>
  <c r="X422" i="1183"/>
  <c r="AC423" i="1183"/>
  <c r="AA423" i="1183"/>
  <c r="AB423" i="1183"/>
  <c r="R423" i="1183" s="1"/>
  <c r="AD422" i="1183"/>
  <c r="AQ425" i="1183"/>
  <c r="AD397" i="1173"/>
  <c r="AA398" i="1173"/>
  <c r="AC398" i="1173"/>
  <c r="AB398" i="1173"/>
  <c r="AQ401" i="1173"/>
  <c r="AD423" i="1183" l="1"/>
  <c r="V423" i="1183"/>
  <c r="W423" i="1183"/>
  <c r="AL423" i="1183"/>
  <c r="X423" i="1183"/>
  <c r="AM423" i="1183"/>
  <c r="AC424" i="1183"/>
  <c r="AD424" i="1183" s="1"/>
  <c r="AB424" i="1183"/>
  <c r="R424" i="1183" s="1"/>
  <c r="AA424" i="1183"/>
  <c r="AQ426" i="1183"/>
  <c r="AD398" i="1173"/>
  <c r="AC399" i="1173"/>
  <c r="AB399" i="1173"/>
  <c r="AA399" i="1173"/>
  <c r="AQ402" i="1173"/>
  <c r="W424" i="1183" l="1"/>
  <c r="X424" i="1183"/>
  <c r="V424" i="1183"/>
  <c r="AM424" i="1183" s="1"/>
  <c r="AA425" i="1183"/>
  <c r="AB425" i="1183"/>
  <c r="AC425" i="1183"/>
  <c r="AD425" i="1183" s="1"/>
  <c r="AQ427" i="1183"/>
  <c r="AC400" i="1173"/>
  <c r="AA400" i="1173"/>
  <c r="AB400" i="1173"/>
  <c r="AD399" i="1173"/>
  <c r="AQ403" i="1173"/>
  <c r="AA426" i="1183" l="1"/>
  <c r="AC426" i="1183"/>
  <c r="AB426" i="1183"/>
  <c r="R426" i="1183" s="1"/>
  <c r="AL424" i="1183"/>
  <c r="R425" i="1183"/>
  <c r="AQ428" i="1183"/>
  <c r="AC401" i="1173"/>
  <c r="AB401" i="1173"/>
  <c r="AA401" i="1173"/>
  <c r="AD400" i="1173"/>
  <c r="AQ404" i="1173"/>
  <c r="V425" i="1183" l="1"/>
  <c r="X425" i="1183"/>
  <c r="W425" i="1183"/>
  <c r="AL425" i="1183"/>
  <c r="AM425" i="1183"/>
  <c r="V426" i="1183"/>
  <c r="AL426" i="1183"/>
  <c r="X426" i="1183"/>
  <c r="AM426" i="1183"/>
  <c r="W426" i="1183"/>
  <c r="AD426" i="1183"/>
  <c r="AC427" i="1183"/>
  <c r="AD427" i="1183" s="1"/>
  <c r="AB427" i="1183"/>
  <c r="AA427" i="1183"/>
  <c r="AQ429" i="1183"/>
  <c r="AB402" i="1173"/>
  <c r="AC402" i="1173"/>
  <c r="AA402" i="1173"/>
  <c r="AD401" i="1173"/>
  <c r="AQ405" i="1173"/>
  <c r="AC428" i="1183" l="1"/>
  <c r="AA428" i="1183"/>
  <c r="AB428" i="1183"/>
  <c r="R428" i="1183" s="1"/>
  <c r="R427" i="1183"/>
  <c r="AQ430" i="1183"/>
  <c r="AD402" i="1173"/>
  <c r="AB403" i="1173"/>
  <c r="AC403" i="1173"/>
  <c r="AA403" i="1173"/>
  <c r="AQ406" i="1173"/>
  <c r="X427" i="1183" l="1"/>
  <c r="W427" i="1183"/>
  <c r="V427" i="1183"/>
  <c r="AM427" i="1183" s="1"/>
  <c r="V428" i="1183"/>
  <c r="AL428" i="1183" s="1"/>
  <c r="AM428" i="1183"/>
  <c r="X428" i="1183"/>
  <c r="W428" i="1183"/>
  <c r="AA429" i="1183"/>
  <c r="AC429" i="1183"/>
  <c r="AD429" i="1183" s="1"/>
  <c r="AB429" i="1183"/>
  <c r="R429" i="1183" s="1"/>
  <c r="AD428" i="1183"/>
  <c r="AQ431" i="1183"/>
  <c r="AD403" i="1173"/>
  <c r="AC404" i="1173"/>
  <c r="AB404" i="1173"/>
  <c r="AA404" i="1173"/>
  <c r="AQ407" i="1173"/>
  <c r="V429" i="1183" l="1"/>
  <c r="AM429" i="1183" s="1"/>
  <c r="X429" i="1183"/>
  <c r="AL429" i="1183"/>
  <c r="W429" i="1183"/>
  <c r="AL427" i="1183"/>
  <c r="AB430" i="1183"/>
  <c r="AA430" i="1183"/>
  <c r="AC430" i="1183"/>
  <c r="AD430" i="1183" s="1"/>
  <c r="AQ432" i="1183"/>
  <c r="AA405" i="1173"/>
  <c r="AC405" i="1173"/>
  <c r="AB405" i="1173"/>
  <c r="AD404" i="1173"/>
  <c r="AQ408" i="1173"/>
  <c r="R430" i="1183" l="1"/>
  <c r="AB431" i="1183"/>
  <c r="AC431" i="1183"/>
  <c r="AD431" i="1183" s="1"/>
  <c r="AA431" i="1183"/>
  <c r="AQ433" i="1183"/>
  <c r="AC406" i="1173"/>
  <c r="AA406" i="1173"/>
  <c r="AB406" i="1173"/>
  <c r="AD405" i="1173"/>
  <c r="AQ409" i="1173"/>
  <c r="AA432" i="1183" l="1"/>
  <c r="AC432" i="1183"/>
  <c r="AB432" i="1183"/>
  <c r="R432" i="1183" s="1"/>
  <c r="R431" i="1183"/>
  <c r="V430" i="1183"/>
  <c r="AM430" i="1183" s="1"/>
  <c r="AL430" i="1183"/>
  <c r="W430" i="1183"/>
  <c r="X430" i="1183"/>
  <c r="AQ434" i="1183"/>
  <c r="AC407" i="1173"/>
  <c r="AA407" i="1173"/>
  <c r="AB407" i="1173"/>
  <c r="AD406" i="1173"/>
  <c r="AQ410" i="1173"/>
  <c r="V431" i="1183" l="1"/>
  <c r="AM431" i="1183" s="1"/>
  <c r="AL431" i="1183"/>
  <c r="X431" i="1183"/>
  <c r="W431" i="1183"/>
  <c r="W432" i="1183"/>
  <c r="V432" i="1183"/>
  <c r="AM432" i="1183" s="1"/>
  <c r="X432" i="1183"/>
  <c r="AD432" i="1183"/>
  <c r="AB433" i="1183"/>
  <c r="R433" i="1183" s="1"/>
  <c r="AC433" i="1183"/>
  <c r="AD433" i="1183" s="1"/>
  <c r="AA433" i="1183"/>
  <c r="AQ435" i="1183"/>
  <c r="AA408" i="1173"/>
  <c r="AC408" i="1173"/>
  <c r="AB408" i="1173"/>
  <c r="AD407" i="1173"/>
  <c r="AQ411" i="1173"/>
  <c r="W433" i="1183" l="1"/>
  <c r="V433" i="1183"/>
  <c r="AM433" i="1183"/>
  <c r="AL433" i="1183"/>
  <c r="X433" i="1183"/>
  <c r="AL432" i="1183"/>
  <c r="AC434" i="1183"/>
  <c r="AB434" i="1183"/>
  <c r="R434" i="1183" s="1"/>
  <c r="AA434" i="1183"/>
  <c r="AQ436" i="1183"/>
  <c r="AD408" i="1173"/>
  <c r="AA409" i="1173"/>
  <c r="AC409" i="1173"/>
  <c r="AB409" i="1173"/>
  <c r="AQ412" i="1173"/>
  <c r="AC435" i="1183" l="1"/>
  <c r="AB435" i="1183"/>
  <c r="R435" i="1183" s="1"/>
  <c r="AA435" i="1183"/>
  <c r="AD434" i="1183"/>
  <c r="V434" i="1183"/>
  <c r="X434" i="1183"/>
  <c r="W434" i="1183"/>
  <c r="AL434" i="1183"/>
  <c r="AM434" i="1183"/>
  <c r="AQ437" i="1183"/>
  <c r="AA410" i="1173"/>
  <c r="AB410" i="1173"/>
  <c r="AC410" i="1173"/>
  <c r="AD409" i="1173"/>
  <c r="AQ413" i="1173"/>
  <c r="AB436" i="1183" l="1"/>
  <c r="AC436" i="1183"/>
  <c r="AD436" i="1183" s="1"/>
  <c r="AA436" i="1183"/>
  <c r="V435" i="1183"/>
  <c r="AM435" i="1183" s="1"/>
  <c r="W435" i="1183"/>
  <c r="X435" i="1183"/>
  <c r="AL435" i="1183"/>
  <c r="AD435" i="1183"/>
  <c r="AQ438" i="1183"/>
  <c r="AD410" i="1173"/>
  <c r="AB411" i="1173"/>
  <c r="AC411" i="1173"/>
  <c r="AA411" i="1173"/>
  <c r="AQ414" i="1173"/>
  <c r="AC437" i="1183" l="1"/>
  <c r="AB437" i="1183"/>
  <c r="R437" i="1183" s="1"/>
  <c r="AA437" i="1183"/>
  <c r="R436" i="1183"/>
  <c r="AQ439" i="1183"/>
  <c r="AD411" i="1173"/>
  <c r="AA412" i="1173"/>
  <c r="AC412" i="1173"/>
  <c r="AB412" i="1173"/>
  <c r="AQ415" i="1173"/>
  <c r="AB438" i="1183" l="1"/>
  <c r="AA438" i="1183"/>
  <c r="AC438" i="1183"/>
  <c r="AD438" i="1183" s="1"/>
  <c r="V437" i="1183"/>
  <c r="X437" i="1183"/>
  <c r="AL437" i="1183"/>
  <c r="AM437" i="1183"/>
  <c r="W437" i="1183"/>
  <c r="AD437" i="1183"/>
  <c r="X436" i="1183"/>
  <c r="V436" i="1183"/>
  <c r="AL436" i="1183" s="1"/>
  <c r="W436" i="1183"/>
  <c r="AQ440" i="1183"/>
  <c r="AD412" i="1173"/>
  <c r="AC413" i="1173"/>
  <c r="AA413" i="1173"/>
  <c r="AB413" i="1173"/>
  <c r="AQ416" i="1173"/>
  <c r="AB439" i="1183" l="1"/>
  <c r="AC439" i="1183"/>
  <c r="AD439" i="1183" s="1"/>
  <c r="AA439" i="1183"/>
  <c r="AM436" i="1183"/>
  <c r="R438" i="1183"/>
  <c r="AQ441" i="1183"/>
  <c r="AA414" i="1173"/>
  <c r="AB414" i="1173"/>
  <c r="AC414" i="1173"/>
  <c r="AD413" i="1173"/>
  <c r="AQ417" i="1173"/>
  <c r="AB440" i="1183" l="1"/>
  <c r="AC440" i="1183"/>
  <c r="AD440" i="1183" s="1"/>
  <c r="AA440" i="1183"/>
  <c r="R439" i="1183"/>
  <c r="V438" i="1183"/>
  <c r="AL438" i="1183"/>
  <c r="AM438" i="1183"/>
  <c r="W438" i="1183"/>
  <c r="X438" i="1183"/>
  <c r="AQ442" i="1183"/>
  <c r="AD414" i="1173"/>
  <c r="AB415" i="1173"/>
  <c r="AC415" i="1173"/>
  <c r="AA415" i="1173"/>
  <c r="AQ418" i="1173"/>
  <c r="V439" i="1183" l="1"/>
  <c r="AM439" i="1183" s="1"/>
  <c r="W439" i="1183"/>
  <c r="X439" i="1183"/>
  <c r="AL439" i="1183"/>
  <c r="AC441" i="1183"/>
  <c r="AA441" i="1183"/>
  <c r="AB441" i="1183"/>
  <c r="R441" i="1183" s="1"/>
  <c r="R440" i="1183"/>
  <c r="AQ443" i="1183"/>
  <c r="AD415" i="1173"/>
  <c r="AA416" i="1173"/>
  <c r="AB416" i="1173"/>
  <c r="AC416" i="1173"/>
  <c r="AQ419" i="1173"/>
  <c r="AD441" i="1183" l="1"/>
  <c r="X440" i="1183"/>
  <c r="V440" i="1183"/>
  <c r="AL440" i="1183" s="1"/>
  <c r="W440" i="1183"/>
  <c r="AM440" i="1183"/>
  <c r="AB442" i="1183"/>
  <c r="R442" i="1183" s="1"/>
  <c r="AC442" i="1183"/>
  <c r="AD442" i="1183" s="1"/>
  <c r="AA442" i="1183"/>
  <c r="V441" i="1183"/>
  <c r="AL441" i="1183" s="1"/>
  <c r="AM441" i="1183"/>
  <c r="X441" i="1183"/>
  <c r="W441" i="1183"/>
  <c r="AQ444" i="1183"/>
  <c r="AD416" i="1173"/>
  <c r="AB417" i="1173"/>
  <c r="AA417" i="1173"/>
  <c r="AC417" i="1173"/>
  <c r="AQ420" i="1173"/>
  <c r="AB443" i="1183" l="1"/>
  <c r="AC443" i="1183"/>
  <c r="AD443" i="1183" s="1"/>
  <c r="AA443" i="1183"/>
  <c r="V442" i="1183"/>
  <c r="AL442" i="1183" s="1"/>
  <c r="X442" i="1183"/>
  <c r="AM442" i="1183"/>
  <c r="W442" i="1183"/>
  <c r="AQ445" i="1183"/>
  <c r="AD417" i="1173"/>
  <c r="AC418" i="1173"/>
  <c r="AA418" i="1173"/>
  <c r="AB418" i="1173"/>
  <c r="AQ421" i="1173"/>
  <c r="AB444" i="1183" l="1"/>
  <c r="AC444" i="1183"/>
  <c r="AD444" i="1183" s="1"/>
  <c r="AA444" i="1183"/>
  <c r="R443" i="1183"/>
  <c r="AQ446" i="1183"/>
  <c r="AC419" i="1173"/>
  <c r="AB419" i="1173"/>
  <c r="AA419" i="1173"/>
  <c r="AD418" i="1173"/>
  <c r="AQ422" i="1173"/>
  <c r="V443" i="1183" l="1"/>
  <c r="AL443" i="1183" s="1"/>
  <c r="W443" i="1183"/>
  <c r="AM443" i="1183"/>
  <c r="X443" i="1183"/>
  <c r="R444" i="1183"/>
  <c r="AC445" i="1183"/>
  <c r="AB445" i="1183"/>
  <c r="R445" i="1183" s="1"/>
  <c r="AA445" i="1183"/>
  <c r="AQ447" i="1183"/>
  <c r="AA420" i="1173"/>
  <c r="AB420" i="1173"/>
  <c r="AC420" i="1173"/>
  <c r="AD419" i="1173"/>
  <c r="AQ423" i="1173"/>
  <c r="AD445" i="1183" l="1"/>
  <c r="V444" i="1183"/>
  <c r="AL444" i="1183" s="1"/>
  <c r="W444" i="1183"/>
  <c r="X444" i="1183"/>
  <c r="AM444" i="1183"/>
  <c r="V445" i="1183"/>
  <c r="AL445" i="1183" s="1"/>
  <c r="X445" i="1183"/>
  <c r="W445" i="1183"/>
  <c r="AC446" i="1183"/>
  <c r="AD446" i="1183" s="1"/>
  <c r="AB446" i="1183"/>
  <c r="AA446" i="1183"/>
  <c r="AQ448" i="1183"/>
  <c r="AD420" i="1173"/>
  <c r="AB421" i="1173"/>
  <c r="AC421" i="1173"/>
  <c r="AA421" i="1173"/>
  <c r="AQ424" i="1173"/>
  <c r="AM445" i="1183" l="1"/>
  <c r="AC447" i="1183"/>
  <c r="AA447" i="1183"/>
  <c r="AB447" i="1183"/>
  <c r="R447" i="1183" s="1"/>
  <c r="R446" i="1183"/>
  <c r="AQ449" i="1183"/>
  <c r="AD421" i="1173"/>
  <c r="AC422" i="1173"/>
  <c r="AA422" i="1173"/>
  <c r="AB422" i="1173"/>
  <c r="AQ425" i="1173"/>
  <c r="V447" i="1183" l="1"/>
  <c r="AL447" i="1183" s="1"/>
  <c r="AM447" i="1183"/>
  <c r="X447" i="1183"/>
  <c r="W447" i="1183"/>
  <c r="AC448" i="1183"/>
  <c r="AA448" i="1183"/>
  <c r="AB448" i="1183"/>
  <c r="R448" i="1183" s="1"/>
  <c r="AD447" i="1183"/>
  <c r="X446" i="1183"/>
  <c r="W446" i="1183"/>
  <c r="V446" i="1183"/>
  <c r="AL446" i="1183" s="1"/>
  <c r="AM446" i="1183"/>
  <c r="AQ450" i="1183"/>
  <c r="AA423" i="1173"/>
  <c r="AB423" i="1173"/>
  <c r="AC423" i="1173"/>
  <c r="AD422" i="1173"/>
  <c r="AQ426" i="1173"/>
  <c r="AC449" i="1183" l="1"/>
  <c r="AA449" i="1183"/>
  <c r="AB449" i="1183"/>
  <c r="R449" i="1183" s="1"/>
  <c r="AD448" i="1183"/>
  <c r="V448" i="1183"/>
  <c r="AL448" i="1183" s="1"/>
  <c r="W448" i="1183"/>
  <c r="X448" i="1183"/>
  <c r="AM448" i="1183"/>
  <c r="AQ451" i="1183"/>
  <c r="AD423" i="1173"/>
  <c r="AC424" i="1173"/>
  <c r="AB424" i="1173"/>
  <c r="AA424" i="1173"/>
  <c r="AQ427" i="1173"/>
  <c r="W449" i="1183" l="1"/>
  <c r="X449" i="1183"/>
  <c r="V449" i="1183"/>
  <c r="AM449" i="1183" s="1"/>
  <c r="AB450" i="1183"/>
  <c r="AA450" i="1183"/>
  <c r="AC450" i="1183"/>
  <c r="AD450" i="1183" s="1"/>
  <c r="AD449" i="1183"/>
  <c r="AQ452" i="1183"/>
  <c r="AB425" i="1173"/>
  <c r="AA425" i="1173"/>
  <c r="AC425" i="1173"/>
  <c r="AD424" i="1173"/>
  <c r="AQ428" i="1173"/>
  <c r="AC451" i="1183" l="1"/>
  <c r="AB451" i="1183"/>
  <c r="R451" i="1183" s="1"/>
  <c r="AA451" i="1183"/>
  <c r="R450" i="1183"/>
  <c r="AL449" i="1183"/>
  <c r="AQ453" i="1183"/>
  <c r="AD425" i="1173"/>
  <c r="AC426" i="1173"/>
  <c r="AA426" i="1173"/>
  <c r="AB426" i="1173"/>
  <c r="AQ429" i="1173"/>
  <c r="V450" i="1183" l="1"/>
  <c r="AL450" i="1183"/>
  <c r="X450" i="1183"/>
  <c r="W450" i="1183"/>
  <c r="AM450" i="1183"/>
  <c r="AB452" i="1183"/>
  <c r="AA452" i="1183"/>
  <c r="AC452" i="1183"/>
  <c r="AD452" i="1183" s="1"/>
  <c r="W451" i="1183"/>
  <c r="V451" i="1183"/>
  <c r="AM451" i="1183" s="1"/>
  <c r="X451" i="1183"/>
  <c r="AD451" i="1183"/>
  <c r="AQ454" i="1183"/>
  <c r="AB427" i="1173"/>
  <c r="AC427" i="1173"/>
  <c r="AA427" i="1173"/>
  <c r="AD426" i="1173"/>
  <c r="AQ430" i="1173"/>
  <c r="AL451" i="1183" l="1"/>
  <c r="R452" i="1183"/>
  <c r="AC453" i="1183"/>
  <c r="AA453" i="1183"/>
  <c r="AB453" i="1183"/>
  <c r="R453" i="1183" s="1"/>
  <c r="AQ455" i="1183"/>
  <c r="AD427" i="1173"/>
  <c r="AB428" i="1173"/>
  <c r="AC428" i="1173"/>
  <c r="AA428" i="1173"/>
  <c r="AQ431" i="1173"/>
  <c r="V453" i="1183" l="1"/>
  <c r="AL453" i="1183"/>
  <c r="W453" i="1183"/>
  <c r="X453" i="1183"/>
  <c r="AM453" i="1183"/>
  <c r="AB454" i="1183"/>
  <c r="AC454" i="1183"/>
  <c r="AD454" i="1183" s="1"/>
  <c r="AA454" i="1183"/>
  <c r="AD453" i="1183"/>
  <c r="X452" i="1183"/>
  <c r="V452" i="1183"/>
  <c r="AM452" i="1183" s="1"/>
  <c r="W452" i="1183"/>
  <c r="AQ456" i="1183"/>
  <c r="AD428" i="1173"/>
  <c r="AC429" i="1173"/>
  <c r="AB429" i="1173"/>
  <c r="AA429" i="1173"/>
  <c r="AQ432" i="1173"/>
  <c r="AA455" i="1183" l="1"/>
  <c r="AB455" i="1183"/>
  <c r="AC455" i="1183"/>
  <c r="AD455" i="1183" s="1"/>
  <c r="R454" i="1183"/>
  <c r="AL452" i="1183"/>
  <c r="AQ457" i="1183"/>
  <c r="AC430" i="1173"/>
  <c r="AB430" i="1173"/>
  <c r="AA430" i="1173"/>
  <c r="AD429" i="1173"/>
  <c r="AQ433" i="1173"/>
  <c r="R455" i="1183" l="1"/>
  <c r="AB456" i="1183"/>
  <c r="AA456" i="1183"/>
  <c r="AC456" i="1183"/>
  <c r="AD456" i="1183" s="1"/>
  <c r="V454" i="1183"/>
  <c r="AM454" i="1183" s="1"/>
  <c r="AL454" i="1183"/>
  <c r="W454" i="1183"/>
  <c r="X454" i="1183"/>
  <c r="AQ458" i="1183"/>
  <c r="AB431" i="1173"/>
  <c r="AC431" i="1173"/>
  <c r="AA431" i="1173"/>
  <c r="AD430" i="1173"/>
  <c r="AQ434" i="1173"/>
  <c r="AC457" i="1183" l="1"/>
  <c r="AB457" i="1183"/>
  <c r="R457" i="1183" s="1"/>
  <c r="AA457" i="1183"/>
  <c r="R456" i="1183"/>
  <c r="V455" i="1183"/>
  <c r="AL455" i="1183" s="1"/>
  <c r="W455" i="1183"/>
  <c r="AM455" i="1183"/>
  <c r="X455" i="1183"/>
  <c r="AQ459" i="1183"/>
  <c r="AD431" i="1173"/>
  <c r="AA432" i="1173"/>
  <c r="AC432" i="1173"/>
  <c r="AB432" i="1173"/>
  <c r="AQ435" i="1173"/>
  <c r="V456" i="1183" l="1"/>
  <c r="X456" i="1183"/>
  <c r="W456" i="1183"/>
  <c r="AL456" i="1183"/>
  <c r="AM456" i="1183"/>
  <c r="AA458" i="1183"/>
  <c r="AC458" i="1183"/>
  <c r="AB458" i="1183"/>
  <c r="R458" i="1183" s="1"/>
  <c r="V457" i="1183"/>
  <c r="AM457" i="1183" s="1"/>
  <c r="W457" i="1183"/>
  <c r="X457" i="1183"/>
  <c r="AD457" i="1183"/>
  <c r="AQ460" i="1183"/>
  <c r="AD432" i="1173"/>
  <c r="AC433" i="1173"/>
  <c r="AB433" i="1173"/>
  <c r="AA433" i="1173"/>
  <c r="AQ436" i="1173"/>
  <c r="AD458" i="1183" l="1"/>
  <c r="AC459" i="1183"/>
  <c r="AB459" i="1183"/>
  <c r="R459" i="1183" s="1"/>
  <c r="AA459" i="1183"/>
  <c r="AL457" i="1183"/>
  <c r="X458" i="1183"/>
  <c r="W458" i="1183"/>
  <c r="V458" i="1183"/>
  <c r="AL458" i="1183" s="1"/>
  <c r="AQ461" i="1183"/>
  <c r="AC434" i="1173"/>
  <c r="AA434" i="1173"/>
  <c r="AB434" i="1173"/>
  <c r="AD433" i="1173"/>
  <c r="AQ437" i="1173"/>
  <c r="AM458" i="1183" l="1"/>
  <c r="AB460" i="1183"/>
  <c r="AC460" i="1183"/>
  <c r="AD460" i="1183" s="1"/>
  <c r="AA460" i="1183"/>
  <c r="V459" i="1183"/>
  <c r="X459" i="1183"/>
  <c r="W459" i="1183"/>
  <c r="AM459" i="1183"/>
  <c r="AL459" i="1183"/>
  <c r="AD459" i="1183"/>
  <c r="AQ462" i="1183"/>
  <c r="AA435" i="1173"/>
  <c r="AB435" i="1173"/>
  <c r="AC435" i="1173"/>
  <c r="AD435" i="1173" s="1"/>
  <c r="AD434" i="1173"/>
  <c r="AQ438" i="1173"/>
  <c r="AA461" i="1183" l="1"/>
  <c r="AC461" i="1183"/>
  <c r="AB461" i="1183"/>
  <c r="R461" i="1183" s="1"/>
  <c r="R460" i="1183"/>
  <c r="AQ463" i="1183"/>
  <c r="AA436" i="1173"/>
  <c r="AC436" i="1173"/>
  <c r="AB436" i="1173"/>
  <c r="AQ439" i="1173"/>
  <c r="AD461" i="1183" l="1"/>
  <c r="V461" i="1183"/>
  <c r="AM461" i="1183" s="1"/>
  <c r="X461" i="1183"/>
  <c r="W461" i="1183"/>
  <c r="AL461" i="1183"/>
  <c r="AC462" i="1183"/>
  <c r="AB462" i="1183"/>
  <c r="R462" i="1183" s="1"/>
  <c r="AA462" i="1183"/>
  <c r="V460" i="1183"/>
  <c r="AL460" i="1183" s="1"/>
  <c r="W460" i="1183"/>
  <c r="X460" i="1183"/>
  <c r="AQ464" i="1183"/>
  <c r="AD436" i="1173"/>
  <c r="AB437" i="1173"/>
  <c r="AC437" i="1173"/>
  <c r="AA437" i="1173"/>
  <c r="AQ440" i="1173"/>
  <c r="AD462" i="1183" l="1"/>
  <c r="AM460" i="1183"/>
  <c r="AB463" i="1183"/>
  <c r="AA463" i="1183"/>
  <c r="AC463" i="1183"/>
  <c r="AD463" i="1183" s="1"/>
  <c r="V462" i="1183"/>
  <c r="AL462" i="1183" s="1"/>
  <c r="W462" i="1183"/>
  <c r="AM462" i="1183"/>
  <c r="X462" i="1183"/>
  <c r="AQ465" i="1183"/>
  <c r="AD437" i="1173"/>
  <c r="AA438" i="1173"/>
  <c r="AB438" i="1173"/>
  <c r="AC438" i="1173"/>
  <c r="AQ441" i="1173"/>
  <c r="AA464" i="1183" l="1"/>
  <c r="AB464" i="1183"/>
  <c r="AC464" i="1183"/>
  <c r="AD464" i="1183" s="1"/>
  <c r="R463" i="1183"/>
  <c r="AQ466" i="1183"/>
  <c r="AD438" i="1173"/>
  <c r="AB439" i="1173"/>
  <c r="AC439" i="1173"/>
  <c r="AA439" i="1173"/>
  <c r="AQ442" i="1173"/>
  <c r="R464" i="1183" l="1"/>
  <c r="AA465" i="1183"/>
  <c r="AB465" i="1183"/>
  <c r="AC465" i="1183"/>
  <c r="AD465" i="1183" s="1"/>
  <c r="W463" i="1183"/>
  <c r="V463" i="1183"/>
  <c r="AM463" i="1183" s="1"/>
  <c r="X463" i="1183"/>
  <c r="AL463" i="1183"/>
  <c r="AQ467" i="1183"/>
  <c r="AD439" i="1173"/>
  <c r="AA440" i="1173"/>
  <c r="AC440" i="1173"/>
  <c r="AB440" i="1173"/>
  <c r="AQ443" i="1173"/>
  <c r="R465" i="1183" l="1"/>
  <c r="AC466" i="1183"/>
  <c r="AA466" i="1183"/>
  <c r="AB466" i="1183"/>
  <c r="R466" i="1183" s="1"/>
  <c r="V464" i="1183"/>
  <c r="AM464" i="1183" s="1"/>
  <c r="X464" i="1183"/>
  <c r="W464" i="1183"/>
  <c r="AQ468" i="1183"/>
  <c r="AD440" i="1173"/>
  <c r="AC441" i="1173"/>
  <c r="AB441" i="1173"/>
  <c r="AA441" i="1173"/>
  <c r="AQ444" i="1173"/>
  <c r="AL464" i="1183" l="1"/>
  <c r="X466" i="1183"/>
  <c r="V466" i="1183"/>
  <c r="AL466" i="1183" s="1"/>
  <c r="W466" i="1183"/>
  <c r="AM466" i="1183"/>
  <c r="AC467" i="1183"/>
  <c r="AD467" i="1183" s="1"/>
  <c r="AB467" i="1183"/>
  <c r="R467" i="1183" s="1"/>
  <c r="AA467" i="1183"/>
  <c r="AD466" i="1183"/>
  <c r="W465" i="1183"/>
  <c r="X465" i="1183"/>
  <c r="V465" i="1183"/>
  <c r="AM465" i="1183" s="1"/>
  <c r="AQ469" i="1183"/>
  <c r="AA442" i="1173"/>
  <c r="AC442" i="1173"/>
  <c r="AB442" i="1173"/>
  <c r="AD441" i="1173"/>
  <c r="AQ445" i="1173"/>
  <c r="V467" i="1183" l="1"/>
  <c r="AL467" i="1183"/>
  <c r="AM467" i="1183"/>
  <c r="X467" i="1183"/>
  <c r="W467" i="1183"/>
  <c r="AA468" i="1183"/>
  <c r="AC468" i="1183"/>
  <c r="AD468" i="1183" s="1"/>
  <c r="AB468" i="1183"/>
  <c r="R468" i="1183" s="1"/>
  <c r="AL465" i="1183"/>
  <c r="AQ470" i="1183"/>
  <c r="AD442" i="1173"/>
  <c r="AC443" i="1173"/>
  <c r="AA443" i="1173"/>
  <c r="AB443" i="1173"/>
  <c r="AQ446" i="1173"/>
  <c r="AC469" i="1183" l="1"/>
  <c r="AB469" i="1183"/>
  <c r="R469" i="1183" s="1"/>
  <c r="AA469" i="1183"/>
  <c r="V468" i="1183"/>
  <c r="AM468" i="1183" s="1"/>
  <c r="W468" i="1183"/>
  <c r="X468" i="1183"/>
  <c r="AL468" i="1183"/>
  <c r="AQ471" i="1183"/>
  <c r="AD443" i="1173"/>
  <c r="AC444" i="1173"/>
  <c r="AA444" i="1173"/>
  <c r="AB444" i="1173"/>
  <c r="AQ447" i="1173"/>
  <c r="AA470" i="1183" l="1"/>
  <c r="AC470" i="1183"/>
  <c r="AB470" i="1183"/>
  <c r="R470" i="1183" s="1"/>
  <c r="V469" i="1183"/>
  <c r="AL469" i="1183" s="1"/>
  <c r="W469" i="1183"/>
  <c r="X469" i="1183"/>
  <c r="AM469" i="1183"/>
  <c r="AD469" i="1183"/>
  <c r="AQ472" i="1183"/>
  <c r="AC445" i="1173"/>
  <c r="AA445" i="1173"/>
  <c r="AB445" i="1173"/>
  <c r="AD444" i="1173"/>
  <c r="AQ448" i="1173"/>
  <c r="V470" i="1183" l="1"/>
  <c r="AL470" i="1183" s="1"/>
  <c r="X470" i="1183"/>
  <c r="AM470" i="1183"/>
  <c r="W470" i="1183"/>
  <c r="AD470" i="1183"/>
  <c r="AB471" i="1183"/>
  <c r="AA471" i="1183"/>
  <c r="AC471" i="1183"/>
  <c r="AD471" i="1183" s="1"/>
  <c r="AQ473" i="1183"/>
  <c r="AD445" i="1173"/>
  <c r="AB446" i="1173"/>
  <c r="AC446" i="1173"/>
  <c r="AA446" i="1173"/>
  <c r="AQ449" i="1173"/>
  <c r="AC472" i="1183" l="1"/>
  <c r="AA472" i="1183"/>
  <c r="AB472" i="1183"/>
  <c r="R472" i="1183" s="1"/>
  <c r="R471" i="1183"/>
  <c r="AQ474" i="1183"/>
  <c r="AD446" i="1173"/>
  <c r="AA447" i="1173"/>
  <c r="AC447" i="1173"/>
  <c r="AB447" i="1173"/>
  <c r="AQ450" i="1173"/>
  <c r="X471" i="1183" l="1"/>
  <c r="V471" i="1183"/>
  <c r="AM471" i="1183" s="1"/>
  <c r="W471" i="1183"/>
  <c r="AL471" i="1183"/>
  <c r="X472" i="1183"/>
  <c r="V472" i="1183"/>
  <c r="AM472" i="1183" s="1"/>
  <c r="W472" i="1183"/>
  <c r="AL472" i="1183"/>
  <c r="AA473" i="1183"/>
  <c r="AB473" i="1183"/>
  <c r="R473" i="1183" s="1"/>
  <c r="AC473" i="1183"/>
  <c r="AD473" i="1183" s="1"/>
  <c r="AD472" i="1183"/>
  <c r="AQ475" i="1183"/>
  <c r="AD447" i="1173"/>
  <c r="AC448" i="1173"/>
  <c r="AA448" i="1173"/>
  <c r="AB448" i="1173"/>
  <c r="AQ451" i="1173"/>
  <c r="AB474" i="1183" l="1"/>
  <c r="AC474" i="1183"/>
  <c r="AD474" i="1183" s="1"/>
  <c r="AA474" i="1183"/>
  <c r="V473" i="1183"/>
  <c r="AM473" i="1183" s="1"/>
  <c r="AL473" i="1183"/>
  <c r="X473" i="1183"/>
  <c r="W473" i="1183"/>
  <c r="AQ476" i="1183"/>
  <c r="AC449" i="1173"/>
  <c r="AA449" i="1173"/>
  <c r="AB449" i="1173"/>
  <c r="AD448" i="1173"/>
  <c r="AQ452" i="1173"/>
  <c r="AC475" i="1183" l="1"/>
  <c r="AB475" i="1183"/>
  <c r="R475" i="1183" s="1"/>
  <c r="AA475" i="1183"/>
  <c r="R474" i="1183"/>
  <c r="AQ477" i="1183"/>
  <c r="AB450" i="1173"/>
  <c r="AC450" i="1173"/>
  <c r="AA450" i="1173"/>
  <c r="AD449" i="1173"/>
  <c r="AQ453" i="1173"/>
  <c r="V474" i="1183" l="1"/>
  <c r="AL474" i="1183" s="1"/>
  <c r="AM474" i="1183"/>
  <c r="X474" i="1183"/>
  <c r="W474" i="1183"/>
  <c r="AB476" i="1183"/>
  <c r="AA476" i="1183"/>
  <c r="AC476" i="1183"/>
  <c r="AD476" i="1183" s="1"/>
  <c r="V475" i="1183"/>
  <c r="AL475" i="1183" s="1"/>
  <c r="W475" i="1183"/>
  <c r="X475" i="1183"/>
  <c r="AD475" i="1183"/>
  <c r="AQ478" i="1183"/>
  <c r="AD450" i="1173"/>
  <c r="AC451" i="1173"/>
  <c r="AB451" i="1173"/>
  <c r="AA451" i="1173"/>
  <c r="AQ454" i="1173"/>
  <c r="AA477" i="1183" l="1"/>
  <c r="AC477" i="1183"/>
  <c r="AB477" i="1183"/>
  <c r="R477" i="1183" s="1"/>
  <c r="AM475" i="1183"/>
  <c r="R476" i="1183"/>
  <c r="AQ479" i="1183"/>
  <c r="AC452" i="1173"/>
  <c r="AA452" i="1173"/>
  <c r="AB452" i="1173"/>
  <c r="AD451" i="1173"/>
  <c r="AQ455" i="1173"/>
  <c r="X476" i="1183" l="1"/>
  <c r="W476" i="1183"/>
  <c r="V476" i="1183"/>
  <c r="AM476" i="1183" s="1"/>
  <c r="V477" i="1183"/>
  <c r="AM477" i="1183" s="1"/>
  <c r="W477" i="1183"/>
  <c r="X477" i="1183"/>
  <c r="AL477" i="1183"/>
  <c r="AD477" i="1183"/>
  <c r="AB478" i="1183"/>
  <c r="R478" i="1183" s="1"/>
  <c r="AC478" i="1183"/>
  <c r="AD478" i="1183" s="1"/>
  <c r="AA478" i="1183"/>
  <c r="AQ480" i="1183"/>
  <c r="AC453" i="1173"/>
  <c r="AA453" i="1173"/>
  <c r="AB453" i="1173"/>
  <c r="AD452" i="1173"/>
  <c r="AQ456" i="1173"/>
  <c r="AB479" i="1183" l="1"/>
  <c r="AC479" i="1183"/>
  <c r="AD479" i="1183" s="1"/>
  <c r="AA479" i="1183"/>
  <c r="V478" i="1183"/>
  <c r="AL478" i="1183"/>
  <c r="AM478" i="1183"/>
  <c r="X478" i="1183"/>
  <c r="W478" i="1183"/>
  <c r="AL476" i="1183"/>
  <c r="AQ481" i="1183"/>
  <c r="AA454" i="1173"/>
  <c r="AC454" i="1173"/>
  <c r="AB454" i="1173"/>
  <c r="AD453" i="1173"/>
  <c r="AQ457" i="1173"/>
  <c r="AA480" i="1183" l="1"/>
  <c r="AB480" i="1183"/>
  <c r="AC480" i="1183"/>
  <c r="AD480" i="1183" s="1"/>
  <c r="R479" i="1183"/>
  <c r="AQ482" i="1183"/>
  <c r="AD454" i="1173"/>
  <c r="AB455" i="1173"/>
  <c r="AC455" i="1173"/>
  <c r="AA455" i="1173"/>
  <c r="AQ458" i="1173"/>
  <c r="X479" i="1183" l="1"/>
  <c r="W479" i="1183"/>
  <c r="V479" i="1183"/>
  <c r="AL479" i="1183" s="1"/>
  <c r="R480" i="1183"/>
  <c r="AC481" i="1183"/>
  <c r="AB481" i="1183"/>
  <c r="R481" i="1183" s="1"/>
  <c r="AA481" i="1183"/>
  <c r="AQ483" i="1183"/>
  <c r="AD455" i="1173"/>
  <c r="AA456" i="1173"/>
  <c r="AB456" i="1173"/>
  <c r="AC456" i="1173"/>
  <c r="AD456" i="1173" s="1"/>
  <c r="AQ459" i="1173"/>
  <c r="AD481" i="1183" l="1"/>
  <c r="W480" i="1183"/>
  <c r="V480" i="1183"/>
  <c r="AM480" i="1183" s="1"/>
  <c r="X480" i="1183"/>
  <c r="AL480" i="1183"/>
  <c r="V481" i="1183"/>
  <c r="AM481" i="1183" s="1"/>
  <c r="AL481" i="1183"/>
  <c r="X481" i="1183"/>
  <c r="W481" i="1183"/>
  <c r="AM479" i="1183"/>
  <c r="AB482" i="1183"/>
  <c r="R482" i="1183" s="1"/>
  <c r="AA482" i="1183"/>
  <c r="AC482" i="1183"/>
  <c r="AQ484" i="1183"/>
  <c r="AC457" i="1173"/>
  <c r="AB457" i="1173"/>
  <c r="AA457" i="1173"/>
  <c r="AQ460" i="1173"/>
  <c r="AD482" i="1183" l="1"/>
  <c r="V482" i="1183"/>
  <c r="AL482" i="1183" s="1"/>
  <c r="W482" i="1183"/>
  <c r="X482" i="1183"/>
  <c r="AM482" i="1183"/>
  <c r="AB483" i="1183"/>
  <c r="AC483" i="1183"/>
  <c r="AD483" i="1183" s="1"/>
  <c r="AA483" i="1183"/>
  <c r="AQ485" i="1183"/>
  <c r="AB458" i="1173"/>
  <c r="AC458" i="1173"/>
  <c r="AA458" i="1173"/>
  <c r="AD457" i="1173"/>
  <c r="AQ461" i="1173"/>
  <c r="AB484" i="1183" l="1"/>
  <c r="AC484" i="1183"/>
  <c r="AD484" i="1183" s="1"/>
  <c r="AA484" i="1183"/>
  <c r="R483" i="1183"/>
  <c r="AQ486" i="1183"/>
  <c r="AD458" i="1173"/>
  <c r="AB459" i="1173"/>
  <c r="AA459" i="1173"/>
  <c r="AC459" i="1173"/>
  <c r="AQ462" i="1173"/>
  <c r="V483" i="1183" l="1"/>
  <c r="AM483" i="1183" s="1"/>
  <c r="AL483" i="1183"/>
  <c r="W483" i="1183"/>
  <c r="X483" i="1183"/>
  <c r="AA485" i="1183"/>
  <c r="AC485" i="1183"/>
  <c r="AB485" i="1183"/>
  <c r="R485" i="1183" s="1"/>
  <c r="R484" i="1183"/>
  <c r="AQ487" i="1183"/>
  <c r="AD459" i="1173"/>
  <c r="AB460" i="1173"/>
  <c r="AC460" i="1173"/>
  <c r="AA460" i="1173"/>
  <c r="AQ463" i="1173"/>
  <c r="AD485" i="1183" l="1"/>
  <c r="AB486" i="1183"/>
  <c r="AA486" i="1183"/>
  <c r="AC486" i="1183"/>
  <c r="AD486" i="1183" s="1"/>
  <c r="W485" i="1183"/>
  <c r="X485" i="1183"/>
  <c r="V485" i="1183"/>
  <c r="AM485" i="1183" s="1"/>
  <c r="AL485" i="1183"/>
  <c r="X484" i="1183"/>
  <c r="W484" i="1183"/>
  <c r="V484" i="1183"/>
  <c r="AM484" i="1183" s="1"/>
  <c r="AQ488" i="1183"/>
  <c r="AD460" i="1173"/>
  <c r="AC461" i="1173"/>
  <c r="AB461" i="1173"/>
  <c r="AA461" i="1173"/>
  <c r="AQ464" i="1173"/>
  <c r="AC487" i="1183" l="1"/>
  <c r="AB487" i="1183"/>
  <c r="R487" i="1183" s="1"/>
  <c r="AA487" i="1183"/>
  <c r="AL484" i="1183"/>
  <c r="R486" i="1183"/>
  <c r="AQ489" i="1183"/>
  <c r="AB462" i="1173"/>
  <c r="AA462" i="1173"/>
  <c r="AC462" i="1173"/>
  <c r="AD461" i="1173"/>
  <c r="AQ465" i="1173"/>
  <c r="V486" i="1183" l="1"/>
  <c r="AL486" i="1183" s="1"/>
  <c r="AM486" i="1183"/>
  <c r="X486" i="1183"/>
  <c r="W486" i="1183"/>
  <c r="AC488" i="1183"/>
  <c r="AB488" i="1183"/>
  <c r="R488" i="1183" s="1"/>
  <c r="AA488" i="1183"/>
  <c r="V487" i="1183"/>
  <c r="AM487" i="1183"/>
  <c r="W487" i="1183"/>
  <c r="X487" i="1183"/>
  <c r="AL487" i="1183"/>
  <c r="AD487" i="1183"/>
  <c r="AQ490" i="1183"/>
  <c r="AD462" i="1173"/>
  <c r="AC463" i="1173"/>
  <c r="AA463" i="1173"/>
  <c r="AB463" i="1173"/>
  <c r="AQ466" i="1173"/>
  <c r="X488" i="1183" l="1"/>
  <c r="V488" i="1183"/>
  <c r="AL488" i="1183" s="1"/>
  <c r="W488" i="1183"/>
  <c r="AM488" i="1183"/>
  <c r="AD488" i="1183"/>
  <c r="AC489" i="1183"/>
  <c r="AA489" i="1183"/>
  <c r="AB489" i="1183"/>
  <c r="R489" i="1183" s="1"/>
  <c r="AQ491" i="1183"/>
  <c r="AC464" i="1173"/>
  <c r="AB464" i="1173"/>
  <c r="AA464" i="1173"/>
  <c r="AD463" i="1173"/>
  <c r="AQ467" i="1173"/>
  <c r="X489" i="1183" l="1"/>
  <c r="V489" i="1183"/>
  <c r="AM489" i="1183" s="1"/>
  <c r="W489" i="1183"/>
  <c r="AL489" i="1183"/>
  <c r="AD489" i="1183"/>
  <c r="AC490" i="1183"/>
  <c r="AB490" i="1183"/>
  <c r="R490" i="1183" s="1"/>
  <c r="AA490" i="1183"/>
  <c r="AQ492" i="1183"/>
  <c r="AB465" i="1173"/>
  <c r="AC465" i="1173"/>
  <c r="AA465" i="1173"/>
  <c r="AD464" i="1173"/>
  <c r="AQ468" i="1173"/>
  <c r="AD490" i="1183" l="1"/>
  <c r="V490" i="1183"/>
  <c r="AL490" i="1183" s="1"/>
  <c r="AM490" i="1183"/>
  <c r="X490" i="1183"/>
  <c r="W490" i="1183"/>
  <c r="AA491" i="1183"/>
  <c r="AB491" i="1183"/>
  <c r="R491" i="1183" s="1"/>
  <c r="AC491" i="1183"/>
  <c r="AD491" i="1183" s="1"/>
  <c r="AQ493" i="1183"/>
  <c r="AD465" i="1173"/>
  <c r="AB466" i="1173"/>
  <c r="AC466" i="1173"/>
  <c r="AA466" i="1173"/>
  <c r="AQ469" i="1173"/>
  <c r="V491" i="1183" l="1"/>
  <c r="AM491" i="1183" s="1"/>
  <c r="AL491" i="1183"/>
  <c r="W491" i="1183"/>
  <c r="X491" i="1183"/>
  <c r="AA492" i="1183"/>
  <c r="AB492" i="1183"/>
  <c r="R492" i="1183" s="1"/>
  <c r="AC492" i="1183"/>
  <c r="AD492" i="1183" s="1"/>
  <c r="AQ494" i="1183"/>
  <c r="AD466" i="1173"/>
  <c r="AC467" i="1173"/>
  <c r="AB467" i="1173"/>
  <c r="AA467" i="1173"/>
  <c r="AQ470" i="1173"/>
  <c r="X492" i="1183" l="1"/>
  <c r="V492" i="1183"/>
  <c r="AL492" i="1183" s="1"/>
  <c r="W492" i="1183"/>
  <c r="AM492" i="1183"/>
  <c r="AC493" i="1183"/>
  <c r="AB493" i="1183"/>
  <c r="R493" i="1183" s="1"/>
  <c r="AA493" i="1183"/>
  <c r="AQ495" i="1183"/>
  <c r="AA468" i="1173"/>
  <c r="AC468" i="1173"/>
  <c r="AB468" i="1173"/>
  <c r="AD467" i="1173"/>
  <c r="AQ471" i="1173"/>
  <c r="V493" i="1183" l="1"/>
  <c r="AM493" i="1183" s="1"/>
  <c r="W493" i="1183"/>
  <c r="X493" i="1183"/>
  <c r="AB494" i="1183"/>
  <c r="AA494" i="1183"/>
  <c r="AC494" i="1183"/>
  <c r="AD494" i="1183" s="1"/>
  <c r="AD493" i="1183"/>
  <c r="AQ496" i="1183"/>
  <c r="AD468" i="1173"/>
  <c r="AB469" i="1173"/>
  <c r="AC469" i="1173"/>
  <c r="AA469" i="1173"/>
  <c r="AQ472" i="1173"/>
  <c r="R494" i="1183" l="1"/>
  <c r="AA495" i="1183"/>
  <c r="AB495" i="1183"/>
  <c r="AC495" i="1183"/>
  <c r="AD495" i="1183" s="1"/>
  <c r="AL493" i="1183"/>
  <c r="AQ497" i="1183"/>
  <c r="AD469" i="1173"/>
  <c r="AB470" i="1173"/>
  <c r="AC470" i="1173"/>
  <c r="AA470" i="1173"/>
  <c r="AQ473" i="1173"/>
  <c r="R495" i="1183" l="1"/>
  <c r="AA496" i="1183"/>
  <c r="AB496" i="1183"/>
  <c r="AC496" i="1183"/>
  <c r="AD496" i="1183" s="1"/>
  <c r="V494" i="1183"/>
  <c r="AL494" i="1183" s="1"/>
  <c r="W494" i="1183"/>
  <c r="X494" i="1183"/>
  <c r="AM494" i="1183"/>
  <c r="AQ498" i="1183"/>
  <c r="AD470" i="1173"/>
  <c r="AC471" i="1173"/>
  <c r="AA471" i="1173"/>
  <c r="AB471" i="1173"/>
  <c r="AQ474" i="1173"/>
  <c r="R496" i="1183" l="1"/>
  <c r="AB497" i="1183"/>
  <c r="AA497" i="1183"/>
  <c r="AC497" i="1183"/>
  <c r="AD497" i="1183" s="1"/>
  <c r="V495" i="1183"/>
  <c r="AM495" i="1183" s="1"/>
  <c r="X495" i="1183"/>
  <c r="W495" i="1183"/>
  <c r="AQ499" i="1183"/>
  <c r="AC472" i="1173"/>
  <c r="AA472" i="1173"/>
  <c r="AB472" i="1173"/>
  <c r="AD471" i="1173"/>
  <c r="AQ475" i="1173"/>
  <c r="AB498" i="1183" l="1"/>
  <c r="AC498" i="1183"/>
  <c r="AD498" i="1183" s="1"/>
  <c r="AA498" i="1183"/>
  <c r="R497" i="1183"/>
  <c r="W496" i="1183"/>
  <c r="X496" i="1183"/>
  <c r="V496" i="1183"/>
  <c r="AM496" i="1183" s="1"/>
  <c r="AL495" i="1183"/>
  <c r="AQ500" i="1183"/>
  <c r="AC473" i="1173"/>
  <c r="AA473" i="1173"/>
  <c r="AB473" i="1173"/>
  <c r="AD472" i="1173"/>
  <c r="AQ476" i="1173"/>
  <c r="W497" i="1183" l="1"/>
  <c r="X497" i="1183"/>
  <c r="V497" i="1183"/>
  <c r="AM497" i="1183" s="1"/>
  <c r="AL496" i="1183"/>
  <c r="AC499" i="1183"/>
  <c r="AA499" i="1183"/>
  <c r="AB499" i="1183"/>
  <c r="R499" i="1183" s="1"/>
  <c r="R498" i="1183"/>
  <c r="AQ501" i="1183"/>
  <c r="AB474" i="1173"/>
  <c r="AC474" i="1173"/>
  <c r="AA474" i="1173"/>
  <c r="AD473" i="1173"/>
  <c r="AQ477" i="1173"/>
  <c r="V498" i="1183" l="1"/>
  <c r="AL498" i="1183" s="1"/>
  <c r="X498" i="1183"/>
  <c r="W498" i="1183"/>
  <c r="AM498" i="1183"/>
  <c r="V499" i="1183"/>
  <c r="X499" i="1183"/>
  <c r="W499" i="1183"/>
  <c r="AL499" i="1183"/>
  <c r="AM499" i="1183"/>
  <c r="AL497" i="1183"/>
  <c r="AD499" i="1183"/>
  <c r="AC500" i="1183"/>
  <c r="AD500" i="1183" s="1"/>
  <c r="AB500" i="1183"/>
  <c r="R500" i="1183" s="1"/>
  <c r="AA500" i="1183"/>
  <c r="AQ502" i="1183"/>
  <c r="AD474" i="1173"/>
  <c r="AB475" i="1173"/>
  <c r="AC475" i="1173"/>
  <c r="AA475" i="1173"/>
  <c r="AQ478" i="1173"/>
  <c r="AA501" i="1183" l="1"/>
  <c r="AB501" i="1183"/>
  <c r="AC501" i="1183"/>
  <c r="AD501" i="1183" s="1"/>
  <c r="V500" i="1183"/>
  <c r="X500" i="1183"/>
  <c r="W500" i="1183"/>
  <c r="AM500" i="1183"/>
  <c r="AL500" i="1183"/>
  <c r="AQ503" i="1183"/>
  <c r="AD475" i="1173"/>
  <c r="AB476" i="1173"/>
  <c r="AC476" i="1173"/>
  <c r="AA476" i="1173"/>
  <c r="AQ479" i="1173"/>
  <c r="R501" i="1183" l="1"/>
  <c r="AA502" i="1183"/>
  <c r="AC502" i="1183"/>
  <c r="AB502" i="1183"/>
  <c r="R502" i="1183" s="1"/>
  <c r="AQ504" i="1183"/>
  <c r="AD476" i="1173"/>
  <c r="AA477" i="1173"/>
  <c r="AC477" i="1173"/>
  <c r="AB477" i="1173"/>
  <c r="AQ480" i="1173"/>
  <c r="V502" i="1183" l="1"/>
  <c r="X502" i="1183"/>
  <c r="AL502" i="1183"/>
  <c r="AM502" i="1183"/>
  <c r="W502" i="1183"/>
  <c r="AD502" i="1183"/>
  <c r="AC503" i="1183"/>
  <c r="AA503" i="1183"/>
  <c r="AB503" i="1183"/>
  <c r="R503" i="1183" s="1"/>
  <c r="W501" i="1183"/>
  <c r="V501" i="1183"/>
  <c r="X501" i="1183"/>
  <c r="AQ505" i="1183"/>
  <c r="AD477" i="1173"/>
  <c r="AB478" i="1173"/>
  <c r="AC478" i="1173"/>
  <c r="AA478" i="1173"/>
  <c r="AQ481" i="1173"/>
  <c r="AM501" i="1183" l="1"/>
  <c r="X503" i="1183"/>
  <c r="V503" i="1183"/>
  <c r="AM503" i="1183" s="1"/>
  <c r="W503" i="1183"/>
  <c r="AL503" i="1183"/>
  <c r="AB504" i="1183"/>
  <c r="AC504" i="1183"/>
  <c r="AD504" i="1183" s="1"/>
  <c r="AA504" i="1183"/>
  <c r="AD503" i="1183"/>
  <c r="AL501" i="1183"/>
  <c r="AQ506" i="1183"/>
  <c r="AD478" i="1173"/>
  <c r="AC479" i="1173"/>
  <c r="AA479" i="1173"/>
  <c r="AB479" i="1173"/>
  <c r="AQ482" i="1173"/>
  <c r="AA505" i="1183" l="1"/>
  <c r="AC505" i="1183"/>
  <c r="AB505" i="1183"/>
  <c r="R505" i="1183" s="1"/>
  <c r="R504" i="1183"/>
  <c r="AQ507" i="1183"/>
  <c r="AC480" i="1173"/>
  <c r="AA480" i="1173"/>
  <c r="AB480" i="1173"/>
  <c r="AD479" i="1173"/>
  <c r="AQ483" i="1173"/>
  <c r="V505" i="1183" l="1"/>
  <c r="W505" i="1183"/>
  <c r="X505" i="1183"/>
  <c r="AM505" i="1183"/>
  <c r="AL505" i="1183"/>
  <c r="AD505" i="1183"/>
  <c r="V504" i="1183"/>
  <c r="AM504" i="1183" s="1"/>
  <c r="X504" i="1183"/>
  <c r="AL504" i="1183"/>
  <c r="W504" i="1183"/>
  <c r="AA506" i="1183"/>
  <c r="AC506" i="1183"/>
  <c r="AB506" i="1183"/>
  <c r="R506" i="1183" s="1"/>
  <c r="AQ508" i="1183"/>
  <c r="AB481" i="1173"/>
  <c r="AA481" i="1173"/>
  <c r="AC481" i="1173"/>
  <c r="AD480" i="1173"/>
  <c r="AQ484" i="1173"/>
  <c r="AA507" i="1183" l="1"/>
  <c r="AB507" i="1183"/>
  <c r="AC507" i="1183"/>
  <c r="AD507" i="1183" s="1"/>
  <c r="X506" i="1183"/>
  <c r="V506" i="1183"/>
  <c r="AM506" i="1183" s="1"/>
  <c r="W506" i="1183"/>
  <c r="AD506" i="1183"/>
  <c r="AQ509" i="1183"/>
  <c r="AD481" i="1173"/>
  <c r="AC482" i="1173"/>
  <c r="AB482" i="1173"/>
  <c r="AA482" i="1173"/>
  <c r="AQ485" i="1173"/>
  <c r="R507" i="1183" l="1"/>
  <c r="AL506" i="1183"/>
  <c r="AA508" i="1183"/>
  <c r="AC508" i="1183"/>
  <c r="AB508" i="1183"/>
  <c r="R508" i="1183" s="1"/>
  <c r="AQ510" i="1183"/>
  <c r="AB483" i="1173"/>
  <c r="AC483" i="1173"/>
  <c r="AA483" i="1173"/>
  <c r="AD482" i="1173"/>
  <c r="AQ486" i="1173"/>
  <c r="AD508" i="1183" l="1"/>
  <c r="AB509" i="1183"/>
  <c r="AA509" i="1183"/>
  <c r="AC509" i="1183"/>
  <c r="AD509" i="1183" s="1"/>
  <c r="X508" i="1183"/>
  <c r="V508" i="1183"/>
  <c r="AM508" i="1183" s="1"/>
  <c r="W508" i="1183"/>
  <c r="AL508" i="1183"/>
  <c r="W507" i="1183"/>
  <c r="V507" i="1183"/>
  <c r="AL507" i="1183" s="1"/>
  <c r="X507" i="1183"/>
  <c r="AM507" i="1183"/>
  <c r="AQ511" i="1183"/>
  <c r="AD483" i="1173"/>
  <c r="AB484" i="1173"/>
  <c r="AC484" i="1173"/>
  <c r="AA484" i="1173"/>
  <c r="AQ487" i="1173"/>
  <c r="AB510" i="1183" l="1"/>
  <c r="AA510" i="1183"/>
  <c r="AC510" i="1183"/>
  <c r="AD510" i="1183" s="1"/>
  <c r="R509" i="1183"/>
  <c r="AQ512" i="1183"/>
  <c r="AD484" i="1173"/>
  <c r="AA485" i="1173"/>
  <c r="AB485" i="1173"/>
  <c r="AC485" i="1173"/>
  <c r="AQ488" i="1173"/>
  <c r="W509" i="1183" l="1"/>
  <c r="V509" i="1183"/>
  <c r="AM509" i="1183" s="1"/>
  <c r="X509" i="1183"/>
  <c r="AL509" i="1183"/>
  <c r="AC511" i="1183"/>
  <c r="AA511" i="1183"/>
  <c r="AB511" i="1183"/>
  <c r="R511" i="1183" s="1"/>
  <c r="R510" i="1183"/>
  <c r="AQ513" i="1183"/>
  <c r="AD485" i="1173"/>
  <c r="AC486" i="1173"/>
  <c r="AB486" i="1173"/>
  <c r="AA486" i="1173"/>
  <c r="AQ489" i="1173"/>
  <c r="AA512" i="1183" l="1"/>
  <c r="AC512" i="1183"/>
  <c r="AB512" i="1183"/>
  <c r="R512" i="1183" s="1"/>
  <c r="AD511" i="1183"/>
  <c r="V510" i="1183"/>
  <c r="AL510" i="1183" s="1"/>
  <c r="X510" i="1183"/>
  <c r="W510" i="1183"/>
  <c r="V511" i="1183"/>
  <c r="AM511" i="1183" s="1"/>
  <c r="W511" i="1183"/>
  <c r="X511" i="1183"/>
  <c r="AQ514" i="1183"/>
  <c r="AB487" i="1173"/>
  <c r="AC487" i="1173"/>
  <c r="AA487" i="1173"/>
  <c r="AD486" i="1173"/>
  <c r="AQ490" i="1173"/>
  <c r="AM510" i="1183" l="1"/>
  <c r="V512" i="1183"/>
  <c r="AM512" i="1183" s="1"/>
  <c r="X512" i="1183"/>
  <c r="AL512" i="1183"/>
  <c r="W512" i="1183"/>
  <c r="AD512" i="1183"/>
  <c r="AL511" i="1183"/>
  <c r="AC513" i="1183"/>
  <c r="AA513" i="1183"/>
  <c r="AB513" i="1183"/>
  <c r="R513" i="1183" s="1"/>
  <c r="AQ515" i="1183"/>
  <c r="AD487" i="1173"/>
  <c r="AC488" i="1173"/>
  <c r="AB488" i="1173"/>
  <c r="AA488" i="1173"/>
  <c r="AQ491" i="1173"/>
  <c r="W513" i="1183" l="1"/>
  <c r="X513" i="1183"/>
  <c r="V513" i="1183"/>
  <c r="AM513" i="1183" s="1"/>
  <c r="AD513" i="1183"/>
  <c r="AC514" i="1183"/>
  <c r="AA514" i="1183"/>
  <c r="AB514" i="1183"/>
  <c r="R514" i="1183" s="1"/>
  <c r="AQ516" i="1183"/>
  <c r="AA489" i="1173"/>
  <c r="AC489" i="1173"/>
  <c r="AB489" i="1173"/>
  <c r="AD488" i="1173"/>
  <c r="AQ492" i="1173"/>
  <c r="V514" i="1183" l="1"/>
  <c r="AL514" i="1183" s="1"/>
  <c r="W514" i="1183"/>
  <c r="X514" i="1183"/>
  <c r="AM514" i="1183"/>
  <c r="AD514" i="1183"/>
  <c r="AL513" i="1183"/>
  <c r="AB515" i="1183"/>
  <c r="AC515" i="1183"/>
  <c r="AD515" i="1183" s="1"/>
  <c r="AA515" i="1183"/>
  <c r="AQ517" i="1183"/>
  <c r="AD489" i="1173"/>
  <c r="AC490" i="1173"/>
  <c r="AA490" i="1173"/>
  <c r="AB490" i="1173"/>
  <c r="AQ493" i="1173"/>
  <c r="R515" i="1183" l="1"/>
  <c r="AC516" i="1183"/>
  <c r="AB516" i="1183"/>
  <c r="R516" i="1183" s="1"/>
  <c r="AA516" i="1183"/>
  <c r="AQ518" i="1183"/>
  <c r="AC491" i="1173"/>
  <c r="AA491" i="1173"/>
  <c r="AB491" i="1173"/>
  <c r="AD490" i="1173"/>
  <c r="AQ494" i="1173"/>
  <c r="AC517" i="1183" l="1"/>
  <c r="AA517" i="1183"/>
  <c r="AB517" i="1183"/>
  <c r="R517" i="1183" s="1"/>
  <c r="V516" i="1183"/>
  <c r="AL516" i="1183" s="1"/>
  <c r="AM516" i="1183"/>
  <c r="W516" i="1183"/>
  <c r="X516" i="1183"/>
  <c r="AD516" i="1183"/>
  <c r="V515" i="1183"/>
  <c r="AM515" i="1183" s="1"/>
  <c r="W515" i="1183"/>
  <c r="X515" i="1183"/>
  <c r="AQ519" i="1183"/>
  <c r="AC492" i="1173"/>
  <c r="AB492" i="1173"/>
  <c r="AA492" i="1173"/>
  <c r="AD491" i="1173"/>
  <c r="AQ495" i="1173"/>
  <c r="AL515" i="1183" l="1"/>
  <c r="V517" i="1183"/>
  <c r="AL517" i="1183" s="1"/>
  <c r="X517" i="1183"/>
  <c r="AM517" i="1183"/>
  <c r="W517" i="1183"/>
  <c r="AA518" i="1183"/>
  <c r="AB518" i="1183"/>
  <c r="AC518" i="1183"/>
  <c r="AD518" i="1183" s="1"/>
  <c r="AD517" i="1183"/>
  <c r="AQ520" i="1183"/>
  <c r="AB493" i="1173"/>
  <c r="AC493" i="1173"/>
  <c r="AA493" i="1173"/>
  <c r="AD492" i="1173"/>
  <c r="AQ496" i="1173"/>
  <c r="AB519" i="1183" l="1"/>
  <c r="AA519" i="1183"/>
  <c r="AC519" i="1183"/>
  <c r="AD519" i="1183" s="1"/>
  <c r="R518" i="1183"/>
  <c r="AQ521" i="1183"/>
  <c r="AD493" i="1173"/>
  <c r="AA494" i="1173"/>
  <c r="AB494" i="1173"/>
  <c r="AC494" i="1173"/>
  <c r="AQ497" i="1173"/>
  <c r="V518" i="1183" l="1"/>
  <c r="AL518" i="1183" s="1"/>
  <c r="X518" i="1183"/>
  <c r="W518" i="1183"/>
  <c r="AM518" i="1183"/>
  <c r="AC520" i="1183"/>
  <c r="AB520" i="1183"/>
  <c r="R520" i="1183" s="1"/>
  <c r="AA520" i="1183"/>
  <c r="R519" i="1183"/>
  <c r="AQ522" i="1183"/>
  <c r="AD494" i="1173"/>
  <c r="AB495" i="1173"/>
  <c r="AC495" i="1173"/>
  <c r="AA495" i="1173"/>
  <c r="AQ498" i="1173"/>
  <c r="V519" i="1183" l="1"/>
  <c r="X519" i="1183"/>
  <c r="AM519" i="1183"/>
  <c r="AL519" i="1183"/>
  <c r="W519" i="1183"/>
  <c r="AD520" i="1183"/>
  <c r="AC521" i="1183"/>
  <c r="AB521" i="1183"/>
  <c r="R521" i="1183" s="1"/>
  <c r="AA521" i="1183"/>
  <c r="W520" i="1183"/>
  <c r="X520" i="1183"/>
  <c r="V520" i="1183"/>
  <c r="AL520" i="1183" s="1"/>
  <c r="AM520" i="1183"/>
  <c r="AQ523" i="1183"/>
  <c r="AD495" i="1173"/>
  <c r="AA496" i="1173"/>
  <c r="AB496" i="1173"/>
  <c r="AC496" i="1173"/>
  <c r="AQ499" i="1173"/>
  <c r="X521" i="1183" l="1"/>
  <c r="W521" i="1183"/>
  <c r="V521" i="1183"/>
  <c r="AM521" i="1183" s="1"/>
  <c r="AD521" i="1183"/>
  <c r="AC522" i="1183"/>
  <c r="AA522" i="1183"/>
  <c r="AB522" i="1183"/>
  <c r="R522" i="1183" s="1"/>
  <c r="AQ524" i="1183"/>
  <c r="AD496" i="1173"/>
  <c r="AB497" i="1173"/>
  <c r="AA497" i="1173"/>
  <c r="AC497" i="1173"/>
  <c r="AQ500" i="1173"/>
  <c r="W522" i="1183" l="1"/>
  <c r="X522" i="1183"/>
  <c r="V522" i="1183"/>
  <c r="AM522" i="1183" s="1"/>
  <c r="AL521" i="1183"/>
  <c r="AD522" i="1183"/>
  <c r="AB523" i="1183"/>
  <c r="AA523" i="1183"/>
  <c r="AC523" i="1183"/>
  <c r="AD523" i="1183" s="1"/>
  <c r="AQ525" i="1183"/>
  <c r="AD497" i="1173"/>
  <c r="AA498" i="1173"/>
  <c r="AC498" i="1173"/>
  <c r="AB498" i="1173"/>
  <c r="AQ501" i="1173"/>
  <c r="AC524" i="1183" l="1"/>
  <c r="AB524" i="1183"/>
  <c r="R524" i="1183" s="1"/>
  <c r="AA524" i="1183"/>
  <c r="AL522" i="1183"/>
  <c r="R523" i="1183"/>
  <c r="AQ526" i="1183"/>
  <c r="AD498" i="1173"/>
  <c r="AB499" i="1173"/>
  <c r="AC499" i="1173"/>
  <c r="AA499" i="1173"/>
  <c r="AQ502" i="1173"/>
  <c r="W523" i="1183" l="1"/>
  <c r="V523" i="1183"/>
  <c r="AL523" i="1183" s="1"/>
  <c r="X523" i="1183"/>
  <c r="AM523" i="1183"/>
  <c r="AA525" i="1183"/>
  <c r="AB525" i="1183"/>
  <c r="AC525" i="1183"/>
  <c r="AD525" i="1183" s="1"/>
  <c r="V524" i="1183"/>
  <c r="AM524" i="1183" s="1"/>
  <c r="W524" i="1183"/>
  <c r="X524" i="1183"/>
  <c r="AD524" i="1183"/>
  <c r="AQ527" i="1183"/>
  <c r="AD499" i="1173"/>
  <c r="AC500" i="1173"/>
  <c r="AA500" i="1173"/>
  <c r="AB500" i="1173"/>
  <c r="AQ503" i="1173"/>
  <c r="R525" i="1183" l="1"/>
  <c r="AB526" i="1183"/>
  <c r="AA526" i="1183"/>
  <c r="AC526" i="1183"/>
  <c r="AD526" i="1183" s="1"/>
  <c r="AL524" i="1183"/>
  <c r="AQ528" i="1183"/>
  <c r="AA501" i="1173"/>
  <c r="AC501" i="1173"/>
  <c r="AB501" i="1173"/>
  <c r="AD500" i="1173"/>
  <c r="AQ504" i="1173"/>
  <c r="AB527" i="1183" l="1"/>
  <c r="AA527" i="1183"/>
  <c r="AC527" i="1183"/>
  <c r="AD527" i="1183" s="1"/>
  <c r="R526" i="1183"/>
  <c r="V525" i="1183"/>
  <c r="X525" i="1183"/>
  <c r="AL525" i="1183"/>
  <c r="W525" i="1183"/>
  <c r="AM525" i="1183"/>
  <c r="AQ529" i="1183"/>
  <c r="AD501" i="1173"/>
  <c r="AB502" i="1173"/>
  <c r="AC502" i="1173"/>
  <c r="AA502" i="1173"/>
  <c r="AQ505" i="1173"/>
  <c r="V526" i="1183" l="1"/>
  <c r="AL526" i="1183" s="1"/>
  <c r="W526" i="1183"/>
  <c r="X526" i="1183"/>
  <c r="AM526" i="1183"/>
  <c r="AB528" i="1183"/>
  <c r="AA528" i="1183"/>
  <c r="AC528" i="1183"/>
  <c r="AD528" i="1183" s="1"/>
  <c r="R527" i="1183"/>
  <c r="AQ530" i="1183"/>
  <c r="AD502" i="1173"/>
  <c r="AC503" i="1173"/>
  <c r="AB503" i="1173"/>
  <c r="AA503" i="1173"/>
  <c r="AQ506" i="1173"/>
  <c r="V527" i="1183" l="1"/>
  <c r="AL527" i="1183" s="1"/>
  <c r="X527" i="1183"/>
  <c r="W527" i="1183"/>
  <c r="AM527" i="1183"/>
  <c r="R528" i="1183"/>
  <c r="AA529" i="1183"/>
  <c r="AC529" i="1183"/>
  <c r="AB529" i="1183"/>
  <c r="R529" i="1183" s="1"/>
  <c r="AQ531" i="1183"/>
  <c r="AC504" i="1173"/>
  <c r="AA504" i="1173"/>
  <c r="AB504" i="1173"/>
  <c r="AD503" i="1173"/>
  <c r="AQ507" i="1173"/>
  <c r="V528" i="1183" l="1"/>
  <c r="AL528" i="1183" s="1"/>
  <c r="X528" i="1183"/>
  <c r="W528" i="1183"/>
  <c r="AM528" i="1183"/>
  <c r="AD529" i="1183"/>
  <c r="AA530" i="1183"/>
  <c r="AB530" i="1183"/>
  <c r="AC530" i="1183"/>
  <c r="AD530" i="1183" s="1"/>
  <c r="W529" i="1183"/>
  <c r="X529" i="1183"/>
  <c r="V529" i="1183"/>
  <c r="AM529" i="1183" s="1"/>
  <c r="AQ532" i="1183"/>
  <c r="AA505" i="1173"/>
  <c r="AB505" i="1173"/>
  <c r="AC505" i="1173"/>
  <c r="AD504" i="1173"/>
  <c r="AQ508" i="1173"/>
  <c r="AC531" i="1183" l="1"/>
  <c r="AA531" i="1183"/>
  <c r="AB531" i="1183"/>
  <c r="R531" i="1183" s="1"/>
  <c r="AL529" i="1183"/>
  <c r="R530" i="1183"/>
  <c r="AQ533" i="1183"/>
  <c r="AD505" i="1173"/>
  <c r="AC506" i="1173"/>
  <c r="AA506" i="1173"/>
  <c r="AB506" i="1173"/>
  <c r="AQ509" i="1173"/>
  <c r="X530" i="1183" l="1"/>
  <c r="V530" i="1183"/>
  <c r="AL530" i="1183" s="1"/>
  <c r="W530" i="1183"/>
  <c r="AM530" i="1183"/>
  <c r="V531" i="1183"/>
  <c r="AM531" i="1183" s="1"/>
  <c r="W531" i="1183"/>
  <c r="AL531" i="1183"/>
  <c r="X531" i="1183"/>
  <c r="AB532" i="1183"/>
  <c r="R532" i="1183" s="1"/>
  <c r="AC532" i="1183"/>
  <c r="AD532" i="1183" s="1"/>
  <c r="AA532" i="1183"/>
  <c r="AD531" i="1183"/>
  <c r="AQ534" i="1183"/>
  <c r="AA507" i="1173"/>
  <c r="AB507" i="1173"/>
  <c r="AC507" i="1173"/>
  <c r="AD506" i="1173"/>
  <c r="AQ510" i="1173"/>
  <c r="AC533" i="1183" l="1"/>
  <c r="AB533" i="1183"/>
  <c r="R533" i="1183" s="1"/>
  <c r="AA533" i="1183"/>
  <c r="W532" i="1183"/>
  <c r="X532" i="1183"/>
  <c r="V532" i="1183"/>
  <c r="AM532" i="1183" s="1"/>
  <c r="AL532" i="1183"/>
  <c r="AQ535" i="1183"/>
  <c r="AD507" i="1173"/>
  <c r="AA508" i="1173"/>
  <c r="AB508" i="1173"/>
  <c r="AC508" i="1173"/>
  <c r="AQ511" i="1173"/>
  <c r="AC534" i="1183" l="1"/>
  <c r="AA534" i="1183"/>
  <c r="AB534" i="1183"/>
  <c r="R534" i="1183" s="1"/>
  <c r="V533" i="1183"/>
  <c r="AL533" i="1183" s="1"/>
  <c r="AM533" i="1183"/>
  <c r="X533" i="1183"/>
  <c r="W533" i="1183"/>
  <c r="AD533" i="1183"/>
  <c r="AQ536" i="1183"/>
  <c r="AD508" i="1173"/>
  <c r="AC509" i="1173"/>
  <c r="AA509" i="1173"/>
  <c r="AB509" i="1173"/>
  <c r="AQ512" i="1173"/>
  <c r="V534" i="1183" l="1"/>
  <c r="W534" i="1183"/>
  <c r="X534" i="1183"/>
  <c r="AM534" i="1183"/>
  <c r="AL534" i="1183"/>
  <c r="AC535" i="1183"/>
  <c r="AB535" i="1183"/>
  <c r="R535" i="1183" s="1"/>
  <c r="AA535" i="1183"/>
  <c r="AD534" i="1183"/>
  <c r="AQ537" i="1183"/>
  <c r="AB510" i="1173"/>
  <c r="AC510" i="1173"/>
  <c r="AA510" i="1173"/>
  <c r="AD509" i="1173"/>
  <c r="AQ513" i="1173"/>
  <c r="AD535" i="1183" l="1"/>
  <c r="V535" i="1183"/>
  <c r="AL535" i="1183" s="1"/>
  <c r="AM535" i="1183"/>
  <c r="W535" i="1183"/>
  <c r="X535" i="1183"/>
  <c r="AB536" i="1183"/>
  <c r="AA536" i="1183"/>
  <c r="AC536" i="1183"/>
  <c r="AD536" i="1183" s="1"/>
  <c r="AQ538" i="1183"/>
  <c r="AD510" i="1173"/>
  <c r="AB511" i="1173"/>
  <c r="AC511" i="1173"/>
  <c r="AA511" i="1173"/>
  <c r="AQ514" i="1173"/>
  <c r="R536" i="1183" l="1"/>
  <c r="AC537" i="1183"/>
  <c r="AA537" i="1183"/>
  <c r="AB537" i="1183"/>
  <c r="R537" i="1183" s="1"/>
  <c r="AQ539" i="1183"/>
  <c r="AD511" i="1173"/>
  <c r="AA512" i="1173"/>
  <c r="AC512" i="1173"/>
  <c r="AB512" i="1173"/>
  <c r="AQ515" i="1173"/>
  <c r="V537" i="1183" l="1"/>
  <c r="AL537" i="1183" s="1"/>
  <c r="X537" i="1183"/>
  <c r="W537" i="1183"/>
  <c r="AM537" i="1183"/>
  <c r="AB538" i="1183"/>
  <c r="AC538" i="1183"/>
  <c r="AD538" i="1183" s="1"/>
  <c r="AA538" i="1183"/>
  <c r="AD537" i="1183"/>
  <c r="V536" i="1183"/>
  <c r="AL536" i="1183" s="1"/>
  <c r="W536" i="1183"/>
  <c r="X536" i="1183"/>
  <c r="AQ540" i="1183"/>
  <c r="AD512" i="1173"/>
  <c r="AC513" i="1173"/>
  <c r="AA513" i="1173"/>
  <c r="AB513" i="1173"/>
  <c r="AQ516" i="1173"/>
  <c r="R538" i="1183" l="1"/>
  <c r="AM536" i="1183"/>
  <c r="AA539" i="1183"/>
  <c r="AB539" i="1183"/>
  <c r="AC539" i="1183"/>
  <c r="AD539" i="1183" s="1"/>
  <c r="AQ541" i="1183"/>
  <c r="AA514" i="1173"/>
  <c r="AB514" i="1173"/>
  <c r="AC514" i="1173"/>
  <c r="AD513" i="1173"/>
  <c r="AQ517" i="1173"/>
  <c r="R539" i="1183" l="1"/>
  <c r="AC540" i="1183"/>
  <c r="AA540" i="1183"/>
  <c r="AB540" i="1183"/>
  <c r="R540" i="1183" s="1"/>
  <c r="V538" i="1183"/>
  <c r="AL538" i="1183" s="1"/>
  <c r="AM538" i="1183"/>
  <c r="X538" i="1183"/>
  <c r="W538" i="1183"/>
  <c r="AQ542" i="1183"/>
  <c r="AD514" i="1173"/>
  <c r="AA515" i="1173"/>
  <c r="AC515" i="1173"/>
  <c r="AB515" i="1173"/>
  <c r="AQ518" i="1173"/>
  <c r="V540" i="1183" l="1"/>
  <c r="AL540" i="1183" s="1"/>
  <c r="AM540" i="1183"/>
  <c r="X540" i="1183"/>
  <c r="W540" i="1183"/>
  <c r="AC541" i="1183"/>
  <c r="AB541" i="1183"/>
  <c r="R541" i="1183" s="1"/>
  <c r="AA541" i="1183"/>
  <c r="AD540" i="1183"/>
  <c r="W539" i="1183"/>
  <c r="X539" i="1183"/>
  <c r="V539" i="1183"/>
  <c r="AL539" i="1183" s="1"/>
  <c r="AM539" i="1183"/>
  <c r="AQ543" i="1183"/>
  <c r="AD515" i="1173"/>
  <c r="AB516" i="1173"/>
  <c r="AC516" i="1173"/>
  <c r="AA516" i="1173"/>
  <c r="AQ519" i="1173"/>
  <c r="AD541" i="1183" l="1"/>
  <c r="W541" i="1183"/>
  <c r="X541" i="1183"/>
  <c r="V541" i="1183"/>
  <c r="AL541" i="1183" s="1"/>
  <c r="AM541" i="1183"/>
  <c r="AB542" i="1183"/>
  <c r="AA542" i="1183"/>
  <c r="AC542" i="1183"/>
  <c r="AD542" i="1183" s="1"/>
  <c r="AQ544" i="1183"/>
  <c r="AD516" i="1173"/>
  <c r="AB517" i="1173"/>
  <c r="AC517" i="1173"/>
  <c r="AA517" i="1173"/>
  <c r="AQ520" i="1173"/>
  <c r="R542" i="1183" l="1"/>
  <c r="AC543" i="1183"/>
  <c r="AA543" i="1183"/>
  <c r="AB543" i="1183"/>
  <c r="R543" i="1183" s="1"/>
  <c r="AQ545" i="1183"/>
  <c r="AD517" i="1173"/>
  <c r="AB518" i="1173"/>
  <c r="AC518" i="1173"/>
  <c r="AA518" i="1173"/>
  <c r="AQ521" i="1173"/>
  <c r="X543" i="1183" l="1"/>
  <c r="V543" i="1183"/>
  <c r="AM543" i="1183" s="1"/>
  <c r="W543" i="1183"/>
  <c r="AL543" i="1183"/>
  <c r="AA544" i="1183"/>
  <c r="AB544" i="1183"/>
  <c r="AC544" i="1183"/>
  <c r="AD544" i="1183" s="1"/>
  <c r="AD543" i="1183"/>
  <c r="V542" i="1183"/>
  <c r="AL542" i="1183" s="1"/>
  <c r="X542" i="1183"/>
  <c r="W542" i="1183"/>
  <c r="AM542" i="1183"/>
  <c r="AQ546" i="1183"/>
  <c r="AD518" i="1173"/>
  <c r="AB519" i="1173"/>
  <c r="AC519" i="1173"/>
  <c r="AA519" i="1173"/>
  <c r="AQ522" i="1173"/>
  <c r="R544" i="1183" l="1"/>
  <c r="AA545" i="1183"/>
  <c r="AB545" i="1183"/>
  <c r="AC545" i="1183"/>
  <c r="AD545" i="1183" s="1"/>
  <c r="AQ547" i="1183"/>
  <c r="AD519" i="1173"/>
  <c r="AC520" i="1173"/>
  <c r="AB520" i="1173"/>
  <c r="AA520" i="1173"/>
  <c r="AQ523" i="1173"/>
  <c r="R545" i="1183" l="1"/>
  <c r="AB546" i="1183"/>
  <c r="AC546" i="1183"/>
  <c r="AD546" i="1183" s="1"/>
  <c r="AA546" i="1183"/>
  <c r="W544" i="1183"/>
  <c r="V544" i="1183"/>
  <c r="AM544" i="1183" s="1"/>
  <c r="X544" i="1183"/>
  <c r="AQ548" i="1183"/>
  <c r="AC521" i="1173"/>
  <c r="AA521" i="1173"/>
  <c r="AB521" i="1173"/>
  <c r="AD520" i="1173"/>
  <c r="AQ524" i="1173"/>
  <c r="AL544" i="1183" l="1"/>
  <c r="AC547" i="1183"/>
  <c r="AA547" i="1183"/>
  <c r="AB547" i="1183"/>
  <c r="R547" i="1183" s="1"/>
  <c r="R546" i="1183"/>
  <c r="V545" i="1183"/>
  <c r="AM545" i="1183" s="1"/>
  <c r="W545" i="1183"/>
  <c r="X545" i="1183"/>
  <c r="AQ549" i="1183"/>
  <c r="AB522" i="1173"/>
  <c r="AA522" i="1173"/>
  <c r="AC522" i="1173"/>
  <c r="AD521" i="1173"/>
  <c r="AQ525" i="1173"/>
  <c r="X546" i="1183" l="1"/>
  <c r="V546" i="1183"/>
  <c r="AM546" i="1183" s="1"/>
  <c r="W546" i="1183"/>
  <c r="AL546" i="1183"/>
  <c r="AL545" i="1183"/>
  <c r="V547" i="1183"/>
  <c r="AM547" i="1183" s="1"/>
  <c r="AL547" i="1183"/>
  <c r="W547" i="1183"/>
  <c r="X547" i="1183"/>
  <c r="AC548" i="1183"/>
  <c r="AA548" i="1183"/>
  <c r="AB548" i="1183"/>
  <c r="R548" i="1183" s="1"/>
  <c r="AD547" i="1183"/>
  <c r="AQ550" i="1183"/>
  <c r="AD522" i="1173"/>
  <c r="AC523" i="1173"/>
  <c r="AB523" i="1173"/>
  <c r="AA523" i="1173"/>
  <c r="AQ526" i="1173"/>
  <c r="AD548" i="1183" l="1"/>
  <c r="W548" i="1183"/>
  <c r="X548" i="1183"/>
  <c r="V548" i="1183"/>
  <c r="AM548" i="1183" s="1"/>
  <c r="AL548" i="1183"/>
  <c r="AA549" i="1183"/>
  <c r="AB549" i="1183"/>
  <c r="AC549" i="1183"/>
  <c r="AD549" i="1183" s="1"/>
  <c r="AQ551" i="1183"/>
  <c r="AC524" i="1173"/>
  <c r="AA524" i="1173"/>
  <c r="AB524" i="1173"/>
  <c r="AD523" i="1173"/>
  <c r="AQ527" i="1173"/>
  <c r="R549" i="1183" l="1"/>
  <c r="AC550" i="1183"/>
  <c r="AB550" i="1183"/>
  <c r="R550" i="1183" s="1"/>
  <c r="AA550" i="1183"/>
  <c r="AQ552" i="1183"/>
  <c r="AA525" i="1173"/>
  <c r="AB525" i="1173"/>
  <c r="AC525" i="1173"/>
  <c r="AD525" i="1173" s="1"/>
  <c r="AD524" i="1173"/>
  <c r="AQ528" i="1173"/>
  <c r="AC551" i="1183" l="1"/>
  <c r="AA551" i="1183"/>
  <c r="AB551" i="1183"/>
  <c r="R551" i="1183" s="1"/>
  <c r="W550" i="1183"/>
  <c r="V550" i="1183"/>
  <c r="AM550" i="1183" s="1"/>
  <c r="X550" i="1183"/>
  <c r="AL550" i="1183"/>
  <c r="AD550" i="1183"/>
  <c r="V549" i="1183"/>
  <c r="AL549" i="1183" s="1"/>
  <c r="X549" i="1183"/>
  <c r="W549" i="1183"/>
  <c r="AQ553" i="1183"/>
  <c r="AC526" i="1173"/>
  <c r="AA526" i="1173"/>
  <c r="AB526" i="1173"/>
  <c r="AQ529" i="1173"/>
  <c r="V551" i="1183" l="1"/>
  <c r="AL551" i="1183" s="1"/>
  <c r="W551" i="1183"/>
  <c r="X551" i="1183"/>
  <c r="AM551" i="1183"/>
  <c r="AM549" i="1183"/>
  <c r="AB552" i="1183"/>
  <c r="R552" i="1183" s="1"/>
  <c r="AC552" i="1183"/>
  <c r="AD552" i="1183" s="1"/>
  <c r="AA552" i="1183"/>
  <c r="AD551" i="1183"/>
  <c r="AQ554" i="1183"/>
  <c r="AB527" i="1173"/>
  <c r="AC527" i="1173"/>
  <c r="AA527" i="1173"/>
  <c r="AD526" i="1173"/>
  <c r="AQ530" i="1173"/>
  <c r="AA553" i="1183" l="1"/>
  <c r="AC553" i="1183"/>
  <c r="AB553" i="1183"/>
  <c r="R553" i="1183" s="1"/>
  <c r="V552" i="1183"/>
  <c r="AL552" i="1183"/>
  <c r="W552" i="1183"/>
  <c r="X552" i="1183"/>
  <c r="AM552" i="1183"/>
  <c r="AQ555" i="1183"/>
  <c r="AD527" i="1173"/>
  <c r="AC528" i="1173"/>
  <c r="AB528" i="1173"/>
  <c r="AA528" i="1173"/>
  <c r="AQ531" i="1173"/>
  <c r="W553" i="1183" l="1"/>
  <c r="V553" i="1183"/>
  <c r="AL553" i="1183" s="1"/>
  <c r="X553" i="1183"/>
  <c r="AM553" i="1183"/>
  <c r="AD553" i="1183"/>
  <c r="AC554" i="1183"/>
  <c r="AD554" i="1183" s="1"/>
  <c r="AB554" i="1183"/>
  <c r="R554" i="1183" s="1"/>
  <c r="AA554" i="1183"/>
  <c r="AQ556" i="1183"/>
  <c r="AB529" i="1173"/>
  <c r="AA529" i="1173"/>
  <c r="AC529" i="1173"/>
  <c r="AD528" i="1173"/>
  <c r="AQ532" i="1173"/>
  <c r="AB555" i="1183" l="1"/>
  <c r="AA555" i="1183"/>
  <c r="AC555" i="1183"/>
  <c r="AD555" i="1183" s="1"/>
  <c r="W554" i="1183"/>
  <c r="X554" i="1183"/>
  <c r="V554" i="1183"/>
  <c r="AM554" i="1183" s="1"/>
  <c r="AL554" i="1183"/>
  <c r="AQ557" i="1183"/>
  <c r="AD529" i="1173"/>
  <c r="AC530" i="1173"/>
  <c r="AB530" i="1173"/>
  <c r="AA530" i="1173"/>
  <c r="AQ533" i="1173"/>
  <c r="AC556" i="1183" l="1"/>
  <c r="AA556" i="1183"/>
  <c r="AB556" i="1183"/>
  <c r="R556" i="1183" s="1"/>
  <c r="R555" i="1183"/>
  <c r="AQ558" i="1183"/>
  <c r="AB531" i="1173"/>
  <c r="AA531" i="1173"/>
  <c r="AC531" i="1173"/>
  <c r="AD530" i="1173"/>
  <c r="AQ534" i="1173"/>
  <c r="X555" i="1183" l="1"/>
  <c r="W555" i="1183"/>
  <c r="V555" i="1183"/>
  <c r="AM555" i="1183" s="1"/>
  <c r="AL555" i="1183"/>
  <c r="V556" i="1183"/>
  <c r="X556" i="1183"/>
  <c r="W556" i="1183"/>
  <c r="AL556" i="1183"/>
  <c r="AM556" i="1183"/>
  <c r="AC557" i="1183"/>
  <c r="AA557" i="1183"/>
  <c r="AB557" i="1183"/>
  <c r="R557" i="1183" s="1"/>
  <c r="AD556" i="1183"/>
  <c r="AQ559" i="1183"/>
  <c r="AD531" i="1173"/>
  <c r="AC532" i="1173"/>
  <c r="AA532" i="1173"/>
  <c r="AB532" i="1173"/>
  <c r="AQ535" i="1173"/>
  <c r="W557" i="1183" l="1"/>
  <c r="V557" i="1183"/>
  <c r="AL557" i="1183" s="1"/>
  <c r="X557" i="1183"/>
  <c r="AM557" i="1183"/>
  <c r="AD557" i="1183"/>
  <c r="AA558" i="1183"/>
  <c r="AC558" i="1183"/>
  <c r="AB558" i="1183"/>
  <c r="R558" i="1183" s="1"/>
  <c r="AQ560" i="1183"/>
  <c r="AA533" i="1173"/>
  <c r="AC533" i="1173"/>
  <c r="AB533" i="1173"/>
  <c r="AD532" i="1173"/>
  <c r="AQ536" i="1173"/>
  <c r="V558" i="1183" l="1"/>
  <c r="AM558" i="1183" s="1"/>
  <c r="X558" i="1183"/>
  <c r="AL558" i="1183"/>
  <c r="W558" i="1183"/>
  <c r="AB559" i="1183"/>
  <c r="AC559" i="1183"/>
  <c r="AD559" i="1183" s="1"/>
  <c r="AA559" i="1183"/>
  <c r="AD558" i="1183"/>
  <c r="AQ561" i="1183"/>
  <c r="AD533" i="1173"/>
  <c r="AC534" i="1173"/>
  <c r="AA534" i="1173"/>
  <c r="AB534" i="1173"/>
  <c r="AQ537" i="1173"/>
  <c r="AA560" i="1183" l="1"/>
  <c r="AB560" i="1183"/>
  <c r="AC560" i="1183"/>
  <c r="AD560" i="1183" s="1"/>
  <c r="R559" i="1183"/>
  <c r="AQ562" i="1183"/>
  <c r="AD534" i="1173"/>
  <c r="AB535" i="1173"/>
  <c r="AA535" i="1173"/>
  <c r="AC535" i="1173"/>
  <c r="AQ538" i="1173"/>
  <c r="V559" i="1183" l="1"/>
  <c r="AL559" i="1183" s="1"/>
  <c r="AM559" i="1183"/>
  <c r="X559" i="1183"/>
  <c r="W559" i="1183"/>
  <c r="R560" i="1183"/>
  <c r="AC561" i="1183"/>
  <c r="AA561" i="1183"/>
  <c r="AB561" i="1183"/>
  <c r="R561" i="1183" s="1"/>
  <c r="AQ563" i="1183"/>
  <c r="AD535" i="1173"/>
  <c r="AA536" i="1173"/>
  <c r="AC536" i="1173"/>
  <c r="AB536" i="1173"/>
  <c r="AQ539" i="1173"/>
  <c r="V561" i="1183" l="1"/>
  <c r="AM561" i="1183" s="1"/>
  <c r="W561" i="1183"/>
  <c r="AL561" i="1183"/>
  <c r="X561" i="1183"/>
  <c r="AA562" i="1183"/>
  <c r="AC562" i="1183"/>
  <c r="AB562" i="1183"/>
  <c r="R562" i="1183" s="1"/>
  <c r="AD561" i="1183"/>
  <c r="W560" i="1183"/>
  <c r="V560" i="1183"/>
  <c r="AM560" i="1183" s="1"/>
  <c r="X560" i="1183"/>
  <c r="AQ564" i="1183"/>
  <c r="AD536" i="1173"/>
  <c r="AA537" i="1173"/>
  <c r="AB537" i="1173"/>
  <c r="AC537" i="1173"/>
  <c r="AQ540" i="1173"/>
  <c r="AL560" i="1183" l="1"/>
  <c r="AD562" i="1183"/>
  <c r="AA563" i="1183"/>
  <c r="AC563" i="1183"/>
  <c r="AB563" i="1183"/>
  <c r="R563" i="1183" s="1"/>
  <c r="V562" i="1183"/>
  <c r="AM562" i="1183" s="1"/>
  <c r="X562" i="1183"/>
  <c r="W562" i="1183"/>
  <c r="AL562" i="1183"/>
  <c r="AQ565" i="1183"/>
  <c r="AD537" i="1173"/>
  <c r="AB538" i="1173"/>
  <c r="AA538" i="1173"/>
  <c r="AC538" i="1173"/>
  <c r="AQ541" i="1173"/>
  <c r="V563" i="1183" l="1"/>
  <c r="AL563" i="1183" s="1"/>
  <c r="X563" i="1183"/>
  <c r="W563" i="1183"/>
  <c r="AM563" i="1183"/>
  <c r="AD563" i="1183"/>
  <c r="AB564" i="1183"/>
  <c r="R564" i="1183" s="1"/>
  <c r="AC564" i="1183"/>
  <c r="AD564" i="1183" s="1"/>
  <c r="AA564" i="1183"/>
  <c r="AQ566" i="1183"/>
  <c r="AD538" i="1173"/>
  <c r="AC539" i="1173"/>
  <c r="AA539" i="1173"/>
  <c r="AB539" i="1173"/>
  <c r="AQ542" i="1173"/>
  <c r="AA565" i="1183" l="1"/>
  <c r="AB565" i="1183"/>
  <c r="AC565" i="1183"/>
  <c r="AD565" i="1183" s="1"/>
  <c r="V564" i="1183"/>
  <c r="AM564" i="1183" s="1"/>
  <c r="W564" i="1183"/>
  <c r="X564" i="1183"/>
  <c r="AQ567" i="1183"/>
  <c r="AC540" i="1173"/>
  <c r="AA540" i="1173"/>
  <c r="AB540" i="1173"/>
  <c r="AD539" i="1173"/>
  <c r="AQ543" i="1173"/>
  <c r="AL564" i="1183" l="1"/>
  <c r="R565" i="1183"/>
  <c r="AB566" i="1183"/>
  <c r="AA566" i="1183"/>
  <c r="AC566" i="1183"/>
  <c r="AD566" i="1183" s="1"/>
  <c r="AQ568" i="1183"/>
  <c r="AC541" i="1173"/>
  <c r="AB541" i="1173"/>
  <c r="AA541" i="1173"/>
  <c r="AD540" i="1173"/>
  <c r="AQ544" i="1173"/>
  <c r="AB567" i="1183" l="1"/>
  <c r="AA567" i="1183"/>
  <c r="AC567" i="1183"/>
  <c r="AD567" i="1183" s="1"/>
  <c r="R566" i="1183"/>
  <c r="X565" i="1183"/>
  <c r="V565" i="1183"/>
  <c r="AL565" i="1183" s="1"/>
  <c r="W565" i="1183"/>
  <c r="AQ569" i="1183"/>
  <c r="AC542" i="1173"/>
  <c r="AA542" i="1173"/>
  <c r="AB542" i="1173"/>
  <c r="AD541" i="1173"/>
  <c r="AQ545" i="1173"/>
  <c r="X566" i="1183" l="1"/>
  <c r="V566" i="1183"/>
  <c r="AL566" i="1183" s="1"/>
  <c r="W566" i="1183"/>
  <c r="AM566" i="1183"/>
  <c r="AM565" i="1183"/>
  <c r="AC568" i="1183"/>
  <c r="AD568" i="1183" s="1"/>
  <c r="AB568" i="1183"/>
  <c r="R568" i="1183" s="1"/>
  <c r="AA568" i="1183"/>
  <c r="R567" i="1183"/>
  <c r="AQ570" i="1183"/>
  <c r="AA543" i="1173"/>
  <c r="AC543" i="1173"/>
  <c r="AB543" i="1173"/>
  <c r="AD542" i="1173"/>
  <c r="AQ546" i="1173"/>
  <c r="V568" i="1183" l="1"/>
  <c r="AL568" i="1183" s="1"/>
  <c r="X568" i="1183"/>
  <c r="AM568" i="1183"/>
  <c r="W568" i="1183"/>
  <c r="V567" i="1183"/>
  <c r="AL567" i="1183" s="1"/>
  <c r="W567" i="1183"/>
  <c r="X567" i="1183"/>
  <c r="AM567" i="1183"/>
  <c r="AC569" i="1183"/>
  <c r="AD569" i="1183" s="1"/>
  <c r="AB569" i="1183"/>
  <c r="R569" i="1183" s="1"/>
  <c r="AA569" i="1183"/>
  <c r="AQ571" i="1183"/>
  <c r="AD543" i="1173"/>
  <c r="AB544" i="1173"/>
  <c r="AC544" i="1173"/>
  <c r="AA544" i="1173"/>
  <c r="AQ547" i="1173"/>
  <c r="AC570" i="1183" l="1"/>
  <c r="AB570" i="1183"/>
  <c r="R570" i="1183" s="1"/>
  <c r="AA570" i="1183"/>
  <c r="X569" i="1183"/>
  <c r="V569" i="1183"/>
  <c r="AM569" i="1183" s="1"/>
  <c r="W569" i="1183"/>
  <c r="AL569" i="1183"/>
  <c r="AQ572" i="1183"/>
  <c r="AD544" i="1173"/>
  <c r="AB545" i="1173"/>
  <c r="AC545" i="1173"/>
  <c r="AA545" i="1173"/>
  <c r="AQ548" i="1173"/>
  <c r="AA571" i="1183" l="1"/>
  <c r="AB571" i="1183"/>
  <c r="AC571" i="1183"/>
  <c r="AD571" i="1183" s="1"/>
  <c r="V570" i="1183"/>
  <c r="AM570" i="1183" s="1"/>
  <c r="X570" i="1183"/>
  <c r="W570" i="1183"/>
  <c r="AL570" i="1183"/>
  <c r="AD570" i="1183"/>
  <c r="AQ573" i="1183"/>
  <c r="AD545" i="1173"/>
  <c r="AC546" i="1173"/>
  <c r="AB546" i="1173"/>
  <c r="AA546" i="1173"/>
  <c r="AQ549" i="1173"/>
  <c r="R571" i="1183" l="1"/>
  <c r="AB572" i="1183"/>
  <c r="AC572" i="1183"/>
  <c r="AD572" i="1183" s="1"/>
  <c r="AA572" i="1183"/>
  <c r="AQ574" i="1183"/>
  <c r="AB547" i="1173"/>
  <c r="AC547" i="1173"/>
  <c r="AA547" i="1173"/>
  <c r="AD546" i="1173"/>
  <c r="AQ550" i="1173"/>
  <c r="AA573" i="1183" l="1"/>
  <c r="AB573" i="1183"/>
  <c r="AC573" i="1183"/>
  <c r="AD573" i="1183" s="1"/>
  <c r="V571" i="1183"/>
  <c r="AL571" i="1183" s="1"/>
  <c r="X571" i="1183"/>
  <c r="W571" i="1183"/>
  <c r="AM571" i="1183"/>
  <c r="R572" i="1183"/>
  <c r="AQ575" i="1183"/>
  <c r="AD547" i="1173"/>
  <c r="AC548" i="1173"/>
  <c r="AA548" i="1173"/>
  <c r="AB548" i="1173"/>
  <c r="AQ551" i="1173"/>
  <c r="V572" i="1183" l="1"/>
  <c r="AM572" i="1183" s="1"/>
  <c r="W572" i="1183"/>
  <c r="X572" i="1183"/>
  <c r="AL572" i="1183"/>
  <c r="R573" i="1183"/>
  <c r="AB574" i="1183"/>
  <c r="R574" i="1183" s="1"/>
  <c r="AC574" i="1183"/>
  <c r="AD574" i="1183" s="1"/>
  <c r="AA574" i="1183"/>
  <c r="AQ576" i="1183"/>
  <c r="AD548" i="1173"/>
  <c r="AC549" i="1173"/>
  <c r="AB549" i="1173"/>
  <c r="AA549" i="1173"/>
  <c r="AQ552" i="1173"/>
  <c r="V573" i="1183" l="1"/>
  <c r="AM573" i="1183" s="1"/>
  <c r="W573" i="1183"/>
  <c r="X573" i="1183"/>
  <c r="AL573" i="1183"/>
  <c r="AC575" i="1183"/>
  <c r="AA575" i="1183"/>
  <c r="AB575" i="1183"/>
  <c r="R575" i="1183" s="1"/>
  <c r="V574" i="1183"/>
  <c r="AM574" i="1183" s="1"/>
  <c r="W574" i="1183"/>
  <c r="X574" i="1183"/>
  <c r="AQ577" i="1183"/>
  <c r="AD549" i="1173"/>
  <c r="AA550" i="1173"/>
  <c r="AC550" i="1173"/>
  <c r="AB550" i="1173"/>
  <c r="AQ553" i="1173"/>
  <c r="AL574" i="1183" l="1"/>
  <c r="AC576" i="1183"/>
  <c r="AA576" i="1183"/>
  <c r="AB576" i="1183"/>
  <c r="R576" i="1183" s="1"/>
  <c r="AD575" i="1183"/>
  <c r="W575" i="1183"/>
  <c r="X575" i="1183"/>
  <c r="V575" i="1183"/>
  <c r="AM575" i="1183"/>
  <c r="AL575" i="1183"/>
  <c r="AQ578" i="1183"/>
  <c r="AD550" i="1173"/>
  <c r="AC551" i="1173"/>
  <c r="AA551" i="1173"/>
  <c r="AB551" i="1173"/>
  <c r="AQ554" i="1173"/>
  <c r="V576" i="1183" l="1"/>
  <c r="W576" i="1183"/>
  <c r="AL576" i="1183"/>
  <c r="X576" i="1183"/>
  <c r="AM576" i="1183"/>
  <c r="AC577" i="1183"/>
  <c r="AA577" i="1183"/>
  <c r="AB577" i="1183"/>
  <c r="R577" i="1183" s="1"/>
  <c r="AD576" i="1183"/>
  <c r="AQ579" i="1183"/>
  <c r="AD551" i="1173"/>
  <c r="AC552" i="1173"/>
  <c r="AB552" i="1173"/>
  <c r="AA552" i="1173"/>
  <c r="AQ555" i="1173"/>
  <c r="AD577" i="1183" l="1"/>
  <c r="AC578" i="1183"/>
  <c r="AB578" i="1183"/>
  <c r="R578" i="1183" s="1"/>
  <c r="AA578" i="1183"/>
  <c r="W577" i="1183"/>
  <c r="V577" i="1183"/>
  <c r="AL577" i="1183" s="1"/>
  <c r="X577" i="1183"/>
  <c r="AQ580" i="1183"/>
  <c r="AD552" i="1173"/>
  <c r="AB553" i="1173"/>
  <c r="AA553" i="1173"/>
  <c r="AC553" i="1173"/>
  <c r="AQ556" i="1173"/>
  <c r="AM577" i="1183" l="1"/>
  <c r="AC579" i="1183"/>
  <c r="AA579" i="1183"/>
  <c r="AB579" i="1183"/>
  <c r="R579" i="1183" s="1"/>
  <c r="X578" i="1183"/>
  <c r="V578" i="1183"/>
  <c r="AL578" i="1183" s="1"/>
  <c r="W578" i="1183"/>
  <c r="AD578" i="1183"/>
  <c r="AQ581" i="1183"/>
  <c r="AD553" i="1173"/>
  <c r="AA554" i="1173"/>
  <c r="AB554" i="1173"/>
  <c r="AC554" i="1173"/>
  <c r="AQ557" i="1173"/>
  <c r="V579" i="1183" l="1"/>
  <c r="AL579" i="1183" s="1"/>
  <c r="X579" i="1183"/>
  <c r="W579" i="1183"/>
  <c r="AM579" i="1183"/>
  <c r="AC580" i="1183"/>
  <c r="AB580" i="1183"/>
  <c r="R580" i="1183" s="1"/>
  <c r="AA580" i="1183"/>
  <c r="AM578" i="1183"/>
  <c r="AD579" i="1183"/>
  <c r="AQ582" i="1183"/>
  <c r="AD554" i="1173"/>
  <c r="AA555" i="1173"/>
  <c r="AB555" i="1173"/>
  <c r="AC555" i="1173"/>
  <c r="AQ558" i="1173"/>
  <c r="AA581" i="1183" l="1"/>
  <c r="AB581" i="1183"/>
  <c r="AC581" i="1183"/>
  <c r="AD581" i="1183" s="1"/>
  <c r="AD580" i="1183"/>
  <c r="V580" i="1183"/>
  <c r="AL580" i="1183" s="1"/>
  <c r="X580" i="1183"/>
  <c r="AM580" i="1183"/>
  <c r="W580" i="1183"/>
  <c r="AQ583" i="1183"/>
  <c r="AD555" i="1173"/>
  <c r="AB556" i="1173"/>
  <c r="AA556" i="1173"/>
  <c r="AC556" i="1173"/>
  <c r="AQ559" i="1173"/>
  <c r="R581" i="1183" l="1"/>
  <c r="AB582" i="1183"/>
  <c r="AC582" i="1183"/>
  <c r="AD582" i="1183" s="1"/>
  <c r="AA582" i="1183"/>
  <c r="AQ584" i="1183"/>
  <c r="AD556" i="1173"/>
  <c r="AA557" i="1173"/>
  <c r="AB557" i="1173"/>
  <c r="AC557" i="1173"/>
  <c r="AQ560" i="1173"/>
  <c r="AB583" i="1183" l="1"/>
  <c r="AA583" i="1183"/>
  <c r="AC583" i="1183"/>
  <c r="AD583" i="1183" s="1"/>
  <c r="R582" i="1183"/>
  <c r="V581" i="1183"/>
  <c r="AM581" i="1183" s="1"/>
  <c r="W581" i="1183"/>
  <c r="X581" i="1183"/>
  <c r="AL581" i="1183"/>
  <c r="AQ585" i="1183"/>
  <c r="AD557" i="1173"/>
  <c r="AB558" i="1173"/>
  <c r="AC558" i="1173"/>
  <c r="AA558" i="1173"/>
  <c r="AQ561" i="1173"/>
  <c r="W582" i="1183" l="1"/>
  <c r="X582" i="1183"/>
  <c r="V582" i="1183"/>
  <c r="AM582" i="1183" s="1"/>
  <c r="AB584" i="1183"/>
  <c r="AA584" i="1183"/>
  <c r="AC584" i="1183"/>
  <c r="AD584" i="1183" s="1"/>
  <c r="R583" i="1183"/>
  <c r="AQ586" i="1183"/>
  <c r="AD558" i="1173"/>
  <c r="AB559" i="1173"/>
  <c r="AA559" i="1173"/>
  <c r="AC559" i="1173"/>
  <c r="AQ562" i="1173"/>
  <c r="AB585" i="1183" l="1"/>
  <c r="AC585" i="1183"/>
  <c r="AD585" i="1183" s="1"/>
  <c r="AA585" i="1183"/>
  <c r="R584" i="1183"/>
  <c r="V583" i="1183"/>
  <c r="AL583" i="1183" s="1"/>
  <c r="AM583" i="1183"/>
  <c r="X583" i="1183"/>
  <c r="W583" i="1183"/>
  <c r="AL582" i="1183"/>
  <c r="AQ587" i="1183"/>
  <c r="AD559" i="1173"/>
  <c r="AA560" i="1173"/>
  <c r="AB560" i="1173"/>
  <c r="AC560" i="1173"/>
  <c r="AQ563" i="1173"/>
  <c r="V584" i="1183" l="1"/>
  <c r="AM584" i="1183" s="1"/>
  <c r="W584" i="1183"/>
  <c r="X584" i="1183"/>
  <c r="AL584" i="1183"/>
  <c r="AB586" i="1183"/>
  <c r="AC586" i="1183"/>
  <c r="AD586" i="1183" s="1"/>
  <c r="AA586" i="1183"/>
  <c r="R585" i="1183"/>
  <c r="AQ588" i="1183"/>
  <c r="AD560" i="1173"/>
  <c r="AC561" i="1173"/>
  <c r="AB561" i="1173"/>
  <c r="AA561" i="1173"/>
  <c r="AQ564" i="1173"/>
  <c r="R586" i="1183" l="1"/>
  <c r="W585" i="1183"/>
  <c r="V585" i="1183"/>
  <c r="AM585" i="1183" s="1"/>
  <c r="X585" i="1183"/>
  <c r="AL585" i="1183"/>
  <c r="AA587" i="1183"/>
  <c r="AC587" i="1183"/>
  <c r="AB587" i="1183"/>
  <c r="R587" i="1183" s="1"/>
  <c r="AQ589" i="1183"/>
  <c r="AD561" i="1173"/>
  <c r="AB562" i="1173"/>
  <c r="AA562" i="1173"/>
  <c r="AC562" i="1173"/>
  <c r="AQ565" i="1173"/>
  <c r="AC588" i="1183" l="1"/>
  <c r="AA588" i="1183"/>
  <c r="AB588" i="1183"/>
  <c r="R588" i="1183" s="1"/>
  <c r="W587" i="1183"/>
  <c r="X587" i="1183"/>
  <c r="V587" i="1183"/>
  <c r="AM587" i="1183"/>
  <c r="AL587" i="1183"/>
  <c r="AD587" i="1183"/>
  <c r="V586" i="1183"/>
  <c r="AM586" i="1183" s="1"/>
  <c r="W586" i="1183"/>
  <c r="X586" i="1183"/>
  <c r="AQ590" i="1183"/>
  <c r="AD562" i="1173"/>
  <c r="AC563" i="1173"/>
  <c r="AB563" i="1173"/>
  <c r="AA563" i="1173"/>
  <c r="AQ566" i="1173"/>
  <c r="V588" i="1183" l="1"/>
  <c r="AM588" i="1183"/>
  <c r="AL588" i="1183"/>
  <c r="X588" i="1183"/>
  <c r="W588" i="1183"/>
  <c r="AL586" i="1183"/>
  <c r="AA589" i="1183"/>
  <c r="AB589" i="1183"/>
  <c r="AC589" i="1183"/>
  <c r="AD589" i="1183" s="1"/>
  <c r="AD588" i="1183"/>
  <c r="AQ591" i="1183"/>
  <c r="AC564" i="1173"/>
  <c r="AA564" i="1173"/>
  <c r="AB564" i="1173"/>
  <c r="AD563" i="1173"/>
  <c r="AQ567" i="1173"/>
  <c r="R589" i="1183" l="1"/>
  <c r="AB590" i="1183"/>
  <c r="AC590" i="1183"/>
  <c r="AD590" i="1183" s="1"/>
  <c r="AA590" i="1183"/>
  <c r="AQ592" i="1183"/>
  <c r="AB565" i="1173"/>
  <c r="AA565" i="1173"/>
  <c r="AC565" i="1173"/>
  <c r="AD564" i="1173"/>
  <c r="AQ568" i="1173"/>
  <c r="AC591" i="1183" l="1"/>
  <c r="AA591" i="1183"/>
  <c r="AB591" i="1183"/>
  <c r="R591" i="1183" s="1"/>
  <c r="R590" i="1183"/>
  <c r="W589" i="1183"/>
  <c r="X589" i="1183"/>
  <c r="V589" i="1183"/>
  <c r="AM589" i="1183" s="1"/>
  <c r="AQ593" i="1183"/>
  <c r="AD565" i="1173"/>
  <c r="AB566" i="1173"/>
  <c r="AC566" i="1173"/>
  <c r="AA566" i="1173"/>
  <c r="AQ569" i="1173"/>
  <c r="X590" i="1183" l="1"/>
  <c r="V590" i="1183"/>
  <c r="AL590" i="1183" s="1"/>
  <c r="W590" i="1183"/>
  <c r="AM590" i="1183"/>
  <c r="V591" i="1183"/>
  <c r="AL591" i="1183" s="1"/>
  <c r="AM591" i="1183"/>
  <c r="W591" i="1183"/>
  <c r="X591" i="1183"/>
  <c r="AC592" i="1183"/>
  <c r="AB592" i="1183"/>
  <c r="R592" i="1183" s="1"/>
  <c r="AA592" i="1183"/>
  <c r="AL589" i="1183"/>
  <c r="AD591" i="1183"/>
  <c r="AQ594" i="1183"/>
  <c r="AD566" i="1173"/>
  <c r="AA567" i="1173"/>
  <c r="AC567" i="1173"/>
  <c r="AB567" i="1173"/>
  <c r="AQ570" i="1173"/>
  <c r="V592" i="1183" l="1"/>
  <c r="AL592" i="1183"/>
  <c r="X592" i="1183"/>
  <c r="AM592" i="1183"/>
  <c r="W592" i="1183"/>
  <c r="AD592" i="1183"/>
  <c r="AC593" i="1183"/>
  <c r="AD593" i="1183" s="1"/>
  <c r="AB593" i="1183"/>
  <c r="R593" i="1183" s="1"/>
  <c r="AA593" i="1183"/>
  <c r="AQ595" i="1183"/>
  <c r="AD567" i="1173"/>
  <c r="AA568" i="1173"/>
  <c r="AC568" i="1173"/>
  <c r="AB568" i="1173"/>
  <c r="AQ571" i="1173"/>
  <c r="AA594" i="1183" l="1"/>
  <c r="AC594" i="1183"/>
  <c r="AB594" i="1183"/>
  <c r="R594" i="1183" s="1"/>
  <c r="V593" i="1183"/>
  <c r="AL593" i="1183" s="1"/>
  <c r="W593" i="1183"/>
  <c r="X593" i="1183"/>
  <c r="AM593" i="1183"/>
  <c r="AQ596" i="1183"/>
  <c r="AD568" i="1173"/>
  <c r="AC569" i="1173"/>
  <c r="AA569" i="1173"/>
  <c r="AB569" i="1173"/>
  <c r="AQ572" i="1173"/>
  <c r="W594" i="1183" l="1"/>
  <c r="X594" i="1183"/>
  <c r="V594" i="1183"/>
  <c r="AL594" i="1183" s="1"/>
  <c r="AM594" i="1183"/>
  <c r="AD594" i="1183"/>
  <c r="AC595" i="1183"/>
  <c r="AA595" i="1183"/>
  <c r="AB595" i="1183"/>
  <c r="R595" i="1183" s="1"/>
  <c r="AQ597" i="1183"/>
  <c r="AC570" i="1173"/>
  <c r="AA570" i="1173"/>
  <c r="AB570" i="1173"/>
  <c r="AD569" i="1173"/>
  <c r="AQ573" i="1173"/>
  <c r="AA596" i="1183" l="1"/>
  <c r="AB596" i="1183"/>
  <c r="AC596" i="1183"/>
  <c r="AD596" i="1183" s="1"/>
  <c r="V595" i="1183"/>
  <c r="AL595" i="1183" s="1"/>
  <c r="X595" i="1183"/>
  <c r="W595" i="1183"/>
  <c r="AM595" i="1183"/>
  <c r="AD595" i="1183"/>
  <c r="AQ598" i="1183"/>
  <c r="AC571" i="1173"/>
  <c r="AB571" i="1173"/>
  <c r="AA571" i="1173"/>
  <c r="AD570" i="1173"/>
  <c r="AQ574" i="1173"/>
  <c r="R596" i="1183" l="1"/>
  <c r="AC597" i="1183"/>
  <c r="AA597" i="1183"/>
  <c r="AB597" i="1183"/>
  <c r="R597" i="1183" s="1"/>
  <c r="AQ599" i="1183"/>
  <c r="AC572" i="1173"/>
  <c r="AB572" i="1173"/>
  <c r="AA572" i="1173"/>
  <c r="AD571" i="1173"/>
  <c r="AQ575" i="1173"/>
  <c r="AC598" i="1183" l="1"/>
  <c r="AB598" i="1183"/>
  <c r="R598" i="1183" s="1"/>
  <c r="AA598" i="1183"/>
  <c r="AD597" i="1183"/>
  <c r="X596" i="1183"/>
  <c r="V596" i="1183"/>
  <c r="AL596" i="1183" s="1"/>
  <c r="W596" i="1183"/>
  <c r="AM596" i="1183"/>
  <c r="X597" i="1183"/>
  <c r="V597" i="1183"/>
  <c r="AL597" i="1183" s="1"/>
  <c r="W597" i="1183"/>
  <c r="AQ600" i="1183"/>
  <c r="AB573" i="1173"/>
  <c r="AC573" i="1173"/>
  <c r="AA573" i="1173"/>
  <c r="AD572" i="1173"/>
  <c r="AQ576" i="1173"/>
  <c r="AM597" i="1183" l="1"/>
  <c r="AA599" i="1183"/>
  <c r="AC599" i="1183"/>
  <c r="AB599" i="1183"/>
  <c r="R599" i="1183" s="1"/>
  <c r="V598" i="1183"/>
  <c r="AM598" i="1183" s="1"/>
  <c r="W598" i="1183"/>
  <c r="X598" i="1183"/>
  <c r="AL598" i="1183"/>
  <c r="AD598" i="1183"/>
  <c r="AQ601" i="1183"/>
  <c r="AD573" i="1173"/>
  <c r="AC574" i="1173"/>
  <c r="AB574" i="1173"/>
  <c r="AA574" i="1173"/>
  <c r="AQ577" i="1173"/>
  <c r="W599" i="1183" l="1"/>
  <c r="X599" i="1183"/>
  <c r="V599" i="1183"/>
  <c r="AL599" i="1183" s="1"/>
  <c r="AD599" i="1183"/>
  <c r="AA600" i="1183"/>
  <c r="AB600" i="1183"/>
  <c r="R600" i="1183" s="1"/>
  <c r="AC600" i="1183"/>
  <c r="AD600" i="1183" s="1"/>
  <c r="AQ602" i="1183"/>
  <c r="AC575" i="1173"/>
  <c r="AB575" i="1173"/>
  <c r="AA575" i="1173"/>
  <c r="AD574" i="1173"/>
  <c r="AQ578" i="1173"/>
  <c r="AC601" i="1183" l="1"/>
  <c r="AA601" i="1183"/>
  <c r="AB601" i="1183"/>
  <c r="R601" i="1183" s="1"/>
  <c r="AM599" i="1183"/>
  <c r="H15" i="1183"/>
  <c r="V600" i="1183"/>
  <c r="AM600" i="1183" s="1"/>
  <c r="X600" i="1183"/>
  <c r="W600" i="1183"/>
  <c r="AQ603" i="1183"/>
  <c r="AB576" i="1173"/>
  <c r="AA576" i="1173"/>
  <c r="AC576" i="1173"/>
  <c r="AD575" i="1173"/>
  <c r="AQ579" i="1173"/>
  <c r="V601" i="1183" l="1"/>
  <c r="AL601" i="1183" s="1"/>
  <c r="AM601" i="1183"/>
  <c r="W601" i="1183"/>
  <c r="X601" i="1183"/>
  <c r="AB602" i="1183"/>
  <c r="AA602" i="1183"/>
  <c r="AC602" i="1183"/>
  <c r="AD602" i="1183" s="1"/>
  <c r="AD601" i="1183"/>
  <c r="AL600" i="1183"/>
  <c r="AQ604" i="1183"/>
  <c r="AD576" i="1173"/>
  <c r="AC577" i="1173"/>
  <c r="AB577" i="1173"/>
  <c r="AA577" i="1173"/>
  <c r="AQ580" i="1173"/>
  <c r="R602" i="1183" l="1"/>
  <c r="AB603" i="1183"/>
  <c r="AC603" i="1183"/>
  <c r="AD603" i="1183" s="1"/>
  <c r="AA603" i="1183"/>
  <c r="AQ605" i="1183"/>
  <c r="AD577" i="1173"/>
  <c r="AC578" i="1173"/>
  <c r="AA578" i="1173"/>
  <c r="AB578" i="1173"/>
  <c r="AQ581" i="1173"/>
  <c r="R603" i="1183" l="1"/>
  <c r="AA604" i="1183"/>
  <c r="AB604" i="1183"/>
  <c r="AC604" i="1183"/>
  <c r="AD604" i="1183" s="1"/>
  <c r="W602" i="1183"/>
  <c r="X602" i="1183"/>
  <c r="V602" i="1183"/>
  <c r="AM602" i="1183"/>
  <c r="AQ606" i="1183"/>
  <c r="AA579" i="1173"/>
  <c r="AB579" i="1173"/>
  <c r="AC579" i="1173"/>
  <c r="AD578" i="1173"/>
  <c r="AQ582" i="1173"/>
  <c r="AL602" i="1183" l="1"/>
  <c r="R604" i="1183"/>
  <c r="AA605" i="1183"/>
  <c r="AC605" i="1183"/>
  <c r="AB605" i="1183"/>
  <c r="R605" i="1183" s="1"/>
  <c r="V603" i="1183"/>
  <c r="AL603" i="1183" s="1"/>
  <c r="W603" i="1183"/>
  <c r="X603" i="1183"/>
  <c r="AQ607" i="1183"/>
  <c r="AD579" i="1173"/>
  <c r="AC580" i="1173"/>
  <c r="AB580" i="1173"/>
  <c r="AA580" i="1173"/>
  <c r="AQ583" i="1173"/>
  <c r="AD605" i="1183" l="1"/>
  <c r="AA606" i="1183"/>
  <c r="AB606" i="1183"/>
  <c r="AC606" i="1183"/>
  <c r="AD606" i="1183" s="1"/>
  <c r="AM603" i="1183"/>
  <c r="X604" i="1183"/>
  <c r="W604" i="1183"/>
  <c r="V604" i="1183"/>
  <c r="AM604" i="1183" s="1"/>
  <c r="V605" i="1183"/>
  <c r="AM605" i="1183" s="1"/>
  <c r="AL605" i="1183"/>
  <c r="X605" i="1183"/>
  <c r="W605" i="1183"/>
  <c r="AQ608" i="1183"/>
  <c r="AB581" i="1173"/>
  <c r="AC581" i="1173"/>
  <c r="AA581" i="1173"/>
  <c r="AD580" i="1173"/>
  <c r="AQ584" i="1173"/>
  <c r="AL604" i="1183" l="1"/>
  <c r="R606" i="1183"/>
  <c r="AC607" i="1183"/>
  <c r="AA607" i="1183"/>
  <c r="AB607" i="1183"/>
  <c r="R607" i="1183" s="1"/>
  <c r="AQ609" i="1183"/>
  <c r="AD581" i="1173"/>
  <c r="AB582" i="1173"/>
  <c r="AC582" i="1173"/>
  <c r="AA582" i="1173"/>
  <c r="AQ585" i="1173"/>
  <c r="V607" i="1183" l="1"/>
  <c r="AM607" i="1183" s="1"/>
  <c r="W607" i="1183"/>
  <c r="X607" i="1183"/>
  <c r="AL607" i="1183"/>
  <c r="AB608" i="1183"/>
  <c r="AA608" i="1183"/>
  <c r="AC608" i="1183"/>
  <c r="AD608" i="1183" s="1"/>
  <c r="AD607" i="1183"/>
  <c r="V606" i="1183"/>
  <c r="W606" i="1183"/>
  <c r="X606" i="1183"/>
  <c r="AM606" i="1183"/>
  <c r="AQ610" i="1183"/>
  <c r="AD582" i="1173"/>
  <c r="AC583" i="1173"/>
  <c r="AA583" i="1173"/>
  <c r="AB583" i="1173"/>
  <c r="AQ586" i="1173"/>
  <c r="AL606" i="1183" l="1"/>
  <c r="AB609" i="1183"/>
  <c r="AC609" i="1183"/>
  <c r="AD609" i="1183" s="1"/>
  <c r="AA609" i="1183"/>
  <c r="R608" i="1183"/>
  <c r="AQ611" i="1183"/>
  <c r="AC584" i="1173"/>
  <c r="AA584" i="1173"/>
  <c r="AB584" i="1173"/>
  <c r="AD583" i="1173"/>
  <c r="AQ587" i="1173"/>
  <c r="V608" i="1183" l="1"/>
  <c r="AM608" i="1183" s="1"/>
  <c r="W608" i="1183"/>
  <c r="X608" i="1183"/>
  <c r="AL608" i="1183"/>
  <c r="R609" i="1183"/>
  <c r="AC610" i="1183"/>
  <c r="AD610" i="1183" s="1"/>
  <c r="AA610" i="1183"/>
  <c r="AB610" i="1183"/>
  <c r="R610" i="1183" s="1"/>
  <c r="AQ612" i="1183"/>
  <c r="AB585" i="1173"/>
  <c r="AA585" i="1173"/>
  <c r="AC585" i="1173"/>
  <c r="AD584" i="1173"/>
  <c r="AQ588" i="1173"/>
  <c r="AB611" i="1183" l="1"/>
  <c r="AA611" i="1183"/>
  <c r="AC611" i="1183"/>
  <c r="AD611" i="1183" s="1"/>
  <c r="X609" i="1183"/>
  <c r="W609" i="1183"/>
  <c r="V609" i="1183"/>
  <c r="AL609" i="1183" s="1"/>
  <c r="AM609" i="1183"/>
  <c r="V610" i="1183"/>
  <c r="AL610" i="1183" s="1"/>
  <c r="X610" i="1183"/>
  <c r="W610" i="1183"/>
  <c r="AM610" i="1183"/>
  <c r="AQ613" i="1183"/>
  <c r="AD585" i="1173"/>
  <c r="AB586" i="1173"/>
  <c r="AC586" i="1173"/>
  <c r="AA586" i="1173"/>
  <c r="AQ589" i="1173"/>
  <c r="AA612" i="1183" l="1"/>
  <c r="AB612" i="1183"/>
  <c r="AC612" i="1183"/>
  <c r="AD612" i="1183" s="1"/>
  <c r="R611" i="1183"/>
  <c r="AQ614" i="1183"/>
  <c r="AD586" i="1173"/>
  <c r="AC587" i="1173"/>
  <c r="AA587" i="1173"/>
  <c r="AB587" i="1173"/>
  <c r="AQ590" i="1173"/>
  <c r="R612" i="1183" l="1"/>
  <c r="AB613" i="1183"/>
  <c r="AC613" i="1183"/>
  <c r="AD613" i="1183" s="1"/>
  <c r="AA613" i="1183"/>
  <c r="V611" i="1183"/>
  <c r="AL611" i="1183"/>
  <c r="X611" i="1183"/>
  <c r="W611" i="1183"/>
  <c r="AM611" i="1183"/>
  <c r="AQ615" i="1183"/>
  <c r="AA588" i="1173"/>
  <c r="AB588" i="1173"/>
  <c r="AC588" i="1173"/>
  <c r="AD587" i="1173"/>
  <c r="AQ591" i="1173"/>
  <c r="AA614" i="1183" l="1"/>
  <c r="AC614" i="1183"/>
  <c r="AB614" i="1183"/>
  <c r="R614" i="1183" s="1"/>
  <c r="R613" i="1183"/>
  <c r="V612" i="1183"/>
  <c r="AL612" i="1183" s="1"/>
  <c r="W612" i="1183"/>
  <c r="X612" i="1183"/>
  <c r="AM612" i="1183"/>
  <c r="AQ616" i="1183"/>
  <c r="AD588" i="1173"/>
  <c r="AC589" i="1173"/>
  <c r="AA589" i="1173"/>
  <c r="AB589" i="1173"/>
  <c r="AQ592" i="1173"/>
  <c r="V613" i="1183" l="1"/>
  <c r="AL613" i="1183" s="1"/>
  <c r="X613" i="1183"/>
  <c r="W613" i="1183"/>
  <c r="V614" i="1183"/>
  <c r="X614" i="1183"/>
  <c r="W614" i="1183"/>
  <c r="AM614" i="1183"/>
  <c r="AL614" i="1183"/>
  <c r="AD614" i="1183"/>
  <c r="AC615" i="1183"/>
  <c r="AD615" i="1183" s="1"/>
  <c r="AB615" i="1183"/>
  <c r="AA615" i="1183"/>
  <c r="AQ617" i="1183"/>
  <c r="AC590" i="1173"/>
  <c r="AB590" i="1173"/>
  <c r="AA590" i="1173"/>
  <c r="AD589" i="1173"/>
  <c r="AQ593" i="1173"/>
  <c r="AC616" i="1183" l="1"/>
  <c r="AB616" i="1183"/>
  <c r="R616" i="1183" s="1"/>
  <c r="AA616" i="1183"/>
  <c r="AM613" i="1183"/>
  <c r="R615" i="1183"/>
  <c r="AQ618" i="1183"/>
  <c r="AC591" i="1173"/>
  <c r="AA591" i="1173"/>
  <c r="AB591" i="1173"/>
  <c r="AD590" i="1173"/>
  <c r="AQ594" i="1173"/>
  <c r="W615" i="1183" l="1"/>
  <c r="V615" i="1183"/>
  <c r="AL615" i="1183" s="1"/>
  <c r="X615" i="1183"/>
  <c r="AM615" i="1183"/>
  <c r="AC617" i="1183"/>
  <c r="AB617" i="1183"/>
  <c r="R617" i="1183" s="1"/>
  <c r="AA617" i="1183"/>
  <c r="V616" i="1183"/>
  <c r="AL616" i="1183"/>
  <c r="AM616" i="1183"/>
  <c r="X616" i="1183"/>
  <c r="W616" i="1183"/>
  <c r="AD616" i="1183"/>
  <c r="AQ619" i="1183"/>
  <c r="AB592" i="1173"/>
  <c r="AC592" i="1173"/>
  <c r="AA592" i="1173"/>
  <c r="AD591" i="1173"/>
  <c r="AQ595" i="1173"/>
  <c r="W617" i="1183" l="1"/>
  <c r="X617" i="1183"/>
  <c r="V617" i="1183"/>
  <c r="AM617" i="1183" s="1"/>
  <c r="AD617" i="1183"/>
  <c r="AA618" i="1183"/>
  <c r="AC618" i="1183"/>
  <c r="AB618" i="1183"/>
  <c r="R618" i="1183" s="1"/>
  <c r="AQ620" i="1183"/>
  <c r="AD592" i="1173"/>
  <c r="AB593" i="1173"/>
  <c r="AC593" i="1173"/>
  <c r="AA593" i="1173"/>
  <c r="AQ596" i="1173"/>
  <c r="W618" i="1183" l="1"/>
  <c r="X618" i="1183"/>
  <c r="V618" i="1183"/>
  <c r="AM618" i="1183" s="1"/>
  <c r="AL617" i="1183"/>
  <c r="AA619" i="1183"/>
  <c r="AC619" i="1183"/>
  <c r="AD619" i="1183" s="1"/>
  <c r="AB619" i="1183"/>
  <c r="R619" i="1183" s="1"/>
  <c r="AD618" i="1183"/>
  <c r="AQ621" i="1183"/>
  <c r="AD593" i="1173"/>
  <c r="AB594" i="1173"/>
  <c r="AA594" i="1173"/>
  <c r="AC594" i="1173"/>
  <c r="AQ597" i="1173"/>
  <c r="AB620" i="1183" l="1"/>
  <c r="AA620" i="1183"/>
  <c r="AC620" i="1183"/>
  <c r="AD620" i="1183" s="1"/>
  <c r="AL618" i="1183"/>
  <c r="V619" i="1183"/>
  <c r="AM619" i="1183" s="1"/>
  <c r="W619" i="1183"/>
  <c r="X619" i="1183"/>
  <c r="AL619" i="1183"/>
  <c r="AQ622" i="1183"/>
  <c r="AD594" i="1173"/>
  <c r="AB595" i="1173"/>
  <c r="AA595" i="1173"/>
  <c r="AC595" i="1173"/>
  <c r="AQ598" i="1173"/>
  <c r="AB621" i="1183" l="1"/>
  <c r="AC621" i="1183"/>
  <c r="AD621" i="1183" s="1"/>
  <c r="AA621" i="1183"/>
  <c r="R620" i="1183"/>
  <c r="AQ623" i="1183"/>
  <c r="AD595" i="1173"/>
  <c r="AA596" i="1173"/>
  <c r="AC596" i="1173"/>
  <c r="AB596" i="1173"/>
  <c r="AQ599" i="1173"/>
  <c r="AB622" i="1183" l="1"/>
  <c r="AC622" i="1183"/>
  <c r="AD622" i="1183" s="1"/>
  <c r="AA622" i="1183"/>
  <c r="R621" i="1183"/>
  <c r="W620" i="1183"/>
  <c r="V620" i="1183"/>
  <c r="AM620" i="1183" s="1"/>
  <c r="X620" i="1183"/>
  <c r="AL620" i="1183"/>
  <c r="AQ624" i="1183"/>
  <c r="AD596" i="1173"/>
  <c r="AC597" i="1173"/>
  <c r="AB597" i="1173"/>
  <c r="AA597" i="1173"/>
  <c r="AQ600" i="1173"/>
  <c r="W621" i="1183" l="1"/>
  <c r="X621" i="1183"/>
  <c r="V621" i="1183"/>
  <c r="AL621" i="1183" s="1"/>
  <c r="AM621" i="1183"/>
  <c r="AC623" i="1183"/>
  <c r="AA623" i="1183"/>
  <c r="AB623" i="1183"/>
  <c r="R623" i="1183" s="1"/>
  <c r="R622" i="1183"/>
  <c r="AQ625" i="1183"/>
  <c r="AC598" i="1173"/>
  <c r="AB598" i="1173"/>
  <c r="AA598" i="1173"/>
  <c r="AD597" i="1173"/>
  <c r="AQ601" i="1173"/>
  <c r="W622" i="1183" l="1"/>
  <c r="V622" i="1183"/>
  <c r="X622" i="1183"/>
  <c r="AL622" i="1183"/>
  <c r="AM622" i="1183"/>
  <c r="AA624" i="1183"/>
  <c r="AB624" i="1183"/>
  <c r="AC624" i="1183"/>
  <c r="AD624" i="1183" s="1"/>
  <c r="AD623" i="1183"/>
  <c r="V623" i="1183"/>
  <c r="AM623" i="1183" s="1"/>
  <c r="X623" i="1183"/>
  <c r="W623" i="1183"/>
  <c r="AQ626" i="1183"/>
  <c r="AA599" i="1173"/>
  <c r="AC599" i="1173"/>
  <c r="AB599" i="1173"/>
  <c r="AD598" i="1173"/>
  <c r="AQ602" i="1173"/>
  <c r="AA625" i="1183" l="1"/>
  <c r="AC625" i="1183"/>
  <c r="AB625" i="1183"/>
  <c r="R625" i="1183" s="1"/>
  <c r="AL623" i="1183"/>
  <c r="R624" i="1183"/>
  <c r="AQ627" i="1183"/>
  <c r="AD599" i="1173"/>
  <c r="AC600" i="1173"/>
  <c r="AA600" i="1173"/>
  <c r="AB600" i="1173"/>
  <c r="AQ603" i="1173"/>
  <c r="V625" i="1183" l="1"/>
  <c r="AL625" i="1183"/>
  <c r="X625" i="1183"/>
  <c r="AM625" i="1183"/>
  <c r="W625" i="1183"/>
  <c r="X624" i="1183"/>
  <c r="V624" i="1183"/>
  <c r="AM624" i="1183" s="1"/>
  <c r="W624" i="1183"/>
  <c r="AD625" i="1183"/>
  <c r="AC626" i="1183"/>
  <c r="AD626" i="1183" s="1"/>
  <c r="AA626" i="1183"/>
  <c r="AB626" i="1183"/>
  <c r="AQ628" i="1183"/>
  <c r="AD600" i="1173"/>
  <c r="AC601" i="1173"/>
  <c r="AB601" i="1173"/>
  <c r="AA601" i="1173"/>
  <c r="AQ604" i="1173"/>
  <c r="AC627" i="1183" l="1"/>
  <c r="AB627" i="1183"/>
  <c r="R627" i="1183" s="1"/>
  <c r="AA627" i="1183"/>
  <c r="AL624" i="1183"/>
  <c r="R626" i="1183"/>
  <c r="AQ629" i="1183"/>
  <c r="AC602" i="1173"/>
  <c r="AB602" i="1173"/>
  <c r="AA602" i="1173"/>
  <c r="AD601" i="1173"/>
  <c r="AQ605" i="1173"/>
  <c r="AC628" i="1183" l="1"/>
  <c r="AB628" i="1183"/>
  <c r="R628" i="1183" s="1"/>
  <c r="AA628" i="1183"/>
  <c r="W627" i="1183"/>
  <c r="V627" i="1183"/>
  <c r="AL627" i="1183" s="1"/>
  <c r="X627" i="1183"/>
  <c r="AM627" i="1183"/>
  <c r="AD627" i="1183"/>
  <c r="V626" i="1183"/>
  <c r="AM626" i="1183" s="1"/>
  <c r="AL626" i="1183"/>
  <c r="X626" i="1183"/>
  <c r="W626" i="1183"/>
  <c r="AQ630" i="1183"/>
  <c r="AB603" i="1173"/>
  <c r="AC603" i="1173"/>
  <c r="AA603" i="1173"/>
  <c r="AD602" i="1173"/>
  <c r="AQ606" i="1173"/>
  <c r="AA629" i="1183" l="1"/>
  <c r="AC629" i="1183"/>
  <c r="AB629" i="1183"/>
  <c r="R629" i="1183" s="1"/>
  <c r="V628" i="1183"/>
  <c r="AL628" i="1183" s="1"/>
  <c r="W628" i="1183"/>
  <c r="X628" i="1183"/>
  <c r="AM628" i="1183"/>
  <c r="AD628" i="1183"/>
  <c r="AQ631" i="1183"/>
  <c r="AD603" i="1173"/>
  <c r="AC604" i="1173"/>
  <c r="AB604" i="1173"/>
  <c r="AA604" i="1173"/>
  <c r="AQ607" i="1173"/>
  <c r="W629" i="1183" l="1"/>
  <c r="V629" i="1183"/>
  <c r="AL629" i="1183" s="1"/>
  <c r="X629" i="1183"/>
  <c r="AM629" i="1183"/>
  <c r="AD629" i="1183"/>
  <c r="AB630" i="1183"/>
  <c r="AA630" i="1183"/>
  <c r="AC630" i="1183"/>
  <c r="AD630" i="1183" s="1"/>
  <c r="AQ632" i="1183"/>
  <c r="AC605" i="1173"/>
  <c r="AA605" i="1173"/>
  <c r="AB605" i="1173"/>
  <c r="AD604" i="1173"/>
  <c r="AQ608" i="1173"/>
  <c r="R630" i="1183" l="1"/>
  <c r="AA631" i="1183"/>
  <c r="AB631" i="1183"/>
  <c r="AC631" i="1183"/>
  <c r="AD631" i="1183" s="1"/>
  <c r="AQ633" i="1183"/>
  <c r="AB606" i="1173"/>
  <c r="AC606" i="1173"/>
  <c r="AA606" i="1173"/>
  <c r="AD605" i="1173"/>
  <c r="AQ609" i="1173"/>
  <c r="R631" i="1183" l="1"/>
  <c r="AB632" i="1183"/>
  <c r="AC632" i="1183"/>
  <c r="AD632" i="1183" s="1"/>
  <c r="AA632" i="1183"/>
  <c r="X630" i="1183"/>
  <c r="W630" i="1183"/>
  <c r="V630" i="1183"/>
  <c r="AL630" i="1183" s="1"/>
  <c r="AQ634" i="1183"/>
  <c r="AD606" i="1173"/>
  <c r="AB607" i="1173"/>
  <c r="AC607" i="1173"/>
  <c r="AA607" i="1173"/>
  <c r="AQ610" i="1173"/>
  <c r="AM630" i="1183" l="1"/>
  <c r="AA633" i="1183"/>
  <c r="AC633" i="1183"/>
  <c r="AB633" i="1183"/>
  <c r="R633" i="1183" s="1"/>
  <c r="R632" i="1183"/>
  <c r="V631" i="1183"/>
  <c r="AL631" i="1183" s="1"/>
  <c r="X631" i="1183"/>
  <c r="W631" i="1183"/>
  <c r="AM631" i="1183"/>
  <c r="AQ635" i="1183"/>
  <c r="AD607" i="1173"/>
  <c r="AC608" i="1173"/>
  <c r="AA608" i="1173"/>
  <c r="AB608" i="1173"/>
  <c r="AQ611" i="1173"/>
  <c r="X633" i="1183" l="1"/>
  <c r="V633" i="1183"/>
  <c r="AM633" i="1183" s="1"/>
  <c r="W633" i="1183"/>
  <c r="AL633" i="1183"/>
  <c r="AD633" i="1183"/>
  <c r="AC634" i="1183"/>
  <c r="AB634" i="1183"/>
  <c r="R634" i="1183" s="1"/>
  <c r="AA634" i="1183"/>
  <c r="X632" i="1183"/>
  <c r="V632" i="1183"/>
  <c r="AL632" i="1183" s="1"/>
  <c r="W632" i="1183"/>
  <c r="AQ636" i="1183"/>
  <c r="AB609" i="1173"/>
  <c r="AA609" i="1173"/>
  <c r="AC609" i="1173"/>
  <c r="AD608" i="1173"/>
  <c r="AQ612" i="1173"/>
  <c r="AC635" i="1183" l="1"/>
  <c r="AA635" i="1183"/>
  <c r="AB635" i="1183"/>
  <c r="R635" i="1183" s="1"/>
  <c r="AD634" i="1183"/>
  <c r="X634" i="1183"/>
  <c r="V634" i="1183"/>
  <c r="AM634" i="1183" s="1"/>
  <c r="W634" i="1183"/>
  <c r="AL634" i="1183"/>
  <c r="AM632" i="1183"/>
  <c r="AQ637" i="1183"/>
  <c r="AD609" i="1173"/>
  <c r="AA610" i="1173"/>
  <c r="AC610" i="1173"/>
  <c r="AB610" i="1173"/>
  <c r="AQ613" i="1173"/>
  <c r="V635" i="1183" l="1"/>
  <c r="AL635" i="1183"/>
  <c r="W635" i="1183"/>
  <c r="X635" i="1183"/>
  <c r="AM635" i="1183"/>
  <c r="AC636" i="1183"/>
  <c r="AB636" i="1183"/>
  <c r="R636" i="1183" s="1"/>
  <c r="AA636" i="1183"/>
  <c r="AD635" i="1183"/>
  <c r="AQ638" i="1183"/>
  <c r="AD610" i="1173"/>
  <c r="AB611" i="1173"/>
  <c r="AC611" i="1173"/>
  <c r="AA611" i="1173"/>
  <c r="AQ614" i="1173"/>
  <c r="AD636" i="1183" l="1"/>
  <c r="V636" i="1183"/>
  <c r="AL636" i="1183" s="1"/>
  <c r="X636" i="1183"/>
  <c r="AM636" i="1183"/>
  <c r="W636" i="1183"/>
  <c r="AC637" i="1183"/>
  <c r="AB637" i="1183"/>
  <c r="R637" i="1183" s="1"/>
  <c r="AA637" i="1183"/>
  <c r="AQ639" i="1183"/>
  <c r="AD611" i="1173"/>
  <c r="AA612" i="1173"/>
  <c r="AB612" i="1173"/>
  <c r="AC612" i="1173"/>
  <c r="AQ615" i="1173"/>
  <c r="AC638" i="1183" l="1"/>
  <c r="AB638" i="1183"/>
  <c r="R638" i="1183" s="1"/>
  <c r="AA638" i="1183"/>
  <c r="V637" i="1183"/>
  <c r="AM637" i="1183" s="1"/>
  <c r="X637" i="1183"/>
  <c r="W637" i="1183"/>
  <c r="AL637" i="1183"/>
  <c r="AD637" i="1183"/>
  <c r="AQ640" i="1183"/>
  <c r="AD612" i="1173"/>
  <c r="AC613" i="1173"/>
  <c r="AB613" i="1173"/>
  <c r="AA613" i="1173"/>
  <c r="AQ616" i="1173"/>
  <c r="AC639" i="1183" l="1"/>
  <c r="AB639" i="1183"/>
  <c r="R639" i="1183" s="1"/>
  <c r="AA639" i="1183"/>
  <c r="V638" i="1183"/>
  <c r="W638" i="1183"/>
  <c r="X638" i="1183"/>
  <c r="AL638" i="1183"/>
  <c r="AM638" i="1183"/>
  <c r="AD638" i="1183"/>
  <c r="AQ641" i="1183"/>
  <c r="AB614" i="1173"/>
  <c r="AA614" i="1173"/>
  <c r="AC614" i="1173"/>
  <c r="AD613" i="1173"/>
  <c r="AQ617" i="1173"/>
  <c r="AC640" i="1183" l="1"/>
  <c r="AA640" i="1183"/>
  <c r="AB640" i="1183"/>
  <c r="R640" i="1183" s="1"/>
  <c r="V639" i="1183"/>
  <c r="AL639" i="1183" s="1"/>
  <c r="X639" i="1183"/>
  <c r="AM639" i="1183"/>
  <c r="W639" i="1183"/>
  <c r="AD639" i="1183"/>
  <c r="AQ642" i="1183"/>
  <c r="AD614" i="1173"/>
  <c r="AC615" i="1173"/>
  <c r="AA615" i="1173"/>
  <c r="AB615" i="1173"/>
  <c r="AQ618" i="1173"/>
  <c r="V640" i="1183" l="1"/>
  <c r="AM640" i="1183"/>
  <c r="X640" i="1183"/>
  <c r="W640" i="1183"/>
  <c r="AL640" i="1183"/>
  <c r="AC641" i="1183"/>
  <c r="AA641" i="1183"/>
  <c r="AB641" i="1183"/>
  <c r="R641" i="1183" s="1"/>
  <c r="AD640" i="1183"/>
  <c r="AQ643" i="1183"/>
  <c r="AC616" i="1173"/>
  <c r="AA616" i="1173"/>
  <c r="AB616" i="1173"/>
  <c r="AD615" i="1173"/>
  <c r="AQ619" i="1173"/>
  <c r="V641" i="1183" l="1"/>
  <c r="X641" i="1183"/>
  <c r="W641" i="1183"/>
  <c r="AL641" i="1183"/>
  <c r="AM641" i="1183"/>
  <c r="AD641" i="1183"/>
  <c r="AA642" i="1183"/>
  <c r="AC642" i="1183"/>
  <c r="AB642" i="1183"/>
  <c r="R642" i="1183" s="1"/>
  <c r="AQ644" i="1183"/>
  <c r="AB617" i="1173"/>
  <c r="AA617" i="1173"/>
  <c r="AC617" i="1173"/>
  <c r="AD616" i="1173"/>
  <c r="AQ620" i="1173"/>
  <c r="V642" i="1183" l="1"/>
  <c r="AL642" i="1183" s="1"/>
  <c r="X642" i="1183"/>
  <c r="W642" i="1183"/>
  <c r="AM642" i="1183"/>
  <c r="AD642" i="1183"/>
  <c r="AB643" i="1183"/>
  <c r="AC643" i="1183"/>
  <c r="AD643" i="1183" s="1"/>
  <c r="AA643" i="1183"/>
  <c r="AQ645" i="1183"/>
  <c r="AD617" i="1173"/>
  <c r="AB618" i="1173"/>
  <c r="AC618" i="1173"/>
  <c r="AA618" i="1173"/>
  <c r="AQ621" i="1173"/>
  <c r="R643" i="1183" l="1"/>
  <c r="AB644" i="1183"/>
  <c r="AA644" i="1183"/>
  <c r="AC644" i="1183"/>
  <c r="AD644" i="1183" s="1"/>
  <c r="AQ646" i="1183"/>
  <c r="AD618" i="1173"/>
  <c r="AC619" i="1173"/>
  <c r="AB619" i="1173"/>
  <c r="AA619" i="1173"/>
  <c r="AQ622" i="1173"/>
  <c r="AB645" i="1183" l="1"/>
  <c r="AA645" i="1183"/>
  <c r="AC645" i="1183"/>
  <c r="AD645" i="1183" s="1"/>
  <c r="R644" i="1183"/>
  <c r="X643" i="1183"/>
  <c r="V643" i="1183"/>
  <c r="AL643" i="1183" s="1"/>
  <c r="W643" i="1183"/>
  <c r="AM643" i="1183"/>
  <c r="AQ647" i="1183"/>
  <c r="AA620" i="1173"/>
  <c r="AC620" i="1173"/>
  <c r="AB620" i="1173"/>
  <c r="AD619" i="1173"/>
  <c r="AQ623" i="1173"/>
  <c r="X644" i="1183" l="1"/>
  <c r="V644" i="1183"/>
  <c r="AL644" i="1183" s="1"/>
  <c r="W644" i="1183"/>
  <c r="AM644" i="1183"/>
  <c r="AB646" i="1183"/>
  <c r="AC646" i="1183"/>
  <c r="AD646" i="1183" s="1"/>
  <c r="AA646" i="1183"/>
  <c r="R645" i="1183"/>
  <c r="AQ648" i="1183"/>
  <c r="AD620" i="1173"/>
  <c r="AB621" i="1173"/>
  <c r="AC621" i="1173"/>
  <c r="AA621" i="1173"/>
  <c r="AQ624" i="1173"/>
  <c r="R646" i="1183" l="1"/>
  <c r="AC647" i="1183"/>
  <c r="AA647" i="1183"/>
  <c r="AB647" i="1183"/>
  <c r="R647" i="1183" s="1"/>
  <c r="W645" i="1183"/>
  <c r="V645" i="1183"/>
  <c r="AM645" i="1183" s="1"/>
  <c r="X645" i="1183"/>
  <c r="AL645" i="1183"/>
  <c r="AQ649" i="1183"/>
  <c r="AD621" i="1173"/>
  <c r="AC622" i="1173"/>
  <c r="AA622" i="1173"/>
  <c r="AB622" i="1173"/>
  <c r="AQ625" i="1173"/>
  <c r="V647" i="1183" l="1"/>
  <c r="W647" i="1183"/>
  <c r="AL647" i="1183"/>
  <c r="X647" i="1183"/>
  <c r="AM647" i="1183"/>
  <c r="AB648" i="1183"/>
  <c r="AA648" i="1183"/>
  <c r="AC648" i="1183"/>
  <c r="AD648" i="1183" s="1"/>
  <c r="AD647" i="1183"/>
  <c r="V646" i="1183"/>
  <c r="AL646" i="1183" s="1"/>
  <c r="W646" i="1183"/>
  <c r="X646" i="1183"/>
  <c r="AQ650" i="1183"/>
  <c r="AA623" i="1173"/>
  <c r="AC623" i="1173"/>
  <c r="AB623" i="1173"/>
  <c r="AD622" i="1173"/>
  <c r="AQ626" i="1173"/>
  <c r="R648" i="1183" l="1"/>
  <c r="AA649" i="1183"/>
  <c r="AC649" i="1183"/>
  <c r="AB649" i="1183"/>
  <c r="R649" i="1183" s="1"/>
  <c r="AM646" i="1183"/>
  <c r="AQ651" i="1183"/>
  <c r="AD623" i="1173"/>
  <c r="AB624" i="1173"/>
  <c r="AA624" i="1173"/>
  <c r="AC624" i="1173"/>
  <c r="AQ627" i="1173"/>
  <c r="V649" i="1183" l="1"/>
  <c r="AL649" i="1183" s="1"/>
  <c r="X649" i="1183"/>
  <c r="AM649" i="1183"/>
  <c r="W649" i="1183"/>
  <c r="AD649" i="1183"/>
  <c r="AB650" i="1183"/>
  <c r="AC650" i="1183"/>
  <c r="AD650" i="1183" s="1"/>
  <c r="AA650" i="1183"/>
  <c r="W648" i="1183"/>
  <c r="X648" i="1183"/>
  <c r="V648" i="1183"/>
  <c r="AM648" i="1183" s="1"/>
  <c r="AQ652" i="1183"/>
  <c r="AD624" i="1173"/>
  <c r="AB625" i="1173"/>
  <c r="AC625" i="1173"/>
  <c r="AA625" i="1173"/>
  <c r="AQ628" i="1173"/>
  <c r="R650" i="1183" l="1"/>
  <c r="AL648" i="1183"/>
  <c r="AB651" i="1183"/>
  <c r="AC651" i="1183"/>
  <c r="AD651" i="1183" s="1"/>
  <c r="AA651" i="1183"/>
  <c r="AQ653" i="1183"/>
  <c r="AD625" i="1173"/>
  <c r="AA626" i="1173"/>
  <c r="AC626" i="1173"/>
  <c r="AB626" i="1173"/>
  <c r="AQ629" i="1173"/>
  <c r="AA652" i="1183" l="1"/>
  <c r="AC652" i="1183"/>
  <c r="AB652" i="1183"/>
  <c r="R652" i="1183" s="1"/>
  <c r="R651" i="1183"/>
  <c r="W650" i="1183"/>
  <c r="V650" i="1183"/>
  <c r="X650" i="1183"/>
  <c r="AM650" i="1183"/>
  <c r="AL650" i="1183"/>
  <c r="AQ654" i="1183"/>
  <c r="AD626" i="1173"/>
  <c r="AC627" i="1173"/>
  <c r="AA627" i="1173"/>
  <c r="AB627" i="1173"/>
  <c r="AQ630" i="1173"/>
  <c r="V651" i="1183" l="1"/>
  <c r="AM651" i="1183" s="1"/>
  <c r="X651" i="1183"/>
  <c r="W651" i="1183"/>
  <c r="AL651" i="1183"/>
  <c r="V652" i="1183"/>
  <c r="AM652" i="1183"/>
  <c r="AL652" i="1183"/>
  <c r="X652" i="1183"/>
  <c r="W652" i="1183"/>
  <c r="AD652" i="1183"/>
  <c r="AB653" i="1183"/>
  <c r="R653" i="1183" s="1"/>
  <c r="AA653" i="1183"/>
  <c r="AC653" i="1183"/>
  <c r="AQ655" i="1183"/>
  <c r="AD627" i="1173"/>
  <c r="AB628" i="1173"/>
  <c r="AC628" i="1173"/>
  <c r="AA628" i="1173"/>
  <c r="AQ631" i="1173"/>
  <c r="AD653" i="1183" l="1"/>
  <c r="V653" i="1183"/>
  <c r="AL653" i="1183" s="1"/>
  <c r="X653" i="1183"/>
  <c r="W653" i="1183"/>
  <c r="AA654" i="1183"/>
  <c r="AC654" i="1183"/>
  <c r="AD654" i="1183" s="1"/>
  <c r="AB654" i="1183"/>
  <c r="R654" i="1183" s="1"/>
  <c r="AQ656" i="1183"/>
  <c r="AD628" i="1173"/>
  <c r="AB629" i="1173"/>
  <c r="AC629" i="1173"/>
  <c r="AA629" i="1173"/>
  <c r="AQ632" i="1173"/>
  <c r="W654" i="1183" l="1"/>
  <c r="V654" i="1183"/>
  <c r="X654" i="1183"/>
  <c r="AL654" i="1183"/>
  <c r="AM654" i="1183"/>
  <c r="AC655" i="1183"/>
  <c r="AB655" i="1183"/>
  <c r="R655" i="1183" s="1"/>
  <c r="AA655" i="1183"/>
  <c r="AM653" i="1183"/>
  <c r="AQ657" i="1183"/>
  <c r="AD629" i="1173"/>
  <c r="AA630" i="1173"/>
  <c r="AC630" i="1173"/>
  <c r="AB630" i="1173"/>
  <c r="AQ633" i="1173"/>
  <c r="V655" i="1183" l="1"/>
  <c r="AL655" i="1183" s="1"/>
  <c r="X655" i="1183"/>
  <c r="AM655" i="1183"/>
  <c r="W655" i="1183"/>
  <c r="AA656" i="1183"/>
  <c r="AB656" i="1183"/>
  <c r="AC656" i="1183"/>
  <c r="AD656" i="1183" s="1"/>
  <c r="AD655" i="1183"/>
  <c r="AQ658" i="1183"/>
  <c r="AD630" i="1173"/>
  <c r="AC631" i="1173"/>
  <c r="AB631" i="1173"/>
  <c r="AA631" i="1173"/>
  <c r="AQ634" i="1173"/>
  <c r="R656" i="1183" l="1"/>
  <c r="AA657" i="1183"/>
  <c r="AB657" i="1183"/>
  <c r="AC657" i="1183"/>
  <c r="AD657" i="1183" s="1"/>
  <c r="AQ659" i="1183"/>
  <c r="AC632" i="1173"/>
  <c r="AB632" i="1173"/>
  <c r="AA632" i="1173"/>
  <c r="AD631" i="1173"/>
  <c r="AQ635" i="1173"/>
  <c r="R657" i="1183" l="1"/>
  <c r="AB658" i="1183"/>
  <c r="AC658" i="1183"/>
  <c r="AD658" i="1183" s="1"/>
  <c r="AA658" i="1183"/>
  <c r="V656" i="1183"/>
  <c r="AM656" i="1183" s="1"/>
  <c r="AL656" i="1183"/>
  <c r="X656" i="1183"/>
  <c r="W656" i="1183"/>
  <c r="AQ660" i="1183"/>
  <c r="AB633" i="1173"/>
  <c r="AA633" i="1173"/>
  <c r="AC633" i="1173"/>
  <c r="AD632" i="1173"/>
  <c r="AQ636" i="1173"/>
  <c r="AB659" i="1183" l="1"/>
  <c r="AA659" i="1183"/>
  <c r="AC659" i="1183"/>
  <c r="AD659" i="1183" s="1"/>
  <c r="R658" i="1183"/>
  <c r="V657" i="1183"/>
  <c r="AL657" i="1183" s="1"/>
  <c r="W657" i="1183"/>
  <c r="X657" i="1183"/>
  <c r="AQ661" i="1183"/>
  <c r="AD633" i="1173"/>
  <c r="AA634" i="1173"/>
  <c r="AB634" i="1173"/>
  <c r="AC634" i="1173"/>
  <c r="AQ637" i="1173"/>
  <c r="V658" i="1183" l="1"/>
  <c r="AL658" i="1183" s="1"/>
  <c r="X658" i="1183"/>
  <c r="W658" i="1183"/>
  <c r="AB660" i="1183"/>
  <c r="AC660" i="1183"/>
  <c r="AD660" i="1183" s="1"/>
  <c r="AA660" i="1183"/>
  <c r="R659" i="1183"/>
  <c r="AM657" i="1183"/>
  <c r="AQ662" i="1183"/>
  <c r="AD634" i="1173"/>
  <c r="AB635" i="1173"/>
  <c r="AC635" i="1173"/>
  <c r="AA635" i="1173"/>
  <c r="AQ638" i="1173"/>
  <c r="R660" i="1183" l="1"/>
  <c r="AC661" i="1183"/>
  <c r="AA661" i="1183"/>
  <c r="AB661" i="1183"/>
  <c r="R661" i="1183" s="1"/>
  <c r="AM658" i="1183"/>
  <c r="V659" i="1183"/>
  <c r="AM659" i="1183" s="1"/>
  <c r="X659" i="1183"/>
  <c r="W659" i="1183"/>
  <c r="AL659" i="1183"/>
  <c r="AQ663" i="1183"/>
  <c r="AD635" i="1173"/>
  <c r="AB636" i="1173"/>
  <c r="AA636" i="1173"/>
  <c r="AC636" i="1173"/>
  <c r="AQ639" i="1173"/>
  <c r="V661" i="1183" l="1"/>
  <c r="AM661" i="1183" s="1"/>
  <c r="W661" i="1183"/>
  <c r="AL661" i="1183"/>
  <c r="X661" i="1183"/>
  <c r="AB662" i="1183"/>
  <c r="AA662" i="1183"/>
  <c r="AC662" i="1183"/>
  <c r="AD662" i="1183" s="1"/>
  <c r="AD661" i="1183"/>
  <c r="V660" i="1183"/>
  <c r="AM660" i="1183" s="1"/>
  <c r="W660" i="1183"/>
  <c r="X660" i="1183"/>
  <c r="AQ664" i="1183"/>
  <c r="AD636" i="1173"/>
  <c r="AC637" i="1173"/>
  <c r="AA637" i="1173"/>
  <c r="AB637" i="1173"/>
  <c r="AQ640" i="1173"/>
  <c r="R662" i="1183" l="1"/>
  <c r="AB663" i="1183"/>
  <c r="AA663" i="1183"/>
  <c r="AC663" i="1183"/>
  <c r="AD663" i="1183" s="1"/>
  <c r="AL660" i="1183"/>
  <c r="AQ665" i="1183"/>
  <c r="AA638" i="1173"/>
  <c r="AB638" i="1173"/>
  <c r="AC638" i="1173"/>
  <c r="AD637" i="1173"/>
  <c r="AQ641" i="1173"/>
  <c r="AC664" i="1183" l="1"/>
  <c r="AB664" i="1183"/>
  <c r="R664" i="1183" s="1"/>
  <c r="AA664" i="1183"/>
  <c r="R663" i="1183"/>
  <c r="X662" i="1183"/>
  <c r="W662" i="1183"/>
  <c r="V662" i="1183"/>
  <c r="AL662" i="1183" s="1"/>
  <c r="AQ666" i="1183"/>
  <c r="AD638" i="1173"/>
  <c r="AB639" i="1173"/>
  <c r="AA639" i="1173"/>
  <c r="AC639" i="1173"/>
  <c r="AQ642" i="1173"/>
  <c r="AM662" i="1183" l="1"/>
  <c r="X663" i="1183"/>
  <c r="W663" i="1183"/>
  <c r="V663" i="1183"/>
  <c r="AM663" i="1183" s="1"/>
  <c r="AL663" i="1183"/>
  <c r="AB665" i="1183"/>
  <c r="AC665" i="1183"/>
  <c r="AD665" i="1183" s="1"/>
  <c r="AA665" i="1183"/>
  <c r="X664" i="1183"/>
  <c r="V664" i="1183"/>
  <c r="AL664" i="1183" s="1"/>
  <c r="W664" i="1183"/>
  <c r="AD664" i="1183"/>
  <c r="AQ667" i="1183"/>
  <c r="AD639" i="1173"/>
  <c r="AA640" i="1173"/>
  <c r="AB640" i="1173"/>
  <c r="AC640" i="1173"/>
  <c r="AQ643" i="1173"/>
  <c r="AM664" i="1183" l="1"/>
  <c r="AB666" i="1183"/>
  <c r="AC666" i="1183"/>
  <c r="AD666" i="1183" s="1"/>
  <c r="AA666" i="1183"/>
  <c r="R665" i="1183"/>
  <c r="AQ668" i="1183"/>
  <c r="AD640" i="1173"/>
  <c r="AA641" i="1173"/>
  <c r="AB641" i="1173"/>
  <c r="AC641" i="1173"/>
  <c r="AQ644" i="1173"/>
  <c r="AC667" i="1183" l="1"/>
  <c r="AB667" i="1183"/>
  <c r="R667" i="1183" s="1"/>
  <c r="AA667" i="1183"/>
  <c r="R666" i="1183"/>
  <c r="V665" i="1183"/>
  <c r="AL665" i="1183" s="1"/>
  <c r="W665" i="1183"/>
  <c r="AM665" i="1183"/>
  <c r="X665" i="1183"/>
  <c r="AQ669" i="1183"/>
  <c r="AD641" i="1173"/>
  <c r="AC642" i="1173"/>
  <c r="AB642" i="1173"/>
  <c r="AA642" i="1173"/>
  <c r="AQ645" i="1173"/>
  <c r="V666" i="1183" l="1"/>
  <c r="AL666" i="1183"/>
  <c r="W666" i="1183"/>
  <c r="X666" i="1183"/>
  <c r="AM666" i="1183"/>
  <c r="AC668" i="1183"/>
  <c r="AA668" i="1183"/>
  <c r="AB668" i="1183"/>
  <c r="R668" i="1183" s="1"/>
  <c r="X667" i="1183"/>
  <c r="V667" i="1183"/>
  <c r="AM667" i="1183" s="1"/>
  <c r="W667" i="1183"/>
  <c r="AD667" i="1183"/>
  <c r="AQ670" i="1183"/>
  <c r="AA643" i="1173"/>
  <c r="AC643" i="1173"/>
  <c r="AB643" i="1173"/>
  <c r="AD642" i="1173"/>
  <c r="AQ646" i="1173"/>
  <c r="V668" i="1183" l="1"/>
  <c r="AM668" i="1183" s="1"/>
  <c r="W668" i="1183"/>
  <c r="X668" i="1183"/>
  <c r="AA669" i="1183"/>
  <c r="AB669" i="1183"/>
  <c r="R669" i="1183" s="1"/>
  <c r="AC669" i="1183"/>
  <c r="AD669" i="1183" s="1"/>
  <c r="AD668" i="1183"/>
  <c r="AL667" i="1183"/>
  <c r="AQ671" i="1183"/>
  <c r="AD643" i="1173"/>
  <c r="AC644" i="1173"/>
  <c r="AB644" i="1173"/>
  <c r="AA644" i="1173"/>
  <c r="AQ647" i="1173"/>
  <c r="AA670" i="1183" l="1"/>
  <c r="AB670" i="1183"/>
  <c r="AC670" i="1183"/>
  <c r="AD670" i="1183" s="1"/>
  <c r="AL668" i="1183"/>
  <c r="W669" i="1183"/>
  <c r="V669" i="1183"/>
  <c r="AM669" i="1183" s="1"/>
  <c r="X669" i="1183"/>
  <c r="AQ672" i="1183"/>
  <c r="AA645" i="1173"/>
  <c r="AB645" i="1173"/>
  <c r="AC645" i="1173"/>
  <c r="AD644" i="1173"/>
  <c r="AQ648" i="1173"/>
  <c r="R670" i="1183" l="1"/>
  <c r="AL669" i="1183"/>
  <c r="AA671" i="1183"/>
  <c r="AB671" i="1183"/>
  <c r="AC671" i="1183"/>
  <c r="AD671" i="1183" s="1"/>
  <c r="AQ673" i="1183"/>
  <c r="AD645" i="1173"/>
  <c r="AC646" i="1173"/>
  <c r="AA646" i="1173"/>
  <c r="AB646" i="1173"/>
  <c r="AQ649" i="1173"/>
  <c r="R671" i="1183" l="1"/>
  <c r="AC672" i="1183"/>
  <c r="AA672" i="1183"/>
  <c r="AB672" i="1183"/>
  <c r="R672" i="1183" s="1"/>
  <c r="V670" i="1183"/>
  <c r="AL670" i="1183"/>
  <c r="AM670" i="1183"/>
  <c r="X670" i="1183"/>
  <c r="W670" i="1183"/>
  <c r="AQ674" i="1183"/>
  <c r="AB647" i="1173"/>
  <c r="AC647" i="1173"/>
  <c r="AA647" i="1173"/>
  <c r="AD646" i="1173"/>
  <c r="AQ650" i="1173"/>
  <c r="X672" i="1183" l="1"/>
  <c r="V672" i="1183"/>
  <c r="AL672" i="1183" s="1"/>
  <c r="W672" i="1183"/>
  <c r="AM672" i="1183"/>
  <c r="AB673" i="1183"/>
  <c r="AA673" i="1183"/>
  <c r="AC673" i="1183"/>
  <c r="AD673" i="1183" s="1"/>
  <c r="AD672" i="1183"/>
  <c r="V671" i="1183"/>
  <c r="AM671" i="1183" s="1"/>
  <c r="W671" i="1183"/>
  <c r="AL671" i="1183"/>
  <c r="X671" i="1183"/>
  <c r="AQ675" i="1183"/>
  <c r="AD647" i="1173"/>
  <c r="AC648" i="1173"/>
  <c r="AB648" i="1173"/>
  <c r="AA648" i="1173"/>
  <c r="AQ651" i="1173"/>
  <c r="R673" i="1183" l="1"/>
  <c r="AA674" i="1183"/>
  <c r="AC674" i="1183"/>
  <c r="AB674" i="1183"/>
  <c r="R674" i="1183" s="1"/>
  <c r="AQ676" i="1183"/>
  <c r="AC649" i="1173"/>
  <c r="AB649" i="1173"/>
  <c r="AA649" i="1173"/>
  <c r="AD648" i="1173"/>
  <c r="AQ652" i="1173"/>
  <c r="X674" i="1183" l="1"/>
  <c r="V674" i="1183"/>
  <c r="AL674" i="1183" s="1"/>
  <c r="W674" i="1183"/>
  <c r="AM674" i="1183"/>
  <c r="AD674" i="1183"/>
  <c r="AC675" i="1183"/>
  <c r="AB675" i="1183"/>
  <c r="R675" i="1183" s="1"/>
  <c r="AA675" i="1183"/>
  <c r="X673" i="1183"/>
  <c r="V673" i="1183"/>
  <c r="AM673" i="1183" s="1"/>
  <c r="W673" i="1183"/>
  <c r="AQ677" i="1183"/>
  <c r="AA650" i="1173"/>
  <c r="AB650" i="1173"/>
  <c r="AC650" i="1173"/>
  <c r="AD649" i="1173"/>
  <c r="AQ653" i="1173"/>
  <c r="AL673" i="1183" l="1"/>
  <c r="AD675" i="1183"/>
  <c r="AC676" i="1183"/>
  <c r="AA676" i="1183"/>
  <c r="AB676" i="1183"/>
  <c r="R676" i="1183" s="1"/>
  <c r="V675" i="1183"/>
  <c r="AL675" i="1183" s="1"/>
  <c r="AM675" i="1183"/>
  <c r="X675" i="1183"/>
  <c r="W675" i="1183"/>
  <c r="AQ678" i="1183"/>
  <c r="AD650" i="1173"/>
  <c r="AB651" i="1173"/>
  <c r="AC651" i="1173"/>
  <c r="AA651" i="1173"/>
  <c r="AQ654" i="1173"/>
  <c r="V676" i="1183" l="1"/>
  <c r="AL676" i="1183" s="1"/>
  <c r="X676" i="1183"/>
  <c r="AM676" i="1183"/>
  <c r="W676" i="1183"/>
  <c r="AA677" i="1183"/>
  <c r="AC677" i="1183"/>
  <c r="AB677" i="1183"/>
  <c r="R677" i="1183" s="1"/>
  <c r="AD676" i="1183"/>
  <c r="AQ679" i="1183"/>
  <c r="AD651" i="1173"/>
  <c r="AA652" i="1173"/>
  <c r="AC652" i="1173"/>
  <c r="AB652" i="1173"/>
  <c r="AQ655" i="1173"/>
  <c r="V677" i="1183" l="1"/>
  <c r="AL677" i="1183" s="1"/>
  <c r="AM677" i="1183"/>
  <c r="W677" i="1183"/>
  <c r="X677" i="1183"/>
  <c r="AD677" i="1183"/>
  <c r="AA678" i="1183"/>
  <c r="AC678" i="1183"/>
  <c r="AD678" i="1183" s="1"/>
  <c r="AB678" i="1183"/>
  <c r="R678" i="1183" s="1"/>
  <c r="AQ680" i="1183"/>
  <c r="AD652" i="1173"/>
  <c r="AC653" i="1173"/>
  <c r="AB653" i="1173"/>
  <c r="AA653" i="1173"/>
  <c r="AQ656" i="1173"/>
  <c r="V678" i="1183" l="1"/>
  <c r="AL678" i="1183"/>
  <c r="AM678" i="1183"/>
  <c r="W678" i="1183"/>
  <c r="X678" i="1183"/>
  <c r="AB679" i="1183"/>
  <c r="AC679" i="1183"/>
  <c r="AD679" i="1183" s="1"/>
  <c r="AA679" i="1183"/>
  <c r="AQ681" i="1183"/>
  <c r="AA654" i="1173"/>
  <c r="AB654" i="1173"/>
  <c r="AC654" i="1173"/>
  <c r="AD654" i="1173" s="1"/>
  <c r="AD653" i="1173"/>
  <c r="AQ657" i="1173"/>
  <c r="AB680" i="1183" l="1"/>
  <c r="AC680" i="1183"/>
  <c r="AD680" i="1183" s="1"/>
  <c r="AA680" i="1183"/>
  <c r="R679" i="1183"/>
  <c r="AQ682" i="1183"/>
  <c r="AC655" i="1173"/>
  <c r="AA655" i="1173"/>
  <c r="AB655" i="1173"/>
  <c r="AQ658" i="1173"/>
  <c r="AC681" i="1183" l="1"/>
  <c r="AA681" i="1183"/>
  <c r="AB681" i="1183"/>
  <c r="R681" i="1183" s="1"/>
  <c r="V679" i="1183"/>
  <c r="X679" i="1183"/>
  <c r="W679" i="1183"/>
  <c r="AL679" i="1183"/>
  <c r="AM679" i="1183"/>
  <c r="R680" i="1183"/>
  <c r="AQ683" i="1183"/>
  <c r="AB656" i="1173"/>
  <c r="AC656" i="1173"/>
  <c r="AA656" i="1173"/>
  <c r="AD655" i="1173"/>
  <c r="AQ659" i="1173"/>
  <c r="W680" i="1183" l="1"/>
  <c r="V680" i="1183"/>
  <c r="AM680" i="1183" s="1"/>
  <c r="AL680" i="1183"/>
  <c r="X680" i="1183"/>
  <c r="X681" i="1183"/>
  <c r="W681" i="1183"/>
  <c r="V681" i="1183"/>
  <c r="AM681" i="1183" s="1"/>
  <c r="AC682" i="1183"/>
  <c r="AD682" i="1183" s="1"/>
  <c r="AB682" i="1183"/>
  <c r="R682" i="1183" s="1"/>
  <c r="AA682" i="1183"/>
  <c r="AD681" i="1183"/>
  <c r="AQ684" i="1183"/>
  <c r="AD656" i="1173"/>
  <c r="AC657" i="1173"/>
  <c r="AA657" i="1173"/>
  <c r="AB657" i="1173"/>
  <c r="AQ660" i="1173"/>
  <c r="AL681" i="1183" l="1"/>
  <c r="AA683" i="1183"/>
  <c r="AB683" i="1183"/>
  <c r="AC683" i="1183"/>
  <c r="AD683" i="1183" s="1"/>
  <c r="X682" i="1183"/>
  <c r="V682" i="1183"/>
  <c r="AM682" i="1183" s="1"/>
  <c r="W682" i="1183"/>
  <c r="AL682" i="1183"/>
  <c r="AQ685" i="1183"/>
  <c r="AC658" i="1173"/>
  <c r="AB658" i="1173"/>
  <c r="AA658" i="1173"/>
  <c r="AD657" i="1173"/>
  <c r="AQ661" i="1173"/>
  <c r="R683" i="1183" l="1"/>
  <c r="AB684" i="1183"/>
  <c r="AA684" i="1183"/>
  <c r="AC684" i="1183"/>
  <c r="AD684" i="1183" s="1"/>
  <c r="AQ686" i="1183"/>
  <c r="AC659" i="1173"/>
  <c r="AA659" i="1173"/>
  <c r="AB659" i="1173"/>
  <c r="AD658" i="1173"/>
  <c r="AQ662" i="1173"/>
  <c r="AA685" i="1183" l="1"/>
  <c r="AB685" i="1183"/>
  <c r="AC685" i="1183"/>
  <c r="AD685" i="1183" s="1"/>
  <c r="R684" i="1183"/>
  <c r="V683" i="1183"/>
  <c r="AM683" i="1183" s="1"/>
  <c r="AL683" i="1183"/>
  <c r="W683" i="1183"/>
  <c r="X683" i="1183"/>
  <c r="AQ687" i="1183"/>
  <c r="AB660" i="1173"/>
  <c r="AC660" i="1173"/>
  <c r="AA660" i="1173"/>
  <c r="AD659" i="1173"/>
  <c r="AQ663" i="1173"/>
  <c r="V684" i="1183" l="1"/>
  <c r="AL684" i="1183"/>
  <c r="AM684" i="1183"/>
  <c r="W684" i="1183"/>
  <c r="X684" i="1183"/>
  <c r="R685" i="1183"/>
  <c r="AA686" i="1183"/>
  <c r="AB686" i="1183"/>
  <c r="R686" i="1183" s="1"/>
  <c r="AC686" i="1183"/>
  <c r="AD686" i="1183" s="1"/>
  <c r="AQ688" i="1183"/>
  <c r="AD660" i="1173"/>
  <c r="AA661" i="1173"/>
  <c r="AC661" i="1173"/>
  <c r="AB661" i="1173"/>
  <c r="AQ664" i="1173"/>
  <c r="AB687" i="1183" l="1"/>
  <c r="AC687" i="1183"/>
  <c r="AD687" i="1183" s="1"/>
  <c r="AA687" i="1183"/>
  <c r="X685" i="1183"/>
  <c r="W685" i="1183"/>
  <c r="V685" i="1183"/>
  <c r="AM685" i="1183" s="1"/>
  <c r="X686" i="1183"/>
  <c r="W686" i="1183"/>
  <c r="V686" i="1183"/>
  <c r="AM686" i="1183" s="1"/>
  <c r="AQ689" i="1183"/>
  <c r="AD661" i="1173"/>
  <c r="AB662" i="1173"/>
  <c r="AC662" i="1173"/>
  <c r="AA662" i="1173"/>
  <c r="AQ665" i="1173"/>
  <c r="AL685" i="1183" l="1"/>
  <c r="AB688" i="1183"/>
  <c r="AA688" i="1183"/>
  <c r="AC688" i="1183"/>
  <c r="AD688" i="1183" s="1"/>
  <c r="AL686" i="1183"/>
  <c r="R687" i="1183"/>
  <c r="AQ690" i="1183"/>
  <c r="AD662" i="1173"/>
  <c r="AB663" i="1173"/>
  <c r="AC663" i="1173"/>
  <c r="AA663" i="1173"/>
  <c r="AQ666" i="1173"/>
  <c r="AA689" i="1183" l="1"/>
  <c r="AC689" i="1183"/>
  <c r="AB689" i="1183"/>
  <c r="R689" i="1183" s="1"/>
  <c r="V687" i="1183"/>
  <c r="AM687" i="1183" s="1"/>
  <c r="AL687" i="1183"/>
  <c r="X687" i="1183"/>
  <c r="W687" i="1183"/>
  <c r="R688" i="1183"/>
  <c r="AQ691" i="1183"/>
  <c r="AD663" i="1173"/>
  <c r="AB664" i="1173"/>
  <c r="AC664" i="1173"/>
  <c r="AA664" i="1173"/>
  <c r="AQ667" i="1173"/>
  <c r="V689" i="1183" l="1"/>
  <c r="AL689" i="1183"/>
  <c r="X689" i="1183"/>
  <c r="W689" i="1183"/>
  <c r="AM689" i="1183"/>
  <c r="AD689" i="1183"/>
  <c r="X688" i="1183"/>
  <c r="W688" i="1183"/>
  <c r="V688" i="1183"/>
  <c r="AL688" i="1183" s="1"/>
  <c r="AA690" i="1183"/>
  <c r="AB690" i="1183"/>
  <c r="AC690" i="1183"/>
  <c r="AD690" i="1183" s="1"/>
  <c r="AQ692" i="1183"/>
  <c r="AD664" i="1173"/>
  <c r="AB665" i="1173"/>
  <c r="AC665" i="1173"/>
  <c r="AA665" i="1173"/>
  <c r="AQ668" i="1173"/>
  <c r="AC691" i="1183" l="1"/>
  <c r="AA691" i="1183"/>
  <c r="AB691" i="1183"/>
  <c r="R691" i="1183" s="1"/>
  <c r="AM688" i="1183"/>
  <c r="R690" i="1183"/>
  <c r="AQ693" i="1183"/>
  <c r="AD665" i="1173"/>
  <c r="AA666" i="1173"/>
  <c r="AB666" i="1173"/>
  <c r="AC666" i="1173"/>
  <c r="AQ669" i="1173"/>
  <c r="V691" i="1183" l="1"/>
  <c r="AL691" i="1183" s="1"/>
  <c r="AM691" i="1183"/>
  <c r="X691" i="1183"/>
  <c r="W691" i="1183"/>
  <c r="V690" i="1183"/>
  <c r="AL690" i="1183"/>
  <c r="AM690" i="1183"/>
  <c r="X690" i="1183"/>
  <c r="W690" i="1183"/>
  <c r="AC692" i="1183"/>
  <c r="AA692" i="1183"/>
  <c r="AB692" i="1183"/>
  <c r="R692" i="1183" s="1"/>
  <c r="AD691" i="1183"/>
  <c r="AQ694" i="1183"/>
  <c r="AD666" i="1173"/>
  <c r="AC667" i="1173"/>
  <c r="AA667" i="1173"/>
  <c r="AB667" i="1173"/>
  <c r="AQ670" i="1173"/>
  <c r="AD692" i="1183" l="1"/>
  <c r="V692" i="1183"/>
  <c r="AM692" i="1183" s="1"/>
  <c r="X692" i="1183"/>
  <c r="W692" i="1183"/>
  <c r="AL692" i="1183"/>
  <c r="AC693" i="1183"/>
  <c r="AB693" i="1183"/>
  <c r="R693" i="1183" s="1"/>
  <c r="AA693" i="1183"/>
  <c r="AQ695" i="1183"/>
  <c r="AC668" i="1173"/>
  <c r="AA668" i="1173"/>
  <c r="AB668" i="1173"/>
  <c r="AD667" i="1173"/>
  <c r="AQ671" i="1173"/>
  <c r="W693" i="1183" l="1"/>
  <c r="V693" i="1183"/>
  <c r="AL693" i="1183" s="1"/>
  <c r="X693" i="1183"/>
  <c r="AM693" i="1183"/>
  <c r="AD693" i="1183"/>
  <c r="AC694" i="1183"/>
  <c r="AA694" i="1183"/>
  <c r="AB694" i="1183"/>
  <c r="R694" i="1183" s="1"/>
  <c r="AQ696" i="1183"/>
  <c r="AC669" i="1173"/>
  <c r="AB669" i="1173"/>
  <c r="AA669" i="1173"/>
  <c r="AD668" i="1173"/>
  <c r="AQ672" i="1173"/>
  <c r="W694" i="1183" l="1"/>
  <c r="V694" i="1183"/>
  <c r="X694" i="1183"/>
  <c r="AL694" i="1183"/>
  <c r="AM694" i="1183"/>
  <c r="AA695" i="1183"/>
  <c r="AC695" i="1183"/>
  <c r="AD695" i="1183" s="1"/>
  <c r="AB695" i="1183"/>
  <c r="R695" i="1183" s="1"/>
  <c r="AD694" i="1183"/>
  <c r="AQ697" i="1183"/>
  <c r="AB670" i="1173"/>
  <c r="AA670" i="1173"/>
  <c r="AC670" i="1173"/>
  <c r="AD669" i="1173"/>
  <c r="AQ673" i="1173"/>
  <c r="AC696" i="1183" l="1"/>
  <c r="AB696" i="1183"/>
  <c r="R696" i="1183" s="1"/>
  <c r="AA696" i="1183"/>
  <c r="V695" i="1183"/>
  <c r="AM695" i="1183" s="1"/>
  <c r="W695" i="1183"/>
  <c r="X695" i="1183"/>
  <c r="AL695" i="1183"/>
  <c r="AQ698" i="1183"/>
  <c r="AD670" i="1173"/>
  <c r="AA671" i="1173"/>
  <c r="AC671" i="1173"/>
  <c r="AB671" i="1173"/>
  <c r="AQ674" i="1173"/>
  <c r="AA697" i="1183" l="1"/>
  <c r="AB697" i="1183"/>
  <c r="AC697" i="1183"/>
  <c r="AD697" i="1183" s="1"/>
  <c r="V696" i="1183"/>
  <c r="AM696" i="1183" s="1"/>
  <c r="W696" i="1183"/>
  <c r="X696" i="1183"/>
  <c r="AD696" i="1183"/>
  <c r="AQ699" i="1183"/>
  <c r="AD671" i="1173"/>
  <c r="AC672" i="1173"/>
  <c r="AB672" i="1173"/>
  <c r="AA672" i="1173"/>
  <c r="AQ675" i="1173"/>
  <c r="AL696" i="1183" l="1"/>
  <c r="R697" i="1183"/>
  <c r="AC698" i="1183"/>
  <c r="AB698" i="1183"/>
  <c r="R698" i="1183" s="1"/>
  <c r="AA698" i="1183"/>
  <c r="AQ700" i="1183"/>
  <c r="AD672" i="1173"/>
  <c r="AC673" i="1173"/>
  <c r="AB673" i="1173"/>
  <c r="AA673" i="1173"/>
  <c r="AQ676" i="1173"/>
  <c r="AA699" i="1183" l="1"/>
  <c r="AC699" i="1183"/>
  <c r="AB699" i="1183"/>
  <c r="R699" i="1183" s="1"/>
  <c r="V698" i="1183"/>
  <c r="AM698" i="1183" s="1"/>
  <c r="X698" i="1183"/>
  <c r="W698" i="1183"/>
  <c r="AL698" i="1183"/>
  <c r="AD698" i="1183"/>
  <c r="W697" i="1183"/>
  <c r="X697" i="1183"/>
  <c r="V697" i="1183"/>
  <c r="AL697" i="1183" s="1"/>
  <c r="AM697" i="1183"/>
  <c r="AQ701" i="1183"/>
  <c r="AB674" i="1173"/>
  <c r="AC674" i="1173"/>
  <c r="AA674" i="1173"/>
  <c r="AD673" i="1173"/>
  <c r="AQ677" i="1173"/>
  <c r="V699" i="1183" l="1"/>
  <c r="W699" i="1183"/>
  <c r="AM699" i="1183"/>
  <c r="X699" i="1183"/>
  <c r="AD699" i="1183"/>
  <c r="AB700" i="1183"/>
  <c r="AC700" i="1183"/>
  <c r="AD700" i="1183" s="1"/>
  <c r="AA700" i="1183"/>
  <c r="AQ702" i="1183"/>
  <c r="AD674" i="1173"/>
  <c r="AB675" i="1173"/>
  <c r="AC675" i="1173"/>
  <c r="AA675" i="1173"/>
  <c r="AQ678" i="1173"/>
  <c r="AC701" i="1183" l="1"/>
  <c r="AA701" i="1183"/>
  <c r="AB701" i="1183"/>
  <c r="R701" i="1183" s="1"/>
  <c r="R700" i="1183"/>
  <c r="AL699" i="1183"/>
  <c r="H16" i="1183"/>
  <c r="AQ703" i="1183"/>
  <c r="AD675" i="1173"/>
  <c r="AA676" i="1173"/>
  <c r="AC676" i="1173"/>
  <c r="AB676" i="1173"/>
  <c r="AQ679" i="1173"/>
  <c r="W700" i="1183" l="1"/>
  <c r="X700" i="1183"/>
  <c r="V700" i="1183"/>
  <c r="AL700" i="1183" s="1"/>
  <c r="V701" i="1183"/>
  <c r="AL701" i="1183" s="1"/>
  <c r="W701" i="1183"/>
  <c r="X701" i="1183"/>
  <c r="AM701" i="1183"/>
  <c r="AC702" i="1183"/>
  <c r="AA702" i="1183"/>
  <c r="AB702" i="1183"/>
  <c r="R702" i="1183" s="1"/>
  <c r="AD701" i="1183"/>
  <c r="AQ704" i="1183"/>
  <c r="AD676" i="1173"/>
  <c r="AB677" i="1173"/>
  <c r="AA677" i="1173"/>
  <c r="AC677" i="1173"/>
  <c r="AQ680" i="1173"/>
  <c r="V702" i="1183" l="1"/>
  <c r="AL702" i="1183"/>
  <c r="X702" i="1183"/>
  <c r="AM702" i="1183"/>
  <c r="W702" i="1183"/>
  <c r="AA703" i="1183"/>
  <c r="AC703" i="1183"/>
  <c r="AD703" i="1183" s="1"/>
  <c r="AB703" i="1183"/>
  <c r="R703" i="1183" s="1"/>
  <c r="AD702" i="1183"/>
  <c r="AM700" i="1183"/>
  <c r="AQ705" i="1183"/>
  <c r="AD677" i="1173"/>
  <c r="AB678" i="1173"/>
  <c r="AA678" i="1173"/>
  <c r="AC678" i="1173"/>
  <c r="AD678" i="1173" s="1"/>
  <c r="AQ681" i="1173"/>
  <c r="AA704" i="1183" l="1"/>
  <c r="AC704" i="1183"/>
  <c r="AB704" i="1183"/>
  <c r="R704" i="1183" s="1"/>
  <c r="V703" i="1183"/>
  <c r="X703" i="1183"/>
  <c r="AL703" i="1183"/>
  <c r="AM703" i="1183"/>
  <c r="W703" i="1183"/>
  <c r="AQ706" i="1183"/>
  <c r="AC679" i="1173"/>
  <c r="AA679" i="1173"/>
  <c r="AB679" i="1173"/>
  <c r="AQ682" i="1173"/>
  <c r="V704" i="1183" l="1"/>
  <c r="AL704" i="1183" s="1"/>
  <c r="X704" i="1183"/>
  <c r="AM704" i="1183"/>
  <c r="W704" i="1183"/>
  <c r="AD704" i="1183"/>
  <c r="AC705" i="1183"/>
  <c r="AA705" i="1183"/>
  <c r="AB705" i="1183"/>
  <c r="R705" i="1183" s="1"/>
  <c r="AQ707" i="1183"/>
  <c r="AA680" i="1173"/>
  <c r="AB680" i="1173"/>
  <c r="AC680" i="1173"/>
  <c r="AD679" i="1173"/>
  <c r="AQ683" i="1173"/>
  <c r="AB706" i="1183" l="1"/>
  <c r="AA706" i="1183"/>
  <c r="AC706" i="1183"/>
  <c r="AD706" i="1183" s="1"/>
  <c r="V705" i="1183"/>
  <c r="AL705" i="1183" s="1"/>
  <c r="AM705" i="1183"/>
  <c r="X705" i="1183"/>
  <c r="W705" i="1183"/>
  <c r="AD705" i="1183"/>
  <c r="AQ708" i="1183"/>
  <c r="AD680" i="1173"/>
  <c r="AB681" i="1173"/>
  <c r="AA681" i="1173"/>
  <c r="AC681" i="1173"/>
  <c r="AQ684" i="1173"/>
  <c r="AC707" i="1183" l="1"/>
  <c r="AB707" i="1183"/>
  <c r="R707" i="1183" s="1"/>
  <c r="AA707" i="1183"/>
  <c r="R706" i="1183"/>
  <c r="AQ709" i="1183"/>
  <c r="AD681" i="1173"/>
  <c r="AA682" i="1173"/>
  <c r="AB682" i="1173"/>
  <c r="AC682" i="1173"/>
  <c r="AD682" i="1173" s="1"/>
  <c r="AQ685" i="1173"/>
  <c r="V706" i="1183" l="1"/>
  <c r="AM706" i="1183" s="1"/>
  <c r="X706" i="1183"/>
  <c r="AL706" i="1183"/>
  <c r="W706" i="1183"/>
  <c r="AB708" i="1183"/>
  <c r="AA708" i="1183"/>
  <c r="AC708" i="1183"/>
  <c r="AD708" i="1183" s="1"/>
  <c r="W707" i="1183"/>
  <c r="V707" i="1183"/>
  <c r="AL707" i="1183" s="1"/>
  <c r="X707" i="1183"/>
  <c r="AM707" i="1183"/>
  <c r="AD707" i="1183"/>
  <c r="AQ710" i="1183"/>
  <c r="AC683" i="1173"/>
  <c r="AB683" i="1173"/>
  <c r="AA683" i="1173"/>
  <c r="AQ686" i="1173"/>
  <c r="R708" i="1183" l="1"/>
  <c r="AC709" i="1183"/>
  <c r="AB709" i="1183"/>
  <c r="R709" i="1183" s="1"/>
  <c r="AA709" i="1183"/>
  <c r="AQ711" i="1183"/>
  <c r="AC684" i="1173"/>
  <c r="AA684" i="1173"/>
  <c r="AB684" i="1173"/>
  <c r="AD683" i="1173"/>
  <c r="AQ687" i="1173"/>
  <c r="AB710" i="1183" l="1"/>
  <c r="AC710" i="1183"/>
  <c r="AD710" i="1183" s="1"/>
  <c r="AA710" i="1183"/>
  <c r="V709" i="1183"/>
  <c r="AM709" i="1183" s="1"/>
  <c r="X709" i="1183"/>
  <c r="W709" i="1183"/>
  <c r="AD709" i="1183"/>
  <c r="W708" i="1183"/>
  <c r="V708" i="1183"/>
  <c r="AL708" i="1183" s="1"/>
  <c r="X708" i="1183"/>
  <c r="AM708" i="1183"/>
  <c r="AQ712" i="1183"/>
  <c r="AA685" i="1173"/>
  <c r="AB685" i="1173"/>
  <c r="AC685" i="1173"/>
  <c r="AD684" i="1173"/>
  <c r="AQ688" i="1173"/>
  <c r="AL709" i="1183" l="1"/>
  <c r="AA711" i="1183"/>
  <c r="AB711" i="1183"/>
  <c r="AC711" i="1183"/>
  <c r="AD711" i="1183" s="1"/>
  <c r="R710" i="1183"/>
  <c r="AQ713" i="1183"/>
  <c r="AD685" i="1173"/>
  <c r="AC686" i="1173"/>
  <c r="AA686" i="1173"/>
  <c r="AB686" i="1173"/>
  <c r="AQ689" i="1173"/>
  <c r="R711" i="1183" l="1"/>
  <c r="AC712" i="1183"/>
  <c r="AB712" i="1183"/>
  <c r="R712" i="1183" s="1"/>
  <c r="AA712" i="1183"/>
  <c r="V710" i="1183"/>
  <c r="AM710" i="1183" s="1"/>
  <c r="W710" i="1183"/>
  <c r="X710" i="1183"/>
  <c r="AL710" i="1183"/>
  <c r="AQ714" i="1183"/>
  <c r="AA687" i="1173"/>
  <c r="AC687" i="1173"/>
  <c r="AB687" i="1173"/>
  <c r="AD686" i="1173"/>
  <c r="AQ690" i="1173"/>
  <c r="AC713" i="1183" l="1"/>
  <c r="AB713" i="1183"/>
  <c r="R713" i="1183" s="1"/>
  <c r="AA713" i="1183"/>
  <c r="V712" i="1183"/>
  <c r="W712" i="1183"/>
  <c r="AL712" i="1183"/>
  <c r="AM712" i="1183"/>
  <c r="X712" i="1183"/>
  <c r="AD712" i="1183"/>
  <c r="X711" i="1183"/>
  <c r="W711" i="1183"/>
  <c r="V711" i="1183"/>
  <c r="AM711" i="1183" s="1"/>
  <c r="AL711" i="1183"/>
  <c r="AQ715" i="1183"/>
  <c r="AD687" i="1173"/>
  <c r="AA688" i="1173"/>
  <c r="AC688" i="1173"/>
  <c r="AB688" i="1173"/>
  <c r="AQ691" i="1173"/>
  <c r="AA714" i="1183" l="1"/>
  <c r="AC714" i="1183"/>
  <c r="AB714" i="1183"/>
  <c r="R714" i="1183" s="1"/>
  <c r="V713" i="1183"/>
  <c r="W713" i="1183"/>
  <c r="AL713" i="1183"/>
  <c r="AM713" i="1183"/>
  <c r="X713" i="1183"/>
  <c r="AD713" i="1183"/>
  <c r="AQ716" i="1183"/>
  <c r="AC689" i="1173"/>
  <c r="AB689" i="1173"/>
  <c r="AA689" i="1173"/>
  <c r="AD688" i="1173"/>
  <c r="AQ692" i="1173"/>
  <c r="V714" i="1183" l="1"/>
  <c r="AL714" i="1183" s="1"/>
  <c r="X714" i="1183"/>
  <c r="W714" i="1183"/>
  <c r="AD714" i="1183"/>
  <c r="AC715" i="1183"/>
  <c r="AB715" i="1183"/>
  <c r="R715" i="1183" s="1"/>
  <c r="AA715" i="1183"/>
  <c r="AQ717" i="1183"/>
  <c r="AA690" i="1173"/>
  <c r="AC690" i="1173"/>
  <c r="AB690" i="1173"/>
  <c r="AD689" i="1173"/>
  <c r="AQ693" i="1173"/>
  <c r="X715" i="1183" l="1"/>
  <c r="V715" i="1183"/>
  <c r="AM715" i="1183" s="1"/>
  <c r="W715" i="1183"/>
  <c r="AL715" i="1183"/>
  <c r="AD715" i="1183"/>
  <c r="AC716" i="1183"/>
  <c r="AA716" i="1183"/>
  <c r="AB716" i="1183"/>
  <c r="R716" i="1183" s="1"/>
  <c r="AM714" i="1183"/>
  <c r="AQ718" i="1183"/>
  <c r="AD690" i="1173"/>
  <c r="AA691" i="1173"/>
  <c r="AB691" i="1173"/>
  <c r="AC691" i="1173"/>
  <c r="AQ694" i="1173"/>
  <c r="AD716" i="1183" l="1"/>
  <c r="W716" i="1183"/>
  <c r="V716" i="1183"/>
  <c r="X716" i="1183"/>
  <c r="AL716" i="1183"/>
  <c r="AM716" i="1183"/>
  <c r="AA717" i="1183"/>
  <c r="AB717" i="1183"/>
  <c r="R717" i="1183" s="1"/>
  <c r="AC717" i="1183"/>
  <c r="AD717" i="1183" s="1"/>
  <c r="AQ719" i="1183"/>
  <c r="AD691" i="1173"/>
  <c r="AC692" i="1173"/>
  <c r="AB692" i="1173"/>
  <c r="AA692" i="1173"/>
  <c r="AQ695" i="1173"/>
  <c r="AB718" i="1183" l="1"/>
  <c r="AC718" i="1183"/>
  <c r="AD718" i="1183" s="1"/>
  <c r="AA718" i="1183"/>
  <c r="V717" i="1183"/>
  <c r="AL717" i="1183" s="1"/>
  <c r="X717" i="1183"/>
  <c r="W717" i="1183"/>
  <c r="AM717" i="1183"/>
  <c r="AQ720" i="1183"/>
  <c r="AA693" i="1173"/>
  <c r="AC693" i="1173"/>
  <c r="AB693" i="1173"/>
  <c r="AD692" i="1173"/>
  <c r="AQ696" i="1173"/>
  <c r="AC719" i="1183" l="1"/>
  <c r="AB719" i="1183"/>
  <c r="R719" i="1183" s="1"/>
  <c r="AA719" i="1183"/>
  <c r="R718" i="1183"/>
  <c r="AQ721" i="1183"/>
  <c r="AA694" i="1173"/>
  <c r="AB694" i="1173"/>
  <c r="AC694" i="1173"/>
  <c r="AD694" i="1173" s="1"/>
  <c r="AD693" i="1173"/>
  <c r="AQ697" i="1173"/>
  <c r="AC720" i="1183" l="1"/>
  <c r="AB720" i="1183"/>
  <c r="R720" i="1183" s="1"/>
  <c r="AA720" i="1183"/>
  <c r="V719" i="1183"/>
  <c r="AL719" i="1183" s="1"/>
  <c r="X719" i="1183"/>
  <c r="W719" i="1183"/>
  <c r="AM719" i="1183"/>
  <c r="AD719" i="1183"/>
  <c r="W718" i="1183"/>
  <c r="V718" i="1183"/>
  <c r="AM718" i="1183" s="1"/>
  <c r="X718" i="1183"/>
  <c r="AQ722" i="1183"/>
  <c r="AB695" i="1173"/>
  <c r="AC695" i="1173"/>
  <c r="AA695" i="1173"/>
  <c r="AQ698" i="1173"/>
  <c r="AL718" i="1183" l="1"/>
  <c r="AC721" i="1183"/>
  <c r="AB721" i="1183"/>
  <c r="R721" i="1183" s="1"/>
  <c r="AA721" i="1183"/>
  <c r="V720" i="1183"/>
  <c r="AM720" i="1183" s="1"/>
  <c r="AL720" i="1183"/>
  <c r="X720" i="1183"/>
  <c r="W720" i="1183"/>
  <c r="AD720" i="1183"/>
  <c r="AQ723" i="1183"/>
  <c r="AD695" i="1173"/>
  <c r="AC696" i="1173"/>
  <c r="AA696" i="1173"/>
  <c r="AB696" i="1173"/>
  <c r="AQ699" i="1173"/>
  <c r="AA722" i="1183" l="1"/>
  <c r="AC722" i="1183"/>
  <c r="AB722" i="1183"/>
  <c r="R722" i="1183" s="1"/>
  <c r="W721" i="1183"/>
  <c r="V721" i="1183"/>
  <c r="AL721" i="1183" s="1"/>
  <c r="X721" i="1183"/>
  <c r="AD721" i="1183"/>
  <c r="AQ724" i="1183"/>
  <c r="AC697" i="1173"/>
  <c r="AB697" i="1173"/>
  <c r="AA697" i="1173"/>
  <c r="AD696" i="1173"/>
  <c r="AQ700" i="1173"/>
  <c r="AM721" i="1183" l="1"/>
  <c r="V722" i="1183"/>
  <c r="AL722" i="1183" s="1"/>
  <c r="X722" i="1183"/>
  <c r="W722" i="1183"/>
  <c r="AM722" i="1183"/>
  <c r="AD722" i="1183"/>
  <c r="AC723" i="1183"/>
  <c r="AD723" i="1183" s="1"/>
  <c r="AB723" i="1183"/>
  <c r="R723" i="1183" s="1"/>
  <c r="AA723" i="1183"/>
  <c r="AQ725" i="1183"/>
  <c r="AC698" i="1173"/>
  <c r="AB698" i="1173"/>
  <c r="AA698" i="1173"/>
  <c r="AD697" i="1173"/>
  <c r="AQ701" i="1173"/>
  <c r="V723" i="1183" l="1"/>
  <c r="W723" i="1183"/>
  <c r="AL723" i="1183"/>
  <c r="X723" i="1183"/>
  <c r="AM723" i="1183"/>
  <c r="AA724" i="1183"/>
  <c r="AC724" i="1183"/>
  <c r="AD724" i="1183" s="1"/>
  <c r="AB724" i="1183"/>
  <c r="R724" i="1183" s="1"/>
  <c r="AQ726" i="1183"/>
  <c r="AC699" i="1173"/>
  <c r="AB699" i="1173"/>
  <c r="AA699" i="1173"/>
  <c r="AD698" i="1173"/>
  <c r="AQ702" i="1173"/>
  <c r="AA725" i="1183" l="1"/>
  <c r="AC725" i="1183"/>
  <c r="AB725" i="1183"/>
  <c r="R725" i="1183" s="1"/>
  <c r="X724" i="1183"/>
  <c r="V724" i="1183"/>
  <c r="AM724" i="1183" s="1"/>
  <c r="W724" i="1183"/>
  <c r="AL724" i="1183"/>
  <c r="AQ727" i="1183"/>
  <c r="AC700" i="1173"/>
  <c r="AA700" i="1173"/>
  <c r="AB700" i="1173"/>
  <c r="AD699" i="1173"/>
  <c r="AQ703" i="1173"/>
  <c r="W725" i="1183" l="1"/>
  <c r="V725" i="1183"/>
  <c r="X725" i="1183"/>
  <c r="AL725" i="1183"/>
  <c r="AM725" i="1183"/>
  <c r="AD725" i="1183"/>
  <c r="AC726" i="1183"/>
  <c r="AA726" i="1183"/>
  <c r="AB726" i="1183"/>
  <c r="R726" i="1183" s="1"/>
  <c r="AQ728" i="1183"/>
  <c r="AB701" i="1173"/>
  <c r="AC701" i="1173"/>
  <c r="AA701" i="1173"/>
  <c r="AD700" i="1173"/>
  <c r="AQ704" i="1173"/>
  <c r="AA727" i="1183" l="1"/>
  <c r="AC727" i="1183"/>
  <c r="AB727" i="1183"/>
  <c r="R727" i="1183" s="1"/>
  <c r="AD726" i="1183"/>
  <c r="V726" i="1183"/>
  <c r="AL726" i="1183" s="1"/>
  <c r="X726" i="1183"/>
  <c r="W726" i="1183"/>
  <c r="AM726" i="1183"/>
  <c r="AQ729" i="1183"/>
  <c r="AD701" i="1173"/>
  <c r="AB702" i="1173"/>
  <c r="AC702" i="1173"/>
  <c r="AA702" i="1173"/>
  <c r="AQ705" i="1173"/>
  <c r="V727" i="1183" l="1"/>
  <c r="AL727" i="1183" s="1"/>
  <c r="W727" i="1183"/>
  <c r="X727" i="1183"/>
  <c r="AM727" i="1183"/>
  <c r="AD727" i="1183"/>
  <c r="AC728" i="1183"/>
  <c r="AA728" i="1183"/>
  <c r="AB728" i="1183"/>
  <c r="R728" i="1183" s="1"/>
  <c r="AQ730" i="1183"/>
  <c r="AD702" i="1173"/>
  <c r="AA703" i="1173"/>
  <c r="AC703" i="1173"/>
  <c r="AB703" i="1173"/>
  <c r="AQ706" i="1173"/>
  <c r="X728" i="1183" l="1"/>
  <c r="W728" i="1183"/>
  <c r="V728" i="1183"/>
  <c r="AL728" i="1183"/>
  <c r="AM728" i="1183"/>
  <c r="AD728" i="1183"/>
  <c r="AA729" i="1183"/>
  <c r="AC729" i="1183"/>
  <c r="AB729" i="1183"/>
  <c r="R729" i="1183" s="1"/>
  <c r="AQ731" i="1183"/>
  <c r="AD703" i="1173"/>
  <c r="AC704" i="1173"/>
  <c r="AA704" i="1173"/>
  <c r="AB704" i="1173"/>
  <c r="AQ707" i="1173"/>
  <c r="X729" i="1183" l="1"/>
  <c r="V729" i="1183"/>
  <c r="AL729" i="1183" s="1"/>
  <c r="W729" i="1183"/>
  <c r="AM729" i="1183"/>
  <c r="AD729" i="1183"/>
  <c r="AC730" i="1183"/>
  <c r="AD730" i="1183" s="1"/>
  <c r="AB730" i="1183"/>
  <c r="R730" i="1183" s="1"/>
  <c r="AA730" i="1183"/>
  <c r="AQ732" i="1183"/>
  <c r="AC705" i="1173"/>
  <c r="AA705" i="1173"/>
  <c r="AB705" i="1173"/>
  <c r="AD704" i="1173"/>
  <c r="AQ708" i="1173"/>
  <c r="AC731" i="1183" l="1"/>
  <c r="AB731" i="1183"/>
  <c r="R731" i="1183" s="1"/>
  <c r="AA731" i="1183"/>
  <c r="X730" i="1183"/>
  <c r="V730" i="1183"/>
  <c r="AM730" i="1183" s="1"/>
  <c r="W730" i="1183"/>
  <c r="AL730" i="1183"/>
  <c r="AQ733" i="1183"/>
  <c r="AB706" i="1173"/>
  <c r="AA706" i="1173"/>
  <c r="AC706" i="1173"/>
  <c r="AD705" i="1173"/>
  <c r="AQ709" i="1173"/>
  <c r="AC732" i="1183" l="1"/>
  <c r="AB732" i="1183"/>
  <c r="R732" i="1183" s="1"/>
  <c r="AA732" i="1183"/>
  <c r="V731" i="1183"/>
  <c r="AL731" i="1183" s="1"/>
  <c r="AM731" i="1183"/>
  <c r="X731" i="1183"/>
  <c r="W731" i="1183"/>
  <c r="AD731" i="1183"/>
  <c r="AQ734" i="1183"/>
  <c r="AD706" i="1173"/>
  <c r="AA707" i="1173"/>
  <c r="AC707" i="1173"/>
  <c r="AB707" i="1173"/>
  <c r="AQ710" i="1173"/>
  <c r="AB733" i="1183" l="1"/>
  <c r="AA733" i="1183"/>
  <c r="AC733" i="1183"/>
  <c r="AD733" i="1183" s="1"/>
  <c r="V732" i="1183"/>
  <c r="AM732" i="1183"/>
  <c r="W732" i="1183"/>
  <c r="X732" i="1183"/>
  <c r="AL732" i="1183"/>
  <c r="AD732" i="1183"/>
  <c r="AQ735" i="1183"/>
  <c r="AD707" i="1173"/>
  <c r="AB708" i="1173"/>
  <c r="AC708" i="1173"/>
  <c r="AA708" i="1173"/>
  <c r="AQ711" i="1173"/>
  <c r="AC734" i="1183" l="1"/>
  <c r="AB734" i="1183"/>
  <c r="R734" i="1183" s="1"/>
  <c r="AA734" i="1183"/>
  <c r="R733" i="1183"/>
  <c r="AQ736" i="1183"/>
  <c r="AD708" i="1173"/>
  <c r="AC709" i="1173"/>
  <c r="AA709" i="1173"/>
  <c r="AB709" i="1173"/>
  <c r="AQ712" i="1173"/>
  <c r="V733" i="1183" l="1"/>
  <c r="AM733" i="1183" s="1"/>
  <c r="AL733" i="1183"/>
  <c r="W733" i="1183"/>
  <c r="X733" i="1183"/>
  <c r="AA735" i="1183"/>
  <c r="AC735" i="1183"/>
  <c r="AB735" i="1183"/>
  <c r="R735" i="1183" s="1"/>
  <c r="V734" i="1183"/>
  <c r="AL734" i="1183" s="1"/>
  <c r="X734" i="1183"/>
  <c r="W734" i="1183"/>
  <c r="AD734" i="1183"/>
  <c r="AQ737" i="1183"/>
  <c r="AA710" i="1173"/>
  <c r="AC710" i="1173"/>
  <c r="AB710" i="1173"/>
  <c r="AD709" i="1173"/>
  <c r="AQ713" i="1173"/>
  <c r="AD735" i="1183" l="1"/>
  <c r="AB736" i="1183"/>
  <c r="AC736" i="1183"/>
  <c r="AD736" i="1183" s="1"/>
  <c r="AA736" i="1183"/>
  <c r="V735" i="1183"/>
  <c r="AL735" i="1183" s="1"/>
  <c r="W735" i="1183"/>
  <c r="X735" i="1183"/>
  <c r="AM734" i="1183"/>
  <c r="AQ738" i="1183"/>
  <c r="AD710" i="1173"/>
  <c r="AC711" i="1173"/>
  <c r="AB711" i="1173"/>
  <c r="AA711" i="1173"/>
  <c r="AQ714" i="1173"/>
  <c r="AM735" i="1183" l="1"/>
  <c r="AA737" i="1183"/>
  <c r="AB737" i="1183"/>
  <c r="AC737" i="1183"/>
  <c r="AD737" i="1183" s="1"/>
  <c r="R736" i="1183"/>
  <c r="AQ739" i="1183"/>
  <c r="AD711" i="1173"/>
  <c r="AC712" i="1173"/>
  <c r="AB712" i="1173"/>
  <c r="AA712" i="1173"/>
  <c r="AQ715" i="1173"/>
  <c r="R737" i="1183" l="1"/>
  <c r="AB738" i="1183"/>
  <c r="AC738" i="1183"/>
  <c r="AD738" i="1183" s="1"/>
  <c r="AA738" i="1183"/>
  <c r="V736" i="1183"/>
  <c r="AL736" i="1183" s="1"/>
  <c r="AM736" i="1183"/>
  <c r="W736" i="1183"/>
  <c r="X736" i="1183"/>
  <c r="AQ740" i="1183"/>
  <c r="AB713" i="1173"/>
  <c r="AA713" i="1173"/>
  <c r="AC713" i="1173"/>
  <c r="AD712" i="1173"/>
  <c r="AQ716" i="1173"/>
  <c r="AB739" i="1183" l="1"/>
  <c r="AC739" i="1183"/>
  <c r="AD739" i="1183" s="1"/>
  <c r="AA739" i="1183"/>
  <c r="R738" i="1183"/>
  <c r="X737" i="1183"/>
  <c r="W737" i="1183"/>
  <c r="V737" i="1183"/>
  <c r="AM737" i="1183" s="1"/>
  <c r="AL737" i="1183"/>
  <c r="AQ741" i="1183"/>
  <c r="AD713" i="1173"/>
  <c r="AC714" i="1173"/>
  <c r="AA714" i="1173"/>
  <c r="AB714" i="1173"/>
  <c r="AQ717" i="1173"/>
  <c r="V738" i="1183" l="1"/>
  <c r="AL738" i="1183" s="1"/>
  <c r="AM738" i="1183"/>
  <c r="X738" i="1183"/>
  <c r="W738" i="1183"/>
  <c r="AC740" i="1183"/>
  <c r="AB740" i="1183"/>
  <c r="R740" i="1183" s="1"/>
  <c r="AA740" i="1183"/>
  <c r="R739" i="1183"/>
  <c r="AQ742" i="1183"/>
  <c r="AC715" i="1173"/>
  <c r="AA715" i="1173"/>
  <c r="AB715" i="1173"/>
  <c r="AD714" i="1173"/>
  <c r="AQ718" i="1173"/>
  <c r="AD740" i="1183" l="1"/>
  <c r="V739" i="1183"/>
  <c r="W739" i="1183"/>
  <c r="AM739" i="1183"/>
  <c r="AL739" i="1183"/>
  <c r="X739" i="1183"/>
  <c r="X740" i="1183"/>
  <c r="W740" i="1183"/>
  <c r="V740" i="1183"/>
  <c r="AM740" i="1183" s="1"/>
  <c r="AL740" i="1183"/>
  <c r="AA741" i="1183"/>
  <c r="AC741" i="1183"/>
  <c r="AB741" i="1183"/>
  <c r="R741" i="1183" s="1"/>
  <c r="AQ743" i="1183"/>
  <c r="AC716" i="1173"/>
  <c r="AA716" i="1173"/>
  <c r="AB716" i="1173"/>
  <c r="AD715" i="1173"/>
  <c r="AQ719" i="1173"/>
  <c r="AA742" i="1183" l="1"/>
  <c r="AC742" i="1183"/>
  <c r="AB742" i="1183"/>
  <c r="R742" i="1183" s="1"/>
  <c r="V741" i="1183"/>
  <c r="AL741" i="1183" s="1"/>
  <c r="W741" i="1183"/>
  <c r="X741" i="1183"/>
  <c r="AD741" i="1183"/>
  <c r="AQ744" i="1183"/>
  <c r="AB717" i="1173"/>
  <c r="AC717" i="1173"/>
  <c r="AA717" i="1173"/>
  <c r="AD716" i="1173"/>
  <c r="AQ720" i="1173"/>
  <c r="AM741" i="1183" l="1"/>
  <c r="V742" i="1183"/>
  <c r="AL742" i="1183"/>
  <c r="AM742" i="1183"/>
  <c r="W742" i="1183"/>
  <c r="X742" i="1183"/>
  <c r="AD742" i="1183"/>
  <c r="AB743" i="1183"/>
  <c r="AA743" i="1183"/>
  <c r="AC743" i="1183"/>
  <c r="AD743" i="1183" s="1"/>
  <c r="AQ745" i="1183"/>
  <c r="AD717" i="1173"/>
  <c r="AB718" i="1173"/>
  <c r="AA718" i="1173"/>
  <c r="AC718" i="1173"/>
  <c r="AQ721" i="1173"/>
  <c r="R743" i="1183" l="1"/>
  <c r="AA744" i="1183"/>
  <c r="AB744" i="1183"/>
  <c r="AC744" i="1183"/>
  <c r="AD744" i="1183" s="1"/>
  <c r="AQ746" i="1183"/>
  <c r="AD718" i="1173"/>
  <c r="AB719" i="1173"/>
  <c r="AC719" i="1173"/>
  <c r="AA719" i="1173"/>
  <c r="AQ722" i="1173"/>
  <c r="R744" i="1183" l="1"/>
  <c r="AA745" i="1183"/>
  <c r="AC745" i="1183"/>
  <c r="AB745" i="1183"/>
  <c r="R745" i="1183" s="1"/>
  <c r="V743" i="1183"/>
  <c r="AL743" i="1183"/>
  <c r="AM743" i="1183"/>
  <c r="W743" i="1183"/>
  <c r="X743" i="1183"/>
  <c r="AQ747" i="1183"/>
  <c r="AD719" i="1173"/>
  <c r="AC720" i="1173"/>
  <c r="AB720" i="1173"/>
  <c r="AA720" i="1173"/>
  <c r="AQ723" i="1173"/>
  <c r="V745" i="1183" l="1"/>
  <c r="AL745" i="1183" s="1"/>
  <c r="W745" i="1183"/>
  <c r="AM745" i="1183"/>
  <c r="X745" i="1183"/>
  <c r="AD745" i="1183"/>
  <c r="AB746" i="1183"/>
  <c r="AA746" i="1183"/>
  <c r="AC746" i="1183"/>
  <c r="AD746" i="1183" s="1"/>
  <c r="V744" i="1183"/>
  <c r="AM744" i="1183" s="1"/>
  <c r="X744" i="1183"/>
  <c r="W744" i="1183"/>
  <c r="AQ748" i="1183"/>
  <c r="AD720" i="1173"/>
  <c r="AC721" i="1173"/>
  <c r="AA721" i="1173"/>
  <c r="AB721" i="1173"/>
  <c r="AQ724" i="1173"/>
  <c r="AB747" i="1183" l="1"/>
  <c r="AA747" i="1183"/>
  <c r="AC747" i="1183"/>
  <c r="AD747" i="1183" s="1"/>
  <c r="R746" i="1183"/>
  <c r="AL744" i="1183"/>
  <c r="AQ749" i="1183"/>
  <c r="AD721" i="1173"/>
  <c r="AB722" i="1173"/>
  <c r="AC722" i="1173"/>
  <c r="AA722" i="1173"/>
  <c r="AQ725" i="1173"/>
  <c r="X746" i="1183" l="1"/>
  <c r="V746" i="1183"/>
  <c r="W746" i="1183"/>
  <c r="AM746" i="1183"/>
  <c r="AL746" i="1183"/>
  <c r="AC748" i="1183"/>
  <c r="AB748" i="1183"/>
  <c r="R748" i="1183" s="1"/>
  <c r="AA748" i="1183"/>
  <c r="R747" i="1183"/>
  <c r="AQ750" i="1183"/>
  <c r="AD722" i="1173"/>
  <c r="AC723" i="1173"/>
  <c r="AA723" i="1173"/>
  <c r="AB723" i="1173"/>
  <c r="AQ726" i="1173"/>
  <c r="V747" i="1183" l="1"/>
  <c r="AL747" i="1183" s="1"/>
  <c r="X747" i="1183"/>
  <c r="W747" i="1183"/>
  <c r="AM747" i="1183"/>
  <c r="AD748" i="1183"/>
  <c r="AA749" i="1183"/>
  <c r="AC749" i="1183"/>
  <c r="AD749" i="1183" s="1"/>
  <c r="AB749" i="1183"/>
  <c r="R749" i="1183" s="1"/>
  <c r="V748" i="1183"/>
  <c r="AM748" i="1183" s="1"/>
  <c r="X748" i="1183"/>
  <c r="W748" i="1183"/>
  <c r="AQ751" i="1183"/>
  <c r="AC724" i="1173"/>
  <c r="AB724" i="1173"/>
  <c r="AA724" i="1173"/>
  <c r="AD723" i="1173"/>
  <c r="AQ727" i="1173"/>
  <c r="AL748" i="1183" l="1"/>
  <c r="AA750" i="1183"/>
  <c r="AC750" i="1183"/>
  <c r="AB750" i="1183"/>
  <c r="R750" i="1183" s="1"/>
  <c r="V749" i="1183"/>
  <c r="W749" i="1183"/>
  <c r="X749" i="1183"/>
  <c r="AM749" i="1183"/>
  <c r="AL749" i="1183"/>
  <c r="AQ752" i="1183"/>
  <c r="AB725" i="1173"/>
  <c r="AC725" i="1173"/>
  <c r="AA725" i="1173"/>
  <c r="AD724" i="1173"/>
  <c r="AQ728" i="1173"/>
  <c r="V750" i="1183" l="1"/>
  <c r="AL750" i="1183" s="1"/>
  <c r="X750" i="1183"/>
  <c r="W750" i="1183"/>
  <c r="AD750" i="1183"/>
  <c r="AA751" i="1183"/>
  <c r="AC751" i="1183"/>
  <c r="AB751" i="1183"/>
  <c r="R751" i="1183" s="1"/>
  <c r="AQ753" i="1183"/>
  <c r="AD725" i="1173"/>
  <c r="AA726" i="1173"/>
  <c r="AC726" i="1173"/>
  <c r="AB726" i="1173"/>
  <c r="AQ729" i="1173"/>
  <c r="X751" i="1183" l="1"/>
  <c r="V751" i="1183"/>
  <c r="AM751" i="1183"/>
  <c r="AL751" i="1183"/>
  <c r="W751" i="1183"/>
  <c r="AD751" i="1183"/>
  <c r="AM750" i="1183"/>
  <c r="AB752" i="1183"/>
  <c r="R752" i="1183" s="1"/>
  <c r="AC752" i="1183"/>
  <c r="AD752" i="1183" s="1"/>
  <c r="AA752" i="1183"/>
  <c r="AQ754" i="1183"/>
  <c r="AD726" i="1173"/>
  <c r="AB727" i="1173"/>
  <c r="AC727" i="1173"/>
  <c r="AA727" i="1173"/>
  <c r="AQ730" i="1173"/>
  <c r="W752" i="1183" l="1"/>
  <c r="V752" i="1183"/>
  <c r="X752" i="1183"/>
  <c r="AL752" i="1183"/>
  <c r="AM752" i="1183"/>
  <c r="AB753" i="1183"/>
  <c r="R753" i="1183" s="1"/>
  <c r="AC753" i="1183"/>
  <c r="AD753" i="1183" s="1"/>
  <c r="AA753" i="1183"/>
  <c r="AQ755" i="1183"/>
  <c r="AD727" i="1173"/>
  <c r="AC728" i="1173"/>
  <c r="AA728" i="1173"/>
  <c r="AB728" i="1173"/>
  <c r="AQ731" i="1173"/>
  <c r="V753" i="1183" l="1"/>
  <c r="AL753" i="1183" s="1"/>
  <c r="X753" i="1183"/>
  <c r="W753" i="1183"/>
  <c r="AC754" i="1183"/>
  <c r="AB754" i="1183"/>
  <c r="R754" i="1183" s="1"/>
  <c r="AA754" i="1183"/>
  <c r="AQ756" i="1183"/>
  <c r="AC729" i="1173"/>
  <c r="AB729" i="1173"/>
  <c r="AA729" i="1173"/>
  <c r="AD728" i="1173"/>
  <c r="AQ732" i="1173"/>
  <c r="V754" i="1183" l="1"/>
  <c r="AL754" i="1183" s="1"/>
  <c r="X754" i="1183"/>
  <c r="W754" i="1183"/>
  <c r="AM754" i="1183"/>
  <c r="AD754" i="1183"/>
  <c r="AA755" i="1183"/>
  <c r="AB755" i="1183"/>
  <c r="AC755" i="1183"/>
  <c r="AD755" i="1183" s="1"/>
  <c r="AM753" i="1183"/>
  <c r="AQ757" i="1183"/>
  <c r="AA730" i="1173"/>
  <c r="AC730" i="1173"/>
  <c r="AB730" i="1173"/>
  <c r="AD729" i="1173"/>
  <c r="AQ733" i="1173"/>
  <c r="R755" i="1183" l="1"/>
  <c r="AB756" i="1183"/>
  <c r="AC756" i="1183"/>
  <c r="AD756" i="1183" s="1"/>
  <c r="AA756" i="1183"/>
  <c r="AQ758" i="1183"/>
  <c r="AD730" i="1173"/>
  <c r="AB731" i="1173"/>
  <c r="AC731" i="1173"/>
  <c r="AA731" i="1173"/>
  <c r="AQ734" i="1173"/>
  <c r="AB757" i="1183" l="1"/>
  <c r="AA757" i="1183"/>
  <c r="AC757" i="1183"/>
  <c r="AD757" i="1183" s="1"/>
  <c r="R756" i="1183"/>
  <c r="V755" i="1183"/>
  <c r="AL755" i="1183" s="1"/>
  <c r="X755" i="1183"/>
  <c r="AM755" i="1183"/>
  <c r="W755" i="1183"/>
  <c r="AQ759" i="1183"/>
  <c r="AD731" i="1173"/>
  <c r="AA732" i="1173"/>
  <c r="AC732" i="1173"/>
  <c r="AB732" i="1173"/>
  <c r="AQ735" i="1173"/>
  <c r="V756" i="1183" l="1"/>
  <c r="AM756" i="1183" s="1"/>
  <c r="X756" i="1183"/>
  <c r="W756" i="1183"/>
  <c r="AL756" i="1183"/>
  <c r="AB758" i="1183"/>
  <c r="AA758" i="1183"/>
  <c r="AC758" i="1183"/>
  <c r="AD758" i="1183" s="1"/>
  <c r="R757" i="1183"/>
  <c r="AQ760" i="1183"/>
  <c r="AB733" i="1173"/>
  <c r="AC733" i="1173"/>
  <c r="AA733" i="1173"/>
  <c r="AD732" i="1173"/>
  <c r="AQ736" i="1173"/>
  <c r="AB759" i="1183" l="1"/>
  <c r="AC759" i="1183"/>
  <c r="AD759" i="1183" s="1"/>
  <c r="AA759" i="1183"/>
  <c r="V757" i="1183"/>
  <c r="AL757" i="1183" s="1"/>
  <c r="X757" i="1183"/>
  <c r="W757" i="1183"/>
  <c r="R758" i="1183"/>
  <c r="AQ761" i="1183"/>
  <c r="AD733" i="1173"/>
  <c r="AC734" i="1173"/>
  <c r="AA734" i="1173"/>
  <c r="AB734" i="1173"/>
  <c r="AQ737" i="1173"/>
  <c r="AM757" i="1183" l="1"/>
  <c r="AA760" i="1183"/>
  <c r="AB760" i="1183"/>
  <c r="AC760" i="1183"/>
  <c r="AD760" i="1183" s="1"/>
  <c r="V758" i="1183"/>
  <c r="AL758" i="1183" s="1"/>
  <c r="X758" i="1183"/>
  <c r="W758" i="1183"/>
  <c r="AM758" i="1183"/>
  <c r="R759" i="1183"/>
  <c r="AQ762" i="1183"/>
  <c r="AC735" i="1173"/>
  <c r="AA735" i="1173"/>
  <c r="AB735" i="1173"/>
  <c r="AD734" i="1173"/>
  <c r="AQ738" i="1173"/>
  <c r="R760" i="1183" l="1"/>
  <c r="W759" i="1183"/>
  <c r="V759" i="1183"/>
  <c r="AL759" i="1183" s="1"/>
  <c r="X759" i="1183"/>
  <c r="AM759" i="1183"/>
  <c r="AC761" i="1183"/>
  <c r="AB761" i="1183"/>
  <c r="R761" i="1183" s="1"/>
  <c r="AA761" i="1183"/>
  <c r="AQ763" i="1183"/>
  <c r="AB736" i="1173"/>
  <c r="AC736" i="1173"/>
  <c r="AA736" i="1173"/>
  <c r="AD735" i="1173"/>
  <c r="AQ739" i="1173"/>
  <c r="AD761" i="1183" l="1"/>
  <c r="V761" i="1183"/>
  <c r="AL761" i="1183"/>
  <c r="AM761" i="1183"/>
  <c r="W761" i="1183"/>
  <c r="X761" i="1183"/>
  <c r="AC762" i="1183"/>
  <c r="AB762" i="1183"/>
  <c r="R762" i="1183" s="1"/>
  <c r="AA762" i="1183"/>
  <c r="V760" i="1183"/>
  <c r="AL760" i="1183" s="1"/>
  <c r="X760" i="1183"/>
  <c r="W760" i="1183"/>
  <c r="AQ764" i="1183"/>
  <c r="AD736" i="1173"/>
  <c r="AB737" i="1173"/>
  <c r="AC737" i="1173"/>
  <c r="AA737" i="1173"/>
  <c r="AQ740" i="1173"/>
  <c r="V762" i="1183" l="1"/>
  <c r="AL762" i="1183"/>
  <c r="AM762" i="1183"/>
  <c r="X762" i="1183"/>
  <c r="W762" i="1183"/>
  <c r="AC763" i="1183"/>
  <c r="AB763" i="1183"/>
  <c r="R763" i="1183" s="1"/>
  <c r="AA763" i="1183"/>
  <c r="AM760" i="1183"/>
  <c r="AD762" i="1183"/>
  <c r="AQ765" i="1183"/>
  <c r="AD737" i="1173"/>
  <c r="AB738" i="1173"/>
  <c r="AC738" i="1173"/>
  <c r="AA738" i="1173"/>
  <c r="AQ741" i="1173"/>
  <c r="AB764" i="1183" l="1"/>
  <c r="AA764" i="1183"/>
  <c r="AC764" i="1183"/>
  <c r="AD764" i="1183" s="1"/>
  <c r="V763" i="1183"/>
  <c r="AL763" i="1183" s="1"/>
  <c r="AL2" i="1183" s="1"/>
  <c r="AM763" i="1183"/>
  <c r="AM2" i="1183" s="1"/>
  <c r="X763" i="1183"/>
  <c r="W763" i="1183"/>
  <c r="AD763" i="1183"/>
  <c r="AQ766" i="1183"/>
  <c r="AD738" i="1173"/>
  <c r="AC739" i="1173"/>
  <c r="AA739" i="1173"/>
  <c r="AB739" i="1173"/>
  <c r="AQ742" i="1173"/>
  <c r="AC765" i="1183" l="1"/>
  <c r="AB765" i="1183"/>
  <c r="R765" i="1183" s="1"/>
  <c r="AA765" i="1183"/>
  <c r="R764" i="1183"/>
  <c r="AQ767" i="1183"/>
  <c r="AB740" i="1173"/>
  <c r="AA740" i="1173"/>
  <c r="AC740" i="1173"/>
  <c r="AD739" i="1173"/>
  <c r="AQ743" i="1173"/>
  <c r="X764" i="1183" l="1"/>
  <c r="W764" i="1183"/>
  <c r="V764" i="1183"/>
  <c r="AM764" i="1183" s="1"/>
  <c r="AB766" i="1183"/>
  <c r="AC766" i="1183"/>
  <c r="AD766" i="1183" s="1"/>
  <c r="AA766" i="1183"/>
  <c r="V765" i="1183"/>
  <c r="AM765" i="1183" s="1"/>
  <c r="W765" i="1183"/>
  <c r="AL765" i="1183"/>
  <c r="X765" i="1183"/>
  <c r="AD765" i="1183"/>
  <c r="AQ768" i="1183"/>
  <c r="AD740" i="1173"/>
  <c r="AB741" i="1173"/>
  <c r="AA741" i="1173"/>
  <c r="AC741" i="1173"/>
  <c r="AQ744" i="1173"/>
  <c r="R766" i="1183" l="1"/>
  <c r="AL764" i="1183"/>
  <c r="AB767" i="1183"/>
  <c r="AA767" i="1183"/>
  <c r="AC767" i="1183"/>
  <c r="AD767" i="1183" s="1"/>
  <c r="AQ769" i="1183"/>
  <c r="AD741" i="1173"/>
  <c r="AC742" i="1173"/>
  <c r="AB742" i="1173"/>
  <c r="AA742" i="1173"/>
  <c r="AQ745" i="1173"/>
  <c r="AB768" i="1183" l="1"/>
  <c r="AA768" i="1183"/>
  <c r="AC768" i="1183"/>
  <c r="AD768" i="1183" s="1"/>
  <c r="R767" i="1183"/>
  <c r="V766" i="1183"/>
  <c r="AM766" i="1183" s="1"/>
  <c r="W766" i="1183"/>
  <c r="X766" i="1183"/>
  <c r="AL766" i="1183"/>
  <c r="AQ770" i="1183"/>
  <c r="AB743" i="1173"/>
  <c r="AA743" i="1173"/>
  <c r="AC743" i="1173"/>
  <c r="AD742" i="1173"/>
  <c r="AQ746" i="1173"/>
  <c r="X767" i="1183" l="1"/>
  <c r="V767" i="1183"/>
  <c r="AM767" i="1183" s="1"/>
  <c r="W767" i="1183"/>
  <c r="AL767" i="1183"/>
  <c r="AB769" i="1183"/>
  <c r="AA769" i="1183"/>
  <c r="AC769" i="1183"/>
  <c r="AD769" i="1183" s="1"/>
  <c r="R768" i="1183"/>
  <c r="AQ771" i="1183"/>
  <c r="AD743" i="1173"/>
  <c r="AC744" i="1173"/>
  <c r="AA744" i="1173"/>
  <c r="AB744" i="1173"/>
  <c r="AQ747" i="1173"/>
  <c r="AA770" i="1183" l="1"/>
  <c r="AC770" i="1183"/>
  <c r="AB770" i="1183"/>
  <c r="R770" i="1183" s="1"/>
  <c r="R769" i="1183"/>
  <c r="X768" i="1183"/>
  <c r="W768" i="1183"/>
  <c r="V768" i="1183"/>
  <c r="AM768" i="1183" s="1"/>
  <c r="AQ772" i="1183"/>
  <c r="AA745" i="1173"/>
  <c r="AB745" i="1173"/>
  <c r="AC745" i="1173"/>
  <c r="AD744" i="1173"/>
  <c r="AQ748" i="1173"/>
  <c r="J1" i="339"/>
  <c r="J2" i="339"/>
  <c r="V769" i="1183" l="1"/>
  <c r="AM769" i="1183"/>
  <c r="AL769" i="1183"/>
  <c r="X769" i="1183"/>
  <c r="W769" i="1183"/>
  <c r="V770" i="1183"/>
  <c r="AL770" i="1183" s="1"/>
  <c r="X770" i="1183"/>
  <c r="W770" i="1183"/>
  <c r="AM770" i="1183"/>
  <c r="AD770" i="1183"/>
  <c r="AL768" i="1183"/>
  <c r="AC771" i="1183"/>
  <c r="AA771" i="1183"/>
  <c r="AB771" i="1183"/>
  <c r="R771" i="1183" s="1"/>
  <c r="AQ773" i="1183"/>
  <c r="J1008" i="339"/>
  <c r="J1009" i="339"/>
  <c r="J1010" i="339"/>
  <c r="J1007" i="339"/>
  <c r="AD745" i="1173"/>
  <c r="AC746" i="1173"/>
  <c r="AB746" i="1173"/>
  <c r="AA746" i="1173"/>
  <c r="AQ749" i="1173"/>
  <c r="AA29" i="118"/>
  <c r="V771" i="1183" l="1"/>
  <c r="AL771" i="1183" s="1"/>
  <c r="X771" i="1183"/>
  <c r="W771" i="1183"/>
  <c r="AM771" i="1183"/>
  <c r="AC772" i="1183"/>
  <c r="AB772" i="1183"/>
  <c r="R772" i="1183" s="1"/>
  <c r="AA772" i="1183"/>
  <c r="AD771" i="1183"/>
  <c r="AQ774" i="1183"/>
  <c r="K1003" i="339"/>
  <c r="AA747" i="1173"/>
  <c r="AB747" i="1173"/>
  <c r="AC747" i="1173"/>
  <c r="AD746" i="1173"/>
  <c r="AQ750" i="1173"/>
  <c r="AD772" i="1183" l="1"/>
  <c r="AA773" i="1183"/>
  <c r="AC773" i="1183"/>
  <c r="AB773" i="1183"/>
  <c r="R773" i="1183" s="1"/>
  <c r="X772" i="1183"/>
  <c r="V772" i="1183"/>
  <c r="AL772" i="1183" s="1"/>
  <c r="W772" i="1183"/>
  <c r="AM772" i="1183"/>
  <c r="AQ775" i="1183"/>
  <c r="AD747" i="1173"/>
  <c r="AA748" i="1173"/>
  <c r="AC748" i="1173"/>
  <c r="AB748" i="1173"/>
  <c r="AQ751" i="1173"/>
  <c r="V773" i="1183" l="1"/>
  <c r="AL773" i="1183" s="1"/>
  <c r="AM773" i="1183"/>
  <c r="X773" i="1183"/>
  <c r="W773" i="1183"/>
  <c r="AD773" i="1183"/>
  <c r="AA774" i="1183"/>
  <c r="AC774" i="1183"/>
  <c r="AB774" i="1183"/>
  <c r="R774" i="1183" s="1"/>
  <c r="AQ776" i="1183"/>
  <c r="AB749" i="1173"/>
  <c r="AC749" i="1173"/>
  <c r="AA749" i="1173"/>
  <c r="AD748" i="1173"/>
  <c r="AQ752" i="1173"/>
  <c r="AD774" i="1183" l="1"/>
  <c r="V774" i="1183"/>
  <c r="AL774" i="1183" s="1"/>
  <c r="X774" i="1183"/>
  <c r="W774" i="1183"/>
  <c r="AM774" i="1183"/>
  <c r="AA775" i="1183"/>
  <c r="AC775" i="1183"/>
  <c r="AB775" i="1183"/>
  <c r="R775" i="1183" s="1"/>
  <c r="AQ777" i="1183"/>
  <c r="AD749" i="1173"/>
  <c r="AC750" i="1173"/>
  <c r="AA750" i="1173"/>
  <c r="AB750" i="1173"/>
  <c r="AQ753" i="1173"/>
  <c r="Z28" i="118"/>
  <c r="AD775" i="1183" l="1"/>
  <c r="AA776" i="1183"/>
  <c r="AB776" i="1183"/>
  <c r="AC776" i="1183"/>
  <c r="AD776" i="1183" s="1"/>
  <c r="W775" i="1183"/>
  <c r="V775" i="1183"/>
  <c r="AM775" i="1183" s="1"/>
  <c r="X775" i="1183"/>
  <c r="AQ778" i="1183"/>
  <c r="AD750" i="1173"/>
  <c r="AA751" i="1173"/>
  <c r="AC751" i="1173"/>
  <c r="AB751" i="1173"/>
  <c r="AQ754" i="1173"/>
  <c r="R776" i="1183" l="1"/>
  <c r="AL775" i="1183"/>
  <c r="AC777" i="1183"/>
  <c r="AA777" i="1183"/>
  <c r="AB777" i="1183"/>
  <c r="R777" i="1183" s="1"/>
  <c r="AQ779" i="1183"/>
  <c r="AD751" i="1173"/>
  <c r="AC752" i="1173"/>
  <c r="AB752" i="1173"/>
  <c r="AA752" i="1173"/>
  <c r="AQ755" i="1173"/>
  <c r="B3" i="31"/>
  <c r="V777" i="1183" l="1"/>
  <c r="W777" i="1183"/>
  <c r="AL777" i="1183"/>
  <c r="X777" i="1183"/>
  <c r="AM777" i="1183"/>
  <c r="AB778" i="1183"/>
  <c r="AA778" i="1183"/>
  <c r="AC778" i="1183"/>
  <c r="AD778" i="1183" s="1"/>
  <c r="AD777" i="1183"/>
  <c r="V776" i="1183"/>
  <c r="AL776" i="1183" s="1"/>
  <c r="X776" i="1183"/>
  <c r="W776" i="1183"/>
  <c r="AQ780" i="1183"/>
  <c r="AD752" i="1173"/>
  <c r="AB753" i="1173"/>
  <c r="AA753" i="1173"/>
  <c r="AC753" i="1173"/>
  <c r="AD753" i="1173" s="1"/>
  <c r="AQ756" i="1173"/>
  <c r="AM776" i="1183" l="1"/>
  <c r="R778" i="1183"/>
  <c r="AA779" i="1183"/>
  <c r="AC779" i="1183"/>
  <c r="AB779" i="1183"/>
  <c r="R779" i="1183" s="1"/>
  <c r="AQ781" i="1183"/>
  <c r="AA754" i="1173"/>
  <c r="AC754" i="1173"/>
  <c r="AB754" i="1173"/>
  <c r="AQ757" i="1173"/>
  <c r="V779" i="1183" l="1"/>
  <c r="AM779" i="1183"/>
  <c r="AL779" i="1183"/>
  <c r="W779" i="1183"/>
  <c r="X779" i="1183"/>
  <c r="AD779" i="1183"/>
  <c r="AB780" i="1183"/>
  <c r="R780" i="1183" s="1"/>
  <c r="AC780" i="1183"/>
  <c r="AD780" i="1183" s="1"/>
  <c r="AA780" i="1183"/>
  <c r="V778" i="1183"/>
  <c r="AM778" i="1183" s="1"/>
  <c r="X778" i="1183"/>
  <c r="W778" i="1183"/>
  <c r="AQ782" i="1183"/>
  <c r="AD754" i="1173"/>
  <c r="AB755" i="1173"/>
  <c r="AA755" i="1173"/>
  <c r="AC755" i="1173"/>
  <c r="AQ758" i="1173"/>
  <c r="AL778" i="1183" l="1"/>
  <c r="AA781" i="1183"/>
  <c r="AB781" i="1183"/>
  <c r="AC781" i="1183"/>
  <c r="AD781" i="1183" s="1"/>
  <c r="V780" i="1183"/>
  <c r="AM780" i="1183" s="1"/>
  <c r="X780" i="1183"/>
  <c r="W780" i="1183"/>
  <c r="AL780" i="1183"/>
  <c r="AQ783" i="1183"/>
  <c r="AD755" i="1173"/>
  <c r="AC756" i="1173"/>
  <c r="AA756" i="1173"/>
  <c r="AB756" i="1173"/>
  <c r="AQ759" i="1173"/>
  <c r="R781" i="1183" l="1"/>
  <c r="AB782" i="1183"/>
  <c r="AC782" i="1183"/>
  <c r="AD782" i="1183" s="1"/>
  <c r="AA782" i="1183"/>
  <c r="AQ784" i="1183"/>
  <c r="AB757" i="1173"/>
  <c r="AA757" i="1173"/>
  <c r="AC757" i="1173"/>
  <c r="AD756" i="1173"/>
  <c r="AQ760" i="1173"/>
  <c r="AA783" i="1183" l="1"/>
  <c r="AC783" i="1183"/>
  <c r="AB783" i="1183"/>
  <c r="R783" i="1183" s="1"/>
  <c r="R782" i="1183"/>
  <c r="V781" i="1183"/>
  <c r="AL781" i="1183" s="1"/>
  <c r="X781" i="1183"/>
  <c r="W781" i="1183"/>
  <c r="AQ785" i="1183"/>
  <c r="AD757" i="1173"/>
  <c r="AC758" i="1173"/>
  <c r="AA758" i="1173"/>
  <c r="AB758" i="1173"/>
  <c r="AQ761" i="1173"/>
  <c r="AM781" i="1183" l="1"/>
  <c r="V782" i="1183"/>
  <c r="AM782" i="1183" s="1"/>
  <c r="AL782" i="1183"/>
  <c r="X782" i="1183"/>
  <c r="W782" i="1183"/>
  <c r="X783" i="1183"/>
  <c r="V783" i="1183"/>
  <c r="W783" i="1183"/>
  <c r="AM783" i="1183"/>
  <c r="AL783" i="1183"/>
  <c r="AD783" i="1183"/>
  <c r="AA784" i="1183"/>
  <c r="AB784" i="1183"/>
  <c r="R784" i="1183" s="1"/>
  <c r="AC784" i="1183"/>
  <c r="AD784" i="1183" s="1"/>
  <c r="AQ786" i="1183"/>
  <c r="AC759" i="1173"/>
  <c r="AB759" i="1173"/>
  <c r="AA759" i="1173"/>
  <c r="AD758" i="1173"/>
  <c r="AQ762" i="1173"/>
  <c r="J1005" i="339"/>
  <c r="V784" i="1183" l="1"/>
  <c r="AM784" i="1183" s="1"/>
  <c r="AL784" i="1183"/>
  <c r="X784" i="1183"/>
  <c r="W784" i="1183"/>
  <c r="AB785" i="1183"/>
  <c r="AA785" i="1183"/>
  <c r="AC785" i="1183"/>
  <c r="AD785" i="1183" s="1"/>
  <c r="AQ787" i="1183"/>
  <c r="AC760" i="1173"/>
  <c r="AB760" i="1173"/>
  <c r="AA760" i="1173"/>
  <c r="AD759" i="1173"/>
  <c r="AQ763" i="1173"/>
  <c r="AB786" i="1183" l="1"/>
  <c r="AC786" i="1183"/>
  <c r="AD786" i="1183" s="1"/>
  <c r="AA786" i="1183"/>
  <c r="R785" i="1183"/>
  <c r="AQ788" i="1183"/>
  <c r="K1001" i="339"/>
  <c r="K1002" i="339"/>
  <c r="AJ10" i="31"/>
  <c r="Z26" i="118" s="1"/>
  <c r="AD760" i="1173"/>
  <c r="AA761" i="1173"/>
  <c r="AC761" i="1173"/>
  <c r="AB761" i="1173"/>
  <c r="AQ764" i="1173"/>
  <c r="K999" i="339"/>
  <c r="K993" i="339"/>
  <c r="K987" i="339"/>
  <c r="K981" i="339"/>
  <c r="K975" i="339"/>
  <c r="K969" i="339"/>
  <c r="K998" i="339"/>
  <c r="K994" i="339"/>
  <c r="K995" i="339"/>
  <c r="K974" i="339"/>
  <c r="K977" i="339"/>
  <c r="K968" i="339"/>
  <c r="K1000" i="339"/>
  <c r="K988" i="339"/>
  <c r="K980" i="339"/>
  <c r="K983" i="339"/>
  <c r="K971" i="339"/>
  <c r="K962" i="339"/>
  <c r="K992" i="339"/>
  <c r="K982" i="339"/>
  <c r="K966" i="339"/>
  <c r="K970" i="339"/>
  <c r="K986" i="339"/>
  <c r="K972" i="339"/>
  <c r="K956" i="339"/>
  <c r="K964" i="339"/>
  <c r="K944" i="339"/>
  <c r="K938" i="339"/>
  <c r="K941" i="339"/>
  <c r="K935" i="339"/>
  <c r="K943" i="339"/>
  <c r="K937" i="339"/>
  <c r="K976" i="339"/>
  <c r="K940" i="339"/>
  <c r="K932" i="339"/>
  <c r="K953" i="339"/>
  <c r="K950" i="339"/>
  <c r="K942" i="339"/>
  <c r="K989" i="339"/>
  <c r="K961" i="339"/>
  <c r="K923" i="339"/>
  <c r="K917" i="339"/>
  <c r="K936" i="339"/>
  <c r="K922" i="339"/>
  <c r="K916" i="339"/>
  <c r="K910" i="339"/>
  <c r="K912" i="339"/>
  <c r="K907" i="339"/>
  <c r="K892" i="339"/>
  <c r="K886" i="339"/>
  <c r="K880" i="339"/>
  <c r="K919" i="339"/>
  <c r="K929" i="339"/>
  <c r="K906" i="339"/>
  <c r="K904" i="339"/>
  <c r="K901" i="339"/>
  <c r="K895" i="339"/>
  <c r="K900" i="339"/>
  <c r="K890" i="339"/>
  <c r="K884" i="339"/>
  <c r="K913" i="339"/>
  <c r="K951" i="339"/>
  <c r="K872" i="339"/>
  <c r="K898" i="339"/>
  <c r="K897" i="339"/>
  <c r="K920" i="339"/>
  <c r="K885" i="339"/>
  <c r="K875" i="339"/>
  <c r="K879" i="339"/>
  <c r="K870" i="339"/>
  <c r="K864" i="339"/>
  <c r="K862" i="339"/>
  <c r="K846" i="339"/>
  <c r="K841" i="339"/>
  <c r="K835" i="339"/>
  <c r="K873" i="339"/>
  <c r="K868" i="339"/>
  <c r="K858" i="339"/>
  <c r="K857" i="339"/>
  <c r="K843" i="339"/>
  <c r="K837" i="339"/>
  <c r="K867" i="339"/>
  <c r="K850" i="339"/>
  <c r="K878" i="339"/>
  <c r="K861" i="339"/>
  <c r="K856" i="339"/>
  <c r="K844" i="339"/>
  <c r="K838" i="339"/>
  <c r="K871" i="339"/>
  <c r="K859" i="339"/>
  <c r="K851" i="339"/>
  <c r="K829" i="339"/>
  <c r="K823" i="339"/>
  <c r="K831" i="339"/>
  <c r="K820" i="339"/>
  <c r="K814" i="339"/>
  <c r="K808" i="339"/>
  <c r="K815" i="339"/>
  <c r="K809" i="339"/>
  <c r="K865" i="339"/>
  <c r="K853" i="339"/>
  <c r="K821" i="339"/>
  <c r="K816" i="339"/>
  <c r="K810" i="339"/>
  <c r="K874" i="339"/>
  <c r="K855" i="339"/>
  <c r="K832" i="339"/>
  <c r="K804" i="339"/>
  <c r="K803" i="339"/>
  <c r="K797" i="339"/>
  <c r="K791" i="339"/>
  <c r="K785" i="339"/>
  <c r="K779" i="339"/>
  <c r="K773" i="339"/>
  <c r="K819" i="339"/>
  <c r="K813" i="339"/>
  <c r="K802" i="339"/>
  <c r="K807" i="339"/>
  <c r="K799" i="339"/>
  <c r="K793" i="339"/>
  <c r="K787" i="339"/>
  <c r="K781" i="339"/>
  <c r="K775" i="339"/>
  <c r="K800" i="339"/>
  <c r="K794" i="339"/>
  <c r="K788" i="339"/>
  <c r="K782" i="339"/>
  <c r="K796" i="339"/>
  <c r="K790" i="339"/>
  <c r="K784" i="339"/>
  <c r="K771" i="339"/>
  <c r="K743" i="339"/>
  <c r="K737" i="339"/>
  <c r="K778" i="339"/>
  <c r="K768" i="339"/>
  <c r="K762" i="339"/>
  <c r="K756" i="339"/>
  <c r="K750" i="339"/>
  <c r="K801" i="339"/>
  <c r="K776" i="339"/>
  <c r="K774" i="339"/>
  <c r="K769" i="339"/>
  <c r="K763" i="339"/>
  <c r="K757" i="339"/>
  <c r="K751" i="339"/>
  <c r="K733" i="339"/>
  <c r="K744" i="339"/>
  <c r="K770" i="339"/>
  <c r="K746" i="339"/>
  <c r="K764" i="339"/>
  <c r="K736" i="339"/>
  <c r="K758" i="339"/>
  <c r="K701" i="339"/>
  <c r="K695" i="339"/>
  <c r="K752" i="339"/>
  <c r="K745" i="339"/>
  <c r="K738" i="339"/>
  <c r="K732" i="339"/>
  <c r="K726" i="339"/>
  <c r="K720" i="339"/>
  <c r="K714" i="339"/>
  <c r="K739" i="339"/>
  <c r="K728" i="339"/>
  <c r="K708" i="339"/>
  <c r="K696" i="339"/>
  <c r="K702" i="339"/>
  <c r="K698" i="339"/>
  <c r="K687" i="339"/>
  <c r="K681" i="339"/>
  <c r="K675" i="339"/>
  <c r="K669" i="339"/>
  <c r="K663" i="339"/>
  <c r="K657" i="339"/>
  <c r="K651" i="339"/>
  <c r="K692" i="339"/>
  <c r="K688" i="339"/>
  <c r="K682" i="339"/>
  <c r="K676" i="339"/>
  <c r="K670" i="339"/>
  <c r="K700" i="339"/>
  <c r="K690" i="339"/>
  <c r="K658" i="339"/>
  <c r="K635" i="339"/>
  <c r="K629" i="339"/>
  <c r="K623" i="339"/>
  <c r="K617" i="339"/>
  <c r="K611" i="339"/>
  <c r="K645" i="339"/>
  <c r="K652" i="339"/>
  <c r="K641" i="339"/>
  <c r="K593" i="339"/>
  <c r="K656" i="339"/>
  <c r="K639" i="339"/>
  <c r="K600" i="339"/>
  <c r="K642" i="339"/>
  <c r="K640" i="339"/>
  <c r="K599" i="339"/>
  <c r="K594" i="339"/>
  <c r="K592" i="339"/>
  <c r="K587" i="339"/>
  <c r="K581" i="339"/>
  <c r="K575" i="339"/>
  <c r="K569" i="339"/>
  <c r="K664" i="339"/>
  <c r="K634" i="339"/>
  <c r="K628" i="339"/>
  <c r="K622" i="339"/>
  <c r="K616" i="339"/>
  <c r="K646" i="339"/>
  <c r="K540" i="339"/>
  <c r="K534" i="339"/>
  <c r="K528" i="339"/>
  <c r="K647" i="339"/>
  <c r="K598" i="339"/>
  <c r="K561" i="339"/>
  <c r="K563" i="339"/>
  <c r="K547" i="339"/>
  <c r="K541" i="339"/>
  <c r="K535" i="339"/>
  <c r="K529" i="339"/>
  <c r="K523" i="339"/>
  <c r="K517" i="339"/>
  <c r="K511" i="339"/>
  <c r="K564" i="339"/>
  <c r="K557" i="339"/>
  <c r="K548" i="339"/>
  <c r="K542" i="339"/>
  <c r="K536" i="339"/>
  <c r="K530" i="339"/>
  <c r="K524" i="339"/>
  <c r="K553" i="339"/>
  <c r="K549" i="339"/>
  <c r="K543" i="339"/>
  <c r="K537" i="339"/>
  <c r="K531" i="339"/>
  <c r="K525" i="339"/>
  <c r="K519" i="339"/>
  <c r="K494" i="339"/>
  <c r="K488" i="339"/>
  <c r="K482" i="339"/>
  <c r="K476" i="339"/>
  <c r="K470" i="339"/>
  <c r="K532" i="339"/>
  <c r="K522" i="339"/>
  <c r="K512" i="339"/>
  <c r="K495" i="339"/>
  <c r="K489" i="339"/>
  <c r="K483" i="339"/>
  <c r="K526" i="339"/>
  <c r="K506" i="339"/>
  <c r="K513" i="339"/>
  <c r="K500" i="339"/>
  <c r="K498" i="339"/>
  <c r="K490" i="339"/>
  <c r="K484" i="339"/>
  <c r="K478" i="339"/>
  <c r="K550" i="339"/>
  <c r="K505" i="339"/>
  <c r="K496" i="339"/>
  <c r="K516" i="339"/>
  <c r="K504" i="339"/>
  <c r="K556" i="339"/>
  <c r="K544" i="339"/>
  <c r="K514" i="339"/>
  <c r="K492" i="339"/>
  <c r="K486" i="339"/>
  <c r="K480" i="339"/>
  <c r="K474" i="339"/>
  <c r="K468" i="339"/>
  <c r="K462" i="339"/>
  <c r="K456" i="339"/>
  <c r="K518" i="339"/>
  <c r="K520" i="339"/>
  <c r="K499" i="339"/>
  <c r="K538" i="339"/>
  <c r="K444" i="339"/>
  <c r="K438" i="339"/>
  <c r="K432" i="339"/>
  <c r="K426" i="339"/>
  <c r="K420" i="339"/>
  <c r="K414" i="339"/>
  <c r="K408" i="339"/>
  <c r="K464" i="339"/>
  <c r="K460" i="339"/>
  <c r="K451" i="339"/>
  <c r="K446" i="339"/>
  <c r="K440" i="339"/>
  <c r="K434" i="339"/>
  <c r="K428" i="339"/>
  <c r="K422" i="339"/>
  <c r="K416" i="339"/>
  <c r="K501" i="339"/>
  <c r="K458" i="339"/>
  <c r="K472" i="339"/>
  <c r="K454" i="339"/>
  <c r="K417" i="339"/>
  <c r="K411" i="339"/>
  <c r="K405" i="339"/>
  <c r="K466" i="339"/>
  <c r="K406" i="339"/>
  <c r="K452" i="339"/>
  <c r="K425" i="339"/>
  <c r="K419" i="339"/>
  <c r="K413" i="339"/>
  <c r="K401" i="339"/>
  <c r="K402" i="339"/>
  <c r="K400" i="339"/>
  <c r="K399" i="339"/>
  <c r="K355" i="339"/>
  <c r="K343" i="339"/>
  <c r="K398" i="339"/>
  <c r="K388" i="339"/>
  <c r="K390" i="339"/>
  <c r="K378" i="339"/>
  <c r="K366" i="339"/>
  <c r="K354" i="339"/>
  <c r="K340" i="339"/>
  <c r="K410" i="339"/>
  <c r="K394" i="339"/>
  <c r="K404" i="339"/>
  <c r="K396" i="339"/>
  <c r="K384" i="339"/>
  <c r="K372" i="339"/>
  <c r="K360" i="339"/>
  <c r="K348" i="339"/>
  <c r="K337" i="339"/>
  <c r="K331" i="339"/>
  <c r="K325" i="339"/>
  <c r="K310" i="339"/>
  <c r="K302" i="339"/>
  <c r="K296" i="339"/>
  <c r="K290" i="339"/>
  <c r="K284" i="339"/>
  <c r="K278" i="339"/>
  <c r="K272" i="339"/>
  <c r="K321" i="339"/>
  <c r="K307" i="339"/>
  <c r="K322" i="339"/>
  <c r="K318" i="339"/>
  <c r="K304" i="339"/>
  <c r="K298" i="339"/>
  <c r="K292" i="339"/>
  <c r="K286" i="339"/>
  <c r="K280" i="339"/>
  <c r="K319" i="339"/>
  <c r="K308" i="339"/>
  <c r="K316" i="339"/>
  <c r="K327" i="339"/>
  <c r="K315" i="339"/>
  <c r="K276" i="339"/>
  <c r="K270" i="339"/>
  <c r="K264" i="339"/>
  <c r="K339" i="339"/>
  <c r="K334" i="339"/>
  <c r="K301" i="339"/>
  <c r="K295" i="339"/>
  <c r="K289" i="339"/>
  <c r="K283" i="339"/>
  <c r="K277" i="339"/>
  <c r="K271" i="339"/>
  <c r="K265" i="339"/>
  <c r="K328" i="339"/>
  <c r="K262" i="339"/>
  <c r="K258" i="339"/>
  <c r="K253" i="339"/>
  <c r="K247" i="339"/>
  <c r="K241" i="339"/>
  <c r="K235" i="339"/>
  <c r="K229" i="339"/>
  <c r="K223" i="339"/>
  <c r="K217" i="339"/>
  <c r="K211" i="339"/>
  <c r="K205" i="339"/>
  <c r="K199" i="339"/>
  <c r="K266" i="339"/>
  <c r="K259" i="339"/>
  <c r="K255" i="339"/>
  <c r="K249" i="339"/>
  <c r="K243" i="339"/>
  <c r="K237" i="339"/>
  <c r="K231" i="339"/>
  <c r="K225" i="339"/>
  <c r="K219" i="339"/>
  <c r="K213" i="339"/>
  <c r="K274" i="339"/>
  <c r="K268" i="339"/>
  <c r="K214" i="339"/>
  <c r="K208" i="339"/>
  <c r="K202" i="339"/>
  <c r="K196" i="339"/>
  <c r="K190" i="339"/>
  <c r="K197" i="339"/>
  <c r="K191" i="339"/>
  <c r="K260" i="339"/>
  <c r="K234" i="339"/>
  <c r="K228" i="339"/>
  <c r="K222" i="339"/>
  <c r="K216" i="339"/>
  <c r="K210" i="339"/>
  <c r="K204" i="339"/>
  <c r="K198" i="339"/>
  <c r="K192" i="339"/>
  <c r="K175" i="339"/>
  <c r="K169" i="339"/>
  <c r="K163" i="339"/>
  <c r="K157" i="339"/>
  <c r="K151" i="339"/>
  <c r="K145" i="339"/>
  <c r="K139" i="339"/>
  <c r="K133" i="339"/>
  <c r="K127" i="339"/>
  <c r="K184" i="339"/>
  <c r="K195" i="339"/>
  <c r="K193" i="339"/>
  <c r="K177" i="339"/>
  <c r="K171" i="339"/>
  <c r="K165" i="339"/>
  <c r="K159" i="339"/>
  <c r="K153" i="339"/>
  <c r="K147" i="339"/>
  <c r="K141" i="339"/>
  <c r="K178" i="339"/>
  <c r="K172" i="339"/>
  <c r="K166" i="339"/>
  <c r="K160" i="339"/>
  <c r="K154" i="339"/>
  <c r="K148" i="339"/>
  <c r="K142" i="339"/>
  <c r="K136" i="339"/>
  <c r="K130" i="339"/>
  <c r="K124" i="339"/>
  <c r="K186" i="339"/>
  <c r="K187" i="339"/>
  <c r="K179" i="339"/>
  <c r="K173" i="339"/>
  <c r="K167" i="339"/>
  <c r="K161" i="339"/>
  <c r="K155" i="339"/>
  <c r="K149" i="339"/>
  <c r="K143" i="339"/>
  <c r="K137" i="339"/>
  <c r="K131" i="339"/>
  <c r="K125" i="339"/>
  <c r="K119" i="339"/>
  <c r="K189" i="339"/>
  <c r="K207" i="339"/>
  <c r="K174" i="339"/>
  <c r="K162" i="339"/>
  <c r="K156" i="339"/>
  <c r="K150" i="339"/>
  <c r="K144" i="339"/>
  <c r="K138" i="339"/>
  <c r="K132" i="339"/>
  <c r="K126" i="339"/>
  <c r="K120" i="339"/>
  <c r="K201" i="339"/>
  <c r="K111" i="339"/>
  <c r="K105" i="339"/>
  <c r="K99" i="339"/>
  <c r="K93" i="339"/>
  <c r="K87" i="339"/>
  <c r="K81" i="339"/>
  <c r="K75" i="339"/>
  <c r="K69" i="339"/>
  <c r="K63" i="339"/>
  <c r="K57" i="339"/>
  <c r="K51" i="339"/>
  <c r="K45" i="339"/>
  <c r="K135" i="339"/>
  <c r="K129" i="339"/>
  <c r="K121" i="339"/>
  <c r="K115" i="339"/>
  <c r="K123" i="339"/>
  <c r="K117" i="339"/>
  <c r="K114" i="339"/>
  <c r="K64" i="339"/>
  <c r="K56" i="339"/>
  <c r="K152" i="339"/>
  <c r="K182" i="339"/>
  <c r="K65" i="339"/>
  <c r="K49" i="339"/>
  <c r="K158" i="339"/>
  <c r="K224" i="339"/>
  <c r="K203" i="339"/>
  <c r="K245" i="339"/>
  <c r="K46" i="339"/>
  <c r="K48" i="339"/>
  <c r="K50" i="339"/>
  <c r="K110" i="339"/>
  <c r="K70" i="339"/>
  <c r="K72" i="339"/>
  <c r="K183" i="339"/>
  <c r="K180" i="339"/>
  <c r="K164" i="339"/>
  <c r="K185" i="339"/>
  <c r="K116" i="339"/>
  <c r="K176" i="339"/>
  <c r="K206" i="339"/>
  <c r="K209" i="339"/>
  <c r="K238" i="339"/>
  <c r="K242" i="339"/>
  <c r="K305" i="339"/>
  <c r="K309" i="339"/>
  <c r="K60" i="339"/>
  <c r="K92" i="339"/>
  <c r="K218" i="339"/>
  <c r="K256" i="339"/>
  <c r="K248" i="339"/>
  <c r="K74" i="339"/>
  <c r="K98" i="339"/>
  <c r="K73" i="339"/>
  <c r="K97" i="339"/>
  <c r="K77" i="339"/>
  <c r="K79" i="339"/>
  <c r="K103" i="339"/>
  <c r="K78" i="339"/>
  <c r="K52" i="339"/>
  <c r="K80" i="339"/>
  <c r="K102" i="339"/>
  <c r="K54" i="339"/>
  <c r="K257" i="339"/>
  <c r="K104" i="339"/>
  <c r="K84" i="339"/>
  <c r="K86" i="339"/>
  <c r="K53" i="339"/>
  <c r="K68" i="339"/>
  <c r="K108" i="339"/>
  <c r="K85" i="339"/>
  <c r="K82" i="339"/>
  <c r="K146" i="339"/>
  <c r="K181" i="339"/>
  <c r="K236" i="339"/>
  <c r="K221" i="339"/>
  <c r="K91" i="339"/>
  <c r="K58" i="339"/>
  <c r="K83" i="339"/>
  <c r="K90" i="339"/>
  <c r="K67" i="339"/>
  <c r="K107" i="339"/>
  <c r="K168" i="339"/>
  <c r="K128" i="339"/>
  <c r="K246" i="339"/>
  <c r="K109" i="339"/>
  <c r="K89" i="339"/>
  <c r="K96" i="339"/>
  <c r="K113" i="339"/>
  <c r="K88" i="339"/>
  <c r="K112" i="339"/>
  <c r="K215" i="339"/>
  <c r="K240" i="339"/>
  <c r="K232" i="339"/>
  <c r="K313" i="339"/>
  <c r="K94" i="339"/>
  <c r="K95" i="339"/>
  <c r="K118" i="339"/>
  <c r="K140" i="339"/>
  <c r="K122" i="339"/>
  <c r="K244" i="339"/>
  <c r="K59" i="339"/>
  <c r="K101" i="339"/>
  <c r="K71" i="339"/>
  <c r="K55" i="339"/>
  <c r="K100" i="339"/>
  <c r="K62" i="339"/>
  <c r="K170" i="339"/>
  <c r="K134" i="339"/>
  <c r="K200" i="339"/>
  <c r="K233" i="339"/>
  <c r="K254" i="339"/>
  <c r="K251" i="339"/>
  <c r="K194" i="339"/>
  <c r="K61" i="339"/>
  <c r="K66" i="339"/>
  <c r="K106" i="339"/>
  <c r="K76" i="339"/>
  <c r="K47" i="339"/>
  <c r="K252" i="339"/>
  <c r="K227" i="339"/>
  <c r="K230" i="339"/>
  <c r="K375" i="339"/>
  <c r="K332" i="339"/>
  <c r="K342" i="339"/>
  <c r="K349" i="339"/>
  <c r="K387" i="339"/>
  <c r="K437" i="339"/>
  <c r="K436" i="339"/>
  <c r="K362" i="339"/>
  <c r="K448" i="339"/>
  <c r="K455" i="339"/>
  <c r="K515" i="339"/>
  <c r="K250" i="339"/>
  <c r="K287" i="339"/>
  <c r="K291" i="339"/>
  <c r="K267" i="339"/>
  <c r="K323" i="339"/>
  <c r="K369" i="339"/>
  <c r="K445" i="339"/>
  <c r="K368" i="339"/>
  <c r="K604" i="339"/>
  <c r="K533" i="339"/>
  <c r="K239" i="339"/>
  <c r="K299" i="339"/>
  <c r="K377" i="339"/>
  <c r="K453" i="339"/>
  <c r="K371" i="339"/>
  <c r="K403" i="339"/>
  <c r="K493" i="339"/>
  <c r="K477" i="339"/>
  <c r="K491" i="339"/>
  <c r="K485" i="339"/>
  <c r="K558" i="339"/>
  <c r="K539" i="339"/>
  <c r="K584" i="339"/>
  <c r="K226" i="339"/>
  <c r="K297" i="339"/>
  <c r="K306" i="339"/>
  <c r="K351" i="339"/>
  <c r="K347" i="339"/>
  <c r="K345" i="339"/>
  <c r="K421" i="339"/>
  <c r="K429" i="339"/>
  <c r="K374" i="339"/>
  <c r="K418" i="339"/>
  <c r="K407" i="339"/>
  <c r="K443" i="339"/>
  <c r="K261" i="339"/>
  <c r="K285" i="339"/>
  <c r="K320" i="339"/>
  <c r="K415" i="339"/>
  <c r="K450" i="339"/>
  <c r="K380" i="339"/>
  <c r="K431" i="339"/>
  <c r="K502" i="339"/>
  <c r="K471" i="339"/>
  <c r="K457" i="339"/>
  <c r="K459" i="339"/>
  <c r="K497" i="339"/>
  <c r="K503" i="339"/>
  <c r="K521" i="339"/>
  <c r="K546" i="339"/>
  <c r="K300" i="339"/>
  <c r="K273" i="339"/>
  <c r="K391" i="339"/>
  <c r="K358" i="339"/>
  <c r="K357" i="339"/>
  <c r="K383" i="339"/>
  <c r="K510" i="339"/>
  <c r="K473" i="339"/>
  <c r="K487" i="339"/>
  <c r="K590" i="339"/>
  <c r="K618" i="339"/>
  <c r="K609" i="339"/>
  <c r="K608" i="339"/>
  <c r="K625" i="339"/>
  <c r="K694" i="339"/>
  <c r="K678" i="339"/>
  <c r="K691" i="339"/>
  <c r="K724" i="339"/>
  <c r="K722" i="339"/>
  <c r="K798" i="339"/>
  <c r="K805" i="339"/>
  <c r="K845" i="339"/>
  <c r="K854" i="339"/>
  <c r="K834" i="339"/>
  <c r="K263" i="339"/>
  <c r="K294" i="339"/>
  <c r="K324" i="339"/>
  <c r="K376" i="339"/>
  <c r="K317" i="339"/>
  <c r="K326" i="339"/>
  <c r="K385" i="339"/>
  <c r="K382" i="339"/>
  <c r="K353" i="339"/>
  <c r="K389" i="339"/>
  <c r="K449" i="339"/>
  <c r="K386" i="339"/>
  <c r="K527" i="339"/>
  <c r="K188" i="339"/>
  <c r="K312" i="339"/>
  <c r="K293" i="339"/>
  <c r="K282" i="339"/>
  <c r="K335" i="339"/>
  <c r="K329" i="339"/>
  <c r="K352" i="339"/>
  <c r="K344" i="339"/>
  <c r="K392" i="339"/>
  <c r="K409" i="339"/>
  <c r="K507" i="339"/>
  <c r="K469" i="339"/>
  <c r="K465" i="339"/>
  <c r="K566" i="339"/>
  <c r="K303" i="339"/>
  <c r="K281" i="339"/>
  <c r="K330" i="339"/>
  <c r="K361" i="339"/>
  <c r="K395" i="339"/>
  <c r="K427" i="339"/>
  <c r="K447" i="339"/>
  <c r="K479" i="339"/>
  <c r="K545" i="339"/>
  <c r="K552" i="339"/>
  <c r="K551" i="339"/>
  <c r="K269" i="339"/>
  <c r="K381" i="339"/>
  <c r="K373" i="339"/>
  <c r="K311" i="339"/>
  <c r="K433" i="339"/>
  <c r="K350" i="339"/>
  <c r="K423" i="339"/>
  <c r="K439" i="339"/>
  <c r="K481" i="339"/>
  <c r="K508" i="339"/>
  <c r="K565" i="339"/>
  <c r="K624" i="339"/>
  <c r="K212" i="339"/>
  <c r="K220" i="339"/>
  <c r="K279" i="339"/>
  <c r="K275" i="339"/>
  <c r="K333" i="339"/>
  <c r="K314" i="339"/>
  <c r="K367" i="339"/>
  <c r="K341" i="339"/>
  <c r="K364" i="339"/>
  <c r="K393" i="339"/>
  <c r="K336" i="339"/>
  <c r="K363" i="339"/>
  <c r="K379" i="339"/>
  <c r="K365" i="339"/>
  <c r="K356" i="339"/>
  <c r="K441" i="339"/>
  <c r="K463" i="339"/>
  <c r="K475" i="339"/>
  <c r="K461" i="339"/>
  <c r="K568" i="339"/>
  <c r="K509" i="339"/>
  <c r="K586" i="339"/>
  <c r="K288" i="339"/>
  <c r="K338" i="339"/>
  <c r="K370" i="339"/>
  <c r="K346" i="339"/>
  <c r="K442" i="339"/>
  <c r="K397" i="339"/>
  <c r="K359" i="339"/>
  <c r="K412" i="339"/>
  <c r="K435" i="339"/>
  <c r="K430" i="339"/>
  <c r="K424" i="339"/>
  <c r="K467" i="339"/>
  <c r="K567" i="339"/>
  <c r="K555" i="339"/>
  <c r="K591" i="339"/>
  <c r="K554" i="339"/>
  <c r="K579" i="339"/>
  <c r="K577" i="339"/>
  <c r="K633" i="339"/>
  <c r="K626" i="339"/>
  <c r="K654" i="339"/>
  <c r="K674" i="339"/>
  <c r="K643" i="339"/>
  <c r="K725" i="339"/>
  <c r="K730" i="339"/>
  <c r="K723" i="339"/>
  <c r="K706" i="339"/>
  <c r="K766" i="339"/>
  <c r="K827" i="339"/>
  <c r="K818" i="339"/>
  <c r="K921" i="339"/>
  <c r="K582" i="339"/>
  <c r="K630" i="339"/>
  <c r="K619" i="339"/>
  <c r="K655" i="339"/>
  <c r="K717" i="339"/>
  <c r="K704" i="339"/>
  <c r="K792" i="339"/>
  <c r="K755" i="339"/>
  <c r="K839" i="339"/>
  <c r="K876" i="339"/>
  <c r="K869" i="339"/>
  <c r="K894" i="339"/>
  <c r="K882" i="339"/>
  <c r="K887" i="339"/>
  <c r="K911" i="339"/>
  <c r="K963" i="339"/>
  <c r="K990" i="339"/>
  <c r="K583" i="339"/>
  <c r="K612" i="339"/>
  <c r="K572" i="339"/>
  <c r="K627" i="339"/>
  <c r="K596" i="339"/>
  <c r="K697" i="339"/>
  <c r="K659" i="339"/>
  <c r="K716" i="339"/>
  <c r="K754" i="339"/>
  <c r="K789" i="339"/>
  <c r="K877" i="339"/>
  <c r="K909" i="339"/>
  <c r="K603" i="339"/>
  <c r="K638" i="339"/>
  <c r="K680" i="339"/>
  <c r="K679" i="339"/>
  <c r="K703" i="339"/>
  <c r="K699" i="339"/>
  <c r="K727" i="339"/>
  <c r="K765" i="339"/>
  <c r="K795" i="339"/>
  <c r="K780" i="339"/>
  <c r="K899" i="339"/>
  <c r="K948" i="339"/>
  <c r="K580" i="339"/>
  <c r="K571" i="339"/>
  <c r="K631" i="339"/>
  <c r="K597" i="339"/>
  <c r="K684" i="339"/>
  <c r="K721" i="339"/>
  <c r="K707" i="339"/>
  <c r="K772" i="339"/>
  <c r="K761" i="339"/>
  <c r="K812" i="339"/>
  <c r="K589" i="339"/>
  <c r="K573" i="339"/>
  <c r="K636" i="339"/>
  <c r="K559" i="339"/>
  <c r="K685" i="339"/>
  <c r="K689" i="339"/>
  <c r="K666" i="339"/>
  <c r="K710" i="339"/>
  <c r="K705" i="339"/>
  <c r="K759" i="339"/>
  <c r="K824" i="339"/>
  <c r="K888" i="339"/>
  <c r="K902" i="339"/>
  <c r="K955" i="339"/>
  <c r="K952" i="339"/>
  <c r="K610" i="339"/>
  <c r="K562" i="339"/>
  <c r="K574" i="339"/>
  <c r="K560" i="339"/>
  <c r="K614" i="339"/>
  <c r="K595" i="339"/>
  <c r="K649" i="339"/>
  <c r="K648" i="339"/>
  <c r="K671" i="339"/>
  <c r="K729" i="339"/>
  <c r="K711" i="339"/>
  <c r="K740" i="339"/>
  <c r="K715" i="339"/>
  <c r="K767" i="339"/>
  <c r="K836" i="339"/>
  <c r="K849" i="339"/>
  <c r="K830" i="339"/>
  <c r="K881" i="339"/>
  <c r="K860" i="339"/>
  <c r="K934" i="339"/>
  <c r="K933" i="339"/>
  <c r="K918" i="339"/>
  <c r="K903" i="339"/>
  <c r="K959" i="339"/>
  <c r="K967" i="339"/>
  <c r="K973" i="339"/>
  <c r="K925" i="339"/>
  <c r="K939" i="339"/>
  <c r="K960" i="339"/>
  <c r="K957" i="339"/>
  <c r="K947" i="339"/>
  <c r="K954" i="339"/>
  <c r="K997" i="339"/>
  <c r="K637" i="339"/>
  <c r="K668" i="339"/>
  <c r="K660" i="339"/>
  <c r="K709" i="339"/>
  <c r="K712" i="339"/>
  <c r="K734" i="339"/>
  <c r="K693" i="339"/>
  <c r="K735" i="339"/>
  <c r="K783" i="339"/>
  <c r="K883" i="339"/>
  <c r="K893" i="339"/>
  <c r="K931" i="339"/>
  <c r="K620" i="339"/>
  <c r="K601" i="339"/>
  <c r="K742" i="339"/>
  <c r="K806" i="339"/>
  <c r="K811" i="339"/>
  <c r="K914" i="339"/>
  <c r="K905" i="339"/>
  <c r="K924" i="339"/>
  <c r="K926" i="339"/>
  <c r="K946" i="339"/>
  <c r="K985" i="339"/>
  <c r="K978" i="339"/>
  <c r="K984" i="339"/>
  <c r="K585" i="339"/>
  <c r="K607" i="339"/>
  <c r="K650" i="339"/>
  <c r="K602" i="339"/>
  <c r="K661" i="339"/>
  <c r="K665" i="339"/>
  <c r="K777" i="339"/>
  <c r="K731" i="339"/>
  <c r="K753" i="339"/>
  <c r="K825" i="339"/>
  <c r="K833" i="339"/>
  <c r="K828" i="339"/>
  <c r="K852" i="339"/>
  <c r="K908" i="339"/>
  <c r="K958" i="339"/>
  <c r="K927" i="339"/>
  <c r="K930" i="339"/>
  <c r="K979" i="339"/>
  <c r="K996" i="339"/>
  <c r="K606" i="339"/>
  <c r="K576" i="339"/>
  <c r="K588" i="339"/>
  <c r="K605" i="339"/>
  <c r="K662" i="339"/>
  <c r="K673" i="339"/>
  <c r="K667" i="339"/>
  <c r="K686" i="339"/>
  <c r="K719" i="339"/>
  <c r="K713" i="339"/>
  <c r="K747" i="339"/>
  <c r="K786" i="339"/>
  <c r="K826" i="339"/>
  <c r="K817" i="339"/>
  <c r="K891" i="339"/>
  <c r="K915" i="339"/>
  <c r="K928" i="339"/>
  <c r="K578" i="339"/>
  <c r="K615" i="339"/>
  <c r="K632" i="339"/>
  <c r="K613" i="339"/>
  <c r="K683" i="339"/>
  <c r="K672" i="339"/>
  <c r="K653" i="339"/>
  <c r="K748" i="339"/>
  <c r="K741" i="339"/>
  <c r="K749" i="339"/>
  <c r="K848" i="339"/>
  <c r="K847" i="339"/>
  <c r="K866" i="339"/>
  <c r="K945" i="339"/>
  <c r="K949" i="339"/>
  <c r="K570" i="339"/>
  <c r="K621" i="339"/>
  <c r="K644" i="339"/>
  <c r="K677" i="339"/>
  <c r="K760" i="339"/>
  <c r="K718" i="339"/>
  <c r="K822" i="339"/>
  <c r="K842" i="339"/>
  <c r="K840" i="339"/>
  <c r="K863" i="339"/>
  <c r="K896" i="339"/>
  <c r="K889" i="339"/>
  <c r="K991" i="339"/>
  <c r="K965" i="339"/>
  <c r="AJ10" i="1127"/>
  <c r="K42" i="339"/>
  <c r="K36" i="339"/>
  <c r="K30" i="339"/>
  <c r="K24" i="339"/>
  <c r="K18" i="339"/>
  <c r="K12" i="339"/>
  <c r="K6" i="339"/>
  <c r="K7" i="339"/>
  <c r="K31" i="339"/>
  <c r="K40" i="339"/>
  <c r="K34" i="339"/>
  <c r="K28" i="339"/>
  <c r="K22" i="339"/>
  <c r="K16" i="339"/>
  <c r="K10" i="339"/>
  <c r="K4" i="339"/>
  <c r="K43" i="339"/>
  <c r="K19" i="339"/>
  <c r="K37" i="339"/>
  <c r="K13" i="339"/>
  <c r="K25" i="339"/>
  <c r="K14" i="339"/>
  <c r="K38" i="339"/>
  <c r="K11" i="339"/>
  <c r="K26" i="339"/>
  <c r="K5" i="339"/>
  <c r="K23" i="339"/>
  <c r="K17" i="339"/>
  <c r="K35" i="339"/>
  <c r="K29" i="339"/>
  <c r="K3" i="339"/>
  <c r="K15" i="339"/>
  <c r="K9" i="339"/>
  <c r="K41" i="339"/>
  <c r="K39" i="339"/>
  <c r="K8" i="339"/>
  <c r="K21" i="339"/>
  <c r="K20" i="339"/>
  <c r="K33" i="339"/>
  <c r="K32" i="339"/>
  <c r="K44" i="339"/>
  <c r="K27" i="339"/>
  <c r="V785" i="1183" l="1"/>
  <c r="AL785" i="1183" s="1"/>
  <c r="X785" i="1183"/>
  <c r="W785" i="1183"/>
  <c r="AM785" i="1183"/>
  <c r="AB787" i="1183"/>
  <c r="AA787" i="1183"/>
  <c r="AC787" i="1183"/>
  <c r="AD787" i="1183" s="1"/>
  <c r="R786" i="1183"/>
  <c r="AQ789" i="1183"/>
  <c r="AD761" i="1173"/>
  <c r="AC762" i="1173"/>
  <c r="AB762" i="1173"/>
  <c r="AA762" i="1173"/>
  <c r="AQ765" i="1173"/>
  <c r="AH5" i="1173"/>
  <c r="AI5" i="1173" s="1"/>
  <c r="W5" i="1173"/>
  <c r="X5" i="1173"/>
  <c r="W10" i="1173"/>
  <c r="AH10" i="1173"/>
  <c r="AI10" i="1173" s="1"/>
  <c r="X10" i="1173"/>
  <c r="K7" i="1173"/>
  <c r="I7" i="1173" s="1"/>
  <c r="X7" i="1173"/>
  <c r="J7" i="1173"/>
  <c r="W7" i="1173"/>
  <c r="P7" i="1173"/>
  <c r="O7" i="1173"/>
  <c r="Q7" i="1173" s="1"/>
  <c r="AH7" i="1173"/>
  <c r="AI7" i="1173" s="1"/>
  <c r="N7" i="1173"/>
  <c r="L7" i="1173"/>
  <c r="AH3" i="1173"/>
  <c r="AI3" i="1173" s="1"/>
  <c r="X3" i="1173"/>
  <c r="W3" i="1173"/>
  <c r="AH4" i="1173"/>
  <c r="AI4" i="1173" s="1"/>
  <c r="X4" i="1173"/>
  <c r="W4" i="1173"/>
  <c r="AH2" i="1173"/>
  <c r="AI2" i="1173" s="1"/>
  <c r="X2" i="1173"/>
  <c r="W2" i="1173"/>
  <c r="X8" i="1173"/>
  <c r="J8" i="1173"/>
  <c r="P8" i="1173"/>
  <c r="W8" i="1173"/>
  <c r="AH8" i="1173"/>
  <c r="AI8" i="1173" s="1"/>
  <c r="O8" i="1173"/>
  <c r="Q8" i="1173" s="1"/>
  <c r="N8" i="1173"/>
  <c r="L8" i="1173"/>
  <c r="K8" i="1173"/>
  <c r="I8" i="1173" s="1"/>
  <c r="X9" i="1173"/>
  <c r="W9" i="1173"/>
  <c r="AH9" i="1173"/>
  <c r="AI9" i="1173" s="1"/>
  <c r="K6" i="1173"/>
  <c r="I6" i="1173" s="1"/>
  <c r="P6" i="1173"/>
  <c r="X6" i="1173"/>
  <c r="J6" i="1173"/>
  <c r="W6" i="1173"/>
  <c r="AH6" i="1173"/>
  <c r="AI6" i="1173" s="1"/>
  <c r="O6" i="1173"/>
  <c r="Q6" i="1173" s="1"/>
  <c r="N6" i="1173"/>
  <c r="L6" i="1173"/>
  <c r="V786" i="1183" l="1"/>
  <c r="AM786" i="1183"/>
  <c r="AL786" i="1183"/>
  <c r="W786" i="1183"/>
  <c r="X786" i="1183"/>
  <c r="AB788" i="1183"/>
  <c r="AC788" i="1183"/>
  <c r="AD788" i="1183" s="1"/>
  <c r="AA788" i="1183"/>
  <c r="R787" i="1183"/>
  <c r="AQ790" i="1183"/>
  <c r="AC763" i="1173"/>
  <c r="AA763" i="1173"/>
  <c r="AB763" i="1173"/>
  <c r="AD762" i="1173"/>
  <c r="AQ766" i="1173"/>
  <c r="Y8" i="1173"/>
  <c r="R788" i="1183" l="1"/>
  <c r="AB789" i="1183"/>
  <c r="AA789" i="1183"/>
  <c r="AC789" i="1183"/>
  <c r="AD789" i="1183" s="1"/>
  <c r="V787" i="1183"/>
  <c r="AM787" i="1183" s="1"/>
  <c r="AL787" i="1183"/>
  <c r="W787" i="1183"/>
  <c r="X787" i="1183"/>
  <c r="AQ791" i="1183"/>
  <c r="Y9" i="1173"/>
  <c r="AR8" i="1173"/>
  <c r="AC764" i="1173"/>
  <c r="AB764" i="1173"/>
  <c r="AA764" i="1173"/>
  <c r="AD763" i="1173"/>
  <c r="AQ767" i="1173"/>
  <c r="AJ9" i="1173"/>
  <c r="K9" i="1173"/>
  <c r="I9" i="1173" s="1"/>
  <c r="J9" i="1173"/>
  <c r="O9" i="1173"/>
  <c r="Q9" i="1173" s="1"/>
  <c r="P9" i="1173"/>
  <c r="L9" i="1173"/>
  <c r="N9" i="1173"/>
  <c r="AC790" i="1183" l="1"/>
  <c r="AA790" i="1183"/>
  <c r="AB790" i="1183"/>
  <c r="R790" i="1183" s="1"/>
  <c r="R789" i="1183"/>
  <c r="V788" i="1183"/>
  <c r="AL788" i="1183" s="1"/>
  <c r="AM788" i="1183"/>
  <c r="X788" i="1183"/>
  <c r="W788" i="1183"/>
  <c r="AQ792" i="1183"/>
  <c r="Y10" i="1173"/>
  <c r="AR9" i="1173"/>
  <c r="AM2" i="1173"/>
  <c r="AL2" i="1173"/>
  <c r="AA765" i="1173"/>
  <c r="AC765" i="1173"/>
  <c r="AB765" i="1173"/>
  <c r="AD764" i="1173"/>
  <c r="AQ768" i="1173"/>
  <c r="AJ10" i="1173"/>
  <c r="N10" i="1173"/>
  <c r="J10" i="1173"/>
  <c r="O10" i="1173"/>
  <c r="Q10" i="1173" s="1"/>
  <c r="K10" i="1173"/>
  <c r="I10" i="1173" s="1"/>
  <c r="P10" i="1173"/>
  <c r="L10" i="1173"/>
  <c r="B2" i="794"/>
  <c r="B5" i="794"/>
  <c r="B4" i="794"/>
  <c r="B3" i="794"/>
  <c r="X789" i="1183" l="1"/>
  <c r="V789" i="1183"/>
  <c r="W789" i="1183"/>
  <c r="AL789" i="1183"/>
  <c r="AM789" i="1183"/>
  <c r="V790" i="1183"/>
  <c r="AM790" i="1183" s="1"/>
  <c r="X790" i="1183"/>
  <c r="W790" i="1183"/>
  <c r="AC791" i="1183"/>
  <c r="AD791" i="1183" s="1"/>
  <c r="AA791" i="1183"/>
  <c r="AB791" i="1183"/>
  <c r="AD790" i="1183"/>
  <c r="AQ793" i="1183"/>
  <c r="Y11" i="1173"/>
  <c r="AR10" i="1173"/>
  <c r="AN2" i="1173"/>
  <c r="AD765" i="1173"/>
  <c r="AB766" i="1173"/>
  <c r="AC766" i="1173"/>
  <c r="AA766" i="1173"/>
  <c r="AQ769" i="1173"/>
  <c r="K11" i="1173"/>
  <c r="I11" i="1173" s="1"/>
  <c r="AJ11" i="1173"/>
  <c r="J11" i="1173"/>
  <c r="O11" i="1173"/>
  <c r="Q11" i="1173" s="1"/>
  <c r="P11" i="1173"/>
  <c r="N11" i="1173"/>
  <c r="L11" i="1173"/>
  <c r="B6" i="794"/>
  <c r="C2" i="794" s="1"/>
  <c r="AL790" i="1183" l="1"/>
  <c r="R791" i="1183"/>
  <c r="AB792" i="1183"/>
  <c r="AA792" i="1183"/>
  <c r="AC792" i="1183"/>
  <c r="AD792" i="1183" s="1"/>
  <c r="AQ794" i="1183"/>
  <c r="AD766" i="1173"/>
  <c r="Y12" i="1173"/>
  <c r="AR11" i="1173"/>
  <c r="AC767" i="1173"/>
  <c r="AA767" i="1173"/>
  <c r="AB767" i="1173"/>
  <c r="AQ770" i="1173"/>
  <c r="AJ12" i="1173"/>
  <c r="P12" i="1173"/>
  <c r="O12" i="1173"/>
  <c r="Q12" i="1173" s="1"/>
  <c r="N12" i="1173"/>
  <c r="L12" i="1173"/>
  <c r="K12" i="1173"/>
  <c r="I12" i="1173" s="1"/>
  <c r="J12" i="1173"/>
  <c r="C3" i="794"/>
  <c r="C5" i="794"/>
  <c r="C4" i="794"/>
  <c r="AB793" i="1183" l="1"/>
  <c r="AA793" i="1183"/>
  <c r="AC793" i="1183"/>
  <c r="AD793" i="1183" s="1"/>
  <c r="R792" i="1183"/>
  <c r="V791" i="1183"/>
  <c r="AM791" i="1183"/>
  <c r="X791" i="1183"/>
  <c r="AL791" i="1183"/>
  <c r="W791" i="1183"/>
  <c r="AQ795" i="1183"/>
  <c r="Y13" i="1173"/>
  <c r="AR12" i="1173"/>
  <c r="AD767" i="1173"/>
  <c r="AB768" i="1173"/>
  <c r="AA768" i="1173"/>
  <c r="AC768" i="1173"/>
  <c r="AQ771" i="1173"/>
  <c r="AJ13" i="1173"/>
  <c r="O13" i="1173"/>
  <c r="Q13" i="1173" s="1"/>
  <c r="N13" i="1173"/>
  <c r="P13" i="1173"/>
  <c r="L13" i="1173"/>
  <c r="J13" i="1173"/>
  <c r="K13" i="1173"/>
  <c r="I13" i="1173" s="1"/>
  <c r="V792" i="1183" l="1"/>
  <c r="W792" i="1183"/>
  <c r="AM792" i="1183"/>
  <c r="AL792" i="1183"/>
  <c r="X792" i="1183"/>
  <c r="AA794" i="1183"/>
  <c r="AC794" i="1183"/>
  <c r="AB794" i="1183"/>
  <c r="R794" i="1183" s="1"/>
  <c r="R793" i="1183"/>
  <c r="AQ796" i="1183"/>
  <c r="Y14" i="1173"/>
  <c r="AR13" i="1173"/>
  <c r="AD768" i="1173"/>
  <c r="AB769" i="1173"/>
  <c r="AA769" i="1173"/>
  <c r="AC769" i="1173"/>
  <c r="AQ772" i="1173"/>
  <c r="J14" i="1173"/>
  <c r="AJ14" i="1173"/>
  <c r="K14" i="1173"/>
  <c r="I14" i="1173" s="1"/>
  <c r="L14" i="1173"/>
  <c r="O14" i="1173"/>
  <c r="Q14" i="1173" s="1"/>
  <c r="N14" i="1173"/>
  <c r="P14" i="1173"/>
  <c r="AD794" i="1183" l="1"/>
  <c r="V793" i="1183"/>
  <c r="AL793" i="1183"/>
  <c r="AM793" i="1183"/>
  <c r="W793" i="1183"/>
  <c r="X793" i="1183"/>
  <c r="X794" i="1183"/>
  <c r="V794" i="1183"/>
  <c r="AM794" i="1183" s="1"/>
  <c r="W794" i="1183"/>
  <c r="AB795" i="1183"/>
  <c r="AA795" i="1183"/>
  <c r="AC795" i="1183"/>
  <c r="AD795" i="1183" s="1"/>
  <c r="AQ797" i="1183"/>
  <c r="AD769" i="1173"/>
  <c r="Y15" i="1173"/>
  <c r="AR14" i="1173"/>
  <c r="AC770" i="1173"/>
  <c r="AA770" i="1173"/>
  <c r="AB770" i="1173"/>
  <c r="AQ773" i="1173"/>
  <c r="AJ15" i="1173"/>
  <c r="N15" i="1173"/>
  <c r="P15" i="1173"/>
  <c r="O15" i="1173"/>
  <c r="Q15" i="1173" s="1"/>
  <c r="L15" i="1173"/>
  <c r="K15" i="1173"/>
  <c r="I15" i="1173" s="1"/>
  <c r="J15" i="1173"/>
  <c r="B93" i="31"/>
  <c r="B83" i="31"/>
  <c r="B73" i="31"/>
  <c r="B63" i="31"/>
  <c r="B53" i="31"/>
  <c r="B43" i="31"/>
  <c r="B23" i="31"/>
  <c r="B13" i="31"/>
  <c r="AL794" i="1183" l="1"/>
  <c r="AC796" i="1183"/>
  <c r="AB796" i="1183"/>
  <c r="R796" i="1183" s="1"/>
  <c r="AA796" i="1183"/>
  <c r="R795" i="1183"/>
  <c r="AQ798" i="1183"/>
  <c r="Y16" i="1173"/>
  <c r="AR15" i="1173"/>
  <c r="AC771" i="1173"/>
  <c r="AB771" i="1173"/>
  <c r="AA771" i="1173"/>
  <c r="AD770" i="1173"/>
  <c r="AQ774" i="1173"/>
  <c r="AJ16" i="1173"/>
  <c r="L16" i="1173"/>
  <c r="O16" i="1173"/>
  <c r="Q16" i="1173" s="1"/>
  <c r="K16" i="1173"/>
  <c r="I16" i="1173" s="1"/>
  <c r="J16" i="1173"/>
  <c r="P16" i="1173"/>
  <c r="N16" i="1173"/>
  <c r="B33" i="31"/>
  <c r="AC797" i="1183" l="1"/>
  <c r="AB797" i="1183"/>
  <c r="R797" i="1183" s="1"/>
  <c r="AA797" i="1183"/>
  <c r="X796" i="1183"/>
  <c r="W796" i="1183"/>
  <c r="V796" i="1183"/>
  <c r="AM796" i="1183" s="1"/>
  <c r="AL796" i="1183"/>
  <c r="AD796" i="1183"/>
  <c r="X795" i="1183"/>
  <c r="V795" i="1183"/>
  <c r="AM795" i="1183" s="1"/>
  <c r="W795" i="1183"/>
  <c r="AQ799" i="1183"/>
  <c r="Y17" i="1173"/>
  <c r="AR16" i="1173"/>
  <c r="AA772" i="1173"/>
  <c r="AB772" i="1173"/>
  <c r="AC772" i="1173"/>
  <c r="AD771" i="1173"/>
  <c r="AQ775" i="1173"/>
  <c r="AJ17" i="1173"/>
  <c r="K17" i="1173"/>
  <c r="I17" i="1173" s="1"/>
  <c r="J17" i="1173"/>
  <c r="P17" i="1173"/>
  <c r="O17" i="1173"/>
  <c r="Q17" i="1173" s="1"/>
  <c r="L17" i="1173"/>
  <c r="N17" i="1173"/>
  <c r="K2" i="339"/>
  <c r="K1008" i="339" s="1"/>
  <c r="AL795" i="1183" l="1"/>
  <c r="AA798" i="1183"/>
  <c r="AB798" i="1183"/>
  <c r="AC798" i="1183"/>
  <c r="AD798" i="1183" s="1"/>
  <c r="W797" i="1183"/>
  <c r="V797" i="1183"/>
  <c r="AM797" i="1183" s="1"/>
  <c r="X797" i="1183"/>
  <c r="AD797" i="1183"/>
  <c r="AQ800" i="1183"/>
  <c r="K1007" i="339"/>
  <c r="K1010" i="339"/>
  <c r="K1009" i="339"/>
  <c r="AD772" i="1173"/>
  <c r="Y18" i="1173"/>
  <c r="AR17" i="1173"/>
  <c r="AC773" i="1173"/>
  <c r="AA773" i="1173"/>
  <c r="AB773" i="1173"/>
  <c r="AQ776" i="1173"/>
  <c r="AJ18" i="1173"/>
  <c r="P18" i="1173"/>
  <c r="O18" i="1173"/>
  <c r="Q18" i="1173" s="1"/>
  <c r="N18" i="1173"/>
  <c r="L18" i="1173"/>
  <c r="K18" i="1173"/>
  <c r="I18" i="1173" s="1"/>
  <c r="J18" i="1173"/>
  <c r="AL797" i="1183" l="1"/>
  <c r="R798" i="1183"/>
  <c r="AA799" i="1183"/>
  <c r="AC799" i="1183"/>
  <c r="AB799" i="1183"/>
  <c r="R799" i="1183" s="1"/>
  <c r="AQ801" i="1183"/>
  <c r="Y19" i="1173"/>
  <c r="AR18" i="1173"/>
  <c r="AB774" i="1173"/>
  <c r="AC774" i="1173"/>
  <c r="AA774" i="1173"/>
  <c r="AD773" i="1173"/>
  <c r="AQ777" i="1173"/>
  <c r="AJ19" i="1173"/>
  <c r="L19" i="1173"/>
  <c r="K19" i="1173"/>
  <c r="I19" i="1173" s="1"/>
  <c r="J19" i="1173"/>
  <c r="O19" i="1173"/>
  <c r="Q19" i="1173" s="1"/>
  <c r="P19" i="1173"/>
  <c r="N19" i="1173"/>
  <c r="AT7" i="118"/>
  <c r="X799" i="1183" l="1"/>
  <c r="V799" i="1183"/>
  <c r="AM799" i="1183"/>
  <c r="AM5" i="1183" s="1"/>
  <c r="W799" i="1183"/>
  <c r="AD799" i="1183"/>
  <c r="AC800" i="1183"/>
  <c r="AA800" i="1183"/>
  <c r="AB800" i="1183"/>
  <c r="R800" i="1183" s="1"/>
  <c r="V798" i="1183"/>
  <c r="AM798" i="1183" s="1"/>
  <c r="W798" i="1183"/>
  <c r="X798" i="1183"/>
  <c r="AL798" i="1183"/>
  <c r="AQ802" i="1183"/>
  <c r="AD774" i="1173"/>
  <c r="Y20" i="1173"/>
  <c r="AR19" i="1173"/>
  <c r="AB775" i="1173"/>
  <c r="AC775" i="1173"/>
  <c r="AA775" i="1173"/>
  <c r="AQ778" i="1173"/>
  <c r="AJ20" i="1173"/>
  <c r="K20" i="1173"/>
  <c r="J20" i="1173"/>
  <c r="N20" i="1173"/>
  <c r="P20" i="1173"/>
  <c r="O20" i="1173"/>
  <c r="L20" i="1173"/>
  <c r="B12" i="118"/>
  <c r="B11" i="118"/>
  <c r="B10" i="118"/>
  <c r="B9" i="118"/>
  <c r="B8" i="118"/>
  <c r="B7" i="118"/>
  <c r="B6" i="118"/>
  <c r="C33" i="31"/>
  <c r="B5" i="118"/>
  <c r="B4" i="118"/>
  <c r="O28" i="31"/>
  <c r="O27" i="31"/>
  <c r="O26" i="31"/>
  <c r="O25" i="31"/>
  <c r="O24" i="31"/>
  <c r="O23" i="31"/>
  <c r="I29" i="31"/>
  <c r="I28" i="31"/>
  <c r="I27" i="31"/>
  <c r="I26" i="31"/>
  <c r="I25" i="31"/>
  <c r="I24" i="31"/>
  <c r="I23" i="31"/>
  <c r="C23" i="31"/>
  <c r="I59" i="31"/>
  <c r="I58" i="31"/>
  <c r="I57" i="31"/>
  <c r="I56" i="31"/>
  <c r="I55" i="31"/>
  <c r="I54" i="31"/>
  <c r="I53" i="31"/>
  <c r="C72" i="31"/>
  <c r="C71" i="31"/>
  <c r="C70" i="31"/>
  <c r="C69" i="31"/>
  <c r="C68" i="31"/>
  <c r="C67" i="31"/>
  <c r="C66" i="31"/>
  <c r="C65" i="31"/>
  <c r="C64" i="31"/>
  <c r="C63" i="31"/>
  <c r="C62" i="31"/>
  <c r="C61" i="31"/>
  <c r="C60" i="31"/>
  <c r="C59" i="31"/>
  <c r="C58" i="31"/>
  <c r="C57" i="31"/>
  <c r="C56" i="31"/>
  <c r="C55" i="31"/>
  <c r="C54" i="31"/>
  <c r="C53" i="31"/>
  <c r="O48" i="31"/>
  <c r="O47" i="31"/>
  <c r="O46" i="31"/>
  <c r="O45" i="31"/>
  <c r="O44" i="31"/>
  <c r="O43" i="31"/>
  <c r="I49" i="31"/>
  <c r="I48" i="31"/>
  <c r="I47" i="31"/>
  <c r="I46" i="31"/>
  <c r="I45" i="31"/>
  <c r="I44" i="31"/>
  <c r="I43" i="31"/>
  <c r="C52" i="31"/>
  <c r="C51" i="31"/>
  <c r="C50" i="31"/>
  <c r="C49" i="31"/>
  <c r="C48" i="31"/>
  <c r="C47" i="31"/>
  <c r="C46" i="31"/>
  <c r="C45" i="31"/>
  <c r="C44" i="31"/>
  <c r="C43" i="31"/>
  <c r="O38" i="31"/>
  <c r="O37" i="31"/>
  <c r="O36" i="31"/>
  <c r="O35" i="31"/>
  <c r="O34" i="31"/>
  <c r="O33" i="31"/>
  <c r="I39" i="31"/>
  <c r="I38" i="31"/>
  <c r="I37" i="31"/>
  <c r="I36" i="31"/>
  <c r="I35" i="31"/>
  <c r="I34" i="31"/>
  <c r="I33" i="31"/>
  <c r="C42" i="31"/>
  <c r="C41" i="31"/>
  <c r="C40" i="31"/>
  <c r="C39" i="31"/>
  <c r="C38" i="31"/>
  <c r="C37" i="31"/>
  <c r="C36" i="31"/>
  <c r="C35" i="31"/>
  <c r="C34" i="31"/>
  <c r="C32" i="31"/>
  <c r="C31" i="31"/>
  <c r="C30" i="31"/>
  <c r="C29" i="31"/>
  <c r="C28" i="31"/>
  <c r="C27" i="31"/>
  <c r="C26" i="31"/>
  <c r="C25" i="31"/>
  <c r="C24" i="31"/>
  <c r="V800" i="1183" l="1"/>
  <c r="AL800" i="1183"/>
  <c r="AM800" i="1183"/>
  <c r="W800" i="1183"/>
  <c r="X800" i="1183"/>
  <c r="AC801" i="1183"/>
  <c r="AB801" i="1183"/>
  <c r="R801" i="1183" s="1"/>
  <c r="AA801" i="1183"/>
  <c r="AD800" i="1183"/>
  <c r="AL799" i="1183"/>
  <c r="H17" i="1183"/>
  <c r="AQ803" i="1183"/>
  <c r="AD775" i="1173"/>
  <c r="Y21" i="1173"/>
  <c r="AR20" i="1173"/>
  <c r="AA776" i="1173"/>
  <c r="AB776" i="1173"/>
  <c r="AC776" i="1173"/>
  <c r="AT20" i="1173"/>
  <c r="AQ779" i="1173"/>
  <c r="Q20" i="1173"/>
  <c r="AX20" i="1173" s="1"/>
  <c r="AW20" i="1173"/>
  <c r="AV20" i="1173"/>
  <c r="I20" i="1173"/>
  <c r="AS20" i="1173" s="1"/>
  <c r="AU20" i="1173"/>
  <c r="AJ21" i="1173"/>
  <c r="P21" i="1173"/>
  <c r="O21" i="1173"/>
  <c r="N21" i="1173"/>
  <c r="L21" i="1173"/>
  <c r="K21" i="1173"/>
  <c r="J21" i="1173"/>
  <c r="B3" i="118"/>
  <c r="F3" i="31"/>
  <c r="F23" i="31"/>
  <c r="F13" i="31"/>
  <c r="F63" i="31"/>
  <c r="F53" i="31"/>
  <c r="F43" i="31"/>
  <c r="F33" i="31"/>
  <c r="O18" i="31"/>
  <c r="O17" i="31"/>
  <c r="O16" i="31"/>
  <c r="O15" i="31"/>
  <c r="O14" i="31"/>
  <c r="O13" i="31"/>
  <c r="I19" i="31"/>
  <c r="I18" i="31"/>
  <c r="I17" i="31"/>
  <c r="I16" i="31"/>
  <c r="I15" i="31"/>
  <c r="I14" i="31"/>
  <c r="I13" i="31"/>
  <c r="C22" i="31"/>
  <c r="C21" i="31"/>
  <c r="C20" i="31"/>
  <c r="C19" i="31"/>
  <c r="C18" i="31"/>
  <c r="C17" i="31"/>
  <c r="C16" i="31"/>
  <c r="C15" i="31"/>
  <c r="C14" i="31"/>
  <c r="C13" i="31"/>
  <c r="O8" i="31"/>
  <c r="O7" i="31"/>
  <c r="O6" i="31"/>
  <c r="O5" i="31"/>
  <c r="O3" i="31"/>
  <c r="I9" i="31"/>
  <c r="I8" i="31"/>
  <c r="I7" i="31"/>
  <c r="I6" i="31"/>
  <c r="I5" i="31"/>
  <c r="I3" i="31"/>
  <c r="C12" i="31"/>
  <c r="C11" i="31"/>
  <c r="C10" i="31"/>
  <c r="C9" i="31"/>
  <c r="C8" i="31"/>
  <c r="C7" i="31"/>
  <c r="C6" i="31"/>
  <c r="C5" i="31"/>
  <c r="C3" i="31"/>
  <c r="AL5" i="1183" l="1"/>
  <c r="AK5" i="1183"/>
  <c r="AN5" i="1183" s="1"/>
  <c r="AB802" i="1183"/>
  <c r="AC802" i="1183"/>
  <c r="AD802" i="1183" s="1"/>
  <c r="AA802" i="1183"/>
  <c r="V801" i="1183"/>
  <c r="AL801" i="1183" s="1"/>
  <c r="X801" i="1183"/>
  <c r="W801" i="1183"/>
  <c r="AM801" i="1183"/>
  <c r="AD801" i="1183"/>
  <c r="AQ804" i="1183"/>
  <c r="AD776" i="1173"/>
  <c r="Y22" i="1173"/>
  <c r="AR21" i="1173"/>
  <c r="AC777" i="1173"/>
  <c r="AA777" i="1173"/>
  <c r="AB777" i="1173"/>
  <c r="AQ780" i="1173"/>
  <c r="AT21" i="1173"/>
  <c r="Q21" i="1173"/>
  <c r="AX21" i="1173" s="1"/>
  <c r="AW21" i="1173"/>
  <c r="AV21" i="1173"/>
  <c r="I21" i="1173"/>
  <c r="AS21" i="1173" s="1"/>
  <c r="AU21" i="1173"/>
  <c r="AJ22" i="1173"/>
  <c r="P22" i="1173"/>
  <c r="O22" i="1173"/>
  <c r="N22" i="1173"/>
  <c r="L22" i="1173"/>
  <c r="K22" i="1173"/>
  <c r="J22" i="1173"/>
  <c r="H53" i="31"/>
  <c r="M8" i="118" s="1"/>
  <c r="K8" i="118"/>
  <c r="AP23" i="118" s="1"/>
  <c r="H13" i="31"/>
  <c r="M4" i="118" s="1"/>
  <c r="K4" i="118"/>
  <c r="AP19" i="118" s="1"/>
  <c r="H43" i="31"/>
  <c r="M7" i="118" s="1"/>
  <c r="K7" i="118"/>
  <c r="AP22" i="118" s="1"/>
  <c r="H3" i="31"/>
  <c r="K3" i="118"/>
  <c r="H33" i="31"/>
  <c r="M6" i="118" s="1"/>
  <c r="K6" i="118"/>
  <c r="AP21" i="118" s="1"/>
  <c r="H63" i="31"/>
  <c r="M9" i="118" s="1"/>
  <c r="K9" i="118"/>
  <c r="AP24" i="118" s="1"/>
  <c r="H23" i="31"/>
  <c r="M5" i="118" s="1"/>
  <c r="K5" i="118"/>
  <c r="AP20" i="118" s="1"/>
  <c r="AC803" i="1183" l="1"/>
  <c r="AB803" i="1183"/>
  <c r="R803" i="1183" s="1"/>
  <c r="AA803" i="1183"/>
  <c r="R802" i="1183"/>
  <c r="AQ805" i="1183"/>
  <c r="Y23" i="1173"/>
  <c r="AR22" i="1173"/>
  <c r="AB778" i="1173"/>
  <c r="AC778" i="1173"/>
  <c r="AA778" i="1173"/>
  <c r="AD777" i="1173"/>
  <c r="AQ781" i="1173"/>
  <c r="AT22" i="1173"/>
  <c r="I22" i="1173"/>
  <c r="AS22" i="1173" s="1"/>
  <c r="AU22" i="1173"/>
  <c r="Q22" i="1173"/>
  <c r="AX22" i="1173" s="1"/>
  <c r="AW22" i="1173"/>
  <c r="AV22" i="1173"/>
  <c r="K23" i="1173"/>
  <c r="AJ23" i="1173"/>
  <c r="J23" i="1173"/>
  <c r="L23" i="1173"/>
  <c r="N23" i="1173"/>
  <c r="O23" i="1173"/>
  <c r="P23" i="1173"/>
  <c r="AP18" i="118"/>
  <c r="M3" i="118"/>
  <c r="L13" i="31"/>
  <c r="U4" i="118" s="1"/>
  <c r="AP13" i="118" s="1"/>
  <c r="L3" i="31"/>
  <c r="N3" i="31" s="1"/>
  <c r="L33" i="31"/>
  <c r="N33" i="31" s="1"/>
  <c r="W6" i="118" s="1"/>
  <c r="L53" i="31"/>
  <c r="U8" i="118" s="1"/>
  <c r="AP17" i="118" s="1"/>
  <c r="L43" i="31"/>
  <c r="N43" i="31" s="1"/>
  <c r="W7" i="118" s="1"/>
  <c r="L23" i="31"/>
  <c r="U5" i="118" s="1"/>
  <c r="AP14" i="118" s="1"/>
  <c r="V802" i="1183" l="1"/>
  <c r="X802" i="1183"/>
  <c r="W802" i="1183"/>
  <c r="AM802" i="1183"/>
  <c r="AA804" i="1183"/>
  <c r="AB804" i="1183"/>
  <c r="AC804" i="1183"/>
  <c r="AD804" i="1183" s="1"/>
  <c r="V803" i="1183"/>
  <c r="AM803" i="1183" s="1"/>
  <c r="AL803" i="1183"/>
  <c r="X803" i="1183"/>
  <c r="W803" i="1183"/>
  <c r="AD803" i="1183"/>
  <c r="AQ806" i="1183"/>
  <c r="AD778" i="1173"/>
  <c r="Y24" i="1173"/>
  <c r="AR23" i="1173"/>
  <c r="AC779" i="1173"/>
  <c r="AA779" i="1173"/>
  <c r="AB779" i="1173"/>
  <c r="AQ782" i="1173"/>
  <c r="Q23" i="1173"/>
  <c r="AX23" i="1173" s="1"/>
  <c r="AW23" i="1173"/>
  <c r="AV23" i="1173"/>
  <c r="I23" i="1173"/>
  <c r="AS23" i="1173" s="1"/>
  <c r="AU23" i="1173"/>
  <c r="AT23" i="1173"/>
  <c r="AJ24" i="1173"/>
  <c r="K24" i="1173"/>
  <c r="J24" i="1173"/>
  <c r="P24" i="1173"/>
  <c r="O24" i="1173"/>
  <c r="N24" i="1173"/>
  <c r="L24" i="1173"/>
  <c r="W3" i="118"/>
  <c r="U7" i="118"/>
  <c r="AP16" i="118" s="1"/>
  <c r="U3" i="118"/>
  <c r="AP12" i="118" s="1"/>
  <c r="N13" i="31"/>
  <c r="W4" i="118" s="1"/>
  <c r="N23" i="31"/>
  <c r="W5" i="118" s="1"/>
  <c r="U6" i="118"/>
  <c r="AP15" i="118" s="1"/>
  <c r="N53" i="31"/>
  <c r="R804" i="1183" l="1"/>
  <c r="AA805" i="1183"/>
  <c r="AB805" i="1183"/>
  <c r="AC805" i="1183"/>
  <c r="AD805" i="1183" s="1"/>
  <c r="AL802" i="1183"/>
  <c r="AQ807" i="1183"/>
  <c r="Y25" i="1173"/>
  <c r="AR24" i="1173"/>
  <c r="AA780" i="1173"/>
  <c r="AC780" i="1173"/>
  <c r="AB780" i="1173"/>
  <c r="AD779" i="1173"/>
  <c r="AQ783" i="1173"/>
  <c r="AT24" i="1173"/>
  <c r="Q24" i="1173"/>
  <c r="AX24" i="1173" s="1"/>
  <c r="AV24" i="1173"/>
  <c r="AW24" i="1173"/>
  <c r="I24" i="1173"/>
  <c r="AS24" i="1173" s="1"/>
  <c r="AU24" i="1173"/>
  <c r="AJ25" i="1173"/>
  <c r="L25" i="1173"/>
  <c r="K25" i="1173"/>
  <c r="J25" i="1173"/>
  <c r="AT25" i="1173" s="1"/>
  <c r="P25" i="1173"/>
  <c r="O25" i="1173"/>
  <c r="N25" i="1173"/>
  <c r="R13" i="31"/>
  <c r="R3" i="31"/>
  <c r="T3" i="31" s="1"/>
  <c r="R33" i="31"/>
  <c r="R43" i="31"/>
  <c r="R23" i="31"/>
  <c r="W8" i="118"/>
  <c r="R805" i="1183" l="1"/>
  <c r="AC806" i="1183"/>
  <c r="AA806" i="1183"/>
  <c r="AB806" i="1183"/>
  <c r="R806" i="1183" s="1"/>
  <c r="V804" i="1183"/>
  <c r="AL804" i="1183"/>
  <c r="AM804" i="1183"/>
  <c r="W804" i="1183"/>
  <c r="X804" i="1183"/>
  <c r="AQ808" i="1183"/>
  <c r="Y26" i="1173"/>
  <c r="AR25" i="1173"/>
  <c r="AD780" i="1173"/>
  <c r="AC781" i="1173"/>
  <c r="AB781" i="1173"/>
  <c r="AA781" i="1173"/>
  <c r="AQ784" i="1173"/>
  <c r="I25" i="1173"/>
  <c r="AS25" i="1173" s="1"/>
  <c r="AU25" i="1173"/>
  <c r="Q25" i="1173"/>
  <c r="AX25" i="1173" s="1"/>
  <c r="AW25" i="1173"/>
  <c r="AV25" i="1173"/>
  <c r="AJ26" i="1173"/>
  <c r="K26" i="1173"/>
  <c r="J26" i="1173"/>
  <c r="P26" i="1173"/>
  <c r="L26" i="1173"/>
  <c r="N26" i="1173"/>
  <c r="O26" i="1173"/>
  <c r="AD5" i="118"/>
  <c r="AP7" i="118" s="1"/>
  <c r="T23" i="31"/>
  <c r="AF5" i="118" s="1"/>
  <c r="T43" i="31"/>
  <c r="AF7" i="118" s="1"/>
  <c r="AD7" i="118"/>
  <c r="AP9" i="118" s="1"/>
  <c r="T13" i="31"/>
  <c r="AF4" i="118" s="1"/>
  <c r="AD4" i="118"/>
  <c r="AP6" i="118" s="1"/>
  <c r="AD3" i="118"/>
  <c r="AP5" i="118" s="1"/>
  <c r="T33" i="31"/>
  <c r="AF6" i="118" s="1"/>
  <c r="AD6" i="118"/>
  <c r="AP8" i="118" s="1"/>
  <c r="V806" i="1183" l="1"/>
  <c r="AL806" i="1183" s="1"/>
  <c r="W806" i="1183"/>
  <c r="X806" i="1183"/>
  <c r="AM806" i="1183"/>
  <c r="AB807" i="1183"/>
  <c r="R807" i="1183" s="1"/>
  <c r="AA807" i="1183"/>
  <c r="AC807" i="1183"/>
  <c r="AD807" i="1183" s="1"/>
  <c r="AD806" i="1183"/>
  <c r="V805" i="1183"/>
  <c r="AL805" i="1183" s="1"/>
  <c r="X805" i="1183"/>
  <c r="W805" i="1183"/>
  <c r="AQ809" i="1183"/>
  <c r="X3" i="31"/>
  <c r="Y27" i="1173"/>
  <c r="AR26" i="1173"/>
  <c r="AB782" i="1173"/>
  <c r="AA782" i="1173"/>
  <c r="AC782" i="1173"/>
  <c r="AD781" i="1173"/>
  <c r="AQ785" i="1173"/>
  <c r="AT26" i="1173"/>
  <c r="I26" i="1173"/>
  <c r="AS26" i="1173" s="1"/>
  <c r="AU26" i="1173"/>
  <c r="Q26" i="1173"/>
  <c r="AX26" i="1173" s="1"/>
  <c r="AV26" i="1173"/>
  <c r="AW26" i="1173"/>
  <c r="AJ27" i="1173"/>
  <c r="P27" i="1173"/>
  <c r="O27" i="1173"/>
  <c r="N27" i="1173"/>
  <c r="L27" i="1173"/>
  <c r="K27" i="1173"/>
  <c r="J27" i="1173"/>
  <c r="AF3" i="118"/>
  <c r="V807" i="1183" l="1"/>
  <c r="AM807" i="1183" s="1"/>
  <c r="W807" i="1183"/>
  <c r="AL807" i="1183"/>
  <c r="X807" i="1183"/>
  <c r="AA808" i="1183"/>
  <c r="AB808" i="1183"/>
  <c r="AC808" i="1183"/>
  <c r="AD808" i="1183" s="1"/>
  <c r="AM805" i="1183"/>
  <c r="AQ810" i="1183"/>
  <c r="Z3" i="31"/>
  <c r="AA3" i="31"/>
  <c r="AD782" i="1173"/>
  <c r="Y28" i="1173"/>
  <c r="AR27" i="1173"/>
  <c r="AC783" i="1173"/>
  <c r="AA783" i="1173"/>
  <c r="AB783" i="1173"/>
  <c r="AQ786" i="1173"/>
  <c r="I27" i="1173"/>
  <c r="AS27" i="1173" s="1"/>
  <c r="AU27" i="1173"/>
  <c r="Q27" i="1173"/>
  <c r="AX27" i="1173" s="1"/>
  <c r="AW27" i="1173"/>
  <c r="AV27" i="1173"/>
  <c r="AT27" i="1173"/>
  <c r="AJ28" i="1173"/>
  <c r="K28" i="1173"/>
  <c r="J28" i="1173"/>
  <c r="P28" i="1173"/>
  <c r="O28" i="1173"/>
  <c r="N28" i="1173"/>
  <c r="L28" i="1173"/>
  <c r="R808" i="1183" l="1"/>
  <c r="AB809" i="1183"/>
  <c r="AA809" i="1183"/>
  <c r="AC809" i="1183"/>
  <c r="AD809" i="1183" s="1"/>
  <c r="AQ811" i="1183"/>
  <c r="AF3" i="31"/>
  <c r="AN2" i="118"/>
  <c r="AP2" i="118" s="1"/>
  <c r="AQ3" i="118"/>
  <c r="M18" i="511"/>
  <c r="AJ9" i="31"/>
  <c r="AJ11" i="31" s="1"/>
  <c r="Y29" i="1173"/>
  <c r="AR28" i="1173"/>
  <c r="AC784" i="1173"/>
  <c r="AA784" i="1173"/>
  <c r="AB784" i="1173"/>
  <c r="AD783" i="1173"/>
  <c r="AQ787" i="1173"/>
  <c r="AT28" i="1173"/>
  <c r="I28" i="1173"/>
  <c r="AS28" i="1173" s="1"/>
  <c r="AU28" i="1173"/>
  <c r="Q28" i="1173"/>
  <c r="AX28" i="1173" s="1"/>
  <c r="AV28" i="1173"/>
  <c r="AW28" i="1173"/>
  <c r="AJ29" i="1173"/>
  <c r="K29" i="1173"/>
  <c r="J29" i="1173"/>
  <c r="O29" i="1173"/>
  <c r="N29" i="1173"/>
  <c r="L29" i="1173"/>
  <c r="P29" i="1173"/>
  <c r="AI3" i="118"/>
  <c r="AP3" i="118" s="1"/>
  <c r="AB810" i="1183" l="1"/>
  <c r="AC810" i="1183"/>
  <c r="AD810" i="1183" s="1"/>
  <c r="AA810" i="1183"/>
  <c r="R809" i="1183"/>
  <c r="V808" i="1183"/>
  <c r="AL808" i="1183"/>
  <c r="AM808" i="1183"/>
  <c r="W808" i="1183"/>
  <c r="X808" i="1183"/>
  <c r="AQ812" i="1183"/>
  <c r="AK11" i="31"/>
  <c r="AJ14" i="31" s="1"/>
  <c r="N18" i="511"/>
  <c r="G3" i="347"/>
  <c r="Y30" i="1173"/>
  <c r="AR29" i="1173"/>
  <c r="AC785" i="1173"/>
  <c r="AB785" i="1173"/>
  <c r="AA785" i="1173"/>
  <c r="AD784" i="1173"/>
  <c r="AQ788" i="1173"/>
  <c r="AT29" i="1173"/>
  <c r="I29" i="1173"/>
  <c r="AS29" i="1173" s="1"/>
  <c r="AU29" i="1173"/>
  <c r="Q29" i="1173"/>
  <c r="AX29" i="1173" s="1"/>
  <c r="AW29" i="1173"/>
  <c r="AV29" i="1173"/>
  <c r="AJ30" i="1173"/>
  <c r="N30" i="1173"/>
  <c r="L30" i="1173"/>
  <c r="K30" i="1173"/>
  <c r="J30" i="1173"/>
  <c r="P30" i="1173"/>
  <c r="O30" i="1173"/>
  <c r="AK3" i="118"/>
  <c r="V809" i="1183" l="1"/>
  <c r="AL809" i="1183" s="1"/>
  <c r="W809" i="1183"/>
  <c r="X809" i="1183"/>
  <c r="AA811" i="1183"/>
  <c r="AC811" i="1183"/>
  <c r="AD811" i="1183" s="1"/>
  <c r="AB811" i="1183"/>
  <c r="R811" i="1183" s="1"/>
  <c r="R810" i="1183"/>
  <c r="AQ813" i="1183"/>
  <c r="AJ13" i="1127"/>
  <c r="Z29" i="118"/>
  <c r="AD5" i="31"/>
  <c r="AF5" i="31" s="1"/>
  <c r="AT30" i="1173"/>
  <c r="Y31" i="1173"/>
  <c r="AR30" i="1173"/>
  <c r="AD785" i="1173"/>
  <c r="AB786" i="1173"/>
  <c r="AA786" i="1173"/>
  <c r="AC786" i="1173"/>
  <c r="AQ789" i="1173"/>
  <c r="I30" i="1173"/>
  <c r="AS30" i="1173" s="1"/>
  <c r="AU30" i="1173"/>
  <c r="Q30" i="1173"/>
  <c r="AX30" i="1173" s="1"/>
  <c r="AW30" i="1173"/>
  <c r="AV30" i="1173"/>
  <c r="AJ31" i="1173"/>
  <c r="N31" i="1173"/>
  <c r="L31" i="1173"/>
  <c r="K31" i="1173"/>
  <c r="J31" i="1173"/>
  <c r="P31" i="1173"/>
  <c r="O31" i="1173"/>
  <c r="Z25" i="118"/>
  <c r="L16" i="347"/>
  <c r="V810" i="1183" l="1"/>
  <c r="AL810" i="1183" s="1"/>
  <c r="X810" i="1183"/>
  <c r="AM810" i="1183"/>
  <c r="W810" i="1183"/>
  <c r="AM809" i="1183"/>
  <c r="V811" i="1183"/>
  <c r="W811" i="1183"/>
  <c r="X811" i="1183"/>
  <c r="AL811" i="1183"/>
  <c r="AM811" i="1183"/>
  <c r="AA812" i="1183"/>
  <c r="AC812" i="1183"/>
  <c r="AD812" i="1183" s="1"/>
  <c r="AB812" i="1183"/>
  <c r="R812" i="1183" s="1"/>
  <c r="AQ814" i="1183"/>
  <c r="AD786" i="1173"/>
  <c r="Y32" i="1173"/>
  <c r="AR31" i="1173"/>
  <c r="AT31" i="1173"/>
  <c r="AA787" i="1173"/>
  <c r="AC787" i="1173"/>
  <c r="AB787" i="1173"/>
  <c r="AQ790" i="1173"/>
  <c r="I31" i="1173"/>
  <c r="AS31" i="1173" s="1"/>
  <c r="AU31" i="1173"/>
  <c r="Q31" i="1173"/>
  <c r="AX31" i="1173" s="1"/>
  <c r="AW31" i="1173"/>
  <c r="AV31" i="1173"/>
  <c r="AJ32" i="1173"/>
  <c r="K32" i="1173"/>
  <c r="J32" i="1173"/>
  <c r="L32" i="1173"/>
  <c r="P32" i="1173"/>
  <c r="O32" i="1173"/>
  <c r="N32" i="1173"/>
  <c r="Z27" i="118"/>
  <c r="AA27" i="118" s="1"/>
  <c r="V812" i="1183" l="1"/>
  <c r="AL812" i="1183" s="1"/>
  <c r="X812" i="1183"/>
  <c r="W812" i="1183"/>
  <c r="AM812" i="1183"/>
  <c r="AB813" i="1183"/>
  <c r="AA813" i="1183"/>
  <c r="AC813" i="1183"/>
  <c r="AD813" i="1183" s="1"/>
  <c r="AQ815" i="1183"/>
  <c r="Y33" i="1173"/>
  <c r="AR32" i="1173"/>
  <c r="AD787" i="1173"/>
  <c r="AC788" i="1173"/>
  <c r="AB788" i="1173"/>
  <c r="AA788" i="1173"/>
  <c r="AQ791" i="1173"/>
  <c r="AT32" i="1173"/>
  <c r="I32" i="1173"/>
  <c r="AS32" i="1173" s="1"/>
  <c r="AU32" i="1173"/>
  <c r="Q32" i="1173"/>
  <c r="AX32" i="1173" s="1"/>
  <c r="AW32" i="1173"/>
  <c r="AV32" i="1173"/>
  <c r="AJ33" i="1173"/>
  <c r="P33" i="1173"/>
  <c r="O33" i="1173"/>
  <c r="N33" i="1173"/>
  <c r="L33" i="1173"/>
  <c r="K33" i="1173"/>
  <c r="J33" i="1173"/>
  <c r="Z30" i="118"/>
  <c r="AJ14" i="1127"/>
  <c r="AA814" i="1183" l="1"/>
  <c r="AC814" i="1183"/>
  <c r="AB814" i="1183"/>
  <c r="R814" i="1183" s="1"/>
  <c r="R813" i="1183"/>
  <c r="AQ816" i="1183"/>
  <c r="Y34" i="1173"/>
  <c r="AR33" i="1173"/>
  <c r="AD788" i="1173"/>
  <c r="AB789" i="1173"/>
  <c r="AC789" i="1173"/>
  <c r="AA789" i="1173"/>
  <c r="AQ792" i="1173"/>
  <c r="AT33" i="1173"/>
  <c r="Q33" i="1173"/>
  <c r="AX33" i="1173" s="1"/>
  <c r="AW33" i="1173"/>
  <c r="AV33" i="1173"/>
  <c r="I33" i="1173"/>
  <c r="AS33" i="1173" s="1"/>
  <c r="AU33" i="1173"/>
  <c r="AJ34" i="1173"/>
  <c r="L34" i="1173"/>
  <c r="K34" i="1173"/>
  <c r="J34" i="1173"/>
  <c r="P34" i="1173"/>
  <c r="O34" i="1173"/>
  <c r="N34" i="1173"/>
  <c r="V813" i="1183" l="1"/>
  <c r="AL813" i="1183" s="1"/>
  <c r="X813" i="1183"/>
  <c r="W813" i="1183"/>
  <c r="V814" i="1183"/>
  <c r="AL814" i="1183"/>
  <c r="X814" i="1183"/>
  <c r="W814" i="1183"/>
  <c r="AM814" i="1183"/>
  <c r="AD814" i="1183"/>
  <c r="AB815" i="1183"/>
  <c r="R815" i="1183" s="1"/>
  <c r="AC815" i="1183"/>
  <c r="AD815" i="1183" s="1"/>
  <c r="AA815" i="1183"/>
  <c r="AQ817" i="1183"/>
  <c r="AD789" i="1173"/>
  <c r="Y35" i="1173"/>
  <c r="AR34" i="1173"/>
  <c r="AB790" i="1173"/>
  <c r="AA790" i="1173"/>
  <c r="AC790" i="1173"/>
  <c r="AD790" i="1173" s="1"/>
  <c r="AQ793" i="1173"/>
  <c r="AT34" i="1173"/>
  <c r="Q34" i="1173"/>
  <c r="AX34" i="1173" s="1"/>
  <c r="AW34" i="1173"/>
  <c r="AV34" i="1173"/>
  <c r="I34" i="1173"/>
  <c r="AS34" i="1173" s="1"/>
  <c r="AU34" i="1173"/>
  <c r="AN3" i="118"/>
  <c r="AN8" i="118" s="1"/>
  <c r="AJ35" i="1173"/>
  <c r="K35" i="1173"/>
  <c r="J35" i="1173"/>
  <c r="N35" i="1173"/>
  <c r="L35" i="1173"/>
  <c r="O35" i="1173"/>
  <c r="P35" i="1173"/>
  <c r="V815" i="1183" l="1"/>
  <c r="AL815" i="1183"/>
  <c r="X815" i="1183"/>
  <c r="AM815" i="1183"/>
  <c r="W815" i="1183"/>
  <c r="AM813" i="1183"/>
  <c r="AA816" i="1183"/>
  <c r="AB816" i="1183"/>
  <c r="R816" i="1183" s="1"/>
  <c r="AC816" i="1183"/>
  <c r="AD816" i="1183" s="1"/>
  <c r="AQ818" i="1183"/>
  <c r="Y36" i="1173"/>
  <c r="AR35" i="1173"/>
  <c r="AT35" i="1173"/>
  <c r="AA791" i="1173"/>
  <c r="AC791" i="1173"/>
  <c r="AB791" i="1173"/>
  <c r="AQ794" i="1173"/>
  <c r="I35" i="1173"/>
  <c r="AS35" i="1173" s="1"/>
  <c r="AU35" i="1173"/>
  <c r="Q35" i="1173"/>
  <c r="AX35" i="1173" s="1"/>
  <c r="AW35" i="1173"/>
  <c r="AV35" i="1173"/>
  <c r="AN9" i="118"/>
  <c r="Y12" i="118" s="1"/>
  <c r="Y17" i="118" s="1"/>
  <c r="P14" i="1127" s="1"/>
  <c r="AN10" i="118"/>
  <c r="Z12" i="118" s="1"/>
  <c r="H39" i="118" s="1"/>
  <c r="AJ19" i="1127" s="1"/>
  <c r="AN11" i="118"/>
  <c r="AA12" i="118" s="1"/>
  <c r="H40" i="118" s="1"/>
  <c r="AJ20" i="1127" s="1"/>
  <c r="AN12" i="118"/>
  <c r="AB12" i="118" s="1"/>
  <c r="H41" i="118" s="1"/>
  <c r="AJ21" i="1127" s="1"/>
  <c r="AG12" i="118"/>
  <c r="AJ36" i="1173"/>
  <c r="P36" i="1173"/>
  <c r="O36" i="1173"/>
  <c r="N36" i="1173"/>
  <c r="L36" i="1173"/>
  <c r="K36" i="1173"/>
  <c r="J36" i="1173"/>
  <c r="X12" i="118"/>
  <c r="X19" i="118" s="1"/>
  <c r="P6" i="1127" s="1"/>
  <c r="AC817" i="1183" l="1"/>
  <c r="AB817" i="1183"/>
  <c r="R817" i="1183" s="1"/>
  <c r="AA817" i="1183"/>
  <c r="V816" i="1183"/>
  <c r="AM816" i="1183" s="1"/>
  <c r="AL816" i="1183"/>
  <c r="X816" i="1183"/>
  <c r="W816" i="1183"/>
  <c r="AQ819" i="1183"/>
  <c r="AT36" i="1173"/>
  <c r="Y37" i="1173"/>
  <c r="AR36" i="1173"/>
  <c r="K37" i="118"/>
  <c r="AM17" i="1127" s="1"/>
  <c r="AD791" i="1173"/>
  <c r="AA792" i="1173"/>
  <c r="AB792" i="1173"/>
  <c r="AC792" i="1173"/>
  <c r="AQ795" i="1173"/>
  <c r="AJ37" i="1173"/>
  <c r="N37" i="1173"/>
  <c r="P37" i="1173"/>
  <c r="O37" i="1173"/>
  <c r="Q37" i="1173" s="1"/>
  <c r="L37" i="1173"/>
  <c r="K37" i="1173"/>
  <c r="I37" i="1173" s="1"/>
  <c r="J37" i="1173"/>
  <c r="I36" i="1173"/>
  <c r="AS36" i="1173" s="1"/>
  <c r="AU36" i="1173"/>
  <c r="Q36" i="1173"/>
  <c r="AX36" i="1173" s="1"/>
  <c r="AV36" i="1173"/>
  <c r="AW36" i="1173"/>
  <c r="Z16" i="118"/>
  <c r="P23" i="1127" s="1"/>
  <c r="Z21" i="118"/>
  <c r="P28" i="1127" s="1"/>
  <c r="Z17" i="118"/>
  <c r="P24" i="1127" s="1"/>
  <c r="H38" i="118"/>
  <c r="AJ18" i="1127" s="1"/>
  <c r="Y19" i="118"/>
  <c r="P16" i="1127" s="1"/>
  <c r="Y16" i="118"/>
  <c r="P13" i="1127" s="1"/>
  <c r="Y21" i="118"/>
  <c r="P18" i="1127" s="1"/>
  <c r="Y20" i="118"/>
  <c r="P17" i="1127" s="1"/>
  <c r="Y18" i="118"/>
  <c r="P15" i="1127" s="1"/>
  <c r="AA20" i="118"/>
  <c r="P37" i="1127" s="1"/>
  <c r="AA21" i="118"/>
  <c r="P38" i="1127" s="1"/>
  <c r="AA17" i="118"/>
  <c r="P34" i="1127" s="1"/>
  <c r="AG18" i="118"/>
  <c r="V5" i="1127" s="1"/>
  <c r="AN20" i="118"/>
  <c r="S13" i="118" s="1"/>
  <c r="E42" i="118" s="1"/>
  <c r="AG22" i="1127" s="1"/>
  <c r="AB20" i="118"/>
  <c r="P47" i="1127" s="1"/>
  <c r="AB16" i="118"/>
  <c r="P43" i="1127" s="1"/>
  <c r="AB18" i="118"/>
  <c r="P45" i="1127" s="1"/>
  <c r="AB21" i="118"/>
  <c r="P48" i="1127" s="1"/>
  <c r="AB19" i="118"/>
  <c r="P46" i="1127" s="1"/>
  <c r="AA16" i="118"/>
  <c r="P33" i="1127" s="1"/>
  <c r="Z20" i="118"/>
  <c r="P27" i="1127" s="1"/>
  <c r="AB17" i="118"/>
  <c r="P44" i="1127" s="1"/>
  <c r="AA18" i="118"/>
  <c r="P35" i="1127" s="1"/>
  <c r="AA19" i="118"/>
  <c r="P36" i="1127" s="1"/>
  <c r="Z18" i="118"/>
  <c r="P25" i="1127" s="1"/>
  <c r="AG16" i="118"/>
  <c r="V3" i="1127" s="1"/>
  <c r="AG17" i="118"/>
  <c r="V4" i="1127" s="1"/>
  <c r="Z19" i="118"/>
  <c r="P26" i="1127" s="1"/>
  <c r="AG19" i="118"/>
  <c r="V6" i="1127" s="1"/>
  <c r="AG20" i="118"/>
  <c r="V7" i="1127" s="1"/>
  <c r="AN17" i="118"/>
  <c r="P13" i="118" s="1"/>
  <c r="E39" i="118" s="1"/>
  <c r="AG19" i="1127" s="1"/>
  <c r="AN15" i="118"/>
  <c r="N13" i="118" s="1"/>
  <c r="O18" i="118" s="1"/>
  <c r="J13" i="1127" s="1"/>
  <c r="AN19" i="118"/>
  <c r="R13" i="118" s="1"/>
  <c r="E41" i="118" s="1"/>
  <c r="AG21" i="1127" s="1"/>
  <c r="AN18" i="118"/>
  <c r="Q13" i="118" s="1"/>
  <c r="E40" i="118" s="1"/>
  <c r="AG20" i="1127" s="1"/>
  <c r="AN16" i="118"/>
  <c r="O13" i="118" s="1"/>
  <c r="E38" i="118" s="1"/>
  <c r="AG18" i="1127" s="1"/>
  <c r="X20" i="118"/>
  <c r="P7" i="1127" s="1"/>
  <c r="H37" i="118"/>
  <c r="AJ17" i="1127" s="1"/>
  <c r="X21" i="118"/>
  <c r="P8" i="1127" s="1"/>
  <c r="X17" i="118"/>
  <c r="P4" i="1127" s="1"/>
  <c r="X18" i="118"/>
  <c r="P5" i="1127" s="1"/>
  <c r="X16" i="118"/>
  <c r="P3" i="1127" s="1"/>
  <c r="AB818" i="1183" l="1"/>
  <c r="AA818" i="1183"/>
  <c r="AC818" i="1183"/>
  <c r="AD818" i="1183" s="1"/>
  <c r="W817" i="1183"/>
  <c r="X817" i="1183"/>
  <c r="V817" i="1183"/>
  <c r="AM817" i="1183" s="1"/>
  <c r="AL817" i="1183"/>
  <c r="AD817" i="1183"/>
  <c r="AQ820" i="1183"/>
  <c r="AD792" i="1173"/>
  <c r="Y38" i="1173"/>
  <c r="AR37" i="1173"/>
  <c r="AA793" i="1173"/>
  <c r="AC793" i="1173"/>
  <c r="AB793" i="1173"/>
  <c r="AJ38" i="1173"/>
  <c r="O38" i="1173"/>
  <c r="Q38" i="1173" s="1"/>
  <c r="P38" i="1173"/>
  <c r="J38" i="1173"/>
  <c r="N38" i="1173"/>
  <c r="L38" i="1173"/>
  <c r="K38" i="1173"/>
  <c r="I38" i="1173" s="1"/>
  <c r="AQ796" i="1173"/>
  <c r="AT37" i="1173"/>
  <c r="AX37" i="1173"/>
  <c r="AW37" i="1173"/>
  <c r="AV37" i="1173"/>
  <c r="AS37" i="1173"/>
  <c r="AU37" i="1173"/>
  <c r="Z26" i="1127"/>
  <c r="Z28" i="1127" s="1"/>
  <c r="Z29" i="1127"/>
  <c r="AS20" i="118"/>
  <c r="H16" i="118" s="1"/>
  <c r="H30" i="118" s="1"/>
  <c r="D59" i="1127" s="1"/>
  <c r="AS18" i="118"/>
  <c r="F16" i="118" s="1"/>
  <c r="F31" i="118" s="1"/>
  <c r="D40" i="1127" s="1"/>
  <c r="AS16" i="118"/>
  <c r="D16" i="118" s="1"/>
  <c r="D24" i="118" s="1"/>
  <c r="D13" i="1127" s="1"/>
  <c r="AS19" i="118"/>
  <c r="G16" i="118" s="1"/>
  <c r="G32" i="118" s="1"/>
  <c r="D51" i="1127" s="1"/>
  <c r="AS21" i="118"/>
  <c r="I16" i="118" s="1"/>
  <c r="B43" i="118" s="1"/>
  <c r="AD23" i="1127" s="1"/>
  <c r="AS15" i="118"/>
  <c r="C16" i="118" s="1"/>
  <c r="C27" i="118" s="1"/>
  <c r="D6" i="1127" s="1"/>
  <c r="AS17" i="118"/>
  <c r="E16" i="118" s="1"/>
  <c r="E30" i="118" s="1"/>
  <c r="D29" i="1127" s="1"/>
  <c r="S23" i="118"/>
  <c r="J58" i="1127" s="1"/>
  <c r="N19" i="118"/>
  <c r="J4" i="1127" s="1"/>
  <c r="P23" i="118"/>
  <c r="J28" i="1127" s="1"/>
  <c r="Q23" i="118"/>
  <c r="J38" i="1127" s="1"/>
  <c r="S22" i="118"/>
  <c r="J57" i="1127" s="1"/>
  <c r="N20" i="118"/>
  <c r="J5" i="1127" s="1"/>
  <c r="O23" i="118"/>
  <c r="J18" i="1127" s="1"/>
  <c r="P19" i="118"/>
  <c r="J24" i="1127" s="1"/>
  <c r="O20" i="118"/>
  <c r="J15" i="1127" s="1"/>
  <c r="O22" i="118"/>
  <c r="J17" i="1127" s="1"/>
  <c r="O24" i="118"/>
  <c r="J19" i="1127" s="1"/>
  <c r="R20" i="118"/>
  <c r="J45" i="1127" s="1"/>
  <c r="N21" i="118"/>
  <c r="J6" i="1127" s="1"/>
  <c r="P24" i="118"/>
  <c r="J29" i="1127" s="1"/>
  <c r="O21" i="118"/>
  <c r="J16" i="1127" s="1"/>
  <c r="S24" i="118"/>
  <c r="J59" i="1127" s="1"/>
  <c r="O19" i="118"/>
  <c r="J14" i="1127" s="1"/>
  <c r="P20" i="118"/>
  <c r="J25" i="1127" s="1"/>
  <c r="P18" i="118"/>
  <c r="J23" i="1127" s="1"/>
  <c r="R18" i="118"/>
  <c r="J43" i="1127" s="1"/>
  <c r="R19" i="118"/>
  <c r="J44" i="1127" s="1"/>
  <c r="P22" i="118"/>
  <c r="J27" i="1127" s="1"/>
  <c r="R22" i="118"/>
  <c r="J47" i="1127" s="1"/>
  <c r="P21" i="118"/>
  <c r="J26" i="1127" s="1"/>
  <c r="Q18" i="118"/>
  <c r="J33" i="1127" s="1"/>
  <c r="R24" i="118"/>
  <c r="J49" i="1127" s="1"/>
  <c r="S19" i="118"/>
  <c r="J54" i="1127" s="1"/>
  <c r="Q20" i="118"/>
  <c r="J35" i="1127" s="1"/>
  <c r="S20" i="118"/>
  <c r="J55" i="1127" s="1"/>
  <c r="N18" i="118"/>
  <c r="J3" i="1127" s="1"/>
  <c r="Q19" i="118"/>
  <c r="J34" i="1127" s="1"/>
  <c r="N22" i="118"/>
  <c r="J7" i="1127" s="1"/>
  <c r="Q22" i="118"/>
  <c r="J37" i="1127" s="1"/>
  <c r="E37" i="118"/>
  <c r="AG17" i="1127" s="1"/>
  <c r="Q21" i="118"/>
  <c r="J36" i="1127" s="1"/>
  <c r="N24" i="118"/>
  <c r="J9" i="1127" s="1"/>
  <c r="S18" i="118"/>
  <c r="J53" i="1127" s="1"/>
  <c r="R21" i="118"/>
  <c r="J46" i="1127" s="1"/>
  <c r="S21" i="118"/>
  <c r="J56" i="1127" s="1"/>
  <c r="Q24" i="118"/>
  <c r="J39" i="1127" s="1"/>
  <c r="N23" i="118"/>
  <c r="J8" i="1127" s="1"/>
  <c r="R23" i="118"/>
  <c r="J48" i="1127" s="1"/>
  <c r="Y29" i="1127"/>
  <c r="Y26" i="1127"/>
  <c r="Y28" i="1127" s="1"/>
  <c r="AB819" i="1183" l="1"/>
  <c r="AA819" i="1183"/>
  <c r="AC819" i="1183"/>
  <c r="AD819" i="1183" s="1"/>
  <c r="R818" i="1183"/>
  <c r="AQ821" i="1183"/>
  <c r="Y39" i="1173"/>
  <c r="AR38" i="1173"/>
  <c r="AD793" i="1173"/>
  <c r="AC794" i="1173"/>
  <c r="AA794" i="1173"/>
  <c r="AB794" i="1173"/>
  <c r="AJ39" i="1173"/>
  <c r="L39" i="1173"/>
  <c r="P39" i="1173"/>
  <c r="O39" i="1173"/>
  <c r="Q39" i="1173" s="1"/>
  <c r="N39" i="1173"/>
  <c r="K39" i="1173"/>
  <c r="I39" i="1173" s="1"/>
  <c r="J39" i="1173"/>
  <c r="AQ797" i="1173"/>
  <c r="AT38" i="1173"/>
  <c r="AS38" i="1173"/>
  <c r="AU38" i="1173"/>
  <c r="AX38" i="1173"/>
  <c r="AW38" i="1173"/>
  <c r="AV38" i="1173"/>
  <c r="H25" i="118"/>
  <c r="D54" i="1127" s="1"/>
  <c r="H24" i="118"/>
  <c r="D53" i="1127" s="1"/>
  <c r="H31" i="118"/>
  <c r="D60" i="1127" s="1"/>
  <c r="H32" i="118"/>
  <c r="D61" i="1127" s="1"/>
  <c r="H29" i="118"/>
  <c r="D58" i="1127" s="1"/>
  <c r="H27" i="118"/>
  <c r="D56" i="1127" s="1"/>
  <c r="I26" i="118"/>
  <c r="D65" i="1127" s="1"/>
  <c r="I25" i="118"/>
  <c r="D64" i="1127" s="1"/>
  <c r="I31" i="118"/>
  <c r="D70" i="1127" s="1"/>
  <c r="I29" i="118"/>
  <c r="D68" i="1127" s="1"/>
  <c r="I28" i="118"/>
  <c r="D67" i="1127" s="1"/>
  <c r="I27" i="118"/>
  <c r="D66" i="1127" s="1"/>
  <c r="F24" i="118"/>
  <c r="D33" i="1127" s="1"/>
  <c r="B42" i="118"/>
  <c r="AD22" i="1127" s="1"/>
  <c r="F27" i="118"/>
  <c r="D36" i="1127" s="1"/>
  <c r="F32" i="118"/>
  <c r="D41" i="1127" s="1"/>
  <c r="H28" i="118"/>
  <c r="D57" i="1127" s="1"/>
  <c r="F25" i="118"/>
  <c r="D34" i="1127" s="1"/>
  <c r="F33" i="118"/>
  <c r="D42" i="1127" s="1"/>
  <c r="F26" i="118"/>
  <c r="D35" i="1127" s="1"/>
  <c r="B40" i="118"/>
  <c r="AD20" i="1127" s="1"/>
  <c r="D32" i="118"/>
  <c r="D21" i="1127" s="1"/>
  <c r="G31" i="118"/>
  <c r="D50" i="1127" s="1"/>
  <c r="D25" i="118"/>
  <c r="D14" i="1127" s="1"/>
  <c r="D30" i="118"/>
  <c r="D19" i="1127" s="1"/>
  <c r="D28" i="118"/>
  <c r="D17" i="1127" s="1"/>
  <c r="D31" i="118"/>
  <c r="D20" i="1127" s="1"/>
  <c r="D29" i="118"/>
  <c r="D18" i="1127" s="1"/>
  <c r="D27" i="118"/>
  <c r="D16" i="1127" s="1"/>
  <c r="F29" i="118"/>
  <c r="D38" i="1127" s="1"/>
  <c r="C28" i="118"/>
  <c r="D7" i="1127" s="1"/>
  <c r="H33" i="118"/>
  <c r="D62" i="1127" s="1"/>
  <c r="H26" i="118"/>
  <c r="D55" i="1127" s="1"/>
  <c r="F30" i="118"/>
  <c r="D39" i="1127" s="1"/>
  <c r="G30" i="118"/>
  <c r="D49" i="1127" s="1"/>
  <c r="G28" i="118"/>
  <c r="D47" i="1127" s="1"/>
  <c r="G29" i="118"/>
  <c r="D48" i="1127" s="1"/>
  <c r="G33" i="118"/>
  <c r="D52" i="1127" s="1"/>
  <c r="G27" i="118"/>
  <c r="D46" i="1127" s="1"/>
  <c r="G26" i="118"/>
  <c r="D45" i="1127" s="1"/>
  <c r="D33" i="118"/>
  <c r="D22" i="1127" s="1"/>
  <c r="B38" i="118"/>
  <c r="AD18" i="1127" s="1"/>
  <c r="D26" i="118"/>
  <c r="D15" i="1127" s="1"/>
  <c r="F28" i="118"/>
  <c r="D37" i="1127" s="1"/>
  <c r="I24" i="118"/>
  <c r="D63" i="1127" s="1"/>
  <c r="G25" i="118"/>
  <c r="D44" i="1127" s="1"/>
  <c r="B41" i="118"/>
  <c r="AD21" i="1127" s="1"/>
  <c r="C31" i="118"/>
  <c r="D10" i="1127" s="1"/>
  <c r="E25" i="118"/>
  <c r="D24" i="1127" s="1"/>
  <c r="B39" i="118"/>
  <c r="AD19" i="1127" s="1"/>
  <c r="G24" i="118"/>
  <c r="D43" i="1127" s="1"/>
  <c r="I32" i="118"/>
  <c r="D71" i="1127" s="1"/>
  <c r="E33" i="118"/>
  <c r="D32" i="1127" s="1"/>
  <c r="E26" i="118"/>
  <c r="D25" i="1127" s="1"/>
  <c r="E29" i="118"/>
  <c r="D28" i="1127" s="1"/>
  <c r="E27" i="118"/>
  <c r="D26" i="1127" s="1"/>
  <c r="E32" i="118"/>
  <c r="D31" i="1127" s="1"/>
  <c r="C25" i="118"/>
  <c r="D4" i="1127" s="1"/>
  <c r="C26" i="118"/>
  <c r="D5" i="1127" s="1"/>
  <c r="C30" i="118"/>
  <c r="D9" i="1127" s="1"/>
  <c r="C29" i="118"/>
  <c r="D8" i="1127" s="1"/>
  <c r="C33" i="118"/>
  <c r="D12" i="1127" s="1"/>
  <c r="C32" i="118"/>
  <c r="D11" i="1127" s="1"/>
  <c r="E24" i="118"/>
  <c r="D23" i="1127" s="1"/>
  <c r="C24" i="118"/>
  <c r="D3" i="1127" s="1"/>
  <c r="B37" i="118"/>
  <c r="AD17" i="1127" s="1"/>
  <c r="E28" i="118"/>
  <c r="D27" i="1127" s="1"/>
  <c r="I30" i="118"/>
  <c r="D69" i="1127" s="1"/>
  <c r="E31" i="118"/>
  <c r="D30" i="1127" s="1"/>
  <c r="I33" i="118"/>
  <c r="D72" i="1127" s="1"/>
  <c r="X29" i="1127"/>
  <c r="X26" i="1127"/>
  <c r="X28" i="1127" s="1"/>
  <c r="V818" i="1183" l="1"/>
  <c r="AL818" i="1183" s="1"/>
  <c r="W818" i="1183"/>
  <c r="X818" i="1183"/>
  <c r="AM818" i="1183"/>
  <c r="AB820" i="1183"/>
  <c r="AA820" i="1183"/>
  <c r="AC820" i="1183"/>
  <c r="AD820" i="1183" s="1"/>
  <c r="R819" i="1183"/>
  <c r="AQ822" i="1183"/>
  <c r="F3" i="1127"/>
  <c r="H3" i="1127" s="1"/>
  <c r="Y40" i="1173"/>
  <c r="AR39" i="1173"/>
  <c r="AB795" i="1173"/>
  <c r="AA795" i="1173"/>
  <c r="AC795" i="1173"/>
  <c r="AD794" i="1173"/>
  <c r="AQ798" i="1173"/>
  <c r="AJ40" i="1173"/>
  <c r="N40" i="1173"/>
  <c r="P40" i="1173"/>
  <c r="O40" i="1173"/>
  <c r="Q40" i="1173" s="1"/>
  <c r="L40" i="1173"/>
  <c r="K40" i="1173"/>
  <c r="I40" i="1173" s="1"/>
  <c r="J40" i="1173"/>
  <c r="AT39" i="1173"/>
  <c r="AX39" i="1173"/>
  <c r="AW39" i="1173"/>
  <c r="AV39" i="1173"/>
  <c r="AS39" i="1173"/>
  <c r="AU39" i="1173"/>
  <c r="F53" i="1127"/>
  <c r="H53" i="1127" s="1"/>
  <c r="F13" i="1127"/>
  <c r="H13" i="1127" s="1"/>
  <c r="F33" i="1127"/>
  <c r="H33" i="1127" s="1"/>
  <c r="F43" i="1127"/>
  <c r="H43" i="1127" s="1"/>
  <c r="W26" i="1127"/>
  <c r="W28" i="1127" s="1"/>
  <c r="W29" i="1127"/>
  <c r="F23" i="1127"/>
  <c r="H23" i="1127" s="1"/>
  <c r="F63" i="1127"/>
  <c r="H63" i="1127" s="1"/>
  <c r="AC821" i="1183" l="1"/>
  <c r="AB821" i="1183"/>
  <c r="R821" i="1183" s="1"/>
  <c r="AA821" i="1183"/>
  <c r="R820" i="1183"/>
  <c r="V819" i="1183"/>
  <c r="AL819" i="1183" s="1"/>
  <c r="W819" i="1183"/>
  <c r="X819" i="1183"/>
  <c r="AM819" i="1183"/>
  <c r="AQ823" i="1183"/>
  <c r="AD795" i="1173"/>
  <c r="Y41" i="1173"/>
  <c r="AR40" i="1173"/>
  <c r="AC796" i="1173"/>
  <c r="AB796" i="1173"/>
  <c r="AA796" i="1173"/>
  <c r="AQ799" i="1173"/>
  <c r="AJ41" i="1173"/>
  <c r="N41" i="1173"/>
  <c r="K41" i="1173"/>
  <c r="I41" i="1173" s="1"/>
  <c r="J41" i="1173"/>
  <c r="P41" i="1173"/>
  <c r="O41" i="1173"/>
  <c r="Q41" i="1173" s="1"/>
  <c r="L41" i="1173"/>
  <c r="AT40" i="1173"/>
  <c r="AV40" i="1173"/>
  <c r="AW40" i="1173"/>
  <c r="AS40" i="1173"/>
  <c r="AU40" i="1173"/>
  <c r="AX40" i="1173"/>
  <c r="L43" i="1127"/>
  <c r="N43" i="1127" s="1"/>
  <c r="L13" i="1127"/>
  <c r="N13" i="1127" s="1"/>
  <c r="AA26" i="1127"/>
  <c r="AA28" i="1127" s="1"/>
  <c r="L3" i="1127"/>
  <c r="N3" i="1127" s="1"/>
  <c r="L33" i="1127"/>
  <c r="N33" i="1127" s="1"/>
  <c r="L23" i="1127"/>
  <c r="N23" i="1127" s="1"/>
  <c r="L53" i="1127"/>
  <c r="N53" i="1127" s="1"/>
  <c r="V820" i="1183" l="1"/>
  <c r="X820" i="1183"/>
  <c r="W820" i="1183"/>
  <c r="AM820" i="1183"/>
  <c r="AL820" i="1183"/>
  <c r="AA822" i="1183"/>
  <c r="AC822" i="1183"/>
  <c r="AB822" i="1183"/>
  <c r="R822" i="1183" s="1"/>
  <c r="V821" i="1183"/>
  <c r="AM821" i="1183" s="1"/>
  <c r="X821" i="1183"/>
  <c r="AL821" i="1183"/>
  <c r="W821" i="1183"/>
  <c r="AD821" i="1183"/>
  <c r="AQ824" i="1183"/>
  <c r="Y42" i="1173"/>
  <c r="AR41" i="1173"/>
  <c r="AC797" i="1173"/>
  <c r="AA797" i="1173"/>
  <c r="AB797" i="1173"/>
  <c r="AD796" i="1173"/>
  <c r="AT41" i="1173"/>
  <c r="AJ42" i="1173"/>
  <c r="J42" i="1173"/>
  <c r="P42" i="1173"/>
  <c r="N42" i="1173"/>
  <c r="K42" i="1173"/>
  <c r="I42" i="1173" s="1"/>
  <c r="O42" i="1173"/>
  <c r="Q42" i="1173" s="1"/>
  <c r="L42" i="1173"/>
  <c r="AQ800" i="1173"/>
  <c r="AS41" i="1173"/>
  <c r="AU41" i="1173"/>
  <c r="AX41" i="1173"/>
  <c r="AW41" i="1173"/>
  <c r="AV41" i="1173"/>
  <c r="R33" i="1127"/>
  <c r="T33" i="1127" s="1"/>
  <c r="R13" i="1127"/>
  <c r="T13" i="1127" s="1"/>
  <c r="R3" i="1127"/>
  <c r="T3" i="1127" s="1"/>
  <c r="R23" i="1127"/>
  <c r="T23" i="1127" s="1"/>
  <c r="R43" i="1127"/>
  <c r="T43" i="1127" s="1"/>
  <c r="AA823" i="1183" l="1"/>
  <c r="AB823" i="1183"/>
  <c r="AC823" i="1183"/>
  <c r="AD823" i="1183" s="1"/>
  <c r="W822" i="1183"/>
  <c r="V822" i="1183"/>
  <c r="X822" i="1183"/>
  <c r="AM822" i="1183"/>
  <c r="AL822" i="1183"/>
  <c r="AD822" i="1183"/>
  <c r="AQ825" i="1183"/>
  <c r="Y43" i="1173"/>
  <c r="AR42" i="1173"/>
  <c r="AC798" i="1173"/>
  <c r="AB798" i="1173"/>
  <c r="AA798" i="1173"/>
  <c r="AD797" i="1173"/>
  <c r="AT42" i="1173"/>
  <c r="AJ43" i="1173"/>
  <c r="J43" i="1173"/>
  <c r="K43" i="1173"/>
  <c r="I43" i="1173" s="1"/>
  <c r="P43" i="1173"/>
  <c r="O43" i="1173"/>
  <c r="Q43" i="1173" s="1"/>
  <c r="N43" i="1173"/>
  <c r="L43" i="1173"/>
  <c r="AQ801" i="1173"/>
  <c r="AS42" i="1173"/>
  <c r="AU42" i="1173"/>
  <c r="AX42" i="1173"/>
  <c r="AV42" i="1173"/>
  <c r="AW42" i="1173"/>
  <c r="X3" i="1127"/>
  <c r="R823" i="1183" l="1"/>
  <c r="AC824" i="1183"/>
  <c r="AA824" i="1183"/>
  <c r="AB824" i="1183"/>
  <c r="R824" i="1183" s="1"/>
  <c r="AQ826" i="1183"/>
  <c r="Y44" i="1173"/>
  <c r="AR43" i="1173"/>
  <c r="AC799" i="1173"/>
  <c r="AB799" i="1173"/>
  <c r="AA799" i="1173"/>
  <c r="AD798" i="1173"/>
  <c r="Z3" i="1127"/>
  <c r="AJ9" i="1127" s="1"/>
  <c r="AQ802" i="1173"/>
  <c r="AJ44" i="1173"/>
  <c r="P44" i="1173"/>
  <c r="O44" i="1173"/>
  <c r="Q44" i="1173" s="1"/>
  <c r="L44" i="1173"/>
  <c r="K44" i="1173"/>
  <c r="I44" i="1173" s="1"/>
  <c r="J44" i="1173"/>
  <c r="N44" i="1173"/>
  <c r="AT43" i="1173"/>
  <c r="AS43" i="1173"/>
  <c r="AU43" i="1173"/>
  <c r="AX43" i="1173"/>
  <c r="AW43" i="1173"/>
  <c r="AV43" i="1173"/>
  <c r="V824" i="1183" l="1"/>
  <c r="AM824" i="1183" s="1"/>
  <c r="AL824" i="1183"/>
  <c r="X824" i="1183"/>
  <c r="W824" i="1183"/>
  <c r="AC825" i="1183"/>
  <c r="AB825" i="1183"/>
  <c r="R825" i="1183" s="1"/>
  <c r="AA825" i="1183"/>
  <c r="AD824" i="1183"/>
  <c r="V823" i="1183"/>
  <c r="AL823" i="1183" s="1"/>
  <c r="W823" i="1183"/>
  <c r="X823" i="1183"/>
  <c r="AQ827" i="1183"/>
  <c r="AJ11" i="1127"/>
  <c r="AK11" i="1127" s="1"/>
  <c r="AF3" i="1127" s="1"/>
  <c r="Y45" i="1173"/>
  <c r="AR44" i="1173"/>
  <c r="AB800" i="1173"/>
  <c r="AA800" i="1173"/>
  <c r="AC800" i="1173"/>
  <c r="AD799" i="1173"/>
  <c r="AT44" i="1173"/>
  <c r="AQ803" i="1173"/>
  <c r="P45" i="1173"/>
  <c r="L45" i="1173"/>
  <c r="K45" i="1173"/>
  <c r="I45" i="1173" s="1"/>
  <c r="J45" i="1173"/>
  <c r="AJ45" i="1173"/>
  <c r="O45" i="1173"/>
  <c r="Q45" i="1173" s="1"/>
  <c r="N45" i="1173"/>
  <c r="AS44" i="1173"/>
  <c r="AU44" i="1173"/>
  <c r="AW44" i="1173"/>
  <c r="AV44" i="1173"/>
  <c r="AX44" i="1173"/>
  <c r="V825" i="1183" l="1"/>
  <c r="AL825" i="1183"/>
  <c r="AM825" i="1183"/>
  <c r="W825" i="1183"/>
  <c r="X825" i="1183"/>
  <c r="AD825" i="1183"/>
  <c r="AC826" i="1183"/>
  <c r="AD826" i="1183" s="1"/>
  <c r="AB826" i="1183"/>
  <c r="R826" i="1183" s="1"/>
  <c r="AA826" i="1183"/>
  <c r="AM823" i="1183"/>
  <c r="AQ828" i="1183"/>
  <c r="AD800" i="1173"/>
  <c r="Y46" i="1173"/>
  <c r="AR45" i="1173"/>
  <c r="AA801" i="1173"/>
  <c r="AC801" i="1173"/>
  <c r="AB801" i="1173"/>
  <c r="AQ804" i="1173"/>
  <c r="AJ46" i="1173"/>
  <c r="N46" i="1173"/>
  <c r="O46" i="1173"/>
  <c r="Q46" i="1173" s="1"/>
  <c r="L46" i="1173"/>
  <c r="J46" i="1173"/>
  <c r="P46" i="1173"/>
  <c r="K46" i="1173"/>
  <c r="I46" i="1173" s="1"/>
  <c r="AT45" i="1173"/>
  <c r="AX45" i="1173"/>
  <c r="AW45" i="1173"/>
  <c r="AV45" i="1173"/>
  <c r="AS45" i="1173"/>
  <c r="AU45" i="1173"/>
  <c r="V826" i="1183" l="1"/>
  <c r="AL826" i="1183" s="1"/>
  <c r="X826" i="1183"/>
  <c r="W826" i="1183"/>
  <c r="AM826" i="1183"/>
  <c r="AC827" i="1183"/>
  <c r="AD827" i="1183" s="1"/>
  <c r="AB827" i="1183"/>
  <c r="R827" i="1183" s="1"/>
  <c r="AA827" i="1183"/>
  <c r="AQ829" i="1183"/>
  <c r="Y47" i="1173"/>
  <c r="AR46" i="1173"/>
  <c r="AD801" i="1173"/>
  <c r="AB802" i="1173"/>
  <c r="AC802" i="1173"/>
  <c r="AA802" i="1173"/>
  <c r="AT46" i="1173"/>
  <c r="AQ805" i="1173"/>
  <c r="L47" i="1173"/>
  <c r="J47" i="1173"/>
  <c r="AJ47" i="1173"/>
  <c r="P47" i="1173"/>
  <c r="N47" i="1173"/>
  <c r="O47" i="1173"/>
  <c r="Q47" i="1173" s="1"/>
  <c r="K47" i="1173"/>
  <c r="I47" i="1173" s="1"/>
  <c r="AX46" i="1173"/>
  <c r="AW46" i="1173"/>
  <c r="AV46" i="1173"/>
  <c r="AS46" i="1173"/>
  <c r="AU46" i="1173"/>
  <c r="AB828" i="1183" l="1"/>
  <c r="AA828" i="1183"/>
  <c r="AC828" i="1183"/>
  <c r="AD828" i="1183" s="1"/>
  <c r="V827" i="1183"/>
  <c r="AL827" i="1183" s="1"/>
  <c r="W827" i="1183"/>
  <c r="X827" i="1183"/>
  <c r="AM827" i="1183"/>
  <c r="AQ830" i="1183"/>
  <c r="AD802" i="1173"/>
  <c r="Y48" i="1173"/>
  <c r="AR47" i="1173"/>
  <c r="AB803" i="1173"/>
  <c r="AA803" i="1173"/>
  <c r="AC803" i="1173"/>
  <c r="AQ806" i="1173"/>
  <c r="AJ48" i="1173"/>
  <c r="P48" i="1173"/>
  <c r="J48" i="1173"/>
  <c r="N48" i="1173"/>
  <c r="L48" i="1173"/>
  <c r="K48" i="1173"/>
  <c r="I48" i="1173" s="1"/>
  <c r="O48" i="1173"/>
  <c r="Q48" i="1173" s="1"/>
  <c r="AT47" i="1173"/>
  <c r="AX47" i="1173"/>
  <c r="AW47" i="1173"/>
  <c r="AV47" i="1173"/>
  <c r="AS47" i="1173"/>
  <c r="AU47" i="1173"/>
  <c r="AA829" i="1183" l="1"/>
  <c r="AC829" i="1183"/>
  <c r="AB829" i="1183"/>
  <c r="R829" i="1183" s="1"/>
  <c r="R828" i="1183"/>
  <c r="AQ831" i="1183"/>
  <c r="Y49" i="1173"/>
  <c r="AR48" i="1173"/>
  <c r="AD803" i="1173"/>
  <c r="AT48" i="1173"/>
  <c r="AC804" i="1173"/>
  <c r="AA804" i="1173"/>
  <c r="AB804" i="1173"/>
  <c r="AJ49" i="1173"/>
  <c r="P49" i="1173"/>
  <c r="J49" i="1173"/>
  <c r="N49" i="1173"/>
  <c r="K49" i="1173"/>
  <c r="I49" i="1173" s="1"/>
  <c r="L49" i="1173"/>
  <c r="O49" i="1173"/>
  <c r="Q49" i="1173" s="1"/>
  <c r="AQ807" i="1173"/>
  <c r="AS48" i="1173"/>
  <c r="AU48" i="1173"/>
  <c r="AX48" i="1173"/>
  <c r="AW48" i="1173"/>
  <c r="AV48" i="1173"/>
  <c r="V828" i="1183" l="1"/>
  <c r="AL828" i="1183" s="1"/>
  <c r="W828" i="1183"/>
  <c r="AM828" i="1183"/>
  <c r="X828" i="1183"/>
  <c r="V829" i="1183"/>
  <c r="AM829" i="1183"/>
  <c r="AL829" i="1183"/>
  <c r="W829" i="1183"/>
  <c r="X829" i="1183"/>
  <c r="AD829" i="1183"/>
  <c r="AC830" i="1183"/>
  <c r="AD830" i="1183" s="1"/>
  <c r="AA830" i="1183"/>
  <c r="AB830" i="1183"/>
  <c r="AQ832" i="1183"/>
  <c r="Y50" i="1173"/>
  <c r="AR49" i="1173"/>
  <c r="AA805" i="1173"/>
  <c r="AB805" i="1173"/>
  <c r="AC805" i="1173"/>
  <c r="AD805" i="1173" s="1"/>
  <c r="AD804" i="1173"/>
  <c r="AJ50" i="1173"/>
  <c r="L50" i="1173"/>
  <c r="K50" i="1173"/>
  <c r="I50" i="1173" s="1"/>
  <c r="J50" i="1173"/>
  <c r="O50" i="1173"/>
  <c r="Q50" i="1173" s="1"/>
  <c r="P50" i="1173"/>
  <c r="N50" i="1173"/>
  <c r="AQ808" i="1173"/>
  <c r="AT49" i="1173"/>
  <c r="AW49" i="1173"/>
  <c r="AV49" i="1173"/>
  <c r="AX49" i="1173"/>
  <c r="AS49" i="1173"/>
  <c r="AU49" i="1173"/>
  <c r="AC831" i="1183" l="1"/>
  <c r="AA831" i="1183"/>
  <c r="AB831" i="1183"/>
  <c r="R831" i="1183" s="1"/>
  <c r="R830" i="1183"/>
  <c r="AQ833" i="1183"/>
  <c r="AT50" i="1173"/>
  <c r="Y51" i="1173"/>
  <c r="AR50" i="1173"/>
  <c r="AC806" i="1173"/>
  <c r="AB806" i="1173"/>
  <c r="AA806" i="1173"/>
  <c r="AJ51" i="1173"/>
  <c r="O51" i="1173"/>
  <c r="Q51" i="1173" s="1"/>
  <c r="P51" i="1173"/>
  <c r="N51" i="1173"/>
  <c r="L51" i="1173"/>
  <c r="K51" i="1173"/>
  <c r="I51" i="1173" s="1"/>
  <c r="J51" i="1173"/>
  <c r="AQ809" i="1173"/>
  <c r="AX50" i="1173"/>
  <c r="AV50" i="1173"/>
  <c r="AW50" i="1173"/>
  <c r="AS50" i="1173"/>
  <c r="AU50" i="1173"/>
  <c r="A44" i="339"/>
  <c r="A45" i="339" s="1"/>
  <c r="A46" i="339" s="1"/>
  <c r="A47" i="339" s="1"/>
  <c r="A48" i="339" s="1"/>
  <c r="A49" i="339" s="1"/>
  <c r="A50" i="339" s="1"/>
  <c r="A51" i="339" s="1"/>
  <c r="A52" i="339" s="1"/>
  <c r="A53" i="339" s="1"/>
  <c r="A54" i="339" s="1"/>
  <c r="A55" i="339" s="1"/>
  <c r="A56" i="339" s="1"/>
  <c r="A57" i="339" s="1"/>
  <c r="A58" i="339" s="1"/>
  <c r="A59" i="339" s="1"/>
  <c r="A60" i="339" s="1"/>
  <c r="A61" i="339" s="1"/>
  <c r="A62" i="339" s="1"/>
  <c r="A63" i="339" s="1"/>
  <c r="A64" i="339" s="1"/>
  <c r="A65" i="339" s="1"/>
  <c r="A66" i="339" s="1"/>
  <c r="A67" i="339" s="1"/>
  <c r="A68" i="339" s="1"/>
  <c r="A69" i="339" s="1"/>
  <c r="A70" i="339" s="1"/>
  <c r="A71" i="339" s="1"/>
  <c r="A72" i="339" s="1"/>
  <c r="A73" i="339" s="1"/>
  <c r="A74" i="339" s="1"/>
  <c r="A75" i="339" s="1"/>
  <c r="A76" i="339" s="1"/>
  <c r="A77" i="339" s="1"/>
  <c r="A78" i="339" s="1"/>
  <c r="A79" i="339" s="1"/>
  <c r="A80" i="339" s="1"/>
  <c r="A81" i="339" s="1"/>
  <c r="A82" i="339" s="1"/>
  <c r="A83" i="339" s="1"/>
  <c r="A84" i="339" s="1"/>
  <c r="A85" i="339" s="1"/>
  <c r="A86" i="339" s="1"/>
  <c r="A87" i="339" s="1"/>
  <c r="A88" i="339" s="1"/>
  <c r="A89" i="339" s="1"/>
  <c r="A90" i="339" s="1"/>
  <c r="A91" i="339" s="1"/>
  <c r="A92" i="339" s="1"/>
  <c r="A93" i="339" s="1"/>
  <c r="A94" i="339" s="1"/>
  <c r="A95" i="339" s="1"/>
  <c r="A96" i="339" s="1"/>
  <c r="A97" i="339" s="1"/>
  <c r="A98" i="339" s="1"/>
  <c r="A99" i="339" s="1"/>
  <c r="A100" i="339" s="1"/>
  <c r="A101" i="339" s="1"/>
  <c r="A102" i="339" s="1"/>
  <c r="A103" i="339" s="1"/>
  <c r="A104" i="339" s="1"/>
  <c r="A105" i="339" s="1"/>
  <c r="A106" i="339" s="1"/>
  <c r="A107" i="339" s="1"/>
  <c r="A108" i="339" s="1"/>
  <c r="A109" i="339" s="1"/>
  <c r="A110" i="339" s="1"/>
  <c r="A111" i="339" s="1"/>
  <c r="A112" i="339" s="1"/>
  <c r="A113" i="339" s="1"/>
  <c r="A114" i="339" s="1"/>
  <c r="A115" i="339" s="1"/>
  <c r="A116" i="339" s="1"/>
  <c r="A117" i="339" s="1"/>
  <c r="A118" i="339" s="1"/>
  <c r="A119" i="339" s="1"/>
  <c r="A120" i="339" s="1"/>
  <c r="A121" i="339" s="1"/>
  <c r="A122" i="339" s="1"/>
  <c r="A123" i="339" s="1"/>
  <c r="A124" i="339" s="1"/>
  <c r="A125" i="339" s="1"/>
  <c r="A126" i="339" s="1"/>
  <c r="A127" i="339" s="1"/>
  <c r="A128" i="339" s="1"/>
  <c r="A129" i="339" s="1"/>
  <c r="A130" i="339" s="1"/>
  <c r="A131" i="339" s="1"/>
  <c r="A132" i="339" s="1"/>
  <c r="A133" i="339" s="1"/>
  <c r="A134" i="339" s="1"/>
  <c r="A135" i="339" s="1"/>
  <c r="A136" i="339" s="1"/>
  <c r="A137" i="339" s="1"/>
  <c r="A138" i="339" s="1"/>
  <c r="A139" i="339" s="1"/>
  <c r="A140" i="339" s="1"/>
  <c r="A141" i="339" s="1"/>
  <c r="A142" i="339" s="1"/>
  <c r="A143" i="339" s="1"/>
  <c r="A144" i="339" s="1"/>
  <c r="A145" i="339" s="1"/>
  <c r="A146" i="339" s="1"/>
  <c r="A147" i="339" s="1"/>
  <c r="A148" i="339" s="1"/>
  <c r="A149" i="339" s="1"/>
  <c r="A150" i="339" s="1"/>
  <c r="A151" i="339" s="1"/>
  <c r="A152" i="339" s="1"/>
  <c r="A153" i="339" s="1"/>
  <c r="A154" i="339" s="1"/>
  <c r="A155" i="339" s="1"/>
  <c r="A156" i="339" s="1"/>
  <c r="A157" i="339" s="1"/>
  <c r="A158" i="339" s="1"/>
  <c r="A159" i="339" s="1"/>
  <c r="A160" i="339" s="1"/>
  <c r="A161" i="339" s="1"/>
  <c r="A162" i="339" s="1"/>
  <c r="A163" i="339" s="1"/>
  <c r="A164" i="339" s="1"/>
  <c r="A165" i="339" s="1"/>
  <c r="A166" i="339" s="1"/>
  <c r="A167" i="339" s="1"/>
  <c r="A168" i="339" s="1"/>
  <c r="A169" i="339" s="1"/>
  <c r="A170" i="339" s="1"/>
  <c r="A171" i="339" s="1"/>
  <c r="A172" i="339" s="1"/>
  <c r="A173" i="339" s="1"/>
  <c r="A174" i="339" s="1"/>
  <c r="A175" i="339" s="1"/>
  <c r="A176" i="339" s="1"/>
  <c r="A177" i="339" s="1"/>
  <c r="A178" i="339" s="1"/>
  <c r="A179" i="339" s="1"/>
  <c r="A180" i="339" s="1"/>
  <c r="A181" i="339" s="1"/>
  <c r="A182" i="339" s="1"/>
  <c r="A183" i="339" s="1"/>
  <c r="A184" i="339" s="1"/>
  <c r="A185" i="339" s="1"/>
  <c r="A186" i="339" s="1"/>
  <c r="A187" i="339" s="1"/>
  <c r="A188" i="339" s="1"/>
  <c r="A189" i="339" s="1"/>
  <c r="A190" i="339" s="1"/>
  <c r="A191" i="339" s="1"/>
  <c r="A192" i="339" s="1"/>
  <c r="A193" i="339" s="1"/>
  <c r="A194" i="339" s="1"/>
  <c r="A195" i="339" s="1"/>
  <c r="A196" i="339" s="1"/>
  <c r="A197" i="339" s="1"/>
  <c r="A198" i="339" s="1"/>
  <c r="A199" i="339" s="1"/>
  <c r="A200" i="339" s="1"/>
  <c r="A201" i="339" s="1"/>
  <c r="A202" i="339" s="1"/>
  <c r="A203" i="339" s="1"/>
  <c r="A204" i="339" s="1"/>
  <c r="A205" i="339" s="1"/>
  <c r="A206" i="339" s="1"/>
  <c r="A207" i="339" s="1"/>
  <c r="A208" i="339" s="1"/>
  <c r="A209" i="339" s="1"/>
  <c r="A210" i="339" s="1"/>
  <c r="A211" i="339" s="1"/>
  <c r="A212" i="339" s="1"/>
  <c r="A213" i="339" s="1"/>
  <c r="A214" i="339" s="1"/>
  <c r="A215" i="339" s="1"/>
  <c r="A216" i="339" s="1"/>
  <c r="A217" i="339" s="1"/>
  <c r="A218" i="339" s="1"/>
  <c r="A219" i="339" s="1"/>
  <c r="A220" i="339" s="1"/>
  <c r="A221" i="339" s="1"/>
  <c r="A222" i="339" s="1"/>
  <c r="A223" i="339" s="1"/>
  <c r="A224" i="339" s="1"/>
  <c r="A225" i="339" s="1"/>
  <c r="A226" i="339" s="1"/>
  <c r="A227" i="339" s="1"/>
  <c r="A228" i="339" s="1"/>
  <c r="A229" i="339" s="1"/>
  <c r="A230" i="339" s="1"/>
  <c r="A231" i="339" s="1"/>
  <c r="A232" i="339" s="1"/>
  <c r="A233" i="339" s="1"/>
  <c r="A234" i="339" s="1"/>
  <c r="A235" i="339" s="1"/>
  <c r="A236" i="339" s="1"/>
  <c r="A237" i="339" s="1"/>
  <c r="A238" i="339" s="1"/>
  <c r="A239" i="339" s="1"/>
  <c r="A240" i="339" s="1"/>
  <c r="A241" i="339" s="1"/>
  <c r="A242" i="339" s="1"/>
  <c r="A243" i="339" s="1"/>
  <c r="A244" i="339" s="1"/>
  <c r="A245" i="339" s="1"/>
  <c r="A246" i="339" s="1"/>
  <c r="A247" i="339" s="1"/>
  <c r="A248" i="339" s="1"/>
  <c r="A249" i="339" s="1"/>
  <c r="A250" i="339" s="1"/>
  <c r="A251" i="339" s="1"/>
  <c r="A252" i="339" s="1"/>
  <c r="A253" i="339" s="1"/>
  <c r="A254" i="339" s="1"/>
  <c r="A255" i="339" s="1"/>
  <c r="A256" i="339" s="1"/>
  <c r="A257" i="339" s="1"/>
  <c r="A258" i="339" s="1"/>
  <c r="A259" i="339" s="1"/>
  <c r="A260" i="339" s="1"/>
  <c r="A261" i="339" s="1"/>
  <c r="A262" i="339" s="1"/>
  <c r="A263" i="339" s="1"/>
  <c r="A264" i="339" s="1"/>
  <c r="A265" i="339" s="1"/>
  <c r="A266" i="339" s="1"/>
  <c r="A267" i="339" s="1"/>
  <c r="A268" i="339" s="1"/>
  <c r="A269" i="339" s="1"/>
  <c r="A270" i="339" s="1"/>
  <c r="A271" i="339" s="1"/>
  <c r="A272" i="339" s="1"/>
  <c r="A273" i="339" s="1"/>
  <c r="A274" i="339" s="1"/>
  <c r="A275" i="339" s="1"/>
  <c r="A276" i="339" s="1"/>
  <c r="A277" i="339" s="1"/>
  <c r="A278" i="339" s="1"/>
  <c r="A279" i="339" s="1"/>
  <c r="A280" i="339" s="1"/>
  <c r="A281" i="339" s="1"/>
  <c r="A282" i="339" s="1"/>
  <c r="A283" i="339" s="1"/>
  <c r="A284" i="339" s="1"/>
  <c r="A285" i="339" s="1"/>
  <c r="A286" i="339" s="1"/>
  <c r="A287" i="339" s="1"/>
  <c r="A288" i="339" s="1"/>
  <c r="A289" i="339" s="1"/>
  <c r="A290" i="339" s="1"/>
  <c r="A291" i="339" s="1"/>
  <c r="A292" i="339" s="1"/>
  <c r="A293" i="339" s="1"/>
  <c r="A294" i="339" s="1"/>
  <c r="A295" i="339" s="1"/>
  <c r="A296" i="339" s="1"/>
  <c r="A297" i="339" s="1"/>
  <c r="A298" i="339" s="1"/>
  <c r="A299" i="339" s="1"/>
  <c r="A300" i="339" s="1"/>
  <c r="A301" i="339" s="1"/>
  <c r="A302" i="339" s="1"/>
  <c r="A303" i="339" s="1"/>
  <c r="A304" i="339" s="1"/>
  <c r="A305" i="339" s="1"/>
  <c r="A306" i="339" s="1"/>
  <c r="A307" i="339" s="1"/>
  <c r="A308" i="339" s="1"/>
  <c r="A309" i="339" s="1"/>
  <c r="A310" i="339" s="1"/>
  <c r="A311" i="339" s="1"/>
  <c r="A312" i="339" s="1"/>
  <c r="A313" i="339" s="1"/>
  <c r="A314" i="339" s="1"/>
  <c r="A315" i="339" s="1"/>
  <c r="A316" i="339" s="1"/>
  <c r="A317" i="339" s="1"/>
  <c r="A318" i="339" s="1"/>
  <c r="A319" i="339" s="1"/>
  <c r="A320" i="339" s="1"/>
  <c r="A321" i="339" s="1"/>
  <c r="A322" i="339" s="1"/>
  <c r="A323" i="339" s="1"/>
  <c r="A324" i="339" s="1"/>
  <c r="A325" i="339" s="1"/>
  <c r="A326" i="339" s="1"/>
  <c r="A327" i="339" s="1"/>
  <c r="A328" i="339" s="1"/>
  <c r="A329" i="339" s="1"/>
  <c r="A330" i="339" s="1"/>
  <c r="A331" i="339" s="1"/>
  <c r="A332" i="339" s="1"/>
  <c r="A333" i="339" s="1"/>
  <c r="A334" i="339" s="1"/>
  <c r="A335" i="339" s="1"/>
  <c r="A336" i="339" s="1"/>
  <c r="A337" i="339" s="1"/>
  <c r="A338" i="339" s="1"/>
  <c r="A339" i="339" s="1"/>
  <c r="A340" i="339" s="1"/>
  <c r="A341" i="339" s="1"/>
  <c r="A342" i="339" s="1"/>
  <c r="A343" i="339" s="1"/>
  <c r="A344" i="339" s="1"/>
  <c r="A345" i="339" s="1"/>
  <c r="A346" i="339" s="1"/>
  <c r="A347" i="339" s="1"/>
  <c r="A348" i="339" s="1"/>
  <c r="A349" i="339" s="1"/>
  <c r="A350" i="339" s="1"/>
  <c r="A351" i="339" s="1"/>
  <c r="A352" i="339" s="1"/>
  <c r="A353" i="339" s="1"/>
  <c r="A354" i="339" s="1"/>
  <c r="A355" i="339" s="1"/>
  <c r="A356" i="339" s="1"/>
  <c r="A357" i="339" s="1"/>
  <c r="A358" i="339" s="1"/>
  <c r="A359" i="339" s="1"/>
  <c r="A360" i="339" s="1"/>
  <c r="A361" i="339" s="1"/>
  <c r="A362" i="339" s="1"/>
  <c r="A363" i="339" s="1"/>
  <c r="A364" i="339" s="1"/>
  <c r="A365" i="339" s="1"/>
  <c r="A366" i="339" s="1"/>
  <c r="A367" i="339" s="1"/>
  <c r="A368" i="339" s="1"/>
  <c r="A369" i="339" s="1"/>
  <c r="A370" i="339" s="1"/>
  <c r="A371" i="339" s="1"/>
  <c r="A372" i="339" s="1"/>
  <c r="A373" i="339" s="1"/>
  <c r="A374" i="339" s="1"/>
  <c r="A375" i="339" s="1"/>
  <c r="A376" i="339" s="1"/>
  <c r="A377" i="339" s="1"/>
  <c r="A378" i="339" s="1"/>
  <c r="A379" i="339" s="1"/>
  <c r="A380" i="339" s="1"/>
  <c r="A381" i="339" s="1"/>
  <c r="A382" i="339" s="1"/>
  <c r="A383" i="339" s="1"/>
  <c r="A384" i="339" s="1"/>
  <c r="A385" i="339" s="1"/>
  <c r="A386" i="339" s="1"/>
  <c r="A387" i="339" s="1"/>
  <c r="A388" i="339" s="1"/>
  <c r="A389" i="339" s="1"/>
  <c r="A390" i="339" s="1"/>
  <c r="A391" i="339" s="1"/>
  <c r="A392" i="339" s="1"/>
  <c r="A393" i="339" s="1"/>
  <c r="A394" i="339" s="1"/>
  <c r="A395" i="339" s="1"/>
  <c r="A396" i="339" s="1"/>
  <c r="A397" i="339" s="1"/>
  <c r="A398" i="339" s="1"/>
  <c r="A399" i="339" s="1"/>
  <c r="A400" i="339" s="1"/>
  <c r="A401" i="339" s="1"/>
  <c r="A402" i="339" s="1"/>
  <c r="A403" i="339" s="1"/>
  <c r="A404" i="339" s="1"/>
  <c r="A405" i="339" s="1"/>
  <c r="A406" i="339" s="1"/>
  <c r="A407" i="339" s="1"/>
  <c r="A408" i="339" s="1"/>
  <c r="A409" i="339" s="1"/>
  <c r="A410" i="339" s="1"/>
  <c r="A411" i="339" s="1"/>
  <c r="A412" i="339" s="1"/>
  <c r="A413" i="339" s="1"/>
  <c r="A414" i="339" s="1"/>
  <c r="A415" i="339" s="1"/>
  <c r="A416" i="339" s="1"/>
  <c r="A417" i="339" s="1"/>
  <c r="A418" i="339" s="1"/>
  <c r="A419" i="339" s="1"/>
  <c r="A420" i="339" s="1"/>
  <c r="A421" i="339" s="1"/>
  <c r="A422" i="339" s="1"/>
  <c r="A423" i="339" s="1"/>
  <c r="A424" i="339" s="1"/>
  <c r="A425" i="339" s="1"/>
  <c r="A426" i="339" s="1"/>
  <c r="A427" i="339" s="1"/>
  <c r="A428" i="339" s="1"/>
  <c r="A429" i="339" s="1"/>
  <c r="A430" i="339" s="1"/>
  <c r="A431" i="339" s="1"/>
  <c r="A432" i="339" s="1"/>
  <c r="A433" i="339" s="1"/>
  <c r="A434" i="339" s="1"/>
  <c r="A435" i="339" s="1"/>
  <c r="A436" i="339" s="1"/>
  <c r="A437" i="339" s="1"/>
  <c r="A438" i="339" s="1"/>
  <c r="A439" i="339" s="1"/>
  <c r="A440" i="339" s="1"/>
  <c r="A441" i="339" s="1"/>
  <c r="A442" i="339" s="1"/>
  <c r="A443" i="339" s="1"/>
  <c r="A444" i="339" s="1"/>
  <c r="A445" i="339" s="1"/>
  <c r="A446" i="339" s="1"/>
  <c r="A447" i="339" s="1"/>
  <c r="A448" i="339" s="1"/>
  <c r="A449" i="339" s="1"/>
  <c r="A450" i="339" s="1"/>
  <c r="A451" i="339" s="1"/>
  <c r="A452" i="339" s="1"/>
  <c r="A453" i="339" s="1"/>
  <c r="A454" i="339" s="1"/>
  <c r="A455" i="339" s="1"/>
  <c r="A456" i="339" s="1"/>
  <c r="A457" i="339" s="1"/>
  <c r="A458" i="339" s="1"/>
  <c r="A459" i="339" s="1"/>
  <c r="A460" i="339" s="1"/>
  <c r="A461" i="339" s="1"/>
  <c r="A462" i="339" s="1"/>
  <c r="A463" i="339" s="1"/>
  <c r="A464" i="339" s="1"/>
  <c r="A465" i="339" s="1"/>
  <c r="A466" i="339" s="1"/>
  <c r="A467" i="339" s="1"/>
  <c r="A468" i="339" s="1"/>
  <c r="A469" i="339" s="1"/>
  <c r="A470" i="339" s="1"/>
  <c r="A471" i="339" s="1"/>
  <c r="A472" i="339" s="1"/>
  <c r="A473" i="339" s="1"/>
  <c r="A474" i="339" s="1"/>
  <c r="A475" i="339" s="1"/>
  <c r="A476" i="339" s="1"/>
  <c r="A477" i="339" s="1"/>
  <c r="A478" i="339" s="1"/>
  <c r="A479" i="339" s="1"/>
  <c r="A480" i="339" s="1"/>
  <c r="A481" i="339" s="1"/>
  <c r="A482" i="339" s="1"/>
  <c r="A483" i="339" s="1"/>
  <c r="A484" i="339" s="1"/>
  <c r="A485" i="339" s="1"/>
  <c r="A486" i="339" s="1"/>
  <c r="A487" i="339" s="1"/>
  <c r="A488" i="339" s="1"/>
  <c r="A489" i="339" s="1"/>
  <c r="A490" i="339" s="1"/>
  <c r="A491" i="339" s="1"/>
  <c r="A492" i="339" s="1"/>
  <c r="A493" i="339" s="1"/>
  <c r="A494" i="339" s="1"/>
  <c r="A495" i="339" s="1"/>
  <c r="A496" i="339" s="1"/>
  <c r="A497" i="339" s="1"/>
  <c r="A498" i="339" s="1"/>
  <c r="A499" i="339" s="1"/>
  <c r="A500" i="339" s="1"/>
  <c r="A501" i="339" s="1"/>
  <c r="A502" i="339" s="1"/>
  <c r="A503" i="339" s="1"/>
  <c r="A504" i="339" s="1"/>
  <c r="A505" i="339" s="1"/>
  <c r="A506" i="339" s="1"/>
  <c r="A507" i="339" s="1"/>
  <c r="A508" i="339" s="1"/>
  <c r="A509" i="339" s="1"/>
  <c r="A510" i="339" s="1"/>
  <c r="A511" i="339" s="1"/>
  <c r="A512" i="339" s="1"/>
  <c r="A513" i="339" s="1"/>
  <c r="A514" i="339" s="1"/>
  <c r="A515" i="339" s="1"/>
  <c r="A516" i="339" s="1"/>
  <c r="A517" i="339" s="1"/>
  <c r="A518" i="339" s="1"/>
  <c r="A519" i="339" s="1"/>
  <c r="A520" i="339" s="1"/>
  <c r="A521" i="339" s="1"/>
  <c r="A522" i="339" s="1"/>
  <c r="A523" i="339" s="1"/>
  <c r="A524" i="339" s="1"/>
  <c r="A525" i="339" s="1"/>
  <c r="A526" i="339" s="1"/>
  <c r="A527" i="339" s="1"/>
  <c r="A528" i="339" s="1"/>
  <c r="A529" i="339" s="1"/>
  <c r="A530" i="339" s="1"/>
  <c r="A531" i="339" s="1"/>
  <c r="A532" i="339" s="1"/>
  <c r="A533" i="339" s="1"/>
  <c r="A534" i="339" s="1"/>
  <c r="A535" i="339" s="1"/>
  <c r="A536" i="339" s="1"/>
  <c r="A537" i="339" s="1"/>
  <c r="A538" i="339" s="1"/>
  <c r="A539" i="339" s="1"/>
  <c r="A540" i="339" s="1"/>
  <c r="A541" i="339" s="1"/>
  <c r="A542" i="339" s="1"/>
  <c r="A543" i="339" s="1"/>
  <c r="A544" i="339" s="1"/>
  <c r="A545" i="339" s="1"/>
  <c r="A546" i="339" s="1"/>
  <c r="A547" i="339" s="1"/>
  <c r="A548" i="339" s="1"/>
  <c r="A549" i="339" s="1"/>
  <c r="A550" i="339" s="1"/>
  <c r="A551" i="339" s="1"/>
  <c r="A552" i="339" s="1"/>
  <c r="A553" i="339" s="1"/>
  <c r="A554" i="339" s="1"/>
  <c r="A555" i="339" s="1"/>
  <c r="A556" i="339" s="1"/>
  <c r="A557" i="339" s="1"/>
  <c r="A558" i="339" s="1"/>
  <c r="A559" i="339" s="1"/>
  <c r="A560" i="339" s="1"/>
  <c r="A561" i="339" s="1"/>
  <c r="A562" i="339" s="1"/>
  <c r="A563" i="339" s="1"/>
  <c r="A564" i="339" s="1"/>
  <c r="A565" i="339" s="1"/>
  <c r="A566" i="339" s="1"/>
  <c r="A567" i="339" s="1"/>
  <c r="A568" i="339" s="1"/>
  <c r="A569" i="339" s="1"/>
  <c r="A570" i="339" s="1"/>
  <c r="A571" i="339" s="1"/>
  <c r="A572" i="339" s="1"/>
  <c r="A573" i="339" s="1"/>
  <c r="A574" i="339" s="1"/>
  <c r="A575" i="339" s="1"/>
  <c r="A576" i="339" s="1"/>
  <c r="A577" i="339" s="1"/>
  <c r="A578" i="339" s="1"/>
  <c r="A579" i="339" s="1"/>
  <c r="A580" i="339" s="1"/>
  <c r="A581" i="339" s="1"/>
  <c r="A582" i="339" s="1"/>
  <c r="A583" i="339" s="1"/>
  <c r="A584" i="339" s="1"/>
  <c r="A585" i="339" s="1"/>
  <c r="A586" i="339" s="1"/>
  <c r="A587" i="339" s="1"/>
  <c r="A588" i="339" s="1"/>
  <c r="A589" i="339" s="1"/>
  <c r="A590" i="339" s="1"/>
  <c r="A591" i="339" s="1"/>
  <c r="A592" i="339" s="1"/>
  <c r="A593" i="339" s="1"/>
  <c r="A594" i="339" s="1"/>
  <c r="A595" i="339" s="1"/>
  <c r="A596" i="339" s="1"/>
  <c r="A597" i="339" s="1"/>
  <c r="A598" i="339" s="1"/>
  <c r="A599" i="339" s="1"/>
  <c r="A600" i="339" s="1"/>
  <c r="A601" i="339" s="1"/>
  <c r="A602" i="339" s="1"/>
  <c r="A603" i="339" s="1"/>
  <c r="A604" i="339" s="1"/>
  <c r="A605" i="339" s="1"/>
  <c r="A606" i="339" s="1"/>
  <c r="A607" i="339" s="1"/>
  <c r="A608" i="339" s="1"/>
  <c r="A609" i="339" s="1"/>
  <c r="A610" i="339" s="1"/>
  <c r="A611" i="339" s="1"/>
  <c r="A612" i="339" s="1"/>
  <c r="A613" i="339" s="1"/>
  <c r="A614" i="339" s="1"/>
  <c r="A615" i="339" s="1"/>
  <c r="A616" i="339" s="1"/>
  <c r="A617" i="339" s="1"/>
  <c r="A618" i="339" s="1"/>
  <c r="A619" i="339" s="1"/>
  <c r="A620" i="339" s="1"/>
  <c r="A621" i="339" s="1"/>
  <c r="A622" i="339" s="1"/>
  <c r="A623" i="339" s="1"/>
  <c r="A624" i="339" s="1"/>
  <c r="A625" i="339" s="1"/>
  <c r="A626" i="339" s="1"/>
  <c r="A627" i="339" s="1"/>
  <c r="A628" i="339" s="1"/>
  <c r="A629" i="339" s="1"/>
  <c r="A630" i="339" s="1"/>
  <c r="A631" i="339" s="1"/>
  <c r="A632" i="339" s="1"/>
  <c r="A633" i="339" s="1"/>
  <c r="A634" i="339" s="1"/>
  <c r="A635" i="339" s="1"/>
  <c r="A636" i="339" s="1"/>
  <c r="A637" i="339" s="1"/>
  <c r="A638" i="339" s="1"/>
  <c r="A639" i="339" s="1"/>
  <c r="A640" i="339" s="1"/>
  <c r="A641" i="339" s="1"/>
  <c r="A642" i="339" s="1"/>
  <c r="A643" i="339" s="1"/>
  <c r="A644" i="339" s="1"/>
  <c r="A645" i="339" s="1"/>
  <c r="A646" i="339" s="1"/>
  <c r="A647" i="339" s="1"/>
  <c r="A648" i="339" s="1"/>
  <c r="A649" i="339" s="1"/>
  <c r="A650" i="339" s="1"/>
  <c r="A651" i="339" s="1"/>
  <c r="A652" i="339" s="1"/>
  <c r="A653" i="339" s="1"/>
  <c r="A654" i="339" s="1"/>
  <c r="A655" i="339" s="1"/>
  <c r="A656" i="339" s="1"/>
  <c r="A657" i="339" s="1"/>
  <c r="A658" i="339" s="1"/>
  <c r="A659" i="339" s="1"/>
  <c r="A660" i="339" s="1"/>
  <c r="A661" i="339" s="1"/>
  <c r="A662" i="339" s="1"/>
  <c r="A663" i="339" s="1"/>
  <c r="A664" i="339" s="1"/>
  <c r="A665" i="339" s="1"/>
  <c r="A666" i="339" s="1"/>
  <c r="A667" i="339" s="1"/>
  <c r="A668" i="339" s="1"/>
  <c r="A669" i="339" s="1"/>
  <c r="A670" i="339" s="1"/>
  <c r="A671" i="339" s="1"/>
  <c r="A672" i="339" s="1"/>
  <c r="A673" i="339" s="1"/>
  <c r="A674" i="339" s="1"/>
  <c r="A675" i="339" s="1"/>
  <c r="A676" i="339" s="1"/>
  <c r="A677" i="339" s="1"/>
  <c r="A678" i="339" s="1"/>
  <c r="A679" i="339" s="1"/>
  <c r="A680" i="339" s="1"/>
  <c r="A681" i="339" s="1"/>
  <c r="A682" i="339" s="1"/>
  <c r="A683" i="339" s="1"/>
  <c r="A684" i="339" s="1"/>
  <c r="A685" i="339" s="1"/>
  <c r="A686" i="339" s="1"/>
  <c r="A687" i="339" s="1"/>
  <c r="A688" i="339" s="1"/>
  <c r="A689" i="339" s="1"/>
  <c r="A690" i="339" s="1"/>
  <c r="A691" i="339" s="1"/>
  <c r="A692" i="339" s="1"/>
  <c r="A693" i="339" s="1"/>
  <c r="A694" i="339" s="1"/>
  <c r="A695" i="339" s="1"/>
  <c r="A696" i="339" s="1"/>
  <c r="A697" i="339" s="1"/>
  <c r="A698" i="339" s="1"/>
  <c r="A699" i="339" s="1"/>
  <c r="A700" i="339" s="1"/>
  <c r="A701" i="339" s="1"/>
  <c r="A702" i="339" s="1"/>
  <c r="A703" i="339" s="1"/>
  <c r="A704" i="339" s="1"/>
  <c r="A705" i="339" s="1"/>
  <c r="A706" i="339" s="1"/>
  <c r="A707" i="339" s="1"/>
  <c r="A708" i="339" s="1"/>
  <c r="A709" i="339" s="1"/>
  <c r="A710" i="339" s="1"/>
  <c r="A711" i="339" s="1"/>
  <c r="A712" i="339" s="1"/>
  <c r="A713" i="339" s="1"/>
  <c r="A714" i="339" s="1"/>
  <c r="A715" i="339" s="1"/>
  <c r="A716" i="339" s="1"/>
  <c r="A717" i="339" s="1"/>
  <c r="A718" i="339" s="1"/>
  <c r="A719" i="339" s="1"/>
  <c r="A720" i="339" s="1"/>
  <c r="A721" i="339" s="1"/>
  <c r="A722" i="339" s="1"/>
  <c r="A723" i="339" s="1"/>
  <c r="A724" i="339" s="1"/>
  <c r="A725" i="339" s="1"/>
  <c r="A726" i="339" s="1"/>
  <c r="A727" i="339" s="1"/>
  <c r="A728" i="339" s="1"/>
  <c r="A729" i="339" s="1"/>
  <c r="A730" i="339" s="1"/>
  <c r="A731" i="339" s="1"/>
  <c r="A732" i="339" s="1"/>
  <c r="A733" i="339" s="1"/>
  <c r="A734" i="339" s="1"/>
  <c r="A735" i="339" s="1"/>
  <c r="A736" i="339" s="1"/>
  <c r="A737" i="339" s="1"/>
  <c r="A738" i="339" s="1"/>
  <c r="A739" i="339" s="1"/>
  <c r="A740" i="339" s="1"/>
  <c r="A741" i="339" s="1"/>
  <c r="A742" i="339" s="1"/>
  <c r="A743" i="339" s="1"/>
  <c r="A744" i="339" s="1"/>
  <c r="A745" i="339" s="1"/>
  <c r="A746" i="339" s="1"/>
  <c r="A747" i="339" s="1"/>
  <c r="A748" i="339" s="1"/>
  <c r="A749" i="339" s="1"/>
  <c r="A750" i="339" s="1"/>
  <c r="A751" i="339" s="1"/>
  <c r="A752" i="339" s="1"/>
  <c r="A753" i="339" s="1"/>
  <c r="A754" i="339" s="1"/>
  <c r="A755" i="339" s="1"/>
  <c r="A756" i="339" s="1"/>
  <c r="A757" i="339" s="1"/>
  <c r="A758" i="339" s="1"/>
  <c r="A759" i="339" s="1"/>
  <c r="A760" i="339" s="1"/>
  <c r="A761" i="339" s="1"/>
  <c r="A762" i="339" s="1"/>
  <c r="A763" i="339" s="1"/>
  <c r="A764" i="339" s="1"/>
  <c r="A765" i="339" s="1"/>
  <c r="A766" i="339" s="1"/>
  <c r="A767" i="339" s="1"/>
  <c r="A768" i="339" s="1"/>
  <c r="A769" i="339" s="1"/>
  <c r="A770" i="339" s="1"/>
  <c r="A771" i="339" s="1"/>
  <c r="A772" i="339" s="1"/>
  <c r="A773" i="339" s="1"/>
  <c r="A774" i="339" s="1"/>
  <c r="A775" i="339" s="1"/>
  <c r="A776" i="339" s="1"/>
  <c r="A777" i="339" s="1"/>
  <c r="A778" i="339" s="1"/>
  <c r="A779" i="339" s="1"/>
  <c r="A780" i="339" s="1"/>
  <c r="A781" i="339" s="1"/>
  <c r="A782" i="339" s="1"/>
  <c r="A783" i="339" s="1"/>
  <c r="A784" i="339" s="1"/>
  <c r="A785" i="339" s="1"/>
  <c r="A786" i="339" s="1"/>
  <c r="A787" i="339" s="1"/>
  <c r="A788" i="339" s="1"/>
  <c r="A789" i="339" s="1"/>
  <c r="A790" i="339" s="1"/>
  <c r="A791" i="339" s="1"/>
  <c r="A792" i="339" s="1"/>
  <c r="A793" i="339" s="1"/>
  <c r="A794" i="339" s="1"/>
  <c r="A795" i="339" s="1"/>
  <c r="A796" i="339" s="1"/>
  <c r="A797" i="339" s="1"/>
  <c r="A798" i="339" s="1"/>
  <c r="A799" i="339" s="1"/>
  <c r="A800" i="339" s="1"/>
  <c r="A801" i="339" s="1"/>
  <c r="A802" i="339" s="1"/>
  <c r="A803" i="339" s="1"/>
  <c r="A804" i="339" s="1"/>
  <c r="A805" i="339" s="1"/>
  <c r="A806" i="339" s="1"/>
  <c r="A807" i="339" s="1"/>
  <c r="A808" i="339" s="1"/>
  <c r="A809" i="339" s="1"/>
  <c r="A810" i="339" s="1"/>
  <c r="A811" i="339" s="1"/>
  <c r="A812" i="339" s="1"/>
  <c r="A813" i="339" s="1"/>
  <c r="A814" i="339" s="1"/>
  <c r="A815" i="339" s="1"/>
  <c r="A816" i="339" s="1"/>
  <c r="A817" i="339" s="1"/>
  <c r="A818" i="339" s="1"/>
  <c r="A819" i="339" s="1"/>
  <c r="A820" i="339" s="1"/>
  <c r="A821" i="339" s="1"/>
  <c r="A822" i="339" s="1"/>
  <c r="A823" i="339" s="1"/>
  <c r="A824" i="339" s="1"/>
  <c r="A825" i="339" s="1"/>
  <c r="A826" i="339" s="1"/>
  <c r="A827" i="339" s="1"/>
  <c r="A828" i="339" s="1"/>
  <c r="A829" i="339" s="1"/>
  <c r="A830" i="339" s="1"/>
  <c r="A831" i="339" s="1"/>
  <c r="A832" i="339" s="1"/>
  <c r="A833" i="339" s="1"/>
  <c r="A834" i="339" s="1"/>
  <c r="A835" i="339" s="1"/>
  <c r="A836" i="339" s="1"/>
  <c r="A837" i="339" s="1"/>
  <c r="A838" i="339" s="1"/>
  <c r="A839" i="339" s="1"/>
  <c r="A840" i="339" s="1"/>
  <c r="A841" i="339" s="1"/>
  <c r="A842" i="339" s="1"/>
  <c r="A843" i="339" s="1"/>
  <c r="A844" i="339" s="1"/>
  <c r="A845" i="339" s="1"/>
  <c r="A846" i="339" s="1"/>
  <c r="A847" i="339" s="1"/>
  <c r="A848" i="339" s="1"/>
  <c r="A849" i="339" s="1"/>
  <c r="A850" i="339" s="1"/>
  <c r="A851" i="339" s="1"/>
  <c r="A852" i="339" s="1"/>
  <c r="A853" i="339" s="1"/>
  <c r="A854" i="339" s="1"/>
  <c r="A855" i="339" s="1"/>
  <c r="A856" i="339" s="1"/>
  <c r="A857" i="339" s="1"/>
  <c r="A858" i="339" s="1"/>
  <c r="A859" i="339" s="1"/>
  <c r="A860" i="339" s="1"/>
  <c r="A861" i="339" s="1"/>
  <c r="A862" i="339" s="1"/>
  <c r="A863" i="339" s="1"/>
  <c r="A864" i="339" s="1"/>
  <c r="A865" i="339" s="1"/>
  <c r="A866" i="339" s="1"/>
  <c r="A867" i="339" s="1"/>
  <c r="A868" i="339" s="1"/>
  <c r="A869" i="339" s="1"/>
  <c r="A870" i="339" s="1"/>
  <c r="A871" i="339" s="1"/>
  <c r="A872" i="339" s="1"/>
  <c r="A873" i="339" s="1"/>
  <c r="A874" i="339" s="1"/>
  <c r="A875" i="339" s="1"/>
  <c r="A876" i="339" s="1"/>
  <c r="A877" i="339" s="1"/>
  <c r="A878" i="339" s="1"/>
  <c r="A879" i="339" s="1"/>
  <c r="A880" i="339" s="1"/>
  <c r="A881" i="339" s="1"/>
  <c r="A882" i="339" s="1"/>
  <c r="A883" i="339" s="1"/>
  <c r="A884" i="339" s="1"/>
  <c r="A885" i="339" s="1"/>
  <c r="A886" i="339" s="1"/>
  <c r="A887" i="339" s="1"/>
  <c r="A888" i="339" s="1"/>
  <c r="A889" i="339" s="1"/>
  <c r="A890" i="339" s="1"/>
  <c r="A891" i="339" s="1"/>
  <c r="A892" i="339" s="1"/>
  <c r="A893" i="339" s="1"/>
  <c r="A894" i="339" s="1"/>
  <c r="A895" i="339" s="1"/>
  <c r="A896" i="339" s="1"/>
  <c r="A897" i="339" s="1"/>
  <c r="A898" i="339" s="1"/>
  <c r="A899" i="339" s="1"/>
  <c r="A900" i="339" s="1"/>
  <c r="A901" i="339" s="1"/>
  <c r="A902" i="339" s="1"/>
  <c r="A903" i="339" s="1"/>
  <c r="A904" i="339" s="1"/>
  <c r="A905" i="339" s="1"/>
  <c r="A906" i="339" s="1"/>
  <c r="A907" i="339" s="1"/>
  <c r="A908" i="339" s="1"/>
  <c r="A909" i="339" s="1"/>
  <c r="A910" i="339" s="1"/>
  <c r="A911" i="339" s="1"/>
  <c r="A912" i="339" s="1"/>
  <c r="A913" i="339" s="1"/>
  <c r="A914" i="339" s="1"/>
  <c r="A915" i="339" s="1"/>
  <c r="A916" i="339" s="1"/>
  <c r="A917" i="339" s="1"/>
  <c r="A918" i="339" s="1"/>
  <c r="A919" i="339" s="1"/>
  <c r="A920" i="339" s="1"/>
  <c r="A921" i="339" s="1"/>
  <c r="A922" i="339" s="1"/>
  <c r="A923" i="339" s="1"/>
  <c r="A924" i="339" s="1"/>
  <c r="A925" i="339" s="1"/>
  <c r="A926" i="339" s="1"/>
  <c r="A927" i="339" s="1"/>
  <c r="A928" i="339" s="1"/>
  <c r="A929" i="339" s="1"/>
  <c r="A930" i="339" s="1"/>
  <c r="A931" i="339" s="1"/>
  <c r="A932" i="339" s="1"/>
  <c r="A933" i="339" s="1"/>
  <c r="A934" i="339" s="1"/>
  <c r="A935" i="339" s="1"/>
  <c r="A936" i="339" s="1"/>
  <c r="A937" i="339" s="1"/>
  <c r="A938" i="339" s="1"/>
  <c r="A939" i="339" s="1"/>
  <c r="A940" i="339" s="1"/>
  <c r="A941" i="339" s="1"/>
  <c r="A942" i="339" s="1"/>
  <c r="A943" i="339" s="1"/>
  <c r="A944" i="339" s="1"/>
  <c r="A945" i="339" s="1"/>
  <c r="A946" i="339" s="1"/>
  <c r="A947" i="339" s="1"/>
  <c r="A948" i="339" s="1"/>
  <c r="A949" i="339" s="1"/>
  <c r="A950" i="339" s="1"/>
  <c r="A951" i="339" s="1"/>
  <c r="A952" i="339" s="1"/>
  <c r="A953" i="339" s="1"/>
  <c r="A954" i="339" s="1"/>
  <c r="A955" i="339" s="1"/>
  <c r="A956" i="339" s="1"/>
  <c r="A957" i="339" s="1"/>
  <c r="A958" i="339" s="1"/>
  <c r="A959" i="339" s="1"/>
  <c r="A960" i="339" s="1"/>
  <c r="A961" i="339" s="1"/>
  <c r="A962" i="339" s="1"/>
  <c r="A963" i="339" s="1"/>
  <c r="A964" i="339" s="1"/>
  <c r="A965" i="339" s="1"/>
  <c r="A966" i="339" s="1"/>
  <c r="A967" i="339" s="1"/>
  <c r="A968" i="339" s="1"/>
  <c r="A969" i="339" s="1"/>
  <c r="A970" i="339" s="1"/>
  <c r="A971" i="339" s="1"/>
  <c r="A972" i="339" s="1"/>
  <c r="A973" i="339" s="1"/>
  <c r="A974" i="339" s="1"/>
  <c r="A975" i="339" s="1"/>
  <c r="A976" i="339" s="1"/>
  <c r="A977" i="339" s="1"/>
  <c r="A978" i="339" s="1"/>
  <c r="A979" i="339" s="1"/>
  <c r="A980" i="339" s="1"/>
  <c r="A981" i="339" s="1"/>
  <c r="A982" i="339" s="1"/>
  <c r="A983" i="339" s="1"/>
  <c r="A984" i="339" s="1"/>
  <c r="A985" i="339" s="1"/>
  <c r="A986" i="339" s="1"/>
  <c r="A987" i="339" s="1"/>
  <c r="A988" i="339" s="1"/>
  <c r="A989" i="339" s="1"/>
  <c r="A990" i="339" s="1"/>
  <c r="A991" i="339" s="1"/>
  <c r="A992" i="339" s="1"/>
  <c r="A993" i="339" s="1"/>
  <c r="A994" i="339" s="1"/>
  <c r="A995" i="339" s="1"/>
  <c r="A996" i="339" s="1"/>
  <c r="A997" i="339" s="1"/>
  <c r="A998" i="339" s="1"/>
  <c r="A999" i="339" s="1"/>
  <c r="A1000" i="339" s="1"/>
  <c r="A1001" i="339" s="1"/>
  <c r="A1002" i="339" s="1"/>
  <c r="A1003" i="339" s="1"/>
  <c r="V830" i="1183" l="1"/>
  <c r="AL830" i="1183" s="1"/>
  <c r="X830" i="1183"/>
  <c r="W830" i="1183"/>
  <c r="AM830" i="1183"/>
  <c r="X831" i="1183"/>
  <c r="W831" i="1183"/>
  <c r="V831" i="1183"/>
  <c r="AM831" i="1183" s="1"/>
  <c r="AB832" i="1183"/>
  <c r="R832" i="1183" s="1"/>
  <c r="AC832" i="1183"/>
  <c r="AD832" i="1183" s="1"/>
  <c r="AA832" i="1183"/>
  <c r="AD831" i="1183"/>
  <c r="AQ834" i="1183"/>
  <c r="Y52" i="1173"/>
  <c r="AR51" i="1173"/>
  <c r="AT51" i="1173"/>
  <c r="AC807" i="1173"/>
  <c r="AB807" i="1173"/>
  <c r="AA807" i="1173"/>
  <c r="AD806" i="1173"/>
  <c r="AJ52" i="1173"/>
  <c r="K52" i="1173"/>
  <c r="I52" i="1173" s="1"/>
  <c r="P52" i="1173"/>
  <c r="N52" i="1173"/>
  <c r="O52" i="1173"/>
  <c r="Q52" i="1173" s="1"/>
  <c r="L52" i="1173"/>
  <c r="J52" i="1173"/>
  <c r="AQ810" i="1173"/>
  <c r="AS51" i="1173"/>
  <c r="AU51" i="1173"/>
  <c r="AX51" i="1173"/>
  <c r="AV51" i="1173"/>
  <c r="AW51" i="1173"/>
  <c r="V832" i="1183" l="1"/>
  <c r="AL832" i="1183" s="1"/>
  <c r="AM832" i="1183"/>
  <c r="W832" i="1183"/>
  <c r="X832" i="1183"/>
  <c r="AB833" i="1183"/>
  <c r="AA833" i="1183"/>
  <c r="AC833" i="1183"/>
  <c r="AD833" i="1183" s="1"/>
  <c r="AL831" i="1183"/>
  <c r="AQ835" i="1183"/>
  <c r="Y53" i="1173"/>
  <c r="AR52" i="1173"/>
  <c r="AT52" i="1173"/>
  <c r="AC808" i="1173"/>
  <c r="AB808" i="1173"/>
  <c r="AA808" i="1173"/>
  <c r="AD807" i="1173"/>
  <c r="AJ53" i="1173"/>
  <c r="P53" i="1173"/>
  <c r="J53" i="1173"/>
  <c r="K53" i="1173"/>
  <c r="I53" i="1173" s="1"/>
  <c r="O53" i="1173"/>
  <c r="Q53" i="1173" s="1"/>
  <c r="N53" i="1173"/>
  <c r="L53" i="1173"/>
  <c r="AQ811" i="1173"/>
  <c r="AU52" i="1173"/>
  <c r="AS52" i="1173"/>
  <c r="AX52" i="1173"/>
  <c r="AW52" i="1173"/>
  <c r="AV52" i="1173"/>
  <c r="AB834" i="1183" l="1"/>
  <c r="AC834" i="1183"/>
  <c r="AD834" i="1183" s="1"/>
  <c r="AA834" i="1183"/>
  <c r="R833" i="1183"/>
  <c r="AQ836" i="1183"/>
  <c r="Y54" i="1173"/>
  <c r="AR53" i="1173"/>
  <c r="AB809" i="1173"/>
  <c r="AC809" i="1173"/>
  <c r="AA809" i="1173"/>
  <c r="AD808" i="1173"/>
  <c r="AQ812" i="1173"/>
  <c r="AJ54" i="1173"/>
  <c r="O54" i="1173"/>
  <c r="Q54" i="1173" s="1"/>
  <c r="J54" i="1173"/>
  <c r="P54" i="1173"/>
  <c r="N54" i="1173"/>
  <c r="L54" i="1173"/>
  <c r="K54" i="1173"/>
  <c r="I54" i="1173" s="1"/>
  <c r="AT53" i="1173"/>
  <c r="AV53" i="1173"/>
  <c r="AW53" i="1173"/>
  <c r="AX53" i="1173"/>
  <c r="AS53" i="1173"/>
  <c r="AU53" i="1173"/>
  <c r="V833" i="1183" l="1"/>
  <c r="AM833" i="1183" s="1"/>
  <c r="W833" i="1183"/>
  <c r="X833" i="1183"/>
  <c r="AL833" i="1183"/>
  <c r="AC835" i="1183"/>
  <c r="AB835" i="1183"/>
  <c r="R835" i="1183" s="1"/>
  <c r="AA835" i="1183"/>
  <c r="R834" i="1183"/>
  <c r="AQ837" i="1183"/>
  <c r="AD809" i="1173"/>
  <c r="Y55" i="1173"/>
  <c r="AR54" i="1173"/>
  <c r="AB810" i="1173"/>
  <c r="AC810" i="1173"/>
  <c r="AA810" i="1173"/>
  <c r="AT54" i="1173"/>
  <c r="AJ55" i="1173"/>
  <c r="N55" i="1173"/>
  <c r="K55" i="1173"/>
  <c r="I55" i="1173" s="1"/>
  <c r="P55" i="1173"/>
  <c r="O55" i="1173"/>
  <c r="Q55" i="1173" s="1"/>
  <c r="J55" i="1173"/>
  <c r="L55" i="1173"/>
  <c r="AQ813" i="1173"/>
  <c r="AX54" i="1173"/>
  <c r="AW54" i="1173"/>
  <c r="AV54" i="1173"/>
  <c r="AS54" i="1173"/>
  <c r="AU54" i="1173"/>
  <c r="W835" i="1183" l="1"/>
  <c r="X835" i="1183"/>
  <c r="V835" i="1183"/>
  <c r="AL835" i="1183" s="1"/>
  <c r="AD835" i="1183"/>
  <c r="V834" i="1183"/>
  <c r="AL834" i="1183" s="1"/>
  <c r="X834" i="1183"/>
  <c r="W834" i="1183"/>
  <c r="AM834" i="1183"/>
  <c r="AB836" i="1183"/>
  <c r="R836" i="1183" s="1"/>
  <c r="AA836" i="1183"/>
  <c r="AC836" i="1183"/>
  <c r="AQ838" i="1183"/>
  <c r="AD810" i="1173"/>
  <c r="Y56" i="1173"/>
  <c r="AR55" i="1173"/>
  <c r="AC811" i="1173"/>
  <c r="AB811" i="1173"/>
  <c r="AA811" i="1173"/>
  <c r="AT55" i="1173"/>
  <c r="AJ56" i="1173"/>
  <c r="K56" i="1173"/>
  <c r="I56" i="1173" s="1"/>
  <c r="J56" i="1173"/>
  <c r="P56" i="1173"/>
  <c r="O56" i="1173"/>
  <c r="Q56" i="1173" s="1"/>
  <c r="N56" i="1173"/>
  <c r="L56" i="1173"/>
  <c r="AQ814" i="1173"/>
  <c r="AS55" i="1173"/>
  <c r="AU55" i="1173"/>
  <c r="AX55" i="1173"/>
  <c r="AW55" i="1173"/>
  <c r="AV55" i="1173"/>
  <c r="AB837" i="1183" l="1"/>
  <c r="AC837" i="1183"/>
  <c r="AD837" i="1183" s="1"/>
  <c r="AA837" i="1183"/>
  <c r="V836" i="1183"/>
  <c r="AM836" i="1183" s="1"/>
  <c r="W836" i="1183"/>
  <c r="X836" i="1183"/>
  <c r="AL836" i="1183"/>
  <c r="AM835" i="1183"/>
  <c r="AD836" i="1183"/>
  <c r="AQ839" i="1183"/>
  <c r="Y57" i="1173"/>
  <c r="AR56" i="1173"/>
  <c r="AB812" i="1173"/>
  <c r="AC812" i="1173"/>
  <c r="AD812" i="1173" s="1"/>
  <c r="AA812" i="1173"/>
  <c r="AD811" i="1173"/>
  <c r="AJ57" i="1173"/>
  <c r="P57" i="1173"/>
  <c r="N57" i="1173"/>
  <c r="L57" i="1173"/>
  <c r="O57" i="1173"/>
  <c r="Q57" i="1173" s="1"/>
  <c r="K57" i="1173"/>
  <c r="I57" i="1173" s="1"/>
  <c r="J57" i="1173"/>
  <c r="AQ815" i="1173"/>
  <c r="AT56" i="1173"/>
  <c r="AW56" i="1173"/>
  <c r="AV56" i="1173"/>
  <c r="AX56" i="1173"/>
  <c r="AS56" i="1173"/>
  <c r="AU56" i="1173"/>
  <c r="AA838" i="1183" l="1"/>
  <c r="AC838" i="1183"/>
  <c r="AB838" i="1183"/>
  <c r="R838" i="1183" s="1"/>
  <c r="R837" i="1183"/>
  <c r="AQ840" i="1183"/>
  <c r="AT57" i="1173"/>
  <c r="Y58" i="1173"/>
  <c r="AR57" i="1173"/>
  <c r="AA813" i="1173"/>
  <c r="AC813" i="1173"/>
  <c r="AB813" i="1173"/>
  <c r="AQ816" i="1173"/>
  <c r="AJ58" i="1173"/>
  <c r="J58" i="1173"/>
  <c r="P58" i="1173"/>
  <c r="N58" i="1173"/>
  <c r="O58" i="1173"/>
  <c r="Q58" i="1173" s="1"/>
  <c r="K58" i="1173"/>
  <c r="I58" i="1173" s="1"/>
  <c r="L58" i="1173"/>
  <c r="AS57" i="1173"/>
  <c r="AU57" i="1173"/>
  <c r="AX57" i="1173"/>
  <c r="AV57" i="1173"/>
  <c r="AW57" i="1173"/>
  <c r="V837" i="1183" l="1"/>
  <c r="X837" i="1183"/>
  <c r="W837" i="1183"/>
  <c r="AL837" i="1183"/>
  <c r="AM837" i="1183"/>
  <c r="W838" i="1183"/>
  <c r="V838" i="1183"/>
  <c r="AL838" i="1183" s="1"/>
  <c r="X838" i="1183"/>
  <c r="AD838" i="1183"/>
  <c r="AB839" i="1183"/>
  <c r="R839" i="1183" s="1"/>
  <c r="AA839" i="1183"/>
  <c r="AC839" i="1183"/>
  <c r="AQ841" i="1183"/>
  <c r="Y59" i="1173"/>
  <c r="AR58" i="1173"/>
  <c r="AB814" i="1173"/>
  <c r="AA814" i="1173"/>
  <c r="AC814" i="1173"/>
  <c r="AD813" i="1173"/>
  <c r="AJ59" i="1173"/>
  <c r="L59" i="1173"/>
  <c r="K59" i="1173"/>
  <c r="I59" i="1173" s="1"/>
  <c r="J59" i="1173"/>
  <c r="P59" i="1173"/>
  <c r="O59" i="1173"/>
  <c r="Q59" i="1173" s="1"/>
  <c r="N59" i="1173"/>
  <c r="AQ817" i="1173"/>
  <c r="AT58" i="1173"/>
  <c r="AS58" i="1173"/>
  <c r="AU58" i="1173"/>
  <c r="AW58" i="1173"/>
  <c r="AX58" i="1173"/>
  <c r="AV58" i="1173"/>
  <c r="AB840" i="1183" l="1"/>
  <c r="AC840" i="1183"/>
  <c r="AD840" i="1183" s="1"/>
  <c r="AA840" i="1183"/>
  <c r="AM838" i="1183"/>
  <c r="V839" i="1183"/>
  <c r="AL839" i="1183" s="1"/>
  <c r="AM839" i="1183"/>
  <c r="X839" i="1183"/>
  <c r="W839" i="1183"/>
  <c r="AD839" i="1183"/>
  <c r="AQ842" i="1183"/>
  <c r="AD814" i="1173"/>
  <c r="Y60" i="1173"/>
  <c r="AR59" i="1173"/>
  <c r="AC815" i="1173"/>
  <c r="AB815" i="1173"/>
  <c r="AA815" i="1173"/>
  <c r="AT59" i="1173"/>
  <c r="AJ60" i="1173"/>
  <c r="P60" i="1173"/>
  <c r="N60" i="1173"/>
  <c r="J60" i="1173"/>
  <c r="O60" i="1173"/>
  <c r="Q60" i="1173" s="1"/>
  <c r="L60" i="1173"/>
  <c r="K60" i="1173"/>
  <c r="I60" i="1173" s="1"/>
  <c r="AQ818" i="1173"/>
  <c r="AS59" i="1173"/>
  <c r="AU59" i="1173"/>
  <c r="AX59" i="1173"/>
  <c r="AW59" i="1173"/>
  <c r="AV59" i="1173"/>
  <c r="AA841" i="1183" l="1"/>
  <c r="AC841" i="1183"/>
  <c r="AB841" i="1183"/>
  <c r="R841" i="1183" s="1"/>
  <c r="R840" i="1183"/>
  <c r="AQ843" i="1183"/>
  <c r="Y61" i="1173"/>
  <c r="AR60" i="1173"/>
  <c r="AC816" i="1173"/>
  <c r="AB816" i="1173"/>
  <c r="AA816" i="1173"/>
  <c r="AD815" i="1173"/>
  <c r="AJ61" i="1173"/>
  <c r="N61" i="1173"/>
  <c r="K61" i="1173"/>
  <c r="I61" i="1173" s="1"/>
  <c r="L61" i="1173"/>
  <c r="J61" i="1173"/>
  <c r="P61" i="1173"/>
  <c r="O61" i="1173"/>
  <c r="Q61" i="1173" s="1"/>
  <c r="AQ819" i="1173"/>
  <c r="AT60" i="1173"/>
  <c r="AS60" i="1173"/>
  <c r="AU60" i="1173"/>
  <c r="AW60" i="1173"/>
  <c r="AX60" i="1173"/>
  <c r="AV60" i="1173"/>
  <c r="V840" i="1183" l="1"/>
  <c r="AL840" i="1183" s="1"/>
  <c r="W840" i="1183"/>
  <c r="X840" i="1183"/>
  <c r="AM840" i="1183"/>
  <c r="V841" i="1183"/>
  <c r="AL841" i="1183" s="1"/>
  <c r="W841" i="1183"/>
  <c r="X841" i="1183"/>
  <c r="AD841" i="1183"/>
  <c r="AB842" i="1183"/>
  <c r="AA842" i="1183"/>
  <c r="AC842" i="1183"/>
  <c r="AD842" i="1183" s="1"/>
  <c r="AQ844" i="1183"/>
  <c r="AT61" i="1173"/>
  <c r="Y62" i="1173"/>
  <c r="AR61" i="1173"/>
  <c r="AC817" i="1173"/>
  <c r="AB817" i="1173"/>
  <c r="AA817" i="1173"/>
  <c r="AD816" i="1173"/>
  <c r="L62" i="1173"/>
  <c r="P62" i="1173"/>
  <c r="O62" i="1173"/>
  <c r="Q62" i="1173" s="1"/>
  <c r="K62" i="1173"/>
  <c r="I62" i="1173" s="1"/>
  <c r="J62" i="1173"/>
  <c r="AJ62" i="1173"/>
  <c r="N62" i="1173"/>
  <c r="AQ820" i="1173"/>
  <c r="AS61" i="1173"/>
  <c r="AU61" i="1173"/>
  <c r="AW61" i="1173"/>
  <c r="AV61" i="1173"/>
  <c r="AX61" i="1173"/>
  <c r="AM841" i="1183" l="1"/>
  <c r="R842" i="1183"/>
  <c r="AB843" i="1183"/>
  <c r="AA843" i="1183"/>
  <c r="AC843" i="1183"/>
  <c r="AD843" i="1183" s="1"/>
  <c r="AQ845" i="1183"/>
  <c r="AT62" i="1173"/>
  <c r="Y63" i="1173"/>
  <c r="AR62" i="1173"/>
  <c r="AD817" i="1173"/>
  <c r="AB818" i="1173"/>
  <c r="AA818" i="1173"/>
  <c r="AC818" i="1173"/>
  <c r="AJ63" i="1173"/>
  <c r="J63" i="1173"/>
  <c r="N63" i="1173"/>
  <c r="L63" i="1173"/>
  <c r="K63" i="1173"/>
  <c r="I63" i="1173" s="1"/>
  <c r="P63" i="1173"/>
  <c r="O63" i="1173"/>
  <c r="Q63" i="1173" s="1"/>
  <c r="AQ821" i="1173"/>
  <c r="AX62" i="1173"/>
  <c r="AV62" i="1173"/>
  <c r="AW62" i="1173"/>
  <c r="AS62" i="1173"/>
  <c r="AU62" i="1173"/>
  <c r="AA844" i="1183" l="1"/>
  <c r="AB844" i="1183"/>
  <c r="AC844" i="1183"/>
  <c r="AD844" i="1183" s="1"/>
  <c r="R843" i="1183"/>
  <c r="V842" i="1183"/>
  <c r="AM842" i="1183"/>
  <c r="AL842" i="1183"/>
  <c r="X842" i="1183"/>
  <c r="W842" i="1183"/>
  <c r="AQ846" i="1183"/>
  <c r="AD818" i="1173"/>
  <c r="Y64" i="1173"/>
  <c r="AR63" i="1173"/>
  <c r="AC819" i="1173"/>
  <c r="AA819" i="1173"/>
  <c r="AB819" i="1173"/>
  <c r="AT63" i="1173"/>
  <c r="AJ64" i="1173"/>
  <c r="L64" i="1173"/>
  <c r="K64" i="1173"/>
  <c r="I64" i="1173" s="1"/>
  <c r="N64" i="1173"/>
  <c r="J64" i="1173"/>
  <c r="P64" i="1173"/>
  <c r="O64" i="1173"/>
  <c r="Q64" i="1173" s="1"/>
  <c r="AQ822" i="1173"/>
  <c r="AS63" i="1173"/>
  <c r="AU63" i="1173"/>
  <c r="AX63" i="1173"/>
  <c r="AW63" i="1173"/>
  <c r="AV63" i="1173"/>
  <c r="X843" i="1183" l="1"/>
  <c r="W843" i="1183"/>
  <c r="V843" i="1183"/>
  <c r="AL843" i="1183"/>
  <c r="AM843" i="1183"/>
  <c r="R844" i="1183"/>
  <c r="AC845" i="1183"/>
  <c r="AA845" i="1183"/>
  <c r="AB845" i="1183"/>
  <c r="R845" i="1183" s="1"/>
  <c r="AQ847" i="1183"/>
  <c r="Y65" i="1173"/>
  <c r="AR64" i="1173"/>
  <c r="AT64" i="1173"/>
  <c r="AC820" i="1173"/>
  <c r="AA820" i="1173"/>
  <c r="AB820" i="1173"/>
  <c r="AD819" i="1173"/>
  <c r="P65" i="1173"/>
  <c r="N65" i="1173"/>
  <c r="AJ65" i="1173"/>
  <c r="K65" i="1173"/>
  <c r="I65" i="1173" s="1"/>
  <c r="J65" i="1173"/>
  <c r="L65" i="1173"/>
  <c r="O65" i="1173"/>
  <c r="Q65" i="1173" s="1"/>
  <c r="AQ823" i="1173"/>
  <c r="AW64" i="1173"/>
  <c r="AV64" i="1173"/>
  <c r="AX64" i="1173"/>
  <c r="AU64" i="1173"/>
  <c r="AS64" i="1173"/>
  <c r="AC846" i="1183" l="1"/>
  <c r="AA846" i="1183"/>
  <c r="AB846" i="1183"/>
  <c r="R846" i="1183" s="1"/>
  <c r="X844" i="1183"/>
  <c r="V844" i="1183"/>
  <c r="AM844" i="1183" s="1"/>
  <c r="W844" i="1183"/>
  <c r="AD845" i="1183"/>
  <c r="V845" i="1183"/>
  <c r="AL845" i="1183" s="1"/>
  <c r="AM845" i="1183"/>
  <c r="W845" i="1183"/>
  <c r="X845" i="1183"/>
  <c r="AQ848" i="1183"/>
  <c r="Y66" i="1173"/>
  <c r="AR65" i="1173"/>
  <c r="AA821" i="1173"/>
  <c r="AB821" i="1173"/>
  <c r="AC821" i="1173"/>
  <c r="AD820" i="1173"/>
  <c r="AT65" i="1173"/>
  <c r="AJ66" i="1173"/>
  <c r="J66" i="1173"/>
  <c r="P66" i="1173"/>
  <c r="O66" i="1173"/>
  <c r="Q66" i="1173" s="1"/>
  <c r="N66" i="1173"/>
  <c r="L66" i="1173"/>
  <c r="K66" i="1173"/>
  <c r="I66" i="1173" s="1"/>
  <c r="AQ824" i="1173"/>
  <c r="AX65" i="1173"/>
  <c r="AV65" i="1173"/>
  <c r="AW65" i="1173"/>
  <c r="AS65" i="1173"/>
  <c r="AU65" i="1173"/>
  <c r="AL844" i="1183" l="1"/>
  <c r="W846" i="1183"/>
  <c r="V846" i="1183"/>
  <c r="AM846" i="1183" s="1"/>
  <c r="X846" i="1183"/>
  <c r="AL846" i="1183"/>
  <c r="AB847" i="1183"/>
  <c r="AA847" i="1183"/>
  <c r="AC847" i="1183"/>
  <c r="AD847" i="1183" s="1"/>
  <c r="AD846" i="1183"/>
  <c r="AQ849" i="1183"/>
  <c r="AD821" i="1173"/>
  <c r="Y67" i="1173"/>
  <c r="AR66" i="1173"/>
  <c r="AB822" i="1173"/>
  <c r="AC822" i="1173"/>
  <c r="AA822" i="1173"/>
  <c r="AQ825" i="1173"/>
  <c r="AJ67" i="1173"/>
  <c r="N67" i="1173"/>
  <c r="L67" i="1173"/>
  <c r="J67" i="1173"/>
  <c r="K67" i="1173"/>
  <c r="I67" i="1173" s="1"/>
  <c r="P67" i="1173"/>
  <c r="O67" i="1173"/>
  <c r="Q67" i="1173" s="1"/>
  <c r="AT66" i="1173"/>
  <c r="AS66" i="1173"/>
  <c r="AU66" i="1173"/>
  <c r="AX66" i="1173"/>
  <c r="AV66" i="1173"/>
  <c r="AW66" i="1173"/>
  <c r="R847" i="1183" l="1"/>
  <c r="AC848" i="1183"/>
  <c r="AA848" i="1183"/>
  <c r="AB848" i="1183"/>
  <c r="R848" i="1183" s="1"/>
  <c r="AQ850" i="1183"/>
  <c r="AD822" i="1173"/>
  <c r="Y68" i="1173"/>
  <c r="AR67" i="1173"/>
  <c r="AB823" i="1173"/>
  <c r="AC823" i="1173"/>
  <c r="AA823" i="1173"/>
  <c r="AT67" i="1173"/>
  <c r="O68" i="1173"/>
  <c r="Q68" i="1173" s="1"/>
  <c r="J68" i="1173"/>
  <c r="AJ68" i="1173"/>
  <c r="N68" i="1173"/>
  <c r="L68" i="1173"/>
  <c r="K68" i="1173"/>
  <c r="I68" i="1173" s="1"/>
  <c r="P68" i="1173"/>
  <c r="AQ826" i="1173"/>
  <c r="AU67" i="1173"/>
  <c r="AS67" i="1173"/>
  <c r="AX67" i="1173"/>
  <c r="AW67" i="1173"/>
  <c r="AV67" i="1173"/>
  <c r="V848" i="1183" l="1"/>
  <c r="AM848" i="1183" s="1"/>
  <c r="X848" i="1183"/>
  <c r="AL848" i="1183"/>
  <c r="W848" i="1183"/>
  <c r="AB849" i="1183"/>
  <c r="AA849" i="1183"/>
  <c r="AC849" i="1183"/>
  <c r="AD849" i="1183" s="1"/>
  <c r="AD848" i="1183"/>
  <c r="V847" i="1183"/>
  <c r="AL847" i="1183" s="1"/>
  <c r="W847" i="1183"/>
  <c r="X847" i="1183"/>
  <c r="AM847" i="1183"/>
  <c r="AQ851" i="1183"/>
  <c r="Y69" i="1173"/>
  <c r="AR68" i="1173"/>
  <c r="AD823" i="1173"/>
  <c r="AA824" i="1173"/>
  <c r="AC824" i="1173"/>
  <c r="AB824" i="1173"/>
  <c r="AJ69" i="1173"/>
  <c r="P69" i="1173"/>
  <c r="N69" i="1173"/>
  <c r="L69" i="1173"/>
  <c r="K69" i="1173"/>
  <c r="I69" i="1173" s="1"/>
  <c r="J69" i="1173"/>
  <c r="O69" i="1173"/>
  <c r="Q69" i="1173" s="1"/>
  <c r="AQ827" i="1173"/>
  <c r="AT68" i="1173"/>
  <c r="AX68" i="1173"/>
  <c r="AW68" i="1173"/>
  <c r="AV68" i="1173"/>
  <c r="AS68" i="1173"/>
  <c r="AU68" i="1173"/>
  <c r="AA850" i="1183" l="1"/>
  <c r="AB850" i="1183"/>
  <c r="AC850" i="1183"/>
  <c r="AD850" i="1183" s="1"/>
  <c r="R849" i="1183"/>
  <c r="AQ852" i="1183"/>
  <c r="AT69" i="1173"/>
  <c r="Y70" i="1173"/>
  <c r="AR69" i="1173"/>
  <c r="AD824" i="1173"/>
  <c r="AA825" i="1173"/>
  <c r="AB825" i="1173"/>
  <c r="AC825" i="1173"/>
  <c r="AQ828" i="1173"/>
  <c r="AJ70" i="1173"/>
  <c r="N70" i="1173"/>
  <c r="O70" i="1173"/>
  <c r="Q70" i="1173" s="1"/>
  <c r="J70" i="1173"/>
  <c r="L70" i="1173"/>
  <c r="K70" i="1173"/>
  <c r="I70" i="1173" s="1"/>
  <c r="P70" i="1173"/>
  <c r="AU69" i="1173"/>
  <c r="AS69" i="1173"/>
  <c r="AX69" i="1173"/>
  <c r="AW69" i="1173"/>
  <c r="AV69" i="1173"/>
  <c r="V849" i="1183" l="1"/>
  <c r="AL849" i="1183" s="1"/>
  <c r="W849" i="1183"/>
  <c r="AM849" i="1183"/>
  <c r="X849" i="1183"/>
  <c r="R850" i="1183"/>
  <c r="AC851" i="1183"/>
  <c r="AB851" i="1183"/>
  <c r="R851" i="1183" s="1"/>
  <c r="AA851" i="1183"/>
  <c r="AQ853" i="1183"/>
  <c r="AD825" i="1173"/>
  <c r="Y71" i="1173"/>
  <c r="AR70" i="1173"/>
  <c r="AC826" i="1173"/>
  <c r="AA826" i="1173"/>
  <c r="AB826" i="1173"/>
  <c r="AT70" i="1173"/>
  <c r="AQ829" i="1173"/>
  <c r="AJ71" i="1173"/>
  <c r="J71" i="1173"/>
  <c r="P71" i="1173"/>
  <c r="O71" i="1173"/>
  <c r="Q71" i="1173" s="1"/>
  <c r="N71" i="1173"/>
  <c r="L71" i="1173"/>
  <c r="K71" i="1173"/>
  <c r="I71" i="1173" s="1"/>
  <c r="AS70" i="1173"/>
  <c r="AU70" i="1173"/>
  <c r="AV70" i="1173"/>
  <c r="AW70" i="1173"/>
  <c r="AX70" i="1173"/>
  <c r="AC852" i="1183" l="1"/>
  <c r="AB852" i="1183"/>
  <c r="R852" i="1183" s="1"/>
  <c r="AA852" i="1183"/>
  <c r="V851" i="1183"/>
  <c r="AM851" i="1183" s="1"/>
  <c r="AL851" i="1183"/>
  <c r="W851" i="1183"/>
  <c r="X851" i="1183"/>
  <c r="AD851" i="1183"/>
  <c r="V850" i="1183"/>
  <c r="AL850" i="1183" s="1"/>
  <c r="X850" i="1183"/>
  <c r="W850" i="1183"/>
  <c r="AQ854" i="1183"/>
  <c r="Y72" i="1173"/>
  <c r="AR71" i="1173"/>
  <c r="AC827" i="1173"/>
  <c r="AA827" i="1173"/>
  <c r="AB827" i="1173"/>
  <c r="AD826" i="1173"/>
  <c r="AQ830" i="1173"/>
  <c r="AJ72" i="1173"/>
  <c r="L72" i="1173"/>
  <c r="O72" i="1173"/>
  <c r="Q72" i="1173" s="1"/>
  <c r="P72" i="1173"/>
  <c r="K72" i="1173"/>
  <c r="I72" i="1173" s="1"/>
  <c r="N72" i="1173"/>
  <c r="J72" i="1173"/>
  <c r="AT71" i="1173"/>
  <c r="AW71" i="1173"/>
  <c r="AX71" i="1173"/>
  <c r="AV71" i="1173"/>
  <c r="AS71" i="1173"/>
  <c r="AU71" i="1173"/>
  <c r="AB853" i="1183" l="1"/>
  <c r="AA853" i="1183"/>
  <c r="AC853" i="1183"/>
  <c r="AD853" i="1183" s="1"/>
  <c r="V852" i="1183"/>
  <c r="AL852" i="1183" s="1"/>
  <c r="W852" i="1183"/>
  <c r="AM852" i="1183"/>
  <c r="X852" i="1183"/>
  <c r="AM850" i="1183"/>
  <c r="AD852" i="1183"/>
  <c r="AQ855" i="1183"/>
  <c r="Y73" i="1173"/>
  <c r="AR72" i="1173"/>
  <c r="AB828" i="1173"/>
  <c r="AC828" i="1173"/>
  <c r="AA828" i="1173"/>
  <c r="AD827" i="1173"/>
  <c r="AQ831" i="1173"/>
  <c r="AJ73" i="1173"/>
  <c r="K73" i="1173"/>
  <c r="I73" i="1173" s="1"/>
  <c r="J73" i="1173"/>
  <c r="P73" i="1173"/>
  <c r="O73" i="1173"/>
  <c r="Q73" i="1173" s="1"/>
  <c r="N73" i="1173"/>
  <c r="L73" i="1173"/>
  <c r="AW72" i="1173"/>
  <c r="AX72" i="1173"/>
  <c r="AV72" i="1173"/>
  <c r="AU72" i="1173"/>
  <c r="AS72" i="1173"/>
  <c r="AT72" i="1173"/>
  <c r="AA854" i="1183" l="1"/>
  <c r="AC854" i="1183"/>
  <c r="AB854" i="1183"/>
  <c r="R854" i="1183" s="1"/>
  <c r="R853" i="1183"/>
  <c r="AQ856" i="1183"/>
  <c r="AD828" i="1173"/>
  <c r="Y74" i="1173"/>
  <c r="AR73" i="1173"/>
  <c r="AC829" i="1173"/>
  <c r="AB829" i="1173"/>
  <c r="AA829" i="1173"/>
  <c r="AQ832" i="1173"/>
  <c r="AJ74" i="1173"/>
  <c r="N74" i="1173"/>
  <c r="P74" i="1173"/>
  <c r="O74" i="1173"/>
  <c r="Q74" i="1173" s="1"/>
  <c r="L74" i="1173"/>
  <c r="K74" i="1173"/>
  <c r="I74" i="1173" s="1"/>
  <c r="J74" i="1173"/>
  <c r="AS73" i="1173"/>
  <c r="AU73" i="1173"/>
  <c r="AT73" i="1173"/>
  <c r="AV73" i="1173"/>
  <c r="AW73" i="1173"/>
  <c r="AX73" i="1173"/>
  <c r="V853" i="1183" l="1"/>
  <c r="AL853" i="1183"/>
  <c r="X853" i="1183"/>
  <c r="W853" i="1183"/>
  <c r="AM853" i="1183"/>
  <c r="V854" i="1183"/>
  <c r="AL854" i="1183" s="1"/>
  <c r="X854" i="1183"/>
  <c r="W854" i="1183"/>
  <c r="AM854" i="1183"/>
  <c r="AD854" i="1183"/>
  <c r="AB855" i="1183"/>
  <c r="R855" i="1183" s="1"/>
  <c r="AA855" i="1183"/>
  <c r="AC855" i="1183"/>
  <c r="AQ857" i="1183"/>
  <c r="Y75" i="1173"/>
  <c r="AR74" i="1173"/>
  <c r="AC830" i="1173"/>
  <c r="AB830" i="1173"/>
  <c r="AA830" i="1173"/>
  <c r="AD829" i="1173"/>
  <c r="AJ75" i="1173"/>
  <c r="K75" i="1173"/>
  <c r="I75" i="1173" s="1"/>
  <c r="J75" i="1173"/>
  <c r="P75" i="1173"/>
  <c r="N75" i="1173"/>
  <c r="L75" i="1173"/>
  <c r="O75" i="1173"/>
  <c r="Q75" i="1173" s="1"/>
  <c r="AT74" i="1173"/>
  <c r="AQ833" i="1173"/>
  <c r="AS74" i="1173"/>
  <c r="AU74" i="1173"/>
  <c r="AX74" i="1173"/>
  <c r="AW74" i="1173"/>
  <c r="AV74" i="1173"/>
  <c r="AB856" i="1183" l="1"/>
  <c r="AA856" i="1183"/>
  <c r="AC856" i="1183"/>
  <c r="AD856" i="1183" s="1"/>
  <c r="W855" i="1183"/>
  <c r="X855" i="1183"/>
  <c r="V855" i="1183"/>
  <c r="AM855" i="1183" s="1"/>
  <c r="AL855" i="1183"/>
  <c r="AD855" i="1183"/>
  <c r="AQ858" i="1183"/>
  <c r="Y76" i="1173"/>
  <c r="AR75" i="1173"/>
  <c r="AB831" i="1173"/>
  <c r="AC831" i="1173"/>
  <c r="AA831" i="1173"/>
  <c r="AD830" i="1173"/>
  <c r="AJ76" i="1173"/>
  <c r="N76" i="1173"/>
  <c r="K76" i="1173"/>
  <c r="I76" i="1173" s="1"/>
  <c r="P76" i="1173"/>
  <c r="L76" i="1173"/>
  <c r="J76" i="1173"/>
  <c r="O76" i="1173"/>
  <c r="Q76" i="1173" s="1"/>
  <c r="AQ834" i="1173"/>
  <c r="AS75" i="1173"/>
  <c r="AU75" i="1173"/>
  <c r="AT75" i="1173"/>
  <c r="AX75" i="1173"/>
  <c r="AW75" i="1173"/>
  <c r="AV75" i="1173"/>
  <c r="AB857" i="1183" l="1"/>
  <c r="AA857" i="1183"/>
  <c r="AC857" i="1183"/>
  <c r="AD857" i="1183" s="1"/>
  <c r="R856" i="1183"/>
  <c r="AQ859" i="1183"/>
  <c r="AD831" i="1173"/>
  <c r="Y77" i="1173"/>
  <c r="AR76" i="1173"/>
  <c r="AC832" i="1173"/>
  <c r="AB832" i="1173"/>
  <c r="AA832" i="1173"/>
  <c r="AT76" i="1173"/>
  <c r="J77" i="1173"/>
  <c r="P77" i="1173"/>
  <c r="O77" i="1173"/>
  <c r="Q77" i="1173" s="1"/>
  <c r="N77" i="1173"/>
  <c r="AJ77" i="1173"/>
  <c r="K77" i="1173"/>
  <c r="I77" i="1173" s="1"/>
  <c r="L77" i="1173"/>
  <c r="AQ835" i="1173"/>
  <c r="AS76" i="1173"/>
  <c r="AU76" i="1173"/>
  <c r="AX76" i="1173"/>
  <c r="AW76" i="1173"/>
  <c r="AV76" i="1173"/>
  <c r="V856" i="1183" l="1"/>
  <c r="AL856" i="1183" s="1"/>
  <c r="AM856" i="1183"/>
  <c r="W856" i="1183"/>
  <c r="X856" i="1183"/>
  <c r="AA858" i="1183"/>
  <c r="AC858" i="1183"/>
  <c r="AB858" i="1183"/>
  <c r="R858" i="1183" s="1"/>
  <c r="R857" i="1183"/>
  <c r="AQ860" i="1183"/>
  <c r="Y78" i="1173"/>
  <c r="AR77" i="1173"/>
  <c r="AA833" i="1173"/>
  <c r="AB833" i="1173"/>
  <c r="AC833" i="1173"/>
  <c r="AD832" i="1173"/>
  <c r="AQ836" i="1173"/>
  <c r="AJ78" i="1173"/>
  <c r="K78" i="1173"/>
  <c r="I78" i="1173" s="1"/>
  <c r="J78" i="1173"/>
  <c r="P78" i="1173"/>
  <c r="O78" i="1173"/>
  <c r="Q78" i="1173" s="1"/>
  <c r="N78" i="1173"/>
  <c r="L78" i="1173"/>
  <c r="AT77" i="1173"/>
  <c r="AS77" i="1173"/>
  <c r="AU77" i="1173"/>
  <c r="AV77" i="1173"/>
  <c r="AW77" i="1173"/>
  <c r="AX77" i="1173"/>
  <c r="AB859" i="1183" l="1"/>
  <c r="AA859" i="1183"/>
  <c r="AC859" i="1183"/>
  <c r="AD859" i="1183" s="1"/>
  <c r="V857" i="1183"/>
  <c r="AL857" i="1183" s="1"/>
  <c r="W857" i="1183"/>
  <c r="AM857" i="1183"/>
  <c r="X857" i="1183"/>
  <c r="AD858" i="1183"/>
  <c r="X858" i="1183"/>
  <c r="V858" i="1183"/>
  <c r="AL858" i="1183" s="1"/>
  <c r="W858" i="1183"/>
  <c r="AQ861" i="1183"/>
  <c r="AD833" i="1173"/>
  <c r="Y79" i="1173"/>
  <c r="AR78" i="1173"/>
  <c r="AA834" i="1173"/>
  <c r="AB834" i="1173"/>
  <c r="AC834" i="1173"/>
  <c r="AJ79" i="1173"/>
  <c r="K79" i="1173"/>
  <c r="I79" i="1173" s="1"/>
  <c r="L79" i="1173"/>
  <c r="J79" i="1173"/>
  <c r="P79" i="1173"/>
  <c r="O79" i="1173"/>
  <c r="Q79" i="1173" s="1"/>
  <c r="N79" i="1173"/>
  <c r="AQ837" i="1173"/>
  <c r="AS78" i="1173"/>
  <c r="AU78" i="1173"/>
  <c r="AT78" i="1173"/>
  <c r="AX78" i="1173"/>
  <c r="AW78" i="1173"/>
  <c r="AV78" i="1173"/>
  <c r="AA860" i="1183" l="1"/>
  <c r="AC860" i="1183"/>
  <c r="AB860" i="1183"/>
  <c r="R860" i="1183" s="1"/>
  <c r="AM858" i="1183"/>
  <c r="R859" i="1183"/>
  <c r="AQ862" i="1183"/>
  <c r="AD834" i="1173"/>
  <c r="AT79" i="1173"/>
  <c r="Y80" i="1173"/>
  <c r="AR79" i="1173"/>
  <c r="AA835" i="1173"/>
  <c r="AC835" i="1173"/>
  <c r="AB835" i="1173"/>
  <c r="AQ838" i="1173"/>
  <c r="P80" i="1173"/>
  <c r="O80" i="1173"/>
  <c r="Q80" i="1173" s="1"/>
  <c r="L80" i="1173"/>
  <c r="K80" i="1173"/>
  <c r="I80" i="1173" s="1"/>
  <c r="J80" i="1173"/>
  <c r="AJ80" i="1173"/>
  <c r="N80" i="1173"/>
  <c r="AS79" i="1173"/>
  <c r="AU79" i="1173"/>
  <c r="AX79" i="1173"/>
  <c r="AW79" i="1173"/>
  <c r="AV79" i="1173"/>
  <c r="W860" i="1183" l="1"/>
  <c r="V860" i="1183"/>
  <c r="AL860" i="1183" s="1"/>
  <c r="X860" i="1183"/>
  <c r="AM860" i="1183"/>
  <c r="AD860" i="1183"/>
  <c r="W859" i="1183"/>
  <c r="V859" i="1183"/>
  <c r="AM859" i="1183" s="1"/>
  <c r="X859" i="1183"/>
  <c r="AL859" i="1183"/>
  <c r="AA861" i="1183"/>
  <c r="AB861" i="1183"/>
  <c r="AC861" i="1183"/>
  <c r="AD861" i="1183" s="1"/>
  <c r="AQ863" i="1183"/>
  <c r="AT80" i="1173"/>
  <c r="Y81" i="1173"/>
  <c r="AR80" i="1173"/>
  <c r="AD835" i="1173"/>
  <c r="AC836" i="1173"/>
  <c r="AB836" i="1173"/>
  <c r="AA836" i="1173"/>
  <c r="AJ81" i="1173"/>
  <c r="K81" i="1173"/>
  <c r="I81" i="1173" s="1"/>
  <c r="P81" i="1173"/>
  <c r="N81" i="1173"/>
  <c r="O81" i="1173"/>
  <c r="Q81" i="1173" s="1"/>
  <c r="J81" i="1173"/>
  <c r="L81" i="1173"/>
  <c r="AQ839" i="1173"/>
  <c r="AX80" i="1173"/>
  <c r="AW80" i="1173"/>
  <c r="AV80" i="1173"/>
  <c r="AS80" i="1173"/>
  <c r="AU80" i="1173"/>
  <c r="AA862" i="1183" l="1"/>
  <c r="AC862" i="1183"/>
  <c r="AB862" i="1183"/>
  <c r="R862" i="1183" s="1"/>
  <c r="R861" i="1183"/>
  <c r="AQ864" i="1183"/>
  <c r="Y82" i="1173"/>
  <c r="AR81" i="1173"/>
  <c r="AB837" i="1173"/>
  <c r="AA837" i="1173"/>
  <c r="AC837" i="1173"/>
  <c r="AD836" i="1173"/>
  <c r="AT81" i="1173"/>
  <c r="AQ840" i="1173"/>
  <c r="AJ82" i="1173"/>
  <c r="K82" i="1173"/>
  <c r="I82" i="1173" s="1"/>
  <c r="P82" i="1173"/>
  <c r="O82" i="1173"/>
  <c r="Q82" i="1173" s="1"/>
  <c r="N82" i="1173"/>
  <c r="L82" i="1173"/>
  <c r="J82" i="1173"/>
  <c r="AW81" i="1173"/>
  <c r="AV81" i="1173"/>
  <c r="AS81" i="1173"/>
  <c r="AU81" i="1173"/>
  <c r="AX81" i="1173"/>
  <c r="V861" i="1183" l="1"/>
  <c r="W861" i="1183"/>
  <c r="X861" i="1183"/>
  <c r="AM861" i="1183"/>
  <c r="AL861" i="1183"/>
  <c r="V862" i="1183"/>
  <c r="X862" i="1183"/>
  <c r="AL862" i="1183"/>
  <c r="AM862" i="1183"/>
  <c r="W862" i="1183"/>
  <c r="AD862" i="1183"/>
  <c r="AB863" i="1183"/>
  <c r="R863" i="1183" s="1"/>
  <c r="AC863" i="1183"/>
  <c r="AA863" i="1183"/>
  <c r="AQ865" i="1183"/>
  <c r="AD837" i="1173"/>
  <c r="Y83" i="1173"/>
  <c r="AR82" i="1173"/>
  <c r="AB838" i="1173"/>
  <c r="AC838" i="1173"/>
  <c r="AA838" i="1173"/>
  <c r="AQ841" i="1173"/>
  <c r="L83" i="1173"/>
  <c r="J83" i="1173"/>
  <c r="AJ83" i="1173"/>
  <c r="P83" i="1173"/>
  <c r="K83" i="1173"/>
  <c r="I83" i="1173" s="1"/>
  <c r="O83" i="1173"/>
  <c r="Q83" i="1173" s="1"/>
  <c r="N83" i="1173"/>
  <c r="AS82" i="1173"/>
  <c r="AU82" i="1173"/>
  <c r="AV82" i="1173"/>
  <c r="AW82" i="1173"/>
  <c r="AX82" i="1173"/>
  <c r="AT82" i="1173"/>
  <c r="V863" i="1183" l="1"/>
  <c r="AM863" i="1183"/>
  <c r="X863" i="1183"/>
  <c r="W863" i="1183"/>
  <c r="AL863" i="1183"/>
  <c r="AC864" i="1183"/>
  <c r="AA864" i="1183"/>
  <c r="AB864" i="1183"/>
  <c r="R864" i="1183" s="1"/>
  <c r="AD863" i="1183"/>
  <c r="AQ866" i="1183"/>
  <c r="AD838" i="1173"/>
  <c r="Y84" i="1173"/>
  <c r="AR83" i="1173"/>
  <c r="AA839" i="1173"/>
  <c r="AB839" i="1173"/>
  <c r="AC839" i="1173"/>
  <c r="AJ84" i="1173"/>
  <c r="N84" i="1173"/>
  <c r="L84" i="1173"/>
  <c r="K84" i="1173"/>
  <c r="I84" i="1173" s="1"/>
  <c r="J84" i="1173"/>
  <c r="O84" i="1173"/>
  <c r="Q84" i="1173" s="1"/>
  <c r="P84" i="1173"/>
  <c r="AQ842" i="1173"/>
  <c r="AS83" i="1173"/>
  <c r="AU83" i="1173"/>
  <c r="AW83" i="1173"/>
  <c r="AV83" i="1173"/>
  <c r="AX83" i="1173"/>
  <c r="AT83" i="1173"/>
  <c r="V864" i="1183" l="1"/>
  <c r="AM864" i="1183"/>
  <c r="AL864" i="1183"/>
  <c r="W864" i="1183"/>
  <c r="X864" i="1183"/>
  <c r="AD864" i="1183"/>
  <c r="AB865" i="1183"/>
  <c r="AA865" i="1183"/>
  <c r="AC865" i="1183"/>
  <c r="AD865" i="1183" s="1"/>
  <c r="AQ867" i="1183"/>
  <c r="AT84" i="1173"/>
  <c r="AD839" i="1173"/>
  <c r="Y85" i="1173"/>
  <c r="AR84" i="1173"/>
  <c r="AC840" i="1173"/>
  <c r="AB840" i="1173"/>
  <c r="AA840" i="1173"/>
  <c r="AQ843" i="1173"/>
  <c r="AJ85" i="1173"/>
  <c r="K85" i="1173"/>
  <c r="I85" i="1173" s="1"/>
  <c r="P85" i="1173"/>
  <c r="O85" i="1173"/>
  <c r="Q85" i="1173" s="1"/>
  <c r="N85" i="1173"/>
  <c r="J85" i="1173"/>
  <c r="L85" i="1173"/>
  <c r="AS84" i="1173"/>
  <c r="AU84" i="1173"/>
  <c r="AX84" i="1173"/>
  <c r="AW84" i="1173"/>
  <c r="AV84" i="1173"/>
  <c r="R865" i="1183" l="1"/>
  <c r="AA866" i="1183"/>
  <c r="AB866" i="1183"/>
  <c r="AC866" i="1183"/>
  <c r="AD866" i="1183" s="1"/>
  <c r="AQ868" i="1183"/>
  <c r="Y86" i="1173"/>
  <c r="AR85" i="1173"/>
  <c r="AA841" i="1173"/>
  <c r="AB841" i="1173"/>
  <c r="AC841" i="1173"/>
  <c r="AD840" i="1173"/>
  <c r="J86" i="1173"/>
  <c r="AJ86" i="1173"/>
  <c r="L86" i="1173"/>
  <c r="K86" i="1173"/>
  <c r="I86" i="1173" s="1"/>
  <c r="O86" i="1173"/>
  <c r="Q86" i="1173" s="1"/>
  <c r="P86" i="1173"/>
  <c r="N86" i="1173"/>
  <c r="AQ844" i="1173"/>
  <c r="AT85" i="1173"/>
  <c r="AS85" i="1173"/>
  <c r="AU85" i="1173"/>
  <c r="AX85" i="1173"/>
  <c r="AW85" i="1173"/>
  <c r="AV85" i="1173"/>
  <c r="R866" i="1183" l="1"/>
  <c r="AB867" i="1183"/>
  <c r="AA867" i="1183"/>
  <c r="AC867" i="1183"/>
  <c r="AD867" i="1183" s="1"/>
  <c r="W865" i="1183"/>
  <c r="V865" i="1183"/>
  <c r="X865" i="1183"/>
  <c r="AL865" i="1183"/>
  <c r="AM865" i="1183"/>
  <c r="AQ869" i="1183"/>
  <c r="AD841" i="1173"/>
  <c r="Y87" i="1173"/>
  <c r="AR86" i="1173"/>
  <c r="AC842" i="1173"/>
  <c r="AB842" i="1173"/>
  <c r="AA842" i="1173"/>
  <c r="AJ87" i="1173"/>
  <c r="O87" i="1173"/>
  <c r="Q87" i="1173" s="1"/>
  <c r="P87" i="1173"/>
  <c r="N87" i="1173"/>
  <c r="L87" i="1173"/>
  <c r="K87" i="1173"/>
  <c r="I87" i="1173" s="1"/>
  <c r="J87" i="1173"/>
  <c r="AQ845" i="1173"/>
  <c r="AT86" i="1173"/>
  <c r="AS86" i="1173"/>
  <c r="AU86" i="1173"/>
  <c r="AX86" i="1173"/>
  <c r="AW86" i="1173"/>
  <c r="AV86" i="1173"/>
  <c r="AC868" i="1183" l="1"/>
  <c r="AB868" i="1183"/>
  <c r="R868" i="1183" s="1"/>
  <c r="AA868" i="1183"/>
  <c r="R867" i="1183"/>
  <c r="V866" i="1183"/>
  <c r="AL866" i="1183" s="1"/>
  <c r="X866" i="1183"/>
  <c r="W866" i="1183"/>
  <c r="AM866" i="1183"/>
  <c r="AQ870" i="1183"/>
  <c r="Y88" i="1173"/>
  <c r="AR87" i="1173"/>
  <c r="AB843" i="1173"/>
  <c r="AA843" i="1173"/>
  <c r="AC843" i="1173"/>
  <c r="AD842" i="1173"/>
  <c r="AQ846" i="1173"/>
  <c r="AJ88" i="1173"/>
  <c r="L88" i="1173"/>
  <c r="K88" i="1173"/>
  <c r="I88" i="1173" s="1"/>
  <c r="J88" i="1173"/>
  <c r="P88" i="1173"/>
  <c r="O88" i="1173"/>
  <c r="Q88" i="1173" s="1"/>
  <c r="N88" i="1173"/>
  <c r="AT87" i="1173"/>
  <c r="AW87" i="1173"/>
  <c r="AV87" i="1173"/>
  <c r="AX87" i="1173"/>
  <c r="AS87" i="1173"/>
  <c r="AU87" i="1173"/>
  <c r="W867" i="1183" l="1"/>
  <c r="V867" i="1183"/>
  <c r="AL867" i="1183" s="1"/>
  <c r="AM867" i="1183"/>
  <c r="X867" i="1183"/>
  <c r="AB869" i="1183"/>
  <c r="AC869" i="1183"/>
  <c r="AD869" i="1183" s="1"/>
  <c r="AA869" i="1183"/>
  <c r="V868" i="1183"/>
  <c r="AL868" i="1183" s="1"/>
  <c r="X868" i="1183"/>
  <c r="W868" i="1183"/>
  <c r="AD868" i="1183"/>
  <c r="AQ871" i="1183"/>
  <c r="AD843" i="1173"/>
  <c r="Y89" i="1173"/>
  <c r="AR88" i="1173"/>
  <c r="AC844" i="1173"/>
  <c r="AB844" i="1173"/>
  <c r="AA844" i="1173"/>
  <c r="N89" i="1173"/>
  <c r="L89" i="1173"/>
  <c r="AJ89" i="1173"/>
  <c r="K89" i="1173"/>
  <c r="I89" i="1173" s="1"/>
  <c r="P89" i="1173"/>
  <c r="O89" i="1173"/>
  <c r="Q89" i="1173" s="1"/>
  <c r="J89" i="1173"/>
  <c r="AQ847" i="1173"/>
  <c r="AS88" i="1173"/>
  <c r="AU88" i="1173"/>
  <c r="AT88" i="1173"/>
  <c r="AX88" i="1173"/>
  <c r="AV88" i="1173"/>
  <c r="AW88" i="1173"/>
  <c r="AM868" i="1183" l="1"/>
  <c r="AB870" i="1183"/>
  <c r="AA870" i="1183"/>
  <c r="AC870" i="1183"/>
  <c r="AD870" i="1183" s="1"/>
  <c r="R869" i="1183"/>
  <c r="AQ872" i="1183"/>
  <c r="Y90" i="1173"/>
  <c r="AR89" i="1173"/>
  <c r="AD844" i="1173"/>
  <c r="AB845" i="1173"/>
  <c r="AA845" i="1173"/>
  <c r="AC845" i="1173"/>
  <c r="AT89" i="1173"/>
  <c r="AQ848" i="1173"/>
  <c r="AJ90" i="1173"/>
  <c r="O90" i="1173"/>
  <c r="Q90" i="1173" s="1"/>
  <c r="K90" i="1173"/>
  <c r="I90" i="1173" s="1"/>
  <c r="J90" i="1173"/>
  <c r="P90" i="1173"/>
  <c r="N90" i="1173"/>
  <c r="L90" i="1173"/>
  <c r="AW89" i="1173"/>
  <c r="AX89" i="1173"/>
  <c r="AV89" i="1173"/>
  <c r="AS89" i="1173"/>
  <c r="AU89" i="1173"/>
  <c r="AA871" i="1183" l="1"/>
  <c r="AC871" i="1183"/>
  <c r="AB871" i="1183"/>
  <c r="R871" i="1183" s="1"/>
  <c r="R870" i="1183"/>
  <c r="V869" i="1183"/>
  <c r="X869" i="1183"/>
  <c r="AL869" i="1183"/>
  <c r="AM869" i="1183"/>
  <c r="W869" i="1183"/>
  <c r="AQ873" i="1183"/>
  <c r="AD845" i="1173"/>
  <c r="Y91" i="1173"/>
  <c r="AR90" i="1173"/>
  <c r="AC846" i="1173"/>
  <c r="AB846" i="1173"/>
  <c r="AA846" i="1173"/>
  <c r="AT90" i="1173"/>
  <c r="AQ849" i="1173"/>
  <c r="AJ91" i="1173"/>
  <c r="K91" i="1173"/>
  <c r="I91" i="1173" s="1"/>
  <c r="P91" i="1173"/>
  <c r="O91" i="1173"/>
  <c r="Q91" i="1173" s="1"/>
  <c r="N91" i="1173"/>
  <c r="L91" i="1173"/>
  <c r="J91" i="1173"/>
  <c r="AS90" i="1173"/>
  <c r="AU90" i="1173"/>
  <c r="AW90" i="1173"/>
  <c r="AV90" i="1173"/>
  <c r="AX90" i="1173"/>
  <c r="X870" i="1183" l="1"/>
  <c r="V870" i="1183"/>
  <c r="AM870" i="1183" s="1"/>
  <c r="W870" i="1183"/>
  <c r="AL870" i="1183"/>
  <c r="W871" i="1183"/>
  <c r="X871" i="1183"/>
  <c r="V871" i="1183"/>
  <c r="AM871" i="1183" s="1"/>
  <c r="AL871" i="1183"/>
  <c r="AD871" i="1183"/>
  <c r="AA872" i="1183"/>
  <c r="AB872" i="1183"/>
  <c r="AC872" i="1183"/>
  <c r="AD872" i="1183" s="1"/>
  <c r="AQ874" i="1183"/>
  <c r="Y92" i="1173"/>
  <c r="AR91" i="1173"/>
  <c r="AA847" i="1173"/>
  <c r="AB847" i="1173"/>
  <c r="AC847" i="1173"/>
  <c r="AD846" i="1173"/>
  <c r="AQ850" i="1173"/>
  <c r="L92" i="1173"/>
  <c r="AJ92" i="1173"/>
  <c r="N92" i="1173"/>
  <c r="O92" i="1173"/>
  <c r="Q92" i="1173" s="1"/>
  <c r="J92" i="1173"/>
  <c r="K92" i="1173"/>
  <c r="I92" i="1173" s="1"/>
  <c r="P92" i="1173"/>
  <c r="AT91" i="1173"/>
  <c r="AS91" i="1173"/>
  <c r="AU91" i="1173"/>
  <c r="AX91" i="1173"/>
  <c r="AW91" i="1173"/>
  <c r="AV91" i="1173"/>
  <c r="AC873" i="1183" l="1"/>
  <c r="AB873" i="1183"/>
  <c r="R873" i="1183" s="1"/>
  <c r="AA873" i="1183"/>
  <c r="R872" i="1183"/>
  <c r="AQ875" i="1183"/>
  <c r="AD847" i="1173"/>
  <c r="Y93" i="1173"/>
  <c r="AR92" i="1173"/>
  <c r="AB848" i="1173"/>
  <c r="AC848" i="1173"/>
  <c r="AD848" i="1173" s="1"/>
  <c r="AA848" i="1173"/>
  <c r="AQ851" i="1173"/>
  <c r="AJ93" i="1173"/>
  <c r="J93" i="1173"/>
  <c r="O93" i="1173"/>
  <c r="Q93" i="1173" s="1"/>
  <c r="P93" i="1173"/>
  <c r="N93" i="1173"/>
  <c r="L93" i="1173"/>
  <c r="K93" i="1173"/>
  <c r="I93" i="1173" s="1"/>
  <c r="AT92" i="1173"/>
  <c r="AS92" i="1173"/>
  <c r="AU92" i="1173"/>
  <c r="AX92" i="1173"/>
  <c r="AV92" i="1173"/>
  <c r="AW92" i="1173"/>
  <c r="V872" i="1183" l="1"/>
  <c r="AM872" i="1183" s="1"/>
  <c r="W872" i="1183"/>
  <c r="X872" i="1183"/>
  <c r="AL872" i="1183"/>
  <c r="AC874" i="1183"/>
  <c r="AB874" i="1183"/>
  <c r="R874" i="1183" s="1"/>
  <c r="AA874" i="1183"/>
  <c r="V873" i="1183"/>
  <c r="X873" i="1183"/>
  <c r="AM873" i="1183"/>
  <c r="W873" i="1183"/>
  <c r="AL873" i="1183"/>
  <c r="AD873" i="1183"/>
  <c r="AQ876" i="1183"/>
  <c r="Y94" i="1173"/>
  <c r="AR93" i="1173"/>
  <c r="AC849" i="1173"/>
  <c r="AB849" i="1173"/>
  <c r="AA849" i="1173"/>
  <c r="AQ852" i="1173"/>
  <c r="AJ94" i="1173"/>
  <c r="P94" i="1173"/>
  <c r="O94" i="1173"/>
  <c r="Q94" i="1173" s="1"/>
  <c r="K94" i="1173"/>
  <c r="I94" i="1173" s="1"/>
  <c r="J94" i="1173"/>
  <c r="N94" i="1173"/>
  <c r="L94" i="1173"/>
  <c r="AX93" i="1173"/>
  <c r="AV93" i="1173"/>
  <c r="AW93" i="1173"/>
  <c r="AS93" i="1173"/>
  <c r="AU93" i="1173"/>
  <c r="AT93" i="1173"/>
  <c r="V874" i="1183" l="1"/>
  <c r="W874" i="1183"/>
  <c r="X874" i="1183"/>
  <c r="AL874" i="1183"/>
  <c r="AM874" i="1183"/>
  <c r="AD874" i="1183"/>
  <c r="AB875" i="1183"/>
  <c r="AA875" i="1183"/>
  <c r="AC875" i="1183"/>
  <c r="AD875" i="1183" s="1"/>
  <c r="AQ877" i="1183"/>
  <c r="Y95" i="1173"/>
  <c r="AR94" i="1173"/>
  <c r="AD849" i="1173"/>
  <c r="AA850" i="1173"/>
  <c r="AC850" i="1173"/>
  <c r="AB850" i="1173"/>
  <c r="AQ853" i="1173"/>
  <c r="P95" i="1173"/>
  <c r="AJ95" i="1173"/>
  <c r="J95" i="1173"/>
  <c r="L95" i="1173"/>
  <c r="N95" i="1173"/>
  <c r="K95" i="1173"/>
  <c r="I95" i="1173" s="1"/>
  <c r="O95" i="1173"/>
  <c r="Q95" i="1173" s="1"/>
  <c r="AT94" i="1173"/>
  <c r="AS94" i="1173"/>
  <c r="AU94" i="1173"/>
  <c r="AW94" i="1173"/>
  <c r="AV94" i="1173"/>
  <c r="AX94" i="1173"/>
  <c r="AC876" i="1183" l="1"/>
  <c r="AB876" i="1183"/>
  <c r="R876" i="1183" s="1"/>
  <c r="AA876" i="1183"/>
  <c r="R875" i="1183"/>
  <c r="AQ878" i="1183"/>
  <c r="Y96" i="1173"/>
  <c r="AR95" i="1173"/>
  <c r="AD850" i="1173"/>
  <c r="AC851" i="1173"/>
  <c r="AA851" i="1173"/>
  <c r="AB851" i="1173"/>
  <c r="AT95" i="1173"/>
  <c r="AQ854" i="1173"/>
  <c r="AJ96" i="1173"/>
  <c r="P96" i="1173"/>
  <c r="O96" i="1173"/>
  <c r="Q96" i="1173" s="1"/>
  <c r="K96" i="1173"/>
  <c r="I96" i="1173" s="1"/>
  <c r="N96" i="1173"/>
  <c r="L96" i="1173"/>
  <c r="J96" i="1173"/>
  <c r="AS95" i="1173"/>
  <c r="AU95" i="1173"/>
  <c r="AX95" i="1173"/>
  <c r="AW95" i="1173"/>
  <c r="AV95" i="1173"/>
  <c r="V875" i="1183" l="1"/>
  <c r="AM875" i="1183" s="1"/>
  <c r="AL875" i="1183"/>
  <c r="X875" i="1183"/>
  <c r="W875" i="1183"/>
  <c r="AB877" i="1183"/>
  <c r="AA877" i="1183"/>
  <c r="AC877" i="1183"/>
  <c r="AD877" i="1183" s="1"/>
  <c r="V876" i="1183"/>
  <c r="AL876" i="1183" s="1"/>
  <c r="X876" i="1183"/>
  <c r="W876" i="1183"/>
  <c r="AD876" i="1183"/>
  <c r="AQ879" i="1183"/>
  <c r="Y97" i="1173"/>
  <c r="AR96" i="1173"/>
  <c r="AT96" i="1173"/>
  <c r="AD851" i="1173"/>
  <c r="AA852" i="1173"/>
  <c r="AB852" i="1173"/>
  <c r="AC852" i="1173"/>
  <c r="AQ855" i="1173"/>
  <c r="AJ97" i="1173"/>
  <c r="P97" i="1173"/>
  <c r="O97" i="1173"/>
  <c r="Q97" i="1173" s="1"/>
  <c r="N97" i="1173"/>
  <c r="L97" i="1173"/>
  <c r="J97" i="1173"/>
  <c r="K97" i="1173"/>
  <c r="I97" i="1173" s="1"/>
  <c r="AS96" i="1173"/>
  <c r="AU96" i="1173"/>
  <c r="AX96" i="1173"/>
  <c r="AV96" i="1173"/>
  <c r="AW96" i="1173"/>
  <c r="AC878" i="1183" l="1"/>
  <c r="AB878" i="1183"/>
  <c r="R878" i="1183" s="1"/>
  <c r="AA878" i="1183"/>
  <c r="AM876" i="1183"/>
  <c r="R877" i="1183"/>
  <c r="AQ880" i="1183"/>
  <c r="AD852" i="1173"/>
  <c r="Y98" i="1173"/>
  <c r="AR97" i="1173"/>
  <c r="AB853" i="1173"/>
  <c r="AA853" i="1173"/>
  <c r="AC853" i="1173"/>
  <c r="AQ856" i="1173"/>
  <c r="O98" i="1173"/>
  <c r="Q98" i="1173" s="1"/>
  <c r="L98" i="1173"/>
  <c r="K98" i="1173"/>
  <c r="I98" i="1173" s="1"/>
  <c r="J98" i="1173"/>
  <c r="AJ98" i="1173"/>
  <c r="P98" i="1173"/>
  <c r="N98" i="1173"/>
  <c r="AS97" i="1173"/>
  <c r="AU97" i="1173"/>
  <c r="AT97" i="1173"/>
  <c r="AX97" i="1173"/>
  <c r="AW97" i="1173"/>
  <c r="AV97" i="1173"/>
  <c r="V877" i="1183" l="1"/>
  <c r="AL877" i="1183" s="1"/>
  <c r="W877" i="1183"/>
  <c r="AM877" i="1183"/>
  <c r="X877" i="1183"/>
  <c r="AB879" i="1183"/>
  <c r="AC879" i="1183"/>
  <c r="AD879" i="1183" s="1"/>
  <c r="AA879" i="1183"/>
  <c r="V878" i="1183"/>
  <c r="AL878" i="1183" s="1"/>
  <c r="AM878" i="1183"/>
  <c r="W878" i="1183"/>
  <c r="X878" i="1183"/>
  <c r="AD878" i="1183"/>
  <c r="AQ881" i="1183"/>
  <c r="AD853" i="1173"/>
  <c r="AT98" i="1173"/>
  <c r="Y99" i="1173"/>
  <c r="AR98" i="1173"/>
  <c r="AB854" i="1173"/>
  <c r="AC854" i="1173"/>
  <c r="AA854" i="1173"/>
  <c r="AJ99" i="1173"/>
  <c r="K99" i="1173"/>
  <c r="I99" i="1173" s="1"/>
  <c r="J99" i="1173"/>
  <c r="O99" i="1173"/>
  <c r="Q99" i="1173" s="1"/>
  <c r="P99" i="1173"/>
  <c r="N99" i="1173"/>
  <c r="L99" i="1173"/>
  <c r="AQ857" i="1173"/>
  <c r="AV98" i="1173"/>
  <c r="AW98" i="1173"/>
  <c r="AX98" i="1173"/>
  <c r="AS98" i="1173"/>
  <c r="AU98" i="1173"/>
  <c r="R879" i="1183" l="1"/>
  <c r="AB880" i="1183"/>
  <c r="AC880" i="1183"/>
  <c r="AD880" i="1183" s="1"/>
  <c r="AA880" i="1183"/>
  <c r="AQ882" i="1183"/>
  <c r="AT99" i="1173"/>
  <c r="AD854" i="1173"/>
  <c r="Y100" i="1173"/>
  <c r="AR99" i="1173"/>
  <c r="AB855" i="1173"/>
  <c r="AC855" i="1173"/>
  <c r="AA855" i="1173"/>
  <c r="AQ858" i="1173"/>
  <c r="AJ100" i="1173"/>
  <c r="P100" i="1173"/>
  <c r="K100" i="1173"/>
  <c r="I100" i="1173" s="1"/>
  <c r="O100" i="1173"/>
  <c r="Q100" i="1173" s="1"/>
  <c r="N100" i="1173"/>
  <c r="L100" i="1173"/>
  <c r="J100" i="1173"/>
  <c r="AX99" i="1173"/>
  <c r="AW99" i="1173"/>
  <c r="AV99" i="1173"/>
  <c r="AU99" i="1173"/>
  <c r="AS99" i="1173"/>
  <c r="AB881" i="1183" l="1"/>
  <c r="AA881" i="1183"/>
  <c r="AC881" i="1183"/>
  <c r="AD881" i="1183" s="1"/>
  <c r="R880" i="1183"/>
  <c r="V879" i="1183"/>
  <c r="W879" i="1183"/>
  <c r="AL879" i="1183"/>
  <c r="AM879" i="1183"/>
  <c r="X879" i="1183"/>
  <c r="AQ883" i="1183"/>
  <c r="Y101" i="1173"/>
  <c r="AR100" i="1173"/>
  <c r="AD855" i="1173"/>
  <c r="AT100" i="1173"/>
  <c r="AC856" i="1173"/>
  <c r="AB856" i="1173"/>
  <c r="AA856" i="1173"/>
  <c r="AJ101" i="1173"/>
  <c r="P101" i="1173"/>
  <c r="K101" i="1173"/>
  <c r="I101" i="1173" s="1"/>
  <c r="J101" i="1173"/>
  <c r="L101" i="1173"/>
  <c r="O101" i="1173"/>
  <c r="Q101" i="1173" s="1"/>
  <c r="N101" i="1173"/>
  <c r="AQ859" i="1173"/>
  <c r="AX100" i="1173"/>
  <c r="AW100" i="1173"/>
  <c r="AV100" i="1173"/>
  <c r="AS100" i="1173"/>
  <c r="AU100" i="1173"/>
  <c r="V880" i="1183" l="1"/>
  <c r="AL880" i="1183" s="1"/>
  <c r="X880" i="1183"/>
  <c r="AM880" i="1183"/>
  <c r="W880" i="1183"/>
  <c r="AB882" i="1183"/>
  <c r="AA882" i="1183"/>
  <c r="AC882" i="1183"/>
  <c r="AD882" i="1183" s="1"/>
  <c r="R881" i="1183"/>
  <c r="AQ884" i="1183"/>
  <c r="AT101" i="1173"/>
  <c r="Y102" i="1173"/>
  <c r="AR101" i="1173"/>
  <c r="AD856" i="1173"/>
  <c r="AB857" i="1173"/>
  <c r="AA857" i="1173"/>
  <c r="AC857" i="1173"/>
  <c r="AQ860" i="1173"/>
  <c r="AJ102" i="1173"/>
  <c r="P102" i="1173"/>
  <c r="N102" i="1173"/>
  <c r="L102" i="1173"/>
  <c r="K102" i="1173"/>
  <c r="I102" i="1173" s="1"/>
  <c r="J102" i="1173"/>
  <c r="O102" i="1173"/>
  <c r="Q102" i="1173" s="1"/>
  <c r="AS101" i="1173"/>
  <c r="AU101" i="1173"/>
  <c r="AW101" i="1173"/>
  <c r="AX101" i="1173"/>
  <c r="AV101" i="1173"/>
  <c r="R882" i="1183" l="1"/>
  <c r="AB883" i="1183"/>
  <c r="AA883" i="1183"/>
  <c r="AC883" i="1183"/>
  <c r="AD883" i="1183" s="1"/>
  <c r="V881" i="1183"/>
  <c r="AL881" i="1183" s="1"/>
  <c r="X881" i="1183"/>
  <c r="AM881" i="1183"/>
  <c r="W881" i="1183"/>
  <c r="AQ885" i="1183"/>
  <c r="AD857" i="1173"/>
  <c r="Y103" i="1173"/>
  <c r="AR102" i="1173"/>
  <c r="AC858" i="1173"/>
  <c r="AB858" i="1173"/>
  <c r="AA858" i="1173"/>
  <c r="AJ103" i="1173"/>
  <c r="P103" i="1173"/>
  <c r="O103" i="1173"/>
  <c r="Q103" i="1173" s="1"/>
  <c r="N103" i="1173"/>
  <c r="L103" i="1173"/>
  <c r="J103" i="1173"/>
  <c r="K103" i="1173"/>
  <c r="I103" i="1173" s="1"/>
  <c r="AQ861" i="1173"/>
  <c r="AT102" i="1173"/>
  <c r="AX102" i="1173"/>
  <c r="AV102" i="1173"/>
  <c r="AW102" i="1173"/>
  <c r="AS102" i="1173"/>
  <c r="AU102" i="1173"/>
  <c r="AA884" i="1183" l="1"/>
  <c r="AC884" i="1183"/>
  <c r="AB884" i="1183"/>
  <c r="R884" i="1183" s="1"/>
  <c r="R883" i="1183"/>
  <c r="V882" i="1183"/>
  <c r="AM882" i="1183" s="1"/>
  <c r="AL882" i="1183"/>
  <c r="X882" i="1183"/>
  <c r="W882" i="1183"/>
  <c r="AQ886" i="1183"/>
  <c r="Y104" i="1173"/>
  <c r="AR103" i="1173"/>
  <c r="AA859" i="1173"/>
  <c r="AB859" i="1173"/>
  <c r="AC859" i="1173"/>
  <c r="AD858" i="1173"/>
  <c r="AT103" i="1173"/>
  <c r="O104" i="1173"/>
  <c r="Q104" i="1173" s="1"/>
  <c r="N104" i="1173"/>
  <c r="L104" i="1173"/>
  <c r="K104" i="1173"/>
  <c r="I104" i="1173" s="1"/>
  <c r="J104" i="1173"/>
  <c r="AJ104" i="1173"/>
  <c r="P104" i="1173"/>
  <c r="AQ862" i="1173"/>
  <c r="AS103" i="1173"/>
  <c r="AU103" i="1173"/>
  <c r="AX103" i="1173"/>
  <c r="AV103" i="1173"/>
  <c r="AW103" i="1173"/>
  <c r="X883" i="1183" l="1"/>
  <c r="V883" i="1183"/>
  <c r="AL883" i="1183" s="1"/>
  <c r="W883" i="1183"/>
  <c r="AM883" i="1183"/>
  <c r="X884" i="1183"/>
  <c r="V884" i="1183"/>
  <c r="AM884" i="1183" s="1"/>
  <c r="W884" i="1183"/>
  <c r="AD884" i="1183"/>
  <c r="AB885" i="1183"/>
  <c r="R885" i="1183" s="1"/>
  <c r="AC885" i="1183"/>
  <c r="AD885" i="1183" s="1"/>
  <c r="AA885" i="1183"/>
  <c r="AQ887" i="1183"/>
  <c r="AD859" i="1173"/>
  <c r="Y105" i="1173"/>
  <c r="AR104" i="1173"/>
  <c r="AC860" i="1173"/>
  <c r="AB860" i="1173"/>
  <c r="AA860" i="1173"/>
  <c r="AJ105" i="1173"/>
  <c r="O105" i="1173"/>
  <c r="Q105" i="1173" s="1"/>
  <c r="J105" i="1173"/>
  <c r="P105" i="1173"/>
  <c r="N105" i="1173"/>
  <c r="L105" i="1173"/>
  <c r="K105" i="1173"/>
  <c r="I105" i="1173" s="1"/>
  <c r="AQ863" i="1173"/>
  <c r="AX104" i="1173"/>
  <c r="AV104" i="1173"/>
  <c r="AW104" i="1173"/>
  <c r="AS104" i="1173"/>
  <c r="AU104" i="1173"/>
  <c r="AT104" i="1173"/>
  <c r="V885" i="1183" l="1"/>
  <c r="AL885" i="1183" s="1"/>
  <c r="W885" i="1183"/>
  <c r="X885" i="1183"/>
  <c r="AM885" i="1183"/>
  <c r="AL884" i="1183"/>
  <c r="AA886" i="1183"/>
  <c r="AB886" i="1183"/>
  <c r="R886" i="1183" s="1"/>
  <c r="AC886" i="1183"/>
  <c r="AD886" i="1183" s="1"/>
  <c r="AQ888" i="1183"/>
  <c r="Y106" i="1173"/>
  <c r="AR105" i="1173"/>
  <c r="AA861" i="1173"/>
  <c r="AC861" i="1173"/>
  <c r="AB861" i="1173"/>
  <c r="AD860" i="1173"/>
  <c r="AJ106" i="1173"/>
  <c r="K106" i="1173"/>
  <c r="I106" i="1173" s="1"/>
  <c r="N106" i="1173"/>
  <c r="P106" i="1173"/>
  <c r="L106" i="1173"/>
  <c r="J106" i="1173"/>
  <c r="O106" i="1173"/>
  <c r="Q106" i="1173" s="1"/>
  <c r="AT105" i="1173"/>
  <c r="AQ864" i="1173"/>
  <c r="AS105" i="1173"/>
  <c r="AU105" i="1173"/>
  <c r="AX105" i="1173"/>
  <c r="AW105" i="1173"/>
  <c r="AV105" i="1173"/>
  <c r="V886" i="1183" l="1"/>
  <c r="AL886" i="1183" s="1"/>
  <c r="W886" i="1183"/>
  <c r="X886" i="1183"/>
  <c r="AM886" i="1183"/>
  <c r="AB887" i="1183"/>
  <c r="AC887" i="1183"/>
  <c r="AD887" i="1183" s="1"/>
  <c r="AA887" i="1183"/>
  <c r="AQ889" i="1183"/>
  <c r="Y107" i="1173"/>
  <c r="AR106" i="1173"/>
  <c r="AD861" i="1173"/>
  <c r="AB862" i="1173"/>
  <c r="AA862" i="1173"/>
  <c r="AC862" i="1173"/>
  <c r="AJ107" i="1173"/>
  <c r="P107" i="1173"/>
  <c r="L107" i="1173"/>
  <c r="N107" i="1173"/>
  <c r="J107" i="1173"/>
  <c r="K107" i="1173"/>
  <c r="I107" i="1173" s="1"/>
  <c r="O107" i="1173"/>
  <c r="Q107" i="1173" s="1"/>
  <c r="AQ865" i="1173"/>
  <c r="AT106" i="1173"/>
  <c r="AS106" i="1173"/>
  <c r="AU106" i="1173"/>
  <c r="AX106" i="1173"/>
  <c r="AV106" i="1173"/>
  <c r="AW106" i="1173"/>
  <c r="R887" i="1183" l="1"/>
  <c r="AB888" i="1183"/>
  <c r="AA888" i="1183"/>
  <c r="AC888" i="1183"/>
  <c r="AD888" i="1183" s="1"/>
  <c r="AQ890" i="1183"/>
  <c r="AD862" i="1173"/>
  <c r="Y108" i="1173"/>
  <c r="AR107" i="1173"/>
  <c r="AC863" i="1173"/>
  <c r="AA863" i="1173"/>
  <c r="AB863" i="1173"/>
  <c r="AQ866" i="1173"/>
  <c r="AJ108" i="1173"/>
  <c r="L108" i="1173"/>
  <c r="K108" i="1173"/>
  <c r="I108" i="1173" s="1"/>
  <c r="P108" i="1173"/>
  <c r="O108" i="1173"/>
  <c r="Q108" i="1173" s="1"/>
  <c r="N108" i="1173"/>
  <c r="J108" i="1173"/>
  <c r="AT107" i="1173"/>
  <c r="AU107" i="1173"/>
  <c r="AS107" i="1173"/>
  <c r="AX107" i="1173"/>
  <c r="AW107" i="1173"/>
  <c r="AV107" i="1173"/>
  <c r="AB889" i="1183" l="1"/>
  <c r="AC889" i="1183"/>
  <c r="AD889" i="1183" s="1"/>
  <c r="AA889" i="1183"/>
  <c r="R888" i="1183"/>
  <c r="V887" i="1183"/>
  <c r="AL887" i="1183"/>
  <c r="AM887" i="1183"/>
  <c r="W887" i="1183"/>
  <c r="X887" i="1183"/>
  <c r="AQ891" i="1183"/>
  <c r="Y109" i="1173"/>
  <c r="AR108" i="1173"/>
  <c r="AC864" i="1173"/>
  <c r="AB864" i="1173"/>
  <c r="AA864" i="1173"/>
  <c r="AT108" i="1173"/>
  <c r="AD863" i="1173"/>
  <c r="AQ867" i="1173"/>
  <c r="AJ109" i="1173"/>
  <c r="O109" i="1173"/>
  <c r="Q109" i="1173" s="1"/>
  <c r="K109" i="1173"/>
  <c r="I109" i="1173" s="1"/>
  <c r="P109" i="1173"/>
  <c r="N109" i="1173"/>
  <c r="L109" i="1173"/>
  <c r="J109" i="1173"/>
  <c r="AX108" i="1173"/>
  <c r="AW108" i="1173"/>
  <c r="AV108" i="1173"/>
  <c r="AS108" i="1173"/>
  <c r="AU108" i="1173"/>
  <c r="W888" i="1183" l="1"/>
  <c r="V888" i="1183"/>
  <c r="AL888" i="1183" s="1"/>
  <c r="X888" i="1183"/>
  <c r="AB890" i="1183"/>
  <c r="AC890" i="1183"/>
  <c r="AD890" i="1183" s="1"/>
  <c r="AA890" i="1183"/>
  <c r="R889" i="1183"/>
  <c r="AQ892" i="1183"/>
  <c r="Y110" i="1173"/>
  <c r="AR109" i="1173"/>
  <c r="AC865" i="1173"/>
  <c r="AB865" i="1173"/>
  <c r="AA865" i="1173"/>
  <c r="AD864" i="1173"/>
  <c r="AQ868" i="1173"/>
  <c r="AJ110" i="1173"/>
  <c r="P110" i="1173"/>
  <c r="K110" i="1173"/>
  <c r="I110" i="1173" s="1"/>
  <c r="L110" i="1173"/>
  <c r="N110" i="1173"/>
  <c r="J110" i="1173"/>
  <c r="O110" i="1173"/>
  <c r="Q110" i="1173" s="1"/>
  <c r="AS109" i="1173"/>
  <c r="AU109" i="1173"/>
  <c r="AW109" i="1173"/>
  <c r="AV109" i="1173"/>
  <c r="AX109" i="1173"/>
  <c r="AT109" i="1173"/>
  <c r="R890" i="1183" l="1"/>
  <c r="AM888" i="1183"/>
  <c r="V889" i="1183"/>
  <c r="AL889" i="1183" s="1"/>
  <c r="W889" i="1183"/>
  <c r="X889" i="1183"/>
  <c r="AM889" i="1183"/>
  <c r="AC891" i="1183"/>
  <c r="AA891" i="1183"/>
  <c r="AB891" i="1183"/>
  <c r="R891" i="1183" s="1"/>
  <c r="AQ893" i="1183"/>
  <c r="Y111" i="1173"/>
  <c r="AR110" i="1173"/>
  <c r="AT110" i="1173"/>
  <c r="AB866" i="1173"/>
  <c r="AC866" i="1173"/>
  <c r="AA866" i="1173"/>
  <c r="AD865" i="1173"/>
  <c r="AJ111" i="1173"/>
  <c r="K111" i="1173"/>
  <c r="I111" i="1173" s="1"/>
  <c r="P111" i="1173"/>
  <c r="J111" i="1173"/>
  <c r="O111" i="1173"/>
  <c r="Q111" i="1173" s="1"/>
  <c r="N111" i="1173"/>
  <c r="L111" i="1173"/>
  <c r="AQ869" i="1173"/>
  <c r="AS110" i="1173"/>
  <c r="AU110" i="1173"/>
  <c r="AX110" i="1173"/>
  <c r="AV110" i="1173"/>
  <c r="AW110" i="1173"/>
  <c r="V891" i="1183" l="1"/>
  <c r="AL891" i="1183" s="1"/>
  <c r="X891" i="1183"/>
  <c r="AM891" i="1183"/>
  <c r="W891" i="1183"/>
  <c r="AC892" i="1183"/>
  <c r="AB892" i="1183"/>
  <c r="R892" i="1183" s="1"/>
  <c r="AA892" i="1183"/>
  <c r="AD891" i="1183"/>
  <c r="W890" i="1183"/>
  <c r="V890" i="1183"/>
  <c r="AM890" i="1183" s="1"/>
  <c r="X890" i="1183"/>
  <c r="AQ894" i="1183"/>
  <c r="AD866" i="1173"/>
  <c r="Y112" i="1173"/>
  <c r="AR111" i="1173"/>
  <c r="AA867" i="1173"/>
  <c r="AB867" i="1173"/>
  <c r="AC867" i="1173"/>
  <c r="AJ112" i="1173"/>
  <c r="K112" i="1173"/>
  <c r="I112" i="1173" s="1"/>
  <c r="P112" i="1173"/>
  <c r="O112" i="1173"/>
  <c r="Q112" i="1173" s="1"/>
  <c r="N112" i="1173"/>
  <c r="L112" i="1173"/>
  <c r="J112" i="1173"/>
  <c r="AQ870" i="1173"/>
  <c r="AT111" i="1173"/>
  <c r="AX111" i="1173"/>
  <c r="AV111" i="1173"/>
  <c r="AW111" i="1173"/>
  <c r="AU111" i="1173"/>
  <c r="AS111" i="1173"/>
  <c r="V892" i="1183" l="1"/>
  <c r="AL892" i="1183" s="1"/>
  <c r="X892" i="1183"/>
  <c r="W892" i="1183"/>
  <c r="AM892" i="1183"/>
  <c r="AD892" i="1183"/>
  <c r="AA893" i="1183"/>
  <c r="AC893" i="1183"/>
  <c r="AB893" i="1183"/>
  <c r="R893" i="1183" s="1"/>
  <c r="AL890" i="1183"/>
  <c r="AQ895" i="1183"/>
  <c r="AD867" i="1173"/>
  <c r="Y113" i="1173"/>
  <c r="AR112" i="1173"/>
  <c r="AT112" i="1173"/>
  <c r="AC868" i="1173"/>
  <c r="AA868" i="1173"/>
  <c r="AB868" i="1173"/>
  <c r="N113" i="1173"/>
  <c r="AJ113" i="1173"/>
  <c r="P113" i="1173"/>
  <c r="O113" i="1173"/>
  <c r="Q113" i="1173" s="1"/>
  <c r="L113" i="1173"/>
  <c r="K113" i="1173"/>
  <c r="I113" i="1173" s="1"/>
  <c r="J113" i="1173"/>
  <c r="AQ871" i="1173"/>
  <c r="AW112" i="1173"/>
  <c r="AV112" i="1173"/>
  <c r="AS112" i="1173"/>
  <c r="AU112" i="1173"/>
  <c r="AX112" i="1173"/>
  <c r="AC894" i="1183" l="1"/>
  <c r="AA894" i="1183"/>
  <c r="AB894" i="1183"/>
  <c r="R894" i="1183" s="1"/>
  <c r="V893" i="1183"/>
  <c r="AL893" i="1183" s="1"/>
  <c r="X893" i="1183"/>
  <c r="W893" i="1183"/>
  <c r="AM893" i="1183"/>
  <c r="AD893" i="1183"/>
  <c r="AQ896" i="1183"/>
  <c r="Y114" i="1173"/>
  <c r="AR113" i="1173"/>
  <c r="AT113" i="1173"/>
  <c r="AA869" i="1173"/>
  <c r="AB869" i="1173"/>
  <c r="AC869" i="1173"/>
  <c r="AD868" i="1173"/>
  <c r="AJ114" i="1173"/>
  <c r="N114" i="1173"/>
  <c r="L114" i="1173"/>
  <c r="K114" i="1173"/>
  <c r="I114" i="1173" s="1"/>
  <c r="J114" i="1173"/>
  <c r="O114" i="1173"/>
  <c r="Q114" i="1173" s="1"/>
  <c r="P114" i="1173"/>
  <c r="AQ872" i="1173"/>
  <c r="AS113" i="1173"/>
  <c r="AU113" i="1173"/>
  <c r="AV113" i="1173"/>
  <c r="AW113" i="1173"/>
  <c r="AX113" i="1173"/>
  <c r="W894" i="1183" l="1"/>
  <c r="V894" i="1183"/>
  <c r="AL894" i="1183" s="1"/>
  <c r="X894" i="1183"/>
  <c r="AM894" i="1183"/>
  <c r="AC895" i="1183"/>
  <c r="AB895" i="1183"/>
  <c r="R895" i="1183" s="1"/>
  <c r="AA895" i="1183"/>
  <c r="AD894" i="1183"/>
  <c r="AQ897" i="1183"/>
  <c r="AD869" i="1173"/>
  <c r="Y115" i="1173"/>
  <c r="AR114" i="1173"/>
  <c r="AB870" i="1173"/>
  <c r="AC870" i="1173"/>
  <c r="AA870" i="1173"/>
  <c r="AT114" i="1173"/>
  <c r="AJ115" i="1173"/>
  <c r="K115" i="1173"/>
  <c r="I115" i="1173" s="1"/>
  <c r="N115" i="1173"/>
  <c r="L115" i="1173"/>
  <c r="J115" i="1173"/>
  <c r="P115" i="1173"/>
  <c r="O115" i="1173"/>
  <c r="Q115" i="1173" s="1"/>
  <c r="AQ873" i="1173"/>
  <c r="AX114" i="1173"/>
  <c r="AV114" i="1173"/>
  <c r="AW114" i="1173"/>
  <c r="AS114" i="1173"/>
  <c r="AU114" i="1173"/>
  <c r="V895" i="1183" l="1"/>
  <c r="AM895" i="1183" s="1"/>
  <c r="AL895" i="1183"/>
  <c r="W895" i="1183"/>
  <c r="X895" i="1183"/>
  <c r="AD895" i="1183"/>
  <c r="AA896" i="1183"/>
  <c r="AC896" i="1183"/>
  <c r="AD896" i="1183" s="1"/>
  <c r="AB896" i="1183"/>
  <c r="R896" i="1183" s="1"/>
  <c r="AQ898" i="1183"/>
  <c r="Y116" i="1173"/>
  <c r="AR115" i="1173"/>
  <c r="AD870" i="1173"/>
  <c r="AT115" i="1173"/>
  <c r="AC871" i="1173"/>
  <c r="AA871" i="1173"/>
  <c r="AB871" i="1173"/>
  <c r="P116" i="1173"/>
  <c r="O116" i="1173"/>
  <c r="Q116" i="1173" s="1"/>
  <c r="L116" i="1173"/>
  <c r="K116" i="1173"/>
  <c r="I116" i="1173" s="1"/>
  <c r="J116" i="1173"/>
  <c r="AT116" i="1173" s="1"/>
  <c r="AJ116" i="1173"/>
  <c r="N116" i="1173"/>
  <c r="AQ874" i="1173"/>
  <c r="AU115" i="1173"/>
  <c r="AS115" i="1173"/>
  <c r="AW115" i="1173"/>
  <c r="AV115" i="1173"/>
  <c r="AX115" i="1173"/>
  <c r="AA897" i="1183" l="1"/>
  <c r="AB897" i="1183"/>
  <c r="AC897" i="1183"/>
  <c r="AD897" i="1183" s="1"/>
  <c r="V896" i="1183"/>
  <c r="AL896" i="1183" s="1"/>
  <c r="X896" i="1183"/>
  <c r="W896" i="1183"/>
  <c r="AM896" i="1183"/>
  <c r="AQ899" i="1183"/>
  <c r="Y117" i="1173"/>
  <c r="AR116" i="1173"/>
  <c r="AC872" i="1173"/>
  <c r="AB872" i="1173"/>
  <c r="AA872" i="1173"/>
  <c r="AD871" i="1173"/>
  <c r="AJ117" i="1173"/>
  <c r="O117" i="1173"/>
  <c r="Q117" i="1173" s="1"/>
  <c r="N117" i="1173"/>
  <c r="L117" i="1173"/>
  <c r="K117" i="1173"/>
  <c r="I117" i="1173" s="1"/>
  <c r="J117" i="1173"/>
  <c r="P117" i="1173"/>
  <c r="AQ875" i="1173"/>
  <c r="AX116" i="1173"/>
  <c r="AV116" i="1173"/>
  <c r="AW116" i="1173"/>
  <c r="AS116" i="1173"/>
  <c r="AU116" i="1173"/>
  <c r="R897" i="1183" l="1"/>
  <c r="AA898" i="1183"/>
  <c r="AB898" i="1183"/>
  <c r="AC898" i="1183"/>
  <c r="AD898" i="1183" s="1"/>
  <c r="AQ900" i="1183"/>
  <c r="Y118" i="1173"/>
  <c r="AR117" i="1173"/>
  <c r="AC873" i="1173"/>
  <c r="AA873" i="1173"/>
  <c r="AB873" i="1173"/>
  <c r="AD872" i="1173"/>
  <c r="AJ118" i="1173"/>
  <c r="P118" i="1173"/>
  <c r="O118" i="1173"/>
  <c r="Q118" i="1173" s="1"/>
  <c r="N118" i="1173"/>
  <c r="L118" i="1173"/>
  <c r="J118" i="1173"/>
  <c r="K118" i="1173"/>
  <c r="I118" i="1173" s="1"/>
  <c r="AQ876" i="1173"/>
  <c r="AS117" i="1173"/>
  <c r="AU117" i="1173"/>
  <c r="AT117" i="1173"/>
  <c r="AX117" i="1173"/>
  <c r="AW117" i="1173"/>
  <c r="AV117" i="1173"/>
  <c r="R898" i="1183" l="1"/>
  <c r="AA899" i="1183"/>
  <c r="AB899" i="1183"/>
  <c r="AC899" i="1183"/>
  <c r="AD899" i="1183" s="1"/>
  <c r="X897" i="1183"/>
  <c r="V897" i="1183"/>
  <c r="W897" i="1183"/>
  <c r="AL897" i="1183"/>
  <c r="AM897" i="1183"/>
  <c r="AQ901" i="1183"/>
  <c r="Y119" i="1173"/>
  <c r="AR118" i="1173"/>
  <c r="AA874" i="1173"/>
  <c r="AC874" i="1173"/>
  <c r="AB874" i="1173"/>
  <c r="AD873" i="1173"/>
  <c r="P119" i="1173"/>
  <c r="K119" i="1173"/>
  <c r="I119" i="1173" s="1"/>
  <c r="J119" i="1173"/>
  <c r="AJ119" i="1173"/>
  <c r="O119" i="1173"/>
  <c r="Q119" i="1173" s="1"/>
  <c r="L119" i="1173"/>
  <c r="N119" i="1173"/>
  <c r="AQ877" i="1173"/>
  <c r="AX118" i="1173"/>
  <c r="AW118" i="1173"/>
  <c r="AV118" i="1173"/>
  <c r="AT118" i="1173"/>
  <c r="AS118" i="1173"/>
  <c r="AU118" i="1173"/>
  <c r="R899" i="1183" l="1"/>
  <c r="AB900" i="1183"/>
  <c r="AA900" i="1183"/>
  <c r="AC900" i="1183"/>
  <c r="AD900" i="1183" s="1"/>
  <c r="V898" i="1183"/>
  <c r="AL898" i="1183" s="1"/>
  <c r="X898" i="1183"/>
  <c r="W898" i="1183"/>
  <c r="AM898" i="1183"/>
  <c r="AQ902" i="1183"/>
  <c r="AT119" i="1173"/>
  <c r="Y120" i="1173"/>
  <c r="AR119" i="1173"/>
  <c r="AB875" i="1173"/>
  <c r="AA875" i="1173"/>
  <c r="AC875" i="1173"/>
  <c r="AD874" i="1173"/>
  <c r="AJ120" i="1173"/>
  <c r="O120" i="1173"/>
  <c r="Q120" i="1173" s="1"/>
  <c r="P120" i="1173"/>
  <c r="N120" i="1173"/>
  <c r="L120" i="1173"/>
  <c r="K120" i="1173"/>
  <c r="I120" i="1173" s="1"/>
  <c r="J120" i="1173"/>
  <c r="AQ878" i="1173"/>
  <c r="AU119" i="1173"/>
  <c r="AS119" i="1173"/>
  <c r="AX119" i="1173"/>
  <c r="AW119" i="1173"/>
  <c r="AV119" i="1173"/>
  <c r="AC901" i="1183" l="1"/>
  <c r="AA901" i="1183"/>
  <c r="AB901" i="1183"/>
  <c r="R901" i="1183" s="1"/>
  <c r="R900" i="1183"/>
  <c r="X899" i="1183"/>
  <c r="V899" i="1183"/>
  <c r="W899" i="1183"/>
  <c r="AL899" i="1183"/>
  <c r="AQ903" i="1183"/>
  <c r="AD875" i="1173"/>
  <c r="Y121" i="1173"/>
  <c r="AR120" i="1173"/>
  <c r="AC876" i="1173"/>
  <c r="AB876" i="1173"/>
  <c r="AA876" i="1173"/>
  <c r="AT120" i="1173"/>
  <c r="AQ879" i="1173"/>
  <c r="AJ121" i="1173"/>
  <c r="N121" i="1173"/>
  <c r="L121" i="1173"/>
  <c r="J121" i="1173"/>
  <c r="K121" i="1173"/>
  <c r="I121" i="1173" s="1"/>
  <c r="P121" i="1173"/>
  <c r="O121" i="1173"/>
  <c r="Q121" i="1173" s="1"/>
  <c r="AX120" i="1173"/>
  <c r="AV120" i="1173"/>
  <c r="AW120" i="1173"/>
  <c r="AS120" i="1173"/>
  <c r="AU120" i="1173"/>
  <c r="W900" i="1183" l="1"/>
  <c r="X900" i="1183"/>
  <c r="V900" i="1183"/>
  <c r="AL900" i="1183"/>
  <c r="AM900" i="1183"/>
  <c r="AM899" i="1183"/>
  <c r="H18" i="1183"/>
  <c r="V901" i="1183"/>
  <c r="AM901" i="1183" s="1"/>
  <c r="X901" i="1183"/>
  <c r="W901" i="1183"/>
  <c r="AL901" i="1183"/>
  <c r="AB902" i="1183"/>
  <c r="R902" i="1183" s="1"/>
  <c r="AC902" i="1183"/>
  <c r="AA902" i="1183"/>
  <c r="AD901" i="1183"/>
  <c r="AQ904" i="1183"/>
  <c r="Y122" i="1173"/>
  <c r="AR121" i="1173"/>
  <c r="AD876" i="1173"/>
  <c r="AC877" i="1173"/>
  <c r="AB877" i="1173"/>
  <c r="AA877" i="1173"/>
  <c r="AT121" i="1173"/>
  <c r="J122" i="1173"/>
  <c r="AJ122" i="1173"/>
  <c r="O122" i="1173"/>
  <c r="Q122" i="1173" s="1"/>
  <c r="L122" i="1173"/>
  <c r="K122" i="1173"/>
  <c r="I122" i="1173" s="1"/>
  <c r="N122" i="1173"/>
  <c r="P122" i="1173"/>
  <c r="AQ880" i="1173"/>
  <c r="AX121" i="1173"/>
  <c r="AW121" i="1173"/>
  <c r="AV121" i="1173"/>
  <c r="AS121" i="1173"/>
  <c r="AU121" i="1173"/>
  <c r="V902" i="1183" l="1"/>
  <c r="AL902" i="1183" s="1"/>
  <c r="X902" i="1183"/>
  <c r="AM902" i="1183"/>
  <c r="W902" i="1183"/>
  <c r="AC903" i="1183"/>
  <c r="AD903" i="1183" s="1"/>
  <c r="AB903" i="1183"/>
  <c r="R903" i="1183" s="1"/>
  <c r="AA903" i="1183"/>
  <c r="AD902" i="1183"/>
  <c r="AQ905" i="1183"/>
  <c r="Y123" i="1173"/>
  <c r="AR122" i="1173"/>
  <c r="AB878" i="1173"/>
  <c r="AC878" i="1173"/>
  <c r="AA878" i="1173"/>
  <c r="AD877" i="1173"/>
  <c r="AQ881" i="1173"/>
  <c r="AT122" i="1173"/>
  <c r="AJ123" i="1173"/>
  <c r="K123" i="1173"/>
  <c r="I123" i="1173" s="1"/>
  <c r="J123" i="1173"/>
  <c r="O123" i="1173"/>
  <c r="Q123" i="1173" s="1"/>
  <c r="P123" i="1173"/>
  <c r="N123" i="1173"/>
  <c r="L123" i="1173"/>
  <c r="AS122" i="1173"/>
  <c r="AU122" i="1173"/>
  <c r="AX122" i="1173"/>
  <c r="AW122" i="1173"/>
  <c r="AV122" i="1173"/>
  <c r="X903" i="1183" l="1"/>
  <c r="V903" i="1183"/>
  <c r="W903" i="1183"/>
  <c r="AM903" i="1183"/>
  <c r="AB904" i="1183"/>
  <c r="AA904" i="1183"/>
  <c r="AC904" i="1183"/>
  <c r="AD904" i="1183" s="1"/>
  <c r="AQ906" i="1183"/>
  <c r="AT123" i="1173"/>
  <c r="AD878" i="1173"/>
  <c r="Y124" i="1173"/>
  <c r="AR123" i="1173"/>
  <c r="AB879" i="1173"/>
  <c r="AC879" i="1173"/>
  <c r="AA879" i="1173"/>
  <c r="AJ124" i="1173"/>
  <c r="P124" i="1173"/>
  <c r="O124" i="1173"/>
  <c r="Q124" i="1173" s="1"/>
  <c r="N124" i="1173"/>
  <c r="L124" i="1173"/>
  <c r="K124" i="1173"/>
  <c r="I124" i="1173" s="1"/>
  <c r="J124" i="1173"/>
  <c r="AQ882" i="1173"/>
  <c r="AW123" i="1173"/>
  <c r="AV123" i="1173"/>
  <c r="AS123" i="1173"/>
  <c r="AU123" i="1173"/>
  <c r="AX123" i="1173"/>
  <c r="R904" i="1183" l="1"/>
  <c r="AC905" i="1183"/>
  <c r="AB905" i="1183"/>
  <c r="R905" i="1183" s="1"/>
  <c r="AA905" i="1183"/>
  <c r="AL903" i="1183"/>
  <c r="AQ907" i="1183"/>
  <c r="AD879" i="1173"/>
  <c r="Y125" i="1173"/>
  <c r="AR124" i="1173"/>
  <c r="AA880" i="1173"/>
  <c r="AC880" i="1173"/>
  <c r="AB880" i="1173"/>
  <c r="AT124" i="1173"/>
  <c r="N125" i="1173"/>
  <c r="L125" i="1173"/>
  <c r="AJ125" i="1173"/>
  <c r="J125" i="1173"/>
  <c r="K125" i="1173"/>
  <c r="I125" i="1173" s="1"/>
  <c r="P125" i="1173"/>
  <c r="O125" i="1173"/>
  <c r="Q125" i="1173" s="1"/>
  <c r="AQ883" i="1173"/>
  <c r="AS124" i="1173"/>
  <c r="AU124" i="1173"/>
  <c r="AX124" i="1173"/>
  <c r="AW124" i="1173"/>
  <c r="AV124" i="1173"/>
  <c r="AA906" i="1183" l="1"/>
  <c r="AC906" i="1183"/>
  <c r="AB906" i="1183"/>
  <c r="R906" i="1183" s="1"/>
  <c r="V905" i="1183"/>
  <c r="AL905" i="1183" s="1"/>
  <c r="AM905" i="1183"/>
  <c r="X905" i="1183"/>
  <c r="W905" i="1183"/>
  <c r="AD905" i="1183"/>
  <c r="V904" i="1183"/>
  <c r="AM904" i="1183"/>
  <c r="W904" i="1183"/>
  <c r="X904" i="1183"/>
  <c r="AQ908" i="1183"/>
  <c r="Y126" i="1173"/>
  <c r="AR125" i="1173"/>
  <c r="AC881" i="1173"/>
  <c r="AA881" i="1173"/>
  <c r="AB881" i="1173"/>
  <c r="AD880" i="1173"/>
  <c r="AT125" i="1173"/>
  <c r="AQ884" i="1173"/>
  <c r="AJ126" i="1173"/>
  <c r="O126" i="1173"/>
  <c r="Q126" i="1173" s="1"/>
  <c r="K126" i="1173"/>
  <c r="I126" i="1173" s="1"/>
  <c r="J126" i="1173"/>
  <c r="P126" i="1173"/>
  <c r="N126" i="1173"/>
  <c r="L126" i="1173"/>
  <c r="AW125" i="1173"/>
  <c r="AV125" i="1173"/>
  <c r="AX125" i="1173"/>
  <c r="AU125" i="1173"/>
  <c r="AS125" i="1173"/>
  <c r="V906" i="1183" l="1"/>
  <c r="AL906" i="1183"/>
  <c r="AM906" i="1183"/>
  <c r="W906" i="1183"/>
  <c r="X906" i="1183"/>
  <c r="AD906" i="1183"/>
  <c r="AL904" i="1183"/>
  <c r="AA907" i="1183"/>
  <c r="AB907" i="1183"/>
  <c r="R907" i="1183" s="1"/>
  <c r="AC907" i="1183"/>
  <c r="AQ909" i="1183"/>
  <c r="Y127" i="1173"/>
  <c r="AR126" i="1173"/>
  <c r="AA882" i="1173"/>
  <c r="AC882" i="1173"/>
  <c r="AB882" i="1173"/>
  <c r="AD881" i="1173"/>
  <c r="AT126" i="1173"/>
  <c r="AJ127" i="1173"/>
  <c r="N127" i="1173"/>
  <c r="L127" i="1173"/>
  <c r="J127" i="1173"/>
  <c r="P127" i="1173"/>
  <c r="K127" i="1173"/>
  <c r="I127" i="1173" s="1"/>
  <c r="O127" i="1173"/>
  <c r="Q127" i="1173" s="1"/>
  <c r="AQ885" i="1173"/>
  <c r="AS126" i="1173"/>
  <c r="AU126" i="1173"/>
  <c r="AX126" i="1173"/>
  <c r="AV126" i="1173"/>
  <c r="AW126" i="1173"/>
  <c r="V907" i="1183" l="1"/>
  <c r="AL907" i="1183" s="1"/>
  <c r="AM907" i="1183"/>
  <c r="X907" i="1183"/>
  <c r="W907" i="1183"/>
  <c r="AB908" i="1183"/>
  <c r="AC908" i="1183"/>
  <c r="AD908" i="1183" s="1"/>
  <c r="AA908" i="1183"/>
  <c r="AD907" i="1183"/>
  <c r="AQ910" i="1183"/>
  <c r="Y128" i="1173"/>
  <c r="AR127" i="1173"/>
  <c r="AD882" i="1173"/>
  <c r="AC883" i="1173"/>
  <c r="AA883" i="1173"/>
  <c r="AB883" i="1173"/>
  <c r="AJ128" i="1173"/>
  <c r="O128" i="1173"/>
  <c r="Q128" i="1173" s="1"/>
  <c r="J128" i="1173"/>
  <c r="L128" i="1173"/>
  <c r="K128" i="1173"/>
  <c r="I128" i="1173" s="1"/>
  <c r="N128" i="1173"/>
  <c r="P128" i="1173"/>
  <c r="AQ886" i="1173"/>
  <c r="AS127" i="1173"/>
  <c r="AU127" i="1173"/>
  <c r="AT127" i="1173"/>
  <c r="AW127" i="1173"/>
  <c r="AV127" i="1173"/>
  <c r="AX127" i="1173"/>
  <c r="R908" i="1183" l="1"/>
  <c r="AA909" i="1183"/>
  <c r="AC909" i="1183"/>
  <c r="AB909" i="1183"/>
  <c r="R909" i="1183" s="1"/>
  <c r="AQ911" i="1183"/>
  <c r="Y129" i="1173"/>
  <c r="AR128" i="1173"/>
  <c r="AT128" i="1173"/>
  <c r="AD883" i="1173"/>
  <c r="AC884" i="1173"/>
  <c r="AB884" i="1173"/>
  <c r="AA884" i="1173"/>
  <c r="AJ129" i="1173"/>
  <c r="N129" i="1173"/>
  <c r="K129" i="1173"/>
  <c r="I129" i="1173" s="1"/>
  <c r="L129" i="1173"/>
  <c r="J129" i="1173"/>
  <c r="P129" i="1173"/>
  <c r="O129" i="1173"/>
  <c r="Q129" i="1173" s="1"/>
  <c r="AQ887" i="1173"/>
  <c r="AV128" i="1173"/>
  <c r="AW128" i="1173"/>
  <c r="AS128" i="1173"/>
  <c r="AU128" i="1173"/>
  <c r="AX128" i="1173"/>
  <c r="V909" i="1183" l="1"/>
  <c r="AL909" i="1183"/>
  <c r="AM909" i="1183"/>
  <c r="X909" i="1183"/>
  <c r="W909" i="1183"/>
  <c r="AD909" i="1183"/>
  <c r="AB910" i="1183"/>
  <c r="AA910" i="1183"/>
  <c r="AC910" i="1183"/>
  <c r="AD910" i="1183" s="1"/>
  <c r="X908" i="1183"/>
  <c r="V908" i="1183"/>
  <c r="AM908" i="1183" s="1"/>
  <c r="W908" i="1183"/>
  <c r="AQ912" i="1183"/>
  <c r="AT129" i="1173"/>
  <c r="Y130" i="1173"/>
  <c r="AR129" i="1173"/>
  <c r="AB885" i="1173"/>
  <c r="AC885" i="1173"/>
  <c r="AD885" i="1173" s="1"/>
  <c r="AA885" i="1173"/>
  <c r="AD884" i="1173"/>
  <c r="AQ888" i="1173"/>
  <c r="AJ130" i="1173"/>
  <c r="N130" i="1173"/>
  <c r="L130" i="1173"/>
  <c r="O130" i="1173"/>
  <c r="Q130" i="1173" s="1"/>
  <c r="K130" i="1173"/>
  <c r="I130" i="1173" s="1"/>
  <c r="J130" i="1173"/>
  <c r="P130" i="1173"/>
  <c r="AS129" i="1173"/>
  <c r="AU129" i="1173"/>
  <c r="AW129" i="1173"/>
  <c r="AV129" i="1173"/>
  <c r="AX129" i="1173"/>
  <c r="R910" i="1183" l="1"/>
  <c r="AB911" i="1183"/>
  <c r="AA911" i="1183"/>
  <c r="AC911" i="1183"/>
  <c r="AD911" i="1183" s="1"/>
  <c r="AL908" i="1183"/>
  <c r="AQ913" i="1183"/>
  <c r="Y131" i="1173"/>
  <c r="AR130" i="1173"/>
  <c r="AT130" i="1173"/>
  <c r="AB886" i="1173"/>
  <c r="AA886" i="1173"/>
  <c r="AC886" i="1173"/>
  <c r="O131" i="1173"/>
  <c r="Q131" i="1173" s="1"/>
  <c r="AJ131" i="1173"/>
  <c r="K131" i="1173"/>
  <c r="I131" i="1173" s="1"/>
  <c r="J131" i="1173"/>
  <c r="N131" i="1173"/>
  <c r="P131" i="1173"/>
  <c r="L131" i="1173"/>
  <c r="AQ889" i="1173"/>
  <c r="AV130" i="1173"/>
  <c r="AW130" i="1173"/>
  <c r="AX130" i="1173"/>
  <c r="AU130" i="1173"/>
  <c r="AS130" i="1173"/>
  <c r="AC912" i="1183" l="1"/>
  <c r="AB912" i="1183"/>
  <c r="R912" i="1183" s="1"/>
  <c r="AA912" i="1183"/>
  <c r="R911" i="1183"/>
  <c r="V910" i="1183"/>
  <c r="AL910" i="1183" s="1"/>
  <c r="AM910" i="1183"/>
  <c r="W910" i="1183"/>
  <c r="X910" i="1183"/>
  <c r="AQ914" i="1183"/>
  <c r="AT131" i="1173"/>
  <c r="AD886" i="1173"/>
  <c r="Y132" i="1173"/>
  <c r="AR131" i="1173"/>
  <c r="AB887" i="1173"/>
  <c r="AA887" i="1173"/>
  <c r="AC887" i="1173"/>
  <c r="AJ132" i="1173"/>
  <c r="N132" i="1173"/>
  <c r="J132" i="1173"/>
  <c r="P132" i="1173"/>
  <c r="L132" i="1173"/>
  <c r="O132" i="1173"/>
  <c r="Q132" i="1173" s="1"/>
  <c r="K132" i="1173"/>
  <c r="I132" i="1173" s="1"/>
  <c r="AQ890" i="1173"/>
  <c r="AW131" i="1173"/>
  <c r="AX131" i="1173"/>
  <c r="AV131" i="1173"/>
  <c r="AU131" i="1173"/>
  <c r="AS131" i="1173"/>
  <c r="V911" i="1183" l="1"/>
  <c r="AM911" i="1183" s="1"/>
  <c r="X911" i="1183"/>
  <c r="AL911" i="1183"/>
  <c r="W911" i="1183"/>
  <c r="AA913" i="1183"/>
  <c r="AB913" i="1183"/>
  <c r="R913" i="1183" s="1"/>
  <c r="AC913" i="1183"/>
  <c r="AD913" i="1183" s="1"/>
  <c r="X912" i="1183"/>
  <c r="W912" i="1183"/>
  <c r="V912" i="1183"/>
  <c r="AM912" i="1183" s="1"/>
  <c r="AD912" i="1183"/>
  <c r="AQ915" i="1183"/>
  <c r="AD887" i="1173"/>
  <c r="Y133" i="1173"/>
  <c r="AR132" i="1173"/>
  <c r="AA888" i="1173"/>
  <c r="AC888" i="1173"/>
  <c r="AB888" i="1173"/>
  <c r="AJ133" i="1173"/>
  <c r="P133" i="1173"/>
  <c r="O133" i="1173"/>
  <c r="Q133" i="1173" s="1"/>
  <c r="N133" i="1173"/>
  <c r="L133" i="1173"/>
  <c r="J133" i="1173"/>
  <c r="K133" i="1173"/>
  <c r="I133" i="1173" s="1"/>
  <c r="AQ891" i="1173"/>
  <c r="AW132" i="1173"/>
  <c r="AV132" i="1173"/>
  <c r="AX132" i="1173"/>
  <c r="AS132" i="1173"/>
  <c r="AU132" i="1173"/>
  <c r="AT132" i="1173"/>
  <c r="AL912" i="1183" l="1"/>
  <c r="V913" i="1183"/>
  <c r="AL913" i="1183" s="1"/>
  <c r="W913" i="1183"/>
  <c r="AM913" i="1183"/>
  <c r="X913" i="1183"/>
  <c r="AA914" i="1183"/>
  <c r="AB914" i="1183"/>
  <c r="AC914" i="1183"/>
  <c r="AD914" i="1183" s="1"/>
  <c r="AQ916" i="1183"/>
  <c r="Y134" i="1173"/>
  <c r="AR133" i="1173"/>
  <c r="AD888" i="1173"/>
  <c r="AC889" i="1173"/>
  <c r="AA889" i="1173"/>
  <c r="AB889" i="1173"/>
  <c r="O134" i="1173"/>
  <c r="Q134" i="1173" s="1"/>
  <c r="L134" i="1173"/>
  <c r="K134" i="1173"/>
  <c r="I134" i="1173" s="1"/>
  <c r="J134" i="1173"/>
  <c r="AJ134" i="1173"/>
  <c r="P134" i="1173"/>
  <c r="N134" i="1173"/>
  <c r="AQ892" i="1173"/>
  <c r="AT133" i="1173"/>
  <c r="AS133" i="1173"/>
  <c r="AU133" i="1173"/>
  <c r="AW133" i="1173"/>
  <c r="AV133" i="1173"/>
  <c r="AX133" i="1173"/>
  <c r="R914" i="1183" l="1"/>
  <c r="AB915" i="1183"/>
  <c r="AA915" i="1183"/>
  <c r="AC915" i="1183"/>
  <c r="AD915" i="1183" s="1"/>
  <c r="AQ917" i="1183"/>
  <c r="AT134" i="1173"/>
  <c r="Y135" i="1173"/>
  <c r="AR134" i="1173"/>
  <c r="AC890" i="1173"/>
  <c r="AB890" i="1173"/>
  <c r="AA890" i="1173"/>
  <c r="AD889" i="1173"/>
  <c r="AQ893" i="1173"/>
  <c r="AJ135" i="1173"/>
  <c r="J135" i="1173"/>
  <c r="O135" i="1173"/>
  <c r="Q135" i="1173" s="1"/>
  <c r="P135" i="1173"/>
  <c r="N135" i="1173"/>
  <c r="L135" i="1173"/>
  <c r="K135" i="1173"/>
  <c r="I135" i="1173" s="1"/>
  <c r="AS134" i="1173"/>
  <c r="AU134" i="1173"/>
  <c r="AW134" i="1173"/>
  <c r="AV134" i="1173"/>
  <c r="AX134" i="1173"/>
  <c r="AB916" i="1183" l="1"/>
  <c r="AA916" i="1183"/>
  <c r="AC916" i="1183"/>
  <c r="AD916" i="1183" s="1"/>
  <c r="R915" i="1183"/>
  <c r="V914" i="1183"/>
  <c r="AL914" i="1183" s="1"/>
  <c r="X914" i="1183"/>
  <c r="W914" i="1183"/>
  <c r="AM914" i="1183"/>
  <c r="AQ918" i="1183"/>
  <c r="Y136" i="1173"/>
  <c r="AR135" i="1173"/>
  <c r="AD890" i="1173"/>
  <c r="AC891" i="1173"/>
  <c r="AB891" i="1173"/>
  <c r="AA891" i="1173"/>
  <c r="AT135" i="1173"/>
  <c r="AJ136" i="1173"/>
  <c r="L136" i="1173"/>
  <c r="J136" i="1173"/>
  <c r="P136" i="1173"/>
  <c r="K136" i="1173"/>
  <c r="I136" i="1173" s="1"/>
  <c r="O136" i="1173"/>
  <c r="Q136" i="1173" s="1"/>
  <c r="N136" i="1173"/>
  <c r="AQ894" i="1173"/>
  <c r="AW135" i="1173"/>
  <c r="AX135" i="1173"/>
  <c r="AV135" i="1173"/>
  <c r="AS135" i="1173"/>
  <c r="AU135" i="1173"/>
  <c r="X915" i="1183" l="1"/>
  <c r="V915" i="1183"/>
  <c r="AM915" i="1183" s="1"/>
  <c r="W915" i="1183"/>
  <c r="AL915" i="1183"/>
  <c r="AB917" i="1183"/>
  <c r="AA917" i="1183"/>
  <c r="AC917" i="1183"/>
  <c r="AD917" i="1183" s="1"/>
  <c r="R916" i="1183"/>
  <c r="AQ919" i="1183"/>
  <c r="Y137" i="1173"/>
  <c r="AR136" i="1173"/>
  <c r="AD891" i="1173"/>
  <c r="AC892" i="1173"/>
  <c r="AB892" i="1173"/>
  <c r="AA892" i="1173"/>
  <c r="AT136" i="1173"/>
  <c r="AJ137" i="1173"/>
  <c r="K137" i="1173"/>
  <c r="I137" i="1173" s="1"/>
  <c r="P137" i="1173"/>
  <c r="L137" i="1173"/>
  <c r="O137" i="1173"/>
  <c r="Q137" i="1173" s="1"/>
  <c r="N137" i="1173"/>
  <c r="J137" i="1173"/>
  <c r="AQ895" i="1173"/>
  <c r="AW136" i="1173"/>
  <c r="AV136" i="1173"/>
  <c r="AX136" i="1173"/>
  <c r="AS136" i="1173"/>
  <c r="AU136" i="1173"/>
  <c r="R917" i="1183" l="1"/>
  <c r="V916" i="1183"/>
  <c r="AL916" i="1183" s="1"/>
  <c r="W916" i="1183"/>
  <c r="AM916" i="1183"/>
  <c r="X916" i="1183"/>
  <c r="AA918" i="1183"/>
  <c r="AC918" i="1183"/>
  <c r="AB918" i="1183"/>
  <c r="R918" i="1183" s="1"/>
  <c r="AQ920" i="1183"/>
  <c r="Y138" i="1173"/>
  <c r="AR137" i="1173"/>
  <c r="AT137" i="1173"/>
  <c r="AD892" i="1173"/>
  <c r="AB893" i="1173"/>
  <c r="AA893" i="1173"/>
  <c r="AC893" i="1173"/>
  <c r="AJ138" i="1173"/>
  <c r="P138" i="1173"/>
  <c r="K138" i="1173"/>
  <c r="I138" i="1173" s="1"/>
  <c r="L138" i="1173"/>
  <c r="J138" i="1173"/>
  <c r="O138" i="1173"/>
  <c r="Q138" i="1173" s="1"/>
  <c r="N138" i="1173"/>
  <c r="AQ896" i="1173"/>
  <c r="AS137" i="1173"/>
  <c r="AU137" i="1173"/>
  <c r="AX137" i="1173"/>
  <c r="AW137" i="1173"/>
  <c r="AV137" i="1173"/>
  <c r="AA919" i="1183" l="1"/>
  <c r="AB919" i="1183"/>
  <c r="AC919" i="1183"/>
  <c r="AD919" i="1183" s="1"/>
  <c r="V918" i="1183"/>
  <c r="AL918" i="1183" s="1"/>
  <c r="AM918" i="1183"/>
  <c r="X918" i="1183"/>
  <c r="W918" i="1183"/>
  <c r="AD918" i="1183"/>
  <c r="V917" i="1183"/>
  <c r="AM917" i="1183" s="1"/>
  <c r="AL917" i="1183"/>
  <c r="X917" i="1183"/>
  <c r="W917" i="1183"/>
  <c r="AQ921" i="1183"/>
  <c r="AT138" i="1173"/>
  <c r="AD893" i="1173"/>
  <c r="Y139" i="1173"/>
  <c r="AR138" i="1173"/>
  <c r="AC894" i="1173"/>
  <c r="AB894" i="1173"/>
  <c r="AA894" i="1173"/>
  <c r="AJ139" i="1173"/>
  <c r="N139" i="1173"/>
  <c r="P139" i="1173"/>
  <c r="K139" i="1173"/>
  <c r="I139" i="1173" s="1"/>
  <c r="O139" i="1173"/>
  <c r="Q139" i="1173" s="1"/>
  <c r="L139" i="1173"/>
  <c r="J139" i="1173"/>
  <c r="AQ897" i="1173"/>
  <c r="AS138" i="1173"/>
  <c r="AU138" i="1173"/>
  <c r="AV138" i="1173"/>
  <c r="AW138" i="1173"/>
  <c r="AX138" i="1173"/>
  <c r="R919" i="1183" l="1"/>
  <c r="AA920" i="1183"/>
  <c r="AC920" i="1183"/>
  <c r="AB920" i="1183"/>
  <c r="R920" i="1183" s="1"/>
  <c r="AQ922" i="1183"/>
  <c r="Y140" i="1173"/>
  <c r="AR139" i="1173"/>
  <c r="AA895" i="1173"/>
  <c r="AB895" i="1173"/>
  <c r="AC895" i="1173"/>
  <c r="AD894" i="1173"/>
  <c r="AJ140" i="1173"/>
  <c r="L140" i="1173"/>
  <c r="P140" i="1173"/>
  <c r="O140" i="1173"/>
  <c r="Q140" i="1173" s="1"/>
  <c r="N140" i="1173"/>
  <c r="K140" i="1173"/>
  <c r="I140" i="1173" s="1"/>
  <c r="J140" i="1173"/>
  <c r="AQ898" i="1173"/>
  <c r="AT139" i="1173"/>
  <c r="AS139" i="1173"/>
  <c r="AU139" i="1173"/>
  <c r="AX139" i="1173"/>
  <c r="AW139" i="1173"/>
  <c r="AV139" i="1173"/>
  <c r="V920" i="1183" l="1"/>
  <c r="AM920" i="1183" s="1"/>
  <c r="AL920" i="1183"/>
  <c r="W920" i="1183"/>
  <c r="X920" i="1183"/>
  <c r="AD920" i="1183"/>
  <c r="AB921" i="1183"/>
  <c r="AA921" i="1183"/>
  <c r="AC921" i="1183"/>
  <c r="AD921" i="1183" s="1"/>
  <c r="W919" i="1183"/>
  <c r="V919" i="1183"/>
  <c r="AM919" i="1183" s="1"/>
  <c r="X919" i="1183"/>
  <c r="AQ923" i="1183"/>
  <c r="AD895" i="1173"/>
  <c r="Y141" i="1173"/>
  <c r="AR140" i="1173"/>
  <c r="AB896" i="1173"/>
  <c r="AA896" i="1173"/>
  <c r="AC896" i="1173"/>
  <c r="AJ141" i="1173"/>
  <c r="L141" i="1173"/>
  <c r="J141" i="1173"/>
  <c r="N141" i="1173"/>
  <c r="K141" i="1173"/>
  <c r="I141" i="1173" s="1"/>
  <c r="O141" i="1173"/>
  <c r="Q141" i="1173" s="1"/>
  <c r="P141" i="1173"/>
  <c r="AQ899" i="1173"/>
  <c r="AU140" i="1173"/>
  <c r="AS140" i="1173"/>
  <c r="AT140" i="1173"/>
  <c r="AX140" i="1173"/>
  <c r="AW140" i="1173"/>
  <c r="AV140" i="1173"/>
  <c r="AA922" i="1183" l="1"/>
  <c r="AB922" i="1183"/>
  <c r="AC922" i="1183"/>
  <c r="AD922" i="1183" s="1"/>
  <c r="AL919" i="1183"/>
  <c r="R921" i="1183"/>
  <c r="AQ924" i="1183"/>
  <c r="AD896" i="1173"/>
  <c r="Y142" i="1173"/>
  <c r="AR141" i="1173"/>
  <c r="AB897" i="1173"/>
  <c r="AC897" i="1173"/>
  <c r="AA897" i="1173"/>
  <c r="AQ900" i="1173"/>
  <c r="AT141" i="1173"/>
  <c r="AJ142" i="1173"/>
  <c r="K142" i="1173"/>
  <c r="I142" i="1173" s="1"/>
  <c r="J142" i="1173"/>
  <c r="O142" i="1173"/>
  <c r="Q142" i="1173" s="1"/>
  <c r="N142" i="1173"/>
  <c r="L142" i="1173"/>
  <c r="P142" i="1173"/>
  <c r="AX141" i="1173"/>
  <c r="AW141" i="1173"/>
  <c r="AV141" i="1173"/>
  <c r="AS141" i="1173"/>
  <c r="AU141" i="1173"/>
  <c r="W921" i="1183" l="1"/>
  <c r="V921" i="1183"/>
  <c r="AL921" i="1183" s="1"/>
  <c r="X921" i="1183"/>
  <c r="R922" i="1183"/>
  <c r="AC923" i="1183"/>
  <c r="AB923" i="1183"/>
  <c r="R923" i="1183" s="1"/>
  <c r="AA923" i="1183"/>
  <c r="AQ925" i="1183"/>
  <c r="AD897" i="1173"/>
  <c r="AT142" i="1173"/>
  <c r="Y143" i="1173"/>
  <c r="AR142" i="1173"/>
  <c r="AC898" i="1173"/>
  <c r="AA898" i="1173"/>
  <c r="AB898" i="1173"/>
  <c r="AJ143" i="1173"/>
  <c r="P143" i="1173"/>
  <c r="O143" i="1173"/>
  <c r="Q143" i="1173" s="1"/>
  <c r="N143" i="1173"/>
  <c r="K143" i="1173"/>
  <c r="I143" i="1173" s="1"/>
  <c r="J143" i="1173"/>
  <c r="L143" i="1173"/>
  <c r="AQ901" i="1173"/>
  <c r="AW142" i="1173"/>
  <c r="AV142" i="1173"/>
  <c r="AS142" i="1173"/>
  <c r="AU142" i="1173"/>
  <c r="AX142" i="1173"/>
  <c r="AD923" i="1183" l="1"/>
  <c r="V922" i="1183"/>
  <c r="AL922" i="1183" s="1"/>
  <c r="X922" i="1183"/>
  <c r="W922" i="1183"/>
  <c r="AM922" i="1183"/>
  <c r="AM921" i="1183"/>
  <c r="W923" i="1183"/>
  <c r="V923" i="1183"/>
  <c r="AM923" i="1183" s="1"/>
  <c r="X923" i="1183"/>
  <c r="AB924" i="1183"/>
  <c r="R924" i="1183" s="1"/>
  <c r="AC924" i="1183"/>
  <c r="AA924" i="1183"/>
  <c r="AQ926" i="1183"/>
  <c r="Y144" i="1173"/>
  <c r="AR143" i="1173"/>
  <c r="AB899" i="1173"/>
  <c r="AC899" i="1173"/>
  <c r="AA899" i="1173"/>
  <c r="AD898" i="1173"/>
  <c r="AQ902" i="1173"/>
  <c r="AJ144" i="1173"/>
  <c r="P144" i="1173"/>
  <c r="L144" i="1173"/>
  <c r="K144" i="1173"/>
  <c r="I144" i="1173" s="1"/>
  <c r="J144" i="1173"/>
  <c r="O144" i="1173"/>
  <c r="Q144" i="1173" s="1"/>
  <c r="N144" i="1173"/>
  <c r="AW143" i="1173"/>
  <c r="AV143" i="1173"/>
  <c r="AX143" i="1173"/>
  <c r="AT143" i="1173"/>
  <c r="AS143" i="1173"/>
  <c r="AU143" i="1173"/>
  <c r="AL923" i="1183" l="1"/>
  <c r="X924" i="1183"/>
  <c r="W924" i="1183"/>
  <c r="V924" i="1183"/>
  <c r="AM924" i="1183" s="1"/>
  <c r="AL924" i="1183"/>
  <c r="AB925" i="1183"/>
  <c r="AA925" i="1183"/>
  <c r="AC925" i="1183"/>
  <c r="AD925" i="1183" s="1"/>
  <c r="AD924" i="1183"/>
  <c r="AQ927" i="1183"/>
  <c r="Y145" i="1173"/>
  <c r="AR144" i="1173"/>
  <c r="AD899" i="1173"/>
  <c r="AN5" i="1173"/>
  <c r="AB900" i="1173"/>
  <c r="AA900" i="1173"/>
  <c r="AC900" i="1173"/>
  <c r="AQ903" i="1173"/>
  <c r="AJ145" i="1173"/>
  <c r="O145" i="1173"/>
  <c r="Q145" i="1173" s="1"/>
  <c r="L145" i="1173"/>
  <c r="J145" i="1173"/>
  <c r="P145" i="1173"/>
  <c r="K145" i="1173"/>
  <c r="I145" i="1173" s="1"/>
  <c r="N145" i="1173"/>
  <c r="AT144" i="1173"/>
  <c r="AX144" i="1173"/>
  <c r="AW144" i="1173"/>
  <c r="AV144" i="1173"/>
  <c r="AS144" i="1173"/>
  <c r="AU144" i="1173"/>
  <c r="AC926" i="1183" l="1"/>
  <c r="AB926" i="1183"/>
  <c r="R926" i="1183" s="1"/>
  <c r="AA926" i="1183"/>
  <c r="R925" i="1183"/>
  <c r="AQ928" i="1183"/>
  <c r="AD900" i="1173"/>
  <c r="Y146" i="1173"/>
  <c r="AR145" i="1173"/>
  <c r="AA901" i="1173"/>
  <c r="AB901" i="1173"/>
  <c r="AC901" i="1173"/>
  <c r="AT145" i="1173"/>
  <c r="AQ904" i="1173"/>
  <c r="AJ146" i="1173"/>
  <c r="K146" i="1173"/>
  <c r="I146" i="1173" s="1"/>
  <c r="J146" i="1173"/>
  <c r="L146" i="1173"/>
  <c r="P146" i="1173"/>
  <c r="O146" i="1173"/>
  <c r="Q146" i="1173" s="1"/>
  <c r="N146" i="1173"/>
  <c r="AS145" i="1173"/>
  <c r="AU145" i="1173"/>
  <c r="AX145" i="1173"/>
  <c r="AW145" i="1173"/>
  <c r="AV145" i="1173"/>
  <c r="V925" i="1183" l="1"/>
  <c r="AL925" i="1183" s="1"/>
  <c r="X925" i="1183"/>
  <c r="W925" i="1183"/>
  <c r="AB927" i="1183"/>
  <c r="AA927" i="1183"/>
  <c r="AC927" i="1183"/>
  <c r="AD927" i="1183" s="1"/>
  <c r="W926" i="1183"/>
  <c r="X926" i="1183"/>
  <c r="V926" i="1183"/>
  <c r="AM926" i="1183" s="1"/>
  <c r="AD926" i="1183"/>
  <c r="AQ929" i="1183"/>
  <c r="AD901" i="1173"/>
  <c r="Y147" i="1173"/>
  <c r="AR146" i="1173"/>
  <c r="AT146" i="1173"/>
  <c r="AC902" i="1173"/>
  <c r="AA902" i="1173"/>
  <c r="AB902" i="1173"/>
  <c r="AQ905" i="1173"/>
  <c r="AJ147" i="1173"/>
  <c r="P147" i="1173"/>
  <c r="J147" i="1173"/>
  <c r="N147" i="1173"/>
  <c r="O147" i="1173"/>
  <c r="Q147" i="1173" s="1"/>
  <c r="K147" i="1173"/>
  <c r="I147" i="1173" s="1"/>
  <c r="L147" i="1173"/>
  <c r="AX146" i="1173"/>
  <c r="AW146" i="1173"/>
  <c r="AV146" i="1173"/>
  <c r="AS146" i="1173"/>
  <c r="AU146" i="1173"/>
  <c r="AA928" i="1183" l="1"/>
  <c r="AB928" i="1183"/>
  <c r="AC928" i="1183"/>
  <c r="AD928" i="1183" s="1"/>
  <c r="AL926" i="1183"/>
  <c r="R927" i="1183"/>
  <c r="AM925" i="1183"/>
  <c r="AQ930" i="1183"/>
  <c r="Y148" i="1173"/>
  <c r="AR147" i="1173"/>
  <c r="AA903" i="1173"/>
  <c r="AC903" i="1173"/>
  <c r="AB903" i="1173"/>
  <c r="AD902" i="1173"/>
  <c r="AT147" i="1173"/>
  <c r="AQ906" i="1173"/>
  <c r="AJ148" i="1173"/>
  <c r="O148" i="1173"/>
  <c r="Q148" i="1173" s="1"/>
  <c r="N148" i="1173"/>
  <c r="P148" i="1173"/>
  <c r="K148" i="1173"/>
  <c r="I148" i="1173" s="1"/>
  <c r="J148" i="1173"/>
  <c r="L148" i="1173"/>
  <c r="AS147" i="1173"/>
  <c r="AU147" i="1173"/>
  <c r="AX147" i="1173"/>
  <c r="AW147" i="1173"/>
  <c r="AV147" i="1173"/>
  <c r="V927" i="1183" l="1"/>
  <c r="AL927" i="1183" s="1"/>
  <c r="AM927" i="1183"/>
  <c r="W927" i="1183"/>
  <c r="X927" i="1183"/>
  <c r="R928" i="1183"/>
  <c r="AC929" i="1183"/>
  <c r="AB929" i="1183"/>
  <c r="R929" i="1183" s="1"/>
  <c r="AA929" i="1183"/>
  <c r="AQ931" i="1183"/>
  <c r="Y149" i="1173"/>
  <c r="AR148" i="1173"/>
  <c r="AT148" i="1173"/>
  <c r="AA904" i="1173"/>
  <c r="AC904" i="1173"/>
  <c r="AB904" i="1173"/>
  <c r="AD903" i="1173"/>
  <c r="AJ149" i="1173"/>
  <c r="N149" i="1173"/>
  <c r="K149" i="1173"/>
  <c r="I149" i="1173" s="1"/>
  <c r="J149" i="1173"/>
  <c r="P149" i="1173"/>
  <c r="O149" i="1173"/>
  <c r="Q149" i="1173" s="1"/>
  <c r="L149" i="1173"/>
  <c r="AQ907" i="1173"/>
  <c r="AS148" i="1173"/>
  <c r="AU148" i="1173"/>
  <c r="AX148" i="1173"/>
  <c r="AW148" i="1173"/>
  <c r="AV148" i="1173"/>
  <c r="AD929" i="1183" l="1"/>
  <c r="X928" i="1183"/>
  <c r="V928" i="1183"/>
  <c r="AL928" i="1183" s="1"/>
  <c r="W928" i="1183"/>
  <c r="AM928" i="1183"/>
  <c r="AA930" i="1183"/>
  <c r="AC930" i="1183"/>
  <c r="AD930" i="1183" s="1"/>
  <c r="AB930" i="1183"/>
  <c r="R930" i="1183" s="1"/>
  <c r="V929" i="1183"/>
  <c r="AL929" i="1183" s="1"/>
  <c r="X929" i="1183"/>
  <c r="W929" i="1183"/>
  <c r="AQ932" i="1183"/>
  <c r="Y150" i="1173"/>
  <c r="AR149" i="1173"/>
  <c r="AD904" i="1173"/>
  <c r="AB905" i="1173"/>
  <c r="AC905" i="1173"/>
  <c r="AD905" i="1173" s="1"/>
  <c r="AA905" i="1173"/>
  <c r="AQ908" i="1173"/>
  <c r="AJ150" i="1173"/>
  <c r="L150" i="1173"/>
  <c r="P150" i="1173"/>
  <c r="O150" i="1173"/>
  <c r="Q150" i="1173" s="1"/>
  <c r="N150" i="1173"/>
  <c r="J150" i="1173"/>
  <c r="K150" i="1173"/>
  <c r="I150" i="1173" s="1"/>
  <c r="AS149" i="1173"/>
  <c r="AU149" i="1173"/>
  <c r="AW149" i="1173"/>
  <c r="AV149" i="1173"/>
  <c r="AT149" i="1173"/>
  <c r="AX149" i="1173"/>
  <c r="AA931" i="1183" l="1"/>
  <c r="AC931" i="1183"/>
  <c r="AB931" i="1183"/>
  <c r="R931" i="1183" s="1"/>
  <c r="W930" i="1183"/>
  <c r="V930" i="1183"/>
  <c r="AM930" i="1183"/>
  <c r="AL930" i="1183"/>
  <c r="X930" i="1183"/>
  <c r="AM929" i="1183"/>
  <c r="AQ933" i="1183"/>
  <c r="Y151" i="1173"/>
  <c r="AR150" i="1173"/>
  <c r="AC906" i="1173"/>
  <c r="AB906" i="1173"/>
  <c r="AA906" i="1173"/>
  <c r="AT150" i="1173"/>
  <c r="AJ151" i="1173"/>
  <c r="O151" i="1173"/>
  <c r="Q151" i="1173" s="1"/>
  <c r="N151" i="1173"/>
  <c r="L151" i="1173"/>
  <c r="J151" i="1173"/>
  <c r="P151" i="1173"/>
  <c r="K151" i="1173"/>
  <c r="I151" i="1173" s="1"/>
  <c r="AQ909" i="1173"/>
  <c r="AX150" i="1173"/>
  <c r="AW150" i="1173"/>
  <c r="AV150" i="1173"/>
  <c r="AS150" i="1173"/>
  <c r="AU150" i="1173"/>
  <c r="V931" i="1183" l="1"/>
  <c r="AL931" i="1183" s="1"/>
  <c r="W931" i="1183"/>
  <c r="X931" i="1183"/>
  <c r="AM931" i="1183"/>
  <c r="AD931" i="1183"/>
  <c r="AB932" i="1183"/>
  <c r="AA932" i="1183"/>
  <c r="AC932" i="1183"/>
  <c r="AD932" i="1183" s="1"/>
  <c r="AQ934" i="1183"/>
  <c r="Y152" i="1173"/>
  <c r="AR151" i="1173"/>
  <c r="AA907" i="1173"/>
  <c r="AB907" i="1173"/>
  <c r="AC907" i="1173"/>
  <c r="AD906" i="1173"/>
  <c r="AJ152" i="1173"/>
  <c r="L152" i="1173"/>
  <c r="J152" i="1173"/>
  <c r="P152" i="1173"/>
  <c r="O152" i="1173"/>
  <c r="Q152" i="1173" s="1"/>
  <c r="N152" i="1173"/>
  <c r="K152" i="1173"/>
  <c r="I152" i="1173" s="1"/>
  <c r="AQ910" i="1173"/>
  <c r="AT151" i="1173"/>
  <c r="AW151" i="1173"/>
  <c r="AV151" i="1173"/>
  <c r="AX151" i="1173"/>
  <c r="AU151" i="1173"/>
  <c r="AS151" i="1173"/>
  <c r="AC933" i="1183" l="1"/>
  <c r="AB933" i="1183"/>
  <c r="R933" i="1183" s="1"/>
  <c r="AA933" i="1183"/>
  <c r="R932" i="1183"/>
  <c r="AQ935" i="1183"/>
  <c r="AD907" i="1173"/>
  <c r="Y153" i="1173"/>
  <c r="AR152" i="1173"/>
  <c r="AC908" i="1173"/>
  <c r="AB908" i="1173"/>
  <c r="AA908" i="1173"/>
  <c r="AJ153" i="1173"/>
  <c r="J153" i="1173"/>
  <c r="N153" i="1173"/>
  <c r="O153" i="1173"/>
  <c r="Q153" i="1173" s="1"/>
  <c r="L153" i="1173"/>
  <c r="K153" i="1173"/>
  <c r="I153" i="1173" s="1"/>
  <c r="P153" i="1173"/>
  <c r="AQ911" i="1173"/>
  <c r="AT152" i="1173"/>
  <c r="AS152" i="1173"/>
  <c r="AU152" i="1173"/>
  <c r="AX152" i="1173"/>
  <c r="AW152" i="1173"/>
  <c r="AV152" i="1173"/>
  <c r="V932" i="1183" l="1"/>
  <c r="AM932" i="1183" s="1"/>
  <c r="X932" i="1183"/>
  <c r="W932" i="1183"/>
  <c r="AB934" i="1183"/>
  <c r="AA934" i="1183"/>
  <c r="AC934" i="1183"/>
  <c r="AD934" i="1183" s="1"/>
  <c r="V933" i="1183"/>
  <c r="X933" i="1183"/>
  <c r="AM933" i="1183"/>
  <c r="AL933" i="1183"/>
  <c r="W933" i="1183"/>
  <c r="AD933" i="1183"/>
  <c r="AQ936" i="1183"/>
  <c r="Y154" i="1173"/>
  <c r="AR153" i="1173"/>
  <c r="AC909" i="1173"/>
  <c r="AB909" i="1173"/>
  <c r="AA909" i="1173"/>
  <c r="AD908" i="1173"/>
  <c r="AJ154" i="1173"/>
  <c r="L154" i="1173"/>
  <c r="P154" i="1173"/>
  <c r="K154" i="1173"/>
  <c r="I154" i="1173" s="1"/>
  <c r="J154" i="1173"/>
  <c r="N154" i="1173"/>
  <c r="O154" i="1173"/>
  <c r="Q154" i="1173" s="1"/>
  <c r="AQ912" i="1173"/>
  <c r="AW153" i="1173"/>
  <c r="AV153" i="1173"/>
  <c r="AS153" i="1173"/>
  <c r="AU153" i="1173"/>
  <c r="AX153" i="1173"/>
  <c r="AT153" i="1173"/>
  <c r="AB935" i="1183" l="1"/>
  <c r="AC935" i="1183"/>
  <c r="AD935" i="1183" s="1"/>
  <c r="AA935" i="1183"/>
  <c r="R934" i="1183"/>
  <c r="AL932" i="1183"/>
  <c r="AQ937" i="1183"/>
  <c r="Y155" i="1173"/>
  <c r="AR154" i="1173"/>
  <c r="AC910" i="1173"/>
  <c r="AB910" i="1173"/>
  <c r="AA910" i="1173"/>
  <c r="AD909" i="1173"/>
  <c r="AQ913" i="1173"/>
  <c r="AJ155" i="1173"/>
  <c r="J155" i="1173"/>
  <c r="L155" i="1173"/>
  <c r="P155" i="1173"/>
  <c r="O155" i="1173"/>
  <c r="Q155" i="1173" s="1"/>
  <c r="N155" i="1173"/>
  <c r="K155" i="1173"/>
  <c r="I155" i="1173" s="1"/>
  <c r="AS154" i="1173"/>
  <c r="AU154" i="1173"/>
  <c r="AX154" i="1173"/>
  <c r="AW154" i="1173"/>
  <c r="AV154" i="1173"/>
  <c r="AT154" i="1173"/>
  <c r="W934" i="1183" l="1"/>
  <c r="X934" i="1183"/>
  <c r="V934" i="1183"/>
  <c r="AL934" i="1183" s="1"/>
  <c r="AC936" i="1183"/>
  <c r="AB936" i="1183"/>
  <c r="R936" i="1183" s="1"/>
  <c r="AA936" i="1183"/>
  <c r="R935" i="1183"/>
  <c r="AQ938" i="1183"/>
  <c r="Y156" i="1173"/>
  <c r="AR155" i="1173"/>
  <c r="AB911" i="1173"/>
  <c r="AC911" i="1173"/>
  <c r="AA911" i="1173"/>
  <c r="AD910" i="1173"/>
  <c r="AJ156" i="1173"/>
  <c r="P156" i="1173"/>
  <c r="N156" i="1173"/>
  <c r="J156" i="1173"/>
  <c r="K156" i="1173"/>
  <c r="I156" i="1173" s="1"/>
  <c r="L156" i="1173"/>
  <c r="O156" i="1173"/>
  <c r="Q156" i="1173" s="1"/>
  <c r="AQ914" i="1173"/>
  <c r="AT155" i="1173"/>
  <c r="AW155" i="1173"/>
  <c r="AV155" i="1173"/>
  <c r="AX155" i="1173"/>
  <c r="AU155" i="1173"/>
  <c r="AS155" i="1173"/>
  <c r="X936" i="1183" l="1"/>
  <c r="V936" i="1183"/>
  <c r="AL936" i="1183" s="1"/>
  <c r="W936" i="1183"/>
  <c r="AM936" i="1183"/>
  <c r="AD936" i="1183"/>
  <c r="AM934" i="1183"/>
  <c r="X935" i="1183"/>
  <c r="W935" i="1183"/>
  <c r="V935" i="1183"/>
  <c r="AL935" i="1183" s="1"/>
  <c r="AM935" i="1183"/>
  <c r="AB937" i="1183"/>
  <c r="R937" i="1183" s="1"/>
  <c r="AA937" i="1183"/>
  <c r="AC937" i="1183"/>
  <c r="AQ939" i="1183"/>
  <c r="AD911" i="1173"/>
  <c r="Y157" i="1173"/>
  <c r="AR156" i="1173"/>
  <c r="AB912" i="1173"/>
  <c r="AC912" i="1173"/>
  <c r="AA912" i="1173"/>
  <c r="AQ915" i="1173"/>
  <c r="AJ157" i="1173"/>
  <c r="O157" i="1173"/>
  <c r="Q157" i="1173" s="1"/>
  <c r="N157" i="1173"/>
  <c r="L157" i="1173"/>
  <c r="J157" i="1173"/>
  <c r="P157" i="1173"/>
  <c r="K157" i="1173"/>
  <c r="I157" i="1173" s="1"/>
  <c r="AT156" i="1173"/>
  <c r="AS156" i="1173"/>
  <c r="AU156" i="1173"/>
  <c r="AW156" i="1173"/>
  <c r="AV156" i="1173"/>
  <c r="AX156" i="1173"/>
  <c r="V937" i="1183" l="1"/>
  <c r="AM937" i="1183" s="1"/>
  <c r="W937" i="1183"/>
  <c r="X937" i="1183"/>
  <c r="AL937" i="1183"/>
  <c r="AD937" i="1183"/>
  <c r="AB938" i="1183"/>
  <c r="AA938" i="1183"/>
  <c r="AC938" i="1183"/>
  <c r="AD938" i="1183" s="1"/>
  <c r="AQ940" i="1183"/>
  <c r="AD912" i="1173"/>
  <c r="Y158" i="1173"/>
  <c r="AR157" i="1173"/>
  <c r="AC913" i="1173"/>
  <c r="AB913" i="1173"/>
  <c r="AA913" i="1173"/>
  <c r="AJ158" i="1173"/>
  <c r="N158" i="1173"/>
  <c r="K158" i="1173"/>
  <c r="I158" i="1173" s="1"/>
  <c r="J158" i="1173"/>
  <c r="L158" i="1173"/>
  <c r="P158" i="1173"/>
  <c r="O158" i="1173"/>
  <c r="Q158" i="1173" s="1"/>
  <c r="AQ916" i="1173"/>
  <c r="AS157" i="1173"/>
  <c r="AU157" i="1173"/>
  <c r="AX157" i="1173"/>
  <c r="AW157" i="1173"/>
  <c r="AV157" i="1173"/>
  <c r="AT157" i="1173"/>
  <c r="R938" i="1183" l="1"/>
  <c r="AC939" i="1183"/>
  <c r="AB939" i="1183"/>
  <c r="R939" i="1183" s="1"/>
  <c r="AA939" i="1183"/>
  <c r="AQ941" i="1183"/>
  <c r="AT158" i="1173"/>
  <c r="Y159" i="1173"/>
  <c r="AR158" i="1173"/>
  <c r="AC914" i="1173"/>
  <c r="AA914" i="1173"/>
  <c r="AB914" i="1173"/>
  <c r="AD913" i="1173"/>
  <c r="AQ917" i="1173"/>
  <c r="AJ159" i="1173"/>
  <c r="L159" i="1173"/>
  <c r="P159" i="1173"/>
  <c r="N159" i="1173"/>
  <c r="O159" i="1173"/>
  <c r="Q159" i="1173" s="1"/>
  <c r="K159" i="1173"/>
  <c r="I159" i="1173" s="1"/>
  <c r="J159" i="1173"/>
  <c r="AW158" i="1173"/>
  <c r="AV158" i="1173"/>
  <c r="AU158" i="1173"/>
  <c r="AS158" i="1173"/>
  <c r="AX158" i="1173"/>
  <c r="AA940" i="1183" l="1"/>
  <c r="AB940" i="1183"/>
  <c r="AC940" i="1183"/>
  <c r="AD940" i="1183" s="1"/>
  <c r="V939" i="1183"/>
  <c r="AL939" i="1183" s="1"/>
  <c r="W939" i="1183"/>
  <c r="AM939" i="1183"/>
  <c r="X939" i="1183"/>
  <c r="AD939" i="1183"/>
  <c r="V938" i="1183"/>
  <c r="AL938" i="1183" s="1"/>
  <c r="X938" i="1183"/>
  <c r="W938" i="1183"/>
  <c r="AQ942" i="1183"/>
  <c r="Y160" i="1173"/>
  <c r="AR159" i="1173"/>
  <c r="AA915" i="1173"/>
  <c r="AC915" i="1173"/>
  <c r="AB915" i="1173"/>
  <c r="AD914" i="1173"/>
  <c r="AT159" i="1173"/>
  <c r="AQ918" i="1173"/>
  <c r="AJ160" i="1173"/>
  <c r="P160" i="1173"/>
  <c r="K160" i="1173"/>
  <c r="I160" i="1173" s="1"/>
  <c r="J160" i="1173"/>
  <c r="O160" i="1173"/>
  <c r="Q160" i="1173" s="1"/>
  <c r="N160" i="1173"/>
  <c r="L160" i="1173"/>
  <c r="AS159" i="1173"/>
  <c r="AU159" i="1173"/>
  <c r="AX159" i="1173"/>
  <c r="AW159" i="1173"/>
  <c r="AV159" i="1173"/>
  <c r="AM938" i="1183" l="1"/>
  <c r="R940" i="1183"/>
  <c r="AA941" i="1183"/>
  <c r="AB941" i="1183"/>
  <c r="AC941" i="1183"/>
  <c r="AD941" i="1183" s="1"/>
  <c r="AQ943" i="1183"/>
  <c r="Y161" i="1173"/>
  <c r="AR160" i="1173"/>
  <c r="AD915" i="1173"/>
  <c r="AB916" i="1173"/>
  <c r="AA916" i="1173"/>
  <c r="AC916" i="1173"/>
  <c r="AT160" i="1173"/>
  <c r="AQ919" i="1173"/>
  <c r="AJ161" i="1173"/>
  <c r="L161" i="1173"/>
  <c r="P161" i="1173"/>
  <c r="O161" i="1173"/>
  <c r="Q161" i="1173" s="1"/>
  <c r="N161" i="1173"/>
  <c r="K161" i="1173"/>
  <c r="I161" i="1173" s="1"/>
  <c r="J161" i="1173"/>
  <c r="AS160" i="1173"/>
  <c r="AU160" i="1173"/>
  <c r="AW160" i="1173"/>
  <c r="AV160" i="1173"/>
  <c r="AX160" i="1173"/>
  <c r="R941" i="1183" l="1"/>
  <c r="AC942" i="1183"/>
  <c r="AA942" i="1183"/>
  <c r="AB942" i="1183"/>
  <c r="R942" i="1183" s="1"/>
  <c r="V940" i="1183"/>
  <c r="W940" i="1183"/>
  <c r="AL940" i="1183"/>
  <c r="X940" i="1183"/>
  <c r="AM940" i="1183"/>
  <c r="AQ944" i="1183"/>
  <c r="Y162" i="1173"/>
  <c r="AR161" i="1173"/>
  <c r="AD916" i="1173"/>
  <c r="AT161" i="1173"/>
  <c r="AC917" i="1173"/>
  <c r="AB917" i="1173"/>
  <c r="AA917" i="1173"/>
  <c r="K162" i="1173"/>
  <c r="I162" i="1173" s="1"/>
  <c r="J162" i="1173"/>
  <c r="AJ162" i="1173"/>
  <c r="L162" i="1173"/>
  <c r="O162" i="1173"/>
  <c r="Q162" i="1173" s="1"/>
  <c r="N162" i="1173"/>
  <c r="P162" i="1173"/>
  <c r="AQ920" i="1173"/>
  <c r="AS161" i="1173"/>
  <c r="AU161" i="1173"/>
  <c r="AV161" i="1173"/>
  <c r="AW161" i="1173"/>
  <c r="AX161" i="1173"/>
  <c r="V942" i="1183" l="1"/>
  <c r="AL942" i="1183" s="1"/>
  <c r="AM942" i="1183"/>
  <c r="X942" i="1183"/>
  <c r="W942" i="1183"/>
  <c r="AC943" i="1183"/>
  <c r="AB943" i="1183"/>
  <c r="R943" i="1183" s="1"/>
  <c r="AA943" i="1183"/>
  <c r="AD942" i="1183"/>
  <c r="V941" i="1183"/>
  <c r="AL941" i="1183" s="1"/>
  <c r="X941" i="1183"/>
  <c r="W941" i="1183"/>
  <c r="AQ945" i="1183"/>
  <c r="Y163" i="1173"/>
  <c r="AR162" i="1173"/>
  <c r="AT162" i="1173"/>
  <c r="AC918" i="1173"/>
  <c r="AB918" i="1173"/>
  <c r="AA918" i="1173"/>
  <c r="AD917" i="1173"/>
  <c r="AQ921" i="1173"/>
  <c r="AJ163" i="1173"/>
  <c r="O163" i="1173"/>
  <c r="Q163" i="1173" s="1"/>
  <c r="L163" i="1173"/>
  <c r="N163" i="1173"/>
  <c r="J163" i="1173"/>
  <c r="P163" i="1173"/>
  <c r="K163" i="1173"/>
  <c r="I163" i="1173" s="1"/>
  <c r="AX162" i="1173"/>
  <c r="AW162" i="1173"/>
  <c r="AV162" i="1173"/>
  <c r="AS162" i="1173"/>
  <c r="AU162" i="1173"/>
  <c r="V943" i="1183" l="1"/>
  <c r="W943" i="1183"/>
  <c r="X943" i="1183"/>
  <c r="AL943" i="1183"/>
  <c r="AM943" i="1183"/>
  <c r="AD943" i="1183"/>
  <c r="AA944" i="1183"/>
  <c r="AB944" i="1183"/>
  <c r="AC944" i="1183"/>
  <c r="AD944" i="1183" s="1"/>
  <c r="AM941" i="1183"/>
  <c r="AQ946" i="1183"/>
  <c r="Y164" i="1173"/>
  <c r="AR163" i="1173"/>
  <c r="AA919" i="1173"/>
  <c r="AC919" i="1173"/>
  <c r="AB919" i="1173"/>
  <c r="AD918" i="1173"/>
  <c r="AT163" i="1173"/>
  <c r="AQ922" i="1173"/>
  <c r="AJ164" i="1173"/>
  <c r="J164" i="1173"/>
  <c r="L164" i="1173"/>
  <c r="P164" i="1173"/>
  <c r="O164" i="1173"/>
  <c r="Q164" i="1173" s="1"/>
  <c r="N164" i="1173"/>
  <c r="K164" i="1173"/>
  <c r="I164" i="1173" s="1"/>
  <c r="AS163" i="1173"/>
  <c r="AU163" i="1173"/>
  <c r="AX163" i="1173"/>
  <c r="AW163" i="1173"/>
  <c r="AV163" i="1173"/>
  <c r="AA945" i="1183" l="1"/>
  <c r="AC945" i="1183"/>
  <c r="AB945" i="1183"/>
  <c r="R945" i="1183" s="1"/>
  <c r="R944" i="1183"/>
  <c r="AQ947" i="1183"/>
  <c r="Y165" i="1173"/>
  <c r="AR164" i="1173"/>
  <c r="AD919" i="1173"/>
  <c r="AC920" i="1173"/>
  <c r="AB920" i="1173"/>
  <c r="AA920" i="1173"/>
  <c r="AT164" i="1173"/>
  <c r="AJ165" i="1173"/>
  <c r="P165" i="1173"/>
  <c r="K165" i="1173"/>
  <c r="I165" i="1173" s="1"/>
  <c r="L165" i="1173"/>
  <c r="N165" i="1173"/>
  <c r="O165" i="1173"/>
  <c r="Q165" i="1173" s="1"/>
  <c r="J165" i="1173"/>
  <c r="AQ923" i="1173"/>
  <c r="AW164" i="1173"/>
  <c r="AV164" i="1173"/>
  <c r="AX164" i="1173"/>
  <c r="AS164" i="1173"/>
  <c r="AU164" i="1173"/>
  <c r="V944" i="1183" l="1"/>
  <c r="AL944" i="1183" s="1"/>
  <c r="W944" i="1183"/>
  <c r="X944" i="1183"/>
  <c r="AM944" i="1183"/>
  <c r="V945" i="1183"/>
  <c r="AL945" i="1183" s="1"/>
  <c r="X945" i="1183"/>
  <c r="W945" i="1183"/>
  <c r="AD945" i="1183"/>
  <c r="AC946" i="1183"/>
  <c r="AB946" i="1183"/>
  <c r="R946" i="1183" s="1"/>
  <c r="AA946" i="1183"/>
  <c r="AQ948" i="1183"/>
  <c r="Y166" i="1173"/>
  <c r="AR165" i="1173"/>
  <c r="AD920" i="1173"/>
  <c r="AA921" i="1173"/>
  <c r="AB921" i="1173"/>
  <c r="AC921" i="1173"/>
  <c r="AT165" i="1173"/>
  <c r="AQ924" i="1173"/>
  <c r="AJ166" i="1173"/>
  <c r="N166" i="1173"/>
  <c r="O166" i="1173"/>
  <c r="Q166" i="1173" s="1"/>
  <c r="L166" i="1173"/>
  <c r="P166" i="1173"/>
  <c r="K166" i="1173"/>
  <c r="I166" i="1173" s="1"/>
  <c r="J166" i="1173"/>
  <c r="AW165" i="1173"/>
  <c r="AV165" i="1173"/>
  <c r="AX165" i="1173"/>
  <c r="AS165" i="1173"/>
  <c r="AU165" i="1173"/>
  <c r="V946" i="1183" l="1"/>
  <c r="AL946" i="1183" s="1"/>
  <c r="W946" i="1183"/>
  <c r="X946" i="1183"/>
  <c r="AM946" i="1183"/>
  <c r="AD946" i="1183"/>
  <c r="AM945" i="1183"/>
  <c r="AA947" i="1183"/>
  <c r="AC947" i="1183"/>
  <c r="AB947" i="1183"/>
  <c r="R947" i="1183" s="1"/>
  <c r="AQ949" i="1183"/>
  <c r="AD921" i="1173"/>
  <c r="Y167" i="1173"/>
  <c r="AR166" i="1173"/>
  <c r="AC922" i="1173"/>
  <c r="AB922" i="1173"/>
  <c r="AA922" i="1173"/>
  <c r="AJ167" i="1173"/>
  <c r="L167" i="1173"/>
  <c r="N167" i="1173"/>
  <c r="K167" i="1173"/>
  <c r="I167" i="1173" s="1"/>
  <c r="J167" i="1173"/>
  <c r="P167" i="1173"/>
  <c r="O167" i="1173"/>
  <c r="Q167" i="1173" s="1"/>
  <c r="AQ925" i="1173"/>
  <c r="AS166" i="1173"/>
  <c r="AU166" i="1173"/>
  <c r="AT166" i="1173"/>
  <c r="AW166" i="1173"/>
  <c r="AX166" i="1173"/>
  <c r="AV166" i="1173"/>
  <c r="V947" i="1183" l="1"/>
  <c r="W947" i="1183"/>
  <c r="AL947" i="1183"/>
  <c r="X947" i="1183"/>
  <c r="AM947" i="1183"/>
  <c r="AA948" i="1183"/>
  <c r="AC948" i="1183"/>
  <c r="AB948" i="1183"/>
  <c r="R948" i="1183" s="1"/>
  <c r="AD947" i="1183"/>
  <c r="AQ950" i="1183"/>
  <c r="Y168" i="1173"/>
  <c r="AR167" i="1173"/>
  <c r="AB923" i="1173"/>
  <c r="AA923" i="1173"/>
  <c r="AC923" i="1173"/>
  <c r="AD922" i="1173"/>
  <c r="AQ926" i="1173"/>
  <c r="AJ168" i="1173"/>
  <c r="K168" i="1173"/>
  <c r="I168" i="1173" s="1"/>
  <c r="J168" i="1173"/>
  <c r="P168" i="1173"/>
  <c r="L168" i="1173"/>
  <c r="O168" i="1173"/>
  <c r="Q168" i="1173" s="1"/>
  <c r="N168" i="1173"/>
  <c r="AU167" i="1173"/>
  <c r="AS167" i="1173"/>
  <c r="AT167" i="1173"/>
  <c r="AX167" i="1173"/>
  <c r="AW167" i="1173"/>
  <c r="AV167" i="1173"/>
  <c r="AC949" i="1183" l="1"/>
  <c r="AB949" i="1183"/>
  <c r="R949" i="1183" s="1"/>
  <c r="AA949" i="1183"/>
  <c r="AD948" i="1183"/>
  <c r="V948" i="1183"/>
  <c r="AL948" i="1183" s="1"/>
  <c r="X948" i="1183"/>
  <c r="AM948" i="1183"/>
  <c r="W948" i="1183"/>
  <c r="AQ951" i="1183"/>
  <c r="AT168" i="1173"/>
  <c r="Y169" i="1173"/>
  <c r="AR168" i="1173"/>
  <c r="AD923" i="1173"/>
  <c r="AC924" i="1173"/>
  <c r="AB924" i="1173"/>
  <c r="AA924" i="1173"/>
  <c r="AQ927" i="1173"/>
  <c r="AJ169" i="1173"/>
  <c r="N169" i="1173"/>
  <c r="L169" i="1173"/>
  <c r="J169" i="1173"/>
  <c r="P169" i="1173"/>
  <c r="K169" i="1173"/>
  <c r="I169" i="1173" s="1"/>
  <c r="O169" i="1173"/>
  <c r="Q169" i="1173" s="1"/>
  <c r="AX168" i="1173"/>
  <c r="AW168" i="1173"/>
  <c r="AV168" i="1173"/>
  <c r="AS168" i="1173"/>
  <c r="AU168" i="1173"/>
  <c r="AB950" i="1183" l="1"/>
  <c r="AA950" i="1183"/>
  <c r="AC950" i="1183"/>
  <c r="AD950" i="1183" s="1"/>
  <c r="V949" i="1183"/>
  <c r="AM949" i="1183" s="1"/>
  <c r="AL949" i="1183"/>
  <c r="W949" i="1183"/>
  <c r="X949" i="1183"/>
  <c r="AD949" i="1183"/>
  <c r="AQ952" i="1183"/>
  <c r="Y170" i="1173"/>
  <c r="AR169" i="1173"/>
  <c r="AB925" i="1173"/>
  <c r="AC925" i="1173"/>
  <c r="AA925" i="1173"/>
  <c r="AD924" i="1173"/>
  <c r="AT169" i="1173"/>
  <c r="AQ928" i="1173"/>
  <c r="AJ170" i="1173"/>
  <c r="L170" i="1173"/>
  <c r="J170" i="1173"/>
  <c r="P170" i="1173"/>
  <c r="O170" i="1173"/>
  <c r="Q170" i="1173" s="1"/>
  <c r="N170" i="1173"/>
  <c r="K170" i="1173"/>
  <c r="I170" i="1173" s="1"/>
  <c r="AS169" i="1173"/>
  <c r="AU169" i="1173"/>
  <c r="AW169" i="1173"/>
  <c r="AV169" i="1173"/>
  <c r="AX169" i="1173"/>
  <c r="AB951" i="1183" l="1"/>
  <c r="AC951" i="1183"/>
  <c r="AD951" i="1183" s="1"/>
  <c r="AA951" i="1183"/>
  <c r="R950" i="1183"/>
  <c r="AQ953" i="1183"/>
  <c r="AD925" i="1173"/>
  <c r="Y171" i="1173"/>
  <c r="AR170" i="1173"/>
  <c r="AC926" i="1173"/>
  <c r="AA926" i="1173"/>
  <c r="AB926" i="1173"/>
  <c r="AT170" i="1173"/>
  <c r="AJ171" i="1173"/>
  <c r="J171" i="1173"/>
  <c r="L171" i="1173"/>
  <c r="N171" i="1173"/>
  <c r="O171" i="1173"/>
  <c r="Q171" i="1173" s="1"/>
  <c r="P171" i="1173"/>
  <c r="K171" i="1173"/>
  <c r="I171" i="1173" s="1"/>
  <c r="AQ929" i="1173"/>
  <c r="AS170" i="1173"/>
  <c r="AU170" i="1173"/>
  <c r="AW170" i="1173"/>
  <c r="AV170" i="1173"/>
  <c r="AX170" i="1173"/>
  <c r="V950" i="1183" l="1"/>
  <c r="AL950" i="1183" s="1"/>
  <c r="X950" i="1183"/>
  <c r="AM950" i="1183"/>
  <c r="W950" i="1183"/>
  <c r="AB952" i="1183"/>
  <c r="AC952" i="1183"/>
  <c r="AD952" i="1183" s="1"/>
  <c r="AA952" i="1183"/>
  <c r="R951" i="1183"/>
  <c r="AQ954" i="1183"/>
  <c r="Y172" i="1173"/>
  <c r="AR171" i="1173"/>
  <c r="AB927" i="1173"/>
  <c r="AA927" i="1173"/>
  <c r="AC927" i="1173"/>
  <c r="AD926" i="1173"/>
  <c r="AJ172" i="1173"/>
  <c r="O172" i="1173"/>
  <c r="Q172" i="1173" s="1"/>
  <c r="L172" i="1173"/>
  <c r="P172" i="1173"/>
  <c r="K172" i="1173"/>
  <c r="I172" i="1173" s="1"/>
  <c r="N172" i="1173"/>
  <c r="J172" i="1173"/>
  <c r="AT171" i="1173"/>
  <c r="AQ930" i="1173"/>
  <c r="AX171" i="1173"/>
  <c r="AW171" i="1173"/>
  <c r="AV171" i="1173"/>
  <c r="AS171" i="1173"/>
  <c r="AU171" i="1173"/>
  <c r="X951" i="1183" l="1"/>
  <c r="W951" i="1183"/>
  <c r="V951" i="1183"/>
  <c r="AM951" i="1183" s="1"/>
  <c r="R952" i="1183"/>
  <c r="AA953" i="1183"/>
  <c r="AB953" i="1183"/>
  <c r="AC953" i="1183"/>
  <c r="AD953" i="1183" s="1"/>
  <c r="AQ955" i="1183"/>
  <c r="AD927" i="1173"/>
  <c r="Y173" i="1173"/>
  <c r="AR172" i="1173"/>
  <c r="AC928" i="1173"/>
  <c r="AA928" i="1173"/>
  <c r="AB928" i="1173"/>
  <c r="AQ931" i="1173"/>
  <c r="AJ173" i="1173"/>
  <c r="O173" i="1173"/>
  <c r="Q173" i="1173" s="1"/>
  <c r="N173" i="1173"/>
  <c r="K173" i="1173"/>
  <c r="I173" i="1173" s="1"/>
  <c r="J173" i="1173"/>
  <c r="L173" i="1173"/>
  <c r="P173" i="1173"/>
  <c r="AW172" i="1173"/>
  <c r="AV172" i="1173"/>
  <c r="AT172" i="1173"/>
  <c r="AS172" i="1173"/>
  <c r="AU172" i="1173"/>
  <c r="AX172" i="1173"/>
  <c r="AC954" i="1183" l="1"/>
  <c r="AB954" i="1183"/>
  <c r="R954" i="1183" s="1"/>
  <c r="AA954" i="1183"/>
  <c r="X952" i="1183"/>
  <c r="V952" i="1183"/>
  <c r="AL952" i="1183" s="1"/>
  <c r="W952" i="1183"/>
  <c r="AM952" i="1183"/>
  <c r="R953" i="1183"/>
  <c r="AL951" i="1183"/>
  <c r="AQ956" i="1183"/>
  <c r="Y174" i="1173"/>
  <c r="AR173" i="1173"/>
  <c r="AB929" i="1173"/>
  <c r="AA929" i="1173"/>
  <c r="AC929" i="1173"/>
  <c r="AD928" i="1173"/>
  <c r="AJ174" i="1173"/>
  <c r="P174" i="1173"/>
  <c r="K174" i="1173"/>
  <c r="I174" i="1173" s="1"/>
  <c r="O174" i="1173"/>
  <c r="Q174" i="1173" s="1"/>
  <c r="L174" i="1173"/>
  <c r="N174" i="1173"/>
  <c r="J174" i="1173"/>
  <c r="AQ932" i="1173"/>
  <c r="AS173" i="1173"/>
  <c r="AU173" i="1173"/>
  <c r="AX173" i="1173"/>
  <c r="AW173" i="1173"/>
  <c r="AV173" i="1173"/>
  <c r="AT173" i="1173"/>
  <c r="W953" i="1183" l="1"/>
  <c r="V953" i="1183"/>
  <c r="AM953" i="1183" s="1"/>
  <c r="X953" i="1183"/>
  <c r="AL953" i="1183"/>
  <c r="AB955" i="1183"/>
  <c r="AC955" i="1183"/>
  <c r="AD955" i="1183" s="1"/>
  <c r="AA955" i="1183"/>
  <c r="V954" i="1183"/>
  <c r="AL954" i="1183" s="1"/>
  <c r="W954" i="1183"/>
  <c r="X954" i="1183"/>
  <c r="AM954" i="1183"/>
  <c r="AD954" i="1183"/>
  <c r="AQ957" i="1183"/>
  <c r="AD929" i="1173"/>
  <c r="Y175" i="1173"/>
  <c r="AR174" i="1173"/>
  <c r="AB930" i="1173"/>
  <c r="AA930" i="1173"/>
  <c r="AC930" i="1173"/>
  <c r="AD930" i="1173" s="1"/>
  <c r="AJ175" i="1173"/>
  <c r="N175" i="1173"/>
  <c r="L175" i="1173"/>
  <c r="J175" i="1173"/>
  <c r="P175" i="1173"/>
  <c r="K175" i="1173"/>
  <c r="I175" i="1173" s="1"/>
  <c r="O175" i="1173"/>
  <c r="Q175" i="1173" s="1"/>
  <c r="AQ933" i="1173"/>
  <c r="AS174" i="1173"/>
  <c r="AU174" i="1173"/>
  <c r="AX174" i="1173"/>
  <c r="AW174" i="1173"/>
  <c r="AV174" i="1173"/>
  <c r="AT174" i="1173"/>
  <c r="R955" i="1183" l="1"/>
  <c r="AB956" i="1183"/>
  <c r="AA956" i="1183"/>
  <c r="AC956" i="1183"/>
  <c r="AD956" i="1183" s="1"/>
  <c r="AQ958" i="1183"/>
  <c r="L17" i="347"/>
  <c r="L18" i="347"/>
  <c r="Y176" i="1173"/>
  <c r="AR175" i="1173"/>
  <c r="AC931" i="1173"/>
  <c r="AB931" i="1173"/>
  <c r="AA931" i="1173"/>
  <c r="AT175" i="1173"/>
  <c r="AJ176" i="1173"/>
  <c r="L176" i="1173"/>
  <c r="P176" i="1173"/>
  <c r="O176" i="1173"/>
  <c r="Q176" i="1173" s="1"/>
  <c r="N176" i="1173"/>
  <c r="K176" i="1173"/>
  <c r="I176" i="1173" s="1"/>
  <c r="J176" i="1173"/>
  <c r="AQ934" i="1173"/>
  <c r="AV175" i="1173"/>
  <c r="AW175" i="1173"/>
  <c r="AX175" i="1173"/>
  <c r="AS175" i="1173"/>
  <c r="AU175" i="1173"/>
  <c r="AB957" i="1183" l="1"/>
  <c r="AC957" i="1183"/>
  <c r="AD957" i="1183" s="1"/>
  <c r="AA957" i="1183"/>
  <c r="R956" i="1183"/>
  <c r="V955" i="1183"/>
  <c r="AM955" i="1183" s="1"/>
  <c r="X955" i="1183"/>
  <c r="W955" i="1183"/>
  <c r="AL955" i="1183"/>
  <c r="AQ959" i="1183"/>
  <c r="Y177" i="1173"/>
  <c r="AR176" i="1173"/>
  <c r="AT176" i="1173"/>
  <c r="AA932" i="1173"/>
  <c r="AC932" i="1173"/>
  <c r="AB932" i="1173"/>
  <c r="AD931" i="1173"/>
  <c r="AQ935" i="1173"/>
  <c r="AJ177" i="1173"/>
  <c r="K177" i="1173"/>
  <c r="I177" i="1173" s="1"/>
  <c r="J177" i="1173"/>
  <c r="N177" i="1173"/>
  <c r="O177" i="1173"/>
  <c r="Q177" i="1173" s="1"/>
  <c r="P177" i="1173"/>
  <c r="L177" i="1173"/>
  <c r="AS176" i="1173"/>
  <c r="AU176" i="1173"/>
  <c r="AX176" i="1173"/>
  <c r="AW176" i="1173"/>
  <c r="AV176" i="1173"/>
  <c r="V956" i="1183" l="1"/>
  <c r="AM956" i="1183" s="1"/>
  <c r="AL956" i="1183"/>
  <c r="X956" i="1183"/>
  <c r="W956" i="1183"/>
  <c r="AA958" i="1183"/>
  <c r="AC958" i="1183"/>
  <c r="AB958" i="1183"/>
  <c r="R958" i="1183" s="1"/>
  <c r="R957" i="1183"/>
  <c r="AQ960" i="1183"/>
  <c r="AT177" i="1173"/>
  <c r="Y178" i="1173"/>
  <c r="AR177" i="1173"/>
  <c r="AD932" i="1173"/>
  <c r="AC933" i="1173"/>
  <c r="AA933" i="1173"/>
  <c r="AB933" i="1173"/>
  <c r="AJ178" i="1173"/>
  <c r="P178" i="1173"/>
  <c r="K178" i="1173"/>
  <c r="I178" i="1173" s="1"/>
  <c r="J178" i="1173"/>
  <c r="O178" i="1173"/>
  <c r="Q178" i="1173" s="1"/>
  <c r="N178" i="1173"/>
  <c r="L178" i="1173"/>
  <c r="AQ936" i="1173"/>
  <c r="AU177" i="1173"/>
  <c r="AS177" i="1173"/>
  <c r="AX177" i="1173"/>
  <c r="AW177" i="1173"/>
  <c r="AV177" i="1173"/>
  <c r="W958" i="1183" l="1"/>
  <c r="V958" i="1183"/>
  <c r="X958" i="1183"/>
  <c r="AL958" i="1183"/>
  <c r="AM958" i="1183"/>
  <c r="V957" i="1183"/>
  <c r="AL957" i="1183" s="1"/>
  <c r="W957" i="1183"/>
  <c r="X957" i="1183"/>
  <c r="AB959" i="1183"/>
  <c r="R959" i="1183" s="1"/>
  <c r="AA959" i="1183"/>
  <c r="AC959" i="1183"/>
  <c r="AD958" i="1183"/>
  <c r="AQ961" i="1183"/>
  <c r="Y179" i="1173"/>
  <c r="AR178" i="1173"/>
  <c r="AD933" i="1173"/>
  <c r="AC934" i="1173"/>
  <c r="AB934" i="1173"/>
  <c r="AA934" i="1173"/>
  <c r="AQ937" i="1173"/>
  <c r="AJ179" i="1173"/>
  <c r="O179" i="1173"/>
  <c r="Q179" i="1173" s="1"/>
  <c r="N179" i="1173"/>
  <c r="K179" i="1173"/>
  <c r="I179" i="1173" s="1"/>
  <c r="J179" i="1173"/>
  <c r="L179" i="1173"/>
  <c r="P179" i="1173"/>
  <c r="AS178" i="1173"/>
  <c r="AU178" i="1173"/>
  <c r="AT178" i="1173"/>
  <c r="AW178" i="1173"/>
  <c r="AX178" i="1173"/>
  <c r="AV178" i="1173"/>
  <c r="V959" i="1183" l="1"/>
  <c r="AL959" i="1183" s="1"/>
  <c r="W959" i="1183"/>
  <c r="X959" i="1183"/>
  <c r="AM959" i="1183"/>
  <c r="AM6" i="1183" s="1"/>
  <c r="AY20" i="1183"/>
  <c r="AC960" i="1183"/>
  <c r="AA960" i="1183"/>
  <c r="AB960" i="1183"/>
  <c r="R960" i="1183" s="1"/>
  <c r="AM957" i="1183"/>
  <c r="AD959" i="1183"/>
  <c r="AD6" i="1183" s="1"/>
  <c r="Y180" i="1173"/>
  <c r="AR179" i="1173"/>
  <c r="AD934" i="1173"/>
  <c r="AA935" i="1173"/>
  <c r="AB935" i="1173"/>
  <c r="AC935" i="1173"/>
  <c r="AT179" i="1173"/>
  <c r="J180" i="1173"/>
  <c r="AJ180" i="1173"/>
  <c r="K180" i="1173"/>
  <c r="I180" i="1173" s="1"/>
  <c r="P180" i="1173"/>
  <c r="O180" i="1173"/>
  <c r="Q180" i="1173" s="1"/>
  <c r="N180" i="1173"/>
  <c r="L180" i="1173"/>
  <c r="AQ938" i="1173"/>
  <c r="AW179" i="1173"/>
  <c r="AX179" i="1173"/>
  <c r="AV179" i="1173"/>
  <c r="AU179" i="1173"/>
  <c r="AS179" i="1173"/>
  <c r="AL6" i="1183" l="1"/>
  <c r="AK6" i="1183"/>
  <c r="AN6" i="1183" s="1"/>
  <c r="R2" i="1183"/>
  <c r="AY21" i="1183"/>
  <c r="V960" i="1183"/>
  <c r="H19" i="1183" s="1"/>
  <c r="X960" i="1183"/>
  <c r="W960" i="1183"/>
  <c r="AM960" i="1183"/>
  <c r="AL960" i="1183"/>
  <c r="AC961" i="1183"/>
  <c r="AD961" i="1183" s="1"/>
  <c r="AA961" i="1183"/>
  <c r="AB961" i="1183"/>
  <c r="AD960" i="1183"/>
  <c r="AY29" i="1183"/>
  <c r="V2" i="1183" s="1"/>
  <c r="AN2" i="1183" s="1"/>
  <c r="AY28" i="1183"/>
  <c r="AY30" i="1183" s="1"/>
  <c r="AD935" i="1173"/>
  <c r="Y181" i="1173"/>
  <c r="AR180" i="1173"/>
  <c r="AC936" i="1173"/>
  <c r="AB936" i="1173"/>
  <c r="AA936" i="1173"/>
  <c r="AT180" i="1173"/>
  <c r="AJ181" i="1173"/>
  <c r="N181" i="1173"/>
  <c r="O181" i="1173"/>
  <c r="Q181" i="1173" s="1"/>
  <c r="J181" i="1173"/>
  <c r="L181" i="1173"/>
  <c r="P181" i="1173"/>
  <c r="K181" i="1173"/>
  <c r="I181" i="1173" s="1"/>
  <c r="AQ939" i="1173"/>
  <c r="AW180" i="1173"/>
  <c r="AV180" i="1173"/>
  <c r="AX180" i="1173"/>
  <c r="AS180" i="1173"/>
  <c r="AU180" i="1173"/>
  <c r="X2" i="1183" l="1"/>
  <c r="Y8" i="1183" s="1"/>
  <c r="W2" i="1183"/>
  <c r="R961" i="1183"/>
  <c r="L21" i="347"/>
  <c r="Y182" i="1173"/>
  <c r="AR181" i="1173"/>
  <c r="AB937" i="1173"/>
  <c r="AC937" i="1173"/>
  <c r="AA937" i="1173"/>
  <c r="AD936" i="1173"/>
  <c r="AT181" i="1173"/>
  <c r="AJ182" i="1173"/>
  <c r="J182" i="1173"/>
  <c r="L182" i="1173"/>
  <c r="P182" i="1173"/>
  <c r="O182" i="1173"/>
  <c r="Q182" i="1173" s="1"/>
  <c r="N182" i="1173"/>
  <c r="K182" i="1173"/>
  <c r="I182" i="1173" s="1"/>
  <c r="AQ940" i="1173"/>
  <c r="AW181" i="1173"/>
  <c r="AV181" i="1173"/>
  <c r="AS181" i="1173"/>
  <c r="AU181" i="1173"/>
  <c r="AX181" i="1173"/>
  <c r="V961" i="1183" l="1"/>
  <c r="W961" i="1183"/>
  <c r="AL961" i="1183"/>
  <c r="X961" i="1183"/>
  <c r="AM961" i="1183"/>
  <c r="K9" i="1183"/>
  <c r="I9" i="1183" s="1"/>
  <c r="N9" i="1183"/>
  <c r="AR8" i="1183"/>
  <c r="J9" i="1183"/>
  <c r="O9" i="1183"/>
  <c r="Q9" i="1183" s="1"/>
  <c r="AJ9" i="1183"/>
  <c r="Y9" i="1183"/>
  <c r="L9" i="1183"/>
  <c r="P9" i="1183"/>
  <c r="AD937" i="1173"/>
  <c r="Y183" i="1173"/>
  <c r="AR182" i="1173"/>
  <c r="AC938" i="1173"/>
  <c r="AB938" i="1173"/>
  <c r="AA938" i="1173"/>
  <c r="AJ183" i="1173"/>
  <c r="K183" i="1173"/>
  <c r="I183" i="1173" s="1"/>
  <c r="P183" i="1173"/>
  <c r="L183" i="1173"/>
  <c r="J183" i="1173"/>
  <c r="N183" i="1173"/>
  <c r="O183" i="1173"/>
  <c r="Q183" i="1173" s="1"/>
  <c r="AT182" i="1173"/>
  <c r="AQ941" i="1173"/>
  <c r="AS182" i="1173"/>
  <c r="AU182" i="1173"/>
  <c r="AW182" i="1173"/>
  <c r="AV182" i="1173"/>
  <c r="AX182" i="1173"/>
  <c r="AR9" i="1183" l="1"/>
  <c r="AJ10" i="1183"/>
  <c r="N10" i="1183"/>
  <c r="J10" i="1183"/>
  <c r="L10" i="1183"/>
  <c r="K10" i="1183"/>
  <c r="I10" i="1183" s="1"/>
  <c r="O10" i="1183"/>
  <c r="Q10" i="1183" s="1"/>
  <c r="Y10" i="1183"/>
  <c r="P10" i="1183"/>
  <c r="Y184" i="1173"/>
  <c r="AR183" i="1173"/>
  <c r="AT183" i="1173"/>
  <c r="AD938" i="1173"/>
  <c r="AA939" i="1173"/>
  <c r="AC939" i="1173"/>
  <c r="AB939" i="1173"/>
  <c r="AJ184" i="1173"/>
  <c r="K184" i="1173"/>
  <c r="I184" i="1173" s="1"/>
  <c r="J184" i="1173"/>
  <c r="P184" i="1173"/>
  <c r="O184" i="1173"/>
  <c r="Q184" i="1173" s="1"/>
  <c r="L184" i="1173"/>
  <c r="N184" i="1173"/>
  <c r="AQ942" i="1173"/>
  <c r="AX183" i="1173"/>
  <c r="AW183" i="1173"/>
  <c r="AV183" i="1173"/>
  <c r="AS183" i="1173"/>
  <c r="AU183" i="1173"/>
  <c r="K11" i="1183" l="1"/>
  <c r="I11" i="1183" s="1"/>
  <c r="J11" i="1183"/>
  <c r="L11" i="1183"/>
  <c r="P11" i="1183"/>
  <c r="AJ11" i="1183"/>
  <c r="AR10" i="1183"/>
  <c r="Y11" i="1183"/>
  <c r="O11" i="1183"/>
  <c r="Q11" i="1183" s="1"/>
  <c r="N11" i="1183"/>
  <c r="AT184" i="1173"/>
  <c r="Y185" i="1173"/>
  <c r="AR184" i="1173"/>
  <c r="AD939" i="1173"/>
  <c r="AC940" i="1173"/>
  <c r="AA940" i="1173"/>
  <c r="AB940" i="1173"/>
  <c r="AJ185" i="1173"/>
  <c r="O185" i="1173"/>
  <c r="Q185" i="1173" s="1"/>
  <c r="N185" i="1173"/>
  <c r="P185" i="1173"/>
  <c r="L185" i="1173"/>
  <c r="K185" i="1173"/>
  <c r="I185" i="1173" s="1"/>
  <c r="J185" i="1173"/>
  <c r="AQ943" i="1173"/>
  <c r="AS184" i="1173"/>
  <c r="AU184" i="1173"/>
  <c r="AX184" i="1173"/>
  <c r="AW184" i="1173"/>
  <c r="AV184" i="1173"/>
  <c r="P12" i="1183" l="1"/>
  <c r="AJ12" i="1183"/>
  <c r="L12" i="1183"/>
  <c r="J12" i="1183"/>
  <c r="K12" i="1183"/>
  <c r="I12" i="1183" s="1"/>
  <c r="AR11" i="1183"/>
  <c r="N12" i="1183"/>
  <c r="O12" i="1183"/>
  <c r="Q12" i="1183" s="1"/>
  <c r="Y12" i="1183"/>
  <c r="Y186" i="1173"/>
  <c r="AR185" i="1173"/>
  <c r="AA941" i="1173"/>
  <c r="AB941" i="1173"/>
  <c r="AC941" i="1173"/>
  <c r="AD940" i="1173"/>
  <c r="AQ944" i="1173"/>
  <c r="AJ186" i="1173"/>
  <c r="L186" i="1173"/>
  <c r="O186" i="1173"/>
  <c r="Q186" i="1173" s="1"/>
  <c r="K186" i="1173"/>
  <c r="I186" i="1173" s="1"/>
  <c r="J186" i="1173"/>
  <c r="P186" i="1173"/>
  <c r="N186" i="1173"/>
  <c r="AS185" i="1173"/>
  <c r="AU185" i="1173"/>
  <c r="AW185" i="1173"/>
  <c r="AV185" i="1173"/>
  <c r="AX185" i="1173"/>
  <c r="AT185" i="1173"/>
  <c r="AR12" i="1183" l="1"/>
  <c r="O13" i="1183"/>
  <c r="Q13" i="1183" s="1"/>
  <c r="AJ13" i="1183"/>
  <c r="K13" i="1183"/>
  <c r="I13" i="1183" s="1"/>
  <c r="N13" i="1183"/>
  <c r="P13" i="1183"/>
  <c r="J13" i="1183"/>
  <c r="L13" i="1183"/>
  <c r="Y13" i="1183"/>
  <c r="AD941" i="1173"/>
  <c r="Y187" i="1173"/>
  <c r="AR186" i="1173"/>
  <c r="AC942" i="1173"/>
  <c r="AA942" i="1173"/>
  <c r="AB942" i="1173"/>
  <c r="AJ187" i="1173"/>
  <c r="O187" i="1173"/>
  <c r="Q187" i="1173" s="1"/>
  <c r="N187" i="1173"/>
  <c r="L187" i="1173"/>
  <c r="J187" i="1173"/>
  <c r="P187" i="1173"/>
  <c r="K187" i="1173"/>
  <c r="I187" i="1173" s="1"/>
  <c r="AQ945" i="1173"/>
  <c r="AT186" i="1173"/>
  <c r="AS186" i="1173"/>
  <c r="AU186" i="1173"/>
  <c r="AW186" i="1173"/>
  <c r="AV186" i="1173"/>
  <c r="AX186" i="1173"/>
  <c r="P14" i="1183" l="1"/>
  <c r="O14" i="1183"/>
  <c r="Q14" i="1183" s="1"/>
  <c r="N14" i="1183"/>
  <c r="AJ14" i="1183"/>
  <c r="K14" i="1183"/>
  <c r="I14" i="1183" s="1"/>
  <c r="Y14" i="1183"/>
  <c r="L14" i="1183"/>
  <c r="AR13" i="1183"/>
  <c r="J14" i="1183"/>
  <c r="Y188" i="1173"/>
  <c r="AR187" i="1173"/>
  <c r="AD942" i="1173"/>
  <c r="AC943" i="1173"/>
  <c r="AB943" i="1173"/>
  <c r="AA943" i="1173"/>
  <c r="AT187" i="1173"/>
  <c r="AQ946" i="1173"/>
  <c r="AJ188" i="1173"/>
  <c r="L188" i="1173"/>
  <c r="K188" i="1173"/>
  <c r="I188" i="1173" s="1"/>
  <c r="J188" i="1173"/>
  <c r="P188" i="1173"/>
  <c r="O188" i="1173"/>
  <c r="Q188" i="1173" s="1"/>
  <c r="N188" i="1173"/>
  <c r="AS187" i="1173"/>
  <c r="AU187" i="1173"/>
  <c r="AX187" i="1173"/>
  <c r="AV187" i="1173"/>
  <c r="AW187" i="1173"/>
  <c r="AJ15" i="1183" l="1"/>
  <c r="L15" i="1183"/>
  <c r="J15" i="1183"/>
  <c r="P15" i="1183"/>
  <c r="O15" i="1183"/>
  <c r="Q15" i="1183" s="1"/>
  <c r="N15" i="1183"/>
  <c r="K15" i="1183"/>
  <c r="I15" i="1183" s="1"/>
  <c r="Y15" i="1183"/>
  <c r="AR14" i="1183"/>
  <c r="Y189" i="1173"/>
  <c r="AR188" i="1173"/>
  <c r="AD943" i="1173"/>
  <c r="AC944" i="1173"/>
  <c r="AB944" i="1173"/>
  <c r="AA944" i="1173"/>
  <c r="AJ189" i="1173"/>
  <c r="L189" i="1173"/>
  <c r="O189" i="1173"/>
  <c r="Q189" i="1173" s="1"/>
  <c r="P189" i="1173"/>
  <c r="N189" i="1173"/>
  <c r="K189" i="1173"/>
  <c r="I189" i="1173" s="1"/>
  <c r="J189" i="1173"/>
  <c r="AQ947" i="1173"/>
  <c r="AT188" i="1173"/>
  <c r="AW188" i="1173"/>
  <c r="AX188" i="1173"/>
  <c r="AV188" i="1173"/>
  <c r="AU188" i="1173"/>
  <c r="AS188" i="1173"/>
  <c r="N16" i="1183" l="1"/>
  <c r="L16" i="1183"/>
  <c r="K16" i="1183"/>
  <c r="I16" i="1183" s="1"/>
  <c r="AR15" i="1183"/>
  <c r="AJ16" i="1183"/>
  <c r="J16" i="1183"/>
  <c r="P16" i="1183"/>
  <c r="O16" i="1183"/>
  <c r="Q16" i="1183" s="1"/>
  <c r="Y16" i="1183"/>
  <c r="Y190" i="1173"/>
  <c r="AR189" i="1173"/>
  <c r="AD944" i="1173"/>
  <c r="AC945" i="1173"/>
  <c r="AB945" i="1173"/>
  <c r="AA945" i="1173"/>
  <c r="AQ948" i="1173"/>
  <c r="AJ190" i="1173"/>
  <c r="P190" i="1173"/>
  <c r="O190" i="1173"/>
  <c r="Q190" i="1173" s="1"/>
  <c r="L190" i="1173"/>
  <c r="J190" i="1173"/>
  <c r="N190" i="1173"/>
  <c r="K190" i="1173"/>
  <c r="I190" i="1173" s="1"/>
  <c r="AT189" i="1173"/>
  <c r="AS189" i="1173"/>
  <c r="AU189" i="1173"/>
  <c r="AX189" i="1173"/>
  <c r="AW189" i="1173"/>
  <c r="AV189" i="1173"/>
  <c r="AR16" i="1183" l="1"/>
  <c r="AJ17" i="1183"/>
  <c r="J17" i="1183"/>
  <c r="P17" i="1183"/>
  <c r="O17" i="1183"/>
  <c r="Q17" i="1183" s="1"/>
  <c r="N17" i="1183"/>
  <c r="L17" i="1183"/>
  <c r="K17" i="1183"/>
  <c r="I17" i="1183" s="1"/>
  <c r="Y17" i="1183"/>
  <c r="Y191" i="1173"/>
  <c r="AR190" i="1173"/>
  <c r="AA946" i="1173"/>
  <c r="AC946" i="1173"/>
  <c r="AB946" i="1173"/>
  <c r="AD945" i="1173"/>
  <c r="AJ191" i="1173"/>
  <c r="L191" i="1173"/>
  <c r="P191" i="1173"/>
  <c r="K191" i="1173"/>
  <c r="I191" i="1173" s="1"/>
  <c r="J191" i="1173"/>
  <c r="O191" i="1173"/>
  <c r="Q191" i="1173" s="1"/>
  <c r="N191" i="1173"/>
  <c r="AQ949" i="1173"/>
  <c r="AT190" i="1173"/>
  <c r="AX190" i="1173"/>
  <c r="AW190" i="1173"/>
  <c r="AV190" i="1173"/>
  <c r="AS190" i="1173"/>
  <c r="AU190" i="1173"/>
  <c r="AJ18" i="1183" l="1"/>
  <c r="J18" i="1183"/>
  <c r="L18" i="1183"/>
  <c r="P18" i="1183"/>
  <c r="O18" i="1183"/>
  <c r="Q18" i="1183" s="1"/>
  <c r="N18" i="1183"/>
  <c r="K18" i="1183"/>
  <c r="I18" i="1183" s="1"/>
  <c r="Y18" i="1183"/>
  <c r="AR17" i="1183"/>
  <c r="Y192" i="1173"/>
  <c r="AR191" i="1173"/>
  <c r="AD946" i="1173"/>
  <c r="AB947" i="1173"/>
  <c r="AC947" i="1173"/>
  <c r="AA947" i="1173"/>
  <c r="AJ192" i="1173"/>
  <c r="O192" i="1173"/>
  <c r="Q192" i="1173" s="1"/>
  <c r="L192" i="1173"/>
  <c r="P192" i="1173"/>
  <c r="K192" i="1173"/>
  <c r="I192" i="1173" s="1"/>
  <c r="N192" i="1173"/>
  <c r="J192" i="1173"/>
  <c r="AQ950" i="1173"/>
  <c r="AS191" i="1173"/>
  <c r="AU191" i="1173"/>
  <c r="AT191" i="1173"/>
  <c r="AX191" i="1173"/>
  <c r="AV191" i="1173"/>
  <c r="AW191" i="1173"/>
  <c r="AJ19" i="1183" l="1"/>
  <c r="N19" i="1183"/>
  <c r="L19" i="1183"/>
  <c r="K19" i="1183"/>
  <c r="I19" i="1183" s="1"/>
  <c r="J19" i="1183"/>
  <c r="P19" i="1183"/>
  <c r="O19" i="1183"/>
  <c r="Q19" i="1183" s="1"/>
  <c r="Y19" i="1183"/>
  <c r="AR18" i="1183"/>
  <c r="AD947" i="1173"/>
  <c r="Y193" i="1173"/>
  <c r="AR192" i="1173"/>
  <c r="AC948" i="1173"/>
  <c r="AA948" i="1173"/>
  <c r="AB948" i="1173"/>
  <c r="AJ193" i="1173"/>
  <c r="P193" i="1173"/>
  <c r="K193" i="1173"/>
  <c r="I193" i="1173" s="1"/>
  <c r="O193" i="1173"/>
  <c r="Q193" i="1173" s="1"/>
  <c r="N193" i="1173"/>
  <c r="L193" i="1173"/>
  <c r="J193" i="1173"/>
  <c r="AQ951" i="1173"/>
  <c r="AT192" i="1173"/>
  <c r="AS192" i="1173"/>
  <c r="AU192" i="1173"/>
  <c r="AX192" i="1173"/>
  <c r="AW192" i="1173"/>
  <c r="AV192" i="1173"/>
  <c r="J20" i="1183" l="1"/>
  <c r="AT20" i="1183" s="1"/>
  <c r="Y20" i="1183"/>
  <c r="AJ20" i="1183"/>
  <c r="L20" i="1183"/>
  <c r="O20" i="1183"/>
  <c r="Q20" i="1183" s="1"/>
  <c r="AX20" i="1183" s="1"/>
  <c r="N20" i="1183"/>
  <c r="P20" i="1183"/>
  <c r="AR19" i="1183"/>
  <c r="K20" i="1183"/>
  <c r="I20" i="1183" s="1"/>
  <c r="AS20" i="1183" s="1"/>
  <c r="Y194" i="1173"/>
  <c r="AR193" i="1173"/>
  <c r="AB949" i="1173"/>
  <c r="AC949" i="1173"/>
  <c r="AA949" i="1173"/>
  <c r="AD948" i="1173"/>
  <c r="AJ194" i="1173"/>
  <c r="P194" i="1173"/>
  <c r="O194" i="1173"/>
  <c r="Q194" i="1173" s="1"/>
  <c r="N194" i="1173"/>
  <c r="L194" i="1173"/>
  <c r="K194" i="1173"/>
  <c r="I194" i="1173" s="1"/>
  <c r="J194" i="1173"/>
  <c r="AQ952" i="1173"/>
  <c r="AW193" i="1173"/>
  <c r="AV193" i="1173"/>
  <c r="AT193" i="1173"/>
  <c r="AS193" i="1173"/>
  <c r="AU193" i="1173"/>
  <c r="AX193" i="1173"/>
  <c r="AR20" i="1183" l="1"/>
  <c r="L21" i="1183"/>
  <c r="K21" i="1183"/>
  <c r="I21" i="1183" s="1"/>
  <c r="AS21" i="1183" s="1"/>
  <c r="J21" i="1183"/>
  <c r="P21" i="1183"/>
  <c r="N21" i="1183"/>
  <c r="AJ21" i="1183"/>
  <c r="O21" i="1183"/>
  <c r="Q21" i="1183" s="1"/>
  <c r="AX21" i="1183" s="1"/>
  <c r="Y21" i="1183"/>
  <c r="AT194" i="1173"/>
  <c r="AD949" i="1173"/>
  <c r="Y195" i="1173"/>
  <c r="AR194" i="1173"/>
  <c r="AA950" i="1173"/>
  <c r="AC950" i="1173"/>
  <c r="AB950" i="1173"/>
  <c r="AJ195" i="1173"/>
  <c r="N195" i="1173"/>
  <c r="L195" i="1173"/>
  <c r="K195" i="1173"/>
  <c r="I195" i="1173" s="1"/>
  <c r="J195" i="1173"/>
  <c r="O195" i="1173"/>
  <c r="Q195" i="1173" s="1"/>
  <c r="P195" i="1173"/>
  <c r="AQ953" i="1173"/>
  <c r="AS194" i="1173"/>
  <c r="AU194" i="1173"/>
  <c r="AX194" i="1173"/>
  <c r="AW194" i="1173"/>
  <c r="AV194" i="1173"/>
  <c r="O22" i="1183" l="1"/>
  <c r="Q22" i="1183" s="1"/>
  <c r="AX22" i="1183" s="1"/>
  <c r="N22" i="1183"/>
  <c r="L22" i="1183"/>
  <c r="K22" i="1183"/>
  <c r="I22" i="1183" s="1"/>
  <c r="AS22" i="1183" s="1"/>
  <c r="Y22" i="1183"/>
  <c r="AR21" i="1183"/>
  <c r="AJ22" i="1183"/>
  <c r="J22" i="1183"/>
  <c r="AT22" i="1183" s="1"/>
  <c r="P22" i="1183"/>
  <c r="AT195" i="1173"/>
  <c r="Y196" i="1173"/>
  <c r="AR195" i="1173"/>
  <c r="AD950" i="1173"/>
  <c r="AC951" i="1173"/>
  <c r="AA951" i="1173"/>
  <c r="AB951" i="1173"/>
  <c r="AQ954" i="1173"/>
  <c r="AQ955" i="1173" s="1"/>
  <c r="AJ196" i="1173"/>
  <c r="L196" i="1173"/>
  <c r="J196" i="1173"/>
  <c r="K196" i="1173"/>
  <c r="I196" i="1173" s="1"/>
  <c r="P196" i="1173"/>
  <c r="O196" i="1173"/>
  <c r="Q196" i="1173" s="1"/>
  <c r="N196" i="1173"/>
  <c r="AS195" i="1173"/>
  <c r="AU195" i="1173"/>
  <c r="AX195" i="1173"/>
  <c r="AW195" i="1173"/>
  <c r="AV195" i="1173"/>
  <c r="AR22" i="1183" l="1"/>
  <c r="O23" i="1183"/>
  <c r="K23" i="1183"/>
  <c r="AJ23" i="1183"/>
  <c r="P23" i="1183"/>
  <c r="J23" i="1183"/>
  <c r="AT23" i="1183" s="1"/>
  <c r="N23" i="1183"/>
  <c r="L23" i="1183"/>
  <c r="Y23" i="1183"/>
  <c r="AQ956" i="1173"/>
  <c r="Y197" i="1173"/>
  <c r="AR196" i="1173"/>
  <c r="AD951" i="1173"/>
  <c r="AC952" i="1173"/>
  <c r="AB952" i="1173"/>
  <c r="AA952" i="1173"/>
  <c r="AJ197" i="1173"/>
  <c r="K197" i="1173"/>
  <c r="I197" i="1173" s="1"/>
  <c r="J197" i="1173"/>
  <c r="P197" i="1173"/>
  <c r="O197" i="1173"/>
  <c r="Q197" i="1173" s="1"/>
  <c r="N197" i="1173"/>
  <c r="L197" i="1173"/>
  <c r="AT196" i="1173"/>
  <c r="AV196" i="1173"/>
  <c r="AW196" i="1173"/>
  <c r="AS196" i="1173"/>
  <c r="AU196" i="1173"/>
  <c r="AX196" i="1173"/>
  <c r="K24" i="1183" l="1"/>
  <c r="AR23" i="1183"/>
  <c r="P24" i="1183"/>
  <c r="J24" i="1183"/>
  <c r="AT24" i="1183" s="1"/>
  <c r="O24" i="1183"/>
  <c r="L24" i="1183"/>
  <c r="AJ24" i="1183"/>
  <c r="N24" i="1183"/>
  <c r="Y24" i="1183"/>
  <c r="Q23" i="1183"/>
  <c r="AX23" i="1183" s="1"/>
  <c r="AW23" i="1183"/>
  <c r="AV23" i="1183"/>
  <c r="I23" i="1183"/>
  <c r="AS23" i="1183" s="1"/>
  <c r="AU23" i="1183"/>
  <c r="AQ957" i="1173"/>
  <c r="Y198" i="1173"/>
  <c r="AR197" i="1173"/>
  <c r="AC953" i="1173"/>
  <c r="AA953" i="1173"/>
  <c r="AB953" i="1173"/>
  <c r="AD952" i="1173"/>
  <c r="AJ198" i="1173"/>
  <c r="O198" i="1173"/>
  <c r="Q198" i="1173" s="1"/>
  <c r="J198" i="1173"/>
  <c r="L198" i="1173"/>
  <c r="K198" i="1173"/>
  <c r="I198" i="1173" s="1"/>
  <c r="P198" i="1173"/>
  <c r="N198" i="1173"/>
  <c r="AX197" i="1173"/>
  <c r="AW197" i="1173"/>
  <c r="AV197" i="1173"/>
  <c r="AS197" i="1173"/>
  <c r="AU197" i="1173"/>
  <c r="AT197" i="1173"/>
  <c r="Q24" i="1183" l="1"/>
  <c r="AX24" i="1183" s="1"/>
  <c r="AV24" i="1183"/>
  <c r="AW24" i="1183"/>
  <c r="AJ25" i="1183"/>
  <c r="K25" i="1183"/>
  <c r="J25" i="1183"/>
  <c r="AT25" i="1183" s="1"/>
  <c r="P25" i="1183"/>
  <c r="O25" i="1183"/>
  <c r="N25" i="1183"/>
  <c r="L25" i="1183"/>
  <c r="Y25" i="1183"/>
  <c r="AR24" i="1183"/>
  <c r="I24" i="1183"/>
  <c r="AS24" i="1183" s="1"/>
  <c r="AU24" i="1183"/>
  <c r="AQ958" i="1173"/>
  <c r="Y199" i="1173"/>
  <c r="AR198" i="1173"/>
  <c r="AC954" i="1173"/>
  <c r="AB954" i="1173"/>
  <c r="AA954" i="1173"/>
  <c r="AD953" i="1173"/>
  <c r="AT198" i="1173"/>
  <c r="AJ199" i="1173"/>
  <c r="L199" i="1173"/>
  <c r="K199" i="1173"/>
  <c r="I199" i="1173" s="1"/>
  <c r="J199" i="1173"/>
  <c r="P199" i="1173"/>
  <c r="O199" i="1173"/>
  <c r="Q199" i="1173" s="1"/>
  <c r="N199" i="1173"/>
  <c r="AW198" i="1173"/>
  <c r="AV198" i="1173"/>
  <c r="AX198" i="1173"/>
  <c r="AS198" i="1173"/>
  <c r="AU198" i="1173"/>
  <c r="Q25" i="1183" l="1"/>
  <c r="AW25" i="1183"/>
  <c r="AV25" i="1183"/>
  <c r="I25" i="1183"/>
  <c r="AS25" i="1183" s="1"/>
  <c r="AU25" i="1183"/>
  <c r="N26" i="1183"/>
  <c r="K26" i="1183"/>
  <c r="AR25" i="1183"/>
  <c r="AJ26" i="1183"/>
  <c r="L26" i="1183"/>
  <c r="J26" i="1183"/>
  <c r="AT26" i="1183" s="1"/>
  <c r="Y26" i="1183"/>
  <c r="P26" i="1183"/>
  <c r="O26" i="1183"/>
  <c r="AX25" i="1183"/>
  <c r="AB955" i="1173"/>
  <c r="AA955" i="1173"/>
  <c r="AC955" i="1173"/>
  <c r="AQ959" i="1173"/>
  <c r="AQ960" i="1173" s="1"/>
  <c r="AQ961" i="1173" s="1"/>
  <c r="Y200" i="1173"/>
  <c r="AR199" i="1173"/>
  <c r="AT199" i="1173"/>
  <c r="AD954" i="1173"/>
  <c r="AJ200" i="1173"/>
  <c r="P200" i="1173"/>
  <c r="O200" i="1173"/>
  <c r="Q200" i="1173" s="1"/>
  <c r="N200" i="1173"/>
  <c r="L200" i="1173"/>
  <c r="K200" i="1173"/>
  <c r="I200" i="1173" s="1"/>
  <c r="J200" i="1173"/>
  <c r="AS199" i="1173"/>
  <c r="AU199" i="1173"/>
  <c r="AX199" i="1173"/>
  <c r="AW199" i="1173"/>
  <c r="AV199" i="1173"/>
  <c r="AJ27" i="1183" l="1"/>
  <c r="O27" i="1183"/>
  <c r="L27" i="1183"/>
  <c r="N27" i="1183"/>
  <c r="K27" i="1183"/>
  <c r="AR26" i="1183"/>
  <c r="P27" i="1183"/>
  <c r="J27" i="1183"/>
  <c r="AT27" i="1183" s="1"/>
  <c r="Y27" i="1183"/>
  <c r="AU26" i="1183"/>
  <c r="I26" i="1183"/>
  <c r="AS26" i="1183" s="1"/>
  <c r="AV26" i="1183"/>
  <c r="AW26" i="1183"/>
  <c r="Q26" i="1183"/>
  <c r="AX26" i="1183" s="1"/>
  <c r="AD955" i="1173"/>
  <c r="AC956" i="1173"/>
  <c r="AB956" i="1173"/>
  <c r="AA956" i="1173"/>
  <c r="Y201" i="1173"/>
  <c r="AR200" i="1173"/>
  <c r="AT200" i="1173"/>
  <c r="AJ201" i="1173"/>
  <c r="K201" i="1173"/>
  <c r="I201" i="1173" s="1"/>
  <c r="J201" i="1173"/>
  <c r="P201" i="1173"/>
  <c r="O201" i="1173"/>
  <c r="Q201" i="1173" s="1"/>
  <c r="N201" i="1173"/>
  <c r="L201" i="1173"/>
  <c r="AW200" i="1173"/>
  <c r="AV200" i="1173"/>
  <c r="AX200" i="1173"/>
  <c r="AU200" i="1173"/>
  <c r="AS200" i="1173"/>
  <c r="AU27" i="1183" l="1"/>
  <c r="I27" i="1183"/>
  <c r="AS27" i="1183" s="1"/>
  <c r="O28" i="1183"/>
  <c r="AJ28" i="1183"/>
  <c r="N28" i="1183"/>
  <c r="J28" i="1183"/>
  <c r="P28" i="1183"/>
  <c r="L28" i="1183"/>
  <c r="K28" i="1183"/>
  <c r="AR27" i="1183"/>
  <c r="Y28" i="1183"/>
  <c r="Q27" i="1183"/>
  <c r="AX27" i="1183" s="1"/>
  <c r="AV27" i="1183"/>
  <c r="AW27" i="1183"/>
  <c r="AC957" i="1173"/>
  <c r="AB957" i="1173"/>
  <c r="AA957" i="1173"/>
  <c r="AD956" i="1173"/>
  <c r="AT201" i="1173"/>
  <c r="Y202" i="1173"/>
  <c r="AR201" i="1173"/>
  <c r="AJ202" i="1173"/>
  <c r="J202" i="1173"/>
  <c r="K202" i="1173"/>
  <c r="I202" i="1173" s="1"/>
  <c r="P202" i="1173"/>
  <c r="O202" i="1173"/>
  <c r="Q202" i="1173" s="1"/>
  <c r="N202" i="1173"/>
  <c r="L202" i="1173"/>
  <c r="AV201" i="1173"/>
  <c r="AW201" i="1173"/>
  <c r="AX201" i="1173"/>
  <c r="AS201" i="1173"/>
  <c r="AU201" i="1173"/>
  <c r="AR28" i="1183" l="1"/>
  <c r="AJ29" i="1183"/>
  <c r="L29" i="1183"/>
  <c r="O29" i="1183"/>
  <c r="Y29" i="1183"/>
  <c r="P29" i="1183"/>
  <c r="N29" i="1183"/>
  <c r="J29" i="1183"/>
  <c r="K29" i="1183"/>
  <c r="AT28" i="1183"/>
  <c r="Q28" i="1183"/>
  <c r="AX28" i="1183" s="1"/>
  <c r="AW28" i="1183"/>
  <c r="AV28" i="1183"/>
  <c r="I28" i="1183"/>
  <c r="AS28" i="1183" s="1"/>
  <c r="AU28" i="1183"/>
  <c r="AD957" i="1173"/>
  <c r="AC958" i="1173"/>
  <c r="AB958" i="1173"/>
  <c r="AA958" i="1173"/>
  <c r="Y203" i="1173"/>
  <c r="AR202" i="1173"/>
  <c r="AT202" i="1173"/>
  <c r="AJ203" i="1173"/>
  <c r="P203" i="1173"/>
  <c r="O203" i="1173"/>
  <c r="Q203" i="1173" s="1"/>
  <c r="N203" i="1173"/>
  <c r="L203" i="1173"/>
  <c r="K203" i="1173"/>
  <c r="I203" i="1173" s="1"/>
  <c r="J203" i="1173"/>
  <c r="AS202" i="1173"/>
  <c r="AU202" i="1173"/>
  <c r="AX202" i="1173"/>
  <c r="AW202" i="1173"/>
  <c r="AV202" i="1173"/>
  <c r="I29" i="1183" l="1"/>
  <c r="AS29" i="1183" s="1"/>
  <c r="AU29" i="1183"/>
  <c r="J30" i="1183"/>
  <c r="AJ30" i="1183"/>
  <c r="Y30" i="1183"/>
  <c r="P30" i="1183"/>
  <c r="AR29" i="1183"/>
  <c r="O30" i="1183"/>
  <c r="L30" i="1183"/>
  <c r="K30" i="1183"/>
  <c r="N30" i="1183"/>
  <c r="AX29" i="1183"/>
  <c r="Q29" i="1183"/>
  <c r="AV29" i="1183"/>
  <c r="AW29" i="1183"/>
  <c r="AT29" i="1183"/>
  <c r="AC959" i="1173"/>
  <c r="AB959" i="1173"/>
  <c r="AA959" i="1173"/>
  <c r="AD958" i="1173"/>
  <c r="Y204" i="1173"/>
  <c r="AR203" i="1173"/>
  <c r="AT203" i="1173"/>
  <c r="AJ204" i="1173"/>
  <c r="N204" i="1173"/>
  <c r="O204" i="1173"/>
  <c r="Q204" i="1173" s="1"/>
  <c r="P204" i="1173"/>
  <c r="J204" i="1173"/>
  <c r="K204" i="1173"/>
  <c r="I204" i="1173" s="1"/>
  <c r="L204" i="1173"/>
  <c r="AS203" i="1173"/>
  <c r="AU203" i="1173"/>
  <c r="AX203" i="1173"/>
  <c r="AW203" i="1173"/>
  <c r="AV203" i="1173"/>
  <c r="J31" i="1183" l="1"/>
  <c r="N31" i="1183"/>
  <c r="AR30" i="1183"/>
  <c r="L31" i="1183"/>
  <c r="P31" i="1183"/>
  <c r="K31" i="1183"/>
  <c r="O31" i="1183"/>
  <c r="AJ31" i="1183"/>
  <c r="Y31" i="1183"/>
  <c r="AU30" i="1183"/>
  <c r="I30" i="1183"/>
  <c r="AS30" i="1183" s="1"/>
  <c r="AT30" i="1183"/>
  <c r="AV30" i="1183"/>
  <c r="Q30" i="1183"/>
  <c r="AW30" i="1183"/>
  <c r="AX30" i="1183"/>
  <c r="AC960" i="1173"/>
  <c r="AB960" i="1173"/>
  <c r="AA960" i="1173"/>
  <c r="AD959" i="1173"/>
  <c r="Y205" i="1173"/>
  <c r="AR204" i="1173"/>
  <c r="AD6" i="1173"/>
  <c r="AJ205" i="1173"/>
  <c r="L205" i="1173"/>
  <c r="K205" i="1173"/>
  <c r="I205" i="1173" s="1"/>
  <c r="J205" i="1173"/>
  <c r="P205" i="1173"/>
  <c r="O205" i="1173"/>
  <c r="Q205" i="1173" s="1"/>
  <c r="N205" i="1173"/>
  <c r="AS204" i="1173"/>
  <c r="AU204" i="1173"/>
  <c r="AW204" i="1173"/>
  <c r="AV204" i="1173"/>
  <c r="AX204" i="1173"/>
  <c r="AT204" i="1173"/>
  <c r="J32" i="1183" l="1"/>
  <c r="AR31" i="1183"/>
  <c r="L32" i="1183"/>
  <c r="P32" i="1183"/>
  <c r="N32" i="1183"/>
  <c r="AJ32" i="1183"/>
  <c r="O32" i="1183"/>
  <c r="K32" i="1183"/>
  <c r="Y32" i="1183"/>
  <c r="Q31" i="1183"/>
  <c r="AX31" i="1183" s="1"/>
  <c r="AW31" i="1183"/>
  <c r="AV31" i="1183"/>
  <c r="I31" i="1183"/>
  <c r="AS31" i="1183" s="1"/>
  <c r="AU31" i="1183"/>
  <c r="AT31" i="1183"/>
  <c r="AC961" i="1173"/>
  <c r="AB961" i="1173"/>
  <c r="AA961" i="1173"/>
  <c r="AD960" i="1173"/>
  <c r="Y206" i="1173"/>
  <c r="AR205" i="1173"/>
  <c r="AT205" i="1173"/>
  <c r="AJ206" i="1173"/>
  <c r="P206" i="1173"/>
  <c r="O206" i="1173"/>
  <c r="Q206" i="1173" s="1"/>
  <c r="N206" i="1173"/>
  <c r="L206" i="1173"/>
  <c r="K206" i="1173"/>
  <c r="I206" i="1173" s="1"/>
  <c r="J206" i="1173"/>
  <c r="AW205" i="1173"/>
  <c r="AV205" i="1173"/>
  <c r="AX205" i="1173"/>
  <c r="AS205" i="1173"/>
  <c r="AU205" i="1173"/>
  <c r="I32" i="1183" l="1"/>
  <c r="AS32" i="1183" s="1"/>
  <c r="AU32" i="1183"/>
  <c r="Q32" i="1183"/>
  <c r="AX32" i="1183" s="1"/>
  <c r="AV32" i="1183"/>
  <c r="AW32" i="1183"/>
  <c r="J33" i="1183"/>
  <c r="AT33" i="1183" s="1"/>
  <c r="P33" i="1183"/>
  <c r="K33" i="1183"/>
  <c r="L33" i="1183"/>
  <c r="AR32" i="1183"/>
  <c r="O33" i="1183"/>
  <c r="AJ33" i="1183"/>
  <c r="N33" i="1183"/>
  <c r="Y33" i="1183"/>
  <c r="AT32" i="1183"/>
  <c r="AD961" i="1173"/>
  <c r="Y207" i="1173"/>
  <c r="AR206" i="1173"/>
  <c r="AT206" i="1173"/>
  <c r="AJ207" i="1173"/>
  <c r="P207" i="1173"/>
  <c r="O207" i="1173"/>
  <c r="Q207" i="1173" s="1"/>
  <c r="N207" i="1173"/>
  <c r="L207" i="1173"/>
  <c r="K207" i="1173"/>
  <c r="I207" i="1173" s="1"/>
  <c r="J207" i="1173"/>
  <c r="AW206" i="1173"/>
  <c r="AV206" i="1173"/>
  <c r="AX206" i="1173"/>
  <c r="AS206" i="1173"/>
  <c r="AU206" i="1173"/>
  <c r="Q33" i="1183" l="1"/>
  <c r="AX33" i="1183" s="1"/>
  <c r="AV33" i="1183"/>
  <c r="AW33" i="1183"/>
  <c r="P34" i="1183"/>
  <c r="O34" i="1183"/>
  <c r="N34" i="1183"/>
  <c r="K34" i="1183"/>
  <c r="L34" i="1183"/>
  <c r="J34" i="1183"/>
  <c r="AT34" i="1183" s="1"/>
  <c r="AR33" i="1183"/>
  <c r="AJ34" i="1183"/>
  <c r="Y34" i="1183"/>
  <c r="I33" i="1183"/>
  <c r="AS33" i="1183" s="1"/>
  <c r="AU33" i="1183"/>
  <c r="Y208" i="1173"/>
  <c r="AR207" i="1173"/>
  <c r="AJ208" i="1173"/>
  <c r="O208" i="1173"/>
  <c r="Q208" i="1173" s="1"/>
  <c r="N208" i="1173"/>
  <c r="L208" i="1173"/>
  <c r="J208" i="1173"/>
  <c r="K208" i="1173"/>
  <c r="I208" i="1173" s="1"/>
  <c r="P208" i="1173"/>
  <c r="AT207" i="1173"/>
  <c r="AW207" i="1173"/>
  <c r="AV207" i="1173"/>
  <c r="AX207" i="1173"/>
  <c r="AS207" i="1173"/>
  <c r="AU207" i="1173"/>
  <c r="Q34" i="1183" l="1"/>
  <c r="AX34" i="1183" s="1"/>
  <c r="AW34" i="1183"/>
  <c r="AV34" i="1183"/>
  <c r="AR34" i="1183"/>
  <c r="Y35" i="1183"/>
  <c r="AJ35" i="1183"/>
  <c r="O35" i="1183"/>
  <c r="N35" i="1183"/>
  <c r="L35" i="1183"/>
  <c r="P35" i="1183"/>
  <c r="K35" i="1183"/>
  <c r="J35" i="1183"/>
  <c r="AT35" i="1183" s="1"/>
  <c r="I34" i="1183"/>
  <c r="AS34" i="1183" s="1"/>
  <c r="AU34" i="1183"/>
  <c r="Y209" i="1173"/>
  <c r="AR208" i="1173"/>
  <c r="AT208" i="1173"/>
  <c r="AJ209" i="1173"/>
  <c r="L209" i="1173"/>
  <c r="K209" i="1173"/>
  <c r="I209" i="1173" s="1"/>
  <c r="J209" i="1173"/>
  <c r="P209" i="1173"/>
  <c r="O209" i="1173"/>
  <c r="Q209" i="1173" s="1"/>
  <c r="N209" i="1173"/>
  <c r="AW208" i="1173"/>
  <c r="AV208" i="1173"/>
  <c r="AS208" i="1173"/>
  <c r="AU208" i="1173"/>
  <c r="AX208" i="1173"/>
  <c r="Q35" i="1183" l="1"/>
  <c r="AV35" i="1183"/>
  <c r="AW35" i="1183"/>
  <c r="AR35" i="1183"/>
  <c r="N36" i="1183"/>
  <c r="K36" i="1183"/>
  <c r="O36" i="1183"/>
  <c r="AJ36" i="1183"/>
  <c r="J36" i="1183"/>
  <c r="AT36" i="1183" s="1"/>
  <c r="L36" i="1183"/>
  <c r="P36" i="1183"/>
  <c r="Y36" i="1183"/>
  <c r="AX35" i="1183"/>
  <c r="I35" i="1183"/>
  <c r="AS35" i="1183" s="1"/>
  <c r="AU35" i="1183"/>
  <c r="AT209" i="1173"/>
  <c r="Y210" i="1173"/>
  <c r="AR209" i="1173"/>
  <c r="AJ210" i="1173"/>
  <c r="N210" i="1173"/>
  <c r="O210" i="1173"/>
  <c r="Q210" i="1173" s="1"/>
  <c r="L210" i="1173"/>
  <c r="P210" i="1173"/>
  <c r="K210" i="1173"/>
  <c r="I210" i="1173" s="1"/>
  <c r="J210" i="1173"/>
  <c r="AX209" i="1173"/>
  <c r="AW209" i="1173"/>
  <c r="AV209" i="1173"/>
  <c r="AS209" i="1173"/>
  <c r="AU209" i="1173"/>
  <c r="AJ37" i="1183" l="1"/>
  <c r="J37" i="1183"/>
  <c r="P37" i="1183"/>
  <c r="O37" i="1183"/>
  <c r="K37" i="1183"/>
  <c r="AR36" i="1183"/>
  <c r="N37" i="1183"/>
  <c r="L37" i="1183"/>
  <c r="Y37" i="1183"/>
  <c r="AX36" i="1183"/>
  <c r="AU36" i="1183"/>
  <c r="I36" i="1183"/>
  <c r="AS36" i="1183" s="1"/>
  <c r="Q36" i="1183"/>
  <c r="AW36" i="1183"/>
  <c r="AV36" i="1183"/>
  <c r="Y211" i="1173"/>
  <c r="AR210" i="1173"/>
  <c r="AJ211" i="1173"/>
  <c r="K211" i="1173"/>
  <c r="I211" i="1173" s="1"/>
  <c r="J211" i="1173"/>
  <c r="P211" i="1173"/>
  <c r="O211" i="1173"/>
  <c r="Q211" i="1173" s="1"/>
  <c r="N211" i="1173"/>
  <c r="L211" i="1173"/>
  <c r="AS210" i="1173"/>
  <c r="AU210" i="1173"/>
  <c r="AX210" i="1173"/>
  <c r="AW210" i="1173"/>
  <c r="AV210" i="1173"/>
  <c r="AT210" i="1173"/>
  <c r="AJ38" i="1183" l="1"/>
  <c r="K38" i="1183"/>
  <c r="O38" i="1183"/>
  <c r="L38" i="1183"/>
  <c r="J38" i="1183"/>
  <c r="AT38" i="1183" s="1"/>
  <c r="P38" i="1183"/>
  <c r="Y38" i="1183"/>
  <c r="N38" i="1183"/>
  <c r="AR37" i="1183"/>
  <c r="AV37" i="1183"/>
  <c r="AW37" i="1183"/>
  <c r="Q37" i="1183"/>
  <c r="AX37" i="1183" s="1"/>
  <c r="I37" i="1183"/>
  <c r="AS37" i="1183" s="1"/>
  <c r="AU37" i="1183"/>
  <c r="AT37" i="1183"/>
  <c r="Y212" i="1173"/>
  <c r="AR211" i="1173"/>
  <c r="AJ212" i="1173"/>
  <c r="P212" i="1173"/>
  <c r="O212" i="1173"/>
  <c r="Q212" i="1173" s="1"/>
  <c r="N212" i="1173"/>
  <c r="L212" i="1173"/>
  <c r="K212" i="1173"/>
  <c r="I212" i="1173" s="1"/>
  <c r="J212" i="1173"/>
  <c r="AT211" i="1173"/>
  <c r="AS211" i="1173"/>
  <c r="AU211" i="1173"/>
  <c r="AX211" i="1173"/>
  <c r="AV211" i="1173"/>
  <c r="AW211" i="1173"/>
  <c r="Q38" i="1183" l="1"/>
  <c r="AX38" i="1183" s="1"/>
  <c r="AW38" i="1183"/>
  <c r="AV38" i="1183"/>
  <c r="N39" i="1183"/>
  <c r="O39" i="1183"/>
  <c r="K39" i="1183"/>
  <c r="Y39" i="1183"/>
  <c r="L39" i="1183"/>
  <c r="AR38" i="1183"/>
  <c r="AJ39" i="1183"/>
  <c r="J39" i="1183"/>
  <c r="AT39" i="1183" s="1"/>
  <c r="P39" i="1183"/>
  <c r="I38" i="1183"/>
  <c r="AS38" i="1183" s="1"/>
  <c r="AU38" i="1183"/>
  <c r="Y213" i="1173"/>
  <c r="AR212" i="1173"/>
  <c r="AJ213" i="1173"/>
  <c r="P213" i="1173"/>
  <c r="O213" i="1173"/>
  <c r="Q213" i="1173" s="1"/>
  <c r="N213" i="1173"/>
  <c r="L213" i="1173"/>
  <c r="K213" i="1173"/>
  <c r="I213" i="1173" s="1"/>
  <c r="J213" i="1173"/>
  <c r="AT212" i="1173"/>
  <c r="AX212" i="1173"/>
  <c r="AU212" i="1173"/>
  <c r="AS212" i="1173"/>
  <c r="AW212" i="1173"/>
  <c r="AV212" i="1173"/>
  <c r="J40" i="1183" l="1"/>
  <c r="N40" i="1183"/>
  <c r="P40" i="1183"/>
  <c r="O40" i="1183"/>
  <c r="AR39" i="1183"/>
  <c r="AJ40" i="1183"/>
  <c r="L40" i="1183"/>
  <c r="K40" i="1183"/>
  <c r="Y40" i="1183"/>
  <c r="Q39" i="1183"/>
  <c r="AX39" i="1183" s="1"/>
  <c r="AW39" i="1183"/>
  <c r="AV39" i="1183"/>
  <c r="AU39" i="1183"/>
  <c r="I39" i="1183"/>
  <c r="AS39" i="1183" s="1"/>
  <c r="Y214" i="1173"/>
  <c r="AR213" i="1173"/>
  <c r="N214" i="1173"/>
  <c r="J214" i="1173"/>
  <c r="AJ214" i="1173"/>
  <c r="K214" i="1173"/>
  <c r="I214" i="1173" s="1"/>
  <c r="O214" i="1173"/>
  <c r="Q214" i="1173" s="1"/>
  <c r="L214" i="1173"/>
  <c r="P214" i="1173"/>
  <c r="AS213" i="1173"/>
  <c r="AU213" i="1173"/>
  <c r="AX213" i="1173"/>
  <c r="AW213" i="1173"/>
  <c r="AV213" i="1173"/>
  <c r="AT213" i="1173"/>
  <c r="P41" i="1183" l="1"/>
  <c r="K41" i="1183"/>
  <c r="AR40" i="1183"/>
  <c r="O41" i="1183"/>
  <c r="L41" i="1183"/>
  <c r="Y41" i="1183"/>
  <c r="N41" i="1183"/>
  <c r="AJ41" i="1183"/>
  <c r="J41" i="1183"/>
  <c r="AT41" i="1183" s="1"/>
  <c r="AW40" i="1183"/>
  <c r="Q40" i="1183"/>
  <c r="AX40" i="1183" s="1"/>
  <c r="AV40" i="1183"/>
  <c r="AU40" i="1183"/>
  <c r="I40" i="1183"/>
  <c r="AS40" i="1183" s="1"/>
  <c r="AT40" i="1183"/>
  <c r="Y215" i="1173"/>
  <c r="AR214" i="1173"/>
  <c r="AT214" i="1173"/>
  <c r="AJ215" i="1173"/>
  <c r="L215" i="1173"/>
  <c r="K215" i="1173"/>
  <c r="I215" i="1173" s="1"/>
  <c r="J215" i="1173"/>
  <c r="P215" i="1173"/>
  <c r="O215" i="1173"/>
  <c r="Q215" i="1173" s="1"/>
  <c r="N215" i="1173"/>
  <c r="AV214" i="1173"/>
  <c r="AW214" i="1173"/>
  <c r="AX214" i="1173"/>
  <c r="AS214" i="1173"/>
  <c r="AU214" i="1173"/>
  <c r="AV41" i="1183" l="1"/>
  <c r="Q41" i="1183"/>
  <c r="AW41" i="1183"/>
  <c r="J42" i="1183"/>
  <c r="P42" i="1183"/>
  <c r="AR41" i="1183"/>
  <c r="K42" i="1183"/>
  <c r="AJ42" i="1183"/>
  <c r="O42" i="1183"/>
  <c r="N42" i="1183"/>
  <c r="L42" i="1183"/>
  <c r="Y42" i="1183"/>
  <c r="AU41" i="1183"/>
  <c r="I41" i="1183"/>
  <c r="AS41" i="1183" s="1"/>
  <c r="AX41" i="1183"/>
  <c r="AN6" i="1173"/>
  <c r="Y216" i="1173"/>
  <c r="AR215" i="1173"/>
  <c r="AJ216" i="1173"/>
  <c r="N216" i="1173"/>
  <c r="O216" i="1173"/>
  <c r="Q216" i="1173" s="1"/>
  <c r="P216" i="1173"/>
  <c r="K216" i="1173"/>
  <c r="I216" i="1173" s="1"/>
  <c r="J216" i="1173"/>
  <c r="L216" i="1173"/>
  <c r="AT215" i="1173"/>
  <c r="AW215" i="1173"/>
  <c r="AV215" i="1173"/>
  <c r="AX215" i="1173"/>
  <c r="AS215" i="1173"/>
  <c r="AU215" i="1173"/>
  <c r="AV42" i="1183" l="1"/>
  <c r="AW42" i="1183"/>
  <c r="Q42" i="1183"/>
  <c r="AX42" i="1183" s="1"/>
  <c r="AT42" i="1183"/>
  <c r="N43" i="1183"/>
  <c r="L43" i="1183"/>
  <c r="AJ43" i="1183"/>
  <c r="P43" i="1183"/>
  <c r="AR42" i="1183"/>
  <c r="K43" i="1183"/>
  <c r="J43" i="1183"/>
  <c r="AT43" i="1183" s="1"/>
  <c r="O43" i="1183"/>
  <c r="Y43" i="1183"/>
  <c r="AU42" i="1183"/>
  <c r="I42" i="1183"/>
  <c r="AS42" i="1183" s="1"/>
  <c r="Y217" i="1173"/>
  <c r="AR216" i="1173"/>
  <c r="AJ217" i="1173"/>
  <c r="O217" i="1173"/>
  <c r="Q217" i="1173" s="1"/>
  <c r="N217" i="1173"/>
  <c r="L217" i="1173"/>
  <c r="K217" i="1173"/>
  <c r="I217" i="1173" s="1"/>
  <c r="J217" i="1173"/>
  <c r="P217" i="1173"/>
  <c r="AT216" i="1173"/>
  <c r="AS216" i="1173"/>
  <c r="AU216" i="1173"/>
  <c r="AX216" i="1173"/>
  <c r="AW216" i="1173"/>
  <c r="AV216" i="1173"/>
  <c r="Q43" i="1183" l="1"/>
  <c r="AX43" i="1183" s="1"/>
  <c r="AW43" i="1183"/>
  <c r="AV43" i="1183"/>
  <c r="AU43" i="1183"/>
  <c r="I43" i="1183"/>
  <c r="AS43" i="1183" s="1"/>
  <c r="K44" i="1183"/>
  <c r="AR43" i="1183"/>
  <c r="L44" i="1183"/>
  <c r="J44" i="1183"/>
  <c r="AT44" i="1183" s="1"/>
  <c r="AJ44" i="1183"/>
  <c r="P44" i="1183"/>
  <c r="N44" i="1183"/>
  <c r="O44" i="1183"/>
  <c r="Y44" i="1183"/>
  <c r="AT217" i="1173"/>
  <c r="Y218" i="1173"/>
  <c r="AR217" i="1173"/>
  <c r="AJ218" i="1173"/>
  <c r="L218" i="1173"/>
  <c r="K218" i="1173"/>
  <c r="I218" i="1173" s="1"/>
  <c r="J218" i="1173"/>
  <c r="AT218" i="1173" s="1"/>
  <c r="P218" i="1173"/>
  <c r="O218" i="1173"/>
  <c r="Q218" i="1173" s="1"/>
  <c r="N218" i="1173"/>
  <c r="AS217" i="1173"/>
  <c r="AU217" i="1173"/>
  <c r="AX217" i="1173"/>
  <c r="AW217" i="1173"/>
  <c r="AV217" i="1173"/>
  <c r="J45" i="1183" l="1"/>
  <c r="K45" i="1183"/>
  <c r="AR44" i="1183"/>
  <c r="AJ45" i="1183"/>
  <c r="P45" i="1183"/>
  <c r="Y45" i="1183"/>
  <c r="L45" i="1183"/>
  <c r="O45" i="1183"/>
  <c r="N45" i="1183"/>
  <c r="AX44" i="1183"/>
  <c r="AU44" i="1183"/>
  <c r="I44" i="1183"/>
  <c r="AS44" i="1183" s="1"/>
  <c r="Q44" i="1183"/>
  <c r="AW44" i="1183"/>
  <c r="AV44" i="1183"/>
  <c r="Y219" i="1173"/>
  <c r="AR218" i="1173"/>
  <c r="AJ219" i="1173"/>
  <c r="L219" i="1173"/>
  <c r="K219" i="1173"/>
  <c r="I219" i="1173" s="1"/>
  <c r="J219" i="1173"/>
  <c r="P219" i="1173"/>
  <c r="O219" i="1173"/>
  <c r="Q219" i="1173" s="1"/>
  <c r="N219" i="1173"/>
  <c r="AW218" i="1173"/>
  <c r="AV218" i="1173"/>
  <c r="AX218" i="1173"/>
  <c r="AS218" i="1173"/>
  <c r="AU218" i="1173"/>
  <c r="Q45" i="1183" l="1"/>
  <c r="AX45" i="1183" s="1"/>
  <c r="AW45" i="1183"/>
  <c r="AV45" i="1183"/>
  <c r="AR45" i="1183"/>
  <c r="P46" i="1183"/>
  <c r="N46" i="1183"/>
  <c r="L46" i="1183"/>
  <c r="J46" i="1183"/>
  <c r="AJ46" i="1183"/>
  <c r="O46" i="1183"/>
  <c r="K46" i="1183"/>
  <c r="Y46" i="1183"/>
  <c r="AU45" i="1183"/>
  <c r="I45" i="1183"/>
  <c r="AS45" i="1183" s="1"/>
  <c r="AT45" i="1183"/>
  <c r="Y220" i="1173"/>
  <c r="AR219" i="1173"/>
  <c r="AJ220" i="1173"/>
  <c r="P220" i="1173"/>
  <c r="O220" i="1173"/>
  <c r="Q220" i="1173" s="1"/>
  <c r="N220" i="1173"/>
  <c r="L220" i="1173"/>
  <c r="J220" i="1173"/>
  <c r="K220" i="1173"/>
  <c r="I220" i="1173" s="1"/>
  <c r="AS219" i="1173"/>
  <c r="AU219" i="1173"/>
  <c r="AT219" i="1173"/>
  <c r="AX219" i="1173"/>
  <c r="AW219" i="1173"/>
  <c r="AV219" i="1173"/>
  <c r="I46" i="1183" l="1"/>
  <c r="AS46" i="1183" s="1"/>
  <c r="AU46" i="1183"/>
  <c r="AT46" i="1183"/>
  <c r="AJ47" i="1183"/>
  <c r="P47" i="1183"/>
  <c r="N47" i="1183"/>
  <c r="L47" i="1183"/>
  <c r="O47" i="1183"/>
  <c r="AR46" i="1183"/>
  <c r="K47" i="1183"/>
  <c r="J47" i="1183"/>
  <c r="AT47" i="1183" s="1"/>
  <c r="Y47" i="1183"/>
  <c r="Q46" i="1183"/>
  <c r="AX46" i="1183" s="1"/>
  <c r="AV46" i="1183"/>
  <c r="AW46" i="1183"/>
  <c r="Y221" i="1173"/>
  <c r="AR220" i="1173"/>
  <c r="AT220" i="1173"/>
  <c r="AJ221" i="1173"/>
  <c r="P221" i="1173"/>
  <c r="O221" i="1173"/>
  <c r="Q221" i="1173" s="1"/>
  <c r="N221" i="1173"/>
  <c r="L221" i="1173"/>
  <c r="K221" i="1173"/>
  <c r="I221" i="1173" s="1"/>
  <c r="J221" i="1173"/>
  <c r="AS220" i="1173"/>
  <c r="AU220" i="1173"/>
  <c r="AX220" i="1173"/>
  <c r="AV220" i="1173"/>
  <c r="AW220" i="1173"/>
  <c r="I47" i="1183" l="1"/>
  <c r="AS47" i="1183" s="1"/>
  <c r="AU47" i="1183"/>
  <c r="AW47" i="1183"/>
  <c r="AV47" i="1183"/>
  <c r="Q47" i="1183"/>
  <c r="AX47" i="1183"/>
  <c r="AJ48" i="1183"/>
  <c r="J48" i="1183"/>
  <c r="N48" i="1183"/>
  <c r="K48" i="1183"/>
  <c r="P48" i="1183"/>
  <c r="O48" i="1183"/>
  <c r="AR47" i="1183"/>
  <c r="L48" i="1183"/>
  <c r="Y48" i="1183"/>
  <c r="AT221" i="1173"/>
  <c r="Y222" i="1173"/>
  <c r="AR221" i="1173"/>
  <c r="AJ222" i="1173"/>
  <c r="O222" i="1173"/>
  <c r="Q222" i="1173" s="1"/>
  <c r="L222" i="1173"/>
  <c r="K222" i="1173"/>
  <c r="I222" i="1173" s="1"/>
  <c r="J222" i="1173"/>
  <c r="P222" i="1173"/>
  <c r="N222" i="1173"/>
  <c r="AS221" i="1173"/>
  <c r="AU221" i="1173"/>
  <c r="AX221" i="1173"/>
  <c r="AW221" i="1173"/>
  <c r="AV221" i="1173"/>
  <c r="I48" i="1183" l="1"/>
  <c r="AS48" i="1183" s="1"/>
  <c r="AU48" i="1183"/>
  <c r="AT48" i="1183"/>
  <c r="O49" i="1183"/>
  <c r="Y49" i="1183"/>
  <c r="AJ49" i="1183"/>
  <c r="N49" i="1183"/>
  <c r="AR48" i="1183"/>
  <c r="P49" i="1183"/>
  <c r="K49" i="1183"/>
  <c r="L49" i="1183"/>
  <c r="J49" i="1183"/>
  <c r="AT49" i="1183" s="1"/>
  <c r="AW48" i="1183"/>
  <c r="AV48" i="1183"/>
  <c r="Q48" i="1183"/>
  <c r="AX48" i="1183"/>
  <c r="AT222" i="1173"/>
  <c r="Y223" i="1173"/>
  <c r="AR222" i="1173"/>
  <c r="AJ223" i="1173"/>
  <c r="J223" i="1173"/>
  <c r="P223" i="1173"/>
  <c r="O223" i="1173"/>
  <c r="Q223" i="1173" s="1"/>
  <c r="N223" i="1173"/>
  <c r="L223" i="1173"/>
  <c r="K223" i="1173"/>
  <c r="I223" i="1173" s="1"/>
  <c r="AX222" i="1173"/>
  <c r="AS222" i="1173"/>
  <c r="AU222" i="1173"/>
  <c r="AW222" i="1173"/>
  <c r="AV222" i="1173"/>
  <c r="AU49" i="1183" l="1"/>
  <c r="I49" i="1183"/>
  <c r="AS49" i="1183" s="1"/>
  <c r="O50" i="1183"/>
  <c r="P50" i="1183"/>
  <c r="Y50" i="1183"/>
  <c r="N50" i="1183"/>
  <c r="AJ50" i="1183"/>
  <c r="J50" i="1183"/>
  <c r="AT50" i="1183" s="1"/>
  <c r="K50" i="1183"/>
  <c r="L50" i="1183"/>
  <c r="AR49" i="1183"/>
  <c r="AW49" i="1183"/>
  <c r="Q49" i="1183"/>
  <c r="AX49" i="1183" s="1"/>
  <c r="AV49" i="1183"/>
  <c r="Y224" i="1173"/>
  <c r="AR223" i="1173"/>
  <c r="AT223" i="1173"/>
  <c r="AJ224" i="1173"/>
  <c r="O224" i="1173"/>
  <c r="Q224" i="1173" s="1"/>
  <c r="N224" i="1173"/>
  <c r="L224" i="1173"/>
  <c r="K224" i="1173"/>
  <c r="I224" i="1173" s="1"/>
  <c r="J224" i="1173"/>
  <c r="P224" i="1173"/>
  <c r="AX223" i="1173"/>
  <c r="AW223" i="1173"/>
  <c r="AV223" i="1173"/>
  <c r="AS223" i="1173"/>
  <c r="AU223" i="1173"/>
  <c r="J51" i="1183" l="1"/>
  <c r="AR50" i="1183"/>
  <c r="N51" i="1183"/>
  <c r="P51" i="1183"/>
  <c r="K51" i="1183"/>
  <c r="AJ51" i="1183"/>
  <c r="O51" i="1183"/>
  <c r="L51" i="1183"/>
  <c r="Y51" i="1183"/>
  <c r="I50" i="1183"/>
  <c r="AS50" i="1183" s="1"/>
  <c r="AU50" i="1183"/>
  <c r="Q50" i="1183"/>
  <c r="AX50" i="1183" s="1"/>
  <c r="AW50" i="1183"/>
  <c r="AV50" i="1183"/>
  <c r="Y225" i="1173"/>
  <c r="AR224" i="1173"/>
  <c r="AJ225" i="1173"/>
  <c r="P225" i="1173"/>
  <c r="O225" i="1173"/>
  <c r="Q225" i="1173" s="1"/>
  <c r="N225" i="1173"/>
  <c r="L225" i="1173"/>
  <c r="K225" i="1173"/>
  <c r="I225" i="1173" s="1"/>
  <c r="J225" i="1173"/>
  <c r="AU224" i="1173"/>
  <c r="AS224" i="1173"/>
  <c r="AX224" i="1173"/>
  <c r="AW224" i="1173"/>
  <c r="AV224" i="1173"/>
  <c r="AT224" i="1173"/>
  <c r="N52" i="1183" l="1"/>
  <c r="L52" i="1183"/>
  <c r="K52" i="1183"/>
  <c r="P52" i="1183"/>
  <c r="J52" i="1183"/>
  <c r="AT52" i="1183" s="1"/>
  <c r="AR51" i="1183"/>
  <c r="AJ52" i="1183"/>
  <c r="O52" i="1183"/>
  <c r="Y52" i="1183"/>
  <c r="AX51" i="1183"/>
  <c r="AV51" i="1183"/>
  <c r="AW51" i="1183"/>
  <c r="Q51" i="1183"/>
  <c r="I51" i="1183"/>
  <c r="AS51" i="1183" s="1"/>
  <c r="AU51" i="1183"/>
  <c r="AT51" i="1183"/>
  <c r="AT225" i="1173"/>
  <c r="Y226" i="1173"/>
  <c r="AR225" i="1173"/>
  <c r="AJ226" i="1173"/>
  <c r="P226" i="1173"/>
  <c r="O226" i="1173"/>
  <c r="Q226" i="1173" s="1"/>
  <c r="N226" i="1173"/>
  <c r="L226" i="1173"/>
  <c r="J226" i="1173"/>
  <c r="K226" i="1173"/>
  <c r="I226" i="1173" s="1"/>
  <c r="AX225" i="1173"/>
  <c r="AS225" i="1173"/>
  <c r="AU225" i="1173"/>
  <c r="AW225" i="1173"/>
  <c r="AV225" i="1173"/>
  <c r="Q52" i="1183" l="1"/>
  <c r="AX52" i="1183" s="1"/>
  <c r="AW52" i="1183"/>
  <c r="AV52" i="1183"/>
  <c r="J53" i="1183"/>
  <c r="P53" i="1183"/>
  <c r="O53" i="1183"/>
  <c r="N53" i="1183"/>
  <c r="L53" i="1183"/>
  <c r="AJ53" i="1183"/>
  <c r="AR52" i="1183"/>
  <c r="K53" i="1183"/>
  <c r="Y53" i="1183"/>
  <c r="I52" i="1183"/>
  <c r="AS52" i="1183" s="1"/>
  <c r="AU52" i="1183"/>
  <c r="Y227" i="1173"/>
  <c r="AR226" i="1173"/>
  <c r="AT226" i="1173"/>
  <c r="AJ227" i="1173"/>
  <c r="K227" i="1173"/>
  <c r="I227" i="1173" s="1"/>
  <c r="J227" i="1173"/>
  <c r="AT227" i="1173" s="1"/>
  <c r="P227" i="1173"/>
  <c r="O227" i="1173"/>
  <c r="Q227" i="1173" s="1"/>
  <c r="N227" i="1173"/>
  <c r="L227" i="1173"/>
  <c r="AS226" i="1173"/>
  <c r="AU226" i="1173"/>
  <c r="AX226" i="1173"/>
  <c r="AW226" i="1173"/>
  <c r="AV226" i="1173"/>
  <c r="I53" i="1183" l="1"/>
  <c r="AS53" i="1183" s="1"/>
  <c r="AU53" i="1183"/>
  <c r="AT53" i="1183"/>
  <c r="AR53" i="1183"/>
  <c r="AJ54" i="1183"/>
  <c r="O54" i="1183"/>
  <c r="P54" i="1183"/>
  <c r="K54" i="1183"/>
  <c r="L54" i="1183"/>
  <c r="J54" i="1183"/>
  <c r="AT54" i="1183" s="1"/>
  <c r="N54" i="1183"/>
  <c r="Y54" i="1183"/>
  <c r="AW53" i="1183"/>
  <c r="Q53" i="1183"/>
  <c r="AX53" i="1183" s="1"/>
  <c r="AV53" i="1183"/>
  <c r="Y228" i="1173"/>
  <c r="AR227" i="1173"/>
  <c r="AJ228" i="1173"/>
  <c r="O228" i="1173"/>
  <c r="Q228" i="1173" s="1"/>
  <c r="P228" i="1173"/>
  <c r="N228" i="1173"/>
  <c r="L228" i="1173"/>
  <c r="K228" i="1173"/>
  <c r="I228" i="1173" s="1"/>
  <c r="J228" i="1173"/>
  <c r="AX227" i="1173"/>
  <c r="AW227" i="1173"/>
  <c r="AV227" i="1173"/>
  <c r="AS227" i="1173"/>
  <c r="AU227" i="1173"/>
  <c r="Q54" i="1183" l="1"/>
  <c r="AX54" i="1183" s="1"/>
  <c r="AW54" i="1183"/>
  <c r="AV54" i="1183"/>
  <c r="I54" i="1183"/>
  <c r="AS54" i="1183" s="1"/>
  <c r="AU54" i="1183"/>
  <c r="K55" i="1183"/>
  <c r="J55" i="1183"/>
  <c r="AT55" i="1183" s="1"/>
  <c r="P55" i="1183"/>
  <c r="AJ55" i="1183"/>
  <c r="O55" i="1183"/>
  <c r="AR54" i="1183"/>
  <c r="N55" i="1183"/>
  <c r="L55" i="1183"/>
  <c r="Y55" i="1183"/>
  <c r="Y229" i="1173"/>
  <c r="AR228" i="1173"/>
  <c r="AJ229" i="1173"/>
  <c r="L229" i="1173"/>
  <c r="K229" i="1173"/>
  <c r="I229" i="1173" s="1"/>
  <c r="J229" i="1173"/>
  <c r="P229" i="1173"/>
  <c r="O229" i="1173"/>
  <c r="Q229" i="1173" s="1"/>
  <c r="N229" i="1173"/>
  <c r="AS228" i="1173"/>
  <c r="AU228" i="1173"/>
  <c r="AX228" i="1173"/>
  <c r="AW228" i="1173"/>
  <c r="AV228" i="1173"/>
  <c r="AT228" i="1173"/>
  <c r="I55" i="1183" l="1"/>
  <c r="AS55" i="1183" s="1"/>
  <c r="AU55" i="1183"/>
  <c r="AJ56" i="1183"/>
  <c r="L56" i="1183"/>
  <c r="O56" i="1183"/>
  <c r="K56" i="1183"/>
  <c r="P56" i="1183"/>
  <c r="AR55" i="1183"/>
  <c r="N56" i="1183"/>
  <c r="J56" i="1183"/>
  <c r="AT56" i="1183" s="1"/>
  <c r="Y56" i="1183"/>
  <c r="AV55" i="1183"/>
  <c r="Q55" i="1183"/>
  <c r="AX55" i="1183" s="1"/>
  <c r="AW55" i="1183"/>
  <c r="Y230" i="1173"/>
  <c r="AR229" i="1173"/>
  <c r="AT229" i="1173"/>
  <c r="AJ230" i="1173"/>
  <c r="P230" i="1173"/>
  <c r="O230" i="1173"/>
  <c r="Q230" i="1173" s="1"/>
  <c r="N230" i="1173"/>
  <c r="L230" i="1173"/>
  <c r="K230" i="1173"/>
  <c r="I230" i="1173" s="1"/>
  <c r="J230" i="1173"/>
  <c r="AS229" i="1173"/>
  <c r="AU229" i="1173"/>
  <c r="AX229" i="1173"/>
  <c r="AV229" i="1173"/>
  <c r="AW229" i="1173"/>
  <c r="I56" i="1183" l="1"/>
  <c r="AS56" i="1183" s="1"/>
  <c r="AU56" i="1183"/>
  <c r="O57" i="1183"/>
  <c r="AJ57" i="1183"/>
  <c r="J57" i="1183"/>
  <c r="AT57" i="1183" s="1"/>
  <c r="K57" i="1183"/>
  <c r="AR56" i="1183"/>
  <c r="P57" i="1183"/>
  <c r="N57" i="1183"/>
  <c r="L57" i="1183"/>
  <c r="Y57" i="1183"/>
  <c r="Q56" i="1183"/>
  <c r="AX56" i="1183" s="1"/>
  <c r="AV56" i="1183"/>
  <c r="AW56" i="1183"/>
  <c r="Y231" i="1173"/>
  <c r="AR230" i="1173"/>
  <c r="AJ231" i="1173"/>
  <c r="J231" i="1173"/>
  <c r="P231" i="1173"/>
  <c r="O231" i="1173"/>
  <c r="Q231" i="1173" s="1"/>
  <c r="N231" i="1173"/>
  <c r="L231" i="1173"/>
  <c r="K231" i="1173"/>
  <c r="I231" i="1173" s="1"/>
  <c r="AS230" i="1173"/>
  <c r="AU230" i="1173"/>
  <c r="AX230" i="1173"/>
  <c r="AW230" i="1173"/>
  <c r="AV230" i="1173"/>
  <c r="AT230" i="1173"/>
  <c r="AW57" i="1183" l="1"/>
  <c r="AV57" i="1183"/>
  <c r="Q57" i="1183"/>
  <c r="AX57" i="1183" s="1"/>
  <c r="K58" i="1183"/>
  <c r="N58" i="1183"/>
  <c r="J58" i="1183"/>
  <c r="AT58" i="1183" s="1"/>
  <c r="AR57" i="1183"/>
  <c r="O58" i="1183"/>
  <c r="P58" i="1183"/>
  <c r="Y58" i="1183"/>
  <c r="AJ58" i="1183"/>
  <c r="L58" i="1183"/>
  <c r="I57" i="1183"/>
  <c r="AS57" i="1183" s="1"/>
  <c r="AU57" i="1183"/>
  <c r="AT231" i="1173"/>
  <c r="Y232" i="1173"/>
  <c r="AR231" i="1173"/>
  <c r="AJ232" i="1173"/>
  <c r="P232" i="1173"/>
  <c r="O232" i="1173"/>
  <c r="Q232" i="1173" s="1"/>
  <c r="N232" i="1173"/>
  <c r="L232" i="1173"/>
  <c r="K232" i="1173"/>
  <c r="I232" i="1173" s="1"/>
  <c r="J232" i="1173"/>
  <c r="AX231" i="1173"/>
  <c r="AW231" i="1173"/>
  <c r="AV231" i="1173"/>
  <c r="AS231" i="1173"/>
  <c r="AU231" i="1173"/>
  <c r="O59" i="1183" l="1"/>
  <c r="AR58" i="1183"/>
  <c r="AJ59" i="1183"/>
  <c r="K59" i="1183"/>
  <c r="P59" i="1183"/>
  <c r="N59" i="1183"/>
  <c r="L59" i="1183"/>
  <c r="J59" i="1183"/>
  <c r="AT59" i="1183" s="1"/>
  <c r="Y59" i="1183"/>
  <c r="AV58" i="1183"/>
  <c r="AW58" i="1183"/>
  <c r="Q58" i="1183"/>
  <c r="AX58" i="1183" s="1"/>
  <c r="AU58" i="1183"/>
  <c r="I58" i="1183"/>
  <c r="AS58" i="1183" s="1"/>
  <c r="AT232" i="1173"/>
  <c r="Y233" i="1173"/>
  <c r="AR232" i="1173"/>
  <c r="AJ233" i="1173"/>
  <c r="O233" i="1173"/>
  <c r="Q233" i="1173" s="1"/>
  <c r="N233" i="1173"/>
  <c r="L233" i="1173"/>
  <c r="K233" i="1173"/>
  <c r="I233" i="1173" s="1"/>
  <c r="P233" i="1173"/>
  <c r="J233" i="1173"/>
  <c r="AW232" i="1173"/>
  <c r="AV232" i="1173"/>
  <c r="AS232" i="1173"/>
  <c r="AU232" i="1173"/>
  <c r="AX232" i="1173"/>
  <c r="J60" i="1183" l="1"/>
  <c r="AR59" i="1183"/>
  <c r="N60" i="1183"/>
  <c r="P60" i="1183"/>
  <c r="K60" i="1183"/>
  <c r="L60" i="1183"/>
  <c r="AJ60" i="1183"/>
  <c r="O60" i="1183"/>
  <c r="Y60" i="1183"/>
  <c r="AU59" i="1183"/>
  <c r="I59" i="1183"/>
  <c r="AS59" i="1183" s="1"/>
  <c r="Q59" i="1183"/>
  <c r="AX59" i="1183" s="1"/>
  <c r="AW59" i="1183"/>
  <c r="AV59" i="1183"/>
  <c r="Y234" i="1173"/>
  <c r="AR233" i="1173"/>
  <c r="AJ234" i="1173"/>
  <c r="O234" i="1173"/>
  <c r="Q234" i="1173" s="1"/>
  <c r="N234" i="1173"/>
  <c r="L234" i="1173"/>
  <c r="K234" i="1173"/>
  <c r="I234" i="1173" s="1"/>
  <c r="J234" i="1173"/>
  <c r="AT234" i="1173" s="1"/>
  <c r="P234" i="1173"/>
  <c r="AS233" i="1173"/>
  <c r="AU233" i="1173"/>
  <c r="AW233" i="1173"/>
  <c r="AV233" i="1173"/>
  <c r="AT233" i="1173"/>
  <c r="AX233" i="1173"/>
  <c r="AW60" i="1183" l="1"/>
  <c r="AV60" i="1183"/>
  <c r="Q60" i="1183"/>
  <c r="AX60" i="1183" s="1"/>
  <c r="N61" i="1183"/>
  <c r="K61" i="1183"/>
  <c r="L61" i="1183"/>
  <c r="J61" i="1183"/>
  <c r="AT61" i="1183" s="1"/>
  <c r="P61" i="1183"/>
  <c r="AJ61" i="1183"/>
  <c r="O61" i="1183"/>
  <c r="AR60" i="1183"/>
  <c r="Y61" i="1183"/>
  <c r="AU60" i="1183"/>
  <c r="I60" i="1183"/>
  <c r="AS60" i="1183" s="1"/>
  <c r="AT60" i="1183"/>
  <c r="Y235" i="1173"/>
  <c r="AR234" i="1173"/>
  <c r="AJ235" i="1173"/>
  <c r="O235" i="1173"/>
  <c r="Q235" i="1173" s="1"/>
  <c r="N235" i="1173"/>
  <c r="L235" i="1173"/>
  <c r="K235" i="1173"/>
  <c r="I235" i="1173" s="1"/>
  <c r="J235" i="1173"/>
  <c r="P235" i="1173"/>
  <c r="AS234" i="1173"/>
  <c r="AU234" i="1173"/>
  <c r="AX234" i="1173"/>
  <c r="AW234" i="1173"/>
  <c r="AV234" i="1173"/>
  <c r="AV61" i="1183" l="1"/>
  <c r="AW61" i="1183"/>
  <c r="Q61" i="1183"/>
  <c r="AX61" i="1183" s="1"/>
  <c r="AU61" i="1183"/>
  <c r="I61" i="1183"/>
  <c r="AS61" i="1183" s="1"/>
  <c r="J62" i="1183"/>
  <c r="AT62" i="1183" s="1"/>
  <c r="AR61" i="1183"/>
  <c r="O62" i="1183"/>
  <c r="L62" i="1183"/>
  <c r="AJ62" i="1183"/>
  <c r="P62" i="1183"/>
  <c r="N62" i="1183"/>
  <c r="K62" i="1183"/>
  <c r="Y62" i="1183"/>
  <c r="Y236" i="1173"/>
  <c r="AR235" i="1173"/>
  <c r="AJ236" i="1173"/>
  <c r="P236" i="1173"/>
  <c r="O236" i="1173"/>
  <c r="Q236" i="1173" s="1"/>
  <c r="N236" i="1173"/>
  <c r="L236" i="1173"/>
  <c r="K236" i="1173"/>
  <c r="I236" i="1173" s="1"/>
  <c r="J236" i="1173"/>
  <c r="AT235" i="1173"/>
  <c r="AX235" i="1173"/>
  <c r="AW235" i="1173"/>
  <c r="AV235" i="1173"/>
  <c r="AS235" i="1173"/>
  <c r="AU235" i="1173"/>
  <c r="Q62" i="1183" l="1"/>
  <c r="AW62" i="1183"/>
  <c r="AV62" i="1183"/>
  <c r="AR62" i="1183"/>
  <c r="J63" i="1183"/>
  <c r="O63" i="1183"/>
  <c r="N63" i="1183"/>
  <c r="L63" i="1183"/>
  <c r="Y63" i="1183"/>
  <c r="K63" i="1183"/>
  <c r="AJ63" i="1183"/>
  <c r="P63" i="1183"/>
  <c r="AX62" i="1183"/>
  <c r="I62" i="1183"/>
  <c r="AS62" i="1183" s="1"/>
  <c r="AU62" i="1183"/>
  <c r="Y237" i="1173"/>
  <c r="AR236" i="1173"/>
  <c r="AJ237" i="1173"/>
  <c r="O237" i="1173"/>
  <c r="Q237" i="1173" s="1"/>
  <c r="N237" i="1173"/>
  <c r="L237" i="1173"/>
  <c r="K237" i="1173"/>
  <c r="I237" i="1173" s="1"/>
  <c r="J237" i="1173"/>
  <c r="P237" i="1173"/>
  <c r="AX236" i="1173"/>
  <c r="AW236" i="1173"/>
  <c r="AV236" i="1173"/>
  <c r="AU236" i="1173"/>
  <c r="AS236" i="1173"/>
  <c r="AT236" i="1173"/>
  <c r="AT63" i="1183" l="1"/>
  <c r="L64" i="1183"/>
  <c r="J64" i="1183"/>
  <c r="O64" i="1183"/>
  <c r="N64" i="1183"/>
  <c r="AR63" i="1183"/>
  <c r="AJ64" i="1183"/>
  <c r="P64" i="1183"/>
  <c r="Y64" i="1183"/>
  <c r="K64" i="1183"/>
  <c r="AU63" i="1183"/>
  <c r="I63" i="1183"/>
  <c r="AS63" i="1183" s="1"/>
  <c r="AV63" i="1183"/>
  <c r="Q63" i="1183"/>
  <c r="AX63" i="1183" s="1"/>
  <c r="AW63" i="1183"/>
  <c r="AT237" i="1173"/>
  <c r="Y238" i="1173"/>
  <c r="AR237" i="1173"/>
  <c r="AJ238" i="1173"/>
  <c r="P238" i="1173"/>
  <c r="O238" i="1173"/>
  <c r="Q238" i="1173" s="1"/>
  <c r="N238" i="1173"/>
  <c r="L238" i="1173"/>
  <c r="K238" i="1173"/>
  <c r="I238" i="1173" s="1"/>
  <c r="J238" i="1173"/>
  <c r="AX237" i="1173"/>
  <c r="AS237" i="1173"/>
  <c r="AU237" i="1173"/>
  <c r="AW237" i="1173"/>
  <c r="AV237" i="1173"/>
  <c r="AR64" i="1183" l="1"/>
  <c r="AJ65" i="1183"/>
  <c r="N65" i="1183"/>
  <c r="O65" i="1183"/>
  <c r="J65" i="1183"/>
  <c r="P65" i="1183"/>
  <c r="L65" i="1183"/>
  <c r="K65" i="1183"/>
  <c r="Y65" i="1183"/>
  <c r="AW64" i="1183"/>
  <c r="Q64" i="1183"/>
  <c r="AX64" i="1183" s="1"/>
  <c r="AV64" i="1183"/>
  <c r="AT64" i="1183"/>
  <c r="AU64" i="1183"/>
  <c r="I64" i="1183"/>
  <c r="AS64" i="1183" s="1"/>
  <c r="AT238" i="1173"/>
  <c r="Y239" i="1173"/>
  <c r="AR238" i="1173"/>
  <c r="AJ239" i="1173"/>
  <c r="O239" i="1173"/>
  <c r="Q239" i="1173" s="1"/>
  <c r="J239" i="1173"/>
  <c r="L239" i="1173"/>
  <c r="N239" i="1173"/>
  <c r="K239" i="1173"/>
  <c r="I239" i="1173" s="1"/>
  <c r="P239" i="1173"/>
  <c r="AS238" i="1173"/>
  <c r="AU238" i="1173"/>
  <c r="AX238" i="1173"/>
  <c r="AV238" i="1173"/>
  <c r="AW238" i="1173"/>
  <c r="AU65" i="1183" l="1"/>
  <c r="I65" i="1183"/>
  <c r="AS65" i="1183" s="1"/>
  <c r="Q65" i="1183"/>
  <c r="AX65" i="1183" s="1"/>
  <c r="AW65" i="1183"/>
  <c r="AV65" i="1183"/>
  <c r="AR65" i="1183"/>
  <c r="AJ66" i="1183"/>
  <c r="L66" i="1183"/>
  <c r="K66" i="1183"/>
  <c r="J66" i="1183"/>
  <c r="AT66" i="1183" s="1"/>
  <c r="P66" i="1183"/>
  <c r="O66" i="1183"/>
  <c r="N66" i="1183"/>
  <c r="Y66" i="1183"/>
  <c r="AT65" i="1183"/>
  <c r="Y240" i="1173"/>
  <c r="AR239" i="1173"/>
  <c r="AJ240" i="1173"/>
  <c r="L240" i="1173"/>
  <c r="K240" i="1173"/>
  <c r="I240" i="1173" s="1"/>
  <c r="J240" i="1173"/>
  <c r="P240" i="1173"/>
  <c r="O240" i="1173"/>
  <c r="Q240" i="1173" s="1"/>
  <c r="N240" i="1173"/>
  <c r="AX239" i="1173"/>
  <c r="AW239" i="1173"/>
  <c r="AV239" i="1173"/>
  <c r="AT239" i="1173"/>
  <c r="AS239" i="1173"/>
  <c r="AU239" i="1173"/>
  <c r="I66" i="1183" l="1"/>
  <c r="AS66" i="1183" s="1"/>
  <c r="AU66" i="1183"/>
  <c r="Y67" i="1183"/>
  <c r="AR66" i="1183"/>
  <c r="AJ67" i="1183"/>
  <c r="J67" i="1183"/>
  <c r="P67" i="1183"/>
  <c r="O67" i="1183"/>
  <c r="L67" i="1183"/>
  <c r="K67" i="1183"/>
  <c r="N67" i="1183"/>
  <c r="AW66" i="1183"/>
  <c r="Q66" i="1183"/>
  <c r="AX66" i="1183" s="1"/>
  <c r="AV66" i="1183"/>
  <c r="AT240" i="1173"/>
  <c r="Y241" i="1173"/>
  <c r="AR240" i="1173"/>
  <c r="AJ241" i="1173"/>
  <c r="O241" i="1173"/>
  <c r="Q241" i="1173" s="1"/>
  <c r="L241" i="1173"/>
  <c r="N241" i="1173"/>
  <c r="P241" i="1173"/>
  <c r="K241" i="1173"/>
  <c r="I241" i="1173" s="1"/>
  <c r="J241" i="1173"/>
  <c r="AT241" i="1173" s="1"/>
  <c r="AW240" i="1173"/>
  <c r="AV240" i="1173"/>
  <c r="AX240" i="1173"/>
  <c r="AS240" i="1173"/>
  <c r="AU240" i="1173"/>
  <c r="I67" i="1183" l="1"/>
  <c r="AS67" i="1183" s="1"/>
  <c r="AU67" i="1183"/>
  <c r="Q67" i="1183"/>
  <c r="AW67" i="1183"/>
  <c r="AV67" i="1183"/>
  <c r="AT67" i="1183"/>
  <c r="AR67" i="1183"/>
  <c r="AJ68" i="1183"/>
  <c r="L68" i="1183"/>
  <c r="K68" i="1183"/>
  <c r="J68" i="1183"/>
  <c r="AT68" i="1183" s="1"/>
  <c r="P68" i="1183"/>
  <c r="O68" i="1183"/>
  <c r="N68" i="1183"/>
  <c r="Y68" i="1183"/>
  <c r="AX67" i="1183"/>
  <c r="Y242" i="1173"/>
  <c r="AR241" i="1173"/>
  <c r="AJ242" i="1173"/>
  <c r="L242" i="1173"/>
  <c r="K242" i="1173"/>
  <c r="I242" i="1173" s="1"/>
  <c r="J242" i="1173"/>
  <c r="AT242" i="1173" s="1"/>
  <c r="N242" i="1173"/>
  <c r="P242" i="1173"/>
  <c r="O242" i="1173"/>
  <c r="Q242" i="1173" s="1"/>
  <c r="AX241" i="1173"/>
  <c r="AW241" i="1173"/>
  <c r="AV241" i="1173"/>
  <c r="AS241" i="1173"/>
  <c r="AU241" i="1173"/>
  <c r="K69" i="1183" l="1"/>
  <c r="O69" i="1183"/>
  <c r="L69" i="1183"/>
  <c r="J69" i="1183"/>
  <c r="AT69" i="1183" s="1"/>
  <c r="AR68" i="1183"/>
  <c r="AJ69" i="1183"/>
  <c r="P69" i="1183"/>
  <c r="N69" i="1183"/>
  <c r="Y69" i="1183"/>
  <c r="I68" i="1183"/>
  <c r="AS68" i="1183" s="1"/>
  <c r="AU68" i="1183"/>
  <c r="Q68" i="1183"/>
  <c r="AX68" i="1183" s="1"/>
  <c r="AW68" i="1183"/>
  <c r="AV68" i="1183"/>
  <c r="Y243" i="1173"/>
  <c r="AR242" i="1173"/>
  <c r="AJ243" i="1173"/>
  <c r="K243" i="1173"/>
  <c r="I243" i="1173" s="1"/>
  <c r="O243" i="1173"/>
  <c r="Q243" i="1173" s="1"/>
  <c r="N243" i="1173"/>
  <c r="P243" i="1173"/>
  <c r="L243" i="1173"/>
  <c r="J243" i="1173"/>
  <c r="AT243" i="1173" s="1"/>
  <c r="AX242" i="1173"/>
  <c r="AW242" i="1173"/>
  <c r="AV242" i="1173"/>
  <c r="AS242" i="1173"/>
  <c r="AU242" i="1173"/>
  <c r="AW69" i="1183" l="1"/>
  <c r="Q69" i="1183"/>
  <c r="AX69" i="1183" s="1"/>
  <c r="AV69" i="1183"/>
  <c r="N70" i="1183"/>
  <c r="P70" i="1183"/>
  <c r="L70" i="1183"/>
  <c r="J70" i="1183"/>
  <c r="AJ70" i="1183"/>
  <c r="O70" i="1183"/>
  <c r="K70" i="1183"/>
  <c r="AR69" i="1183"/>
  <c r="Y70" i="1183"/>
  <c r="I69" i="1183"/>
  <c r="AS69" i="1183" s="1"/>
  <c r="AU69" i="1183"/>
  <c r="Y244" i="1173"/>
  <c r="AR243" i="1173"/>
  <c r="AJ244" i="1173"/>
  <c r="P244" i="1173"/>
  <c r="O244" i="1173"/>
  <c r="Q244" i="1173" s="1"/>
  <c r="K244" i="1173"/>
  <c r="I244" i="1173" s="1"/>
  <c r="N244" i="1173"/>
  <c r="J244" i="1173"/>
  <c r="AT244" i="1173" s="1"/>
  <c r="L244" i="1173"/>
  <c r="AV243" i="1173"/>
  <c r="AW243" i="1173"/>
  <c r="AS243" i="1173"/>
  <c r="AU243" i="1173"/>
  <c r="AX243" i="1173"/>
  <c r="AT70" i="1183" l="1"/>
  <c r="AW70" i="1183"/>
  <c r="AV70" i="1183"/>
  <c r="Q70" i="1183"/>
  <c r="AX70" i="1183" s="1"/>
  <c r="AU70" i="1183"/>
  <c r="I70" i="1183"/>
  <c r="AS70" i="1183" s="1"/>
  <c r="P71" i="1183"/>
  <c r="O71" i="1183"/>
  <c r="K71" i="1183"/>
  <c r="AR70" i="1183"/>
  <c r="AJ71" i="1183"/>
  <c r="L71" i="1183"/>
  <c r="N71" i="1183"/>
  <c r="J71" i="1183"/>
  <c r="Y71" i="1183"/>
  <c r="Y245" i="1173"/>
  <c r="AR244" i="1173"/>
  <c r="AJ245" i="1173"/>
  <c r="N245" i="1173"/>
  <c r="O245" i="1173"/>
  <c r="Q245" i="1173" s="1"/>
  <c r="K245" i="1173"/>
  <c r="I245" i="1173" s="1"/>
  <c r="L245" i="1173"/>
  <c r="J245" i="1173"/>
  <c r="P245" i="1173"/>
  <c r="AX244" i="1173"/>
  <c r="AV244" i="1173"/>
  <c r="AW244" i="1173"/>
  <c r="AS244" i="1173"/>
  <c r="AU244" i="1173"/>
  <c r="AU71" i="1183" l="1"/>
  <c r="I71" i="1183"/>
  <c r="AS71" i="1183" s="1"/>
  <c r="AT71" i="1183"/>
  <c r="AV71" i="1183"/>
  <c r="AW71" i="1183"/>
  <c r="Q71" i="1183"/>
  <c r="AX71" i="1183" s="1"/>
  <c r="AR71" i="1183"/>
  <c r="K72" i="1183"/>
  <c r="O72" i="1183"/>
  <c r="AJ72" i="1183"/>
  <c r="P72" i="1183"/>
  <c r="N72" i="1183"/>
  <c r="J72" i="1183"/>
  <c r="L72" i="1183"/>
  <c r="Y72" i="1183"/>
  <c r="Y246" i="1173"/>
  <c r="AR245" i="1173"/>
  <c r="AT245" i="1173"/>
  <c r="AJ246" i="1173"/>
  <c r="J246" i="1173"/>
  <c r="P246" i="1173"/>
  <c r="O246" i="1173"/>
  <c r="Q246" i="1173" s="1"/>
  <c r="N246" i="1173"/>
  <c r="L246" i="1173"/>
  <c r="K246" i="1173"/>
  <c r="I246" i="1173" s="1"/>
  <c r="AX245" i="1173"/>
  <c r="AS245" i="1173"/>
  <c r="AU245" i="1173"/>
  <c r="AW245" i="1173"/>
  <c r="AV245" i="1173"/>
  <c r="AU72" i="1183" l="1"/>
  <c r="I72" i="1183"/>
  <c r="AS72" i="1183" s="1"/>
  <c r="AV72" i="1183"/>
  <c r="Q72" i="1183"/>
  <c r="AX72" i="1183" s="1"/>
  <c r="AW72" i="1183"/>
  <c r="AT72" i="1183"/>
  <c r="AJ73" i="1183"/>
  <c r="K73" i="1183"/>
  <c r="P73" i="1183"/>
  <c r="AR72" i="1183"/>
  <c r="N73" i="1183"/>
  <c r="J73" i="1183"/>
  <c r="AT73" i="1183" s="1"/>
  <c r="O73" i="1183"/>
  <c r="L73" i="1183"/>
  <c r="Y73" i="1183"/>
  <c r="Y247" i="1173"/>
  <c r="AR246" i="1173"/>
  <c r="AT246" i="1173"/>
  <c r="AJ247" i="1173"/>
  <c r="J247" i="1173"/>
  <c r="P247" i="1173"/>
  <c r="L247" i="1173"/>
  <c r="O247" i="1173"/>
  <c r="Q247" i="1173" s="1"/>
  <c r="N247" i="1173"/>
  <c r="K247" i="1173"/>
  <c r="I247" i="1173" s="1"/>
  <c r="AX246" i="1173"/>
  <c r="AW246" i="1173"/>
  <c r="AV246" i="1173"/>
  <c r="AS246" i="1173"/>
  <c r="AU246" i="1173"/>
  <c r="AU73" i="1183" l="1"/>
  <c r="I73" i="1183"/>
  <c r="AS73" i="1183" s="1"/>
  <c r="L74" i="1183"/>
  <c r="K74" i="1183"/>
  <c r="AR73" i="1183"/>
  <c r="O74" i="1183"/>
  <c r="N74" i="1183"/>
  <c r="J74" i="1183"/>
  <c r="AT74" i="1183" s="1"/>
  <c r="P74" i="1183"/>
  <c r="AJ74" i="1183"/>
  <c r="Y74" i="1183"/>
  <c r="Q73" i="1183"/>
  <c r="AX73" i="1183" s="1"/>
  <c r="AV73" i="1183"/>
  <c r="AW73" i="1183"/>
  <c r="Y248" i="1173"/>
  <c r="AR247" i="1173"/>
  <c r="AJ248" i="1173"/>
  <c r="J248" i="1173"/>
  <c r="P248" i="1173"/>
  <c r="O248" i="1173"/>
  <c r="Q248" i="1173" s="1"/>
  <c r="L248" i="1173"/>
  <c r="K248" i="1173"/>
  <c r="I248" i="1173" s="1"/>
  <c r="N248" i="1173"/>
  <c r="AS247" i="1173"/>
  <c r="AU247" i="1173"/>
  <c r="AT247" i="1173"/>
  <c r="AX247" i="1173"/>
  <c r="AW247" i="1173"/>
  <c r="AV247" i="1173"/>
  <c r="I74" i="1183" l="1"/>
  <c r="AS74" i="1183" s="1"/>
  <c r="AU74" i="1183"/>
  <c r="AJ75" i="1183"/>
  <c r="L75" i="1183"/>
  <c r="J75" i="1183"/>
  <c r="K75" i="1183"/>
  <c r="P75" i="1183"/>
  <c r="O75" i="1183"/>
  <c r="N75" i="1183"/>
  <c r="AR74" i="1183"/>
  <c r="Y75" i="1183"/>
  <c r="AX74" i="1183"/>
  <c r="Q74" i="1183"/>
  <c r="AW74" i="1183"/>
  <c r="AV74" i="1183"/>
  <c r="Y249" i="1173"/>
  <c r="AR248" i="1173"/>
  <c r="AJ249" i="1173"/>
  <c r="K249" i="1173"/>
  <c r="I249" i="1173" s="1"/>
  <c r="O249" i="1173"/>
  <c r="Q249" i="1173" s="1"/>
  <c r="N249" i="1173"/>
  <c r="P249" i="1173"/>
  <c r="J249" i="1173"/>
  <c r="L249" i="1173"/>
  <c r="AW248" i="1173"/>
  <c r="AX248" i="1173"/>
  <c r="AV248" i="1173"/>
  <c r="AS248" i="1173"/>
  <c r="AU248" i="1173"/>
  <c r="AT248" i="1173"/>
  <c r="AW75" i="1183" l="1"/>
  <c r="Q75" i="1183"/>
  <c r="AX75" i="1183" s="1"/>
  <c r="AV75" i="1183"/>
  <c r="I75" i="1183"/>
  <c r="AS75" i="1183" s="1"/>
  <c r="AU75" i="1183"/>
  <c r="AJ76" i="1183"/>
  <c r="N76" i="1183"/>
  <c r="J76" i="1183"/>
  <c r="P76" i="1183"/>
  <c r="O76" i="1183"/>
  <c r="K76" i="1183"/>
  <c r="Y76" i="1183"/>
  <c r="L76" i="1183"/>
  <c r="AR75" i="1183"/>
  <c r="AT75" i="1183"/>
  <c r="Y250" i="1173"/>
  <c r="AR249" i="1173"/>
  <c r="AT249" i="1173"/>
  <c r="N250" i="1173"/>
  <c r="AJ250" i="1173"/>
  <c r="O250" i="1173"/>
  <c r="Q250" i="1173" s="1"/>
  <c r="L250" i="1173"/>
  <c r="K250" i="1173"/>
  <c r="I250" i="1173" s="1"/>
  <c r="J250" i="1173"/>
  <c r="P250" i="1173"/>
  <c r="AS249" i="1173"/>
  <c r="AU249" i="1173"/>
  <c r="AX249" i="1173"/>
  <c r="AW249" i="1173"/>
  <c r="AV249" i="1173"/>
  <c r="AT76" i="1183" l="1"/>
  <c r="I76" i="1183"/>
  <c r="AS76" i="1183" s="1"/>
  <c r="AU76" i="1183"/>
  <c r="Q76" i="1183"/>
  <c r="AX76" i="1183" s="1"/>
  <c r="AV76" i="1183"/>
  <c r="AW76" i="1183"/>
  <c r="N77" i="1183"/>
  <c r="O77" i="1183"/>
  <c r="K77" i="1183"/>
  <c r="Y77" i="1183"/>
  <c r="P77" i="1183"/>
  <c r="J77" i="1183"/>
  <c r="AT77" i="1183" s="1"/>
  <c r="AR76" i="1183"/>
  <c r="L77" i="1183"/>
  <c r="AJ77" i="1183"/>
  <c r="AT250" i="1173"/>
  <c r="Y251" i="1173"/>
  <c r="AR250" i="1173"/>
  <c r="AJ251" i="1173"/>
  <c r="J251" i="1173"/>
  <c r="N251" i="1173"/>
  <c r="P251" i="1173"/>
  <c r="O251" i="1173"/>
  <c r="Q251" i="1173" s="1"/>
  <c r="L251" i="1173"/>
  <c r="K251" i="1173"/>
  <c r="I251" i="1173" s="1"/>
  <c r="AS250" i="1173"/>
  <c r="AU250" i="1173"/>
  <c r="AX250" i="1173"/>
  <c r="AV250" i="1173"/>
  <c r="AW250" i="1173"/>
  <c r="AU77" i="1183" l="1"/>
  <c r="I77" i="1183"/>
  <c r="AS77" i="1183" s="1"/>
  <c r="Y78" i="1183"/>
  <c r="AR77" i="1183"/>
  <c r="AJ78" i="1183"/>
  <c r="J78" i="1183"/>
  <c r="AT78" i="1183" s="1"/>
  <c r="P78" i="1183"/>
  <c r="O78" i="1183"/>
  <c r="K78" i="1183"/>
  <c r="N78" i="1183"/>
  <c r="L78" i="1183"/>
  <c r="AX77" i="1183"/>
  <c r="AW77" i="1183"/>
  <c r="AV77" i="1183"/>
  <c r="Q77" i="1183"/>
  <c r="Y252" i="1173"/>
  <c r="AR251" i="1173"/>
  <c r="AT251" i="1173"/>
  <c r="O252" i="1173"/>
  <c r="Q252" i="1173" s="1"/>
  <c r="N252" i="1173"/>
  <c r="AJ252" i="1173"/>
  <c r="P252" i="1173"/>
  <c r="J252" i="1173"/>
  <c r="L252" i="1173"/>
  <c r="K252" i="1173"/>
  <c r="I252" i="1173" s="1"/>
  <c r="AX251" i="1173"/>
  <c r="AV251" i="1173"/>
  <c r="AW251" i="1173"/>
  <c r="AS251" i="1173"/>
  <c r="AU251" i="1173"/>
  <c r="AU78" i="1183" l="1"/>
  <c r="I78" i="1183"/>
  <c r="AS78" i="1183" s="1"/>
  <c r="AV78" i="1183"/>
  <c r="AW78" i="1183"/>
  <c r="Q78" i="1183"/>
  <c r="AX78" i="1183" s="1"/>
  <c r="P79" i="1183"/>
  <c r="AJ79" i="1183"/>
  <c r="O79" i="1183"/>
  <c r="L79" i="1183"/>
  <c r="N79" i="1183"/>
  <c r="K79" i="1183"/>
  <c r="J79" i="1183"/>
  <c r="AT79" i="1183" s="1"/>
  <c r="AR78" i="1183"/>
  <c r="Y79" i="1183"/>
  <c r="Y253" i="1173"/>
  <c r="AR252" i="1173"/>
  <c r="AT252" i="1173"/>
  <c r="AJ253" i="1173"/>
  <c r="P253" i="1173"/>
  <c r="O253" i="1173"/>
  <c r="Q253" i="1173" s="1"/>
  <c r="N253" i="1173"/>
  <c r="K253" i="1173"/>
  <c r="I253" i="1173" s="1"/>
  <c r="J253" i="1173"/>
  <c r="L253" i="1173"/>
  <c r="AV252" i="1173"/>
  <c r="AW252" i="1173"/>
  <c r="AX252" i="1173"/>
  <c r="AS252" i="1173"/>
  <c r="AU252" i="1173"/>
  <c r="I79" i="1183" l="1"/>
  <c r="AS79" i="1183" s="1"/>
  <c r="AU79" i="1183"/>
  <c r="Q79" i="1183"/>
  <c r="AW79" i="1183"/>
  <c r="AV79" i="1183"/>
  <c r="AX79" i="1183"/>
  <c r="AJ80" i="1183"/>
  <c r="N80" i="1183"/>
  <c r="P80" i="1183"/>
  <c r="K80" i="1183"/>
  <c r="O80" i="1183"/>
  <c r="L80" i="1183"/>
  <c r="J80" i="1183"/>
  <c r="Y80" i="1183"/>
  <c r="AR79" i="1183"/>
  <c r="Y254" i="1173"/>
  <c r="AR253" i="1173"/>
  <c r="AT253" i="1173"/>
  <c r="AJ254" i="1173"/>
  <c r="J254" i="1173"/>
  <c r="P254" i="1173"/>
  <c r="O254" i="1173"/>
  <c r="Q254" i="1173" s="1"/>
  <c r="L254" i="1173"/>
  <c r="K254" i="1173"/>
  <c r="I254" i="1173" s="1"/>
  <c r="N254" i="1173"/>
  <c r="AX253" i="1173"/>
  <c r="AS253" i="1173"/>
  <c r="AU253" i="1173"/>
  <c r="AW253" i="1173"/>
  <c r="AV253" i="1173"/>
  <c r="AW80" i="1183" l="1"/>
  <c r="AV80" i="1183"/>
  <c r="Q80" i="1183"/>
  <c r="AX80" i="1183"/>
  <c r="I80" i="1183"/>
  <c r="AS80" i="1183" s="1"/>
  <c r="AU80" i="1183"/>
  <c r="O81" i="1183"/>
  <c r="J81" i="1183"/>
  <c r="P81" i="1183"/>
  <c r="K81" i="1183"/>
  <c r="L81" i="1183"/>
  <c r="N81" i="1183"/>
  <c r="AR80" i="1183"/>
  <c r="AJ81" i="1183"/>
  <c r="Y81" i="1183"/>
  <c r="AT80" i="1183"/>
  <c r="AT254" i="1173"/>
  <c r="Y255" i="1173"/>
  <c r="AR254" i="1173"/>
  <c r="AJ255" i="1173"/>
  <c r="O255" i="1173"/>
  <c r="Q255" i="1173" s="1"/>
  <c r="N255" i="1173"/>
  <c r="P255" i="1173"/>
  <c r="J255" i="1173"/>
  <c r="L255" i="1173"/>
  <c r="K255" i="1173"/>
  <c r="I255" i="1173" s="1"/>
  <c r="AS254" i="1173"/>
  <c r="AU254" i="1173"/>
  <c r="AW254" i="1173"/>
  <c r="AV254" i="1173"/>
  <c r="AX254" i="1173"/>
  <c r="AU81" i="1183" l="1"/>
  <c r="I81" i="1183"/>
  <c r="AS81" i="1183" s="1"/>
  <c r="AT81" i="1183"/>
  <c r="J82" i="1183"/>
  <c r="N82" i="1183"/>
  <c r="K82" i="1183"/>
  <c r="L82" i="1183"/>
  <c r="P82" i="1183"/>
  <c r="AR81" i="1183"/>
  <c r="O82" i="1183"/>
  <c r="AJ82" i="1183"/>
  <c r="Y82" i="1183"/>
  <c r="Q81" i="1183"/>
  <c r="AX81" i="1183" s="1"/>
  <c r="AV81" i="1183"/>
  <c r="AW81" i="1183"/>
  <c r="Y256" i="1173"/>
  <c r="AR255" i="1173"/>
  <c r="AT255" i="1173"/>
  <c r="N256" i="1173"/>
  <c r="AJ256" i="1173"/>
  <c r="K256" i="1173"/>
  <c r="I256" i="1173" s="1"/>
  <c r="J256" i="1173"/>
  <c r="O256" i="1173"/>
  <c r="Q256" i="1173" s="1"/>
  <c r="L256" i="1173"/>
  <c r="P256" i="1173"/>
  <c r="AX255" i="1173"/>
  <c r="AV255" i="1173"/>
  <c r="AW255" i="1173"/>
  <c r="AS255" i="1173"/>
  <c r="AU255" i="1173"/>
  <c r="Q82" i="1183" l="1"/>
  <c r="AW82" i="1183"/>
  <c r="AV82" i="1183"/>
  <c r="AT82" i="1183"/>
  <c r="AX82" i="1183"/>
  <c r="J83" i="1183"/>
  <c r="N83" i="1183"/>
  <c r="AR82" i="1183"/>
  <c r="O83" i="1183"/>
  <c r="Y83" i="1183"/>
  <c r="AJ83" i="1183"/>
  <c r="K83" i="1183"/>
  <c r="P83" i="1183"/>
  <c r="L83" i="1183"/>
  <c r="I82" i="1183"/>
  <c r="AS82" i="1183" s="1"/>
  <c r="AU82" i="1183"/>
  <c r="Y257" i="1173"/>
  <c r="AR256" i="1173"/>
  <c r="AJ257" i="1173"/>
  <c r="N257" i="1173"/>
  <c r="P257" i="1173"/>
  <c r="O257" i="1173"/>
  <c r="Q257" i="1173" s="1"/>
  <c r="L257" i="1173"/>
  <c r="K257" i="1173"/>
  <c r="I257" i="1173" s="1"/>
  <c r="J257" i="1173"/>
  <c r="AT256" i="1173"/>
  <c r="AX256" i="1173"/>
  <c r="AS256" i="1173"/>
  <c r="AU256" i="1173"/>
  <c r="AW256" i="1173"/>
  <c r="AV256" i="1173"/>
  <c r="Q83" i="1183" l="1"/>
  <c r="AX83" i="1183" s="1"/>
  <c r="AV83" i="1183"/>
  <c r="AW83" i="1183"/>
  <c r="I83" i="1183"/>
  <c r="AS83" i="1183" s="1"/>
  <c r="AU83" i="1183"/>
  <c r="AT83" i="1183"/>
  <c r="J84" i="1183"/>
  <c r="Y84" i="1183"/>
  <c r="K84" i="1183"/>
  <c r="P84" i="1183"/>
  <c r="AR83" i="1183"/>
  <c r="O84" i="1183"/>
  <c r="L84" i="1183"/>
  <c r="N84" i="1183"/>
  <c r="AJ84" i="1183"/>
  <c r="AT257" i="1173"/>
  <c r="Y258" i="1173"/>
  <c r="AR257" i="1173"/>
  <c r="O258" i="1173"/>
  <c r="Q258" i="1173" s="1"/>
  <c r="N258" i="1173"/>
  <c r="AJ258" i="1173"/>
  <c r="P258" i="1173"/>
  <c r="J258" i="1173"/>
  <c r="K258" i="1173"/>
  <c r="I258" i="1173" s="1"/>
  <c r="L258" i="1173"/>
  <c r="AX257" i="1173"/>
  <c r="AW257" i="1173"/>
  <c r="AV257" i="1173"/>
  <c r="AS257" i="1173"/>
  <c r="AU257" i="1173"/>
  <c r="AW84" i="1183" l="1"/>
  <c r="Q84" i="1183"/>
  <c r="AV84" i="1183"/>
  <c r="AU84" i="1183"/>
  <c r="I84" i="1183"/>
  <c r="AS84" i="1183" s="1"/>
  <c r="O85" i="1183"/>
  <c r="L85" i="1183"/>
  <c r="Y85" i="1183"/>
  <c r="AJ85" i="1183"/>
  <c r="P85" i="1183"/>
  <c r="K85" i="1183"/>
  <c r="AR84" i="1183"/>
  <c r="N85" i="1183"/>
  <c r="J85" i="1183"/>
  <c r="AX84" i="1183"/>
  <c r="AT84" i="1183"/>
  <c r="AT258" i="1173"/>
  <c r="Y259" i="1173"/>
  <c r="AR258" i="1173"/>
  <c r="AJ259" i="1173"/>
  <c r="P259" i="1173"/>
  <c r="O259" i="1173"/>
  <c r="Q259" i="1173" s="1"/>
  <c r="N259" i="1173"/>
  <c r="L259" i="1173"/>
  <c r="K259" i="1173"/>
  <c r="I259" i="1173" s="1"/>
  <c r="J259" i="1173"/>
  <c r="AX258" i="1173"/>
  <c r="AV258" i="1173"/>
  <c r="AW258" i="1173"/>
  <c r="AS258" i="1173"/>
  <c r="AU258" i="1173"/>
  <c r="AU85" i="1183" l="1"/>
  <c r="I85" i="1183"/>
  <c r="AS85" i="1183" s="1"/>
  <c r="J86" i="1183"/>
  <c r="O86" i="1183"/>
  <c r="AR85" i="1183"/>
  <c r="L86" i="1183"/>
  <c r="AJ86" i="1183"/>
  <c r="P86" i="1183"/>
  <c r="K86" i="1183"/>
  <c r="N86" i="1183"/>
  <c r="Y86" i="1183"/>
  <c r="AT85" i="1183"/>
  <c r="Q85" i="1183"/>
  <c r="AX85" i="1183" s="1"/>
  <c r="AW85" i="1183"/>
  <c r="AV85" i="1183"/>
  <c r="AT259" i="1173"/>
  <c r="Y260" i="1173"/>
  <c r="AR259" i="1173"/>
  <c r="AJ260" i="1173"/>
  <c r="K260" i="1173"/>
  <c r="I260" i="1173" s="1"/>
  <c r="J260" i="1173"/>
  <c r="P260" i="1173"/>
  <c r="O260" i="1173"/>
  <c r="Q260" i="1173" s="1"/>
  <c r="N260" i="1173"/>
  <c r="L260" i="1173"/>
  <c r="AX259" i="1173"/>
  <c r="AW259" i="1173"/>
  <c r="AV259" i="1173"/>
  <c r="AS259" i="1173"/>
  <c r="AU259" i="1173"/>
  <c r="AU86" i="1183" l="1"/>
  <c r="I86" i="1183"/>
  <c r="AS86" i="1183" s="1"/>
  <c r="AW86" i="1183"/>
  <c r="Q86" i="1183"/>
  <c r="AV86" i="1183"/>
  <c r="AR86" i="1183"/>
  <c r="N87" i="1183"/>
  <c r="J87" i="1183"/>
  <c r="AT87" i="1183" s="1"/>
  <c r="P87" i="1183"/>
  <c r="AJ87" i="1183"/>
  <c r="O87" i="1183"/>
  <c r="L87" i="1183"/>
  <c r="K87" i="1183"/>
  <c r="Y87" i="1183"/>
  <c r="AT86" i="1183"/>
  <c r="AX86" i="1183"/>
  <c r="Y261" i="1173"/>
  <c r="AR260" i="1173"/>
  <c r="AJ261" i="1173"/>
  <c r="O261" i="1173"/>
  <c r="Q261" i="1173" s="1"/>
  <c r="N261" i="1173"/>
  <c r="L261" i="1173"/>
  <c r="K261" i="1173"/>
  <c r="I261" i="1173" s="1"/>
  <c r="J261" i="1173"/>
  <c r="P261" i="1173"/>
  <c r="AS260" i="1173"/>
  <c r="AU260" i="1173"/>
  <c r="AW260" i="1173"/>
  <c r="AX260" i="1173"/>
  <c r="AV260" i="1173"/>
  <c r="AT260" i="1173"/>
  <c r="AW87" i="1183" l="1"/>
  <c r="Q87" i="1183"/>
  <c r="AX87" i="1183" s="1"/>
  <c r="AV87" i="1183"/>
  <c r="AJ88" i="1183"/>
  <c r="P88" i="1183"/>
  <c r="N88" i="1183"/>
  <c r="L88" i="1183"/>
  <c r="K88" i="1183"/>
  <c r="J88" i="1183"/>
  <c r="AT88" i="1183" s="1"/>
  <c r="O88" i="1183"/>
  <c r="AR87" i="1183"/>
  <c r="Y88" i="1183"/>
  <c r="AU87" i="1183"/>
  <c r="I87" i="1183"/>
  <c r="AS87" i="1183" s="1"/>
  <c r="Y262" i="1173"/>
  <c r="AR261" i="1173"/>
  <c r="AT261" i="1173"/>
  <c r="N262" i="1173"/>
  <c r="L262" i="1173"/>
  <c r="AJ262" i="1173"/>
  <c r="K262" i="1173"/>
  <c r="I262" i="1173" s="1"/>
  <c r="J262" i="1173"/>
  <c r="O262" i="1173"/>
  <c r="Q262" i="1173" s="1"/>
  <c r="P262" i="1173"/>
  <c r="AX261" i="1173"/>
  <c r="AW261" i="1173"/>
  <c r="AV261" i="1173"/>
  <c r="AS261" i="1173"/>
  <c r="AU261" i="1173"/>
  <c r="L89" i="1183" l="1"/>
  <c r="N89" i="1183"/>
  <c r="J89" i="1183"/>
  <c r="Y89" i="1183"/>
  <c r="AJ89" i="1183"/>
  <c r="O89" i="1183"/>
  <c r="P89" i="1183"/>
  <c r="K89" i="1183"/>
  <c r="AR88" i="1183"/>
  <c r="AU88" i="1183"/>
  <c r="I88" i="1183"/>
  <c r="AS88" i="1183" s="1"/>
  <c r="AW88" i="1183"/>
  <c r="AV88" i="1183"/>
  <c r="Q88" i="1183"/>
  <c r="AX88" i="1183" s="1"/>
  <c r="AT262" i="1173"/>
  <c r="Y263" i="1173"/>
  <c r="AR262" i="1173"/>
  <c r="AJ263" i="1173"/>
  <c r="L263" i="1173"/>
  <c r="K263" i="1173"/>
  <c r="I263" i="1173" s="1"/>
  <c r="J263" i="1173"/>
  <c r="P263" i="1173"/>
  <c r="O263" i="1173"/>
  <c r="Q263" i="1173" s="1"/>
  <c r="N263" i="1173"/>
  <c r="AS262" i="1173"/>
  <c r="AU262" i="1173"/>
  <c r="AX262" i="1173"/>
  <c r="AW262" i="1173"/>
  <c r="AV262" i="1173"/>
  <c r="I89" i="1183" l="1"/>
  <c r="AS89" i="1183" s="1"/>
  <c r="AU89" i="1183"/>
  <c r="P90" i="1183"/>
  <c r="AJ90" i="1183"/>
  <c r="Y90" i="1183"/>
  <c r="J90" i="1183"/>
  <c r="AR89" i="1183"/>
  <c r="N90" i="1183"/>
  <c r="K90" i="1183"/>
  <c r="L90" i="1183"/>
  <c r="O90" i="1183"/>
  <c r="Q89" i="1183"/>
  <c r="AX89" i="1183" s="1"/>
  <c r="AV89" i="1183"/>
  <c r="AW89" i="1183"/>
  <c r="AT89" i="1183"/>
  <c r="Y264" i="1173"/>
  <c r="AR263" i="1173"/>
  <c r="P264" i="1173"/>
  <c r="O264" i="1173"/>
  <c r="Q264" i="1173" s="1"/>
  <c r="N264" i="1173"/>
  <c r="AJ264" i="1173"/>
  <c r="J264" i="1173"/>
  <c r="K264" i="1173"/>
  <c r="I264" i="1173" s="1"/>
  <c r="L264" i="1173"/>
  <c r="AS263" i="1173"/>
  <c r="AU263" i="1173"/>
  <c r="AX263" i="1173"/>
  <c r="AW263" i="1173"/>
  <c r="AV263" i="1173"/>
  <c r="AT263" i="1173"/>
  <c r="N91" i="1183" l="1"/>
  <c r="L91" i="1183"/>
  <c r="O91" i="1183"/>
  <c r="AJ91" i="1183"/>
  <c r="K91" i="1183"/>
  <c r="AR90" i="1183"/>
  <c r="P91" i="1183"/>
  <c r="J91" i="1183"/>
  <c r="AT91" i="1183" s="1"/>
  <c r="Y91" i="1183"/>
  <c r="AW90" i="1183"/>
  <c r="Q90" i="1183"/>
  <c r="AX90" i="1183" s="1"/>
  <c r="AV90" i="1183"/>
  <c r="AU90" i="1183"/>
  <c r="I90" i="1183"/>
  <c r="AS90" i="1183" s="1"/>
  <c r="AT90" i="1183"/>
  <c r="AT264" i="1173"/>
  <c r="Y265" i="1173"/>
  <c r="AR264" i="1173"/>
  <c r="AJ265" i="1173"/>
  <c r="L265" i="1173"/>
  <c r="K265" i="1173"/>
  <c r="I265" i="1173" s="1"/>
  <c r="J265" i="1173"/>
  <c r="P265" i="1173"/>
  <c r="O265" i="1173"/>
  <c r="Q265" i="1173" s="1"/>
  <c r="N265" i="1173"/>
  <c r="AS264" i="1173"/>
  <c r="AU264" i="1173"/>
  <c r="AX264" i="1173"/>
  <c r="AW264" i="1173"/>
  <c r="AV264" i="1173"/>
  <c r="AJ92" i="1183" l="1"/>
  <c r="P92" i="1183"/>
  <c r="L92" i="1183"/>
  <c r="K92" i="1183"/>
  <c r="AR91" i="1183"/>
  <c r="O92" i="1183"/>
  <c r="N92" i="1183"/>
  <c r="J92" i="1183"/>
  <c r="AT92" i="1183" s="1"/>
  <c r="Y92" i="1183"/>
  <c r="AV91" i="1183"/>
  <c r="AW91" i="1183"/>
  <c r="Q91" i="1183"/>
  <c r="AX91" i="1183" s="1"/>
  <c r="I91" i="1183"/>
  <c r="AS91" i="1183" s="1"/>
  <c r="AU91" i="1183"/>
  <c r="Y266" i="1173"/>
  <c r="AR265" i="1173"/>
  <c r="AJ266" i="1173"/>
  <c r="N266" i="1173"/>
  <c r="L266" i="1173"/>
  <c r="K266" i="1173"/>
  <c r="I266" i="1173" s="1"/>
  <c r="J266" i="1173"/>
  <c r="P266" i="1173"/>
  <c r="O266" i="1173"/>
  <c r="Q266" i="1173" s="1"/>
  <c r="AS265" i="1173"/>
  <c r="AU265" i="1173"/>
  <c r="AT265" i="1173"/>
  <c r="AX265" i="1173"/>
  <c r="AW265" i="1173"/>
  <c r="AV265" i="1173"/>
  <c r="AR92" i="1183" l="1"/>
  <c r="AJ93" i="1183"/>
  <c r="J93" i="1183"/>
  <c r="P93" i="1183"/>
  <c r="N93" i="1183"/>
  <c r="K93" i="1183"/>
  <c r="O93" i="1183"/>
  <c r="L93" i="1183"/>
  <c r="Y93" i="1183"/>
  <c r="I92" i="1183"/>
  <c r="AS92" i="1183" s="1"/>
  <c r="AU92" i="1183"/>
  <c r="Q92" i="1183"/>
  <c r="AX92" i="1183" s="1"/>
  <c r="AW92" i="1183"/>
  <c r="AV92" i="1183"/>
  <c r="AT266" i="1173"/>
  <c r="Y267" i="1173"/>
  <c r="AR266" i="1173"/>
  <c r="AJ267" i="1173"/>
  <c r="N267" i="1173"/>
  <c r="L267" i="1173"/>
  <c r="K267" i="1173"/>
  <c r="I267" i="1173" s="1"/>
  <c r="J267" i="1173"/>
  <c r="P267" i="1173"/>
  <c r="O267" i="1173"/>
  <c r="Q267" i="1173" s="1"/>
  <c r="AV266" i="1173"/>
  <c r="AW266" i="1173"/>
  <c r="AS266" i="1173"/>
  <c r="AU266" i="1173"/>
  <c r="AX266" i="1173"/>
  <c r="Q93" i="1183" l="1"/>
  <c r="AV93" i="1183"/>
  <c r="AW93" i="1183"/>
  <c r="O94" i="1183"/>
  <c r="P94" i="1183"/>
  <c r="L94" i="1183"/>
  <c r="Y94" i="1183"/>
  <c r="N94" i="1183"/>
  <c r="K94" i="1183"/>
  <c r="AR93" i="1183"/>
  <c r="AJ94" i="1183"/>
  <c r="J94" i="1183"/>
  <c r="AT94" i="1183" s="1"/>
  <c r="AX93" i="1183"/>
  <c r="I93" i="1183"/>
  <c r="AS93" i="1183" s="1"/>
  <c r="AU93" i="1183"/>
  <c r="AT93" i="1183"/>
  <c r="AT267" i="1173"/>
  <c r="Y268" i="1173"/>
  <c r="AR267" i="1173"/>
  <c r="N268" i="1173"/>
  <c r="L268" i="1173"/>
  <c r="AJ268" i="1173"/>
  <c r="K268" i="1173"/>
  <c r="I268" i="1173" s="1"/>
  <c r="J268" i="1173"/>
  <c r="O268" i="1173"/>
  <c r="Q268" i="1173" s="1"/>
  <c r="P268" i="1173"/>
  <c r="AS267" i="1173"/>
  <c r="AU267" i="1173"/>
  <c r="AX267" i="1173"/>
  <c r="AV267" i="1173"/>
  <c r="AW267" i="1173"/>
  <c r="Q94" i="1183" l="1"/>
  <c r="AX94" i="1183" s="1"/>
  <c r="AV94" i="1183"/>
  <c r="AW94" i="1183"/>
  <c r="K95" i="1183"/>
  <c r="L95" i="1183"/>
  <c r="N95" i="1183"/>
  <c r="AR94" i="1183"/>
  <c r="J95" i="1183"/>
  <c r="AT95" i="1183" s="1"/>
  <c r="AJ95" i="1183"/>
  <c r="O95" i="1183"/>
  <c r="P95" i="1183"/>
  <c r="Y95" i="1183"/>
  <c r="AU94" i="1183"/>
  <c r="I94" i="1183"/>
  <c r="AS94" i="1183" s="1"/>
  <c r="Y269" i="1173"/>
  <c r="AR268" i="1173"/>
  <c r="AT268" i="1173"/>
  <c r="AJ269" i="1173"/>
  <c r="L269" i="1173"/>
  <c r="K269" i="1173"/>
  <c r="I269" i="1173" s="1"/>
  <c r="J269" i="1173"/>
  <c r="P269" i="1173"/>
  <c r="O269" i="1173"/>
  <c r="Q269" i="1173" s="1"/>
  <c r="N269" i="1173"/>
  <c r="AS268" i="1173"/>
  <c r="AU268" i="1173"/>
  <c r="AX268" i="1173"/>
  <c r="AW268" i="1173"/>
  <c r="AV268" i="1173"/>
  <c r="I95" i="1183" l="1"/>
  <c r="AS95" i="1183" s="1"/>
  <c r="AU95" i="1183"/>
  <c r="AW95" i="1183"/>
  <c r="Q95" i="1183"/>
  <c r="AX95" i="1183" s="1"/>
  <c r="AV95" i="1183"/>
  <c r="P96" i="1183"/>
  <c r="J96" i="1183"/>
  <c r="N96" i="1183"/>
  <c r="K96" i="1183"/>
  <c r="O96" i="1183"/>
  <c r="L96" i="1183"/>
  <c r="AR95" i="1183"/>
  <c r="AJ96" i="1183"/>
  <c r="Y96" i="1183"/>
  <c r="Y270" i="1173"/>
  <c r="AR269" i="1173"/>
  <c r="P270" i="1173"/>
  <c r="O270" i="1173"/>
  <c r="Q270" i="1173" s="1"/>
  <c r="N270" i="1173"/>
  <c r="AJ270" i="1173"/>
  <c r="J270" i="1173"/>
  <c r="L270" i="1173"/>
  <c r="K270" i="1173"/>
  <c r="I270" i="1173" s="1"/>
  <c r="AT269" i="1173"/>
  <c r="AS269" i="1173"/>
  <c r="AU269" i="1173"/>
  <c r="AW269" i="1173"/>
  <c r="AV269" i="1173"/>
  <c r="AX269" i="1173"/>
  <c r="AT96" i="1183" l="1"/>
  <c r="AU96" i="1183"/>
  <c r="I96" i="1183"/>
  <c r="AS96" i="1183" s="1"/>
  <c r="AV96" i="1183"/>
  <c r="Q96" i="1183"/>
  <c r="AX96" i="1183" s="1"/>
  <c r="AW96" i="1183"/>
  <c r="O97" i="1183"/>
  <c r="AJ97" i="1183"/>
  <c r="L97" i="1183"/>
  <c r="J97" i="1183"/>
  <c r="AT97" i="1183" s="1"/>
  <c r="N97" i="1183"/>
  <c r="K97" i="1183"/>
  <c r="P97" i="1183"/>
  <c r="AR96" i="1183"/>
  <c r="Y97" i="1183"/>
  <c r="AT270" i="1173"/>
  <c r="Y271" i="1173"/>
  <c r="AR270" i="1173"/>
  <c r="AJ271" i="1173"/>
  <c r="P271" i="1173"/>
  <c r="O271" i="1173"/>
  <c r="Q271" i="1173" s="1"/>
  <c r="N271" i="1173"/>
  <c r="L271" i="1173"/>
  <c r="K271" i="1173"/>
  <c r="I271" i="1173" s="1"/>
  <c r="J271" i="1173"/>
  <c r="AX270" i="1173"/>
  <c r="AS270" i="1173"/>
  <c r="AU270" i="1173"/>
  <c r="AW270" i="1173"/>
  <c r="AV270" i="1173"/>
  <c r="AW97" i="1183" l="1"/>
  <c r="Q97" i="1183"/>
  <c r="AX97" i="1183" s="1"/>
  <c r="AV97" i="1183"/>
  <c r="AU97" i="1183"/>
  <c r="I97" i="1183"/>
  <c r="AS97" i="1183" s="1"/>
  <c r="AJ98" i="1183"/>
  <c r="L98" i="1183"/>
  <c r="K98" i="1183"/>
  <c r="J98" i="1183"/>
  <c r="AT98" i="1183" s="1"/>
  <c r="O98" i="1183"/>
  <c r="N98" i="1183"/>
  <c r="AR97" i="1183"/>
  <c r="P98" i="1183"/>
  <c r="Y98" i="1183"/>
  <c r="Y272" i="1173"/>
  <c r="AR271" i="1173"/>
  <c r="AT271" i="1173"/>
  <c r="AJ272" i="1173"/>
  <c r="P272" i="1173"/>
  <c r="O272" i="1173"/>
  <c r="Q272" i="1173" s="1"/>
  <c r="N272" i="1173"/>
  <c r="L272" i="1173"/>
  <c r="K272" i="1173"/>
  <c r="I272" i="1173" s="1"/>
  <c r="J272" i="1173"/>
  <c r="AS271" i="1173"/>
  <c r="AU271" i="1173"/>
  <c r="AX271" i="1173"/>
  <c r="AW271" i="1173"/>
  <c r="AV271" i="1173"/>
  <c r="Q98" i="1183" l="1"/>
  <c r="AW98" i="1183"/>
  <c r="AV98" i="1183"/>
  <c r="K99" i="1183"/>
  <c r="J99" i="1183"/>
  <c r="AT99" i="1183" s="1"/>
  <c r="AR98" i="1183"/>
  <c r="AJ99" i="1183"/>
  <c r="P99" i="1183"/>
  <c r="N99" i="1183"/>
  <c r="O99" i="1183"/>
  <c r="L99" i="1183"/>
  <c r="Y99" i="1183"/>
  <c r="AU98" i="1183"/>
  <c r="I98" i="1183"/>
  <c r="AS98" i="1183" s="1"/>
  <c r="AX98" i="1183"/>
  <c r="Y273" i="1173"/>
  <c r="AR272" i="1173"/>
  <c r="AJ273" i="1173"/>
  <c r="J273" i="1173"/>
  <c r="P273" i="1173"/>
  <c r="N273" i="1173"/>
  <c r="O273" i="1173"/>
  <c r="Q273" i="1173" s="1"/>
  <c r="L273" i="1173"/>
  <c r="K273" i="1173"/>
  <c r="I273" i="1173" s="1"/>
  <c r="AS272" i="1173"/>
  <c r="AU272" i="1173"/>
  <c r="AW272" i="1173"/>
  <c r="AX272" i="1173"/>
  <c r="AV272" i="1173"/>
  <c r="AT272" i="1173"/>
  <c r="Q99" i="1183" l="1"/>
  <c r="AW99" i="1183"/>
  <c r="AV99" i="1183"/>
  <c r="AX99" i="1183"/>
  <c r="I99" i="1183"/>
  <c r="AS99" i="1183" s="1"/>
  <c r="AU99" i="1183"/>
  <c r="L100" i="1183"/>
  <c r="J100" i="1183"/>
  <c r="AT100" i="1183" s="1"/>
  <c r="O100" i="1183"/>
  <c r="AR99" i="1183"/>
  <c r="AJ100" i="1183"/>
  <c r="Y100" i="1183"/>
  <c r="P100" i="1183"/>
  <c r="N100" i="1183"/>
  <c r="K100" i="1183"/>
  <c r="Y274" i="1173"/>
  <c r="AR273" i="1173"/>
  <c r="N274" i="1173"/>
  <c r="L274" i="1173"/>
  <c r="AJ274" i="1173"/>
  <c r="K274" i="1173"/>
  <c r="I274" i="1173" s="1"/>
  <c r="J274" i="1173"/>
  <c r="O274" i="1173"/>
  <c r="Q274" i="1173" s="1"/>
  <c r="P274" i="1173"/>
  <c r="AT273" i="1173"/>
  <c r="AS273" i="1173"/>
  <c r="AU273" i="1173"/>
  <c r="AX273" i="1173"/>
  <c r="AW273" i="1173"/>
  <c r="AV273" i="1173"/>
  <c r="L101" i="1183" l="1"/>
  <c r="O101" i="1183"/>
  <c r="AR100" i="1183"/>
  <c r="P101" i="1183"/>
  <c r="J101" i="1183"/>
  <c r="N101" i="1183"/>
  <c r="Y101" i="1183"/>
  <c r="K101" i="1183"/>
  <c r="AJ101" i="1183"/>
  <c r="Q100" i="1183"/>
  <c r="AX100" i="1183" s="1"/>
  <c r="AV100" i="1183"/>
  <c r="AW100" i="1183"/>
  <c r="AU100" i="1183"/>
  <c r="I100" i="1183"/>
  <c r="AS100" i="1183" s="1"/>
  <c r="AT274" i="1173"/>
  <c r="Y275" i="1173"/>
  <c r="AR274" i="1173"/>
  <c r="AJ275" i="1173"/>
  <c r="J275" i="1173"/>
  <c r="P275" i="1173"/>
  <c r="O275" i="1173"/>
  <c r="Q275" i="1173" s="1"/>
  <c r="N275" i="1173"/>
  <c r="L275" i="1173"/>
  <c r="K275" i="1173"/>
  <c r="I275" i="1173" s="1"/>
  <c r="AV274" i="1173"/>
  <c r="AW274" i="1173"/>
  <c r="AX274" i="1173"/>
  <c r="AS274" i="1173"/>
  <c r="AU274" i="1173"/>
  <c r="I101" i="1183" l="1"/>
  <c r="AS101" i="1183" s="1"/>
  <c r="AU101" i="1183"/>
  <c r="AT101" i="1183"/>
  <c r="Y102" i="1183"/>
  <c r="O102" i="1183"/>
  <c r="J102" i="1183"/>
  <c r="AT102" i="1183" s="1"/>
  <c r="K102" i="1183"/>
  <c r="AJ102" i="1183"/>
  <c r="P102" i="1183"/>
  <c r="L102" i="1183"/>
  <c r="AR101" i="1183"/>
  <c r="N102" i="1183"/>
  <c r="AV101" i="1183"/>
  <c r="AW101" i="1183"/>
  <c r="Q101" i="1183"/>
  <c r="AX101" i="1183"/>
  <c r="Y276" i="1173"/>
  <c r="AR275" i="1173"/>
  <c r="P276" i="1173"/>
  <c r="O276" i="1173"/>
  <c r="Q276" i="1173" s="1"/>
  <c r="AJ276" i="1173"/>
  <c r="J276" i="1173"/>
  <c r="N276" i="1173"/>
  <c r="K276" i="1173"/>
  <c r="I276" i="1173" s="1"/>
  <c r="L276" i="1173"/>
  <c r="AT275" i="1173"/>
  <c r="AS275" i="1173"/>
  <c r="AU275" i="1173"/>
  <c r="AV275" i="1173"/>
  <c r="AW275" i="1173"/>
  <c r="AX275" i="1173"/>
  <c r="AW102" i="1183" l="1"/>
  <c r="Q102" i="1183"/>
  <c r="AX102" i="1183" s="1"/>
  <c r="AV102" i="1183"/>
  <c r="O103" i="1183"/>
  <c r="AR102" i="1183"/>
  <c r="P103" i="1183"/>
  <c r="AJ103" i="1183"/>
  <c r="K103" i="1183"/>
  <c r="L103" i="1183"/>
  <c r="N103" i="1183"/>
  <c r="J103" i="1183"/>
  <c r="AT103" i="1183" s="1"/>
  <c r="Y103" i="1183"/>
  <c r="AU102" i="1183"/>
  <c r="I102" i="1183"/>
  <c r="AS102" i="1183" s="1"/>
  <c r="Y277" i="1173"/>
  <c r="AR276" i="1173"/>
  <c r="AJ277" i="1173"/>
  <c r="N277" i="1173"/>
  <c r="L277" i="1173"/>
  <c r="K277" i="1173"/>
  <c r="I277" i="1173" s="1"/>
  <c r="J277" i="1173"/>
  <c r="P277" i="1173"/>
  <c r="O277" i="1173"/>
  <c r="Q277" i="1173" s="1"/>
  <c r="AS276" i="1173"/>
  <c r="AU276" i="1173"/>
  <c r="AT276" i="1173"/>
  <c r="AX276" i="1173"/>
  <c r="AW276" i="1173"/>
  <c r="AV276" i="1173"/>
  <c r="AU103" i="1183" l="1"/>
  <c r="I103" i="1183"/>
  <c r="AS103" i="1183" s="1"/>
  <c r="L104" i="1183"/>
  <c r="J104" i="1183"/>
  <c r="Y104" i="1183"/>
  <c r="N104" i="1183"/>
  <c r="O104" i="1183"/>
  <c r="AR103" i="1183"/>
  <c r="P104" i="1183"/>
  <c r="K104" i="1183"/>
  <c r="AJ104" i="1183"/>
  <c r="AW103" i="1183"/>
  <c r="AV103" i="1183"/>
  <c r="Q103" i="1183"/>
  <c r="AX103" i="1183" s="1"/>
  <c r="Y278" i="1173"/>
  <c r="AR277" i="1173"/>
  <c r="AJ278" i="1173"/>
  <c r="P278" i="1173"/>
  <c r="O278" i="1173"/>
  <c r="Q278" i="1173" s="1"/>
  <c r="N278" i="1173"/>
  <c r="L278" i="1173"/>
  <c r="K278" i="1173"/>
  <c r="I278" i="1173" s="1"/>
  <c r="J278" i="1173"/>
  <c r="AS277" i="1173"/>
  <c r="AU277" i="1173"/>
  <c r="AV277" i="1173"/>
  <c r="AW277" i="1173"/>
  <c r="AX277" i="1173"/>
  <c r="AT277" i="1173"/>
  <c r="AV104" i="1183" l="1"/>
  <c r="AW104" i="1183"/>
  <c r="Q104" i="1183"/>
  <c r="AX104" i="1183"/>
  <c r="AT104" i="1183"/>
  <c r="AU104" i="1183"/>
  <c r="I104" i="1183"/>
  <c r="AS104" i="1183" s="1"/>
  <c r="N105" i="1183"/>
  <c r="K105" i="1183"/>
  <c r="P105" i="1183"/>
  <c r="AR104" i="1183"/>
  <c r="L105" i="1183"/>
  <c r="J105" i="1183"/>
  <c r="O105" i="1183"/>
  <c r="AJ105" i="1183"/>
  <c r="Y105" i="1183"/>
  <c r="Y279" i="1173"/>
  <c r="AR278" i="1173"/>
  <c r="AJ279" i="1173"/>
  <c r="J279" i="1173"/>
  <c r="P279" i="1173"/>
  <c r="N279" i="1173"/>
  <c r="O279" i="1173"/>
  <c r="Q279" i="1173" s="1"/>
  <c r="K279" i="1173"/>
  <c r="I279" i="1173" s="1"/>
  <c r="L279" i="1173"/>
  <c r="AS278" i="1173"/>
  <c r="AU278" i="1173"/>
  <c r="AW278" i="1173"/>
  <c r="AV278" i="1173"/>
  <c r="AX278" i="1173"/>
  <c r="AT278" i="1173"/>
  <c r="I105" i="1183" l="1"/>
  <c r="AS105" i="1183" s="1"/>
  <c r="AU105" i="1183"/>
  <c r="K106" i="1183"/>
  <c r="AR105" i="1183"/>
  <c r="O106" i="1183"/>
  <c r="N106" i="1183"/>
  <c r="L106" i="1183"/>
  <c r="J106" i="1183"/>
  <c r="AT106" i="1183" s="1"/>
  <c r="P106" i="1183"/>
  <c r="Y106" i="1183"/>
  <c r="AJ106" i="1183"/>
  <c r="Q105" i="1183"/>
  <c r="AX105" i="1183" s="1"/>
  <c r="AW105" i="1183"/>
  <c r="AV105" i="1183"/>
  <c r="AT105" i="1183"/>
  <c r="Y280" i="1173"/>
  <c r="AR279" i="1173"/>
  <c r="N280" i="1173"/>
  <c r="L280" i="1173"/>
  <c r="AJ280" i="1173"/>
  <c r="K280" i="1173"/>
  <c r="I280" i="1173" s="1"/>
  <c r="J280" i="1173"/>
  <c r="O280" i="1173"/>
  <c r="Q280" i="1173" s="1"/>
  <c r="P280" i="1173"/>
  <c r="AV279" i="1173"/>
  <c r="AW279" i="1173"/>
  <c r="AS279" i="1173"/>
  <c r="AU279" i="1173"/>
  <c r="AX279" i="1173"/>
  <c r="AT279" i="1173"/>
  <c r="AJ107" i="1183" l="1"/>
  <c r="L107" i="1183"/>
  <c r="O107" i="1183"/>
  <c r="N107" i="1183"/>
  <c r="K107" i="1183"/>
  <c r="AR106" i="1183"/>
  <c r="P107" i="1183"/>
  <c r="J107" i="1183"/>
  <c r="AT107" i="1183" s="1"/>
  <c r="Y107" i="1183"/>
  <c r="I106" i="1183"/>
  <c r="AS106" i="1183" s="1"/>
  <c r="AU106" i="1183"/>
  <c r="AV106" i="1183"/>
  <c r="AW106" i="1183"/>
  <c r="Q106" i="1183"/>
  <c r="AX106" i="1183"/>
  <c r="AT280" i="1173"/>
  <c r="Y281" i="1173"/>
  <c r="AR280" i="1173"/>
  <c r="AJ281" i="1173"/>
  <c r="P281" i="1173"/>
  <c r="O281" i="1173"/>
  <c r="Q281" i="1173" s="1"/>
  <c r="N281" i="1173"/>
  <c r="L281" i="1173"/>
  <c r="K281" i="1173"/>
  <c r="I281" i="1173" s="1"/>
  <c r="J281" i="1173"/>
  <c r="AV280" i="1173"/>
  <c r="AW280" i="1173"/>
  <c r="AX280" i="1173"/>
  <c r="AS280" i="1173"/>
  <c r="AU280" i="1173"/>
  <c r="Q107" i="1183" l="1"/>
  <c r="AW107" i="1183"/>
  <c r="AV107" i="1183"/>
  <c r="AX107" i="1183"/>
  <c r="P108" i="1183"/>
  <c r="L108" i="1183"/>
  <c r="J108" i="1183"/>
  <c r="AT108" i="1183" s="1"/>
  <c r="O108" i="1183"/>
  <c r="N108" i="1183"/>
  <c r="Y108" i="1183"/>
  <c r="AR107" i="1183"/>
  <c r="AJ108" i="1183"/>
  <c r="K108" i="1183"/>
  <c r="I107" i="1183"/>
  <c r="AS107" i="1183" s="1"/>
  <c r="AU107" i="1183"/>
  <c r="Y282" i="1173"/>
  <c r="AR281" i="1173"/>
  <c r="P282" i="1173"/>
  <c r="O282" i="1173"/>
  <c r="Q282" i="1173" s="1"/>
  <c r="AJ282" i="1173"/>
  <c r="J282" i="1173"/>
  <c r="K282" i="1173"/>
  <c r="I282" i="1173" s="1"/>
  <c r="L282" i="1173"/>
  <c r="N282" i="1173"/>
  <c r="AV281" i="1173"/>
  <c r="AW281" i="1173"/>
  <c r="AX281" i="1173"/>
  <c r="AS281" i="1173"/>
  <c r="AU281" i="1173"/>
  <c r="AT281" i="1173"/>
  <c r="J109" i="1183" l="1"/>
  <c r="AR108" i="1183"/>
  <c r="AJ109" i="1183"/>
  <c r="P109" i="1183"/>
  <c r="L109" i="1183"/>
  <c r="N109" i="1183"/>
  <c r="O109" i="1183"/>
  <c r="K109" i="1183"/>
  <c r="Y109" i="1183"/>
  <c r="AX108" i="1183"/>
  <c r="AV108" i="1183"/>
  <c r="AW108" i="1183"/>
  <c r="Q108" i="1183"/>
  <c r="I108" i="1183"/>
  <c r="AS108" i="1183" s="1"/>
  <c r="AU108" i="1183"/>
  <c r="Y283" i="1173"/>
  <c r="AR282" i="1173"/>
  <c r="AT282" i="1173"/>
  <c r="AJ283" i="1173"/>
  <c r="J283" i="1173"/>
  <c r="P283" i="1173"/>
  <c r="O283" i="1173"/>
  <c r="Q283" i="1173" s="1"/>
  <c r="N283" i="1173"/>
  <c r="L283" i="1173"/>
  <c r="K283" i="1173"/>
  <c r="I283" i="1173" s="1"/>
  <c r="AW282" i="1173"/>
  <c r="AV282" i="1173"/>
  <c r="AX282" i="1173"/>
  <c r="AS282" i="1173"/>
  <c r="AU282" i="1173"/>
  <c r="I109" i="1183" l="1"/>
  <c r="AS109" i="1183" s="1"/>
  <c r="AU109" i="1183"/>
  <c r="N110" i="1183"/>
  <c r="K110" i="1183"/>
  <c r="J110" i="1183"/>
  <c r="AT110" i="1183" s="1"/>
  <c r="AJ110" i="1183"/>
  <c r="O110" i="1183"/>
  <c r="Y110" i="1183"/>
  <c r="P110" i="1183"/>
  <c r="L110" i="1183"/>
  <c r="AR109" i="1183"/>
  <c r="AW109" i="1183"/>
  <c r="Q109" i="1183"/>
  <c r="AX109" i="1183" s="1"/>
  <c r="AV109" i="1183"/>
  <c r="AT109" i="1183"/>
  <c r="Y284" i="1173"/>
  <c r="AR283" i="1173"/>
  <c r="AJ284" i="1173"/>
  <c r="O284" i="1173"/>
  <c r="Q284" i="1173" s="1"/>
  <c r="N284" i="1173"/>
  <c r="L284" i="1173"/>
  <c r="K284" i="1173"/>
  <c r="I284" i="1173" s="1"/>
  <c r="J284" i="1173"/>
  <c r="AT284" i="1173" s="1"/>
  <c r="P284" i="1173"/>
  <c r="AT283" i="1173"/>
  <c r="AX283" i="1173"/>
  <c r="AW283" i="1173"/>
  <c r="AV283" i="1173"/>
  <c r="AS283" i="1173"/>
  <c r="AU283" i="1173"/>
  <c r="I110" i="1183" l="1"/>
  <c r="AS110" i="1183" s="1"/>
  <c r="AU110" i="1183"/>
  <c r="J111" i="1183"/>
  <c r="P111" i="1183"/>
  <c r="L111" i="1183"/>
  <c r="AR110" i="1183"/>
  <c r="Y111" i="1183"/>
  <c r="N111" i="1183"/>
  <c r="O111" i="1183"/>
  <c r="AJ111" i="1183"/>
  <c r="K111" i="1183"/>
  <c r="AW110" i="1183"/>
  <c r="AV110" i="1183"/>
  <c r="Q110" i="1183"/>
  <c r="AX110" i="1183" s="1"/>
  <c r="Y285" i="1173"/>
  <c r="AR284" i="1173"/>
  <c r="AJ285" i="1173"/>
  <c r="J285" i="1173"/>
  <c r="P285" i="1173"/>
  <c r="N285" i="1173"/>
  <c r="O285" i="1173"/>
  <c r="Q285" i="1173" s="1"/>
  <c r="L285" i="1173"/>
  <c r="K285" i="1173"/>
  <c r="I285" i="1173" s="1"/>
  <c r="AX284" i="1173"/>
  <c r="AS284" i="1173"/>
  <c r="AU284" i="1173"/>
  <c r="AV284" i="1173"/>
  <c r="AW284" i="1173"/>
  <c r="AU111" i="1183" l="1"/>
  <c r="I111" i="1183"/>
  <c r="AS111" i="1183" s="1"/>
  <c r="AW111" i="1183"/>
  <c r="Q111" i="1183"/>
  <c r="AX111" i="1183" s="1"/>
  <c r="AV111" i="1183"/>
  <c r="AT111" i="1183"/>
  <c r="Y112" i="1183"/>
  <c r="N112" i="1183"/>
  <c r="AJ112" i="1183"/>
  <c r="K112" i="1183"/>
  <c r="P112" i="1183"/>
  <c r="L112" i="1183"/>
  <c r="O112" i="1183"/>
  <c r="J112" i="1183"/>
  <c r="AR111" i="1183"/>
  <c r="AT285" i="1173"/>
  <c r="Y286" i="1173"/>
  <c r="AR285" i="1173"/>
  <c r="AJ286" i="1173"/>
  <c r="O286" i="1173"/>
  <c r="Q286" i="1173" s="1"/>
  <c r="N286" i="1173"/>
  <c r="L286" i="1173"/>
  <c r="K286" i="1173"/>
  <c r="I286" i="1173" s="1"/>
  <c r="J286" i="1173"/>
  <c r="P286" i="1173"/>
  <c r="AX285" i="1173"/>
  <c r="AW285" i="1173"/>
  <c r="AV285" i="1173"/>
  <c r="AS285" i="1173"/>
  <c r="AU285" i="1173"/>
  <c r="P113" i="1183" l="1"/>
  <c r="O113" i="1183"/>
  <c r="L113" i="1183"/>
  <c r="N113" i="1183"/>
  <c r="AJ113" i="1183"/>
  <c r="K113" i="1183"/>
  <c r="AR112" i="1183"/>
  <c r="Y113" i="1183"/>
  <c r="J113" i="1183"/>
  <c r="AT113" i="1183" s="1"/>
  <c r="I112" i="1183"/>
  <c r="AS112" i="1183" s="1"/>
  <c r="AU112" i="1183"/>
  <c r="AT112" i="1183"/>
  <c r="Q112" i="1183"/>
  <c r="AX112" i="1183" s="1"/>
  <c r="AW112" i="1183"/>
  <c r="AV112" i="1183"/>
  <c r="AT286" i="1173"/>
  <c r="Y287" i="1173"/>
  <c r="AR286" i="1173"/>
  <c r="AJ287" i="1173"/>
  <c r="K287" i="1173"/>
  <c r="I287" i="1173" s="1"/>
  <c r="J287" i="1173"/>
  <c r="AT287" i="1173" s="1"/>
  <c r="P287" i="1173"/>
  <c r="O287" i="1173"/>
  <c r="Q287" i="1173" s="1"/>
  <c r="N287" i="1173"/>
  <c r="L287" i="1173"/>
  <c r="AW286" i="1173"/>
  <c r="AV286" i="1173"/>
  <c r="AX286" i="1173"/>
  <c r="AS286" i="1173"/>
  <c r="AU286" i="1173"/>
  <c r="I113" i="1183" l="1"/>
  <c r="AS113" i="1183" s="1"/>
  <c r="AU113" i="1183"/>
  <c r="J114" i="1183"/>
  <c r="AR113" i="1183"/>
  <c r="N114" i="1183"/>
  <c r="K114" i="1183"/>
  <c r="Y114" i="1183"/>
  <c r="AJ114" i="1183"/>
  <c r="P114" i="1183"/>
  <c r="O114" i="1183"/>
  <c r="L114" i="1183"/>
  <c r="AW113" i="1183"/>
  <c r="AV113" i="1183"/>
  <c r="Q113" i="1183"/>
  <c r="AX113" i="1183" s="1"/>
  <c r="Y288" i="1173"/>
  <c r="AR287" i="1173"/>
  <c r="AJ288" i="1173"/>
  <c r="N288" i="1173"/>
  <c r="L288" i="1173"/>
  <c r="J288" i="1173"/>
  <c r="K288" i="1173"/>
  <c r="I288" i="1173" s="1"/>
  <c r="P288" i="1173"/>
  <c r="O288" i="1173"/>
  <c r="Q288" i="1173" s="1"/>
  <c r="AW287" i="1173"/>
  <c r="AV287" i="1173"/>
  <c r="AS287" i="1173"/>
  <c r="AU287" i="1173"/>
  <c r="AX287" i="1173"/>
  <c r="I114" i="1183" l="1"/>
  <c r="AS114" i="1183" s="1"/>
  <c r="AU114" i="1183"/>
  <c r="AW114" i="1183"/>
  <c r="AV114" i="1183"/>
  <c r="Q114" i="1183"/>
  <c r="AX114" i="1183" s="1"/>
  <c r="AT114" i="1183"/>
  <c r="P115" i="1183"/>
  <c r="N115" i="1183"/>
  <c r="J115" i="1183"/>
  <c r="AT115" i="1183" s="1"/>
  <c r="K115" i="1183"/>
  <c r="Y115" i="1183"/>
  <c r="L115" i="1183"/>
  <c r="O115" i="1183"/>
  <c r="AR114" i="1183"/>
  <c r="AJ115" i="1183"/>
  <c r="AT288" i="1173"/>
  <c r="Y289" i="1173"/>
  <c r="AR288" i="1173"/>
  <c r="O289" i="1173"/>
  <c r="Q289" i="1173" s="1"/>
  <c r="N289" i="1173"/>
  <c r="L289" i="1173"/>
  <c r="K289" i="1173"/>
  <c r="I289" i="1173" s="1"/>
  <c r="J289" i="1173"/>
  <c r="AT289" i="1173" s="1"/>
  <c r="AJ289" i="1173"/>
  <c r="P289" i="1173"/>
  <c r="AS288" i="1173"/>
  <c r="AU288" i="1173"/>
  <c r="AX288" i="1173"/>
  <c r="AW288" i="1173"/>
  <c r="AV288" i="1173"/>
  <c r="L116" i="1183" l="1"/>
  <c r="J116" i="1183"/>
  <c r="O116" i="1183"/>
  <c r="K116" i="1183"/>
  <c r="N116" i="1183"/>
  <c r="AR115" i="1183"/>
  <c r="P116" i="1183"/>
  <c r="AJ116" i="1183"/>
  <c r="Y116" i="1183"/>
  <c r="AU115" i="1183"/>
  <c r="I115" i="1183"/>
  <c r="AS115" i="1183" s="1"/>
  <c r="AV115" i="1183"/>
  <c r="Q115" i="1183"/>
  <c r="AX115" i="1183" s="1"/>
  <c r="AW115" i="1183"/>
  <c r="Y290" i="1173"/>
  <c r="AR289" i="1173"/>
  <c r="AJ290" i="1173"/>
  <c r="O290" i="1173"/>
  <c r="Q290" i="1173" s="1"/>
  <c r="P290" i="1173"/>
  <c r="N290" i="1173"/>
  <c r="L290" i="1173"/>
  <c r="K290" i="1173"/>
  <c r="I290" i="1173" s="1"/>
  <c r="J290" i="1173"/>
  <c r="AX289" i="1173"/>
  <c r="AV289" i="1173"/>
  <c r="AW289" i="1173"/>
  <c r="AS289" i="1173"/>
  <c r="AU289" i="1173"/>
  <c r="N117" i="1183" l="1"/>
  <c r="AJ117" i="1183"/>
  <c r="O117" i="1183"/>
  <c r="AR116" i="1183"/>
  <c r="L117" i="1183"/>
  <c r="K117" i="1183"/>
  <c r="J117" i="1183"/>
  <c r="AT117" i="1183" s="1"/>
  <c r="P117" i="1183"/>
  <c r="Y117" i="1183"/>
  <c r="I116" i="1183"/>
  <c r="AS116" i="1183" s="1"/>
  <c r="AU116" i="1183"/>
  <c r="Q116" i="1183"/>
  <c r="AX116" i="1183" s="1"/>
  <c r="AV116" i="1183"/>
  <c r="AW116" i="1183"/>
  <c r="AT116" i="1183"/>
  <c r="Y291" i="1173"/>
  <c r="AR290" i="1173"/>
  <c r="AT290" i="1173"/>
  <c r="AJ291" i="1173"/>
  <c r="K291" i="1173"/>
  <c r="I291" i="1173" s="1"/>
  <c r="O291" i="1173"/>
  <c r="Q291" i="1173" s="1"/>
  <c r="N291" i="1173"/>
  <c r="L291" i="1173"/>
  <c r="J291" i="1173"/>
  <c r="P291" i="1173"/>
  <c r="AS290" i="1173"/>
  <c r="AU290" i="1173"/>
  <c r="AX290" i="1173"/>
  <c r="AW290" i="1173"/>
  <c r="AV290" i="1173"/>
  <c r="J118" i="1183" l="1"/>
  <c r="O118" i="1183"/>
  <c r="P118" i="1183"/>
  <c r="N118" i="1183"/>
  <c r="L118" i="1183"/>
  <c r="K118" i="1183"/>
  <c r="AR117" i="1183"/>
  <c r="AJ118" i="1183"/>
  <c r="Y118" i="1183"/>
  <c r="I117" i="1183"/>
  <c r="AS117" i="1183" s="1"/>
  <c r="AU117" i="1183"/>
  <c r="AW117" i="1183"/>
  <c r="Q117" i="1183"/>
  <c r="AX117" i="1183" s="1"/>
  <c r="AV117" i="1183"/>
  <c r="Y292" i="1173"/>
  <c r="AR291" i="1173"/>
  <c r="AJ292" i="1173"/>
  <c r="O292" i="1173"/>
  <c r="Q292" i="1173" s="1"/>
  <c r="J292" i="1173"/>
  <c r="K292" i="1173"/>
  <c r="I292" i="1173" s="1"/>
  <c r="N292" i="1173"/>
  <c r="P292" i="1173"/>
  <c r="L292" i="1173"/>
  <c r="AS291" i="1173"/>
  <c r="AU291" i="1173"/>
  <c r="AX291" i="1173"/>
  <c r="AW291" i="1173"/>
  <c r="AV291" i="1173"/>
  <c r="AT291" i="1173"/>
  <c r="Q118" i="1183" l="1"/>
  <c r="AX118" i="1183" s="1"/>
  <c r="AV118" i="1183"/>
  <c r="AW118" i="1183"/>
  <c r="AJ119" i="1183"/>
  <c r="K119" i="1183"/>
  <c r="P119" i="1183"/>
  <c r="O119" i="1183"/>
  <c r="J119" i="1183"/>
  <c r="AT119" i="1183" s="1"/>
  <c r="N119" i="1183"/>
  <c r="L119" i="1183"/>
  <c r="AR118" i="1183"/>
  <c r="Y119" i="1183"/>
  <c r="AU118" i="1183"/>
  <c r="I118" i="1183"/>
  <c r="AS118" i="1183" s="1"/>
  <c r="AT118" i="1183"/>
  <c r="AT292" i="1173"/>
  <c r="Y293" i="1173"/>
  <c r="AR292" i="1173"/>
  <c r="AJ293" i="1173"/>
  <c r="K293" i="1173"/>
  <c r="I293" i="1173" s="1"/>
  <c r="J293" i="1173"/>
  <c r="O293" i="1173"/>
  <c r="Q293" i="1173" s="1"/>
  <c r="N293" i="1173"/>
  <c r="P293" i="1173"/>
  <c r="L293" i="1173"/>
  <c r="AX292" i="1173"/>
  <c r="AW292" i="1173"/>
  <c r="AV292" i="1173"/>
  <c r="AS292" i="1173"/>
  <c r="AU292" i="1173"/>
  <c r="Q119" i="1183" l="1"/>
  <c r="AX119" i="1183" s="1"/>
  <c r="AV119" i="1183"/>
  <c r="AW119" i="1183"/>
  <c r="AU119" i="1183"/>
  <c r="I119" i="1183"/>
  <c r="AS119" i="1183" s="1"/>
  <c r="AJ120" i="1183"/>
  <c r="O120" i="1183"/>
  <c r="P120" i="1183"/>
  <c r="N120" i="1183"/>
  <c r="J120" i="1183"/>
  <c r="AT120" i="1183" s="1"/>
  <c r="L120" i="1183"/>
  <c r="K120" i="1183"/>
  <c r="AR119" i="1183"/>
  <c r="Y120" i="1183"/>
  <c r="Y294" i="1173"/>
  <c r="AR293" i="1173"/>
  <c r="AJ294" i="1173"/>
  <c r="O294" i="1173"/>
  <c r="Q294" i="1173" s="1"/>
  <c r="N294" i="1173"/>
  <c r="L294" i="1173"/>
  <c r="J294" i="1173"/>
  <c r="P294" i="1173"/>
  <c r="K294" i="1173"/>
  <c r="I294" i="1173" s="1"/>
  <c r="AS293" i="1173"/>
  <c r="AU293" i="1173"/>
  <c r="AT293" i="1173"/>
  <c r="AW293" i="1173"/>
  <c r="AV293" i="1173"/>
  <c r="AX293" i="1173"/>
  <c r="AU120" i="1183" l="1"/>
  <c r="I120" i="1183"/>
  <c r="AS120" i="1183" s="1"/>
  <c r="AW120" i="1183"/>
  <c r="AV120" i="1183"/>
  <c r="Q120" i="1183"/>
  <c r="AX120" i="1183" s="1"/>
  <c r="N121" i="1183"/>
  <c r="J121" i="1183"/>
  <c r="L121" i="1183"/>
  <c r="K121" i="1183"/>
  <c r="P121" i="1183"/>
  <c r="AR120" i="1183"/>
  <c r="AJ121" i="1183"/>
  <c r="O121" i="1183"/>
  <c r="Y121" i="1183"/>
  <c r="AT294" i="1173"/>
  <c r="Y295" i="1173"/>
  <c r="AR294" i="1173"/>
  <c r="AJ295" i="1173"/>
  <c r="L295" i="1173"/>
  <c r="J295" i="1173"/>
  <c r="N295" i="1173"/>
  <c r="K295" i="1173"/>
  <c r="I295" i="1173" s="1"/>
  <c r="O295" i="1173"/>
  <c r="Q295" i="1173" s="1"/>
  <c r="P295" i="1173"/>
  <c r="AX294" i="1173"/>
  <c r="AW294" i="1173"/>
  <c r="AV294" i="1173"/>
  <c r="AS294" i="1173"/>
  <c r="AU294" i="1173"/>
  <c r="AT121" i="1183" l="1"/>
  <c r="AW121" i="1183"/>
  <c r="AV121" i="1183"/>
  <c r="Q121" i="1183"/>
  <c r="AX121" i="1183" s="1"/>
  <c r="I121" i="1183"/>
  <c r="AS121" i="1183" s="1"/>
  <c r="AU121" i="1183"/>
  <c r="AJ122" i="1183"/>
  <c r="K122" i="1183"/>
  <c r="L122" i="1183"/>
  <c r="AR121" i="1183"/>
  <c r="P122" i="1183"/>
  <c r="J122" i="1183"/>
  <c r="AT122" i="1183" s="1"/>
  <c r="O122" i="1183"/>
  <c r="N122" i="1183"/>
  <c r="Y122" i="1183"/>
  <c r="AT295" i="1173"/>
  <c r="Y296" i="1173"/>
  <c r="AR295" i="1173"/>
  <c r="J296" i="1173"/>
  <c r="AJ296" i="1173"/>
  <c r="K296" i="1173"/>
  <c r="I296" i="1173" s="1"/>
  <c r="N296" i="1173"/>
  <c r="L296" i="1173"/>
  <c r="O296" i="1173"/>
  <c r="Q296" i="1173" s="1"/>
  <c r="P296" i="1173"/>
  <c r="AX295" i="1173"/>
  <c r="AS295" i="1173"/>
  <c r="AU295" i="1173"/>
  <c r="AV295" i="1173"/>
  <c r="AW295" i="1173"/>
  <c r="I122" i="1183" l="1"/>
  <c r="AS122" i="1183" s="1"/>
  <c r="AU122" i="1183"/>
  <c r="L123" i="1183"/>
  <c r="J123" i="1183"/>
  <c r="K123" i="1183"/>
  <c r="P123" i="1183"/>
  <c r="O123" i="1183"/>
  <c r="N123" i="1183"/>
  <c r="Y123" i="1183"/>
  <c r="AR122" i="1183"/>
  <c r="AJ123" i="1183"/>
  <c r="AV122" i="1183"/>
  <c r="Q122" i="1183"/>
  <c r="AX122" i="1183" s="1"/>
  <c r="AW122" i="1183"/>
  <c r="AT296" i="1173"/>
  <c r="Y297" i="1173"/>
  <c r="AR296" i="1173"/>
  <c r="AJ297" i="1173"/>
  <c r="K297" i="1173"/>
  <c r="I297" i="1173" s="1"/>
  <c r="P297" i="1173"/>
  <c r="L297" i="1173"/>
  <c r="J297" i="1173"/>
  <c r="AT297" i="1173" s="1"/>
  <c r="O297" i="1173"/>
  <c r="Q297" i="1173" s="1"/>
  <c r="N297" i="1173"/>
  <c r="AW296" i="1173"/>
  <c r="AV296" i="1173"/>
  <c r="AX296" i="1173"/>
  <c r="AS296" i="1173"/>
  <c r="AU296" i="1173"/>
  <c r="P124" i="1183" l="1"/>
  <c r="L124" i="1183"/>
  <c r="AR123" i="1183"/>
  <c r="N124" i="1183"/>
  <c r="AJ124" i="1183"/>
  <c r="J124" i="1183"/>
  <c r="AT124" i="1183" s="1"/>
  <c r="K124" i="1183"/>
  <c r="O124" i="1183"/>
  <c r="Y124" i="1183"/>
  <c r="I123" i="1183"/>
  <c r="AS123" i="1183" s="1"/>
  <c r="AU123" i="1183"/>
  <c r="AT123" i="1183"/>
  <c r="AV123" i="1183"/>
  <c r="Q123" i="1183"/>
  <c r="AX123" i="1183" s="1"/>
  <c r="AW123" i="1183"/>
  <c r="Y298" i="1173"/>
  <c r="AR297" i="1173"/>
  <c r="AJ298" i="1173"/>
  <c r="P298" i="1173"/>
  <c r="O298" i="1173"/>
  <c r="Q298" i="1173" s="1"/>
  <c r="N298" i="1173"/>
  <c r="L298" i="1173"/>
  <c r="K298" i="1173"/>
  <c r="I298" i="1173" s="1"/>
  <c r="J298" i="1173"/>
  <c r="AW297" i="1173"/>
  <c r="AV297" i="1173"/>
  <c r="AX297" i="1173"/>
  <c r="AS297" i="1173"/>
  <c r="AU297" i="1173"/>
  <c r="L125" i="1183" l="1"/>
  <c r="AJ125" i="1183"/>
  <c r="K125" i="1183"/>
  <c r="P125" i="1183"/>
  <c r="N125" i="1183"/>
  <c r="Y125" i="1183"/>
  <c r="J125" i="1183"/>
  <c r="AT125" i="1183" s="1"/>
  <c r="AR124" i="1183"/>
  <c r="O125" i="1183"/>
  <c r="I124" i="1183"/>
  <c r="AS124" i="1183" s="1"/>
  <c r="AU124" i="1183"/>
  <c r="Q124" i="1183"/>
  <c r="AX124" i="1183" s="1"/>
  <c r="AW124" i="1183"/>
  <c r="AV124" i="1183"/>
  <c r="Y299" i="1173"/>
  <c r="AR298" i="1173"/>
  <c r="AJ299" i="1173"/>
  <c r="O299" i="1173"/>
  <c r="Q299" i="1173" s="1"/>
  <c r="L299" i="1173"/>
  <c r="K299" i="1173"/>
  <c r="I299" i="1173" s="1"/>
  <c r="J299" i="1173"/>
  <c r="AT299" i="1173" s="1"/>
  <c r="P299" i="1173"/>
  <c r="N299" i="1173"/>
  <c r="AX298" i="1173"/>
  <c r="AV298" i="1173"/>
  <c r="AW298" i="1173"/>
  <c r="AS298" i="1173"/>
  <c r="AU298" i="1173"/>
  <c r="AT298" i="1173"/>
  <c r="K126" i="1183" l="1"/>
  <c r="Y126" i="1183"/>
  <c r="P126" i="1183"/>
  <c r="N126" i="1183"/>
  <c r="J126" i="1183"/>
  <c r="AT126" i="1183" s="1"/>
  <c r="O126" i="1183"/>
  <c r="L126" i="1183"/>
  <c r="AR125" i="1183"/>
  <c r="AJ126" i="1183"/>
  <c r="AU125" i="1183"/>
  <c r="I125" i="1183"/>
  <c r="AS125" i="1183" s="1"/>
  <c r="AV125" i="1183"/>
  <c r="Q125" i="1183"/>
  <c r="AW125" i="1183"/>
  <c r="AX125" i="1183"/>
  <c r="Y300" i="1173"/>
  <c r="AR299" i="1173"/>
  <c r="AJ300" i="1173"/>
  <c r="N300" i="1173"/>
  <c r="P300" i="1173"/>
  <c r="K300" i="1173"/>
  <c r="I300" i="1173" s="1"/>
  <c r="L300" i="1173"/>
  <c r="O300" i="1173"/>
  <c r="Q300" i="1173" s="1"/>
  <c r="J300" i="1173"/>
  <c r="AT300" i="1173" s="1"/>
  <c r="AX299" i="1173"/>
  <c r="AW299" i="1173"/>
  <c r="AV299" i="1173"/>
  <c r="AS299" i="1173"/>
  <c r="AU299" i="1173"/>
  <c r="AV126" i="1183" l="1"/>
  <c r="AW126" i="1183"/>
  <c r="Q126" i="1183"/>
  <c r="AX126" i="1183" s="1"/>
  <c r="J127" i="1183"/>
  <c r="N127" i="1183"/>
  <c r="K127" i="1183"/>
  <c r="L127" i="1183"/>
  <c r="AR126" i="1183"/>
  <c r="P127" i="1183"/>
  <c r="O127" i="1183"/>
  <c r="AJ127" i="1183"/>
  <c r="Y127" i="1183"/>
  <c r="I126" i="1183"/>
  <c r="AS126" i="1183" s="1"/>
  <c r="AU126" i="1183"/>
  <c r="Y301" i="1173"/>
  <c r="AR300" i="1173"/>
  <c r="AJ301" i="1173"/>
  <c r="L301" i="1173"/>
  <c r="K301" i="1173"/>
  <c r="I301" i="1173" s="1"/>
  <c r="J301" i="1173"/>
  <c r="AT301" i="1173" s="1"/>
  <c r="P301" i="1173"/>
  <c r="O301" i="1173"/>
  <c r="Q301" i="1173" s="1"/>
  <c r="N301" i="1173"/>
  <c r="AS300" i="1173"/>
  <c r="AU300" i="1173"/>
  <c r="AX300" i="1173"/>
  <c r="AV300" i="1173"/>
  <c r="AW300" i="1173"/>
  <c r="AW127" i="1183" l="1"/>
  <c r="Q127" i="1183"/>
  <c r="AV127" i="1183"/>
  <c r="AT127" i="1183"/>
  <c r="AU127" i="1183"/>
  <c r="I127" i="1183"/>
  <c r="AS127" i="1183" s="1"/>
  <c r="AX127" i="1183"/>
  <c r="N128" i="1183"/>
  <c r="AR127" i="1183"/>
  <c r="O128" i="1183"/>
  <c r="L128" i="1183"/>
  <c r="K128" i="1183"/>
  <c r="AJ128" i="1183"/>
  <c r="J128" i="1183"/>
  <c r="P128" i="1183"/>
  <c r="Y128" i="1183"/>
  <c r="Y302" i="1173"/>
  <c r="AR301" i="1173"/>
  <c r="AJ302" i="1173"/>
  <c r="J302" i="1173"/>
  <c r="P302" i="1173"/>
  <c r="N302" i="1173"/>
  <c r="L302" i="1173"/>
  <c r="K302" i="1173"/>
  <c r="I302" i="1173" s="1"/>
  <c r="O302" i="1173"/>
  <c r="Q302" i="1173" s="1"/>
  <c r="AX301" i="1173"/>
  <c r="AS301" i="1173"/>
  <c r="AU301" i="1173"/>
  <c r="AV301" i="1173"/>
  <c r="AW301" i="1173"/>
  <c r="AW128" i="1183" l="1"/>
  <c r="Q128" i="1183"/>
  <c r="AX128" i="1183" s="1"/>
  <c r="AV128" i="1183"/>
  <c r="AT128" i="1183"/>
  <c r="I128" i="1183"/>
  <c r="AS128" i="1183" s="1"/>
  <c r="AU128" i="1183"/>
  <c r="N129" i="1183"/>
  <c r="L129" i="1183"/>
  <c r="P129" i="1183"/>
  <c r="K129" i="1183"/>
  <c r="J129" i="1183"/>
  <c r="AT129" i="1183" s="1"/>
  <c r="Y129" i="1183"/>
  <c r="AR128" i="1183"/>
  <c r="AJ129" i="1183"/>
  <c r="O129" i="1183"/>
  <c r="Y303" i="1173"/>
  <c r="AR302" i="1173"/>
  <c r="AJ303" i="1173"/>
  <c r="K303" i="1173"/>
  <c r="I303" i="1173" s="1"/>
  <c r="P303" i="1173"/>
  <c r="O303" i="1173"/>
  <c r="Q303" i="1173" s="1"/>
  <c r="N303" i="1173"/>
  <c r="L303" i="1173"/>
  <c r="J303" i="1173"/>
  <c r="AT302" i="1173"/>
  <c r="AS302" i="1173"/>
  <c r="AU302" i="1173"/>
  <c r="AX302" i="1173"/>
  <c r="AW302" i="1173"/>
  <c r="AV302" i="1173"/>
  <c r="I129" i="1183" l="1"/>
  <c r="AS129" i="1183" s="1"/>
  <c r="AU129" i="1183"/>
  <c r="P130" i="1183"/>
  <c r="AR129" i="1183"/>
  <c r="J130" i="1183"/>
  <c r="O130" i="1183"/>
  <c r="Y130" i="1183"/>
  <c r="AJ130" i="1183"/>
  <c r="N130" i="1183"/>
  <c r="L130" i="1183"/>
  <c r="K130" i="1183"/>
  <c r="AX129" i="1183"/>
  <c r="AV129" i="1183"/>
  <c r="Q129" i="1183"/>
  <c r="AW129" i="1183"/>
  <c r="Y304" i="1173"/>
  <c r="AR303" i="1173"/>
  <c r="AT303" i="1173"/>
  <c r="N304" i="1173"/>
  <c r="J304" i="1173"/>
  <c r="AJ304" i="1173"/>
  <c r="P304" i="1173"/>
  <c r="O304" i="1173"/>
  <c r="Q304" i="1173" s="1"/>
  <c r="K304" i="1173"/>
  <c r="I304" i="1173" s="1"/>
  <c r="L304" i="1173"/>
  <c r="AX303" i="1173"/>
  <c r="AS303" i="1173"/>
  <c r="AU303" i="1173"/>
  <c r="AV303" i="1173"/>
  <c r="AW303" i="1173"/>
  <c r="AT130" i="1183" l="1"/>
  <c r="AV130" i="1183"/>
  <c r="Q130" i="1183"/>
  <c r="AX130" i="1183" s="1"/>
  <c r="AW130" i="1183"/>
  <c r="I130" i="1183"/>
  <c r="AS130" i="1183" s="1"/>
  <c r="AU130" i="1183"/>
  <c r="L131" i="1183"/>
  <c r="O131" i="1183"/>
  <c r="AJ131" i="1183"/>
  <c r="N131" i="1183"/>
  <c r="K131" i="1183"/>
  <c r="P131" i="1183"/>
  <c r="AR130" i="1183"/>
  <c r="Y131" i="1183"/>
  <c r="J131" i="1183"/>
  <c r="AT304" i="1173"/>
  <c r="Y305" i="1173"/>
  <c r="AR304" i="1173"/>
  <c r="AJ305" i="1173"/>
  <c r="N305" i="1173"/>
  <c r="L305" i="1173"/>
  <c r="J305" i="1173"/>
  <c r="K305" i="1173"/>
  <c r="I305" i="1173" s="1"/>
  <c r="O305" i="1173"/>
  <c r="Q305" i="1173" s="1"/>
  <c r="P305" i="1173"/>
  <c r="AX304" i="1173"/>
  <c r="AS304" i="1173"/>
  <c r="AU304" i="1173"/>
  <c r="AW304" i="1173"/>
  <c r="AV304" i="1173"/>
  <c r="O132" i="1183" l="1"/>
  <c r="Y132" i="1183"/>
  <c r="AR131" i="1183"/>
  <c r="J132" i="1183"/>
  <c r="N132" i="1183"/>
  <c r="AJ132" i="1183"/>
  <c r="L132" i="1183"/>
  <c r="K132" i="1183"/>
  <c r="P132" i="1183"/>
  <c r="I131" i="1183"/>
  <c r="AS131" i="1183" s="1"/>
  <c r="AU131" i="1183"/>
  <c r="AW131" i="1183"/>
  <c r="AV131" i="1183"/>
  <c r="Q131" i="1183"/>
  <c r="AX131" i="1183" s="1"/>
  <c r="AT131" i="1183"/>
  <c r="Y306" i="1173"/>
  <c r="AR305" i="1173"/>
  <c r="AJ306" i="1173"/>
  <c r="O306" i="1173"/>
  <c r="Q306" i="1173" s="1"/>
  <c r="L306" i="1173"/>
  <c r="K306" i="1173"/>
  <c r="I306" i="1173" s="1"/>
  <c r="N306" i="1173"/>
  <c r="J306" i="1173"/>
  <c r="P306" i="1173"/>
  <c r="AX305" i="1173"/>
  <c r="AS305" i="1173"/>
  <c r="AU305" i="1173"/>
  <c r="AT305" i="1173"/>
  <c r="AW305" i="1173"/>
  <c r="AV305" i="1173"/>
  <c r="AT132" i="1183" l="1"/>
  <c r="AJ133" i="1183"/>
  <c r="N133" i="1183"/>
  <c r="O133" i="1183"/>
  <c r="L133" i="1183"/>
  <c r="J133" i="1183"/>
  <c r="P133" i="1183"/>
  <c r="K133" i="1183"/>
  <c r="AR132" i="1183"/>
  <c r="Y133" i="1183"/>
  <c r="AU132" i="1183"/>
  <c r="I132" i="1183"/>
  <c r="AS132" i="1183" s="1"/>
  <c r="AV132" i="1183"/>
  <c r="Q132" i="1183"/>
  <c r="AX132" i="1183" s="1"/>
  <c r="AW132" i="1183"/>
  <c r="AT306" i="1173"/>
  <c r="Y307" i="1173"/>
  <c r="AR306" i="1173"/>
  <c r="P307" i="1173"/>
  <c r="O307" i="1173"/>
  <c r="Q307" i="1173" s="1"/>
  <c r="N307" i="1173"/>
  <c r="K307" i="1173"/>
  <c r="I307" i="1173" s="1"/>
  <c r="J307" i="1173"/>
  <c r="AT307" i="1173" s="1"/>
  <c r="L307" i="1173"/>
  <c r="AJ307" i="1173"/>
  <c r="AS306" i="1173"/>
  <c r="AU306" i="1173"/>
  <c r="AX306" i="1173"/>
  <c r="AW306" i="1173"/>
  <c r="AV306" i="1173"/>
  <c r="AJ134" i="1183" l="1"/>
  <c r="L134" i="1183"/>
  <c r="K134" i="1183"/>
  <c r="P134" i="1183"/>
  <c r="O134" i="1183"/>
  <c r="AR133" i="1183"/>
  <c r="J134" i="1183"/>
  <c r="AT134" i="1183" s="1"/>
  <c r="N134" i="1183"/>
  <c r="Y134" i="1183"/>
  <c r="I133" i="1183"/>
  <c r="AS133" i="1183" s="1"/>
  <c r="AU133" i="1183"/>
  <c r="Q133" i="1183"/>
  <c r="AX133" i="1183" s="1"/>
  <c r="AV133" i="1183"/>
  <c r="AW133" i="1183"/>
  <c r="AT133" i="1183"/>
  <c r="Y308" i="1173"/>
  <c r="AR307" i="1173"/>
  <c r="AJ308" i="1173"/>
  <c r="L308" i="1173"/>
  <c r="O308" i="1173"/>
  <c r="Q308" i="1173" s="1"/>
  <c r="N308" i="1173"/>
  <c r="J308" i="1173"/>
  <c r="P308" i="1173"/>
  <c r="K308" i="1173"/>
  <c r="I308" i="1173" s="1"/>
  <c r="AW307" i="1173"/>
  <c r="AV307" i="1173"/>
  <c r="AX307" i="1173"/>
  <c r="AS307" i="1173"/>
  <c r="AU307" i="1173"/>
  <c r="AV134" i="1183" l="1"/>
  <c r="Q134" i="1183"/>
  <c r="AW134" i="1183"/>
  <c r="AX134" i="1183"/>
  <c r="I134" i="1183"/>
  <c r="AS134" i="1183" s="1"/>
  <c r="AU134" i="1183"/>
  <c r="N135" i="1183"/>
  <c r="AR134" i="1183"/>
  <c r="L135" i="1183"/>
  <c r="K135" i="1183"/>
  <c r="O135" i="1183"/>
  <c r="J135" i="1183"/>
  <c r="AT135" i="1183" s="1"/>
  <c r="AJ135" i="1183"/>
  <c r="P135" i="1183"/>
  <c r="Y135" i="1183"/>
  <c r="Y309" i="1173"/>
  <c r="AR308" i="1173"/>
  <c r="AJ309" i="1173"/>
  <c r="K309" i="1173"/>
  <c r="I309" i="1173" s="1"/>
  <c r="P309" i="1173"/>
  <c r="O309" i="1173"/>
  <c r="Q309" i="1173" s="1"/>
  <c r="N309" i="1173"/>
  <c r="L309" i="1173"/>
  <c r="J309" i="1173"/>
  <c r="AS308" i="1173"/>
  <c r="AU308" i="1173"/>
  <c r="AX308" i="1173"/>
  <c r="AW308" i="1173"/>
  <c r="AV308" i="1173"/>
  <c r="AT308" i="1173"/>
  <c r="AU135" i="1183" l="1"/>
  <c r="I135" i="1183"/>
  <c r="AS135" i="1183" s="1"/>
  <c r="J136" i="1183"/>
  <c r="AJ136" i="1183"/>
  <c r="N136" i="1183"/>
  <c r="K136" i="1183"/>
  <c r="P136" i="1183"/>
  <c r="O136" i="1183"/>
  <c r="L136" i="1183"/>
  <c r="AR135" i="1183"/>
  <c r="Y136" i="1183"/>
  <c r="AW135" i="1183"/>
  <c r="AV135" i="1183"/>
  <c r="Q135" i="1183"/>
  <c r="AX135" i="1183" s="1"/>
  <c r="Y310" i="1173"/>
  <c r="AR309" i="1173"/>
  <c r="AT309" i="1173"/>
  <c r="AJ310" i="1173"/>
  <c r="N310" i="1173"/>
  <c r="P310" i="1173"/>
  <c r="O310" i="1173"/>
  <c r="Q310" i="1173" s="1"/>
  <c r="L310" i="1173"/>
  <c r="K310" i="1173"/>
  <c r="I310" i="1173" s="1"/>
  <c r="J310" i="1173"/>
  <c r="AS309" i="1173"/>
  <c r="AU309" i="1173"/>
  <c r="AV309" i="1173"/>
  <c r="AW309" i="1173"/>
  <c r="AX309" i="1173"/>
  <c r="P137" i="1183" l="1"/>
  <c r="J137" i="1183"/>
  <c r="AJ137" i="1183"/>
  <c r="O137" i="1183"/>
  <c r="AR136" i="1183"/>
  <c r="L137" i="1183"/>
  <c r="N137" i="1183"/>
  <c r="K137" i="1183"/>
  <c r="Y137" i="1183"/>
  <c r="AX136" i="1183"/>
  <c r="AT136" i="1183"/>
  <c r="AV136" i="1183"/>
  <c r="Q136" i="1183"/>
  <c r="AW136" i="1183"/>
  <c r="AU136" i="1183"/>
  <c r="I136" i="1183"/>
  <c r="AS136" i="1183" s="1"/>
  <c r="Y311" i="1173"/>
  <c r="AR310" i="1173"/>
  <c r="AT310" i="1173"/>
  <c r="AJ311" i="1173"/>
  <c r="K311" i="1173"/>
  <c r="I311" i="1173" s="1"/>
  <c r="O311" i="1173"/>
  <c r="Q311" i="1173" s="1"/>
  <c r="J311" i="1173"/>
  <c r="P311" i="1173"/>
  <c r="N311" i="1173"/>
  <c r="L311" i="1173"/>
  <c r="AS310" i="1173"/>
  <c r="AU310" i="1173"/>
  <c r="AX310" i="1173"/>
  <c r="AW310" i="1173"/>
  <c r="AV310" i="1173"/>
  <c r="L138" i="1183" l="1"/>
  <c r="J138" i="1183"/>
  <c r="AJ138" i="1183"/>
  <c r="O138" i="1183"/>
  <c r="P138" i="1183"/>
  <c r="N138" i="1183"/>
  <c r="K138" i="1183"/>
  <c r="AR137" i="1183"/>
  <c r="Y138" i="1183"/>
  <c r="Q137" i="1183"/>
  <c r="AX137" i="1183" s="1"/>
  <c r="AW137" i="1183"/>
  <c r="AV137" i="1183"/>
  <c r="I137" i="1183"/>
  <c r="AS137" i="1183" s="1"/>
  <c r="AU137" i="1183"/>
  <c r="AT137" i="1183"/>
  <c r="Y312" i="1173"/>
  <c r="AR311" i="1173"/>
  <c r="AJ312" i="1173"/>
  <c r="L312" i="1173"/>
  <c r="J312" i="1173"/>
  <c r="N312" i="1173"/>
  <c r="K312" i="1173"/>
  <c r="I312" i="1173" s="1"/>
  <c r="P312" i="1173"/>
  <c r="O312" i="1173"/>
  <c r="Q312" i="1173" s="1"/>
  <c r="AT311" i="1173"/>
  <c r="AX311" i="1173"/>
  <c r="AW311" i="1173"/>
  <c r="AV311" i="1173"/>
  <c r="AS311" i="1173"/>
  <c r="AU311" i="1173"/>
  <c r="AW138" i="1183" l="1"/>
  <c r="AV138" i="1183"/>
  <c r="Q138" i="1183"/>
  <c r="AX138" i="1183" s="1"/>
  <c r="P139" i="1183"/>
  <c r="L139" i="1183"/>
  <c r="K139" i="1183"/>
  <c r="O139" i="1183"/>
  <c r="AJ139" i="1183"/>
  <c r="J139" i="1183"/>
  <c r="AT139" i="1183" s="1"/>
  <c r="AR138" i="1183"/>
  <c r="Y139" i="1183"/>
  <c r="N139" i="1183"/>
  <c r="AT138" i="1183"/>
  <c r="I138" i="1183"/>
  <c r="AS138" i="1183" s="1"/>
  <c r="AU138" i="1183"/>
  <c r="Y313" i="1173"/>
  <c r="AR312" i="1173"/>
  <c r="AT312" i="1173"/>
  <c r="K313" i="1173"/>
  <c r="I313" i="1173" s="1"/>
  <c r="AJ313" i="1173"/>
  <c r="N313" i="1173"/>
  <c r="L313" i="1173"/>
  <c r="O313" i="1173"/>
  <c r="Q313" i="1173" s="1"/>
  <c r="J313" i="1173"/>
  <c r="P313" i="1173"/>
  <c r="AS312" i="1173"/>
  <c r="AU312" i="1173"/>
  <c r="AV312" i="1173"/>
  <c r="AW312" i="1173"/>
  <c r="AX312" i="1173"/>
  <c r="AR139" i="1183" l="1"/>
  <c r="AJ140" i="1183"/>
  <c r="J140" i="1183"/>
  <c r="L140" i="1183"/>
  <c r="Y140" i="1183"/>
  <c r="P140" i="1183"/>
  <c r="K140" i="1183"/>
  <c r="N140" i="1183"/>
  <c r="O140" i="1183"/>
  <c r="Q139" i="1183"/>
  <c r="AX139" i="1183" s="1"/>
  <c r="AW139" i="1183"/>
  <c r="AV139" i="1183"/>
  <c r="I139" i="1183"/>
  <c r="AS139" i="1183" s="1"/>
  <c r="AU139" i="1183"/>
  <c r="AT313" i="1173"/>
  <c r="Y314" i="1173"/>
  <c r="AR313" i="1173"/>
  <c r="AJ314" i="1173"/>
  <c r="K314" i="1173"/>
  <c r="I314" i="1173" s="1"/>
  <c r="J314" i="1173"/>
  <c r="AT314" i="1173" s="1"/>
  <c r="N314" i="1173"/>
  <c r="O314" i="1173"/>
  <c r="Q314" i="1173" s="1"/>
  <c r="P314" i="1173"/>
  <c r="L314" i="1173"/>
  <c r="AS313" i="1173"/>
  <c r="AU313" i="1173"/>
  <c r="AX313" i="1173"/>
  <c r="AW313" i="1173"/>
  <c r="AV313" i="1173"/>
  <c r="AU140" i="1183" l="1"/>
  <c r="I140" i="1183"/>
  <c r="AS140" i="1183" s="1"/>
  <c r="Q140" i="1183"/>
  <c r="AV140" i="1183"/>
  <c r="AW140" i="1183"/>
  <c r="AT140" i="1183"/>
  <c r="AX140" i="1183"/>
  <c r="K141" i="1183"/>
  <c r="O141" i="1183"/>
  <c r="N141" i="1183"/>
  <c r="J141" i="1183"/>
  <c r="AT141" i="1183" s="1"/>
  <c r="AR140" i="1183"/>
  <c r="P141" i="1183"/>
  <c r="L141" i="1183"/>
  <c r="AJ141" i="1183"/>
  <c r="Y141" i="1183"/>
  <c r="Y315" i="1173"/>
  <c r="AR314" i="1173"/>
  <c r="AJ315" i="1173"/>
  <c r="L315" i="1173"/>
  <c r="N315" i="1173"/>
  <c r="O315" i="1173"/>
  <c r="Q315" i="1173" s="1"/>
  <c r="J315" i="1173"/>
  <c r="K315" i="1173"/>
  <c r="I315" i="1173" s="1"/>
  <c r="P315" i="1173"/>
  <c r="AS314" i="1173"/>
  <c r="AU314" i="1173"/>
  <c r="AW314" i="1173"/>
  <c r="AV314" i="1173"/>
  <c r="AX314" i="1173"/>
  <c r="AW141" i="1183" l="1"/>
  <c r="AV141" i="1183"/>
  <c r="Q141" i="1183"/>
  <c r="AX141" i="1183" s="1"/>
  <c r="AU141" i="1183"/>
  <c r="I141" i="1183"/>
  <c r="AS141" i="1183" s="1"/>
  <c r="AR141" i="1183"/>
  <c r="AJ142" i="1183"/>
  <c r="J142" i="1183"/>
  <c r="P142" i="1183"/>
  <c r="N142" i="1183"/>
  <c r="L142" i="1183"/>
  <c r="K142" i="1183"/>
  <c r="O142" i="1183"/>
  <c r="Y142" i="1183"/>
  <c r="Y316" i="1173"/>
  <c r="AR315" i="1173"/>
  <c r="AT315" i="1173"/>
  <c r="P316" i="1173"/>
  <c r="AJ316" i="1173"/>
  <c r="O316" i="1173"/>
  <c r="Q316" i="1173" s="1"/>
  <c r="L316" i="1173"/>
  <c r="J316" i="1173"/>
  <c r="K316" i="1173"/>
  <c r="I316" i="1173" s="1"/>
  <c r="N316" i="1173"/>
  <c r="AS315" i="1173"/>
  <c r="AU315" i="1173"/>
  <c r="AX315" i="1173"/>
  <c r="AW315" i="1173"/>
  <c r="AV315" i="1173"/>
  <c r="AT142" i="1183" l="1"/>
  <c r="I142" i="1183"/>
  <c r="AS142" i="1183" s="1"/>
  <c r="AU142" i="1183"/>
  <c r="J143" i="1183"/>
  <c r="P143" i="1183"/>
  <c r="AR142" i="1183"/>
  <c r="AJ143" i="1183"/>
  <c r="N143" i="1183"/>
  <c r="L143" i="1183"/>
  <c r="O143" i="1183"/>
  <c r="K143" i="1183"/>
  <c r="Y143" i="1183"/>
  <c r="Q142" i="1183"/>
  <c r="AX142" i="1183" s="1"/>
  <c r="AV142" i="1183"/>
  <c r="AW142" i="1183"/>
  <c r="Y317" i="1173"/>
  <c r="AR316" i="1173"/>
  <c r="AT316" i="1173"/>
  <c r="L317" i="1173"/>
  <c r="AJ317" i="1173"/>
  <c r="N317" i="1173"/>
  <c r="P317" i="1173"/>
  <c r="J317" i="1173"/>
  <c r="K317" i="1173"/>
  <c r="I317" i="1173" s="1"/>
  <c r="O317" i="1173"/>
  <c r="Q317" i="1173" s="1"/>
  <c r="AS316" i="1173"/>
  <c r="AU316" i="1173"/>
  <c r="AX316" i="1173"/>
  <c r="AW316" i="1173"/>
  <c r="AV316" i="1173"/>
  <c r="AW143" i="1183" l="1"/>
  <c r="Q143" i="1183"/>
  <c r="AX143" i="1183" s="1"/>
  <c r="AV143" i="1183"/>
  <c r="J144" i="1183"/>
  <c r="Y144" i="1183"/>
  <c r="AR143" i="1183"/>
  <c r="AJ144" i="1183"/>
  <c r="K144" i="1183"/>
  <c r="N144" i="1183"/>
  <c r="P144" i="1183"/>
  <c r="O144" i="1183"/>
  <c r="L144" i="1183"/>
  <c r="AT143" i="1183"/>
  <c r="I143" i="1183"/>
  <c r="AS143" i="1183" s="1"/>
  <c r="AU143" i="1183"/>
  <c r="Y318" i="1173"/>
  <c r="AR317" i="1173"/>
  <c r="AJ318" i="1173"/>
  <c r="O318" i="1173"/>
  <c r="Q318" i="1173" s="1"/>
  <c r="N318" i="1173"/>
  <c r="L318" i="1173"/>
  <c r="J318" i="1173"/>
  <c r="P318" i="1173"/>
  <c r="K318" i="1173"/>
  <c r="I318" i="1173" s="1"/>
  <c r="AS317" i="1173"/>
  <c r="AU317" i="1173"/>
  <c r="AT317" i="1173"/>
  <c r="AW317" i="1173"/>
  <c r="AX317" i="1173"/>
  <c r="AV317" i="1173"/>
  <c r="Q144" i="1183" l="1"/>
  <c r="AX144" i="1183" s="1"/>
  <c r="AW144" i="1183"/>
  <c r="AV144" i="1183"/>
  <c r="J145" i="1183"/>
  <c r="K145" i="1183"/>
  <c r="AR144" i="1183"/>
  <c r="P145" i="1183"/>
  <c r="N145" i="1183"/>
  <c r="AJ145" i="1183"/>
  <c r="L145" i="1183"/>
  <c r="O145" i="1183"/>
  <c r="Y145" i="1183"/>
  <c r="I144" i="1183"/>
  <c r="AS144" i="1183" s="1"/>
  <c r="AU144" i="1183"/>
  <c r="AT144" i="1183"/>
  <c r="AT318" i="1173"/>
  <c r="Y319" i="1173"/>
  <c r="AR318" i="1173"/>
  <c r="N319" i="1173"/>
  <c r="L319" i="1173"/>
  <c r="AJ319" i="1173"/>
  <c r="P319" i="1173"/>
  <c r="O319" i="1173"/>
  <c r="Q319" i="1173" s="1"/>
  <c r="J319" i="1173"/>
  <c r="K319" i="1173"/>
  <c r="I319" i="1173" s="1"/>
  <c r="AW318" i="1173"/>
  <c r="AV318" i="1173"/>
  <c r="AS318" i="1173"/>
  <c r="AU318" i="1173"/>
  <c r="AX318" i="1173"/>
  <c r="AU145" i="1183" l="1"/>
  <c r="I145" i="1183"/>
  <c r="AS145" i="1183" s="1"/>
  <c r="AT145" i="1183"/>
  <c r="AW145" i="1183"/>
  <c r="AV145" i="1183"/>
  <c r="Q145" i="1183"/>
  <c r="AX145" i="1183"/>
  <c r="J146" i="1183"/>
  <c r="AT146" i="1183" s="1"/>
  <c r="O146" i="1183"/>
  <c r="AR145" i="1183"/>
  <c r="P146" i="1183"/>
  <c r="L146" i="1183"/>
  <c r="AJ146" i="1183"/>
  <c r="N146" i="1183"/>
  <c r="K146" i="1183"/>
  <c r="Y146" i="1183"/>
  <c r="AT319" i="1173"/>
  <c r="Y320" i="1173"/>
  <c r="AR319" i="1173"/>
  <c r="AJ320" i="1173"/>
  <c r="L320" i="1173"/>
  <c r="K320" i="1173"/>
  <c r="I320" i="1173" s="1"/>
  <c r="J320" i="1173"/>
  <c r="O320" i="1173"/>
  <c r="Q320" i="1173" s="1"/>
  <c r="P320" i="1173"/>
  <c r="N320" i="1173"/>
  <c r="AS319" i="1173"/>
  <c r="AU319" i="1173"/>
  <c r="AX319" i="1173"/>
  <c r="AV319" i="1173"/>
  <c r="AW319" i="1173"/>
  <c r="I146" i="1183" l="1"/>
  <c r="AS146" i="1183" s="1"/>
  <c r="AU146" i="1183"/>
  <c r="AW146" i="1183"/>
  <c r="AV146" i="1183"/>
  <c r="Q146" i="1183"/>
  <c r="AX146" i="1183" s="1"/>
  <c r="AJ147" i="1183"/>
  <c r="N147" i="1183"/>
  <c r="P147" i="1183"/>
  <c r="O147" i="1183"/>
  <c r="L147" i="1183"/>
  <c r="K147" i="1183"/>
  <c r="Y147" i="1183"/>
  <c r="J147" i="1183"/>
  <c r="AR146" i="1183"/>
  <c r="Y321" i="1173"/>
  <c r="AR320" i="1173"/>
  <c r="AJ321" i="1173"/>
  <c r="K321" i="1173"/>
  <c r="I321" i="1173" s="1"/>
  <c r="N321" i="1173"/>
  <c r="L321" i="1173"/>
  <c r="P321" i="1173"/>
  <c r="O321" i="1173"/>
  <c r="Q321" i="1173" s="1"/>
  <c r="J321" i="1173"/>
  <c r="AS320" i="1173"/>
  <c r="AU320" i="1173"/>
  <c r="AX320" i="1173"/>
  <c r="AW320" i="1173"/>
  <c r="AV320" i="1173"/>
  <c r="AT320" i="1173"/>
  <c r="AV147" i="1183" l="1"/>
  <c r="Q147" i="1183"/>
  <c r="AW147" i="1183"/>
  <c r="I147" i="1183"/>
  <c r="AS147" i="1183" s="1"/>
  <c r="AU147" i="1183"/>
  <c r="AT147" i="1183"/>
  <c r="AX147" i="1183"/>
  <c r="AJ148" i="1183"/>
  <c r="P148" i="1183"/>
  <c r="N148" i="1183"/>
  <c r="K148" i="1183"/>
  <c r="O148" i="1183"/>
  <c r="J148" i="1183"/>
  <c r="L148" i="1183"/>
  <c r="AR147" i="1183"/>
  <c r="Y148" i="1183"/>
  <c r="AT321" i="1173"/>
  <c r="Y322" i="1173"/>
  <c r="AR321" i="1173"/>
  <c r="J322" i="1173"/>
  <c r="AJ322" i="1173"/>
  <c r="K322" i="1173"/>
  <c r="I322" i="1173" s="1"/>
  <c r="N322" i="1173"/>
  <c r="P322" i="1173"/>
  <c r="L322" i="1173"/>
  <c r="O322" i="1173"/>
  <c r="Q322" i="1173" s="1"/>
  <c r="AS321" i="1173"/>
  <c r="AU321" i="1173"/>
  <c r="AX321" i="1173"/>
  <c r="AV321" i="1173"/>
  <c r="AW321" i="1173"/>
  <c r="Q148" i="1183" l="1"/>
  <c r="AX148" i="1183" s="1"/>
  <c r="AW148" i="1183"/>
  <c r="AV148" i="1183"/>
  <c r="I148" i="1183"/>
  <c r="AS148" i="1183" s="1"/>
  <c r="AU148" i="1183"/>
  <c r="K149" i="1183"/>
  <c r="J149" i="1183"/>
  <c r="AT149" i="1183" s="1"/>
  <c r="P149" i="1183"/>
  <c r="L149" i="1183"/>
  <c r="AR148" i="1183"/>
  <c r="AJ149" i="1183"/>
  <c r="O149" i="1183"/>
  <c r="N149" i="1183"/>
  <c r="Y149" i="1183"/>
  <c r="AT148" i="1183"/>
  <c r="AT322" i="1173"/>
  <c r="Y323" i="1173"/>
  <c r="AR322" i="1173"/>
  <c r="AJ323" i="1173"/>
  <c r="K323" i="1173"/>
  <c r="I323" i="1173" s="1"/>
  <c r="O323" i="1173"/>
  <c r="Q323" i="1173" s="1"/>
  <c r="N323" i="1173"/>
  <c r="L323" i="1173"/>
  <c r="J323" i="1173"/>
  <c r="P323" i="1173"/>
  <c r="AX322" i="1173"/>
  <c r="AV322" i="1173"/>
  <c r="AW322" i="1173"/>
  <c r="AS322" i="1173"/>
  <c r="AU322" i="1173"/>
  <c r="Q149" i="1183" l="1"/>
  <c r="AX149" i="1183" s="1"/>
  <c r="AW149" i="1183"/>
  <c r="AV149" i="1183"/>
  <c r="I149" i="1183"/>
  <c r="AS149" i="1183" s="1"/>
  <c r="AU149" i="1183"/>
  <c r="AJ150" i="1183"/>
  <c r="N150" i="1183"/>
  <c r="AR149" i="1183"/>
  <c r="K150" i="1183"/>
  <c r="L150" i="1183"/>
  <c r="J150" i="1183"/>
  <c r="AT150" i="1183" s="1"/>
  <c r="P150" i="1183"/>
  <c r="O150" i="1183"/>
  <c r="Y150" i="1183"/>
  <c r="Y324" i="1173"/>
  <c r="AR323" i="1173"/>
  <c r="AT323" i="1173"/>
  <c r="AJ324" i="1173"/>
  <c r="N324" i="1173"/>
  <c r="J324" i="1173"/>
  <c r="L324" i="1173"/>
  <c r="K324" i="1173"/>
  <c r="I324" i="1173" s="1"/>
  <c r="P324" i="1173"/>
  <c r="O324" i="1173"/>
  <c r="Q324" i="1173" s="1"/>
  <c r="AX323" i="1173"/>
  <c r="AW323" i="1173"/>
  <c r="AV323" i="1173"/>
  <c r="AS323" i="1173"/>
  <c r="AU323" i="1173"/>
  <c r="I150" i="1183" l="1"/>
  <c r="AS150" i="1183" s="1"/>
  <c r="AU150" i="1183"/>
  <c r="P151" i="1183"/>
  <c r="AJ151" i="1183"/>
  <c r="AR150" i="1183"/>
  <c r="O151" i="1183"/>
  <c r="J151" i="1183"/>
  <c r="N151" i="1183"/>
  <c r="K151" i="1183"/>
  <c r="Y151" i="1183"/>
  <c r="L151" i="1183"/>
  <c r="AX150" i="1183"/>
  <c r="AV150" i="1183"/>
  <c r="Q150" i="1183"/>
  <c r="AW150" i="1183"/>
  <c r="Y325" i="1173"/>
  <c r="AR324" i="1173"/>
  <c r="P325" i="1173"/>
  <c r="O325" i="1173"/>
  <c r="Q325" i="1173" s="1"/>
  <c r="K325" i="1173"/>
  <c r="I325" i="1173" s="1"/>
  <c r="J325" i="1173"/>
  <c r="AJ325" i="1173"/>
  <c r="L325" i="1173"/>
  <c r="N325" i="1173"/>
  <c r="AX324" i="1173"/>
  <c r="AW324" i="1173"/>
  <c r="AV324" i="1173"/>
  <c r="AS324" i="1173"/>
  <c r="AU324" i="1173"/>
  <c r="AT324" i="1173"/>
  <c r="P152" i="1183" l="1"/>
  <c r="J152" i="1183"/>
  <c r="AJ152" i="1183"/>
  <c r="K152" i="1183"/>
  <c r="N152" i="1183"/>
  <c r="AR151" i="1183"/>
  <c r="L152" i="1183"/>
  <c r="Y152" i="1183"/>
  <c r="O152" i="1183"/>
  <c r="AT151" i="1183"/>
  <c r="AX151" i="1183"/>
  <c r="AW151" i="1183"/>
  <c r="AV151" i="1183"/>
  <c r="Q151" i="1183"/>
  <c r="I151" i="1183"/>
  <c r="AS151" i="1183" s="1"/>
  <c r="AU151" i="1183"/>
  <c r="Y326" i="1173"/>
  <c r="AR325" i="1173"/>
  <c r="AJ326" i="1173"/>
  <c r="O326" i="1173"/>
  <c r="Q326" i="1173" s="1"/>
  <c r="P326" i="1173"/>
  <c r="N326" i="1173"/>
  <c r="L326" i="1173"/>
  <c r="K326" i="1173"/>
  <c r="I326" i="1173" s="1"/>
  <c r="J326" i="1173"/>
  <c r="AT325" i="1173"/>
  <c r="AX325" i="1173"/>
  <c r="AS325" i="1173"/>
  <c r="AU325" i="1173"/>
  <c r="AW325" i="1173"/>
  <c r="AV325" i="1173"/>
  <c r="AU152" i="1183" l="1"/>
  <c r="I152" i="1183"/>
  <c r="AS152" i="1183" s="1"/>
  <c r="P153" i="1183"/>
  <c r="N153" i="1183"/>
  <c r="K153" i="1183"/>
  <c r="AR152" i="1183"/>
  <c r="AJ153" i="1183"/>
  <c r="O153" i="1183"/>
  <c r="L153" i="1183"/>
  <c r="J153" i="1183"/>
  <c r="AT153" i="1183" s="1"/>
  <c r="Y153" i="1183"/>
  <c r="AT152" i="1183"/>
  <c r="AW152" i="1183"/>
  <c r="Q152" i="1183"/>
  <c r="AV152" i="1183"/>
  <c r="AX152" i="1183"/>
  <c r="AT326" i="1173"/>
  <c r="Y327" i="1173"/>
  <c r="AR326" i="1173"/>
  <c r="AJ327" i="1173"/>
  <c r="K327" i="1173"/>
  <c r="I327" i="1173" s="1"/>
  <c r="P327" i="1173"/>
  <c r="O327" i="1173"/>
  <c r="Q327" i="1173" s="1"/>
  <c r="N327" i="1173"/>
  <c r="L327" i="1173"/>
  <c r="J327" i="1173"/>
  <c r="AW326" i="1173"/>
  <c r="AV326" i="1173"/>
  <c r="AX326" i="1173"/>
  <c r="AS326" i="1173"/>
  <c r="AU326" i="1173"/>
  <c r="I153" i="1183" l="1"/>
  <c r="AS153" i="1183" s="1"/>
  <c r="AU153" i="1183"/>
  <c r="AV153" i="1183"/>
  <c r="AW153" i="1183"/>
  <c r="Q153" i="1183"/>
  <c r="AX153" i="1183"/>
  <c r="O154" i="1183"/>
  <c r="L154" i="1183"/>
  <c r="P154" i="1183"/>
  <c r="K154" i="1183"/>
  <c r="AR153" i="1183"/>
  <c r="N154" i="1183"/>
  <c r="J154" i="1183"/>
  <c r="AJ154" i="1183"/>
  <c r="Y154" i="1183"/>
  <c r="AT327" i="1173"/>
  <c r="Y328" i="1173"/>
  <c r="AR327" i="1173"/>
  <c r="AJ328" i="1173"/>
  <c r="L328" i="1173"/>
  <c r="K328" i="1173"/>
  <c r="I328" i="1173" s="1"/>
  <c r="N328" i="1173"/>
  <c r="J328" i="1173"/>
  <c r="AT328" i="1173" s="1"/>
  <c r="P328" i="1173"/>
  <c r="O328" i="1173"/>
  <c r="Q328" i="1173" s="1"/>
  <c r="AV327" i="1173"/>
  <c r="AW327" i="1173"/>
  <c r="AX327" i="1173"/>
  <c r="AS327" i="1173"/>
  <c r="AU327" i="1173"/>
  <c r="I154" i="1183" l="1"/>
  <c r="AS154" i="1183" s="1"/>
  <c r="AU154" i="1183"/>
  <c r="P155" i="1183"/>
  <c r="J155" i="1183"/>
  <c r="O155" i="1183"/>
  <c r="N155" i="1183"/>
  <c r="L155" i="1183"/>
  <c r="AJ155" i="1183"/>
  <c r="K155" i="1183"/>
  <c r="Y155" i="1183"/>
  <c r="AR154" i="1183"/>
  <c r="AW154" i="1183"/>
  <c r="Q154" i="1183"/>
  <c r="AX154" i="1183" s="1"/>
  <c r="AV154" i="1183"/>
  <c r="AT154" i="1183"/>
  <c r="Y329" i="1173"/>
  <c r="AR328" i="1173"/>
  <c r="AJ329" i="1173"/>
  <c r="K329" i="1173"/>
  <c r="I329" i="1173" s="1"/>
  <c r="J329" i="1173"/>
  <c r="AT329" i="1173" s="1"/>
  <c r="O329" i="1173"/>
  <c r="Q329" i="1173" s="1"/>
  <c r="P329" i="1173"/>
  <c r="N329" i="1173"/>
  <c r="L329" i="1173"/>
  <c r="AS328" i="1173"/>
  <c r="AU328" i="1173"/>
  <c r="AX328" i="1173"/>
  <c r="AW328" i="1173"/>
  <c r="AV328" i="1173"/>
  <c r="AW155" i="1183" l="1"/>
  <c r="AV155" i="1183"/>
  <c r="Q155" i="1183"/>
  <c r="AX155" i="1183" s="1"/>
  <c r="K156" i="1183"/>
  <c r="J156" i="1183"/>
  <c r="AT156" i="1183" s="1"/>
  <c r="O156" i="1183"/>
  <c r="N156" i="1183"/>
  <c r="Y156" i="1183"/>
  <c r="AJ156" i="1183"/>
  <c r="P156" i="1183"/>
  <c r="L156" i="1183"/>
  <c r="AR155" i="1183"/>
  <c r="AT155" i="1183"/>
  <c r="I155" i="1183"/>
  <c r="AS155" i="1183" s="1"/>
  <c r="AU155" i="1183"/>
  <c r="Y330" i="1173"/>
  <c r="AR329" i="1173"/>
  <c r="AJ330" i="1173"/>
  <c r="J330" i="1173"/>
  <c r="N330" i="1173"/>
  <c r="O330" i="1173"/>
  <c r="Q330" i="1173" s="1"/>
  <c r="L330" i="1173"/>
  <c r="P330" i="1173"/>
  <c r="K330" i="1173"/>
  <c r="I330" i="1173" s="1"/>
  <c r="AW329" i="1173"/>
  <c r="AV329" i="1173"/>
  <c r="AX329" i="1173"/>
  <c r="AS329" i="1173"/>
  <c r="AU329" i="1173"/>
  <c r="AU156" i="1183" l="1"/>
  <c r="I156" i="1183"/>
  <c r="AS156" i="1183" s="1"/>
  <c r="L157" i="1183"/>
  <c r="AR156" i="1183"/>
  <c r="J157" i="1183"/>
  <c r="K157" i="1183"/>
  <c r="P157" i="1183"/>
  <c r="N157" i="1183"/>
  <c r="Y157" i="1183"/>
  <c r="O157" i="1183"/>
  <c r="AJ157" i="1183"/>
  <c r="Q156" i="1183"/>
  <c r="AX156" i="1183" s="1"/>
  <c r="AW156" i="1183"/>
  <c r="AV156" i="1183"/>
  <c r="Y331" i="1173"/>
  <c r="AR330" i="1173"/>
  <c r="AJ331" i="1173"/>
  <c r="O331" i="1173"/>
  <c r="Q331" i="1173" s="1"/>
  <c r="P331" i="1173"/>
  <c r="N331" i="1173"/>
  <c r="K331" i="1173"/>
  <c r="I331" i="1173" s="1"/>
  <c r="L331" i="1173"/>
  <c r="J331" i="1173"/>
  <c r="AS330" i="1173"/>
  <c r="AU330" i="1173"/>
  <c r="AX330" i="1173"/>
  <c r="AW330" i="1173"/>
  <c r="AV330" i="1173"/>
  <c r="AT330" i="1173"/>
  <c r="AT157" i="1183" l="1"/>
  <c r="AU157" i="1183"/>
  <c r="I157" i="1183"/>
  <c r="AS157" i="1183" s="1"/>
  <c r="P158" i="1183"/>
  <c r="O158" i="1183"/>
  <c r="K158" i="1183"/>
  <c r="J158" i="1183"/>
  <c r="AT158" i="1183" s="1"/>
  <c r="AR157" i="1183"/>
  <c r="N158" i="1183"/>
  <c r="AJ158" i="1183"/>
  <c r="L158" i="1183"/>
  <c r="Y158" i="1183"/>
  <c r="AV157" i="1183"/>
  <c r="AW157" i="1183"/>
  <c r="Q157" i="1183"/>
  <c r="AX157" i="1183" s="1"/>
  <c r="Y332" i="1173"/>
  <c r="AR331" i="1173"/>
  <c r="K332" i="1173"/>
  <c r="I332" i="1173" s="1"/>
  <c r="AJ332" i="1173"/>
  <c r="N332" i="1173"/>
  <c r="L332" i="1173"/>
  <c r="O332" i="1173"/>
  <c r="Q332" i="1173" s="1"/>
  <c r="P332" i="1173"/>
  <c r="J332" i="1173"/>
  <c r="AT331" i="1173"/>
  <c r="AW331" i="1173"/>
  <c r="AV331" i="1173"/>
  <c r="AX331" i="1173"/>
  <c r="AS331" i="1173"/>
  <c r="AU331" i="1173"/>
  <c r="AU158" i="1183" l="1"/>
  <c r="I158" i="1183"/>
  <c r="AS158" i="1183" s="1"/>
  <c r="P159" i="1183"/>
  <c r="AR158" i="1183"/>
  <c r="O159" i="1183"/>
  <c r="N159" i="1183"/>
  <c r="K159" i="1183"/>
  <c r="L159" i="1183"/>
  <c r="AJ159" i="1183"/>
  <c r="J159" i="1183"/>
  <c r="AT159" i="1183" s="1"/>
  <c r="Y159" i="1183"/>
  <c r="Q158" i="1183"/>
  <c r="AX158" i="1183" s="1"/>
  <c r="AW158" i="1183"/>
  <c r="AV158" i="1183"/>
  <c r="AT332" i="1173"/>
  <c r="Y333" i="1173"/>
  <c r="AR332" i="1173"/>
  <c r="AJ333" i="1173"/>
  <c r="O333" i="1173"/>
  <c r="Q333" i="1173" s="1"/>
  <c r="K333" i="1173"/>
  <c r="I333" i="1173" s="1"/>
  <c r="P333" i="1173"/>
  <c r="N333" i="1173"/>
  <c r="L333" i="1173"/>
  <c r="J333" i="1173"/>
  <c r="AW332" i="1173"/>
  <c r="AV332" i="1173"/>
  <c r="AS332" i="1173"/>
  <c r="AU332" i="1173"/>
  <c r="AX332" i="1173"/>
  <c r="P160" i="1183" l="1"/>
  <c r="AJ160" i="1183"/>
  <c r="N160" i="1183"/>
  <c r="J160" i="1183"/>
  <c r="K160" i="1183"/>
  <c r="O160" i="1183"/>
  <c r="L160" i="1183"/>
  <c r="AR159" i="1183"/>
  <c r="Y160" i="1183"/>
  <c r="AV159" i="1183"/>
  <c r="AW159" i="1183"/>
  <c r="Q159" i="1183"/>
  <c r="AX159" i="1183" s="1"/>
  <c r="AU159" i="1183"/>
  <c r="I159" i="1183"/>
  <c r="AS159" i="1183" s="1"/>
  <c r="Y334" i="1173"/>
  <c r="AR333" i="1173"/>
  <c r="L334" i="1173"/>
  <c r="O334" i="1173"/>
  <c r="Q334" i="1173" s="1"/>
  <c r="N334" i="1173"/>
  <c r="AJ334" i="1173"/>
  <c r="P334" i="1173"/>
  <c r="K334" i="1173"/>
  <c r="I334" i="1173" s="1"/>
  <c r="J334" i="1173"/>
  <c r="AT333" i="1173"/>
  <c r="AW333" i="1173"/>
  <c r="AV333" i="1173"/>
  <c r="AX333" i="1173"/>
  <c r="AS333" i="1173"/>
  <c r="AU333" i="1173"/>
  <c r="K161" i="1183" l="1"/>
  <c r="AR160" i="1183"/>
  <c r="AJ161" i="1183"/>
  <c r="P161" i="1183"/>
  <c r="L161" i="1183"/>
  <c r="J161" i="1183"/>
  <c r="AT161" i="1183" s="1"/>
  <c r="O161" i="1183"/>
  <c r="N161" i="1183"/>
  <c r="Y161" i="1183"/>
  <c r="AT160" i="1183"/>
  <c r="Q160" i="1183"/>
  <c r="AX160" i="1183" s="1"/>
  <c r="AW160" i="1183"/>
  <c r="AV160" i="1183"/>
  <c r="I160" i="1183"/>
  <c r="AS160" i="1183" s="1"/>
  <c r="AU160" i="1183"/>
  <c r="Y335" i="1173"/>
  <c r="AR334" i="1173"/>
  <c r="AJ335" i="1173"/>
  <c r="O335" i="1173"/>
  <c r="Q335" i="1173" s="1"/>
  <c r="N335" i="1173"/>
  <c r="L335" i="1173"/>
  <c r="K335" i="1173"/>
  <c r="I335" i="1173" s="1"/>
  <c r="J335" i="1173"/>
  <c r="P335" i="1173"/>
  <c r="AX334" i="1173"/>
  <c r="AW334" i="1173"/>
  <c r="AV334" i="1173"/>
  <c r="AT334" i="1173"/>
  <c r="AS334" i="1173"/>
  <c r="AU334" i="1173"/>
  <c r="P162" i="1183" l="1"/>
  <c r="N162" i="1183"/>
  <c r="J162" i="1183"/>
  <c r="O162" i="1183"/>
  <c r="AJ162" i="1183"/>
  <c r="K162" i="1183"/>
  <c r="AR161" i="1183"/>
  <c r="L162" i="1183"/>
  <c r="Y162" i="1183"/>
  <c r="Q161" i="1183"/>
  <c r="AX161" i="1183" s="1"/>
  <c r="AV161" i="1183"/>
  <c r="AW161" i="1183"/>
  <c r="I161" i="1183"/>
  <c r="AS161" i="1183" s="1"/>
  <c r="AU161" i="1183"/>
  <c r="AT335" i="1173"/>
  <c r="Y336" i="1173"/>
  <c r="AR335" i="1173"/>
  <c r="AJ336" i="1173"/>
  <c r="N336" i="1173"/>
  <c r="P336" i="1173"/>
  <c r="K336" i="1173"/>
  <c r="I336" i="1173" s="1"/>
  <c r="L336" i="1173"/>
  <c r="J336" i="1173"/>
  <c r="O336" i="1173"/>
  <c r="Q336" i="1173" s="1"/>
  <c r="AV335" i="1173"/>
  <c r="AW335" i="1173"/>
  <c r="AS335" i="1173"/>
  <c r="AU335" i="1173"/>
  <c r="AX335" i="1173"/>
  <c r="Q162" i="1183" l="1"/>
  <c r="AX162" i="1183" s="1"/>
  <c r="AV162" i="1183"/>
  <c r="AW162" i="1183"/>
  <c r="O163" i="1183"/>
  <c r="L163" i="1183"/>
  <c r="AJ163" i="1183"/>
  <c r="J163" i="1183"/>
  <c r="AR162" i="1183"/>
  <c r="P163" i="1183"/>
  <c r="N163" i="1183"/>
  <c r="K163" i="1183"/>
  <c r="Y163" i="1183"/>
  <c r="AT162" i="1183"/>
  <c r="I162" i="1183"/>
  <c r="AS162" i="1183" s="1"/>
  <c r="AU162" i="1183"/>
  <c r="Y337" i="1173"/>
  <c r="AR336" i="1173"/>
  <c r="AJ337" i="1173"/>
  <c r="J337" i="1173"/>
  <c r="L337" i="1173"/>
  <c r="P337" i="1173"/>
  <c r="N337" i="1173"/>
  <c r="K337" i="1173"/>
  <c r="I337" i="1173" s="1"/>
  <c r="O337" i="1173"/>
  <c r="Q337" i="1173" s="1"/>
  <c r="AT336" i="1173"/>
  <c r="AX336" i="1173"/>
  <c r="AW336" i="1173"/>
  <c r="AV336" i="1173"/>
  <c r="AS336" i="1173"/>
  <c r="AU336" i="1173"/>
  <c r="AJ164" i="1183" l="1"/>
  <c r="N164" i="1183"/>
  <c r="K164" i="1183"/>
  <c r="O164" i="1183"/>
  <c r="Y164" i="1183"/>
  <c r="J164" i="1183"/>
  <c r="AT164" i="1183" s="1"/>
  <c r="P164" i="1183"/>
  <c r="L164" i="1183"/>
  <c r="AR163" i="1183"/>
  <c r="Q163" i="1183"/>
  <c r="AX163" i="1183" s="1"/>
  <c r="AW163" i="1183"/>
  <c r="AV163" i="1183"/>
  <c r="I163" i="1183"/>
  <c r="AS163" i="1183" s="1"/>
  <c r="AU163" i="1183"/>
  <c r="AT163" i="1183"/>
  <c r="AT337" i="1173"/>
  <c r="Y338" i="1173"/>
  <c r="AR337" i="1173"/>
  <c r="AJ338" i="1173"/>
  <c r="P338" i="1173"/>
  <c r="N338" i="1173"/>
  <c r="J338" i="1173"/>
  <c r="K338" i="1173"/>
  <c r="I338" i="1173" s="1"/>
  <c r="L338" i="1173"/>
  <c r="O338" i="1173"/>
  <c r="Q338" i="1173" s="1"/>
  <c r="AW337" i="1173"/>
  <c r="AV337" i="1173"/>
  <c r="AS337" i="1173"/>
  <c r="AU337" i="1173"/>
  <c r="AX337" i="1173"/>
  <c r="N165" i="1183" l="1"/>
  <c r="AR164" i="1183"/>
  <c r="P165" i="1183"/>
  <c r="AJ165" i="1183"/>
  <c r="L165" i="1183"/>
  <c r="O165" i="1183"/>
  <c r="J165" i="1183"/>
  <c r="AT165" i="1183" s="1"/>
  <c r="K165" i="1183"/>
  <c r="Y165" i="1183"/>
  <c r="AX164" i="1183"/>
  <c r="AW164" i="1183"/>
  <c r="AV164" i="1183"/>
  <c r="Q164" i="1183"/>
  <c r="I164" i="1183"/>
  <c r="AS164" i="1183" s="1"/>
  <c r="AU164" i="1183"/>
  <c r="Y339" i="1173"/>
  <c r="AR338" i="1173"/>
  <c r="AT338" i="1173"/>
  <c r="AJ339" i="1173"/>
  <c r="J339" i="1173"/>
  <c r="L339" i="1173"/>
  <c r="O339" i="1173"/>
  <c r="Q339" i="1173" s="1"/>
  <c r="K339" i="1173"/>
  <c r="I339" i="1173" s="1"/>
  <c r="P339" i="1173"/>
  <c r="N339" i="1173"/>
  <c r="AS338" i="1173"/>
  <c r="AU338" i="1173"/>
  <c r="AX338" i="1173"/>
  <c r="AV338" i="1173"/>
  <c r="AW338" i="1173"/>
  <c r="P166" i="1183" l="1"/>
  <c r="N166" i="1183"/>
  <c r="L166" i="1183"/>
  <c r="AJ166" i="1183"/>
  <c r="J166" i="1183"/>
  <c r="K166" i="1183"/>
  <c r="O166" i="1183"/>
  <c r="AR165" i="1183"/>
  <c r="Y166" i="1183"/>
  <c r="AU165" i="1183"/>
  <c r="I165" i="1183"/>
  <c r="AS165" i="1183" s="1"/>
  <c r="AW165" i="1183"/>
  <c r="AV165" i="1183"/>
  <c r="Q165" i="1183"/>
  <c r="AX165" i="1183" s="1"/>
  <c r="Y340" i="1173"/>
  <c r="AR339" i="1173"/>
  <c r="O340" i="1173"/>
  <c r="Q340" i="1173" s="1"/>
  <c r="AJ340" i="1173"/>
  <c r="P340" i="1173"/>
  <c r="K340" i="1173"/>
  <c r="I340" i="1173" s="1"/>
  <c r="N340" i="1173"/>
  <c r="J340" i="1173"/>
  <c r="AT340" i="1173" s="1"/>
  <c r="L340" i="1173"/>
  <c r="AW339" i="1173"/>
  <c r="AV339" i="1173"/>
  <c r="AX339" i="1173"/>
  <c r="AS339" i="1173"/>
  <c r="AU339" i="1173"/>
  <c r="AT339" i="1173"/>
  <c r="AT166" i="1183" l="1"/>
  <c r="P167" i="1183"/>
  <c r="AJ167" i="1183"/>
  <c r="O167" i="1183"/>
  <c r="J167" i="1183"/>
  <c r="L167" i="1183"/>
  <c r="N167" i="1183"/>
  <c r="K167" i="1183"/>
  <c r="AR166" i="1183"/>
  <c r="Y167" i="1183"/>
  <c r="AU166" i="1183"/>
  <c r="I166" i="1183"/>
  <c r="AS166" i="1183" s="1"/>
  <c r="AW166" i="1183"/>
  <c r="AV166" i="1183"/>
  <c r="Q166" i="1183"/>
  <c r="AX166" i="1183"/>
  <c r="Y341" i="1173"/>
  <c r="AR340" i="1173"/>
  <c r="AJ341" i="1173"/>
  <c r="O341" i="1173"/>
  <c r="Q341" i="1173" s="1"/>
  <c r="P341" i="1173"/>
  <c r="N341" i="1173"/>
  <c r="L341" i="1173"/>
  <c r="J341" i="1173"/>
  <c r="K341" i="1173"/>
  <c r="I341" i="1173" s="1"/>
  <c r="AS340" i="1173"/>
  <c r="AU340" i="1173"/>
  <c r="AX340" i="1173"/>
  <c r="AW340" i="1173"/>
  <c r="AV340" i="1173"/>
  <c r="I167" i="1183" l="1"/>
  <c r="AS167" i="1183" s="1"/>
  <c r="AU167" i="1183"/>
  <c r="Q167" i="1183"/>
  <c r="AV167" i="1183"/>
  <c r="AW167" i="1183"/>
  <c r="AT167" i="1183"/>
  <c r="AX167" i="1183"/>
  <c r="N168" i="1183"/>
  <c r="K168" i="1183"/>
  <c r="J168" i="1183"/>
  <c r="AT168" i="1183" s="1"/>
  <c r="AJ168" i="1183"/>
  <c r="P168" i="1183"/>
  <c r="L168" i="1183"/>
  <c r="Y168" i="1183"/>
  <c r="AR167" i="1183"/>
  <c r="O168" i="1183"/>
  <c r="AT341" i="1173"/>
  <c r="Y342" i="1173"/>
  <c r="AR341" i="1173"/>
  <c r="AJ342" i="1173"/>
  <c r="O342" i="1173"/>
  <c r="Q342" i="1173" s="1"/>
  <c r="N342" i="1173"/>
  <c r="J342" i="1173"/>
  <c r="P342" i="1173"/>
  <c r="L342" i="1173"/>
  <c r="K342" i="1173"/>
  <c r="I342" i="1173" s="1"/>
  <c r="AX341" i="1173"/>
  <c r="AW341" i="1173"/>
  <c r="AV341" i="1173"/>
  <c r="AS341" i="1173"/>
  <c r="AU341" i="1173"/>
  <c r="I168" i="1183" l="1"/>
  <c r="AS168" i="1183" s="1"/>
  <c r="AU168" i="1183"/>
  <c r="AJ169" i="1183"/>
  <c r="J169" i="1183"/>
  <c r="AR168" i="1183"/>
  <c r="O169" i="1183"/>
  <c r="P169" i="1183"/>
  <c r="L169" i="1183"/>
  <c r="K169" i="1183"/>
  <c r="N169" i="1183"/>
  <c r="Y169" i="1183"/>
  <c r="AV168" i="1183"/>
  <c r="AW168" i="1183"/>
  <c r="Q168" i="1183"/>
  <c r="AX168" i="1183" s="1"/>
  <c r="Y343" i="1173"/>
  <c r="AR342" i="1173"/>
  <c r="AT342" i="1173"/>
  <c r="AJ343" i="1173"/>
  <c r="P343" i="1173"/>
  <c r="O343" i="1173"/>
  <c r="Q343" i="1173" s="1"/>
  <c r="K343" i="1173"/>
  <c r="I343" i="1173" s="1"/>
  <c r="J343" i="1173"/>
  <c r="L343" i="1173"/>
  <c r="N343" i="1173"/>
  <c r="AX342" i="1173"/>
  <c r="AW342" i="1173"/>
  <c r="AV342" i="1173"/>
  <c r="AS342" i="1173"/>
  <c r="AU342" i="1173"/>
  <c r="AT169" i="1183" l="1"/>
  <c r="O170" i="1183"/>
  <c r="J170" i="1183"/>
  <c r="K170" i="1183"/>
  <c r="AR169" i="1183"/>
  <c r="P170" i="1183"/>
  <c r="Y170" i="1183"/>
  <c r="N170" i="1183"/>
  <c r="L170" i="1183"/>
  <c r="AJ170" i="1183"/>
  <c r="I169" i="1183"/>
  <c r="AS169" i="1183" s="1"/>
  <c r="AU169" i="1183"/>
  <c r="Q169" i="1183"/>
  <c r="AV169" i="1183"/>
  <c r="AW169" i="1183"/>
  <c r="AX169" i="1183"/>
  <c r="AT343" i="1173"/>
  <c r="Y344" i="1173"/>
  <c r="AR343" i="1173"/>
  <c r="AJ344" i="1173"/>
  <c r="J344" i="1173"/>
  <c r="L344" i="1173"/>
  <c r="O344" i="1173"/>
  <c r="Q344" i="1173" s="1"/>
  <c r="P344" i="1173"/>
  <c r="N344" i="1173"/>
  <c r="K344" i="1173"/>
  <c r="I344" i="1173" s="1"/>
  <c r="AS343" i="1173"/>
  <c r="AU343" i="1173"/>
  <c r="AX343" i="1173"/>
  <c r="AV343" i="1173"/>
  <c r="AW343" i="1173"/>
  <c r="N171" i="1183" l="1"/>
  <c r="K171" i="1183"/>
  <c r="O171" i="1183"/>
  <c r="L171" i="1183"/>
  <c r="J171" i="1183"/>
  <c r="AT171" i="1183" s="1"/>
  <c r="AJ171" i="1183"/>
  <c r="P171" i="1183"/>
  <c r="AR170" i="1183"/>
  <c r="Y171" i="1183"/>
  <c r="I170" i="1183"/>
  <c r="AS170" i="1183" s="1"/>
  <c r="AU170" i="1183"/>
  <c r="AT170" i="1183"/>
  <c r="Q170" i="1183"/>
  <c r="AV170" i="1183"/>
  <c r="AW170" i="1183"/>
  <c r="AX170" i="1183"/>
  <c r="AT344" i="1173"/>
  <c r="Y345" i="1173"/>
  <c r="AR344" i="1173"/>
  <c r="AJ345" i="1173"/>
  <c r="J345" i="1173"/>
  <c r="K345" i="1173"/>
  <c r="I345" i="1173" s="1"/>
  <c r="P345" i="1173"/>
  <c r="O345" i="1173"/>
  <c r="Q345" i="1173" s="1"/>
  <c r="N345" i="1173"/>
  <c r="L345" i="1173"/>
  <c r="AX344" i="1173"/>
  <c r="AS344" i="1173"/>
  <c r="AU344" i="1173"/>
  <c r="AW344" i="1173"/>
  <c r="AV344" i="1173"/>
  <c r="AJ172" i="1183" l="1"/>
  <c r="P172" i="1183"/>
  <c r="AR171" i="1183"/>
  <c r="O172" i="1183"/>
  <c r="J172" i="1183"/>
  <c r="Y172" i="1183"/>
  <c r="N172" i="1183"/>
  <c r="L172" i="1183"/>
  <c r="K172" i="1183"/>
  <c r="I171" i="1183"/>
  <c r="AS171" i="1183" s="1"/>
  <c r="AU171" i="1183"/>
  <c r="AW171" i="1183"/>
  <c r="AV171" i="1183"/>
  <c r="Q171" i="1183"/>
  <c r="AX171" i="1183" s="1"/>
  <c r="Y346" i="1173"/>
  <c r="AR345" i="1173"/>
  <c r="AJ346" i="1173"/>
  <c r="P346" i="1173"/>
  <c r="O346" i="1173"/>
  <c r="Q346" i="1173" s="1"/>
  <c r="L346" i="1173"/>
  <c r="K346" i="1173"/>
  <c r="I346" i="1173" s="1"/>
  <c r="J346" i="1173"/>
  <c r="AT346" i="1173" s="1"/>
  <c r="N346" i="1173"/>
  <c r="AW345" i="1173"/>
  <c r="AV345" i="1173"/>
  <c r="AS345" i="1173"/>
  <c r="AU345" i="1173"/>
  <c r="AX345" i="1173"/>
  <c r="AT345" i="1173"/>
  <c r="AW172" i="1183" l="1"/>
  <c r="AV172" i="1183"/>
  <c r="Q172" i="1183"/>
  <c r="AU172" i="1183"/>
  <c r="I172" i="1183"/>
  <c r="AS172" i="1183" s="1"/>
  <c r="AX172" i="1183"/>
  <c r="K173" i="1183"/>
  <c r="O173" i="1183"/>
  <c r="Y173" i="1183"/>
  <c r="J173" i="1183"/>
  <c r="AT173" i="1183" s="1"/>
  <c r="AR172" i="1183"/>
  <c r="L173" i="1183"/>
  <c r="AJ173" i="1183"/>
  <c r="N173" i="1183"/>
  <c r="P173" i="1183"/>
  <c r="AT172" i="1183"/>
  <c r="Y347" i="1173"/>
  <c r="AR346" i="1173"/>
  <c r="AJ347" i="1173"/>
  <c r="J347" i="1173"/>
  <c r="P347" i="1173"/>
  <c r="N347" i="1173"/>
  <c r="L347" i="1173"/>
  <c r="K347" i="1173"/>
  <c r="I347" i="1173" s="1"/>
  <c r="O347" i="1173"/>
  <c r="Q347" i="1173" s="1"/>
  <c r="AW346" i="1173"/>
  <c r="AV346" i="1173"/>
  <c r="AS346" i="1173"/>
  <c r="AU346" i="1173"/>
  <c r="AX346" i="1173"/>
  <c r="AU173" i="1183" l="1"/>
  <c r="I173" i="1183"/>
  <c r="AS173" i="1183" s="1"/>
  <c r="N174" i="1183"/>
  <c r="O174" i="1183"/>
  <c r="K174" i="1183"/>
  <c r="L174" i="1183"/>
  <c r="J174" i="1183"/>
  <c r="AT174" i="1183" s="1"/>
  <c r="AR173" i="1183"/>
  <c r="AJ174" i="1183"/>
  <c r="P174" i="1183"/>
  <c r="Y174" i="1183"/>
  <c r="AV173" i="1183"/>
  <c r="AW173" i="1183"/>
  <c r="Q173" i="1183"/>
  <c r="AX173" i="1183" s="1"/>
  <c r="Y348" i="1173"/>
  <c r="AR347" i="1173"/>
  <c r="AJ348" i="1173"/>
  <c r="K348" i="1173"/>
  <c r="I348" i="1173" s="1"/>
  <c r="P348" i="1173"/>
  <c r="O348" i="1173"/>
  <c r="Q348" i="1173" s="1"/>
  <c r="L348" i="1173"/>
  <c r="J348" i="1173"/>
  <c r="AT348" i="1173" s="1"/>
  <c r="N348" i="1173"/>
  <c r="AT347" i="1173"/>
  <c r="AS347" i="1173"/>
  <c r="AU347" i="1173"/>
  <c r="AW347" i="1173"/>
  <c r="AV347" i="1173"/>
  <c r="AX347" i="1173"/>
  <c r="AJ175" i="1183" l="1"/>
  <c r="AR174" i="1183"/>
  <c r="O175" i="1183"/>
  <c r="N175" i="1183"/>
  <c r="L175" i="1183"/>
  <c r="Y175" i="1183"/>
  <c r="J175" i="1183"/>
  <c r="AT175" i="1183" s="1"/>
  <c r="K175" i="1183"/>
  <c r="P175" i="1183"/>
  <c r="I174" i="1183"/>
  <c r="AS174" i="1183" s="1"/>
  <c r="AU174" i="1183"/>
  <c r="AW174" i="1183"/>
  <c r="AV174" i="1183"/>
  <c r="Q174" i="1183"/>
  <c r="AX174" i="1183" s="1"/>
  <c r="Y349" i="1173"/>
  <c r="AR348" i="1173"/>
  <c r="K349" i="1173"/>
  <c r="I349" i="1173" s="1"/>
  <c r="AJ349" i="1173"/>
  <c r="N349" i="1173"/>
  <c r="L349" i="1173"/>
  <c r="O349" i="1173"/>
  <c r="Q349" i="1173" s="1"/>
  <c r="P349" i="1173"/>
  <c r="J349" i="1173"/>
  <c r="AS348" i="1173"/>
  <c r="AU348" i="1173"/>
  <c r="AX348" i="1173"/>
  <c r="AW348" i="1173"/>
  <c r="AV348" i="1173"/>
  <c r="AU175" i="1183" l="1"/>
  <c r="I175" i="1183"/>
  <c r="AS175" i="1183" s="1"/>
  <c r="AJ176" i="1183"/>
  <c r="O176" i="1183"/>
  <c r="L176" i="1183"/>
  <c r="P176" i="1183"/>
  <c r="N176" i="1183"/>
  <c r="AR175" i="1183"/>
  <c r="J176" i="1183"/>
  <c r="AT176" i="1183" s="1"/>
  <c r="K176" i="1183"/>
  <c r="Y176" i="1183"/>
  <c r="Q175" i="1183"/>
  <c r="AX175" i="1183" s="1"/>
  <c r="AV175" i="1183"/>
  <c r="AW175" i="1183"/>
  <c r="AT349" i="1173"/>
  <c r="Y350" i="1173"/>
  <c r="AR349" i="1173"/>
  <c r="AJ350" i="1173"/>
  <c r="K350" i="1173"/>
  <c r="I350" i="1173" s="1"/>
  <c r="J350" i="1173"/>
  <c r="N350" i="1173"/>
  <c r="O350" i="1173"/>
  <c r="Q350" i="1173" s="1"/>
  <c r="P350" i="1173"/>
  <c r="L350" i="1173"/>
  <c r="AX349" i="1173"/>
  <c r="AS349" i="1173"/>
  <c r="AU349" i="1173"/>
  <c r="AW349" i="1173"/>
  <c r="AV349" i="1173"/>
  <c r="J177" i="1183" l="1"/>
  <c r="O177" i="1183"/>
  <c r="N177" i="1183"/>
  <c r="L177" i="1183"/>
  <c r="P177" i="1183"/>
  <c r="K177" i="1183"/>
  <c r="AJ177" i="1183"/>
  <c r="AR176" i="1183"/>
  <c r="Y177" i="1183"/>
  <c r="Q176" i="1183"/>
  <c r="AX176" i="1183" s="1"/>
  <c r="AW176" i="1183"/>
  <c r="AV176" i="1183"/>
  <c r="AU176" i="1183"/>
  <c r="I176" i="1183"/>
  <c r="AS176" i="1183" s="1"/>
  <c r="AT350" i="1173"/>
  <c r="Y351" i="1173"/>
  <c r="AR350" i="1173"/>
  <c r="AJ351" i="1173"/>
  <c r="O351" i="1173"/>
  <c r="Q351" i="1173" s="1"/>
  <c r="K351" i="1173"/>
  <c r="I351" i="1173" s="1"/>
  <c r="N351" i="1173"/>
  <c r="J351" i="1173"/>
  <c r="P351" i="1173"/>
  <c r="L351" i="1173"/>
  <c r="AS350" i="1173"/>
  <c r="AU350" i="1173"/>
  <c r="AX350" i="1173"/>
  <c r="AW350" i="1173"/>
  <c r="AV350" i="1173"/>
  <c r="AJ178" i="1183" l="1"/>
  <c r="J178" i="1183"/>
  <c r="K178" i="1183"/>
  <c r="Y178" i="1183"/>
  <c r="N178" i="1183"/>
  <c r="O178" i="1183"/>
  <c r="P178" i="1183"/>
  <c r="AR177" i="1183"/>
  <c r="L178" i="1183"/>
  <c r="I177" i="1183"/>
  <c r="AS177" i="1183" s="1"/>
  <c r="AU177" i="1183"/>
  <c r="AW177" i="1183"/>
  <c r="AV177" i="1183"/>
  <c r="Q177" i="1183"/>
  <c r="AX177" i="1183" s="1"/>
  <c r="AT177" i="1183"/>
  <c r="Y352" i="1173"/>
  <c r="AR351" i="1173"/>
  <c r="AJ352" i="1173"/>
  <c r="P352" i="1173"/>
  <c r="J352" i="1173"/>
  <c r="L352" i="1173"/>
  <c r="O352" i="1173"/>
  <c r="Q352" i="1173" s="1"/>
  <c r="N352" i="1173"/>
  <c r="K352" i="1173"/>
  <c r="I352" i="1173" s="1"/>
  <c r="AS351" i="1173"/>
  <c r="AU351" i="1173"/>
  <c r="AX351" i="1173"/>
  <c r="AW351" i="1173"/>
  <c r="AV351" i="1173"/>
  <c r="AT351" i="1173"/>
  <c r="O179" i="1183" l="1"/>
  <c r="AJ179" i="1183"/>
  <c r="J179" i="1183"/>
  <c r="P179" i="1183"/>
  <c r="AR178" i="1183"/>
  <c r="N179" i="1183"/>
  <c r="L179" i="1183"/>
  <c r="K179" i="1183"/>
  <c r="Y179" i="1183"/>
  <c r="AV178" i="1183"/>
  <c r="AW178" i="1183"/>
  <c r="Q178" i="1183"/>
  <c r="AX178" i="1183" s="1"/>
  <c r="I178" i="1183"/>
  <c r="AS178" i="1183" s="1"/>
  <c r="AU178" i="1183"/>
  <c r="AT178" i="1183"/>
  <c r="AT352" i="1173"/>
  <c r="Y353" i="1173"/>
  <c r="AR352" i="1173"/>
  <c r="AJ353" i="1173"/>
  <c r="P353" i="1173"/>
  <c r="O353" i="1173"/>
  <c r="Q353" i="1173" s="1"/>
  <c r="J353" i="1173"/>
  <c r="L353" i="1173"/>
  <c r="K353" i="1173"/>
  <c r="I353" i="1173" s="1"/>
  <c r="N353" i="1173"/>
  <c r="AW352" i="1173"/>
  <c r="AV352" i="1173"/>
  <c r="AX352" i="1173"/>
  <c r="AS352" i="1173"/>
  <c r="AU352" i="1173"/>
  <c r="J180" i="1183" l="1"/>
  <c r="AR179" i="1183"/>
  <c r="L180" i="1183"/>
  <c r="P180" i="1183"/>
  <c r="AJ180" i="1183"/>
  <c r="N180" i="1183"/>
  <c r="O180" i="1183"/>
  <c r="K180" i="1183"/>
  <c r="Y180" i="1183"/>
  <c r="AX179" i="1183"/>
  <c r="AU179" i="1183"/>
  <c r="I179" i="1183"/>
  <c r="AS179" i="1183" s="1"/>
  <c r="AT179" i="1183"/>
  <c r="AV179" i="1183"/>
  <c r="AW179" i="1183"/>
  <c r="Q179" i="1183"/>
  <c r="Y354" i="1173"/>
  <c r="AR353" i="1173"/>
  <c r="AJ354" i="1173"/>
  <c r="K354" i="1173"/>
  <c r="I354" i="1173" s="1"/>
  <c r="O354" i="1173"/>
  <c r="Q354" i="1173" s="1"/>
  <c r="N354" i="1173"/>
  <c r="L354" i="1173"/>
  <c r="J354" i="1173"/>
  <c r="P354" i="1173"/>
  <c r="AS353" i="1173"/>
  <c r="AU353" i="1173"/>
  <c r="AX353" i="1173"/>
  <c r="AT353" i="1173"/>
  <c r="AV353" i="1173"/>
  <c r="AW353" i="1173"/>
  <c r="P181" i="1183" l="1"/>
  <c r="K181" i="1183"/>
  <c r="AJ181" i="1183"/>
  <c r="AR180" i="1183"/>
  <c r="N181" i="1183"/>
  <c r="J181" i="1183"/>
  <c r="AT181" i="1183" s="1"/>
  <c r="Y181" i="1183"/>
  <c r="L181" i="1183"/>
  <c r="O181" i="1183"/>
  <c r="AX180" i="1183"/>
  <c r="Q180" i="1183"/>
  <c r="AV180" i="1183"/>
  <c r="AW180" i="1183"/>
  <c r="I180" i="1183"/>
  <c r="AS180" i="1183" s="1"/>
  <c r="AU180" i="1183"/>
  <c r="AT180" i="1183"/>
  <c r="Y355" i="1173"/>
  <c r="AR354" i="1173"/>
  <c r="N355" i="1173"/>
  <c r="AJ355" i="1173"/>
  <c r="P355" i="1173"/>
  <c r="O355" i="1173"/>
  <c r="Q355" i="1173" s="1"/>
  <c r="J355" i="1173"/>
  <c r="L355" i="1173"/>
  <c r="K355" i="1173"/>
  <c r="I355" i="1173" s="1"/>
  <c r="AS354" i="1173"/>
  <c r="AU354" i="1173"/>
  <c r="AX354" i="1173"/>
  <c r="AW354" i="1173"/>
  <c r="AV354" i="1173"/>
  <c r="AT354" i="1173"/>
  <c r="I181" i="1183" l="1"/>
  <c r="AS181" i="1183" s="1"/>
  <c r="AU181" i="1183"/>
  <c r="Q181" i="1183"/>
  <c r="AX181" i="1183" s="1"/>
  <c r="AW181" i="1183"/>
  <c r="AV181" i="1183"/>
  <c r="AJ182" i="1183"/>
  <c r="P182" i="1183"/>
  <c r="L182" i="1183"/>
  <c r="K182" i="1183"/>
  <c r="J182" i="1183"/>
  <c r="AT182" i="1183" s="1"/>
  <c r="AR181" i="1183"/>
  <c r="O182" i="1183"/>
  <c r="N182" i="1183"/>
  <c r="Y182" i="1183"/>
  <c r="Y356" i="1173"/>
  <c r="AR355" i="1173"/>
  <c r="AT355" i="1173"/>
  <c r="AJ356" i="1173"/>
  <c r="K356" i="1173"/>
  <c r="I356" i="1173" s="1"/>
  <c r="J356" i="1173"/>
  <c r="AT356" i="1173" s="1"/>
  <c r="O356" i="1173"/>
  <c r="Q356" i="1173" s="1"/>
  <c r="P356" i="1173"/>
  <c r="N356" i="1173"/>
  <c r="L356" i="1173"/>
  <c r="AX355" i="1173"/>
  <c r="AW355" i="1173"/>
  <c r="AV355" i="1173"/>
  <c r="AS355" i="1173"/>
  <c r="AU355" i="1173"/>
  <c r="I182" i="1183" l="1"/>
  <c r="AS182" i="1183" s="1"/>
  <c r="AU182" i="1183"/>
  <c r="AV182" i="1183"/>
  <c r="AW182" i="1183"/>
  <c r="Q182" i="1183"/>
  <c r="AX182" i="1183" s="1"/>
  <c r="AJ183" i="1183"/>
  <c r="L183" i="1183"/>
  <c r="Y183" i="1183"/>
  <c r="K183" i="1183"/>
  <c r="P183" i="1183"/>
  <c r="J183" i="1183"/>
  <c r="AT183" i="1183" s="1"/>
  <c r="O183" i="1183"/>
  <c r="N183" i="1183"/>
  <c r="AR182" i="1183"/>
  <c r="Y357" i="1173"/>
  <c r="AR356" i="1173"/>
  <c r="AJ357" i="1173"/>
  <c r="L357" i="1173"/>
  <c r="P357" i="1173"/>
  <c r="O357" i="1173"/>
  <c r="Q357" i="1173" s="1"/>
  <c r="J357" i="1173"/>
  <c r="K357" i="1173"/>
  <c r="I357" i="1173" s="1"/>
  <c r="N357" i="1173"/>
  <c r="AS356" i="1173"/>
  <c r="AU356" i="1173"/>
  <c r="AW356" i="1173"/>
  <c r="AV356" i="1173"/>
  <c r="AX356" i="1173"/>
  <c r="I183" i="1183" l="1"/>
  <c r="AS183" i="1183" s="1"/>
  <c r="AU183" i="1183"/>
  <c r="O184" i="1183"/>
  <c r="N184" i="1183"/>
  <c r="AJ184" i="1183"/>
  <c r="AR183" i="1183"/>
  <c r="J184" i="1183"/>
  <c r="L184" i="1183"/>
  <c r="K184" i="1183"/>
  <c r="P184" i="1183"/>
  <c r="Y184" i="1183"/>
  <c r="AW183" i="1183"/>
  <c r="Q183" i="1183"/>
  <c r="AX183" i="1183" s="1"/>
  <c r="AV183" i="1183"/>
  <c r="Y358" i="1173"/>
  <c r="AR357" i="1173"/>
  <c r="AT357" i="1173"/>
  <c r="J358" i="1173"/>
  <c r="AJ358" i="1173"/>
  <c r="K358" i="1173"/>
  <c r="I358" i="1173" s="1"/>
  <c r="L358" i="1173"/>
  <c r="N358" i="1173"/>
  <c r="O358" i="1173"/>
  <c r="Q358" i="1173" s="1"/>
  <c r="P358" i="1173"/>
  <c r="AW357" i="1173"/>
  <c r="AX357" i="1173"/>
  <c r="AV357" i="1173"/>
  <c r="AS357" i="1173"/>
  <c r="AU357" i="1173"/>
  <c r="I184" i="1183" l="1"/>
  <c r="AS184" i="1183" s="1"/>
  <c r="AU184" i="1183"/>
  <c r="AT184" i="1183"/>
  <c r="AW184" i="1183"/>
  <c r="Q184" i="1183"/>
  <c r="AX184" i="1183" s="1"/>
  <c r="AV184" i="1183"/>
  <c r="L185" i="1183"/>
  <c r="P185" i="1183"/>
  <c r="AJ185" i="1183"/>
  <c r="AR184" i="1183"/>
  <c r="O185" i="1183"/>
  <c r="J185" i="1183"/>
  <c r="AT185" i="1183" s="1"/>
  <c r="K185" i="1183"/>
  <c r="N185" i="1183"/>
  <c r="Y185" i="1183"/>
  <c r="Y359" i="1173"/>
  <c r="AR358" i="1173"/>
  <c r="AJ359" i="1173"/>
  <c r="O359" i="1173"/>
  <c r="Q359" i="1173" s="1"/>
  <c r="N359" i="1173"/>
  <c r="L359" i="1173"/>
  <c r="J359" i="1173"/>
  <c r="P359" i="1173"/>
  <c r="K359" i="1173"/>
  <c r="I359" i="1173" s="1"/>
  <c r="AT358" i="1173"/>
  <c r="AW358" i="1173"/>
  <c r="AV358" i="1173"/>
  <c r="AS358" i="1173"/>
  <c r="AU358" i="1173"/>
  <c r="AX358" i="1173"/>
  <c r="AW185" i="1183" l="1"/>
  <c r="Q185" i="1183"/>
  <c r="AX185" i="1183" s="1"/>
  <c r="AV185" i="1183"/>
  <c r="N186" i="1183"/>
  <c r="J186" i="1183"/>
  <c r="AR185" i="1183"/>
  <c r="K186" i="1183"/>
  <c r="O186" i="1183"/>
  <c r="AJ186" i="1183"/>
  <c r="P186" i="1183"/>
  <c r="L186" i="1183"/>
  <c r="Y186" i="1183"/>
  <c r="AU185" i="1183"/>
  <c r="I185" i="1183"/>
  <c r="AS185" i="1183" s="1"/>
  <c r="Y360" i="1173"/>
  <c r="AR359" i="1173"/>
  <c r="AJ360" i="1173"/>
  <c r="K360" i="1173"/>
  <c r="I360" i="1173" s="1"/>
  <c r="P360" i="1173"/>
  <c r="O360" i="1173"/>
  <c r="Q360" i="1173" s="1"/>
  <c r="N360" i="1173"/>
  <c r="J360" i="1173"/>
  <c r="AT360" i="1173" s="1"/>
  <c r="L360" i="1173"/>
  <c r="AS359" i="1173"/>
  <c r="AU359" i="1173"/>
  <c r="AT359" i="1173"/>
  <c r="AX359" i="1173"/>
  <c r="AW359" i="1173"/>
  <c r="AV359" i="1173"/>
  <c r="AU186" i="1183" l="1"/>
  <c r="I186" i="1183"/>
  <c r="AS186" i="1183" s="1"/>
  <c r="AV186" i="1183"/>
  <c r="AW186" i="1183"/>
  <c r="Q186" i="1183"/>
  <c r="AX186" i="1183" s="1"/>
  <c r="AT186" i="1183"/>
  <c r="N187" i="1183"/>
  <c r="AR186" i="1183"/>
  <c r="P187" i="1183"/>
  <c r="AJ187" i="1183"/>
  <c r="J187" i="1183"/>
  <c r="AT187" i="1183" s="1"/>
  <c r="K187" i="1183"/>
  <c r="Y187" i="1183"/>
  <c r="L187" i="1183"/>
  <c r="O187" i="1183"/>
  <c r="Y361" i="1173"/>
  <c r="AR360" i="1173"/>
  <c r="AJ361" i="1173"/>
  <c r="J361" i="1173"/>
  <c r="K361" i="1173"/>
  <c r="I361" i="1173" s="1"/>
  <c r="P361" i="1173"/>
  <c r="O361" i="1173"/>
  <c r="Q361" i="1173" s="1"/>
  <c r="L361" i="1173"/>
  <c r="N361" i="1173"/>
  <c r="AX360" i="1173"/>
  <c r="AW360" i="1173"/>
  <c r="AV360" i="1173"/>
  <c r="AS360" i="1173"/>
  <c r="AU360" i="1173"/>
  <c r="I187" i="1183" l="1"/>
  <c r="AS187" i="1183" s="1"/>
  <c r="AU187" i="1183"/>
  <c r="Q187" i="1183"/>
  <c r="AX187" i="1183" s="1"/>
  <c r="AW187" i="1183"/>
  <c r="AV187" i="1183"/>
  <c r="AJ188" i="1183"/>
  <c r="N188" i="1183"/>
  <c r="L188" i="1183"/>
  <c r="J188" i="1183"/>
  <c r="AT188" i="1183" s="1"/>
  <c r="AR187" i="1183"/>
  <c r="P188" i="1183"/>
  <c r="O188" i="1183"/>
  <c r="K188" i="1183"/>
  <c r="Y188" i="1183"/>
  <c r="AT361" i="1173"/>
  <c r="Y362" i="1173"/>
  <c r="AR361" i="1173"/>
  <c r="AJ362" i="1173"/>
  <c r="K362" i="1173"/>
  <c r="I362" i="1173" s="1"/>
  <c r="J362" i="1173"/>
  <c r="L362" i="1173"/>
  <c r="O362" i="1173"/>
  <c r="Q362" i="1173" s="1"/>
  <c r="N362" i="1173"/>
  <c r="P362" i="1173"/>
  <c r="AS361" i="1173"/>
  <c r="AU361" i="1173"/>
  <c r="AX361" i="1173"/>
  <c r="AW361" i="1173"/>
  <c r="AV361" i="1173"/>
  <c r="I188" i="1183" l="1"/>
  <c r="AS188" i="1183" s="1"/>
  <c r="AU188" i="1183"/>
  <c r="AR188" i="1183"/>
  <c r="AJ189" i="1183"/>
  <c r="N189" i="1183"/>
  <c r="K189" i="1183"/>
  <c r="J189" i="1183"/>
  <c r="AT189" i="1183" s="1"/>
  <c r="P189" i="1183"/>
  <c r="Y189" i="1183"/>
  <c r="O189" i="1183"/>
  <c r="L189" i="1183"/>
  <c r="AW188" i="1183"/>
  <c r="AV188" i="1183"/>
  <c r="Q188" i="1183"/>
  <c r="AX188" i="1183" s="1"/>
  <c r="AT362" i="1173"/>
  <c r="Y363" i="1173"/>
  <c r="AR362" i="1173"/>
  <c r="AJ363" i="1173"/>
  <c r="O363" i="1173"/>
  <c r="Q363" i="1173" s="1"/>
  <c r="L363" i="1173"/>
  <c r="J363" i="1173"/>
  <c r="N363" i="1173"/>
  <c r="K363" i="1173"/>
  <c r="I363" i="1173" s="1"/>
  <c r="P363" i="1173"/>
  <c r="AW362" i="1173"/>
  <c r="AV362" i="1173"/>
  <c r="AS362" i="1173"/>
  <c r="AU362" i="1173"/>
  <c r="AX362" i="1173"/>
  <c r="AR189" i="1183" l="1"/>
  <c r="AJ190" i="1183"/>
  <c r="P190" i="1183"/>
  <c r="J190" i="1183"/>
  <c r="N190" i="1183"/>
  <c r="O190" i="1183"/>
  <c r="Y190" i="1183"/>
  <c r="K190" i="1183"/>
  <c r="L190" i="1183"/>
  <c r="Q189" i="1183"/>
  <c r="AX189" i="1183" s="1"/>
  <c r="AW189" i="1183"/>
  <c r="AV189" i="1183"/>
  <c r="I189" i="1183"/>
  <c r="AS189" i="1183" s="1"/>
  <c r="AU189" i="1183"/>
  <c r="Y364" i="1173"/>
  <c r="AR363" i="1173"/>
  <c r="AT363" i="1173"/>
  <c r="AJ364" i="1173"/>
  <c r="N364" i="1173"/>
  <c r="L364" i="1173"/>
  <c r="K364" i="1173"/>
  <c r="I364" i="1173" s="1"/>
  <c r="O364" i="1173"/>
  <c r="Q364" i="1173" s="1"/>
  <c r="P364" i="1173"/>
  <c r="J364" i="1173"/>
  <c r="AS363" i="1173"/>
  <c r="AU363" i="1173"/>
  <c r="AX363" i="1173"/>
  <c r="AW363" i="1173"/>
  <c r="AV363" i="1173"/>
  <c r="P191" i="1183" l="1"/>
  <c r="O191" i="1183"/>
  <c r="AJ191" i="1183"/>
  <c r="L191" i="1183"/>
  <c r="K191" i="1183"/>
  <c r="N191" i="1183"/>
  <c r="AR190" i="1183"/>
  <c r="J191" i="1183"/>
  <c r="AT191" i="1183" s="1"/>
  <c r="Y191" i="1183"/>
  <c r="I190" i="1183"/>
  <c r="AS190" i="1183" s="1"/>
  <c r="AU190" i="1183"/>
  <c r="AX190" i="1183"/>
  <c r="Q190" i="1183"/>
  <c r="AV190" i="1183"/>
  <c r="AW190" i="1183"/>
  <c r="AT190" i="1183"/>
  <c r="Y365" i="1173"/>
  <c r="AR364" i="1173"/>
  <c r="AJ365" i="1173"/>
  <c r="L365" i="1173"/>
  <c r="K365" i="1173"/>
  <c r="I365" i="1173" s="1"/>
  <c r="J365" i="1173"/>
  <c r="N365" i="1173"/>
  <c r="O365" i="1173"/>
  <c r="Q365" i="1173" s="1"/>
  <c r="P365" i="1173"/>
  <c r="AT364" i="1173"/>
  <c r="AX364" i="1173"/>
  <c r="AW364" i="1173"/>
  <c r="AV364" i="1173"/>
  <c r="AS364" i="1173"/>
  <c r="AU364" i="1173"/>
  <c r="I191" i="1183" l="1"/>
  <c r="AS191" i="1183" s="1"/>
  <c r="AU191" i="1183"/>
  <c r="K192" i="1183"/>
  <c r="J192" i="1183"/>
  <c r="AT192" i="1183" s="1"/>
  <c r="P192" i="1183"/>
  <c r="AJ192" i="1183"/>
  <c r="L192" i="1183"/>
  <c r="AR191" i="1183"/>
  <c r="O192" i="1183"/>
  <c r="N192" i="1183"/>
  <c r="Y192" i="1183"/>
  <c r="Q191" i="1183"/>
  <c r="AX191" i="1183" s="1"/>
  <c r="AW191" i="1183"/>
  <c r="AV191" i="1183"/>
  <c r="Y366" i="1173"/>
  <c r="AR365" i="1173"/>
  <c r="AJ366" i="1173"/>
  <c r="O366" i="1173"/>
  <c r="Q366" i="1173" s="1"/>
  <c r="N366" i="1173"/>
  <c r="K366" i="1173"/>
  <c r="I366" i="1173" s="1"/>
  <c r="L366" i="1173"/>
  <c r="J366" i="1173"/>
  <c r="AT366" i="1173" s="1"/>
  <c r="P366" i="1173"/>
  <c r="AW365" i="1173"/>
  <c r="AV365" i="1173"/>
  <c r="AX365" i="1173"/>
  <c r="AS365" i="1173"/>
  <c r="AU365" i="1173"/>
  <c r="AT365" i="1173"/>
  <c r="Q192" i="1183" l="1"/>
  <c r="AX192" i="1183" s="1"/>
  <c r="AW192" i="1183"/>
  <c r="AV192" i="1183"/>
  <c r="P193" i="1183"/>
  <c r="O193" i="1183"/>
  <c r="K193" i="1183"/>
  <c r="J193" i="1183"/>
  <c r="AT193" i="1183" s="1"/>
  <c r="N193" i="1183"/>
  <c r="L193" i="1183"/>
  <c r="AJ193" i="1183"/>
  <c r="AR192" i="1183"/>
  <c r="Y193" i="1183"/>
  <c r="I192" i="1183"/>
  <c r="AS192" i="1183" s="1"/>
  <c r="AU192" i="1183"/>
  <c r="Y367" i="1173"/>
  <c r="AR366" i="1173"/>
  <c r="AJ367" i="1173"/>
  <c r="O367" i="1173"/>
  <c r="Q367" i="1173" s="1"/>
  <c r="N367" i="1173"/>
  <c r="L367" i="1173"/>
  <c r="K367" i="1173"/>
  <c r="I367" i="1173" s="1"/>
  <c r="J367" i="1173"/>
  <c r="P367" i="1173"/>
  <c r="AX366" i="1173"/>
  <c r="AS366" i="1173"/>
  <c r="AU366" i="1173"/>
  <c r="AW366" i="1173"/>
  <c r="AV366" i="1173"/>
  <c r="AV193" i="1183" l="1"/>
  <c r="AW193" i="1183"/>
  <c r="Q193" i="1183"/>
  <c r="AX193" i="1183"/>
  <c r="I193" i="1183"/>
  <c r="AS193" i="1183" s="1"/>
  <c r="AU193" i="1183"/>
  <c r="AJ194" i="1183"/>
  <c r="K194" i="1183"/>
  <c r="P194" i="1183"/>
  <c r="AR193" i="1183"/>
  <c r="N194" i="1183"/>
  <c r="O194" i="1183"/>
  <c r="J194" i="1183"/>
  <c r="L194" i="1183"/>
  <c r="Y194" i="1183"/>
  <c r="Y368" i="1173"/>
  <c r="AR367" i="1173"/>
  <c r="AJ368" i="1173"/>
  <c r="P368" i="1173"/>
  <c r="O368" i="1173"/>
  <c r="Q368" i="1173" s="1"/>
  <c r="L368" i="1173"/>
  <c r="K368" i="1173"/>
  <c r="I368" i="1173" s="1"/>
  <c r="J368" i="1173"/>
  <c r="AT368" i="1173" s="1"/>
  <c r="N368" i="1173"/>
  <c r="AT367" i="1173"/>
  <c r="AS367" i="1173"/>
  <c r="AU367" i="1173"/>
  <c r="AX367" i="1173"/>
  <c r="AV367" i="1173"/>
  <c r="AW367" i="1173"/>
  <c r="AU194" i="1183" l="1"/>
  <c r="I194" i="1183"/>
  <c r="AS194" i="1183" s="1"/>
  <c r="Q194" i="1183"/>
  <c r="AX194" i="1183" s="1"/>
  <c r="AV194" i="1183"/>
  <c r="AW194" i="1183"/>
  <c r="AR194" i="1183"/>
  <c r="N195" i="1183"/>
  <c r="K195" i="1183"/>
  <c r="AJ195" i="1183"/>
  <c r="L195" i="1183"/>
  <c r="P195" i="1183"/>
  <c r="Y195" i="1183"/>
  <c r="J195" i="1183"/>
  <c r="O195" i="1183"/>
  <c r="AT194" i="1183"/>
  <c r="Y369" i="1173"/>
  <c r="AR368" i="1173"/>
  <c r="AJ369" i="1173"/>
  <c r="O369" i="1173"/>
  <c r="Q369" i="1173" s="1"/>
  <c r="N369" i="1173"/>
  <c r="L369" i="1173"/>
  <c r="J369" i="1173"/>
  <c r="P369" i="1173"/>
  <c r="K369" i="1173"/>
  <c r="I369" i="1173" s="1"/>
  <c r="AV368" i="1173"/>
  <c r="AW368" i="1173"/>
  <c r="AX368" i="1173"/>
  <c r="AS368" i="1173"/>
  <c r="AU368" i="1173"/>
  <c r="I195" i="1183" l="1"/>
  <c r="AS195" i="1183" s="1"/>
  <c r="AU195" i="1183"/>
  <c r="AV195" i="1183"/>
  <c r="AW195" i="1183"/>
  <c r="Q195" i="1183"/>
  <c r="AX195" i="1183" s="1"/>
  <c r="L196" i="1183"/>
  <c r="J196" i="1183"/>
  <c r="AT196" i="1183" s="1"/>
  <c r="K196" i="1183"/>
  <c r="O196" i="1183"/>
  <c r="P196" i="1183"/>
  <c r="AR195" i="1183"/>
  <c r="N196" i="1183"/>
  <c r="AJ196" i="1183"/>
  <c r="Y196" i="1183"/>
  <c r="AT195" i="1183"/>
  <c r="Y370" i="1173"/>
  <c r="AR369" i="1173"/>
  <c r="N370" i="1173"/>
  <c r="AJ370" i="1173"/>
  <c r="O370" i="1173"/>
  <c r="Q370" i="1173" s="1"/>
  <c r="J370" i="1173"/>
  <c r="P370" i="1173"/>
  <c r="L370" i="1173"/>
  <c r="K370" i="1173"/>
  <c r="I370" i="1173" s="1"/>
  <c r="AS369" i="1173"/>
  <c r="AU369" i="1173"/>
  <c r="AX369" i="1173"/>
  <c r="AW369" i="1173"/>
  <c r="AV369" i="1173"/>
  <c r="AT369" i="1173"/>
  <c r="AW196" i="1183" l="1"/>
  <c r="Q196" i="1183"/>
  <c r="AV196" i="1183"/>
  <c r="AX196" i="1183"/>
  <c r="AU196" i="1183"/>
  <c r="I196" i="1183"/>
  <c r="AS196" i="1183" s="1"/>
  <c r="AJ197" i="1183"/>
  <c r="J197" i="1183"/>
  <c r="AT197" i="1183" s="1"/>
  <c r="K197" i="1183"/>
  <c r="P197" i="1183"/>
  <c r="O197" i="1183"/>
  <c r="N197" i="1183"/>
  <c r="L197" i="1183"/>
  <c r="AR196" i="1183"/>
  <c r="Y197" i="1183"/>
  <c r="Y371" i="1173"/>
  <c r="AR370" i="1173"/>
  <c r="AJ371" i="1173"/>
  <c r="J371" i="1173"/>
  <c r="O371" i="1173"/>
  <c r="Q371" i="1173" s="1"/>
  <c r="P371" i="1173"/>
  <c r="N371" i="1173"/>
  <c r="L371" i="1173"/>
  <c r="K371" i="1173"/>
  <c r="I371" i="1173" s="1"/>
  <c r="AW370" i="1173"/>
  <c r="AV370" i="1173"/>
  <c r="AS370" i="1173"/>
  <c r="AU370" i="1173"/>
  <c r="AX370" i="1173"/>
  <c r="AT370" i="1173"/>
  <c r="I197" i="1183" l="1"/>
  <c r="AS197" i="1183" s="1"/>
  <c r="AU197" i="1183"/>
  <c r="Q197" i="1183"/>
  <c r="AX197" i="1183" s="1"/>
  <c r="AW197" i="1183"/>
  <c r="AV197" i="1183"/>
  <c r="N198" i="1183"/>
  <c r="O198" i="1183"/>
  <c r="J198" i="1183"/>
  <c r="AT198" i="1183" s="1"/>
  <c r="AJ198" i="1183"/>
  <c r="P198" i="1183"/>
  <c r="L198" i="1183"/>
  <c r="Y198" i="1183"/>
  <c r="K198" i="1183"/>
  <c r="AR197" i="1183"/>
  <c r="AT371" i="1173"/>
  <c r="Y372" i="1173"/>
  <c r="AR371" i="1173"/>
  <c r="AJ372" i="1173"/>
  <c r="K372" i="1173"/>
  <c r="I372" i="1173" s="1"/>
  <c r="N372" i="1173"/>
  <c r="L372" i="1173"/>
  <c r="P372" i="1173"/>
  <c r="O372" i="1173"/>
  <c r="Q372" i="1173" s="1"/>
  <c r="J372" i="1173"/>
  <c r="AS371" i="1173"/>
  <c r="AU371" i="1173"/>
  <c r="AW371" i="1173"/>
  <c r="AX371" i="1173"/>
  <c r="AV371" i="1173"/>
  <c r="AW198" i="1183" l="1"/>
  <c r="Q198" i="1183"/>
  <c r="AX198" i="1183" s="1"/>
  <c r="AV198" i="1183"/>
  <c r="L199" i="1183"/>
  <c r="P199" i="1183"/>
  <c r="AJ199" i="1183"/>
  <c r="K199" i="1183"/>
  <c r="J199" i="1183"/>
  <c r="AT199" i="1183" s="1"/>
  <c r="N199" i="1183"/>
  <c r="Y199" i="1183"/>
  <c r="AR198" i="1183"/>
  <c r="O199" i="1183"/>
  <c r="I198" i="1183"/>
  <c r="AS198" i="1183" s="1"/>
  <c r="AU198" i="1183"/>
  <c r="AT372" i="1173"/>
  <c r="Y373" i="1173"/>
  <c r="AR372" i="1173"/>
  <c r="J373" i="1173"/>
  <c r="AJ373" i="1173"/>
  <c r="K373" i="1173"/>
  <c r="I373" i="1173" s="1"/>
  <c r="N373" i="1173"/>
  <c r="O373" i="1173"/>
  <c r="Q373" i="1173" s="1"/>
  <c r="P373" i="1173"/>
  <c r="L373" i="1173"/>
  <c r="AS372" i="1173"/>
  <c r="AU372" i="1173"/>
  <c r="AX372" i="1173"/>
  <c r="AW372" i="1173"/>
  <c r="AV372" i="1173"/>
  <c r="P200" i="1183" l="1"/>
  <c r="O200" i="1183"/>
  <c r="AR199" i="1183"/>
  <c r="AJ200" i="1183"/>
  <c r="L200" i="1183"/>
  <c r="J200" i="1183"/>
  <c r="AT200" i="1183" s="1"/>
  <c r="N200" i="1183"/>
  <c r="K200" i="1183"/>
  <c r="Y200" i="1183"/>
  <c r="AX199" i="1183"/>
  <c r="AU199" i="1183"/>
  <c r="I199" i="1183"/>
  <c r="AS199" i="1183" s="1"/>
  <c r="AW199" i="1183"/>
  <c r="Q199" i="1183"/>
  <c r="AV199" i="1183"/>
  <c r="AT373" i="1173"/>
  <c r="Y374" i="1173"/>
  <c r="AR373" i="1173"/>
  <c r="AJ374" i="1173"/>
  <c r="L374" i="1173"/>
  <c r="J374" i="1173"/>
  <c r="P374" i="1173"/>
  <c r="K374" i="1173"/>
  <c r="I374" i="1173" s="1"/>
  <c r="O374" i="1173"/>
  <c r="Q374" i="1173" s="1"/>
  <c r="N374" i="1173"/>
  <c r="AS373" i="1173"/>
  <c r="AU373" i="1173"/>
  <c r="AX373" i="1173"/>
  <c r="AW373" i="1173"/>
  <c r="AV373" i="1173"/>
  <c r="K201" i="1183" l="1"/>
  <c r="AR200" i="1183"/>
  <c r="J201" i="1183"/>
  <c r="AT201" i="1183" s="1"/>
  <c r="N201" i="1183"/>
  <c r="L201" i="1183"/>
  <c r="P201" i="1183"/>
  <c r="AJ201" i="1183"/>
  <c r="O201" i="1183"/>
  <c r="Y201" i="1183"/>
  <c r="AU200" i="1183"/>
  <c r="I200" i="1183"/>
  <c r="AS200" i="1183" s="1"/>
  <c r="Q200" i="1183"/>
  <c r="AX200" i="1183" s="1"/>
  <c r="AV200" i="1183"/>
  <c r="AW200" i="1183"/>
  <c r="Y375" i="1173"/>
  <c r="AR374" i="1173"/>
  <c r="AT374" i="1173"/>
  <c r="AJ375" i="1173"/>
  <c r="J375" i="1173"/>
  <c r="L375" i="1173"/>
  <c r="N375" i="1173"/>
  <c r="O375" i="1173"/>
  <c r="Q375" i="1173" s="1"/>
  <c r="P375" i="1173"/>
  <c r="K375" i="1173"/>
  <c r="I375" i="1173" s="1"/>
  <c r="AW374" i="1173"/>
  <c r="AV374" i="1173"/>
  <c r="AX374" i="1173"/>
  <c r="AS374" i="1173"/>
  <c r="AU374" i="1173"/>
  <c r="K202" i="1183" l="1"/>
  <c r="O202" i="1183"/>
  <c r="N202" i="1183"/>
  <c r="AJ202" i="1183"/>
  <c r="J202" i="1183"/>
  <c r="AT202" i="1183" s="1"/>
  <c r="AR201" i="1183"/>
  <c r="L202" i="1183"/>
  <c r="P202" i="1183"/>
  <c r="Y202" i="1183"/>
  <c r="Q201" i="1183"/>
  <c r="AX201" i="1183" s="1"/>
  <c r="AW201" i="1183"/>
  <c r="AV201" i="1183"/>
  <c r="I201" i="1183"/>
  <c r="AS201" i="1183" s="1"/>
  <c r="AU201" i="1183"/>
  <c r="Y376" i="1173"/>
  <c r="AR375" i="1173"/>
  <c r="P376" i="1173"/>
  <c r="AJ376" i="1173"/>
  <c r="L376" i="1173"/>
  <c r="K376" i="1173"/>
  <c r="I376" i="1173" s="1"/>
  <c r="N376" i="1173"/>
  <c r="O376" i="1173"/>
  <c r="Q376" i="1173" s="1"/>
  <c r="J376" i="1173"/>
  <c r="AT376" i="1173" s="1"/>
  <c r="AT375" i="1173"/>
  <c r="AS375" i="1173"/>
  <c r="AU375" i="1173"/>
  <c r="AX375" i="1173"/>
  <c r="AV375" i="1173"/>
  <c r="AW375" i="1173"/>
  <c r="N203" i="1183" l="1"/>
  <c r="L203" i="1183"/>
  <c r="AR202" i="1183"/>
  <c r="AJ203" i="1183"/>
  <c r="J203" i="1183"/>
  <c r="O203" i="1183"/>
  <c r="K203" i="1183"/>
  <c r="P203" i="1183"/>
  <c r="Y203" i="1183"/>
  <c r="AV202" i="1183"/>
  <c r="AW202" i="1183"/>
  <c r="Q202" i="1183"/>
  <c r="AX202" i="1183" s="1"/>
  <c r="AU202" i="1183"/>
  <c r="I202" i="1183"/>
  <c r="AS202" i="1183" s="1"/>
  <c r="Y377" i="1173"/>
  <c r="AR376" i="1173"/>
  <c r="AJ377" i="1173"/>
  <c r="O377" i="1173"/>
  <c r="Q377" i="1173" s="1"/>
  <c r="P377" i="1173"/>
  <c r="L377" i="1173"/>
  <c r="N377" i="1173"/>
  <c r="K377" i="1173"/>
  <c r="I377" i="1173" s="1"/>
  <c r="J377" i="1173"/>
  <c r="AX376" i="1173"/>
  <c r="AW376" i="1173"/>
  <c r="AV376" i="1173"/>
  <c r="AS376" i="1173"/>
  <c r="AU376" i="1173"/>
  <c r="K204" i="1183" l="1"/>
  <c r="P204" i="1183"/>
  <c r="AJ204" i="1183"/>
  <c r="J204" i="1183"/>
  <c r="AT204" i="1183" s="1"/>
  <c r="N204" i="1183"/>
  <c r="O204" i="1183"/>
  <c r="AR203" i="1183"/>
  <c r="L204" i="1183"/>
  <c r="Y204" i="1183"/>
  <c r="AW203" i="1183"/>
  <c r="AV203" i="1183"/>
  <c r="Q203" i="1183"/>
  <c r="AX203" i="1183" s="1"/>
  <c r="AT203" i="1183"/>
  <c r="I203" i="1183"/>
  <c r="AS203" i="1183" s="1"/>
  <c r="AU203" i="1183"/>
  <c r="AT377" i="1173"/>
  <c r="Y378" i="1173"/>
  <c r="AR377" i="1173"/>
  <c r="AJ378" i="1173"/>
  <c r="L378" i="1173"/>
  <c r="J378" i="1173"/>
  <c r="K378" i="1173"/>
  <c r="I378" i="1173" s="1"/>
  <c r="P378" i="1173"/>
  <c r="N378" i="1173"/>
  <c r="O378" i="1173"/>
  <c r="Q378" i="1173" s="1"/>
  <c r="AX377" i="1173"/>
  <c r="AU377" i="1173"/>
  <c r="AS377" i="1173"/>
  <c r="AW377" i="1173"/>
  <c r="AV377" i="1173"/>
  <c r="AJ205" i="1183" l="1"/>
  <c r="N205" i="1183"/>
  <c r="L205" i="1183"/>
  <c r="J205" i="1183"/>
  <c r="P205" i="1183"/>
  <c r="AR204" i="1183"/>
  <c r="O205" i="1183"/>
  <c r="K205" i="1183"/>
  <c r="Y205" i="1183"/>
  <c r="AV204" i="1183"/>
  <c r="AW204" i="1183"/>
  <c r="Q204" i="1183"/>
  <c r="AX204" i="1183" s="1"/>
  <c r="I204" i="1183"/>
  <c r="AS204" i="1183" s="1"/>
  <c r="AU204" i="1183"/>
  <c r="Y379" i="1173"/>
  <c r="AR378" i="1173"/>
  <c r="AJ379" i="1173"/>
  <c r="O379" i="1173"/>
  <c r="Q379" i="1173" s="1"/>
  <c r="L379" i="1173"/>
  <c r="K379" i="1173"/>
  <c r="I379" i="1173" s="1"/>
  <c r="N379" i="1173"/>
  <c r="J379" i="1173"/>
  <c r="P379" i="1173"/>
  <c r="AS378" i="1173"/>
  <c r="AU378" i="1173"/>
  <c r="AX378" i="1173"/>
  <c r="AW378" i="1173"/>
  <c r="AV378" i="1173"/>
  <c r="AT378" i="1173"/>
  <c r="P206" i="1183" l="1"/>
  <c r="Y206" i="1183"/>
  <c r="J206" i="1183"/>
  <c r="N206" i="1183"/>
  <c r="L206" i="1183"/>
  <c r="O206" i="1183"/>
  <c r="AR205" i="1183"/>
  <c r="AJ206" i="1183"/>
  <c r="K206" i="1183"/>
  <c r="AT205" i="1183"/>
  <c r="AW205" i="1183"/>
  <c r="Q205" i="1183"/>
  <c r="AX205" i="1183" s="1"/>
  <c r="AV205" i="1183"/>
  <c r="AU205" i="1183"/>
  <c r="I205" i="1183"/>
  <c r="AS205" i="1183" s="1"/>
  <c r="AT379" i="1173"/>
  <c r="Y380" i="1173"/>
  <c r="AR379" i="1173"/>
  <c r="AJ380" i="1173"/>
  <c r="O380" i="1173"/>
  <c r="Q380" i="1173" s="1"/>
  <c r="P380" i="1173"/>
  <c r="N380" i="1173"/>
  <c r="L380" i="1173"/>
  <c r="K380" i="1173"/>
  <c r="I380" i="1173" s="1"/>
  <c r="J380" i="1173"/>
  <c r="AS379" i="1173"/>
  <c r="AU379" i="1173"/>
  <c r="AX379" i="1173"/>
  <c r="AV379" i="1173"/>
  <c r="AW379" i="1173"/>
  <c r="AT206" i="1183" l="1"/>
  <c r="I206" i="1183"/>
  <c r="AS206" i="1183" s="1"/>
  <c r="AU206" i="1183"/>
  <c r="Q206" i="1183"/>
  <c r="AV206" i="1183"/>
  <c r="AW206" i="1183"/>
  <c r="N207" i="1183"/>
  <c r="J207" i="1183"/>
  <c r="L207" i="1183"/>
  <c r="Y207" i="1183"/>
  <c r="K207" i="1183"/>
  <c r="P207" i="1183"/>
  <c r="AR206" i="1183"/>
  <c r="O207" i="1183"/>
  <c r="AJ207" i="1183"/>
  <c r="AX206" i="1183"/>
  <c r="AT380" i="1173"/>
  <c r="Y381" i="1173"/>
  <c r="AR380" i="1173"/>
  <c r="AJ381" i="1173"/>
  <c r="N381" i="1173"/>
  <c r="J381" i="1173"/>
  <c r="O381" i="1173"/>
  <c r="Q381" i="1173" s="1"/>
  <c r="L381" i="1173"/>
  <c r="P381" i="1173"/>
  <c r="K381" i="1173"/>
  <c r="I381" i="1173" s="1"/>
  <c r="AS380" i="1173"/>
  <c r="AU380" i="1173"/>
  <c r="AV380" i="1173"/>
  <c r="AW380" i="1173"/>
  <c r="AX380" i="1173"/>
  <c r="AT207" i="1183" l="1"/>
  <c r="J208" i="1183"/>
  <c r="O208" i="1183"/>
  <c r="N208" i="1183"/>
  <c r="L208" i="1183"/>
  <c r="P208" i="1183"/>
  <c r="AR207" i="1183"/>
  <c r="AJ208" i="1183"/>
  <c r="K208" i="1183"/>
  <c r="Y208" i="1183"/>
  <c r="I207" i="1183"/>
  <c r="AS207" i="1183" s="1"/>
  <c r="AU207" i="1183"/>
  <c r="AW207" i="1183"/>
  <c r="Q207" i="1183"/>
  <c r="AX207" i="1183" s="1"/>
  <c r="AV207" i="1183"/>
  <c r="AT381" i="1173"/>
  <c r="Y382" i="1173"/>
  <c r="AR381" i="1173"/>
  <c r="AJ382" i="1173"/>
  <c r="O382" i="1173"/>
  <c r="Q382" i="1173" s="1"/>
  <c r="P382" i="1173"/>
  <c r="K382" i="1173"/>
  <c r="I382" i="1173" s="1"/>
  <c r="L382" i="1173"/>
  <c r="N382" i="1173"/>
  <c r="J382" i="1173"/>
  <c r="AS381" i="1173"/>
  <c r="AU381" i="1173"/>
  <c r="AX381" i="1173"/>
  <c r="AW381" i="1173"/>
  <c r="AV381" i="1173"/>
  <c r="O209" i="1183" l="1"/>
  <c r="AR208" i="1183"/>
  <c r="N209" i="1183"/>
  <c r="L209" i="1183"/>
  <c r="J209" i="1183"/>
  <c r="K209" i="1183"/>
  <c r="P209" i="1183"/>
  <c r="AJ209" i="1183"/>
  <c r="Y209" i="1183"/>
  <c r="AX208" i="1183"/>
  <c r="AW208" i="1183"/>
  <c r="AV208" i="1183"/>
  <c r="Q208" i="1183"/>
  <c r="AT208" i="1183"/>
  <c r="AU208" i="1183"/>
  <c r="I208" i="1183"/>
  <c r="AS208" i="1183" s="1"/>
  <c r="Y383" i="1173"/>
  <c r="AR382" i="1173"/>
  <c r="AJ383" i="1173"/>
  <c r="N383" i="1173"/>
  <c r="K383" i="1173"/>
  <c r="I383" i="1173" s="1"/>
  <c r="P383" i="1173"/>
  <c r="J383" i="1173"/>
  <c r="AT383" i="1173" s="1"/>
  <c r="L383" i="1173"/>
  <c r="O383" i="1173"/>
  <c r="Q383" i="1173" s="1"/>
  <c r="AS382" i="1173"/>
  <c r="AU382" i="1173"/>
  <c r="AT382" i="1173"/>
  <c r="AX382" i="1173"/>
  <c r="AV382" i="1173"/>
  <c r="AW382" i="1173"/>
  <c r="K210" i="1183" l="1"/>
  <c r="P210" i="1183"/>
  <c r="L210" i="1183"/>
  <c r="AJ210" i="1183"/>
  <c r="J210" i="1183"/>
  <c r="AT210" i="1183" s="1"/>
  <c r="O210" i="1183"/>
  <c r="N210" i="1183"/>
  <c r="AR209" i="1183"/>
  <c r="Y210" i="1183"/>
  <c r="I209" i="1183"/>
  <c r="AS209" i="1183" s="1"/>
  <c r="AU209" i="1183"/>
  <c r="AT209" i="1183"/>
  <c r="AW209" i="1183"/>
  <c r="Q209" i="1183"/>
  <c r="AX209" i="1183" s="1"/>
  <c r="AV209" i="1183"/>
  <c r="Y384" i="1173"/>
  <c r="AR383" i="1173"/>
  <c r="AJ384" i="1173"/>
  <c r="K384" i="1173"/>
  <c r="I384" i="1173" s="1"/>
  <c r="P384" i="1173"/>
  <c r="N384" i="1173"/>
  <c r="L384" i="1173"/>
  <c r="J384" i="1173"/>
  <c r="O384" i="1173"/>
  <c r="Q384" i="1173" s="1"/>
  <c r="AS383" i="1173"/>
  <c r="AU383" i="1173"/>
  <c r="AX383" i="1173"/>
  <c r="AW383" i="1173"/>
  <c r="AV383" i="1173"/>
  <c r="AV210" i="1183" l="1"/>
  <c r="Q210" i="1183"/>
  <c r="AX210" i="1183" s="1"/>
  <c r="AW210" i="1183"/>
  <c r="AJ211" i="1183"/>
  <c r="P211" i="1183"/>
  <c r="J211" i="1183"/>
  <c r="K211" i="1183"/>
  <c r="O211" i="1183"/>
  <c r="N211" i="1183"/>
  <c r="Y211" i="1183"/>
  <c r="AR210" i="1183"/>
  <c r="L211" i="1183"/>
  <c r="AU210" i="1183"/>
  <c r="I210" i="1183"/>
  <c r="AS210" i="1183" s="1"/>
  <c r="Y385" i="1173"/>
  <c r="AR384" i="1173"/>
  <c r="L385" i="1173"/>
  <c r="O385" i="1173"/>
  <c r="Q385" i="1173" s="1"/>
  <c r="N385" i="1173"/>
  <c r="P385" i="1173"/>
  <c r="AJ385" i="1173"/>
  <c r="K385" i="1173"/>
  <c r="I385" i="1173" s="1"/>
  <c r="J385" i="1173"/>
  <c r="AT384" i="1173"/>
  <c r="AW384" i="1173"/>
  <c r="AV384" i="1173"/>
  <c r="AS384" i="1173"/>
  <c r="AU384" i="1173"/>
  <c r="AX384" i="1173"/>
  <c r="Q211" i="1183" l="1"/>
  <c r="AX211" i="1183" s="1"/>
  <c r="AV211" i="1183"/>
  <c r="AW211" i="1183"/>
  <c r="P212" i="1183"/>
  <c r="AJ212" i="1183"/>
  <c r="O212" i="1183"/>
  <c r="K212" i="1183"/>
  <c r="N212" i="1183"/>
  <c r="L212" i="1183"/>
  <c r="AR211" i="1183"/>
  <c r="J212" i="1183"/>
  <c r="AT212" i="1183" s="1"/>
  <c r="Y212" i="1183"/>
  <c r="AU211" i="1183"/>
  <c r="I211" i="1183"/>
  <c r="AS211" i="1183" s="1"/>
  <c r="AT211" i="1183"/>
  <c r="Y386" i="1173"/>
  <c r="AR385" i="1173"/>
  <c r="AJ386" i="1173"/>
  <c r="O386" i="1173"/>
  <c r="Q386" i="1173" s="1"/>
  <c r="N386" i="1173"/>
  <c r="L386" i="1173"/>
  <c r="K386" i="1173"/>
  <c r="I386" i="1173" s="1"/>
  <c r="J386" i="1173"/>
  <c r="P386" i="1173"/>
  <c r="AX385" i="1173"/>
  <c r="AW385" i="1173"/>
  <c r="AV385" i="1173"/>
  <c r="AT385" i="1173"/>
  <c r="AU385" i="1173"/>
  <c r="AS385" i="1173"/>
  <c r="I212" i="1183" l="1"/>
  <c r="AS212" i="1183" s="1"/>
  <c r="AU212" i="1183"/>
  <c r="AW212" i="1183"/>
  <c r="AV212" i="1183"/>
  <c r="Q212" i="1183"/>
  <c r="AX212" i="1183" s="1"/>
  <c r="N213" i="1183"/>
  <c r="L213" i="1183"/>
  <c r="P213" i="1183"/>
  <c r="K213" i="1183"/>
  <c r="AR212" i="1183"/>
  <c r="J213" i="1183"/>
  <c r="AT213" i="1183" s="1"/>
  <c r="AJ213" i="1183"/>
  <c r="O213" i="1183"/>
  <c r="Y213" i="1183"/>
  <c r="Y387" i="1173"/>
  <c r="AR386" i="1173"/>
  <c r="AJ387" i="1173"/>
  <c r="O387" i="1173"/>
  <c r="Q387" i="1173" s="1"/>
  <c r="N387" i="1173"/>
  <c r="P387" i="1173"/>
  <c r="K387" i="1173"/>
  <c r="I387" i="1173" s="1"/>
  <c r="L387" i="1173"/>
  <c r="J387" i="1173"/>
  <c r="AS386" i="1173"/>
  <c r="AU386" i="1173"/>
  <c r="AX386" i="1173"/>
  <c r="AV386" i="1173"/>
  <c r="AW386" i="1173"/>
  <c r="AT386" i="1173"/>
  <c r="I213" i="1183" l="1"/>
  <c r="AS213" i="1183" s="1"/>
  <c r="AU213" i="1183"/>
  <c r="L214" i="1183"/>
  <c r="Y214" i="1183"/>
  <c r="AR213" i="1183"/>
  <c r="P214" i="1183"/>
  <c r="O214" i="1183"/>
  <c r="K214" i="1183"/>
  <c r="N214" i="1183"/>
  <c r="J214" i="1183"/>
  <c r="AT214" i="1183" s="1"/>
  <c r="AJ214" i="1183"/>
  <c r="AV213" i="1183"/>
  <c r="AW213" i="1183"/>
  <c r="Q213" i="1183"/>
  <c r="AX213" i="1183" s="1"/>
  <c r="Y388" i="1173"/>
  <c r="AR387" i="1173"/>
  <c r="AJ388" i="1173"/>
  <c r="J388" i="1173"/>
  <c r="L388" i="1173"/>
  <c r="N388" i="1173"/>
  <c r="P388" i="1173"/>
  <c r="O388" i="1173"/>
  <c r="Q388" i="1173" s="1"/>
  <c r="K388" i="1173"/>
  <c r="I388" i="1173" s="1"/>
  <c r="AS387" i="1173"/>
  <c r="AU387" i="1173"/>
  <c r="AX387" i="1173"/>
  <c r="AV387" i="1173"/>
  <c r="AW387" i="1173"/>
  <c r="AT387" i="1173"/>
  <c r="N215" i="1183" l="1"/>
  <c r="Y215" i="1183"/>
  <c r="P215" i="1183"/>
  <c r="J215" i="1183"/>
  <c r="AR214" i="1183"/>
  <c r="O215" i="1183"/>
  <c r="AJ215" i="1183"/>
  <c r="L215" i="1183"/>
  <c r="K215" i="1183"/>
  <c r="AW214" i="1183"/>
  <c r="AV214" i="1183"/>
  <c r="Q214" i="1183"/>
  <c r="AX214" i="1183" s="1"/>
  <c r="I214" i="1183"/>
  <c r="AS214" i="1183" s="1"/>
  <c r="AU214" i="1183"/>
  <c r="AT388" i="1173"/>
  <c r="Y389" i="1173"/>
  <c r="AR388" i="1173"/>
  <c r="AJ389" i="1173"/>
  <c r="P389" i="1173"/>
  <c r="N389" i="1173"/>
  <c r="J389" i="1173"/>
  <c r="L389" i="1173"/>
  <c r="K389" i="1173"/>
  <c r="I389" i="1173" s="1"/>
  <c r="O389" i="1173"/>
  <c r="Q389" i="1173" s="1"/>
  <c r="AS388" i="1173"/>
  <c r="AU388" i="1173"/>
  <c r="AX388" i="1173"/>
  <c r="AW388" i="1173"/>
  <c r="AV388" i="1173"/>
  <c r="I215" i="1183" l="1"/>
  <c r="AS215" i="1183" s="1"/>
  <c r="AU215" i="1183"/>
  <c r="AT215" i="1183"/>
  <c r="K216" i="1183"/>
  <c r="J216" i="1183"/>
  <c r="AT216" i="1183" s="1"/>
  <c r="AJ216" i="1183"/>
  <c r="P216" i="1183"/>
  <c r="O216" i="1183"/>
  <c r="AR215" i="1183"/>
  <c r="N216" i="1183"/>
  <c r="L216" i="1183"/>
  <c r="Y216" i="1183"/>
  <c r="AV215" i="1183"/>
  <c r="Q215" i="1183"/>
  <c r="AX215" i="1183" s="1"/>
  <c r="AW215" i="1183"/>
  <c r="AT389" i="1173"/>
  <c r="Y390" i="1173"/>
  <c r="AR389" i="1173"/>
  <c r="AJ390" i="1173"/>
  <c r="J390" i="1173"/>
  <c r="K390" i="1173"/>
  <c r="I390" i="1173" s="1"/>
  <c r="N390" i="1173"/>
  <c r="P390" i="1173"/>
  <c r="O390" i="1173"/>
  <c r="Q390" i="1173" s="1"/>
  <c r="L390" i="1173"/>
  <c r="AW389" i="1173"/>
  <c r="AX389" i="1173"/>
  <c r="AV389" i="1173"/>
  <c r="AS389" i="1173"/>
  <c r="AU389" i="1173"/>
  <c r="I216" i="1183" l="1"/>
  <c r="AS216" i="1183" s="1"/>
  <c r="AU216" i="1183"/>
  <c r="AJ217" i="1183"/>
  <c r="P217" i="1183"/>
  <c r="L217" i="1183"/>
  <c r="J217" i="1183"/>
  <c r="O217" i="1183"/>
  <c r="K217" i="1183"/>
  <c r="N217" i="1183"/>
  <c r="AR216" i="1183"/>
  <c r="Y217" i="1183"/>
  <c r="Q216" i="1183"/>
  <c r="AX216" i="1183" s="1"/>
  <c r="AW216" i="1183"/>
  <c r="AV216" i="1183"/>
  <c r="AT390" i="1173"/>
  <c r="Y391" i="1173"/>
  <c r="AR390" i="1173"/>
  <c r="AJ391" i="1173"/>
  <c r="P391" i="1173"/>
  <c r="K391" i="1173"/>
  <c r="I391" i="1173" s="1"/>
  <c r="N391" i="1173"/>
  <c r="L391" i="1173"/>
  <c r="O391" i="1173"/>
  <c r="Q391" i="1173" s="1"/>
  <c r="J391" i="1173"/>
  <c r="AX390" i="1173"/>
  <c r="AW390" i="1173"/>
  <c r="AV390" i="1173"/>
  <c r="AS390" i="1173"/>
  <c r="AU390" i="1173"/>
  <c r="I217" i="1183" l="1"/>
  <c r="AS217" i="1183" s="1"/>
  <c r="AU217" i="1183"/>
  <c r="N218" i="1183"/>
  <c r="AJ218" i="1183"/>
  <c r="O218" i="1183"/>
  <c r="L218" i="1183"/>
  <c r="K218" i="1183"/>
  <c r="J218" i="1183"/>
  <c r="AT218" i="1183" s="1"/>
  <c r="P218" i="1183"/>
  <c r="AR217" i="1183"/>
  <c r="Y218" i="1183"/>
  <c r="AV217" i="1183"/>
  <c r="Q217" i="1183"/>
  <c r="AX217" i="1183" s="1"/>
  <c r="AW217" i="1183"/>
  <c r="AT217" i="1183"/>
  <c r="AT391" i="1173"/>
  <c r="Y392" i="1173"/>
  <c r="AR391" i="1173"/>
  <c r="AJ392" i="1173"/>
  <c r="P392" i="1173"/>
  <c r="N392" i="1173"/>
  <c r="L392" i="1173"/>
  <c r="J392" i="1173"/>
  <c r="K392" i="1173"/>
  <c r="I392" i="1173" s="1"/>
  <c r="O392" i="1173"/>
  <c r="Q392" i="1173" s="1"/>
  <c r="AW391" i="1173"/>
  <c r="AX391" i="1173"/>
  <c r="AV391" i="1173"/>
  <c r="AS391" i="1173"/>
  <c r="AU391" i="1173"/>
  <c r="Q218" i="1183" l="1"/>
  <c r="AX218" i="1183" s="1"/>
  <c r="AW218" i="1183"/>
  <c r="AV218" i="1183"/>
  <c r="AU218" i="1183"/>
  <c r="I218" i="1183"/>
  <c r="AS218" i="1183" s="1"/>
  <c r="O219" i="1183"/>
  <c r="L219" i="1183"/>
  <c r="N219" i="1183"/>
  <c r="J219" i="1183"/>
  <c r="AT219" i="1183" s="1"/>
  <c r="K219" i="1183"/>
  <c r="P219" i="1183"/>
  <c r="AR218" i="1183"/>
  <c r="AJ219" i="1183"/>
  <c r="Y219" i="1183"/>
  <c r="AT392" i="1173"/>
  <c r="Y393" i="1173"/>
  <c r="AR392" i="1173"/>
  <c r="AJ393" i="1173"/>
  <c r="K393" i="1173"/>
  <c r="I393" i="1173" s="1"/>
  <c r="O393" i="1173"/>
  <c r="Q393" i="1173" s="1"/>
  <c r="N393" i="1173"/>
  <c r="J393" i="1173"/>
  <c r="P393" i="1173"/>
  <c r="L393" i="1173"/>
  <c r="AV392" i="1173"/>
  <c r="AW392" i="1173"/>
  <c r="AS392" i="1173"/>
  <c r="AU392" i="1173"/>
  <c r="AX392" i="1173"/>
  <c r="I219" i="1183" l="1"/>
  <c r="AS219" i="1183" s="1"/>
  <c r="AU219" i="1183"/>
  <c r="Q219" i="1183"/>
  <c r="AX219" i="1183" s="1"/>
  <c r="AW219" i="1183"/>
  <c r="AV219" i="1183"/>
  <c r="L220" i="1183"/>
  <c r="O220" i="1183"/>
  <c r="N220" i="1183"/>
  <c r="P220" i="1183"/>
  <c r="AR219" i="1183"/>
  <c r="K220" i="1183"/>
  <c r="J220" i="1183"/>
  <c r="AT220" i="1183" s="1"/>
  <c r="AJ220" i="1183"/>
  <c r="Y220" i="1183"/>
  <c r="Y394" i="1173"/>
  <c r="AR393" i="1173"/>
  <c r="AJ394" i="1173"/>
  <c r="K394" i="1173"/>
  <c r="I394" i="1173" s="1"/>
  <c r="J394" i="1173"/>
  <c r="L394" i="1173"/>
  <c r="O394" i="1173"/>
  <c r="Q394" i="1173" s="1"/>
  <c r="P394" i="1173"/>
  <c r="N394" i="1173"/>
  <c r="AT393" i="1173"/>
  <c r="AW393" i="1173"/>
  <c r="AV393" i="1173"/>
  <c r="AS393" i="1173"/>
  <c r="AU393" i="1173"/>
  <c r="AX393" i="1173"/>
  <c r="I220" i="1183" l="1"/>
  <c r="AS220" i="1183" s="1"/>
  <c r="AU220" i="1183"/>
  <c r="AJ221" i="1183"/>
  <c r="O221" i="1183"/>
  <c r="Y221" i="1183"/>
  <c r="L221" i="1183"/>
  <c r="K221" i="1183"/>
  <c r="N221" i="1183"/>
  <c r="J221" i="1183"/>
  <c r="AT221" i="1183" s="1"/>
  <c r="AR220" i="1183"/>
  <c r="P221" i="1183"/>
  <c r="Q220" i="1183"/>
  <c r="AX220" i="1183" s="1"/>
  <c r="AV220" i="1183"/>
  <c r="AW220" i="1183"/>
  <c r="AT394" i="1173"/>
  <c r="Y395" i="1173"/>
  <c r="AR394" i="1173"/>
  <c r="AJ395" i="1173"/>
  <c r="J395" i="1173"/>
  <c r="P395" i="1173"/>
  <c r="N395" i="1173"/>
  <c r="K395" i="1173"/>
  <c r="I395" i="1173" s="1"/>
  <c r="O395" i="1173"/>
  <c r="Q395" i="1173" s="1"/>
  <c r="L395" i="1173"/>
  <c r="AW394" i="1173"/>
  <c r="AX394" i="1173"/>
  <c r="AV394" i="1173"/>
  <c r="AS394" i="1173"/>
  <c r="AU394" i="1173"/>
  <c r="O222" i="1183" l="1"/>
  <c r="L222" i="1183"/>
  <c r="J222" i="1183"/>
  <c r="N222" i="1183"/>
  <c r="AR221" i="1183"/>
  <c r="AJ222" i="1183"/>
  <c r="P222" i="1183"/>
  <c r="Y222" i="1183"/>
  <c r="K222" i="1183"/>
  <c r="AW221" i="1183"/>
  <c r="Q221" i="1183"/>
  <c r="AX221" i="1183" s="1"/>
  <c r="AV221" i="1183"/>
  <c r="I221" i="1183"/>
  <c r="AS221" i="1183" s="1"/>
  <c r="AU221" i="1183"/>
  <c r="Y396" i="1173"/>
  <c r="AR395" i="1173"/>
  <c r="AJ396" i="1173"/>
  <c r="N396" i="1173"/>
  <c r="L396" i="1173"/>
  <c r="J396" i="1173"/>
  <c r="K396" i="1173"/>
  <c r="I396" i="1173" s="1"/>
  <c r="P396" i="1173"/>
  <c r="O396" i="1173"/>
  <c r="Q396" i="1173" s="1"/>
  <c r="AS395" i="1173"/>
  <c r="AU395" i="1173"/>
  <c r="AT395" i="1173"/>
  <c r="AX395" i="1173"/>
  <c r="AW395" i="1173"/>
  <c r="AV395" i="1173"/>
  <c r="I222" i="1183" l="1"/>
  <c r="AS222" i="1183" s="1"/>
  <c r="AU222" i="1183"/>
  <c r="AT222" i="1183"/>
  <c r="AJ223" i="1183"/>
  <c r="K223" i="1183"/>
  <c r="J223" i="1183"/>
  <c r="AT223" i="1183" s="1"/>
  <c r="P223" i="1183"/>
  <c r="L223" i="1183"/>
  <c r="O223" i="1183"/>
  <c r="AR222" i="1183"/>
  <c r="N223" i="1183"/>
  <c r="Y223" i="1183"/>
  <c r="AV222" i="1183"/>
  <c r="Q222" i="1183"/>
  <c r="AX222" i="1183" s="1"/>
  <c r="AW222" i="1183"/>
  <c r="AT396" i="1173"/>
  <c r="Y397" i="1173"/>
  <c r="AR396" i="1173"/>
  <c r="AJ397" i="1173"/>
  <c r="P397" i="1173"/>
  <c r="O397" i="1173"/>
  <c r="Q397" i="1173" s="1"/>
  <c r="L397" i="1173"/>
  <c r="K397" i="1173"/>
  <c r="I397" i="1173" s="1"/>
  <c r="J397" i="1173"/>
  <c r="AT397" i="1173" s="1"/>
  <c r="N397" i="1173"/>
  <c r="AX396" i="1173"/>
  <c r="AW396" i="1173"/>
  <c r="AV396" i="1173"/>
  <c r="AS396" i="1173"/>
  <c r="AU396" i="1173"/>
  <c r="AW223" i="1183" l="1"/>
  <c r="Q223" i="1183"/>
  <c r="AX223" i="1183" s="1"/>
  <c r="AV223" i="1183"/>
  <c r="N224" i="1183"/>
  <c r="AJ224" i="1183"/>
  <c r="J224" i="1183"/>
  <c r="L224" i="1183"/>
  <c r="AR223" i="1183"/>
  <c r="O224" i="1183"/>
  <c r="P224" i="1183"/>
  <c r="K224" i="1183"/>
  <c r="Y224" i="1183"/>
  <c r="AU223" i="1183"/>
  <c r="I223" i="1183"/>
  <c r="AS223" i="1183" s="1"/>
  <c r="Y398" i="1173"/>
  <c r="AR397" i="1173"/>
  <c r="AJ398" i="1173"/>
  <c r="P398" i="1173"/>
  <c r="N398" i="1173"/>
  <c r="L398" i="1173"/>
  <c r="K398" i="1173"/>
  <c r="I398" i="1173" s="1"/>
  <c r="O398" i="1173"/>
  <c r="Q398" i="1173" s="1"/>
  <c r="J398" i="1173"/>
  <c r="AX397" i="1173"/>
  <c r="AW397" i="1173"/>
  <c r="AV397" i="1173"/>
  <c r="AS397" i="1173"/>
  <c r="AU397" i="1173"/>
  <c r="I224" i="1183" l="1"/>
  <c r="AS224" i="1183" s="1"/>
  <c r="AU224" i="1183"/>
  <c r="AT224" i="1183"/>
  <c r="L225" i="1183"/>
  <c r="K225" i="1183"/>
  <c r="AR224" i="1183"/>
  <c r="AJ225" i="1183"/>
  <c r="P225" i="1183"/>
  <c r="N225" i="1183"/>
  <c r="O225" i="1183"/>
  <c r="J225" i="1183"/>
  <c r="AT225" i="1183" s="1"/>
  <c r="Y225" i="1183"/>
  <c r="Q224" i="1183"/>
  <c r="AX224" i="1183" s="1"/>
  <c r="AW224" i="1183"/>
  <c r="AV224" i="1183"/>
  <c r="Y399" i="1173"/>
  <c r="AR398" i="1173"/>
  <c r="AJ399" i="1173"/>
  <c r="P399" i="1173"/>
  <c r="O399" i="1173"/>
  <c r="Q399" i="1173" s="1"/>
  <c r="L399" i="1173"/>
  <c r="J399" i="1173"/>
  <c r="N399" i="1173"/>
  <c r="K399" i="1173"/>
  <c r="I399" i="1173" s="1"/>
  <c r="AS398" i="1173"/>
  <c r="AU398" i="1173"/>
  <c r="AW398" i="1173"/>
  <c r="AV398" i="1173"/>
  <c r="AX398" i="1173"/>
  <c r="AT398" i="1173"/>
  <c r="AV225" i="1183" l="1"/>
  <c r="Q225" i="1183"/>
  <c r="AW225" i="1183"/>
  <c r="AU225" i="1183"/>
  <c r="I225" i="1183"/>
  <c r="AS225" i="1183" s="1"/>
  <c r="N226" i="1183"/>
  <c r="L226" i="1183"/>
  <c r="K226" i="1183"/>
  <c r="O226" i="1183"/>
  <c r="J226" i="1183"/>
  <c r="AT226" i="1183" s="1"/>
  <c r="AR225" i="1183"/>
  <c r="P226" i="1183"/>
  <c r="AJ226" i="1183"/>
  <c r="Y226" i="1183"/>
  <c r="AX225" i="1183"/>
  <c r="Y400" i="1173"/>
  <c r="AR399" i="1173"/>
  <c r="AJ400" i="1173"/>
  <c r="N400" i="1173"/>
  <c r="L400" i="1173"/>
  <c r="O400" i="1173"/>
  <c r="Q400" i="1173" s="1"/>
  <c r="P400" i="1173"/>
  <c r="J400" i="1173"/>
  <c r="K400" i="1173"/>
  <c r="I400" i="1173" s="1"/>
  <c r="AS399" i="1173"/>
  <c r="AU399" i="1173"/>
  <c r="AW399" i="1173"/>
  <c r="AV399" i="1173"/>
  <c r="AX399" i="1173"/>
  <c r="AT399" i="1173"/>
  <c r="AW226" i="1183" l="1"/>
  <c r="Q226" i="1183"/>
  <c r="AX226" i="1183" s="1"/>
  <c r="AV226" i="1183"/>
  <c r="AU226" i="1183"/>
  <c r="I226" i="1183"/>
  <c r="AS226" i="1183" s="1"/>
  <c r="K227" i="1183"/>
  <c r="AJ227" i="1183"/>
  <c r="Y227" i="1183"/>
  <c r="N227" i="1183"/>
  <c r="P227" i="1183"/>
  <c r="AR226" i="1183"/>
  <c r="L227" i="1183"/>
  <c r="O227" i="1183"/>
  <c r="J227" i="1183"/>
  <c r="Y401" i="1173"/>
  <c r="AR400" i="1173"/>
  <c r="AT400" i="1173"/>
  <c r="AJ401" i="1173"/>
  <c r="K401" i="1173"/>
  <c r="I401" i="1173" s="1"/>
  <c r="J401" i="1173"/>
  <c r="N401" i="1173"/>
  <c r="O401" i="1173"/>
  <c r="Q401" i="1173" s="1"/>
  <c r="P401" i="1173"/>
  <c r="L401" i="1173"/>
  <c r="AS400" i="1173"/>
  <c r="AU400" i="1173"/>
  <c r="AX400" i="1173"/>
  <c r="AW400" i="1173"/>
  <c r="AV400" i="1173"/>
  <c r="AU227" i="1183" l="1"/>
  <c r="I227" i="1183"/>
  <c r="AS227" i="1183" s="1"/>
  <c r="AT227" i="1183"/>
  <c r="AW227" i="1183"/>
  <c r="Q227" i="1183"/>
  <c r="AX227" i="1183" s="1"/>
  <c r="AV227" i="1183"/>
  <c r="O228" i="1183"/>
  <c r="P228" i="1183"/>
  <c r="N228" i="1183"/>
  <c r="AR227" i="1183"/>
  <c r="L228" i="1183"/>
  <c r="Y228" i="1183"/>
  <c r="K228" i="1183"/>
  <c r="AJ228" i="1183"/>
  <c r="J228" i="1183"/>
  <c r="AT228" i="1183" s="1"/>
  <c r="AT401" i="1173"/>
  <c r="Y402" i="1173"/>
  <c r="AR401" i="1173"/>
  <c r="AJ402" i="1173"/>
  <c r="O402" i="1173"/>
  <c r="Q402" i="1173" s="1"/>
  <c r="K402" i="1173"/>
  <c r="I402" i="1173" s="1"/>
  <c r="N402" i="1173"/>
  <c r="P402" i="1173"/>
  <c r="L402" i="1173"/>
  <c r="J402" i="1173"/>
  <c r="AS401" i="1173"/>
  <c r="AU401" i="1173"/>
  <c r="AX401" i="1173"/>
  <c r="AW401" i="1173"/>
  <c r="AV401" i="1173"/>
  <c r="L229" i="1183" l="1"/>
  <c r="J229" i="1183"/>
  <c r="O229" i="1183"/>
  <c r="AR228" i="1183"/>
  <c r="N229" i="1183"/>
  <c r="P229" i="1183"/>
  <c r="K229" i="1183"/>
  <c r="AJ229" i="1183"/>
  <c r="Y229" i="1183"/>
  <c r="AX228" i="1183"/>
  <c r="Q228" i="1183"/>
  <c r="AV228" i="1183"/>
  <c r="AW228" i="1183"/>
  <c r="I228" i="1183"/>
  <c r="AS228" i="1183" s="1"/>
  <c r="AU228" i="1183"/>
  <c r="AT402" i="1173"/>
  <c r="Y403" i="1173"/>
  <c r="AR402" i="1173"/>
  <c r="AJ403" i="1173"/>
  <c r="P403" i="1173"/>
  <c r="O403" i="1173"/>
  <c r="Q403" i="1173" s="1"/>
  <c r="L403" i="1173"/>
  <c r="N403" i="1173"/>
  <c r="J403" i="1173"/>
  <c r="K403" i="1173"/>
  <c r="I403" i="1173" s="1"/>
  <c r="AV402" i="1173"/>
  <c r="AW402" i="1173"/>
  <c r="AS402" i="1173"/>
  <c r="AU402" i="1173"/>
  <c r="AX402" i="1173"/>
  <c r="P230" i="1183" l="1"/>
  <c r="O230" i="1183"/>
  <c r="J230" i="1183"/>
  <c r="N230" i="1183"/>
  <c r="L230" i="1183"/>
  <c r="AJ230" i="1183"/>
  <c r="K230" i="1183"/>
  <c r="AR229" i="1183"/>
  <c r="Y230" i="1183"/>
  <c r="AU229" i="1183"/>
  <c r="I229" i="1183"/>
  <c r="AS229" i="1183" s="1"/>
  <c r="AV229" i="1183"/>
  <c r="Q229" i="1183"/>
  <c r="AW229" i="1183"/>
  <c r="AT229" i="1183"/>
  <c r="AX229" i="1183"/>
  <c r="Y404" i="1173"/>
  <c r="AR403" i="1173"/>
  <c r="AJ404" i="1173"/>
  <c r="N404" i="1173"/>
  <c r="P404" i="1173"/>
  <c r="J404" i="1173"/>
  <c r="K404" i="1173"/>
  <c r="I404" i="1173" s="1"/>
  <c r="O404" i="1173"/>
  <c r="Q404" i="1173" s="1"/>
  <c r="L404" i="1173"/>
  <c r="AS403" i="1173"/>
  <c r="AU403" i="1173"/>
  <c r="AV403" i="1173"/>
  <c r="AX403" i="1173"/>
  <c r="AW403" i="1173"/>
  <c r="AT403" i="1173"/>
  <c r="I230" i="1183" l="1"/>
  <c r="AS230" i="1183" s="1"/>
  <c r="AU230" i="1183"/>
  <c r="AT230" i="1183"/>
  <c r="Q230" i="1183"/>
  <c r="AX230" i="1183" s="1"/>
  <c r="AW230" i="1183"/>
  <c r="AV230" i="1183"/>
  <c r="AJ231" i="1183"/>
  <c r="P231" i="1183"/>
  <c r="N231" i="1183"/>
  <c r="J231" i="1183"/>
  <c r="AT231" i="1183" s="1"/>
  <c r="O231" i="1183"/>
  <c r="L231" i="1183"/>
  <c r="K231" i="1183"/>
  <c r="AR230" i="1183"/>
  <c r="Y231" i="1183"/>
  <c r="Y405" i="1173"/>
  <c r="AR404" i="1173"/>
  <c r="AT404" i="1173"/>
  <c r="AJ405" i="1173"/>
  <c r="O405" i="1173"/>
  <c r="Q405" i="1173" s="1"/>
  <c r="N405" i="1173"/>
  <c r="L405" i="1173"/>
  <c r="J405" i="1173"/>
  <c r="P405" i="1173"/>
  <c r="K405" i="1173"/>
  <c r="I405" i="1173" s="1"/>
  <c r="AW404" i="1173"/>
  <c r="AV404" i="1173"/>
  <c r="AX404" i="1173"/>
  <c r="AS404" i="1173"/>
  <c r="AU404" i="1173"/>
  <c r="AW231" i="1183" l="1"/>
  <c r="AV231" i="1183"/>
  <c r="Q231" i="1183"/>
  <c r="AX231" i="1183" s="1"/>
  <c r="P232" i="1183"/>
  <c r="N232" i="1183"/>
  <c r="AR231" i="1183"/>
  <c r="O232" i="1183"/>
  <c r="K232" i="1183"/>
  <c r="Y232" i="1183"/>
  <c r="L232" i="1183"/>
  <c r="J232" i="1183"/>
  <c r="AT232" i="1183" s="1"/>
  <c r="AJ232" i="1183"/>
  <c r="AU231" i="1183"/>
  <c r="I231" i="1183"/>
  <c r="AS231" i="1183" s="1"/>
  <c r="Y406" i="1173"/>
  <c r="AR405" i="1173"/>
  <c r="AJ406" i="1173"/>
  <c r="P406" i="1173"/>
  <c r="O406" i="1173"/>
  <c r="Q406" i="1173" s="1"/>
  <c r="J406" i="1173"/>
  <c r="L406" i="1173"/>
  <c r="N406" i="1173"/>
  <c r="K406" i="1173"/>
  <c r="I406" i="1173" s="1"/>
  <c r="AW405" i="1173"/>
  <c r="AV405" i="1173"/>
  <c r="AS405" i="1173"/>
  <c r="AU405" i="1173"/>
  <c r="AX405" i="1173"/>
  <c r="AT405" i="1173"/>
  <c r="AV232" i="1183" l="1"/>
  <c r="Q232" i="1183"/>
  <c r="AX232" i="1183" s="1"/>
  <c r="AW232" i="1183"/>
  <c r="I232" i="1183"/>
  <c r="AS232" i="1183" s="1"/>
  <c r="AU232" i="1183"/>
  <c r="L233" i="1183"/>
  <c r="AJ233" i="1183"/>
  <c r="N233" i="1183"/>
  <c r="O233" i="1183"/>
  <c r="P233" i="1183"/>
  <c r="Y233" i="1183"/>
  <c r="K233" i="1183"/>
  <c r="J233" i="1183"/>
  <c r="AT233" i="1183" s="1"/>
  <c r="AR232" i="1183"/>
  <c r="Y407" i="1173"/>
  <c r="AR406" i="1173"/>
  <c r="AJ407" i="1173"/>
  <c r="N407" i="1173"/>
  <c r="L407" i="1173"/>
  <c r="K407" i="1173"/>
  <c r="I407" i="1173" s="1"/>
  <c r="J407" i="1173"/>
  <c r="O407" i="1173"/>
  <c r="Q407" i="1173" s="1"/>
  <c r="P407" i="1173"/>
  <c r="AT406" i="1173"/>
  <c r="AX406" i="1173"/>
  <c r="AW406" i="1173"/>
  <c r="AV406" i="1173"/>
  <c r="AS406" i="1173"/>
  <c r="AU406" i="1173"/>
  <c r="K234" i="1183" l="1"/>
  <c r="Y234" i="1183"/>
  <c r="O234" i="1183"/>
  <c r="AJ234" i="1183"/>
  <c r="AR233" i="1183"/>
  <c r="N234" i="1183"/>
  <c r="P234" i="1183"/>
  <c r="J234" i="1183"/>
  <c r="AT234" i="1183" s="1"/>
  <c r="L234" i="1183"/>
  <c r="Q233" i="1183"/>
  <c r="AX233" i="1183" s="1"/>
  <c r="AV233" i="1183"/>
  <c r="AW233" i="1183"/>
  <c r="I233" i="1183"/>
  <c r="AS233" i="1183" s="1"/>
  <c r="AU233" i="1183"/>
  <c r="Y408" i="1173"/>
  <c r="AR407" i="1173"/>
  <c r="AJ408" i="1173"/>
  <c r="P408" i="1173"/>
  <c r="O408" i="1173"/>
  <c r="Q408" i="1173" s="1"/>
  <c r="J408" i="1173"/>
  <c r="K408" i="1173"/>
  <c r="I408" i="1173" s="1"/>
  <c r="N408" i="1173"/>
  <c r="L408" i="1173"/>
  <c r="AS407" i="1173"/>
  <c r="AU407" i="1173"/>
  <c r="AX407" i="1173"/>
  <c r="AW407" i="1173"/>
  <c r="AV407" i="1173"/>
  <c r="AT407" i="1173"/>
  <c r="AW234" i="1183" l="1"/>
  <c r="AV234" i="1183"/>
  <c r="Q234" i="1183"/>
  <c r="AX234" i="1183"/>
  <c r="J235" i="1183"/>
  <c r="AJ235" i="1183"/>
  <c r="O235" i="1183"/>
  <c r="AR234" i="1183"/>
  <c r="K235" i="1183"/>
  <c r="N235" i="1183"/>
  <c r="Y235" i="1183"/>
  <c r="P235" i="1183"/>
  <c r="L235" i="1183"/>
  <c r="I234" i="1183"/>
  <c r="AS234" i="1183" s="1"/>
  <c r="AU234" i="1183"/>
  <c r="AT408" i="1173"/>
  <c r="Y409" i="1173"/>
  <c r="AR408" i="1173"/>
  <c r="L409" i="1173"/>
  <c r="J409" i="1173"/>
  <c r="AJ409" i="1173"/>
  <c r="K409" i="1173"/>
  <c r="I409" i="1173" s="1"/>
  <c r="N409" i="1173"/>
  <c r="P409" i="1173"/>
  <c r="O409" i="1173"/>
  <c r="Q409" i="1173" s="1"/>
  <c r="AS408" i="1173"/>
  <c r="AU408" i="1173"/>
  <c r="AX408" i="1173"/>
  <c r="AW408" i="1173"/>
  <c r="AV408" i="1173"/>
  <c r="AT235" i="1183" l="1"/>
  <c r="AR235" i="1183"/>
  <c r="AJ236" i="1183"/>
  <c r="Y236" i="1183"/>
  <c r="L236" i="1183"/>
  <c r="K236" i="1183"/>
  <c r="O236" i="1183"/>
  <c r="N236" i="1183"/>
  <c r="P236" i="1183"/>
  <c r="J236" i="1183"/>
  <c r="AT236" i="1183" s="1"/>
  <c r="I235" i="1183"/>
  <c r="AS235" i="1183" s="1"/>
  <c r="AU235" i="1183"/>
  <c r="AW235" i="1183"/>
  <c r="Q235" i="1183"/>
  <c r="AX235" i="1183" s="1"/>
  <c r="AV235" i="1183"/>
  <c r="Y410" i="1173"/>
  <c r="AR409" i="1173"/>
  <c r="AJ410" i="1173"/>
  <c r="O410" i="1173"/>
  <c r="Q410" i="1173" s="1"/>
  <c r="N410" i="1173"/>
  <c r="L410" i="1173"/>
  <c r="J410" i="1173"/>
  <c r="P410" i="1173"/>
  <c r="K410" i="1173"/>
  <c r="I410" i="1173" s="1"/>
  <c r="AU409" i="1173"/>
  <c r="AS409" i="1173"/>
  <c r="AX409" i="1173"/>
  <c r="AW409" i="1173"/>
  <c r="AV409" i="1173"/>
  <c r="AT409" i="1173"/>
  <c r="N237" i="1183" l="1"/>
  <c r="K237" i="1183"/>
  <c r="L237" i="1183"/>
  <c r="P237" i="1183"/>
  <c r="AJ237" i="1183"/>
  <c r="J237" i="1183"/>
  <c r="AT237" i="1183" s="1"/>
  <c r="AR236" i="1183"/>
  <c r="O237" i="1183"/>
  <c r="Y237" i="1183"/>
  <c r="AW236" i="1183"/>
  <c r="Q236" i="1183"/>
  <c r="AX236" i="1183" s="1"/>
  <c r="AV236" i="1183"/>
  <c r="I236" i="1183"/>
  <c r="AS236" i="1183" s="1"/>
  <c r="AU236" i="1183"/>
  <c r="AT410" i="1173"/>
  <c r="Y411" i="1173"/>
  <c r="AR410" i="1173"/>
  <c r="AJ411" i="1173"/>
  <c r="J411" i="1173"/>
  <c r="L411" i="1173"/>
  <c r="N411" i="1173"/>
  <c r="P411" i="1173"/>
  <c r="O411" i="1173"/>
  <c r="Q411" i="1173" s="1"/>
  <c r="K411" i="1173"/>
  <c r="I411" i="1173" s="1"/>
  <c r="AS410" i="1173"/>
  <c r="AU410" i="1173"/>
  <c r="AX410" i="1173"/>
  <c r="AV410" i="1173"/>
  <c r="AW410" i="1173"/>
  <c r="O238" i="1183" l="1"/>
  <c r="J238" i="1183"/>
  <c r="L238" i="1183"/>
  <c r="N238" i="1183"/>
  <c r="K238" i="1183"/>
  <c r="AR237" i="1183"/>
  <c r="AJ238" i="1183"/>
  <c r="P238" i="1183"/>
  <c r="Y238" i="1183"/>
  <c r="AX237" i="1183"/>
  <c r="I237" i="1183"/>
  <c r="AS237" i="1183" s="1"/>
  <c r="AU237" i="1183"/>
  <c r="AV237" i="1183"/>
  <c r="AW237" i="1183"/>
  <c r="Q237" i="1183"/>
  <c r="Y412" i="1173"/>
  <c r="AR411" i="1173"/>
  <c r="AT411" i="1173"/>
  <c r="AJ412" i="1173"/>
  <c r="L412" i="1173"/>
  <c r="P412" i="1173"/>
  <c r="K412" i="1173"/>
  <c r="I412" i="1173" s="1"/>
  <c r="O412" i="1173"/>
  <c r="Q412" i="1173" s="1"/>
  <c r="N412" i="1173"/>
  <c r="J412" i="1173"/>
  <c r="AX411" i="1173"/>
  <c r="AS411" i="1173"/>
  <c r="AU411" i="1173"/>
  <c r="AW411" i="1173"/>
  <c r="AV411" i="1173"/>
  <c r="K239" i="1183" l="1"/>
  <c r="L239" i="1183"/>
  <c r="AR238" i="1183"/>
  <c r="N239" i="1183"/>
  <c r="J239" i="1183"/>
  <c r="AT239" i="1183" s="1"/>
  <c r="AJ239" i="1183"/>
  <c r="O239" i="1183"/>
  <c r="Y239" i="1183"/>
  <c r="P239" i="1183"/>
  <c r="I238" i="1183"/>
  <c r="AS238" i="1183" s="1"/>
  <c r="AU238" i="1183"/>
  <c r="AT238" i="1183"/>
  <c r="AW238" i="1183"/>
  <c r="AV238" i="1183"/>
  <c r="Q238" i="1183"/>
  <c r="AX238" i="1183" s="1"/>
  <c r="AT412" i="1173"/>
  <c r="Y413" i="1173"/>
  <c r="AR412" i="1173"/>
  <c r="AJ413" i="1173"/>
  <c r="K413" i="1173"/>
  <c r="I413" i="1173" s="1"/>
  <c r="J413" i="1173"/>
  <c r="L413" i="1173"/>
  <c r="O413" i="1173"/>
  <c r="Q413" i="1173" s="1"/>
  <c r="N413" i="1173"/>
  <c r="P413" i="1173"/>
  <c r="AX412" i="1173"/>
  <c r="AW412" i="1173"/>
  <c r="AV412" i="1173"/>
  <c r="AS412" i="1173"/>
  <c r="AU412" i="1173"/>
  <c r="AV239" i="1183" l="1"/>
  <c r="Q239" i="1183"/>
  <c r="AX239" i="1183" s="1"/>
  <c r="AW239" i="1183"/>
  <c r="AR239" i="1183"/>
  <c r="L240" i="1183"/>
  <c r="J240" i="1183"/>
  <c r="AT240" i="1183" s="1"/>
  <c r="AJ240" i="1183"/>
  <c r="K240" i="1183"/>
  <c r="O240" i="1183"/>
  <c r="N240" i="1183"/>
  <c r="P240" i="1183"/>
  <c r="Y240" i="1183"/>
  <c r="I239" i="1183"/>
  <c r="AS239" i="1183" s="1"/>
  <c r="AU239" i="1183"/>
  <c r="AT413" i="1173"/>
  <c r="Y414" i="1173"/>
  <c r="AR413" i="1173"/>
  <c r="AJ414" i="1173"/>
  <c r="J414" i="1173"/>
  <c r="N414" i="1173"/>
  <c r="L414" i="1173"/>
  <c r="K414" i="1173"/>
  <c r="I414" i="1173" s="1"/>
  <c r="P414" i="1173"/>
  <c r="O414" i="1173"/>
  <c r="Q414" i="1173" s="1"/>
  <c r="AX413" i="1173"/>
  <c r="AW413" i="1173"/>
  <c r="AV413" i="1173"/>
  <c r="AS413" i="1173"/>
  <c r="AU413" i="1173"/>
  <c r="AJ241" i="1183" l="1"/>
  <c r="J241" i="1183"/>
  <c r="L241" i="1183"/>
  <c r="K241" i="1183"/>
  <c r="P241" i="1183"/>
  <c r="N241" i="1183"/>
  <c r="O241" i="1183"/>
  <c r="AR240" i="1183"/>
  <c r="Y241" i="1183"/>
  <c r="I240" i="1183"/>
  <c r="AS240" i="1183" s="1"/>
  <c r="AU240" i="1183"/>
  <c r="AV240" i="1183"/>
  <c r="Q240" i="1183"/>
  <c r="AX240" i="1183" s="1"/>
  <c r="AW240" i="1183"/>
  <c r="Y415" i="1173"/>
  <c r="AR414" i="1173"/>
  <c r="AJ415" i="1173"/>
  <c r="K415" i="1173"/>
  <c r="I415" i="1173" s="1"/>
  <c r="N415" i="1173"/>
  <c r="J415" i="1173"/>
  <c r="AT415" i="1173" s="1"/>
  <c r="P415" i="1173"/>
  <c r="O415" i="1173"/>
  <c r="Q415" i="1173" s="1"/>
  <c r="L415" i="1173"/>
  <c r="AS414" i="1173"/>
  <c r="AU414" i="1173"/>
  <c r="AX414" i="1173"/>
  <c r="AW414" i="1173"/>
  <c r="AV414" i="1173"/>
  <c r="AT414" i="1173"/>
  <c r="L242" i="1183" l="1"/>
  <c r="K242" i="1183"/>
  <c r="P242" i="1183"/>
  <c r="N242" i="1183"/>
  <c r="O242" i="1183"/>
  <c r="AJ242" i="1183"/>
  <c r="AR241" i="1183"/>
  <c r="J242" i="1183"/>
  <c r="AT242" i="1183" s="1"/>
  <c r="Y242" i="1183"/>
  <c r="AU241" i="1183"/>
  <c r="I241" i="1183"/>
  <c r="AS241" i="1183" s="1"/>
  <c r="Q241" i="1183"/>
  <c r="AX241" i="1183" s="1"/>
  <c r="AW241" i="1183"/>
  <c r="AV241" i="1183"/>
  <c r="AT241" i="1183"/>
  <c r="Y416" i="1173"/>
  <c r="AR415" i="1173"/>
  <c r="AJ416" i="1173"/>
  <c r="N416" i="1173"/>
  <c r="L416" i="1173"/>
  <c r="K416" i="1173"/>
  <c r="I416" i="1173" s="1"/>
  <c r="O416" i="1173"/>
  <c r="Q416" i="1173" s="1"/>
  <c r="P416" i="1173"/>
  <c r="J416" i="1173"/>
  <c r="AT416" i="1173" s="1"/>
  <c r="AX415" i="1173"/>
  <c r="AS415" i="1173"/>
  <c r="AU415" i="1173"/>
  <c r="AW415" i="1173"/>
  <c r="AV415" i="1173"/>
  <c r="Q242" i="1183" l="1"/>
  <c r="AV242" i="1183"/>
  <c r="AW242" i="1183"/>
  <c r="AX242" i="1183"/>
  <c r="I242" i="1183"/>
  <c r="AS242" i="1183" s="1"/>
  <c r="AU242" i="1183"/>
  <c r="J243" i="1183"/>
  <c r="AT243" i="1183" s="1"/>
  <c r="K243" i="1183"/>
  <c r="P243" i="1183"/>
  <c r="AR242" i="1183"/>
  <c r="N243" i="1183"/>
  <c r="AJ243" i="1183"/>
  <c r="O243" i="1183"/>
  <c r="L243" i="1183"/>
  <c r="Y243" i="1183"/>
  <c r="Y417" i="1173"/>
  <c r="AR416" i="1173"/>
  <c r="AJ417" i="1173"/>
  <c r="N417" i="1173"/>
  <c r="J417" i="1173"/>
  <c r="O417" i="1173"/>
  <c r="Q417" i="1173" s="1"/>
  <c r="K417" i="1173"/>
  <c r="I417" i="1173" s="1"/>
  <c r="P417" i="1173"/>
  <c r="L417" i="1173"/>
  <c r="AX416" i="1173"/>
  <c r="AS416" i="1173"/>
  <c r="AU416" i="1173"/>
  <c r="AW416" i="1173"/>
  <c r="AV416" i="1173"/>
  <c r="I243" i="1183" l="1"/>
  <c r="AS243" i="1183" s="1"/>
  <c r="AU243" i="1183"/>
  <c r="AJ244" i="1183"/>
  <c r="J244" i="1183"/>
  <c r="O244" i="1183"/>
  <c r="K244" i="1183"/>
  <c r="N244" i="1183"/>
  <c r="P244" i="1183"/>
  <c r="L244" i="1183"/>
  <c r="AR243" i="1183"/>
  <c r="Y244" i="1183"/>
  <c r="AW243" i="1183"/>
  <c r="Q243" i="1183"/>
  <c r="AX243" i="1183" s="1"/>
  <c r="AV243" i="1183"/>
  <c r="Y418" i="1173"/>
  <c r="AR417" i="1173"/>
  <c r="AJ418" i="1173"/>
  <c r="O418" i="1173"/>
  <c r="Q418" i="1173" s="1"/>
  <c r="P418" i="1173"/>
  <c r="L418" i="1173"/>
  <c r="K418" i="1173"/>
  <c r="I418" i="1173" s="1"/>
  <c r="N418" i="1173"/>
  <c r="J418" i="1173"/>
  <c r="AX417" i="1173"/>
  <c r="AU417" i="1173"/>
  <c r="AS417" i="1173"/>
  <c r="AW417" i="1173"/>
  <c r="AV417" i="1173"/>
  <c r="AT417" i="1173"/>
  <c r="K245" i="1183" l="1"/>
  <c r="AR244" i="1183"/>
  <c r="O245" i="1183"/>
  <c r="J245" i="1183"/>
  <c r="AT245" i="1183" s="1"/>
  <c r="N245" i="1183"/>
  <c r="AJ245" i="1183"/>
  <c r="P245" i="1183"/>
  <c r="L245" i="1183"/>
  <c r="Y245" i="1183"/>
  <c r="AT244" i="1183"/>
  <c r="AV244" i="1183"/>
  <c r="Q244" i="1183"/>
  <c r="AX244" i="1183" s="1"/>
  <c r="AW244" i="1183"/>
  <c r="I244" i="1183"/>
  <c r="AS244" i="1183" s="1"/>
  <c r="AU244" i="1183"/>
  <c r="Y419" i="1173"/>
  <c r="AR418" i="1173"/>
  <c r="AJ419" i="1173"/>
  <c r="N419" i="1173"/>
  <c r="K419" i="1173"/>
  <c r="I419" i="1173" s="1"/>
  <c r="P419" i="1173"/>
  <c r="L419" i="1173"/>
  <c r="J419" i="1173"/>
  <c r="O419" i="1173"/>
  <c r="Q419" i="1173" s="1"/>
  <c r="AV418" i="1173"/>
  <c r="AW418" i="1173"/>
  <c r="AS418" i="1173"/>
  <c r="AU418" i="1173"/>
  <c r="AT418" i="1173"/>
  <c r="AX418" i="1173"/>
  <c r="AW245" i="1183" l="1"/>
  <c r="Q245" i="1183"/>
  <c r="AX245" i="1183" s="1"/>
  <c r="AV245" i="1183"/>
  <c r="P246" i="1183"/>
  <c r="N246" i="1183"/>
  <c r="Y246" i="1183"/>
  <c r="K246" i="1183"/>
  <c r="AR245" i="1183"/>
  <c r="AJ246" i="1183"/>
  <c r="O246" i="1183"/>
  <c r="L246" i="1183"/>
  <c r="J246" i="1183"/>
  <c r="I245" i="1183"/>
  <c r="AS245" i="1183" s="1"/>
  <c r="AU245" i="1183"/>
  <c r="Y420" i="1173"/>
  <c r="AR419" i="1173"/>
  <c r="AJ420" i="1173"/>
  <c r="P420" i="1173"/>
  <c r="N420" i="1173"/>
  <c r="L420" i="1173"/>
  <c r="J420" i="1173"/>
  <c r="O420" i="1173"/>
  <c r="Q420" i="1173" s="1"/>
  <c r="K420" i="1173"/>
  <c r="I420" i="1173" s="1"/>
  <c r="AT419" i="1173"/>
  <c r="AX419" i="1173"/>
  <c r="AS419" i="1173"/>
  <c r="AU419" i="1173"/>
  <c r="AW419" i="1173"/>
  <c r="AV419" i="1173"/>
  <c r="AW246" i="1183" l="1"/>
  <c r="AV246" i="1183"/>
  <c r="Q246" i="1183"/>
  <c r="AX246" i="1183" s="1"/>
  <c r="I246" i="1183"/>
  <c r="AS246" i="1183" s="1"/>
  <c r="AU246" i="1183"/>
  <c r="N247" i="1183"/>
  <c r="J247" i="1183"/>
  <c r="O247" i="1183"/>
  <c r="Y247" i="1183"/>
  <c r="P247" i="1183"/>
  <c r="AR246" i="1183"/>
  <c r="K247" i="1183"/>
  <c r="AJ247" i="1183"/>
  <c r="L247" i="1183"/>
  <c r="AT246" i="1183"/>
  <c r="AT420" i="1173"/>
  <c r="Y421" i="1173"/>
  <c r="AR420" i="1173"/>
  <c r="L421" i="1173"/>
  <c r="K421" i="1173"/>
  <c r="I421" i="1173" s="1"/>
  <c r="J421" i="1173"/>
  <c r="O421" i="1173"/>
  <c r="Q421" i="1173" s="1"/>
  <c r="N421" i="1173"/>
  <c r="AJ421" i="1173"/>
  <c r="P421" i="1173"/>
  <c r="AW420" i="1173"/>
  <c r="AV420" i="1173"/>
  <c r="AS420" i="1173"/>
  <c r="AU420" i="1173"/>
  <c r="AX420" i="1173"/>
  <c r="AW247" i="1183" l="1"/>
  <c r="Q247" i="1183"/>
  <c r="AX247" i="1183" s="1"/>
  <c r="AV247" i="1183"/>
  <c r="AU247" i="1183"/>
  <c r="I247" i="1183"/>
  <c r="AS247" i="1183" s="1"/>
  <c r="AR247" i="1183"/>
  <c r="AJ248" i="1183"/>
  <c r="O248" i="1183"/>
  <c r="P248" i="1183"/>
  <c r="L248" i="1183"/>
  <c r="K248" i="1183"/>
  <c r="J248" i="1183"/>
  <c r="N248" i="1183"/>
  <c r="Y248" i="1183"/>
  <c r="AT247" i="1183"/>
  <c r="AT421" i="1173"/>
  <c r="Y422" i="1173"/>
  <c r="AR421" i="1173"/>
  <c r="AJ422" i="1173"/>
  <c r="P422" i="1173"/>
  <c r="O422" i="1173"/>
  <c r="Q422" i="1173" s="1"/>
  <c r="N422" i="1173"/>
  <c r="L422" i="1173"/>
  <c r="K422" i="1173"/>
  <c r="I422" i="1173" s="1"/>
  <c r="J422" i="1173"/>
  <c r="AW421" i="1173"/>
  <c r="AV421" i="1173"/>
  <c r="AS421" i="1173"/>
  <c r="AU421" i="1173"/>
  <c r="AX421" i="1173"/>
  <c r="I248" i="1183" l="1"/>
  <c r="AS248" i="1183" s="1"/>
  <c r="AU248" i="1183"/>
  <c r="AV248" i="1183"/>
  <c r="AW248" i="1183"/>
  <c r="Q248" i="1183"/>
  <c r="AX248" i="1183" s="1"/>
  <c r="K249" i="1183"/>
  <c r="L249" i="1183"/>
  <c r="O249" i="1183"/>
  <c r="J249" i="1183"/>
  <c r="AT249" i="1183" s="1"/>
  <c r="P249" i="1183"/>
  <c r="N249" i="1183"/>
  <c r="AR248" i="1183"/>
  <c r="AJ249" i="1183"/>
  <c r="Y249" i="1183"/>
  <c r="AT248" i="1183"/>
  <c r="AT422" i="1173"/>
  <c r="Y423" i="1173"/>
  <c r="AR422" i="1173"/>
  <c r="AJ423" i="1173"/>
  <c r="P423" i="1173"/>
  <c r="O423" i="1173"/>
  <c r="Q423" i="1173" s="1"/>
  <c r="N423" i="1173"/>
  <c r="L423" i="1173"/>
  <c r="K423" i="1173"/>
  <c r="I423" i="1173" s="1"/>
  <c r="J423" i="1173"/>
  <c r="AS422" i="1173"/>
  <c r="AU422" i="1173"/>
  <c r="AX422" i="1173"/>
  <c r="AW422" i="1173"/>
  <c r="AV422" i="1173"/>
  <c r="Q249" i="1183" l="1"/>
  <c r="AX249" i="1183" s="1"/>
  <c r="AV249" i="1183"/>
  <c r="AW249" i="1183"/>
  <c r="L250" i="1183"/>
  <c r="J250" i="1183"/>
  <c r="O250" i="1183"/>
  <c r="AR249" i="1183"/>
  <c r="K250" i="1183"/>
  <c r="AJ250" i="1183"/>
  <c r="P250" i="1183"/>
  <c r="N250" i="1183"/>
  <c r="Y250" i="1183"/>
  <c r="I249" i="1183"/>
  <c r="AS249" i="1183" s="1"/>
  <c r="AU249" i="1183"/>
  <c r="Y424" i="1173"/>
  <c r="AR423" i="1173"/>
  <c r="AJ424" i="1173"/>
  <c r="O424" i="1173"/>
  <c r="Q424" i="1173" s="1"/>
  <c r="P424" i="1173"/>
  <c r="J424" i="1173"/>
  <c r="N424" i="1173"/>
  <c r="L424" i="1173"/>
  <c r="K424" i="1173"/>
  <c r="I424" i="1173" s="1"/>
  <c r="AS423" i="1173"/>
  <c r="AU423" i="1173"/>
  <c r="AT423" i="1173"/>
  <c r="AX423" i="1173"/>
  <c r="AW423" i="1173"/>
  <c r="AV423" i="1173"/>
  <c r="I250" i="1183" l="1"/>
  <c r="AS250" i="1183" s="1"/>
  <c r="AU250" i="1183"/>
  <c r="AW250" i="1183"/>
  <c r="Q250" i="1183"/>
  <c r="AX250" i="1183" s="1"/>
  <c r="AV250" i="1183"/>
  <c r="AT250" i="1183"/>
  <c r="L251" i="1183"/>
  <c r="K251" i="1183"/>
  <c r="AR250" i="1183"/>
  <c r="N251" i="1183"/>
  <c r="AJ251" i="1183"/>
  <c r="O251" i="1183"/>
  <c r="J251" i="1183"/>
  <c r="P251" i="1183"/>
  <c r="Y251" i="1183"/>
  <c r="Y425" i="1173"/>
  <c r="AR424" i="1173"/>
  <c r="AJ425" i="1173"/>
  <c r="P425" i="1173"/>
  <c r="O425" i="1173"/>
  <c r="Q425" i="1173" s="1"/>
  <c r="N425" i="1173"/>
  <c r="J425" i="1173"/>
  <c r="K425" i="1173"/>
  <c r="I425" i="1173" s="1"/>
  <c r="L425" i="1173"/>
  <c r="AT424" i="1173"/>
  <c r="AX424" i="1173"/>
  <c r="AW424" i="1173"/>
  <c r="AV424" i="1173"/>
  <c r="AS424" i="1173"/>
  <c r="AU424" i="1173"/>
  <c r="I251" i="1183" l="1"/>
  <c r="AS251" i="1183" s="1"/>
  <c r="AU251" i="1183"/>
  <c r="O252" i="1183"/>
  <c r="N252" i="1183"/>
  <c r="J252" i="1183"/>
  <c r="L252" i="1183"/>
  <c r="K252" i="1183"/>
  <c r="AR251" i="1183"/>
  <c r="AJ252" i="1183"/>
  <c r="P252" i="1183"/>
  <c r="Y252" i="1183"/>
  <c r="AT251" i="1183"/>
  <c r="AW251" i="1183"/>
  <c r="Q251" i="1183"/>
  <c r="AX251" i="1183" s="1"/>
  <c r="AV251" i="1183"/>
  <c r="Y426" i="1173"/>
  <c r="AR425" i="1173"/>
  <c r="AT425" i="1173"/>
  <c r="AJ426" i="1173"/>
  <c r="L426" i="1173"/>
  <c r="K426" i="1173"/>
  <c r="I426" i="1173" s="1"/>
  <c r="N426" i="1173"/>
  <c r="O426" i="1173"/>
  <c r="Q426" i="1173" s="1"/>
  <c r="P426" i="1173"/>
  <c r="J426" i="1173"/>
  <c r="AX425" i="1173"/>
  <c r="AV425" i="1173"/>
  <c r="AW425" i="1173"/>
  <c r="AS425" i="1173"/>
  <c r="AU425" i="1173"/>
  <c r="AU252" i="1183" l="1"/>
  <c r="I252" i="1183"/>
  <c r="AS252" i="1183" s="1"/>
  <c r="Q252" i="1183"/>
  <c r="AX252" i="1183" s="1"/>
  <c r="AV252" i="1183"/>
  <c r="AW252" i="1183"/>
  <c r="P253" i="1183"/>
  <c r="N253" i="1183"/>
  <c r="L253" i="1183"/>
  <c r="AJ253" i="1183"/>
  <c r="O253" i="1183"/>
  <c r="J253" i="1183"/>
  <c r="AT253" i="1183" s="1"/>
  <c r="K253" i="1183"/>
  <c r="Y253" i="1183"/>
  <c r="AR252" i="1183"/>
  <c r="AT252" i="1183"/>
  <c r="AT426" i="1173"/>
  <c r="Y427" i="1173"/>
  <c r="AR426" i="1173"/>
  <c r="AJ427" i="1173"/>
  <c r="O427" i="1173"/>
  <c r="Q427" i="1173" s="1"/>
  <c r="P427" i="1173"/>
  <c r="K427" i="1173"/>
  <c r="I427" i="1173" s="1"/>
  <c r="J427" i="1173"/>
  <c r="AT427" i="1173" s="1"/>
  <c r="L427" i="1173"/>
  <c r="N427" i="1173"/>
  <c r="AX426" i="1173"/>
  <c r="AV426" i="1173"/>
  <c r="AW426" i="1173"/>
  <c r="AS426" i="1173"/>
  <c r="AU426" i="1173"/>
  <c r="AW253" i="1183" l="1"/>
  <c r="AV253" i="1183"/>
  <c r="Q253" i="1183"/>
  <c r="AX253" i="1183"/>
  <c r="P254" i="1183"/>
  <c r="O254" i="1183"/>
  <c r="AJ254" i="1183"/>
  <c r="K254" i="1183"/>
  <c r="L254" i="1183"/>
  <c r="Y254" i="1183"/>
  <c r="N254" i="1183"/>
  <c r="AR253" i="1183"/>
  <c r="J254" i="1183"/>
  <c r="AU253" i="1183"/>
  <c r="I253" i="1183"/>
  <c r="AS253" i="1183" s="1"/>
  <c r="Y428" i="1173"/>
  <c r="AR427" i="1173"/>
  <c r="AJ428" i="1173"/>
  <c r="N428" i="1173"/>
  <c r="K428" i="1173"/>
  <c r="I428" i="1173" s="1"/>
  <c r="P428" i="1173"/>
  <c r="O428" i="1173"/>
  <c r="Q428" i="1173" s="1"/>
  <c r="L428" i="1173"/>
  <c r="J428" i="1173"/>
  <c r="AT428" i="1173" s="1"/>
  <c r="AS427" i="1173"/>
  <c r="AU427" i="1173"/>
  <c r="AV427" i="1173"/>
  <c r="AW427" i="1173"/>
  <c r="AX427" i="1173"/>
  <c r="Q254" i="1183" l="1"/>
  <c r="AV254" i="1183"/>
  <c r="AW254" i="1183"/>
  <c r="AX254" i="1183"/>
  <c r="N255" i="1183"/>
  <c r="L255" i="1183"/>
  <c r="K255" i="1183"/>
  <c r="P255" i="1183"/>
  <c r="AR254" i="1183"/>
  <c r="AJ255" i="1183"/>
  <c r="O255" i="1183"/>
  <c r="J255" i="1183"/>
  <c r="AT255" i="1183" s="1"/>
  <c r="Y255" i="1183"/>
  <c r="I254" i="1183"/>
  <c r="AS254" i="1183" s="1"/>
  <c r="AU254" i="1183"/>
  <c r="AT254" i="1183"/>
  <c r="Y429" i="1173"/>
  <c r="AR428" i="1173"/>
  <c r="AJ429" i="1173"/>
  <c r="O429" i="1173"/>
  <c r="Q429" i="1173" s="1"/>
  <c r="N429" i="1173"/>
  <c r="L429" i="1173"/>
  <c r="K429" i="1173"/>
  <c r="I429" i="1173" s="1"/>
  <c r="J429" i="1173"/>
  <c r="P429" i="1173"/>
  <c r="AS428" i="1173"/>
  <c r="AU428" i="1173"/>
  <c r="AX428" i="1173"/>
  <c r="AW428" i="1173"/>
  <c r="AV428" i="1173"/>
  <c r="Q255" i="1183" l="1"/>
  <c r="AX255" i="1183" s="1"/>
  <c r="AW255" i="1183"/>
  <c r="AV255" i="1183"/>
  <c r="I255" i="1183"/>
  <c r="AS255" i="1183" s="1"/>
  <c r="AU255" i="1183"/>
  <c r="P256" i="1183"/>
  <c r="O256" i="1183"/>
  <c r="AJ256" i="1183"/>
  <c r="K256" i="1183"/>
  <c r="L256" i="1183"/>
  <c r="N256" i="1183"/>
  <c r="J256" i="1183"/>
  <c r="AR255" i="1183"/>
  <c r="Y256" i="1183"/>
  <c r="Y430" i="1173"/>
  <c r="AR429" i="1173"/>
  <c r="AJ430" i="1173"/>
  <c r="O430" i="1173"/>
  <c r="Q430" i="1173" s="1"/>
  <c r="J430" i="1173"/>
  <c r="P430" i="1173"/>
  <c r="N430" i="1173"/>
  <c r="L430" i="1173"/>
  <c r="K430" i="1173"/>
  <c r="I430" i="1173" s="1"/>
  <c r="AW429" i="1173"/>
  <c r="AV429" i="1173"/>
  <c r="AU429" i="1173"/>
  <c r="AS429" i="1173"/>
  <c r="AX429" i="1173"/>
  <c r="AT429" i="1173"/>
  <c r="AU256" i="1183" l="1"/>
  <c r="I256" i="1183"/>
  <c r="AS256" i="1183" s="1"/>
  <c r="AV256" i="1183"/>
  <c r="AW256" i="1183"/>
  <c r="Q256" i="1183"/>
  <c r="AX256" i="1183"/>
  <c r="L257" i="1183"/>
  <c r="AJ257" i="1183"/>
  <c r="K257" i="1183"/>
  <c r="J257" i="1183"/>
  <c r="AT257" i="1183" s="1"/>
  <c r="AR256" i="1183"/>
  <c r="N257" i="1183"/>
  <c r="P257" i="1183"/>
  <c r="O257" i="1183"/>
  <c r="Y257" i="1183"/>
  <c r="AT256" i="1183"/>
  <c r="Y431" i="1173"/>
  <c r="AR430" i="1173"/>
  <c r="AT430" i="1173"/>
  <c r="AJ431" i="1173"/>
  <c r="K431" i="1173"/>
  <c r="I431" i="1173" s="1"/>
  <c r="J431" i="1173"/>
  <c r="L431" i="1173"/>
  <c r="P431" i="1173"/>
  <c r="O431" i="1173"/>
  <c r="Q431" i="1173" s="1"/>
  <c r="N431" i="1173"/>
  <c r="AS430" i="1173"/>
  <c r="AU430" i="1173"/>
  <c r="AX430" i="1173"/>
  <c r="AW430" i="1173"/>
  <c r="AV430" i="1173"/>
  <c r="I257" i="1183" l="1"/>
  <c r="AS257" i="1183" s="1"/>
  <c r="AU257" i="1183"/>
  <c r="L258" i="1183"/>
  <c r="AJ258" i="1183"/>
  <c r="K258" i="1183"/>
  <c r="J258" i="1183"/>
  <c r="AT258" i="1183" s="1"/>
  <c r="P258" i="1183"/>
  <c r="O258" i="1183"/>
  <c r="AR257" i="1183"/>
  <c r="N258" i="1183"/>
  <c r="Y258" i="1183"/>
  <c r="AV257" i="1183"/>
  <c r="Q257" i="1183"/>
  <c r="AW257" i="1183"/>
  <c r="AX257" i="1183"/>
  <c r="Y432" i="1173"/>
  <c r="AR431" i="1173"/>
  <c r="AJ432" i="1173"/>
  <c r="P432" i="1173"/>
  <c r="L432" i="1173"/>
  <c r="J432" i="1173"/>
  <c r="O432" i="1173"/>
  <c r="Q432" i="1173" s="1"/>
  <c r="N432" i="1173"/>
  <c r="K432" i="1173"/>
  <c r="I432" i="1173" s="1"/>
  <c r="AT431" i="1173"/>
  <c r="AS431" i="1173"/>
  <c r="AU431" i="1173"/>
  <c r="AW431" i="1173"/>
  <c r="AV431" i="1173"/>
  <c r="AX431" i="1173"/>
  <c r="K259" i="1183" l="1"/>
  <c r="O259" i="1183"/>
  <c r="P259" i="1183"/>
  <c r="L259" i="1183"/>
  <c r="N259" i="1183"/>
  <c r="J259" i="1183"/>
  <c r="AT259" i="1183" s="1"/>
  <c r="Y259" i="1183"/>
  <c r="AR258" i="1183"/>
  <c r="AJ259" i="1183"/>
  <c r="Q258" i="1183"/>
  <c r="AX258" i="1183" s="1"/>
  <c r="AV258" i="1183"/>
  <c r="AW258" i="1183"/>
  <c r="AU258" i="1183"/>
  <c r="I258" i="1183"/>
  <c r="AS258" i="1183" s="1"/>
  <c r="AT432" i="1173"/>
  <c r="Y433" i="1173"/>
  <c r="AR432" i="1173"/>
  <c r="AJ433" i="1173"/>
  <c r="O433" i="1173"/>
  <c r="Q433" i="1173" s="1"/>
  <c r="L433" i="1173"/>
  <c r="N433" i="1173"/>
  <c r="J433" i="1173"/>
  <c r="K433" i="1173"/>
  <c r="I433" i="1173" s="1"/>
  <c r="P433" i="1173"/>
  <c r="AS432" i="1173"/>
  <c r="AU432" i="1173"/>
  <c r="AX432" i="1173"/>
  <c r="AW432" i="1173"/>
  <c r="AV432" i="1173"/>
  <c r="K260" i="1183" l="1"/>
  <c r="J260" i="1183"/>
  <c r="AT260" i="1183" s="1"/>
  <c r="AR259" i="1183"/>
  <c r="O260" i="1183"/>
  <c r="AJ260" i="1183"/>
  <c r="L260" i="1183"/>
  <c r="P260" i="1183"/>
  <c r="N260" i="1183"/>
  <c r="Y260" i="1183"/>
  <c r="AV259" i="1183"/>
  <c r="AW259" i="1183"/>
  <c r="Q259" i="1183"/>
  <c r="AX259" i="1183" s="1"/>
  <c r="I259" i="1183"/>
  <c r="AS259" i="1183" s="1"/>
  <c r="AU259" i="1183"/>
  <c r="Y434" i="1173"/>
  <c r="AR433" i="1173"/>
  <c r="AT433" i="1173"/>
  <c r="K434" i="1173"/>
  <c r="I434" i="1173" s="1"/>
  <c r="AJ434" i="1173"/>
  <c r="N434" i="1173"/>
  <c r="P434" i="1173"/>
  <c r="O434" i="1173"/>
  <c r="Q434" i="1173" s="1"/>
  <c r="L434" i="1173"/>
  <c r="J434" i="1173"/>
  <c r="AS433" i="1173"/>
  <c r="AU433" i="1173"/>
  <c r="AX433" i="1173"/>
  <c r="AV433" i="1173"/>
  <c r="AW433" i="1173"/>
  <c r="J261" i="1183" l="1"/>
  <c r="P261" i="1183"/>
  <c r="L261" i="1183"/>
  <c r="AR260" i="1183"/>
  <c r="Y261" i="1183"/>
  <c r="K261" i="1183"/>
  <c r="O261" i="1183"/>
  <c r="N261" i="1183"/>
  <c r="AJ261" i="1183"/>
  <c r="AV260" i="1183"/>
  <c r="Q260" i="1183"/>
  <c r="AX260" i="1183" s="1"/>
  <c r="AW260" i="1183"/>
  <c r="AU260" i="1183"/>
  <c r="I260" i="1183"/>
  <c r="AS260" i="1183" s="1"/>
  <c r="Y435" i="1173"/>
  <c r="AR434" i="1173"/>
  <c r="AJ435" i="1173"/>
  <c r="N435" i="1173"/>
  <c r="L435" i="1173"/>
  <c r="K435" i="1173"/>
  <c r="I435" i="1173" s="1"/>
  <c r="J435" i="1173"/>
  <c r="P435" i="1173"/>
  <c r="O435" i="1173"/>
  <c r="Q435" i="1173" s="1"/>
  <c r="AT434" i="1173"/>
  <c r="AV434" i="1173"/>
  <c r="AW434" i="1173"/>
  <c r="AX434" i="1173"/>
  <c r="AS434" i="1173"/>
  <c r="AU434" i="1173"/>
  <c r="J262" i="1183" l="1"/>
  <c r="AJ262" i="1183"/>
  <c r="P262" i="1183"/>
  <c r="AR261" i="1183"/>
  <c r="N262" i="1183"/>
  <c r="L262" i="1183"/>
  <c r="O262" i="1183"/>
  <c r="K262" i="1183"/>
  <c r="Y262" i="1183"/>
  <c r="Q261" i="1183"/>
  <c r="AX261" i="1183" s="1"/>
  <c r="AV261" i="1183"/>
  <c r="AW261" i="1183"/>
  <c r="I261" i="1183"/>
  <c r="AS261" i="1183" s="1"/>
  <c r="AU261" i="1183"/>
  <c r="AT261" i="1183"/>
  <c r="Y436" i="1173"/>
  <c r="AR435" i="1173"/>
  <c r="AJ436" i="1173"/>
  <c r="K436" i="1173"/>
  <c r="I436" i="1173" s="1"/>
  <c r="J436" i="1173"/>
  <c r="AT436" i="1173" s="1"/>
  <c r="P436" i="1173"/>
  <c r="N436" i="1173"/>
  <c r="L436" i="1173"/>
  <c r="O436" i="1173"/>
  <c r="Q436" i="1173" s="1"/>
  <c r="AT435" i="1173"/>
  <c r="AW435" i="1173"/>
  <c r="AX435" i="1173"/>
  <c r="AV435" i="1173"/>
  <c r="AS435" i="1173"/>
  <c r="AU435" i="1173"/>
  <c r="AU262" i="1183" l="1"/>
  <c r="I262" i="1183"/>
  <c r="AS262" i="1183" s="1"/>
  <c r="Q262" i="1183"/>
  <c r="AX262" i="1183" s="1"/>
  <c r="AW262" i="1183"/>
  <c r="AV262" i="1183"/>
  <c r="J263" i="1183"/>
  <c r="AJ263" i="1183"/>
  <c r="P263" i="1183"/>
  <c r="O263" i="1183"/>
  <c r="K263" i="1183"/>
  <c r="N263" i="1183"/>
  <c r="L263" i="1183"/>
  <c r="AR262" i="1183"/>
  <c r="Y263" i="1183"/>
  <c r="AT262" i="1183"/>
  <c r="Y437" i="1173"/>
  <c r="AR436" i="1173"/>
  <c r="J437" i="1173"/>
  <c r="AJ437" i="1173"/>
  <c r="K437" i="1173"/>
  <c r="I437" i="1173" s="1"/>
  <c r="L437" i="1173"/>
  <c r="P437" i="1173"/>
  <c r="O437" i="1173"/>
  <c r="Q437" i="1173" s="1"/>
  <c r="N437" i="1173"/>
  <c r="AX436" i="1173"/>
  <c r="AS436" i="1173"/>
  <c r="AU436" i="1173"/>
  <c r="AW436" i="1173"/>
  <c r="AV436" i="1173"/>
  <c r="AW263" i="1183" l="1"/>
  <c r="Q263" i="1183"/>
  <c r="AV263" i="1183"/>
  <c r="I263" i="1183"/>
  <c r="AS263" i="1183" s="1"/>
  <c r="AU263" i="1183"/>
  <c r="AT263" i="1183"/>
  <c r="J264" i="1183"/>
  <c r="AJ264" i="1183"/>
  <c r="AR263" i="1183"/>
  <c r="P264" i="1183"/>
  <c r="N264" i="1183"/>
  <c r="K264" i="1183"/>
  <c r="O264" i="1183"/>
  <c r="L264" i="1183"/>
  <c r="Y264" i="1183"/>
  <c r="AX263" i="1183"/>
  <c r="Y438" i="1173"/>
  <c r="AR437" i="1173"/>
  <c r="AJ438" i="1173"/>
  <c r="P438" i="1173"/>
  <c r="L438" i="1173"/>
  <c r="O438" i="1173"/>
  <c r="Q438" i="1173" s="1"/>
  <c r="N438" i="1173"/>
  <c r="K438" i="1173"/>
  <c r="I438" i="1173" s="1"/>
  <c r="J438" i="1173"/>
  <c r="AW437" i="1173"/>
  <c r="AX437" i="1173"/>
  <c r="AV437" i="1173"/>
  <c r="AS437" i="1173"/>
  <c r="AU437" i="1173"/>
  <c r="AT437" i="1173"/>
  <c r="I264" i="1183" l="1"/>
  <c r="AS264" i="1183" s="1"/>
  <c r="AU264" i="1183"/>
  <c r="AT264" i="1183"/>
  <c r="K265" i="1183"/>
  <c r="J265" i="1183"/>
  <c r="AT265" i="1183" s="1"/>
  <c r="P265" i="1183"/>
  <c r="O265" i="1183"/>
  <c r="AR264" i="1183"/>
  <c r="L265" i="1183"/>
  <c r="AJ265" i="1183"/>
  <c r="N265" i="1183"/>
  <c r="Y265" i="1183"/>
  <c r="Q264" i="1183"/>
  <c r="AX264" i="1183" s="1"/>
  <c r="AW264" i="1183"/>
  <c r="AV264" i="1183"/>
  <c r="Y439" i="1173"/>
  <c r="AR438" i="1173"/>
  <c r="L439" i="1173"/>
  <c r="AJ439" i="1173"/>
  <c r="J439" i="1173"/>
  <c r="O439" i="1173"/>
  <c r="Q439" i="1173" s="1"/>
  <c r="N439" i="1173"/>
  <c r="K439" i="1173"/>
  <c r="I439" i="1173" s="1"/>
  <c r="P439" i="1173"/>
  <c r="AT438" i="1173"/>
  <c r="AS438" i="1173"/>
  <c r="AU438" i="1173"/>
  <c r="AX438" i="1173"/>
  <c r="AW438" i="1173"/>
  <c r="AV438" i="1173"/>
  <c r="I265" i="1183" l="1"/>
  <c r="AS265" i="1183" s="1"/>
  <c r="AU265" i="1183"/>
  <c r="AW265" i="1183"/>
  <c r="Q265" i="1183"/>
  <c r="AX265" i="1183" s="1"/>
  <c r="AV265" i="1183"/>
  <c r="P266" i="1183"/>
  <c r="N266" i="1183"/>
  <c r="Y266" i="1183"/>
  <c r="AR265" i="1183"/>
  <c r="K266" i="1183"/>
  <c r="O266" i="1183"/>
  <c r="AJ266" i="1183"/>
  <c r="L266" i="1183"/>
  <c r="J266" i="1183"/>
  <c r="Y440" i="1173"/>
  <c r="AR439" i="1173"/>
  <c r="AJ440" i="1173"/>
  <c r="O440" i="1173"/>
  <c r="Q440" i="1173" s="1"/>
  <c r="N440" i="1173"/>
  <c r="L440" i="1173"/>
  <c r="J440" i="1173"/>
  <c r="P440" i="1173"/>
  <c r="K440" i="1173"/>
  <c r="I440" i="1173" s="1"/>
  <c r="AS439" i="1173"/>
  <c r="AU439" i="1173"/>
  <c r="AW439" i="1173"/>
  <c r="AV439" i="1173"/>
  <c r="AT439" i="1173"/>
  <c r="AX439" i="1173"/>
  <c r="Q266" i="1183" l="1"/>
  <c r="AX266" i="1183" s="1"/>
  <c r="AW266" i="1183"/>
  <c r="AV266" i="1183"/>
  <c r="AU266" i="1183"/>
  <c r="I266" i="1183"/>
  <c r="AS266" i="1183" s="1"/>
  <c r="K267" i="1183"/>
  <c r="N267" i="1183"/>
  <c r="P267" i="1183"/>
  <c r="AR266" i="1183"/>
  <c r="J267" i="1183"/>
  <c r="AT267" i="1183" s="1"/>
  <c r="O267" i="1183"/>
  <c r="L267" i="1183"/>
  <c r="AJ267" i="1183"/>
  <c r="Y267" i="1183"/>
  <c r="AT266" i="1183"/>
  <c r="Y441" i="1173"/>
  <c r="AR440" i="1173"/>
  <c r="AT440" i="1173"/>
  <c r="AJ441" i="1173"/>
  <c r="P441" i="1173"/>
  <c r="O441" i="1173"/>
  <c r="Q441" i="1173" s="1"/>
  <c r="N441" i="1173"/>
  <c r="L441" i="1173"/>
  <c r="K441" i="1173"/>
  <c r="I441" i="1173" s="1"/>
  <c r="J441" i="1173"/>
  <c r="AS440" i="1173"/>
  <c r="AU440" i="1173"/>
  <c r="AX440" i="1173"/>
  <c r="AW440" i="1173"/>
  <c r="AV440" i="1173"/>
  <c r="I267" i="1183" l="1"/>
  <c r="AS267" i="1183" s="1"/>
  <c r="AU267" i="1183"/>
  <c r="P268" i="1183"/>
  <c r="O268" i="1183"/>
  <c r="AR267" i="1183"/>
  <c r="N268" i="1183"/>
  <c r="J268" i="1183"/>
  <c r="L268" i="1183"/>
  <c r="AJ268" i="1183"/>
  <c r="K268" i="1183"/>
  <c r="Y268" i="1183"/>
  <c r="Q267" i="1183"/>
  <c r="AX267" i="1183" s="1"/>
  <c r="AV267" i="1183"/>
  <c r="AW267" i="1183"/>
  <c r="AT441" i="1173"/>
  <c r="Y442" i="1173"/>
  <c r="AR441" i="1173"/>
  <c r="AJ442" i="1173"/>
  <c r="K442" i="1173"/>
  <c r="I442" i="1173" s="1"/>
  <c r="J442" i="1173"/>
  <c r="P442" i="1173"/>
  <c r="N442" i="1173"/>
  <c r="L442" i="1173"/>
  <c r="O442" i="1173"/>
  <c r="Q442" i="1173" s="1"/>
  <c r="AX441" i="1173"/>
  <c r="AW441" i="1173"/>
  <c r="AV441" i="1173"/>
  <c r="AS441" i="1173"/>
  <c r="AU441" i="1173"/>
  <c r="AU268" i="1183" l="1"/>
  <c r="I268" i="1183"/>
  <c r="AS268" i="1183" s="1"/>
  <c r="N269" i="1183"/>
  <c r="L269" i="1183"/>
  <c r="K269" i="1183"/>
  <c r="O269" i="1183"/>
  <c r="AR268" i="1183"/>
  <c r="J269" i="1183"/>
  <c r="AT269" i="1183" s="1"/>
  <c r="AJ269" i="1183"/>
  <c r="P269" i="1183"/>
  <c r="Y269" i="1183"/>
  <c r="AV268" i="1183"/>
  <c r="Q268" i="1183"/>
  <c r="AX268" i="1183" s="1"/>
  <c r="AW268" i="1183"/>
  <c r="AT268" i="1183"/>
  <c r="Y443" i="1173"/>
  <c r="AR442" i="1173"/>
  <c r="K443" i="1173"/>
  <c r="I443" i="1173" s="1"/>
  <c r="AJ443" i="1173"/>
  <c r="J443" i="1173"/>
  <c r="AT443" i="1173" s="1"/>
  <c r="O443" i="1173"/>
  <c r="Q443" i="1173" s="1"/>
  <c r="N443" i="1173"/>
  <c r="L443" i="1173"/>
  <c r="P443" i="1173"/>
  <c r="AS442" i="1173"/>
  <c r="AU442" i="1173"/>
  <c r="AX442" i="1173"/>
  <c r="AT442" i="1173"/>
  <c r="AW442" i="1173"/>
  <c r="AV442" i="1173"/>
  <c r="Q269" i="1183" l="1"/>
  <c r="AX269" i="1183" s="1"/>
  <c r="AW269" i="1183"/>
  <c r="AV269" i="1183"/>
  <c r="I269" i="1183"/>
  <c r="AS269" i="1183" s="1"/>
  <c r="AU269" i="1183"/>
  <c r="P270" i="1183"/>
  <c r="J270" i="1183"/>
  <c r="N270" i="1183"/>
  <c r="L270" i="1183"/>
  <c r="AJ270" i="1183"/>
  <c r="O270" i="1183"/>
  <c r="K270" i="1183"/>
  <c r="AR269" i="1183"/>
  <c r="Y270" i="1183"/>
  <c r="Y444" i="1173"/>
  <c r="AR443" i="1173"/>
  <c r="AJ444" i="1173"/>
  <c r="K444" i="1173"/>
  <c r="I444" i="1173" s="1"/>
  <c r="J444" i="1173"/>
  <c r="P444" i="1173"/>
  <c r="L444" i="1173"/>
  <c r="O444" i="1173"/>
  <c r="Q444" i="1173" s="1"/>
  <c r="N444" i="1173"/>
  <c r="AS443" i="1173"/>
  <c r="AU443" i="1173"/>
  <c r="AX443" i="1173"/>
  <c r="AV443" i="1173"/>
  <c r="AW443" i="1173"/>
  <c r="Q270" i="1183" l="1"/>
  <c r="AX270" i="1183" s="1"/>
  <c r="AV270" i="1183"/>
  <c r="AW270" i="1183"/>
  <c r="I270" i="1183"/>
  <c r="AS270" i="1183" s="1"/>
  <c r="AU270" i="1183"/>
  <c r="AT270" i="1183"/>
  <c r="K271" i="1183"/>
  <c r="AR270" i="1183"/>
  <c r="O271" i="1183"/>
  <c r="J271" i="1183"/>
  <c r="AT271" i="1183" s="1"/>
  <c r="P271" i="1183"/>
  <c r="Y271" i="1183"/>
  <c r="N271" i="1183"/>
  <c r="AJ271" i="1183"/>
  <c r="L271" i="1183"/>
  <c r="AT444" i="1173"/>
  <c r="Y445" i="1173"/>
  <c r="AR444" i="1173"/>
  <c r="L445" i="1173"/>
  <c r="AJ445" i="1173"/>
  <c r="J445" i="1173"/>
  <c r="O445" i="1173"/>
  <c r="Q445" i="1173" s="1"/>
  <c r="N445" i="1173"/>
  <c r="P445" i="1173"/>
  <c r="K445" i="1173"/>
  <c r="I445" i="1173" s="1"/>
  <c r="AX444" i="1173"/>
  <c r="AW444" i="1173"/>
  <c r="AV444" i="1173"/>
  <c r="AS444" i="1173"/>
  <c r="AU444" i="1173"/>
  <c r="I271" i="1183" l="1"/>
  <c r="AS271" i="1183" s="1"/>
  <c r="AU271" i="1183"/>
  <c r="O272" i="1183"/>
  <c r="K272" i="1183"/>
  <c r="N272" i="1183"/>
  <c r="AJ272" i="1183"/>
  <c r="P272" i="1183"/>
  <c r="AR271" i="1183"/>
  <c r="J272" i="1183"/>
  <c r="AT272" i="1183" s="1"/>
  <c r="L272" i="1183"/>
  <c r="Y272" i="1183"/>
  <c r="AX271" i="1183"/>
  <c r="AV271" i="1183"/>
  <c r="Q271" i="1183"/>
  <c r="AW271" i="1183"/>
  <c r="AT445" i="1173"/>
  <c r="Y446" i="1173"/>
  <c r="AR445" i="1173"/>
  <c r="K446" i="1173"/>
  <c r="I446" i="1173" s="1"/>
  <c r="AJ446" i="1173"/>
  <c r="P446" i="1173"/>
  <c r="O446" i="1173"/>
  <c r="Q446" i="1173" s="1"/>
  <c r="N446" i="1173"/>
  <c r="L446" i="1173"/>
  <c r="J446" i="1173"/>
  <c r="AX445" i="1173"/>
  <c r="AV445" i="1173"/>
  <c r="AW445" i="1173"/>
  <c r="AS445" i="1173"/>
  <c r="AU445" i="1173"/>
  <c r="N273" i="1183" l="1"/>
  <c r="L273" i="1183"/>
  <c r="AR272" i="1183"/>
  <c r="K273" i="1183"/>
  <c r="J273" i="1183"/>
  <c r="AT273" i="1183" s="1"/>
  <c r="AJ273" i="1183"/>
  <c r="P273" i="1183"/>
  <c r="Y273" i="1183"/>
  <c r="O273" i="1183"/>
  <c r="I272" i="1183"/>
  <c r="AS272" i="1183" s="1"/>
  <c r="AU272" i="1183"/>
  <c r="Q272" i="1183"/>
  <c r="AX272" i="1183" s="1"/>
  <c r="AW272" i="1183"/>
  <c r="AV272" i="1183"/>
  <c r="Y447" i="1173"/>
  <c r="AR446" i="1173"/>
  <c r="AJ447" i="1173"/>
  <c r="P447" i="1173"/>
  <c r="O447" i="1173"/>
  <c r="Q447" i="1173" s="1"/>
  <c r="N447" i="1173"/>
  <c r="L447" i="1173"/>
  <c r="K447" i="1173"/>
  <c r="I447" i="1173" s="1"/>
  <c r="J447" i="1173"/>
  <c r="AX446" i="1173"/>
  <c r="AW446" i="1173"/>
  <c r="AV446" i="1173"/>
  <c r="AS446" i="1173"/>
  <c r="AU446" i="1173"/>
  <c r="AT446" i="1173"/>
  <c r="K274" i="1183" l="1"/>
  <c r="O274" i="1183"/>
  <c r="Y274" i="1183"/>
  <c r="AR273" i="1183"/>
  <c r="AJ274" i="1183"/>
  <c r="J274" i="1183"/>
  <c r="AT274" i="1183" s="1"/>
  <c r="P274" i="1183"/>
  <c r="L274" i="1183"/>
  <c r="N274" i="1183"/>
  <c r="Q273" i="1183"/>
  <c r="AX273" i="1183" s="1"/>
  <c r="AW273" i="1183"/>
  <c r="AV273" i="1183"/>
  <c r="AU273" i="1183"/>
  <c r="I273" i="1183"/>
  <c r="AS273" i="1183" s="1"/>
  <c r="AT447" i="1173"/>
  <c r="Y448" i="1173"/>
  <c r="AR447" i="1173"/>
  <c r="AJ448" i="1173"/>
  <c r="J448" i="1173"/>
  <c r="P448" i="1173"/>
  <c r="N448" i="1173"/>
  <c r="L448" i="1173"/>
  <c r="O448" i="1173"/>
  <c r="Q448" i="1173" s="1"/>
  <c r="K448" i="1173"/>
  <c r="I448" i="1173" s="1"/>
  <c r="AW447" i="1173"/>
  <c r="AV447" i="1173"/>
  <c r="AX447" i="1173"/>
  <c r="AS447" i="1173"/>
  <c r="AU447" i="1173"/>
  <c r="L275" i="1183" l="1"/>
  <c r="AJ275" i="1183"/>
  <c r="J275" i="1183"/>
  <c r="N275" i="1183"/>
  <c r="P275" i="1183"/>
  <c r="O275" i="1183"/>
  <c r="K275" i="1183"/>
  <c r="AR274" i="1183"/>
  <c r="Y275" i="1183"/>
  <c r="AV274" i="1183"/>
  <c r="Q274" i="1183"/>
  <c r="AX274" i="1183" s="1"/>
  <c r="AW274" i="1183"/>
  <c r="AU274" i="1183"/>
  <c r="I274" i="1183"/>
  <c r="AS274" i="1183" s="1"/>
  <c r="AT448" i="1173"/>
  <c r="Y449" i="1173"/>
  <c r="AR448" i="1173"/>
  <c r="AJ449" i="1173"/>
  <c r="N449" i="1173"/>
  <c r="K449" i="1173"/>
  <c r="I449" i="1173" s="1"/>
  <c r="L449" i="1173"/>
  <c r="J449" i="1173"/>
  <c r="AT449" i="1173" s="1"/>
  <c r="P449" i="1173"/>
  <c r="O449" i="1173"/>
  <c r="Q449" i="1173" s="1"/>
  <c r="AX448" i="1173"/>
  <c r="AW448" i="1173"/>
  <c r="AV448" i="1173"/>
  <c r="AS448" i="1173"/>
  <c r="AU448" i="1173"/>
  <c r="AW275" i="1183" l="1"/>
  <c r="AV275" i="1183"/>
  <c r="Q275" i="1183"/>
  <c r="AX275" i="1183" s="1"/>
  <c r="P276" i="1183"/>
  <c r="O276" i="1183"/>
  <c r="K276" i="1183"/>
  <c r="J276" i="1183"/>
  <c r="AT276" i="1183" s="1"/>
  <c r="L276" i="1183"/>
  <c r="AJ276" i="1183"/>
  <c r="N276" i="1183"/>
  <c r="Y276" i="1183"/>
  <c r="AR275" i="1183"/>
  <c r="AT275" i="1183"/>
  <c r="AU275" i="1183"/>
  <c r="I275" i="1183"/>
  <c r="AS275" i="1183" s="1"/>
  <c r="Y450" i="1173"/>
  <c r="AR449" i="1173"/>
  <c r="AJ450" i="1173"/>
  <c r="O450" i="1173"/>
  <c r="Q450" i="1173" s="1"/>
  <c r="N450" i="1173"/>
  <c r="L450" i="1173"/>
  <c r="K450" i="1173"/>
  <c r="I450" i="1173" s="1"/>
  <c r="J450" i="1173"/>
  <c r="P450" i="1173"/>
  <c r="AX449" i="1173"/>
  <c r="AW449" i="1173"/>
  <c r="AV449" i="1173"/>
  <c r="AS449" i="1173"/>
  <c r="AU449" i="1173"/>
  <c r="AR276" i="1183" l="1"/>
  <c r="AJ277" i="1183"/>
  <c r="J277" i="1183"/>
  <c r="P277" i="1183"/>
  <c r="L277" i="1183"/>
  <c r="N277" i="1183"/>
  <c r="K277" i="1183"/>
  <c r="O277" i="1183"/>
  <c r="Y277" i="1183"/>
  <c r="I276" i="1183"/>
  <c r="AS276" i="1183" s="1"/>
  <c r="AU276" i="1183"/>
  <c r="AV276" i="1183"/>
  <c r="AW276" i="1183"/>
  <c r="Q276" i="1183"/>
  <c r="AX276" i="1183" s="1"/>
  <c r="Y451" i="1173"/>
  <c r="AR450" i="1173"/>
  <c r="AJ451" i="1173"/>
  <c r="O451" i="1173"/>
  <c r="Q451" i="1173" s="1"/>
  <c r="P451" i="1173"/>
  <c r="N451" i="1173"/>
  <c r="L451" i="1173"/>
  <c r="K451" i="1173"/>
  <c r="I451" i="1173" s="1"/>
  <c r="J451" i="1173"/>
  <c r="AT450" i="1173"/>
  <c r="AW450" i="1173"/>
  <c r="AV450" i="1173"/>
  <c r="AX450" i="1173"/>
  <c r="AS450" i="1173"/>
  <c r="AU450" i="1173"/>
  <c r="AT277" i="1183" l="1"/>
  <c r="AW277" i="1183"/>
  <c r="AV277" i="1183"/>
  <c r="Q277" i="1183"/>
  <c r="AU277" i="1183"/>
  <c r="I277" i="1183"/>
  <c r="AS277" i="1183" s="1"/>
  <c r="AR277" i="1183"/>
  <c r="AJ278" i="1183"/>
  <c r="L278" i="1183"/>
  <c r="K278" i="1183"/>
  <c r="P278" i="1183"/>
  <c r="O278" i="1183"/>
  <c r="N278" i="1183"/>
  <c r="J278" i="1183"/>
  <c r="Y278" i="1183"/>
  <c r="AX277" i="1183"/>
  <c r="Y452" i="1173"/>
  <c r="AR451" i="1173"/>
  <c r="K452" i="1173"/>
  <c r="I452" i="1173" s="1"/>
  <c r="AJ452" i="1173"/>
  <c r="L452" i="1173"/>
  <c r="J452" i="1173"/>
  <c r="AT452" i="1173" s="1"/>
  <c r="P452" i="1173"/>
  <c r="O452" i="1173"/>
  <c r="Q452" i="1173" s="1"/>
  <c r="N452" i="1173"/>
  <c r="AX451" i="1173"/>
  <c r="AV451" i="1173"/>
  <c r="AW451" i="1173"/>
  <c r="AT451" i="1173"/>
  <c r="AS451" i="1173"/>
  <c r="AU451" i="1173"/>
  <c r="AW278" i="1183" l="1"/>
  <c r="Q278" i="1183"/>
  <c r="AV278" i="1183"/>
  <c r="AX278" i="1183"/>
  <c r="I278" i="1183"/>
  <c r="AS278" i="1183" s="1"/>
  <c r="AU278" i="1183"/>
  <c r="AT278" i="1183"/>
  <c r="L279" i="1183"/>
  <c r="AR278" i="1183"/>
  <c r="K279" i="1183"/>
  <c r="P279" i="1183"/>
  <c r="AJ279" i="1183"/>
  <c r="J279" i="1183"/>
  <c r="O279" i="1183"/>
  <c r="N279" i="1183"/>
  <c r="Y279" i="1183"/>
  <c r="Y453" i="1173"/>
  <c r="AR452" i="1173"/>
  <c r="AJ453" i="1173"/>
  <c r="L453" i="1173"/>
  <c r="K453" i="1173"/>
  <c r="I453" i="1173" s="1"/>
  <c r="J453" i="1173"/>
  <c r="P453" i="1173"/>
  <c r="O453" i="1173"/>
  <c r="Q453" i="1173" s="1"/>
  <c r="N453" i="1173"/>
  <c r="AW452" i="1173"/>
  <c r="AV452" i="1173"/>
  <c r="AX452" i="1173"/>
  <c r="AS452" i="1173"/>
  <c r="AU452" i="1173"/>
  <c r="AU279" i="1183" l="1"/>
  <c r="I279" i="1183"/>
  <c r="AS279" i="1183" s="1"/>
  <c r="AX279" i="1183"/>
  <c r="N280" i="1183"/>
  <c r="Y280" i="1183"/>
  <c r="L280" i="1183"/>
  <c r="P280" i="1183"/>
  <c r="AJ280" i="1183"/>
  <c r="AR279" i="1183"/>
  <c r="O280" i="1183"/>
  <c r="K280" i="1183"/>
  <c r="J280" i="1183"/>
  <c r="AT280" i="1183" s="1"/>
  <c r="Q279" i="1183"/>
  <c r="AV279" i="1183"/>
  <c r="AW279" i="1183"/>
  <c r="AT279" i="1183"/>
  <c r="AT453" i="1173"/>
  <c r="Y454" i="1173"/>
  <c r="AR453" i="1173"/>
  <c r="AJ454" i="1173"/>
  <c r="O454" i="1173"/>
  <c r="Q454" i="1173" s="1"/>
  <c r="K454" i="1173"/>
  <c r="I454" i="1173" s="1"/>
  <c r="J454" i="1173"/>
  <c r="P454" i="1173"/>
  <c r="N454" i="1173"/>
  <c r="L454" i="1173"/>
  <c r="AX453" i="1173"/>
  <c r="AW453" i="1173"/>
  <c r="AV453" i="1173"/>
  <c r="AU453" i="1173"/>
  <c r="AS453" i="1173"/>
  <c r="AV280" i="1183" l="1"/>
  <c r="AW280" i="1183"/>
  <c r="Q280" i="1183"/>
  <c r="P281" i="1183"/>
  <c r="N281" i="1183"/>
  <c r="AR280" i="1183"/>
  <c r="AJ281" i="1183"/>
  <c r="L281" i="1183"/>
  <c r="Y281" i="1183"/>
  <c r="K281" i="1183"/>
  <c r="J281" i="1183"/>
  <c r="AT281" i="1183" s="1"/>
  <c r="O281" i="1183"/>
  <c r="AX280" i="1183"/>
  <c r="I280" i="1183"/>
  <c r="AS280" i="1183" s="1"/>
  <c r="AU280" i="1183"/>
  <c r="Y455" i="1173"/>
  <c r="AR454" i="1173"/>
  <c r="AJ455" i="1173"/>
  <c r="K455" i="1173"/>
  <c r="I455" i="1173" s="1"/>
  <c r="L455" i="1173"/>
  <c r="J455" i="1173"/>
  <c r="P455" i="1173"/>
  <c r="O455" i="1173"/>
  <c r="Q455" i="1173" s="1"/>
  <c r="N455" i="1173"/>
  <c r="AW454" i="1173"/>
  <c r="AV454" i="1173"/>
  <c r="AT454" i="1173"/>
  <c r="AS454" i="1173"/>
  <c r="AU454" i="1173"/>
  <c r="AX454" i="1173"/>
  <c r="AW281" i="1183" l="1"/>
  <c r="Q281" i="1183"/>
  <c r="AV281" i="1183"/>
  <c r="I281" i="1183"/>
  <c r="AS281" i="1183" s="1"/>
  <c r="AU281" i="1183"/>
  <c r="AX281" i="1183"/>
  <c r="O282" i="1183"/>
  <c r="K282" i="1183"/>
  <c r="J282" i="1183"/>
  <c r="AT282" i="1183" s="1"/>
  <c r="P282" i="1183"/>
  <c r="AR281" i="1183"/>
  <c r="N282" i="1183"/>
  <c r="L282" i="1183"/>
  <c r="AJ282" i="1183"/>
  <c r="Y282" i="1183"/>
  <c r="AT455" i="1173"/>
  <c r="Y456" i="1173"/>
  <c r="AR455" i="1173"/>
  <c r="AJ456" i="1173"/>
  <c r="O456" i="1173"/>
  <c r="Q456" i="1173" s="1"/>
  <c r="N456" i="1173"/>
  <c r="L456" i="1173"/>
  <c r="K456" i="1173"/>
  <c r="I456" i="1173" s="1"/>
  <c r="J456" i="1173"/>
  <c r="P456" i="1173"/>
  <c r="AX455" i="1173"/>
  <c r="AW455" i="1173"/>
  <c r="AV455" i="1173"/>
  <c r="AS455" i="1173"/>
  <c r="AU455" i="1173"/>
  <c r="I282" i="1183" l="1"/>
  <c r="AS282" i="1183" s="1"/>
  <c r="AU282" i="1183"/>
  <c r="Q282" i="1183"/>
  <c r="AX282" i="1183" s="1"/>
  <c r="AV282" i="1183"/>
  <c r="AW282" i="1183"/>
  <c r="P283" i="1183"/>
  <c r="O283" i="1183"/>
  <c r="J283" i="1183"/>
  <c r="AR282" i="1183"/>
  <c r="AJ283" i="1183"/>
  <c r="N283" i="1183"/>
  <c r="K283" i="1183"/>
  <c r="L283" i="1183"/>
  <c r="Y283" i="1183"/>
  <c r="AT456" i="1173"/>
  <c r="Y457" i="1173"/>
  <c r="AR456" i="1173"/>
  <c r="AJ457" i="1173"/>
  <c r="O457" i="1173"/>
  <c r="Q457" i="1173" s="1"/>
  <c r="P457" i="1173"/>
  <c r="N457" i="1173"/>
  <c r="L457" i="1173"/>
  <c r="K457" i="1173"/>
  <c r="I457" i="1173" s="1"/>
  <c r="J457" i="1173"/>
  <c r="AW456" i="1173"/>
  <c r="AV456" i="1173"/>
  <c r="AX456" i="1173"/>
  <c r="AS456" i="1173"/>
  <c r="AU456" i="1173"/>
  <c r="Q283" i="1183" l="1"/>
  <c r="AV283" i="1183"/>
  <c r="AW283" i="1183"/>
  <c r="AU283" i="1183"/>
  <c r="I283" i="1183"/>
  <c r="AS283" i="1183" s="1"/>
  <c r="AX283" i="1183"/>
  <c r="J284" i="1183"/>
  <c r="L284" i="1183"/>
  <c r="N284" i="1183"/>
  <c r="P284" i="1183"/>
  <c r="AR283" i="1183"/>
  <c r="K284" i="1183"/>
  <c r="AJ284" i="1183"/>
  <c r="O284" i="1183"/>
  <c r="Y284" i="1183"/>
  <c r="AT283" i="1183"/>
  <c r="Y458" i="1173"/>
  <c r="AR457" i="1173"/>
  <c r="AJ458" i="1173"/>
  <c r="K458" i="1173"/>
  <c r="I458" i="1173" s="1"/>
  <c r="P458" i="1173"/>
  <c r="O458" i="1173"/>
  <c r="Q458" i="1173" s="1"/>
  <c r="N458" i="1173"/>
  <c r="L458" i="1173"/>
  <c r="J458" i="1173"/>
  <c r="AT458" i="1173" s="1"/>
  <c r="AV457" i="1173"/>
  <c r="AW457" i="1173"/>
  <c r="AS457" i="1173"/>
  <c r="AU457" i="1173"/>
  <c r="AX457" i="1173"/>
  <c r="AT457" i="1173"/>
  <c r="AU284" i="1183" l="1"/>
  <c r="I284" i="1183"/>
  <c r="AS284" i="1183" s="1"/>
  <c r="AT284" i="1183"/>
  <c r="Q284" i="1183"/>
  <c r="AX284" i="1183" s="1"/>
  <c r="AW284" i="1183"/>
  <c r="AV284" i="1183"/>
  <c r="O285" i="1183"/>
  <c r="N285" i="1183"/>
  <c r="K285" i="1183"/>
  <c r="AJ285" i="1183"/>
  <c r="J285" i="1183"/>
  <c r="AT285" i="1183" s="1"/>
  <c r="L285" i="1183"/>
  <c r="P285" i="1183"/>
  <c r="AR284" i="1183"/>
  <c r="Y285" i="1183"/>
  <c r="Y459" i="1173"/>
  <c r="AR458" i="1173"/>
  <c r="AJ459" i="1173"/>
  <c r="P459" i="1173"/>
  <c r="O459" i="1173"/>
  <c r="Q459" i="1173" s="1"/>
  <c r="N459" i="1173"/>
  <c r="L459" i="1173"/>
  <c r="K459" i="1173"/>
  <c r="I459" i="1173" s="1"/>
  <c r="J459" i="1173"/>
  <c r="AT459" i="1173" s="1"/>
  <c r="AS458" i="1173"/>
  <c r="AU458" i="1173"/>
  <c r="AX458" i="1173"/>
  <c r="AW458" i="1173"/>
  <c r="AV458" i="1173"/>
  <c r="Q285" i="1183" l="1"/>
  <c r="AX285" i="1183" s="1"/>
  <c r="AV285" i="1183"/>
  <c r="AW285" i="1183"/>
  <c r="AU285" i="1183"/>
  <c r="I285" i="1183"/>
  <c r="AS285" i="1183" s="1"/>
  <c r="AR285" i="1183"/>
  <c r="K286" i="1183"/>
  <c r="AJ286" i="1183"/>
  <c r="O286" i="1183"/>
  <c r="J286" i="1183"/>
  <c r="AT286" i="1183" s="1"/>
  <c r="N286" i="1183"/>
  <c r="L286" i="1183"/>
  <c r="P286" i="1183"/>
  <c r="Y286" i="1183"/>
  <c r="Y460" i="1173"/>
  <c r="AR459" i="1173"/>
  <c r="AJ460" i="1173"/>
  <c r="K460" i="1173"/>
  <c r="I460" i="1173" s="1"/>
  <c r="J460" i="1173"/>
  <c r="AT460" i="1173" s="1"/>
  <c r="P460" i="1173"/>
  <c r="N460" i="1173"/>
  <c r="L460" i="1173"/>
  <c r="O460" i="1173"/>
  <c r="Q460" i="1173" s="1"/>
  <c r="AX459" i="1173"/>
  <c r="AW459" i="1173"/>
  <c r="AV459" i="1173"/>
  <c r="AS459" i="1173"/>
  <c r="AU459" i="1173"/>
  <c r="Q286" i="1183" l="1"/>
  <c r="AW286" i="1183"/>
  <c r="AV286" i="1183"/>
  <c r="I286" i="1183"/>
  <c r="AS286" i="1183" s="1"/>
  <c r="AU286" i="1183"/>
  <c r="N287" i="1183"/>
  <c r="J287" i="1183"/>
  <c r="Y287" i="1183"/>
  <c r="AR286" i="1183"/>
  <c r="AJ287" i="1183"/>
  <c r="K287" i="1183"/>
  <c r="O287" i="1183"/>
  <c r="L287" i="1183"/>
  <c r="P287" i="1183"/>
  <c r="AX286" i="1183"/>
  <c r="Y461" i="1173"/>
  <c r="AR460" i="1173"/>
  <c r="AJ461" i="1173"/>
  <c r="K461" i="1173"/>
  <c r="I461" i="1173" s="1"/>
  <c r="L461" i="1173"/>
  <c r="J461" i="1173"/>
  <c r="AT461" i="1173" s="1"/>
  <c r="P461" i="1173"/>
  <c r="O461" i="1173"/>
  <c r="Q461" i="1173" s="1"/>
  <c r="N461" i="1173"/>
  <c r="AX460" i="1173"/>
  <c r="AV460" i="1173"/>
  <c r="AW460" i="1173"/>
  <c r="AS460" i="1173"/>
  <c r="AU460" i="1173"/>
  <c r="I287" i="1183" l="1"/>
  <c r="AS287" i="1183" s="1"/>
  <c r="AU287" i="1183"/>
  <c r="L288" i="1183"/>
  <c r="K288" i="1183"/>
  <c r="AR287" i="1183"/>
  <c r="N288" i="1183"/>
  <c r="O288" i="1183"/>
  <c r="AJ288" i="1183"/>
  <c r="P288" i="1183"/>
  <c r="J288" i="1183"/>
  <c r="AT288" i="1183" s="1"/>
  <c r="Y288" i="1183"/>
  <c r="Q287" i="1183"/>
  <c r="AX287" i="1183" s="1"/>
  <c r="AW287" i="1183"/>
  <c r="AV287" i="1183"/>
  <c r="AT287" i="1183"/>
  <c r="Y462" i="1173"/>
  <c r="AR461" i="1173"/>
  <c r="AJ462" i="1173"/>
  <c r="O462" i="1173"/>
  <c r="Q462" i="1173" s="1"/>
  <c r="N462" i="1173"/>
  <c r="L462" i="1173"/>
  <c r="K462" i="1173"/>
  <c r="I462" i="1173" s="1"/>
  <c r="J462" i="1173"/>
  <c r="P462" i="1173"/>
  <c r="AX461" i="1173"/>
  <c r="AS461" i="1173"/>
  <c r="AU461" i="1173"/>
  <c r="AW461" i="1173"/>
  <c r="AV461" i="1173"/>
  <c r="J289" i="1183" l="1"/>
  <c r="AR288" i="1183"/>
  <c r="K289" i="1183"/>
  <c r="AJ289" i="1183"/>
  <c r="N289" i="1183"/>
  <c r="O289" i="1183"/>
  <c r="L289" i="1183"/>
  <c r="P289" i="1183"/>
  <c r="Y289" i="1183"/>
  <c r="I288" i="1183"/>
  <c r="AS288" i="1183" s="1"/>
  <c r="AU288" i="1183"/>
  <c r="AW288" i="1183"/>
  <c r="Q288" i="1183"/>
  <c r="AX288" i="1183" s="1"/>
  <c r="AV288" i="1183"/>
  <c r="AT462" i="1173"/>
  <c r="Y463" i="1173"/>
  <c r="AR462" i="1173"/>
  <c r="AJ463" i="1173"/>
  <c r="N463" i="1173"/>
  <c r="L463" i="1173"/>
  <c r="J463" i="1173"/>
  <c r="K463" i="1173"/>
  <c r="I463" i="1173" s="1"/>
  <c r="P463" i="1173"/>
  <c r="O463" i="1173"/>
  <c r="Q463" i="1173" s="1"/>
  <c r="AS462" i="1173"/>
  <c r="AU462" i="1173"/>
  <c r="AX462" i="1173"/>
  <c r="AW462" i="1173"/>
  <c r="AV462" i="1173"/>
  <c r="L290" i="1183" l="1"/>
  <c r="AR289" i="1183"/>
  <c r="N290" i="1183"/>
  <c r="K290" i="1183"/>
  <c r="P290" i="1183"/>
  <c r="AJ290" i="1183"/>
  <c r="J290" i="1183"/>
  <c r="AT290" i="1183" s="1"/>
  <c r="O290" i="1183"/>
  <c r="Y290" i="1183"/>
  <c r="Q289" i="1183"/>
  <c r="AX289" i="1183" s="1"/>
  <c r="AW289" i="1183"/>
  <c r="AV289" i="1183"/>
  <c r="I289" i="1183"/>
  <c r="AS289" i="1183" s="1"/>
  <c r="AU289" i="1183"/>
  <c r="AT289" i="1183"/>
  <c r="AT463" i="1173"/>
  <c r="Y464" i="1173"/>
  <c r="AR463" i="1173"/>
  <c r="AJ464" i="1173"/>
  <c r="J464" i="1173"/>
  <c r="O464" i="1173"/>
  <c r="Q464" i="1173" s="1"/>
  <c r="P464" i="1173"/>
  <c r="N464" i="1173"/>
  <c r="L464" i="1173"/>
  <c r="K464" i="1173"/>
  <c r="I464" i="1173" s="1"/>
  <c r="AS463" i="1173"/>
  <c r="AU463" i="1173"/>
  <c r="AX463" i="1173"/>
  <c r="AW463" i="1173"/>
  <c r="AV463" i="1173"/>
  <c r="Q290" i="1183" l="1"/>
  <c r="AV290" i="1183"/>
  <c r="AW290" i="1183"/>
  <c r="O291" i="1183"/>
  <c r="J291" i="1183"/>
  <c r="AJ291" i="1183"/>
  <c r="P291" i="1183"/>
  <c r="N291" i="1183"/>
  <c r="Y291" i="1183"/>
  <c r="AR290" i="1183"/>
  <c r="K291" i="1183"/>
  <c r="L291" i="1183"/>
  <c r="AU290" i="1183"/>
  <c r="I290" i="1183"/>
  <c r="AS290" i="1183" s="1"/>
  <c r="AX290" i="1183"/>
  <c r="Y465" i="1173"/>
  <c r="AR464" i="1173"/>
  <c r="AT464" i="1173"/>
  <c r="P465" i="1173"/>
  <c r="AJ465" i="1173"/>
  <c r="J465" i="1173"/>
  <c r="K465" i="1173"/>
  <c r="I465" i="1173" s="1"/>
  <c r="N465" i="1173"/>
  <c r="O465" i="1173"/>
  <c r="Q465" i="1173" s="1"/>
  <c r="L465" i="1173"/>
  <c r="AW464" i="1173"/>
  <c r="AV464" i="1173"/>
  <c r="AS464" i="1173"/>
  <c r="AU464" i="1173"/>
  <c r="AX464" i="1173"/>
  <c r="AT291" i="1183" l="1"/>
  <c r="I291" i="1183"/>
  <c r="AS291" i="1183" s="1"/>
  <c r="AU291" i="1183"/>
  <c r="AV291" i="1183"/>
  <c r="Q291" i="1183"/>
  <c r="AX291" i="1183" s="1"/>
  <c r="AW291" i="1183"/>
  <c r="P292" i="1183"/>
  <c r="O292" i="1183"/>
  <c r="K292" i="1183"/>
  <c r="Y292" i="1183"/>
  <c r="J292" i="1183"/>
  <c r="AT292" i="1183" s="1"/>
  <c r="N292" i="1183"/>
  <c r="AR291" i="1183"/>
  <c r="L292" i="1183"/>
  <c r="AJ292" i="1183"/>
  <c r="Y466" i="1173"/>
  <c r="AR465" i="1173"/>
  <c r="AJ466" i="1173"/>
  <c r="L466" i="1173"/>
  <c r="J466" i="1173"/>
  <c r="O466" i="1173"/>
  <c r="Q466" i="1173" s="1"/>
  <c r="N466" i="1173"/>
  <c r="P466" i="1173"/>
  <c r="K466" i="1173"/>
  <c r="I466" i="1173" s="1"/>
  <c r="AT465" i="1173"/>
  <c r="AW465" i="1173"/>
  <c r="AV465" i="1173"/>
  <c r="AS465" i="1173"/>
  <c r="AU465" i="1173"/>
  <c r="AX465" i="1173"/>
  <c r="L293" i="1183" l="1"/>
  <c r="N293" i="1183"/>
  <c r="J293" i="1183"/>
  <c r="P293" i="1183"/>
  <c r="K293" i="1183"/>
  <c r="AR292" i="1183"/>
  <c r="AJ293" i="1183"/>
  <c r="O293" i="1183"/>
  <c r="Y293" i="1183"/>
  <c r="Q292" i="1183"/>
  <c r="AX292" i="1183" s="1"/>
  <c r="AV292" i="1183"/>
  <c r="AW292" i="1183"/>
  <c r="AU292" i="1183"/>
  <c r="I292" i="1183"/>
  <c r="AS292" i="1183" s="1"/>
  <c r="Y467" i="1173"/>
  <c r="AR466" i="1173"/>
  <c r="O467" i="1173"/>
  <c r="Q467" i="1173" s="1"/>
  <c r="L467" i="1173"/>
  <c r="AJ467" i="1173"/>
  <c r="K467" i="1173"/>
  <c r="I467" i="1173" s="1"/>
  <c r="J467" i="1173"/>
  <c r="N467" i="1173"/>
  <c r="P467" i="1173"/>
  <c r="AT466" i="1173"/>
  <c r="AS466" i="1173"/>
  <c r="AU466" i="1173"/>
  <c r="AX466" i="1173"/>
  <c r="AW466" i="1173"/>
  <c r="AV466" i="1173"/>
  <c r="N294" i="1183" l="1"/>
  <c r="J294" i="1183"/>
  <c r="Y294" i="1183"/>
  <c r="L294" i="1183"/>
  <c r="P294" i="1183"/>
  <c r="O294" i="1183"/>
  <c r="K294" i="1183"/>
  <c r="AR293" i="1183"/>
  <c r="AJ294" i="1183"/>
  <c r="AU293" i="1183"/>
  <c r="I293" i="1183"/>
  <c r="AS293" i="1183" s="1"/>
  <c r="AV293" i="1183"/>
  <c r="Q293" i="1183"/>
  <c r="AX293" i="1183" s="1"/>
  <c r="AW293" i="1183"/>
  <c r="AT293" i="1183"/>
  <c r="Y468" i="1173"/>
  <c r="AR467" i="1173"/>
  <c r="AJ468" i="1173"/>
  <c r="N468" i="1173"/>
  <c r="K468" i="1173"/>
  <c r="I468" i="1173" s="1"/>
  <c r="O468" i="1173"/>
  <c r="Q468" i="1173" s="1"/>
  <c r="L468" i="1173"/>
  <c r="J468" i="1173"/>
  <c r="P468" i="1173"/>
  <c r="AS467" i="1173"/>
  <c r="AU467" i="1173"/>
  <c r="AW467" i="1173"/>
  <c r="AV467" i="1173"/>
  <c r="AX467" i="1173"/>
  <c r="AT467" i="1173"/>
  <c r="Q294" i="1183" l="1"/>
  <c r="AW294" i="1183"/>
  <c r="AV294" i="1183"/>
  <c r="K295" i="1183"/>
  <c r="N295" i="1183"/>
  <c r="AR294" i="1183"/>
  <c r="P295" i="1183"/>
  <c r="J295" i="1183"/>
  <c r="AT295" i="1183" s="1"/>
  <c r="L295" i="1183"/>
  <c r="AJ295" i="1183"/>
  <c r="O295" i="1183"/>
  <c r="Y295" i="1183"/>
  <c r="I294" i="1183"/>
  <c r="AS294" i="1183" s="1"/>
  <c r="AU294" i="1183"/>
  <c r="AT294" i="1183"/>
  <c r="AX294" i="1183"/>
  <c r="Y469" i="1173"/>
  <c r="AR468" i="1173"/>
  <c r="AJ469" i="1173"/>
  <c r="O469" i="1173"/>
  <c r="Q469" i="1173" s="1"/>
  <c r="L469" i="1173"/>
  <c r="K469" i="1173"/>
  <c r="I469" i="1173" s="1"/>
  <c r="N469" i="1173"/>
  <c r="J469" i="1173"/>
  <c r="P469" i="1173"/>
  <c r="AX468" i="1173"/>
  <c r="AV468" i="1173"/>
  <c r="AW468" i="1173"/>
  <c r="AS468" i="1173"/>
  <c r="AU468" i="1173"/>
  <c r="AT468" i="1173"/>
  <c r="I295" i="1183" l="1"/>
  <c r="AS295" i="1183" s="1"/>
  <c r="AU295" i="1183"/>
  <c r="AR295" i="1183"/>
  <c r="K296" i="1183"/>
  <c r="O296" i="1183"/>
  <c r="N296" i="1183"/>
  <c r="AJ296" i="1183"/>
  <c r="P296" i="1183"/>
  <c r="J296" i="1183"/>
  <c r="AT296" i="1183" s="1"/>
  <c r="L296" i="1183"/>
  <c r="Y296" i="1183"/>
  <c r="AV295" i="1183"/>
  <c r="AW295" i="1183"/>
  <c r="Q295" i="1183"/>
  <c r="AX295" i="1183" s="1"/>
  <c r="AT469" i="1173"/>
  <c r="Y470" i="1173"/>
  <c r="AR469" i="1173"/>
  <c r="K470" i="1173"/>
  <c r="I470" i="1173" s="1"/>
  <c r="AJ470" i="1173"/>
  <c r="L470" i="1173"/>
  <c r="N470" i="1173"/>
  <c r="O470" i="1173"/>
  <c r="Q470" i="1173" s="1"/>
  <c r="P470" i="1173"/>
  <c r="J470" i="1173"/>
  <c r="AW469" i="1173"/>
  <c r="AV469" i="1173"/>
  <c r="AS469" i="1173"/>
  <c r="AU469" i="1173"/>
  <c r="AX469" i="1173"/>
  <c r="J297" i="1183" l="1"/>
  <c r="AR296" i="1183"/>
  <c r="AJ297" i="1183"/>
  <c r="O297" i="1183"/>
  <c r="L297" i="1183"/>
  <c r="Y297" i="1183"/>
  <c r="K297" i="1183"/>
  <c r="P297" i="1183"/>
  <c r="N297" i="1183"/>
  <c r="AU296" i="1183"/>
  <c r="I296" i="1183"/>
  <c r="AS296" i="1183" s="1"/>
  <c r="AV296" i="1183"/>
  <c r="AW296" i="1183"/>
  <c r="Q296" i="1183"/>
  <c r="AX296" i="1183" s="1"/>
  <c r="AT470" i="1173"/>
  <c r="Y471" i="1173"/>
  <c r="AR470" i="1173"/>
  <c r="AJ471" i="1173"/>
  <c r="O471" i="1173"/>
  <c r="Q471" i="1173" s="1"/>
  <c r="P471" i="1173"/>
  <c r="N471" i="1173"/>
  <c r="K471" i="1173"/>
  <c r="I471" i="1173" s="1"/>
  <c r="J471" i="1173"/>
  <c r="L471" i="1173"/>
  <c r="AX470" i="1173"/>
  <c r="AW470" i="1173"/>
  <c r="AV470" i="1173"/>
  <c r="AS470" i="1173"/>
  <c r="AU470" i="1173"/>
  <c r="N298" i="1183" l="1"/>
  <c r="O298" i="1183"/>
  <c r="AR297" i="1183"/>
  <c r="AJ298" i="1183"/>
  <c r="L298" i="1183"/>
  <c r="K298" i="1183"/>
  <c r="J298" i="1183"/>
  <c r="AT298" i="1183" s="1"/>
  <c r="P298" i="1183"/>
  <c r="Y298" i="1183"/>
  <c r="AW297" i="1183"/>
  <c r="Q297" i="1183"/>
  <c r="AX297" i="1183" s="1"/>
  <c r="AV297" i="1183"/>
  <c r="AU297" i="1183"/>
  <c r="I297" i="1183"/>
  <c r="AS297" i="1183" s="1"/>
  <c r="AT297" i="1183"/>
  <c r="AT471" i="1173"/>
  <c r="Y472" i="1173"/>
  <c r="AR471" i="1173"/>
  <c r="AJ472" i="1173"/>
  <c r="N472" i="1173"/>
  <c r="O472" i="1173"/>
  <c r="Q472" i="1173" s="1"/>
  <c r="P472" i="1173"/>
  <c r="K472" i="1173"/>
  <c r="I472" i="1173" s="1"/>
  <c r="L472" i="1173"/>
  <c r="J472" i="1173"/>
  <c r="AT472" i="1173" s="1"/>
  <c r="AW471" i="1173"/>
  <c r="AX471" i="1173"/>
  <c r="AV471" i="1173"/>
  <c r="AS471" i="1173"/>
  <c r="AU471" i="1173"/>
  <c r="P299" i="1183" l="1"/>
  <c r="K299" i="1183"/>
  <c r="AR298" i="1183"/>
  <c r="AJ299" i="1183"/>
  <c r="O299" i="1183"/>
  <c r="N299" i="1183"/>
  <c r="L299" i="1183"/>
  <c r="J299" i="1183"/>
  <c r="AT299" i="1183" s="1"/>
  <c r="Y299" i="1183"/>
  <c r="I298" i="1183"/>
  <c r="AS298" i="1183" s="1"/>
  <c r="AU298" i="1183"/>
  <c r="Q298" i="1183"/>
  <c r="AX298" i="1183" s="1"/>
  <c r="AV298" i="1183"/>
  <c r="AW298" i="1183"/>
  <c r="Y473" i="1173"/>
  <c r="AR472" i="1173"/>
  <c r="AJ473" i="1173"/>
  <c r="J473" i="1173"/>
  <c r="N473" i="1173"/>
  <c r="K473" i="1173"/>
  <c r="I473" i="1173" s="1"/>
  <c r="O473" i="1173"/>
  <c r="Q473" i="1173" s="1"/>
  <c r="L473" i="1173"/>
  <c r="P473" i="1173"/>
  <c r="AX472" i="1173"/>
  <c r="AS472" i="1173"/>
  <c r="AU472" i="1173"/>
  <c r="AW472" i="1173"/>
  <c r="AV472" i="1173"/>
  <c r="L300" i="1183" l="1"/>
  <c r="K300" i="1183"/>
  <c r="O300" i="1183"/>
  <c r="J300" i="1183"/>
  <c r="AT300" i="1183" s="1"/>
  <c r="AJ300" i="1183"/>
  <c r="P300" i="1183"/>
  <c r="AR299" i="1183"/>
  <c r="N300" i="1183"/>
  <c r="Y300" i="1183"/>
  <c r="Q299" i="1183"/>
  <c r="AX299" i="1183" s="1"/>
  <c r="AV299" i="1183"/>
  <c r="AW299" i="1183"/>
  <c r="AU299" i="1183"/>
  <c r="I299" i="1183"/>
  <c r="AS299" i="1183" s="1"/>
  <c r="AT473" i="1173"/>
  <c r="Y474" i="1173"/>
  <c r="AR473" i="1173"/>
  <c r="P474" i="1173"/>
  <c r="L474" i="1173"/>
  <c r="AJ474" i="1173"/>
  <c r="K474" i="1173"/>
  <c r="I474" i="1173" s="1"/>
  <c r="O474" i="1173"/>
  <c r="Q474" i="1173" s="1"/>
  <c r="J474" i="1173"/>
  <c r="N474" i="1173"/>
  <c r="AW473" i="1173"/>
  <c r="AV473" i="1173"/>
  <c r="AX473" i="1173"/>
  <c r="AS473" i="1173"/>
  <c r="AU473" i="1173"/>
  <c r="AR300" i="1183" l="1"/>
  <c r="AJ301" i="1183"/>
  <c r="P301" i="1183"/>
  <c r="O301" i="1183"/>
  <c r="N301" i="1183"/>
  <c r="K301" i="1183"/>
  <c r="L301" i="1183"/>
  <c r="J301" i="1183"/>
  <c r="AT301" i="1183" s="1"/>
  <c r="Y301" i="1183"/>
  <c r="Q300" i="1183"/>
  <c r="AX300" i="1183" s="1"/>
  <c r="AW300" i="1183"/>
  <c r="AV300" i="1183"/>
  <c r="AU300" i="1183"/>
  <c r="I300" i="1183"/>
  <c r="AS300" i="1183" s="1"/>
  <c r="Y475" i="1173"/>
  <c r="AR474" i="1173"/>
  <c r="AJ475" i="1173"/>
  <c r="L475" i="1173"/>
  <c r="K475" i="1173"/>
  <c r="I475" i="1173" s="1"/>
  <c r="O475" i="1173"/>
  <c r="Q475" i="1173" s="1"/>
  <c r="N475" i="1173"/>
  <c r="J475" i="1173"/>
  <c r="AT475" i="1173" s="1"/>
  <c r="P475" i="1173"/>
  <c r="AX474" i="1173"/>
  <c r="AV474" i="1173"/>
  <c r="AW474" i="1173"/>
  <c r="AT474" i="1173"/>
  <c r="AS474" i="1173"/>
  <c r="AU474" i="1173"/>
  <c r="AU301" i="1183" l="1"/>
  <c r="I301" i="1183"/>
  <c r="AS301" i="1183" s="1"/>
  <c r="P302" i="1183"/>
  <c r="O302" i="1183"/>
  <c r="AJ302" i="1183"/>
  <c r="J302" i="1183"/>
  <c r="AR301" i="1183"/>
  <c r="N302" i="1183"/>
  <c r="K302" i="1183"/>
  <c r="L302" i="1183"/>
  <c r="Y302" i="1183"/>
  <c r="AV301" i="1183"/>
  <c r="AW301" i="1183"/>
  <c r="Q301" i="1183"/>
  <c r="AX301" i="1183" s="1"/>
  <c r="Y476" i="1173"/>
  <c r="AR475" i="1173"/>
  <c r="AJ476" i="1173"/>
  <c r="O476" i="1173"/>
  <c r="Q476" i="1173" s="1"/>
  <c r="J476" i="1173"/>
  <c r="P476" i="1173"/>
  <c r="L476" i="1173"/>
  <c r="N476" i="1173"/>
  <c r="K476" i="1173"/>
  <c r="I476" i="1173" s="1"/>
  <c r="AU475" i="1173"/>
  <c r="AS475" i="1173"/>
  <c r="AX475" i="1173"/>
  <c r="AW475" i="1173"/>
  <c r="AV475" i="1173"/>
  <c r="AT302" i="1183" l="1"/>
  <c r="J303" i="1183"/>
  <c r="AR302" i="1183"/>
  <c r="N303" i="1183"/>
  <c r="AJ303" i="1183"/>
  <c r="O303" i="1183"/>
  <c r="P303" i="1183"/>
  <c r="L303" i="1183"/>
  <c r="K303" i="1183"/>
  <c r="Y303" i="1183"/>
  <c r="AU302" i="1183"/>
  <c r="I302" i="1183"/>
  <c r="AS302" i="1183" s="1"/>
  <c r="Q302" i="1183"/>
  <c r="AX302" i="1183" s="1"/>
  <c r="AV302" i="1183"/>
  <c r="AW302" i="1183"/>
  <c r="Y477" i="1173"/>
  <c r="AR476" i="1173"/>
  <c r="AT476" i="1173"/>
  <c r="AJ477" i="1173"/>
  <c r="N477" i="1173"/>
  <c r="L477" i="1173"/>
  <c r="J477" i="1173"/>
  <c r="P477" i="1173"/>
  <c r="O477" i="1173"/>
  <c r="Q477" i="1173" s="1"/>
  <c r="K477" i="1173"/>
  <c r="I477" i="1173" s="1"/>
  <c r="AX476" i="1173"/>
  <c r="AW476" i="1173"/>
  <c r="AV476" i="1173"/>
  <c r="AS476" i="1173"/>
  <c r="AU476" i="1173"/>
  <c r="I303" i="1183" l="1"/>
  <c r="AS303" i="1183" s="1"/>
  <c r="AU303" i="1183"/>
  <c r="AR303" i="1183"/>
  <c r="O304" i="1183"/>
  <c r="J304" i="1183"/>
  <c r="AT304" i="1183" s="1"/>
  <c r="K304" i="1183"/>
  <c r="AJ304" i="1183"/>
  <c r="L304" i="1183"/>
  <c r="P304" i="1183"/>
  <c r="N304" i="1183"/>
  <c r="Y304" i="1183"/>
  <c r="AT303" i="1183"/>
  <c r="AV303" i="1183"/>
  <c r="Q303" i="1183"/>
  <c r="AX303" i="1183" s="1"/>
  <c r="AW303" i="1183"/>
  <c r="AT477" i="1173"/>
  <c r="Y478" i="1173"/>
  <c r="AR477" i="1173"/>
  <c r="AJ478" i="1173"/>
  <c r="K478" i="1173"/>
  <c r="I478" i="1173" s="1"/>
  <c r="O478" i="1173"/>
  <c r="Q478" i="1173" s="1"/>
  <c r="N478" i="1173"/>
  <c r="L478" i="1173"/>
  <c r="J478" i="1173"/>
  <c r="P478" i="1173"/>
  <c r="AS477" i="1173"/>
  <c r="AU477" i="1173"/>
  <c r="AX477" i="1173"/>
  <c r="AW477" i="1173"/>
  <c r="AV477" i="1173"/>
  <c r="I304" i="1183" l="1"/>
  <c r="AS304" i="1183" s="1"/>
  <c r="AU304" i="1183"/>
  <c r="O305" i="1183"/>
  <c r="N305" i="1183"/>
  <c r="K305" i="1183"/>
  <c r="AJ305" i="1183"/>
  <c r="AR304" i="1183"/>
  <c r="L305" i="1183"/>
  <c r="Y305" i="1183"/>
  <c r="J305" i="1183"/>
  <c r="AT305" i="1183" s="1"/>
  <c r="P305" i="1183"/>
  <c r="Q304" i="1183"/>
  <c r="AX304" i="1183" s="1"/>
  <c r="AW304" i="1183"/>
  <c r="AV304" i="1183"/>
  <c r="AT478" i="1173"/>
  <c r="Y479" i="1173"/>
  <c r="AR478" i="1173"/>
  <c r="L479" i="1173"/>
  <c r="J479" i="1173"/>
  <c r="N479" i="1173"/>
  <c r="AJ479" i="1173"/>
  <c r="P479" i="1173"/>
  <c r="O479" i="1173"/>
  <c r="Q479" i="1173" s="1"/>
  <c r="K479" i="1173"/>
  <c r="I479" i="1173" s="1"/>
  <c r="AX478" i="1173"/>
  <c r="AV478" i="1173"/>
  <c r="AW478" i="1173"/>
  <c r="AS478" i="1173"/>
  <c r="AU478" i="1173"/>
  <c r="I305" i="1183" l="1"/>
  <c r="AS305" i="1183" s="1"/>
  <c r="AU305" i="1183"/>
  <c r="AW305" i="1183"/>
  <c r="AV305" i="1183"/>
  <c r="Q305" i="1183"/>
  <c r="AX305" i="1183" s="1"/>
  <c r="L306" i="1183"/>
  <c r="O306" i="1183"/>
  <c r="P306" i="1183"/>
  <c r="AR305" i="1183"/>
  <c r="N306" i="1183"/>
  <c r="K306" i="1183"/>
  <c r="AJ306" i="1183"/>
  <c r="J306" i="1183"/>
  <c r="Y306" i="1183"/>
  <c r="Y480" i="1173"/>
  <c r="AR479" i="1173"/>
  <c r="AJ480" i="1173"/>
  <c r="J480" i="1173"/>
  <c r="P480" i="1173"/>
  <c r="N480" i="1173"/>
  <c r="L480" i="1173"/>
  <c r="O480" i="1173"/>
  <c r="Q480" i="1173" s="1"/>
  <c r="K480" i="1173"/>
  <c r="I480" i="1173" s="1"/>
  <c r="AT479" i="1173"/>
  <c r="AS479" i="1173"/>
  <c r="AU479" i="1173"/>
  <c r="AX479" i="1173"/>
  <c r="AV479" i="1173"/>
  <c r="AW479" i="1173"/>
  <c r="I306" i="1183" l="1"/>
  <c r="AS306" i="1183" s="1"/>
  <c r="AU306" i="1183"/>
  <c r="J307" i="1183"/>
  <c r="N307" i="1183"/>
  <c r="O307" i="1183"/>
  <c r="P307" i="1183"/>
  <c r="K307" i="1183"/>
  <c r="AR306" i="1183"/>
  <c r="L307" i="1183"/>
  <c r="AJ307" i="1183"/>
  <c r="Y307" i="1183"/>
  <c r="AV306" i="1183"/>
  <c r="Q306" i="1183"/>
  <c r="AX306" i="1183" s="1"/>
  <c r="AW306" i="1183"/>
  <c r="AT306" i="1183"/>
  <c r="AT480" i="1173"/>
  <c r="Y481" i="1173"/>
  <c r="AR480" i="1173"/>
  <c r="AJ481" i="1173"/>
  <c r="N481" i="1173"/>
  <c r="P481" i="1173"/>
  <c r="O481" i="1173"/>
  <c r="Q481" i="1173" s="1"/>
  <c r="J481" i="1173"/>
  <c r="K481" i="1173"/>
  <c r="I481" i="1173" s="1"/>
  <c r="L481" i="1173"/>
  <c r="AU480" i="1173"/>
  <c r="AS480" i="1173"/>
  <c r="AX480" i="1173"/>
  <c r="AW480" i="1173"/>
  <c r="AV480" i="1173"/>
  <c r="Q307" i="1183" l="1"/>
  <c r="AX307" i="1183" s="1"/>
  <c r="AW307" i="1183"/>
  <c r="AV307" i="1183"/>
  <c r="AR307" i="1183"/>
  <c r="P308" i="1183"/>
  <c r="N308" i="1183"/>
  <c r="AJ308" i="1183"/>
  <c r="O308" i="1183"/>
  <c r="L308" i="1183"/>
  <c r="J308" i="1183"/>
  <c r="K308" i="1183"/>
  <c r="Y308" i="1183"/>
  <c r="AT307" i="1183"/>
  <c r="I307" i="1183"/>
  <c r="AS307" i="1183" s="1"/>
  <c r="AU307" i="1183"/>
  <c r="Y482" i="1173"/>
  <c r="AR481" i="1173"/>
  <c r="AJ482" i="1173"/>
  <c r="L482" i="1173"/>
  <c r="K482" i="1173"/>
  <c r="I482" i="1173" s="1"/>
  <c r="J482" i="1173"/>
  <c r="AT482" i="1173" s="1"/>
  <c r="P482" i="1173"/>
  <c r="O482" i="1173"/>
  <c r="Q482" i="1173" s="1"/>
  <c r="N482" i="1173"/>
  <c r="AX481" i="1173"/>
  <c r="AV481" i="1173"/>
  <c r="AW481" i="1173"/>
  <c r="AS481" i="1173"/>
  <c r="AU481" i="1173"/>
  <c r="AT481" i="1173"/>
  <c r="AT308" i="1183" l="1"/>
  <c r="P309" i="1183"/>
  <c r="N309" i="1183"/>
  <c r="K309" i="1183"/>
  <c r="AJ309" i="1183"/>
  <c r="O309" i="1183"/>
  <c r="J309" i="1183"/>
  <c r="AT309" i="1183" s="1"/>
  <c r="Y309" i="1183"/>
  <c r="L309" i="1183"/>
  <c r="AR308" i="1183"/>
  <c r="AV308" i="1183"/>
  <c r="Q308" i="1183"/>
  <c r="AX308" i="1183" s="1"/>
  <c r="AW308" i="1183"/>
  <c r="I308" i="1183"/>
  <c r="AS308" i="1183" s="1"/>
  <c r="AU308" i="1183"/>
  <c r="Y483" i="1173"/>
  <c r="AR482" i="1173"/>
  <c r="AJ483" i="1173"/>
  <c r="K483" i="1173"/>
  <c r="I483" i="1173" s="1"/>
  <c r="J483" i="1173"/>
  <c r="AT483" i="1173" s="1"/>
  <c r="N483" i="1173"/>
  <c r="P483" i="1173"/>
  <c r="O483" i="1173"/>
  <c r="Q483" i="1173" s="1"/>
  <c r="L483" i="1173"/>
  <c r="AS482" i="1173"/>
  <c r="AU482" i="1173"/>
  <c r="AX482" i="1173"/>
  <c r="AV482" i="1173"/>
  <c r="AW482" i="1173"/>
  <c r="AU309" i="1183" l="1"/>
  <c r="I309" i="1183"/>
  <c r="AS309" i="1183" s="1"/>
  <c r="O310" i="1183"/>
  <c r="J310" i="1183"/>
  <c r="AR309" i="1183"/>
  <c r="N310" i="1183"/>
  <c r="L310" i="1183"/>
  <c r="K310" i="1183"/>
  <c r="AJ310" i="1183"/>
  <c r="P310" i="1183"/>
  <c r="Y310" i="1183"/>
  <c r="AW309" i="1183"/>
  <c r="AV309" i="1183"/>
  <c r="Q309" i="1183"/>
  <c r="AX309" i="1183" s="1"/>
  <c r="Y484" i="1173"/>
  <c r="AR483" i="1173"/>
  <c r="AJ484" i="1173"/>
  <c r="L484" i="1173"/>
  <c r="J484" i="1173"/>
  <c r="K484" i="1173"/>
  <c r="I484" i="1173" s="1"/>
  <c r="O484" i="1173"/>
  <c r="Q484" i="1173" s="1"/>
  <c r="N484" i="1173"/>
  <c r="P484" i="1173"/>
  <c r="AX483" i="1173"/>
  <c r="AV483" i="1173"/>
  <c r="AW483" i="1173"/>
  <c r="AS483" i="1173"/>
  <c r="AU483" i="1173"/>
  <c r="AJ311" i="1183" l="1"/>
  <c r="K311" i="1183"/>
  <c r="J311" i="1183"/>
  <c r="AT311" i="1183" s="1"/>
  <c r="O311" i="1183"/>
  <c r="N311" i="1183"/>
  <c r="P311" i="1183"/>
  <c r="Y311" i="1183"/>
  <c r="AR310" i="1183"/>
  <c r="L311" i="1183"/>
  <c r="I310" i="1183"/>
  <c r="AS310" i="1183" s="1"/>
  <c r="AU310" i="1183"/>
  <c r="AW310" i="1183"/>
  <c r="AV310" i="1183"/>
  <c r="Q310" i="1183"/>
  <c r="AX310" i="1183"/>
  <c r="AT310" i="1183"/>
  <c r="Y485" i="1173"/>
  <c r="AR484" i="1173"/>
  <c r="AJ485" i="1173"/>
  <c r="N485" i="1173"/>
  <c r="J485" i="1173"/>
  <c r="L485" i="1173"/>
  <c r="K485" i="1173"/>
  <c r="I485" i="1173" s="1"/>
  <c r="P485" i="1173"/>
  <c r="O485" i="1173"/>
  <c r="Q485" i="1173" s="1"/>
  <c r="AX484" i="1173"/>
  <c r="AV484" i="1173"/>
  <c r="AW484" i="1173"/>
  <c r="AS484" i="1173"/>
  <c r="AU484" i="1173"/>
  <c r="AT484" i="1173"/>
  <c r="Q311" i="1183" l="1"/>
  <c r="AV311" i="1183"/>
  <c r="AW311" i="1183"/>
  <c r="AR311" i="1183"/>
  <c r="K312" i="1183"/>
  <c r="L312" i="1183"/>
  <c r="J312" i="1183"/>
  <c r="AT312" i="1183" s="1"/>
  <c r="O312" i="1183"/>
  <c r="P312" i="1183"/>
  <c r="AJ312" i="1183"/>
  <c r="N312" i="1183"/>
  <c r="Y312" i="1183"/>
  <c r="I311" i="1183"/>
  <c r="AS311" i="1183" s="1"/>
  <c r="AU311" i="1183"/>
  <c r="AX311" i="1183"/>
  <c r="AT485" i="1173"/>
  <c r="Y486" i="1173"/>
  <c r="AR485" i="1173"/>
  <c r="AJ486" i="1173"/>
  <c r="L486" i="1173"/>
  <c r="P486" i="1173"/>
  <c r="O486" i="1173"/>
  <c r="Q486" i="1173" s="1"/>
  <c r="K486" i="1173"/>
  <c r="I486" i="1173" s="1"/>
  <c r="J486" i="1173"/>
  <c r="N486" i="1173"/>
  <c r="AX485" i="1173"/>
  <c r="AW485" i="1173"/>
  <c r="AV485" i="1173"/>
  <c r="AS485" i="1173"/>
  <c r="AU485" i="1173"/>
  <c r="AU312" i="1183" l="1"/>
  <c r="I312" i="1183"/>
  <c r="AS312" i="1183" s="1"/>
  <c r="Q312" i="1183"/>
  <c r="AX312" i="1183" s="1"/>
  <c r="AV312" i="1183"/>
  <c r="AW312" i="1183"/>
  <c r="L313" i="1183"/>
  <c r="K313" i="1183"/>
  <c r="O313" i="1183"/>
  <c r="J313" i="1183"/>
  <c r="AT313" i="1183" s="1"/>
  <c r="P313" i="1183"/>
  <c r="Y313" i="1183"/>
  <c r="AR312" i="1183"/>
  <c r="AJ313" i="1183"/>
  <c r="N313" i="1183"/>
  <c r="Y487" i="1173"/>
  <c r="AR486" i="1173"/>
  <c r="O487" i="1173"/>
  <c r="Q487" i="1173" s="1"/>
  <c r="AJ487" i="1173"/>
  <c r="P487" i="1173"/>
  <c r="N487" i="1173"/>
  <c r="J487" i="1173"/>
  <c r="L487" i="1173"/>
  <c r="K487" i="1173"/>
  <c r="I487" i="1173" s="1"/>
  <c r="AW486" i="1173"/>
  <c r="AV486" i="1173"/>
  <c r="AX486" i="1173"/>
  <c r="AS486" i="1173"/>
  <c r="AU486" i="1173"/>
  <c r="AT486" i="1173"/>
  <c r="AR313" i="1183" l="1"/>
  <c r="AJ314" i="1183"/>
  <c r="J314" i="1183"/>
  <c r="K314" i="1183"/>
  <c r="O314" i="1183"/>
  <c r="P314" i="1183"/>
  <c r="N314" i="1183"/>
  <c r="Y314" i="1183"/>
  <c r="L314" i="1183"/>
  <c r="AU313" i="1183"/>
  <c r="I313" i="1183"/>
  <c r="AS313" i="1183" s="1"/>
  <c r="Q313" i="1183"/>
  <c r="AX313" i="1183" s="1"/>
  <c r="AW313" i="1183"/>
  <c r="AV313" i="1183"/>
  <c r="Y488" i="1173"/>
  <c r="AR487" i="1173"/>
  <c r="AT487" i="1173"/>
  <c r="AJ488" i="1173"/>
  <c r="O488" i="1173"/>
  <c r="Q488" i="1173" s="1"/>
  <c r="N488" i="1173"/>
  <c r="K488" i="1173"/>
  <c r="I488" i="1173" s="1"/>
  <c r="J488" i="1173"/>
  <c r="L488" i="1173"/>
  <c r="P488" i="1173"/>
  <c r="AW487" i="1173"/>
  <c r="AV487" i="1173"/>
  <c r="AX487" i="1173"/>
  <c r="AS487" i="1173"/>
  <c r="AU487" i="1173"/>
  <c r="J315" i="1183" l="1"/>
  <c r="P315" i="1183"/>
  <c r="L315" i="1183"/>
  <c r="Y315" i="1183"/>
  <c r="AR314" i="1183"/>
  <c r="O315" i="1183"/>
  <c r="N315" i="1183"/>
  <c r="AJ315" i="1183"/>
  <c r="K315" i="1183"/>
  <c r="I314" i="1183"/>
  <c r="AS314" i="1183" s="1"/>
  <c r="AU314" i="1183"/>
  <c r="AT314" i="1183"/>
  <c r="AW314" i="1183"/>
  <c r="AV314" i="1183"/>
  <c r="Q314" i="1183"/>
  <c r="AX314" i="1183" s="1"/>
  <c r="AT488" i="1173"/>
  <c r="Y489" i="1173"/>
  <c r="AR488" i="1173"/>
  <c r="AJ489" i="1173"/>
  <c r="P489" i="1173"/>
  <c r="O489" i="1173"/>
  <c r="Q489" i="1173" s="1"/>
  <c r="L489" i="1173"/>
  <c r="K489" i="1173"/>
  <c r="I489" i="1173" s="1"/>
  <c r="J489" i="1173"/>
  <c r="AT489" i="1173" s="1"/>
  <c r="N489" i="1173"/>
  <c r="AW488" i="1173"/>
  <c r="AV488" i="1173"/>
  <c r="AX488" i="1173"/>
  <c r="AS488" i="1173"/>
  <c r="AU488" i="1173"/>
  <c r="P316" i="1183" l="1"/>
  <c r="J316" i="1183"/>
  <c r="AJ316" i="1183"/>
  <c r="O316" i="1183"/>
  <c r="AR315" i="1183"/>
  <c r="K316" i="1183"/>
  <c r="L316" i="1183"/>
  <c r="N316" i="1183"/>
  <c r="Y316" i="1183"/>
  <c r="Q315" i="1183"/>
  <c r="AX315" i="1183" s="1"/>
  <c r="AW315" i="1183"/>
  <c r="AV315" i="1183"/>
  <c r="AU315" i="1183"/>
  <c r="I315" i="1183"/>
  <c r="AS315" i="1183" s="1"/>
  <c r="AT315" i="1183"/>
  <c r="Y490" i="1173"/>
  <c r="AR489" i="1173"/>
  <c r="AJ490" i="1173"/>
  <c r="K490" i="1173"/>
  <c r="I490" i="1173" s="1"/>
  <c r="O490" i="1173"/>
  <c r="Q490" i="1173" s="1"/>
  <c r="N490" i="1173"/>
  <c r="P490" i="1173"/>
  <c r="L490" i="1173"/>
  <c r="J490" i="1173"/>
  <c r="AX489" i="1173"/>
  <c r="AU489" i="1173"/>
  <c r="AS489" i="1173"/>
  <c r="AW489" i="1173"/>
  <c r="AV489" i="1173"/>
  <c r="K317" i="1183" l="1"/>
  <c r="J317" i="1183"/>
  <c r="AT317" i="1183" s="1"/>
  <c r="AJ317" i="1183"/>
  <c r="AR316" i="1183"/>
  <c r="P317" i="1183"/>
  <c r="L317" i="1183"/>
  <c r="O317" i="1183"/>
  <c r="N317" i="1183"/>
  <c r="Y317" i="1183"/>
  <c r="Q316" i="1183"/>
  <c r="AX316" i="1183" s="1"/>
  <c r="AW316" i="1183"/>
  <c r="AV316" i="1183"/>
  <c r="AT316" i="1183"/>
  <c r="AU316" i="1183"/>
  <c r="I316" i="1183"/>
  <c r="AS316" i="1183" s="1"/>
  <c r="AT490" i="1173"/>
  <c r="Y491" i="1173"/>
  <c r="AR490" i="1173"/>
  <c r="AJ491" i="1173"/>
  <c r="L491" i="1173"/>
  <c r="N491" i="1173"/>
  <c r="K491" i="1173"/>
  <c r="I491" i="1173" s="1"/>
  <c r="J491" i="1173"/>
  <c r="P491" i="1173"/>
  <c r="O491" i="1173"/>
  <c r="Q491" i="1173" s="1"/>
  <c r="AW490" i="1173"/>
  <c r="AX490" i="1173"/>
  <c r="AV490" i="1173"/>
  <c r="AS490" i="1173"/>
  <c r="AU490" i="1173"/>
  <c r="AW317" i="1183" l="1"/>
  <c r="Q317" i="1183"/>
  <c r="AX317" i="1183" s="1"/>
  <c r="AV317" i="1183"/>
  <c r="L318" i="1183"/>
  <c r="P318" i="1183"/>
  <c r="K318" i="1183"/>
  <c r="J318" i="1183"/>
  <c r="AT318" i="1183" s="1"/>
  <c r="N318" i="1183"/>
  <c r="O318" i="1183"/>
  <c r="Y318" i="1183"/>
  <c r="AR317" i="1183"/>
  <c r="AJ318" i="1183"/>
  <c r="I317" i="1183"/>
  <c r="AS317" i="1183" s="1"/>
  <c r="AU317" i="1183"/>
  <c r="Y492" i="1173"/>
  <c r="AR491" i="1173"/>
  <c r="AJ492" i="1173"/>
  <c r="P492" i="1173"/>
  <c r="O492" i="1173"/>
  <c r="Q492" i="1173" s="1"/>
  <c r="L492" i="1173"/>
  <c r="K492" i="1173"/>
  <c r="I492" i="1173" s="1"/>
  <c r="J492" i="1173"/>
  <c r="AT492" i="1173" s="1"/>
  <c r="N492" i="1173"/>
  <c r="AT491" i="1173"/>
  <c r="AS491" i="1173"/>
  <c r="AU491" i="1173"/>
  <c r="AX491" i="1173"/>
  <c r="AW491" i="1173"/>
  <c r="AV491" i="1173"/>
  <c r="N319" i="1183" l="1"/>
  <c r="P319" i="1183"/>
  <c r="AJ319" i="1183"/>
  <c r="AR318" i="1183"/>
  <c r="K319" i="1183"/>
  <c r="L319" i="1183"/>
  <c r="J319" i="1183"/>
  <c r="AT319" i="1183" s="1"/>
  <c r="O319" i="1183"/>
  <c r="Y319" i="1183"/>
  <c r="I318" i="1183"/>
  <c r="AS318" i="1183" s="1"/>
  <c r="AU318" i="1183"/>
  <c r="AW318" i="1183"/>
  <c r="Q318" i="1183"/>
  <c r="AX318" i="1183" s="1"/>
  <c r="AV318" i="1183"/>
  <c r="Y493" i="1173"/>
  <c r="AR492" i="1173"/>
  <c r="O493" i="1173"/>
  <c r="Q493" i="1173" s="1"/>
  <c r="N493" i="1173"/>
  <c r="AJ493" i="1173"/>
  <c r="P493" i="1173"/>
  <c r="J493" i="1173"/>
  <c r="K493" i="1173"/>
  <c r="I493" i="1173" s="1"/>
  <c r="L493" i="1173"/>
  <c r="AW492" i="1173"/>
  <c r="AV492" i="1173"/>
  <c r="AX492" i="1173"/>
  <c r="AS492" i="1173"/>
  <c r="AU492" i="1173"/>
  <c r="Q319" i="1183" l="1"/>
  <c r="AX319" i="1183" s="1"/>
  <c r="AW319" i="1183"/>
  <c r="AV319" i="1183"/>
  <c r="AJ320" i="1183"/>
  <c r="O320" i="1183"/>
  <c r="Y320" i="1183"/>
  <c r="P320" i="1183"/>
  <c r="N320" i="1183"/>
  <c r="K320" i="1183"/>
  <c r="J320" i="1183"/>
  <c r="AT320" i="1183" s="1"/>
  <c r="L320" i="1183"/>
  <c r="AR319" i="1183"/>
  <c r="AU319" i="1183"/>
  <c r="I319" i="1183"/>
  <c r="AS319" i="1183" s="1"/>
  <c r="Y494" i="1173"/>
  <c r="AR493" i="1173"/>
  <c r="AT493" i="1173"/>
  <c r="AJ494" i="1173"/>
  <c r="P494" i="1173"/>
  <c r="O494" i="1173"/>
  <c r="Q494" i="1173" s="1"/>
  <c r="N494" i="1173"/>
  <c r="K494" i="1173"/>
  <c r="I494" i="1173" s="1"/>
  <c r="J494" i="1173"/>
  <c r="AT494" i="1173" s="1"/>
  <c r="L494" i="1173"/>
  <c r="AX493" i="1173"/>
  <c r="AS493" i="1173"/>
  <c r="AU493" i="1173"/>
  <c r="AV493" i="1173"/>
  <c r="AW493" i="1173"/>
  <c r="O321" i="1183" l="1"/>
  <c r="AJ321" i="1183"/>
  <c r="J321" i="1183"/>
  <c r="Y321" i="1183"/>
  <c r="L321" i="1183"/>
  <c r="AR320" i="1183"/>
  <c r="N321" i="1183"/>
  <c r="K321" i="1183"/>
  <c r="P321" i="1183"/>
  <c r="I320" i="1183"/>
  <c r="AS320" i="1183" s="1"/>
  <c r="AU320" i="1183"/>
  <c r="AV320" i="1183"/>
  <c r="AW320" i="1183"/>
  <c r="Q320" i="1183"/>
  <c r="AX320" i="1183" s="1"/>
  <c r="Y495" i="1173"/>
  <c r="AR494" i="1173"/>
  <c r="AJ495" i="1173"/>
  <c r="P495" i="1173"/>
  <c r="O495" i="1173"/>
  <c r="Q495" i="1173" s="1"/>
  <c r="L495" i="1173"/>
  <c r="K495" i="1173"/>
  <c r="I495" i="1173" s="1"/>
  <c r="N495" i="1173"/>
  <c r="J495" i="1173"/>
  <c r="AS494" i="1173"/>
  <c r="AU494" i="1173"/>
  <c r="AW494" i="1173"/>
  <c r="AV494" i="1173"/>
  <c r="AX494" i="1173"/>
  <c r="AU321" i="1183" l="1"/>
  <c r="I321" i="1183"/>
  <c r="AS321" i="1183" s="1"/>
  <c r="AR321" i="1183"/>
  <c r="O322" i="1183"/>
  <c r="N322" i="1183"/>
  <c r="AJ322" i="1183"/>
  <c r="P322" i="1183"/>
  <c r="Y322" i="1183"/>
  <c r="K322" i="1183"/>
  <c r="J322" i="1183"/>
  <c r="AT322" i="1183" s="1"/>
  <c r="L322" i="1183"/>
  <c r="AT321" i="1183"/>
  <c r="Q321" i="1183"/>
  <c r="AX321" i="1183" s="1"/>
  <c r="AW321" i="1183"/>
  <c r="AV321" i="1183"/>
  <c r="AT495" i="1173"/>
  <c r="Y496" i="1173"/>
  <c r="AR495" i="1173"/>
  <c r="AJ496" i="1173"/>
  <c r="N496" i="1173"/>
  <c r="P496" i="1173"/>
  <c r="J496" i="1173"/>
  <c r="L496" i="1173"/>
  <c r="K496" i="1173"/>
  <c r="I496" i="1173" s="1"/>
  <c r="O496" i="1173"/>
  <c r="Q496" i="1173" s="1"/>
  <c r="AW495" i="1173"/>
  <c r="AV495" i="1173"/>
  <c r="AX495" i="1173"/>
  <c r="AS495" i="1173"/>
  <c r="AU495" i="1173"/>
  <c r="AW322" i="1183" l="1"/>
  <c r="Q322" i="1183"/>
  <c r="AX322" i="1183" s="1"/>
  <c r="AV322" i="1183"/>
  <c r="P323" i="1183"/>
  <c r="K323" i="1183"/>
  <c r="AJ323" i="1183"/>
  <c r="O323" i="1183"/>
  <c r="L323" i="1183"/>
  <c r="J323" i="1183"/>
  <c r="AT323" i="1183" s="1"/>
  <c r="Y323" i="1183"/>
  <c r="N323" i="1183"/>
  <c r="AR322" i="1183"/>
  <c r="I322" i="1183"/>
  <c r="AS322" i="1183" s="1"/>
  <c r="AU322" i="1183"/>
  <c r="Y497" i="1173"/>
  <c r="AR496" i="1173"/>
  <c r="AT496" i="1173"/>
  <c r="AJ497" i="1173"/>
  <c r="P497" i="1173"/>
  <c r="O497" i="1173"/>
  <c r="Q497" i="1173" s="1"/>
  <c r="L497" i="1173"/>
  <c r="N497" i="1173"/>
  <c r="K497" i="1173"/>
  <c r="I497" i="1173" s="1"/>
  <c r="J497" i="1173"/>
  <c r="AS496" i="1173"/>
  <c r="AU496" i="1173"/>
  <c r="AX496" i="1173"/>
  <c r="AW496" i="1173"/>
  <c r="AV496" i="1173"/>
  <c r="AU323" i="1183" l="1"/>
  <c r="I323" i="1183"/>
  <c r="AS323" i="1183" s="1"/>
  <c r="K324" i="1183"/>
  <c r="J324" i="1183"/>
  <c r="AT324" i="1183" s="1"/>
  <c r="L324" i="1183"/>
  <c r="AR323" i="1183"/>
  <c r="Y324" i="1183"/>
  <c r="AJ324" i="1183"/>
  <c r="P324" i="1183"/>
  <c r="O324" i="1183"/>
  <c r="N324" i="1183"/>
  <c r="AV323" i="1183"/>
  <c r="Q323" i="1183"/>
  <c r="AX323" i="1183" s="1"/>
  <c r="AW323" i="1183"/>
  <c r="Y498" i="1173"/>
  <c r="AR497" i="1173"/>
  <c r="AJ498" i="1173"/>
  <c r="L498" i="1173"/>
  <c r="K498" i="1173"/>
  <c r="I498" i="1173" s="1"/>
  <c r="J498" i="1173"/>
  <c r="AT498" i="1173" s="1"/>
  <c r="N498" i="1173"/>
  <c r="P498" i="1173"/>
  <c r="O498" i="1173"/>
  <c r="Q498" i="1173" s="1"/>
  <c r="AT497" i="1173"/>
  <c r="AS497" i="1173"/>
  <c r="AU497" i="1173"/>
  <c r="AX497" i="1173"/>
  <c r="AW497" i="1173"/>
  <c r="AV497" i="1173"/>
  <c r="Q324" i="1183" l="1"/>
  <c r="AW324" i="1183"/>
  <c r="AV324" i="1183"/>
  <c r="AX324" i="1183"/>
  <c r="I324" i="1183"/>
  <c r="AS324" i="1183" s="1"/>
  <c r="AU324" i="1183"/>
  <c r="AR324" i="1183"/>
  <c r="K325" i="1183"/>
  <c r="AJ325" i="1183"/>
  <c r="N325" i="1183"/>
  <c r="O325" i="1183"/>
  <c r="P325" i="1183"/>
  <c r="L325" i="1183"/>
  <c r="J325" i="1183"/>
  <c r="Y325" i="1183"/>
  <c r="Y499" i="1173"/>
  <c r="AR498" i="1173"/>
  <c r="O499" i="1173"/>
  <c r="Q499" i="1173" s="1"/>
  <c r="N499" i="1173"/>
  <c r="AJ499" i="1173"/>
  <c r="P499" i="1173"/>
  <c r="J499" i="1173"/>
  <c r="K499" i="1173"/>
  <c r="I499" i="1173" s="1"/>
  <c r="L499" i="1173"/>
  <c r="AW498" i="1173"/>
  <c r="AX498" i="1173"/>
  <c r="AV498" i="1173"/>
  <c r="AS498" i="1173"/>
  <c r="AU498" i="1173"/>
  <c r="I325" i="1183" l="1"/>
  <c r="AS325" i="1183" s="1"/>
  <c r="AU325" i="1183"/>
  <c r="Q325" i="1183"/>
  <c r="AX325" i="1183" s="1"/>
  <c r="AV325" i="1183"/>
  <c r="AW325" i="1183"/>
  <c r="AJ326" i="1183"/>
  <c r="J326" i="1183"/>
  <c r="O326" i="1183"/>
  <c r="N326" i="1183"/>
  <c r="K326" i="1183"/>
  <c r="P326" i="1183"/>
  <c r="AR325" i="1183"/>
  <c r="L326" i="1183"/>
  <c r="Y326" i="1183"/>
  <c r="AT325" i="1183"/>
  <c r="Y500" i="1173"/>
  <c r="AR499" i="1173"/>
  <c r="AT499" i="1173"/>
  <c r="AJ500" i="1173"/>
  <c r="L500" i="1173"/>
  <c r="P500" i="1173"/>
  <c r="O500" i="1173"/>
  <c r="Q500" i="1173" s="1"/>
  <c r="N500" i="1173"/>
  <c r="K500" i="1173"/>
  <c r="I500" i="1173" s="1"/>
  <c r="J500" i="1173"/>
  <c r="AS499" i="1173"/>
  <c r="AU499" i="1173"/>
  <c r="AV499" i="1173"/>
  <c r="AW499" i="1173"/>
  <c r="AX499" i="1173"/>
  <c r="I326" i="1183" l="1"/>
  <c r="AS326" i="1183" s="1"/>
  <c r="AU326" i="1183"/>
  <c r="AV326" i="1183"/>
  <c r="AW326" i="1183"/>
  <c r="Q326" i="1183"/>
  <c r="AX326" i="1183" s="1"/>
  <c r="AT326" i="1183"/>
  <c r="N327" i="1183"/>
  <c r="AR326" i="1183"/>
  <c r="L327" i="1183"/>
  <c r="J327" i="1183"/>
  <c r="AT327" i="1183" s="1"/>
  <c r="K327" i="1183"/>
  <c r="AJ327" i="1183"/>
  <c r="Y327" i="1183"/>
  <c r="P327" i="1183"/>
  <c r="O327" i="1183"/>
  <c r="AT500" i="1173"/>
  <c r="Y501" i="1173"/>
  <c r="AR500" i="1173"/>
  <c r="AJ501" i="1173"/>
  <c r="J501" i="1173"/>
  <c r="P501" i="1173"/>
  <c r="O501" i="1173"/>
  <c r="Q501" i="1173" s="1"/>
  <c r="L501" i="1173"/>
  <c r="K501" i="1173"/>
  <c r="I501" i="1173" s="1"/>
  <c r="N501" i="1173"/>
  <c r="AS500" i="1173"/>
  <c r="AU500" i="1173"/>
  <c r="AX500" i="1173"/>
  <c r="AV500" i="1173"/>
  <c r="AW500" i="1173"/>
  <c r="I327" i="1183" l="1"/>
  <c r="AS327" i="1183" s="1"/>
  <c r="AU327" i="1183"/>
  <c r="Q327" i="1183"/>
  <c r="AX327" i="1183" s="1"/>
  <c r="AW327" i="1183"/>
  <c r="AV327" i="1183"/>
  <c r="L328" i="1183"/>
  <c r="AR327" i="1183"/>
  <c r="N328" i="1183"/>
  <c r="AJ328" i="1183"/>
  <c r="J328" i="1183"/>
  <c r="AT328" i="1183" s="1"/>
  <c r="K328" i="1183"/>
  <c r="O328" i="1183"/>
  <c r="P328" i="1183"/>
  <c r="Y328" i="1183"/>
  <c r="Y502" i="1173"/>
  <c r="AR501" i="1173"/>
  <c r="AJ502" i="1173"/>
  <c r="L502" i="1173"/>
  <c r="K502" i="1173"/>
  <c r="I502" i="1173" s="1"/>
  <c r="O502" i="1173"/>
  <c r="Q502" i="1173" s="1"/>
  <c r="N502" i="1173"/>
  <c r="P502" i="1173"/>
  <c r="J502" i="1173"/>
  <c r="AT501" i="1173"/>
  <c r="AW501" i="1173"/>
  <c r="AV501" i="1173"/>
  <c r="AS501" i="1173"/>
  <c r="AU501" i="1173"/>
  <c r="AX501" i="1173"/>
  <c r="AW328" i="1183" l="1"/>
  <c r="Q328" i="1183"/>
  <c r="AX328" i="1183" s="1"/>
  <c r="AV328" i="1183"/>
  <c r="AU328" i="1183"/>
  <c r="I328" i="1183"/>
  <c r="AS328" i="1183" s="1"/>
  <c r="K329" i="1183"/>
  <c r="J329" i="1183"/>
  <c r="AT329" i="1183" s="1"/>
  <c r="O329" i="1183"/>
  <c r="N329" i="1183"/>
  <c r="AJ329" i="1183"/>
  <c r="L329" i="1183"/>
  <c r="AR328" i="1183"/>
  <c r="P329" i="1183"/>
  <c r="Y329" i="1183"/>
  <c r="Y503" i="1173"/>
  <c r="AR502" i="1173"/>
  <c r="AJ503" i="1173"/>
  <c r="L503" i="1173"/>
  <c r="P503" i="1173"/>
  <c r="O503" i="1173"/>
  <c r="Q503" i="1173" s="1"/>
  <c r="N503" i="1173"/>
  <c r="K503" i="1173"/>
  <c r="I503" i="1173" s="1"/>
  <c r="J503" i="1173"/>
  <c r="AT502" i="1173"/>
  <c r="AS502" i="1173"/>
  <c r="AU502" i="1173"/>
  <c r="AW502" i="1173"/>
  <c r="AV502" i="1173"/>
  <c r="AX502" i="1173"/>
  <c r="Q329" i="1183" l="1"/>
  <c r="AX329" i="1183" s="1"/>
  <c r="AW329" i="1183"/>
  <c r="AV329" i="1183"/>
  <c r="I329" i="1183"/>
  <c r="AS329" i="1183" s="1"/>
  <c r="AU329" i="1183"/>
  <c r="O330" i="1183"/>
  <c r="N330" i="1183"/>
  <c r="L330" i="1183"/>
  <c r="AR329" i="1183"/>
  <c r="AJ330" i="1183"/>
  <c r="J330" i="1183"/>
  <c r="AT330" i="1183" s="1"/>
  <c r="K330" i="1183"/>
  <c r="P330" i="1183"/>
  <c r="Y330" i="1183"/>
  <c r="Y504" i="1173"/>
  <c r="AR503" i="1173"/>
  <c r="AJ504" i="1173"/>
  <c r="K504" i="1173"/>
  <c r="I504" i="1173" s="1"/>
  <c r="J504" i="1173"/>
  <c r="AT504" i="1173" s="1"/>
  <c r="N504" i="1173"/>
  <c r="P504" i="1173"/>
  <c r="O504" i="1173"/>
  <c r="Q504" i="1173" s="1"/>
  <c r="L504" i="1173"/>
  <c r="AW503" i="1173"/>
  <c r="AV503" i="1173"/>
  <c r="AS503" i="1173"/>
  <c r="AU503" i="1173"/>
  <c r="AX503" i="1173"/>
  <c r="AT503" i="1173"/>
  <c r="Q330" i="1183" l="1"/>
  <c r="AW330" i="1183"/>
  <c r="AV330" i="1183"/>
  <c r="P331" i="1183"/>
  <c r="K331" i="1183"/>
  <c r="L331" i="1183"/>
  <c r="O331" i="1183"/>
  <c r="AJ331" i="1183"/>
  <c r="AR330" i="1183"/>
  <c r="J331" i="1183"/>
  <c r="AT331" i="1183" s="1"/>
  <c r="Y331" i="1183"/>
  <c r="N331" i="1183"/>
  <c r="AU330" i="1183"/>
  <c r="I330" i="1183"/>
  <c r="AS330" i="1183" s="1"/>
  <c r="AX330" i="1183"/>
  <c r="Y505" i="1173"/>
  <c r="AR504" i="1173"/>
  <c r="O505" i="1173"/>
  <c r="Q505" i="1173" s="1"/>
  <c r="N505" i="1173"/>
  <c r="AJ505" i="1173"/>
  <c r="J505" i="1173"/>
  <c r="P505" i="1173"/>
  <c r="L505" i="1173"/>
  <c r="K505" i="1173"/>
  <c r="I505" i="1173" s="1"/>
  <c r="AW504" i="1173"/>
  <c r="AV504" i="1173"/>
  <c r="AS504" i="1173"/>
  <c r="AU504" i="1173"/>
  <c r="AX504" i="1173"/>
  <c r="AR331" i="1183" l="1"/>
  <c r="P332" i="1183"/>
  <c r="K332" i="1183"/>
  <c r="O332" i="1183"/>
  <c r="N332" i="1183"/>
  <c r="J332" i="1183"/>
  <c r="AT332" i="1183" s="1"/>
  <c r="AJ332" i="1183"/>
  <c r="L332" i="1183"/>
  <c r="Y332" i="1183"/>
  <c r="AU331" i="1183"/>
  <c r="I331" i="1183"/>
  <c r="AS331" i="1183" s="1"/>
  <c r="AV331" i="1183"/>
  <c r="Q331" i="1183"/>
  <c r="AX331" i="1183" s="1"/>
  <c r="AW331" i="1183"/>
  <c r="Y506" i="1173"/>
  <c r="AR505" i="1173"/>
  <c r="AJ506" i="1173"/>
  <c r="N506" i="1173"/>
  <c r="K506" i="1173"/>
  <c r="I506" i="1173" s="1"/>
  <c r="J506" i="1173"/>
  <c r="AT506" i="1173" s="1"/>
  <c r="L506" i="1173"/>
  <c r="P506" i="1173"/>
  <c r="O506" i="1173"/>
  <c r="Q506" i="1173" s="1"/>
  <c r="AS505" i="1173"/>
  <c r="AU505" i="1173"/>
  <c r="AX505" i="1173"/>
  <c r="AW505" i="1173"/>
  <c r="AV505" i="1173"/>
  <c r="AT505" i="1173"/>
  <c r="J333" i="1183" l="1"/>
  <c r="N333" i="1183"/>
  <c r="K333" i="1183"/>
  <c r="AJ333" i="1183"/>
  <c r="Y333" i="1183"/>
  <c r="O333" i="1183"/>
  <c r="P333" i="1183"/>
  <c r="L333" i="1183"/>
  <c r="AR332" i="1183"/>
  <c r="AW332" i="1183"/>
  <c r="Q332" i="1183"/>
  <c r="AX332" i="1183" s="1"/>
  <c r="AV332" i="1183"/>
  <c r="I332" i="1183"/>
  <c r="AS332" i="1183" s="1"/>
  <c r="AU332" i="1183"/>
  <c r="Y507" i="1173"/>
  <c r="AR506" i="1173"/>
  <c r="AJ507" i="1173"/>
  <c r="J507" i="1173"/>
  <c r="P507" i="1173"/>
  <c r="O507" i="1173"/>
  <c r="Q507" i="1173" s="1"/>
  <c r="L507" i="1173"/>
  <c r="K507" i="1173"/>
  <c r="I507" i="1173" s="1"/>
  <c r="N507" i="1173"/>
  <c r="AX506" i="1173"/>
  <c r="AW506" i="1173"/>
  <c r="AV506" i="1173"/>
  <c r="AS506" i="1173"/>
  <c r="AU506" i="1173"/>
  <c r="K334" i="1183" l="1"/>
  <c r="P334" i="1183"/>
  <c r="N334" i="1183"/>
  <c r="L334" i="1183"/>
  <c r="J334" i="1183"/>
  <c r="AT334" i="1183" s="1"/>
  <c r="O334" i="1183"/>
  <c r="AR333" i="1183"/>
  <c r="AJ334" i="1183"/>
  <c r="Y334" i="1183"/>
  <c r="I333" i="1183"/>
  <c r="AS333" i="1183" s="1"/>
  <c r="AU333" i="1183"/>
  <c r="AW333" i="1183"/>
  <c r="Q333" i="1183"/>
  <c r="AX333" i="1183" s="1"/>
  <c r="AV333" i="1183"/>
  <c r="AT333" i="1183"/>
  <c r="Y508" i="1173"/>
  <c r="AR507" i="1173"/>
  <c r="AJ508" i="1173"/>
  <c r="O508" i="1173"/>
  <c r="Q508" i="1173" s="1"/>
  <c r="N508" i="1173"/>
  <c r="P508" i="1173"/>
  <c r="AX508" i="1173" s="1"/>
  <c r="J508" i="1173"/>
  <c r="L508" i="1173"/>
  <c r="K508" i="1173"/>
  <c r="I508" i="1173" s="1"/>
  <c r="AS508" i="1173" s="1"/>
  <c r="AT507" i="1173"/>
  <c r="AX507" i="1173"/>
  <c r="AV507" i="1173"/>
  <c r="AW507" i="1173"/>
  <c r="AS507" i="1173"/>
  <c r="AU507" i="1173"/>
  <c r="AW334" i="1183" l="1"/>
  <c r="AV334" i="1183"/>
  <c r="Q334" i="1183"/>
  <c r="AX334" i="1183" s="1"/>
  <c r="O335" i="1183"/>
  <c r="K335" i="1183"/>
  <c r="L335" i="1183"/>
  <c r="AR334" i="1183"/>
  <c r="P335" i="1183"/>
  <c r="AJ335" i="1183"/>
  <c r="J335" i="1183"/>
  <c r="AT335" i="1183" s="1"/>
  <c r="N335" i="1183"/>
  <c r="Y335" i="1183"/>
  <c r="I334" i="1183"/>
  <c r="AS334" i="1183" s="1"/>
  <c r="AU334" i="1183"/>
  <c r="AV508" i="1173"/>
  <c r="Y509" i="1173"/>
  <c r="AR508" i="1173"/>
  <c r="AJ509" i="1173"/>
  <c r="N509" i="1173"/>
  <c r="K509" i="1173"/>
  <c r="I509" i="1173" s="1"/>
  <c r="J509" i="1173"/>
  <c r="AT509" i="1173" s="1"/>
  <c r="P509" i="1173"/>
  <c r="O509" i="1173"/>
  <c r="Q509" i="1173" s="1"/>
  <c r="L509" i="1173"/>
  <c r="AT508" i="1173"/>
  <c r="AU508" i="1173"/>
  <c r="AW508" i="1173"/>
  <c r="AU335" i="1183" l="1"/>
  <c r="I335" i="1183"/>
  <c r="AS335" i="1183" s="1"/>
  <c r="AV335" i="1183"/>
  <c r="AW335" i="1183"/>
  <c r="Q335" i="1183"/>
  <c r="AX335" i="1183"/>
  <c r="AJ336" i="1183"/>
  <c r="J336" i="1183"/>
  <c r="AT336" i="1183" s="1"/>
  <c r="L336" i="1183"/>
  <c r="P336" i="1183"/>
  <c r="AR335" i="1183"/>
  <c r="O336" i="1183"/>
  <c r="K336" i="1183"/>
  <c r="N336" i="1183"/>
  <c r="Y336" i="1183"/>
  <c r="Y510" i="1173"/>
  <c r="AR509" i="1173"/>
  <c r="AX509" i="1173"/>
  <c r="AS509" i="1173"/>
  <c r="AU509" i="1173"/>
  <c r="AJ510" i="1173"/>
  <c r="N510" i="1173"/>
  <c r="P510" i="1173"/>
  <c r="O510" i="1173"/>
  <c r="Q510" i="1173" s="1"/>
  <c r="L510" i="1173"/>
  <c r="K510" i="1173"/>
  <c r="I510" i="1173" s="1"/>
  <c r="J510" i="1173"/>
  <c r="AV509" i="1173"/>
  <c r="AW509" i="1173"/>
  <c r="Q336" i="1183" l="1"/>
  <c r="AV336" i="1183"/>
  <c r="AW336" i="1183"/>
  <c r="AX336" i="1183"/>
  <c r="AJ337" i="1183"/>
  <c r="AR336" i="1183"/>
  <c r="K337" i="1183"/>
  <c r="N337" i="1183"/>
  <c r="L337" i="1183"/>
  <c r="O337" i="1183"/>
  <c r="J337" i="1183"/>
  <c r="AT337" i="1183" s="1"/>
  <c r="P337" i="1183"/>
  <c r="Y337" i="1183"/>
  <c r="I336" i="1183"/>
  <c r="AS336" i="1183" s="1"/>
  <c r="AU336" i="1183"/>
  <c r="AX510" i="1173"/>
  <c r="AT510" i="1173"/>
  <c r="Y511" i="1173"/>
  <c r="AR510" i="1173"/>
  <c r="AS510" i="1173"/>
  <c r="AV510" i="1173"/>
  <c r="AJ511" i="1173"/>
  <c r="J511" i="1173"/>
  <c r="P511" i="1173"/>
  <c r="L511" i="1173"/>
  <c r="K511" i="1173"/>
  <c r="I511" i="1173" s="1"/>
  <c r="N511" i="1173"/>
  <c r="O511" i="1173"/>
  <c r="Q511" i="1173" s="1"/>
  <c r="AW510" i="1173"/>
  <c r="AU510" i="1173"/>
  <c r="Q337" i="1183" l="1"/>
  <c r="AX337" i="1183" s="1"/>
  <c r="AW337" i="1183"/>
  <c r="AV337" i="1183"/>
  <c r="I337" i="1183"/>
  <c r="AS337" i="1183" s="1"/>
  <c r="AU337" i="1183"/>
  <c r="L338" i="1183"/>
  <c r="AJ338" i="1183"/>
  <c r="N338" i="1183"/>
  <c r="K338" i="1183"/>
  <c r="J338" i="1183"/>
  <c r="AT338" i="1183" s="1"/>
  <c r="P338" i="1183"/>
  <c r="Y338" i="1183"/>
  <c r="O338" i="1183"/>
  <c r="AR337" i="1183"/>
  <c r="AS511" i="1173"/>
  <c r="Y512" i="1173"/>
  <c r="AR511" i="1173"/>
  <c r="AX511" i="1173"/>
  <c r="AU511" i="1173"/>
  <c r="AW511" i="1173"/>
  <c r="AT511" i="1173"/>
  <c r="AJ512" i="1173"/>
  <c r="K512" i="1173"/>
  <c r="I512" i="1173" s="1"/>
  <c r="J512" i="1173"/>
  <c r="L512" i="1173"/>
  <c r="P512" i="1173"/>
  <c r="O512" i="1173"/>
  <c r="Q512" i="1173" s="1"/>
  <c r="N512" i="1173"/>
  <c r="AV511" i="1173"/>
  <c r="O339" i="1183" l="1"/>
  <c r="L339" i="1183"/>
  <c r="K339" i="1183"/>
  <c r="AR338" i="1183"/>
  <c r="P339" i="1183"/>
  <c r="N339" i="1183"/>
  <c r="J339" i="1183"/>
  <c r="AT339" i="1183" s="1"/>
  <c r="AJ339" i="1183"/>
  <c r="Y339" i="1183"/>
  <c r="I338" i="1183"/>
  <c r="AS338" i="1183" s="1"/>
  <c r="AU338" i="1183"/>
  <c r="Q338" i="1183"/>
  <c r="AX338" i="1183" s="1"/>
  <c r="AV338" i="1183"/>
  <c r="AW338" i="1183"/>
  <c r="AT512" i="1173"/>
  <c r="Y513" i="1173"/>
  <c r="AR512" i="1173"/>
  <c r="AS512" i="1173"/>
  <c r="AX512" i="1173"/>
  <c r="AU512" i="1173"/>
  <c r="AV512" i="1173"/>
  <c r="AW512" i="1173"/>
  <c r="AJ513" i="1173"/>
  <c r="P513" i="1173"/>
  <c r="O513" i="1173"/>
  <c r="Q513" i="1173" s="1"/>
  <c r="L513" i="1173"/>
  <c r="K513" i="1173"/>
  <c r="I513" i="1173" s="1"/>
  <c r="N513" i="1173"/>
  <c r="J513" i="1173"/>
  <c r="I339" i="1183" l="1"/>
  <c r="AS339" i="1183" s="1"/>
  <c r="AU339" i="1183"/>
  <c r="AJ340" i="1183"/>
  <c r="O340" i="1183"/>
  <c r="N340" i="1183"/>
  <c r="L340" i="1183"/>
  <c r="P340" i="1183"/>
  <c r="J340" i="1183"/>
  <c r="AR339" i="1183"/>
  <c r="K340" i="1183"/>
  <c r="Y340" i="1183"/>
  <c r="Q339" i="1183"/>
  <c r="AX339" i="1183" s="1"/>
  <c r="AW339" i="1183"/>
  <c r="AV339" i="1183"/>
  <c r="AT513" i="1173"/>
  <c r="Y514" i="1173"/>
  <c r="AR513" i="1173"/>
  <c r="AS513" i="1173"/>
  <c r="AX513" i="1173"/>
  <c r="AJ514" i="1173"/>
  <c r="L514" i="1173"/>
  <c r="K514" i="1173"/>
  <c r="I514" i="1173" s="1"/>
  <c r="O514" i="1173"/>
  <c r="Q514" i="1173" s="1"/>
  <c r="N514" i="1173"/>
  <c r="J514" i="1173"/>
  <c r="P514" i="1173"/>
  <c r="AV513" i="1173"/>
  <c r="AW513" i="1173"/>
  <c r="AU513" i="1173"/>
  <c r="I340" i="1183" l="1"/>
  <c r="AS340" i="1183" s="1"/>
  <c r="AU340" i="1183"/>
  <c r="N341" i="1183"/>
  <c r="O341" i="1183"/>
  <c r="L341" i="1183"/>
  <c r="K341" i="1183"/>
  <c r="P341" i="1183"/>
  <c r="AR340" i="1183"/>
  <c r="J341" i="1183"/>
  <c r="AT341" i="1183" s="1"/>
  <c r="AJ341" i="1183"/>
  <c r="Y341" i="1183"/>
  <c r="AW340" i="1183"/>
  <c r="AV340" i="1183"/>
  <c r="Q340" i="1183"/>
  <c r="AX340" i="1183" s="1"/>
  <c r="AT340" i="1183"/>
  <c r="AX514" i="1173"/>
  <c r="AT514" i="1173"/>
  <c r="Y515" i="1173"/>
  <c r="AR514" i="1173"/>
  <c r="AS514" i="1173"/>
  <c r="AV514" i="1173"/>
  <c r="AW514" i="1173"/>
  <c r="AJ515" i="1173"/>
  <c r="L515" i="1173"/>
  <c r="N515" i="1173"/>
  <c r="K515" i="1173"/>
  <c r="I515" i="1173" s="1"/>
  <c r="J515" i="1173"/>
  <c r="P515" i="1173"/>
  <c r="O515" i="1173"/>
  <c r="Q515" i="1173" s="1"/>
  <c r="AU514" i="1173"/>
  <c r="I341" i="1183" l="1"/>
  <c r="AS341" i="1183" s="1"/>
  <c r="AU341" i="1183"/>
  <c r="Q341" i="1183"/>
  <c r="AX341" i="1183" s="1"/>
  <c r="AV341" i="1183"/>
  <c r="AW341" i="1183"/>
  <c r="AJ342" i="1183"/>
  <c r="O342" i="1183"/>
  <c r="K342" i="1183"/>
  <c r="N342" i="1183"/>
  <c r="J342" i="1183"/>
  <c r="AT342" i="1183" s="1"/>
  <c r="P342" i="1183"/>
  <c r="L342" i="1183"/>
  <c r="Y342" i="1183"/>
  <c r="AR341" i="1183"/>
  <c r="AT515" i="1173"/>
  <c r="Y516" i="1173"/>
  <c r="AR515" i="1173"/>
  <c r="AX515" i="1173"/>
  <c r="AS515" i="1173"/>
  <c r="AJ516" i="1173"/>
  <c r="O516" i="1173"/>
  <c r="Q516" i="1173" s="1"/>
  <c r="L516" i="1173"/>
  <c r="K516" i="1173"/>
  <c r="I516" i="1173" s="1"/>
  <c r="J516" i="1173"/>
  <c r="N516" i="1173"/>
  <c r="P516" i="1173"/>
  <c r="AV515" i="1173"/>
  <c r="AW515" i="1173"/>
  <c r="AU515" i="1173"/>
  <c r="AV342" i="1183" l="1"/>
  <c r="AW342" i="1183"/>
  <c r="Q342" i="1183"/>
  <c r="AX342" i="1183" s="1"/>
  <c r="AJ343" i="1183"/>
  <c r="L343" i="1183"/>
  <c r="J343" i="1183"/>
  <c r="P343" i="1183"/>
  <c r="AR342" i="1183"/>
  <c r="N343" i="1183"/>
  <c r="O343" i="1183"/>
  <c r="K343" i="1183"/>
  <c r="Y343" i="1183"/>
  <c r="AU342" i="1183"/>
  <c r="I342" i="1183"/>
  <c r="AS342" i="1183" s="1"/>
  <c r="AT516" i="1173"/>
  <c r="AW516" i="1173"/>
  <c r="Y517" i="1173"/>
  <c r="AR516" i="1173"/>
  <c r="AS516" i="1173"/>
  <c r="AV516" i="1173"/>
  <c r="AJ517" i="1173"/>
  <c r="J517" i="1173"/>
  <c r="K517" i="1173"/>
  <c r="I517" i="1173" s="1"/>
  <c r="O517" i="1173"/>
  <c r="Q517" i="1173" s="1"/>
  <c r="P517" i="1173"/>
  <c r="N517" i="1173"/>
  <c r="L517" i="1173"/>
  <c r="AX516" i="1173"/>
  <c r="AU516" i="1173"/>
  <c r="Q343" i="1183" l="1"/>
  <c r="AX343" i="1183" s="1"/>
  <c r="AV343" i="1183"/>
  <c r="AW343" i="1183"/>
  <c r="I343" i="1183"/>
  <c r="AS343" i="1183" s="1"/>
  <c r="AU343" i="1183"/>
  <c r="N344" i="1183"/>
  <c r="K344" i="1183"/>
  <c r="AJ344" i="1183"/>
  <c r="AR343" i="1183"/>
  <c r="J344" i="1183"/>
  <c r="AT344" i="1183" s="1"/>
  <c r="O344" i="1183"/>
  <c r="L344" i="1183"/>
  <c r="P344" i="1183"/>
  <c r="Y344" i="1183"/>
  <c r="AT343" i="1183"/>
  <c r="AS517" i="1173"/>
  <c r="Y518" i="1173"/>
  <c r="AR517" i="1173"/>
  <c r="AX517" i="1173"/>
  <c r="AT517" i="1173"/>
  <c r="AU517" i="1173"/>
  <c r="AW517" i="1173"/>
  <c r="AJ518" i="1173"/>
  <c r="K518" i="1173"/>
  <c r="I518" i="1173" s="1"/>
  <c r="J518" i="1173"/>
  <c r="L518" i="1173"/>
  <c r="P518" i="1173"/>
  <c r="O518" i="1173"/>
  <c r="Q518" i="1173" s="1"/>
  <c r="N518" i="1173"/>
  <c r="AV517" i="1173"/>
  <c r="I344" i="1183" l="1"/>
  <c r="AS344" i="1183" s="1"/>
  <c r="AU344" i="1183"/>
  <c r="K345" i="1183"/>
  <c r="L345" i="1183"/>
  <c r="P345" i="1183"/>
  <c r="AJ345" i="1183"/>
  <c r="J345" i="1183"/>
  <c r="AT345" i="1183" s="1"/>
  <c r="N345" i="1183"/>
  <c r="AR344" i="1183"/>
  <c r="O345" i="1183"/>
  <c r="Y345" i="1183"/>
  <c r="Q344" i="1183"/>
  <c r="AX344" i="1183" s="1"/>
  <c r="AV344" i="1183"/>
  <c r="AW344" i="1183"/>
  <c r="AT518" i="1173"/>
  <c r="Y519" i="1173"/>
  <c r="AR518" i="1173"/>
  <c r="AW518" i="1173"/>
  <c r="AX518" i="1173"/>
  <c r="AU518" i="1173"/>
  <c r="AS518" i="1173"/>
  <c r="AV518" i="1173"/>
  <c r="AJ519" i="1173"/>
  <c r="L519" i="1173"/>
  <c r="K519" i="1173"/>
  <c r="I519" i="1173" s="1"/>
  <c r="N519" i="1173"/>
  <c r="J519" i="1173"/>
  <c r="P519" i="1173"/>
  <c r="O519" i="1173"/>
  <c r="Q519" i="1173" s="1"/>
  <c r="O346" i="1183" l="1"/>
  <c r="L346" i="1183"/>
  <c r="AR345" i="1183"/>
  <c r="AJ346" i="1183"/>
  <c r="J346" i="1183"/>
  <c r="Y346" i="1183"/>
  <c r="K346" i="1183"/>
  <c r="N346" i="1183"/>
  <c r="P346" i="1183"/>
  <c r="AX345" i="1183"/>
  <c r="I345" i="1183"/>
  <c r="AS345" i="1183" s="1"/>
  <c r="AU345" i="1183"/>
  <c r="AW345" i="1183"/>
  <c r="Q345" i="1183"/>
  <c r="AV345" i="1183"/>
  <c r="AT519" i="1173"/>
  <c r="Y520" i="1173"/>
  <c r="AR519" i="1173"/>
  <c r="AX519" i="1173"/>
  <c r="AS519" i="1173"/>
  <c r="AU519" i="1173"/>
  <c r="AW519" i="1173"/>
  <c r="AV519" i="1173"/>
  <c r="L520" i="1173"/>
  <c r="N520" i="1173"/>
  <c r="AJ520" i="1173"/>
  <c r="J520" i="1173"/>
  <c r="P520" i="1173"/>
  <c r="K520" i="1173"/>
  <c r="I520" i="1173" s="1"/>
  <c r="O520" i="1173"/>
  <c r="Q520" i="1173" s="1"/>
  <c r="I346" i="1183" l="1"/>
  <c r="AS346" i="1183" s="1"/>
  <c r="AU346" i="1183"/>
  <c r="AT346" i="1183"/>
  <c r="J347" i="1183"/>
  <c r="AJ347" i="1183"/>
  <c r="AR346" i="1183"/>
  <c r="L347" i="1183"/>
  <c r="P347" i="1183"/>
  <c r="N347" i="1183"/>
  <c r="O347" i="1183"/>
  <c r="K347" i="1183"/>
  <c r="Y347" i="1183"/>
  <c r="AW346" i="1183"/>
  <c r="AV346" i="1183"/>
  <c r="Q346" i="1183"/>
  <c r="AX346" i="1183" s="1"/>
  <c r="Y521" i="1173"/>
  <c r="AR520" i="1173"/>
  <c r="AT520" i="1173"/>
  <c r="AV520" i="1173"/>
  <c r="AW520" i="1173"/>
  <c r="AX520" i="1173"/>
  <c r="AJ521" i="1173"/>
  <c r="K521" i="1173"/>
  <c r="I521" i="1173" s="1"/>
  <c r="L521" i="1173"/>
  <c r="O521" i="1173"/>
  <c r="Q521" i="1173" s="1"/>
  <c r="N521" i="1173"/>
  <c r="J521" i="1173"/>
  <c r="P521" i="1173"/>
  <c r="AS520" i="1173"/>
  <c r="AU520" i="1173"/>
  <c r="N348" i="1183" l="1"/>
  <c r="P348" i="1183"/>
  <c r="J348" i="1183"/>
  <c r="O348" i="1183"/>
  <c r="AR347" i="1183"/>
  <c r="AJ348" i="1183"/>
  <c r="K348" i="1183"/>
  <c r="L348" i="1183"/>
  <c r="Y348" i="1183"/>
  <c r="AV347" i="1183"/>
  <c r="Q347" i="1183"/>
  <c r="AX347" i="1183" s="1"/>
  <c r="AW347" i="1183"/>
  <c r="AT347" i="1183"/>
  <c r="I347" i="1183"/>
  <c r="AS347" i="1183" s="1"/>
  <c r="AU347" i="1183"/>
  <c r="AX521" i="1173"/>
  <c r="AT521" i="1173"/>
  <c r="Y522" i="1173"/>
  <c r="AR521" i="1173"/>
  <c r="AU521" i="1173"/>
  <c r="AJ522" i="1173"/>
  <c r="N522" i="1173"/>
  <c r="K522" i="1173"/>
  <c r="I522" i="1173" s="1"/>
  <c r="J522" i="1173"/>
  <c r="O522" i="1173"/>
  <c r="Q522" i="1173" s="1"/>
  <c r="P522" i="1173"/>
  <c r="L522" i="1173"/>
  <c r="AS521" i="1173"/>
  <c r="AV521" i="1173"/>
  <c r="AW521" i="1173"/>
  <c r="AW348" i="1183" l="1"/>
  <c r="Q348" i="1183"/>
  <c r="AV348" i="1183"/>
  <c r="I348" i="1183"/>
  <c r="AS348" i="1183" s="1"/>
  <c r="AU348" i="1183"/>
  <c r="AT348" i="1183"/>
  <c r="AX348" i="1183"/>
  <c r="AR348" i="1183"/>
  <c r="AJ349" i="1183"/>
  <c r="P349" i="1183"/>
  <c r="L349" i="1183"/>
  <c r="K349" i="1183"/>
  <c r="J349" i="1183"/>
  <c r="N349" i="1183"/>
  <c r="O349" i="1183"/>
  <c r="Y349" i="1183"/>
  <c r="AT522" i="1173"/>
  <c r="Y523" i="1173"/>
  <c r="AR522" i="1173"/>
  <c r="AX522" i="1173"/>
  <c r="AV522" i="1173"/>
  <c r="AS522" i="1173"/>
  <c r="AU522" i="1173"/>
  <c r="AJ523" i="1173"/>
  <c r="L523" i="1173"/>
  <c r="J523" i="1173"/>
  <c r="O523" i="1173"/>
  <c r="Q523" i="1173" s="1"/>
  <c r="K523" i="1173"/>
  <c r="I523" i="1173" s="1"/>
  <c r="P523" i="1173"/>
  <c r="N523" i="1173"/>
  <c r="AW522" i="1173"/>
  <c r="AU349" i="1183" l="1"/>
  <c r="I349" i="1183"/>
  <c r="AS349" i="1183" s="1"/>
  <c r="O350" i="1183"/>
  <c r="K350" i="1183"/>
  <c r="AJ350" i="1183"/>
  <c r="N350" i="1183"/>
  <c r="J350" i="1183"/>
  <c r="AT350" i="1183" s="1"/>
  <c r="L350" i="1183"/>
  <c r="Y350" i="1183"/>
  <c r="P350" i="1183"/>
  <c r="AR349" i="1183"/>
  <c r="AV349" i="1183"/>
  <c r="Q349" i="1183"/>
  <c r="AX349" i="1183" s="1"/>
  <c r="AW349" i="1183"/>
  <c r="AT349" i="1183"/>
  <c r="AS523" i="1173"/>
  <c r="Y524" i="1173"/>
  <c r="AR523" i="1173"/>
  <c r="AX523" i="1173"/>
  <c r="AT523" i="1173"/>
  <c r="AW523" i="1173"/>
  <c r="AJ524" i="1173"/>
  <c r="N524" i="1173"/>
  <c r="L524" i="1173"/>
  <c r="K524" i="1173"/>
  <c r="I524" i="1173" s="1"/>
  <c r="J524" i="1173"/>
  <c r="P524" i="1173"/>
  <c r="O524" i="1173"/>
  <c r="Q524" i="1173" s="1"/>
  <c r="AV523" i="1173"/>
  <c r="AU523" i="1173"/>
  <c r="I350" i="1183" l="1"/>
  <c r="AS350" i="1183" s="1"/>
  <c r="AU350" i="1183"/>
  <c r="AV350" i="1183"/>
  <c r="Q350" i="1183"/>
  <c r="AX350" i="1183" s="1"/>
  <c r="AW350" i="1183"/>
  <c r="P351" i="1183"/>
  <c r="AJ351" i="1183"/>
  <c r="O351" i="1183"/>
  <c r="AR350" i="1183"/>
  <c r="J351" i="1183"/>
  <c r="N351" i="1183"/>
  <c r="K351" i="1183"/>
  <c r="L351" i="1183"/>
  <c r="Y351" i="1183"/>
  <c r="AT524" i="1173"/>
  <c r="Y525" i="1173"/>
  <c r="AR524" i="1173"/>
  <c r="AS524" i="1173"/>
  <c r="AX524" i="1173"/>
  <c r="AU524" i="1173"/>
  <c r="AJ525" i="1173"/>
  <c r="K525" i="1173"/>
  <c r="I525" i="1173" s="1"/>
  <c r="J525" i="1173"/>
  <c r="P525" i="1173"/>
  <c r="N525" i="1173"/>
  <c r="O525" i="1173"/>
  <c r="Q525" i="1173" s="1"/>
  <c r="L525" i="1173"/>
  <c r="AV524" i="1173"/>
  <c r="AW524" i="1173"/>
  <c r="AT351" i="1183" l="1"/>
  <c r="L352" i="1183"/>
  <c r="J352" i="1183"/>
  <c r="Y352" i="1183"/>
  <c r="K352" i="1183"/>
  <c r="AJ352" i="1183"/>
  <c r="O352" i="1183"/>
  <c r="AR351" i="1183"/>
  <c r="P352" i="1183"/>
  <c r="N352" i="1183"/>
  <c r="I351" i="1183"/>
  <c r="AS351" i="1183" s="1"/>
  <c r="AU351" i="1183"/>
  <c r="AW351" i="1183"/>
  <c r="Q351" i="1183"/>
  <c r="AX351" i="1183" s="1"/>
  <c r="AV351" i="1183"/>
  <c r="AT525" i="1173"/>
  <c r="Y526" i="1173"/>
  <c r="AR525" i="1173"/>
  <c r="AS525" i="1173"/>
  <c r="AX525" i="1173"/>
  <c r="AJ526" i="1173"/>
  <c r="N526" i="1173"/>
  <c r="J526" i="1173"/>
  <c r="K526" i="1173"/>
  <c r="I526" i="1173" s="1"/>
  <c r="AS526" i="1173" s="1"/>
  <c r="O526" i="1173"/>
  <c r="Q526" i="1173" s="1"/>
  <c r="L526" i="1173"/>
  <c r="P526" i="1173"/>
  <c r="AV525" i="1173"/>
  <c r="AW525" i="1173"/>
  <c r="AU525" i="1173"/>
  <c r="AW352" i="1183" l="1"/>
  <c r="AV352" i="1183"/>
  <c r="Q352" i="1183"/>
  <c r="AX352" i="1183" s="1"/>
  <c r="AT352" i="1183"/>
  <c r="AR352" i="1183"/>
  <c r="AJ353" i="1183"/>
  <c r="L353" i="1183"/>
  <c r="K353" i="1183"/>
  <c r="O353" i="1183"/>
  <c r="J353" i="1183"/>
  <c r="AT353" i="1183" s="1"/>
  <c r="P353" i="1183"/>
  <c r="N353" i="1183"/>
  <c r="Y353" i="1183"/>
  <c r="I352" i="1183"/>
  <c r="AS352" i="1183" s="1"/>
  <c r="AU352" i="1183"/>
  <c r="AX526" i="1173"/>
  <c r="Y527" i="1173"/>
  <c r="AR526" i="1173"/>
  <c r="AV526" i="1173"/>
  <c r="AW526" i="1173"/>
  <c r="AJ527" i="1173"/>
  <c r="P527" i="1173"/>
  <c r="L527" i="1173"/>
  <c r="O527" i="1173"/>
  <c r="Q527" i="1173" s="1"/>
  <c r="N527" i="1173"/>
  <c r="K527" i="1173"/>
  <c r="I527" i="1173" s="1"/>
  <c r="J527" i="1173"/>
  <c r="AT527" i="1173" s="1"/>
  <c r="AT526" i="1173"/>
  <c r="AU526" i="1173"/>
  <c r="AW353" i="1183" l="1"/>
  <c r="AV353" i="1183"/>
  <c r="Q353" i="1183"/>
  <c r="AX353" i="1183" s="1"/>
  <c r="AU353" i="1183"/>
  <c r="I353" i="1183"/>
  <c r="AS353" i="1183" s="1"/>
  <c r="AJ354" i="1183"/>
  <c r="N354" i="1183"/>
  <c r="P354" i="1183"/>
  <c r="K354" i="1183"/>
  <c r="Y354" i="1183"/>
  <c r="O354" i="1183"/>
  <c r="L354" i="1183"/>
  <c r="J354" i="1183"/>
  <c r="AR353" i="1183"/>
  <c r="AX527" i="1173"/>
  <c r="Y528" i="1173"/>
  <c r="AR527" i="1173"/>
  <c r="AS527" i="1173"/>
  <c r="AJ528" i="1173"/>
  <c r="O528" i="1173"/>
  <c r="Q528" i="1173" s="1"/>
  <c r="N528" i="1173"/>
  <c r="P528" i="1173"/>
  <c r="K528" i="1173"/>
  <c r="I528" i="1173" s="1"/>
  <c r="J528" i="1173"/>
  <c r="AT528" i="1173" s="1"/>
  <c r="L528" i="1173"/>
  <c r="AV527" i="1173"/>
  <c r="AU527" i="1173"/>
  <c r="AW527" i="1173"/>
  <c r="P355" i="1183" l="1"/>
  <c r="J355" i="1183"/>
  <c r="O355" i="1183"/>
  <c r="L355" i="1183"/>
  <c r="AJ355" i="1183"/>
  <c r="K355" i="1183"/>
  <c r="AR354" i="1183"/>
  <c r="N355" i="1183"/>
  <c r="Y355" i="1183"/>
  <c r="AW354" i="1183"/>
  <c r="AV354" i="1183"/>
  <c r="Q354" i="1183"/>
  <c r="AX354" i="1183" s="1"/>
  <c r="AT354" i="1183"/>
  <c r="I354" i="1183"/>
  <c r="AS354" i="1183" s="1"/>
  <c r="AU354" i="1183"/>
  <c r="AW528" i="1173"/>
  <c r="Y529" i="1173"/>
  <c r="AR528" i="1173"/>
  <c r="AS528" i="1173"/>
  <c r="AX528" i="1173"/>
  <c r="AV528" i="1173"/>
  <c r="AU528" i="1173"/>
  <c r="AJ529" i="1173"/>
  <c r="O529" i="1173"/>
  <c r="Q529" i="1173" s="1"/>
  <c r="N529" i="1173"/>
  <c r="L529" i="1173"/>
  <c r="J529" i="1173"/>
  <c r="P529" i="1173"/>
  <c r="K529" i="1173"/>
  <c r="I529" i="1173" s="1"/>
  <c r="P356" i="1183" l="1"/>
  <c r="L356" i="1183"/>
  <c r="K356" i="1183"/>
  <c r="N356" i="1183"/>
  <c r="AR355" i="1183"/>
  <c r="O356" i="1183"/>
  <c r="AJ356" i="1183"/>
  <c r="J356" i="1183"/>
  <c r="AT356" i="1183" s="1"/>
  <c r="Y356" i="1183"/>
  <c r="Q355" i="1183"/>
  <c r="AX355" i="1183" s="1"/>
  <c r="AV355" i="1183"/>
  <c r="AW355" i="1183"/>
  <c r="AT355" i="1183"/>
  <c r="I355" i="1183"/>
  <c r="AS355" i="1183" s="1"/>
  <c r="AU355" i="1183"/>
  <c r="AS529" i="1173"/>
  <c r="AX529" i="1173"/>
  <c r="Y530" i="1173"/>
  <c r="AR529" i="1173"/>
  <c r="AT529" i="1173"/>
  <c r="AV529" i="1173"/>
  <c r="AU529" i="1173"/>
  <c r="AW529" i="1173"/>
  <c r="AJ530" i="1173"/>
  <c r="P530" i="1173"/>
  <c r="O530" i="1173"/>
  <c r="Q530" i="1173" s="1"/>
  <c r="N530" i="1173"/>
  <c r="L530" i="1173"/>
  <c r="K530" i="1173"/>
  <c r="I530" i="1173" s="1"/>
  <c r="J530" i="1173"/>
  <c r="AT530" i="1173" s="1"/>
  <c r="O357" i="1183" l="1"/>
  <c r="P357" i="1183"/>
  <c r="N357" i="1183"/>
  <c r="J357" i="1183"/>
  <c r="L357" i="1183"/>
  <c r="K357" i="1183"/>
  <c r="AR356" i="1183"/>
  <c r="AJ357" i="1183"/>
  <c r="Y357" i="1183"/>
  <c r="AU356" i="1183"/>
  <c r="I356" i="1183"/>
  <c r="AS356" i="1183" s="1"/>
  <c r="AW356" i="1183"/>
  <c r="Q356" i="1183"/>
  <c r="AV356" i="1183"/>
  <c r="AX356" i="1183"/>
  <c r="Y531" i="1173"/>
  <c r="AR530" i="1173"/>
  <c r="AS530" i="1173"/>
  <c r="AX530" i="1173"/>
  <c r="AW530" i="1173"/>
  <c r="AJ531" i="1173"/>
  <c r="J531" i="1173"/>
  <c r="P531" i="1173"/>
  <c r="N531" i="1173"/>
  <c r="O531" i="1173"/>
  <c r="Q531" i="1173" s="1"/>
  <c r="L531" i="1173"/>
  <c r="K531" i="1173"/>
  <c r="I531" i="1173" s="1"/>
  <c r="AU530" i="1173"/>
  <c r="AV530" i="1173"/>
  <c r="AJ358" i="1183" l="1"/>
  <c r="L358" i="1183"/>
  <c r="K358" i="1183"/>
  <c r="P358" i="1183"/>
  <c r="J358" i="1183"/>
  <c r="AT358" i="1183" s="1"/>
  <c r="O358" i="1183"/>
  <c r="N358" i="1183"/>
  <c r="AR357" i="1183"/>
  <c r="Y358" i="1183"/>
  <c r="AT357" i="1183"/>
  <c r="I357" i="1183"/>
  <c r="AS357" i="1183" s="1"/>
  <c r="AU357" i="1183"/>
  <c r="Q357" i="1183"/>
  <c r="AX357" i="1183" s="1"/>
  <c r="AW357" i="1183"/>
  <c r="AV357" i="1183"/>
  <c r="Y532" i="1173"/>
  <c r="AR531" i="1173"/>
  <c r="AS531" i="1173"/>
  <c r="AT531" i="1173"/>
  <c r="AX531" i="1173"/>
  <c r="AW531" i="1173"/>
  <c r="J532" i="1173"/>
  <c r="N532" i="1173"/>
  <c r="K532" i="1173"/>
  <c r="I532" i="1173" s="1"/>
  <c r="AS532" i="1173" s="1"/>
  <c r="AJ532" i="1173"/>
  <c r="P532" i="1173"/>
  <c r="L532" i="1173"/>
  <c r="O532" i="1173"/>
  <c r="Q532" i="1173" s="1"/>
  <c r="AV531" i="1173"/>
  <c r="AU531" i="1173"/>
  <c r="AU358" i="1183" l="1"/>
  <c r="I358" i="1183"/>
  <c r="AS358" i="1183" s="1"/>
  <c r="Q358" i="1183"/>
  <c r="AX358" i="1183" s="1"/>
  <c r="AW358" i="1183"/>
  <c r="AV358" i="1183"/>
  <c r="K359" i="1183"/>
  <c r="J359" i="1183"/>
  <c r="AT359" i="1183" s="1"/>
  <c r="AJ359" i="1183"/>
  <c r="L359" i="1183"/>
  <c r="AR358" i="1183"/>
  <c r="P359" i="1183"/>
  <c r="N359" i="1183"/>
  <c r="O359" i="1183"/>
  <c r="Y359" i="1183"/>
  <c r="Y533" i="1173"/>
  <c r="AR532" i="1173"/>
  <c r="AX532" i="1173"/>
  <c r="AU532" i="1173"/>
  <c r="AW532" i="1173"/>
  <c r="AJ533" i="1173"/>
  <c r="L533" i="1173"/>
  <c r="K533" i="1173"/>
  <c r="I533" i="1173" s="1"/>
  <c r="J533" i="1173"/>
  <c r="AT533" i="1173" s="1"/>
  <c r="P533" i="1173"/>
  <c r="O533" i="1173"/>
  <c r="Q533" i="1173" s="1"/>
  <c r="N533" i="1173"/>
  <c r="AT532" i="1173"/>
  <c r="AV532" i="1173"/>
  <c r="I359" i="1183" l="1"/>
  <c r="AS359" i="1183" s="1"/>
  <c r="AU359" i="1183"/>
  <c r="P360" i="1183"/>
  <c r="L360" i="1183"/>
  <c r="K360" i="1183"/>
  <c r="N360" i="1183"/>
  <c r="O360" i="1183"/>
  <c r="AJ360" i="1183"/>
  <c r="J360" i="1183"/>
  <c r="AT360" i="1183" s="1"/>
  <c r="AR359" i="1183"/>
  <c r="Y360" i="1183"/>
  <c r="Q359" i="1183"/>
  <c r="AX359" i="1183" s="1"/>
  <c r="AV359" i="1183"/>
  <c r="AW359" i="1183"/>
  <c r="Y534" i="1173"/>
  <c r="AR533" i="1173"/>
  <c r="AS533" i="1173"/>
  <c r="AX533" i="1173"/>
  <c r="AU533" i="1173"/>
  <c r="N534" i="1173"/>
  <c r="AJ534" i="1173"/>
  <c r="O534" i="1173"/>
  <c r="Q534" i="1173" s="1"/>
  <c r="K534" i="1173"/>
  <c r="I534" i="1173" s="1"/>
  <c r="P534" i="1173"/>
  <c r="J534" i="1173"/>
  <c r="L534" i="1173"/>
  <c r="AV533" i="1173"/>
  <c r="AW533" i="1173"/>
  <c r="AW360" i="1183" l="1"/>
  <c r="Q360" i="1183"/>
  <c r="AV360" i="1183"/>
  <c r="AX360" i="1183"/>
  <c r="N361" i="1183"/>
  <c r="AR360" i="1183"/>
  <c r="AJ361" i="1183"/>
  <c r="L361" i="1183"/>
  <c r="K361" i="1183"/>
  <c r="Y361" i="1183"/>
  <c r="J361" i="1183"/>
  <c r="AT361" i="1183" s="1"/>
  <c r="O361" i="1183"/>
  <c r="P361" i="1183"/>
  <c r="AU360" i="1183"/>
  <c r="I360" i="1183"/>
  <c r="AS360" i="1183" s="1"/>
  <c r="AT534" i="1173"/>
  <c r="Y535" i="1173"/>
  <c r="AR534" i="1173"/>
  <c r="AX534" i="1173"/>
  <c r="AS534" i="1173"/>
  <c r="AW534" i="1173"/>
  <c r="AV534" i="1173"/>
  <c r="AJ535" i="1173"/>
  <c r="J535" i="1173"/>
  <c r="K535" i="1173"/>
  <c r="I535" i="1173" s="1"/>
  <c r="P535" i="1173"/>
  <c r="O535" i="1173"/>
  <c r="Q535" i="1173" s="1"/>
  <c r="N535" i="1173"/>
  <c r="L535" i="1173"/>
  <c r="AU534" i="1173"/>
  <c r="AR361" i="1183" l="1"/>
  <c r="L362" i="1183"/>
  <c r="P362" i="1183"/>
  <c r="N362" i="1183"/>
  <c r="O362" i="1183"/>
  <c r="J362" i="1183"/>
  <c r="AJ362" i="1183"/>
  <c r="K362" i="1183"/>
  <c r="Y362" i="1183"/>
  <c r="Q361" i="1183"/>
  <c r="AX361" i="1183" s="1"/>
  <c r="AW361" i="1183"/>
  <c r="AV361" i="1183"/>
  <c r="I361" i="1183"/>
  <c r="AS361" i="1183" s="1"/>
  <c r="AU361" i="1183"/>
  <c r="AS535" i="1173"/>
  <c r="Y536" i="1173"/>
  <c r="AR535" i="1173"/>
  <c r="AT535" i="1173"/>
  <c r="AX535" i="1173"/>
  <c r="AU535" i="1173"/>
  <c r="AW535" i="1173"/>
  <c r="AJ536" i="1173"/>
  <c r="P536" i="1173"/>
  <c r="O536" i="1173"/>
  <c r="Q536" i="1173" s="1"/>
  <c r="N536" i="1173"/>
  <c r="L536" i="1173"/>
  <c r="K536" i="1173"/>
  <c r="I536" i="1173" s="1"/>
  <c r="J536" i="1173"/>
  <c r="AV535" i="1173"/>
  <c r="K363" i="1183" l="1"/>
  <c r="N363" i="1183"/>
  <c r="L363" i="1183"/>
  <c r="O363" i="1183"/>
  <c r="AR362" i="1183"/>
  <c r="J363" i="1183"/>
  <c r="AT363" i="1183" s="1"/>
  <c r="P363" i="1183"/>
  <c r="AJ363" i="1183"/>
  <c r="Y363" i="1183"/>
  <c r="AT362" i="1183"/>
  <c r="I362" i="1183"/>
  <c r="AS362" i="1183" s="1"/>
  <c r="AU362" i="1183"/>
  <c r="Q362" i="1183"/>
  <c r="AX362" i="1183" s="1"/>
  <c r="AV362" i="1183"/>
  <c r="AW362" i="1183"/>
  <c r="AT536" i="1173"/>
  <c r="Y537" i="1173"/>
  <c r="AR536" i="1173"/>
  <c r="AS536" i="1173"/>
  <c r="AV536" i="1173"/>
  <c r="AX536" i="1173"/>
  <c r="AJ537" i="1173"/>
  <c r="N537" i="1173"/>
  <c r="O537" i="1173"/>
  <c r="Q537" i="1173" s="1"/>
  <c r="L537" i="1173"/>
  <c r="K537" i="1173"/>
  <c r="I537" i="1173" s="1"/>
  <c r="J537" i="1173"/>
  <c r="P537" i="1173"/>
  <c r="AW536" i="1173"/>
  <c r="AU536" i="1173"/>
  <c r="J364" i="1183" l="1"/>
  <c r="P364" i="1183"/>
  <c r="L364" i="1183"/>
  <c r="K364" i="1183"/>
  <c r="AR363" i="1183"/>
  <c r="AJ364" i="1183"/>
  <c r="O364" i="1183"/>
  <c r="N364" i="1183"/>
  <c r="Y364" i="1183"/>
  <c r="Q363" i="1183"/>
  <c r="AX363" i="1183" s="1"/>
  <c r="AV363" i="1183"/>
  <c r="AW363" i="1183"/>
  <c r="AU363" i="1183"/>
  <c r="I363" i="1183"/>
  <c r="AS363" i="1183" s="1"/>
  <c r="AX537" i="1173"/>
  <c r="AT537" i="1173"/>
  <c r="Y538" i="1173"/>
  <c r="AR537" i="1173"/>
  <c r="AV537" i="1173"/>
  <c r="N538" i="1173"/>
  <c r="J538" i="1173"/>
  <c r="AJ538" i="1173"/>
  <c r="K538" i="1173"/>
  <c r="I538" i="1173" s="1"/>
  <c r="O538" i="1173"/>
  <c r="Q538" i="1173" s="1"/>
  <c r="L538" i="1173"/>
  <c r="P538" i="1173"/>
  <c r="AU537" i="1173"/>
  <c r="AW537" i="1173"/>
  <c r="AS537" i="1173"/>
  <c r="K365" i="1183" l="1"/>
  <c r="AJ365" i="1183"/>
  <c r="J365" i="1183"/>
  <c r="AT365" i="1183" s="1"/>
  <c r="AR364" i="1183"/>
  <c r="O365" i="1183"/>
  <c r="L365" i="1183"/>
  <c r="P365" i="1183"/>
  <c r="N365" i="1183"/>
  <c r="Y365" i="1183"/>
  <c r="Q364" i="1183"/>
  <c r="AX364" i="1183" s="1"/>
  <c r="AW364" i="1183"/>
  <c r="AV364" i="1183"/>
  <c r="AU364" i="1183"/>
  <c r="I364" i="1183"/>
  <c r="AS364" i="1183" s="1"/>
  <c r="AT364" i="1183"/>
  <c r="AS538" i="1173"/>
  <c r="Y539" i="1173"/>
  <c r="AR538" i="1173"/>
  <c r="AX538" i="1173"/>
  <c r="AT538" i="1173"/>
  <c r="AV538" i="1173"/>
  <c r="AJ539" i="1173"/>
  <c r="P539" i="1173"/>
  <c r="O539" i="1173"/>
  <c r="Q539" i="1173" s="1"/>
  <c r="N539" i="1173"/>
  <c r="L539" i="1173"/>
  <c r="K539" i="1173"/>
  <c r="I539" i="1173" s="1"/>
  <c r="J539" i="1173"/>
  <c r="AW538" i="1173"/>
  <c r="AU538" i="1173"/>
  <c r="Q365" i="1183" l="1"/>
  <c r="AX365" i="1183" s="1"/>
  <c r="AV365" i="1183"/>
  <c r="AW365" i="1183"/>
  <c r="L366" i="1183"/>
  <c r="N366" i="1183"/>
  <c r="K366" i="1183"/>
  <c r="AR365" i="1183"/>
  <c r="AJ366" i="1183"/>
  <c r="J366" i="1183"/>
  <c r="AT366" i="1183" s="1"/>
  <c r="O366" i="1183"/>
  <c r="P366" i="1183"/>
  <c r="Y366" i="1183"/>
  <c r="AU365" i="1183"/>
  <c r="I365" i="1183"/>
  <c r="AS365" i="1183" s="1"/>
  <c r="Y540" i="1173"/>
  <c r="AR539" i="1173"/>
  <c r="AS539" i="1173"/>
  <c r="AT539" i="1173"/>
  <c r="AX539" i="1173"/>
  <c r="AW539" i="1173"/>
  <c r="AV539" i="1173"/>
  <c r="N540" i="1173"/>
  <c r="AJ540" i="1173"/>
  <c r="O540" i="1173"/>
  <c r="Q540" i="1173" s="1"/>
  <c r="L540" i="1173"/>
  <c r="P540" i="1173"/>
  <c r="J540" i="1173"/>
  <c r="K540" i="1173"/>
  <c r="I540" i="1173" s="1"/>
  <c r="AU539" i="1173"/>
  <c r="AV366" i="1183" l="1"/>
  <c r="Q366" i="1183"/>
  <c r="AX366" i="1183" s="1"/>
  <c r="AW366" i="1183"/>
  <c r="I366" i="1183"/>
  <c r="AS366" i="1183" s="1"/>
  <c r="AU366" i="1183"/>
  <c r="AJ367" i="1183"/>
  <c r="L367" i="1183"/>
  <c r="K367" i="1183"/>
  <c r="P367" i="1183"/>
  <c r="O367" i="1183"/>
  <c r="AR366" i="1183"/>
  <c r="N367" i="1183"/>
  <c r="J367" i="1183"/>
  <c r="Y367" i="1183"/>
  <c r="AX540" i="1173"/>
  <c r="AS540" i="1173"/>
  <c r="Y541" i="1173"/>
  <c r="AR540" i="1173"/>
  <c r="AT540" i="1173"/>
  <c r="AV540" i="1173"/>
  <c r="AU540" i="1173"/>
  <c r="AJ541" i="1173"/>
  <c r="K541" i="1173"/>
  <c r="I541" i="1173" s="1"/>
  <c r="P541" i="1173"/>
  <c r="O541" i="1173"/>
  <c r="Q541" i="1173" s="1"/>
  <c r="N541" i="1173"/>
  <c r="L541" i="1173"/>
  <c r="J541" i="1173"/>
  <c r="AW540" i="1173"/>
  <c r="Q367" i="1183" l="1"/>
  <c r="AX367" i="1183" s="1"/>
  <c r="AV367" i="1183"/>
  <c r="AW367" i="1183"/>
  <c r="I367" i="1183"/>
  <c r="AS367" i="1183" s="1"/>
  <c r="AU367" i="1183"/>
  <c r="AT367" i="1183"/>
  <c r="N368" i="1183"/>
  <c r="P368" i="1183"/>
  <c r="AR367" i="1183"/>
  <c r="O368" i="1183"/>
  <c r="K368" i="1183"/>
  <c r="L368" i="1183"/>
  <c r="J368" i="1183"/>
  <c r="AJ368" i="1183"/>
  <c r="Y368" i="1183"/>
  <c r="AT541" i="1173"/>
  <c r="Y542" i="1173"/>
  <c r="AR541" i="1173"/>
  <c r="AS541" i="1173"/>
  <c r="AX541" i="1173"/>
  <c r="AV541" i="1173"/>
  <c r="AU541" i="1173"/>
  <c r="AJ542" i="1173"/>
  <c r="J542" i="1173"/>
  <c r="P542" i="1173"/>
  <c r="O542" i="1173"/>
  <c r="Q542" i="1173" s="1"/>
  <c r="N542" i="1173"/>
  <c r="L542" i="1173"/>
  <c r="K542" i="1173"/>
  <c r="I542" i="1173" s="1"/>
  <c r="AW541" i="1173"/>
  <c r="I368" i="1183" l="1"/>
  <c r="AS368" i="1183" s="1"/>
  <c r="AU368" i="1183"/>
  <c r="P369" i="1183"/>
  <c r="O369" i="1183"/>
  <c r="K369" i="1183"/>
  <c r="N369" i="1183"/>
  <c r="AJ369" i="1183"/>
  <c r="L369" i="1183"/>
  <c r="J369" i="1183"/>
  <c r="AT369" i="1183" s="1"/>
  <c r="AR368" i="1183"/>
  <c r="Y369" i="1183"/>
  <c r="Q368" i="1183"/>
  <c r="AX368" i="1183" s="1"/>
  <c r="AV368" i="1183"/>
  <c r="AW368" i="1183"/>
  <c r="AT368" i="1183"/>
  <c r="Y543" i="1173"/>
  <c r="AR542" i="1173"/>
  <c r="AS542" i="1173"/>
  <c r="AX542" i="1173"/>
  <c r="AJ543" i="1173"/>
  <c r="P543" i="1173"/>
  <c r="N543" i="1173"/>
  <c r="O543" i="1173"/>
  <c r="Q543" i="1173" s="1"/>
  <c r="AX543" i="1173" s="1"/>
  <c r="L543" i="1173"/>
  <c r="K543" i="1173"/>
  <c r="I543" i="1173" s="1"/>
  <c r="J543" i="1173"/>
  <c r="AW542" i="1173"/>
  <c r="AT542" i="1173"/>
  <c r="AV542" i="1173"/>
  <c r="AU542" i="1173"/>
  <c r="I369" i="1183" l="1"/>
  <c r="AS369" i="1183" s="1"/>
  <c r="AU369" i="1183"/>
  <c r="AW369" i="1183"/>
  <c r="Q369" i="1183"/>
  <c r="AV369" i="1183"/>
  <c r="O370" i="1183"/>
  <c r="AR369" i="1183"/>
  <c r="K370" i="1183"/>
  <c r="L370" i="1183"/>
  <c r="P370" i="1183"/>
  <c r="J370" i="1183"/>
  <c r="AT370" i="1183" s="1"/>
  <c r="AJ370" i="1183"/>
  <c r="N370" i="1183"/>
  <c r="Y370" i="1183"/>
  <c r="AX369" i="1183"/>
  <c r="Y544" i="1173"/>
  <c r="AR543" i="1173"/>
  <c r="AT543" i="1173"/>
  <c r="AS543" i="1173"/>
  <c r="AW543" i="1173"/>
  <c r="AV543" i="1173"/>
  <c r="AU543" i="1173"/>
  <c r="N544" i="1173"/>
  <c r="J544" i="1173"/>
  <c r="AJ544" i="1173"/>
  <c r="K544" i="1173"/>
  <c r="I544" i="1173" s="1"/>
  <c r="O544" i="1173"/>
  <c r="Q544" i="1173" s="1"/>
  <c r="P544" i="1173"/>
  <c r="L544" i="1173"/>
  <c r="AU370" i="1183" l="1"/>
  <c r="I370" i="1183"/>
  <c r="AS370" i="1183" s="1"/>
  <c r="AV370" i="1183"/>
  <c r="AW370" i="1183"/>
  <c r="Q370" i="1183"/>
  <c r="AX370" i="1183" s="1"/>
  <c r="K371" i="1183"/>
  <c r="J371" i="1183"/>
  <c r="AT371" i="1183" s="1"/>
  <c r="Y371" i="1183"/>
  <c r="AR370" i="1183"/>
  <c r="P371" i="1183"/>
  <c r="AJ371" i="1183"/>
  <c r="O371" i="1183"/>
  <c r="L371" i="1183"/>
  <c r="N371" i="1183"/>
  <c r="AS544" i="1173"/>
  <c r="Y545" i="1173"/>
  <c r="AR544" i="1173"/>
  <c r="AX544" i="1173"/>
  <c r="AV544" i="1173"/>
  <c r="AJ545" i="1173"/>
  <c r="O545" i="1173"/>
  <c r="Q545" i="1173" s="1"/>
  <c r="N545" i="1173"/>
  <c r="L545" i="1173"/>
  <c r="K545" i="1173"/>
  <c r="I545" i="1173" s="1"/>
  <c r="J545" i="1173"/>
  <c r="P545" i="1173"/>
  <c r="AU544" i="1173"/>
  <c r="AT544" i="1173"/>
  <c r="AW544" i="1173"/>
  <c r="Q371" i="1183" l="1"/>
  <c r="AX371" i="1183" s="1"/>
  <c r="AV371" i="1183"/>
  <c r="AW371" i="1183"/>
  <c r="AU371" i="1183"/>
  <c r="I371" i="1183"/>
  <c r="AS371" i="1183" s="1"/>
  <c r="K372" i="1183"/>
  <c r="P372" i="1183"/>
  <c r="J372" i="1183"/>
  <c r="AT372" i="1183" s="1"/>
  <c r="AR371" i="1183"/>
  <c r="N372" i="1183"/>
  <c r="O372" i="1183"/>
  <c r="L372" i="1183"/>
  <c r="AJ372" i="1183"/>
  <c r="Y372" i="1183"/>
  <c r="AX545" i="1173"/>
  <c r="Y546" i="1173"/>
  <c r="AR545" i="1173"/>
  <c r="AT545" i="1173"/>
  <c r="AV545" i="1173"/>
  <c r="N546" i="1173"/>
  <c r="AJ546" i="1173"/>
  <c r="O546" i="1173"/>
  <c r="Q546" i="1173" s="1"/>
  <c r="P546" i="1173"/>
  <c r="L546" i="1173"/>
  <c r="K546" i="1173"/>
  <c r="I546" i="1173" s="1"/>
  <c r="J546" i="1173"/>
  <c r="AW545" i="1173"/>
  <c r="AU545" i="1173"/>
  <c r="AS545" i="1173"/>
  <c r="AU372" i="1183" l="1"/>
  <c r="I372" i="1183"/>
  <c r="AS372" i="1183" s="1"/>
  <c r="AW372" i="1183"/>
  <c r="AV372" i="1183"/>
  <c r="Q372" i="1183"/>
  <c r="AX372" i="1183" s="1"/>
  <c r="K373" i="1183"/>
  <c r="L373" i="1183"/>
  <c r="J373" i="1183"/>
  <c r="AT373" i="1183" s="1"/>
  <c r="P373" i="1183"/>
  <c r="O373" i="1183"/>
  <c r="AJ373" i="1183"/>
  <c r="N373" i="1183"/>
  <c r="AR372" i="1183"/>
  <c r="Y373" i="1183"/>
  <c r="AT546" i="1173"/>
  <c r="Y547" i="1173"/>
  <c r="AR546" i="1173"/>
  <c r="AX546" i="1173"/>
  <c r="AS546" i="1173"/>
  <c r="AJ547" i="1173"/>
  <c r="P547" i="1173"/>
  <c r="O547" i="1173"/>
  <c r="Q547" i="1173" s="1"/>
  <c r="N547" i="1173"/>
  <c r="L547" i="1173"/>
  <c r="J547" i="1173"/>
  <c r="K547" i="1173"/>
  <c r="I547" i="1173" s="1"/>
  <c r="AU546" i="1173"/>
  <c r="AW546" i="1173"/>
  <c r="AV546" i="1173"/>
  <c r="AV373" i="1183" l="1"/>
  <c r="Q373" i="1183"/>
  <c r="AW373" i="1183"/>
  <c r="AX373" i="1183"/>
  <c r="K374" i="1183"/>
  <c r="AR373" i="1183"/>
  <c r="AJ374" i="1183"/>
  <c r="J374" i="1183"/>
  <c r="AT374" i="1183" s="1"/>
  <c r="O374" i="1183"/>
  <c r="L374" i="1183"/>
  <c r="P374" i="1183"/>
  <c r="N374" i="1183"/>
  <c r="Y374" i="1183"/>
  <c r="AU373" i="1183"/>
  <c r="I373" i="1183"/>
  <c r="AS373" i="1183" s="1"/>
  <c r="AS547" i="1173"/>
  <c r="Y548" i="1173"/>
  <c r="AR547" i="1173"/>
  <c r="AT547" i="1173"/>
  <c r="AW547" i="1173"/>
  <c r="AX547" i="1173"/>
  <c r="AV547" i="1173"/>
  <c r="AJ548" i="1173"/>
  <c r="J548" i="1173"/>
  <c r="P548" i="1173"/>
  <c r="O548" i="1173"/>
  <c r="Q548" i="1173" s="1"/>
  <c r="N548" i="1173"/>
  <c r="L548" i="1173"/>
  <c r="K548" i="1173"/>
  <c r="I548" i="1173" s="1"/>
  <c r="AU547" i="1173"/>
  <c r="AW374" i="1183" l="1"/>
  <c r="AV374" i="1183"/>
  <c r="Q374" i="1183"/>
  <c r="AU374" i="1183"/>
  <c r="I374" i="1183"/>
  <c r="AS374" i="1183" s="1"/>
  <c r="AX374" i="1183"/>
  <c r="N375" i="1183"/>
  <c r="O375" i="1183"/>
  <c r="AR374" i="1183"/>
  <c r="P375" i="1183"/>
  <c r="L375" i="1183"/>
  <c r="K375" i="1183"/>
  <c r="J375" i="1183"/>
  <c r="AJ375" i="1183"/>
  <c r="Y375" i="1183"/>
  <c r="AX548" i="1173"/>
  <c r="Y549" i="1173"/>
  <c r="AR548" i="1173"/>
  <c r="AS548" i="1173"/>
  <c r="AU548" i="1173"/>
  <c r="AJ549" i="1173"/>
  <c r="K549" i="1173"/>
  <c r="I549" i="1173" s="1"/>
  <c r="J549" i="1173"/>
  <c r="AT549" i="1173" s="1"/>
  <c r="P549" i="1173"/>
  <c r="N549" i="1173"/>
  <c r="O549" i="1173"/>
  <c r="Q549" i="1173" s="1"/>
  <c r="L549" i="1173"/>
  <c r="AT548" i="1173"/>
  <c r="AW548" i="1173"/>
  <c r="AV548" i="1173"/>
  <c r="I375" i="1183" l="1"/>
  <c r="AS375" i="1183" s="1"/>
  <c r="AU375" i="1183"/>
  <c r="AW375" i="1183"/>
  <c r="AV375" i="1183"/>
  <c r="Q375" i="1183"/>
  <c r="AX375" i="1183" s="1"/>
  <c r="P376" i="1183"/>
  <c r="L376" i="1183"/>
  <c r="N376" i="1183"/>
  <c r="K376" i="1183"/>
  <c r="AJ376" i="1183"/>
  <c r="O376" i="1183"/>
  <c r="J376" i="1183"/>
  <c r="AT376" i="1183" s="1"/>
  <c r="AR375" i="1183"/>
  <c r="Y376" i="1183"/>
  <c r="AT375" i="1183"/>
  <c r="Y550" i="1173"/>
  <c r="AR549" i="1173"/>
  <c r="AS549" i="1173"/>
  <c r="AU549" i="1173"/>
  <c r="AX549" i="1173"/>
  <c r="N550" i="1173"/>
  <c r="J550" i="1173"/>
  <c r="AJ550" i="1173"/>
  <c r="K550" i="1173"/>
  <c r="I550" i="1173" s="1"/>
  <c r="AS550" i="1173" s="1"/>
  <c r="P550" i="1173"/>
  <c r="L550" i="1173"/>
  <c r="O550" i="1173"/>
  <c r="Q550" i="1173" s="1"/>
  <c r="AV549" i="1173"/>
  <c r="AW549" i="1173"/>
  <c r="AV376" i="1183" l="1"/>
  <c r="Q376" i="1183"/>
  <c r="AX376" i="1183" s="1"/>
  <c r="AW376" i="1183"/>
  <c r="AJ377" i="1183"/>
  <c r="J377" i="1183"/>
  <c r="AT377" i="1183" s="1"/>
  <c r="K377" i="1183"/>
  <c r="N377" i="1183"/>
  <c r="L377" i="1183"/>
  <c r="O377" i="1183"/>
  <c r="P377" i="1183"/>
  <c r="AR376" i="1183"/>
  <c r="Y377" i="1183"/>
  <c r="I376" i="1183"/>
  <c r="AS376" i="1183" s="1"/>
  <c r="AU376" i="1183"/>
  <c r="Y551" i="1173"/>
  <c r="AR550" i="1173"/>
  <c r="AX550" i="1173"/>
  <c r="AU550" i="1173"/>
  <c r="AJ551" i="1173"/>
  <c r="J551" i="1173"/>
  <c r="P551" i="1173"/>
  <c r="O551" i="1173"/>
  <c r="Q551" i="1173" s="1"/>
  <c r="N551" i="1173"/>
  <c r="L551" i="1173"/>
  <c r="K551" i="1173"/>
  <c r="I551" i="1173" s="1"/>
  <c r="AW550" i="1173"/>
  <c r="AT550" i="1173"/>
  <c r="AV550" i="1173"/>
  <c r="AU377" i="1183" l="1"/>
  <c r="I377" i="1183"/>
  <c r="AS377" i="1183" s="1"/>
  <c r="J378" i="1183"/>
  <c r="O378" i="1183"/>
  <c r="P378" i="1183"/>
  <c r="AR377" i="1183"/>
  <c r="N378" i="1183"/>
  <c r="AJ378" i="1183"/>
  <c r="L378" i="1183"/>
  <c r="K378" i="1183"/>
  <c r="Y378" i="1183"/>
  <c r="AV377" i="1183"/>
  <c r="Q377" i="1183"/>
  <c r="AX377" i="1183" s="1"/>
  <c r="AW377" i="1183"/>
  <c r="AX551" i="1173"/>
  <c r="AS551" i="1173"/>
  <c r="Y552" i="1173"/>
  <c r="AR551" i="1173"/>
  <c r="AV551" i="1173"/>
  <c r="AW551" i="1173"/>
  <c r="N552" i="1173"/>
  <c r="AJ552" i="1173"/>
  <c r="O552" i="1173"/>
  <c r="Q552" i="1173" s="1"/>
  <c r="K552" i="1173"/>
  <c r="I552" i="1173" s="1"/>
  <c r="L552" i="1173"/>
  <c r="P552" i="1173"/>
  <c r="J552" i="1173"/>
  <c r="AU551" i="1173"/>
  <c r="AT551" i="1173"/>
  <c r="AU378" i="1183" l="1"/>
  <c r="I378" i="1183"/>
  <c r="AS378" i="1183" s="1"/>
  <c r="Q378" i="1183"/>
  <c r="AX378" i="1183" s="1"/>
  <c r="AW378" i="1183"/>
  <c r="AV378" i="1183"/>
  <c r="AT378" i="1183"/>
  <c r="L379" i="1183"/>
  <c r="AR378" i="1183"/>
  <c r="AJ379" i="1183"/>
  <c r="K379" i="1183"/>
  <c r="O379" i="1183"/>
  <c r="J379" i="1183"/>
  <c r="AT379" i="1183" s="1"/>
  <c r="P379" i="1183"/>
  <c r="N379" i="1183"/>
  <c r="Y379" i="1183"/>
  <c r="Y553" i="1173"/>
  <c r="AR552" i="1173"/>
  <c r="AT552" i="1173"/>
  <c r="AX552" i="1173"/>
  <c r="AS552" i="1173"/>
  <c r="AW552" i="1173"/>
  <c r="AV552" i="1173"/>
  <c r="AU552" i="1173"/>
  <c r="AJ553" i="1173"/>
  <c r="P553" i="1173"/>
  <c r="O553" i="1173"/>
  <c r="Q553" i="1173" s="1"/>
  <c r="N553" i="1173"/>
  <c r="L553" i="1173"/>
  <c r="J553" i="1173"/>
  <c r="K553" i="1173"/>
  <c r="I553" i="1173" s="1"/>
  <c r="AS553" i="1173" s="1"/>
  <c r="AU379" i="1183" l="1"/>
  <c r="I379" i="1183"/>
  <c r="AS379" i="1183" s="1"/>
  <c r="Q379" i="1183"/>
  <c r="AV379" i="1183"/>
  <c r="AW379" i="1183"/>
  <c r="AR379" i="1183"/>
  <c r="O380" i="1183"/>
  <c r="P380" i="1183"/>
  <c r="K380" i="1183"/>
  <c r="AJ380" i="1183"/>
  <c r="J380" i="1183"/>
  <c r="AT380" i="1183" s="1"/>
  <c r="L380" i="1183"/>
  <c r="N380" i="1183"/>
  <c r="Y380" i="1183"/>
  <c r="AX379" i="1183"/>
  <c r="Y554" i="1173"/>
  <c r="AR553" i="1173"/>
  <c r="AX553" i="1173"/>
  <c r="AV553" i="1173"/>
  <c r="AJ554" i="1173"/>
  <c r="J554" i="1173"/>
  <c r="P554" i="1173"/>
  <c r="O554" i="1173"/>
  <c r="Q554" i="1173" s="1"/>
  <c r="N554" i="1173"/>
  <c r="L554" i="1173"/>
  <c r="K554" i="1173"/>
  <c r="I554" i="1173" s="1"/>
  <c r="AT553" i="1173"/>
  <c r="AU553" i="1173"/>
  <c r="AW553" i="1173"/>
  <c r="AV380" i="1183" l="1"/>
  <c r="AW380" i="1183"/>
  <c r="Q380" i="1183"/>
  <c r="AX380" i="1183" s="1"/>
  <c r="N381" i="1183"/>
  <c r="O381" i="1183"/>
  <c r="L381" i="1183"/>
  <c r="P381" i="1183"/>
  <c r="AR380" i="1183"/>
  <c r="AJ381" i="1183"/>
  <c r="K381" i="1183"/>
  <c r="J381" i="1183"/>
  <c r="AT381" i="1183" s="1"/>
  <c r="Y381" i="1183"/>
  <c r="I380" i="1183"/>
  <c r="AS380" i="1183" s="1"/>
  <c r="AU380" i="1183"/>
  <c r="AS554" i="1173"/>
  <c r="Y555" i="1173"/>
  <c r="AR554" i="1173"/>
  <c r="AX554" i="1173"/>
  <c r="AW554" i="1173"/>
  <c r="AV554" i="1173"/>
  <c r="AJ555" i="1173"/>
  <c r="L555" i="1173"/>
  <c r="K555" i="1173"/>
  <c r="I555" i="1173" s="1"/>
  <c r="J555" i="1173"/>
  <c r="P555" i="1173"/>
  <c r="N555" i="1173"/>
  <c r="O555" i="1173"/>
  <c r="Q555" i="1173" s="1"/>
  <c r="AT554" i="1173"/>
  <c r="AU554" i="1173"/>
  <c r="I381" i="1183" l="1"/>
  <c r="AS381" i="1183" s="1"/>
  <c r="AU381" i="1183"/>
  <c r="AW381" i="1183"/>
  <c r="AV381" i="1183"/>
  <c r="Q381" i="1183"/>
  <c r="AX381" i="1183"/>
  <c r="AR381" i="1183"/>
  <c r="N382" i="1183"/>
  <c r="J382" i="1183"/>
  <c r="AT382" i="1183" s="1"/>
  <c r="Y382" i="1183"/>
  <c r="AJ382" i="1183"/>
  <c r="L382" i="1183"/>
  <c r="K382" i="1183"/>
  <c r="O382" i="1183"/>
  <c r="P382" i="1183"/>
  <c r="Y556" i="1173"/>
  <c r="AR555" i="1173"/>
  <c r="AT555" i="1173"/>
  <c r="AX555" i="1173"/>
  <c r="AS555" i="1173"/>
  <c r="N556" i="1173"/>
  <c r="J556" i="1173"/>
  <c r="AJ556" i="1173"/>
  <c r="K556" i="1173"/>
  <c r="I556" i="1173" s="1"/>
  <c r="AS556" i="1173" s="1"/>
  <c r="P556" i="1173"/>
  <c r="O556" i="1173"/>
  <c r="Q556" i="1173" s="1"/>
  <c r="L556" i="1173"/>
  <c r="AV555" i="1173"/>
  <c r="AW555" i="1173"/>
  <c r="AU555" i="1173"/>
  <c r="Q382" i="1183" l="1"/>
  <c r="AX382" i="1183" s="1"/>
  <c r="AW382" i="1183"/>
  <c r="AV382" i="1183"/>
  <c r="AR382" i="1183"/>
  <c r="L383" i="1183"/>
  <c r="N383" i="1183"/>
  <c r="P383" i="1183"/>
  <c r="AJ383" i="1183"/>
  <c r="J383" i="1183"/>
  <c r="AT383" i="1183" s="1"/>
  <c r="K383" i="1183"/>
  <c r="O383" i="1183"/>
  <c r="Y383" i="1183"/>
  <c r="I382" i="1183"/>
  <c r="AS382" i="1183" s="1"/>
  <c r="AU382" i="1183"/>
  <c r="Y557" i="1173"/>
  <c r="AR556" i="1173"/>
  <c r="AX556" i="1173"/>
  <c r="AJ557" i="1173"/>
  <c r="L557" i="1173"/>
  <c r="K557" i="1173"/>
  <c r="I557" i="1173" s="1"/>
  <c r="J557" i="1173"/>
  <c r="AT557" i="1173" s="1"/>
  <c r="P557" i="1173"/>
  <c r="O557" i="1173"/>
  <c r="Q557" i="1173" s="1"/>
  <c r="N557" i="1173"/>
  <c r="AU556" i="1173"/>
  <c r="AV556" i="1173"/>
  <c r="AW556" i="1173"/>
  <c r="AT556" i="1173"/>
  <c r="Q383" i="1183" l="1"/>
  <c r="AX383" i="1183" s="1"/>
  <c r="AW383" i="1183"/>
  <c r="AV383" i="1183"/>
  <c r="AU383" i="1183"/>
  <c r="I383" i="1183"/>
  <c r="AS383" i="1183" s="1"/>
  <c r="AR383" i="1183"/>
  <c r="L384" i="1183"/>
  <c r="N384" i="1183"/>
  <c r="P384" i="1183"/>
  <c r="J384" i="1183"/>
  <c r="AT384" i="1183" s="1"/>
  <c r="AJ384" i="1183"/>
  <c r="O384" i="1183"/>
  <c r="K384" i="1183"/>
  <c r="Y384" i="1183"/>
  <c r="Y558" i="1173"/>
  <c r="AR557" i="1173"/>
  <c r="AS557" i="1173"/>
  <c r="AX557" i="1173"/>
  <c r="AU557" i="1173"/>
  <c r="N558" i="1173"/>
  <c r="AJ558" i="1173"/>
  <c r="O558" i="1173"/>
  <c r="Q558" i="1173" s="1"/>
  <c r="P558" i="1173"/>
  <c r="L558" i="1173"/>
  <c r="J558" i="1173"/>
  <c r="K558" i="1173"/>
  <c r="I558" i="1173" s="1"/>
  <c r="AS558" i="1173" s="1"/>
  <c r="AV557" i="1173"/>
  <c r="AW557" i="1173"/>
  <c r="Q384" i="1183" l="1"/>
  <c r="AX384" i="1183" s="1"/>
  <c r="AV384" i="1183"/>
  <c r="AW384" i="1183"/>
  <c r="AJ385" i="1183"/>
  <c r="J385" i="1183"/>
  <c r="P385" i="1183"/>
  <c r="K385" i="1183"/>
  <c r="Y385" i="1183"/>
  <c r="L385" i="1183"/>
  <c r="N385" i="1183"/>
  <c r="O385" i="1183"/>
  <c r="AR384" i="1183"/>
  <c r="I384" i="1183"/>
  <c r="AS384" i="1183" s="1"/>
  <c r="AU384" i="1183"/>
  <c r="Y559" i="1173"/>
  <c r="AR558" i="1173"/>
  <c r="AT558" i="1173"/>
  <c r="AW558" i="1173"/>
  <c r="AX558" i="1173"/>
  <c r="AJ559" i="1173"/>
  <c r="L559" i="1173"/>
  <c r="J559" i="1173"/>
  <c r="K559" i="1173"/>
  <c r="I559" i="1173" s="1"/>
  <c r="P559" i="1173"/>
  <c r="O559" i="1173"/>
  <c r="Q559" i="1173" s="1"/>
  <c r="N559" i="1173"/>
  <c r="AU558" i="1173"/>
  <c r="AV558" i="1173"/>
  <c r="Q385" i="1183" l="1"/>
  <c r="AV385" i="1183"/>
  <c r="AW385" i="1183"/>
  <c r="AT385" i="1183"/>
  <c r="L386" i="1183"/>
  <c r="O386" i="1183"/>
  <c r="P386" i="1183"/>
  <c r="Y386" i="1183"/>
  <c r="K386" i="1183"/>
  <c r="J386" i="1183"/>
  <c r="AT386" i="1183" s="1"/>
  <c r="AR385" i="1183"/>
  <c r="AJ386" i="1183"/>
  <c r="N386" i="1183"/>
  <c r="AU385" i="1183"/>
  <c r="I385" i="1183"/>
  <c r="AS385" i="1183" s="1"/>
  <c r="AX385" i="1183"/>
  <c r="AS559" i="1173"/>
  <c r="Y560" i="1173"/>
  <c r="AR559" i="1173"/>
  <c r="AT559" i="1173"/>
  <c r="AX559" i="1173"/>
  <c r="AW559" i="1173"/>
  <c r="AU559" i="1173"/>
  <c r="AJ560" i="1173"/>
  <c r="P560" i="1173"/>
  <c r="O560" i="1173"/>
  <c r="Q560" i="1173" s="1"/>
  <c r="N560" i="1173"/>
  <c r="L560" i="1173"/>
  <c r="K560" i="1173"/>
  <c r="I560" i="1173" s="1"/>
  <c r="J560" i="1173"/>
  <c r="AV559" i="1173"/>
  <c r="AW386" i="1183" l="1"/>
  <c r="AV386" i="1183"/>
  <c r="Q386" i="1183"/>
  <c r="AX386" i="1183" s="1"/>
  <c r="P387" i="1183"/>
  <c r="O387" i="1183"/>
  <c r="K387" i="1183"/>
  <c r="AR386" i="1183"/>
  <c r="N387" i="1183"/>
  <c r="AJ387" i="1183"/>
  <c r="Y387" i="1183"/>
  <c r="J387" i="1183"/>
  <c r="AT387" i="1183" s="1"/>
  <c r="L387" i="1183"/>
  <c r="AU386" i="1183"/>
  <c r="I386" i="1183"/>
  <c r="AS386" i="1183" s="1"/>
  <c r="AT560" i="1173"/>
  <c r="Y561" i="1173"/>
  <c r="AR560" i="1173"/>
  <c r="AS560" i="1173"/>
  <c r="AX560" i="1173"/>
  <c r="AV560" i="1173"/>
  <c r="AJ561" i="1173"/>
  <c r="K561" i="1173"/>
  <c r="I561" i="1173" s="1"/>
  <c r="J561" i="1173"/>
  <c r="AT561" i="1173" s="1"/>
  <c r="P561" i="1173"/>
  <c r="N561" i="1173"/>
  <c r="O561" i="1173"/>
  <c r="Q561" i="1173" s="1"/>
  <c r="L561" i="1173"/>
  <c r="AU560" i="1173"/>
  <c r="AW560" i="1173"/>
  <c r="Q387" i="1183" l="1"/>
  <c r="AX387" i="1183" s="1"/>
  <c r="AW387" i="1183"/>
  <c r="AV387" i="1183"/>
  <c r="L388" i="1183"/>
  <c r="N388" i="1183"/>
  <c r="J388" i="1183"/>
  <c r="Y388" i="1183"/>
  <c r="AJ388" i="1183"/>
  <c r="P388" i="1183"/>
  <c r="AR387" i="1183"/>
  <c r="K388" i="1183"/>
  <c r="O388" i="1183"/>
  <c r="AU387" i="1183"/>
  <c r="I387" i="1183"/>
  <c r="AS387" i="1183" s="1"/>
  <c r="Y562" i="1173"/>
  <c r="AR561" i="1173"/>
  <c r="AS561" i="1173"/>
  <c r="AX561" i="1173"/>
  <c r="AU561" i="1173"/>
  <c r="N562" i="1173"/>
  <c r="AJ562" i="1173"/>
  <c r="K562" i="1173"/>
  <c r="I562" i="1173" s="1"/>
  <c r="O562" i="1173"/>
  <c r="Q562" i="1173" s="1"/>
  <c r="L562" i="1173"/>
  <c r="J562" i="1173"/>
  <c r="P562" i="1173"/>
  <c r="AW561" i="1173"/>
  <c r="AV561" i="1173"/>
  <c r="AU388" i="1183" l="1"/>
  <c r="I388" i="1183"/>
  <c r="AS388" i="1183" s="1"/>
  <c r="Q388" i="1183"/>
  <c r="AX388" i="1183" s="1"/>
  <c r="AV388" i="1183"/>
  <c r="AW388" i="1183"/>
  <c r="AJ389" i="1183"/>
  <c r="J389" i="1183"/>
  <c r="AT389" i="1183" s="1"/>
  <c r="L389" i="1183"/>
  <c r="N389" i="1183"/>
  <c r="AR388" i="1183"/>
  <c r="O389" i="1183"/>
  <c r="K389" i="1183"/>
  <c r="P389" i="1183"/>
  <c r="Y389" i="1183"/>
  <c r="AT388" i="1183"/>
  <c r="AX562" i="1173"/>
  <c r="AT562" i="1173"/>
  <c r="Y563" i="1173"/>
  <c r="AR562" i="1173"/>
  <c r="AJ563" i="1173"/>
  <c r="L563" i="1173"/>
  <c r="K563" i="1173"/>
  <c r="I563" i="1173" s="1"/>
  <c r="J563" i="1173"/>
  <c r="P563" i="1173"/>
  <c r="O563" i="1173"/>
  <c r="Q563" i="1173" s="1"/>
  <c r="N563" i="1173"/>
  <c r="AV562" i="1173"/>
  <c r="AW562" i="1173"/>
  <c r="AS562" i="1173"/>
  <c r="AU562" i="1173"/>
  <c r="AW389" i="1183" l="1"/>
  <c r="AV389" i="1183"/>
  <c r="Q389" i="1183"/>
  <c r="AX389" i="1183" s="1"/>
  <c r="AR389" i="1183"/>
  <c r="AJ390" i="1183"/>
  <c r="L390" i="1183"/>
  <c r="J390" i="1183"/>
  <c r="O390" i="1183"/>
  <c r="P390" i="1183"/>
  <c r="K390" i="1183"/>
  <c r="N390" i="1183"/>
  <c r="Y390" i="1183"/>
  <c r="I389" i="1183"/>
  <c r="AS389" i="1183" s="1"/>
  <c r="AU389" i="1183"/>
  <c r="AT563" i="1173"/>
  <c r="Y564" i="1173"/>
  <c r="AR563" i="1173"/>
  <c r="AV563" i="1173"/>
  <c r="AW563" i="1173"/>
  <c r="AX563" i="1173"/>
  <c r="AS563" i="1173"/>
  <c r="N564" i="1173"/>
  <c r="AJ564" i="1173"/>
  <c r="O564" i="1173"/>
  <c r="Q564" i="1173" s="1"/>
  <c r="K564" i="1173"/>
  <c r="I564" i="1173" s="1"/>
  <c r="L564" i="1173"/>
  <c r="P564" i="1173"/>
  <c r="J564" i="1173"/>
  <c r="AU563" i="1173"/>
  <c r="P391" i="1183" l="1"/>
  <c r="AR390" i="1183"/>
  <c r="L391" i="1183"/>
  <c r="N391" i="1183"/>
  <c r="Y391" i="1183"/>
  <c r="AJ391" i="1183"/>
  <c r="O391" i="1183"/>
  <c r="K391" i="1183"/>
  <c r="J391" i="1183"/>
  <c r="AT391" i="1183" s="1"/>
  <c r="AV390" i="1183"/>
  <c r="Q390" i="1183"/>
  <c r="AX390" i="1183" s="1"/>
  <c r="AW390" i="1183"/>
  <c r="AU390" i="1183"/>
  <c r="I390" i="1183"/>
  <c r="AS390" i="1183" s="1"/>
  <c r="AT390" i="1183"/>
  <c r="AT564" i="1173"/>
  <c r="AX564" i="1173"/>
  <c r="Y565" i="1173"/>
  <c r="AR564" i="1173"/>
  <c r="AS564" i="1173"/>
  <c r="AU564" i="1173"/>
  <c r="AW564" i="1173"/>
  <c r="AJ565" i="1173"/>
  <c r="N565" i="1173"/>
  <c r="L565" i="1173"/>
  <c r="J565" i="1173"/>
  <c r="K565" i="1173"/>
  <c r="I565" i="1173" s="1"/>
  <c r="P565" i="1173"/>
  <c r="O565" i="1173"/>
  <c r="Q565" i="1173" s="1"/>
  <c r="AV564" i="1173"/>
  <c r="I391" i="1183" l="1"/>
  <c r="AS391" i="1183" s="1"/>
  <c r="AU391" i="1183"/>
  <c r="AV391" i="1183"/>
  <c r="Q391" i="1183"/>
  <c r="AX391" i="1183" s="1"/>
  <c r="AW391" i="1183"/>
  <c r="AR391" i="1183"/>
  <c r="L392" i="1183"/>
  <c r="AJ392" i="1183"/>
  <c r="O392" i="1183"/>
  <c r="K392" i="1183"/>
  <c r="P392" i="1183"/>
  <c r="J392" i="1183"/>
  <c r="AT392" i="1183" s="1"/>
  <c r="N392" i="1183"/>
  <c r="Y392" i="1183"/>
  <c r="Y566" i="1173"/>
  <c r="AR565" i="1173"/>
  <c r="AS565" i="1173"/>
  <c r="AX565" i="1173"/>
  <c r="AT565" i="1173"/>
  <c r="AJ566" i="1173"/>
  <c r="J566" i="1173"/>
  <c r="P566" i="1173"/>
  <c r="O566" i="1173"/>
  <c r="Q566" i="1173" s="1"/>
  <c r="N566" i="1173"/>
  <c r="L566" i="1173"/>
  <c r="K566" i="1173"/>
  <c r="I566" i="1173" s="1"/>
  <c r="AV565" i="1173"/>
  <c r="AW565" i="1173"/>
  <c r="AU565" i="1173"/>
  <c r="Q392" i="1183" l="1"/>
  <c r="AX392" i="1183" s="1"/>
  <c r="AW392" i="1183"/>
  <c r="AV392" i="1183"/>
  <c r="N393" i="1183"/>
  <c r="AJ393" i="1183"/>
  <c r="J393" i="1183"/>
  <c r="O393" i="1183"/>
  <c r="AR392" i="1183"/>
  <c r="K393" i="1183"/>
  <c r="L393" i="1183"/>
  <c r="P393" i="1183"/>
  <c r="Y393" i="1183"/>
  <c r="I392" i="1183"/>
  <c r="AS392" i="1183" s="1"/>
  <c r="AU392" i="1183"/>
  <c r="AS566" i="1173"/>
  <c r="Y567" i="1173"/>
  <c r="AR566" i="1173"/>
  <c r="AX566" i="1173"/>
  <c r="AJ567" i="1173"/>
  <c r="K567" i="1173"/>
  <c r="I567" i="1173" s="1"/>
  <c r="J567" i="1173"/>
  <c r="P567" i="1173"/>
  <c r="N567" i="1173"/>
  <c r="O567" i="1173"/>
  <c r="Q567" i="1173" s="1"/>
  <c r="L567" i="1173"/>
  <c r="AT566" i="1173"/>
  <c r="AU566" i="1173"/>
  <c r="AV566" i="1173"/>
  <c r="AW566" i="1173"/>
  <c r="I393" i="1183" l="1"/>
  <c r="AS393" i="1183" s="1"/>
  <c r="AU393" i="1183"/>
  <c r="Q393" i="1183"/>
  <c r="AX393" i="1183" s="1"/>
  <c r="AV393" i="1183"/>
  <c r="AW393" i="1183"/>
  <c r="AT393" i="1183"/>
  <c r="L394" i="1183"/>
  <c r="P394" i="1183"/>
  <c r="AR393" i="1183"/>
  <c r="J394" i="1183"/>
  <c r="AT394" i="1183" s="1"/>
  <c r="Y394" i="1183"/>
  <c r="O394" i="1183"/>
  <c r="K394" i="1183"/>
  <c r="N394" i="1183"/>
  <c r="AJ394" i="1183"/>
  <c r="AT567" i="1173"/>
  <c r="Y568" i="1173"/>
  <c r="AR567" i="1173"/>
  <c r="AU567" i="1173"/>
  <c r="AS567" i="1173"/>
  <c r="AX567" i="1173"/>
  <c r="AV567" i="1173"/>
  <c r="N568" i="1173"/>
  <c r="J568" i="1173"/>
  <c r="AJ568" i="1173"/>
  <c r="K568" i="1173"/>
  <c r="I568" i="1173" s="1"/>
  <c r="P568" i="1173"/>
  <c r="O568" i="1173"/>
  <c r="Q568" i="1173" s="1"/>
  <c r="L568" i="1173"/>
  <c r="AW567" i="1173"/>
  <c r="L395" i="1183" l="1"/>
  <c r="AJ395" i="1183"/>
  <c r="P395" i="1183"/>
  <c r="N395" i="1183"/>
  <c r="K395" i="1183"/>
  <c r="O395" i="1183"/>
  <c r="J395" i="1183"/>
  <c r="AT395" i="1183" s="1"/>
  <c r="AR394" i="1183"/>
  <c r="Y395" i="1183"/>
  <c r="AV394" i="1183"/>
  <c r="Q394" i="1183"/>
  <c r="AX394" i="1183" s="1"/>
  <c r="AW394" i="1183"/>
  <c r="AU394" i="1183"/>
  <c r="I394" i="1183"/>
  <c r="AS394" i="1183" s="1"/>
  <c r="AS568" i="1173"/>
  <c r="Y569" i="1173"/>
  <c r="AR568" i="1173"/>
  <c r="AX568" i="1173"/>
  <c r="AT568" i="1173"/>
  <c r="AW568" i="1173"/>
  <c r="AU568" i="1173"/>
  <c r="AJ569" i="1173"/>
  <c r="O569" i="1173"/>
  <c r="Q569" i="1173" s="1"/>
  <c r="P569" i="1173"/>
  <c r="N569" i="1173"/>
  <c r="L569" i="1173"/>
  <c r="K569" i="1173"/>
  <c r="I569" i="1173" s="1"/>
  <c r="J569" i="1173"/>
  <c r="AV568" i="1173"/>
  <c r="L396" i="1183" l="1"/>
  <c r="K396" i="1183"/>
  <c r="AJ396" i="1183"/>
  <c r="J396" i="1183"/>
  <c r="AT396" i="1183" s="1"/>
  <c r="O396" i="1183"/>
  <c r="P396" i="1183"/>
  <c r="Y396" i="1183"/>
  <c r="N396" i="1183"/>
  <c r="AR395" i="1183"/>
  <c r="Q395" i="1183"/>
  <c r="AX395" i="1183" s="1"/>
  <c r="AW395" i="1183"/>
  <c r="AV395" i="1183"/>
  <c r="I395" i="1183"/>
  <c r="AS395" i="1183" s="1"/>
  <c r="AU395" i="1183"/>
  <c r="AT569" i="1173"/>
  <c r="Y570" i="1173"/>
  <c r="AR569" i="1173"/>
  <c r="AS569" i="1173"/>
  <c r="AX569" i="1173"/>
  <c r="AU569" i="1173"/>
  <c r="AJ570" i="1173"/>
  <c r="L570" i="1173"/>
  <c r="N570" i="1173"/>
  <c r="J570" i="1173"/>
  <c r="K570" i="1173"/>
  <c r="I570" i="1173" s="1"/>
  <c r="P570" i="1173"/>
  <c r="O570" i="1173"/>
  <c r="Q570" i="1173" s="1"/>
  <c r="AV569" i="1173"/>
  <c r="AW569" i="1173"/>
  <c r="I396" i="1183" l="1"/>
  <c r="AS396" i="1183" s="1"/>
  <c r="AU396" i="1183"/>
  <c r="J397" i="1183"/>
  <c r="K397" i="1183"/>
  <c r="AR396" i="1183"/>
  <c r="P397" i="1183"/>
  <c r="L397" i="1183"/>
  <c r="O397" i="1183"/>
  <c r="AJ397" i="1183"/>
  <c r="N397" i="1183"/>
  <c r="Y397" i="1183"/>
  <c r="AV396" i="1183"/>
  <c r="AW396" i="1183"/>
  <c r="Q396" i="1183"/>
  <c r="AX396" i="1183" s="1"/>
  <c r="AS570" i="1173"/>
  <c r="Y571" i="1173"/>
  <c r="AR570" i="1173"/>
  <c r="AT570" i="1173"/>
  <c r="AX570" i="1173"/>
  <c r="AJ571" i="1173"/>
  <c r="P571" i="1173"/>
  <c r="K571" i="1173"/>
  <c r="I571" i="1173" s="1"/>
  <c r="J571" i="1173"/>
  <c r="O571" i="1173"/>
  <c r="Q571" i="1173" s="1"/>
  <c r="N571" i="1173"/>
  <c r="L571" i="1173"/>
  <c r="AU570" i="1173"/>
  <c r="AV570" i="1173"/>
  <c r="AW570" i="1173"/>
  <c r="AU397" i="1183" l="1"/>
  <c r="I397" i="1183"/>
  <c r="AS397" i="1183" s="1"/>
  <c r="K398" i="1183"/>
  <c r="L398" i="1183"/>
  <c r="AJ398" i="1183"/>
  <c r="P398" i="1183"/>
  <c r="AR397" i="1183"/>
  <c r="O398" i="1183"/>
  <c r="J398" i="1183"/>
  <c r="AT398" i="1183" s="1"/>
  <c r="N398" i="1183"/>
  <c r="Y398" i="1183"/>
  <c r="AV397" i="1183"/>
  <c r="AW397" i="1183"/>
  <c r="Q397" i="1183"/>
  <c r="AX397" i="1183" s="1"/>
  <c r="AT397" i="1183"/>
  <c r="AX571" i="1173"/>
  <c r="AT571" i="1173"/>
  <c r="Y572" i="1173"/>
  <c r="AR571" i="1173"/>
  <c r="AS571" i="1173"/>
  <c r="AJ572" i="1173"/>
  <c r="L572" i="1173"/>
  <c r="P572" i="1173"/>
  <c r="K572" i="1173"/>
  <c r="I572" i="1173" s="1"/>
  <c r="N572" i="1173"/>
  <c r="J572" i="1173"/>
  <c r="O572" i="1173"/>
  <c r="Q572" i="1173" s="1"/>
  <c r="AW571" i="1173"/>
  <c r="AV571" i="1173"/>
  <c r="AU571" i="1173"/>
  <c r="AR398" i="1183" l="1"/>
  <c r="AJ399" i="1183"/>
  <c r="L399" i="1183"/>
  <c r="O399" i="1183"/>
  <c r="N399" i="1183"/>
  <c r="J399" i="1183"/>
  <c r="P399" i="1183"/>
  <c r="K399" i="1183"/>
  <c r="Y399" i="1183"/>
  <c r="AX398" i="1183"/>
  <c r="I398" i="1183"/>
  <c r="AS398" i="1183" s="1"/>
  <c r="AU398" i="1183"/>
  <c r="Q398" i="1183"/>
  <c r="AW398" i="1183"/>
  <c r="AV398" i="1183"/>
  <c r="AT572" i="1173"/>
  <c r="Y573" i="1173"/>
  <c r="AR572" i="1173"/>
  <c r="AX572" i="1173"/>
  <c r="AW572" i="1173"/>
  <c r="AV572" i="1173"/>
  <c r="AU572" i="1173"/>
  <c r="AJ573" i="1173"/>
  <c r="J573" i="1173"/>
  <c r="P573" i="1173"/>
  <c r="N573" i="1173"/>
  <c r="O573" i="1173"/>
  <c r="Q573" i="1173" s="1"/>
  <c r="K573" i="1173"/>
  <c r="I573" i="1173" s="1"/>
  <c r="L573" i="1173"/>
  <c r="AS572" i="1173"/>
  <c r="I399" i="1183" l="1"/>
  <c r="AS399" i="1183" s="1"/>
  <c r="AU399" i="1183"/>
  <c r="AW399" i="1183"/>
  <c r="Q399" i="1183"/>
  <c r="AX399" i="1183" s="1"/>
  <c r="AV399" i="1183"/>
  <c r="AT399" i="1183"/>
  <c r="J400" i="1183"/>
  <c r="N400" i="1183"/>
  <c r="L400" i="1183"/>
  <c r="O400" i="1183"/>
  <c r="AJ400" i="1183"/>
  <c r="K400" i="1183"/>
  <c r="AR399" i="1183"/>
  <c r="P400" i="1183"/>
  <c r="Y400" i="1183"/>
  <c r="AS573" i="1173"/>
  <c r="AX573" i="1173"/>
  <c r="Y574" i="1173"/>
  <c r="AR573" i="1173"/>
  <c r="AT573" i="1173"/>
  <c r="AV573" i="1173"/>
  <c r="AJ574" i="1173"/>
  <c r="K574" i="1173"/>
  <c r="I574" i="1173" s="1"/>
  <c r="J574" i="1173"/>
  <c r="P574" i="1173"/>
  <c r="L574" i="1173"/>
  <c r="O574" i="1173"/>
  <c r="Q574" i="1173" s="1"/>
  <c r="N574" i="1173"/>
  <c r="AW573" i="1173"/>
  <c r="AU573" i="1173"/>
  <c r="Q400" i="1183" l="1"/>
  <c r="AV400" i="1183"/>
  <c r="AW400" i="1183"/>
  <c r="I400" i="1183"/>
  <c r="AS400" i="1183" s="1"/>
  <c r="AU400" i="1183"/>
  <c r="AT400" i="1183"/>
  <c r="AX400" i="1183"/>
  <c r="N401" i="1183"/>
  <c r="O401" i="1183"/>
  <c r="AR400" i="1183"/>
  <c r="AJ401" i="1183"/>
  <c r="K401" i="1183"/>
  <c r="J401" i="1183"/>
  <c r="L401" i="1183"/>
  <c r="P401" i="1183"/>
  <c r="Y401" i="1183"/>
  <c r="AT574" i="1173"/>
  <c r="Y575" i="1173"/>
  <c r="AR574" i="1173"/>
  <c r="AS574" i="1173"/>
  <c r="AU574" i="1173"/>
  <c r="AX574" i="1173"/>
  <c r="AJ575" i="1173"/>
  <c r="N575" i="1173"/>
  <c r="P575" i="1173"/>
  <c r="O575" i="1173"/>
  <c r="Q575" i="1173" s="1"/>
  <c r="L575" i="1173"/>
  <c r="K575" i="1173"/>
  <c r="I575" i="1173" s="1"/>
  <c r="J575" i="1173"/>
  <c r="AV574" i="1173"/>
  <c r="AW574" i="1173"/>
  <c r="AU401" i="1183" l="1"/>
  <c r="I401" i="1183"/>
  <c r="AS401" i="1183" s="1"/>
  <c r="AV401" i="1183"/>
  <c r="Q401" i="1183"/>
  <c r="AW401" i="1183"/>
  <c r="AX401" i="1183"/>
  <c r="K402" i="1183"/>
  <c r="AJ402" i="1183"/>
  <c r="P402" i="1183"/>
  <c r="L402" i="1183"/>
  <c r="N402" i="1183"/>
  <c r="O402" i="1183"/>
  <c r="AR401" i="1183"/>
  <c r="J402" i="1183"/>
  <c r="Y402" i="1183"/>
  <c r="AT401" i="1183"/>
  <c r="AT575" i="1173"/>
  <c r="AX575" i="1173"/>
  <c r="Y576" i="1173"/>
  <c r="AR575" i="1173"/>
  <c r="AS575" i="1173"/>
  <c r="AW575" i="1173"/>
  <c r="AV575" i="1173"/>
  <c r="AJ576" i="1173"/>
  <c r="O576" i="1173"/>
  <c r="AV576" i="1173" s="1"/>
  <c r="N576" i="1173"/>
  <c r="L576" i="1173"/>
  <c r="K576" i="1173"/>
  <c r="I576" i="1173" s="1"/>
  <c r="P576" i="1173"/>
  <c r="J576" i="1173"/>
  <c r="AU575" i="1173"/>
  <c r="AW402" i="1183" l="1"/>
  <c r="AV402" i="1183"/>
  <c r="Q402" i="1183"/>
  <c r="AX402" i="1183" s="1"/>
  <c r="I402" i="1183"/>
  <c r="AS402" i="1183" s="1"/>
  <c r="AU402" i="1183"/>
  <c r="AT402" i="1183"/>
  <c r="AR402" i="1183"/>
  <c r="J403" i="1183"/>
  <c r="AT403" i="1183" s="1"/>
  <c r="P403" i="1183"/>
  <c r="O403" i="1183"/>
  <c r="L403" i="1183"/>
  <c r="AJ403" i="1183"/>
  <c r="N403" i="1183"/>
  <c r="K403" i="1183"/>
  <c r="Y403" i="1183"/>
  <c r="AT576" i="1173"/>
  <c r="Y577" i="1173"/>
  <c r="AR576" i="1173"/>
  <c r="AS576" i="1173"/>
  <c r="AJ577" i="1173"/>
  <c r="J577" i="1173"/>
  <c r="L577" i="1173"/>
  <c r="P577" i="1173"/>
  <c r="O577" i="1173"/>
  <c r="Q577" i="1173" s="1"/>
  <c r="N577" i="1173"/>
  <c r="K577" i="1173"/>
  <c r="I577" i="1173" s="1"/>
  <c r="Q576" i="1173"/>
  <c r="AX576" i="1173" s="1"/>
  <c r="AW576" i="1173"/>
  <c r="AU576" i="1173"/>
  <c r="AV403" i="1183" l="1"/>
  <c r="AW403" i="1183"/>
  <c r="Q403" i="1183"/>
  <c r="AX403" i="1183"/>
  <c r="I403" i="1183"/>
  <c r="AS403" i="1183" s="1"/>
  <c r="AU403" i="1183"/>
  <c r="L404" i="1183"/>
  <c r="J404" i="1183"/>
  <c r="AJ404" i="1183"/>
  <c r="AR403" i="1183"/>
  <c r="N404" i="1183"/>
  <c r="K404" i="1183"/>
  <c r="O404" i="1183"/>
  <c r="P404" i="1183"/>
  <c r="Y404" i="1183"/>
  <c r="Y578" i="1173"/>
  <c r="AR577" i="1173"/>
  <c r="AS577" i="1173"/>
  <c r="AX577" i="1173"/>
  <c r="AU577" i="1173"/>
  <c r="AV577" i="1173"/>
  <c r="AJ578" i="1173"/>
  <c r="K578" i="1173"/>
  <c r="I578" i="1173" s="1"/>
  <c r="J578" i="1173"/>
  <c r="AT578" i="1173" s="1"/>
  <c r="P578" i="1173"/>
  <c r="O578" i="1173"/>
  <c r="Q578" i="1173" s="1"/>
  <c r="L578" i="1173"/>
  <c r="N578" i="1173"/>
  <c r="AW577" i="1173"/>
  <c r="AT577" i="1173"/>
  <c r="I404" i="1183" l="1"/>
  <c r="AS404" i="1183" s="1"/>
  <c r="AU404" i="1183"/>
  <c r="AJ405" i="1183"/>
  <c r="P405" i="1183"/>
  <c r="K405" i="1183"/>
  <c r="N405" i="1183"/>
  <c r="AR404" i="1183"/>
  <c r="J405" i="1183"/>
  <c r="AT405" i="1183" s="1"/>
  <c r="L405" i="1183"/>
  <c r="O405" i="1183"/>
  <c r="Y405" i="1183"/>
  <c r="AT404" i="1183"/>
  <c r="AV404" i="1183"/>
  <c r="AW404" i="1183"/>
  <c r="Q404" i="1183"/>
  <c r="AX404" i="1183" s="1"/>
  <c r="Y579" i="1173"/>
  <c r="AR578" i="1173"/>
  <c r="AS578" i="1173"/>
  <c r="AX578" i="1173"/>
  <c r="AV578" i="1173"/>
  <c r="AW578" i="1173"/>
  <c r="AJ579" i="1173"/>
  <c r="P579" i="1173"/>
  <c r="J579" i="1173"/>
  <c r="O579" i="1173"/>
  <c r="Q579" i="1173" s="1"/>
  <c r="N579" i="1173"/>
  <c r="L579" i="1173"/>
  <c r="K579" i="1173"/>
  <c r="I579" i="1173" s="1"/>
  <c r="AU578" i="1173"/>
  <c r="O406" i="1183" l="1"/>
  <c r="P406" i="1183"/>
  <c r="AJ406" i="1183"/>
  <c r="L406" i="1183"/>
  <c r="K406" i="1183"/>
  <c r="N406" i="1183"/>
  <c r="J406" i="1183"/>
  <c r="AT406" i="1183" s="1"/>
  <c r="AR405" i="1183"/>
  <c r="Y406" i="1183"/>
  <c r="I405" i="1183"/>
  <c r="AS405" i="1183" s="1"/>
  <c r="AU405" i="1183"/>
  <c r="AV405" i="1183"/>
  <c r="Q405" i="1183"/>
  <c r="AW405" i="1183"/>
  <c r="AX405" i="1183"/>
  <c r="AS579" i="1173"/>
  <c r="Y580" i="1173"/>
  <c r="AR579" i="1173"/>
  <c r="AX579" i="1173"/>
  <c r="AT579" i="1173"/>
  <c r="AJ580" i="1173"/>
  <c r="L580" i="1173"/>
  <c r="O580" i="1173"/>
  <c r="Q580" i="1173" s="1"/>
  <c r="N580" i="1173"/>
  <c r="K580" i="1173"/>
  <c r="I580" i="1173" s="1"/>
  <c r="J580" i="1173"/>
  <c r="P580" i="1173"/>
  <c r="AU579" i="1173"/>
  <c r="AW579" i="1173"/>
  <c r="AV579" i="1173"/>
  <c r="I406" i="1183" l="1"/>
  <c r="AS406" i="1183" s="1"/>
  <c r="AU406" i="1183"/>
  <c r="K407" i="1183"/>
  <c r="J407" i="1183"/>
  <c r="AT407" i="1183" s="1"/>
  <c r="O407" i="1183"/>
  <c r="Y407" i="1183"/>
  <c r="AR406" i="1183"/>
  <c r="P407" i="1183"/>
  <c r="AJ407" i="1183"/>
  <c r="N407" i="1183"/>
  <c r="L407" i="1183"/>
  <c r="AX406" i="1183"/>
  <c r="Q406" i="1183"/>
  <c r="AW406" i="1183"/>
  <c r="AV406" i="1183"/>
  <c r="AT580" i="1173"/>
  <c r="Y581" i="1173"/>
  <c r="AR580" i="1173"/>
  <c r="AW580" i="1173"/>
  <c r="AS580" i="1173"/>
  <c r="AV580" i="1173"/>
  <c r="AJ581" i="1173"/>
  <c r="N581" i="1173"/>
  <c r="P581" i="1173"/>
  <c r="O581" i="1173"/>
  <c r="Q581" i="1173" s="1"/>
  <c r="L581" i="1173"/>
  <c r="K581" i="1173"/>
  <c r="I581" i="1173" s="1"/>
  <c r="J581" i="1173"/>
  <c r="AX580" i="1173"/>
  <c r="AU580" i="1173"/>
  <c r="I407" i="1183" l="1"/>
  <c r="AS407" i="1183" s="1"/>
  <c r="AU407" i="1183"/>
  <c r="P408" i="1183"/>
  <c r="AR407" i="1183"/>
  <c r="O408" i="1183"/>
  <c r="L408" i="1183"/>
  <c r="Y408" i="1183"/>
  <c r="AJ408" i="1183"/>
  <c r="K408" i="1183"/>
  <c r="N408" i="1183"/>
  <c r="J408" i="1183"/>
  <c r="AT408" i="1183" s="1"/>
  <c r="Q407" i="1183"/>
  <c r="AX407" i="1183" s="1"/>
  <c r="AW407" i="1183"/>
  <c r="AV407" i="1183"/>
  <c r="Y582" i="1173"/>
  <c r="AR581" i="1173"/>
  <c r="AT581" i="1173"/>
  <c r="AX581" i="1173"/>
  <c r="AS581" i="1173"/>
  <c r="AJ582" i="1173"/>
  <c r="P582" i="1173"/>
  <c r="J582" i="1173"/>
  <c r="L582" i="1173"/>
  <c r="O582" i="1173"/>
  <c r="Q582" i="1173" s="1"/>
  <c r="N582" i="1173"/>
  <c r="K582" i="1173"/>
  <c r="I582" i="1173" s="1"/>
  <c r="AU581" i="1173"/>
  <c r="AW581" i="1173"/>
  <c r="AV581" i="1173"/>
  <c r="AW408" i="1183" l="1"/>
  <c r="Q408" i="1183"/>
  <c r="AX408" i="1183" s="1"/>
  <c r="AV408" i="1183"/>
  <c r="I408" i="1183"/>
  <c r="AS408" i="1183" s="1"/>
  <c r="AU408" i="1183"/>
  <c r="L409" i="1183"/>
  <c r="AJ409" i="1183"/>
  <c r="P409" i="1183"/>
  <c r="O409" i="1183"/>
  <c r="AR408" i="1183"/>
  <c r="J409" i="1183"/>
  <c r="AT409" i="1183" s="1"/>
  <c r="K409" i="1183"/>
  <c r="N409" i="1183"/>
  <c r="Y409" i="1183"/>
  <c r="AX582" i="1173"/>
  <c r="AS582" i="1173"/>
  <c r="Y583" i="1173"/>
  <c r="AR582" i="1173"/>
  <c r="AJ583" i="1173"/>
  <c r="P583" i="1173"/>
  <c r="O583" i="1173"/>
  <c r="Q583" i="1173" s="1"/>
  <c r="AX583" i="1173" s="1"/>
  <c r="N583" i="1173"/>
  <c r="K583" i="1173"/>
  <c r="I583" i="1173" s="1"/>
  <c r="J583" i="1173"/>
  <c r="L583" i="1173"/>
  <c r="AV582" i="1173"/>
  <c r="AW582" i="1173"/>
  <c r="AT582" i="1173"/>
  <c r="AU582" i="1173"/>
  <c r="AU409" i="1183" l="1"/>
  <c r="I409" i="1183"/>
  <c r="AS409" i="1183" s="1"/>
  <c r="J410" i="1183"/>
  <c r="AR409" i="1183"/>
  <c r="N410" i="1183"/>
  <c r="AJ410" i="1183"/>
  <c r="K410" i="1183"/>
  <c r="P410" i="1183"/>
  <c r="O410" i="1183"/>
  <c r="L410" i="1183"/>
  <c r="Y410" i="1183"/>
  <c r="AW409" i="1183"/>
  <c r="AV409" i="1183"/>
  <c r="Q409" i="1183"/>
  <c r="AX409" i="1183" s="1"/>
  <c r="AT583" i="1173"/>
  <c r="Y584" i="1173"/>
  <c r="AR583" i="1173"/>
  <c r="AV583" i="1173"/>
  <c r="AW583" i="1173"/>
  <c r="AU583" i="1173"/>
  <c r="AS583" i="1173"/>
  <c r="AJ584" i="1173"/>
  <c r="J584" i="1173"/>
  <c r="P584" i="1173"/>
  <c r="O584" i="1173"/>
  <c r="Q584" i="1173" s="1"/>
  <c r="L584" i="1173"/>
  <c r="N584" i="1173"/>
  <c r="K584" i="1173"/>
  <c r="I584" i="1173" s="1"/>
  <c r="O411" i="1183" l="1"/>
  <c r="N411" i="1183"/>
  <c r="AR410" i="1183"/>
  <c r="L411" i="1183"/>
  <c r="P411" i="1183"/>
  <c r="AJ411" i="1183"/>
  <c r="K411" i="1183"/>
  <c r="J411" i="1183"/>
  <c r="AT411" i="1183" s="1"/>
  <c r="Y411" i="1183"/>
  <c r="I410" i="1183"/>
  <c r="AS410" i="1183" s="1"/>
  <c r="AU410" i="1183"/>
  <c r="AT410" i="1183"/>
  <c r="AW410" i="1183"/>
  <c r="AV410" i="1183"/>
  <c r="Q410" i="1183"/>
  <c r="AX410" i="1183" s="1"/>
  <c r="AS584" i="1173"/>
  <c r="Y585" i="1173"/>
  <c r="AR584" i="1173"/>
  <c r="AX584" i="1173"/>
  <c r="AV584" i="1173"/>
  <c r="AW584" i="1173"/>
  <c r="AU584" i="1173"/>
  <c r="AJ585" i="1173"/>
  <c r="O585" i="1173"/>
  <c r="Q585" i="1173" s="1"/>
  <c r="N585" i="1173"/>
  <c r="P585" i="1173"/>
  <c r="J585" i="1173"/>
  <c r="L585" i="1173"/>
  <c r="K585" i="1173"/>
  <c r="I585" i="1173" s="1"/>
  <c r="AT584" i="1173"/>
  <c r="K412" i="1183" l="1"/>
  <c r="AR411" i="1183"/>
  <c r="AJ412" i="1183"/>
  <c r="P412" i="1183"/>
  <c r="J412" i="1183"/>
  <c r="AT412" i="1183" s="1"/>
  <c r="O412" i="1183"/>
  <c r="L412" i="1183"/>
  <c r="N412" i="1183"/>
  <c r="Y412" i="1183"/>
  <c r="AX411" i="1183"/>
  <c r="AU411" i="1183"/>
  <c r="I411" i="1183"/>
  <c r="AS411" i="1183" s="1"/>
  <c r="AW411" i="1183"/>
  <c r="Q411" i="1183"/>
  <c r="AV411" i="1183"/>
  <c r="AS585" i="1173"/>
  <c r="Y586" i="1173"/>
  <c r="AR585" i="1173"/>
  <c r="AX585" i="1173"/>
  <c r="AT585" i="1173"/>
  <c r="AW585" i="1173"/>
  <c r="AV585" i="1173"/>
  <c r="AJ586" i="1173"/>
  <c r="N586" i="1173"/>
  <c r="K586" i="1173"/>
  <c r="I586" i="1173" s="1"/>
  <c r="L586" i="1173"/>
  <c r="J586" i="1173"/>
  <c r="P586" i="1173"/>
  <c r="O586" i="1173"/>
  <c r="Q586" i="1173" s="1"/>
  <c r="AU585" i="1173"/>
  <c r="AJ413" i="1183" l="1"/>
  <c r="N413" i="1183"/>
  <c r="J413" i="1183"/>
  <c r="P413" i="1183"/>
  <c r="K413" i="1183"/>
  <c r="O413" i="1183"/>
  <c r="L413" i="1183"/>
  <c r="AR412" i="1183"/>
  <c r="Y413" i="1183"/>
  <c r="AV412" i="1183"/>
  <c r="Q412" i="1183"/>
  <c r="AX412" i="1183" s="1"/>
  <c r="AW412" i="1183"/>
  <c r="I412" i="1183"/>
  <c r="AS412" i="1183" s="1"/>
  <c r="AU412" i="1183"/>
  <c r="Y587" i="1173"/>
  <c r="AR586" i="1173"/>
  <c r="AT586" i="1173"/>
  <c r="AX586" i="1173"/>
  <c r="AS586" i="1173"/>
  <c r="AJ587" i="1173"/>
  <c r="P587" i="1173"/>
  <c r="O587" i="1173"/>
  <c r="Q587" i="1173" s="1"/>
  <c r="L587" i="1173"/>
  <c r="K587" i="1173"/>
  <c r="I587" i="1173" s="1"/>
  <c r="J587" i="1173"/>
  <c r="N587" i="1173"/>
  <c r="AW586" i="1173"/>
  <c r="AV586" i="1173"/>
  <c r="AU586" i="1173"/>
  <c r="I413" i="1183" l="1"/>
  <c r="AS413" i="1183" s="1"/>
  <c r="AU413" i="1183"/>
  <c r="J414" i="1183"/>
  <c r="L414" i="1183"/>
  <c r="AJ414" i="1183"/>
  <c r="O414" i="1183"/>
  <c r="N414" i="1183"/>
  <c r="AR413" i="1183"/>
  <c r="P414" i="1183"/>
  <c r="K414" i="1183"/>
  <c r="Y414" i="1183"/>
  <c r="AX413" i="1183"/>
  <c r="AT413" i="1183"/>
  <c r="Q413" i="1183"/>
  <c r="AW413" i="1183"/>
  <c r="AV413" i="1183"/>
  <c r="AT587" i="1173"/>
  <c r="Y588" i="1173"/>
  <c r="AR587" i="1173"/>
  <c r="AS587" i="1173"/>
  <c r="AX587" i="1173"/>
  <c r="AU587" i="1173"/>
  <c r="AW587" i="1173"/>
  <c r="AV587" i="1173"/>
  <c r="AJ588" i="1173"/>
  <c r="N588" i="1173"/>
  <c r="L588" i="1173"/>
  <c r="K588" i="1173"/>
  <c r="I588" i="1173" s="1"/>
  <c r="P588" i="1173"/>
  <c r="J588" i="1173"/>
  <c r="O588" i="1173"/>
  <c r="Q588" i="1173" s="1"/>
  <c r="K415" i="1183" l="1"/>
  <c r="O415" i="1183"/>
  <c r="L415" i="1183"/>
  <c r="AJ415" i="1183"/>
  <c r="P415" i="1183"/>
  <c r="N415" i="1183"/>
  <c r="J415" i="1183"/>
  <c r="AT415" i="1183" s="1"/>
  <c r="AR414" i="1183"/>
  <c r="Y415" i="1183"/>
  <c r="AU414" i="1183"/>
  <c r="I414" i="1183"/>
  <c r="AS414" i="1183" s="1"/>
  <c r="AT414" i="1183"/>
  <c r="AW414" i="1183"/>
  <c r="AV414" i="1183"/>
  <c r="Q414" i="1183"/>
  <c r="AX414" i="1183" s="1"/>
  <c r="AT588" i="1173"/>
  <c r="Y589" i="1173"/>
  <c r="AR588" i="1173"/>
  <c r="AS588" i="1173"/>
  <c r="AX588" i="1173"/>
  <c r="AU588" i="1173"/>
  <c r="AJ589" i="1173"/>
  <c r="L589" i="1173"/>
  <c r="K589" i="1173"/>
  <c r="I589" i="1173" s="1"/>
  <c r="N589" i="1173"/>
  <c r="O589" i="1173"/>
  <c r="Q589" i="1173" s="1"/>
  <c r="P589" i="1173"/>
  <c r="J589" i="1173"/>
  <c r="AW588" i="1173"/>
  <c r="AV588" i="1173"/>
  <c r="L416" i="1183" l="1"/>
  <c r="J416" i="1183"/>
  <c r="P416" i="1183"/>
  <c r="K416" i="1183"/>
  <c r="AR415" i="1183"/>
  <c r="AJ416" i="1183"/>
  <c r="N416" i="1183"/>
  <c r="O416" i="1183"/>
  <c r="Y416" i="1183"/>
  <c r="AV415" i="1183"/>
  <c r="Q415" i="1183"/>
  <c r="AX415" i="1183" s="1"/>
  <c r="AW415" i="1183"/>
  <c r="AU415" i="1183"/>
  <c r="I415" i="1183"/>
  <c r="AS415" i="1183" s="1"/>
  <c r="AT589" i="1173"/>
  <c r="Y590" i="1173"/>
  <c r="AR589" i="1173"/>
  <c r="AX589" i="1173"/>
  <c r="AS589" i="1173"/>
  <c r="AJ590" i="1173"/>
  <c r="K590" i="1173"/>
  <c r="I590" i="1173" s="1"/>
  <c r="J590" i="1173"/>
  <c r="AT590" i="1173" s="1"/>
  <c r="P590" i="1173"/>
  <c r="O590" i="1173"/>
  <c r="Q590" i="1173" s="1"/>
  <c r="L590" i="1173"/>
  <c r="N590" i="1173"/>
  <c r="AV589" i="1173"/>
  <c r="AW589" i="1173"/>
  <c r="AU589" i="1173"/>
  <c r="Q416" i="1183" l="1"/>
  <c r="AV416" i="1183"/>
  <c r="AW416" i="1183"/>
  <c r="AU416" i="1183"/>
  <c r="I416" i="1183"/>
  <c r="AS416" i="1183" s="1"/>
  <c r="N417" i="1183"/>
  <c r="O417" i="1183"/>
  <c r="AJ417" i="1183"/>
  <c r="AR416" i="1183"/>
  <c r="K417" i="1183"/>
  <c r="P417" i="1183"/>
  <c r="L417" i="1183"/>
  <c r="J417" i="1183"/>
  <c r="Y417" i="1183"/>
  <c r="AX416" i="1183"/>
  <c r="AT416" i="1183"/>
  <c r="Y591" i="1173"/>
  <c r="AR590" i="1173"/>
  <c r="AS590" i="1173"/>
  <c r="AX590" i="1173"/>
  <c r="AU590" i="1173"/>
  <c r="AJ591" i="1173"/>
  <c r="P591" i="1173"/>
  <c r="J591" i="1173"/>
  <c r="K591" i="1173"/>
  <c r="I591" i="1173" s="1"/>
  <c r="AS591" i="1173" s="1"/>
  <c r="N591" i="1173"/>
  <c r="O591" i="1173"/>
  <c r="Q591" i="1173" s="1"/>
  <c r="L591" i="1173"/>
  <c r="AV590" i="1173"/>
  <c r="AW590" i="1173"/>
  <c r="I417" i="1183" l="1"/>
  <c r="AS417" i="1183" s="1"/>
  <c r="AU417" i="1183"/>
  <c r="Q417" i="1183"/>
  <c r="AX417" i="1183" s="1"/>
  <c r="AW417" i="1183"/>
  <c r="AV417" i="1183"/>
  <c r="J418" i="1183"/>
  <c r="AT418" i="1183" s="1"/>
  <c r="O418" i="1183"/>
  <c r="K418" i="1183"/>
  <c r="L418" i="1183"/>
  <c r="N418" i="1183"/>
  <c r="Y418" i="1183"/>
  <c r="AR417" i="1183"/>
  <c r="P418" i="1183"/>
  <c r="AJ418" i="1183"/>
  <c r="AT417" i="1183"/>
  <c r="AX591" i="1173"/>
  <c r="Y592" i="1173"/>
  <c r="AR591" i="1173"/>
  <c r="AT591" i="1173"/>
  <c r="O592" i="1173"/>
  <c r="Q592" i="1173" s="1"/>
  <c r="AJ592" i="1173"/>
  <c r="L592" i="1173"/>
  <c r="P592" i="1173"/>
  <c r="AW592" i="1173" s="1"/>
  <c r="K592" i="1173"/>
  <c r="I592" i="1173" s="1"/>
  <c r="J592" i="1173"/>
  <c r="N592" i="1173"/>
  <c r="AV591" i="1173"/>
  <c r="AW591" i="1173"/>
  <c r="AU591" i="1173"/>
  <c r="J419" i="1183" l="1"/>
  <c r="Y419" i="1183"/>
  <c r="AR418" i="1183"/>
  <c r="L419" i="1183"/>
  <c r="N419" i="1183"/>
  <c r="P419" i="1183"/>
  <c r="AJ419" i="1183"/>
  <c r="O419" i="1183"/>
  <c r="K419" i="1183"/>
  <c r="AW418" i="1183"/>
  <c r="Q418" i="1183"/>
  <c r="AX418" i="1183" s="1"/>
  <c r="AV418" i="1183"/>
  <c r="I418" i="1183"/>
  <c r="AS418" i="1183" s="1"/>
  <c r="AU418" i="1183"/>
  <c r="AT592" i="1173"/>
  <c r="Y593" i="1173"/>
  <c r="AR592" i="1173"/>
  <c r="AS592" i="1173"/>
  <c r="AV592" i="1173"/>
  <c r="AX592" i="1173"/>
  <c r="AJ593" i="1173"/>
  <c r="K593" i="1173"/>
  <c r="I593" i="1173" s="1"/>
  <c r="J593" i="1173"/>
  <c r="N593" i="1173"/>
  <c r="P593" i="1173"/>
  <c r="O593" i="1173"/>
  <c r="Q593" i="1173" s="1"/>
  <c r="L593" i="1173"/>
  <c r="AU592" i="1173"/>
  <c r="I419" i="1183" l="1"/>
  <c r="AS419" i="1183" s="1"/>
  <c r="AU419" i="1183"/>
  <c r="AJ420" i="1183"/>
  <c r="J420" i="1183"/>
  <c r="AR419" i="1183"/>
  <c r="P420" i="1183"/>
  <c r="L420" i="1183"/>
  <c r="O420" i="1183"/>
  <c r="K420" i="1183"/>
  <c r="N420" i="1183"/>
  <c r="Y420" i="1183"/>
  <c r="AW419" i="1183"/>
  <c r="AV419" i="1183"/>
  <c r="Q419" i="1183"/>
  <c r="AX419" i="1183" s="1"/>
  <c r="AT419" i="1183"/>
  <c r="AT593" i="1173"/>
  <c r="Y594" i="1173"/>
  <c r="AR593" i="1173"/>
  <c r="AX593" i="1173"/>
  <c r="AU593" i="1173"/>
  <c r="AW593" i="1173"/>
  <c r="AJ594" i="1173"/>
  <c r="J594" i="1173"/>
  <c r="P594" i="1173"/>
  <c r="O594" i="1173"/>
  <c r="Q594" i="1173" s="1"/>
  <c r="N594" i="1173"/>
  <c r="L594" i="1173"/>
  <c r="K594" i="1173"/>
  <c r="I594" i="1173" s="1"/>
  <c r="AS593" i="1173"/>
  <c r="AV593" i="1173"/>
  <c r="I420" i="1183" l="1"/>
  <c r="AS420" i="1183" s="1"/>
  <c r="AU420" i="1183"/>
  <c r="N421" i="1183"/>
  <c r="AJ421" i="1183"/>
  <c r="AR420" i="1183"/>
  <c r="L421" i="1183"/>
  <c r="P421" i="1183"/>
  <c r="K421" i="1183"/>
  <c r="O421" i="1183"/>
  <c r="J421" i="1183"/>
  <c r="AT421" i="1183" s="1"/>
  <c r="Y421" i="1183"/>
  <c r="AT420" i="1183"/>
  <c r="AW420" i="1183"/>
  <c r="AV420" i="1183"/>
  <c r="Q420" i="1183"/>
  <c r="AX420" i="1183" s="1"/>
  <c r="Y595" i="1173"/>
  <c r="AR594" i="1173"/>
  <c r="AS594" i="1173"/>
  <c r="AX594" i="1173"/>
  <c r="AW594" i="1173"/>
  <c r="AU594" i="1173"/>
  <c r="AT594" i="1173"/>
  <c r="AJ595" i="1173"/>
  <c r="L595" i="1173"/>
  <c r="P595" i="1173"/>
  <c r="N595" i="1173"/>
  <c r="O595" i="1173"/>
  <c r="Q595" i="1173" s="1"/>
  <c r="J595" i="1173"/>
  <c r="K595" i="1173"/>
  <c r="I595" i="1173" s="1"/>
  <c r="AV594" i="1173"/>
  <c r="J422" i="1183" l="1"/>
  <c r="P422" i="1183"/>
  <c r="K422" i="1183"/>
  <c r="AR421" i="1183"/>
  <c r="O422" i="1183"/>
  <c r="N422" i="1183"/>
  <c r="AJ422" i="1183"/>
  <c r="L422" i="1183"/>
  <c r="Y422" i="1183"/>
  <c r="Q421" i="1183"/>
  <c r="AX421" i="1183" s="1"/>
  <c r="AW421" i="1183"/>
  <c r="AV421" i="1183"/>
  <c r="I421" i="1183"/>
  <c r="AS421" i="1183" s="1"/>
  <c r="AU421" i="1183"/>
  <c r="Y596" i="1173"/>
  <c r="AR595" i="1173"/>
  <c r="AT595" i="1173"/>
  <c r="AX595" i="1173"/>
  <c r="AU595" i="1173"/>
  <c r="AV595" i="1173"/>
  <c r="AJ596" i="1173"/>
  <c r="K596" i="1173"/>
  <c r="I596" i="1173" s="1"/>
  <c r="J596" i="1173"/>
  <c r="P596" i="1173"/>
  <c r="O596" i="1173"/>
  <c r="Q596" i="1173" s="1"/>
  <c r="L596" i="1173"/>
  <c r="N596" i="1173"/>
  <c r="AW595" i="1173"/>
  <c r="AS595" i="1173"/>
  <c r="AR422" i="1183" l="1"/>
  <c r="J423" i="1183"/>
  <c r="N423" i="1183"/>
  <c r="K423" i="1183"/>
  <c r="P423" i="1183"/>
  <c r="AJ423" i="1183"/>
  <c r="O423" i="1183"/>
  <c r="L423" i="1183"/>
  <c r="Y423" i="1183"/>
  <c r="I422" i="1183"/>
  <c r="AS422" i="1183" s="1"/>
  <c r="AU422" i="1183"/>
  <c r="AW422" i="1183"/>
  <c r="AV422" i="1183"/>
  <c r="Q422" i="1183"/>
  <c r="AX422" i="1183" s="1"/>
  <c r="AT422" i="1183"/>
  <c r="AT596" i="1173"/>
  <c r="Y597" i="1173"/>
  <c r="AR596" i="1173"/>
  <c r="AS596" i="1173"/>
  <c r="AX596" i="1173"/>
  <c r="AU596" i="1173"/>
  <c r="AW596" i="1173"/>
  <c r="AJ597" i="1173"/>
  <c r="P597" i="1173"/>
  <c r="J597" i="1173"/>
  <c r="O597" i="1173"/>
  <c r="Q597" i="1173" s="1"/>
  <c r="K597" i="1173"/>
  <c r="I597" i="1173" s="1"/>
  <c r="L597" i="1173"/>
  <c r="N597" i="1173"/>
  <c r="AV596" i="1173"/>
  <c r="Q423" i="1183" l="1"/>
  <c r="AX423" i="1183" s="1"/>
  <c r="AW423" i="1183"/>
  <c r="AV423" i="1183"/>
  <c r="AU423" i="1183"/>
  <c r="I423" i="1183"/>
  <c r="AS423" i="1183" s="1"/>
  <c r="K424" i="1183"/>
  <c r="N424" i="1183"/>
  <c r="L424" i="1183"/>
  <c r="P424" i="1183"/>
  <c r="Y424" i="1183"/>
  <c r="AJ424" i="1183"/>
  <c r="J424" i="1183"/>
  <c r="AT424" i="1183" s="1"/>
  <c r="AR423" i="1183"/>
  <c r="O424" i="1183"/>
  <c r="AT423" i="1183"/>
  <c r="AS597" i="1173"/>
  <c r="Y598" i="1173"/>
  <c r="AR597" i="1173"/>
  <c r="AW597" i="1173"/>
  <c r="AX597" i="1173"/>
  <c r="AT597" i="1173"/>
  <c r="AJ598" i="1173"/>
  <c r="L598" i="1173"/>
  <c r="O598" i="1173"/>
  <c r="Q598" i="1173" s="1"/>
  <c r="N598" i="1173"/>
  <c r="K598" i="1173"/>
  <c r="I598" i="1173" s="1"/>
  <c r="J598" i="1173"/>
  <c r="P598" i="1173"/>
  <c r="AV597" i="1173"/>
  <c r="AU597" i="1173"/>
  <c r="AJ425" i="1183" l="1"/>
  <c r="N425" i="1183"/>
  <c r="L425" i="1183"/>
  <c r="J425" i="1183"/>
  <c r="P425" i="1183"/>
  <c r="K425" i="1183"/>
  <c r="O425" i="1183"/>
  <c r="AR424" i="1183"/>
  <c r="Y425" i="1183"/>
  <c r="I424" i="1183"/>
  <c r="AS424" i="1183" s="1"/>
  <c r="AU424" i="1183"/>
  <c r="Q424" i="1183"/>
  <c r="AX424" i="1183" s="1"/>
  <c r="AW424" i="1183"/>
  <c r="AV424" i="1183"/>
  <c r="AX598" i="1173"/>
  <c r="Y599" i="1173"/>
  <c r="AR598" i="1173"/>
  <c r="AS598" i="1173"/>
  <c r="AJ599" i="1173"/>
  <c r="O599" i="1173"/>
  <c r="Q599" i="1173" s="1"/>
  <c r="L599" i="1173"/>
  <c r="K599" i="1173"/>
  <c r="I599" i="1173" s="1"/>
  <c r="J599" i="1173"/>
  <c r="N599" i="1173"/>
  <c r="P599" i="1173"/>
  <c r="AW598" i="1173"/>
  <c r="AT598" i="1173"/>
  <c r="AU598" i="1173"/>
  <c r="AV598" i="1173"/>
  <c r="AT425" i="1183" l="1"/>
  <c r="L426" i="1183"/>
  <c r="AJ426" i="1183"/>
  <c r="O426" i="1183"/>
  <c r="AR425" i="1183"/>
  <c r="J426" i="1183"/>
  <c r="AT426" i="1183" s="1"/>
  <c r="K426" i="1183"/>
  <c r="P426" i="1183"/>
  <c r="N426" i="1183"/>
  <c r="Y426" i="1183"/>
  <c r="AV425" i="1183"/>
  <c r="Q425" i="1183"/>
  <c r="AX425" i="1183" s="1"/>
  <c r="AW425" i="1183"/>
  <c r="AU425" i="1183"/>
  <c r="I425" i="1183"/>
  <c r="AS425" i="1183" s="1"/>
  <c r="Y600" i="1173"/>
  <c r="AR599" i="1173"/>
  <c r="AW599" i="1173"/>
  <c r="AT599" i="1173"/>
  <c r="AS599" i="1173"/>
  <c r="AV599" i="1173"/>
  <c r="AX599" i="1173"/>
  <c r="AJ600" i="1173"/>
  <c r="K600" i="1173"/>
  <c r="I600" i="1173" s="1"/>
  <c r="J600" i="1173"/>
  <c r="P600" i="1173"/>
  <c r="O600" i="1173"/>
  <c r="Q600" i="1173" s="1"/>
  <c r="N600" i="1173"/>
  <c r="L600" i="1173"/>
  <c r="AU599" i="1173"/>
  <c r="O427" i="1183" l="1"/>
  <c r="AJ427" i="1183"/>
  <c r="AR426" i="1183"/>
  <c r="J427" i="1183"/>
  <c r="K427" i="1183"/>
  <c r="L427" i="1183"/>
  <c r="P427" i="1183"/>
  <c r="N427" i="1183"/>
  <c r="Y427" i="1183"/>
  <c r="Q426" i="1183"/>
  <c r="AX426" i="1183" s="1"/>
  <c r="AW426" i="1183"/>
  <c r="AV426" i="1183"/>
  <c r="AU426" i="1183"/>
  <c r="I426" i="1183"/>
  <c r="AS426" i="1183" s="1"/>
  <c r="AT600" i="1173"/>
  <c r="Y601" i="1173"/>
  <c r="AR600" i="1173"/>
  <c r="AU600" i="1173"/>
  <c r="AX600" i="1173"/>
  <c r="AS600" i="1173"/>
  <c r="AV600" i="1173"/>
  <c r="AW600" i="1173"/>
  <c r="AJ601" i="1173"/>
  <c r="J601" i="1173"/>
  <c r="L601" i="1173"/>
  <c r="P601" i="1173"/>
  <c r="O601" i="1173"/>
  <c r="Q601" i="1173" s="1"/>
  <c r="N601" i="1173"/>
  <c r="K601" i="1173"/>
  <c r="I601" i="1173" s="1"/>
  <c r="AU427" i="1183" l="1"/>
  <c r="I427" i="1183"/>
  <c r="AS427" i="1183" s="1"/>
  <c r="P428" i="1183"/>
  <c r="O428" i="1183"/>
  <c r="L428" i="1183"/>
  <c r="K428" i="1183"/>
  <c r="AR427" i="1183"/>
  <c r="N428" i="1183"/>
  <c r="J428" i="1183"/>
  <c r="AT428" i="1183" s="1"/>
  <c r="AJ428" i="1183"/>
  <c r="Y428" i="1183"/>
  <c r="AT427" i="1183"/>
  <c r="AW427" i="1183"/>
  <c r="AV427" i="1183"/>
  <c r="Q427" i="1183"/>
  <c r="AX427" i="1183" s="1"/>
  <c r="AS601" i="1173"/>
  <c r="Y602" i="1173"/>
  <c r="AR601" i="1173"/>
  <c r="AT601" i="1173"/>
  <c r="AX601" i="1173"/>
  <c r="AJ602" i="1173"/>
  <c r="K602" i="1173"/>
  <c r="I602" i="1173" s="1"/>
  <c r="J602" i="1173"/>
  <c r="AT602" i="1173" s="1"/>
  <c r="P602" i="1173"/>
  <c r="O602" i="1173"/>
  <c r="Q602" i="1173" s="1"/>
  <c r="L602" i="1173"/>
  <c r="N602" i="1173"/>
  <c r="AU601" i="1173"/>
  <c r="AV601" i="1173"/>
  <c r="AW601" i="1173"/>
  <c r="AJ429" i="1183" l="1"/>
  <c r="N429" i="1183"/>
  <c r="L429" i="1183"/>
  <c r="K429" i="1183"/>
  <c r="Y429" i="1183"/>
  <c r="O429" i="1183"/>
  <c r="P429" i="1183"/>
  <c r="J429" i="1183"/>
  <c r="AT429" i="1183" s="1"/>
  <c r="AR428" i="1183"/>
  <c r="AU428" i="1183"/>
  <c r="I428" i="1183"/>
  <c r="AS428" i="1183" s="1"/>
  <c r="AW428" i="1183"/>
  <c r="Q428" i="1183"/>
  <c r="AX428" i="1183" s="1"/>
  <c r="AV428" i="1183"/>
  <c r="Y603" i="1173"/>
  <c r="AR602" i="1173"/>
  <c r="AS602" i="1173"/>
  <c r="AU602" i="1173"/>
  <c r="AX602" i="1173"/>
  <c r="AV602" i="1173"/>
  <c r="AJ603" i="1173"/>
  <c r="P603" i="1173"/>
  <c r="J603" i="1173"/>
  <c r="O603" i="1173"/>
  <c r="Q603" i="1173" s="1"/>
  <c r="L603" i="1173"/>
  <c r="K603" i="1173"/>
  <c r="I603" i="1173" s="1"/>
  <c r="N603" i="1173"/>
  <c r="AW602" i="1173"/>
  <c r="I429" i="1183" l="1"/>
  <c r="AS429" i="1183" s="1"/>
  <c r="AU429" i="1183"/>
  <c r="K430" i="1183"/>
  <c r="P430" i="1183"/>
  <c r="AR429" i="1183"/>
  <c r="J430" i="1183"/>
  <c r="AT430" i="1183" s="1"/>
  <c r="N430" i="1183"/>
  <c r="AJ430" i="1183"/>
  <c r="O430" i="1183"/>
  <c r="L430" i="1183"/>
  <c r="Y430" i="1183"/>
  <c r="AW429" i="1183"/>
  <c r="AV429" i="1183"/>
  <c r="Q429" i="1183"/>
  <c r="AX429" i="1183" s="1"/>
  <c r="AS603" i="1173"/>
  <c r="AX603" i="1173"/>
  <c r="Y604" i="1173"/>
  <c r="AR603" i="1173"/>
  <c r="AW603" i="1173"/>
  <c r="AV603" i="1173"/>
  <c r="O604" i="1173"/>
  <c r="Q604" i="1173" s="1"/>
  <c r="N604" i="1173"/>
  <c r="AJ604" i="1173"/>
  <c r="P604" i="1173"/>
  <c r="L604" i="1173"/>
  <c r="J604" i="1173"/>
  <c r="K604" i="1173"/>
  <c r="I604" i="1173" s="1"/>
  <c r="AT603" i="1173"/>
  <c r="AU603" i="1173"/>
  <c r="P431" i="1183" l="1"/>
  <c r="O431" i="1183"/>
  <c r="N431" i="1183"/>
  <c r="L431" i="1183"/>
  <c r="K431" i="1183"/>
  <c r="AR430" i="1183"/>
  <c r="AJ431" i="1183"/>
  <c r="J431" i="1183"/>
  <c r="AT431" i="1183" s="1"/>
  <c r="Y431" i="1183"/>
  <c r="AX430" i="1183"/>
  <c r="I430" i="1183"/>
  <c r="AS430" i="1183" s="1"/>
  <c r="AU430" i="1183"/>
  <c r="Q430" i="1183"/>
  <c r="AV430" i="1183"/>
  <c r="AW430" i="1183"/>
  <c r="AS604" i="1173"/>
  <c r="Y605" i="1173"/>
  <c r="AR604" i="1173"/>
  <c r="AW604" i="1173"/>
  <c r="AV604" i="1173"/>
  <c r="AT604" i="1173"/>
  <c r="AJ605" i="1173"/>
  <c r="P605" i="1173"/>
  <c r="O605" i="1173"/>
  <c r="Q605" i="1173" s="1"/>
  <c r="L605" i="1173"/>
  <c r="K605" i="1173"/>
  <c r="I605" i="1173" s="1"/>
  <c r="J605" i="1173"/>
  <c r="N605" i="1173"/>
  <c r="AX604" i="1173"/>
  <c r="AU604" i="1173"/>
  <c r="AU431" i="1183" l="1"/>
  <c r="I431" i="1183"/>
  <c r="AS431" i="1183" s="1"/>
  <c r="P432" i="1183"/>
  <c r="N432" i="1183"/>
  <c r="AR431" i="1183"/>
  <c r="J432" i="1183"/>
  <c r="K432" i="1183"/>
  <c r="O432" i="1183"/>
  <c r="AJ432" i="1183"/>
  <c r="L432" i="1183"/>
  <c r="Y432" i="1183"/>
  <c r="Q431" i="1183"/>
  <c r="AX431" i="1183" s="1"/>
  <c r="AW431" i="1183"/>
  <c r="AV431" i="1183"/>
  <c r="AT605" i="1173"/>
  <c r="Y606" i="1173"/>
  <c r="AR605" i="1173"/>
  <c r="AS605" i="1173"/>
  <c r="AX605" i="1173"/>
  <c r="AV605" i="1173"/>
  <c r="AW605" i="1173"/>
  <c r="AJ606" i="1173"/>
  <c r="J606" i="1173"/>
  <c r="N606" i="1173"/>
  <c r="P606" i="1173"/>
  <c r="L606" i="1173"/>
  <c r="K606" i="1173"/>
  <c r="I606" i="1173" s="1"/>
  <c r="O606" i="1173"/>
  <c r="Q606" i="1173" s="1"/>
  <c r="AU605" i="1173"/>
  <c r="AW432" i="1183" l="1"/>
  <c r="Q432" i="1183"/>
  <c r="AX432" i="1183" s="1"/>
  <c r="AV432" i="1183"/>
  <c r="AU432" i="1183"/>
  <c r="I432" i="1183"/>
  <c r="AS432" i="1183" s="1"/>
  <c r="AJ433" i="1183"/>
  <c r="K433" i="1183"/>
  <c r="AR432" i="1183"/>
  <c r="L433" i="1183"/>
  <c r="N433" i="1183"/>
  <c r="J433" i="1183"/>
  <c r="AT433" i="1183" s="1"/>
  <c r="O433" i="1183"/>
  <c r="P433" i="1183"/>
  <c r="Y433" i="1183"/>
  <c r="AT432" i="1183"/>
  <c r="Y607" i="1173"/>
  <c r="AR606" i="1173"/>
  <c r="AS606" i="1173"/>
  <c r="AX606" i="1173"/>
  <c r="AU606" i="1173"/>
  <c r="AJ607" i="1173"/>
  <c r="K607" i="1173"/>
  <c r="I607" i="1173" s="1"/>
  <c r="J607" i="1173"/>
  <c r="L607" i="1173"/>
  <c r="P607" i="1173"/>
  <c r="O607" i="1173"/>
  <c r="Q607" i="1173" s="1"/>
  <c r="N607" i="1173"/>
  <c r="AT606" i="1173"/>
  <c r="AV606" i="1173"/>
  <c r="AW606" i="1173"/>
  <c r="AV433" i="1183" l="1"/>
  <c r="Q433" i="1183"/>
  <c r="AW433" i="1183"/>
  <c r="I433" i="1183"/>
  <c r="AS433" i="1183" s="1"/>
  <c r="AU433" i="1183"/>
  <c r="AR433" i="1183"/>
  <c r="AJ434" i="1183"/>
  <c r="N434" i="1183"/>
  <c r="J434" i="1183"/>
  <c r="P434" i="1183"/>
  <c r="O434" i="1183"/>
  <c r="K434" i="1183"/>
  <c r="L434" i="1183"/>
  <c r="Y434" i="1183"/>
  <c r="AX433" i="1183"/>
  <c r="AT607" i="1173"/>
  <c r="Y608" i="1173"/>
  <c r="AR607" i="1173"/>
  <c r="AS607" i="1173"/>
  <c r="AX607" i="1173"/>
  <c r="AJ608" i="1173"/>
  <c r="K608" i="1173"/>
  <c r="I608" i="1173" s="1"/>
  <c r="J608" i="1173"/>
  <c r="AT608" i="1173" s="1"/>
  <c r="P608" i="1173"/>
  <c r="O608" i="1173"/>
  <c r="Q608" i="1173" s="1"/>
  <c r="L608" i="1173"/>
  <c r="N608" i="1173"/>
  <c r="AW607" i="1173"/>
  <c r="AV607" i="1173"/>
  <c r="AU607" i="1173"/>
  <c r="Q434" i="1183" l="1"/>
  <c r="AX434" i="1183" s="1"/>
  <c r="AW434" i="1183"/>
  <c r="AV434" i="1183"/>
  <c r="AU434" i="1183"/>
  <c r="I434" i="1183"/>
  <c r="AS434" i="1183" s="1"/>
  <c r="AT434" i="1183"/>
  <c r="J435" i="1183"/>
  <c r="AT435" i="1183" s="1"/>
  <c r="O435" i="1183"/>
  <c r="N435" i="1183"/>
  <c r="P435" i="1183"/>
  <c r="L435" i="1183"/>
  <c r="AJ435" i="1183"/>
  <c r="K435" i="1183"/>
  <c r="AR434" i="1183"/>
  <c r="Y435" i="1183"/>
  <c r="Y609" i="1173"/>
  <c r="AR608" i="1173"/>
  <c r="AS608" i="1173"/>
  <c r="AX608" i="1173"/>
  <c r="AU608" i="1173"/>
  <c r="AV608" i="1173"/>
  <c r="L609" i="1173"/>
  <c r="AJ609" i="1173"/>
  <c r="J609" i="1173"/>
  <c r="P609" i="1173"/>
  <c r="N609" i="1173"/>
  <c r="O609" i="1173"/>
  <c r="Q609" i="1173" s="1"/>
  <c r="K609" i="1173"/>
  <c r="I609" i="1173" s="1"/>
  <c r="AW608" i="1173"/>
  <c r="AV435" i="1183" l="1"/>
  <c r="AW435" i="1183"/>
  <c r="Q435" i="1183"/>
  <c r="AX435" i="1183" s="1"/>
  <c r="O436" i="1183"/>
  <c r="N436" i="1183"/>
  <c r="K436" i="1183"/>
  <c r="AJ436" i="1183"/>
  <c r="L436" i="1183"/>
  <c r="J436" i="1183"/>
  <c r="AT436" i="1183" s="1"/>
  <c r="AR435" i="1183"/>
  <c r="P436" i="1183"/>
  <c r="Y436" i="1183"/>
  <c r="AU435" i="1183"/>
  <c r="I435" i="1183"/>
  <c r="AS435" i="1183" s="1"/>
  <c r="AS609" i="1173"/>
  <c r="Y610" i="1173"/>
  <c r="AR609" i="1173"/>
  <c r="AT609" i="1173"/>
  <c r="AX609" i="1173"/>
  <c r="AU609" i="1173"/>
  <c r="O610" i="1173"/>
  <c r="Q610" i="1173" s="1"/>
  <c r="N610" i="1173"/>
  <c r="AJ610" i="1173"/>
  <c r="P610" i="1173"/>
  <c r="L610" i="1173"/>
  <c r="J610" i="1173"/>
  <c r="K610" i="1173"/>
  <c r="I610" i="1173" s="1"/>
  <c r="AV609" i="1173"/>
  <c r="AW609" i="1173"/>
  <c r="I436" i="1183" l="1"/>
  <c r="AS436" i="1183" s="1"/>
  <c r="AU436" i="1183"/>
  <c r="Q436" i="1183"/>
  <c r="AX436" i="1183" s="1"/>
  <c r="AW436" i="1183"/>
  <c r="AV436" i="1183"/>
  <c r="J437" i="1183"/>
  <c r="AJ437" i="1183"/>
  <c r="O437" i="1183"/>
  <c r="Y437" i="1183"/>
  <c r="K437" i="1183"/>
  <c r="AR436" i="1183"/>
  <c r="L437" i="1183"/>
  <c r="P437" i="1183"/>
  <c r="N437" i="1183"/>
  <c r="Y611" i="1173"/>
  <c r="AR610" i="1173"/>
  <c r="AX610" i="1173"/>
  <c r="AV610" i="1173"/>
  <c r="AT610" i="1173"/>
  <c r="AW610" i="1173"/>
  <c r="AJ611" i="1173"/>
  <c r="N611" i="1173"/>
  <c r="P611" i="1173"/>
  <c r="O611" i="1173"/>
  <c r="Q611" i="1173" s="1"/>
  <c r="L611" i="1173"/>
  <c r="K611" i="1173"/>
  <c r="I611" i="1173" s="1"/>
  <c r="J611" i="1173"/>
  <c r="AU610" i="1173"/>
  <c r="AS610" i="1173"/>
  <c r="Q437" i="1183" l="1"/>
  <c r="AX437" i="1183" s="1"/>
  <c r="AW437" i="1183"/>
  <c r="AV437" i="1183"/>
  <c r="N438" i="1183"/>
  <c r="K438" i="1183"/>
  <c r="AR437" i="1183"/>
  <c r="P438" i="1183"/>
  <c r="AJ438" i="1183"/>
  <c r="O438" i="1183"/>
  <c r="L438" i="1183"/>
  <c r="J438" i="1183"/>
  <c r="AT438" i="1183" s="1"/>
  <c r="Y438" i="1183"/>
  <c r="AT437" i="1183"/>
  <c r="AU437" i="1183"/>
  <c r="I437" i="1183"/>
  <c r="AS437" i="1183" s="1"/>
  <c r="AX611" i="1173"/>
  <c r="Y612" i="1173"/>
  <c r="AR611" i="1173"/>
  <c r="AT611" i="1173"/>
  <c r="AS611" i="1173"/>
  <c r="AW611" i="1173"/>
  <c r="AJ612" i="1173"/>
  <c r="P612" i="1173"/>
  <c r="J612" i="1173"/>
  <c r="O612" i="1173"/>
  <c r="Q612" i="1173" s="1"/>
  <c r="N612" i="1173"/>
  <c r="L612" i="1173"/>
  <c r="K612" i="1173"/>
  <c r="I612" i="1173" s="1"/>
  <c r="AV611" i="1173"/>
  <c r="AU611" i="1173"/>
  <c r="P439" i="1183" l="1"/>
  <c r="J439" i="1183"/>
  <c r="L439" i="1183"/>
  <c r="AR438" i="1183"/>
  <c r="N439" i="1183"/>
  <c r="K439" i="1183"/>
  <c r="AJ439" i="1183"/>
  <c r="O439" i="1183"/>
  <c r="Y439" i="1183"/>
  <c r="AU438" i="1183"/>
  <c r="I438" i="1183"/>
  <c r="AS438" i="1183" s="1"/>
  <c r="Q438" i="1183"/>
  <c r="AX438" i="1183" s="1"/>
  <c r="AW438" i="1183"/>
  <c r="AV438" i="1183"/>
  <c r="AS612" i="1173"/>
  <c r="Y613" i="1173"/>
  <c r="AR612" i="1173"/>
  <c r="AX612" i="1173"/>
  <c r="AJ613" i="1173"/>
  <c r="K613" i="1173"/>
  <c r="I613" i="1173" s="1"/>
  <c r="J613" i="1173"/>
  <c r="L613" i="1173"/>
  <c r="P613" i="1173"/>
  <c r="O613" i="1173"/>
  <c r="Q613" i="1173" s="1"/>
  <c r="N613" i="1173"/>
  <c r="AU612" i="1173"/>
  <c r="AT612" i="1173"/>
  <c r="AV612" i="1173"/>
  <c r="AW612" i="1173"/>
  <c r="AW439" i="1183" l="1"/>
  <c r="AV439" i="1183"/>
  <c r="Q439" i="1183"/>
  <c r="AX439" i="1183" s="1"/>
  <c r="AT439" i="1183"/>
  <c r="J440" i="1183"/>
  <c r="P440" i="1183"/>
  <c r="K440" i="1183"/>
  <c r="AR439" i="1183"/>
  <c r="O440" i="1183"/>
  <c r="N440" i="1183"/>
  <c r="L440" i="1183"/>
  <c r="AJ440" i="1183"/>
  <c r="Y440" i="1183"/>
  <c r="AU439" i="1183"/>
  <c r="I439" i="1183"/>
  <c r="AS439" i="1183" s="1"/>
  <c r="AT613" i="1173"/>
  <c r="Y614" i="1173"/>
  <c r="AR613" i="1173"/>
  <c r="AX613" i="1173"/>
  <c r="AS613" i="1173"/>
  <c r="AU613" i="1173"/>
  <c r="AW613" i="1173"/>
  <c r="AJ614" i="1173"/>
  <c r="K614" i="1173"/>
  <c r="I614" i="1173" s="1"/>
  <c r="J614" i="1173"/>
  <c r="P614" i="1173"/>
  <c r="O614" i="1173"/>
  <c r="Q614" i="1173" s="1"/>
  <c r="L614" i="1173"/>
  <c r="N614" i="1173"/>
  <c r="AV613" i="1173"/>
  <c r="AT440" i="1183" l="1"/>
  <c r="AW440" i="1183"/>
  <c r="Q440" i="1183"/>
  <c r="AX440" i="1183" s="1"/>
  <c r="AV440" i="1183"/>
  <c r="I440" i="1183"/>
  <c r="AS440" i="1183" s="1"/>
  <c r="AU440" i="1183"/>
  <c r="O441" i="1183"/>
  <c r="AJ441" i="1183"/>
  <c r="AR440" i="1183"/>
  <c r="P441" i="1183"/>
  <c r="L441" i="1183"/>
  <c r="N441" i="1183"/>
  <c r="K441" i="1183"/>
  <c r="J441" i="1183"/>
  <c r="AT441" i="1183" s="1"/>
  <c r="Y441" i="1183"/>
  <c r="Y615" i="1173"/>
  <c r="AR614" i="1173"/>
  <c r="AT614" i="1173"/>
  <c r="AW614" i="1173"/>
  <c r="AS614" i="1173"/>
  <c r="AJ615" i="1173"/>
  <c r="J615" i="1173"/>
  <c r="P615" i="1173"/>
  <c r="N615" i="1173"/>
  <c r="O615" i="1173"/>
  <c r="Q615" i="1173" s="1"/>
  <c r="L615" i="1173"/>
  <c r="K615" i="1173"/>
  <c r="I615" i="1173" s="1"/>
  <c r="AV614" i="1173"/>
  <c r="AU614" i="1173"/>
  <c r="AX614" i="1173"/>
  <c r="AV441" i="1183" l="1"/>
  <c r="AW441" i="1183"/>
  <c r="Q441" i="1183"/>
  <c r="AX441" i="1183" s="1"/>
  <c r="J442" i="1183"/>
  <c r="O442" i="1183"/>
  <c r="P442" i="1183"/>
  <c r="AR441" i="1183"/>
  <c r="AJ442" i="1183"/>
  <c r="L442" i="1183"/>
  <c r="K442" i="1183"/>
  <c r="N442" i="1183"/>
  <c r="Y442" i="1183"/>
  <c r="I441" i="1183"/>
  <c r="AS441" i="1183" s="1"/>
  <c r="AU441" i="1183"/>
  <c r="AS615" i="1173"/>
  <c r="AX615" i="1173"/>
  <c r="Y616" i="1173"/>
  <c r="AR615" i="1173"/>
  <c r="AW615" i="1173"/>
  <c r="O616" i="1173"/>
  <c r="Q616" i="1173" s="1"/>
  <c r="N616" i="1173"/>
  <c r="AJ616" i="1173"/>
  <c r="K616" i="1173"/>
  <c r="I616" i="1173" s="1"/>
  <c r="P616" i="1173"/>
  <c r="L616" i="1173"/>
  <c r="J616" i="1173"/>
  <c r="AT615" i="1173"/>
  <c r="AV615" i="1173"/>
  <c r="AU615" i="1173"/>
  <c r="AU442" i="1183" l="1"/>
  <c r="I442" i="1183"/>
  <c r="AS442" i="1183" s="1"/>
  <c r="AV442" i="1183"/>
  <c r="Q442" i="1183"/>
  <c r="AX442" i="1183" s="1"/>
  <c r="AW442" i="1183"/>
  <c r="AT442" i="1183"/>
  <c r="L443" i="1183"/>
  <c r="AR442" i="1183"/>
  <c r="K443" i="1183"/>
  <c r="P443" i="1183"/>
  <c r="AJ443" i="1183"/>
  <c r="J443" i="1183"/>
  <c r="AT443" i="1183" s="1"/>
  <c r="N443" i="1183"/>
  <c r="O443" i="1183"/>
  <c r="Y443" i="1183"/>
  <c r="AX616" i="1173"/>
  <c r="Y617" i="1173"/>
  <c r="AR616" i="1173"/>
  <c r="AT616" i="1173"/>
  <c r="AV616" i="1173"/>
  <c r="AS616" i="1173"/>
  <c r="AW616" i="1173"/>
  <c r="AJ617" i="1173"/>
  <c r="P617" i="1173"/>
  <c r="O617" i="1173"/>
  <c r="Q617" i="1173" s="1"/>
  <c r="L617" i="1173"/>
  <c r="K617" i="1173"/>
  <c r="I617" i="1173" s="1"/>
  <c r="J617" i="1173"/>
  <c r="N617" i="1173"/>
  <c r="AU616" i="1173"/>
  <c r="AU443" i="1183" l="1"/>
  <c r="I443" i="1183"/>
  <c r="AS443" i="1183" s="1"/>
  <c r="AW443" i="1183"/>
  <c r="AV443" i="1183"/>
  <c r="Q443" i="1183"/>
  <c r="AX443" i="1183" s="1"/>
  <c r="K444" i="1183"/>
  <c r="AR443" i="1183"/>
  <c r="P444" i="1183"/>
  <c r="N444" i="1183"/>
  <c r="O444" i="1183"/>
  <c r="AJ444" i="1183"/>
  <c r="L444" i="1183"/>
  <c r="J444" i="1183"/>
  <c r="Y444" i="1183"/>
  <c r="AT617" i="1173"/>
  <c r="Y618" i="1173"/>
  <c r="AR617" i="1173"/>
  <c r="AX617" i="1173"/>
  <c r="AS617" i="1173"/>
  <c r="AV617" i="1173"/>
  <c r="AU617" i="1173"/>
  <c r="AW617" i="1173"/>
  <c r="AJ618" i="1173"/>
  <c r="O618" i="1173"/>
  <c r="Q618" i="1173" s="1"/>
  <c r="N618" i="1173"/>
  <c r="L618" i="1173"/>
  <c r="K618" i="1173"/>
  <c r="I618" i="1173" s="1"/>
  <c r="J618" i="1173"/>
  <c r="P618" i="1173"/>
  <c r="AV444" i="1183" l="1"/>
  <c r="AW444" i="1183"/>
  <c r="Q444" i="1183"/>
  <c r="AU444" i="1183"/>
  <c r="I444" i="1183"/>
  <c r="AS444" i="1183" s="1"/>
  <c r="AT444" i="1183"/>
  <c r="AX444" i="1183"/>
  <c r="J445" i="1183"/>
  <c r="K445" i="1183"/>
  <c r="AJ445" i="1183"/>
  <c r="L445" i="1183"/>
  <c r="P445" i="1183"/>
  <c r="O445" i="1183"/>
  <c r="AR444" i="1183"/>
  <c r="N445" i="1183"/>
  <c r="Y445" i="1183"/>
  <c r="AT618" i="1173"/>
  <c r="AX618" i="1173"/>
  <c r="Y619" i="1173"/>
  <c r="AR618" i="1173"/>
  <c r="AS618" i="1173"/>
  <c r="AV618" i="1173"/>
  <c r="AW618" i="1173"/>
  <c r="AU618" i="1173"/>
  <c r="AJ619" i="1173"/>
  <c r="P619" i="1173"/>
  <c r="O619" i="1173"/>
  <c r="Q619" i="1173" s="1"/>
  <c r="N619" i="1173"/>
  <c r="K619" i="1173"/>
  <c r="I619" i="1173" s="1"/>
  <c r="J619" i="1173"/>
  <c r="L619" i="1173"/>
  <c r="AU445" i="1183" l="1"/>
  <c r="I445" i="1183"/>
  <c r="AS445" i="1183" s="1"/>
  <c r="AT445" i="1183"/>
  <c r="L446" i="1183"/>
  <c r="N446" i="1183"/>
  <c r="J446" i="1183"/>
  <c r="AJ446" i="1183"/>
  <c r="O446" i="1183"/>
  <c r="K446" i="1183"/>
  <c r="AR445" i="1183"/>
  <c r="P446" i="1183"/>
  <c r="Y446" i="1183"/>
  <c r="Q445" i="1183"/>
  <c r="AX445" i="1183" s="1"/>
  <c r="AV445" i="1183"/>
  <c r="AW445" i="1183"/>
  <c r="Y620" i="1173"/>
  <c r="AR619" i="1173"/>
  <c r="AT619" i="1173"/>
  <c r="AS619" i="1173"/>
  <c r="AX619" i="1173"/>
  <c r="AW619" i="1173"/>
  <c r="AJ620" i="1173"/>
  <c r="J620" i="1173"/>
  <c r="P620" i="1173"/>
  <c r="O620" i="1173"/>
  <c r="Q620" i="1173" s="1"/>
  <c r="L620" i="1173"/>
  <c r="N620" i="1173"/>
  <c r="K620" i="1173"/>
  <c r="I620" i="1173" s="1"/>
  <c r="AV619" i="1173"/>
  <c r="AU619" i="1173"/>
  <c r="N447" i="1183" l="1"/>
  <c r="AJ447" i="1183"/>
  <c r="J447" i="1183"/>
  <c r="O447" i="1183"/>
  <c r="L447" i="1183"/>
  <c r="AR446" i="1183"/>
  <c r="Y447" i="1183"/>
  <c r="K447" i="1183"/>
  <c r="P447" i="1183"/>
  <c r="Q446" i="1183"/>
  <c r="AX446" i="1183" s="1"/>
  <c r="AV446" i="1183"/>
  <c r="AW446" i="1183"/>
  <c r="I446" i="1183"/>
  <c r="AS446" i="1183" s="1"/>
  <c r="AU446" i="1183"/>
  <c r="AT446" i="1183"/>
  <c r="AS620" i="1173"/>
  <c r="Y621" i="1173"/>
  <c r="AR620" i="1173"/>
  <c r="AT620" i="1173"/>
  <c r="AX620" i="1173"/>
  <c r="AJ621" i="1173"/>
  <c r="J621" i="1173"/>
  <c r="P621" i="1173"/>
  <c r="N621" i="1173"/>
  <c r="O621" i="1173"/>
  <c r="Q621" i="1173" s="1"/>
  <c r="L621" i="1173"/>
  <c r="K621" i="1173"/>
  <c r="I621" i="1173" s="1"/>
  <c r="AU620" i="1173"/>
  <c r="AW620" i="1173"/>
  <c r="AV620" i="1173"/>
  <c r="AW447" i="1183" l="1"/>
  <c r="AV447" i="1183"/>
  <c r="Q447" i="1183"/>
  <c r="AX447" i="1183" s="1"/>
  <c r="AT447" i="1183"/>
  <c r="AJ448" i="1183"/>
  <c r="J448" i="1183"/>
  <c r="O448" i="1183"/>
  <c r="N448" i="1183"/>
  <c r="Y448" i="1183"/>
  <c r="K448" i="1183"/>
  <c r="P448" i="1183"/>
  <c r="L448" i="1183"/>
  <c r="AR447" i="1183"/>
  <c r="I447" i="1183"/>
  <c r="AS447" i="1183" s="1"/>
  <c r="AU447" i="1183"/>
  <c r="AS621" i="1173"/>
  <c r="Y622" i="1173"/>
  <c r="AR621" i="1173"/>
  <c r="AX621" i="1173"/>
  <c r="AV621" i="1173"/>
  <c r="AT621" i="1173"/>
  <c r="O622" i="1173"/>
  <c r="Q622" i="1173" s="1"/>
  <c r="AJ622" i="1173"/>
  <c r="P622" i="1173"/>
  <c r="L622" i="1173"/>
  <c r="N622" i="1173"/>
  <c r="K622" i="1173"/>
  <c r="I622" i="1173" s="1"/>
  <c r="J622" i="1173"/>
  <c r="AU621" i="1173"/>
  <c r="AW621" i="1173"/>
  <c r="J449" i="1183" l="1"/>
  <c r="N449" i="1183"/>
  <c r="Y449" i="1183"/>
  <c r="AJ449" i="1183"/>
  <c r="K449" i="1183"/>
  <c r="O449" i="1183"/>
  <c r="AR448" i="1183"/>
  <c r="P449" i="1183"/>
  <c r="L449" i="1183"/>
  <c r="AX448" i="1183"/>
  <c r="AT448" i="1183"/>
  <c r="AU448" i="1183"/>
  <c r="I448" i="1183"/>
  <c r="AS448" i="1183" s="1"/>
  <c r="Q448" i="1183"/>
  <c r="AV448" i="1183"/>
  <c r="AW448" i="1183"/>
  <c r="AX622" i="1173"/>
  <c r="Y623" i="1173"/>
  <c r="AR622" i="1173"/>
  <c r="AT622" i="1173"/>
  <c r="AS622" i="1173"/>
  <c r="AV622" i="1173"/>
  <c r="AJ623" i="1173"/>
  <c r="P623" i="1173"/>
  <c r="O623" i="1173"/>
  <c r="Q623" i="1173" s="1"/>
  <c r="L623" i="1173"/>
  <c r="K623" i="1173"/>
  <c r="I623" i="1173" s="1"/>
  <c r="J623" i="1173"/>
  <c r="N623" i="1173"/>
  <c r="AU622" i="1173"/>
  <c r="AW622" i="1173"/>
  <c r="AW449" i="1183" l="1"/>
  <c r="Q449" i="1183"/>
  <c r="AX449" i="1183" s="1"/>
  <c r="AV449" i="1183"/>
  <c r="I449" i="1183"/>
  <c r="AS449" i="1183" s="1"/>
  <c r="AU449" i="1183"/>
  <c r="J450" i="1183"/>
  <c r="AT450" i="1183" s="1"/>
  <c r="P450" i="1183"/>
  <c r="O450" i="1183"/>
  <c r="N450" i="1183"/>
  <c r="AJ450" i="1183"/>
  <c r="L450" i="1183"/>
  <c r="AR449" i="1183"/>
  <c r="K450" i="1183"/>
  <c r="Y450" i="1183"/>
  <c r="AT449" i="1183"/>
  <c r="AT623" i="1173"/>
  <c r="Y624" i="1173"/>
  <c r="AR623" i="1173"/>
  <c r="AS623" i="1173"/>
  <c r="AX623" i="1173"/>
  <c r="AW623" i="1173"/>
  <c r="AV623" i="1173"/>
  <c r="AU623" i="1173"/>
  <c r="AJ624" i="1173"/>
  <c r="O624" i="1173"/>
  <c r="Q624" i="1173" s="1"/>
  <c r="N624" i="1173"/>
  <c r="L624" i="1173"/>
  <c r="K624" i="1173"/>
  <c r="I624" i="1173" s="1"/>
  <c r="P624" i="1173"/>
  <c r="J624" i="1173"/>
  <c r="Q450" i="1183" l="1"/>
  <c r="AW450" i="1183"/>
  <c r="AV450" i="1183"/>
  <c r="AJ451" i="1183"/>
  <c r="L451" i="1183"/>
  <c r="J451" i="1183"/>
  <c r="AT451" i="1183" s="1"/>
  <c r="K451" i="1183"/>
  <c r="O451" i="1183"/>
  <c r="N451" i="1183"/>
  <c r="P451" i="1183"/>
  <c r="AR450" i="1183"/>
  <c r="Y451" i="1183"/>
  <c r="AX450" i="1183"/>
  <c r="I450" i="1183"/>
  <c r="AS450" i="1183" s="1"/>
  <c r="AU450" i="1183"/>
  <c r="AT624" i="1173"/>
  <c r="AX624" i="1173"/>
  <c r="Y625" i="1173"/>
  <c r="AR624" i="1173"/>
  <c r="AS624" i="1173"/>
  <c r="AW624" i="1173"/>
  <c r="AV624" i="1173"/>
  <c r="AJ625" i="1173"/>
  <c r="N625" i="1173"/>
  <c r="K625" i="1173"/>
  <c r="I625" i="1173" s="1"/>
  <c r="J625" i="1173"/>
  <c r="L625" i="1173"/>
  <c r="P625" i="1173"/>
  <c r="O625" i="1173"/>
  <c r="Q625" i="1173" s="1"/>
  <c r="AU624" i="1173"/>
  <c r="AJ452" i="1183" l="1"/>
  <c r="J452" i="1183"/>
  <c r="O452" i="1183"/>
  <c r="L452" i="1183"/>
  <c r="P452" i="1183"/>
  <c r="K452" i="1183"/>
  <c r="N452" i="1183"/>
  <c r="AR451" i="1183"/>
  <c r="Y452" i="1183"/>
  <c r="I451" i="1183"/>
  <c r="AS451" i="1183" s="1"/>
  <c r="AU451" i="1183"/>
  <c r="AX451" i="1183"/>
  <c r="Q451" i="1183"/>
  <c r="AV451" i="1183"/>
  <c r="AW451" i="1183"/>
  <c r="AT625" i="1173"/>
  <c r="Y626" i="1173"/>
  <c r="AR625" i="1173"/>
  <c r="AS625" i="1173"/>
  <c r="AX625" i="1173"/>
  <c r="AU625" i="1173"/>
  <c r="AW625" i="1173"/>
  <c r="AJ626" i="1173"/>
  <c r="L626" i="1173"/>
  <c r="N626" i="1173"/>
  <c r="K626" i="1173"/>
  <c r="I626" i="1173" s="1"/>
  <c r="J626" i="1173"/>
  <c r="P626" i="1173"/>
  <c r="O626" i="1173"/>
  <c r="Q626" i="1173" s="1"/>
  <c r="AV625" i="1173"/>
  <c r="J453" i="1183" l="1"/>
  <c r="K453" i="1183"/>
  <c r="O453" i="1183"/>
  <c r="Y453" i="1183"/>
  <c r="AR452" i="1183"/>
  <c r="N453" i="1183"/>
  <c r="AJ453" i="1183"/>
  <c r="L453" i="1183"/>
  <c r="P453" i="1183"/>
  <c r="AW452" i="1183"/>
  <c r="Q452" i="1183"/>
  <c r="AX452" i="1183" s="1"/>
  <c r="AV452" i="1183"/>
  <c r="AT452" i="1183"/>
  <c r="I452" i="1183"/>
  <c r="AS452" i="1183" s="1"/>
  <c r="AU452" i="1183"/>
  <c r="Y627" i="1173"/>
  <c r="AR626" i="1173"/>
  <c r="AT626" i="1173"/>
  <c r="AS626" i="1173"/>
  <c r="AX626" i="1173"/>
  <c r="AJ627" i="1173"/>
  <c r="J627" i="1173"/>
  <c r="P627" i="1173"/>
  <c r="N627" i="1173"/>
  <c r="O627" i="1173"/>
  <c r="Q627" i="1173" s="1"/>
  <c r="L627" i="1173"/>
  <c r="K627" i="1173"/>
  <c r="I627" i="1173" s="1"/>
  <c r="AW626" i="1173"/>
  <c r="AV626" i="1173"/>
  <c r="AU626" i="1173"/>
  <c r="P454" i="1183" l="1"/>
  <c r="N454" i="1183"/>
  <c r="O454" i="1183"/>
  <c r="L454" i="1183"/>
  <c r="J454" i="1183"/>
  <c r="AJ454" i="1183"/>
  <c r="K454" i="1183"/>
  <c r="AR453" i="1183"/>
  <c r="Y454" i="1183"/>
  <c r="AX453" i="1183"/>
  <c r="AV453" i="1183"/>
  <c r="AW453" i="1183"/>
  <c r="Q453" i="1183"/>
  <c r="AU453" i="1183"/>
  <c r="I453" i="1183"/>
  <c r="AS453" i="1183" s="1"/>
  <c r="AT453" i="1183"/>
  <c r="AS627" i="1173"/>
  <c r="Y628" i="1173"/>
  <c r="AR627" i="1173"/>
  <c r="AX627" i="1173"/>
  <c r="AU627" i="1173"/>
  <c r="AJ628" i="1173"/>
  <c r="L628" i="1173"/>
  <c r="K628" i="1173"/>
  <c r="I628" i="1173" s="1"/>
  <c r="N628" i="1173"/>
  <c r="P628" i="1173"/>
  <c r="J628" i="1173"/>
  <c r="O628" i="1173"/>
  <c r="Q628" i="1173" s="1"/>
  <c r="AW627" i="1173"/>
  <c r="AT627" i="1173"/>
  <c r="AV627" i="1173"/>
  <c r="AT454" i="1183" l="1"/>
  <c r="AU454" i="1183"/>
  <c r="I454" i="1183"/>
  <c r="AS454" i="1183" s="1"/>
  <c r="AW454" i="1183"/>
  <c r="Q454" i="1183"/>
  <c r="AX454" i="1183" s="1"/>
  <c r="AV454" i="1183"/>
  <c r="O455" i="1183"/>
  <c r="J455" i="1183"/>
  <c r="AR454" i="1183"/>
  <c r="AJ455" i="1183"/>
  <c r="K455" i="1183"/>
  <c r="L455" i="1183"/>
  <c r="P455" i="1183"/>
  <c r="N455" i="1183"/>
  <c r="Y455" i="1183"/>
  <c r="Y629" i="1173"/>
  <c r="AR628" i="1173"/>
  <c r="AT628" i="1173"/>
  <c r="AX628" i="1173"/>
  <c r="AU628" i="1173"/>
  <c r="AW628" i="1173"/>
  <c r="AS628" i="1173"/>
  <c r="AJ629" i="1173"/>
  <c r="K629" i="1173"/>
  <c r="I629" i="1173" s="1"/>
  <c r="P629" i="1173"/>
  <c r="O629" i="1173"/>
  <c r="Q629" i="1173" s="1"/>
  <c r="L629" i="1173"/>
  <c r="J629" i="1173"/>
  <c r="N629" i="1173"/>
  <c r="AV628" i="1173"/>
  <c r="I455" i="1183" l="1"/>
  <c r="AS455" i="1183" s="1"/>
  <c r="AU455" i="1183"/>
  <c r="AT455" i="1183"/>
  <c r="AV455" i="1183"/>
  <c r="AW455" i="1183"/>
  <c r="Q455" i="1183"/>
  <c r="AX455" i="1183" s="1"/>
  <c r="J456" i="1183"/>
  <c r="AR455" i="1183"/>
  <c r="O456" i="1183"/>
  <c r="P456" i="1183"/>
  <c r="K456" i="1183"/>
  <c r="AJ456" i="1183"/>
  <c r="L456" i="1183"/>
  <c r="N456" i="1183"/>
  <c r="Y456" i="1183"/>
  <c r="AT629" i="1173"/>
  <c r="Y630" i="1173"/>
  <c r="AR629" i="1173"/>
  <c r="AX629" i="1173"/>
  <c r="AU629" i="1173"/>
  <c r="AJ630" i="1173"/>
  <c r="N630" i="1173"/>
  <c r="L630" i="1173"/>
  <c r="K630" i="1173"/>
  <c r="I630" i="1173" s="1"/>
  <c r="P630" i="1173"/>
  <c r="J630" i="1173"/>
  <c r="O630" i="1173"/>
  <c r="Q630" i="1173" s="1"/>
  <c r="AW629" i="1173"/>
  <c r="AS629" i="1173"/>
  <c r="AV629" i="1173"/>
  <c r="I456" i="1183" l="1"/>
  <c r="AS456" i="1183" s="1"/>
  <c r="AU456" i="1183"/>
  <c r="AW456" i="1183"/>
  <c r="Q456" i="1183"/>
  <c r="AX456" i="1183" s="1"/>
  <c r="AV456" i="1183"/>
  <c r="K457" i="1183"/>
  <c r="P457" i="1183"/>
  <c r="O457" i="1183"/>
  <c r="N457" i="1183"/>
  <c r="AJ457" i="1183"/>
  <c r="Y457" i="1183"/>
  <c r="L457" i="1183"/>
  <c r="J457" i="1183"/>
  <c r="AR456" i="1183"/>
  <c r="AT456" i="1183"/>
  <c r="Y631" i="1173"/>
  <c r="AR630" i="1173"/>
  <c r="AT630" i="1173"/>
  <c r="AS630" i="1173"/>
  <c r="AX630" i="1173"/>
  <c r="AW630" i="1173"/>
  <c r="AV630" i="1173"/>
  <c r="AU630" i="1173"/>
  <c r="AJ631" i="1173"/>
  <c r="L631" i="1173"/>
  <c r="P631" i="1173"/>
  <c r="O631" i="1173"/>
  <c r="Q631" i="1173" s="1"/>
  <c r="N631" i="1173"/>
  <c r="K631" i="1173"/>
  <c r="I631" i="1173" s="1"/>
  <c r="J631" i="1173"/>
  <c r="AT631" i="1173" s="1"/>
  <c r="K458" i="1183" l="1"/>
  <c r="O458" i="1183"/>
  <c r="J458" i="1183"/>
  <c r="AT458" i="1183" s="1"/>
  <c r="N458" i="1183"/>
  <c r="AR457" i="1183"/>
  <c r="L458" i="1183"/>
  <c r="P458" i="1183"/>
  <c r="Y458" i="1183"/>
  <c r="AJ458" i="1183"/>
  <c r="AX457" i="1183"/>
  <c r="AU457" i="1183"/>
  <c r="I457" i="1183"/>
  <c r="AS457" i="1183" s="1"/>
  <c r="AW457" i="1183"/>
  <c r="AV457" i="1183"/>
  <c r="Q457" i="1183"/>
  <c r="AT457" i="1183"/>
  <c r="Y632" i="1173"/>
  <c r="AR631" i="1173"/>
  <c r="AS631" i="1173"/>
  <c r="AX631" i="1173"/>
  <c r="AW631" i="1173"/>
  <c r="AJ632" i="1173"/>
  <c r="L632" i="1173"/>
  <c r="N632" i="1173"/>
  <c r="K632" i="1173"/>
  <c r="I632" i="1173" s="1"/>
  <c r="J632" i="1173"/>
  <c r="P632" i="1173"/>
  <c r="O632" i="1173"/>
  <c r="Q632" i="1173" s="1"/>
  <c r="AV631" i="1173"/>
  <c r="AU631" i="1173"/>
  <c r="AV458" i="1183" l="1"/>
  <c r="Q458" i="1183"/>
  <c r="AX458" i="1183" s="1"/>
  <c r="AW458" i="1183"/>
  <c r="J459" i="1183"/>
  <c r="AR458" i="1183"/>
  <c r="N459" i="1183"/>
  <c r="K459" i="1183"/>
  <c r="P459" i="1183"/>
  <c r="AJ459" i="1183"/>
  <c r="O459" i="1183"/>
  <c r="L459" i="1183"/>
  <c r="Y459" i="1183"/>
  <c r="AU458" i="1183"/>
  <c r="I458" i="1183"/>
  <c r="AS458" i="1183" s="1"/>
  <c r="Y633" i="1173"/>
  <c r="AR632" i="1173"/>
  <c r="AT632" i="1173"/>
  <c r="AS632" i="1173"/>
  <c r="AX632" i="1173"/>
  <c r="AJ633" i="1173"/>
  <c r="J633" i="1173"/>
  <c r="P633" i="1173"/>
  <c r="L633" i="1173"/>
  <c r="O633" i="1173"/>
  <c r="Q633" i="1173" s="1"/>
  <c r="N633" i="1173"/>
  <c r="K633" i="1173"/>
  <c r="I633" i="1173" s="1"/>
  <c r="AW632" i="1173"/>
  <c r="AU632" i="1173"/>
  <c r="AV632" i="1173"/>
  <c r="AU459" i="1183" l="1"/>
  <c r="I459" i="1183"/>
  <c r="AS459" i="1183" s="1"/>
  <c r="L460" i="1183"/>
  <c r="AR459" i="1183"/>
  <c r="J460" i="1183"/>
  <c r="AJ460" i="1183"/>
  <c r="O460" i="1183"/>
  <c r="P460" i="1183"/>
  <c r="N460" i="1183"/>
  <c r="K460" i="1183"/>
  <c r="Y460" i="1183"/>
  <c r="AT459" i="1183"/>
  <c r="Q459" i="1183"/>
  <c r="AX459" i="1183" s="1"/>
  <c r="AW459" i="1183"/>
  <c r="AV459" i="1183"/>
  <c r="AS633" i="1173"/>
  <c r="Y634" i="1173"/>
  <c r="AR633" i="1173"/>
  <c r="AX633" i="1173"/>
  <c r="AW633" i="1173"/>
  <c r="AV633" i="1173"/>
  <c r="AJ634" i="1173"/>
  <c r="O634" i="1173"/>
  <c r="Q634" i="1173" s="1"/>
  <c r="N634" i="1173"/>
  <c r="K634" i="1173"/>
  <c r="I634" i="1173" s="1"/>
  <c r="J634" i="1173"/>
  <c r="L634" i="1173"/>
  <c r="P634" i="1173"/>
  <c r="AU633" i="1173"/>
  <c r="AT633" i="1173"/>
  <c r="AT460" i="1183" l="1"/>
  <c r="AJ461" i="1183"/>
  <c r="K461" i="1183"/>
  <c r="J461" i="1183"/>
  <c r="AT461" i="1183" s="1"/>
  <c r="P461" i="1183"/>
  <c r="L461" i="1183"/>
  <c r="O461" i="1183"/>
  <c r="N461" i="1183"/>
  <c r="Y461" i="1183"/>
  <c r="AR460" i="1183"/>
  <c r="Q460" i="1183"/>
  <c r="AX460" i="1183" s="1"/>
  <c r="AV460" i="1183"/>
  <c r="AW460" i="1183"/>
  <c r="I460" i="1183"/>
  <c r="AS460" i="1183" s="1"/>
  <c r="AU460" i="1183"/>
  <c r="Y635" i="1173"/>
  <c r="AR634" i="1173"/>
  <c r="AW634" i="1173"/>
  <c r="AT634" i="1173"/>
  <c r="AS634" i="1173"/>
  <c r="AV634" i="1173"/>
  <c r="AJ635" i="1173"/>
  <c r="L635" i="1173"/>
  <c r="K635" i="1173"/>
  <c r="I635" i="1173" s="1"/>
  <c r="J635" i="1173"/>
  <c r="N635" i="1173"/>
  <c r="P635" i="1173"/>
  <c r="O635" i="1173"/>
  <c r="Q635" i="1173" s="1"/>
  <c r="AX634" i="1173"/>
  <c r="AU634" i="1173"/>
  <c r="Q461" i="1183" l="1"/>
  <c r="AX461" i="1183" s="1"/>
  <c r="AW461" i="1183"/>
  <c r="AV461" i="1183"/>
  <c r="O462" i="1183"/>
  <c r="L462" i="1183"/>
  <c r="K462" i="1183"/>
  <c r="N462" i="1183"/>
  <c r="AR461" i="1183"/>
  <c r="P462" i="1183"/>
  <c r="J462" i="1183"/>
  <c r="AT462" i="1183" s="1"/>
  <c r="AJ462" i="1183"/>
  <c r="Y462" i="1183"/>
  <c r="AU461" i="1183"/>
  <c r="I461" i="1183"/>
  <c r="AS461" i="1183" s="1"/>
  <c r="Y636" i="1173"/>
  <c r="AR635" i="1173"/>
  <c r="AT635" i="1173"/>
  <c r="AX635" i="1173"/>
  <c r="AU635" i="1173"/>
  <c r="AS635" i="1173"/>
  <c r="AV635" i="1173"/>
  <c r="AJ636" i="1173"/>
  <c r="N636" i="1173"/>
  <c r="L636" i="1173"/>
  <c r="K636" i="1173"/>
  <c r="I636" i="1173" s="1"/>
  <c r="P636" i="1173"/>
  <c r="J636" i="1173"/>
  <c r="O636" i="1173"/>
  <c r="Q636" i="1173" s="1"/>
  <c r="AW635" i="1173"/>
  <c r="N463" i="1183" l="1"/>
  <c r="AR462" i="1183"/>
  <c r="L463" i="1183"/>
  <c r="K463" i="1183"/>
  <c r="O463" i="1183"/>
  <c r="AJ463" i="1183"/>
  <c r="J463" i="1183"/>
  <c r="AT463" i="1183" s="1"/>
  <c r="P463" i="1183"/>
  <c r="Y463" i="1183"/>
  <c r="AX462" i="1183"/>
  <c r="I462" i="1183"/>
  <c r="AS462" i="1183" s="1"/>
  <c r="AU462" i="1183"/>
  <c r="AW462" i="1183"/>
  <c r="Q462" i="1183"/>
  <c r="AV462" i="1183"/>
  <c r="AT636" i="1173"/>
  <c r="Y637" i="1173"/>
  <c r="AR636" i="1173"/>
  <c r="AX636" i="1173"/>
  <c r="AW636" i="1173"/>
  <c r="AJ637" i="1173"/>
  <c r="L637" i="1173"/>
  <c r="P637" i="1173"/>
  <c r="O637" i="1173"/>
  <c r="Q637" i="1173" s="1"/>
  <c r="N637" i="1173"/>
  <c r="K637" i="1173"/>
  <c r="I637" i="1173" s="1"/>
  <c r="J637" i="1173"/>
  <c r="AV636" i="1173"/>
  <c r="AU636" i="1173"/>
  <c r="AS636" i="1173"/>
  <c r="AV463" i="1183" l="1"/>
  <c r="AW463" i="1183"/>
  <c r="Q463" i="1183"/>
  <c r="AX463" i="1183" s="1"/>
  <c r="J464" i="1183"/>
  <c r="L464" i="1183"/>
  <c r="O464" i="1183"/>
  <c r="N464" i="1183"/>
  <c r="AR463" i="1183"/>
  <c r="AJ464" i="1183"/>
  <c r="K464" i="1183"/>
  <c r="P464" i="1183"/>
  <c r="Y464" i="1183"/>
  <c r="I463" i="1183"/>
  <c r="AS463" i="1183" s="1"/>
  <c r="AU463" i="1183"/>
  <c r="AX637" i="1173"/>
  <c r="AT637" i="1173"/>
  <c r="Y638" i="1173"/>
  <c r="AR637" i="1173"/>
  <c r="AS637" i="1173"/>
  <c r="AW637" i="1173"/>
  <c r="AJ638" i="1173"/>
  <c r="K638" i="1173"/>
  <c r="I638" i="1173" s="1"/>
  <c r="J638" i="1173"/>
  <c r="P638" i="1173"/>
  <c r="O638" i="1173"/>
  <c r="Q638" i="1173" s="1"/>
  <c r="L638" i="1173"/>
  <c r="N638" i="1173"/>
  <c r="AV637" i="1173"/>
  <c r="AU637" i="1173"/>
  <c r="Q464" i="1183" l="1"/>
  <c r="AX464" i="1183" s="1"/>
  <c r="AW464" i="1183"/>
  <c r="AV464" i="1183"/>
  <c r="AU464" i="1183"/>
  <c r="I464" i="1183"/>
  <c r="AS464" i="1183" s="1"/>
  <c r="AJ465" i="1183"/>
  <c r="P465" i="1183"/>
  <c r="AR464" i="1183"/>
  <c r="J465" i="1183"/>
  <c r="L465" i="1183"/>
  <c r="K465" i="1183"/>
  <c r="N465" i="1183"/>
  <c r="O465" i="1183"/>
  <c r="Y465" i="1183"/>
  <c r="AT464" i="1183"/>
  <c r="AT638" i="1173"/>
  <c r="Y639" i="1173"/>
  <c r="AR638" i="1173"/>
  <c r="AS638" i="1173"/>
  <c r="AX638" i="1173"/>
  <c r="AU638" i="1173"/>
  <c r="AW638" i="1173"/>
  <c r="AJ639" i="1173"/>
  <c r="O639" i="1173"/>
  <c r="Q639" i="1173" s="1"/>
  <c r="P639" i="1173"/>
  <c r="J639" i="1173"/>
  <c r="K639" i="1173"/>
  <c r="I639" i="1173" s="1"/>
  <c r="L639" i="1173"/>
  <c r="N639" i="1173"/>
  <c r="AV638" i="1173"/>
  <c r="I465" i="1183" l="1"/>
  <c r="AS465" i="1183" s="1"/>
  <c r="AU465" i="1183"/>
  <c r="AW465" i="1183"/>
  <c r="Q465" i="1183"/>
  <c r="AX465" i="1183" s="1"/>
  <c r="AV465" i="1183"/>
  <c r="AT465" i="1183"/>
  <c r="N466" i="1183"/>
  <c r="AJ466" i="1183"/>
  <c r="K466" i="1183"/>
  <c r="P466" i="1183"/>
  <c r="L466" i="1183"/>
  <c r="Y466" i="1183"/>
  <c r="J466" i="1183"/>
  <c r="AR465" i="1183"/>
  <c r="O466" i="1183"/>
  <c r="AS639" i="1173"/>
  <c r="Y640" i="1173"/>
  <c r="AR639" i="1173"/>
  <c r="AX639" i="1173"/>
  <c r="AW639" i="1173"/>
  <c r="AJ640" i="1173"/>
  <c r="P640" i="1173"/>
  <c r="O640" i="1173"/>
  <c r="Q640" i="1173" s="1"/>
  <c r="AX640" i="1173" s="1"/>
  <c r="K640" i="1173"/>
  <c r="I640" i="1173" s="1"/>
  <c r="J640" i="1173"/>
  <c r="N640" i="1173"/>
  <c r="L640" i="1173"/>
  <c r="AU639" i="1173"/>
  <c r="AT639" i="1173"/>
  <c r="AV639" i="1173"/>
  <c r="I466" i="1183" l="1"/>
  <c r="AS466" i="1183" s="1"/>
  <c r="AU466" i="1183"/>
  <c r="AT466" i="1183"/>
  <c r="AV466" i="1183"/>
  <c r="Q466" i="1183"/>
  <c r="AX466" i="1183" s="1"/>
  <c r="AW466" i="1183"/>
  <c r="AJ467" i="1183"/>
  <c r="L467" i="1183"/>
  <c r="P467" i="1183"/>
  <c r="J467" i="1183"/>
  <c r="AT467" i="1183" s="1"/>
  <c r="AR466" i="1183"/>
  <c r="O467" i="1183"/>
  <c r="K467" i="1183"/>
  <c r="N467" i="1183"/>
  <c r="Y467" i="1183"/>
  <c r="AT640" i="1173"/>
  <c r="Y641" i="1173"/>
  <c r="AR640" i="1173"/>
  <c r="AS640" i="1173"/>
  <c r="AV640" i="1173"/>
  <c r="AW640" i="1173"/>
  <c r="AJ641" i="1173"/>
  <c r="O641" i="1173"/>
  <c r="Q641" i="1173" s="1"/>
  <c r="J641" i="1173"/>
  <c r="N641" i="1173"/>
  <c r="L641" i="1173"/>
  <c r="P641" i="1173"/>
  <c r="K641" i="1173"/>
  <c r="I641" i="1173" s="1"/>
  <c r="AU640" i="1173"/>
  <c r="AV467" i="1183" l="1"/>
  <c r="Q467" i="1183"/>
  <c r="AX467" i="1183" s="1"/>
  <c r="AW467" i="1183"/>
  <c r="AR467" i="1183"/>
  <c r="AJ468" i="1183"/>
  <c r="P468" i="1183"/>
  <c r="Y468" i="1183"/>
  <c r="J468" i="1183"/>
  <c r="AT468" i="1183" s="1"/>
  <c r="O468" i="1183"/>
  <c r="N468" i="1183"/>
  <c r="L468" i="1183"/>
  <c r="K468" i="1183"/>
  <c r="AU467" i="1183"/>
  <c r="I467" i="1183"/>
  <c r="AS467" i="1183" s="1"/>
  <c r="AW641" i="1173"/>
  <c r="AS641" i="1173"/>
  <c r="Y642" i="1173"/>
  <c r="AR641" i="1173"/>
  <c r="AT641" i="1173"/>
  <c r="AX641" i="1173"/>
  <c r="AV641" i="1173"/>
  <c r="N642" i="1173"/>
  <c r="AJ642" i="1173"/>
  <c r="O642" i="1173"/>
  <c r="Q642" i="1173" s="1"/>
  <c r="K642" i="1173"/>
  <c r="I642" i="1173" s="1"/>
  <c r="P642" i="1173"/>
  <c r="J642" i="1173"/>
  <c r="L642" i="1173"/>
  <c r="AU641" i="1173"/>
  <c r="J469" i="1183" l="1"/>
  <c r="AR468" i="1183"/>
  <c r="AJ469" i="1183"/>
  <c r="N469" i="1183"/>
  <c r="K469" i="1183"/>
  <c r="P469" i="1183"/>
  <c r="O469" i="1183"/>
  <c r="L469" i="1183"/>
  <c r="Y469" i="1183"/>
  <c r="Q468" i="1183"/>
  <c r="AX468" i="1183" s="1"/>
  <c r="AW468" i="1183"/>
  <c r="AV468" i="1183"/>
  <c r="I468" i="1183"/>
  <c r="AS468" i="1183" s="1"/>
  <c r="AU468" i="1183"/>
  <c r="AX642" i="1173"/>
  <c r="AS642" i="1173"/>
  <c r="Y643" i="1173"/>
  <c r="AR642" i="1173"/>
  <c r="AV642" i="1173"/>
  <c r="AU642" i="1173"/>
  <c r="AT642" i="1173"/>
  <c r="AJ643" i="1173"/>
  <c r="L643" i="1173"/>
  <c r="N643" i="1173"/>
  <c r="K643" i="1173"/>
  <c r="I643" i="1173" s="1"/>
  <c r="P643" i="1173"/>
  <c r="O643" i="1173"/>
  <c r="Q643" i="1173" s="1"/>
  <c r="J643" i="1173"/>
  <c r="AW642" i="1173"/>
  <c r="Q469" i="1183" l="1"/>
  <c r="AX469" i="1183" s="1"/>
  <c r="AW469" i="1183"/>
  <c r="AV469" i="1183"/>
  <c r="K470" i="1183"/>
  <c r="J470" i="1183"/>
  <c r="AT470" i="1183" s="1"/>
  <c r="N470" i="1183"/>
  <c r="P470" i="1183"/>
  <c r="O470" i="1183"/>
  <c r="Y470" i="1183"/>
  <c r="AR469" i="1183"/>
  <c r="L470" i="1183"/>
  <c r="AJ470" i="1183"/>
  <c r="AT469" i="1183"/>
  <c r="I469" i="1183"/>
  <c r="AS469" i="1183" s="1"/>
  <c r="AU469" i="1183"/>
  <c r="AT643" i="1173"/>
  <c r="Y644" i="1173"/>
  <c r="AR643" i="1173"/>
  <c r="AX643" i="1173"/>
  <c r="AS643" i="1173"/>
  <c r="AV643" i="1173"/>
  <c r="AJ644" i="1173"/>
  <c r="N644" i="1173"/>
  <c r="P644" i="1173"/>
  <c r="O644" i="1173"/>
  <c r="Q644" i="1173" s="1"/>
  <c r="L644" i="1173"/>
  <c r="J644" i="1173"/>
  <c r="K644" i="1173"/>
  <c r="I644" i="1173" s="1"/>
  <c r="AU643" i="1173"/>
  <c r="AW643" i="1173"/>
  <c r="I470" i="1183" l="1"/>
  <c r="AS470" i="1183" s="1"/>
  <c r="AU470" i="1183"/>
  <c r="AW470" i="1183"/>
  <c r="AV470" i="1183"/>
  <c r="Q470" i="1183"/>
  <c r="AX470" i="1183" s="1"/>
  <c r="AR470" i="1183"/>
  <c r="P471" i="1183"/>
  <c r="J471" i="1183"/>
  <c r="AT471" i="1183" s="1"/>
  <c r="L471" i="1183"/>
  <c r="O471" i="1183"/>
  <c r="AJ471" i="1183"/>
  <c r="K471" i="1183"/>
  <c r="N471" i="1183"/>
  <c r="Y471" i="1183"/>
  <c r="AS644" i="1173"/>
  <c r="Y645" i="1173"/>
  <c r="AR644" i="1173"/>
  <c r="AX644" i="1173"/>
  <c r="AT644" i="1173"/>
  <c r="AV644" i="1173"/>
  <c r="AW644" i="1173"/>
  <c r="AJ645" i="1173"/>
  <c r="O645" i="1173"/>
  <c r="Q645" i="1173" s="1"/>
  <c r="N645" i="1173"/>
  <c r="K645" i="1173"/>
  <c r="I645" i="1173" s="1"/>
  <c r="J645" i="1173"/>
  <c r="L645" i="1173"/>
  <c r="P645" i="1173"/>
  <c r="AU644" i="1173"/>
  <c r="AW471" i="1183" l="1"/>
  <c r="Q471" i="1183"/>
  <c r="AV471" i="1183"/>
  <c r="AX471" i="1183"/>
  <c r="L472" i="1183"/>
  <c r="O472" i="1183"/>
  <c r="K472" i="1183"/>
  <c r="J472" i="1183"/>
  <c r="AT472" i="1183" s="1"/>
  <c r="Y472" i="1183"/>
  <c r="P472" i="1183"/>
  <c r="AJ472" i="1183"/>
  <c r="N472" i="1183"/>
  <c r="AR471" i="1183"/>
  <c r="AU471" i="1183"/>
  <c r="I471" i="1183"/>
  <c r="AS471" i="1183" s="1"/>
  <c r="AX645" i="1173"/>
  <c r="AT645" i="1173"/>
  <c r="Y646" i="1173"/>
  <c r="AR645" i="1173"/>
  <c r="AS645" i="1173"/>
  <c r="AV645" i="1173"/>
  <c r="AU645" i="1173"/>
  <c r="AJ646" i="1173"/>
  <c r="O646" i="1173"/>
  <c r="Q646" i="1173" s="1"/>
  <c r="K646" i="1173"/>
  <c r="I646" i="1173" s="1"/>
  <c r="N646" i="1173"/>
  <c r="L646" i="1173"/>
  <c r="J646" i="1173"/>
  <c r="P646" i="1173"/>
  <c r="AW645" i="1173"/>
  <c r="J473" i="1183" l="1"/>
  <c r="K473" i="1183"/>
  <c r="O473" i="1183"/>
  <c r="P473" i="1183"/>
  <c r="N473" i="1183"/>
  <c r="AR472" i="1183"/>
  <c r="L473" i="1183"/>
  <c r="AJ473" i="1183"/>
  <c r="Y473" i="1183"/>
  <c r="Q472" i="1183"/>
  <c r="AX472" i="1183" s="1"/>
  <c r="AV472" i="1183"/>
  <c r="AW472" i="1183"/>
  <c r="AU472" i="1183"/>
  <c r="I472" i="1183"/>
  <c r="AS472" i="1183" s="1"/>
  <c r="AT646" i="1173"/>
  <c r="AW646" i="1173"/>
  <c r="Y647" i="1173"/>
  <c r="AR646" i="1173"/>
  <c r="AS646" i="1173"/>
  <c r="AV646" i="1173"/>
  <c r="AX646" i="1173"/>
  <c r="AJ647" i="1173"/>
  <c r="O647" i="1173"/>
  <c r="Q647" i="1173" s="1"/>
  <c r="N647" i="1173"/>
  <c r="P647" i="1173"/>
  <c r="J647" i="1173"/>
  <c r="L647" i="1173"/>
  <c r="K647" i="1173"/>
  <c r="I647" i="1173" s="1"/>
  <c r="AU646" i="1173"/>
  <c r="J474" i="1183" l="1"/>
  <c r="L474" i="1183"/>
  <c r="P474" i="1183"/>
  <c r="AR473" i="1183"/>
  <c r="N474" i="1183"/>
  <c r="AJ474" i="1183"/>
  <c r="K474" i="1183"/>
  <c r="O474" i="1183"/>
  <c r="Y474" i="1183"/>
  <c r="AW473" i="1183"/>
  <c r="Q473" i="1183"/>
  <c r="AX473" i="1183" s="1"/>
  <c r="AV473" i="1183"/>
  <c r="AU473" i="1183"/>
  <c r="I473" i="1183"/>
  <c r="AS473" i="1183" s="1"/>
  <c r="AT473" i="1183"/>
  <c r="AS647" i="1173"/>
  <c r="Y648" i="1173"/>
  <c r="AR647" i="1173"/>
  <c r="AX647" i="1173"/>
  <c r="AT647" i="1173"/>
  <c r="AJ648" i="1173"/>
  <c r="K648" i="1173"/>
  <c r="I648" i="1173" s="1"/>
  <c r="N648" i="1173"/>
  <c r="O648" i="1173"/>
  <c r="Q648" i="1173" s="1"/>
  <c r="P648" i="1173"/>
  <c r="J648" i="1173"/>
  <c r="L648" i="1173"/>
  <c r="AU647" i="1173"/>
  <c r="AW647" i="1173"/>
  <c r="AV647" i="1173"/>
  <c r="I474" i="1183" l="1"/>
  <c r="AS474" i="1183" s="1"/>
  <c r="AU474" i="1183"/>
  <c r="AV474" i="1183"/>
  <c r="AW474" i="1183"/>
  <c r="Q474" i="1183"/>
  <c r="AX474" i="1183" s="1"/>
  <c r="AT474" i="1183"/>
  <c r="P475" i="1183"/>
  <c r="O475" i="1183"/>
  <c r="J475" i="1183"/>
  <c r="AT475" i="1183" s="1"/>
  <c r="N475" i="1183"/>
  <c r="AR474" i="1183"/>
  <c r="AJ475" i="1183"/>
  <c r="K475" i="1183"/>
  <c r="L475" i="1183"/>
  <c r="Y475" i="1183"/>
  <c r="AT648" i="1173"/>
  <c r="Y649" i="1173"/>
  <c r="AR648" i="1173"/>
  <c r="AX648" i="1173"/>
  <c r="AU648" i="1173"/>
  <c r="AS648" i="1173"/>
  <c r="AV648" i="1173"/>
  <c r="AW648" i="1173"/>
  <c r="AJ649" i="1173"/>
  <c r="L649" i="1173"/>
  <c r="P649" i="1173"/>
  <c r="O649" i="1173"/>
  <c r="Q649" i="1173" s="1"/>
  <c r="N649" i="1173"/>
  <c r="K649" i="1173"/>
  <c r="I649" i="1173" s="1"/>
  <c r="J649" i="1173"/>
  <c r="O476" i="1183" l="1"/>
  <c r="K476" i="1183"/>
  <c r="J476" i="1183"/>
  <c r="AT476" i="1183" s="1"/>
  <c r="L476" i="1183"/>
  <c r="N476" i="1183"/>
  <c r="AR475" i="1183"/>
  <c r="P476" i="1183"/>
  <c r="AJ476" i="1183"/>
  <c r="Y476" i="1183"/>
  <c r="I475" i="1183"/>
  <c r="AS475" i="1183" s="1"/>
  <c r="AU475" i="1183"/>
  <c r="Q475" i="1183"/>
  <c r="AX475" i="1183" s="1"/>
  <c r="AW475" i="1183"/>
  <c r="AV475" i="1183"/>
  <c r="Y650" i="1173"/>
  <c r="AR649" i="1173"/>
  <c r="AS649" i="1173"/>
  <c r="AX649" i="1173"/>
  <c r="AT649" i="1173"/>
  <c r="AV649" i="1173"/>
  <c r="AU649" i="1173"/>
  <c r="AJ650" i="1173"/>
  <c r="P650" i="1173"/>
  <c r="K650" i="1173"/>
  <c r="I650" i="1173" s="1"/>
  <c r="N650" i="1173"/>
  <c r="O650" i="1173"/>
  <c r="Q650" i="1173" s="1"/>
  <c r="L650" i="1173"/>
  <c r="J650" i="1173"/>
  <c r="AW649" i="1173"/>
  <c r="AJ477" i="1183" l="1"/>
  <c r="P477" i="1183"/>
  <c r="O477" i="1183"/>
  <c r="N477" i="1183"/>
  <c r="K477" i="1183"/>
  <c r="J477" i="1183"/>
  <c r="AT477" i="1183" s="1"/>
  <c r="L477" i="1183"/>
  <c r="AR476" i="1183"/>
  <c r="Y477" i="1183"/>
  <c r="I476" i="1183"/>
  <c r="AS476" i="1183" s="1"/>
  <c r="AU476" i="1183"/>
  <c r="Q476" i="1183"/>
  <c r="AX476" i="1183" s="1"/>
  <c r="AV476" i="1183"/>
  <c r="AW476" i="1183"/>
  <c r="AT650" i="1173"/>
  <c r="Y651" i="1173"/>
  <c r="AR650" i="1173"/>
  <c r="AS650" i="1173"/>
  <c r="AX650" i="1173"/>
  <c r="AJ651" i="1173"/>
  <c r="J651" i="1173"/>
  <c r="P651" i="1173"/>
  <c r="O651" i="1173"/>
  <c r="Q651" i="1173" s="1"/>
  <c r="N651" i="1173"/>
  <c r="K651" i="1173"/>
  <c r="I651" i="1173" s="1"/>
  <c r="L651" i="1173"/>
  <c r="AV650" i="1173"/>
  <c r="AW650" i="1173"/>
  <c r="AU650" i="1173"/>
  <c r="AW477" i="1183" l="1"/>
  <c r="AV477" i="1183"/>
  <c r="Q477" i="1183"/>
  <c r="AX477" i="1183"/>
  <c r="P478" i="1183"/>
  <c r="N478" i="1183"/>
  <c r="L478" i="1183"/>
  <c r="AJ478" i="1183"/>
  <c r="J478" i="1183"/>
  <c r="AT478" i="1183" s="1"/>
  <c r="O478" i="1183"/>
  <c r="K478" i="1183"/>
  <c r="Y478" i="1183"/>
  <c r="AR477" i="1183"/>
  <c r="I477" i="1183"/>
  <c r="AS477" i="1183" s="1"/>
  <c r="AU477" i="1183"/>
  <c r="AS651" i="1173"/>
  <c r="Y652" i="1173"/>
  <c r="AR651" i="1173"/>
  <c r="AX651" i="1173"/>
  <c r="AJ652" i="1173"/>
  <c r="L652" i="1173"/>
  <c r="P652" i="1173"/>
  <c r="O652" i="1173"/>
  <c r="Q652" i="1173" s="1"/>
  <c r="K652" i="1173"/>
  <c r="I652" i="1173" s="1"/>
  <c r="J652" i="1173"/>
  <c r="N652" i="1173"/>
  <c r="AV651" i="1173"/>
  <c r="AU651" i="1173"/>
  <c r="AT651" i="1173"/>
  <c r="AW651" i="1173"/>
  <c r="AJ479" i="1183" l="1"/>
  <c r="L479" i="1183"/>
  <c r="N479" i="1183"/>
  <c r="P479" i="1183"/>
  <c r="O479" i="1183"/>
  <c r="AR478" i="1183"/>
  <c r="K479" i="1183"/>
  <c r="J479" i="1183"/>
  <c r="AT479" i="1183" s="1"/>
  <c r="Y479" i="1183"/>
  <c r="Q478" i="1183"/>
  <c r="AX478" i="1183" s="1"/>
  <c r="AV478" i="1183"/>
  <c r="AW478" i="1183"/>
  <c r="I478" i="1183"/>
  <c r="AS478" i="1183" s="1"/>
  <c r="AU478" i="1183"/>
  <c r="AX652" i="1173"/>
  <c r="Y653" i="1173"/>
  <c r="AR652" i="1173"/>
  <c r="AT652" i="1173"/>
  <c r="AW652" i="1173"/>
  <c r="AV652" i="1173"/>
  <c r="AS652" i="1173"/>
  <c r="O653" i="1173"/>
  <c r="Q653" i="1173" s="1"/>
  <c r="AJ653" i="1173"/>
  <c r="N653" i="1173"/>
  <c r="P653" i="1173"/>
  <c r="K653" i="1173"/>
  <c r="I653" i="1173" s="1"/>
  <c r="L653" i="1173"/>
  <c r="J653" i="1173"/>
  <c r="AU652" i="1173"/>
  <c r="O480" i="1183" l="1"/>
  <c r="K480" i="1183"/>
  <c r="AJ480" i="1183"/>
  <c r="L480" i="1183"/>
  <c r="N480" i="1183"/>
  <c r="P480" i="1183"/>
  <c r="AR479" i="1183"/>
  <c r="J480" i="1183"/>
  <c r="AT480" i="1183" s="1"/>
  <c r="Y480" i="1183"/>
  <c r="I479" i="1183"/>
  <c r="AS479" i="1183" s="1"/>
  <c r="AU479" i="1183"/>
  <c r="AV479" i="1183"/>
  <c r="Q479" i="1183"/>
  <c r="AX479" i="1183" s="1"/>
  <c r="AW479" i="1183"/>
  <c r="AT653" i="1173"/>
  <c r="AW653" i="1173"/>
  <c r="Y654" i="1173"/>
  <c r="AR653" i="1173"/>
  <c r="AS653" i="1173"/>
  <c r="AV653" i="1173"/>
  <c r="AX653" i="1173"/>
  <c r="AJ654" i="1173"/>
  <c r="O654" i="1173"/>
  <c r="Q654" i="1173" s="1"/>
  <c r="K654" i="1173"/>
  <c r="I654" i="1173" s="1"/>
  <c r="P654" i="1173"/>
  <c r="J654" i="1173"/>
  <c r="N654" i="1173"/>
  <c r="L654" i="1173"/>
  <c r="AU653" i="1173"/>
  <c r="L481" i="1183" l="1"/>
  <c r="O481" i="1183"/>
  <c r="AR480" i="1183"/>
  <c r="AJ481" i="1183"/>
  <c r="K481" i="1183"/>
  <c r="J481" i="1183"/>
  <c r="AT481" i="1183" s="1"/>
  <c r="P481" i="1183"/>
  <c r="N481" i="1183"/>
  <c r="Y481" i="1183"/>
  <c r="I480" i="1183"/>
  <c r="AS480" i="1183" s="1"/>
  <c r="AU480" i="1183"/>
  <c r="Q480" i="1183"/>
  <c r="AX480" i="1183" s="1"/>
  <c r="AW480" i="1183"/>
  <c r="AV480" i="1183"/>
  <c r="AX654" i="1173"/>
  <c r="Y655" i="1173"/>
  <c r="AR654" i="1173"/>
  <c r="AT654" i="1173"/>
  <c r="AS654" i="1173"/>
  <c r="AV654" i="1173"/>
  <c r="AU654" i="1173"/>
  <c r="AW654" i="1173"/>
  <c r="AJ655" i="1173"/>
  <c r="L655" i="1173"/>
  <c r="N655" i="1173"/>
  <c r="K655" i="1173"/>
  <c r="I655" i="1173" s="1"/>
  <c r="P655" i="1173"/>
  <c r="O655" i="1173"/>
  <c r="Q655" i="1173" s="1"/>
  <c r="J655" i="1173"/>
  <c r="L482" i="1183" l="1"/>
  <c r="J482" i="1183"/>
  <c r="AJ482" i="1183"/>
  <c r="N482" i="1183"/>
  <c r="K482" i="1183"/>
  <c r="P482" i="1183"/>
  <c r="Y482" i="1183"/>
  <c r="AR481" i="1183"/>
  <c r="O482" i="1183"/>
  <c r="I481" i="1183"/>
  <c r="AS481" i="1183" s="1"/>
  <c r="AU481" i="1183"/>
  <c r="AW481" i="1183"/>
  <c r="AV481" i="1183"/>
  <c r="Q481" i="1183"/>
  <c r="AX481" i="1183" s="1"/>
  <c r="AT655" i="1173"/>
  <c r="Y656" i="1173"/>
  <c r="AR655" i="1173"/>
  <c r="AS655" i="1173"/>
  <c r="AX655" i="1173"/>
  <c r="AV655" i="1173"/>
  <c r="AU655" i="1173"/>
  <c r="AJ656" i="1173"/>
  <c r="N656" i="1173"/>
  <c r="P656" i="1173"/>
  <c r="O656" i="1173"/>
  <c r="Q656" i="1173" s="1"/>
  <c r="L656" i="1173"/>
  <c r="J656" i="1173"/>
  <c r="K656" i="1173"/>
  <c r="I656" i="1173" s="1"/>
  <c r="AS656" i="1173" s="1"/>
  <c r="AW655" i="1173"/>
  <c r="AV482" i="1183" l="1"/>
  <c r="Q482" i="1183"/>
  <c r="AX482" i="1183" s="1"/>
  <c r="AW482" i="1183"/>
  <c r="AT482" i="1183"/>
  <c r="O483" i="1183"/>
  <c r="AR482" i="1183"/>
  <c r="K483" i="1183"/>
  <c r="AJ483" i="1183"/>
  <c r="P483" i="1183"/>
  <c r="J483" i="1183"/>
  <c r="AT483" i="1183" s="1"/>
  <c r="N483" i="1183"/>
  <c r="L483" i="1183"/>
  <c r="Y483" i="1183"/>
  <c r="AU482" i="1183"/>
  <c r="I482" i="1183"/>
  <c r="AS482" i="1183" s="1"/>
  <c r="Y657" i="1173"/>
  <c r="AR656" i="1173"/>
  <c r="AT656" i="1173"/>
  <c r="AX656" i="1173"/>
  <c r="AU656" i="1173"/>
  <c r="AW656" i="1173"/>
  <c r="AJ657" i="1173"/>
  <c r="O657" i="1173"/>
  <c r="Q657" i="1173" s="1"/>
  <c r="N657" i="1173"/>
  <c r="K657" i="1173"/>
  <c r="I657" i="1173" s="1"/>
  <c r="L657" i="1173"/>
  <c r="J657" i="1173"/>
  <c r="P657" i="1173"/>
  <c r="AV656" i="1173"/>
  <c r="AW483" i="1183" l="1"/>
  <c r="AV483" i="1183"/>
  <c r="Q483" i="1183"/>
  <c r="AX483" i="1183" s="1"/>
  <c r="AU483" i="1183"/>
  <c r="I483" i="1183"/>
  <c r="AS483" i="1183" s="1"/>
  <c r="O484" i="1183"/>
  <c r="AJ484" i="1183"/>
  <c r="P484" i="1183"/>
  <c r="L484" i="1183"/>
  <c r="AR483" i="1183"/>
  <c r="N484" i="1183"/>
  <c r="J484" i="1183"/>
  <c r="AT484" i="1183" s="1"/>
  <c r="K484" i="1183"/>
  <c r="Y484" i="1183"/>
  <c r="AT657" i="1173"/>
  <c r="AX657" i="1173"/>
  <c r="Y658" i="1173"/>
  <c r="AR657" i="1173"/>
  <c r="AS657" i="1173"/>
  <c r="AV657" i="1173"/>
  <c r="AW657" i="1173"/>
  <c r="AJ658" i="1173"/>
  <c r="L658" i="1173"/>
  <c r="J658" i="1173"/>
  <c r="P658" i="1173"/>
  <c r="O658" i="1173"/>
  <c r="Q658" i="1173" s="1"/>
  <c r="K658" i="1173"/>
  <c r="I658" i="1173" s="1"/>
  <c r="N658" i="1173"/>
  <c r="AU657" i="1173"/>
  <c r="AW484" i="1183" l="1"/>
  <c r="Q484" i="1183"/>
  <c r="AX484" i="1183" s="1"/>
  <c r="AV484" i="1183"/>
  <c r="K485" i="1183"/>
  <c r="AR484" i="1183"/>
  <c r="P485" i="1183"/>
  <c r="L485" i="1183"/>
  <c r="N485" i="1183"/>
  <c r="Y485" i="1183"/>
  <c r="O485" i="1183"/>
  <c r="J485" i="1183"/>
  <c r="AT485" i="1183" s="1"/>
  <c r="AJ485" i="1183"/>
  <c r="I484" i="1183"/>
  <c r="AS484" i="1183" s="1"/>
  <c r="AU484" i="1183"/>
  <c r="AS658" i="1173"/>
  <c r="Y659" i="1173"/>
  <c r="AR658" i="1173"/>
  <c r="AX658" i="1173"/>
  <c r="AV658" i="1173"/>
  <c r="AW658" i="1173"/>
  <c r="AJ659" i="1173"/>
  <c r="O659" i="1173"/>
  <c r="Q659" i="1173" s="1"/>
  <c r="P659" i="1173"/>
  <c r="J659" i="1173"/>
  <c r="N659" i="1173"/>
  <c r="K659" i="1173"/>
  <c r="I659" i="1173" s="1"/>
  <c r="AS659" i="1173" s="1"/>
  <c r="L659" i="1173"/>
  <c r="AT658" i="1173"/>
  <c r="AU658" i="1173"/>
  <c r="AW485" i="1183" l="1"/>
  <c r="Q485" i="1183"/>
  <c r="AV485" i="1183"/>
  <c r="L486" i="1183"/>
  <c r="P486" i="1183"/>
  <c r="K486" i="1183"/>
  <c r="AJ486" i="1183"/>
  <c r="J486" i="1183"/>
  <c r="AT486" i="1183" s="1"/>
  <c r="N486" i="1183"/>
  <c r="AR485" i="1183"/>
  <c r="O486" i="1183"/>
  <c r="Y486" i="1183"/>
  <c r="AX485" i="1183"/>
  <c r="I485" i="1183"/>
  <c r="AS485" i="1183" s="1"/>
  <c r="AU485" i="1183"/>
  <c r="AX659" i="1173"/>
  <c r="Y660" i="1173"/>
  <c r="AR659" i="1173"/>
  <c r="AV659" i="1173"/>
  <c r="AT659" i="1173"/>
  <c r="AU659" i="1173"/>
  <c r="AJ660" i="1173"/>
  <c r="O660" i="1173"/>
  <c r="Q660" i="1173" s="1"/>
  <c r="N660" i="1173"/>
  <c r="P660" i="1173"/>
  <c r="J660" i="1173"/>
  <c r="L660" i="1173"/>
  <c r="K660" i="1173"/>
  <c r="I660" i="1173" s="1"/>
  <c r="AW659" i="1173"/>
  <c r="AJ487" i="1183" l="1"/>
  <c r="N487" i="1183"/>
  <c r="J487" i="1183"/>
  <c r="P487" i="1183"/>
  <c r="O487" i="1183"/>
  <c r="L487" i="1183"/>
  <c r="K487" i="1183"/>
  <c r="AR486" i="1183"/>
  <c r="Y487" i="1183"/>
  <c r="AW486" i="1183"/>
  <c r="Q486" i="1183"/>
  <c r="AX486" i="1183" s="1"/>
  <c r="AV486" i="1183"/>
  <c r="AU486" i="1183"/>
  <c r="I486" i="1183"/>
  <c r="AS486" i="1183" s="1"/>
  <c r="AX660" i="1173"/>
  <c r="AS660" i="1173"/>
  <c r="Y661" i="1173"/>
  <c r="AR660" i="1173"/>
  <c r="AT660" i="1173"/>
  <c r="AW660" i="1173"/>
  <c r="AV660" i="1173"/>
  <c r="AJ661" i="1173"/>
  <c r="L661" i="1173"/>
  <c r="P661" i="1173"/>
  <c r="O661" i="1173"/>
  <c r="Q661" i="1173" s="1"/>
  <c r="N661" i="1173"/>
  <c r="K661" i="1173"/>
  <c r="I661" i="1173" s="1"/>
  <c r="J661" i="1173"/>
  <c r="AU660" i="1173"/>
  <c r="N488" i="1183" l="1"/>
  <c r="L488" i="1183"/>
  <c r="J488" i="1183"/>
  <c r="AJ488" i="1183"/>
  <c r="K488" i="1183"/>
  <c r="Y488" i="1183"/>
  <c r="AR487" i="1183"/>
  <c r="P488" i="1183"/>
  <c r="O488" i="1183"/>
  <c r="AX487" i="1183"/>
  <c r="AT487" i="1183"/>
  <c r="AU487" i="1183"/>
  <c r="I487" i="1183"/>
  <c r="AS487" i="1183" s="1"/>
  <c r="AW487" i="1183"/>
  <c r="AV487" i="1183"/>
  <c r="Q487" i="1183"/>
  <c r="AT661" i="1173"/>
  <c r="Y662" i="1173"/>
  <c r="AR661" i="1173"/>
  <c r="AS661" i="1173"/>
  <c r="AX661" i="1173"/>
  <c r="AU661" i="1173"/>
  <c r="AV661" i="1173"/>
  <c r="AJ662" i="1173"/>
  <c r="O662" i="1173"/>
  <c r="Q662" i="1173" s="1"/>
  <c r="L662" i="1173"/>
  <c r="J662" i="1173"/>
  <c r="P662" i="1173"/>
  <c r="K662" i="1173"/>
  <c r="I662" i="1173" s="1"/>
  <c r="N662" i="1173"/>
  <c r="AW661" i="1173"/>
  <c r="I488" i="1183" l="1"/>
  <c r="AS488" i="1183" s="1"/>
  <c r="AU488" i="1183"/>
  <c r="AT488" i="1183"/>
  <c r="AJ489" i="1183"/>
  <c r="P489" i="1183"/>
  <c r="N489" i="1183"/>
  <c r="J489" i="1183"/>
  <c r="AT489" i="1183" s="1"/>
  <c r="Y489" i="1183"/>
  <c r="K489" i="1183"/>
  <c r="O489" i="1183"/>
  <c r="L489" i="1183"/>
  <c r="AR488" i="1183"/>
  <c r="AV488" i="1183"/>
  <c r="Q488" i="1183"/>
  <c r="AX488" i="1183" s="1"/>
  <c r="AW488" i="1183"/>
  <c r="AS662" i="1173"/>
  <c r="AX662" i="1173"/>
  <c r="Y663" i="1173"/>
  <c r="AR662" i="1173"/>
  <c r="AJ663" i="1173"/>
  <c r="P663" i="1173"/>
  <c r="O663" i="1173"/>
  <c r="Q663" i="1173" s="1"/>
  <c r="N663" i="1173"/>
  <c r="K663" i="1173"/>
  <c r="I663" i="1173" s="1"/>
  <c r="L663" i="1173"/>
  <c r="J663" i="1173"/>
  <c r="AT662" i="1173"/>
  <c r="AW662" i="1173"/>
  <c r="AV662" i="1173"/>
  <c r="AU662" i="1173"/>
  <c r="AV489" i="1183" l="1"/>
  <c r="Q489" i="1183"/>
  <c r="AX489" i="1183" s="1"/>
  <c r="AW489" i="1183"/>
  <c r="O490" i="1183"/>
  <c r="N490" i="1183"/>
  <c r="J490" i="1183"/>
  <c r="L490" i="1183"/>
  <c r="Y490" i="1183"/>
  <c r="K490" i="1183"/>
  <c r="AR489" i="1183"/>
  <c r="AJ490" i="1183"/>
  <c r="P490" i="1183"/>
  <c r="AU489" i="1183"/>
  <c r="I489" i="1183"/>
  <c r="AS489" i="1183" s="1"/>
  <c r="Y664" i="1173"/>
  <c r="AR663" i="1173"/>
  <c r="AT663" i="1173"/>
  <c r="AX663" i="1173"/>
  <c r="AS663" i="1173"/>
  <c r="AW663" i="1173"/>
  <c r="AV663" i="1173"/>
  <c r="AJ664" i="1173"/>
  <c r="N664" i="1173"/>
  <c r="L664" i="1173"/>
  <c r="P664" i="1173"/>
  <c r="O664" i="1173"/>
  <c r="Q664" i="1173" s="1"/>
  <c r="K664" i="1173"/>
  <c r="I664" i="1173" s="1"/>
  <c r="J664" i="1173"/>
  <c r="AU663" i="1173"/>
  <c r="L491" i="1183" l="1"/>
  <c r="K491" i="1183"/>
  <c r="AR490" i="1183"/>
  <c r="AJ491" i="1183"/>
  <c r="P491" i="1183"/>
  <c r="N491" i="1183"/>
  <c r="J491" i="1183"/>
  <c r="AT491" i="1183" s="1"/>
  <c r="O491" i="1183"/>
  <c r="Y491" i="1183"/>
  <c r="AU490" i="1183"/>
  <c r="I490" i="1183"/>
  <c r="AS490" i="1183" s="1"/>
  <c r="Q490" i="1183"/>
  <c r="AX490" i="1183" s="1"/>
  <c r="AV490" i="1183"/>
  <c r="AW490" i="1183"/>
  <c r="AT490" i="1183"/>
  <c r="AT664" i="1173"/>
  <c r="Y665" i="1173"/>
  <c r="AR664" i="1173"/>
  <c r="AS664" i="1173"/>
  <c r="AX664" i="1173"/>
  <c r="AW664" i="1173"/>
  <c r="AU664" i="1173"/>
  <c r="AJ665" i="1173"/>
  <c r="N665" i="1173"/>
  <c r="P665" i="1173"/>
  <c r="K665" i="1173"/>
  <c r="I665" i="1173" s="1"/>
  <c r="J665" i="1173"/>
  <c r="L665" i="1173"/>
  <c r="O665" i="1173"/>
  <c r="Q665" i="1173" s="1"/>
  <c r="AV664" i="1173"/>
  <c r="O492" i="1183" l="1"/>
  <c r="L492" i="1183"/>
  <c r="J492" i="1183"/>
  <c r="N492" i="1183"/>
  <c r="Y492" i="1183"/>
  <c r="K492" i="1183"/>
  <c r="AR491" i="1183"/>
  <c r="AJ492" i="1183"/>
  <c r="P492" i="1183"/>
  <c r="I491" i="1183"/>
  <c r="AS491" i="1183" s="1"/>
  <c r="AU491" i="1183"/>
  <c r="AW491" i="1183"/>
  <c r="Q491" i="1183"/>
  <c r="AX491" i="1183" s="1"/>
  <c r="AV491" i="1183"/>
  <c r="Y666" i="1173"/>
  <c r="AR665" i="1173"/>
  <c r="AT665" i="1173"/>
  <c r="AS665" i="1173"/>
  <c r="AX665" i="1173"/>
  <c r="AV665" i="1173"/>
  <c r="AJ666" i="1173"/>
  <c r="N666" i="1173"/>
  <c r="K666" i="1173"/>
  <c r="I666" i="1173" s="1"/>
  <c r="L666" i="1173"/>
  <c r="P666" i="1173"/>
  <c r="J666" i="1173"/>
  <c r="O666" i="1173"/>
  <c r="Q666" i="1173" s="1"/>
  <c r="AU665" i="1173"/>
  <c r="AW665" i="1173"/>
  <c r="AJ493" i="1183" l="1"/>
  <c r="Y493" i="1183"/>
  <c r="P493" i="1183"/>
  <c r="O493" i="1183"/>
  <c r="L493" i="1183"/>
  <c r="N493" i="1183"/>
  <c r="J493" i="1183"/>
  <c r="AT493" i="1183" s="1"/>
  <c r="AR492" i="1183"/>
  <c r="K493" i="1183"/>
  <c r="AX492" i="1183"/>
  <c r="I492" i="1183"/>
  <c r="AS492" i="1183" s="1"/>
  <c r="AU492" i="1183"/>
  <c r="AT492" i="1183"/>
  <c r="AV492" i="1183"/>
  <c r="Q492" i="1183"/>
  <c r="AW492" i="1183"/>
  <c r="AS666" i="1173"/>
  <c r="Y667" i="1173"/>
  <c r="AR666" i="1173"/>
  <c r="AX666" i="1173"/>
  <c r="AT666" i="1173"/>
  <c r="AU666" i="1173"/>
  <c r="AJ667" i="1173"/>
  <c r="N667" i="1173"/>
  <c r="J667" i="1173"/>
  <c r="P667" i="1173"/>
  <c r="O667" i="1173"/>
  <c r="Q667" i="1173" s="1"/>
  <c r="L667" i="1173"/>
  <c r="K667" i="1173"/>
  <c r="I667" i="1173" s="1"/>
  <c r="AW666" i="1173"/>
  <c r="AV666" i="1173"/>
  <c r="AU493" i="1183" l="1"/>
  <c r="I493" i="1183"/>
  <c r="AS493" i="1183" s="1"/>
  <c r="P494" i="1183"/>
  <c r="N494" i="1183"/>
  <c r="AJ494" i="1183"/>
  <c r="J494" i="1183"/>
  <c r="O494" i="1183"/>
  <c r="AR493" i="1183"/>
  <c r="K494" i="1183"/>
  <c r="L494" i="1183"/>
  <c r="Y494" i="1183"/>
  <c r="Q493" i="1183"/>
  <c r="AX493" i="1183" s="1"/>
  <c r="AV493" i="1183"/>
  <c r="AW493" i="1183"/>
  <c r="Y668" i="1173"/>
  <c r="AR667" i="1173"/>
  <c r="AS667" i="1173"/>
  <c r="AX667" i="1173"/>
  <c r="AJ668" i="1173"/>
  <c r="O668" i="1173"/>
  <c r="Q668" i="1173" s="1"/>
  <c r="J668" i="1173"/>
  <c r="K668" i="1173"/>
  <c r="I668" i="1173" s="1"/>
  <c r="AS668" i="1173" s="1"/>
  <c r="N668" i="1173"/>
  <c r="L668" i="1173"/>
  <c r="P668" i="1173"/>
  <c r="AU667" i="1173"/>
  <c r="AT667" i="1173"/>
  <c r="AW667" i="1173"/>
  <c r="AV667" i="1173"/>
  <c r="K495" i="1183" l="1"/>
  <c r="AR494" i="1183"/>
  <c r="AJ495" i="1183"/>
  <c r="P495" i="1183"/>
  <c r="J495" i="1183"/>
  <c r="AT495" i="1183" s="1"/>
  <c r="L495" i="1183"/>
  <c r="O495" i="1183"/>
  <c r="N495" i="1183"/>
  <c r="Y495" i="1183"/>
  <c r="Q494" i="1183"/>
  <c r="AX494" i="1183" s="1"/>
  <c r="AW494" i="1183"/>
  <c r="AV494" i="1183"/>
  <c r="AT494" i="1183"/>
  <c r="AU494" i="1183"/>
  <c r="I494" i="1183"/>
  <c r="AS494" i="1183" s="1"/>
  <c r="AX668" i="1173"/>
  <c r="Y669" i="1173"/>
  <c r="AR668" i="1173"/>
  <c r="AT668" i="1173"/>
  <c r="AV668" i="1173"/>
  <c r="AU668" i="1173"/>
  <c r="AW668" i="1173"/>
  <c r="AJ669" i="1173"/>
  <c r="K669" i="1173"/>
  <c r="I669" i="1173" s="1"/>
  <c r="J669" i="1173"/>
  <c r="P669" i="1173"/>
  <c r="O669" i="1173"/>
  <c r="Q669" i="1173" s="1"/>
  <c r="L669" i="1173"/>
  <c r="N669" i="1173"/>
  <c r="Q495" i="1183" l="1"/>
  <c r="AX495" i="1183" s="1"/>
  <c r="AW495" i="1183"/>
  <c r="AV495" i="1183"/>
  <c r="L496" i="1183"/>
  <c r="K496" i="1183"/>
  <c r="N496" i="1183"/>
  <c r="AJ496" i="1183"/>
  <c r="O496" i="1183"/>
  <c r="J496" i="1183"/>
  <c r="AT496" i="1183" s="1"/>
  <c r="AR495" i="1183"/>
  <c r="P496" i="1183"/>
  <c r="Y496" i="1183"/>
  <c r="AU495" i="1183"/>
  <c r="I495" i="1183"/>
  <c r="AS495" i="1183" s="1"/>
  <c r="Y670" i="1173"/>
  <c r="AR669" i="1173"/>
  <c r="AT669" i="1173"/>
  <c r="AS669" i="1173"/>
  <c r="AX669" i="1173"/>
  <c r="AU669" i="1173"/>
  <c r="AJ670" i="1173"/>
  <c r="J670" i="1173"/>
  <c r="L670" i="1173"/>
  <c r="P670" i="1173"/>
  <c r="O670" i="1173"/>
  <c r="Q670" i="1173" s="1"/>
  <c r="N670" i="1173"/>
  <c r="K670" i="1173"/>
  <c r="I670" i="1173" s="1"/>
  <c r="AV669" i="1173"/>
  <c r="AW669" i="1173"/>
  <c r="K497" i="1183" l="1"/>
  <c r="P497" i="1183"/>
  <c r="J497" i="1183"/>
  <c r="AT497" i="1183" s="1"/>
  <c r="AR496" i="1183"/>
  <c r="O497" i="1183"/>
  <c r="AJ497" i="1183"/>
  <c r="N497" i="1183"/>
  <c r="L497" i="1183"/>
  <c r="Y497" i="1183"/>
  <c r="I496" i="1183"/>
  <c r="AS496" i="1183" s="1"/>
  <c r="AU496" i="1183"/>
  <c r="Q496" i="1183"/>
  <c r="AX496" i="1183" s="1"/>
  <c r="AV496" i="1183"/>
  <c r="AW496" i="1183"/>
  <c r="AS670" i="1173"/>
  <c r="Y671" i="1173"/>
  <c r="AR670" i="1173"/>
  <c r="AX670" i="1173"/>
  <c r="AT670" i="1173"/>
  <c r="AJ671" i="1173"/>
  <c r="L671" i="1173"/>
  <c r="O671" i="1173"/>
  <c r="Q671" i="1173" s="1"/>
  <c r="N671" i="1173"/>
  <c r="K671" i="1173"/>
  <c r="I671" i="1173" s="1"/>
  <c r="J671" i="1173"/>
  <c r="P671" i="1173"/>
  <c r="AU670" i="1173"/>
  <c r="AV670" i="1173"/>
  <c r="AW670" i="1173"/>
  <c r="AJ498" i="1183" l="1"/>
  <c r="O498" i="1183"/>
  <c r="P498" i="1183"/>
  <c r="J498" i="1183"/>
  <c r="AR497" i="1183"/>
  <c r="N498" i="1183"/>
  <c r="L498" i="1183"/>
  <c r="K498" i="1183"/>
  <c r="Y498" i="1183"/>
  <c r="AW497" i="1183"/>
  <c r="Q497" i="1183"/>
  <c r="AX497" i="1183" s="1"/>
  <c r="AV497" i="1183"/>
  <c r="I497" i="1183"/>
  <c r="AS497" i="1183" s="1"/>
  <c r="AU497" i="1183"/>
  <c r="AT671" i="1173"/>
  <c r="Y672" i="1173"/>
  <c r="AR671" i="1173"/>
  <c r="AX671" i="1173"/>
  <c r="AS671" i="1173"/>
  <c r="AU671" i="1173"/>
  <c r="AJ672" i="1173"/>
  <c r="P672" i="1173"/>
  <c r="J672" i="1173"/>
  <c r="N672" i="1173"/>
  <c r="L672" i="1173"/>
  <c r="K672" i="1173"/>
  <c r="I672" i="1173" s="1"/>
  <c r="O672" i="1173"/>
  <c r="Q672" i="1173" s="1"/>
  <c r="AW671" i="1173"/>
  <c r="AV671" i="1173"/>
  <c r="AJ499" i="1183" l="1"/>
  <c r="O499" i="1183"/>
  <c r="L499" i="1183"/>
  <c r="K499" i="1183"/>
  <c r="J499" i="1183"/>
  <c r="AT499" i="1183" s="1"/>
  <c r="P499" i="1183"/>
  <c r="N499" i="1183"/>
  <c r="AR498" i="1183"/>
  <c r="Y499" i="1183"/>
  <c r="AT498" i="1183"/>
  <c r="I498" i="1183"/>
  <c r="AS498" i="1183" s="1"/>
  <c r="AU498" i="1183"/>
  <c r="AW498" i="1183"/>
  <c r="Q498" i="1183"/>
  <c r="AX498" i="1183" s="1"/>
  <c r="AV498" i="1183"/>
  <c r="AS672" i="1173"/>
  <c r="Y673" i="1173"/>
  <c r="AR672" i="1173"/>
  <c r="AX672" i="1173"/>
  <c r="AJ673" i="1173"/>
  <c r="J673" i="1173"/>
  <c r="P673" i="1173"/>
  <c r="O673" i="1173"/>
  <c r="Q673" i="1173" s="1"/>
  <c r="L673" i="1173"/>
  <c r="N673" i="1173"/>
  <c r="K673" i="1173"/>
  <c r="I673" i="1173" s="1"/>
  <c r="AV672" i="1173"/>
  <c r="AU672" i="1173"/>
  <c r="AT672" i="1173"/>
  <c r="AW672" i="1173"/>
  <c r="I499" i="1183" l="1"/>
  <c r="AS499" i="1183" s="1"/>
  <c r="AU499" i="1183"/>
  <c r="AV499" i="1183"/>
  <c r="Q499" i="1183"/>
  <c r="AX499" i="1183" s="1"/>
  <c r="AW499" i="1183"/>
  <c r="AJ500" i="1183"/>
  <c r="O500" i="1183"/>
  <c r="N500" i="1183"/>
  <c r="P500" i="1183"/>
  <c r="J500" i="1183"/>
  <c r="AT500" i="1183" s="1"/>
  <c r="K500" i="1183"/>
  <c r="Y500" i="1183"/>
  <c r="L500" i="1183"/>
  <c r="AR499" i="1183"/>
  <c r="AS673" i="1173"/>
  <c r="Y674" i="1173"/>
  <c r="AR673" i="1173"/>
  <c r="AX673" i="1173"/>
  <c r="AV673" i="1173"/>
  <c r="AW673" i="1173"/>
  <c r="AJ674" i="1173"/>
  <c r="K674" i="1173"/>
  <c r="I674" i="1173" s="1"/>
  <c r="J674" i="1173"/>
  <c r="N674" i="1173"/>
  <c r="P674" i="1173"/>
  <c r="O674" i="1173"/>
  <c r="Q674" i="1173" s="1"/>
  <c r="L674" i="1173"/>
  <c r="AU673" i="1173"/>
  <c r="AT673" i="1173"/>
  <c r="I500" i="1183" l="1"/>
  <c r="AS500" i="1183" s="1"/>
  <c r="AU500" i="1183"/>
  <c r="AW500" i="1183"/>
  <c r="AV500" i="1183"/>
  <c r="Q500" i="1183"/>
  <c r="AX500" i="1183" s="1"/>
  <c r="N501" i="1183"/>
  <c r="AJ501" i="1183"/>
  <c r="J501" i="1183"/>
  <c r="O501" i="1183"/>
  <c r="K501" i="1183"/>
  <c r="AR500" i="1183"/>
  <c r="P501" i="1183"/>
  <c r="L501" i="1183"/>
  <c r="Y501" i="1183"/>
  <c r="AT674" i="1173"/>
  <c r="Y675" i="1173"/>
  <c r="AR674" i="1173"/>
  <c r="AS674" i="1173"/>
  <c r="AX674" i="1173"/>
  <c r="AJ675" i="1173"/>
  <c r="J675" i="1173"/>
  <c r="P675" i="1173"/>
  <c r="O675" i="1173"/>
  <c r="Q675" i="1173" s="1"/>
  <c r="N675" i="1173"/>
  <c r="K675" i="1173"/>
  <c r="I675" i="1173" s="1"/>
  <c r="L675" i="1173"/>
  <c r="AV674" i="1173"/>
  <c r="AW674" i="1173"/>
  <c r="AU674" i="1173"/>
  <c r="AT501" i="1183" l="1"/>
  <c r="AR501" i="1183"/>
  <c r="J502" i="1183"/>
  <c r="Y502" i="1183"/>
  <c r="AJ502" i="1183"/>
  <c r="N502" i="1183"/>
  <c r="L502" i="1183"/>
  <c r="K502" i="1183"/>
  <c r="P502" i="1183"/>
  <c r="O502" i="1183"/>
  <c r="I501" i="1183"/>
  <c r="AS501" i="1183" s="1"/>
  <c r="AU501" i="1183"/>
  <c r="Q501" i="1183"/>
  <c r="AX501" i="1183" s="1"/>
  <c r="AV501" i="1183"/>
  <c r="AW501" i="1183"/>
  <c r="AX675" i="1173"/>
  <c r="Y676" i="1173"/>
  <c r="AR675" i="1173"/>
  <c r="AS675" i="1173"/>
  <c r="AV675" i="1173"/>
  <c r="AT675" i="1173"/>
  <c r="AW675" i="1173"/>
  <c r="AJ676" i="1173"/>
  <c r="N676" i="1173"/>
  <c r="K676" i="1173"/>
  <c r="I676" i="1173" s="1"/>
  <c r="L676" i="1173"/>
  <c r="J676" i="1173"/>
  <c r="P676" i="1173"/>
  <c r="O676" i="1173"/>
  <c r="Q676" i="1173" s="1"/>
  <c r="AU675" i="1173"/>
  <c r="Q502" i="1183" l="1"/>
  <c r="AW502" i="1183"/>
  <c r="AV502" i="1183"/>
  <c r="N503" i="1183"/>
  <c r="L503" i="1183"/>
  <c r="Y503" i="1183"/>
  <c r="AJ503" i="1183"/>
  <c r="J503" i="1183"/>
  <c r="AR502" i="1183"/>
  <c r="K503" i="1183"/>
  <c r="P503" i="1183"/>
  <c r="O503" i="1183"/>
  <c r="AX502" i="1183"/>
  <c r="AT502" i="1183"/>
  <c r="I502" i="1183"/>
  <c r="AS502" i="1183" s="1"/>
  <c r="AU502" i="1183"/>
  <c r="AS676" i="1173"/>
  <c r="Y677" i="1173"/>
  <c r="AR676" i="1173"/>
  <c r="AX676" i="1173"/>
  <c r="AU676" i="1173"/>
  <c r="AT676" i="1173"/>
  <c r="O677" i="1173"/>
  <c r="Q677" i="1173" s="1"/>
  <c r="AJ677" i="1173"/>
  <c r="L677" i="1173"/>
  <c r="P677" i="1173"/>
  <c r="K677" i="1173"/>
  <c r="I677" i="1173" s="1"/>
  <c r="J677" i="1173"/>
  <c r="N677" i="1173"/>
  <c r="AV676" i="1173"/>
  <c r="AW676" i="1173"/>
  <c r="I503" i="1183" l="1"/>
  <c r="AS503" i="1183" s="1"/>
  <c r="AU503" i="1183"/>
  <c r="AV503" i="1183"/>
  <c r="Q503" i="1183"/>
  <c r="AX503" i="1183" s="1"/>
  <c r="AW503" i="1183"/>
  <c r="AT503" i="1183"/>
  <c r="L504" i="1183"/>
  <c r="K504" i="1183"/>
  <c r="J504" i="1183"/>
  <c r="AT504" i="1183" s="1"/>
  <c r="AJ504" i="1183"/>
  <c r="P504" i="1183"/>
  <c r="N504" i="1183"/>
  <c r="O504" i="1183"/>
  <c r="AR503" i="1183"/>
  <c r="Y504" i="1183"/>
  <c r="AX677" i="1173"/>
  <c r="AT677" i="1173"/>
  <c r="Y678" i="1173"/>
  <c r="AR677" i="1173"/>
  <c r="AS677" i="1173"/>
  <c r="AV677" i="1173"/>
  <c r="AW677" i="1173"/>
  <c r="AJ678" i="1173"/>
  <c r="O678" i="1173"/>
  <c r="Q678" i="1173" s="1"/>
  <c r="N678" i="1173"/>
  <c r="P678" i="1173"/>
  <c r="J678" i="1173"/>
  <c r="L678" i="1173"/>
  <c r="K678" i="1173"/>
  <c r="I678" i="1173" s="1"/>
  <c r="AU677" i="1173"/>
  <c r="AU504" i="1183" l="1"/>
  <c r="I504" i="1183"/>
  <c r="AS504" i="1183" s="1"/>
  <c r="AJ505" i="1183"/>
  <c r="K505" i="1183"/>
  <c r="Y505" i="1183"/>
  <c r="J505" i="1183"/>
  <c r="AT505" i="1183" s="1"/>
  <c r="P505" i="1183"/>
  <c r="N505" i="1183"/>
  <c r="L505" i="1183"/>
  <c r="O505" i="1183"/>
  <c r="AR504" i="1183"/>
  <c r="Q504" i="1183"/>
  <c r="AX504" i="1183" s="1"/>
  <c r="AV504" i="1183"/>
  <c r="AW504" i="1183"/>
  <c r="AX678" i="1173"/>
  <c r="AS678" i="1173"/>
  <c r="Y679" i="1173"/>
  <c r="AR678" i="1173"/>
  <c r="AV678" i="1173"/>
  <c r="AW678" i="1173"/>
  <c r="AJ679" i="1173"/>
  <c r="O679" i="1173"/>
  <c r="Q679" i="1173" s="1"/>
  <c r="N679" i="1173"/>
  <c r="K679" i="1173"/>
  <c r="I679" i="1173" s="1"/>
  <c r="J679" i="1173"/>
  <c r="AT679" i="1173" s="1"/>
  <c r="L679" i="1173"/>
  <c r="P679" i="1173"/>
  <c r="AT678" i="1173"/>
  <c r="AU678" i="1173"/>
  <c r="AW505" i="1183" l="1"/>
  <c r="Q505" i="1183"/>
  <c r="AV505" i="1183"/>
  <c r="AR505" i="1183"/>
  <c r="L506" i="1183"/>
  <c r="P506" i="1183"/>
  <c r="O506" i="1183"/>
  <c r="J506" i="1183"/>
  <c r="AJ506" i="1183"/>
  <c r="K506" i="1183"/>
  <c r="N506" i="1183"/>
  <c r="Y506" i="1183"/>
  <c r="I505" i="1183"/>
  <c r="AS505" i="1183" s="1"/>
  <c r="AU505" i="1183"/>
  <c r="AX505" i="1183"/>
  <c r="AW679" i="1173"/>
  <c r="Y680" i="1173"/>
  <c r="AR679" i="1173"/>
  <c r="AS679" i="1173"/>
  <c r="AV679" i="1173"/>
  <c r="AJ680" i="1173"/>
  <c r="N680" i="1173"/>
  <c r="O680" i="1173"/>
  <c r="Q680" i="1173" s="1"/>
  <c r="L680" i="1173"/>
  <c r="J680" i="1173"/>
  <c r="P680" i="1173"/>
  <c r="K680" i="1173"/>
  <c r="I680" i="1173" s="1"/>
  <c r="AU679" i="1173"/>
  <c r="AX679" i="1173"/>
  <c r="AU506" i="1183" l="1"/>
  <c r="I506" i="1183"/>
  <c r="AS506" i="1183" s="1"/>
  <c r="AW506" i="1183"/>
  <c r="Q506" i="1183"/>
  <c r="AX506" i="1183" s="1"/>
  <c r="AV506" i="1183"/>
  <c r="AT506" i="1183"/>
  <c r="N507" i="1183"/>
  <c r="L507" i="1183"/>
  <c r="K507" i="1183"/>
  <c r="J507" i="1183"/>
  <c r="AT507" i="1183" s="1"/>
  <c r="P507" i="1183"/>
  <c r="AR506" i="1183"/>
  <c r="AJ507" i="1183"/>
  <c r="O507" i="1183"/>
  <c r="Y507" i="1183"/>
  <c r="AS680" i="1173"/>
  <c r="Y681" i="1173"/>
  <c r="AR680" i="1173"/>
  <c r="AX680" i="1173"/>
  <c r="AV680" i="1173"/>
  <c r="AT680" i="1173"/>
  <c r="AJ681" i="1173"/>
  <c r="L681" i="1173"/>
  <c r="K681" i="1173"/>
  <c r="I681" i="1173" s="1"/>
  <c r="J681" i="1173"/>
  <c r="P681" i="1173"/>
  <c r="O681" i="1173"/>
  <c r="Q681" i="1173" s="1"/>
  <c r="N681" i="1173"/>
  <c r="AW680" i="1173"/>
  <c r="AU680" i="1173"/>
  <c r="I507" i="1183" l="1"/>
  <c r="AS507" i="1183" s="1"/>
  <c r="AU507" i="1183"/>
  <c r="P508" i="1183"/>
  <c r="AJ508" i="1183"/>
  <c r="N508" i="1183"/>
  <c r="O508" i="1183"/>
  <c r="K508" i="1183"/>
  <c r="L508" i="1183"/>
  <c r="J508" i="1183"/>
  <c r="AT508" i="1183" s="1"/>
  <c r="AR507" i="1183"/>
  <c r="Y508" i="1183"/>
  <c r="AV507" i="1183"/>
  <c r="Q507" i="1183"/>
  <c r="AX507" i="1183" s="1"/>
  <c r="AW507" i="1183"/>
  <c r="Y682" i="1173"/>
  <c r="AR681" i="1173"/>
  <c r="AT681" i="1173"/>
  <c r="AS681" i="1173"/>
  <c r="AX681" i="1173"/>
  <c r="AU681" i="1173"/>
  <c r="AJ682" i="1173"/>
  <c r="L682" i="1173"/>
  <c r="P682" i="1173"/>
  <c r="O682" i="1173"/>
  <c r="Q682" i="1173" s="1"/>
  <c r="K682" i="1173"/>
  <c r="I682" i="1173" s="1"/>
  <c r="J682" i="1173"/>
  <c r="AT682" i="1173" s="1"/>
  <c r="N682" i="1173"/>
  <c r="AV681" i="1173"/>
  <c r="AW681" i="1173"/>
  <c r="AJ509" i="1183" l="1"/>
  <c r="K509" i="1183"/>
  <c r="J509" i="1183"/>
  <c r="AT509" i="1183" s="1"/>
  <c r="AR508" i="1183"/>
  <c r="N509" i="1183"/>
  <c r="O509" i="1183"/>
  <c r="P509" i="1183"/>
  <c r="L509" i="1183"/>
  <c r="Y509" i="1183"/>
  <c r="AX508" i="1183"/>
  <c r="I508" i="1183"/>
  <c r="AS508" i="1183" s="1"/>
  <c r="AU508" i="1183"/>
  <c r="AV508" i="1183"/>
  <c r="AW508" i="1183"/>
  <c r="Q508" i="1183"/>
  <c r="Y683" i="1173"/>
  <c r="AR682" i="1173"/>
  <c r="AS682" i="1173"/>
  <c r="AX682" i="1173"/>
  <c r="AJ683" i="1173"/>
  <c r="O683" i="1173"/>
  <c r="Q683" i="1173" s="1"/>
  <c r="L683" i="1173"/>
  <c r="N683" i="1173"/>
  <c r="J683" i="1173"/>
  <c r="K683" i="1173"/>
  <c r="I683" i="1173" s="1"/>
  <c r="P683" i="1173"/>
  <c r="AV682" i="1173"/>
  <c r="AW682" i="1173"/>
  <c r="AU682" i="1173"/>
  <c r="L510" i="1183" l="1"/>
  <c r="AJ510" i="1183"/>
  <c r="P510" i="1183"/>
  <c r="N510" i="1183"/>
  <c r="O510" i="1183"/>
  <c r="K510" i="1183"/>
  <c r="J510" i="1183"/>
  <c r="AT510" i="1183" s="1"/>
  <c r="AR509" i="1183"/>
  <c r="Y510" i="1183"/>
  <c r="AX509" i="1183"/>
  <c r="I509" i="1183"/>
  <c r="AS509" i="1183" s="1"/>
  <c r="AU509" i="1183"/>
  <c r="Q509" i="1183"/>
  <c r="AV509" i="1183"/>
  <c r="AW509" i="1183"/>
  <c r="AX683" i="1173"/>
  <c r="AS683" i="1173"/>
  <c r="Y684" i="1173"/>
  <c r="AR683" i="1173"/>
  <c r="AT683" i="1173"/>
  <c r="AV683" i="1173"/>
  <c r="AU683" i="1173"/>
  <c r="AJ684" i="1173"/>
  <c r="P684" i="1173"/>
  <c r="J684" i="1173"/>
  <c r="N684" i="1173"/>
  <c r="L684" i="1173"/>
  <c r="K684" i="1173"/>
  <c r="I684" i="1173" s="1"/>
  <c r="O684" i="1173"/>
  <c r="Q684" i="1173" s="1"/>
  <c r="AW683" i="1173"/>
  <c r="P511" i="1183" l="1"/>
  <c r="O511" i="1183"/>
  <c r="L511" i="1183"/>
  <c r="N511" i="1183"/>
  <c r="AR510" i="1183"/>
  <c r="AJ511" i="1183"/>
  <c r="J511" i="1183"/>
  <c r="K511" i="1183"/>
  <c r="Y511" i="1183"/>
  <c r="AW510" i="1183"/>
  <c r="Q510" i="1183"/>
  <c r="AX510" i="1183" s="1"/>
  <c r="AV510" i="1183"/>
  <c r="AU510" i="1183"/>
  <c r="I510" i="1183"/>
  <c r="AS510" i="1183" s="1"/>
  <c r="AS684" i="1173"/>
  <c r="Y685" i="1173"/>
  <c r="AR684" i="1173"/>
  <c r="AX684" i="1173"/>
  <c r="AT684" i="1173"/>
  <c r="AJ685" i="1173"/>
  <c r="O685" i="1173"/>
  <c r="Q685" i="1173" s="1"/>
  <c r="J685" i="1173"/>
  <c r="L685" i="1173"/>
  <c r="N685" i="1173"/>
  <c r="K685" i="1173"/>
  <c r="I685" i="1173" s="1"/>
  <c r="P685" i="1173"/>
  <c r="AV684" i="1173"/>
  <c r="AU684" i="1173"/>
  <c r="AW684" i="1173"/>
  <c r="AT511" i="1183" l="1"/>
  <c r="Q511" i="1183"/>
  <c r="AV511" i="1183"/>
  <c r="AW511" i="1183"/>
  <c r="I511" i="1183"/>
  <c r="AS511" i="1183" s="1"/>
  <c r="AU511" i="1183"/>
  <c r="AX511" i="1183"/>
  <c r="L512" i="1183"/>
  <c r="K512" i="1183"/>
  <c r="AR511" i="1183"/>
  <c r="AJ512" i="1183"/>
  <c r="N512" i="1183"/>
  <c r="Y512" i="1183"/>
  <c r="O512" i="1183"/>
  <c r="J512" i="1183"/>
  <c r="P512" i="1183"/>
  <c r="AW685" i="1173"/>
  <c r="AS685" i="1173"/>
  <c r="Y686" i="1173"/>
  <c r="AR685" i="1173"/>
  <c r="AJ686" i="1173"/>
  <c r="L686" i="1173"/>
  <c r="J686" i="1173"/>
  <c r="K686" i="1173"/>
  <c r="I686" i="1173" s="1"/>
  <c r="N686" i="1173"/>
  <c r="P686" i="1173"/>
  <c r="O686" i="1173"/>
  <c r="Q686" i="1173" s="1"/>
  <c r="AU685" i="1173"/>
  <c r="AT685" i="1173"/>
  <c r="AV685" i="1173"/>
  <c r="AX685" i="1173"/>
  <c r="I512" i="1183" l="1"/>
  <c r="AS512" i="1183" s="1"/>
  <c r="AU512" i="1183"/>
  <c r="AT512" i="1183"/>
  <c r="Q512" i="1183"/>
  <c r="AX512" i="1183" s="1"/>
  <c r="AW512" i="1183"/>
  <c r="AV512" i="1183"/>
  <c r="AR512" i="1183"/>
  <c r="AJ513" i="1183"/>
  <c r="P513" i="1183"/>
  <c r="J513" i="1183"/>
  <c r="AT513" i="1183" s="1"/>
  <c r="K513" i="1183"/>
  <c r="L513" i="1183"/>
  <c r="O513" i="1183"/>
  <c r="N513" i="1183"/>
  <c r="Y513" i="1183"/>
  <c r="Y687" i="1173"/>
  <c r="AR686" i="1173"/>
  <c r="AS686" i="1173"/>
  <c r="AX686" i="1173"/>
  <c r="AV686" i="1173"/>
  <c r="AU686" i="1173"/>
  <c r="AJ687" i="1173"/>
  <c r="J687" i="1173"/>
  <c r="P687" i="1173"/>
  <c r="O687" i="1173"/>
  <c r="Q687" i="1173" s="1"/>
  <c r="N687" i="1173"/>
  <c r="K687" i="1173"/>
  <c r="I687" i="1173" s="1"/>
  <c r="L687" i="1173"/>
  <c r="AW686" i="1173"/>
  <c r="AT686" i="1173"/>
  <c r="AU513" i="1183" l="1"/>
  <c r="I513" i="1183"/>
  <c r="AS513" i="1183" s="1"/>
  <c r="P514" i="1183"/>
  <c r="J514" i="1183"/>
  <c r="O514" i="1183"/>
  <c r="Y514" i="1183"/>
  <c r="N514" i="1183"/>
  <c r="K514" i="1183"/>
  <c r="L514" i="1183"/>
  <c r="AR513" i="1183"/>
  <c r="AJ514" i="1183"/>
  <c r="AW513" i="1183"/>
  <c r="Q513" i="1183"/>
  <c r="AX513" i="1183" s="1"/>
  <c r="AV513" i="1183"/>
  <c r="AS687" i="1173"/>
  <c r="Y688" i="1173"/>
  <c r="AR687" i="1173"/>
  <c r="AX687" i="1173"/>
  <c r="AV687" i="1173"/>
  <c r="AU687" i="1173"/>
  <c r="AJ688" i="1173"/>
  <c r="L688" i="1173"/>
  <c r="J688" i="1173"/>
  <c r="P688" i="1173"/>
  <c r="O688" i="1173"/>
  <c r="Q688" i="1173" s="1"/>
  <c r="K688" i="1173"/>
  <c r="I688" i="1173" s="1"/>
  <c r="N688" i="1173"/>
  <c r="AT687" i="1173"/>
  <c r="AW687" i="1173"/>
  <c r="I514" i="1183" l="1"/>
  <c r="AS514" i="1183" s="1"/>
  <c r="AU514" i="1183"/>
  <c r="AT514" i="1183"/>
  <c r="Q514" i="1183"/>
  <c r="AX514" i="1183" s="1"/>
  <c r="AV514" i="1183"/>
  <c r="AW514" i="1183"/>
  <c r="O515" i="1183"/>
  <c r="AR514" i="1183"/>
  <c r="N515" i="1183"/>
  <c r="AJ515" i="1183"/>
  <c r="K515" i="1183"/>
  <c r="L515" i="1183"/>
  <c r="P515" i="1183"/>
  <c r="J515" i="1183"/>
  <c r="Y515" i="1183"/>
  <c r="Y689" i="1173"/>
  <c r="AR688" i="1173"/>
  <c r="AS688" i="1173"/>
  <c r="AX688" i="1173"/>
  <c r="O689" i="1173"/>
  <c r="Q689" i="1173" s="1"/>
  <c r="AJ689" i="1173"/>
  <c r="J689" i="1173"/>
  <c r="L689" i="1173"/>
  <c r="P689" i="1173"/>
  <c r="K689" i="1173"/>
  <c r="I689" i="1173" s="1"/>
  <c r="N689" i="1173"/>
  <c r="AT688" i="1173"/>
  <c r="AU688" i="1173"/>
  <c r="AW688" i="1173"/>
  <c r="AV688" i="1173"/>
  <c r="AW515" i="1183" l="1"/>
  <c r="AV515" i="1183"/>
  <c r="Q515" i="1183"/>
  <c r="AX515" i="1183" s="1"/>
  <c r="P516" i="1183"/>
  <c r="O516" i="1183"/>
  <c r="Y516" i="1183"/>
  <c r="J516" i="1183"/>
  <c r="AT516" i="1183" s="1"/>
  <c r="K516" i="1183"/>
  <c r="AJ516" i="1183"/>
  <c r="N516" i="1183"/>
  <c r="L516" i="1183"/>
  <c r="AR515" i="1183"/>
  <c r="AT515" i="1183"/>
  <c r="I515" i="1183"/>
  <c r="AS515" i="1183" s="1"/>
  <c r="AU515" i="1183"/>
  <c r="AX689" i="1173"/>
  <c r="AS689" i="1173"/>
  <c r="Y690" i="1173"/>
  <c r="AR689" i="1173"/>
  <c r="AV689" i="1173"/>
  <c r="AW689" i="1173"/>
  <c r="AT689" i="1173"/>
  <c r="AJ690" i="1173"/>
  <c r="N690" i="1173"/>
  <c r="O690" i="1173"/>
  <c r="Q690" i="1173" s="1"/>
  <c r="K690" i="1173"/>
  <c r="I690" i="1173" s="1"/>
  <c r="P690" i="1173"/>
  <c r="J690" i="1173"/>
  <c r="L690" i="1173"/>
  <c r="AU689" i="1173"/>
  <c r="Q516" i="1183" l="1"/>
  <c r="AW516" i="1183"/>
  <c r="AV516" i="1183"/>
  <c r="AX516" i="1183"/>
  <c r="AU516" i="1183"/>
  <c r="I516" i="1183"/>
  <c r="AS516" i="1183" s="1"/>
  <c r="AR516" i="1183"/>
  <c r="N517" i="1183"/>
  <c r="L517" i="1183"/>
  <c r="K517" i="1183"/>
  <c r="P517" i="1183"/>
  <c r="AJ517" i="1183"/>
  <c r="J517" i="1183"/>
  <c r="Y517" i="1183"/>
  <c r="O517" i="1183"/>
  <c r="AT690" i="1173"/>
  <c r="Y691" i="1173"/>
  <c r="AR690" i="1173"/>
  <c r="AX690" i="1173"/>
  <c r="AS690" i="1173"/>
  <c r="AU690" i="1173"/>
  <c r="AJ691" i="1173"/>
  <c r="J691" i="1173"/>
  <c r="L691" i="1173"/>
  <c r="P691" i="1173"/>
  <c r="O691" i="1173"/>
  <c r="Q691" i="1173" s="1"/>
  <c r="N691" i="1173"/>
  <c r="K691" i="1173"/>
  <c r="I691" i="1173" s="1"/>
  <c r="AW690" i="1173"/>
  <c r="AV690" i="1173"/>
  <c r="AU517" i="1183" l="1"/>
  <c r="I517" i="1183"/>
  <c r="AS517" i="1183" s="1"/>
  <c r="N518" i="1183"/>
  <c r="P518" i="1183"/>
  <c r="AR517" i="1183"/>
  <c r="AJ518" i="1183"/>
  <c r="J518" i="1183"/>
  <c r="O518" i="1183"/>
  <c r="L518" i="1183"/>
  <c r="K518" i="1183"/>
  <c r="Y518" i="1183"/>
  <c r="AW517" i="1183"/>
  <c r="AV517" i="1183"/>
  <c r="Q517" i="1183"/>
  <c r="AX517" i="1183" s="1"/>
  <c r="AT517" i="1183"/>
  <c r="AS691" i="1173"/>
  <c r="AX691" i="1173"/>
  <c r="Y692" i="1173"/>
  <c r="AR691" i="1173"/>
  <c r="AT691" i="1173"/>
  <c r="AJ692" i="1173"/>
  <c r="P692" i="1173"/>
  <c r="K692" i="1173"/>
  <c r="I692" i="1173" s="1"/>
  <c r="N692" i="1173"/>
  <c r="O692" i="1173"/>
  <c r="Q692" i="1173" s="1"/>
  <c r="L692" i="1173"/>
  <c r="J692" i="1173"/>
  <c r="AU691" i="1173"/>
  <c r="AW691" i="1173"/>
  <c r="AV691" i="1173"/>
  <c r="AT518" i="1183" l="1"/>
  <c r="AU518" i="1183"/>
  <c r="I518" i="1183"/>
  <c r="AS518" i="1183" s="1"/>
  <c r="AJ519" i="1183"/>
  <c r="J519" i="1183"/>
  <c r="N519" i="1183"/>
  <c r="AR518" i="1183"/>
  <c r="O519" i="1183"/>
  <c r="K519" i="1183"/>
  <c r="L519" i="1183"/>
  <c r="P519" i="1183"/>
  <c r="Y519" i="1183"/>
  <c r="Q518" i="1183"/>
  <c r="AX518" i="1183" s="1"/>
  <c r="AW518" i="1183"/>
  <c r="AV518" i="1183"/>
  <c r="AX692" i="1173"/>
  <c r="Y693" i="1173"/>
  <c r="AR692" i="1173"/>
  <c r="AT692" i="1173"/>
  <c r="AW692" i="1173"/>
  <c r="AV692" i="1173"/>
  <c r="AS692" i="1173"/>
  <c r="AU692" i="1173"/>
  <c r="AJ693" i="1173"/>
  <c r="J693" i="1173"/>
  <c r="P693" i="1173"/>
  <c r="O693" i="1173"/>
  <c r="Q693" i="1173" s="1"/>
  <c r="N693" i="1173"/>
  <c r="K693" i="1173"/>
  <c r="I693" i="1173" s="1"/>
  <c r="L693" i="1173"/>
  <c r="AT519" i="1183" l="1"/>
  <c r="J520" i="1183"/>
  <c r="L520" i="1183"/>
  <c r="AJ520" i="1183"/>
  <c r="N520" i="1183"/>
  <c r="AR519" i="1183"/>
  <c r="P520" i="1183"/>
  <c r="O520" i="1183"/>
  <c r="K520" i="1183"/>
  <c r="Y520" i="1183"/>
  <c r="I519" i="1183"/>
  <c r="AS519" i="1183" s="1"/>
  <c r="AU519" i="1183"/>
  <c r="Q519" i="1183"/>
  <c r="AX519" i="1183" s="1"/>
  <c r="AW519" i="1183"/>
  <c r="AV519" i="1183"/>
  <c r="AS693" i="1173"/>
  <c r="Y694" i="1173"/>
  <c r="AR693" i="1173"/>
  <c r="AX693" i="1173"/>
  <c r="AU693" i="1173"/>
  <c r="AV693" i="1173"/>
  <c r="AT693" i="1173"/>
  <c r="AW693" i="1173"/>
  <c r="AJ694" i="1173"/>
  <c r="N694" i="1173"/>
  <c r="L694" i="1173"/>
  <c r="P694" i="1173"/>
  <c r="O694" i="1173"/>
  <c r="Q694" i="1173" s="1"/>
  <c r="K694" i="1173"/>
  <c r="I694" i="1173" s="1"/>
  <c r="J694" i="1173"/>
  <c r="I520" i="1183" l="1"/>
  <c r="AS520" i="1183" s="1"/>
  <c r="AU520" i="1183"/>
  <c r="O521" i="1183"/>
  <c r="J521" i="1183"/>
  <c r="K521" i="1183"/>
  <c r="N521" i="1183"/>
  <c r="L521" i="1183"/>
  <c r="P521" i="1183"/>
  <c r="Y521" i="1183"/>
  <c r="AR520" i="1183"/>
  <c r="AJ521" i="1183"/>
  <c r="AT520" i="1183"/>
  <c r="Q520" i="1183"/>
  <c r="AX520" i="1183" s="1"/>
  <c r="AV520" i="1183"/>
  <c r="AW520" i="1183"/>
  <c r="Y695" i="1173"/>
  <c r="AR694" i="1173"/>
  <c r="AT694" i="1173"/>
  <c r="AS694" i="1173"/>
  <c r="AX694" i="1173"/>
  <c r="AV694" i="1173"/>
  <c r="AU694" i="1173"/>
  <c r="O695" i="1173"/>
  <c r="Q695" i="1173" s="1"/>
  <c r="AJ695" i="1173"/>
  <c r="K695" i="1173"/>
  <c r="I695" i="1173" s="1"/>
  <c r="J695" i="1173"/>
  <c r="P695" i="1173"/>
  <c r="N695" i="1173"/>
  <c r="L695" i="1173"/>
  <c r="AW694" i="1173"/>
  <c r="N522" i="1183" l="1"/>
  <c r="J522" i="1183"/>
  <c r="L522" i="1183"/>
  <c r="O522" i="1183"/>
  <c r="Y522" i="1183"/>
  <c r="AJ522" i="1183"/>
  <c r="K522" i="1183"/>
  <c r="P522" i="1183"/>
  <c r="AR521" i="1183"/>
  <c r="I521" i="1183"/>
  <c r="AS521" i="1183" s="1"/>
  <c r="AU521" i="1183"/>
  <c r="AT521" i="1183"/>
  <c r="AV521" i="1183"/>
  <c r="Q521" i="1183"/>
  <c r="AX521" i="1183" s="1"/>
  <c r="AW521" i="1183"/>
  <c r="AX695" i="1173"/>
  <c r="Y696" i="1173"/>
  <c r="AR695" i="1173"/>
  <c r="AT695" i="1173"/>
  <c r="AS695" i="1173"/>
  <c r="AU695" i="1173"/>
  <c r="AJ696" i="1173"/>
  <c r="K696" i="1173"/>
  <c r="I696" i="1173" s="1"/>
  <c r="O696" i="1173"/>
  <c r="Q696" i="1173" s="1"/>
  <c r="P696" i="1173"/>
  <c r="J696" i="1173"/>
  <c r="N696" i="1173"/>
  <c r="L696" i="1173"/>
  <c r="AW695" i="1173"/>
  <c r="AV695" i="1173"/>
  <c r="AU522" i="1183" l="1"/>
  <c r="I522" i="1183"/>
  <c r="AS522" i="1183" s="1"/>
  <c r="AT522" i="1183"/>
  <c r="J523" i="1183"/>
  <c r="K523" i="1183"/>
  <c r="AJ523" i="1183"/>
  <c r="AR522" i="1183"/>
  <c r="L523" i="1183"/>
  <c r="N523" i="1183"/>
  <c r="P523" i="1183"/>
  <c r="O523" i="1183"/>
  <c r="Y523" i="1183"/>
  <c r="Q522" i="1183"/>
  <c r="AX522" i="1183" s="1"/>
  <c r="AW522" i="1183"/>
  <c r="AV522" i="1183"/>
  <c r="Y697" i="1173"/>
  <c r="AR696" i="1173"/>
  <c r="AT696" i="1173"/>
  <c r="AX696" i="1173"/>
  <c r="AV696" i="1173"/>
  <c r="AU696" i="1173"/>
  <c r="AS696" i="1173"/>
  <c r="AW696" i="1173"/>
  <c r="AJ697" i="1173"/>
  <c r="O697" i="1173"/>
  <c r="Q697" i="1173" s="1"/>
  <c r="P697" i="1173"/>
  <c r="N697" i="1173"/>
  <c r="J697" i="1173"/>
  <c r="K697" i="1173"/>
  <c r="I697" i="1173" s="1"/>
  <c r="AS697" i="1173" s="1"/>
  <c r="L697" i="1173"/>
  <c r="Q523" i="1183" l="1"/>
  <c r="AX523" i="1183" s="1"/>
  <c r="AW523" i="1183"/>
  <c r="AV523" i="1183"/>
  <c r="AT523" i="1183"/>
  <c r="I523" i="1183"/>
  <c r="AS523" i="1183" s="1"/>
  <c r="AU523" i="1183"/>
  <c r="K524" i="1183"/>
  <c r="J524" i="1183"/>
  <c r="AT524" i="1183" s="1"/>
  <c r="AR523" i="1183"/>
  <c r="AJ524" i="1183"/>
  <c r="L524" i="1183"/>
  <c r="P524" i="1183"/>
  <c r="N524" i="1183"/>
  <c r="O524" i="1183"/>
  <c r="Y524" i="1183"/>
  <c r="Y698" i="1173"/>
  <c r="AR697" i="1173"/>
  <c r="AX697" i="1173"/>
  <c r="AW697" i="1173"/>
  <c r="AU697" i="1173"/>
  <c r="AJ698" i="1173"/>
  <c r="O698" i="1173"/>
  <c r="Q698" i="1173" s="1"/>
  <c r="N698" i="1173"/>
  <c r="L698" i="1173"/>
  <c r="J698" i="1173"/>
  <c r="P698" i="1173"/>
  <c r="K698" i="1173"/>
  <c r="I698" i="1173" s="1"/>
  <c r="AT697" i="1173"/>
  <c r="AV697" i="1173"/>
  <c r="AU524" i="1183" l="1"/>
  <c r="I524" i="1183"/>
  <c r="AS524" i="1183" s="1"/>
  <c r="AW524" i="1183"/>
  <c r="AV524" i="1183"/>
  <c r="Q524" i="1183"/>
  <c r="AX524" i="1183" s="1"/>
  <c r="L525" i="1183"/>
  <c r="K525" i="1183"/>
  <c r="O525" i="1183"/>
  <c r="AR524" i="1183"/>
  <c r="AJ525" i="1183"/>
  <c r="P525" i="1183"/>
  <c r="J525" i="1183"/>
  <c r="AT525" i="1183" s="1"/>
  <c r="N525" i="1183"/>
  <c r="Y525" i="1183"/>
  <c r="AS698" i="1173"/>
  <c r="AX698" i="1173"/>
  <c r="Y699" i="1173"/>
  <c r="AR698" i="1173"/>
  <c r="AV698" i="1173"/>
  <c r="AJ699" i="1173"/>
  <c r="L699" i="1173"/>
  <c r="K699" i="1173"/>
  <c r="I699" i="1173" s="1"/>
  <c r="J699" i="1173"/>
  <c r="P699" i="1173"/>
  <c r="O699" i="1173"/>
  <c r="Q699" i="1173" s="1"/>
  <c r="N699" i="1173"/>
  <c r="AU698" i="1173"/>
  <c r="AT698" i="1173"/>
  <c r="AW698" i="1173"/>
  <c r="Q525" i="1183" l="1"/>
  <c r="AX525" i="1183" s="1"/>
  <c r="AV525" i="1183"/>
  <c r="AW525" i="1183"/>
  <c r="I525" i="1183"/>
  <c r="AS525" i="1183" s="1"/>
  <c r="AU525" i="1183"/>
  <c r="N526" i="1183"/>
  <c r="J526" i="1183"/>
  <c r="L526" i="1183"/>
  <c r="K526" i="1183"/>
  <c r="AR525" i="1183"/>
  <c r="AJ526" i="1183"/>
  <c r="O526" i="1183"/>
  <c r="P526" i="1183"/>
  <c r="Y526" i="1183"/>
  <c r="AT699" i="1173"/>
  <c r="Y700" i="1173"/>
  <c r="AR699" i="1173"/>
  <c r="AS699" i="1173"/>
  <c r="AX699" i="1173"/>
  <c r="AU699" i="1173"/>
  <c r="AJ700" i="1173"/>
  <c r="K700" i="1173"/>
  <c r="I700" i="1173" s="1"/>
  <c r="O700" i="1173"/>
  <c r="Q700" i="1173" s="1"/>
  <c r="N700" i="1173"/>
  <c r="J700" i="1173"/>
  <c r="L700" i="1173"/>
  <c r="P700" i="1173"/>
  <c r="AV699" i="1173"/>
  <c r="AW699" i="1173"/>
  <c r="AU526" i="1183" l="1"/>
  <c r="I526" i="1183"/>
  <c r="AS526" i="1183" s="1"/>
  <c r="AT526" i="1183"/>
  <c r="AW526" i="1183"/>
  <c r="Q526" i="1183"/>
  <c r="AX526" i="1183" s="1"/>
  <c r="AV526" i="1183"/>
  <c r="J527" i="1183"/>
  <c r="P527" i="1183"/>
  <c r="N527" i="1183"/>
  <c r="AR526" i="1183"/>
  <c r="L527" i="1183"/>
  <c r="K527" i="1183"/>
  <c r="O527" i="1183"/>
  <c r="AJ527" i="1183"/>
  <c r="Y527" i="1183"/>
  <c r="AX700" i="1173"/>
  <c r="AT700" i="1173"/>
  <c r="Y701" i="1173"/>
  <c r="AR700" i="1173"/>
  <c r="AS700" i="1173"/>
  <c r="AV700" i="1173"/>
  <c r="AJ701" i="1173"/>
  <c r="K701" i="1173"/>
  <c r="I701" i="1173" s="1"/>
  <c r="J701" i="1173"/>
  <c r="P701" i="1173"/>
  <c r="O701" i="1173"/>
  <c r="Q701" i="1173" s="1"/>
  <c r="N701" i="1173"/>
  <c r="L701" i="1173"/>
  <c r="AW700" i="1173"/>
  <c r="AU700" i="1173"/>
  <c r="AT527" i="1183" l="1"/>
  <c r="I527" i="1183"/>
  <c r="AS527" i="1183" s="1"/>
  <c r="AU527" i="1183"/>
  <c r="N528" i="1183"/>
  <c r="K528" i="1183"/>
  <c r="P528" i="1183"/>
  <c r="AJ528" i="1183"/>
  <c r="J528" i="1183"/>
  <c r="AT528" i="1183" s="1"/>
  <c r="O528" i="1183"/>
  <c r="L528" i="1183"/>
  <c r="AR527" i="1183"/>
  <c r="Y528" i="1183"/>
  <c r="AV527" i="1183"/>
  <c r="AW527" i="1183"/>
  <c r="Q527" i="1183"/>
  <c r="AX527" i="1183" s="1"/>
  <c r="AT701" i="1173"/>
  <c r="Y702" i="1173"/>
  <c r="AR701" i="1173"/>
  <c r="AX701" i="1173"/>
  <c r="AS701" i="1173"/>
  <c r="AU701" i="1173"/>
  <c r="AJ702" i="1173"/>
  <c r="K702" i="1173"/>
  <c r="I702" i="1173" s="1"/>
  <c r="J702" i="1173"/>
  <c r="P702" i="1173"/>
  <c r="N702" i="1173"/>
  <c r="L702" i="1173"/>
  <c r="O702" i="1173"/>
  <c r="Q702" i="1173" s="1"/>
  <c r="AW701" i="1173"/>
  <c r="AV701" i="1173"/>
  <c r="AW528" i="1183" l="1"/>
  <c r="Q528" i="1183"/>
  <c r="AV528" i="1183"/>
  <c r="I528" i="1183"/>
  <c r="AS528" i="1183" s="1"/>
  <c r="AU528" i="1183"/>
  <c r="AX528" i="1183"/>
  <c r="L529" i="1183"/>
  <c r="P529" i="1183"/>
  <c r="AJ529" i="1183"/>
  <c r="K529" i="1183"/>
  <c r="O529" i="1183"/>
  <c r="J529" i="1183"/>
  <c r="AT529" i="1183" s="1"/>
  <c r="AR528" i="1183"/>
  <c r="N529" i="1183"/>
  <c r="Y529" i="1183"/>
  <c r="AX702" i="1173"/>
  <c r="Y703" i="1173"/>
  <c r="AR702" i="1173"/>
  <c r="AS702" i="1173"/>
  <c r="AT702" i="1173"/>
  <c r="AW702" i="1173"/>
  <c r="AV702" i="1173"/>
  <c r="AJ703" i="1173"/>
  <c r="O703" i="1173"/>
  <c r="Q703" i="1173" s="1"/>
  <c r="L703" i="1173"/>
  <c r="K703" i="1173"/>
  <c r="I703" i="1173" s="1"/>
  <c r="J703" i="1173"/>
  <c r="P703" i="1173"/>
  <c r="N703" i="1173"/>
  <c r="AU702" i="1173"/>
  <c r="I529" i="1183" l="1"/>
  <c r="AS529" i="1183" s="1"/>
  <c r="AU529" i="1183"/>
  <c r="AV529" i="1183"/>
  <c r="Q529" i="1183"/>
  <c r="AW529" i="1183"/>
  <c r="AX529" i="1183"/>
  <c r="J530" i="1183"/>
  <c r="N530" i="1183"/>
  <c r="AJ530" i="1183"/>
  <c r="P530" i="1183"/>
  <c r="O530" i="1183"/>
  <c r="K530" i="1183"/>
  <c r="L530" i="1183"/>
  <c r="AR529" i="1183"/>
  <c r="Y530" i="1183"/>
  <c r="AX703" i="1173"/>
  <c r="Y704" i="1173"/>
  <c r="AR703" i="1173"/>
  <c r="AT703" i="1173"/>
  <c r="AS703" i="1173"/>
  <c r="AV703" i="1173"/>
  <c r="AW703" i="1173"/>
  <c r="AJ704" i="1173"/>
  <c r="L704" i="1173"/>
  <c r="J704" i="1173"/>
  <c r="P704" i="1173"/>
  <c r="K704" i="1173"/>
  <c r="I704" i="1173" s="1"/>
  <c r="O704" i="1173"/>
  <c r="Q704" i="1173" s="1"/>
  <c r="N704" i="1173"/>
  <c r="AU703" i="1173"/>
  <c r="AT530" i="1183" l="1"/>
  <c r="I530" i="1183"/>
  <c r="AS530" i="1183" s="1"/>
  <c r="AU530" i="1183"/>
  <c r="Q530" i="1183"/>
  <c r="AX530" i="1183" s="1"/>
  <c r="AW530" i="1183"/>
  <c r="AV530" i="1183"/>
  <c r="L531" i="1183"/>
  <c r="AJ531" i="1183"/>
  <c r="O531" i="1183"/>
  <c r="AR530" i="1183"/>
  <c r="J531" i="1183"/>
  <c r="AT531" i="1183" s="1"/>
  <c r="P531" i="1183"/>
  <c r="K531" i="1183"/>
  <c r="N531" i="1183"/>
  <c r="Y531" i="1183"/>
  <c r="AS704" i="1173"/>
  <c r="Y705" i="1173"/>
  <c r="AR704" i="1173"/>
  <c r="AX704" i="1173"/>
  <c r="AJ705" i="1173"/>
  <c r="P705" i="1173"/>
  <c r="O705" i="1173"/>
  <c r="Q705" i="1173" s="1"/>
  <c r="AX705" i="1173" s="1"/>
  <c r="N705" i="1173"/>
  <c r="L705" i="1173"/>
  <c r="K705" i="1173"/>
  <c r="I705" i="1173" s="1"/>
  <c r="J705" i="1173"/>
  <c r="AT704" i="1173"/>
  <c r="AV704" i="1173"/>
  <c r="AW704" i="1173"/>
  <c r="AU704" i="1173"/>
  <c r="AV531" i="1183" l="1"/>
  <c r="Q531" i="1183"/>
  <c r="AX531" i="1183" s="1"/>
  <c r="AW531" i="1183"/>
  <c r="AR531" i="1183"/>
  <c r="L532" i="1183"/>
  <c r="K532" i="1183"/>
  <c r="J532" i="1183"/>
  <c r="AT532" i="1183" s="1"/>
  <c r="P532" i="1183"/>
  <c r="O532" i="1183"/>
  <c r="AJ532" i="1183"/>
  <c r="N532" i="1183"/>
  <c r="Y532" i="1183"/>
  <c r="AU531" i="1183"/>
  <c r="I531" i="1183"/>
  <c r="AS531" i="1183" s="1"/>
  <c r="Y706" i="1173"/>
  <c r="AR705" i="1173"/>
  <c r="AT705" i="1173"/>
  <c r="AV705" i="1173"/>
  <c r="AW705" i="1173"/>
  <c r="AU705" i="1173"/>
  <c r="O706" i="1173"/>
  <c r="Q706" i="1173" s="1"/>
  <c r="AJ706" i="1173"/>
  <c r="K706" i="1173"/>
  <c r="I706" i="1173" s="1"/>
  <c r="L706" i="1173"/>
  <c r="P706" i="1173"/>
  <c r="J706" i="1173"/>
  <c r="N706" i="1173"/>
  <c r="AS705" i="1173"/>
  <c r="AW532" i="1183" l="1"/>
  <c r="AV532" i="1183"/>
  <c r="Q532" i="1183"/>
  <c r="AX532" i="1183" s="1"/>
  <c r="AU532" i="1183"/>
  <c r="I532" i="1183"/>
  <c r="AS532" i="1183" s="1"/>
  <c r="P533" i="1183"/>
  <c r="AJ533" i="1183"/>
  <c r="N533" i="1183"/>
  <c r="K533" i="1183"/>
  <c r="O533" i="1183"/>
  <c r="L533" i="1183"/>
  <c r="Y533" i="1183"/>
  <c r="J533" i="1183"/>
  <c r="AR532" i="1183"/>
  <c r="AX706" i="1173"/>
  <c r="AT706" i="1173"/>
  <c r="Y707" i="1173"/>
  <c r="AR706" i="1173"/>
  <c r="AS706" i="1173"/>
  <c r="AV706" i="1173"/>
  <c r="K707" i="1173"/>
  <c r="I707" i="1173" s="1"/>
  <c r="AJ707" i="1173"/>
  <c r="N707" i="1173"/>
  <c r="O707" i="1173"/>
  <c r="Q707" i="1173" s="1"/>
  <c r="J707" i="1173"/>
  <c r="P707" i="1173"/>
  <c r="L707" i="1173"/>
  <c r="AW706" i="1173"/>
  <c r="AU706" i="1173"/>
  <c r="I533" i="1183" l="1"/>
  <c r="AS533" i="1183" s="1"/>
  <c r="AU533" i="1183"/>
  <c r="AV533" i="1183"/>
  <c r="AW533" i="1183"/>
  <c r="Q533" i="1183"/>
  <c r="AX533" i="1183" s="1"/>
  <c r="AR533" i="1183"/>
  <c r="AJ534" i="1183"/>
  <c r="J534" i="1183"/>
  <c r="O534" i="1183"/>
  <c r="P534" i="1183"/>
  <c r="K534" i="1183"/>
  <c r="N534" i="1183"/>
  <c r="L534" i="1183"/>
  <c r="Y534" i="1183"/>
  <c r="AT533" i="1183"/>
  <c r="AX707" i="1173"/>
  <c r="Y708" i="1173"/>
  <c r="AR707" i="1173"/>
  <c r="AT707" i="1173"/>
  <c r="AU707" i="1173"/>
  <c r="AW707" i="1173"/>
  <c r="AJ708" i="1173"/>
  <c r="N708" i="1173"/>
  <c r="L708" i="1173"/>
  <c r="K708" i="1173"/>
  <c r="I708" i="1173" s="1"/>
  <c r="J708" i="1173"/>
  <c r="P708" i="1173"/>
  <c r="O708" i="1173"/>
  <c r="Q708" i="1173" s="1"/>
  <c r="AV707" i="1173"/>
  <c r="AS707" i="1173"/>
  <c r="Q534" i="1183" l="1"/>
  <c r="AV534" i="1183"/>
  <c r="AW534" i="1183"/>
  <c r="AU534" i="1183"/>
  <c r="I534" i="1183"/>
  <c r="AS534" i="1183" s="1"/>
  <c r="O535" i="1183"/>
  <c r="N535" i="1183"/>
  <c r="AR534" i="1183"/>
  <c r="L535" i="1183"/>
  <c r="P535" i="1183"/>
  <c r="J535" i="1183"/>
  <c r="AT535" i="1183" s="1"/>
  <c r="AJ535" i="1183"/>
  <c r="K535" i="1183"/>
  <c r="Y535" i="1183"/>
  <c r="AT534" i="1183"/>
  <c r="AX534" i="1183"/>
  <c r="AT708" i="1173"/>
  <c r="Y709" i="1173"/>
  <c r="AR708" i="1173"/>
  <c r="AS708" i="1173"/>
  <c r="AX708" i="1173"/>
  <c r="AJ709" i="1173"/>
  <c r="J709" i="1173"/>
  <c r="O709" i="1173"/>
  <c r="Q709" i="1173" s="1"/>
  <c r="P709" i="1173"/>
  <c r="N709" i="1173"/>
  <c r="K709" i="1173"/>
  <c r="I709" i="1173" s="1"/>
  <c r="L709" i="1173"/>
  <c r="AV708" i="1173"/>
  <c r="AW708" i="1173"/>
  <c r="AU708" i="1173"/>
  <c r="Q535" i="1183" l="1"/>
  <c r="AX535" i="1183" s="1"/>
  <c r="AW535" i="1183"/>
  <c r="AV535" i="1183"/>
  <c r="AJ536" i="1183"/>
  <c r="P536" i="1183"/>
  <c r="J536" i="1183"/>
  <c r="N536" i="1183"/>
  <c r="K536" i="1183"/>
  <c r="L536" i="1183"/>
  <c r="O536" i="1183"/>
  <c r="AR535" i="1183"/>
  <c r="Y536" i="1183"/>
  <c r="I535" i="1183"/>
  <c r="AS535" i="1183" s="1"/>
  <c r="AU535" i="1183"/>
  <c r="Y710" i="1173"/>
  <c r="AR709" i="1173"/>
  <c r="AS709" i="1173"/>
  <c r="AW709" i="1173"/>
  <c r="AX709" i="1173"/>
  <c r="AV709" i="1173"/>
  <c r="AJ710" i="1173"/>
  <c r="K710" i="1173"/>
  <c r="I710" i="1173" s="1"/>
  <c r="J710" i="1173"/>
  <c r="P710" i="1173"/>
  <c r="O710" i="1173"/>
  <c r="Q710" i="1173" s="1"/>
  <c r="N710" i="1173"/>
  <c r="L710" i="1173"/>
  <c r="AT709" i="1173"/>
  <c r="AU709" i="1173"/>
  <c r="I536" i="1183" l="1"/>
  <c r="AS536" i="1183" s="1"/>
  <c r="AU536" i="1183"/>
  <c r="Q536" i="1183"/>
  <c r="AW536" i="1183"/>
  <c r="AV536" i="1183"/>
  <c r="AT536" i="1183"/>
  <c r="AX536" i="1183"/>
  <c r="L537" i="1183"/>
  <c r="Y537" i="1183"/>
  <c r="AJ537" i="1183"/>
  <c r="P537" i="1183"/>
  <c r="N537" i="1183"/>
  <c r="J537" i="1183"/>
  <c r="O537" i="1183"/>
  <c r="K537" i="1183"/>
  <c r="AR536" i="1183"/>
  <c r="Y711" i="1173"/>
  <c r="AR710" i="1173"/>
  <c r="AT710" i="1173"/>
  <c r="AS710" i="1173"/>
  <c r="AX710" i="1173"/>
  <c r="AU710" i="1173"/>
  <c r="AJ711" i="1173"/>
  <c r="N711" i="1173"/>
  <c r="L711" i="1173"/>
  <c r="K711" i="1173"/>
  <c r="I711" i="1173" s="1"/>
  <c r="J711" i="1173"/>
  <c r="P711" i="1173"/>
  <c r="O711" i="1173"/>
  <c r="Q711" i="1173" s="1"/>
  <c r="AV710" i="1173"/>
  <c r="AW710" i="1173"/>
  <c r="N538" i="1183" l="1"/>
  <c r="L538" i="1183"/>
  <c r="K538" i="1183"/>
  <c r="J538" i="1183"/>
  <c r="AT538" i="1183" s="1"/>
  <c r="P538" i="1183"/>
  <c r="AJ538" i="1183"/>
  <c r="AR537" i="1183"/>
  <c r="O538" i="1183"/>
  <c r="Y538" i="1183"/>
  <c r="AU537" i="1183"/>
  <c r="I537" i="1183"/>
  <c r="AS537" i="1183" s="1"/>
  <c r="AV537" i="1183"/>
  <c r="Q537" i="1183"/>
  <c r="AX537" i="1183" s="1"/>
  <c r="AW537" i="1183"/>
  <c r="AT537" i="1183"/>
  <c r="Y712" i="1173"/>
  <c r="AR711" i="1173"/>
  <c r="AT711" i="1173"/>
  <c r="AS711" i="1173"/>
  <c r="AX711" i="1173"/>
  <c r="AV711" i="1173"/>
  <c r="P712" i="1173"/>
  <c r="O712" i="1173"/>
  <c r="Q712" i="1173" s="1"/>
  <c r="AJ712" i="1173"/>
  <c r="K712" i="1173"/>
  <c r="I712" i="1173" s="1"/>
  <c r="J712" i="1173"/>
  <c r="N712" i="1173"/>
  <c r="L712" i="1173"/>
  <c r="AW711" i="1173"/>
  <c r="AU711" i="1173"/>
  <c r="AV538" i="1183" l="1"/>
  <c r="Q538" i="1183"/>
  <c r="AW538" i="1183"/>
  <c r="AU538" i="1183"/>
  <c r="I538" i="1183"/>
  <c r="AS538" i="1183" s="1"/>
  <c r="AR538" i="1183"/>
  <c r="N539" i="1183"/>
  <c r="O539" i="1183"/>
  <c r="AJ539" i="1183"/>
  <c r="K539" i="1183"/>
  <c r="P539" i="1183"/>
  <c r="J539" i="1183"/>
  <c r="AT539" i="1183" s="1"/>
  <c r="L539" i="1183"/>
  <c r="Y539" i="1183"/>
  <c r="AX538" i="1183"/>
  <c r="AT712" i="1173"/>
  <c r="Y713" i="1173"/>
  <c r="AR712" i="1173"/>
  <c r="AS712" i="1173"/>
  <c r="AV712" i="1173"/>
  <c r="AU712" i="1173"/>
  <c r="AX712" i="1173"/>
  <c r="AW712" i="1173"/>
  <c r="AJ713" i="1173"/>
  <c r="K713" i="1173"/>
  <c r="I713" i="1173" s="1"/>
  <c r="N713" i="1173"/>
  <c r="L713" i="1173"/>
  <c r="P713" i="1173"/>
  <c r="J713" i="1173"/>
  <c r="O713" i="1173"/>
  <c r="Q713" i="1173" s="1"/>
  <c r="I539" i="1183" l="1"/>
  <c r="AS539" i="1183" s="1"/>
  <c r="AU539" i="1183"/>
  <c r="AR539" i="1183"/>
  <c r="AJ540" i="1183"/>
  <c r="K540" i="1183"/>
  <c r="P540" i="1183"/>
  <c r="O540" i="1183"/>
  <c r="J540" i="1183"/>
  <c r="AT540" i="1183" s="1"/>
  <c r="Y540" i="1183"/>
  <c r="N540" i="1183"/>
  <c r="L540" i="1183"/>
  <c r="AX539" i="1183"/>
  <c r="AV539" i="1183"/>
  <c r="Q539" i="1183"/>
  <c r="AW539" i="1183"/>
  <c r="AT713" i="1173"/>
  <c r="Y714" i="1173"/>
  <c r="AR713" i="1173"/>
  <c r="AX713" i="1173"/>
  <c r="AU713" i="1173"/>
  <c r="AW713" i="1173"/>
  <c r="AV713" i="1173"/>
  <c r="AJ714" i="1173"/>
  <c r="L714" i="1173"/>
  <c r="K714" i="1173"/>
  <c r="I714" i="1173" s="1"/>
  <c r="J714" i="1173"/>
  <c r="P714" i="1173"/>
  <c r="O714" i="1173"/>
  <c r="Q714" i="1173" s="1"/>
  <c r="N714" i="1173"/>
  <c r="AS713" i="1173"/>
  <c r="I540" i="1183" l="1"/>
  <c r="AS540" i="1183" s="1"/>
  <c r="AU540" i="1183"/>
  <c r="Y541" i="1183"/>
  <c r="P541" i="1183"/>
  <c r="AR540" i="1183"/>
  <c r="N541" i="1183"/>
  <c r="K541" i="1183"/>
  <c r="AJ541" i="1183"/>
  <c r="J541" i="1183"/>
  <c r="AT541" i="1183" s="1"/>
  <c r="L541" i="1183"/>
  <c r="O541" i="1183"/>
  <c r="Q540" i="1183"/>
  <c r="AX540" i="1183" s="1"/>
  <c r="AV540" i="1183"/>
  <c r="AW540" i="1183"/>
  <c r="Y715" i="1173"/>
  <c r="AR714" i="1173"/>
  <c r="AT714" i="1173"/>
  <c r="AS714" i="1173"/>
  <c r="AX714" i="1173"/>
  <c r="AU714" i="1173"/>
  <c r="AV714" i="1173"/>
  <c r="AJ715" i="1173"/>
  <c r="O715" i="1173"/>
  <c r="Q715" i="1173" s="1"/>
  <c r="N715" i="1173"/>
  <c r="L715" i="1173"/>
  <c r="K715" i="1173"/>
  <c r="I715" i="1173" s="1"/>
  <c r="J715" i="1173"/>
  <c r="P715" i="1173"/>
  <c r="AW714" i="1173"/>
  <c r="J542" i="1183" l="1"/>
  <c r="K542" i="1183"/>
  <c r="P542" i="1183"/>
  <c r="O542" i="1183"/>
  <c r="AJ542" i="1183"/>
  <c r="L542" i="1183"/>
  <c r="AR541" i="1183"/>
  <c r="N542" i="1183"/>
  <c r="Y542" i="1183"/>
  <c r="AW541" i="1183"/>
  <c r="AV541" i="1183"/>
  <c r="Q541" i="1183"/>
  <c r="AX541" i="1183" s="1"/>
  <c r="I541" i="1183"/>
  <c r="AS541" i="1183" s="1"/>
  <c r="AU541" i="1183"/>
  <c r="AT715" i="1173"/>
  <c r="AX715" i="1173"/>
  <c r="Y716" i="1173"/>
  <c r="AR715" i="1173"/>
  <c r="AS715" i="1173"/>
  <c r="AU715" i="1173"/>
  <c r="AV715" i="1173"/>
  <c r="AJ716" i="1173"/>
  <c r="O716" i="1173"/>
  <c r="Q716" i="1173" s="1"/>
  <c r="N716" i="1173"/>
  <c r="L716" i="1173"/>
  <c r="K716" i="1173"/>
  <c r="I716" i="1173" s="1"/>
  <c r="J716" i="1173"/>
  <c r="P716" i="1173"/>
  <c r="AW715" i="1173"/>
  <c r="AW542" i="1183" l="1"/>
  <c r="Q542" i="1183"/>
  <c r="AV542" i="1183"/>
  <c r="I542" i="1183"/>
  <c r="AS542" i="1183" s="1"/>
  <c r="AU542" i="1183"/>
  <c r="AT542" i="1183"/>
  <c r="P543" i="1183"/>
  <c r="K543" i="1183"/>
  <c r="O543" i="1183"/>
  <c r="AR542" i="1183"/>
  <c r="N543" i="1183"/>
  <c r="Y543" i="1183"/>
  <c r="AJ543" i="1183"/>
  <c r="L543" i="1183"/>
  <c r="J543" i="1183"/>
  <c r="AX542" i="1183"/>
  <c r="AX716" i="1173"/>
  <c r="Y717" i="1173"/>
  <c r="AR716" i="1173"/>
  <c r="AT716" i="1173"/>
  <c r="AS716" i="1173"/>
  <c r="AU716" i="1173"/>
  <c r="AJ717" i="1173"/>
  <c r="P717" i="1173"/>
  <c r="O717" i="1173"/>
  <c r="Q717" i="1173" s="1"/>
  <c r="N717" i="1173"/>
  <c r="L717" i="1173"/>
  <c r="K717" i="1173"/>
  <c r="I717" i="1173" s="1"/>
  <c r="J717" i="1173"/>
  <c r="AW716" i="1173"/>
  <c r="AV716" i="1173"/>
  <c r="AJ544" i="1183" l="1"/>
  <c r="K544" i="1183"/>
  <c r="P544" i="1183"/>
  <c r="O544" i="1183"/>
  <c r="J544" i="1183"/>
  <c r="AT544" i="1183" s="1"/>
  <c r="N544" i="1183"/>
  <c r="AR543" i="1183"/>
  <c r="L544" i="1183"/>
  <c r="Y544" i="1183"/>
  <c r="AX543" i="1183"/>
  <c r="AU543" i="1183"/>
  <c r="I543" i="1183"/>
  <c r="AS543" i="1183" s="1"/>
  <c r="AT543" i="1183"/>
  <c r="Q543" i="1183"/>
  <c r="AW543" i="1183"/>
  <c r="AV543" i="1183"/>
  <c r="AX717" i="1173"/>
  <c r="AT717" i="1173"/>
  <c r="Y718" i="1173"/>
  <c r="AR717" i="1173"/>
  <c r="AW717" i="1173"/>
  <c r="AS717" i="1173"/>
  <c r="AV717" i="1173"/>
  <c r="AJ718" i="1173"/>
  <c r="P718" i="1173"/>
  <c r="O718" i="1173"/>
  <c r="Q718" i="1173" s="1"/>
  <c r="N718" i="1173"/>
  <c r="L718" i="1173"/>
  <c r="K718" i="1173"/>
  <c r="I718" i="1173" s="1"/>
  <c r="J718" i="1173"/>
  <c r="AU717" i="1173"/>
  <c r="P545" i="1183" l="1"/>
  <c r="K545" i="1183"/>
  <c r="O545" i="1183"/>
  <c r="J545" i="1183"/>
  <c r="AT545" i="1183" s="1"/>
  <c r="N545" i="1183"/>
  <c r="AR544" i="1183"/>
  <c r="L545" i="1183"/>
  <c r="AJ545" i="1183"/>
  <c r="Y545" i="1183"/>
  <c r="AV544" i="1183"/>
  <c r="AW544" i="1183"/>
  <c r="Q544" i="1183"/>
  <c r="AX544" i="1183" s="1"/>
  <c r="I544" i="1183"/>
  <c r="AS544" i="1183" s="1"/>
  <c r="AU544" i="1183"/>
  <c r="Y719" i="1173"/>
  <c r="AR718" i="1173"/>
  <c r="AT718" i="1173"/>
  <c r="AS718" i="1173"/>
  <c r="AX718" i="1173"/>
  <c r="AU718" i="1173"/>
  <c r="K719" i="1173"/>
  <c r="I719" i="1173" s="1"/>
  <c r="AJ719" i="1173"/>
  <c r="L719" i="1173"/>
  <c r="P719" i="1173"/>
  <c r="N719" i="1173"/>
  <c r="J719" i="1173"/>
  <c r="O719" i="1173"/>
  <c r="Q719" i="1173" s="1"/>
  <c r="AV718" i="1173"/>
  <c r="AW718" i="1173"/>
  <c r="AW545" i="1183" l="1"/>
  <c r="AV545" i="1183"/>
  <c r="Q545" i="1183"/>
  <c r="AU545" i="1183"/>
  <c r="I545" i="1183"/>
  <c r="AS545" i="1183" s="1"/>
  <c r="L546" i="1183"/>
  <c r="J546" i="1183"/>
  <c r="AJ546" i="1183"/>
  <c r="O546" i="1183"/>
  <c r="P546" i="1183"/>
  <c r="K546" i="1183"/>
  <c r="N546" i="1183"/>
  <c r="AR545" i="1183"/>
  <c r="Y546" i="1183"/>
  <c r="AX545" i="1183"/>
  <c r="AT719" i="1173"/>
  <c r="Y720" i="1173"/>
  <c r="AR719" i="1173"/>
  <c r="AX719" i="1173"/>
  <c r="AU719" i="1173"/>
  <c r="AW719" i="1173"/>
  <c r="AJ720" i="1173"/>
  <c r="K720" i="1173"/>
  <c r="I720" i="1173" s="1"/>
  <c r="J720" i="1173"/>
  <c r="AT720" i="1173" s="1"/>
  <c r="P720" i="1173"/>
  <c r="O720" i="1173"/>
  <c r="Q720" i="1173" s="1"/>
  <c r="N720" i="1173"/>
  <c r="L720" i="1173"/>
  <c r="AS719" i="1173"/>
  <c r="AV719" i="1173"/>
  <c r="AV546" i="1183" l="1"/>
  <c r="AW546" i="1183"/>
  <c r="Q546" i="1183"/>
  <c r="AX546" i="1183" s="1"/>
  <c r="AT546" i="1183"/>
  <c r="AU546" i="1183"/>
  <c r="I546" i="1183"/>
  <c r="AS546" i="1183" s="1"/>
  <c r="J547" i="1183"/>
  <c r="AR546" i="1183"/>
  <c r="L547" i="1183"/>
  <c r="AJ547" i="1183"/>
  <c r="K547" i="1183"/>
  <c r="O547" i="1183"/>
  <c r="N547" i="1183"/>
  <c r="P547" i="1183"/>
  <c r="Y547" i="1183"/>
  <c r="Y721" i="1173"/>
  <c r="AR720" i="1173"/>
  <c r="AS720" i="1173"/>
  <c r="AU720" i="1173"/>
  <c r="AJ721" i="1173"/>
  <c r="J721" i="1173"/>
  <c r="P721" i="1173"/>
  <c r="O721" i="1173"/>
  <c r="Q721" i="1173" s="1"/>
  <c r="L721" i="1173"/>
  <c r="N721" i="1173"/>
  <c r="K721" i="1173"/>
  <c r="I721" i="1173" s="1"/>
  <c r="AV720" i="1173"/>
  <c r="AW720" i="1173"/>
  <c r="AX720" i="1173"/>
  <c r="AT547" i="1183" l="1"/>
  <c r="AV547" i="1183"/>
  <c r="AW547" i="1183"/>
  <c r="Q547" i="1183"/>
  <c r="AX547" i="1183" s="1"/>
  <c r="I547" i="1183"/>
  <c r="AS547" i="1183" s="1"/>
  <c r="AU547" i="1183"/>
  <c r="P548" i="1183"/>
  <c r="AJ548" i="1183"/>
  <c r="J548" i="1183"/>
  <c r="AT548" i="1183" s="1"/>
  <c r="N548" i="1183"/>
  <c r="AR547" i="1183"/>
  <c r="L548" i="1183"/>
  <c r="K548" i="1183"/>
  <c r="Y548" i="1183"/>
  <c r="O548" i="1183"/>
  <c r="AS721" i="1173"/>
  <c r="Y722" i="1173"/>
  <c r="AR721" i="1173"/>
  <c r="AX721" i="1173"/>
  <c r="AW721" i="1173"/>
  <c r="AV721" i="1173"/>
  <c r="AJ722" i="1173"/>
  <c r="K722" i="1173"/>
  <c r="I722" i="1173" s="1"/>
  <c r="J722" i="1173"/>
  <c r="P722" i="1173"/>
  <c r="O722" i="1173"/>
  <c r="Q722" i="1173" s="1"/>
  <c r="N722" i="1173"/>
  <c r="L722" i="1173"/>
  <c r="AU721" i="1173"/>
  <c r="AT721" i="1173"/>
  <c r="Q548" i="1183" l="1"/>
  <c r="AX548" i="1183" s="1"/>
  <c r="AV548" i="1183"/>
  <c r="AW548" i="1183"/>
  <c r="AR548" i="1183"/>
  <c r="P549" i="1183"/>
  <c r="O549" i="1183"/>
  <c r="J549" i="1183"/>
  <c r="L549" i="1183"/>
  <c r="N549" i="1183"/>
  <c r="K549" i="1183"/>
  <c r="AJ549" i="1183"/>
  <c r="Y549" i="1183"/>
  <c r="AU548" i="1183"/>
  <c r="I548" i="1183"/>
  <c r="AS548" i="1183" s="1"/>
  <c r="AT722" i="1173"/>
  <c r="Y723" i="1173"/>
  <c r="AR722" i="1173"/>
  <c r="AX722" i="1173"/>
  <c r="AS722" i="1173"/>
  <c r="AU722" i="1173"/>
  <c r="AJ723" i="1173"/>
  <c r="N723" i="1173"/>
  <c r="L723" i="1173"/>
  <c r="K723" i="1173"/>
  <c r="I723" i="1173" s="1"/>
  <c r="J723" i="1173"/>
  <c r="P723" i="1173"/>
  <c r="O723" i="1173"/>
  <c r="Q723" i="1173" s="1"/>
  <c r="AW722" i="1173"/>
  <c r="AV722" i="1173"/>
  <c r="AU549" i="1183" l="1"/>
  <c r="I549" i="1183"/>
  <c r="AS549" i="1183" s="1"/>
  <c r="N550" i="1183"/>
  <c r="J550" i="1183"/>
  <c r="P550" i="1183"/>
  <c r="AJ550" i="1183"/>
  <c r="L550" i="1183"/>
  <c r="O550" i="1183"/>
  <c r="AR549" i="1183"/>
  <c r="K550" i="1183"/>
  <c r="Y550" i="1183"/>
  <c r="AV549" i="1183"/>
  <c r="Q549" i="1183"/>
  <c r="AX549" i="1183" s="1"/>
  <c r="AW549" i="1183"/>
  <c r="AT549" i="1183"/>
  <c r="AT723" i="1173"/>
  <c r="Y724" i="1173"/>
  <c r="AR723" i="1173"/>
  <c r="AX723" i="1173"/>
  <c r="AS723" i="1173"/>
  <c r="AU723" i="1173"/>
  <c r="AJ724" i="1173"/>
  <c r="P724" i="1173"/>
  <c r="O724" i="1173"/>
  <c r="Q724" i="1173" s="1"/>
  <c r="N724" i="1173"/>
  <c r="L724" i="1173"/>
  <c r="K724" i="1173"/>
  <c r="I724" i="1173" s="1"/>
  <c r="J724" i="1173"/>
  <c r="AW723" i="1173"/>
  <c r="AV723" i="1173"/>
  <c r="AU550" i="1183" l="1"/>
  <c r="I550" i="1183"/>
  <c r="AS550" i="1183" s="1"/>
  <c r="AT550" i="1183"/>
  <c r="Q550" i="1183"/>
  <c r="AX550" i="1183" s="1"/>
  <c r="AW550" i="1183"/>
  <c r="AV550" i="1183"/>
  <c r="O551" i="1183"/>
  <c r="N551" i="1183"/>
  <c r="AR550" i="1183"/>
  <c r="P551" i="1183"/>
  <c r="AJ551" i="1183"/>
  <c r="L551" i="1183"/>
  <c r="K551" i="1183"/>
  <c r="J551" i="1183"/>
  <c r="AT551" i="1183" s="1"/>
  <c r="Y551" i="1183"/>
  <c r="AT724" i="1173"/>
  <c r="Y725" i="1173"/>
  <c r="AR724" i="1173"/>
  <c r="AX724" i="1173"/>
  <c r="AV724" i="1173"/>
  <c r="K725" i="1173"/>
  <c r="I725" i="1173" s="1"/>
  <c r="AJ725" i="1173"/>
  <c r="N725" i="1173"/>
  <c r="O725" i="1173"/>
  <c r="Q725" i="1173" s="1"/>
  <c r="L725" i="1173"/>
  <c r="J725" i="1173"/>
  <c r="P725" i="1173"/>
  <c r="AW724" i="1173"/>
  <c r="AU724" i="1173"/>
  <c r="AS724" i="1173"/>
  <c r="AW551" i="1183" l="1"/>
  <c r="AV551" i="1183"/>
  <c r="Q551" i="1183"/>
  <c r="AX551" i="1183" s="1"/>
  <c r="K552" i="1183"/>
  <c r="P552" i="1183"/>
  <c r="O552" i="1183"/>
  <c r="J552" i="1183"/>
  <c r="AT552" i="1183" s="1"/>
  <c r="N552" i="1183"/>
  <c r="AR551" i="1183"/>
  <c r="AJ552" i="1183"/>
  <c r="L552" i="1183"/>
  <c r="Y552" i="1183"/>
  <c r="I551" i="1183"/>
  <c r="AS551" i="1183" s="1"/>
  <c r="AU551" i="1183"/>
  <c r="AW725" i="1173"/>
  <c r="AT725" i="1173"/>
  <c r="Y726" i="1173"/>
  <c r="AR725" i="1173"/>
  <c r="AU725" i="1173"/>
  <c r="AV725" i="1173"/>
  <c r="AX725" i="1173"/>
  <c r="AJ726" i="1173"/>
  <c r="P726" i="1173"/>
  <c r="O726" i="1173"/>
  <c r="Q726" i="1173" s="1"/>
  <c r="N726" i="1173"/>
  <c r="L726" i="1173"/>
  <c r="K726" i="1173"/>
  <c r="I726" i="1173" s="1"/>
  <c r="J726" i="1173"/>
  <c r="AS725" i="1173"/>
  <c r="L553" i="1183" l="1"/>
  <c r="P553" i="1183"/>
  <c r="O553" i="1183"/>
  <c r="K553" i="1183"/>
  <c r="J553" i="1183"/>
  <c r="AT553" i="1183" s="1"/>
  <c r="Y553" i="1183"/>
  <c r="AJ553" i="1183"/>
  <c r="AR552" i="1183"/>
  <c r="N553" i="1183"/>
  <c r="I552" i="1183"/>
  <c r="AS552" i="1183" s="1"/>
  <c r="AU552" i="1183"/>
  <c r="Q552" i="1183"/>
  <c r="AX552" i="1183" s="1"/>
  <c r="AW552" i="1183"/>
  <c r="AV552" i="1183"/>
  <c r="AT726" i="1173"/>
  <c r="Y727" i="1173"/>
  <c r="AR726" i="1173"/>
  <c r="AX726" i="1173"/>
  <c r="AS726" i="1173"/>
  <c r="AW726" i="1173"/>
  <c r="AV726" i="1173"/>
  <c r="AJ727" i="1173"/>
  <c r="J727" i="1173"/>
  <c r="P727" i="1173"/>
  <c r="N727" i="1173"/>
  <c r="O727" i="1173"/>
  <c r="Q727" i="1173" s="1"/>
  <c r="L727" i="1173"/>
  <c r="K727" i="1173"/>
  <c r="I727" i="1173" s="1"/>
  <c r="AU726" i="1173"/>
  <c r="I553" i="1183" l="1"/>
  <c r="AS553" i="1183" s="1"/>
  <c r="AU553" i="1183"/>
  <c r="AV553" i="1183"/>
  <c r="Q553" i="1183"/>
  <c r="AW553" i="1183"/>
  <c r="AX553" i="1183"/>
  <c r="O554" i="1183"/>
  <c r="K554" i="1183"/>
  <c r="AJ554" i="1183"/>
  <c r="P554" i="1183"/>
  <c r="J554" i="1183"/>
  <c r="AT554" i="1183" s="1"/>
  <c r="Y554" i="1183"/>
  <c r="N554" i="1183"/>
  <c r="L554" i="1183"/>
  <c r="AR553" i="1183"/>
  <c r="AS727" i="1173"/>
  <c r="Y728" i="1173"/>
  <c r="AR727" i="1173"/>
  <c r="AX727" i="1173"/>
  <c r="AU727" i="1173"/>
  <c r="AT727" i="1173"/>
  <c r="AJ728" i="1173"/>
  <c r="O728" i="1173"/>
  <c r="Q728" i="1173" s="1"/>
  <c r="N728" i="1173"/>
  <c r="L728" i="1173"/>
  <c r="K728" i="1173"/>
  <c r="I728" i="1173" s="1"/>
  <c r="J728" i="1173"/>
  <c r="P728" i="1173"/>
  <c r="AV727" i="1173"/>
  <c r="AW727" i="1173"/>
  <c r="AU554" i="1183" l="1"/>
  <c r="I554" i="1183"/>
  <c r="AS554" i="1183" s="1"/>
  <c r="K555" i="1183"/>
  <c r="P555" i="1183"/>
  <c r="J555" i="1183"/>
  <c r="AT555" i="1183" s="1"/>
  <c r="AJ555" i="1183"/>
  <c r="N555" i="1183"/>
  <c r="AR554" i="1183"/>
  <c r="L555" i="1183"/>
  <c r="O555" i="1183"/>
  <c r="Y555" i="1183"/>
  <c r="AV554" i="1183"/>
  <c r="Q554" i="1183"/>
  <c r="AX554" i="1183" s="1"/>
  <c r="AW554" i="1183"/>
  <c r="Y729" i="1173"/>
  <c r="AR728" i="1173"/>
  <c r="AX728" i="1173"/>
  <c r="AT728" i="1173"/>
  <c r="AU728" i="1173"/>
  <c r="AV728" i="1173"/>
  <c r="AJ729" i="1173"/>
  <c r="N729" i="1173"/>
  <c r="L729" i="1173"/>
  <c r="K729" i="1173"/>
  <c r="I729" i="1173" s="1"/>
  <c r="J729" i="1173"/>
  <c r="P729" i="1173"/>
  <c r="O729" i="1173"/>
  <c r="Q729" i="1173" s="1"/>
  <c r="AW728" i="1173"/>
  <c r="AS728" i="1173"/>
  <c r="I555" i="1183" l="1"/>
  <c r="AS555" i="1183" s="1"/>
  <c r="AU555" i="1183"/>
  <c r="N556" i="1183"/>
  <c r="O556" i="1183"/>
  <c r="AR555" i="1183"/>
  <c r="L556" i="1183"/>
  <c r="J556" i="1183"/>
  <c r="AT556" i="1183" s="1"/>
  <c r="K556" i="1183"/>
  <c r="AJ556" i="1183"/>
  <c r="P556" i="1183"/>
  <c r="Y556" i="1183"/>
  <c r="AW555" i="1183"/>
  <c r="Q555" i="1183"/>
  <c r="AX555" i="1183" s="1"/>
  <c r="AV555" i="1183"/>
  <c r="Y730" i="1173"/>
  <c r="AR729" i="1173"/>
  <c r="AT729" i="1173"/>
  <c r="AS729" i="1173"/>
  <c r="AX729" i="1173"/>
  <c r="AW729" i="1173"/>
  <c r="AJ730" i="1173"/>
  <c r="P730" i="1173"/>
  <c r="O730" i="1173"/>
  <c r="Q730" i="1173" s="1"/>
  <c r="N730" i="1173"/>
  <c r="L730" i="1173"/>
  <c r="K730" i="1173"/>
  <c r="I730" i="1173" s="1"/>
  <c r="J730" i="1173"/>
  <c r="AV729" i="1173"/>
  <c r="AU729" i="1173"/>
  <c r="AV556" i="1183" l="1"/>
  <c r="AW556" i="1183"/>
  <c r="Q556" i="1183"/>
  <c r="AX556" i="1183" s="1"/>
  <c r="L557" i="1183"/>
  <c r="J557" i="1183"/>
  <c r="AT557" i="1183" s="1"/>
  <c r="K557" i="1183"/>
  <c r="P557" i="1183"/>
  <c r="Y557" i="1183"/>
  <c r="AR556" i="1183"/>
  <c r="N557" i="1183"/>
  <c r="AJ557" i="1183"/>
  <c r="O557" i="1183"/>
  <c r="I556" i="1183"/>
  <c r="AS556" i="1183" s="1"/>
  <c r="AU556" i="1183"/>
  <c r="AX730" i="1173"/>
  <c r="Y731" i="1173"/>
  <c r="AR730" i="1173"/>
  <c r="AT730" i="1173"/>
  <c r="AS730" i="1173"/>
  <c r="K731" i="1173"/>
  <c r="I731" i="1173" s="1"/>
  <c r="AJ731" i="1173"/>
  <c r="J731" i="1173"/>
  <c r="AT731" i="1173" s="1"/>
  <c r="P731" i="1173"/>
  <c r="O731" i="1173"/>
  <c r="Q731" i="1173" s="1"/>
  <c r="N731" i="1173"/>
  <c r="L731" i="1173"/>
  <c r="AU730" i="1173"/>
  <c r="AV730" i="1173"/>
  <c r="AW730" i="1173"/>
  <c r="I557" i="1183" l="1"/>
  <c r="AS557" i="1183" s="1"/>
  <c r="AU557" i="1183"/>
  <c r="AJ558" i="1183"/>
  <c r="L558" i="1183"/>
  <c r="P558" i="1183"/>
  <c r="AR557" i="1183"/>
  <c r="N558" i="1183"/>
  <c r="K558" i="1183"/>
  <c r="O558" i="1183"/>
  <c r="J558" i="1183"/>
  <c r="AT558" i="1183" s="1"/>
  <c r="Y558" i="1183"/>
  <c r="Q557" i="1183"/>
  <c r="AX557" i="1183" s="1"/>
  <c r="AV557" i="1183"/>
  <c r="AW557" i="1183"/>
  <c r="Y732" i="1173"/>
  <c r="AR731" i="1173"/>
  <c r="AU731" i="1173"/>
  <c r="AX731" i="1173"/>
  <c r="AS731" i="1173"/>
  <c r="AJ732" i="1173"/>
  <c r="L732" i="1173"/>
  <c r="K732" i="1173"/>
  <c r="I732" i="1173" s="1"/>
  <c r="J732" i="1173"/>
  <c r="P732" i="1173"/>
  <c r="O732" i="1173"/>
  <c r="Q732" i="1173" s="1"/>
  <c r="N732" i="1173"/>
  <c r="AW731" i="1173"/>
  <c r="AV731" i="1173"/>
  <c r="N559" i="1183" l="1"/>
  <c r="J559" i="1183"/>
  <c r="L559" i="1183"/>
  <c r="P559" i="1183"/>
  <c r="AR558" i="1183"/>
  <c r="K559" i="1183"/>
  <c r="AJ559" i="1183"/>
  <c r="O559" i="1183"/>
  <c r="Y559" i="1183"/>
  <c r="AU558" i="1183"/>
  <c r="I558" i="1183"/>
  <c r="AS558" i="1183" s="1"/>
  <c r="AW558" i="1183"/>
  <c r="Q558" i="1183"/>
  <c r="AX558" i="1183" s="1"/>
  <c r="AV558" i="1183"/>
  <c r="AT732" i="1173"/>
  <c r="Y733" i="1173"/>
  <c r="AR732" i="1173"/>
  <c r="AS732" i="1173"/>
  <c r="AU732" i="1173"/>
  <c r="AW732" i="1173"/>
  <c r="AX732" i="1173"/>
  <c r="AJ733" i="1173"/>
  <c r="O733" i="1173"/>
  <c r="Q733" i="1173" s="1"/>
  <c r="K733" i="1173"/>
  <c r="I733" i="1173" s="1"/>
  <c r="J733" i="1173"/>
  <c r="P733" i="1173"/>
  <c r="N733" i="1173"/>
  <c r="L733" i="1173"/>
  <c r="AV732" i="1173"/>
  <c r="Q559" i="1183" l="1"/>
  <c r="AX559" i="1183" s="1"/>
  <c r="AW559" i="1183"/>
  <c r="AV559" i="1183"/>
  <c r="I559" i="1183"/>
  <c r="AS559" i="1183" s="1"/>
  <c r="AU559" i="1183"/>
  <c r="L560" i="1183"/>
  <c r="AR559" i="1183"/>
  <c r="K560" i="1183"/>
  <c r="N560" i="1183"/>
  <c r="AJ560" i="1183"/>
  <c r="J560" i="1183"/>
  <c r="AT560" i="1183" s="1"/>
  <c r="P560" i="1183"/>
  <c r="O560" i="1183"/>
  <c r="Y560" i="1183"/>
  <c r="AT559" i="1183"/>
  <c r="AT733" i="1173"/>
  <c r="AX733" i="1173"/>
  <c r="Y734" i="1173"/>
  <c r="AR733" i="1173"/>
  <c r="AS733" i="1173"/>
  <c r="AU733" i="1173"/>
  <c r="AJ734" i="1173"/>
  <c r="K734" i="1173"/>
  <c r="I734" i="1173" s="1"/>
  <c r="J734" i="1173"/>
  <c r="P734" i="1173"/>
  <c r="O734" i="1173"/>
  <c r="Q734" i="1173" s="1"/>
  <c r="N734" i="1173"/>
  <c r="L734" i="1173"/>
  <c r="AV733" i="1173"/>
  <c r="AW733" i="1173"/>
  <c r="I560" i="1183" l="1"/>
  <c r="AS560" i="1183" s="1"/>
  <c r="AU560" i="1183"/>
  <c r="P561" i="1183"/>
  <c r="O561" i="1183"/>
  <c r="N561" i="1183"/>
  <c r="AR560" i="1183"/>
  <c r="J561" i="1183"/>
  <c r="AT561" i="1183" s="1"/>
  <c r="K561" i="1183"/>
  <c r="L561" i="1183"/>
  <c r="AJ561" i="1183"/>
  <c r="Y561" i="1183"/>
  <c r="AV560" i="1183"/>
  <c r="Q560" i="1183"/>
  <c r="AX560" i="1183" s="1"/>
  <c r="AW560" i="1183"/>
  <c r="AT734" i="1173"/>
  <c r="AX734" i="1173"/>
  <c r="Y735" i="1173"/>
  <c r="AR734" i="1173"/>
  <c r="AS734" i="1173"/>
  <c r="AW734" i="1173"/>
  <c r="AJ735" i="1173"/>
  <c r="P735" i="1173"/>
  <c r="O735" i="1173"/>
  <c r="Q735" i="1173" s="1"/>
  <c r="N735" i="1173"/>
  <c r="L735" i="1173"/>
  <c r="K735" i="1173"/>
  <c r="I735" i="1173" s="1"/>
  <c r="J735" i="1173"/>
  <c r="AV734" i="1173"/>
  <c r="AU734" i="1173"/>
  <c r="K562" i="1183" l="1"/>
  <c r="J562" i="1183"/>
  <c r="AT562" i="1183" s="1"/>
  <c r="AJ562" i="1183"/>
  <c r="P562" i="1183"/>
  <c r="AR561" i="1183"/>
  <c r="L562" i="1183"/>
  <c r="O562" i="1183"/>
  <c r="N562" i="1183"/>
  <c r="Y562" i="1183"/>
  <c r="AV561" i="1183"/>
  <c r="AW561" i="1183"/>
  <c r="Q561" i="1183"/>
  <c r="AX561" i="1183" s="1"/>
  <c r="I561" i="1183"/>
  <c r="AS561" i="1183" s="1"/>
  <c r="AU561" i="1183"/>
  <c r="AX735" i="1173"/>
  <c r="Y736" i="1173"/>
  <c r="AR735" i="1173"/>
  <c r="AT735" i="1173"/>
  <c r="AS735" i="1173"/>
  <c r="AU735" i="1173"/>
  <c r="AV735" i="1173"/>
  <c r="AW735" i="1173"/>
  <c r="AJ736" i="1173"/>
  <c r="P736" i="1173"/>
  <c r="O736" i="1173"/>
  <c r="Q736" i="1173" s="1"/>
  <c r="N736" i="1173"/>
  <c r="L736" i="1173"/>
  <c r="K736" i="1173"/>
  <c r="I736" i="1173" s="1"/>
  <c r="J736" i="1173"/>
  <c r="Y563" i="1183" l="1"/>
  <c r="AJ563" i="1183"/>
  <c r="J563" i="1183"/>
  <c r="K563" i="1183"/>
  <c r="N563" i="1183"/>
  <c r="O563" i="1183"/>
  <c r="AR562" i="1183"/>
  <c r="P563" i="1183"/>
  <c r="L563" i="1183"/>
  <c r="AX562" i="1183"/>
  <c r="AV562" i="1183"/>
  <c r="AW562" i="1183"/>
  <c r="Q562" i="1183"/>
  <c r="I562" i="1183"/>
  <c r="AS562" i="1183" s="1"/>
  <c r="AU562" i="1183"/>
  <c r="AT736" i="1173"/>
  <c r="Y737" i="1173"/>
  <c r="AR736" i="1173"/>
  <c r="AX736" i="1173"/>
  <c r="AV736" i="1173"/>
  <c r="AS736" i="1173"/>
  <c r="AW736" i="1173"/>
  <c r="K737" i="1173"/>
  <c r="I737" i="1173" s="1"/>
  <c r="AJ737" i="1173"/>
  <c r="L737" i="1173"/>
  <c r="N737" i="1173"/>
  <c r="J737" i="1173"/>
  <c r="O737" i="1173"/>
  <c r="Q737" i="1173" s="1"/>
  <c r="P737" i="1173"/>
  <c r="AU736" i="1173"/>
  <c r="I563" i="1183" l="1"/>
  <c r="AS563" i="1183" s="1"/>
  <c r="AU563" i="1183"/>
  <c r="AT563" i="1183"/>
  <c r="AW563" i="1183"/>
  <c r="Q563" i="1183"/>
  <c r="AX563" i="1183" s="1"/>
  <c r="AV563" i="1183"/>
  <c r="AJ564" i="1183"/>
  <c r="K564" i="1183"/>
  <c r="P564" i="1183"/>
  <c r="N564" i="1183"/>
  <c r="AR563" i="1183"/>
  <c r="O564" i="1183"/>
  <c r="L564" i="1183"/>
  <c r="J564" i="1183"/>
  <c r="Y564" i="1183"/>
  <c r="AS737" i="1173"/>
  <c r="Y738" i="1173"/>
  <c r="AR737" i="1173"/>
  <c r="AX737" i="1173"/>
  <c r="AU737" i="1173"/>
  <c r="AT737" i="1173"/>
  <c r="AW737" i="1173"/>
  <c r="AJ738" i="1173"/>
  <c r="K738" i="1173"/>
  <c r="I738" i="1173" s="1"/>
  <c r="P738" i="1173"/>
  <c r="O738" i="1173"/>
  <c r="Q738" i="1173" s="1"/>
  <c r="N738" i="1173"/>
  <c r="L738" i="1173"/>
  <c r="J738" i="1173"/>
  <c r="AV737" i="1173"/>
  <c r="Q564" i="1183" l="1"/>
  <c r="AX564" i="1183" s="1"/>
  <c r="AV564" i="1183"/>
  <c r="AW564" i="1183"/>
  <c r="AU564" i="1183"/>
  <c r="I564" i="1183"/>
  <c r="AS564" i="1183" s="1"/>
  <c r="AT564" i="1183"/>
  <c r="N565" i="1183"/>
  <c r="J565" i="1183"/>
  <c r="AT565" i="1183" s="1"/>
  <c r="AR564" i="1183"/>
  <c r="AJ565" i="1183"/>
  <c r="L565" i="1183"/>
  <c r="P565" i="1183"/>
  <c r="O565" i="1183"/>
  <c r="K565" i="1183"/>
  <c r="Y565" i="1183"/>
  <c r="Y739" i="1173"/>
  <c r="AR738" i="1173"/>
  <c r="AT738" i="1173"/>
  <c r="AX738" i="1173"/>
  <c r="AU738" i="1173"/>
  <c r="AW738" i="1173"/>
  <c r="AJ739" i="1173"/>
  <c r="J739" i="1173"/>
  <c r="P739" i="1173"/>
  <c r="N739" i="1173"/>
  <c r="L739" i="1173"/>
  <c r="O739" i="1173"/>
  <c r="Q739" i="1173" s="1"/>
  <c r="K739" i="1173"/>
  <c r="I739" i="1173" s="1"/>
  <c r="AS738" i="1173"/>
  <c r="AV738" i="1173"/>
  <c r="AU565" i="1183" l="1"/>
  <c r="I565" i="1183"/>
  <c r="AS565" i="1183" s="1"/>
  <c r="K566" i="1183"/>
  <c r="AR565" i="1183"/>
  <c r="O566" i="1183"/>
  <c r="L566" i="1183"/>
  <c r="P566" i="1183"/>
  <c r="AJ566" i="1183"/>
  <c r="N566" i="1183"/>
  <c r="J566" i="1183"/>
  <c r="AT566" i="1183" s="1"/>
  <c r="Y566" i="1183"/>
  <c r="AW565" i="1183"/>
  <c r="Q565" i="1183"/>
  <c r="AX565" i="1183" s="1"/>
  <c r="AV565" i="1183"/>
  <c r="AS739" i="1173"/>
  <c r="Y740" i="1173"/>
  <c r="AR739" i="1173"/>
  <c r="AT739" i="1173"/>
  <c r="AJ740" i="1173"/>
  <c r="N740" i="1173"/>
  <c r="O740" i="1173"/>
  <c r="Q740" i="1173" s="1"/>
  <c r="L740" i="1173"/>
  <c r="P740" i="1173"/>
  <c r="K740" i="1173"/>
  <c r="I740" i="1173" s="1"/>
  <c r="J740" i="1173"/>
  <c r="AW739" i="1173"/>
  <c r="AV739" i="1173"/>
  <c r="AU739" i="1173"/>
  <c r="AX739" i="1173"/>
  <c r="I566" i="1183" l="1"/>
  <c r="AS566" i="1183" s="1"/>
  <c r="AU566" i="1183"/>
  <c r="J567" i="1183"/>
  <c r="K567" i="1183"/>
  <c r="AR566" i="1183"/>
  <c r="AJ567" i="1183"/>
  <c r="P567" i="1183"/>
  <c r="O567" i="1183"/>
  <c r="N567" i="1183"/>
  <c r="L567" i="1183"/>
  <c r="Y567" i="1183"/>
  <c r="AV566" i="1183"/>
  <c r="AW566" i="1183"/>
  <c r="Q566" i="1183"/>
  <c r="AX566" i="1183" s="1"/>
  <c r="AW740" i="1173"/>
  <c r="AT740" i="1173"/>
  <c r="Y741" i="1173"/>
  <c r="AR740" i="1173"/>
  <c r="AS740" i="1173"/>
  <c r="AU740" i="1173"/>
  <c r="AX740" i="1173"/>
  <c r="AJ741" i="1173"/>
  <c r="O741" i="1173"/>
  <c r="Q741" i="1173" s="1"/>
  <c r="N741" i="1173"/>
  <c r="L741" i="1173"/>
  <c r="J741" i="1173"/>
  <c r="P741" i="1173"/>
  <c r="K741" i="1173"/>
  <c r="I741" i="1173" s="1"/>
  <c r="AV740" i="1173"/>
  <c r="AW567" i="1183" l="1"/>
  <c r="AV567" i="1183"/>
  <c r="Q567" i="1183"/>
  <c r="AX567" i="1183" s="1"/>
  <c r="AU567" i="1183"/>
  <c r="I567" i="1183"/>
  <c r="AS567" i="1183" s="1"/>
  <c r="AT567" i="1183"/>
  <c r="N568" i="1183"/>
  <c r="K568" i="1183"/>
  <c r="J568" i="1183"/>
  <c r="AT568" i="1183" s="1"/>
  <c r="O568" i="1183"/>
  <c r="Y568" i="1183"/>
  <c r="AR567" i="1183"/>
  <c r="P568" i="1183"/>
  <c r="L568" i="1183"/>
  <c r="AJ568" i="1183"/>
  <c r="AS741" i="1173"/>
  <c r="AX741" i="1173"/>
  <c r="Y742" i="1173"/>
  <c r="AR741" i="1173"/>
  <c r="AU741" i="1173"/>
  <c r="AJ742" i="1173"/>
  <c r="L742" i="1173"/>
  <c r="N742" i="1173"/>
  <c r="P742" i="1173"/>
  <c r="O742" i="1173"/>
  <c r="Q742" i="1173" s="1"/>
  <c r="J742" i="1173"/>
  <c r="K742" i="1173"/>
  <c r="I742" i="1173" s="1"/>
  <c r="AS742" i="1173" s="1"/>
  <c r="AT741" i="1173"/>
  <c r="AW741" i="1173"/>
  <c r="AV741" i="1173"/>
  <c r="O569" i="1183" l="1"/>
  <c r="Y569" i="1183"/>
  <c r="AR568" i="1183"/>
  <c r="AJ569" i="1183"/>
  <c r="L569" i="1183"/>
  <c r="K569" i="1183"/>
  <c r="J569" i="1183"/>
  <c r="AT569" i="1183" s="1"/>
  <c r="P569" i="1183"/>
  <c r="N569" i="1183"/>
  <c r="AW568" i="1183"/>
  <c r="AV568" i="1183"/>
  <c r="Q568" i="1183"/>
  <c r="AX568" i="1183" s="1"/>
  <c r="I568" i="1183"/>
  <c r="AS568" i="1183" s="1"/>
  <c r="AU568" i="1183"/>
  <c r="Y743" i="1173"/>
  <c r="AR742" i="1173"/>
  <c r="AT742" i="1173"/>
  <c r="AX742" i="1173"/>
  <c r="AJ743" i="1173"/>
  <c r="P743" i="1173"/>
  <c r="O743" i="1173"/>
  <c r="Q743" i="1173" s="1"/>
  <c r="N743" i="1173"/>
  <c r="L743" i="1173"/>
  <c r="J743" i="1173"/>
  <c r="K743" i="1173"/>
  <c r="I743" i="1173" s="1"/>
  <c r="AU742" i="1173"/>
  <c r="AW742" i="1173"/>
  <c r="AV742" i="1173"/>
  <c r="AU569" i="1183" l="1"/>
  <c r="I569" i="1183"/>
  <c r="AS569" i="1183" s="1"/>
  <c r="K570" i="1183"/>
  <c r="O570" i="1183"/>
  <c r="P570" i="1183"/>
  <c r="J570" i="1183"/>
  <c r="AT570" i="1183" s="1"/>
  <c r="AR569" i="1183"/>
  <c r="AJ570" i="1183"/>
  <c r="N570" i="1183"/>
  <c r="L570" i="1183"/>
  <c r="Y570" i="1183"/>
  <c r="AW569" i="1183"/>
  <c r="Q569" i="1183"/>
  <c r="AX569" i="1183" s="1"/>
  <c r="AV569" i="1183"/>
  <c r="AX743" i="1173"/>
  <c r="AS743" i="1173"/>
  <c r="Y744" i="1173"/>
  <c r="AR743" i="1173"/>
  <c r="AV743" i="1173"/>
  <c r="AT743" i="1173"/>
  <c r="AU743" i="1173"/>
  <c r="AJ744" i="1173"/>
  <c r="J744" i="1173"/>
  <c r="O744" i="1173"/>
  <c r="Q744" i="1173" s="1"/>
  <c r="L744" i="1173"/>
  <c r="N744" i="1173"/>
  <c r="K744" i="1173"/>
  <c r="I744" i="1173" s="1"/>
  <c r="P744" i="1173"/>
  <c r="AW743" i="1173"/>
  <c r="AR570" i="1183" l="1"/>
  <c r="AJ571" i="1183"/>
  <c r="K571" i="1183"/>
  <c r="L571" i="1183"/>
  <c r="P571" i="1183"/>
  <c r="N571" i="1183"/>
  <c r="O571" i="1183"/>
  <c r="J571" i="1183"/>
  <c r="AT571" i="1183" s="1"/>
  <c r="Y571" i="1183"/>
  <c r="AV570" i="1183"/>
  <c r="Q570" i="1183"/>
  <c r="AX570" i="1183" s="1"/>
  <c r="AW570" i="1183"/>
  <c r="AU570" i="1183"/>
  <c r="I570" i="1183"/>
  <c r="AS570" i="1183" s="1"/>
  <c r="AX744" i="1173"/>
  <c r="AS744" i="1173"/>
  <c r="Y745" i="1173"/>
  <c r="AR744" i="1173"/>
  <c r="AJ745" i="1173"/>
  <c r="K745" i="1173"/>
  <c r="I745" i="1173" s="1"/>
  <c r="J745" i="1173"/>
  <c r="P745" i="1173"/>
  <c r="O745" i="1173"/>
  <c r="Q745" i="1173" s="1"/>
  <c r="N745" i="1173"/>
  <c r="L745" i="1173"/>
  <c r="AU744" i="1173"/>
  <c r="AV744" i="1173"/>
  <c r="AT744" i="1173"/>
  <c r="AW744" i="1173"/>
  <c r="L572" i="1183" l="1"/>
  <c r="K572" i="1183"/>
  <c r="O572" i="1183"/>
  <c r="AR571" i="1183"/>
  <c r="P572" i="1183"/>
  <c r="J572" i="1183"/>
  <c r="AT572" i="1183" s="1"/>
  <c r="AJ572" i="1183"/>
  <c r="N572" i="1183"/>
  <c r="Y572" i="1183"/>
  <c r="I571" i="1183"/>
  <c r="AS571" i="1183" s="1"/>
  <c r="AU571" i="1183"/>
  <c r="Q571" i="1183"/>
  <c r="AX571" i="1183" s="1"/>
  <c r="AV571" i="1183"/>
  <c r="AW571" i="1183"/>
  <c r="AT745" i="1173"/>
  <c r="Y746" i="1173"/>
  <c r="AR745" i="1173"/>
  <c r="AS745" i="1173"/>
  <c r="AU745" i="1173"/>
  <c r="AX745" i="1173"/>
  <c r="AJ746" i="1173"/>
  <c r="N746" i="1173"/>
  <c r="P746" i="1173"/>
  <c r="O746" i="1173"/>
  <c r="Q746" i="1173" s="1"/>
  <c r="AX746" i="1173" s="1"/>
  <c r="J746" i="1173"/>
  <c r="K746" i="1173"/>
  <c r="I746" i="1173" s="1"/>
  <c r="AS746" i="1173" s="1"/>
  <c r="L746" i="1173"/>
  <c r="AV745" i="1173"/>
  <c r="AW745" i="1173"/>
  <c r="AV572" i="1183" l="1"/>
  <c r="Q572" i="1183"/>
  <c r="AW572" i="1183"/>
  <c r="I572" i="1183"/>
  <c r="AS572" i="1183" s="1"/>
  <c r="AU572" i="1183"/>
  <c r="O573" i="1183"/>
  <c r="L573" i="1183"/>
  <c r="AR572" i="1183"/>
  <c r="K573" i="1183"/>
  <c r="N573" i="1183"/>
  <c r="J573" i="1183"/>
  <c r="AT573" i="1183" s="1"/>
  <c r="AJ573" i="1183"/>
  <c r="P573" i="1183"/>
  <c r="Y573" i="1183"/>
  <c r="AX572" i="1183"/>
  <c r="Y747" i="1173"/>
  <c r="AR746" i="1173"/>
  <c r="AT746" i="1173"/>
  <c r="AW746" i="1173"/>
  <c r="AV746" i="1173"/>
  <c r="AJ747" i="1173"/>
  <c r="P747" i="1173"/>
  <c r="O747" i="1173"/>
  <c r="Q747" i="1173" s="1"/>
  <c r="N747" i="1173"/>
  <c r="L747" i="1173"/>
  <c r="K747" i="1173"/>
  <c r="I747" i="1173" s="1"/>
  <c r="J747" i="1173"/>
  <c r="AT747" i="1173" s="1"/>
  <c r="AU746" i="1173"/>
  <c r="I573" i="1183" l="1"/>
  <c r="AS573" i="1183" s="1"/>
  <c r="AU573" i="1183"/>
  <c r="Q573" i="1183"/>
  <c r="AX573" i="1183" s="1"/>
  <c r="AW573" i="1183"/>
  <c r="AV573" i="1183"/>
  <c r="L574" i="1183"/>
  <c r="AJ574" i="1183"/>
  <c r="O574" i="1183"/>
  <c r="K574" i="1183"/>
  <c r="P574" i="1183"/>
  <c r="J574" i="1183"/>
  <c r="AT574" i="1183" s="1"/>
  <c r="N574" i="1183"/>
  <c r="AR573" i="1183"/>
  <c r="Y574" i="1183"/>
  <c r="Y748" i="1173"/>
  <c r="AR747" i="1173"/>
  <c r="AS747" i="1173"/>
  <c r="AV747" i="1173"/>
  <c r="AX747" i="1173"/>
  <c r="AW747" i="1173"/>
  <c r="AU747" i="1173"/>
  <c r="AJ748" i="1173"/>
  <c r="P748" i="1173"/>
  <c r="K748" i="1173"/>
  <c r="I748" i="1173" s="1"/>
  <c r="J748" i="1173"/>
  <c r="N748" i="1173"/>
  <c r="O748" i="1173"/>
  <c r="Q748" i="1173" s="1"/>
  <c r="L748" i="1173"/>
  <c r="Q574" i="1183" l="1"/>
  <c r="AX574" i="1183" s="1"/>
  <c r="AV574" i="1183"/>
  <c r="AW574" i="1183"/>
  <c r="I574" i="1183"/>
  <c r="AS574" i="1183" s="1"/>
  <c r="AU574" i="1183"/>
  <c r="K575" i="1183"/>
  <c r="AR574" i="1183"/>
  <c r="AJ575" i="1183"/>
  <c r="N575" i="1183"/>
  <c r="P575" i="1183"/>
  <c r="J575" i="1183"/>
  <c r="AT575" i="1183" s="1"/>
  <c r="L575" i="1183"/>
  <c r="Y575" i="1183"/>
  <c r="O575" i="1183"/>
  <c r="AT748" i="1173"/>
  <c r="Y749" i="1173"/>
  <c r="AR748" i="1173"/>
  <c r="AS748" i="1173"/>
  <c r="AX748" i="1173"/>
  <c r="AW748" i="1173"/>
  <c r="AV748" i="1173"/>
  <c r="AJ749" i="1173"/>
  <c r="L749" i="1173"/>
  <c r="K749" i="1173"/>
  <c r="I749" i="1173" s="1"/>
  <c r="J749" i="1173"/>
  <c r="P749" i="1173"/>
  <c r="O749" i="1173"/>
  <c r="Q749" i="1173" s="1"/>
  <c r="N749" i="1173"/>
  <c r="AU748" i="1173"/>
  <c r="Q575" i="1183" l="1"/>
  <c r="AX575" i="1183" s="1"/>
  <c r="AV575" i="1183"/>
  <c r="AW575" i="1183"/>
  <c r="I575" i="1183"/>
  <c r="AS575" i="1183" s="1"/>
  <c r="AU575" i="1183"/>
  <c r="N576" i="1183"/>
  <c r="AR575" i="1183"/>
  <c r="O576" i="1183"/>
  <c r="L576" i="1183"/>
  <c r="J576" i="1183"/>
  <c r="AT576" i="1183" s="1"/>
  <c r="K576" i="1183"/>
  <c r="Y576" i="1183"/>
  <c r="AJ576" i="1183"/>
  <c r="P576" i="1183"/>
  <c r="Y750" i="1173"/>
  <c r="AR749" i="1173"/>
  <c r="AT749" i="1173"/>
  <c r="AS749" i="1173"/>
  <c r="AX749" i="1173"/>
  <c r="AU749" i="1173"/>
  <c r="AW749" i="1173"/>
  <c r="AJ750" i="1173"/>
  <c r="J750" i="1173"/>
  <c r="O750" i="1173"/>
  <c r="Q750" i="1173" s="1"/>
  <c r="L750" i="1173"/>
  <c r="K750" i="1173"/>
  <c r="I750" i="1173" s="1"/>
  <c r="P750" i="1173"/>
  <c r="N750" i="1173"/>
  <c r="AV749" i="1173"/>
  <c r="AU576" i="1183" l="1"/>
  <c r="I576" i="1183"/>
  <c r="AS576" i="1183" s="1"/>
  <c r="Q576" i="1183"/>
  <c r="AX576" i="1183" s="1"/>
  <c r="AV576" i="1183"/>
  <c r="AW576" i="1183"/>
  <c r="K577" i="1183"/>
  <c r="P577" i="1183"/>
  <c r="J577" i="1183"/>
  <c r="AT577" i="1183" s="1"/>
  <c r="L577" i="1183"/>
  <c r="O577" i="1183"/>
  <c r="AR576" i="1183"/>
  <c r="AJ577" i="1183"/>
  <c r="N577" i="1183"/>
  <c r="Y577" i="1183"/>
  <c r="AX750" i="1173"/>
  <c r="AS750" i="1173"/>
  <c r="Y751" i="1173"/>
  <c r="AR750" i="1173"/>
  <c r="AV750" i="1173"/>
  <c r="AJ751" i="1173"/>
  <c r="K751" i="1173"/>
  <c r="I751" i="1173" s="1"/>
  <c r="J751" i="1173"/>
  <c r="AT751" i="1173" s="1"/>
  <c r="P751" i="1173"/>
  <c r="O751" i="1173"/>
  <c r="Q751" i="1173" s="1"/>
  <c r="N751" i="1173"/>
  <c r="L751" i="1173"/>
  <c r="AW750" i="1173"/>
  <c r="AU750" i="1173"/>
  <c r="AT750" i="1173"/>
  <c r="AU577" i="1183" l="1"/>
  <c r="I577" i="1183"/>
  <c r="AS577" i="1183" s="1"/>
  <c r="Q577" i="1183"/>
  <c r="AX577" i="1183" s="1"/>
  <c r="AV577" i="1183"/>
  <c r="AW577" i="1183"/>
  <c r="J578" i="1183"/>
  <c r="AR577" i="1183"/>
  <c r="K578" i="1183"/>
  <c r="P578" i="1183"/>
  <c r="O578" i="1183"/>
  <c r="L578" i="1183"/>
  <c r="AJ578" i="1183"/>
  <c r="N578" i="1183"/>
  <c r="Y578" i="1183"/>
  <c r="Y752" i="1173"/>
  <c r="AR751" i="1173"/>
  <c r="AS751" i="1173"/>
  <c r="AX751" i="1173"/>
  <c r="AU751" i="1173"/>
  <c r="AV751" i="1173"/>
  <c r="AJ752" i="1173"/>
  <c r="N752" i="1173"/>
  <c r="J752" i="1173"/>
  <c r="L752" i="1173"/>
  <c r="P752" i="1173"/>
  <c r="O752" i="1173"/>
  <c r="Q752" i="1173" s="1"/>
  <c r="K752" i="1173"/>
  <c r="I752" i="1173" s="1"/>
  <c r="AW751" i="1173"/>
  <c r="I578" i="1183" l="1"/>
  <c r="AS578" i="1183" s="1"/>
  <c r="AU578" i="1183"/>
  <c r="AT578" i="1183"/>
  <c r="P579" i="1183"/>
  <c r="N579" i="1183"/>
  <c r="Y579" i="1183"/>
  <c r="O579" i="1183"/>
  <c r="AR578" i="1183"/>
  <c r="L579" i="1183"/>
  <c r="AJ579" i="1183"/>
  <c r="J579" i="1183"/>
  <c r="AT579" i="1183" s="1"/>
  <c r="K579" i="1183"/>
  <c r="Q578" i="1183"/>
  <c r="AX578" i="1183" s="1"/>
  <c r="AW578" i="1183"/>
  <c r="AV578" i="1183"/>
  <c r="AS752" i="1173"/>
  <c r="Y753" i="1173"/>
  <c r="AR752" i="1173"/>
  <c r="AX752" i="1173"/>
  <c r="AJ753" i="1173"/>
  <c r="O753" i="1173"/>
  <c r="Q753" i="1173" s="1"/>
  <c r="P753" i="1173"/>
  <c r="N753" i="1173"/>
  <c r="L753" i="1173"/>
  <c r="K753" i="1173"/>
  <c r="I753" i="1173" s="1"/>
  <c r="J753" i="1173"/>
  <c r="AT752" i="1173"/>
  <c r="AW752" i="1173"/>
  <c r="AU752" i="1173"/>
  <c r="AV752" i="1173"/>
  <c r="Q579" i="1183" l="1"/>
  <c r="AX579" i="1183" s="1"/>
  <c r="AV579" i="1183"/>
  <c r="AW579" i="1183"/>
  <c r="K580" i="1183"/>
  <c r="AR579" i="1183"/>
  <c r="J580" i="1183"/>
  <c r="AT580" i="1183" s="1"/>
  <c r="O580" i="1183"/>
  <c r="AJ580" i="1183"/>
  <c r="P580" i="1183"/>
  <c r="L580" i="1183"/>
  <c r="N580" i="1183"/>
  <c r="Y580" i="1183"/>
  <c r="I579" i="1183"/>
  <c r="AS579" i="1183" s="1"/>
  <c r="AU579" i="1183"/>
  <c r="AT753" i="1173"/>
  <c r="Y754" i="1173"/>
  <c r="AR753" i="1173"/>
  <c r="AX753" i="1173"/>
  <c r="AS753" i="1173"/>
  <c r="AW753" i="1173"/>
  <c r="AV753" i="1173"/>
  <c r="AJ754" i="1173"/>
  <c r="J754" i="1173"/>
  <c r="O754" i="1173"/>
  <c r="Q754" i="1173" s="1"/>
  <c r="K754" i="1173"/>
  <c r="I754" i="1173" s="1"/>
  <c r="N754" i="1173"/>
  <c r="P754" i="1173"/>
  <c r="L754" i="1173"/>
  <c r="AU753" i="1173"/>
  <c r="I580" i="1183" l="1"/>
  <c r="AS580" i="1183" s="1"/>
  <c r="AU580" i="1183"/>
  <c r="AW580" i="1183"/>
  <c r="Q580" i="1183"/>
  <c r="AX580" i="1183" s="1"/>
  <c r="AV580" i="1183"/>
  <c r="L581" i="1183"/>
  <c r="P581" i="1183"/>
  <c r="AR580" i="1183"/>
  <c r="K581" i="1183"/>
  <c r="N581" i="1183"/>
  <c r="J581" i="1183"/>
  <c r="AT581" i="1183" s="1"/>
  <c r="O581" i="1183"/>
  <c r="AJ581" i="1183"/>
  <c r="Y581" i="1183"/>
  <c r="Y755" i="1173"/>
  <c r="AR754" i="1173"/>
  <c r="AS754" i="1173"/>
  <c r="AU754" i="1173"/>
  <c r="AW754" i="1173"/>
  <c r="AX754" i="1173"/>
  <c r="AJ755" i="1173"/>
  <c r="K755" i="1173"/>
  <c r="I755" i="1173" s="1"/>
  <c r="J755" i="1173"/>
  <c r="P755" i="1173"/>
  <c r="O755" i="1173"/>
  <c r="Q755" i="1173" s="1"/>
  <c r="N755" i="1173"/>
  <c r="L755" i="1173"/>
  <c r="AT754" i="1173"/>
  <c r="AV754" i="1173"/>
  <c r="N582" i="1183" l="1"/>
  <c r="K582" i="1183"/>
  <c r="P582" i="1183"/>
  <c r="J582" i="1183"/>
  <c r="AT582" i="1183" s="1"/>
  <c r="O582" i="1183"/>
  <c r="L582" i="1183"/>
  <c r="AR581" i="1183"/>
  <c r="AJ582" i="1183"/>
  <c r="Y582" i="1183"/>
  <c r="I581" i="1183"/>
  <c r="AS581" i="1183" s="1"/>
  <c r="AU581" i="1183"/>
  <c r="AV581" i="1183"/>
  <c r="Q581" i="1183"/>
  <c r="AX581" i="1183" s="1"/>
  <c r="AW581" i="1183"/>
  <c r="AT755" i="1173"/>
  <c r="Y756" i="1173"/>
  <c r="AR755" i="1173"/>
  <c r="AX755" i="1173"/>
  <c r="AS755" i="1173"/>
  <c r="AU755" i="1173"/>
  <c r="AJ756" i="1173"/>
  <c r="J756" i="1173"/>
  <c r="N756" i="1173"/>
  <c r="O756" i="1173"/>
  <c r="Q756" i="1173" s="1"/>
  <c r="L756" i="1173"/>
  <c r="K756" i="1173"/>
  <c r="I756" i="1173" s="1"/>
  <c r="P756" i="1173"/>
  <c r="AV755" i="1173"/>
  <c r="AW755" i="1173"/>
  <c r="AJ583" i="1183" l="1"/>
  <c r="L583" i="1183"/>
  <c r="J583" i="1183"/>
  <c r="P583" i="1183"/>
  <c r="K583" i="1183"/>
  <c r="O583" i="1183"/>
  <c r="AR582" i="1183"/>
  <c r="N583" i="1183"/>
  <c r="Y583" i="1183"/>
  <c r="AU582" i="1183"/>
  <c r="I582" i="1183"/>
  <c r="AS582" i="1183" s="1"/>
  <c r="AW582" i="1183"/>
  <c r="AV582" i="1183"/>
  <c r="Q582" i="1183"/>
  <c r="AX582" i="1183" s="1"/>
  <c r="AW756" i="1173"/>
  <c r="AS756" i="1173"/>
  <c r="Y757" i="1173"/>
  <c r="AR756" i="1173"/>
  <c r="AT756" i="1173"/>
  <c r="AJ757" i="1173"/>
  <c r="O757" i="1173"/>
  <c r="Q757" i="1173" s="1"/>
  <c r="L757" i="1173"/>
  <c r="P757" i="1173"/>
  <c r="AX757" i="1173" s="1"/>
  <c r="K757" i="1173"/>
  <c r="I757" i="1173" s="1"/>
  <c r="N757" i="1173"/>
  <c r="J757" i="1173"/>
  <c r="AX756" i="1173"/>
  <c r="AV756" i="1173"/>
  <c r="AU756" i="1173"/>
  <c r="Q583" i="1183" l="1"/>
  <c r="AV583" i="1183"/>
  <c r="AW583" i="1183"/>
  <c r="AX583" i="1183"/>
  <c r="I583" i="1183"/>
  <c r="AS583" i="1183" s="1"/>
  <c r="AU583" i="1183"/>
  <c r="AJ584" i="1183"/>
  <c r="O584" i="1183"/>
  <c r="N584" i="1183"/>
  <c r="K584" i="1183"/>
  <c r="P584" i="1183"/>
  <c r="J584" i="1183"/>
  <c r="AT584" i="1183" s="1"/>
  <c r="L584" i="1183"/>
  <c r="AR583" i="1183"/>
  <c r="Y584" i="1183"/>
  <c r="AT583" i="1183"/>
  <c r="AT757" i="1173"/>
  <c r="Y758" i="1173"/>
  <c r="AR757" i="1173"/>
  <c r="AS757" i="1173"/>
  <c r="AW757" i="1173"/>
  <c r="AU757" i="1173"/>
  <c r="AJ758" i="1173"/>
  <c r="O758" i="1173"/>
  <c r="Q758" i="1173" s="1"/>
  <c r="N758" i="1173"/>
  <c r="J758" i="1173"/>
  <c r="L758" i="1173"/>
  <c r="P758" i="1173"/>
  <c r="K758" i="1173"/>
  <c r="I758" i="1173" s="1"/>
  <c r="AV757" i="1173"/>
  <c r="AU584" i="1183" l="1"/>
  <c r="I584" i="1183"/>
  <c r="AS584" i="1183" s="1"/>
  <c r="AV584" i="1183"/>
  <c r="Q584" i="1183"/>
  <c r="AX584" i="1183" s="1"/>
  <c r="AW584" i="1183"/>
  <c r="N585" i="1183"/>
  <c r="O585" i="1183"/>
  <c r="L585" i="1183"/>
  <c r="J585" i="1183"/>
  <c r="AT585" i="1183" s="1"/>
  <c r="AJ585" i="1183"/>
  <c r="P585" i="1183"/>
  <c r="AR584" i="1183"/>
  <c r="K585" i="1183"/>
  <c r="Y585" i="1183"/>
  <c r="AS758" i="1173"/>
  <c r="AX758" i="1173"/>
  <c r="Y759" i="1173"/>
  <c r="AR758" i="1173"/>
  <c r="AV758" i="1173"/>
  <c r="AW758" i="1173"/>
  <c r="AJ759" i="1173"/>
  <c r="K759" i="1173"/>
  <c r="I759" i="1173" s="1"/>
  <c r="J759" i="1173"/>
  <c r="P759" i="1173"/>
  <c r="O759" i="1173"/>
  <c r="Q759" i="1173" s="1"/>
  <c r="N759" i="1173"/>
  <c r="L759" i="1173"/>
  <c r="AU758" i="1173"/>
  <c r="AT758" i="1173"/>
  <c r="Q585" i="1183" l="1"/>
  <c r="AW585" i="1183"/>
  <c r="AV585" i="1183"/>
  <c r="AR585" i="1183"/>
  <c r="AJ586" i="1183"/>
  <c r="P586" i="1183"/>
  <c r="K586" i="1183"/>
  <c r="O586" i="1183"/>
  <c r="L586" i="1183"/>
  <c r="N586" i="1183"/>
  <c r="J586" i="1183"/>
  <c r="AT586" i="1183" s="1"/>
  <c r="Y586" i="1183"/>
  <c r="AX585" i="1183"/>
  <c r="I585" i="1183"/>
  <c r="AS585" i="1183" s="1"/>
  <c r="AU585" i="1183"/>
  <c r="AT759" i="1173"/>
  <c r="Y760" i="1173"/>
  <c r="AR759" i="1173"/>
  <c r="AS759" i="1173"/>
  <c r="AX759" i="1173"/>
  <c r="AU759" i="1173"/>
  <c r="AV759" i="1173"/>
  <c r="AJ760" i="1173"/>
  <c r="P760" i="1173"/>
  <c r="O760" i="1173"/>
  <c r="Q760" i="1173" s="1"/>
  <c r="N760" i="1173"/>
  <c r="L760" i="1173"/>
  <c r="K760" i="1173"/>
  <c r="I760" i="1173" s="1"/>
  <c r="J760" i="1173"/>
  <c r="AW759" i="1173"/>
  <c r="I586" i="1183" l="1"/>
  <c r="AS586" i="1183" s="1"/>
  <c r="AU586" i="1183"/>
  <c r="O587" i="1183"/>
  <c r="K587" i="1183"/>
  <c r="L587" i="1183"/>
  <c r="P587" i="1183"/>
  <c r="J587" i="1183"/>
  <c r="AT587" i="1183" s="1"/>
  <c r="Y587" i="1183"/>
  <c r="N587" i="1183"/>
  <c r="AR586" i="1183"/>
  <c r="AJ587" i="1183"/>
  <c r="AV586" i="1183"/>
  <c r="AW586" i="1183"/>
  <c r="Q586" i="1183"/>
  <c r="AX586" i="1183" s="1"/>
  <c r="Y761" i="1173"/>
  <c r="AR760" i="1173"/>
  <c r="AT760" i="1173"/>
  <c r="AS760" i="1173"/>
  <c r="AX760" i="1173"/>
  <c r="AV760" i="1173"/>
  <c r="AW760" i="1173"/>
  <c r="AU760" i="1173"/>
  <c r="AJ761" i="1173"/>
  <c r="P761" i="1173"/>
  <c r="O761" i="1173"/>
  <c r="Q761" i="1173" s="1"/>
  <c r="N761" i="1173"/>
  <c r="L761" i="1173"/>
  <c r="K761" i="1173"/>
  <c r="I761" i="1173" s="1"/>
  <c r="J761" i="1173"/>
  <c r="AR587" i="1183" l="1"/>
  <c r="AJ588" i="1183"/>
  <c r="K588" i="1183"/>
  <c r="P588" i="1183"/>
  <c r="L588" i="1183"/>
  <c r="J588" i="1183"/>
  <c r="AT588" i="1183" s="1"/>
  <c r="N588" i="1183"/>
  <c r="O588" i="1183"/>
  <c r="Y588" i="1183"/>
  <c r="Q587" i="1183"/>
  <c r="AX587" i="1183" s="1"/>
  <c r="AV587" i="1183"/>
  <c r="AW587" i="1183"/>
  <c r="I587" i="1183"/>
  <c r="AS587" i="1183" s="1"/>
  <c r="AU587" i="1183"/>
  <c r="Y762" i="1173"/>
  <c r="AR761" i="1173"/>
  <c r="AT761" i="1173"/>
  <c r="AS761" i="1173"/>
  <c r="AX761" i="1173"/>
  <c r="AU761" i="1173"/>
  <c r="AJ762" i="1173"/>
  <c r="J762" i="1173"/>
  <c r="L762" i="1173"/>
  <c r="K762" i="1173"/>
  <c r="I762" i="1173" s="1"/>
  <c r="P762" i="1173"/>
  <c r="O762" i="1173"/>
  <c r="Q762" i="1173" s="1"/>
  <c r="N762" i="1173"/>
  <c r="AW761" i="1173"/>
  <c r="AV761" i="1173"/>
  <c r="AJ589" i="1183" l="1"/>
  <c r="J589" i="1183"/>
  <c r="P589" i="1183"/>
  <c r="O589" i="1183"/>
  <c r="AR588" i="1183"/>
  <c r="N589" i="1183"/>
  <c r="L589" i="1183"/>
  <c r="K589" i="1183"/>
  <c r="Y589" i="1183"/>
  <c r="AU588" i="1183"/>
  <c r="I588" i="1183"/>
  <c r="AS588" i="1183" s="1"/>
  <c r="Q588" i="1183"/>
  <c r="AX588" i="1183" s="1"/>
  <c r="AW588" i="1183"/>
  <c r="AV588" i="1183"/>
  <c r="AS762" i="1173"/>
  <c r="Y763" i="1173"/>
  <c r="AR762" i="1173"/>
  <c r="AT762" i="1173"/>
  <c r="AX762" i="1173"/>
  <c r="AJ763" i="1173"/>
  <c r="O763" i="1173"/>
  <c r="Q763" i="1173" s="1"/>
  <c r="L763" i="1173"/>
  <c r="N763" i="1173"/>
  <c r="K763" i="1173"/>
  <c r="I763" i="1173" s="1"/>
  <c r="P763" i="1173"/>
  <c r="J763" i="1173"/>
  <c r="AV762" i="1173"/>
  <c r="AW762" i="1173"/>
  <c r="AU762" i="1173"/>
  <c r="I589" i="1183" l="1"/>
  <c r="AS589" i="1183" s="1"/>
  <c r="AU589" i="1183"/>
  <c r="AW589" i="1183"/>
  <c r="Q589" i="1183"/>
  <c r="AV589" i="1183"/>
  <c r="P590" i="1183"/>
  <c r="N590" i="1183"/>
  <c r="AJ590" i="1183"/>
  <c r="K590" i="1183"/>
  <c r="AR589" i="1183"/>
  <c r="L590" i="1183"/>
  <c r="O590" i="1183"/>
  <c r="J590" i="1183"/>
  <c r="Y590" i="1183"/>
  <c r="AX589" i="1183"/>
  <c r="AT589" i="1183"/>
  <c r="AW763" i="1173"/>
  <c r="AT763" i="1173"/>
  <c r="Y764" i="1173"/>
  <c r="AR763" i="1173"/>
  <c r="AS763" i="1173"/>
  <c r="AJ764" i="1173"/>
  <c r="J764" i="1173"/>
  <c r="O764" i="1173"/>
  <c r="Q764" i="1173" s="1"/>
  <c r="N764" i="1173"/>
  <c r="L764" i="1173"/>
  <c r="P764" i="1173"/>
  <c r="K764" i="1173"/>
  <c r="I764" i="1173" s="1"/>
  <c r="AX763" i="1173"/>
  <c r="AU763" i="1173"/>
  <c r="AV763" i="1173"/>
  <c r="Q590" i="1183" l="1"/>
  <c r="AX590" i="1183" s="1"/>
  <c r="AW590" i="1183"/>
  <c r="AV590" i="1183"/>
  <c r="AU590" i="1183"/>
  <c r="I590" i="1183"/>
  <c r="AS590" i="1183" s="1"/>
  <c r="AJ591" i="1183"/>
  <c r="K591" i="1183"/>
  <c r="O591" i="1183"/>
  <c r="N591" i="1183"/>
  <c r="P591" i="1183"/>
  <c r="J591" i="1183"/>
  <c r="AT591" i="1183" s="1"/>
  <c r="L591" i="1183"/>
  <c r="AR590" i="1183"/>
  <c r="Y591" i="1183"/>
  <c r="AT590" i="1183"/>
  <c r="AX764" i="1173"/>
  <c r="Y765" i="1173"/>
  <c r="AR764" i="1173"/>
  <c r="AS764" i="1173"/>
  <c r="AV764" i="1173"/>
  <c r="AT764" i="1173"/>
  <c r="AJ765" i="1173"/>
  <c r="O765" i="1173"/>
  <c r="Q765" i="1173" s="1"/>
  <c r="N765" i="1173"/>
  <c r="L765" i="1173"/>
  <c r="K765" i="1173"/>
  <c r="I765" i="1173" s="1"/>
  <c r="P765" i="1173"/>
  <c r="J765" i="1173"/>
  <c r="AW764" i="1173"/>
  <c r="AU764" i="1173"/>
  <c r="AW591" i="1183" l="1"/>
  <c r="Q591" i="1183"/>
  <c r="AX591" i="1183" s="1"/>
  <c r="AV591" i="1183"/>
  <c r="I591" i="1183"/>
  <c r="AS591" i="1183" s="1"/>
  <c r="AU591" i="1183"/>
  <c r="AR591" i="1183"/>
  <c r="AJ592" i="1183"/>
  <c r="P592" i="1183"/>
  <c r="O592" i="1183"/>
  <c r="Y592" i="1183"/>
  <c r="N592" i="1183"/>
  <c r="K592" i="1183"/>
  <c r="L592" i="1183"/>
  <c r="J592" i="1183"/>
  <c r="AT765" i="1173"/>
  <c r="AX765" i="1173"/>
  <c r="Y766" i="1173"/>
  <c r="AR765" i="1173"/>
  <c r="AS765" i="1173"/>
  <c r="AW765" i="1173"/>
  <c r="AJ766" i="1173"/>
  <c r="O766" i="1173"/>
  <c r="Q766" i="1173" s="1"/>
  <c r="N766" i="1173"/>
  <c r="J766" i="1173"/>
  <c r="P766" i="1173"/>
  <c r="L766" i="1173"/>
  <c r="K766" i="1173"/>
  <c r="I766" i="1173" s="1"/>
  <c r="AU765" i="1173"/>
  <c r="AV765" i="1173"/>
  <c r="P593" i="1183" l="1"/>
  <c r="AJ593" i="1183"/>
  <c r="O593" i="1183"/>
  <c r="N593" i="1183"/>
  <c r="K593" i="1183"/>
  <c r="J593" i="1183"/>
  <c r="AT593" i="1183" s="1"/>
  <c r="L593" i="1183"/>
  <c r="Y593" i="1183"/>
  <c r="AR592" i="1183"/>
  <c r="Q592" i="1183"/>
  <c r="AX592" i="1183" s="1"/>
  <c r="AW592" i="1183"/>
  <c r="AV592" i="1183"/>
  <c r="AT592" i="1183"/>
  <c r="AU592" i="1183"/>
  <c r="I592" i="1183"/>
  <c r="AS592" i="1183" s="1"/>
  <c r="AS766" i="1173"/>
  <c r="Y767" i="1173"/>
  <c r="AR766" i="1173"/>
  <c r="AX766" i="1173"/>
  <c r="AJ767" i="1173"/>
  <c r="N767" i="1173"/>
  <c r="L767" i="1173"/>
  <c r="J767" i="1173"/>
  <c r="P767" i="1173"/>
  <c r="K767" i="1173"/>
  <c r="I767" i="1173" s="1"/>
  <c r="O767" i="1173"/>
  <c r="Q767" i="1173" s="1"/>
  <c r="AU766" i="1173"/>
  <c r="AV766" i="1173"/>
  <c r="AT766" i="1173"/>
  <c r="AW766" i="1173"/>
  <c r="I593" i="1183" l="1"/>
  <c r="AS593" i="1183" s="1"/>
  <c r="AU593" i="1183"/>
  <c r="AV593" i="1183"/>
  <c r="Q593" i="1183"/>
  <c r="AW593" i="1183"/>
  <c r="K594" i="1183"/>
  <c r="O594" i="1183"/>
  <c r="Y594" i="1183"/>
  <c r="N594" i="1183"/>
  <c r="J594" i="1183"/>
  <c r="AT594" i="1183" s="1"/>
  <c r="AR593" i="1183"/>
  <c r="P594" i="1183"/>
  <c r="AJ594" i="1183"/>
  <c r="L594" i="1183"/>
  <c r="AX593" i="1183"/>
  <c r="AS767" i="1173"/>
  <c r="Y768" i="1173"/>
  <c r="AR767" i="1173"/>
  <c r="AX767" i="1173"/>
  <c r="AU767" i="1173"/>
  <c r="AJ768" i="1173"/>
  <c r="P768" i="1173"/>
  <c r="O768" i="1173"/>
  <c r="Q768" i="1173" s="1"/>
  <c r="AX768" i="1173" s="1"/>
  <c r="N768" i="1173"/>
  <c r="L768" i="1173"/>
  <c r="J768" i="1173"/>
  <c r="K768" i="1173"/>
  <c r="I768" i="1173" s="1"/>
  <c r="AV767" i="1173"/>
  <c r="AW767" i="1173"/>
  <c r="AT767" i="1173"/>
  <c r="N595" i="1183" l="1"/>
  <c r="L595" i="1183"/>
  <c r="K595" i="1183"/>
  <c r="J595" i="1183"/>
  <c r="AT595" i="1183" s="1"/>
  <c r="P595" i="1183"/>
  <c r="AR594" i="1183"/>
  <c r="AJ595" i="1183"/>
  <c r="O595" i="1183"/>
  <c r="Y595" i="1183"/>
  <c r="I594" i="1183"/>
  <c r="AS594" i="1183" s="1"/>
  <c r="AU594" i="1183"/>
  <c r="Q594" i="1183"/>
  <c r="AX594" i="1183" s="1"/>
  <c r="AV594" i="1183"/>
  <c r="AW594" i="1183"/>
  <c r="Y769" i="1173"/>
  <c r="AR768" i="1173"/>
  <c r="AT768" i="1173"/>
  <c r="AJ769" i="1173"/>
  <c r="J769" i="1173"/>
  <c r="O769" i="1173"/>
  <c r="Q769" i="1173" s="1"/>
  <c r="K769" i="1173"/>
  <c r="I769" i="1173" s="1"/>
  <c r="AS769" i="1173" s="1"/>
  <c r="P769" i="1173"/>
  <c r="AX769" i="1173" s="1"/>
  <c r="N769" i="1173"/>
  <c r="L769" i="1173"/>
  <c r="AU768" i="1173"/>
  <c r="AW768" i="1173"/>
  <c r="AV768" i="1173"/>
  <c r="AS768" i="1173"/>
  <c r="K596" i="1183" l="1"/>
  <c r="O596" i="1183"/>
  <c r="AJ596" i="1183"/>
  <c r="J596" i="1183"/>
  <c r="AT596" i="1183" s="1"/>
  <c r="P596" i="1183"/>
  <c r="AR595" i="1183"/>
  <c r="N596" i="1183"/>
  <c r="L596" i="1183"/>
  <c r="Y596" i="1183"/>
  <c r="AX595" i="1183"/>
  <c r="I595" i="1183"/>
  <c r="AS595" i="1183" s="1"/>
  <c r="AU595" i="1183"/>
  <c r="AV595" i="1183"/>
  <c r="Q595" i="1183"/>
  <c r="AW595" i="1183"/>
  <c r="Y770" i="1173"/>
  <c r="AR769" i="1173"/>
  <c r="AU769" i="1173"/>
  <c r="AT769" i="1173"/>
  <c r="AV769" i="1173"/>
  <c r="AJ770" i="1173"/>
  <c r="K770" i="1173"/>
  <c r="I770" i="1173" s="1"/>
  <c r="J770" i="1173"/>
  <c r="AT770" i="1173" s="1"/>
  <c r="P770" i="1173"/>
  <c r="N770" i="1173"/>
  <c r="O770" i="1173"/>
  <c r="Q770" i="1173" s="1"/>
  <c r="L770" i="1173"/>
  <c r="AW769" i="1173"/>
  <c r="J597" i="1183" l="1"/>
  <c r="L597" i="1183"/>
  <c r="AJ597" i="1183"/>
  <c r="K597" i="1183"/>
  <c r="O597" i="1183"/>
  <c r="Y597" i="1183"/>
  <c r="P597" i="1183"/>
  <c r="N597" i="1183"/>
  <c r="AR596" i="1183"/>
  <c r="Q596" i="1183"/>
  <c r="AX596" i="1183" s="1"/>
  <c r="AV596" i="1183"/>
  <c r="AW596" i="1183"/>
  <c r="AU596" i="1183"/>
  <c r="I596" i="1183"/>
  <c r="AS596" i="1183" s="1"/>
  <c r="Y771" i="1173"/>
  <c r="AR770" i="1173"/>
  <c r="AX770" i="1173"/>
  <c r="AS770" i="1173"/>
  <c r="AU770" i="1173"/>
  <c r="AJ771" i="1173"/>
  <c r="J771" i="1173"/>
  <c r="N771" i="1173"/>
  <c r="O771" i="1173"/>
  <c r="Q771" i="1173" s="1"/>
  <c r="L771" i="1173"/>
  <c r="K771" i="1173"/>
  <c r="I771" i="1173" s="1"/>
  <c r="P771" i="1173"/>
  <c r="AV770" i="1173"/>
  <c r="AW770" i="1173"/>
  <c r="AV597" i="1183" l="1"/>
  <c r="Q597" i="1183"/>
  <c r="AW597" i="1183"/>
  <c r="P598" i="1183"/>
  <c r="K598" i="1183"/>
  <c r="AJ598" i="1183"/>
  <c r="N598" i="1183"/>
  <c r="L598" i="1183"/>
  <c r="AR597" i="1183"/>
  <c r="O598" i="1183"/>
  <c r="J598" i="1183"/>
  <c r="AT598" i="1183" s="1"/>
  <c r="Y598" i="1183"/>
  <c r="AU597" i="1183"/>
  <c r="I597" i="1183"/>
  <c r="AS597" i="1183" s="1"/>
  <c r="AX597" i="1183"/>
  <c r="AT597" i="1183"/>
  <c r="AX771" i="1173"/>
  <c r="AS771" i="1173"/>
  <c r="Y772" i="1173"/>
  <c r="AR771" i="1173"/>
  <c r="AJ772" i="1173"/>
  <c r="O772" i="1173"/>
  <c r="Q772" i="1173" s="1"/>
  <c r="N772" i="1173"/>
  <c r="L772" i="1173"/>
  <c r="K772" i="1173"/>
  <c r="I772" i="1173" s="1"/>
  <c r="J772" i="1173"/>
  <c r="P772" i="1173"/>
  <c r="AT771" i="1173"/>
  <c r="AW771" i="1173"/>
  <c r="AV771" i="1173"/>
  <c r="AU771" i="1173"/>
  <c r="I598" i="1183" l="1"/>
  <c r="AS598" i="1183" s="1"/>
  <c r="AU598" i="1183"/>
  <c r="AV598" i="1183"/>
  <c r="AW598" i="1183"/>
  <c r="Q598" i="1183"/>
  <c r="AX598" i="1183" s="1"/>
  <c r="AR598" i="1183"/>
  <c r="AJ599" i="1183"/>
  <c r="K599" i="1183"/>
  <c r="P599" i="1183"/>
  <c r="N599" i="1183"/>
  <c r="L599" i="1183"/>
  <c r="O599" i="1183"/>
  <c r="J599" i="1183"/>
  <c r="Y599" i="1183"/>
  <c r="Y773" i="1173"/>
  <c r="AR772" i="1173"/>
  <c r="AX772" i="1173"/>
  <c r="AT772" i="1173"/>
  <c r="AV772" i="1173"/>
  <c r="AU772" i="1173"/>
  <c r="AJ773" i="1173"/>
  <c r="P773" i="1173"/>
  <c r="K773" i="1173"/>
  <c r="I773" i="1173" s="1"/>
  <c r="L773" i="1173"/>
  <c r="J773" i="1173"/>
  <c r="O773" i="1173"/>
  <c r="Q773" i="1173" s="1"/>
  <c r="N773" i="1173"/>
  <c r="AS772" i="1173"/>
  <c r="AW772" i="1173"/>
  <c r="AU599" i="1183" l="1"/>
  <c r="I599" i="1183"/>
  <c r="AS599" i="1183" s="1"/>
  <c r="P600" i="1183"/>
  <c r="O600" i="1183"/>
  <c r="AR599" i="1183"/>
  <c r="L600" i="1183"/>
  <c r="N600" i="1183"/>
  <c r="AJ600" i="1183"/>
  <c r="J600" i="1183"/>
  <c r="AT600" i="1183" s="1"/>
  <c r="K600" i="1183"/>
  <c r="Y600" i="1183"/>
  <c r="AT599" i="1183"/>
  <c r="Q599" i="1183"/>
  <c r="AX599" i="1183" s="1"/>
  <c r="AV599" i="1183"/>
  <c r="AW599" i="1183"/>
  <c r="AT773" i="1173"/>
  <c r="Y774" i="1173"/>
  <c r="AR773" i="1173"/>
  <c r="AS773" i="1173"/>
  <c r="AJ774" i="1173"/>
  <c r="P774" i="1173"/>
  <c r="O774" i="1173"/>
  <c r="Q774" i="1173" s="1"/>
  <c r="N774" i="1173"/>
  <c r="L774" i="1173"/>
  <c r="K774" i="1173"/>
  <c r="I774" i="1173" s="1"/>
  <c r="J774" i="1173"/>
  <c r="AW773" i="1173"/>
  <c r="AV773" i="1173"/>
  <c r="AU773" i="1173"/>
  <c r="AX773" i="1173"/>
  <c r="Q600" i="1183" l="1"/>
  <c r="AW600" i="1183"/>
  <c r="AV600" i="1183"/>
  <c r="AX600" i="1183"/>
  <c r="AR600" i="1183"/>
  <c r="K601" i="1183"/>
  <c r="P601" i="1183"/>
  <c r="N601" i="1183"/>
  <c r="AJ601" i="1183"/>
  <c r="L601" i="1183"/>
  <c r="J601" i="1183"/>
  <c r="AT601" i="1183" s="1"/>
  <c r="Y601" i="1183"/>
  <c r="O601" i="1183"/>
  <c r="I600" i="1183"/>
  <c r="AS600" i="1183" s="1"/>
  <c r="AU600" i="1183"/>
  <c r="AX774" i="1173"/>
  <c r="Y775" i="1173"/>
  <c r="AR774" i="1173"/>
  <c r="AT774" i="1173"/>
  <c r="AS774" i="1173"/>
  <c r="AW774" i="1173"/>
  <c r="AV774" i="1173"/>
  <c r="AJ775" i="1173"/>
  <c r="J775" i="1173"/>
  <c r="L775" i="1173"/>
  <c r="K775" i="1173"/>
  <c r="I775" i="1173" s="1"/>
  <c r="O775" i="1173"/>
  <c r="Q775" i="1173" s="1"/>
  <c r="P775" i="1173"/>
  <c r="N775" i="1173"/>
  <c r="AU774" i="1173"/>
  <c r="O602" i="1183" l="1"/>
  <c r="AR601" i="1183"/>
  <c r="P602" i="1183"/>
  <c r="AJ602" i="1183"/>
  <c r="J602" i="1183"/>
  <c r="AT602" i="1183" s="1"/>
  <c r="K602" i="1183"/>
  <c r="N602" i="1183"/>
  <c r="L602" i="1183"/>
  <c r="Y602" i="1183"/>
  <c r="AU601" i="1183"/>
  <c r="I601" i="1183"/>
  <c r="AS601" i="1183" s="1"/>
  <c r="AW601" i="1183"/>
  <c r="AV601" i="1183"/>
  <c r="Q601" i="1183"/>
  <c r="AX601" i="1183" s="1"/>
  <c r="AX775" i="1173"/>
  <c r="AS775" i="1173"/>
  <c r="Y776" i="1173"/>
  <c r="AR775" i="1173"/>
  <c r="AU775" i="1173"/>
  <c r="AJ776" i="1173"/>
  <c r="K776" i="1173"/>
  <c r="I776" i="1173" s="1"/>
  <c r="J776" i="1173"/>
  <c r="P776" i="1173"/>
  <c r="O776" i="1173"/>
  <c r="Q776" i="1173" s="1"/>
  <c r="N776" i="1173"/>
  <c r="L776" i="1173"/>
  <c r="AT775" i="1173"/>
  <c r="AV775" i="1173"/>
  <c r="AW775" i="1173"/>
  <c r="AR602" i="1183" l="1"/>
  <c r="N603" i="1183"/>
  <c r="AJ603" i="1183"/>
  <c r="K603" i="1183"/>
  <c r="O603" i="1183"/>
  <c r="L603" i="1183"/>
  <c r="J603" i="1183"/>
  <c r="AT603" i="1183" s="1"/>
  <c r="P603" i="1183"/>
  <c r="Y603" i="1183"/>
  <c r="AU602" i="1183"/>
  <c r="I602" i="1183"/>
  <c r="AS602" i="1183" s="1"/>
  <c r="Q602" i="1183"/>
  <c r="AX602" i="1183" s="1"/>
  <c r="AV602" i="1183"/>
  <c r="AW602" i="1183"/>
  <c r="Y777" i="1173"/>
  <c r="AR776" i="1173"/>
  <c r="AT776" i="1173"/>
  <c r="AS776" i="1173"/>
  <c r="AX776" i="1173"/>
  <c r="AV776" i="1173"/>
  <c r="AJ777" i="1173"/>
  <c r="J777" i="1173"/>
  <c r="N777" i="1173"/>
  <c r="P777" i="1173"/>
  <c r="O777" i="1173"/>
  <c r="Q777" i="1173" s="1"/>
  <c r="L777" i="1173"/>
  <c r="K777" i="1173"/>
  <c r="I777" i="1173" s="1"/>
  <c r="AW776" i="1173"/>
  <c r="AU776" i="1173"/>
  <c r="AU603" i="1183" l="1"/>
  <c r="I603" i="1183"/>
  <c r="AS603" i="1183" s="1"/>
  <c r="K604" i="1183"/>
  <c r="P604" i="1183"/>
  <c r="O604" i="1183"/>
  <c r="N604" i="1183"/>
  <c r="L604" i="1183"/>
  <c r="J604" i="1183"/>
  <c r="AT604" i="1183" s="1"/>
  <c r="AJ604" i="1183"/>
  <c r="AR603" i="1183"/>
  <c r="Y604" i="1183"/>
  <c r="AX603" i="1183"/>
  <c r="Q603" i="1183"/>
  <c r="AV603" i="1183"/>
  <c r="AW603" i="1183"/>
  <c r="Y778" i="1173"/>
  <c r="AR777" i="1173"/>
  <c r="AS777" i="1173"/>
  <c r="AX777" i="1173"/>
  <c r="AW777" i="1173"/>
  <c r="AJ778" i="1173"/>
  <c r="P778" i="1173"/>
  <c r="K778" i="1173"/>
  <c r="I778" i="1173" s="1"/>
  <c r="J778" i="1173"/>
  <c r="O778" i="1173"/>
  <c r="Q778" i="1173" s="1"/>
  <c r="N778" i="1173"/>
  <c r="L778" i="1173"/>
  <c r="AT777" i="1173"/>
  <c r="AU777" i="1173"/>
  <c r="AV777" i="1173"/>
  <c r="AJ605" i="1183" l="1"/>
  <c r="P605" i="1183"/>
  <c r="O605" i="1183"/>
  <c r="AR604" i="1183"/>
  <c r="K605" i="1183"/>
  <c r="Y605" i="1183"/>
  <c r="N605" i="1183"/>
  <c r="J605" i="1183"/>
  <c r="AT605" i="1183" s="1"/>
  <c r="L605" i="1183"/>
  <c r="AX604" i="1183"/>
  <c r="AU604" i="1183"/>
  <c r="I604" i="1183"/>
  <c r="AS604" i="1183" s="1"/>
  <c r="AW604" i="1183"/>
  <c r="Q604" i="1183"/>
  <c r="AV604" i="1183"/>
  <c r="AT778" i="1173"/>
  <c r="Y779" i="1173"/>
  <c r="AR778" i="1173"/>
  <c r="AS778" i="1173"/>
  <c r="AX778" i="1173"/>
  <c r="AV778" i="1173"/>
  <c r="AW778" i="1173"/>
  <c r="AU778" i="1173"/>
  <c r="AJ779" i="1173"/>
  <c r="J779" i="1173"/>
  <c r="P779" i="1173"/>
  <c r="N779" i="1173"/>
  <c r="O779" i="1173"/>
  <c r="Q779" i="1173" s="1"/>
  <c r="K779" i="1173"/>
  <c r="I779" i="1173" s="1"/>
  <c r="L779" i="1173"/>
  <c r="L606" i="1183" l="1"/>
  <c r="J606" i="1183"/>
  <c r="AR605" i="1183"/>
  <c r="O606" i="1183"/>
  <c r="N606" i="1183"/>
  <c r="P606" i="1183"/>
  <c r="AJ606" i="1183"/>
  <c r="K606" i="1183"/>
  <c r="Y606" i="1183"/>
  <c r="AW605" i="1183"/>
  <c r="Q605" i="1183"/>
  <c r="AX605" i="1183" s="1"/>
  <c r="AV605" i="1183"/>
  <c r="I605" i="1183"/>
  <c r="AS605" i="1183" s="1"/>
  <c r="AU605" i="1183"/>
  <c r="AS779" i="1173"/>
  <c r="Y780" i="1173"/>
  <c r="AR779" i="1173"/>
  <c r="AT779" i="1173"/>
  <c r="AX779" i="1173"/>
  <c r="AV779" i="1173"/>
  <c r="AJ780" i="1173"/>
  <c r="P780" i="1173"/>
  <c r="O780" i="1173"/>
  <c r="Q780" i="1173" s="1"/>
  <c r="N780" i="1173"/>
  <c r="L780" i="1173"/>
  <c r="K780" i="1173"/>
  <c r="I780" i="1173" s="1"/>
  <c r="J780" i="1173"/>
  <c r="AU779" i="1173"/>
  <c r="AW779" i="1173"/>
  <c r="AR606" i="1183" l="1"/>
  <c r="K607" i="1183"/>
  <c r="Y607" i="1183"/>
  <c r="J607" i="1183"/>
  <c r="AT607" i="1183" s="1"/>
  <c r="O607" i="1183"/>
  <c r="P607" i="1183"/>
  <c r="AJ607" i="1183"/>
  <c r="N607" i="1183"/>
  <c r="L607" i="1183"/>
  <c r="I606" i="1183"/>
  <c r="AS606" i="1183" s="1"/>
  <c r="AU606" i="1183"/>
  <c r="Q606" i="1183"/>
  <c r="AX606" i="1183" s="1"/>
  <c r="AW606" i="1183"/>
  <c r="AV606" i="1183"/>
  <c r="AT606" i="1183"/>
  <c r="AT780" i="1173"/>
  <c r="Y781" i="1173"/>
  <c r="AR780" i="1173"/>
  <c r="AS780" i="1173"/>
  <c r="AX780" i="1173"/>
  <c r="AW780" i="1173"/>
  <c r="AV780" i="1173"/>
  <c r="AJ781" i="1173"/>
  <c r="J781" i="1173"/>
  <c r="L781" i="1173"/>
  <c r="K781" i="1173"/>
  <c r="I781" i="1173" s="1"/>
  <c r="O781" i="1173"/>
  <c r="Q781" i="1173" s="1"/>
  <c r="P781" i="1173"/>
  <c r="N781" i="1173"/>
  <c r="AU780" i="1173"/>
  <c r="AR607" i="1183" l="1"/>
  <c r="AJ608" i="1183"/>
  <c r="P608" i="1183"/>
  <c r="L608" i="1183"/>
  <c r="N608" i="1183"/>
  <c r="J608" i="1183"/>
  <c r="O608" i="1183"/>
  <c r="K608" i="1183"/>
  <c r="Y608" i="1183"/>
  <c r="AV607" i="1183"/>
  <c r="AW607" i="1183"/>
  <c r="Q607" i="1183"/>
  <c r="AX607" i="1183" s="1"/>
  <c r="I607" i="1183"/>
  <c r="AS607" i="1183" s="1"/>
  <c r="AU607" i="1183"/>
  <c r="AX781" i="1173"/>
  <c r="AS781" i="1173"/>
  <c r="Y782" i="1173"/>
  <c r="AR781" i="1173"/>
  <c r="AT781" i="1173"/>
  <c r="AU781" i="1173"/>
  <c r="AJ782" i="1173"/>
  <c r="J782" i="1173"/>
  <c r="P782" i="1173"/>
  <c r="O782" i="1173"/>
  <c r="Q782" i="1173" s="1"/>
  <c r="N782" i="1173"/>
  <c r="L782" i="1173"/>
  <c r="K782" i="1173"/>
  <c r="I782" i="1173" s="1"/>
  <c r="AW781" i="1173"/>
  <c r="AV781" i="1173"/>
  <c r="I608" i="1183" l="1"/>
  <c r="AS608" i="1183" s="1"/>
  <c r="AU608" i="1183"/>
  <c r="Q608" i="1183"/>
  <c r="AX608" i="1183" s="1"/>
  <c r="AW608" i="1183"/>
  <c r="AV608" i="1183"/>
  <c r="AT608" i="1183"/>
  <c r="N609" i="1183"/>
  <c r="AJ609" i="1183"/>
  <c r="P609" i="1183"/>
  <c r="J609" i="1183"/>
  <c r="AT609" i="1183" s="1"/>
  <c r="K609" i="1183"/>
  <c r="L609" i="1183"/>
  <c r="O609" i="1183"/>
  <c r="AR608" i="1183"/>
  <c r="Y609" i="1183"/>
  <c r="AS782" i="1173"/>
  <c r="Y783" i="1173"/>
  <c r="AR782" i="1173"/>
  <c r="AX782" i="1173"/>
  <c r="AW782" i="1173"/>
  <c r="AJ783" i="1173"/>
  <c r="J783" i="1173"/>
  <c r="P783" i="1173"/>
  <c r="O783" i="1173"/>
  <c r="Q783" i="1173" s="1"/>
  <c r="N783" i="1173"/>
  <c r="L783" i="1173"/>
  <c r="K783" i="1173"/>
  <c r="I783" i="1173" s="1"/>
  <c r="AT782" i="1173"/>
  <c r="AU782" i="1173"/>
  <c r="AV782" i="1173"/>
  <c r="K610" i="1183" l="1"/>
  <c r="AR609" i="1183"/>
  <c r="P610" i="1183"/>
  <c r="N610" i="1183"/>
  <c r="L610" i="1183"/>
  <c r="O610" i="1183"/>
  <c r="J610" i="1183"/>
  <c r="AT610" i="1183" s="1"/>
  <c r="AJ610" i="1183"/>
  <c r="Y610" i="1183"/>
  <c r="I609" i="1183"/>
  <c r="AS609" i="1183" s="1"/>
  <c r="AU609" i="1183"/>
  <c r="Q609" i="1183"/>
  <c r="AX609" i="1183" s="1"/>
  <c r="AV609" i="1183"/>
  <c r="AW609" i="1183"/>
  <c r="AX783" i="1173"/>
  <c r="AS783" i="1173"/>
  <c r="Y784" i="1173"/>
  <c r="AR783" i="1173"/>
  <c r="AW783" i="1173"/>
  <c r="AT783" i="1173"/>
  <c r="AV783" i="1173"/>
  <c r="AJ784" i="1173"/>
  <c r="P784" i="1173"/>
  <c r="O784" i="1173"/>
  <c r="Q784" i="1173" s="1"/>
  <c r="N784" i="1173"/>
  <c r="L784" i="1173"/>
  <c r="K784" i="1173"/>
  <c r="I784" i="1173" s="1"/>
  <c r="J784" i="1173"/>
  <c r="AU783" i="1173"/>
  <c r="N611" i="1183" l="1"/>
  <c r="AR610" i="1183"/>
  <c r="L611" i="1183"/>
  <c r="AJ611" i="1183"/>
  <c r="K611" i="1183"/>
  <c r="P611" i="1183"/>
  <c r="J611" i="1183"/>
  <c r="AT611" i="1183" s="1"/>
  <c r="O611" i="1183"/>
  <c r="Y611" i="1183"/>
  <c r="Q610" i="1183"/>
  <c r="AX610" i="1183" s="1"/>
  <c r="AW610" i="1183"/>
  <c r="AV610" i="1183"/>
  <c r="I610" i="1183"/>
  <c r="AS610" i="1183" s="1"/>
  <c r="AU610" i="1183"/>
  <c r="AT784" i="1173"/>
  <c r="Y785" i="1173"/>
  <c r="AR784" i="1173"/>
  <c r="AS784" i="1173"/>
  <c r="AX784" i="1173"/>
  <c r="AV784" i="1173"/>
  <c r="AW784" i="1173"/>
  <c r="AJ785" i="1173"/>
  <c r="N785" i="1173"/>
  <c r="L785" i="1173"/>
  <c r="K785" i="1173"/>
  <c r="I785" i="1173" s="1"/>
  <c r="J785" i="1173"/>
  <c r="P785" i="1173"/>
  <c r="O785" i="1173"/>
  <c r="Q785" i="1173" s="1"/>
  <c r="AU784" i="1173"/>
  <c r="P612" i="1183" l="1"/>
  <c r="AR611" i="1183"/>
  <c r="AJ612" i="1183"/>
  <c r="O612" i="1183"/>
  <c r="J612" i="1183"/>
  <c r="N612" i="1183"/>
  <c r="L612" i="1183"/>
  <c r="K612" i="1183"/>
  <c r="Y612" i="1183"/>
  <c r="I611" i="1183"/>
  <c r="AS611" i="1183" s="1"/>
  <c r="AU611" i="1183"/>
  <c r="AW611" i="1183"/>
  <c r="AV611" i="1183"/>
  <c r="Q611" i="1183"/>
  <c r="AX611" i="1183"/>
  <c r="AT785" i="1173"/>
  <c r="Y786" i="1173"/>
  <c r="AR785" i="1173"/>
  <c r="AS785" i="1173"/>
  <c r="AU785" i="1173"/>
  <c r="AX785" i="1173"/>
  <c r="AV785" i="1173"/>
  <c r="AJ786" i="1173"/>
  <c r="P786" i="1173"/>
  <c r="O786" i="1173"/>
  <c r="Q786" i="1173" s="1"/>
  <c r="N786" i="1173"/>
  <c r="L786" i="1173"/>
  <c r="K786" i="1173"/>
  <c r="I786" i="1173" s="1"/>
  <c r="J786" i="1173"/>
  <c r="AW785" i="1173"/>
  <c r="AT612" i="1183" l="1"/>
  <c r="AR612" i="1183"/>
  <c r="O613" i="1183"/>
  <c r="N613" i="1183"/>
  <c r="K613" i="1183"/>
  <c r="L613" i="1183"/>
  <c r="P613" i="1183"/>
  <c r="AJ613" i="1183"/>
  <c r="J613" i="1183"/>
  <c r="AT613" i="1183" s="1"/>
  <c r="Y613" i="1183"/>
  <c r="AV612" i="1183"/>
  <c r="Q612" i="1183"/>
  <c r="AX612" i="1183" s="1"/>
  <c r="AW612" i="1183"/>
  <c r="I612" i="1183"/>
  <c r="AS612" i="1183" s="1"/>
  <c r="AU612" i="1183"/>
  <c r="AT786" i="1173"/>
  <c r="Y787" i="1173"/>
  <c r="AR786" i="1173"/>
  <c r="AS786" i="1173"/>
  <c r="AX786" i="1173"/>
  <c r="AW786" i="1173"/>
  <c r="AU786" i="1173"/>
  <c r="AJ787" i="1173"/>
  <c r="J787" i="1173"/>
  <c r="K787" i="1173"/>
  <c r="I787" i="1173" s="1"/>
  <c r="AS787" i="1173" s="1"/>
  <c r="L787" i="1173"/>
  <c r="P787" i="1173"/>
  <c r="N787" i="1173"/>
  <c r="O787" i="1173"/>
  <c r="Q787" i="1173" s="1"/>
  <c r="AV786" i="1173"/>
  <c r="AU613" i="1183" l="1"/>
  <c r="I613" i="1183"/>
  <c r="AS613" i="1183" s="1"/>
  <c r="Q613" i="1183"/>
  <c r="AX613" i="1183" s="1"/>
  <c r="AW613" i="1183"/>
  <c r="AV613" i="1183"/>
  <c r="AJ614" i="1183"/>
  <c r="L614" i="1183"/>
  <c r="J614" i="1183"/>
  <c r="N614" i="1183"/>
  <c r="O614" i="1183"/>
  <c r="K614" i="1183"/>
  <c r="P614" i="1183"/>
  <c r="AR613" i="1183"/>
  <c r="Y614" i="1183"/>
  <c r="Y788" i="1173"/>
  <c r="AR787" i="1173"/>
  <c r="AX787" i="1173"/>
  <c r="AJ788" i="1173"/>
  <c r="K788" i="1173"/>
  <c r="I788" i="1173" s="1"/>
  <c r="J788" i="1173"/>
  <c r="AT788" i="1173" s="1"/>
  <c r="P788" i="1173"/>
  <c r="O788" i="1173"/>
  <c r="Q788" i="1173" s="1"/>
  <c r="N788" i="1173"/>
  <c r="L788" i="1173"/>
  <c r="AW787" i="1173"/>
  <c r="AV787" i="1173"/>
  <c r="AT787" i="1173"/>
  <c r="AU787" i="1173"/>
  <c r="AV614" i="1183" l="1"/>
  <c r="AW614" i="1183"/>
  <c r="Q614" i="1183"/>
  <c r="AX614" i="1183" s="1"/>
  <c r="I614" i="1183"/>
  <c r="AS614" i="1183" s="1"/>
  <c r="AU614" i="1183"/>
  <c r="J615" i="1183"/>
  <c r="AT615" i="1183" s="1"/>
  <c r="O615" i="1183"/>
  <c r="L615" i="1183"/>
  <c r="AJ615" i="1183"/>
  <c r="AR614" i="1183"/>
  <c r="P615" i="1183"/>
  <c r="N615" i="1183"/>
  <c r="K615" i="1183"/>
  <c r="Y615" i="1183"/>
  <c r="AT614" i="1183"/>
  <c r="Y789" i="1173"/>
  <c r="AR788" i="1173"/>
  <c r="AS788" i="1173"/>
  <c r="AU788" i="1173"/>
  <c r="AX788" i="1173"/>
  <c r="AW788" i="1173"/>
  <c r="AJ789" i="1173"/>
  <c r="J789" i="1173"/>
  <c r="P789" i="1173"/>
  <c r="O789" i="1173"/>
  <c r="Q789" i="1173" s="1"/>
  <c r="N789" i="1173"/>
  <c r="L789" i="1173"/>
  <c r="K789" i="1173"/>
  <c r="I789" i="1173" s="1"/>
  <c r="AV788" i="1173"/>
  <c r="AW615" i="1183" l="1"/>
  <c r="Q615" i="1183"/>
  <c r="AX615" i="1183" s="1"/>
  <c r="AV615" i="1183"/>
  <c r="AR615" i="1183"/>
  <c r="AJ616" i="1183"/>
  <c r="K616" i="1183"/>
  <c r="P616" i="1183"/>
  <c r="L616" i="1183"/>
  <c r="N616" i="1183"/>
  <c r="J616" i="1183"/>
  <c r="AT616" i="1183" s="1"/>
  <c r="O616" i="1183"/>
  <c r="Y616" i="1183"/>
  <c r="I615" i="1183"/>
  <c r="AS615" i="1183" s="1"/>
  <c r="AU615" i="1183"/>
  <c r="AS789" i="1173"/>
  <c r="Y790" i="1173"/>
  <c r="AR789" i="1173"/>
  <c r="AX789" i="1173"/>
  <c r="AW789" i="1173"/>
  <c r="AJ790" i="1173"/>
  <c r="P790" i="1173"/>
  <c r="O790" i="1173"/>
  <c r="Q790" i="1173" s="1"/>
  <c r="N790" i="1173"/>
  <c r="L790" i="1173"/>
  <c r="K790" i="1173"/>
  <c r="I790" i="1173" s="1"/>
  <c r="J790" i="1173"/>
  <c r="AT789" i="1173"/>
  <c r="AU789" i="1173"/>
  <c r="AV789" i="1173"/>
  <c r="AR616" i="1183" l="1"/>
  <c r="AJ617" i="1183"/>
  <c r="K617" i="1183"/>
  <c r="J617" i="1183"/>
  <c r="AT617" i="1183" s="1"/>
  <c r="L617" i="1183"/>
  <c r="O617" i="1183"/>
  <c r="N617" i="1183"/>
  <c r="P617" i="1183"/>
  <c r="Y617" i="1183"/>
  <c r="I616" i="1183"/>
  <c r="AS616" i="1183" s="1"/>
  <c r="AU616" i="1183"/>
  <c r="AX616" i="1183"/>
  <c r="AV616" i="1183"/>
  <c r="AW616" i="1183"/>
  <c r="Q616" i="1183"/>
  <c r="Y791" i="1173"/>
  <c r="AR790" i="1173"/>
  <c r="AT790" i="1173"/>
  <c r="AS790" i="1173"/>
  <c r="AX790" i="1173"/>
  <c r="AV790" i="1173"/>
  <c r="AW790" i="1173"/>
  <c r="AJ791" i="1173"/>
  <c r="P791" i="1173"/>
  <c r="O791" i="1173"/>
  <c r="Q791" i="1173" s="1"/>
  <c r="N791" i="1173"/>
  <c r="L791" i="1173"/>
  <c r="K791" i="1173"/>
  <c r="I791" i="1173" s="1"/>
  <c r="J791" i="1173"/>
  <c r="AU790" i="1173"/>
  <c r="AW617" i="1183" l="1"/>
  <c r="Q617" i="1183"/>
  <c r="AX617" i="1183" s="1"/>
  <c r="AV617" i="1183"/>
  <c r="I617" i="1183"/>
  <c r="AS617" i="1183" s="1"/>
  <c r="AU617" i="1183"/>
  <c r="AR617" i="1183"/>
  <c r="AJ618" i="1183"/>
  <c r="O618" i="1183"/>
  <c r="L618" i="1183"/>
  <c r="J618" i="1183"/>
  <c r="P618" i="1183"/>
  <c r="K618" i="1183"/>
  <c r="Y618" i="1183"/>
  <c r="N618" i="1183"/>
  <c r="Y792" i="1173"/>
  <c r="AR791" i="1173"/>
  <c r="AS791" i="1173"/>
  <c r="AT791" i="1173"/>
  <c r="AX791" i="1173"/>
  <c r="AV791" i="1173"/>
  <c r="AW791" i="1173"/>
  <c r="AU791" i="1173"/>
  <c r="AJ792" i="1173"/>
  <c r="L792" i="1173"/>
  <c r="K792" i="1173"/>
  <c r="I792" i="1173" s="1"/>
  <c r="J792" i="1173"/>
  <c r="P792" i="1173"/>
  <c r="O792" i="1173"/>
  <c r="Q792" i="1173" s="1"/>
  <c r="N792" i="1173"/>
  <c r="AT618" i="1183" l="1"/>
  <c r="AW618" i="1183"/>
  <c r="AV618" i="1183"/>
  <c r="Q618" i="1183"/>
  <c r="AX618" i="1183" s="1"/>
  <c r="I618" i="1183"/>
  <c r="AS618" i="1183" s="1"/>
  <c r="AU618" i="1183"/>
  <c r="L619" i="1183"/>
  <c r="AR618" i="1183"/>
  <c r="AJ619" i="1183"/>
  <c r="P619" i="1183"/>
  <c r="N619" i="1183"/>
  <c r="K619" i="1183"/>
  <c r="O619" i="1183"/>
  <c r="J619" i="1183"/>
  <c r="AT619" i="1183" s="1"/>
  <c r="Y619" i="1183"/>
  <c r="AT792" i="1173"/>
  <c r="Y793" i="1173"/>
  <c r="AR792" i="1173"/>
  <c r="AS792" i="1173"/>
  <c r="AX792" i="1173"/>
  <c r="AU792" i="1173"/>
  <c r="AJ793" i="1173"/>
  <c r="J793" i="1173"/>
  <c r="K793" i="1173"/>
  <c r="I793" i="1173" s="1"/>
  <c r="AS793" i="1173" s="1"/>
  <c r="L793" i="1173"/>
  <c r="P793" i="1173"/>
  <c r="N793" i="1173"/>
  <c r="O793" i="1173"/>
  <c r="Q793" i="1173" s="1"/>
  <c r="AV792" i="1173"/>
  <c r="AW792" i="1173"/>
  <c r="K620" i="1183" l="1"/>
  <c r="AJ620" i="1183"/>
  <c r="P620" i="1183"/>
  <c r="N620" i="1183"/>
  <c r="AR619" i="1183"/>
  <c r="J620" i="1183"/>
  <c r="AT620" i="1183" s="1"/>
  <c r="O620" i="1183"/>
  <c r="L620" i="1183"/>
  <c r="Y620" i="1183"/>
  <c r="AV619" i="1183"/>
  <c r="Q619" i="1183"/>
  <c r="AX619" i="1183" s="1"/>
  <c r="AW619" i="1183"/>
  <c r="I619" i="1183"/>
  <c r="AS619" i="1183" s="1"/>
  <c r="AU619" i="1183"/>
  <c r="Y794" i="1173"/>
  <c r="AR793" i="1173"/>
  <c r="AX793" i="1173"/>
  <c r="AT793" i="1173"/>
  <c r="AU793" i="1173"/>
  <c r="AJ794" i="1173"/>
  <c r="K794" i="1173"/>
  <c r="I794" i="1173" s="1"/>
  <c r="J794" i="1173"/>
  <c r="P794" i="1173"/>
  <c r="O794" i="1173"/>
  <c r="Q794" i="1173" s="1"/>
  <c r="N794" i="1173"/>
  <c r="L794" i="1173"/>
  <c r="AV793" i="1173"/>
  <c r="AW793" i="1173"/>
  <c r="N621" i="1183" l="1"/>
  <c r="L621" i="1183"/>
  <c r="AJ621" i="1183"/>
  <c r="K621" i="1183"/>
  <c r="J621" i="1183"/>
  <c r="AT621" i="1183" s="1"/>
  <c r="O621" i="1183"/>
  <c r="P621" i="1183"/>
  <c r="AR620" i="1183"/>
  <c r="Y621" i="1183"/>
  <c r="AV620" i="1183"/>
  <c r="AW620" i="1183"/>
  <c r="Q620" i="1183"/>
  <c r="AX620" i="1183" s="1"/>
  <c r="I620" i="1183"/>
  <c r="AS620" i="1183" s="1"/>
  <c r="AU620" i="1183"/>
  <c r="AT794" i="1173"/>
  <c r="Y795" i="1173"/>
  <c r="AR794" i="1173"/>
  <c r="AS794" i="1173"/>
  <c r="AX794" i="1173"/>
  <c r="AU794" i="1173"/>
  <c r="AW794" i="1173"/>
  <c r="AJ795" i="1173"/>
  <c r="N795" i="1173"/>
  <c r="L795" i="1173"/>
  <c r="J795" i="1173"/>
  <c r="P795" i="1173"/>
  <c r="O795" i="1173"/>
  <c r="Q795" i="1173" s="1"/>
  <c r="K795" i="1173"/>
  <c r="I795" i="1173" s="1"/>
  <c r="AV794" i="1173"/>
  <c r="I621" i="1183" l="1"/>
  <c r="AS621" i="1183" s="1"/>
  <c r="AU621" i="1183"/>
  <c r="L622" i="1183"/>
  <c r="J622" i="1183"/>
  <c r="O622" i="1183"/>
  <c r="K622" i="1183"/>
  <c r="P622" i="1183"/>
  <c r="AR621" i="1183"/>
  <c r="N622" i="1183"/>
  <c r="AJ622" i="1183"/>
  <c r="Y622" i="1183"/>
  <c r="AW621" i="1183"/>
  <c r="Q621" i="1183"/>
  <c r="AX621" i="1183" s="1"/>
  <c r="AV621" i="1183"/>
  <c r="AS795" i="1173"/>
  <c r="Y796" i="1173"/>
  <c r="AR795" i="1173"/>
  <c r="AX795" i="1173"/>
  <c r="AU795" i="1173"/>
  <c r="AJ796" i="1173"/>
  <c r="O796" i="1173"/>
  <c r="Q796" i="1173" s="1"/>
  <c r="N796" i="1173"/>
  <c r="K796" i="1173"/>
  <c r="I796" i="1173" s="1"/>
  <c r="P796" i="1173"/>
  <c r="L796" i="1173"/>
  <c r="J796" i="1173"/>
  <c r="AW795" i="1173"/>
  <c r="AT795" i="1173"/>
  <c r="AV795" i="1173"/>
  <c r="O623" i="1183" l="1"/>
  <c r="L623" i="1183"/>
  <c r="N623" i="1183"/>
  <c r="AR622" i="1183"/>
  <c r="K623" i="1183"/>
  <c r="AJ623" i="1183"/>
  <c r="J623" i="1183"/>
  <c r="AT623" i="1183" s="1"/>
  <c r="P623" i="1183"/>
  <c r="Y623" i="1183"/>
  <c r="AT622" i="1183"/>
  <c r="Q622" i="1183"/>
  <c r="AX622" i="1183" s="1"/>
  <c r="AV622" i="1183"/>
  <c r="AW622" i="1183"/>
  <c r="AU622" i="1183"/>
  <c r="I622" i="1183"/>
  <c r="AS622" i="1183" s="1"/>
  <c r="AX796" i="1173"/>
  <c r="AT796" i="1173"/>
  <c r="Y797" i="1173"/>
  <c r="AR796" i="1173"/>
  <c r="AV796" i="1173"/>
  <c r="AS796" i="1173"/>
  <c r="AW796" i="1173"/>
  <c r="AJ797" i="1173"/>
  <c r="K797" i="1173"/>
  <c r="I797" i="1173" s="1"/>
  <c r="N797" i="1173"/>
  <c r="L797" i="1173"/>
  <c r="J797" i="1173"/>
  <c r="P797" i="1173"/>
  <c r="O797" i="1173"/>
  <c r="Q797" i="1173" s="1"/>
  <c r="AU796" i="1173"/>
  <c r="AR623" i="1183" l="1"/>
  <c r="L624" i="1183"/>
  <c r="J624" i="1183"/>
  <c r="O624" i="1183"/>
  <c r="AJ624" i="1183"/>
  <c r="K624" i="1183"/>
  <c r="P624" i="1183"/>
  <c r="N624" i="1183"/>
  <c r="Y624" i="1183"/>
  <c r="I623" i="1183"/>
  <c r="AS623" i="1183" s="1"/>
  <c r="AU623" i="1183"/>
  <c r="AV623" i="1183"/>
  <c r="Q623" i="1183"/>
  <c r="AX623" i="1183" s="1"/>
  <c r="AW623" i="1183"/>
  <c r="Y798" i="1173"/>
  <c r="AR797" i="1173"/>
  <c r="AT797" i="1173"/>
  <c r="AX797" i="1173"/>
  <c r="AS797" i="1173"/>
  <c r="AJ798" i="1173"/>
  <c r="L798" i="1173"/>
  <c r="K798" i="1173"/>
  <c r="I798" i="1173" s="1"/>
  <c r="J798" i="1173"/>
  <c r="O798" i="1173"/>
  <c r="Q798" i="1173" s="1"/>
  <c r="N798" i="1173"/>
  <c r="P798" i="1173"/>
  <c r="AV797" i="1173"/>
  <c r="AW797" i="1173"/>
  <c r="AU797" i="1173"/>
  <c r="AV624" i="1183" l="1"/>
  <c r="Q624" i="1183"/>
  <c r="AX624" i="1183" s="1"/>
  <c r="AW624" i="1183"/>
  <c r="K625" i="1183"/>
  <c r="P625" i="1183"/>
  <c r="N625" i="1183"/>
  <c r="L625" i="1183"/>
  <c r="Y625" i="1183"/>
  <c r="O625" i="1183"/>
  <c r="AR624" i="1183"/>
  <c r="J625" i="1183"/>
  <c r="AT625" i="1183" s="1"/>
  <c r="AJ625" i="1183"/>
  <c r="AT624" i="1183"/>
  <c r="AU624" i="1183"/>
  <c r="I624" i="1183"/>
  <c r="AS624" i="1183" s="1"/>
  <c r="AT798" i="1173"/>
  <c r="AX798" i="1173"/>
  <c r="Y799" i="1173"/>
  <c r="AR798" i="1173"/>
  <c r="AV798" i="1173"/>
  <c r="AS798" i="1173"/>
  <c r="AU798" i="1173"/>
  <c r="AJ799" i="1173"/>
  <c r="P799" i="1173"/>
  <c r="L799" i="1173"/>
  <c r="O799" i="1173"/>
  <c r="Q799" i="1173" s="1"/>
  <c r="N799" i="1173"/>
  <c r="K799" i="1173"/>
  <c r="I799" i="1173" s="1"/>
  <c r="J799" i="1173"/>
  <c r="AW798" i="1173"/>
  <c r="AV625" i="1183" l="1"/>
  <c r="AW625" i="1183"/>
  <c r="Q625" i="1183"/>
  <c r="AX625" i="1183" s="1"/>
  <c r="I625" i="1183"/>
  <c r="AS625" i="1183" s="1"/>
  <c r="AU625" i="1183"/>
  <c r="K626" i="1183"/>
  <c r="J626" i="1183"/>
  <c r="AT626" i="1183" s="1"/>
  <c r="AJ626" i="1183"/>
  <c r="P626" i="1183"/>
  <c r="N626" i="1183"/>
  <c r="L626" i="1183"/>
  <c r="AR625" i="1183"/>
  <c r="O626" i="1183"/>
  <c r="Y626" i="1183"/>
  <c r="AX799" i="1173"/>
  <c r="AT799" i="1173"/>
  <c r="Y800" i="1173"/>
  <c r="AR799" i="1173"/>
  <c r="AS799" i="1173"/>
  <c r="AU799" i="1173"/>
  <c r="AJ800" i="1173"/>
  <c r="K800" i="1173"/>
  <c r="I800" i="1173" s="1"/>
  <c r="O800" i="1173"/>
  <c r="Q800" i="1173" s="1"/>
  <c r="P800" i="1173"/>
  <c r="N800" i="1173"/>
  <c r="L800" i="1173"/>
  <c r="J800" i="1173"/>
  <c r="AW799" i="1173"/>
  <c r="AV799" i="1173"/>
  <c r="I626" i="1183" l="1"/>
  <c r="AS626" i="1183" s="1"/>
  <c r="AU626" i="1183"/>
  <c r="AJ627" i="1183"/>
  <c r="K627" i="1183"/>
  <c r="O627" i="1183"/>
  <c r="J627" i="1183"/>
  <c r="AT627" i="1183" s="1"/>
  <c r="N627" i="1183"/>
  <c r="L627" i="1183"/>
  <c r="Y627" i="1183"/>
  <c r="AR626" i="1183"/>
  <c r="P627" i="1183"/>
  <c r="Q626" i="1183"/>
  <c r="AX626" i="1183" s="1"/>
  <c r="AV626" i="1183"/>
  <c r="AW626" i="1183"/>
  <c r="AX800" i="1173"/>
  <c r="AT800" i="1173"/>
  <c r="Y801" i="1173"/>
  <c r="AR800" i="1173"/>
  <c r="AW800" i="1173"/>
  <c r="AV800" i="1173"/>
  <c r="AU800" i="1173"/>
  <c r="AS800" i="1173"/>
  <c r="AJ801" i="1173"/>
  <c r="J801" i="1173"/>
  <c r="P801" i="1173"/>
  <c r="O801" i="1173"/>
  <c r="Q801" i="1173" s="1"/>
  <c r="N801" i="1173"/>
  <c r="L801" i="1173"/>
  <c r="K801" i="1173"/>
  <c r="I801" i="1173" s="1"/>
  <c r="AU627" i="1183" l="1"/>
  <c r="I627" i="1183"/>
  <c r="AS627" i="1183" s="1"/>
  <c r="O628" i="1183"/>
  <c r="L628" i="1183"/>
  <c r="N628" i="1183"/>
  <c r="K628" i="1183"/>
  <c r="P628" i="1183"/>
  <c r="AR627" i="1183"/>
  <c r="J628" i="1183"/>
  <c r="AT628" i="1183" s="1"/>
  <c r="AJ628" i="1183"/>
  <c r="Y628" i="1183"/>
  <c r="Q627" i="1183"/>
  <c r="AX627" i="1183" s="1"/>
  <c r="AW627" i="1183"/>
  <c r="AV627" i="1183"/>
  <c r="AS801" i="1173"/>
  <c r="Y802" i="1173"/>
  <c r="AR801" i="1173"/>
  <c r="AX801" i="1173"/>
  <c r="AW801" i="1173"/>
  <c r="AT801" i="1173"/>
  <c r="AU801" i="1173"/>
  <c r="AJ802" i="1173"/>
  <c r="P802" i="1173"/>
  <c r="O802" i="1173"/>
  <c r="Q802" i="1173" s="1"/>
  <c r="N802" i="1173"/>
  <c r="L802" i="1173"/>
  <c r="K802" i="1173"/>
  <c r="I802" i="1173" s="1"/>
  <c r="J802" i="1173"/>
  <c r="AT802" i="1173" s="1"/>
  <c r="AV801" i="1173"/>
  <c r="J629" i="1183" l="1"/>
  <c r="L629" i="1183"/>
  <c r="AJ629" i="1183"/>
  <c r="P629" i="1183"/>
  <c r="N629" i="1183"/>
  <c r="K629" i="1183"/>
  <c r="Y629" i="1183"/>
  <c r="O629" i="1183"/>
  <c r="AR628" i="1183"/>
  <c r="AU628" i="1183"/>
  <c r="I628" i="1183"/>
  <c r="AS628" i="1183" s="1"/>
  <c r="Q628" i="1183"/>
  <c r="AX628" i="1183" s="1"/>
  <c r="AW628" i="1183"/>
  <c r="AV628" i="1183"/>
  <c r="Y803" i="1173"/>
  <c r="AR802" i="1173"/>
  <c r="AS802" i="1173"/>
  <c r="AX802" i="1173"/>
  <c r="AJ803" i="1173"/>
  <c r="O803" i="1173"/>
  <c r="Q803" i="1173" s="1"/>
  <c r="N803" i="1173"/>
  <c r="K803" i="1173"/>
  <c r="I803" i="1173" s="1"/>
  <c r="L803" i="1173"/>
  <c r="J803" i="1173"/>
  <c r="P803" i="1173"/>
  <c r="AU802" i="1173"/>
  <c r="AW802" i="1173"/>
  <c r="AV802" i="1173"/>
  <c r="AW629" i="1183" l="1"/>
  <c r="AV629" i="1183"/>
  <c r="Q629" i="1183"/>
  <c r="AX629" i="1183" s="1"/>
  <c r="AU629" i="1183"/>
  <c r="I629" i="1183"/>
  <c r="AS629" i="1183" s="1"/>
  <c r="J630" i="1183"/>
  <c r="AT630" i="1183" s="1"/>
  <c r="O630" i="1183"/>
  <c r="L630" i="1183"/>
  <c r="K630" i="1183"/>
  <c r="AJ630" i="1183"/>
  <c r="N630" i="1183"/>
  <c r="P630" i="1183"/>
  <c r="AR629" i="1183"/>
  <c r="Y630" i="1183"/>
  <c r="AT629" i="1183"/>
  <c r="AT803" i="1173"/>
  <c r="AX803" i="1173"/>
  <c r="Y804" i="1173"/>
  <c r="AR803" i="1173"/>
  <c r="AS803" i="1173"/>
  <c r="AV803" i="1173"/>
  <c r="AJ804" i="1173"/>
  <c r="K804" i="1173"/>
  <c r="I804" i="1173" s="1"/>
  <c r="J804" i="1173"/>
  <c r="P804" i="1173"/>
  <c r="O804" i="1173"/>
  <c r="Q804" i="1173" s="1"/>
  <c r="N804" i="1173"/>
  <c r="L804" i="1173"/>
  <c r="AW803" i="1173"/>
  <c r="AU803" i="1173"/>
  <c r="Q630" i="1183" l="1"/>
  <c r="AX630" i="1183" s="1"/>
  <c r="AW630" i="1183"/>
  <c r="AV630" i="1183"/>
  <c r="O631" i="1183"/>
  <c r="K631" i="1183"/>
  <c r="L631" i="1183"/>
  <c r="J631" i="1183"/>
  <c r="AT631" i="1183" s="1"/>
  <c r="AR630" i="1183"/>
  <c r="P631" i="1183"/>
  <c r="AJ631" i="1183"/>
  <c r="N631" i="1183"/>
  <c r="Y631" i="1183"/>
  <c r="I630" i="1183"/>
  <c r="AS630" i="1183" s="1"/>
  <c r="AU630" i="1183"/>
  <c r="Y805" i="1173"/>
  <c r="AR804" i="1173"/>
  <c r="AS804" i="1173"/>
  <c r="AX804" i="1173"/>
  <c r="AJ805" i="1173"/>
  <c r="P805" i="1173"/>
  <c r="K805" i="1173"/>
  <c r="I805" i="1173" s="1"/>
  <c r="O805" i="1173"/>
  <c r="Q805" i="1173" s="1"/>
  <c r="AX805" i="1173" s="1"/>
  <c r="N805" i="1173"/>
  <c r="L805" i="1173"/>
  <c r="J805" i="1173"/>
  <c r="AW804" i="1173"/>
  <c r="AV804" i="1173"/>
  <c r="AT804" i="1173"/>
  <c r="AU804" i="1173"/>
  <c r="I631" i="1183" l="1"/>
  <c r="AS631" i="1183" s="1"/>
  <c r="AU631" i="1183"/>
  <c r="AW631" i="1183"/>
  <c r="AV631" i="1183"/>
  <c r="Q631" i="1183"/>
  <c r="AX631" i="1183" s="1"/>
  <c r="P632" i="1183"/>
  <c r="AR631" i="1183"/>
  <c r="K632" i="1183"/>
  <c r="O632" i="1183"/>
  <c r="J632" i="1183"/>
  <c r="AT632" i="1183" s="1"/>
  <c r="AJ632" i="1183"/>
  <c r="L632" i="1183"/>
  <c r="N632" i="1183"/>
  <c r="Y632" i="1183"/>
  <c r="AT805" i="1173"/>
  <c r="Y806" i="1173"/>
  <c r="AR805" i="1173"/>
  <c r="AU805" i="1173"/>
  <c r="AW805" i="1173"/>
  <c r="AS805" i="1173"/>
  <c r="AJ806" i="1173"/>
  <c r="O806" i="1173"/>
  <c r="Q806" i="1173" s="1"/>
  <c r="N806" i="1173"/>
  <c r="L806" i="1173"/>
  <c r="K806" i="1173"/>
  <c r="I806" i="1173" s="1"/>
  <c r="J806" i="1173"/>
  <c r="AT806" i="1173" s="1"/>
  <c r="P806" i="1173"/>
  <c r="AV805" i="1173"/>
  <c r="AV632" i="1183" l="1"/>
  <c r="Q632" i="1183"/>
  <c r="AX632" i="1183" s="1"/>
  <c r="AW632" i="1183"/>
  <c r="I632" i="1183"/>
  <c r="AS632" i="1183" s="1"/>
  <c r="AU632" i="1183"/>
  <c r="J633" i="1183"/>
  <c r="Y633" i="1183"/>
  <c r="K633" i="1183"/>
  <c r="AJ633" i="1183"/>
  <c r="N633" i="1183"/>
  <c r="L633" i="1183"/>
  <c r="P633" i="1183"/>
  <c r="AR632" i="1183"/>
  <c r="O633" i="1183"/>
  <c r="Y807" i="1173"/>
  <c r="AR806" i="1173"/>
  <c r="AX806" i="1173"/>
  <c r="AS806" i="1173"/>
  <c r="AJ807" i="1173"/>
  <c r="P807" i="1173"/>
  <c r="O807" i="1173"/>
  <c r="Q807" i="1173" s="1"/>
  <c r="AX807" i="1173" s="1"/>
  <c r="N807" i="1173"/>
  <c r="L807" i="1173"/>
  <c r="K807" i="1173"/>
  <c r="I807" i="1173" s="1"/>
  <c r="J807" i="1173"/>
  <c r="AU806" i="1173"/>
  <c r="AV806" i="1173"/>
  <c r="AW806" i="1173"/>
  <c r="AR633" i="1183" l="1"/>
  <c r="AJ634" i="1183"/>
  <c r="N634" i="1183"/>
  <c r="P634" i="1183"/>
  <c r="K634" i="1183"/>
  <c r="Y634" i="1183"/>
  <c r="O634" i="1183"/>
  <c r="L634" i="1183"/>
  <c r="J634" i="1183"/>
  <c r="AT634" i="1183" s="1"/>
  <c r="AU633" i="1183"/>
  <c r="I633" i="1183"/>
  <c r="AS633" i="1183" s="1"/>
  <c r="AV633" i="1183"/>
  <c r="AW633" i="1183"/>
  <c r="Q633" i="1183"/>
  <c r="AX633" i="1183" s="1"/>
  <c r="AT633" i="1183"/>
  <c r="AT807" i="1173"/>
  <c r="Y808" i="1173"/>
  <c r="AR807" i="1173"/>
  <c r="AS807" i="1173"/>
  <c r="AW807" i="1173"/>
  <c r="AV807" i="1173"/>
  <c r="AJ808" i="1173"/>
  <c r="P808" i="1173"/>
  <c r="O808" i="1173"/>
  <c r="Q808" i="1173" s="1"/>
  <c r="N808" i="1173"/>
  <c r="L808" i="1173"/>
  <c r="K808" i="1173"/>
  <c r="I808" i="1173" s="1"/>
  <c r="J808" i="1173"/>
  <c r="AU807" i="1173"/>
  <c r="AW634" i="1183" l="1"/>
  <c r="Q634" i="1183"/>
  <c r="AX634" i="1183" s="1"/>
  <c r="AV634" i="1183"/>
  <c r="J635" i="1183"/>
  <c r="AR634" i="1183"/>
  <c r="AJ635" i="1183"/>
  <c r="K635" i="1183"/>
  <c r="O635" i="1183"/>
  <c r="L635" i="1183"/>
  <c r="N635" i="1183"/>
  <c r="P635" i="1183"/>
  <c r="Y635" i="1183"/>
  <c r="I634" i="1183"/>
  <c r="AS634" i="1183" s="1"/>
  <c r="AU634" i="1183"/>
  <c r="AT808" i="1173"/>
  <c r="Y809" i="1173"/>
  <c r="AR808" i="1173"/>
  <c r="AS808" i="1173"/>
  <c r="AV808" i="1173"/>
  <c r="AW808" i="1173"/>
  <c r="AJ809" i="1173"/>
  <c r="P809" i="1173"/>
  <c r="O809" i="1173"/>
  <c r="Q809" i="1173" s="1"/>
  <c r="N809" i="1173"/>
  <c r="K809" i="1173"/>
  <c r="I809" i="1173" s="1"/>
  <c r="L809" i="1173"/>
  <c r="J809" i="1173"/>
  <c r="AU808" i="1173"/>
  <c r="AX808" i="1173"/>
  <c r="Q635" i="1183" l="1"/>
  <c r="AX635" i="1183" s="1"/>
  <c r="AW635" i="1183"/>
  <c r="AV635" i="1183"/>
  <c r="AT635" i="1183"/>
  <c r="AJ636" i="1183"/>
  <c r="J636" i="1183"/>
  <c r="AT636" i="1183" s="1"/>
  <c r="K636" i="1183"/>
  <c r="AR635" i="1183"/>
  <c r="L636" i="1183"/>
  <c r="Y636" i="1183"/>
  <c r="P636" i="1183"/>
  <c r="O636" i="1183"/>
  <c r="N636" i="1183"/>
  <c r="I635" i="1183"/>
  <c r="AS635" i="1183" s="1"/>
  <c r="AU635" i="1183"/>
  <c r="AT809" i="1173"/>
  <c r="Y810" i="1173"/>
  <c r="AR809" i="1173"/>
  <c r="AS809" i="1173"/>
  <c r="AX809" i="1173"/>
  <c r="AJ810" i="1173"/>
  <c r="N810" i="1173"/>
  <c r="L810" i="1173"/>
  <c r="K810" i="1173"/>
  <c r="I810" i="1173" s="1"/>
  <c r="J810" i="1173"/>
  <c r="P810" i="1173"/>
  <c r="O810" i="1173"/>
  <c r="Q810" i="1173" s="1"/>
  <c r="AU809" i="1173"/>
  <c r="AV809" i="1173"/>
  <c r="AW809" i="1173"/>
  <c r="AV636" i="1183" l="1"/>
  <c r="AW636" i="1183"/>
  <c r="Q636" i="1183"/>
  <c r="AX636" i="1183" s="1"/>
  <c r="L637" i="1183"/>
  <c r="K637" i="1183"/>
  <c r="O637" i="1183"/>
  <c r="J637" i="1183"/>
  <c r="AT637" i="1183" s="1"/>
  <c r="P637" i="1183"/>
  <c r="AR636" i="1183"/>
  <c r="AJ637" i="1183"/>
  <c r="N637" i="1183"/>
  <c r="Y637" i="1183"/>
  <c r="I636" i="1183"/>
  <c r="AS636" i="1183" s="1"/>
  <c r="AU636" i="1183"/>
  <c r="Y811" i="1173"/>
  <c r="AR810" i="1173"/>
  <c r="AT810" i="1173"/>
  <c r="AX810" i="1173"/>
  <c r="AU810" i="1173"/>
  <c r="AJ811" i="1173"/>
  <c r="J811" i="1173"/>
  <c r="P811" i="1173"/>
  <c r="K811" i="1173"/>
  <c r="I811" i="1173" s="1"/>
  <c r="L811" i="1173"/>
  <c r="O811" i="1173"/>
  <c r="Q811" i="1173" s="1"/>
  <c r="N811" i="1173"/>
  <c r="AS810" i="1173"/>
  <c r="AW810" i="1173"/>
  <c r="AV810" i="1173"/>
  <c r="K638" i="1183" l="1"/>
  <c r="P638" i="1183"/>
  <c r="J638" i="1183"/>
  <c r="AT638" i="1183" s="1"/>
  <c r="AR637" i="1183"/>
  <c r="N638" i="1183"/>
  <c r="AJ638" i="1183"/>
  <c r="L638" i="1183"/>
  <c r="O638" i="1183"/>
  <c r="Y638" i="1183"/>
  <c r="AU637" i="1183"/>
  <c r="I637" i="1183"/>
  <c r="AS637" i="1183" s="1"/>
  <c r="AV637" i="1183"/>
  <c r="Q637" i="1183"/>
  <c r="AX637" i="1183" s="1"/>
  <c r="AW637" i="1183"/>
  <c r="AS811" i="1173"/>
  <c r="AX811" i="1173"/>
  <c r="Y812" i="1173"/>
  <c r="AR811" i="1173"/>
  <c r="AU811" i="1173"/>
  <c r="AT811" i="1173"/>
  <c r="AJ812" i="1173"/>
  <c r="J812" i="1173"/>
  <c r="N812" i="1173"/>
  <c r="P812" i="1173"/>
  <c r="O812" i="1173"/>
  <c r="Q812" i="1173" s="1"/>
  <c r="L812" i="1173"/>
  <c r="K812" i="1173"/>
  <c r="I812" i="1173" s="1"/>
  <c r="AW811" i="1173"/>
  <c r="AV811" i="1173"/>
  <c r="Q638" i="1183" l="1"/>
  <c r="AV638" i="1183"/>
  <c r="AW638" i="1183"/>
  <c r="P639" i="1183"/>
  <c r="N639" i="1183"/>
  <c r="L639" i="1183"/>
  <c r="K639" i="1183"/>
  <c r="AJ639" i="1183"/>
  <c r="O639" i="1183"/>
  <c r="J639" i="1183"/>
  <c r="AT639" i="1183" s="1"/>
  <c r="Y639" i="1183"/>
  <c r="AR638" i="1183"/>
  <c r="AX638" i="1183"/>
  <c r="I638" i="1183"/>
  <c r="AS638" i="1183" s="1"/>
  <c r="AU638" i="1183"/>
  <c r="AS812" i="1173"/>
  <c r="Y813" i="1173"/>
  <c r="AR812" i="1173"/>
  <c r="AT812" i="1173"/>
  <c r="AX812" i="1173"/>
  <c r="AV812" i="1173"/>
  <c r="AJ813" i="1173"/>
  <c r="P813" i="1173"/>
  <c r="O813" i="1173"/>
  <c r="Q813" i="1173" s="1"/>
  <c r="N813" i="1173"/>
  <c r="L813" i="1173"/>
  <c r="K813" i="1173"/>
  <c r="I813" i="1173" s="1"/>
  <c r="J813" i="1173"/>
  <c r="AU812" i="1173"/>
  <c r="AW812" i="1173"/>
  <c r="AW639" i="1183" l="1"/>
  <c r="Q639" i="1183"/>
  <c r="AX639" i="1183" s="1"/>
  <c r="AV639" i="1183"/>
  <c r="P640" i="1183"/>
  <c r="Y640" i="1183"/>
  <c r="AR639" i="1183"/>
  <c r="J640" i="1183"/>
  <c r="AT640" i="1183" s="1"/>
  <c r="K640" i="1183"/>
  <c r="N640" i="1183"/>
  <c r="O640" i="1183"/>
  <c r="AJ640" i="1183"/>
  <c r="L640" i="1183"/>
  <c r="I639" i="1183"/>
  <c r="AS639" i="1183" s="1"/>
  <c r="AU639" i="1183"/>
  <c r="AT813" i="1173"/>
  <c r="Y814" i="1173"/>
  <c r="AR813" i="1173"/>
  <c r="AS813" i="1173"/>
  <c r="AX813" i="1173"/>
  <c r="AW813" i="1173"/>
  <c r="AV813" i="1173"/>
  <c r="AJ814" i="1173"/>
  <c r="P814" i="1173"/>
  <c r="O814" i="1173"/>
  <c r="Q814" i="1173" s="1"/>
  <c r="N814" i="1173"/>
  <c r="L814" i="1173"/>
  <c r="K814" i="1173"/>
  <c r="I814" i="1173" s="1"/>
  <c r="J814" i="1173"/>
  <c r="AU813" i="1173"/>
  <c r="P641" i="1183" l="1"/>
  <c r="Y641" i="1183"/>
  <c r="AR640" i="1183"/>
  <c r="AJ641" i="1183"/>
  <c r="N641" i="1183"/>
  <c r="K641" i="1183"/>
  <c r="O641" i="1183"/>
  <c r="L641" i="1183"/>
  <c r="J641" i="1183"/>
  <c r="AT641" i="1183" s="1"/>
  <c r="AV640" i="1183"/>
  <c r="Q640" i="1183"/>
  <c r="AX640" i="1183" s="1"/>
  <c r="AW640" i="1183"/>
  <c r="AU640" i="1183"/>
  <c r="I640" i="1183"/>
  <c r="AS640" i="1183" s="1"/>
  <c r="Y815" i="1173"/>
  <c r="AR814" i="1173"/>
  <c r="AT814" i="1173"/>
  <c r="AS814" i="1173"/>
  <c r="AX814" i="1173"/>
  <c r="AV814" i="1173"/>
  <c r="AJ815" i="1173"/>
  <c r="P815" i="1173"/>
  <c r="O815" i="1173"/>
  <c r="Q815" i="1173" s="1"/>
  <c r="N815" i="1173"/>
  <c r="K815" i="1173"/>
  <c r="I815" i="1173" s="1"/>
  <c r="L815" i="1173"/>
  <c r="J815" i="1173"/>
  <c r="AU814" i="1173"/>
  <c r="AW814" i="1173"/>
  <c r="AW641" i="1183" l="1"/>
  <c r="Q641" i="1183"/>
  <c r="AX641" i="1183" s="1"/>
  <c r="AV641" i="1183"/>
  <c r="O642" i="1183"/>
  <c r="J642" i="1183"/>
  <c r="AJ642" i="1183"/>
  <c r="Y642" i="1183"/>
  <c r="K642" i="1183"/>
  <c r="N642" i="1183"/>
  <c r="L642" i="1183"/>
  <c r="AR641" i="1183"/>
  <c r="P642" i="1183"/>
  <c r="AU641" i="1183"/>
  <c r="I641" i="1183"/>
  <c r="AS641" i="1183" s="1"/>
  <c r="AT815" i="1173"/>
  <c r="Y816" i="1173"/>
  <c r="AR815" i="1173"/>
  <c r="AS815" i="1173"/>
  <c r="AX815" i="1173"/>
  <c r="AV815" i="1173"/>
  <c r="AJ816" i="1173"/>
  <c r="P816" i="1173"/>
  <c r="O816" i="1173"/>
  <c r="Q816" i="1173" s="1"/>
  <c r="N816" i="1173"/>
  <c r="L816" i="1173"/>
  <c r="K816" i="1173"/>
  <c r="I816" i="1173" s="1"/>
  <c r="J816" i="1173"/>
  <c r="AU815" i="1173"/>
  <c r="AW815" i="1173"/>
  <c r="Q642" i="1183" l="1"/>
  <c r="AX642" i="1183" s="1"/>
  <c r="AW642" i="1183"/>
  <c r="AV642" i="1183"/>
  <c r="AU642" i="1183"/>
  <c r="I642" i="1183"/>
  <c r="AS642" i="1183" s="1"/>
  <c r="P643" i="1183"/>
  <c r="AR642" i="1183"/>
  <c r="AJ643" i="1183"/>
  <c r="N643" i="1183"/>
  <c r="K643" i="1183"/>
  <c r="L643" i="1183"/>
  <c r="J643" i="1183"/>
  <c r="AT643" i="1183" s="1"/>
  <c r="O643" i="1183"/>
  <c r="Y643" i="1183"/>
  <c r="AT642" i="1183"/>
  <c r="Y817" i="1173"/>
  <c r="AR816" i="1173"/>
  <c r="AT816" i="1173"/>
  <c r="AS816" i="1173"/>
  <c r="AW816" i="1173"/>
  <c r="AX816" i="1173"/>
  <c r="AJ817" i="1173"/>
  <c r="J817" i="1173"/>
  <c r="P817" i="1173"/>
  <c r="N817" i="1173"/>
  <c r="K817" i="1173"/>
  <c r="I817" i="1173" s="1"/>
  <c r="O817" i="1173"/>
  <c r="Q817" i="1173" s="1"/>
  <c r="L817" i="1173"/>
  <c r="AU816" i="1173"/>
  <c r="AV816" i="1173"/>
  <c r="AU643" i="1183" l="1"/>
  <c r="I643" i="1183"/>
  <c r="AS643" i="1183" s="1"/>
  <c r="P644" i="1183"/>
  <c r="AR643" i="1183"/>
  <c r="O644" i="1183"/>
  <c r="J644" i="1183"/>
  <c r="AJ644" i="1183"/>
  <c r="N644" i="1183"/>
  <c r="L644" i="1183"/>
  <c r="K644" i="1183"/>
  <c r="Y644" i="1183"/>
  <c r="Q643" i="1183"/>
  <c r="AX643" i="1183" s="1"/>
  <c r="AW643" i="1183"/>
  <c r="AV643" i="1183"/>
  <c r="AS817" i="1173"/>
  <c r="Y818" i="1173"/>
  <c r="AR817" i="1173"/>
  <c r="AX817" i="1173"/>
  <c r="AJ818" i="1173"/>
  <c r="O818" i="1173"/>
  <c r="Q818" i="1173" s="1"/>
  <c r="K818" i="1173"/>
  <c r="I818" i="1173" s="1"/>
  <c r="P818" i="1173"/>
  <c r="AW818" i="1173" s="1"/>
  <c r="N818" i="1173"/>
  <c r="L818" i="1173"/>
  <c r="J818" i="1173"/>
  <c r="AT817" i="1173"/>
  <c r="AU817" i="1173"/>
  <c r="AV817" i="1173"/>
  <c r="AW817" i="1173"/>
  <c r="I644" i="1183" l="1"/>
  <c r="AS644" i="1183" s="1"/>
  <c r="AU644" i="1183"/>
  <c r="O645" i="1183"/>
  <c r="AR644" i="1183"/>
  <c r="K645" i="1183"/>
  <c r="P645" i="1183"/>
  <c r="AJ645" i="1183"/>
  <c r="N645" i="1183"/>
  <c r="J645" i="1183"/>
  <c r="AT645" i="1183" s="1"/>
  <c r="L645" i="1183"/>
  <c r="Y645" i="1183"/>
  <c r="AX644" i="1183"/>
  <c r="AT644" i="1183"/>
  <c r="AW644" i="1183"/>
  <c r="Q644" i="1183"/>
  <c r="AV644" i="1183"/>
  <c r="Y819" i="1173"/>
  <c r="AR818" i="1173"/>
  <c r="AT818" i="1173"/>
  <c r="AU818" i="1173"/>
  <c r="AV818" i="1173"/>
  <c r="AX818" i="1173"/>
  <c r="AJ819" i="1173"/>
  <c r="P819" i="1173"/>
  <c r="O819" i="1173"/>
  <c r="Q819" i="1173" s="1"/>
  <c r="N819" i="1173"/>
  <c r="L819" i="1173"/>
  <c r="K819" i="1173"/>
  <c r="I819" i="1173" s="1"/>
  <c r="J819" i="1173"/>
  <c r="AS818" i="1173"/>
  <c r="I645" i="1183" l="1"/>
  <c r="AS645" i="1183" s="1"/>
  <c r="AU645" i="1183"/>
  <c r="AJ646" i="1183"/>
  <c r="L646" i="1183"/>
  <c r="K646" i="1183"/>
  <c r="P646" i="1183"/>
  <c r="J646" i="1183"/>
  <c r="AT646" i="1183" s="1"/>
  <c r="O646" i="1183"/>
  <c r="AR645" i="1183"/>
  <c r="N646" i="1183"/>
  <c r="Y646" i="1183"/>
  <c r="Q645" i="1183"/>
  <c r="AX645" i="1183" s="1"/>
  <c r="AV645" i="1183"/>
  <c r="AW645" i="1183"/>
  <c r="Y820" i="1173"/>
  <c r="AR819" i="1173"/>
  <c r="AV819" i="1173"/>
  <c r="AT819" i="1173"/>
  <c r="AX819" i="1173"/>
  <c r="AS819" i="1173"/>
  <c r="AU819" i="1173"/>
  <c r="P820" i="1173"/>
  <c r="L820" i="1173"/>
  <c r="AJ820" i="1173"/>
  <c r="J820" i="1173"/>
  <c r="K820" i="1173"/>
  <c r="I820" i="1173" s="1"/>
  <c r="AS820" i="1173" s="1"/>
  <c r="O820" i="1173"/>
  <c r="Q820" i="1173" s="1"/>
  <c r="N820" i="1173"/>
  <c r="AW819" i="1173"/>
  <c r="L647" i="1183" l="1"/>
  <c r="K647" i="1183"/>
  <c r="N647" i="1183"/>
  <c r="AR646" i="1183"/>
  <c r="O647" i="1183"/>
  <c r="AJ647" i="1183"/>
  <c r="J647" i="1183"/>
  <c r="AT647" i="1183" s="1"/>
  <c r="P647" i="1183"/>
  <c r="Y647" i="1183"/>
  <c r="AW646" i="1183"/>
  <c r="AV646" i="1183"/>
  <c r="Q646" i="1183"/>
  <c r="AX646" i="1183" s="1"/>
  <c r="I646" i="1183"/>
  <c r="AS646" i="1183" s="1"/>
  <c r="AU646" i="1183"/>
  <c r="Y821" i="1173"/>
  <c r="AR820" i="1173"/>
  <c r="AX820" i="1173"/>
  <c r="AT820" i="1173"/>
  <c r="AW820" i="1173"/>
  <c r="AJ821" i="1173"/>
  <c r="J821" i="1173"/>
  <c r="P821" i="1173"/>
  <c r="O821" i="1173"/>
  <c r="Q821" i="1173" s="1"/>
  <c r="N821" i="1173"/>
  <c r="K821" i="1173"/>
  <c r="I821" i="1173" s="1"/>
  <c r="L821" i="1173"/>
  <c r="AU820" i="1173"/>
  <c r="AV820" i="1173"/>
  <c r="AR647" i="1183" l="1"/>
  <c r="O648" i="1183"/>
  <c r="J648" i="1183"/>
  <c r="P648" i="1183"/>
  <c r="L648" i="1183"/>
  <c r="N648" i="1183"/>
  <c r="K648" i="1183"/>
  <c r="AJ648" i="1183"/>
  <c r="Y648" i="1183"/>
  <c r="AU647" i="1183"/>
  <c r="I647" i="1183"/>
  <c r="AS647" i="1183" s="1"/>
  <c r="AX647" i="1183"/>
  <c r="Q647" i="1183"/>
  <c r="AW647" i="1183"/>
  <c r="AV647" i="1183"/>
  <c r="AS821" i="1173"/>
  <c r="Y822" i="1173"/>
  <c r="AR821" i="1173"/>
  <c r="AX821" i="1173"/>
  <c r="AJ822" i="1173"/>
  <c r="J822" i="1173"/>
  <c r="P822" i="1173"/>
  <c r="O822" i="1173"/>
  <c r="Q822" i="1173" s="1"/>
  <c r="N822" i="1173"/>
  <c r="L822" i="1173"/>
  <c r="K822" i="1173"/>
  <c r="I822" i="1173" s="1"/>
  <c r="AT821" i="1173"/>
  <c r="AU821" i="1173"/>
  <c r="AW821" i="1173"/>
  <c r="AV821" i="1173"/>
  <c r="K649" i="1183" l="1"/>
  <c r="P649" i="1183"/>
  <c r="J649" i="1183"/>
  <c r="AT649" i="1183" s="1"/>
  <c r="L649" i="1183"/>
  <c r="O649" i="1183"/>
  <c r="AR648" i="1183"/>
  <c r="AJ649" i="1183"/>
  <c r="N649" i="1183"/>
  <c r="Y649" i="1183"/>
  <c r="AT648" i="1183"/>
  <c r="I648" i="1183"/>
  <c r="AS648" i="1183" s="1"/>
  <c r="AU648" i="1183"/>
  <c r="AW648" i="1183"/>
  <c r="Q648" i="1183"/>
  <c r="AX648" i="1183" s="1"/>
  <c r="AV648" i="1183"/>
  <c r="Y823" i="1173"/>
  <c r="AR822" i="1173"/>
  <c r="AS822" i="1173"/>
  <c r="AW822" i="1173"/>
  <c r="AX822" i="1173"/>
  <c r="AV822" i="1173"/>
  <c r="AJ823" i="1173"/>
  <c r="O823" i="1173"/>
  <c r="Q823" i="1173" s="1"/>
  <c r="P823" i="1173"/>
  <c r="K823" i="1173"/>
  <c r="I823" i="1173" s="1"/>
  <c r="N823" i="1173"/>
  <c r="L823" i="1173"/>
  <c r="J823" i="1173"/>
  <c r="AU822" i="1173"/>
  <c r="AT822" i="1173"/>
  <c r="AV649" i="1183" l="1"/>
  <c r="AW649" i="1183"/>
  <c r="Q649" i="1183"/>
  <c r="AX649" i="1183" s="1"/>
  <c r="O650" i="1183"/>
  <c r="J650" i="1183"/>
  <c r="AR649" i="1183"/>
  <c r="K650" i="1183"/>
  <c r="P650" i="1183"/>
  <c r="AJ650" i="1183"/>
  <c r="N650" i="1183"/>
  <c r="L650" i="1183"/>
  <c r="Y650" i="1183"/>
  <c r="AU649" i="1183"/>
  <c r="I649" i="1183"/>
  <c r="AS649" i="1183" s="1"/>
  <c r="AT823" i="1173"/>
  <c r="Y824" i="1173"/>
  <c r="AR823" i="1173"/>
  <c r="AX823" i="1173"/>
  <c r="AW823" i="1173"/>
  <c r="AU823" i="1173"/>
  <c r="AS823" i="1173"/>
  <c r="AJ824" i="1173"/>
  <c r="N824" i="1173"/>
  <c r="J824" i="1173"/>
  <c r="P824" i="1173"/>
  <c r="O824" i="1173"/>
  <c r="Q824" i="1173" s="1"/>
  <c r="L824" i="1173"/>
  <c r="K824" i="1173"/>
  <c r="I824" i="1173" s="1"/>
  <c r="AV823" i="1173"/>
  <c r="I650" i="1183" l="1"/>
  <c r="AS650" i="1183" s="1"/>
  <c r="AU650" i="1183"/>
  <c r="AW650" i="1183"/>
  <c r="AV650" i="1183"/>
  <c r="Q650" i="1183"/>
  <c r="AX650" i="1183" s="1"/>
  <c r="J651" i="1183"/>
  <c r="P651" i="1183"/>
  <c r="AJ651" i="1183"/>
  <c r="O651" i="1183"/>
  <c r="K651" i="1183"/>
  <c r="AR650" i="1183"/>
  <c r="L651" i="1183"/>
  <c r="N651" i="1183"/>
  <c r="Y651" i="1183"/>
  <c r="AT650" i="1183"/>
  <c r="AS824" i="1173"/>
  <c r="Y825" i="1173"/>
  <c r="AR824" i="1173"/>
  <c r="AX824" i="1173"/>
  <c r="AT824" i="1173"/>
  <c r="AJ825" i="1173"/>
  <c r="L825" i="1173"/>
  <c r="K825" i="1173"/>
  <c r="I825" i="1173" s="1"/>
  <c r="J825" i="1173"/>
  <c r="AT825" i="1173" s="1"/>
  <c r="P825" i="1173"/>
  <c r="O825" i="1173"/>
  <c r="Q825" i="1173" s="1"/>
  <c r="N825" i="1173"/>
  <c r="AV824" i="1173"/>
  <c r="AW824" i="1173"/>
  <c r="AU824" i="1173"/>
  <c r="Q651" i="1183" l="1"/>
  <c r="AX651" i="1183" s="1"/>
  <c r="AV651" i="1183"/>
  <c r="AW651" i="1183"/>
  <c r="AT651" i="1183"/>
  <c r="J652" i="1183"/>
  <c r="AR651" i="1183"/>
  <c r="AJ652" i="1183"/>
  <c r="O652" i="1183"/>
  <c r="L652" i="1183"/>
  <c r="K652" i="1183"/>
  <c r="N652" i="1183"/>
  <c r="P652" i="1183"/>
  <c r="Y652" i="1183"/>
  <c r="I651" i="1183"/>
  <c r="AS651" i="1183" s="1"/>
  <c r="AU651" i="1183"/>
  <c r="Y826" i="1173"/>
  <c r="AR825" i="1173"/>
  <c r="AX825" i="1173"/>
  <c r="AU825" i="1173"/>
  <c r="AV825" i="1173"/>
  <c r="AW825" i="1173"/>
  <c r="AJ826" i="1173"/>
  <c r="L826" i="1173"/>
  <c r="J826" i="1173"/>
  <c r="N826" i="1173"/>
  <c r="P826" i="1173"/>
  <c r="O826" i="1173"/>
  <c r="Q826" i="1173" s="1"/>
  <c r="K826" i="1173"/>
  <c r="I826" i="1173" s="1"/>
  <c r="AS825" i="1173"/>
  <c r="AU652" i="1183" l="1"/>
  <c r="I652" i="1183"/>
  <c r="AS652" i="1183" s="1"/>
  <c r="AT652" i="1183"/>
  <c r="L653" i="1183"/>
  <c r="P653" i="1183"/>
  <c r="J653" i="1183"/>
  <c r="AT653" i="1183" s="1"/>
  <c r="AR652" i="1183"/>
  <c r="K653" i="1183"/>
  <c r="N653" i="1183"/>
  <c r="AJ653" i="1183"/>
  <c r="O653" i="1183"/>
  <c r="Y653" i="1183"/>
  <c r="AW652" i="1183"/>
  <c r="AV652" i="1183"/>
  <c r="Q652" i="1183"/>
  <c r="AX652" i="1183" s="1"/>
  <c r="AS826" i="1173"/>
  <c r="Y827" i="1173"/>
  <c r="AR826" i="1173"/>
  <c r="AX826" i="1173"/>
  <c r="AT826" i="1173"/>
  <c r="AJ827" i="1173"/>
  <c r="J827" i="1173"/>
  <c r="P827" i="1173"/>
  <c r="N827" i="1173"/>
  <c r="O827" i="1173"/>
  <c r="Q827" i="1173" s="1"/>
  <c r="L827" i="1173"/>
  <c r="K827" i="1173"/>
  <c r="I827" i="1173" s="1"/>
  <c r="AU826" i="1173"/>
  <c r="AV826" i="1173"/>
  <c r="AW826" i="1173"/>
  <c r="AU653" i="1183" l="1"/>
  <c r="I653" i="1183"/>
  <c r="AS653" i="1183" s="1"/>
  <c r="L654" i="1183"/>
  <c r="J654" i="1183"/>
  <c r="O654" i="1183"/>
  <c r="P654" i="1183"/>
  <c r="K654" i="1183"/>
  <c r="N654" i="1183"/>
  <c r="AR653" i="1183"/>
  <c r="AJ654" i="1183"/>
  <c r="Y654" i="1183"/>
  <c r="AV653" i="1183"/>
  <c r="AW653" i="1183"/>
  <c r="Q653" i="1183"/>
  <c r="AX653" i="1183"/>
  <c r="AS827" i="1173"/>
  <c r="Y828" i="1173"/>
  <c r="AR827" i="1173"/>
  <c r="AX827" i="1173"/>
  <c r="AJ828" i="1173"/>
  <c r="N828" i="1173"/>
  <c r="J828" i="1173"/>
  <c r="L828" i="1173"/>
  <c r="P828" i="1173"/>
  <c r="O828" i="1173"/>
  <c r="Q828" i="1173" s="1"/>
  <c r="K828" i="1173"/>
  <c r="I828" i="1173" s="1"/>
  <c r="AU827" i="1173"/>
  <c r="AT827" i="1173"/>
  <c r="AW827" i="1173"/>
  <c r="AV827" i="1173"/>
  <c r="L655" i="1183" l="1"/>
  <c r="AR654" i="1183"/>
  <c r="K655" i="1183"/>
  <c r="P655" i="1183"/>
  <c r="Y655" i="1183"/>
  <c r="O655" i="1183"/>
  <c r="AJ655" i="1183"/>
  <c r="N655" i="1183"/>
  <c r="J655" i="1183"/>
  <c r="AT655" i="1183" s="1"/>
  <c r="AT654" i="1183"/>
  <c r="AX654" i="1183"/>
  <c r="AU654" i="1183"/>
  <c r="I654" i="1183"/>
  <c r="AS654" i="1183" s="1"/>
  <c r="Q654" i="1183"/>
  <c r="AV654" i="1183"/>
  <c r="AW654" i="1183"/>
  <c r="Y829" i="1173"/>
  <c r="AR828" i="1173"/>
  <c r="AS828" i="1173"/>
  <c r="AX828" i="1173"/>
  <c r="AU828" i="1173"/>
  <c r="AJ829" i="1173"/>
  <c r="P829" i="1173"/>
  <c r="L829" i="1173"/>
  <c r="N829" i="1173"/>
  <c r="K829" i="1173"/>
  <c r="I829" i="1173" s="1"/>
  <c r="J829" i="1173"/>
  <c r="O829" i="1173"/>
  <c r="Q829" i="1173" s="1"/>
  <c r="AV828" i="1173"/>
  <c r="AW828" i="1173"/>
  <c r="AT828" i="1173"/>
  <c r="I655" i="1183" l="1"/>
  <c r="AS655" i="1183" s="1"/>
  <c r="AU655" i="1183"/>
  <c r="P656" i="1183"/>
  <c r="AR655" i="1183"/>
  <c r="AJ656" i="1183"/>
  <c r="O656" i="1183"/>
  <c r="J656" i="1183"/>
  <c r="L656" i="1183"/>
  <c r="K656" i="1183"/>
  <c r="N656" i="1183"/>
  <c r="Y656" i="1183"/>
  <c r="Q655" i="1183"/>
  <c r="AX655" i="1183" s="1"/>
  <c r="AV655" i="1183"/>
  <c r="AW655" i="1183"/>
  <c r="AT829" i="1173"/>
  <c r="AX829" i="1173"/>
  <c r="Y830" i="1173"/>
  <c r="AR829" i="1173"/>
  <c r="AU829" i="1173"/>
  <c r="AJ830" i="1173"/>
  <c r="P830" i="1173"/>
  <c r="L830" i="1173"/>
  <c r="O830" i="1173"/>
  <c r="Q830" i="1173" s="1"/>
  <c r="N830" i="1173"/>
  <c r="K830" i="1173"/>
  <c r="I830" i="1173" s="1"/>
  <c r="J830" i="1173"/>
  <c r="AT830" i="1173" s="1"/>
  <c r="AS829" i="1173"/>
  <c r="AW829" i="1173"/>
  <c r="AV829" i="1173"/>
  <c r="N657" i="1183" l="1"/>
  <c r="AR656" i="1183"/>
  <c r="AJ657" i="1183"/>
  <c r="P657" i="1183"/>
  <c r="O657" i="1183"/>
  <c r="J657" i="1183"/>
  <c r="AT657" i="1183" s="1"/>
  <c r="L657" i="1183"/>
  <c r="K657" i="1183"/>
  <c r="Y657" i="1183"/>
  <c r="AV656" i="1183"/>
  <c r="Q656" i="1183"/>
  <c r="AX656" i="1183" s="1"/>
  <c r="AW656" i="1183"/>
  <c r="AU656" i="1183"/>
  <c r="I656" i="1183"/>
  <c r="AS656" i="1183" s="1"/>
  <c r="AT656" i="1183"/>
  <c r="AX830" i="1173"/>
  <c r="Y831" i="1173"/>
  <c r="AR830" i="1173"/>
  <c r="AS830" i="1173"/>
  <c r="AJ831" i="1173"/>
  <c r="J831" i="1173"/>
  <c r="K831" i="1173"/>
  <c r="I831" i="1173" s="1"/>
  <c r="AS831" i="1173" s="1"/>
  <c r="P831" i="1173"/>
  <c r="O831" i="1173"/>
  <c r="Q831" i="1173" s="1"/>
  <c r="N831" i="1173"/>
  <c r="L831" i="1173"/>
  <c r="AU830" i="1173"/>
  <c r="AV830" i="1173"/>
  <c r="AW830" i="1173"/>
  <c r="AW657" i="1183" l="1"/>
  <c r="AV657" i="1183"/>
  <c r="Q657" i="1183"/>
  <c r="AX657" i="1183" s="1"/>
  <c r="AU657" i="1183"/>
  <c r="I657" i="1183"/>
  <c r="AS657" i="1183" s="1"/>
  <c r="J658" i="1183"/>
  <c r="AT658" i="1183" s="1"/>
  <c r="AJ658" i="1183"/>
  <c r="L658" i="1183"/>
  <c r="N658" i="1183"/>
  <c r="P658" i="1183"/>
  <c r="O658" i="1183"/>
  <c r="AR657" i="1183"/>
  <c r="K658" i="1183"/>
  <c r="Y658" i="1183"/>
  <c r="Y832" i="1173"/>
  <c r="AR831" i="1173"/>
  <c r="AV831" i="1173"/>
  <c r="AT831" i="1173"/>
  <c r="AX831" i="1173"/>
  <c r="AW831" i="1173"/>
  <c r="AU831" i="1173"/>
  <c r="AJ832" i="1173"/>
  <c r="J832" i="1173"/>
  <c r="N832" i="1173"/>
  <c r="P832" i="1173"/>
  <c r="O832" i="1173"/>
  <c r="Q832" i="1173" s="1"/>
  <c r="L832" i="1173"/>
  <c r="K832" i="1173"/>
  <c r="I832" i="1173" s="1"/>
  <c r="L659" i="1183" l="1"/>
  <c r="AJ659" i="1183"/>
  <c r="AR658" i="1183"/>
  <c r="P659" i="1183"/>
  <c r="O659" i="1183"/>
  <c r="N659" i="1183"/>
  <c r="J659" i="1183"/>
  <c r="AT659" i="1183" s="1"/>
  <c r="K659" i="1183"/>
  <c r="Y659" i="1183"/>
  <c r="AW658" i="1183"/>
  <c r="AV658" i="1183"/>
  <c r="Q658" i="1183"/>
  <c r="AX658" i="1183" s="1"/>
  <c r="I658" i="1183"/>
  <c r="AS658" i="1183" s="1"/>
  <c r="AU658" i="1183"/>
  <c r="AS832" i="1173"/>
  <c r="Y833" i="1173"/>
  <c r="AR832" i="1173"/>
  <c r="AX832" i="1173"/>
  <c r="AT832" i="1173"/>
  <c r="AV832" i="1173"/>
  <c r="AJ833" i="1173"/>
  <c r="K833" i="1173"/>
  <c r="I833" i="1173" s="1"/>
  <c r="J833" i="1173"/>
  <c r="P833" i="1173"/>
  <c r="N833" i="1173"/>
  <c r="O833" i="1173"/>
  <c r="Q833" i="1173" s="1"/>
  <c r="L833" i="1173"/>
  <c r="AU832" i="1173"/>
  <c r="AW832" i="1173"/>
  <c r="AJ660" i="1183" l="1"/>
  <c r="O660" i="1183"/>
  <c r="L660" i="1183"/>
  <c r="J660" i="1183"/>
  <c r="K660" i="1183"/>
  <c r="AR659" i="1183"/>
  <c r="P660" i="1183"/>
  <c r="N660" i="1183"/>
  <c r="Y660" i="1183"/>
  <c r="I659" i="1183"/>
  <c r="AS659" i="1183" s="1"/>
  <c r="AU659" i="1183"/>
  <c r="AV659" i="1183"/>
  <c r="Q659" i="1183"/>
  <c r="AX659" i="1183" s="1"/>
  <c r="AW659" i="1183"/>
  <c r="AX833" i="1173"/>
  <c r="Y834" i="1173"/>
  <c r="AR833" i="1173"/>
  <c r="AT833" i="1173"/>
  <c r="AS833" i="1173"/>
  <c r="AJ834" i="1173"/>
  <c r="J834" i="1173"/>
  <c r="P834" i="1173"/>
  <c r="N834" i="1173"/>
  <c r="L834" i="1173"/>
  <c r="K834" i="1173"/>
  <c r="I834" i="1173" s="1"/>
  <c r="O834" i="1173"/>
  <c r="Q834" i="1173" s="1"/>
  <c r="AW833" i="1173"/>
  <c r="AV833" i="1173"/>
  <c r="AU833" i="1173"/>
  <c r="AT660" i="1183" l="1"/>
  <c r="I660" i="1183"/>
  <c r="AS660" i="1183" s="1"/>
  <c r="AU660" i="1183"/>
  <c r="Q660" i="1183"/>
  <c r="AX660" i="1183" s="1"/>
  <c r="AV660" i="1183"/>
  <c r="AW660" i="1183"/>
  <c r="O661" i="1183"/>
  <c r="N661" i="1183"/>
  <c r="Y661" i="1183"/>
  <c r="L661" i="1183"/>
  <c r="K661" i="1183"/>
  <c r="P661" i="1183"/>
  <c r="J661" i="1183"/>
  <c r="AJ661" i="1183"/>
  <c r="AR660" i="1183"/>
  <c r="Y835" i="1173"/>
  <c r="AR834" i="1173"/>
  <c r="AS834" i="1173"/>
  <c r="AX834" i="1173"/>
  <c r="AJ835" i="1173"/>
  <c r="J835" i="1173"/>
  <c r="N835" i="1173"/>
  <c r="L835" i="1173"/>
  <c r="K835" i="1173"/>
  <c r="I835" i="1173" s="1"/>
  <c r="AS835" i="1173" s="1"/>
  <c r="P835" i="1173"/>
  <c r="O835" i="1173"/>
  <c r="Q835" i="1173" s="1"/>
  <c r="AU834" i="1173"/>
  <c r="AT834" i="1173"/>
  <c r="AV834" i="1173"/>
  <c r="AW834" i="1173"/>
  <c r="P662" i="1183" l="1"/>
  <c r="L662" i="1183"/>
  <c r="AR661" i="1183"/>
  <c r="J662" i="1183"/>
  <c r="K662" i="1183"/>
  <c r="N662" i="1183"/>
  <c r="O662" i="1183"/>
  <c r="AJ662" i="1183"/>
  <c r="Y662" i="1183"/>
  <c r="AX661" i="1183"/>
  <c r="I661" i="1183"/>
  <c r="AS661" i="1183" s="1"/>
  <c r="AU661" i="1183"/>
  <c r="Q661" i="1183"/>
  <c r="AW661" i="1183"/>
  <c r="AV661" i="1183"/>
  <c r="AT661" i="1183"/>
  <c r="Y836" i="1173"/>
  <c r="AR835" i="1173"/>
  <c r="AX835" i="1173"/>
  <c r="AU835" i="1173"/>
  <c r="AT835" i="1173"/>
  <c r="AJ836" i="1173"/>
  <c r="J836" i="1173"/>
  <c r="N836" i="1173"/>
  <c r="P836" i="1173"/>
  <c r="O836" i="1173"/>
  <c r="Q836" i="1173" s="1"/>
  <c r="L836" i="1173"/>
  <c r="K836" i="1173"/>
  <c r="I836" i="1173" s="1"/>
  <c r="AW835" i="1173"/>
  <c r="AV835" i="1173"/>
  <c r="AU662" i="1183" l="1"/>
  <c r="I662" i="1183"/>
  <c r="AS662" i="1183" s="1"/>
  <c r="AT662" i="1183"/>
  <c r="O663" i="1183"/>
  <c r="J663" i="1183"/>
  <c r="AR662" i="1183"/>
  <c r="P663" i="1183"/>
  <c r="L663" i="1183"/>
  <c r="N663" i="1183"/>
  <c r="AJ663" i="1183"/>
  <c r="K663" i="1183"/>
  <c r="Y663" i="1183"/>
  <c r="Q662" i="1183"/>
  <c r="AV662" i="1183"/>
  <c r="AW662" i="1183"/>
  <c r="AX662" i="1183"/>
  <c r="AS836" i="1173"/>
  <c r="Y837" i="1173"/>
  <c r="AR836" i="1173"/>
  <c r="AT836" i="1173"/>
  <c r="AW836" i="1173"/>
  <c r="AX836" i="1173"/>
  <c r="AJ837" i="1173"/>
  <c r="P837" i="1173"/>
  <c r="O837" i="1173"/>
  <c r="Q837" i="1173" s="1"/>
  <c r="N837" i="1173"/>
  <c r="L837" i="1173"/>
  <c r="K837" i="1173"/>
  <c r="I837" i="1173" s="1"/>
  <c r="J837" i="1173"/>
  <c r="AV836" i="1173"/>
  <c r="AU836" i="1173"/>
  <c r="AR663" i="1183" l="1"/>
  <c r="AJ664" i="1183"/>
  <c r="O664" i="1183"/>
  <c r="J664" i="1183"/>
  <c r="N664" i="1183"/>
  <c r="P664" i="1183"/>
  <c r="L664" i="1183"/>
  <c r="K664" i="1183"/>
  <c r="Y664" i="1183"/>
  <c r="AT663" i="1183"/>
  <c r="AX663" i="1183"/>
  <c r="AW663" i="1183"/>
  <c r="Q663" i="1183"/>
  <c r="AV663" i="1183"/>
  <c r="I663" i="1183"/>
  <c r="AS663" i="1183" s="1"/>
  <c r="AU663" i="1183"/>
  <c r="AT837" i="1173"/>
  <c r="Y838" i="1173"/>
  <c r="AR837" i="1173"/>
  <c r="AX837" i="1173"/>
  <c r="AS837" i="1173"/>
  <c r="AW837" i="1173"/>
  <c r="AU837" i="1173"/>
  <c r="AJ838" i="1173"/>
  <c r="J838" i="1173"/>
  <c r="K838" i="1173"/>
  <c r="I838" i="1173" s="1"/>
  <c r="N838" i="1173"/>
  <c r="O838" i="1173"/>
  <c r="Q838" i="1173" s="1"/>
  <c r="P838" i="1173"/>
  <c r="L838" i="1173"/>
  <c r="AV837" i="1173"/>
  <c r="I664" i="1183" l="1"/>
  <c r="AS664" i="1183" s="1"/>
  <c r="AU664" i="1183"/>
  <c r="AJ665" i="1183"/>
  <c r="K665" i="1183"/>
  <c r="O665" i="1183"/>
  <c r="N665" i="1183"/>
  <c r="P665" i="1183"/>
  <c r="J665" i="1183"/>
  <c r="AT665" i="1183" s="1"/>
  <c r="L665" i="1183"/>
  <c r="AR664" i="1183"/>
  <c r="Y665" i="1183"/>
  <c r="AT664" i="1183"/>
  <c r="AW664" i="1183"/>
  <c r="Q664" i="1183"/>
  <c r="AX664" i="1183" s="1"/>
  <c r="AV664" i="1183"/>
  <c r="Y839" i="1173"/>
  <c r="AR838" i="1173"/>
  <c r="AX838" i="1173"/>
  <c r="AT838" i="1173"/>
  <c r="AJ839" i="1173"/>
  <c r="O839" i="1173"/>
  <c r="Q839" i="1173" s="1"/>
  <c r="N839" i="1173"/>
  <c r="L839" i="1173"/>
  <c r="K839" i="1173"/>
  <c r="I839" i="1173" s="1"/>
  <c r="J839" i="1173"/>
  <c r="P839" i="1173"/>
  <c r="AW838" i="1173"/>
  <c r="AV838" i="1173"/>
  <c r="AU838" i="1173"/>
  <c r="AS838" i="1173"/>
  <c r="AJ666" i="1183" l="1"/>
  <c r="O666" i="1183"/>
  <c r="L666" i="1183"/>
  <c r="AR665" i="1183"/>
  <c r="K666" i="1183"/>
  <c r="J666" i="1183"/>
  <c r="AT666" i="1183" s="1"/>
  <c r="N666" i="1183"/>
  <c r="P666" i="1183"/>
  <c r="Y666" i="1183"/>
  <c r="Q665" i="1183"/>
  <c r="AX665" i="1183" s="1"/>
  <c r="AW665" i="1183"/>
  <c r="AV665" i="1183"/>
  <c r="AU665" i="1183"/>
  <c r="I665" i="1183"/>
  <c r="AS665" i="1183" s="1"/>
  <c r="AT839" i="1173"/>
  <c r="AW839" i="1173"/>
  <c r="Y840" i="1173"/>
  <c r="AR839" i="1173"/>
  <c r="AS839" i="1173"/>
  <c r="AV839" i="1173"/>
  <c r="AJ840" i="1173"/>
  <c r="J840" i="1173"/>
  <c r="P840" i="1173"/>
  <c r="N840" i="1173"/>
  <c r="L840" i="1173"/>
  <c r="O840" i="1173"/>
  <c r="Q840" i="1173" s="1"/>
  <c r="K840" i="1173"/>
  <c r="I840" i="1173" s="1"/>
  <c r="AU839" i="1173"/>
  <c r="AX839" i="1173"/>
  <c r="AJ667" i="1183" l="1"/>
  <c r="J667" i="1183"/>
  <c r="K667" i="1183"/>
  <c r="O667" i="1183"/>
  <c r="N667" i="1183"/>
  <c r="P667" i="1183"/>
  <c r="AR666" i="1183"/>
  <c r="L667" i="1183"/>
  <c r="Y667" i="1183"/>
  <c r="AU666" i="1183"/>
  <c r="I666" i="1183"/>
  <c r="AS666" i="1183" s="1"/>
  <c r="AV666" i="1183"/>
  <c r="Q666" i="1183"/>
  <c r="AX666" i="1183" s="1"/>
  <c r="AW666" i="1183"/>
  <c r="Y841" i="1173"/>
  <c r="AR840" i="1173"/>
  <c r="AS840" i="1173"/>
  <c r="AX840" i="1173"/>
  <c r="AJ841" i="1173"/>
  <c r="O841" i="1173"/>
  <c r="Q841" i="1173" s="1"/>
  <c r="L841" i="1173"/>
  <c r="P841" i="1173"/>
  <c r="AX841" i="1173" s="1"/>
  <c r="N841" i="1173"/>
  <c r="K841" i="1173"/>
  <c r="I841" i="1173" s="1"/>
  <c r="J841" i="1173"/>
  <c r="AT840" i="1173"/>
  <c r="AV840" i="1173"/>
  <c r="AW840" i="1173"/>
  <c r="AU840" i="1173"/>
  <c r="J668" i="1183" l="1"/>
  <c r="AR667" i="1183"/>
  <c r="AJ668" i="1183"/>
  <c r="O668" i="1183"/>
  <c r="K668" i="1183"/>
  <c r="P668" i="1183"/>
  <c r="N668" i="1183"/>
  <c r="L668" i="1183"/>
  <c r="Y668" i="1183"/>
  <c r="Q667" i="1183"/>
  <c r="AX667" i="1183" s="1"/>
  <c r="AV667" i="1183"/>
  <c r="AW667" i="1183"/>
  <c r="AU667" i="1183"/>
  <c r="I667" i="1183"/>
  <c r="AS667" i="1183" s="1"/>
  <c r="AT667" i="1183"/>
  <c r="AT841" i="1173"/>
  <c r="Y842" i="1173"/>
  <c r="AR841" i="1173"/>
  <c r="AW841" i="1173"/>
  <c r="AV841" i="1173"/>
  <c r="AS841" i="1173"/>
  <c r="AU841" i="1173"/>
  <c r="AJ842" i="1173"/>
  <c r="N842" i="1173"/>
  <c r="J842" i="1173"/>
  <c r="P842" i="1173"/>
  <c r="O842" i="1173"/>
  <c r="Q842" i="1173" s="1"/>
  <c r="L842" i="1173"/>
  <c r="K842" i="1173"/>
  <c r="I842" i="1173" s="1"/>
  <c r="J669" i="1183" l="1"/>
  <c r="AR668" i="1183"/>
  <c r="AJ669" i="1183"/>
  <c r="N669" i="1183"/>
  <c r="K669" i="1183"/>
  <c r="P669" i="1183"/>
  <c r="L669" i="1183"/>
  <c r="O669" i="1183"/>
  <c r="Y669" i="1183"/>
  <c r="AU668" i="1183"/>
  <c r="I668" i="1183"/>
  <c r="AS668" i="1183" s="1"/>
  <c r="Q668" i="1183"/>
  <c r="AX668" i="1183" s="1"/>
  <c r="AV668" i="1183"/>
  <c r="AW668" i="1183"/>
  <c r="AT668" i="1183"/>
  <c r="AS842" i="1173"/>
  <c r="Y843" i="1173"/>
  <c r="AR842" i="1173"/>
  <c r="AW842" i="1173"/>
  <c r="AV842" i="1173"/>
  <c r="AT842" i="1173"/>
  <c r="AX842" i="1173"/>
  <c r="AJ843" i="1173"/>
  <c r="J843" i="1173"/>
  <c r="P843" i="1173"/>
  <c r="O843" i="1173"/>
  <c r="Q843" i="1173" s="1"/>
  <c r="N843" i="1173"/>
  <c r="L843" i="1173"/>
  <c r="K843" i="1173"/>
  <c r="I843" i="1173" s="1"/>
  <c r="AU842" i="1173"/>
  <c r="L670" i="1183" l="1"/>
  <c r="K670" i="1183"/>
  <c r="N670" i="1183"/>
  <c r="P670" i="1183"/>
  <c r="AJ670" i="1183"/>
  <c r="AR669" i="1183"/>
  <c r="J670" i="1183"/>
  <c r="AT670" i="1183" s="1"/>
  <c r="O670" i="1183"/>
  <c r="Y670" i="1183"/>
  <c r="AW669" i="1183"/>
  <c r="AV669" i="1183"/>
  <c r="Q669" i="1183"/>
  <c r="AX669" i="1183" s="1"/>
  <c r="I669" i="1183"/>
  <c r="AS669" i="1183" s="1"/>
  <c r="AU669" i="1183"/>
  <c r="AT669" i="1183"/>
  <c r="AS843" i="1173"/>
  <c r="Y844" i="1173"/>
  <c r="AR843" i="1173"/>
  <c r="AX843" i="1173"/>
  <c r="AU843" i="1173"/>
  <c r="AJ844" i="1173"/>
  <c r="J844" i="1173"/>
  <c r="N844" i="1173"/>
  <c r="L844" i="1173"/>
  <c r="K844" i="1173"/>
  <c r="I844" i="1173" s="1"/>
  <c r="O844" i="1173"/>
  <c r="Q844" i="1173" s="1"/>
  <c r="P844" i="1173"/>
  <c r="AW843" i="1173"/>
  <c r="AV843" i="1173"/>
  <c r="AT843" i="1173"/>
  <c r="Q670" i="1183" l="1"/>
  <c r="AX670" i="1183" s="1"/>
  <c r="AW670" i="1183"/>
  <c r="AV670" i="1183"/>
  <c r="I670" i="1183"/>
  <c r="AS670" i="1183" s="1"/>
  <c r="AU670" i="1183"/>
  <c r="J671" i="1183"/>
  <c r="O671" i="1183"/>
  <c r="AJ671" i="1183"/>
  <c r="L671" i="1183"/>
  <c r="K671" i="1183"/>
  <c r="AR670" i="1183"/>
  <c r="P671" i="1183"/>
  <c r="N671" i="1183"/>
  <c r="Y671" i="1183"/>
  <c r="Y845" i="1173"/>
  <c r="AR844" i="1173"/>
  <c r="AS844" i="1173"/>
  <c r="AX844" i="1173"/>
  <c r="AU844" i="1173"/>
  <c r="AJ845" i="1173"/>
  <c r="K845" i="1173"/>
  <c r="I845" i="1173" s="1"/>
  <c r="J845" i="1173"/>
  <c r="AT845" i="1173" s="1"/>
  <c r="P845" i="1173"/>
  <c r="O845" i="1173"/>
  <c r="Q845" i="1173" s="1"/>
  <c r="N845" i="1173"/>
  <c r="L845" i="1173"/>
  <c r="AV844" i="1173"/>
  <c r="AT844" i="1173"/>
  <c r="AW844" i="1173"/>
  <c r="AU671" i="1183" l="1"/>
  <c r="I671" i="1183"/>
  <c r="AS671" i="1183" s="1"/>
  <c r="Q671" i="1183"/>
  <c r="AX671" i="1183" s="1"/>
  <c r="AW671" i="1183"/>
  <c r="AV671" i="1183"/>
  <c r="AT671" i="1183"/>
  <c r="K672" i="1183"/>
  <c r="AJ672" i="1183"/>
  <c r="N672" i="1183"/>
  <c r="Y672" i="1183"/>
  <c r="L672" i="1183"/>
  <c r="AR671" i="1183"/>
  <c r="O672" i="1183"/>
  <c r="P672" i="1183"/>
  <c r="J672" i="1183"/>
  <c r="Y846" i="1173"/>
  <c r="AR845" i="1173"/>
  <c r="AU845" i="1173"/>
  <c r="AS845" i="1173"/>
  <c r="AX845" i="1173"/>
  <c r="AJ846" i="1173"/>
  <c r="P846" i="1173"/>
  <c r="N846" i="1173"/>
  <c r="K846" i="1173"/>
  <c r="I846" i="1173" s="1"/>
  <c r="L846" i="1173"/>
  <c r="J846" i="1173"/>
  <c r="O846" i="1173"/>
  <c r="Q846" i="1173" s="1"/>
  <c r="AV845" i="1173"/>
  <c r="AW845" i="1173"/>
  <c r="AT672" i="1183" l="1"/>
  <c r="I672" i="1183"/>
  <c r="AS672" i="1183" s="1"/>
  <c r="AU672" i="1183"/>
  <c r="N673" i="1183"/>
  <c r="K673" i="1183"/>
  <c r="J673" i="1183"/>
  <c r="AT673" i="1183" s="1"/>
  <c r="P673" i="1183"/>
  <c r="AR672" i="1183"/>
  <c r="O673" i="1183"/>
  <c r="AJ673" i="1183"/>
  <c r="L673" i="1183"/>
  <c r="Y673" i="1183"/>
  <c r="AV672" i="1183"/>
  <c r="AW672" i="1183"/>
  <c r="Q672" i="1183"/>
  <c r="AX672" i="1183" s="1"/>
  <c r="AX846" i="1173"/>
  <c r="AT846" i="1173"/>
  <c r="Y847" i="1173"/>
  <c r="AR846" i="1173"/>
  <c r="AS846" i="1173"/>
  <c r="AJ847" i="1173"/>
  <c r="P847" i="1173"/>
  <c r="N847" i="1173"/>
  <c r="K847" i="1173"/>
  <c r="I847" i="1173" s="1"/>
  <c r="L847" i="1173"/>
  <c r="J847" i="1173"/>
  <c r="O847" i="1173"/>
  <c r="Q847" i="1173" s="1"/>
  <c r="AV846" i="1173"/>
  <c r="AW846" i="1173"/>
  <c r="AU846" i="1173"/>
  <c r="AV673" i="1183" l="1"/>
  <c r="Q673" i="1183"/>
  <c r="AX673" i="1183" s="1"/>
  <c r="AW673" i="1183"/>
  <c r="AJ674" i="1183"/>
  <c r="O674" i="1183"/>
  <c r="P674" i="1183"/>
  <c r="Y674" i="1183"/>
  <c r="AR673" i="1183"/>
  <c r="N674" i="1183"/>
  <c r="L674" i="1183"/>
  <c r="J674" i="1183"/>
  <c r="AT674" i="1183" s="1"/>
  <c r="K674" i="1183"/>
  <c r="I673" i="1183"/>
  <c r="AS673" i="1183" s="1"/>
  <c r="AU673" i="1183"/>
  <c r="AT847" i="1173"/>
  <c r="Y848" i="1173"/>
  <c r="AR847" i="1173"/>
  <c r="AU847" i="1173"/>
  <c r="AX847" i="1173"/>
  <c r="AJ848" i="1173"/>
  <c r="P848" i="1173"/>
  <c r="L848" i="1173"/>
  <c r="N848" i="1173"/>
  <c r="K848" i="1173"/>
  <c r="I848" i="1173" s="1"/>
  <c r="J848" i="1173"/>
  <c r="O848" i="1173"/>
  <c r="Q848" i="1173" s="1"/>
  <c r="AS847" i="1173"/>
  <c r="AV847" i="1173"/>
  <c r="AW847" i="1173"/>
  <c r="AJ675" i="1183" l="1"/>
  <c r="N675" i="1183"/>
  <c r="J675" i="1183"/>
  <c r="O675" i="1183"/>
  <c r="L675" i="1183"/>
  <c r="AR674" i="1183"/>
  <c r="P675" i="1183"/>
  <c r="K675" i="1183"/>
  <c r="Y675" i="1183"/>
  <c r="Q674" i="1183"/>
  <c r="AX674" i="1183" s="1"/>
  <c r="AV674" i="1183"/>
  <c r="AW674" i="1183"/>
  <c r="AU674" i="1183"/>
  <c r="I674" i="1183"/>
  <c r="AS674" i="1183" s="1"/>
  <c r="AX848" i="1173"/>
  <c r="AT848" i="1173"/>
  <c r="Y849" i="1173"/>
  <c r="AR848" i="1173"/>
  <c r="AS848" i="1173"/>
  <c r="AV848" i="1173"/>
  <c r="AJ849" i="1173"/>
  <c r="J849" i="1173"/>
  <c r="P849" i="1173"/>
  <c r="O849" i="1173"/>
  <c r="Q849" i="1173" s="1"/>
  <c r="N849" i="1173"/>
  <c r="L849" i="1173"/>
  <c r="K849" i="1173"/>
  <c r="I849" i="1173" s="1"/>
  <c r="AW848" i="1173"/>
  <c r="AU848" i="1173"/>
  <c r="AU675" i="1183" l="1"/>
  <c r="I675" i="1183"/>
  <c r="AS675" i="1183" s="1"/>
  <c r="AV675" i="1183"/>
  <c r="AW675" i="1183"/>
  <c r="Q675" i="1183"/>
  <c r="AX675" i="1183"/>
  <c r="AT675" i="1183"/>
  <c r="K676" i="1183"/>
  <c r="N676" i="1183"/>
  <c r="L676" i="1183"/>
  <c r="Y676" i="1183"/>
  <c r="AR675" i="1183"/>
  <c r="P676" i="1183"/>
  <c r="O676" i="1183"/>
  <c r="J676" i="1183"/>
  <c r="AJ676" i="1183"/>
  <c r="Y850" i="1173"/>
  <c r="AR849" i="1173"/>
  <c r="AS849" i="1173"/>
  <c r="AX849" i="1173"/>
  <c r="AT849" i="1173"/>
  <c r="AU849" i="1173"/>
  <c r="AJ850" i="1173"/>
  <c r="J850" i="1173"/>
  <c r="K850" i="1173"/>
  <c r="I850" i="1173" s="1"/>
  <c r="AS850" i="1173" s="1"/>
  <c r="O850" i="1173"/>
  <c r="Q850" i="1173" s="1"/>
  <c r="N850" i="1173"/>
  <c r="P850" i="1173"/>
  <c r="L850" i="1173"/>
  <c r="AV849" i="1173"/>
  <c r="AW849" i="1173"/>
  <c r="K677" i="1183" l="1"/>
  <c r="AJ677" i="1183"/>
  <c r="N677" i="1183"/>
  <c r="P677" i="1183"/>
  <c r="L677" i="1183"/>
  <c r="Y677" i="1183"/>
  <c r="J677" i="1183"/>
  <c r="AT677" i="1183" s="1"/>
  <c r="O677" i="1183"/>
  <c r="AR676" i="1183"/>
  <c r="I676" i="1183"/>
  <c r="AS676" i="1183" s="1"/>
  <c r="AU676" i="1183"/>
  <c r="AT676" i="1183"/>
  <c r="AV676" i="1183"/>
  <c r="Q676" i="1183"/>
  <c r="AW676" i="1183"/>
  <c r="AX676" i="1183"/>
  <c r="Y851" i="1173"/>
  <c r="AR850" i="1173"/>
  <c r="AX850" i="1173"/>
  <c r="AT850" i="1173"/>
  <c r="AU850" i="1173"/>
  <c r="AJ851" i="1173"/>
  <c r="K851" i="1173"/>
  <c r="I851" i="1173" s="1"/>
  <c r="J851" i="1173"/>
  <c r="P851" i="1173"/>
  <c r="O851" i="1173"/>
  <c r="Q851" i="1173" s="1"/>
  <c r="N851" i="1173"/>
  <c r="L851" i="1173"/>
  <c r="AV850" i="1173"/>
  <c r="AW850" i="1173"/>
  <c r="O678" i="1183" l="1"/>
  <c r="N678" i="1183"/>
  <c r="AR677" i="1183"/>
  <c r="J678" i="1183"/>
  <c r="L678" i="1183"/>
  <c r="AJ678" i="1183"/>
  <c r="K678" i="1183"/>
  <c r="P678" i="1183"/>
  <c r="Y678" i="1183"/>
  <c r="Q677" i="1183"/>
  <c r="AX677" i="1183" s="1"/>
  <c r="AW677" i="1183"/>
  <c r="AV677" i="1183"/>
  <c r="AU677" i="1183"/>
  <c r="I677" i="1183"/>
  <c r="AS677" i="1183" s="1"/>
  <c r="AT851" i="1173"/>
  <c r="Y852" i="1173"/>
  <c r="AR851" i="1173"/>
  <c r="AS851" i="1173"/>
  <c r="AX851" i="1173"/>
  <c r="AU851" i="1173"/>
  <c r="AJ852" i="1173"/>
  <c r="L852" i="1173"/>
  <c r="K852" i="1173"/>
  <c r="I852" i="1173" s="1"/>
  <c r="J852" i="1173"/>
  <c r="P852" i="1173"/>
  <c r="O852" i="1173"/>
  <c r="Q852" i="1173" s="1"/>
  <c r="N852" i="1173"/>
  <c r="AW851" i="1173"/>
  <c r="AV851" i="1173"/>
  <c r="L679" i="1183" l="1"/>
  <c r="K679" i="1183"/>
  <c r="J679" i="1183"/>
  <c r="AT679" i="1183" s="1"/>
  <c r="AJ679" i="1183"/>
  <c r="P679" i="1183"/>
  <c r="O679" i="1183"/>
  <c r="AR678" i="1183"/>
  <c r="N679" i="1183"/>
  <c r="Y679" i="1183"/>
  <c r="I678" i="1183"/>
  <c r="AS678" i="1183" s="1"/>
  <c r="AU678" i="1183"/>
  <c r="AX678" i="1183"/>
  <c r="AT678" i="1183"/>
  <c r="Q678" i="1183"/>
  <c r="AW678" i="1183"/>
  <c r="AV678" i="1183"/>
  <c r="Y853" i="1173"/>
  <c r="AR852" i="1173"/>
  <c r="AT852" i="1173"/>
  <c r="AS852" i="1173"/>
  <c r="AX852" i="1173"/>
  <c r="AU852" i="1173"/>
  <c r="AJ853" i="1173"/>
  <c r="O853" i="1173"/>
  <c r="Q853" i="1173" s="1"/>
  <c r="N853" i="1173"/>
  <c r="L853" i="1173"/>
  <c r="J853" i="1173"/>
  <c r="P853" i="1173"/>
  <c r="K853" i="1173"/>
  <c r="I853" i="1173" s="1"/>
  <c r="AV852" i="1173"/>
  <c r="AW852" i="1173"/>
  <c r="AR679" i="1183" l="1"/>
  <c r="AJ680" i="1183"/>
  <c r="N680" i="1183"/>
  <c r="K680" i="1183"/>
  <c r="P680" i="1183"/>
  <c r="O680" i="1183"/>
  <c r="J680" i="1183"/>
  <c r="AT680" i="1183" s="1"/>
  <c r="L680" i="1183"/>
  <c r="Y680" i="1183"/>
  <c r="AW679" i="1183"/>
  <c r="Q679" i="1183"/>
  <c r="AX679" i="1183" s="1"/>
  <c r="AV679" i="1183"/>
  <c r="AU679" i="1183"/>
  <c r="I679" i="1183"/>
  <c r="AS679" i="1183" s="1"/>
  <c r="AS853" i="1173"/>
  <c r="AX853" i="1173"/>
  <c r="Y854" i="1173"/>
  <c r="AR853" i="1173"/>
  <c r="AT853" i="1173"/>
  <c r="AV853" i="1173"/>
  <c r="AJ854" i="1173"/>
  <c r="L854" i="1173"/>
  <c r="P854" i="1173"/>
  <c r="K854" i="1173"/>
  <c r="I854" i="1173" s="1"/>
  <c r="O854" i="1173"/>
  <c r="Q854" i="1173" s="1"/>
  <c r="J854" i="1173"/>
  <c r="N854" i="1173"/>
  <c r="AU853" i="1173"/>
  <c r="AW853" i="1173"/>
  <c r="AU680" i="1183" l="1"/>
  <c r="I680" i="1183"/>
  <c r="AS680" i="1183" s="1"/>
  <c r="J681" i="1183"/>
  <c r="N681" i="1183"/>
  <c r="P681" i="1183"/>
  <c r="AR680" i="1183"/>
  <c r="K681" i="1183"/>
  <c r="AJ681" i="1183"/>
  <c r="L681" i="1183"/>
  <c r="O681" i="1183"/>
  <c r="Y681" i="1183"/>
  <c r="Q680" i="1183"/>
  <c r="AX680" i="1183" s="1"/>
  <c r="AV680" i="1183"/>
  <c r="AW680" i="1183"/>
  <c r="Y855" i="1173"/>
  <c r="AR854" i="1173"/>
  <c r="AT854" i="1173"/>
  <c r="AS854" i="1173"/>
  <c r="AX854" i="1173"/>
  <c r="AU854" i="1173"/>
  <c r="AJ855" i="1173"/>
  <c r="P855" i="1173"/>
  <c r="L855" i="1173"/>
  <c r="K855" i="1173"/>
  <c r="I855" i="1173" s="1"/>
  <c r="O855" i="1173"/>
  <c r="Q855" i="1173" s="1"/>
  <c r="N855" i="1173"/>
  <c r="J855" i="1173"/>
  <c r="AV854" i="1173"/>
  <c r="AW854" i="1173"/>
  <c r="I681" i="1183" l="1"/>
  <c r="AS681" i="1183" s="1"/>
  <c r="AU681" i="1183"/>
  <c r="AT681" i="1183"/>
  <c r="N682" i="1183"/>
  <c r="L682" i="1183"/>
  <c r="K682" i="1183"/>
  <c r="P682" i="1183"/>
  <c r="AR681" i="1183"/>
  <c r="AJ682" i="1183"/>
  <c r="J682" i="1183"/>
  <c r="AT682" i="1183" s="1"/>
  <c r="O682" i="1183"/>
  <c r="Y682" i="1183"/>
  <c r="AW681" i="1183"/>
  <c r="AV681" i="1183"/>
  <c r="Q681" i="1183"/>
  <c r="AX681" i="1183"/>
  <c r="AT855" i="1173"/>
  <c r="AX855" i="1173"/>
  <c r="Y856" i="1173"/>
  <c r="AR855" i="1173"/>
  <c r="AS855" i="1173"/>
  <c r="AW855" i="1173"/>
  <c r="AJ856" i="1173"/>
  <c r="P856" i="1173"/>
  <c r="L856" i="1173"/>
  <c r="N856" i="1173"/>
  <c r="K856" i="1173"/>
  <c r="I856" i="1173" s="1"/>
  <c r="O856" i="1173"/>
  <c r="Q856" i="1173" s="1"/>
  <c r="J856" i="1173"/>
  <c r="AU855" i="1173"/>
  <c r="AV855" i="1173"/>
  <c r="L683" i="1183" l="1"/>
  <c r="K683" i="1183"/>
  <c r="AR682" i="1183"/>
  <c r="N683" i="1183"/>
  <c r="P683" i="1183"/>
  <c r="O683" i="1183"/>
  <c r="AJ683" i="1183"/>
  <c r="J683" i="1183"/>
  <c r="AT683" i="1183" s="1"/>
  <c r="Y683" i="1183"/>
  <c r="AU682" i="1183"/>
  <c r="I682" i="1183"/>
  <c r="AS682" i="1183" s="1"/>
  <c r="Q682" i="1183"/>
  <c r="AX682" i="1183" s="1"/>
  <c r="AW682" i="1183"/>
  <c r="AV682" i="1183"/>
  <c r="AT856" i="1173"/>
  <c r="Y857" i="1173"/>
  <c r="AR856" i="1173"/>
  <c r="AS856" i="1173"/>
  <c r="AX856" i="1173"/>
  <c r="AJ857" i="1173"/>
  <c r="P857" i="1173"/>
  <c r="O857" i="1173"/>
  <c r="Q857" i="1173" s="1"/>
  <c r="N857" i="1173"/>
  <c r="L857" i="1173"/>
  <c r="J857" i="1173"/>
  <c r="K857" i="1173"/>
  <c r="I857" i="1173" s="1"/>
  <c r="AU856" i="1173"/>
  <c r="AW856" i="1173"/>
  <c r="AV856" i="1173"/>
  <c r="AR683" i="1183" l="1"/>
  <c r="AJ684" i="1183"/>
  <c r="L684" i="1183"/>
  <c r="P684" i="1183"/>
  <c r="O684" i="1183"/>
  <c r="N684" i="1183"/>
  <c r="J684" i="1183"/>
  <c r="AT684" i="1183" s="1"/>
  <c r="K684" i="1183"/>
  <c r="Y684" i="1183"/>
  <c r="Q683" i="1183"/>
  <c r="AX683" i="1183" s="1"/>
  <c r="AW683" i="1183"/>
  <c r="AV683" i="1183"/>
  <c r="I683" i="1183"/>
  <c r="AS683" i="1183" s="1"/>
  <c r="AU683" i="1183"/>
  <c r="AS857" i="1173"/>
  <c r="Y858" i="1173"/>
  <c r="AR857" i="1173"/>
  <c r="AT857" i="1173"/>
  <c r="AX857" i="1173"/>
  <c r="AW857" i="1173"/>
  <c r="AJ858" i="1173"/>
  <c r="J858" i="1173"/>
  <c r="L858" i="1173"/>
  <c r="P858" i="1173"/>
  <c r="O858" i="1173"/>
  <c r="Q858" i="1173" s="1"/>
  <c r="N858" i="1173"/>
  <c r="K858" i="1173"/>
  <c r="I858" i="1173" s="1"/>
  <c r="AU857" i="1173"/>
  <c r="AV857" i="1173"/>
  <c r="J685" i="1183" l="1"/>
  <c r="K685" i="1183"/>
  <c r="AR684" i="1183"/>
  <c r="L685" i="1183"/>
  <c r="AJ685" i="1183"/>
  <c r="N685" i="1183"/>
  <c r="P685" i="1183"/>
  <c r="O685" i="1183"/>
  <c r="Y685" i="1183"/>
  <c r="AU684" i="1183"/>
  <c r="I684" i="1183"/>
  <c r="AS684" i="1183" s="1"/>
  <c r="Q684" i="1183"/>
  <c r="AX684" i="1183" s="1"/>
  <c r="AV684" i="1183"/>
  <c r="AW684" i="1183"/>
  <c r="AS858" i="1173"/>
  <c r="Y859" i="1173"/>
  <c r="AR858" i="1173"/>
  <c r="AX858" i="1173"/>
  <c r="AT858" i="1173"/>
  <c r="AV858" i="1173"/>
  <c r="AJ859" i="1173"/>
  <c r="N859" i="1173"/>
  <c r="O859" i="1173"/>
  <c r="Q859" i="1173" s="1"/>
  <c r="L859" i="1173"/>
  <c r="K859" i="1173"/>
  <c r="I859" i="1173" s="1"/>
  <c r="J859" i="1173"/>
  <c r="P859" i="1173"/>
  <c r="AW858" i="1173"/>
  <c r="AU858" i="1173"/>
  <c r="L686" i="1183" l="1"/>
  <c r="P686" i="1183"/>
  <c r="K686" i="1183"/>
  <c r="AJ686" i="1183"/>
  <c r="O686" i="1183"/>
  <c r="J686" i="1183"/>
  <c r="AT686" i="1183" s="1"/>
  <c r="AR685" i="1183"/>
  <c r="N686" i="1183"/>
  <c r="Y686" i="1183"/>
  <c r="Q685" i="1183"/>
  <c r="AX685" i="1183" s="1"/>
  <c r="AV685" i="1183"/>
  <c r="AW685" i="1183"/>
  <c r="I685" i="1183"/>
  <c r="AS685" i="1183" s="1"/>
  <c r="AU685" i="1183"/>
  <c r="AT685" i="1183"/>
  <c r="AT859" i="1173"/>
  <c r="AX859" i="1173"/>
  <c r="Y860" i="1173"/>
  <c r="AR859" i="1173"/>
  <c r="AS859" i="1173"/>
  <c r="AV859" i="1173"/>
  <c r="AJ860" i="1173"/>
  <c r="J860" i="1173"/>
  <c r="P860" i="1173"/>
  <c r="N860" i="1173"/>
  <c r="O860" i="1173"/>
  <c r="Q860" i="1173" s="1"/>
  <c r="L860" i="1173"/>
  <c r="K860" i="1173"/>
  <c r="I860" i="1173" s="1"/>
  <c r="AW859" i="1173"/>
  <c r="AU859" i="1173"/>
  <c r="J687" i="1183" l="1"/>
  <c r="O687" i="1183"/>
  <c r="P687" i="1183"/>
  <c r="N687" i="1183"/>
  <c r="AR686" i="1183"/>
  <c r="AJ687" i="1183"/>
  <c r="L687" i="1183"/>
  <c r="K687" i="1183"/>
  <c r="Y687" i="1183"/>
  <c r="AW686" i="1183"/>
  <c r="Q686" i="1183"/>
  <c r="AX686" i="1183" s="1"/>
  <c r="AV686" i="1183"/>
  <c r="I686" i="1183"/>
  <c r="AS686" i="1183" s="1"/>
  <c r="AU686" i="1183"/>
  <c r="AX860" i="1173"/>
  <c r="AS860" i="1173"/>
  <c r="Y861" i="1173"/>
  <c r="AR860" i="1173"/>
  <c r="AT860" i="1173"/>
  <c r="AJ861" i="1173"/>
  <c r="P861" i="1173"/>
  <c r="O861" i="1173"/>
  <c r="Q861" i="1173" s="1"/>
  <c r="K861" i="1173"/>
  <c r="I861" i="1173" s="1"/>
  <c r="N861" i="1173"/>
  <c r="L861" i="1173"/>
  <c r="J861" i="1173"/>
  <c r="AW860" i="1173"/>
  <c r="AV860" i="1173"/>
  <c r="AU860" i="1173"/>
  <c r="I687" i="1183" l="1"/>
  <c r="AS687" i="1183" s="1"/>
  <c r="AU687" i="1183"/>
  <c r="J688" i="1183"/>
  <c r="AR687" i="1183"/>
  <c r="O688" i="1183"/>
  <c r="P688" i="1183"/>
  <c r="AJ688" i="1183"/>
  <c r="N688" i="1183"/>
  <c r="L688" i="1183"/>
  <c r="K688" i="1183"/>
  <c r="Y688" i="1183"/>
  <c r="AW687" i="1183"/>
  <c r="Q687" i="1183"/>
  <c r="AX687" i="1183" s="1"/>
  <c r="AV687" i="1183"/>
  <c r="AT687" i="1183"/>
  <c r="Y862" i="1173"/>
  <c r="AR861" i="1173"/>
  <c r="AT861" i="1173"/>
  <c r="AU861" i="1173"/>
  <c r="AX861" i="1173"/>
  <c r="AV861" i="1173"/>
  <c r="AW861" i="1173"/>
  <c r="AJ862" i="1173"/>
  <c r="P862" i="1173"/>
  <c r="J862" i="1173"/>
  <c r="O862" i="1173"/>
  <c r="Q862" i="1173" s="1"/>
  <c r="N862" i="1173"/>
  <c r="L862" i="1173"/>
  <c r="K862" i="1173"/>
  <c r="I862" i="1173" s="1"/>
  <c r="AS861" i="1173"/>
  <c r="AU688" i="1183" l="1"/>
  <c r="I688" i="1183"/>
  <c r="AS688" i="1183" s="1"/>
  <c r="AT688" i="1183"/>
  <c r="AW688" i="1183"/>
  <c r="AV688" i="1183"/>
  <c r="Q688" i="1183"/>
  <c r="AX688" i="1183"/>
  <c r="K689" i="1183"/>
  <c r="P689" i="1183"/>
  <c r="O689" i="1183"/>
  <c r="J689" i="1183"/>
  <c r="AT689" i="1183" s="1"/>
  <c r="N689" i="1183"/>
  <c r="Y689" i="1183"/>
  <c r="AR688" i="1183"/>
  <c r="AJ689" i="1183"/>
  <c r="L689" i="1183"/>
  <c r="AS862" i="1173"/>
  <c r="Y863" i="1173"/>
  <c r="AR862" i="1173"/>
  <c r="AX862" i="1173"/>
  <c r="AJ863" i="1173"/>
  <c r="P863" i="1173"/>
  <c r="O863" i="1173"/>
  <c r="Q863" i="1173" s="1"/>
  <c r="N863" i="1173"/>
  <c r="L863" i="1173"/>
  <c r="K863" i="1173"/>
  <c r="I863" i="1173" s="1"/>
  <c r="J863" i="1173"/>
  <c r="AU862" i="1173"/>
  <c r="AT862" i="1173"/>
  <c r="AV862" i="1173"/>
  <c r="AW862" i="1173"/>
  <c r="I689" i="1183" l="1"/>
  <c r="AS689" i="1183" s="1"/>
  <c r="AU689" i="1183"/>
  <c r="Q689" i="1183"/>
  <c r="AX689" i="1183" s="1"/>
  <c r="AV689" i="1183"/>
  <c r="AW689" i="1183"/>
  <c r="P690" i="1183"/>
  <c r="K690" i="1183"/>
  <c r="AR689" i="1183"/>
  <c r="AJ690" i="1183"/>
  <c r="O690" i="1183"/>
  <c r="J690" i="1183"/>
  <c r="AT690" i="1183" s="1"/>
  <c r="N690" i="1183"/>
  <c r="L690" i="1183"/>
  <c r="Y690" i="1183"/>
  <c r="AT863" i="1173"/>
  <c r="AX863" i="1173"/>
  <c r="Y864" i="1173"/>
  <c r="AR863" i="1173"/>
  <c r="AS863" i="1173"/>
  <c r="AW863" i="1173"/>
  <c r="AJ864" i="1173"/>
  <c r="J864" i="1173"/>
  <c r="L864" i="1173"/>
  <c r="P864" i="1173"/>
  <c r="O864" i="1173"/>
  <c r="Q864" i="1173" s="1"/>
  <c r="N864" i="1173"/>
  <c r="K864" i="1173"/>
  <c r="I864" i="1173" s="1"/>
  <c r="AU863" i="1173"/>
  <c r="AV863" i="1173"/>
  <c r="AW690" i="1183" l="1"/>
  <c r="AV690" i="1183"/>
  <c r="Q690" i="1183"/>
  <c r="AX690" i="1183" s="1"/>
  <c r="I690" i="1183"/>
  <c r="AS690" i="1183" s="1"/>
  <c r="AU690" i="1183"/>
  <c r="J691" i="1183"/>
  <c r="N691" i="1183"/>
  <c r="AR690" i="1183"/>
  <c r="L691" i="1183"/>
  <c r="P691" i="1183"/>
  <c r="K691" i="1183"/>
  <c r="Y691" i="1183"/>
  <c r="AJ691" i="1183"/>
  <c r="O691" i="1183"/>
  <c r="AS864" i="1173"/>
  <c r="Y865" i="1173"/>
  <c r="AR864" i="1173"/>
  <c r="AX864" i="1173"/>
  <c r="AV864" i="1173"/>
  <c r="AT864" i="1173"/>
  <c r="AJ865" i="1173"/>
  <c r="P865" i="1173"/>
  <c r="O865" i="1173"/>
  <c r="Q865" i="1173" s="1"/>
  <c r="N865" i="1173"/>
  <c r="L865" i="1173"/>
  <c r="K865" i="1173"/>
  <c r="I865" i="1173" s="1"/>
  <c r="J865" i="1173"/>
  <c r="AW864" i="1173"/>
  <c r="AU864" i="1173"/>
  <c r="AU691" i="1183" l="1"/>
  <c r="I691" i="1183"/>
  <c r="AS691" i="1183" s="1"/>
  <c r="AJ692" i="1183"/>
  <c r="P692" i="1183"/>
  <c r="J692" i="1183"/>
  <c r="O692" i="1183"/>
  <c r="Y692" i="1183"/>
  <c r="N692" i="1183"/>
  <c r="AR691" i="1183"/>
  <c r="L692" i="1183"/>
  <c r="K692" i="1183"/>
  <c r="AX691" i="1183"/>
  <c r="AT691" i="1183"/>
  <c r="AW691" i="1183"/>
  <c r="AV691" i="1183"/>
  <c r="Q691" i="1183"/>
  <c r="AT865" i="1173"/>
  <c r="Y866" i="1173"/>
  <c r="AR865" i="1173"/>
  <c r="AS865" i="1173"/>
  <c r="AX865" i="1173"/>
  <c r="AJ866" i="1173"/>
  <c r="J866" i="1173"/>
  <c r="P866" i="1173"/>
  <c r="O866" i="1173"/>
  <c r="Q866" i="1173" s="1"/>
  <c r="N866" i="1173"/>
  <c r="L866" i="1173"/>
  <c r="K866" i="1173"/>
  <c r="I866" i="1173" s="1"/>
  <c r="AU865" i="1173"/>
  <c r="AV865" i="1173"/>
  <c r="AW865" i="1173"/>
  <c r="AT692" i="1183" l="1"/>
  <c r="L693" i="1183"/>
  <c r="P693" i="1183"/>
  <c r="K693" i="1183"/>
  <c r="Y693" i="1183"/>
  <c r="AR692" i="1183"/>
  <c r="O693" i="1183"/>
  <c r="J693" i="1183"/>
  <c r="AT693" i="1183" s="1"/>
  <c r="AJ693" i="1183"/>
  <c r="N693" i="1183"/>
  <c r="I692" i="1183"/>
  <c r="AS692" i="1183" s="1"/>
  <c r="AU692" i="1183"/>
  <c r="AV692" i="1183"/>
  <c r="Q692" i="1183"/>
  <c r="AX692" i="1183" s="1"/>
  <c r="AW692" i="1183"/>
  <c r="AX866" i="1173"/>
  <c r="AS866" i="1173"/>
  <c r="Y867" i="1173"/>
  <c r="AR866" i="1173"/>
  <c r="AW866" i="1173"/>
  <c r="AV866" i="1173"/>
  <c r="AJ867" i="1173"/>
  <c r="P867" i="1173"/>
  <c r="N867" i="1173"/>
  <c r="O867" i="1173"/>
  <c r="Q867" i="1173" s="1"/>
  <c r="L867" i="1173"/>
  <c r="K867" i="1173"/>
  <c r="I867" i="1173" s="1"/>
  <c r="J867" i="1173"/>
  <c r="AT866" i="1173"/>
  <c r="AU866" i="1173"/>
  <c r="J694" i="1183" l="1"/>
  <c r="O694" i="1183"/>
  <c r="Y694" i="1183"/>
  <c r="L694" i="1183"/>
  <c r="N694" i="1183"/>
  <c r="K694" i="1183"/>
  <c r="P694" i="1183"/>
  <c r="AR693" i="1183"/>
  <c r="AJ694" i="1183"/>
  <c r="I693" i="1183"/>
  <c r="AS693" i="1183" s="1"/>
  <c r="AU693" i="1183"/>
  <c r="Q693" i="1183"/>
  <c r="AX693" i="1183" s="1"/>
  <c r="AV693" i="1183"/>
  <c r="AW693" i="1183"/>
  <c r="AT867" i="1173"/>
  <c r="Y868" i="1173"/>
  <c r="AR867" i="1173"/>
  <c r="AS867" i="1173"/>
  <c r="AX867" i="1173"/>
  <c r="AW867" i="1173"/>
  <c r="AU867" i="1173"/>
  <c r="AJ868" i="1173"/>
  <c r="N868" i="1173"/>
  <c r="O868" i="1173"/>
  <c r="Q868" i="1173" s="1"/>
  <c r="L868" i="1173"/>
  <c r="K868" i="1173"/>
  <c r="I868" i="1173" s="1"/>
  <c r="J868" i="1173"/>
  <c r="P868" i="1173"/>
  <c r="AV867" i="1173"/>
  <c r="I694" i="1183" l="1"/>
  <c r="AS694" i="1183" s="1"/>
  <c r="AU694" i="1183"/>
  <c r="O695" i="1183"/>
  <c r="J695" i="1183"/>
  <c r="K695" i="1183"/>
  <c r="N695" i="1183"/>
  <c r="L695" i="1183"/>
  <c r="P695" i="1183"/>
  <c r="AJ695" i="1183"/>
  <c r="AR694" i="1183"/>
  <c r="Y695" i="1183"/>
  <c r="AX694" i="1183"/>
  <c r="Q694" i="1183"/>
  <c r="AW694" i="1183"/>
  <c r="AV694" i="1183"/>
  <c r="AT694" i="1183"/>
  <c r="AX868" i="1173"/>
  <c r="Y869" i="1173"/>
  <c r="AR868" i="1173"/>
  <c r="AT868" i="1173"/>
  <c r="AS868" i="1173"/>
  <c r="AJ869" i="1173"/>
  <c r="P869" i="1173"/>
  <c r="O869" i="1173"/>
  <c r="Q869" i="1173" s="1"/>
  <c r="N869" i="1173"/>
  <c r="L869" i="1173"/>
  <c r="K869" i="1173"/>
  <c r="I869" i="1173" s="1"/>
  <c r="J869" i="1173"/>
  <c r="AW868" i="1173"/>
  <c r="AU868" i="1173"/>
  <c r="AV868" i="1173"/>
  <c r="AJ696" i="1183" l="1"/>
  <c r="P696" i="1183"/>
  <c r="N696" i="1183"/>
  <c r="O696" i="1183"/>
  <c r="K696" i="1183"/>
  <c r="J696" i="1183"/>
  <c r="AT696" i="1183" s="1"/>
  <c r="AR695" i="1183"/>
  <c r="L696" i="1183"/>
  <c r="Y696" i="1183"/>
  <c r="I695" i="1183"/>
  <c r="AS695" i="1183" s="1"/>
  <c r="AU695" i="1183"/>
  <c r="AT695" i="1183"/>
  <c r="Q695" i="1183"/>
  <c r="AX695" i="1183" s="1"/>
  <c r="AW695" i="1183"/>
  <c r="AV695" i="1183"/>
  <c r="Y870" i="1173"/>
  <c r="AR869" i="1173"/>
  <c r="AT869" i="1173"/>
  <c r="AS869" i="1173"/>
  <c r="AX869" i="1173"/>
  <c r="AV869" i="1173"/>
  <c r="AW869" i="1173"/>
  <c r="AU869" i="1173"/>
  <c r="AJ870" i="1173"/>
  <c r="J870" i="1173"/>
  <c r="K870" i="1173"/>
  <c r="I870" i="1173" s="1"/>
  <c r="L870" i="1173"/>
  <c r="O870" i="1173"/>
  <c r="Q870" i="1173" s="1"/>
  <c r="P870" i="1173"/>
  <c r="N870" i="1173"/>
  <c r="P697" i="1183" l="1"/>
  <c r="L697" i="1183"/>
  <c r="K697" i="1183"/>
  <c r="O697" i="1183"/>
  <c r="J697" i="1183"/>
  <c r="AT697" i="1183" s="1"/>
  <c r="AR696" i="1183"/>
  <c r="AJ697" i="1183"/>
  <c r="N697" i="1183"/>
  <c r="Y697" i="1183"/>
  <c r="AW696" i="1183"/>
  <c r="AV696" i="1183"/>
  <c r="Q696" i="1183"/>
  <c r="AX696" i="1183" s="1"/>
  <c r="I696" i="1183"/>
  <c r="AS696" i="1183" s="1"/>
  <c r="AU696" i="1183"/>
  <c r="AS870" i="1173"/>
  <c r="Y871" i="1173"/>
  <c r="AR870" i="1173"/>
  <c r="AX870" i="1173"/>
  <c r="AT870" i="1173"/>
  <c r="AJ871" i="1173"/>
  <c r="J871" i="1173"/>
  <c r="P871" i="1173"/>
  <c r="O871" i="1173"/>
  <c r="Q871" i="1173" s="1"/>
  <c r="N871" i="1173"/>
  <c r="L871" i="1173"/>
  <c r="K871" i="1173"/>
  <c r="I871" i="1173" s="1"/>
  <c r="AW870" i="1173"/>
  <c r="AV870" i="1173"/>
  <c r="AU870" i="1173"/>
  <c r="AW697" i="1183" l="1"/>
  <c r="AV697" i="1183"/>
  <c r="Q697" i="1183"/>
  <c r="AX697" i="1183" s="1"/>
  <c r="I697" i="1183"/>
  <c r="AS697" i="1183" s="1"/>
  <c r="AU697" i="1183"/>
  <c r="AJ698" i="1183"/>
  <c r="K698" i="1183"/>
  <c r="AR697" i="1183"/>
  <c r="O698" i="1183"/>
  <c r="J698" i="1183"/>
  <c r="AT698" i="1183" s="1"/>
  <c r="P698" i="1183"/>
  <c r="Y698" i="1183"/>
  <c r="L698" i="1183"/>
  <c r="N698" i="1183"/>
  <c r="Y872" i="1173"/>
  <c r="AR871" i="1173"/>
  <c r="AS871" i="1173"/>
  <c r="AX871" i="1173"/>
  <c r="AJ872" i="1173"/>
  <c r="J872" i="1173"/>
  <c r="P872" i="1173"/>
  <c r="O872" i="1173"/>
  <c r="Q872" i="1173" s="1"/>
  <c r="AX872" i="1173" s="1"/>
  <c r="N872" i="1173"/>
  <c r="L872" i="1173"/>
  <c r="K872" i="1173"/>
  <c r="I872" i="1173" s="1"/>
  <c r="AU871" i="1173"/>
  <c r="AT871" i="1173"/>
  <c r="AW871" i="1173"/>
  <c r="AV871" i="1173"/>
  <c r="AW698" i="1183" l="1"/>
  <c r="Q698" i="1183"/>
  <c r="AV698" i="1183"/>
  <c r="AX698" i="1183"/>
  <c r="O699" i="1183"/>
  <c r="J699" i="1183"/>
  <c r="N699" i="1183"/>
  <c r="AR698" i="1183"/>
  <c r="AJ699" i="1183"/>
  <c r="Y699" i="1183"/>
  <c r="K699" i="1183"/>
  <c r="L699" i="1183"/>
  <c r="P699" i="1183"/>
  <c r="I698" i="1183"/>
  <c r="AS698" i="1183" s="1"/>
  <c r="AU698" i="1183"/>
  <c r="AS872" i="1173"/>
  <c r="Y873" i="1173"/>
  <c r="AR872" i="1173"/>
  <c r="AW872" i="1173"/>
  <c r="AV872" i="1173"/>
  <c r="AJ873" i="1173"/>
  <c r="P873" i="1173"/>
  <c r="K873" i="1173"/>
  <c r="I873" i="1173" s="1"/>
  <c r="O873" i="1173"/>
  <c r="Q873" i="1173" s="1"/>
  <c r="AX873" i="1173" s="1"/>
  <c r="N873" i="1173"/>
  <c r="L873" i="1173"/>
  <c r="J873" i="1173"/>
  <c r="AT872" i="1173"/>
  <c r="AU872" i="1173"/>
  <c r="L700" i="1183" l="1"/>
  <c r="AR699" i="1183"/>
  <c r="AJ700" i="1183"/>
  <c r="N700" i="1183"/>
  <c r="J700" i="1183"/>
  <c r="K700" i="1183"/>
  <c r="O700" i="1183"/>
  <c r="P700" i="1183"/>
  <c r="Y700" i="1183"/>
  <c r="AW699" i="1183"/>
  <c r="AV699" i="1183"/>
  <c r="Q699" i="1183"/>
  <c r="AX699" i="1183" s="1"/>
  <c r="AU699" i="1183"/>
  <c r="I699" i="1183"/>
  <c r="AS699" i="1183" s="1"/>
  <c r="AT699" i="1183"/>
  <c r="Y874" i="1173"/>
  <c r="AR873" i="1173"/>
  <c r="AT873" i="1173"/>
  <c r="AS873" i="1173"/>
  <c r="AW873" i="1173"/>
  <c r="AJ874" i="1173"/>
  <c r="J874" i="1173"/>
  <c r="P874" i="1173"/>
  <c r="O874" i="1173"/>
  <c r="Q874" i="1173" s="1"/>
  <c r="N874" i="1173"/>
  <c r="L874" i="1173"/>
  <c r="K874" i="1173"/>
  <c r="I874" i="1173" s="1"/>
  <c r="AV873" i="1173"/>
  <c r="AU873" i="1173"/>
  <c r="AJ701" i="1183" l="1"/>
  <c r="N701" i="1183"/>
  <c r="AR700" i="1183"/>
  <c r="K701" i="1183"/>
  <c r="L701" i="1183"/>
  <c r="Y701" i="1183"/>
  <c r="O701" i="1183"/>
  <c r="P701" i="1183"/>
  <c r="J701" i="1183"/>
  <c r="AT701" i="1183" s="1"/>
  <c r="I700" i="1183"/>
  <c r="AS700" i="1183" s="1"/>
  <c r="AU700" i="1183"/>
  <c r="Q700" i="1183"/>
  <c r="AX700" i="1183" s="1"/>
  <c r="AV700" i="1183"/>
  <c r="AW700" i="1183"/>
  <c r="AT700" i="1183"/>
  <c r="AS874" i="1173"/>
  <c r="Y875" i="1173"/>
  <c r="AR874" i="1173"/>
  <c r="AX874" i="1173"/>
  <c r="AW874" i="1173"/>
  <c r="AJ875" i="1173"/>
  <c r="P875" i="1173"/>
  <c r="O875" i="1173"/>
  <c r="Q875" i="1173" s="1"/>
  <c r="N875" i="1173"/>
  <c r="L875" i="1173"/>
  <c r="K875" i="1173"/>
  <c r="I875" i="1173" s="1"/>
  <c r="J875" i="1173"/>
  <c r="AT875" i="1173" s="1"/>
  <c r="AV874" i="1173"/>
  <c r="AU874" i="1173"/>
  <c r="AT874" i="1173"/>
  <c r="O702" i="1183" l="1"/>
  <c r="J702" i="1183"/>
  <c r="N702" i="1183"/>
  <c r="K702" i="1183"/>
  <c r="Y702" i="1183"/>
  <c r="AR701" i="1183"/>
  <c r="AJ702" i="1183"/>
  <c r="L702" i="1183"/>
  <c r="P702" i="1183"/>
  <c r="I701" i="1183"/>
  <c r="AS701" i="1183" s="1"/>
  <c r="AU701" i="1183"/>
  <c r="AW701" i="1183"/>
  <c r="Q701" i="1183"/>
  <c r="AX701" i="1183" s="1"/>
  <c r="AV701" i="1183"/>
  <c r="Y876" i="1173"/>
  <c r="AR875" i="1173"/>
  <c r="AS875" i="1173"/>
  <c r="AX875" i="1173"/>
  <c r="AW875" i="1173"/>
  <c r="AV875" i="1173"/>
  <c r="AU875" i="1173"/>
  <c r="AJ876" i="1173"/>
  <c r="J876" i="1173"/>
  <c r="L876" i="1173"/>
  <c r="P876" i="1173"/>
  <c r="N876" i="1173"/>
  <c r="K876" i="1173"/>
  <c r="I876" i="1173" s="1"/>
  <c r="O876" i="1173"/>
  <c r="Q876" i="1173" s="1"/>
  <c r="AU702" i="1183" l="1"/>
  <c r="I702" i="1183"/>
  <c r="AS702" i="1183" s="1"/>
  <c r="AT702" i="1183"/>
  <c r="P703" i="1183"/>
  <c r="O703" i="1183"/>
  <c r="Y703" i="1183"/>
  <c r="L703" i="1183"/>
  <c r="AJ703" i="1183"/>
  <c r="N703" i="1183"/>
  <c r="J703" i="1183"/>
  <c r="AT703" i="1183" s="1"/>
  <c r="K703" i="1183"/>
  <c r="AR702" i="1183"/>
  <c r="Q702" i="1183"/>
  <c r="AX702" i="1183" s="1"/>
  <c r="AW702" i="1183"/>
  <c r="AV702" i="1183"/>
  <c r="AS876" i="1173"/>
  <c r="Y877" i="1173"/>
  <c r="AR876" i="1173"/>
  <c r="AX876" i="1173"/>
  <c r="AT876" i="1173"/>
  <c r="AV876" i="1173"/>
  <c r="AJ877" i="1173"/>
  <c r="O877" i="1173"/>
  <c r="Q877" i="1173" s="1"/>
  <c r="L877" i="1173"/>
  <c r="K877" i="1173"/>
  <c r="I877" i="1173" s="1"/>
  <c r="P877" i="1173"/>
  <c r="N877" i="1173"/>
  <c r="J877" i="1173"/>
  <c r="AU876" i="1173"/>
  <c r="AW876" i="1173"/>
  <c r="L704" i="1183" l="1"/>
  <c r="AR703" i="1183"/>
  <c r="O704" i="1183"/>
  <c r="J704" i="1183"/>
  <c r="Y704" i="1183"/>
  <c r="N704" i="1183"/>
  <c r="K704" i="1183"/>
  <c r="P704" i="1183"/>
  <c r="AJ704" i="1183"/>
  <c r="AX703" i="1183"/>
  <c r="I703" i="1183"/>
  <c r="AS703" i="1183" s="1"/>
  <c r="AU703" i="1183"/>
  <c r="AV703" i="1183"/>
  <c r="AW703" i="1183"/>
  <c r="Q703" i="1183"/>
  <c r="AT877" i="1173"/>
  <c r="Y878" i="1173"/>
  <c r="AR877" i="1173"/>
  <c r="AW877" i="1173"/>
  <c r="AS877" i="1173"/>
  <c r="AU877" i="1173"/>
  <c r="AX877" i="1173"/>
  <c r="AJ878" i="1173"/>
  <c r="P878" i="1173"/>
  <c r="O878" i="1173"/>
  <c r="Q878" i="1173" s="1"/>
  <c r="L878" i="1173"/>
  <c r="K878" i="1173"/>
  <c r="I878" i="1173" s="1"/>
  <c r="J878" i="1173"/>
  <c r="N878" i="1173"/>
  <c r="AV877" i="1173"/>
  <c r="I704" i="1183" l="1"/>
  <c r="AS704" i="1183" s="1"/>
  <c r="AU704" i="1183"/>
  <c r="L705" i="1183"/>
  <c r="P705" i="1183"/>
  <c r="O705" i="1183"/>
  <c r="AJ705" i="1183"/>
  <c r="K705" i="1183"/>
  <c r="Y705" i="1183"/>
  <c r="N705" i="1183"/>
  <c r="J705" i="1183"/>
  <c r="AT705" i="1183" s="1"/>
  <c r="AR704" i="1183"/>
  <c r="AV704" i="1183"/>
  <c r="AW704" i="1183"/>
  <c r="Q704" i="1183"/>
  <c r="AX704" i="1183"/>
  <c r="AT704" i="1183"/>
  <c r="Y879" i="1173"/>
  <c r="AR878" i="1173"/>
  <c r="AT878" i="1173"/>
  <c r="AS878" i="1173"/>
  <c r="AX878" i="1173"/>
  <c r="AV878" i="1173"/>
  <c r="AW878" i="1173"/>
  <c r="AJ879" i="1173"/>
  <c r="N879" i="1173"/>
  <c r="L879" i="1173"/>
  <c r="J879" i="1173"/>
  <c r="P879" i="1173"/>
  <c r="O879" i="1173"/>
  <c r="Q879" i="1173" s="1"/>
  <c r="K879" i="1173"/>
  <c r="I879" i="1173" s="1"/>
  <c r="AU878" i="1173"/>
  <c r="P706" i="1183" l="1"/>
  <c r="O706" i="1183"/>
  <c r="K706" i="1183"/>
  <c r="AR705" i="1183"/>
  <c r="AJ706" i="1183"/>
  <c r="N706" i="1183"/>
  <c r="L706" i="1183"/>
  <c r="J706" i="1183"/>
  <c r="AT706" i="1183" s="1"/>
  <c r="Y706" i="1183"/>
  <c r="Q705" i="1183"/>
  <c r="AX705" i="1183" s="1"/>
  <c r="AW705" i="1183"/>
  <c r="AV705" i="1183"/>
  <c r="AU705" i="1183"/>
  <c r="I705" i="1183"/>
  <c r="AS705" i="1183" s="1"/>
  <c r="AS879" i="1173"/>
  <c r="Y880" i="1173"/>
  <c r="AR879" i="1173"/>
  <c r="AV879" i="1173"/>
  <c r="AX879" i="1173"/>
  <c r="AW879" i="1173"/>
  <c r="AJ880" i="1173"/>
  <c r="K880" i="1173"/>
  <c r="I880" i="1173" s="1"/>
  <c r="L880" i="1173"/>
  <c r="P880" i="1173"/>
  <c r="O880" i="1173"/>
  <c r="Q880" i="1173" s="1"/>
  <c r="N880" i="1173"/>
  <c r="J880" i="1173"/>
  <c r="AT879" i="1173"/>
  <c r="AU879" i="1173"/>
  <c r="AU706" i="1183" l="1"/>
  <c r="I706" i="1183"/>
  <c r="AS706" i="1183" s="1"/>
  <c r="L707" i="1183"/>
  <c r="AJ707" i="1183"/>
  <c r="J707" i="1183"/>
  <c r="P707" i="1183"/>
  <c r="AR706" i="1183"/>
  <c r="N707" i="1183"/>
  <c r="K707" i="1183"/>
  <c r="O707" i="1183"/>
  <c r="Y707" i="1183"/>
  <c r="Q706" i="1183"/>
  <c r="AX706" i="1183" s="1"/>
  <c r="AW706" i="1183"/>
  <c r="AV706" i="1183"/>
  <c r="AS880" i="1173"/>
  <c r="Y881" i="1173"/>
  <c r="AR880" i="1173"/>
  <c r="AX880" i="1173"/>
  <c r="AU880" i="1173"/>
  <c r="AJ881" i="1173"/>
  <c r="O881" i="1173"/>
  <c r="Q881" i="1173" s="1"/>
  <c r="L881" i="1173"/>
  <c r="K881" i="1173"/>
  <c r="I881" i="1173" s="1"/>
  <c r="J881" i="1173"/>
  <c r="P881" i="1173"/>
  <c r="N881" i="1173"/>
  <c r="AT880" i="1173"/>
  <c r="AW880" i="1173"/>
  <c r="AV880" i="1173"/>
  <c r="Q707" i="1183" l="1"/>
  <c r="AV707" i="1183"/>
  <c r="AW707" i="1183"/>
  <c r="AT707" i="1183"/>
  <c r="L708" i="1183"/>
  <c r="K708" i="1183"/>
  <c r="N708" i="1183"/>
  <c r="AR707" i="1183"/>
  <c r="O708" i="1183"/>
  <c r="J708" i="1183"/>
  <c r="AT708" i="1183" s="1"/>
  <c r="P708" i="1183"/>
  <c r="AJ708" i="1183"/>
  <c r="Y708" i="1183"/>
  <c r="I707" i="1183"/>
  <c r="AS707" i="1183" s="1"/>
  <c r="AU707" i="1183"/>
  <c r="AX707" i="1183"/>
  <c r="Y882" i="1173"/>
  <c r="AR881" i="1173"/>
  <c r="AX881" i="1173"/>
  <c r="AS881" i="1173"/>
  <c r="AT881" i="1173"/>
  <c r="AU881" i="1173"/>
  <c r="AJ882" i="1173"/>
  <c r="L882" i="1173"/>
  <c r="K882" i="1173"/>
  <c r="I882" i="1173" s="1"/>
  <c r="J882" i="1173"/>
  <c r="O882" i="1173"/>
  <c r="Q882" i="1173" s="1"/>
  <c r="P882" i="1173"/>
  <c r="N882" i="1173"/>
  <c r="AW881" i="1173"/>
  <c r="AV881" i="1173"/>
  <c r="Q708" i="1183" l="1"/>
  <c r="AX708" i="1183" s="1"/>
  <c r="AV708" i="1183"/>
  <c r="AW708" i="1183"/>
  <c r="I708" i="1183"/>
  <c r="AS708" i="1183" s="1"/>
  <c r="AU708" i="1183"/>
  <c r="N709" i="1183"/>
  <c r="L709" i="1183"/>
  <c r="AJ709" i="1183"/>
  <c r="O709" i="1183"/>
  <c r="P709" i="1183"/>
  <c r="AR708" i="1183"/>
  <c r="J709" i="1183"/>
  <c r="AT709" i="1183" s="1"/>
  <c r="K709" i="1183"/>
  <c r="Y709" i="1183"/>
  <c r="AT882" i="1173"/>
  <c r="AX882" i="1173"/>
  <c r="Y883" i="1173"/>
  <c r="AR882" i="1173"/>
  <c r="AS882" i="1173"/>
  <c r="AV882" i="1173"/>
  <c r="AJ883" i="1173"/>
  <c r="O883" i="1173"/>
  <c r="Q883" i="1173" s="1"/>
  <c r="N883" i="1173"/>
  <c r="L883" i="1173"/>
  <c r="K883" i="1173"/>
  <c r="I883" i="1173" s="1"/>
  <c r="J883" i="1173"/>
  <c r="P883" i="1173"/>
  <c r="AW882" i="1173"/>
  <c r="AU882" i="1173"/>
  <c r="AR709" i="1183" l="1"/>
  <c r="AJ710" i="1183"/>
  <c r="N710" i="1183"/>
  <c r="O710" i="1183"/>
  <c r="J710" i="1183"/>
  <c r="P710" i="1183"/>
  <c r="K710" i="1183"/>
  <c r="L710" i="1183"/>
  <c r="Y710" i="1183"/>
  <c r="AW709" i="1183"/>
  <c r="AV709" i="1183"/>
  <c r="Q709" i="1183"/>
  <c r="AX709" i="1183" s="1"/>
  <c r="AU709" i="1183"/>
  <c r="I709" i="1183"/>
  <c r="AS709" i="1183" s="1"/>
  <c r="AX883" i="1173"/>
  <c r="Y884" i="1173"/>
  <c r="AR883" i="1173"/>
  <c r="AT883" i="1173"/>
  <c r="AS883" i="1173"/>
  <c r="AJ884" i="1173"/>
  <c r="P884" i="1173"/>
  <c r="O884" i="1173"/>
  <c r="Q884" i="1173" s="1"/>
  <c r="N884" i="1173"/>
  <c r="L884" i="1173"/>
  <c r="K884" i="1173"/>
  <c r="I884" i="1173" s="1"/>
  <c r="J884" i="1173"/>
  <c r="AU883" i="1173"/>
  <c r="AW883" i="1173"/>
  <c r="AV883" i="1173"/>
  <c r="I710" i="1183" l="1"/>
  <c r="AS710" i="1183" s="1"/>
  <c r="AU710" i="1183"/>
  <c r="AT710" i="1183"/>
  <c r="AJ711" i="1183"/>
  <c r="O711" i="1183"/>
  <c r="N711" i="1183"/>
  <c r="L711" i="1183"/>
  <c r="K711" i="1183"/>
  <c r="P711" i="1183"/>
  <c r="AR710" i="1183"/>
  <c r="J711" i="1183"/>
  <c r="AT711" i="1183" s="1"/>
  <c r="Y711" i="1183"/>
  <c r="AW710" i="1183"/>
  <c r="AV710" i="1183"/>
  <c r="Q710" i="1183"/>
  <c r="AX710" i="1183" s="1"/>
  <c r="AT884" i="1173"/>
  <c r="Y885" i="1173"/>
  <c r="AR884" i="1173"/>
  <c r="AX884" i="1173"/>
  <c r="AS884" i="1173"/>
  <c r="AV884" i="1173"/>
  <c r="AW884" i="1173"/>
  <c r="AJ885" i="1173"/>
  <c r="P885" i="1173"/>
  <c r="O885" i="1173"/>
  <c r="Q885" i="1173" s="1"/>
  <c r="N885" i="1173"/>
  <c r="L885" i="1173"/>
  <c r="J885" i="1173"/>
  <c r="K885" i="1173"/>
  <c r="I885" i="1173" s="1"/>
  <c r="AU884" i="1173"/>
  <c r="AJ712" i="1183" l="1"/>
  <c r="K712" i="1183"/>
  <c r="L712" i="1183"/>
  <c r="O712" i="1183"/>
  <c r="N712" i="1183"/>
  <c r="AR711" i="1183"/>
  <c r="P712" i="1183"/>
  <c r="J712" i="1183"/>
  <c r="AT712" i="1183" s="1"/>
  <c r="Y712" i="1183"/>
  <c r="I711" i="1183"/>
  <c r="AS711" i="1183" s="1"/>
  <c r="AU711" i="1183"/>
  <c r="AW711" i="1183"/>
  <c r="Q711" i="1183"/>
  <c r="AV711" i="1183"/>
  <c r="AX711" i="1183"/>
  <c r="AS885" i="1173"/>
  <c r="Y886" i="1173"/>
  <c r="AR885" i="1173"/>
  <c r="AX885" i="1173"/>
  <c r="AT885" i="1173"/>
  <c r="AW885" i="1173"/>
  <c r="AU885" i="1173"/>
  <c r="AJ886" i="1173"/>
  <c r="J886" i="1173"/>
  <c r="P886" i="1173"/>
  <c r="O886" i="1173"/>
  <c r="Q886" i="1173" s="1"/>
  <c r="N886" i="1173"/>
  <c r="K886" i="1173"/>
  <c r="I886" i="1173" s="1"/>
  <c r="L886" i="1173"/>
  <c r="AV885" i="1173"/>
  <c r="Q712" i="1183" l="1"/>
  <c r="AX712" i="1183" s="1"/>
  <c r="AW712" i="1183"/>
  <c r="AV712" i="1183"/>
  <c r="O713" i="1183"/>
  <c r="AJ713" i="1183"/>
  <c r="P713" i="1183"/>
  <c r="N713" i="1183"/>
  <c r="K713" i="1183"/>
  <c r="J713" i="1183"/>
  <c r="AT713" i="1183" s="1"/>
  <c r="L713" i="1183"/>
  <c r="AR712" i="1183"/>
  <c r="Y713" i="1183"/>
  <c r="I712" i="1183"/>
  <c r="AS712" i="1183" s="1"/>
  <c r="AU712" i="1183"/>
  <c r="AS886" i="1173"/>
  <c r="Y887" i="1173"/>
  <c r="AR886" i="1173"/>
  <c r="AX886" i="1173"/>
  <c r="AV886" i="1173"/>
  <c r="AJ887" i="1173"/>
  <c r="L887" i="1173"/>
  <c r="K887" i="1173"/>
  <c r="I887" i="1173" s="1"/>
  <c r="P887" i="1173"/>
  <c r="O887" i="1173"/>
  <c r="Q887" i="1173" s="1"/>
  <c r="N887" i="1173"/>
  <c r="J887" i="1173"/>
  <c r="AU886" i="1173"/>
  <c r="AT886" i="1173"/>
  <c r="AW886" i="1173"/>
  <c r="P714" i="1183" l="1"/>
  <c r="O714" i="1183"/>
  <c r="Y714" i="1183"/>
  <c r="N714" i="1183"/>
  <c r="J714" i="1183"/>
  <c r="AR713" i="1183"/>
  <c r="L714" i="1183"/>
  <c r="AJ714" i="1183"/>
  <c r="K714" i="1183"/>
  <c r="AV713" i="1183"/>
  <c r="AW713" i="1183"/>
  <c r="Q713" i="1183"/>
  <c r="AX713" i="1183" s="1"/>
  <c r="I713" i="1183"/>
  <c r="AS713" i="1183" s="1"/>
  <c r="AU713" i="1183"/>
  <c r="Y888" i="1173"/>
  <c r="AR887" i="1173"/>
  <c r="AS887" i="1173"/>
  <c r="AX887" i="1173"/>
  <c r="AU887" i="1173"/>
  <c r="AT887" i="1173"/>
  <c r="AW887" i="1173"/>
  <c r="AJ888" i="1173"/>
  <c r="N888" i="1173"/>
  <c r="L888" i="1173"/>
  <c r="K888" i="1173"/>
  <c r="I888" i="1173" s="1"/>
  <c r="J888" i="1173"/>
  <c r="P888" i="1173"/>
  <c r="O888" i="1173"/>
  <c r="Q888" i="1173" s="1"/>
  <c r="AV887" i="1173"/>
  <c r="AU714" i="1183" l="1"/>
  <c r="I714" i="1183"/>
  <c r="AS714" i="1183" s="1"/>
  <c r="AR714" i="1183"/>
  <c r="N715" i="1183"/>
  <c r="AJ715" i="1183"/>
  <c r="L715" i="1183"/>
  <c r="P715" i="1183"/>
  <c r="J715" i="1183"/>
  <c r="Y715" i="1183"/>
  <c r="O715" i="1183"/>
  <c r="K715" i="1183"/>
  <c r="AV714" i="1183"/>
  <c r="AW714" i="1183"/>
  <c r="Q714" i="1183"/>
  <c r="AT714" i="1183"/>
  <c r="AX714" i="1183"/>
  <c r="Y889" i="1173"/>
  <c r="AR888" i="1173"/>
  <c r="AT888" i="1173"/>
  <c r="AX888" i="1173"/>
  <c r="AU888" i="1173"/>
  <c r="AW888" i="1173"/>
  <c r="AJ889" i="1173"/>
  <c r="P889" i="1173"/>
  <c r="O889" i="1173"/>
  <c r="Q889" i="1173" s="1"/>
  <c r="N889" i="1173"/>
  <c r="L889" i="1173"/>
  <c r="K889" i="1173"/>
  <c r="I889" i="1173" s="1"/>
  <c r="J889" i="1173"/>
  <c r="AV888" i="1173"/>
  <c r="AS888" i="1173"/>
  <c r="AU715" i="1183" l="1"/>
  <c r="I715" i="1183"/>
  <c r="AS715" i="1183" s="1"/>
  <c r="AV715" i="1183"/>
  <c r="Q715" i="1183"/>
  <c r="AW715" i="1183"/>
  <c r="AT715" i="1183"/>
  <c r="AX715" i="1183"/>
  <c r="AJ716" i="1183"/>
  <c r="Y716" i="1183"/>
  <c r="P716" i="1183"/>
  <c r="AR715" i="1183"/>
  <c r="O716" i="1183"/>
  <c r="K716" i="1183"/>
  <c r="N716" i="1183"/>
  <c r="L716" i="1183"/>
  <c r="J716" i="1183"/>
  <c r="AT716" i="1183" s="1"/>
  <c r="AT889" i="1173"/>
  <c r="Y890" i="1173"/>
  <c r="AR889" i="1173"/>
  <c r="AS889" i="1173"/>
  <c r="AX889" i="1173"/>
  <c r="AW889" i="1173"/>
  <c r="AJ890" i="1173"/>
  <c r="L890" i="1173"/>
  <c r="K890" i="1173"/>
  <c r="I890" i="1173" s="1"/>
  <c r="J890" i="1173"/>
  <c r="P890" i="1173"/>
  <c r="O890" i="1173"/>
  <c r="Q890" i="1173" s="1"/>
  <c r="N890" i="1173"/>
  <c r="AU889" i="1173"/>
  <c r="AV889" i="1173"/>
  <c r="O717" i="1183" l="1"/>
  <c r="AJ717" i="1183"/>
  <c r="P717" i="1183"/>
  <c r="J717" i="1183"/>
  <c r="AR716" i="1183"/>
  <c r="L717" i="1183"/>
  <c r="N717" i="1183"/>
  <c r="K717" i="1183"/>
  <c r="Y717" i="1183"/>
  <c r="AX716" i="1183"/>
  <c r="AW716" i="1183"/>
  <c r="AV716" i="1183"/>
  <c r="Q716" i="1183"/>
  <c r="I716" i="1183"/>
  <c r="AS716" i="1183" s="1"/>
  <c r="AU716" i="1183"/>
  <c r="AT890" i="1173"/>
  <c r="Y891" i="1173"/>
  <c r="AR890" i="1173"/>
  <c r="AS890" i="1173"/>
  <c r="AX890" i="1173"/>
  <c r="AW890" i="1173"/>
  <c r="AV890" i="1173"/>
  <c r="AJ891" i="1173"/>
  <c r="P891" i="1173"/>
  <c r="O891" i="1173"/>
  <c r="Q891" i="1173" s="1"/>
  <c r="N891" i="1173"/>
  <c r="L891" i="1173"/>
  <c r="K891" i="1173"/>
  <c r="I891" i="1173" s="1"/>
  <c r="J891" i="1173"/>
  <c r="AU890" i="1173"/>
  <c r="AT717" i="1183" l="1"/>
  <c r="L718" i="1183"/>
  <c r="J718" i="1183"/>
  <c r="P718" i="1183"/>
  <c r="AJ718" i="1183"/>
  <c r="K718" i="1183"/>
  <c r="O718" i="1183"/>
  <c r="AR717" i="1183"/>
  <c r="N718" i="1183"/>
  <c r="Y718" i="1183"/>
  <c r="AU717" i="1183"/>
  <c r="I717" i="1183"/>
  <c r="AS717" i="1183" s="1"/>
  <c r="AV717" i="1183"/>
  <c r="Q717" i="1183"/>
  <c r="AX717" i="1183" s="1"/>
  <c r="AW717" i="1183"/>
  <c r="AT891" i="1173"/>
  <c r="Y892" i="1173"/>
  <c r="AR891" i="1173"/>
  <c r="AS891" i="1173"/>
  <c r="AX891" i="1173"/>
  <c r="K892" i="1173"/>
  <c r="I892" i="1173" s="1"/>
  <c r="AJ892" i="1173"/>
  <c r="L892" i="1173"/>
  <c r="P892" i="1173"/>
  <c r="N892" i="1173"/>
  <c r="O892" i="1173"/>
  <c r="Q892" i="1173" s="1"/>
  <c r="J892" i="1173"/>
  <c r="AU891" i="1173"/>
  <c r="AW891" i="1173"/>
  <c r="AV891" i="1173"/>
  <c r="AJ719" i="1183" l="1"/>
  <c r="P719" i="1183"/>
  <c r="AR718" i="1183"/>
  <c r="J719" i="1183"/>
  <c r="O719" i="1183"/>
  <c r="K719" i="1183"/>
  <c r="N719" i="1183"/>
  <c r="L719" i="1183"/>
  <c r="Y719" i="1183"/>
  <c r="AV718" i="1183"/>
  <c r="AW718" i="1183"/>
  <c r="Q718" i="1183"/>
  <c r="AX718" i="1183" s="1"/>
  <c r="AT718" i="1183"/>
  <c r="I718" i="1183"/>
  <c r="AS718" i="1183" s="1"/>
  <c r="AU718" i="1183"/>
  <c r="AX892" i="1173"/>
  <c r="AS892" i="1173"/>
  <c r="Y893" i="1173"/>
  <c r="AR892" i="1173"/>
  <c r="AU892" i="1173"/>
  <c r="AJ893" i="1173"/>
  <c r="K893" i="1173"/>
  <c r="I893" i="1173" s="1"/>
  <c r="L893" i="1173"/>
  <c r="J893" i="1173"/>
  <c r="P893" i="1173"/>
  <c r="O893" i="1173"/>
  <c r="Q893" i="1173" s="1"/>
  <c r="N893" i="1173"/>
  <c r="AT892" i="1173"/>
  <c r="AW892" i="1173"/>
  <c r="AV892" i="1173"/>
  <c r="AJ720" i="1183" l="1"/>
  <c r="J720" i="1183"/>
  <c r="AR719" i="1183"/>
  <c r="N720" i="1183"/>
  <c r="P720" i="1183"/>
  <c r="O720" i="1183"/>
  <c r="L720" i="1183"/>
  <c r="K720" i="1183"/>
  <c r="Y720" i="1183"/>
  <c r="AT719" i="1183"/>
  <c r="AU719" i="1183"/>
  <c r="I719" i="1183"/>
  <c r="AS719" i="1183" s="1"/>
  <c r="AW719" i="1183"/>
  <c r="AV719" i="1183"/>
  <c r="Q719" i="1183"/>
  <c r="AX719" i="1183" s="1"/>
  <c r="AT893" i="1173"/>
  <c r="Y894" i="1173"/>
  <c r="AR893" i="1173"/>
  <c r="AX893" i="1173"/>
  <c r="AS893" i="1173"/>
  <c r="AU893" i="1173"/>
  <c r="AJ894" i="1173"/>
  <c r="N894" i="1173"/>
  <c r="J894" i="1173"/>
  <c r="O894" i="1173"/>
  <c r="Q894" i="1173" s="1"/>
  <c r="P894" i="1173"/>
  <c r="L894" i="1173"/>
  <c r="K894" i="1173"/>
  <c r="I894" i="1173" s="1"/>
  <c r="AW893" i="1173"/>
  <c r="AV893" i="1173"/>
  <c r="AU720" i="1183" l="1"/>
  <c r="I720" i="1183"/>
  <c r="AS720" i="1183" s="1"/>
  <c r="O721" i="1183"/>
  <c r="L721" i="1183"/>
  <c r="P721" i="1183"/>
  <c r="N721" i="1183"/>
  <c r="J721" i="1183"/>
  <c r="AT721" i="1183" s="1"/>
  <c r="K721" i="1183"/>
  <c r="AJ721" i="1183"/>
  <c r="AR720" i="1183"/>
  <c r="Y721" i="1183"/>
  <c r="Q720" i="1183"/>
  <c r="AX720" i="1183" s="1"/>
  <c r="AV720" i="1183"/>
  <c r="AW720" i="1183"/>
  <c r="AT720" i="1183"/>
  <c r="AS894" i="1173"/>
  <c r="Y895" i="1173"/>
  <c r="AR894" i="1173"/>
  <c r="AX894" i="1173"/>
  <c r="AT894" i="1173"/>
  <c r="AJ895" i="1173"/>
  <c r="O895" i="1173"/>
  <c r="Q895" i="1173" s="1"/>
  <c r="J895" i="1173"/>
  <c r="N895" i="1173"/>
  <c r="L895" i="1173"/>
  <c r="K895" i="1173"/>
  <c r="I895" i="1173" s="1"/>
  <c r="P895" i="1173"/>
  <c r="AW894" i="1173"/>
  <c r="AV894" i="1173"/>
  <c r="AU894" i="1173"/>
  <c r="O722" i="1183" l="1"/>
  <c r="J722" i="1183"/>
  <c r="L722" i="1183"/>
  <c r="AR721" i="1183"/>
  <c r="K722" i="1183"/>
  <c r="N722" i="1183"/>
  <c r="Y722" i="1183"/>
  <c r="P722" i="1183"/>
  <c r="AJ722" i="1183"/>
  <c r="I721" i="1183"/>
  <c r="AS721" i="1183" s="1"/>
  <c r="AU721" i="1183"/>
  <c r="Q721" i="1183"/>
  <c r="AX721" i="1183" s="1"/>
  <c r="AW721" i="1183"/>
  <c r="AV721" i="1183"/>
  <c r="AX895" i="1173"/>
  <c r="Y896" i="1173"/>
  <c r="AR895" i="1173"/>
  <c r="AS895" i="1173"/>
  <c r="AV895" i="1173"/>
  <c r="AJ896" i="1173"/>
  <c r="L896" i="1173"/>
  <c r="K896" i="1173"/>
  <c r="I896" i="1173" s="1"/>
  <c r="J896" i="1173"/>
  <c r="P896" i="1173"/>
  <c r="O896" i="1173"/>
  <c r="Q896" i="1173" s="1"/>
  <c r="N896" i="1173"/>
  <c r="AW895" i="1173"/>
  <c r="AU895" i="1173"/>
  <c r="AT895" i="1173"/>
  <c r="J723" i="1183" l="1"/>
  <c r="AR722" i="1183"/>
  <c r="AJ723" i="1183"/>
  <c r="K723" i="1183"/>
  <c r="P723" i="1183"/>
  <c r="O723" i="1183"/>
  <c r="L723" i="1183"/>
  <c r="N723" i="1183"/>
  <c r="Y723" i="1183"/>
  <c r="AX722" i="1183"/>
  <c r="AT722" i="1183"/>
  <c r="I722" i="1183"/>
  <c r="AS722" i="1183" s="1"/>
  <c r="AU722" i="1183"/>
  <c r="AV722" i="1183"/>
  <c r="Q722" i="1183"/>
  <c r="AW722" i="1183"/>
  <c r="Y897" i="1173"/>
  <c r="AR896" i="1173"/>
  <c r="AT896" i="1173"/>
  <c r="AS896" i="1173"/>
  <c r="AX896" i="1173"/>
  <c r="AU896" i="1173"/>
  <c r="AJ897" i="1173"/>
  <c r="O897" i="1173"/>
  <c r="Q897" i="1173" s="1"/>
  <c r="N897" i="1173"/>
  <c r="L897" i="1173"/>
  <c r="K897" i="1173"/>
  <c r="I897" i="1173" s="1"/>
  <c r="J897" i="1173"/>
  <c r="P897" i="1173"/>
  <c r="AW896" i="1173"/>
  <c r="AV896" i="1173"/>
  <c r="AU723" i="1183" l="1"/>
  <c r="I723" i="1183"/>
  <c r="AS723" i="1183" s="1"/>
  <c r="N724" i="1183"/>
  <c r="K724" i="1183"/>
  <c r="Y724" i="1183"/>
  <c r="AJ724" i="1183"/>
  <c r="O724" i="1183"/>
  <c r="L724" i="1183"/>
  <c r="P724" i="1183"/>
  <c r="J724" i="1183"/>
  <c r="AT724" i="1183" s="1"/>
  <c r="AR723" i="1183"/>
  <c r="Q723" i="1183"/>
  <c r="AX723" i="1183" s="1"/>
  <c r="AV723" i="1183"/>
  <c r="AW723" i="1183"/>
  <c r="AT723" i="1183"/>
  <c r="AX897" i="1173"/>
  <c r="Y898" i="1173"/>
  <c r="AR897" i="1173"/>
  <c r="AT897" i="1173"/>
  <c r="AS897" i="1173"/>
  <c r="AV897" i="1173"/>
  <c r="AJ898" i="1173"/>
  <c r="K898" i="1173"/>
  <c r="I898" i="1173" s="1"/>
  <c r="L898" i="1173"/>
  <c r="J898" i="1173"/>
  <c r="P898" i="1173"/>
  <c r="N898" i="1173"/>
  <c r="O898" i="1173"/>
  <c r="Q898" i="1173" s="1"/>
  <c r="AW897" i="1173"/>
  <c r="AU897" i="1173"/>
  <c r="J725" i="1183" l="1"/>
  <c r="L725" i="1183"/>
  <c r="K725" i="1183"/>
  <c r="N725" i="1183"/>
  <c r="AR724" i="1183"/>
  <c r="Y725" i="1183"/>
  <c r="P725" i="1183"/>
  <c r="AJ725" i="1183"/>
  <c r="O725" i="1183"/>
  <c r="I724" i="1183"/>
  <c r="AS724" i="1183" s="1"/>
  <c r="AU724" i="1183"/>
  <c r="AV724" i="1183"/>
  <c r="AW724" i="1183"/>
  <c r="Q724" i="1183"/>
  <c r="AX724" i="1183" s="1"/>
  <c r="Y899" i="1173"/>
  <c r="AR898" i="1173"/>
  <c r="AT898" i="1173"/>
  <c r="AX898" i="1173"/>
  <c r="AU898" i="1173"/>
  <c r="AW898" i="1173"/>
  <c r="AJ899" i="1173"/>
  <c r="P899" i="1173"/>
  <c r="L899" i="1173"/>
  <c r="K899" i="1173"/>
  <c r="I899" i="1173" s="1"/>
  <c r="J899" i="1173"/>
  <c r="O899" i="1173"/>
  <c r="Q899" i="1173" s="1"/>
  <c r="N899" i="1173"/>
  <c r="AS898" i="1173"/>
  <c r="AV898" i="1173"/>
  <c r="AW725" i="1183" l="1"/>
  <c r="Q725" i="1183"/>
  <c r="AX725" i="1183" s="1"/>
  <c r="AV725" i="1183"/>
  <c r="AU725" i="1183"/>
  <c r="I725" i="1183"/>
  <c r="AS725" i="1183" s="1"/>
  <c r="AT725" i="1183"/>
  <c r="P726" i="1183"/>
  <c r="O726" i="1183"/>
  <c r="L726" i="1183"/>
  <c r="Y726" i="1183"/>
  <c r="AJ726" i="1183"/>
  <c r="K726" i="1183"/>
  <c r="N726" i="1183"/>
  <c r="J726" i="1183"/>
  <c r="AR725" i="1183"/>
  <c r="Y900" i="1173"/>
  <c r="AR899" i="1173"/>
  <c r="AT899" i="1173"/>
  <c r="AX899" i="1173"/>
  <c r="AS899" i="1173"/>
  <c r="N900" i="1173"/>
  <c r="L900" i="1173"/>
  <c r="K900" i="1173"/>
  <c r="I900" i="1173" s="1"/>
  <c r="AJ900" i="1173"/>
  <c r="O900" i="1173"/>
  <c r="Q900" i="1173" s="1"/>
  <c r="P900" i="1173"/>
  <c r="J900" i="1173"/>
  <c r="AW899" i="1173"/>
  <c r="AV899" i="1173"/>
  <c r="AU899" i="1173"/>
  <c r="K727" i="1183" l="1"/>
  <c r="J727" i="1183"/>
  <c r="AT727" i="1183" s="1"/>
  <c r="P727" i="1183"/>
  <c r="O727" i="1183"/>
  <c r="Y727" i="1183"/>
  <c r="L727" i="1183"/>
  <c r="AR726" i="1183"/>
  <c r="AJ727" i="1183"/>
  <c r="N727" i="1183"/>
  <c r="AT726" i="1183"/>
  <c r="I726" i="1183"/>
  <c r="AS726" i="1183" s="1"/>
  <c r="AU726" i="1183"/>
  <c r="AV726" i="1183"/>
  <c r="Q726" i="1183"/>
  <c r="AX726" i="1183" s="1"/>
  <c r="AW726" i="1183"/>
  <c r="AT900" i="1173"/>
  <c r="AX900" i="1173"/>
  <c r="Y901" i="1173"/>
  <c r="AR900" i="1173"/>
  <c r="AU900" i="1173"/>
  <c r="AJ901" i="1173"/>
  <c r="J901" i="1173"/>
  <c r="P901" i="1173"/>
  <c r="K901" i="1173"/>
  <c r="I901" i="1173" s="1"/>
  <c r="L901" i="1173"/>
  <c r="N901" i="1173"/>
  <c r="O901" i="1173"/>
  <c r="Q901" i="1173" s="1"/>
  <c r="AS900" i="1173"/>
  <c r="AV900" i="1173"/>
  <c r="AW900" i="1173"/>
  <c r="O728" i="1183" l="1"/>
  <c r="K728" i="1183"/>
  <c r="Y728" i="1183"/>
  <c r="AJ728" i="1183"/>
  <c r="L728" i="1183"/>
  <c r="J728" i="1183"/>
  <c r="AT728" i="1183" s="1"/>
  <c r="N728" i="1183"/>
  <c r="AR727" i="1183"/>
  <c r="P728" i="1183"/>
  <c r="AW727" i="1183"/>
  <c r="Q727" i="1183"/>
  <c r="AX727" i="1183" s="1"/>
  <c r="AV727" i="1183"/>
  <c r="I727" i="1183"/>
  <c r="AS727" i="1183" s="1"/>
  <c r="AU727" i="1183"/>
  <c r="AS901" i="1173"/>
  <c r="Y902" i="1173"/>
  <c r="AR901" i="1173"/>
  <c r="AX901" i="1173"/>
  <c r="AU901" i="1173"/>
  <c r="AW901" i="1173"/>
  <c r="AJ902" i="1173"/>
  <c r="P902" i="1173"/>
  <c r="N902" i="1173"/>
  <c r="O902" i="1173"/>
  <c r="Q902" i="1173" s="1"/>
  <c r="L902" i="1173"/>
  <c r="K902" i="1173"/>
  <c r="I902" i="1173" s="1"/>
  <c r="J902" i="1173"/>
  <c r="AT901" i="1173"/>
  <c r="AV901" i="1173"/>
  <c r="L729" i="1183" l="1"/>
  <c r="K729" i="1183"/>
  <c r="P729" i="1183"/>
  <c r="Y729" i="1183"/>
  <c r="J729" i="1183"/>
  <c r="AT729" i="1183" s="1"/>
  <c r="O729" i="1183"/>
  <c r="N729" i="1183"/>
  <c r="AR728" i="1183"/>
  <c r="AJ729" i="1183"/>
  <c r="I728" i="1183"/>
  <c r="AS728" i="1183" s="1"/>
  <c r="AU728" i="1183"/>
  <c r="Q728" i="1183"/>
  <c r="AX728" i="1183" s="1"/>
  <c r="AV728" i="1183"/>
  <c r="AW728" i="1183"/>
  <c r="AX902" i="1173"/>
  <c r="Y903" i="1173"/>
  <c r="AR902" i="1173"/>
  <c r="AT902" i="1173"/>
  <c r="AS902" i="1173"/>
  <c r="AW902" i="1173"/>
  <c r="AV902" i="1173"/>
  <c r="AJ903" i="1173"/>
  <c r="N903" i="1173"/>
  <c r="P903" i="1173"/>
  <c r="O903" i="1173"/>
  <c r="Q903" i="1173" s="1"/>
  <c r="K903" i="1173"/>
  <c r="I903" i="1173" s="1"/>
  <c r="J903" i="1173"/>
  <c r="L903" i="1173"/>
  <c r="AU902" i="1173"/>
  <c r="Q729" i="1183" l="1"/>
  <c r="AX729" i="1183" s="1"/>
  <c r="AW729" i="1183"/>
  <c r="AV729" i="1183"/>
  <c r="AU729" i="1183"/>
  <c r="I729" i="1183"/>
  <c r="AS729" i="1183" s="1"/>
  <c r="K730" i="1183"/>
  <c r="L730" i="1183"/>
  <c r="AJ730" i="1183"/>
  <c r="J730" i="1183"/>
  <c r="AT730" i="1183" s="1"/>
  <c r="O730" i="1183"/>
  <c r="N730" i="1183"/>
  <c r="P730" i="1183"/>
  <c r="Y730" i="1183"/>
  <c r="AR729" i="1183"/>
  <c r="AT903" i="1173"/>
  <c r="Y904" i="1173"/>
  <c r="AR903" i="1173"/>
  <c r="AX903" i="1173"/>
  <c r="AJ904" i="1173"/>
  <c r="O904" i="1173"/>
  <c r="Q904" i="1173" s="1"/>
  <c r="K904" i="1173"/>
  <c r="I904" i="1173" s="1"/>
  <c r="L904" i="1173"/>
  <c r="J904" i="1173"/>
  <c r="P904" i="1173"/>
  <c r="N904" i="1173"/>
  <c r="AU903" i="1173"/>
  <c r="AV903" i="1173"/>
  <c r="AW903" i="1173"/>
  <c r="AS903" i="1173"/>
  <c r="Q730" i="1183" l="1"/>
  <c r="AW730" i="1183"/>
  <c r="AV730" i="1183"/>
  <c r="AX730" i="1183"/>
  <c r="AU730" i="1183"/>
  <c r="I730" i="1183"/>
  <c r="AS730" i="1183" s="1"/>
  <c r="N731" i="1183"/>
  <c r="L731" i="1183"/>
  <c r="K731" i="1183"/>
  <c r="AR730" i="1183"/>
  <c r="AJ731" i="1183"/>
  <c r="J731" i="1183"/>
  <c r="AT731" i="1183" s="1"/>
  <c r="O731" i="1183"/>
  <c r="P731" i="1183"/>
  <c r="Y731" i="1183"/>
  <c r="AX904" i="1173"/>
  <c r="AT904" i="1173"/>
  <c r="Y905" i="1173"/>
  <c r="AR904" i="1173"/>
  <c r="AV904" i="1173"/>
  <c r="AW904" i="1173"/>
  <c r="AU904" i="1173"/>
  <c r="AS904" i="1173"/>
  <c r="AJ905" i="1173"/>
  <c r="O905" i="1173"/>
  <c r="Q905" i="1173" s="1"/>
  <c r="P905" i="1173"/>
  <c r="N905" i="1173"/>
  <c r="J905" i="1173"/>
  <c r="L905" i="1173"/>
  <c r="K905" i="1173"/>
  <c r="I905" i="1173" s="1"/>
  <c r="I731" i="1183" l="1"/>
  <c r="AS731" i="1183" s="1"/>
  <c r="AU731" i="1183"/>
  <c r="P732" i="1183"/>
  <c r="N732" i="1183"/>
  <c r="AJ732" i="1183"/>
  <c r="L732" i="1183"/>
  <c r="O732" i="1183"/>
  <c r="K732" i="1183"/>
  <c r="J732" i="1183"/>
  <c r="AT732" i="1183" s="1"/>
  <c r="AR731" i="1183"/>
  <c r="Y732" i="1183"/>
  <c r="AV731" i="1183"/>
  <c r="Q731" i="1183"/>
  <c r="AX731" i="1183" s="1"/>
  <c r="AW731" i="1183"/>
  <c r="AS905" i="1173"/>
  <c r="Y906" i="1173"/>
  <c r="AR905" i="1173"/>
  <c r="AX905" i="1173"/>
  <c r="AT905" i="1173"/>
  <c r="AV905" i="1173"/>
  <c r="AU905" i="1173"/>
  <c r="AJ906" i="1173"/>
  <c r="K906" i="1173"/>
  <c r="I906" i="1173" s="1"/>
  <c r="J906" i="1173"/>
  <c r="L906" i="1173"/>
  <c r="P906" i="1173"/>
  <c r="O906" i="1173"/>
  <c r="Q906" i="1173" s="1"/>
  <c r="N906" i="1173"/>
  <c r="AW905" i="1173"/>
  <c r="AR732" i="1183" l="1"/>
  <c r="AJ733" i="1183"/>
  <c r="O733" i="1183"/>
  <c r="P733" i="1183"/>
  <c r="L733" i="1183"/>
  <c r="J733" i="1183"/>
  <c r="N733" i="1183"/>
  <c r="K733" i="1183"/>
  <c r="Y733" i="1183"/>
  <c r="AU732" i="1183"/>
  <c r="I732" i="1183"/>
  <c r="AS732" i="1183" s="1"/>
  <c r="AV732" i="1183"/>
  <c r="Q732" i="1183"/>
  <c r="AX732" i="1183" s="1"/>
  <c r="AW732" i="1183"/>
  <c r="AT906" i="1173"/>
  <c r="Y907" i="1173"/>
  <c r="AR906" i="1173"/>
  <c r="AS906" i="1173"/>
  <c r="AU906" i="1173"/>
  <c r="AJ907" i="1173"/>
  <c r="P907" i="1173"/>
  <c r="O907" i="1173"/>
  <c r="Q907" i="1173" s="1"/>
  <c r="AX907" i="1173" s="1"/>
  <c r="L907" i="1173"/>
  <c r="K907" i="1173"/>
  <c r="I907" i="1173" s="1"/>
  <c r="N907" i="1173"/>
  <c r="J907" i="1173"/>
  <c r="AW906" i="1173"/>
  <c r="AV906" i="1173"/>
  <c r="AX906" i="1173"/>
  <c r="I733" i="1183" l="1"/>
  <c r="AS733" i="1183" s="1"/>
  <c r="AU733" i="1183"/>
  <c r="Q733" i="1183"/>
  <c r="AX733" i="1183" s="1"/>
  <c r="AW733" i="1183"/>
  <c r="AV733" i="1183"/>
  <c r="AT733" i="1183"/>
  <c r="L734" i="1183"/>
  <c r="N734" i="1183"/>
  <c r="O734" i="1183"/>
  <c r="K734" i="1183"/>
  <c r="P734" i="1183"/>
  <c r="AR733" i="1183"/>
  <c r="J734" i="1183"/>
  <c r="AJ734" i="1183"/>
  <c r="Y734" i="1183"/>
  <c r="AT907" i="1173"/>
  <c r="Y908" i="1173"/>
  <c r="AR907" i="1173"/>
  <c r="AV907" i="1173"/>
  <c r="AW907" i="1173"/>
  <c r="AS907" i="1173"/>
  <c r="AU907" i="1173"/>
  <c r="AJ908" i="1173"/>
  <c r="O908" i="1173"/>
  <c r="Q908" i="1173" s="1"/>
  <c r="N908" i="1173"/>
  <c r="P908" i="1173"/>
  <c r="L908" i="1173"/>
  <c r="J908" i="1173"/>
  <c r="K908" i="1173"/>
  <c r="I908" i="1173" s="1"/>
  <c r="AS908" i="1173" s="1"/>
  <c r="Q734" i="1183" l="1"/>
  <c r="AX734" i="1183" s="1"/>
  <c r="AW734" i="1183"/>
  <c r="AV734" i="1183"/>
  <c r="I734" i="1183"/>
  <c r="AS734" i="1183" s="1"/>
  <c r="AU734" i="1183"/>
  <c r="AT734" i="1183"/>
  <c r="N735" i="1183"/>
  <c r="AJ735" i="1183"/>
  <c r="O735" i="1183"/>
  <c r="P735" i="1183"/>
  <c r="L735" i="1183"/>
  <c r="J735" i="1183"/>
  <c r="AT735" i="1183" s="1"/>
  <c r="AR734" i="1183"/>
  <c r="K735" i="1183"/>
  <c r="Y735" i="1183"/>
  <c r="Y909" i="1173"/>
  <c r="AR908" i="1173"/>
  <c r="AX908" i="1173"/>
  <c r="AT908" i="1173"/>
  <c r="AW908" i="1173"/>
  <c r="AV908" i="1173"/>
  <c r="AU908" i="1173"/>
  <c r="AJ909" i="1173"/>
  <c r="K909" i="1173"/>
  <c r="I909" i="1173" s="1"/>
  <c r="N909" i="1173"/>
  <c r="J909" i="1173"/>
  <c r="L909" i="1173"/>
  <c r="P909" i="1173"/>
  <c r="O909" i="1173"/>
  <c r="Q909" i="1173" s="1"/>
  <c r="I735" i="1183" l="1"/>
  <c r="AS735" i="1183" s="1"/>
  <c r="AU735" i="1183"/>
  <c r="Q735" i="1183"/>
  <c r="AX735" i="1183" s="1"/>
  <c r="AW735" i="1183"/>
  <c r="AV735" i="1183"/>
  <c r="AJ736" i="1183"/>
  <c r="N736" i="1183"/>
  <c r="P736" i="1183"/>
  <c r="O736" i="1183"/>
  <c r="L736" i="1183"/>
  <c r="AR735" i="1183"/>
  <c r="K736" i="1183"/>
  <c r="J736" i="1183"/>
  <c r="Y736" i="1183"/>
  <c r="AT909" i="1173"/>
  <c r="Y910" i="1173"/>
  <c r="AR909" i="1173"/>
  <c r="AS909" i="1173"/>
  <c r="AU909" i="1173"/>
  <c r="AJ910" i="1173"/>
  <c r="O910" i="1173"/>
  <c r="Q910" i="1173" s="1"/>
  <c r="N910" i="1173"/>
  <c r="L910" i="1173"/>
  <c r="K910" i="1173"/>
  <c r="I910" i="1173" s="1"/>
  <c r="J910" i="1173"/>
  <c r="P910" i="1173"/>
  <c r="AW909" i="1173"/>
  <c r="AV909" i="1173"/>
  <c r="AX909" i="1173"/>
  <c r="AW736" i="1183" l="1"/>
  <c r="AV736" i="1183"/>
  <c r="Q736" i="1183"/>
  <c r="AX736" i="1183" s="1"/>
  <c r="I736" i="1183"/>
  <c r="AS736" i="1183" s="1"/>
  <c r="AU736" i="1183"/>
  <c r="AJ737" i="1183"/>
  <c r="N737" i="1183"/>
  <c r="K737" i="1183"/>
  <c r="L737" i="1183"/>
  <c r="AR736" i="1183"/>
  <c r="O737" i="1183"/>
  <c r="P737" i="1183"/>
  <c r="J737" i="1183"/>
  <c r="Y737" i="1183"/>
  <c r="AT736" i="1183"/>
  <c r="Y911" i="1173"/>
  <c r="AR910" i="1173"/>
  <c r="AX910" i="1173"/>
  <c r="AT910" i="1173"/>
  <c r="AS910" i="1173"/>
  <c r="AU910" i="1173"/>
  <c r="AV910" i="1173"/>
  <c r="AJ911" i="1173"/>
  <c r="O911" i="1173"/>
  <c r="Q911" i="1173" s="1"/>
  <c r="P911" i="1173"/>
  <c r="N911" i="1173"/>
  <c r="L911" i="1173"/>
  <c r="K911" i="1173"/>
  <c r="I911" i="1173" s="1"/>
  <c r="J911" i="1173"/>
  <c r="AT911" i="1173" s="1"/>
  <c r="AW910" i="1173"/>
  <c r="AU737" i="1183" l="1"/>
  <c r="I737" i="1183"/>
  <c r="AS737" i="1183" s="1"/>
  <c r="Q737" i="1183"/>
  <c r="AX737" i="1183" s="1"/>
  <c r="AW737" i="1183"/>
  <c r="AV737" i="1183"/>
  <c r="AT737" i="1183"/>
  <c r="P738" i="1183"/>
  <c r="O738" i="1183"/>
  <c r="J738" i="1183"/>
  <c r="AT738" i="1183" s="1"/>
  <c r="AJ738" i="1183"/>
  <c r="N738" i="1183"/>
  <c r="L738" i="1183"/>
  <c r="K738" i="1183"/>
  <c r="AR737" i="1183"/>
  <c r="Y738" i="1183"/>
  <c r="Y912" i="1173"/>
  <c r="AR911" i="1173"/>
  <c r="AX911" i="1173"/>
  <c r="AS911" i="1173"/>
  <c r="AV911" i="1173"/>
  <c r="AJ912" i="1173"/>
  <c r="L912" i="1173"/>
  <c r="P912" i="1173"/>
  <c r="O912" i="1173"/>
  <c r="Q912" i="1173" s="1"/>
  <c r="N912" i="1173"/>
  <c r="K912" i="1173"/>
  <c r="I912" i="1173" s="1"/>
  <c r="J912" i="1173"/>
  <c r="AT912" i="1173" s="1"/>
  <c r="AU911" i="1173"/>
  <c r="AW911" i="1173"/>
  <c r="AV738" i="1183" l="1"/>
  <c r="Q738" i="1183"/>
  <c r="AW738" i="1183"/>
  <c r="AX738" i="1183"/>
  <c r="P739" i="1183"/>
  <c r="K739" i="1183"/>
  <c r="J739" i="1183"/>
  <c r="AT739" i="1183" s="1"/>
  <c r="AJ739" i="1183"/>
  <c r="AR738" i="1183"/>
  <c r="O739" i="1183"/>
  <c r="L739" i="1183"/>
  <c r="N739" i="1183"/>
  <c r="Y739" i="1183"/>
  <c r="I738" i="1183"/>
  <c r="AS738" i="1183" s="1"/>
  <c r="AU738" i="1183"/>
  <c r="Y913" i="1173"/>
  <c r="AR912" i="1173"/>
  <c r="AS912" i="1173"/>
  <c r="AX912" i="1173"/>
  <c r="AJ913" i="1173"/>
  <c r="P913" i="1173"/>
  <c r="O913" i="1173"/>
  <c r="Q913" i="1173" s="1"/>
  <c r="N913" i="1173"/>
  <c r="L913" i="1173"/>
  <c r="K913" i="1173"/>
  <c r="I913" i="1173" s="1"/>
  <c r="J913" i="1173"/>
  <c r="AU912" i="1173"/>
  <c r="AW912" i="1173"/>
  <c r="AV912" i="1173"/>
  <c r="AU739" i="1183" l="1"/>
  <c r="I739" i="1183"/>
  <c r="AS739" i="1183" s="1"/>
  <c r="AV739" i="1183"/>
  <c r="Q739" i="1183"/>
  <c r="AW739" i="1183"/>
  <c r="AX739" i="1183"/>
  <c r="AJ740" i="1183"/>
  <c r="O740" i="1183"/>
  <c r="AR739" i="1183"/>
  <c r="Y740" i="1183"/>
  <c r="P740" i="1183"/>
  <c r="N740" i="1183"/>
  <c r="L740" i="1183"/>
  <c r="J740" i="1183"/>
  <c r="AT740" i="1183" s="1"/>
  <c r="K740" i="1183"/>
  <c r="Y914" i="1173"/>
  <c r="AR913" i="1173"/>
  <c r="AT913" i="1173"/>
  <c r="AX913" i="1173"/>
  <c r="AS913" i="1173"/>
  <c r="AV913" i="1173"/>
  <c r="AW913" i="1173"/>
  <c r="AJ914" i="1173"/>
  <c r="K914" i="1173"/>
  <c r="I914" i="1173" s="1"/>
  <c r="J914" i="1173"/>
  <c r="P914" i="1173"/>
  <c r="O914" i="1173"/>
  <c r="Q914" i="1173" s="1"/>
  <c r="N914" i="1173"/>
  <c r="L914" i="1173"/>
  <c r="AU913" i="1173"/>
  <c r="L741" i="1183" l="1"/>
  <c r="J741" i="1183"/>
  <c r="K741" i="1183"/>
  <c r="AJ741" i="1183"/>
  <c r="P741" i="1183"/>
  <c r="O741" i="1183"/>
  <c r="Y741" i="1183"/>
  <c r="N741" i="1183"/>
  <c r="AR740" i="1183"/>
  <c r="AV740" i="1183"/>
  <c r="AW740" i="1183"/>
  <c r="Q740" i="1183"/>
  <c r="AX740" i="1183" s="1"/>
  <c r="I740" i="1183"/>
  <c r="AS740" i="1183" s="1"/>
  <c r="AU740" i="1183"/>
  <c r="Y915" i="1173"/>
  <c r="AR914" i="1173"/>
  <c r="AT914" i="1173"/>
  <c r="AS914" i="1173"/>
  <c r="AV914" i="1173"/>
  <c r="L915" i="1173"/>
  <c r="AJ915" i="1173"/>
  <c r="P915" i="1173"/>
  <c r="K915" i="1173"/>
  <c r="I915" i="1173" s="1"/>
  <c r="J915" i="1173"/>
  <c r="O915" i="1173"/>
  <c r="Q915" i="1173" s="1"/>
  <c r="N915" i="1173"/>
  <c r="AW914" i="1173"/>
  <c r="AU914" i="1173"/>
  <c r="AX914" i="1173"/>
  <c r="L742" i="1183" l="1"/>
  <c r="P742" i="1183"/>
  <c r="N742" i="1183"/>
  <c r="AJ742" i="1183"/>
  <c r="K742" i="1183"/>
  <c r="O742" i="1183"/>
  <c r="AR741" i="1183"/>
  <c r="J742" i="1183"/>
  <c r="AT742" i="1183" s="1"/>
  <c r="Y742" i="1183"/>
  <c r="AX741" i="1183"/>
  <c r="I741" i="1183"/>
  <c r="AS741" i="1183" s="1"/>
  <c r="AU741" i="1183"/>
  <c r="AT741" i="1183"/>
  <c r="AW741" i="1183"/>
  <c r="AV741" i="1183"/>
  <c r="Q741" i="1183"/>
  <c r="Y916" i="1173"/>
  <c r="AR915" i="1173"/>
  <c r="AT915" i="1173"/>
  <c r="AX915" i="1173"/>
  <c r="AS915" i="1173"/>
  <c r="AJ916" i="1173"/>
  <c r="O916" i="1173"/>
  <c r="Q916" i="1173" s="1"/>
  <c r="N916" i="1173"/>
  <c r="J916" i="1173"/>
  <c r="L916" i="1173"/>
  <c r="K916" i="1173"/>
  <c r="I916" i="1173" s="1"/>
  <c r="P916" i="1173"/>
  <c r="AW915" i="1173"/>
  <c r="AV915" i="1173"/>
  <c r="AU915" i="1173"/>
  <c r="AW742" i="1183" l="1"/>
  <c r="Q742" i="1183"/>
  <c r="AX742" i="1183" s="1"/>
  <c r="AV742" i="1183"/>
  <c r="AR742" i="1183"/>
  <c r="J743" i="1183"/>
  <c r="N743" i="1183"/>
  <c r="AJ743" i="1183"/>
  <c r="L743" i="1183"/>
  <c r="P743" i="1183"/>
  <c r="O743" i="1183"/>
  <c r="K743" i="1183"/>
  <c r="Y743" i="1183"/>
  <c r="AU742" i="1183"/>
  <c r="I742" i="1183"/>
  <c r="AS742" i="1183" s="1"/>
  <c r="AW916" i="1173"/>
  <c r="AS916" i="1173"/>
  <c r="Y917" i="1173"/>
  <c r="AR916" i="1173"/>
  <c r="AT916" i="1173"/>
  <c r="AV916" i="1173"/>
  <c r="AX916" i="1173"/>
  <c r="AJ917" i="1173"/>
  <c r="O917" i="1173"/>
  <c r="Q917" i="1173" s="1"/>
  <c r="P917" i="1173"/>
  <c r="N917" i="1173"/>
  <c r="L917" i="1173"/>
  <c r="K917" i="1173"/>
  <c r="I917" i="1173" s="1"/>
  <c r="J917" i="1173"/>
  <c r="AT917" i="1173" s="1"/>
  <c r="AU916" i="1173"/>
  <c r="AT743" i="1183" l="1"/>
  <c r="I743" i="1183"/>
  <c r="AS743" i="1183" s="1"/>
  <c r="AU743" i="1183"/>
  <c r="O744" i="1183"/>
  <c r="K744" i="1183"/>
  <c r="N744" i="1183"/>
  <c r="J744" i="1183"/>
  <c r="AT744" i="1183" s="1"/>
  <c r="L744" i="1183"/>
  <c r="AJ744" i="1183"/>
  <c r="AR743" i="1183"/>
  <c r="P744" i="1183"/>
  <c r="Y744" i="1183"/>
  <c r="AW743" i="1183"/>
  <c r="AV743" i="1183"/>
  <c r="Q743" i="1183"/>
  <c r="AX743" i="1183" s="1"/>
  <c r="AW917" i="1173"/>
  <c r="Y918" i="1173"/>
  <c r="AR917" i="1173"/>
  <c r="AS917" i="1173"/>
  <c r="AV917" i="1173"/>
  <c r="AX917" i="1173"/>
  <c r="AJ918" i="1173"/>
  <c r="P918" i="1173"/>
  <c r="O918" i="1173"/>
  <c r="Q918" i="1173" s="1"/>
  <c r="N918" i="1173"/>
  <c r="L918" i="1173"/>
  <c r="K918" i="1173"/>
  <c r="I918" i="1173" s="1"/>
  <c r="J918" i="1173"/>
  <c r="AU917" i="1173"/>
  <c r="AU744" i="1183" l="1"/>
  <c r="I744" i="1183"/>
  <c r="AS744" i="1183" s="1"/>
  <c r="Q744" i="1183"/>
  <c r="AW744" i="1183"/>
  <c r="AV744" i="1183"/>
  <c r="AX744" i="1183"/>
  <c r="O745" i="1183"/>
  <c r="P745" i="1183"/>
  <c r="N745" i="1183"/>
  <c r="Y745" i="1183"/>
  <c r="AR744" i="1183"/>
  <c r="J745" i="1183"/>
  <c r="AT745" i="1183" s="1"/>
  <c r="K745" i="1183"/>
  <c r="L745" i="1183"/>
  <c r="AJ745" i="1183"/>
  <c r="AT918" i="1173"/>
  <c r="Y919" i="1173"/>
  <c r="AR918" i="1173"/>
  <c r="AS918" i="1173"/>
  <c r="AX918" i="1173"/>
  <c r="AU918" i="1173"/>
  <c r="AV918" i="1173"/>
  <c r="AJ919" i="1173"/>
  <c r="K919" i="1173"/>
  <c r="I919" i="1173" s="1"/>
  <c r="J919" i="1173"/>
  <c r="P919" i="1173"/>
  <c r="O919" i="1173"/>
  <c r="Q919" i="1173" s="1"/>
  <c r="N919" i="1173"/>
  <c r="L919" i="1173"/>
  <c r="AW918" i="1173"/>
  <c r="AJ746" i="1183" l="1"/>
  <c r="K746" i="1183"/>
  <c r="L746" i="1183"/>
  <c r="J746" i="1183"/>
  <c r="AT746" i="1183" s="1"/>
  <c r="O746" i="1183"/>
  <c r="AR745" i="1183"/>
  <c r="N746" i="1183"/>
  <c r="P746" i="1183"/>
  <c r="Y746" i="1183"/>
  <c r="AW745" i="1183"/>
  <c r="Q745" i="1183"/>
  <c r="AX745" i="1183" s="1"/>
  <c r="AV745" i="1183"/>
  <c r="I745" i="1183"/>
  <c r="AS745" i="1183" s="1"/>
  <c r="AU745" i="1183"/>
  <c r="AT919" i="1173"/>
  <c r="Y920" i="1173"/>
  <c r="AR919" i="1173"/>
  <c r="AX919" i="1173"/>
  <c r="AS919" i="1173"/>
  <c r="AW919" i="1173"/>
  <c r="AJ920" i="1173"/>
  <c r="K920" i="1173"/>
  <c r="I920" i="1173" s="1"/>
  <c r="J920" i="1173"/>
  <c r="AT920" i="1173" s="1"/>
  <c r="P920" i="1173"/>
  <c r="O920" i="1173"/>
  <c r="Q920" i="1173" s="1"/>
  <c r="N920" i="1173"/>
  <c r="L920" i="1173"/>
  <c r="AV919" i="1173"/>
  <c r="AU919" i="1173"/>
  <c r="AW746" i="1183" l="1"/>
  <c r="Q746" i="1183"/>
  <c r="AV746" i="1183"/>
  <c r="J747" i="1183"/>
  <c r="N747" i="1183"/>
  <c r="L747" i="1183"/>
  <c r="P747" i="1183"/>
  <c r="AJ747" i="1183"/>
  <c r="K747" i="1183"/>
  <c r="O747" i="1183"/>
  <c r="AR746" i="1183"/>
  <c r="Y747" i="1183"/>
  <c r="I746" i="1183"/>
  <c r="AS746" i="1183" s="1"/>
  <c r="AU746" i="1183"/>
  <c r="AX746" i="1183"/>
  <c r="Y921" i="1173"/>
  <c r="AR920" i="1173"/>
  <c r="AX920" i="1173"/>
  <c r="AU920" i="1173"/>
  <c r="AJ921" i="1173"/>
  <c r="O921" i="1173"/>
  <c r="Q921" i="1173" s="1"/>
  <c r="N921" i="1173"/>
  <c r="L921" i="1173"/>
  <c r="K921" i="1173"/>
  <c r="I921" i="1173" s="1"/>
  <c r="P921" i="1173"/>
  <c r="J921" i="1173"/>
  <c r="AW920" i="1173"/>
  <c r="AS920" i="1173"/>
  <c r="AV920" i="1173"/>
  <c r="AW747" i="1183" l="1"/>
  <c r="Q747" i="1183"/>
  <c r="AV747" i="1183"/>
  <c r="AT747" i="1183"/>
  <c r="I747" i="1183"/>
  <c r="AS747" i="1183" s="1"/>
  <c r="AU747" i="1183"/>
  <c r="AJ748" i="1183"/>
  <c r="J748" i="1183"/>
  <c r="L748" i="1183"/>
  <c r="O748" i="1183"/>
  <c r="K748" i="1183"/>
  <c r="N748" i="1183"/>
  <c r="AR747" i="1183"/>
  <c r="P748" i="1183"/>
  <c r="Y748" i="1183"/>
  <c r="AX747" i="1183"/>
  <c r="AT921" i="1173"/>
  <c r="AW921" i="1173"/>
  <c r="Y922" i="1173"/>
  <c r="AR921" i="1173"/>
  <c r="AS921" i="1173"/>
  <c r="AX921" i="1173"/>
  <c r="AU921" i="1173"/>
  <c r="AJ922" i="1173"/>
  <c r="J922" i="1173"/>
  <c r="N922" i="1173"/>
  <c r="P922" i="1173"/>
  <c r="O922" i="1173"/>
  <c r="Q922" i="1173" s="1"/>
  <c r="L922" i="1173"/>
  <c r="K922" i="1173"/>
  <c r="I922" i="1173" s="1"/>
  <c r="AV921" i="1173"/>
  <c r="Q748" i="1183" l="1"/>
  <c r="AW748" i="1183"/>
  <c r="AV748" i="1183"/>
  <c r="AT748" i="1183"/>
  <c r="AX748" i="1183"/>
  <c r="I748" i="1183"/>
  <c r="AS748" i="1183" s="1"/>
  <c r="AU748" i="1183"/>
  <c r="K749" i="1183"/>
  <c r="J749" i="1183"/>
  <c r="AT749" i="1183" s="1"/>
  <c r="P749" i="1183"/>
  <c r="AR748" i="1183"/>
  <c r="AJ749" i="1183"/>
  <c r="O749" i="1183"/>
  <c r="L749" i="1183"/>
  <c r="N749" i="1183"/>
  <c r="Y749" i="1183"/>
  <c r="Y923" i="1173"/>
  <c r="AR922" i="1173"/>
  <c r="AS922" i="1173"/>
  <c r="AX922" i="1173"/>
  <c r="AU922" i="1173"/>
  <c r="AJ923" i="1173"/>
  <c r="N923" i="1173"/>
  <c r="O923" i="1173"/>
  <c r="Q923" i="1173" s="1"/>
  <c r="P923" i="1173"/>
  <c r="L923" i="1173"/>
  <c r="K923" i="1173"/>
  <c r="I923" i="1173" s="1"/>
  <c r="J923" i="1173"/>
  <c r="AV922" i="1173"/>
  <c r="AW922" i="1173"/>
  <c r="AT922" i="1173"/>
  <c r="I749" i="1183" l="1"/>
  <c r="AS749" i="1183" s="1"/>
  <c r="AU749" i="1183"/>
  <c r="AR749" i="1183"/>
  <c r="J750" i="1183"/>
  <c r="AJ750" i="1183"/>
  <c r="O750" i="1183"/>
  <c r="P750" i="1183"/>
  <c r="K750" i="1183"/>
  <c r="N750" i="1183"/>
  <c r="L750" i="1183"/>
  <c r="Y750" i="1183"/>
  <c r="AW749" i="1183"/>
  <c r="Q749" i="1183"/>
  <c r="AX749" i="1183" s="1"/>
  <c r="AV749" i="1183"/>
  <c r="AT923" i="1173"/>
  <c r="Y924" i="1173"/>
  <c r="AR923" i="1173"/>
  <c r="AS923" i="1173"/>
  <c r="AX923" i="1173"/>
  <c r="AJ924" i="1173"/>
  <c r="L924" i="1173"/>
  <c r="J924" i="1173"/>
  <c r="P924" i="1173"/>
  <c r="K924" i="1173"/>
  <c r="I924" i="1173" s="1"/>
  <c r="O924" i="1173"/>
  <c r="Q924" i="1173" s="1"/>
  <c r="N924" i="1173"/>
  <c r="AU923" i="1173"/>
  <c r="AV923" i="1173"/>
  <c r="AW923" i="1173"/>
  <c r="I750" i="1183" l="1"/>
  <c r="AS750" i="1183" s="1"/>
  <c r="AU750" i="1183"/>
  <c r="Q750" i="1183"/>
  <c r="AW750" i="1183"/>
  <c r="AV750" i="1183"/>
  <c r="AX750" i="1183"/>
  <c r="Y751" i="1183"/>
  <c r="AJ751" i="1183"/>
  <c r="J751" i="1183"/>
  <c r="AT751" i="1183" s="1"/>
  <c r="K751" i="1183"/>
  <c r="L751" i="1183"/>
  <c r="P751" i="1183"/>
  <c r="N751" i="1183"/>
  <c r="O751" i="1183"/>
  <c r="AR750" i="1183"/>
  <c r="AT750" i="1183"/>
  <c r="AS924" i="1173"/>
  <c r="Y925" i="1173"/>
  <c r="AR924" i="1173"/>
  <c r="AX924" i="1173"/>
  <c r="AT924" i="1173"/>
  <c r="AJ925" i="1173"/>
  <c r="K925" i="1173"/>
  <c r="I925" i="1173" s="1"/>
  <c r="J925" i="1173"/>
  <c r="P925" i="1173"/>
  <c r="O925" i="1173"/>
  <c r="Q925" i="1173" s="1"/>
  <c r="N925" i="1173"/>
  <c r="L925" i="1173"/>
  <c r="AW924" i="1173"/>
  <c r="AV924" i="1173"/>
  <c r="AU924" i="1173"/>
  <c r="J752" i="1183" l="1"/>
  <c r="O752" i="1183"/>
  <c r="AR751" i="1183"/>
  <c r="AJ752" i="1183"/>
  <c r="L752" i="1183"/>
  <c r="Y752" i="1183"/>
  <c r="N752" i="1183"/>
  <c r="K752" i="1183"/>
  <c r="P752" i="1183"/>
  <c r="Q751" i="1183"/>
  <c r="AX751" i="1183" s="1"/>
  <c r="AV751" i="1183"/>
  <c r="AW751" i="1183"/>
  <c r="AU751" i="1183"/>
  <c r="I751" i="1183"/>
  <c r="AS751" i="1183" s="1"/>
  <c r="AT925" i="1173"/>
  <c r="Y926" i="1173"/>
  <c r="AR925" i="1173"/>
  <c r="AS925" i="1173"/>
  <c r="AX925" i="1173"/>
  <c r="AU925" i="1173"/>
  <c r="K926" i="1173"/>
  <c r="I926" i="1173" s="1"/>
  <c r="AJ926" i="1173"/>
  <c r="N926" i="1173"/>
  <c r="P926" i="1173"/>
  <c r="J926" i="1173"/>
  <c r="O926" i="1173"/>
  <c r="Q926" i="1173" s="1"/>
  <c r="L926" i="1173"/>
  <c r="AV925" i="1173"/>
  <c r="AW925" i="1173"/>
  <c r="I752" i="1183" l="1"/>
  <c r="AS752" i="1183" s="1"/>
  <c r="AU752" i="1183"/>
  <c r="Q752" i="1183"/>
  <c r="AX752" i="1183" s="1"/>
  <c r="AW752" i="1183"/>
  <c r="AV752" i="1183"/>
  <c r="N753" i="1183"/>
  <c r="P753" i="1183"/>
  <c r="Y753" i="1183"/>
  <c r="AR752" i="1183"/>
  <c r="O753" i="1183"/>
  <c r="L753" i="1183"/>
  <c r="AJ753" i="1183"/>
  <c r="J753" i="1183"/>
  <c r="K753" i="1183"/>
  <c r="AT752" i="1183"/>
  <c r="Y927" i="1173"/>
  <c r="AR926" i="1173"/>
  <c r="AT926" i="1173"/>
  <c r="AX926" i="1173"/>
  <c r="AU926" i="1173"/>
  <c r="AJ927" i="1173"/>
  <c r="O927" i="1173"/>
  <c r="Q927" i="1173" s="1"/>
  <c r="N927" i="1173"/>
  <c r="L927" i="1173"/>
  <c r="P927" i="1173"/>
  <c r="K927" i="1173"/>
  <c r="I927" i="1173" s="1"/>
  <c r="J927" i="1173"/>
  <c r="AT927" i="1173" s="1"/>
  <c r="AS926" i="1173"/>
  <c r="AV926" i="1173"/>
  <c r="AW926" i="1173"/>
  <c r="Y754" i="1183" l="1"/>
  <c r="AJ754" i="1183"/>
  <c r="AR753" i="1183"/>
  <c r="N754" i="1183"/>
  <c r="J754" i="1183"/>
  <c r="P754" i="1183"/>
  <c r="L754" i="1183"/>
  <c r="K754" i="1183"/>
  <c r="O754" i="1183"/>
  <c r="Q753" i="1183"/>
  <c r="AX753" i="1183" s="1"/>
  <c r="AV753" i="1183"/>
  <c r="AW753" i="1183"/>
  <c r="I753" i="1183"/>
  <c r="AS753" i="1183" s="1"/>
  <c r="AU753" i="1183"/>
  <c r="AT753" i="1183"/>
  <c r="AX927" i="1173"/>
  <c r="Y928" i="1173"/>
  <c r="AR927" i="1173"/>
  <c r="AS927" i="1173"/>
  <c r="AV927" i="1173"/>
  <c r="AW927" i="1173"/>
  <c r="AJ928" i="1173"/>
  <c r="P928" i="1173"/>
  <c r="N928" i="1173"/>
  <c r="K928" i="1173"/>
  <c r="I928" i="1173" s="1"/>
  <c r="O928" i="1173"/>
  <c r="Q928" i="1173" s="1"/>
  <c r="L928" i="1173"/>
  <c r="J928" i="1173"/>
  <c r="AU927" i="1173"/>
  <c r="AT754" i="1183" l="1"/>
  <c r="AU754" i="1183"/>
  <c r="I754" i="1183"/>
  <c r="AS754" i="1183" s="1"/>
  <c r="Q754" i="1183"/>
  <c r="AX754" i="1183" s="1"/>
  <c r="AV754" i="1183"/>
  <c r="AW754" i="1183"/>
  <c r="L755" i="1183"/>
  <c r="AR754" i="1183"/>
  <c r="P755" i="1183"/>
  <c r="N755" i="1183"/>
  <c r="K755" i="1183"/>
  <c r="AJ755" i="1183"/>
  <c r="J755" i="1183"/>
  <c r="O755" i="1183"/>
  <c r="Y755" i="1183"/>
  <c r="AT928" i="1173"/>
  <c r="Y929" i="1173"/>
  <c r="AR928" i="1173"/>
  <c r="AS928" i="1173"/>
  <c r="AV928" i="1173"/>
  <c r="AX928" i="1173"/>
  <c r="AW928" i="1173"/>
  <c r="AJ929" i="1173"/>
  <c r="L929" i="1173"/>
  <c r="O929" i="1173"/>
  <c r="Q929" i="1173" s="1"/>
  <c r="N929" i="1173"/>
  <c r="K929" i="1173"/>
  <c r="I929" i="1173" s="1"/>
  <c r="J929" i="1173"/>
  <c r="P929" i="1173"/>
  <c r="AU928" i="1173"/>
  <c r="I755" i="1183" l="1"/>
  <c r="AS755" i="1183" s="1"/>
  <c r="AU755" i="1183"/>
  <c r="O756" i="1183"/>
  <c r="AJ756" i="1183"/>
  <c r="J756" i="1183"/>
  <c r="N756" i="1183"/>
  <c r="AR755" i="1183"/>
  <c r="L756" i="1183"/>
  <c r="P756" i="1183"/>
  <c r="K756" i="1183"/>
  <c r="Y756" i="1183"/>
  <c r="Q755" i="1183"/>
  <c r="AX755" i="1183" s="1"/>
  <c r="AV755" i="1183"/>
  <c r="AW755" i="1183"/>
  <c r="AT755" i="1183"/>
  <c r="AT929" i="1173"/>
  <c r="AX929" i="1173"/>
  <c r="Y930" i="1173"/>
  <c r="AR929" i="1173"/>
  <c r="AS929" i="1173"/>
  <c r="AW929" i="1173"/>
  <c r="AU929" i="1173"/>
  <c r="AJ930" i="1173"/>
  <c r="J930" i="1173"/>
  <c r="L930" i="1173"/>
  <c r="O930" i="1173"/>
  <c r="Q930" i="1173" s="1"/>
  <c r="P930" i="1173"/>
  <c r="K930" i="1173"/>
  <c r="I930" i="1173" s="1"/>
  <c r="N930" i="1173"/>
  <c r="AV929" i="1173"/>
  <c r="AT756" i="1183" l="1"/>
  <c r="Q756" i="1183"/>
  <c r="AX756" i="1183" s="1"/>
  <c r="AW756" i="1183"/>
  <c r="AV756" i="1183"/>
  <c r="P757" i="1183"/>
  <c r="O757" i="1183"/>
  <c r="L757" i="1183"/>
  <c r="AR756" i="1183"/>
  <c r="K757" i="1183"/>
  <c r="J757" i="1183"/>
  <c r="AT757" i="1183" s="1"/>
  <c r="N757" i="1183"/>
  <c r="AJ757" i="1183"/>
  <c r="Y757" i="1183"/>
  <c r="I756" i="1183"/>
  <c r="AS756" i="1183" s="1"/>
  <c r="AU756" i="1183"/>
  <c r="AS930" i="1173"/>
  <c r="Y931" i="1173"/>
  <c r="AR930" i="1173"/>
  <c r="AX930" i="1173"/>
  <c r="AT930" i="1173"/>
  <c r="AW930" i="1173"/>
  <c r="AJ931" i="1173"/>
  <c r="P931" i="1173"/>
  <c r="O931" i="1173"/>
  <c r="Q931" i="1173" s="1"/>
  <c r="N931" i="1173"/>
  <c r="L931" i="1173"/>
  <c r="K931" i="1173"/>
  <c r="I931" i="1173" s="1"/>
  <c r="J931" i="1173"/>
  <c r="AU930" i="1173"/>
  <c r="AV930" i="1173"/>
  <c r="AU757" i="1183" l="1"/>
  <c r="I757" i="1183"/>
  <c r="AS757" i="1183" s="1"/>
  <c r="Q757" i="1183"/>
  <c r="AX757" i="1183" s="1"/>
  <c r="AV757" i="1183"/>
  <c r="AW757" i="1183"/>
  <c r="J758" i="1183"/>
  <c r="AT758" i="1183" s="1"/>
  <c r="L758" i="1183"/>
  <c r="O758" i="1183"/>
  <c r="P758" i="1183"/>
  <c r="AR757" i="1183"/>
  <c r="N758" i="1183"/>
  <c r="K758" i="1183"/>
  <c r="AJ758" i="1183"/>
  <c r="Y758" i="1183"/>
  <c r="AT931" i="1173"/>
  <c r="Y932" i="1173"/>
  <c r="AR931" i="1173"/>
  <c r="AS931" i="1173"/>
  <c r="AX931" i="1173"/>
  <c r="AW931" i="1173"/>
  <c r="AJ932" i="1173"/>
  <c r="O932" i="1173"/>
  <c r="Q932" i="1173" s="1"/>
  <c r="L932" i="1173"/>
  <c r="J932" i="1173"/>
  <c r="P932" i="1173"/>
  <c r="N932" i="1173"/>
  <c r="K932" i="1173"/>
  <c r="I932" i="1173" s="1"/>
  <c r="AV931" i="1173"/>
  <c r="AU931" i="1173"/>
  <c r="AV758" i="1183" l="1"/>
  <c r="Q758" i="1183"/>
  <c r="AX758" i="1183" s="1"/>
  <c r="AW758" i="1183"/>
  <c r="N759" i="1183"/>
  <c r="AJ759" i="1183"/>
  <c r="L759" i="1183"/>
  <c r="J759" i="1183"/>
  <c r="O759" i="1183"/>
  <c r="P759" i="1183"/>
  <c r="K759" i="1183"/>
  <c r="AR758" i="1183"/>
  <c r="Y759" i="1183"/>
  <c r="I758" i="1183"/>
  <c r="AS758" i="1183" s="1"/>
  <c r="AU758" i="1183"/>
  <c r="AX932" i="1173"/>
  <c r="Y933" i="1173"/>
  <c r="AR932" i="1173"/>
  <c r="AT932" i="1173"/>
  <c r="AV932" i="1173"/>
  <c r="AJ933" i="1173"/>
  <c r="N933" i="1173"/>
  <c r="O933" i="1173"/>
  <c r="Q933" i="1173" s="1"/>
  <c r="L933" i="1173"/>
  <c r="J933" i="1173"/>
  <c r="P933" i="1173"/>
  <c r="K933" i="1173"/>
  <c r="I933" i="1173" s="1"/>
  <c r="AW932" i="1173"/>
  <c r="AU932" i="1173"/>
  <c r="AS932" i="1173"/>
  <c r="K760" i="1183" l="1"/>
  <c r="J760" i="1183"/>
  <c r="AT760" i="1183" s="1"/>
  <c r="L760" i="1183"/>
  <c r="AJ760" i="1183"/>
  <c r="AR759" i="1183"/>
  <c r="N760" i="1183"/>
  <c r="P760" i="1183"/>
  <c r="O760" i="1183"/>
  <c r="Y760" i="1183"/>
  <c r="AU759" i="1183"/>
  <c r="I759" i="1183"/>
  <c r="AS759" i="1183" s="1"/>
  <c r="AW759" i="1183"/>
  <c r="Q759" i="1183"/>
  <c r="AX759" i="1183" s="1"/>
  <c r="AV759" i="1183"/>
  <c r="AT759" i="1183"/>
  <c r="AS933" i="1173"/>
  <c r="AX933" i="1173"/>
  <c r="Y934" i="1173"/>
  <c r="AR933" i="1173"/>
  <c r="AV933" i="1173"/>
  <c r="AJ934" i="1173"/>
  <c r="L934" i="1173"/>
  <c r="P934" i="1173"/>
  <c r="N934" i="1173"/>
  <c r="K934" i="1173"/>
  <c r="I934" i="1173" s="1"/>
  <c r="J934" i="1173"/>
  <c r="O934" i="1173"/>
  <c r="Q934" i="1173" s="1"/>
  <c r="AU933" i="1173"/>
  <c r="AT933" i="1173"/>
  <c r="AW933" i="1173"/>
  <c r="N761" i="1183" l="1"/>
  <c r="O761" i="1183"/>
  <c r="L761" i="1183"/>
  <c r="AR760" i="1183"/>
  <c r="AJ761" i="1183"/>
  <c r="K761" i="1183"/>
  <c r="P761" i="1183"/>
  <c r="J761" i="1183"/>
  <c r="AT761" i="1183" s="1"/>
  <c r="Y761" i="1183"/>
  <c r="AV760" i="1183"/>
  <c r="Q760" i="1183"/>
  <c r="AX760" i="1183" s="1"/>
  <c r="AW760" i="1183"/>
  <c r="AU760" i="1183"/>
  <c r="I760" i="1183"/>
  <c r="AS760" i="1183" s="1"/>
  <c r="Y935" i="1173"/>
  <c r="AR934" i="1173"/>
  <c r="AX934" i="1173"/>
  <c r="AT934" i="1173"/>
  <c r="AS934" i="1173"/>
  <c r="AJ935" i="1173"/>
  <c r="O935" i="1173"/>
  <c r="Q935" i="1173" s="1"/>
  <c r="N935" i="1173"/>
  <c r="K935" i="1173"/>
  <c r="I935" i="1173" s="1"/>
  <c r="J935" i="1173"/>
  <c r="P935" i="1173"/>
  <c r="L935" i="1173"/>
  <c r="AV934" i="1173"/>
  <c r="AU934" i="1173"/>
  <c r="AW934" i="1173"/>
  <c r="AW761" i="1183" l="1"/>
  <c r="Q761" i="1183"/>
  <c r="AX761" i="1183" s="1"/>
  <c r="AV761" i="1183"/>
  <c r="AJ762" i="1183"/>
  <c r="K762" i="1183"/>
  <c r="J762" i="1183"/>
  <c r="AT762" i="1183" s="1"/>
  <c r="O762" i="1183"/>
  <c r="L762" i="1183"/>
  <c r="P762" i="1183"/>
  <c r="N762" i="1183"/>
  <c r="Y762" i="1183"/>
  <c r="AR761" i="1183"/>
  <c r="I761" i="1183"/>
  <c r="AS761" i="1183" s="1"/>
  <c r="AU761" i="1183"/>
  <c r="AW935" i="1173"/>
  <c r="AT935" i="1173"/>
  <c r="Y936" i="1173"/>
  <c r="AR935" i="1173"/>
  <c r="AS935" i="1173"/>
  <c r="AV935" i="1173"/>
  <c r="AJ936" i="1173"/>
  <c r="K936" i="1173"/>
  <c r="I936" i="1173" s="1"/>
  <c r="N936" i="1173"/>
  <c r="P936" i="1173"/>
  <c r="J936" i="1173"/>
  <c r="O936" i="1173"/>
  <c r="Q936" i="1173" s="1"/>
  <c r="L936" i="1173"/>
  <c r="AX935" i="1173"/>
  <c r="AU935" i="1173"/>
  <c r="I762" i="1183" l="1"/>
  <c r="AS762" i="1183" s="1"/>
  <c r="AU762" i="1183"/>
  <c r="AV762" i="1183"/>
  <c r="AW762" i="1183"/>
  <c r="Q762" i="1183"/>
  <c r="AX762" i="1183" s="1"/>
  <c r="AJ763" i="1183"/>
  <c r="L763" i="1183"/>
  <c r="P763" i="1183"/>
  <c r="N763" i="1183"/>
  <c r="K763" i="1183"/>
  <c r="O763" i="1183"/>
  <c r="J763" i="1183"/>
  <c r="AT763" i="1183" s="1"/>
  <c r="AR762" i="1183"/>
  <c r="Y763" i="1183"/>
  <c r="Y937" i="1173"/>
  <c r="AR936" i="1173"/>
  <c r="AT936" i="1173"/>
  <c r="AS936" i="1173"/>
  <c r="AX936" i="1173"/>
  <c r="AV936" i="1173"/>
  <c r="AU936" i="1173"/>
  <c r="AJ937" i="1173"/>
  <c r="P937" i="1173"/>
  <c r="O937" i="1173"/>
  <c r="Q937" i="1173" s="1"/>
  <c r="K937" i="1173"/>
  <c r="I937" i="1173" s="1"/>
  <c r="J937" i="1173"/>
  <c r="L937" i="1173"/>
  <c r="N937" i="1173"/>
  <c r="AW936" i="1173"/>
  <c r="I763" i="1183" l="1"/>
  <c r="AS763" i="1183" s="1"/>
  <c r="AU763" i="1183"/>
  <c r="K764" i="1183"/>
  <c r="J764" i="1183"/>
  <c r="AT764" i="1183" s="1"/>
  <c r="O764" i="1183"/>
  <c r="AJ764" i="1183"/>
  <c r="P764" i="1183"/>
  <c r="L764" i="1183"/>
  <c r="N764" i="1183"/>
  <c r="AR763" i="1183"/>
  <c r="Y764" i="1183"/>
  <c r="Q763" i="1183"/>
  <c r="AX763" i="1183" s="1"/>
  <c r="AW763" i="1183"/>
  <c r="AV763" i="1183"/>
  <c r="AT937" i="1173"/>
  <c r="Y938" i="1173"/>
  <c r="AR937" i="1173"/>
  <c r="AS937" i="1173"/>
  <c r="AX937" i="1173"/>
  <c r="AV937" i="1173"/>
  <c r="AJ938" i="1173"/>
  <c r="P938" i="1173"/>
  <c r="L938" i="1173"/>
  <c r="J938" i="1173"/>
  <c r="K938" i="1173"/>
  <c r="I938" i="1173" s="1"/>
  <c r="O938" i="1173"/>
  <c r="Q938" i="1173" s="1"/>
  <c r="N938" i="1173"/>
  <c r="AU937" i="1173"/>
  <c r="AW937" i="1173"/>
  <c r="P765" i="1183" l="1"/>
  <c r="K765" i="1183"/>
  <c r="L765" i="1183"/>
  <c r="O765" i="1183"/>
  <c r="N765" i="1183"/>
  <c r="J765" i="1183"/>
  <c r="AT765" i="1183" s="1"/>
  <c r="AR764" i="1183"/>
  <c r="AJ765" i="1183"/>
  <c r="Y765" i="1183"/>
  <c r="AU764" i="1183"/>
  <c r="I764" i="1183"/>
  <c r="AS764" i="1183" s="1"/>
  <c r="Q764" i="1183"/>
  <c r="AX764" i="1183" s="1"/>
  <c r="AW764" i="1183"/>
  <c r="AV764" i="1183"/>
  <c r="AS938" i="1173"/>
  <c r="Y939" i="1173"/>
  <c r="AR938" i="1173"/>
  <c r="AT938" i="1173"/>
  <c r="AX938" i="1173"/>
  <c r="AJ939" i="1173"/>
  <c r="P939" i="1173"/>
  <c r="K939" i="1173"/>
  <c r="I939" i="1173" s="1"/>
  <c r="N939" i="1173"/>
  <c r="O939" i="1173"/>
  <c r="Q939" i="1173" s="1"/>
  <c r="L939" i="1173"/>
  <c r="J939" i="1173"/>
  <c r="AW938" i="1173"/>
  <c r="AV938" i="1173"/>
  <c r="AU938" i="1173"/>
  <c r="AV765" i="1183" l="1"/>
  <c r="AW765" i="1183"/>
  <c r="Q765" i="1183"/>
  <c r="AX765" i="1183" s="1"/>
  <c r="I765" i="1183"/>
  <c r="AS765" i="1183" s="1"/>
  <c r="AU765" i="1183"/>
  <c r="P766" i="1183"/>
  <c r="AR765" i="1183"/>
  <c r="K766" i="1183"/>
  <c r="AJ766" i="1183"/>
  <c r="N766" i="1183"/>
  <c r="L766" i="1183"/>
  <c r="O766" i="1183"/>
  <c r="J766" i="1183"/>
  <c r="Y766" i="1183"/>
  <c r="AT939" i="1173"/>
  <c r="Y940" i="1173"/>
  <c r="AR939" i="1173"/>
  <c r="AX939" i="1173"/>
  <c r="AS939" i="1173"/>
  <c r="AU939" i="1173"/>
  <c r="AJ940" i="1173"/>
  <c r="P940" i="1173"/>
  <c r="O940" i="1173"/>
  <c r="Q940" i="1173" s="1"/>
  <c r="L940" i="1173"/>
  <c r="J940" i="1173"/>
  <c r="N940" i="1173"/>
  <c r="K940" i="1173"/>
  <c r="I940" i="1173" s="1"/>
  <c r="AV939" i="1173"/>
  <c r="AW939" i="1173"/>
  <c r="Q766" i="1183" l="1"/>
  <c r="AX766" i="1183" s="1"/>
  <c r="AW766" i="1183"/>
  <c r="AV766" i="1183"/>
  <c r="AU766" i="1183"/>
  <c r="I766" i="1183"/>
  <c r="AS766" i="1183" s="1"/>
  <c r="AR766" i="1183"/>
  <c r="AJ767" i="1183"/>
  <c r="O767" i="1183"/>
  <c r="N767" i="1183"/>
  <c r="J767" i="1183"/>
  <c r="K767" i="1183"/>
  <c r="P767" i="1183"/>
  <c r="L767" i="1183"/>
  <c r="Y767" i="1183"/>
  <c r="AT766" i="1183"/>
  <c r="AS940" i="1173"/>
  <c r="Y941" i="1173"/>
  <c r="AR940" i="1173"/>
  <c r="AX940" i="1173"/>
  <c r="AT940" i="1173"/>
  <c r="AV940" i="1173"/>
  <c r="AW940" i="1173"/>
  <c r="AJ941" i="1173"/>
  <c r="N941" i="1173"/>
  <c r="J941" i="1173"/>
  <c r="K941" i="1173"/>
  <c r="I941" i="1173" s="1"/>
  <c r="O941" i="1173"/>
  <c r="Q941" i="1173" s="1"/>
  <c r="L941" i="1173"/>
  <c r="P941" i="1173"/>
  <c r="AU940" i="1173"/>
  <c r="AW767" i="1183" l="1"/>
  <c r="AV767" i="1183"/>
  <c r="Q767" i="1183"/>
  <c r="AX767" i="1183" s="1"/>
  <c r="AT767" i="1183"/>
  <c r="I767" i="1183"/>
  <c r="AS767" i="1183" s="1"/>
  <c r="AU767" i="1183"/>
  <c r="J768" i="1183"/>
  <c r="AT768" i="1183" s="1"/>
  <c r="AR767" i="1183"/>
  <c r="AJ768" i="1183"/>
  <c r="P768" i="1183"/>
  <c r="N768" i="1183"/>
  <c r="L768" i="1183"/>
  <c r="O768" i="1183"/>
  <c r="K768" i="1183"/>
  <c r="Y768" i="1183"/>
  <c r="AX941" i="1173"/>
  <c r="AS941" i="1173"/>
  <c r="Y942" i="1173"/>
  <c r="AR941" i="1173"/>
  <c r="AT941" i="1173"/>
  <c r="AU941" i="1173"/>
  <c r="AJ942" i="1173"/>
  <c r="O942" i="1173"/>
  <c r="Q942" i="1173" s="1"/>
  <c r="L942" i="1173"/>
  <c r="K942" i="1173"/>
  <c r="I942" i="1173" s="1"/>
  <c r="N942" i="1173"/>
  <c r="J942" i="1173"/>
  <c r="P942" i="1173"/>
  <c r="AW941" i="1173"/>
  <c r="AV941" i="1173"/>
  <c r="AJ769" i="1183" l="1"/>
  <c r="L769" i="1183"/>
  <c r="K769" i="1183"/>
  <c r="O769" i="1183"/>
  <c r="N769" i="1183"/>
  <c r="AR768" i="1183"/>
  <c r="J769" i="1183"/>
  <c r="AT769" i="1183" s="1"/>
  <c r="P769" i="1183"/>
  <c r="Y769" i="1183"/>
  <c r="I768" i="1183"/>
  <c r="AS768" i="1183" s="1"/>
  <c r="AU768" i="1183"/>
  <c r="Q768" i="1183"/>
  <c r="AX768" i="1183" s="1"/>
  <c r="AW768" i="1183"/>
  <c r="AV768" i="1183"/>
  <c r="Y943" i="1173"/>
  <c r="AR942" i="1173"/>
  <c r="AW942" i="1173"/>
  <c r="AT942" i="1173"/>
  <c r="AS942" i="1173"/>
  <c r="AV942" i="1173"/>
  <c r="AX942" i="1173"/>
  <c r="AJ943" i="1173"/>
  <c r="P943" i="1173"/>
  <c r="N943" i="1173"/>
  <c r="K943" i="1173"/>
  <c r="I943" i="1173" s="1"/>
  <c r="O943" i="1173"/>
  <c r="Q943" i="1173" s="1"/>
  <c r="L943" i="1173"/>
  <c r="J943" i="1173"/>
  <c r="AU942" i="1173"/>
  <c r="AV769" i="1183" l="1"/>
  <c r="Q769" i="1183"/>
  <c r="AX769" i="1183" s="1"/>
  <c r="AW769" i="1183"/>
  <c r="I769" i="1183"/>
  <c r="AS769" i="1183" s="1"/>
  <c r="AU769" i="1183"/>
  <c r="N770" i="1183"/>
  <c r="O770" i="1183"/>
  <c r="L770" i="1183"/>
  <c r="P770" i="1183"/>
  <c r="J770" i="1183"/>
  <c r="AR769" i="1183"/>
  <c r="K770" i="1183"/>
  <c r="AJ770" i="1183"/>
  <c r="Y770" i="1183"/>
  <c r="AS943" i="1173"/>
  <c r="Y944" i="1173"/>
  <c r="AR943" i="1173"/>
  <c r="AX943" i="1173"/>
  <c r="AU943" i="1173"/>
  <c r="AT943" i="1173"/>
  <c r="AJ944" i="1173"/>
  <c r="O944" i="1173"/>
  <c r="Q944" i="1173" s="1"/>
  <c r="K944" i="1173"/>
  <c r="I944" i="1173" s="1"/>
  <c r="J944" i="1173"/>
  <c r="N944" i="1173"/>
  <c r="L944" i="1173"/>
  <c r="P944" i="1173"/>
  <c r="AW943" i="1173"/>
  <c r="AV943" i="1173"/>
  <c r="AU770" i="1183" l="1"/>
  <c r="I770" i="1183"/>
  <c r="AS770" i="1183" s="1"/>
  <c r="AT770" i="1183"/>
  <c r="AW770" i="1183"/>
  <c r="Q770" i="1183"/>
  <c r="AX770" i="1183" s="1"/>
  <c r="AV770" i="1183"/>
  <c r="AJ771" i="1183"/>
  <c r="N771" i="1183"/>
  <c r="P771" i="1183"/>
  <c r="O771" i="1183"/>
  <c r="K771" i="1183"/>
  <c r="Y771" i="1183"/>
  <c r="AR770" i="1183"/>
  <c r="J771" i="1183"/>
  <c r="L771" i="1183"/>
  <c r="AT944" i="1173"/>
  <c r="AW944" i="1173"/>
  <c r="Y945" i="1173"/>
  <c r="AR944" i="1173"/>
  <c r="AS944" i="1173"/>
  <c r="AX944" i="1173"/>
  <c r="AU944" i="1173"/>
  <c r="AJ945" i="1173"/>
  <c r="L945" i="1173"/>
  <c r="P945" i="1173"/>
  <c r="O945" i="1173"/>
  <c r="Q945" i="1173" s="1"/>
  <c r="N945" i="1173"/>
  <c r="K945" i="1173"/>
  <c r="I945" i="1173" s="1"/>
  <c r="J945" i="1173"/>
  <c r="AV944" i="1173"/>
  <c r="AW771" i="1183" l="1"/>
  <c r="Q771" i="1183"/>
  <c r="AX771" i="1183" s="1"/>
  <c r="AV771" i="1183"/>
  <c r="AU771" i="1183"/>
  <c r="I771" i="1183"/>
  <c r="AS771" i="1183" s="1"/>
  <c r="AT771" i="1183"/>
  <c r="K772" i="1183"/>
  <c r="O772" i="1183"/>
  <c r="N772" i="1183"/>
  <c r="J772" i="1183"/>
  <c r="AT772" i="1183" s="1"/>
  <c r="P772" i="1183"/>
  <c r="AR771" i="1183"/>
  <c r="L772" i="1183"/>
  <c r="AJ772" i="1183"/>
  <c r="Y772" i="1183"/>
  <c r="AT945" i="1173"/>
  <c r="Y946" i="1173"/>
  <c r="AR945" i="1173"/>
  <c r="AS945" i="1173"/>
  <c r="AX945" i="1173"/>
  <c r="AV945" i="1173"/>
  <c r="AJ946" i="1173"/>
  <c r="O946" i="1173"/>
  <c r="Q946" i="1173" s="1"/>
  <c r="N946" i="1173"/>
  <c r="K946" i="1173"/>
  <c r="I946" i="1173" s="1"/>
  <c r="P946" i="1173"/>
  <c r="L946" i="1173"/>
  <c r="J946" i="1173"/>
  <c r="AU945" i="1173"/>
  <c r="AW945" i="1173"/>
  <c r="I772" i="1183" l="1"/>
  <c r="AS772" i="1183" s="1"/>
  <c r="AU772" i="1183"/>
  <c r="AJ773" i="1183"/>
  <c r="L773" i="1183"/>
  <c r="K773" i="1183"/>
  <c r="J773" i="1183"/>
  <c r="AT773" i="1183" s="1"/>
  <c r="N773" i="1183"/>
  <c r="O773" i="1183"/>
  <c r="Y773" i="1183"/>
  <c r="AR772" i="1183"/>
  <c r="P773" i="1183"/>
  <c r="AW772" i="1183"/>
  <c r="Q772" i="1183"/>
  <c r="AX772" i="1183" s="1"/>
  <c r="AV772" i="1183"/>
  <c r="AW946" i="1173"/>
  <c r="Y947" i="1173"/>
  <c r="AR946" i="1173"/>
  <c r="AT946" i="1173"/>
  <c r="AV946" i="1173"/>
  <c r="AS946" i="1173"/>
  <c r="P947" i="1173"/>
  <c r="K947" i="1173"/>
  <c r="I947" i="1173" s="1"/>
  <c r="AJ947" i="1173"/>
  <c r="J947" i="1173"/>
  <c r="L947" i="1173"/>
  <c r="O947" i="1173"/>
  <c r="Q947" i="1173" s="1"/>
  <c r="N947" i="1173"/>
  <c r="AX946" i="1173"/>
  <c r="AU946" i="1173"/>
  <c r="N774" i="1183" l="1"/>
  <c r="AR773" i="1183"/>
  <c r="L774" i="1183"/>
  <c r="K774" i="1183"/>
  <c r="Y774" i="1183"/>
  <c r="P774" i="1183"/>
  <c r="O774" i="1183"/>
  <c r="J774" i="1183"/>
  <c r="AT774" i="1183" s="1"/>
  <c r="AJ774" i="1183"/>
  <c r="Q773" i="1183"/>
  <c r="AX773" i="1183" s="1"/>
  <c r="AW773" i="1183"/>
  <c r="AV773" i="1183"/>
  <c r="AU773" i="1183"/>
  <c r="I773" i="1183"/>
  <c r="AS773" i="1183" s="1"/>
  <c r="AT947" i="1173"/>
  <c r="AX947" i="1173"/>
  <c r="Y948" i="1173"/>
  <c r="AR947" i="1173"/>
  <c r="AS947" i="1173"/>
  <c r="AJ948" i="1173"/>
  <c r="J948" i="1173"/>
  <c r="P948" i="1173"/>
  <c r="O948" i="1173"/>
  <c r="Q948" i="1173" s="1"/>
  <c r="N948" i="1173"/>
  <c r="L948" i="1173"/>
  <c r="K948" i="1173"/>
  <c r="I948" i="1173" s="1"/>
  <c r="AW947" i="1173"/>
  <c r="AV947" i="1173"/>
  <c r="AU947" i="1173"/>
  <c r="I774" i="1183" l="1"/>
  <c r="AS774" i="1183" s="1"/>
  <c r="AU774" i="1183"/>
  <c r="J775" i="1183"/>
  <c r="L775" i="1183"/>
  <c r="O775" i="1183"/>
  <c r="AJ775" i="1183"/>
  <c r="P775" i="1183"/>
  <c r="N775" i="1183"/>
  <c r="K775" i="1183"/>
  <c r="AR774" i="1183"/>
  <c r="Y775" i="1183"/>
  <c r="AX774" i="1183"/>
  <c r="AW774" i="1183"/>
  <c r="AV774" i="1183"/>
  <c r="Q774" i="1183"/>
  <c r="AS948" i="1173"/>
  <c r="Y949" i="1173"/>
  <c r="AR948" i="1173"/>
  <c r="AX948" i="1173"/>
  <c r="AW948" i="1173"/>
  <c r="AV948" i="1173"/>
  <c r="AT948" i="1173"/>
  <c r="AJ949" i="1173"/>
  <c r="L949" i="1173"/>
  <c r="K949" i="1173"/>
  <c r="I949" i="1173" s="1"/>
  <c r="J949" i="1173"/>
  <c r="P949" i="1173"/>
  <c r="O949" i="1173"/>
  <c r="Q949" i="1173" s="1"/>
  <c r="N949" i="1173"/>
  <c r="AU948" i="1173"/>
  <c r="P776" i="1183" l="1"/>
  <c r="O776" i="1183"/>
  <c r="AR775" i="1183"/>
  <c r="N776" i="1183"/>
  <c r="J776" i="1183"/>
  <c r="K776" i="1183"/>
  <c r="AJ776" i="1183"/>
  <c r="L776" i="1183"/>
  <c r="Y776" i="1183"/>
  <c r="AV775" i="1183"/>
  <c r="AW775" i="1183"/>
  <c r="Q775" i="1183"/>
  <c r="AX775" i="1183" s="1"/>
  <c r="AU775" i="1183"/>
  <c r="I775" i="1183"/>
  <c r="AS775" i="1183" s="1"/>
  <c r="AT775" i="1183"/>
  <c r="Y950" i="1173"/>
  <c r="AR949" i="1173"/>
  <c r="AT949" i="1173"/>
  <c r="AS949" i="1173"/>
  <c r="AX949" i="1173"/>
  <c r="AJ950" i="1173"/>
  <c r="P950" i="1173"/>
  <c r="J950" i="1173"/>
  <c r="N950" i="1173"/>
  <c r="K950" i="1173"/>
  <c r="I950" i="1173" s="1"/>
  <c r="O950" i="1173"/>
  <c r="Q950" i="1173" s="1"/>
  <c r="L950" i="1173"/>
  <c r="AW949" i="1173"/>
  <c r="AV949" i="1173"/>
  <c r="AU949" i="1173"/>
  <c r="I776" i="1183" l="1"/>
  <c r="AS776" i="1183" s="1"/>
  <c r="AU776" i="1183"/>
  <c r="AT776" i="1183"/>
  <c r="AR776" i="1183"/>
  <c r="P777" i="1183"/>
  <c r="AJ777" i="1183"/>
  <c r="O777" i="1183"/>
  <c r="N777" i="1183"/>
  <c r="L777" i="1183"/>
  <c r="J777" i="1183"/>
  <c r="AT777" i="1183" s="1"/>
  <c r="K777" i="1183"/>
  <c r="Y777" i="1183"/>
  <c r="AV776" i="1183"/>
  <c r="Q776" i="1183"/>
  <c r="AW776" i="1183"/>
  <c r="AX776" i="1183"/>
  <c r="AS950" i="1173"/>
  <c r="AX950" i="1173"/>
  <c r="Y951" i="1173"/>
  <c r="AR950" i="1173"/>
  <c r="AW950" i="1173"/>
  <c r="AV950" i="1173"/>
  <c r="AJ951" i="1173"/>
  <c r="K951" i="1173"/>
  <c r="I951" i="1173" s="1"/>
  <c r="P951" i="1173"/>
  <c r="O951" i="1173"/>
  <c r="Q951" i="1173" s="1"/>
  <c r="N951" i="1173"/>
  <c r="J951" i="1173"/>
  <c r="L951" i="1173"/>
  <c r="AT950" i="1173"/>
  <c r="AU950" i="1173"/>
  <c r="AV777" i="1183" l="1"/>
  <c r="AW777" i="1183"/>
  <c r="Q777" i="1183"/>
  <c r="AX777" i="1183" s="1"/>
  <c r="L778" i="1183"/>
  <c r="J778" i="1183"/>
  <c r="K778" i="1183"/>
  <c r="AR777" i="1183"/>
  <c r="AJ778" i="1183"/>
  <c r="P778" i="1183"/>
  <c r="O778" i="1183"/>
  <c r="N778" i="1183"/>
  <c r="Y778" i="1183"/>
  <c r="I777" i="1183"/>
  <c r="AS777" i="1183" s="1"/>
  <c r="AU777" i="1183"/>
  <c r="Y952" i="1173"/>
  <c r="AR951" i="1173"/>
  <c r="AT951" i="1173"/>
  <c r="AX951" i="1173"/>
  <c r="AV951" i="1173"/>
  <c r="AW951" i="1173"/>
  <c r="AU951" i="1173"/>
  <c r="AS951" i="1173"/>
  <c r="AJ952" i="1173"/>
  <c r="K952" i="1173"/>
  <c r="I952" i="1173" s="1"/>
  <c r="J952" i="1173"/>
  <c r="O952" i="1173"/>
  <c r="Q952" i="1173" s="1"/>
  <c r="N952" i="1173"/>
  <c r="P952" i="1173"/>
  <c r="L952" i="1173"/>
  <c r="AT778" i="1183" l="1"/>
  <c r="J779" i="1183"/>
  <c r="AJ779" i="1183"/>
  <c r="N779" i="1183"/>
  <c r="K779" i="1183"/>
  <c r="P779" i="1183"/>
  <c r="O779" i="1183"/>
  <c r="L779" i="1183"/>
  <c r="AR778" i="1183"/>
  <c r="Y779" i="1183"/>
  <c r="AW778" i="1183"/>
  <c r="AV778" i="1183"/>
  <c r="Q778" i="1183"/>
  <c r="AX778" i="1183" s="1"/>
  <c r="I778" i="1183"/>
  <c r="AS778" i="1183" s="1"/>
  <c r="AU778" i="1183"/>
  <c r="AX952" i="1173"/>
  <c r="AT952" i="1173"/>
  <c r="Y953" i="1173"/>
  <c r="AR952" i="1173"/>
  <c r="AS952" i="1173"/>
  <c r="AU952" i="1173"/>
  <c r="AW952" i="1173"/>
  <c r="AJ953" i="1173"/>
  <c r="P953" i="1173"/>
  <c r="K953" i="1173"/>
  <c r="I953" i="1173" s="1"/>
  <c r="J953" i="1173"/>
  <c r="N953" i="1173"/>
  <c r="O953" i="1173"/>
  <c r="Q953" i="1173" s="1"/>
  <c r="L953" i="1173"/>
  <c r="AV952" i="1173"/>
  <c r="I779" i="1183" l="1"/>
  <c r="AS779" i="1183" s="1"/>
  <c r="AU779" i="1183"/>
  <c r="Q779" i="1183"/>
  <c r="AX779" i="1183" s="1"/>
  <c r="AV779" i="1183"/>
  <c r="AW779" i="1183"/>
  <c r="AJ780" i="1183"/>
  <c r="P780" i="1183"/>
  <c r="O780" i="1183"/>
  <c r="N780" i="1183"/>
  <c r="K780" i="1183"/>
  <c r="J780" i="1183"/>
  <c r="AT780" i="1183" s="1"/>
  <c r="Y780" i="1183"/>
  <c r="L780" i="1183"/>
  <c r="AR779" i="1183"/>
  <c r="AT779" i="1183"/>
  <c r="Y954" i="1173"/>
  <c r="AR953" i="1173"/>
  <c r="AT953" i="1173"/>
  <c r="AS953" i="1173"/>
  <c r="AX953" i="1173"/>
  <c r="AU953" i="1173"/>
  <c r="AJ954" i="1173"/>
  <c r="J954" i="1173"/>
  <c r="P954" i="1173"/>
  <c r="O954" i="1173"/>
  <c r="Q954" i="1173" s="1"/>
  <c r="N954" i="1173"/>
  <c r="L954" i="1173"/>
  <c r="K954" i="1173"/>
  <c r="I954" i="1173" s="1"/>
  <c r="AV953" i="1173"/>
  <c r="AW953" i="1173"/>
  <c r="AU780" i="1183" l="1"/>
  <c r="I780" i="1183"/>
  <c r="AS780" i="1183" s="1"/>
  <c r="AV780" i="1183"/>
  <c r="AW780" i="1183"/>
  <c r="Q780" i="1183"/>
  <c r="AX780" i="1183" s="1"/>
  <c r="L781" i="1183"/>
  <c r="P781" i="1183"/>
  <c r="N781" i="1183"/>
  <c r="AJ781" i="1183"/>
  <c r="J781" i="1183"/>
  <c r="AT781" i="1183" s="1"/>
  <c r="O781" i="1183"/>
  <c r="AR780" i="1183"/>
  <c r="K781" i="1183"/>
  <c r="Y781" i="1183"/>
  <c r="AJ955" i="1173"/>
  <c r="L955" i="1173"/>
  <c r="P955" i="1173"/>
  <c r="Y955" i="1173"/>
  <c r="N955" i="1173"/>
  <c r="K955" i="1173"/>
  <c r="J955" i="1173"/>
  <c r="O955" i="1173"/>
  <c r="AS954" i="1173"/>
  <c r="AR954" i="1173"/>
  <c r="AX954" i="1173"/>
  <c r="AW954" i="1173"/>
  <c r="AT954" i="1173"/>
  <c r="AV954" i="1173"/>
  <c r="AU954" i="1173"/>
  <c r="AW781" i="1183" l="1"/>
  <c r="Q781" i="1183"/>
  <c r="AX781" i="1183" s="1"/>
  <c r="AV781" i="1183"/>
  <c r="AJ782" i="1183"/>
  <c r="L782" i="1183"/>
  <c r="J782" i="1183"/>
  <c r="P782" i="1183"/>
  <c r="K782" i="1183"/>
  <c r="N782" i="1183"/>
  <c r="O782" i="1183"/>
  <c r="AR781" i="1183"/>
  <c r="Y782" i="1183"/>
  <c r="I781" i="1183"/>
  <c r="AS781" i="1183" s="1"/>
  <c r="AU781" i="1183"/>
  <c r="AT955" i="1173"/>
  <c r="AJ956" i="1173"/>
  <c r="P956" i="1173"/>
  <c r="N956" i="1173"/>
  <c r="Y956" i="1173"/>
  <c r="O956" i="1173"/>
  <c r="L956" i="1173"/>
  <c r="K956" i="1173"/>
  <c r="J956" i="1173"/>
  <c r="AR955" i="1173"/>
  <c r="AU955" i="1173"/>
  <c r="I955" i="1173"/>
  <c r="AS955" i="1173" s="1"/>
  <c r="AW955" i="1173"/>
  <c r="Q955" i="1173"/>
  <c r="AX955" i="1173" s="1"/>
  <c r="AV955" i="1173"/>
  <c r="Q782" i="1183" l="1"/>
  <c r="AX782" i="1183" s="1"/>
  <c r="AV782" i="1183"/>
  <c r="AW782" i="1183"/>
  <c r="I782" i="1183"/>
  <c r="AS782" i="1183" s="1"/>
  <c r="AU782" i="1183"/>
  <c r="AT782" i="1183"/>
  <c r="AJ783" i="1183"/>
  <c r="P783" i="1183"/>
  <c r="J783" i="1183"/>
  <c r="AT783" i="1183" s="1"/>
  <c r="N783" i="1183"/>
  <c r="K783" i="1183"/>
  <c r="O783" i="1183"/>
  <c r="Y783" i="1183"/>
  <c r="L783" i="1183"/>
  <c r="AR782" i="1183"/>
  <c r="AT956" i="1173"/>
  <c r="AJ957" i="1173"/>
  <c r="J957" i="1173"/>
  <c r="K957" i="1173"/>
  <c r="P957" i="1173"/>
  <c r="L957" i="1173"/>
  <c r="N957" i="1173"/>
  <c r="O957" i="1173"/>
  <c r="Y957" i="1173"/>
  <c r="AR956" i="1173"/>
  <c r="AU956" i="1173"/>
  <c r="I956" i="1173"/>
  <c r="AS956" i="1173" s="1"/>
  <c r="Q956" i="1173"/>
  <c r="AX956" i="1173" s="1"/>
  <c r="AW956" i="1173"/>
  <c r="AV956" i="1173"/>
  <c r="Q783" i="1183" l="1"/>
  <c r="AX783" i="1183" s="1"/>
  <c r="AV783" i="1183"/>
  <c r="AW783" i="1183"/>
  <c r="AU783" i="1183"/>
  <c r="I783" i="1183"/>
  <c r="AS783" i="1183" s="1"/>
  <c r="K784" i="1183"/>
  <c r="J784" i="1183"/>
  <c r="AT784" i="1183" s="1"/>
  <c r="AJ784" i="1183"/>
  <c r="P784" i="1183"/>
  <c r="O784" i="1183"/>
  <c r="Y784" i="1183"/>
  <c r="AR783" i="1183"/>
  <c r="N784" i="1183"/>
  <c r="L784" i="1183"/>
  <c r="AT957" i="1173"/>
  <c r="K958" i="1173"/>
  <c r="J958" i="1173"/>
  <c r="AT958" i="1173" s="1"/>
  <c r="L958" i="1173"/>
  <c r="AJ958" i="1173"/>
  <c r="Y958" i="1173"/>
  <c r="O958" i="1173"/>
  <c r="N958" i="1173"/>
  <c r="P958" i="1173"/>
  <c r="AR957" i="1173"/>
  <c r="Q957" i="1173"/>
  <c r="AX957" i="1173" s="1"/>
  <c r="AW957" i="1173"/>
  <c r="AV957" i="1173"/>
  <c r="I957" i="1173"/>
  <c r="AS957" i="1173" s="1"/>
  <c r="AU957" i="1173"/>
  <c r="O785" i="1183" l="1"/>
  <c r="J785" i="1183"/>
  <c r="L785" i="1183"/>
  <c r="AR784" i="1183"/>
  <c r="AJ785" i="1183"/>
  <c r="N785" i="1183"/>
  <c r="K785" i="1183"/>
  <c r="P785" i="1183"/>
  <c r="Y785" i="1183"/>
  <c r="Q784" i="1183"/>
  <c r="AX784" i="1183" s="1"/>
  <c r="AW784" i="1183"/>
  <c r="AV784" i="1183"/>
  <c r="I784" i="1183"/>
  <c r="AS784" i="1183" s="1"/>
  <c r="AU784" i="1183"/>
  <c r="AW958" i="1173"/>
  <c r="Q958" i="1173"/>
  <c r="AV958" i="1173"/>
  <c r="AX958" i="1173"/>
  <c r="AJ959" i="1173"/>
  <c r="N959" i="1173"/>
  <c r="P959" i="1173"/>
  <c r="L959" i="1173"/>
  <c r="K959" i="1173"/>
  <c r="J959" i="1173"/>
  <c r="O959" i="1173"/>
  <c r="Y959" i="1173"/>
  <c r="AR958" i="1173"/>
  <c r="I958" i="1173"/>
  <c r="AS958" i="1173" s="1"/>
  <c r="AU958" i="1173"/>
  <c r="O18" i="511"/>
  <c r="I785" i="1183" l="1"/>
  <c r="AS785" i="1183" s="1"/>
  <c r="AU785" i="1183"/>
  <c r="L786" i="1183"/>
  <c r="AJ786" i="1183"/>
  <c r="P786" i="1183"/>
  <c r="N786" i="1183"/>
  <c r="AR785" i="1183"/>
  <c r="K786" i="1183"/>
  <c r="J786" i="1183"/>
  <c r="AT786" i="1183" s="1"/>
  <c r="O786" i="1183"/>
  <c r="Y786" i="1183"/>
  <c r="AT785" i="1183"/>
  <c r="AV785" i="1183"/>
  <c r="Q785" i="1183"/>
  <c r="AX785" i="1183" s="1"/>
  <c r="AW785" i="1183"/>
  <c r="AJ960" i="1173"/>
  <c r="N960" i="1173"/>
  <c r="O960" i="1173"/>
  <c r="K960" i="1173"/>
  <c r="J960" i="1173"/>
  <c r="L960" i="1173"/>
  <c r="P960" i="1173"/>
  <c r="Y960" i="1173"/>
  <c r="AT959" i="1173"/>
  <c r="AR959" i="1173"/>
  <c r="Q959" i="1173"/>
  <c r="AX959" i="1173" s="1"/>
  <c r="AW959" i="1173"/>
  <c r="AV959" i="1173"/>
  <c r="I959" i="1173"/>
  <c r="AS959" i="1173" s="1"/>
  <c r="AU959" i="1173"/>
  <c r="AR786" i="1183" l="1"/>
  <c r="P787" i="1183"/>
  <c r="K787" i="1183"/>
  <c r="AJ787" i="1183"/>
  <c r="O787" i="1183"/>
  <c r="L787" i="1183"/>
  <c r="N787" i="1183"/>
  <c r="J787" i="1183"/>
  <c r="AT787" i="1183" s="1"/>
  <c r="Y787" i="1183"/>
  <c r="AW786" i="1183"/>
  <c r="AV786" i="1183"/>
  <c r="Q786" i="1183"/>
  <c r="AX786" i="1183" s="1"/>
  <c r="I786" i="1183"/>
  <c r="AS786" i="1183" s="1"/>
  <c r="AU786" i="1183"/>
  <c r="AT960" i="1173"/>
  <c r="AR960" i="1173"/>
  <c r="AJ961" i="1173"/>
  <c r="O961" i="1173"/>
  <c r="L961" i="1173"/>
  <c r="N961" i="1173"/>
  <c r="P961" i="1173"/>
  <c r="K961" i="1173"/>
  <c r="J961" i="1173"/>
  <c r="AT961" i="1173" s="1"/>
  <c r="Y961" i="1173"/>
  <c r="Q960" i="1173"/>
  <c r="AX960" i="1173" s="1"/>
  <c r="AW960" i="1173"/>
  <c r="AV960" i="1173"/>
  <c r="I960" i="1173"/>
  <c r="AS960" i="1173" s="1"/>
  <c r="AU960" i="1173"/>
  <c r="P788" i="1183" l="1"/>
  <c r="L788" i="1183"/>
  <c r="AJ788" i="1183"/>
  <c r="K788" i="1183"/>
  <c r="J788" i="1183"/>
  <c r="AT788" i="1183" s="1"/>
  <c r="O788" i="1183"/>
  <c r="N788" i="1183"/>
  <c r="AR787" i="1183"/>
  <c r="Y788" i="1183"/>
  <c r="AU787" i="1183"/>
  <c r="I787" i="1183"/>
  <c r="AS787" i="1183" s="1"/>
  <c r="AX787" i="1183"/>
  <c r="AW787" i="1183"/>
  <c r="AV787" i="1183"/>
  <c r="Q787" i="1183"/>
  <c r="AR961" i="1173"/>
  <c r="AT2" i="1173"/>
  <c r="AT3" i="1173" s="1"/>
  <c r="I961" i="1173"/>
  <c r="AS961" i="1173" s="1"/>
  <c r="AU961" i="1173"/>
  <c r="Q961" i="1173"/>
  <c r="AX961" i="1173" s="1"/>
  <c r="AW961" i="1173"/>
  <c r="AV961" i="1173"/>
  <c r="P789" i="1183" l="1"/>
  <c r="AJ789" i="1183"/>
  <c r="O789" i="1183"/>
  <c r="N789" i="1183"/>
  <c r="L789" i="1183"/>
  <c r="J789" i="1183"/>
  <c r="AT789" i="1183" s="1"/>
  <c r="AR788" i="1183"/>
  <c r="K789" i="1183"/>
  <c r="Y789" i="1183"/>
  <c r="AV788" i="1183"/>
  <c r="Q788" i="1183"/>
  <c r="AX788" i="1183" s="1"/>
  <c r="AW788" i="1183"/>
  <c r="I788" i="1183"/>
  <c r="AS788" i="1183" s="1"/>
  <c r="AU788" i="1183"/>
  <c r="AV2" i="1173"/>
  <c r="AV3" i="1173" s="1"/>
  <c r="AX2" i="1173"/>
  <c r="AX3" i="1173" s="1"/>
  <c r="AW2" i="1173"/>
  <c r="AW3" i="1173" s="1"/>
  <c r="AS2" i="1173"/>
  <c r="AU2" i="1173"/>
  <c r="N790" i="1183" l="1"/>
  <c r="L790" i="1183"/>
  <c r="K790" i="1183"/>
  <c r="P790" i="1183"/>
  <c r="J790" i="1183"/>
  <c r="AT790" i="1183" s="1"/>
  <c r="AR789" i="1183"/>
  <c r="AJ790" i="1183"/>
  <c r="O790" i="1183"/>
  <c r="Y790" i="1183"/>
  <c r="AV789" i="1183"/>
  <c r="Q789" i="1183"/>
  <c r="AX789" i="1183" s="1"/>
  <c r="AW789" i="1183"/>
  <c r="I789" i="1183"/>
  <c r="AS789" i="1183" s="1"/>
  <c r="AU789" i="1183"/>
  <c r="AU6" i="1173"/>
  <c r="AU7" i="1173" s="1"/>
  <c r="AS6" i="1173"/>
  <c r="AT6" i="1173"/>
  <c r="AT7" i="1173" s="1"/>
  <c r="AS1" i="1173"/>
  <c r="AU1" i="1173"/>
  <c r="AS3" i="1173"/>
  <c r="AU3" i="1173"/>
  <c r="AW1" i="1173"/>
  <c r="AT1" i="1173"/>
  <c r="AX1" i="1173"/>
  <c r="AV1" i="1173"/>
  <c r="AS7" i="1173"/>
  <c r="Q790" i="1183" l="1"/>
  <c r="AV790" i="1183"/>
  <c r="AW790" i="1183"/>
  <c r="I790" i="1183"/>
  <c r="AS790" i="1183" s="1"/>
  <c r="AU790" i="1183"/>
  <c r="AJ791" i="1183"/>
  <c r="L791" i="1183"/>
  <c r="P791" i="1183"/>
  <c r="K791" i="1183"/>
  <c r="O791" i="1183"/>
  <c r="AR790" i="1183"/>
  <c r="J791" i="1183"/>
  <c r="AT791" i="1183" s="1"/>
  <c r="N791" i="1183"/>
  <c r="Y791" i="1183"/>
  <c r="AX790" i="1183"/>
  <c r="F1" i="347"/>
  <c r="E3" i="347"/>
  <c r="E1" i="347"/>
  <c r="H1" i="347"/>
  <c r="C3" i="347"/>
  <c r="K1" i="347"/>
  <c r="D1" i="347"/>
  <c r="I3" i="347"/>
  <c r="D3" i="347"/>
  <c r="F3" i="347"/>
  <c r="J3" i="347"/>
  <c r="J1" i="347"/>
  <c r="K3" i="347"/>
  <c r="H3" i="347"/>
  <c r="I1" i="347"/>
  <c r="C1" i="347"/>
  <c r="C17" i="347"/>
  <c r="Q791" i="1183" l="1"/>
  <c r="AX791" i="1183" s="1"/>
  <c r="AW791" i="1183"/>
  <c r="AV791" i="1183"/>
  <c r="I791" i="1183"/>
  <c r="AS791" i="1183" s="1"/>
  <c r="AU791" i="1183"/>
  <c r="L792" i="1183"/>
  <c r="J792" i="1183"/>
  <c r="P792" i="1183"/>
  <c r="N792" i="1183"/>
  <c r="K792" i="1183"/>
  <c r="AR791" i="1183"/>
  <c r="AJ792" i="1183"/>
  <c r="O792" i="1183"/>
  <c r="Y792" i="1183"/>
  <c r="I792" i="1183" l="1"/>
  <c r="AS792" i="1183" s="1"/>
  <c r="AU792" i="1183"/>
  <c r="AT792" i="1183"/>
  <c r="AW792" i="1183"/>
  <c r="Q792" i="1183"/>
  <c r="AX792" i="1183" s="1"/>
  <c r="AV792" i="1183"/>
  <c r="AR792" i="1183"/>
  <c r="AJ793" i="1183"/>
  <c r="N793" i="1183"/>
  <c r="O793" i="1183"/>
  <c r="P793" i="1183"/>
  <c r="K793" i="1183"/>
  <c r="J793" i="1183"/>
  <c r="L793" i="1183"/>
  <c r="Y793" i="1183"/>
  <c r="I793" i="1183" l="1"/>
  <c r="AS793" i="1183" s="1"/>
  <c r="AU793" i="1183"/>
  <c r="AW793" i="1183"/>
  <c r="Q793" i="1183"/>
  <c r="AV793" i="1183"/>
  <c r="AX793" i="1183"/>
  <c r="O794" i="1183"/>
  <c r="N794" i="1183"/>
  <c r="AR793" i="1183"/>
  <c r="AJ794" i="1183"/>
  <c r="K794" i="1183"/>
  <c r="L794" i="1183"/>
  <c r="P794" i="1183"/>
  <c r="J794" i="1183"/>
  <c r="Y794" i="1183"/>
  <c r="AT793" i="1183"/>
  <c r="AU794" i="1183" l="1"/>
  <c r="I794" i="1183"/>
  <c r="AS794" i="1183" s="1"/>
  <c r="N795" i="1183"/>
  <c r="AR794" i="1183"/>
  <c r="L795" i="1183"/>
  <c r="K795" i="1183"/>
  <c r="AJ795" i="1183"/>
  <c r="O795" i="1183"/>
  <c r="J795" i="1183"/>
  <c r="AT795" i="1183" s="1"/>
  <c r="P795" i="1183"/>
  <c r="Y795" i="1183"/>
  <c r="AT794" i="1183"/>
  <c r="AW794" i="1183"/>
  <c r="AV794" i="1183"/>
  <c r="Q794" i="1183"/>
  <c r="AX794" i="1183" s="1"/>
  <c r="AV795" i="1183" l="1"/>
  <c r="Q795" i="1183"/>
  <c r="AW795" i="1183"/>
  <c r="K796" i="1183"/>
  <c r="J796" i="1183"/>
  <c r="AT796" i="1183" s="1"/>
  <c r="N796" i="1183"/>
  <c r="P796" i="1183"/>
  <c r="Y796" i="1183"/>
  <c r="AR795" i="1183"/>
  <c r="O796" i="1183"/>
  <c r="L796" i="1183"/>
  <c r="AJ796" i="1183"/>
  <c r="AX795" i="1183"/>
  <c r="I795" i="1183"/>
  <c r="AS795" i="1183" s="1"/>
  <c r="AU795" i="1183"/>
  <c r="L797" i="1183" l="1"/>
  <c r="K797" i="1183"/>
  <c r="N797" i="1183"/>
  <c r="AR796" i="1183"/>
  <c r="AJ797" i="1183"/>
  <c r="P797" i="1183"/>
  <c r="J797" i="1183"/>
  <c r="AT797" i="1183" s="1"/>
  <c r="O797" i="1183"/>
  <c r="Y797" i="1183"/>
  <c r="I796" i="1183"/>
  <c r="AS796" i="1183" s="1"/>
  <c r="AU796" i="1183"/>
  <c r="Q796" i="1183"/>
  <c r="AX796" i="1183" s="1"/>
  <c r="AW796" i="1183"/>
  <c r="AV796" i="1183"/>
  <c r="AJ798" i="1183" l="1"/>
  <c r="K798" i="1183"/>
  <c r="N798" i="1183"/>
  <c r="O798" i="1183"/>
  <c r="AR797" i="1183"/>
  <c r="L798" i="1183"/>
  <c r="J798" i="1183"/>
  <c r="AT798" i="1183" s="1"/>
  <c r="P798" i="1183"/>
  <c r="Y798" i="1183"/>
  <c r="I797" i="1183"/>
  <c r="AS797" i="1183" s="1"/>
  <c r="AU797" i="1183"/>
  <c r="Q797" i="1183"/>
  <c r="AX797" i="1183" s="1"/>
  <c r="AW797" i="1183"/>
  <c r="AV797" i="1183"/>
  <c r="AJ799" i="1183" l="1"/>
  <c r="O799" i="1183"/>
  <c r="L799" i="1183"/>
  <c r="N799" i="1183"/>
  <c r="K799" i="1183"/>
  <c r="P799" i="1183"/>
  <c r="Y799" i="1183"/>
  <c r="J799" i="1183"/>
  <c r="AT799" i="1183" s="1"/>
  <c r="AR798" i="1183"/>
  <c r="AU798" i="1183"/>
  <c r="I798" i="1183"/>
  <c r="AS798" i="1183" s="1"/>
  <c r="Q798" i="1183"/>
  <c r="AX798" i="1183" s="1"/>
  <c r="AW798" i="1183"/>
  <c r="AV798" i="1183"/>
  <c r="I799" i="1183" l="1"/>
  <c r="AS799" i="1183" s="1"/>
  <c r="AU799" i="1183"/>
  <c r="Q799" i="1183"/>
  <c r="AX799" i="1183" s="1"/>
  <c r="AW799" i="1183"/>
  <c r="AV799" i="1183"/>
  <c r="K800" i="1183"/>
  <c r="J800" i="1183"/>
  <c r="AT800" i="1183" s="1"/>
  <c r="P800" i="1183"/>
  <c r="L800" i="1183"/>
  <c r="AJ800" i="1183"/>
  <c r="O800" i="1183"/>
  <c r="AR799" i="1183"/>
  <c r="Y800" i="1183"/>
  <c r="N800" i="1183"/>
  <c r="AW800" i="1183" l="1"/>
  <c r="AV800" i="1183"/>
  <c r="Q800" i="1183"/>
  <c r="AX800" i="1183" s="1"/>
  <c r="AU800" i="1183"/>
  <c r="I800" i="1183"/>
  <c r="AS800" i="1183" s="1"/>
  <c r="AJ801" i="1183"/>
  <c r="J801" i="1183"/>
  <c r="O801" i="1183"/>
  <c r="AR800" i="1183"/>
  <c r="L801" i="1183"/>
  <c r="K801" i="1183"/>
  <c r="P801" i="1183"/>
  <c r="N801" i="1183"/>
  <c r="Y801" i="1183"/>
  <c r="AW801" i="1183" l="1"/>
  <c r="Q801" i="1183"/>
  <c r="AX801" i="1183" s="1"/>
  <c r="AV801" i="1183"/>
  <c r="AT801" i="1183"/>
  <c r="AU801" i="1183"/>
  <c r="I801" i="1183"/>
  <c r="AS801" i="1183" s="1"/>
  <c r="K802" i="1183"/>
  <c r="AR801" i="1183"/>
  <c r="N802" i="1183"/>
  <c r="O802" i="1183"/>
  <c r="AJ802" i="1183"/>
  <c r="P802" i="1183"/>
  <c r="J802" i="1183"/>
  <c r="L802" i="1183"/>
  <c r="Y802" i="1183"/>
  <c r="AW802" i="1183" l="1"/>
  <c r="Q802" i="1183"/>
  <c r="AX802" i="1183" s="1"/>
  <c r="AV802" i="1183"/>
  <c r="AR802" i="1183"/>
  <c r="L803" i="1183"/>
  <c r="O803" i="1183"/>
  <c r="N803" i="1183"/>
  <c r="AJ803" i="1183"/>
  <c r="K803" i="1183"/>
  <c r="P803" i="1183"/>
  <c r="J803" i="1183"/>
  <c r="AT803" i="1183" s="1"/>
  <c r="Y803" i="1183"/>
  <c r="I802" i="1183"/>
  <c r="AS802" i="1183" s="1"/>
  <c r="AU802" i="1183"/>
  <c r="AT802" i="1183"/>
  <c r="P804" i="1183" l="1"/>
  <c r="J804" i="1183"/>
  <c r="O804" i="1183"/>
  <c r="N804" i="1183"/>
  <c r="AR803" i="1183"/>
  <c r="L804" i="1183"/>
  <c r="AJ804" i="1183"/>
  <c r="K804" i="1183"/>
  <c r="Y804" i="1183"/>
  <c r="AW803" i="1183"/>
  <c r="Q803" i="1183"/>
  <c r="AX803" i="1183" s="1"/>
  <c r="AV803" i="1183"/>
  <c r="AU803" i="1183"/>
  <c r="I803" i="1183"/>
  <c r="AS803" i="1183" s="1"/>
  <c r="AU804" i="1183" l="1"/>
  <c r="I804" i="1183"/>
  <c r="AS804" i="1183" s="1"/>
  <c r="AW804" i="1183"/>
  <c r="AV804" i="1183"/>
  <c r="Q804" i="1183"/>
  <c r="AT804" i="1183"/>
  <c r="P805" i="1183"/>
  <c r="N805" i="1183"/>
  <c r="O805" i="1183"/>
  <c r="AR804" i="1183"/>
  <c r="AJ805" i="1183"/>
  <c r="K805" i="1183"/>
  <c r="J805" i="1183"/>
  <c r="L805" i="1183"/>
  <c r="Y805" i="1183"/>
  <c r="AX804" i="1183"/>
  <c r="I805" i="1183" l="1"/>
  <c r="AS805" i="1183" s="1"/>
  <c r="AU805" i="1183"/>
  <c r="Q805" i="1183"/>
  <c r="AX805" i="1183" s="1"/>
  <c r="AW805" i="1183"/>
  <c r="AV805" i="1183"/>
  <c r="N806" i="1183"/>
  <c r="Y806" i="1183"/>
  <c r="O806" i="1183"/>
  <c r="L806" i="1183"/>
  <c r="K806" i="1183"/>
  <c r="AR805" i="1183"/>
  <c r="J806" i="1183"/>
  <c r="AT806" i="1183" s="1"/>
  <c r="AJ806" i="1183"/>
  <c r="P806" i="1183"/>
  <c r="AT805" i="1183"/>
  <c r="AW806" i="1183" l="1"/>
  <c r="Q806" i="1183"/>
  <c r="AX806" i="1183" s="1"/>
  <c r="AV806" i="1183"/>
  <c r="N807" i="1183"/>
  <c r="AR806" i="1183"/>
  <c r="AJ807" i="1183"/>
  <c r="J807" i="1183"/>
  <c r="AT807" i="1183" s="1"/>
  <c r="K807" i="1183"/>
  <c r="L807" i="1183"/>
  <c r="P807" i="1183"/>
  <c r="O807" i="1183"/>
  <c r="Y807" i="1183"/>
  <c r="I806" i="1183"/>
  <c r="AS806" i="1183" s="1"/>
  <c r="AU806" i="1183"/>
  <c r="P808" i="1183" l="1"/>
  <c r="O808" i="1183"/>
  <c r="K808" i="1183"/>
  <c r="AR807" i="1183"/>
  <c r="N808" i="1183"/>
  <c r="J808" i="1183"/>
  <c r="AT808" i="1183" s="1"/>
  <c r="AJ808" i="1183"/>
  <c r="L808" i="1183"/>
  <c r="Y808" i="1183"/>
  <c r="AV807" i="1183"/>
  <c r="Q807" i="1183"/>
  <c r="AX807" i="1183" s="1"/>
  <c r="AW807" i="1183"/>
  <c r="I807" i="1183"/>
  <c r="AS807" i="1183" s="1"/>
  <c r="AU807" i="1183"/>
  <c r="I808" i="1183" l="1"/>
  <c r="AS808" i="1183" s="1"/>
  <c r="AU808" i="1183"/>
  <c r="Q808" i="1183"/>
  <c r="AX808" i="1183" s="1"/>
  <c r="AW808" i="1183"/>
  <c r="AV808" i="1183"/>
  <c r="L809" i="1183"/>
  <c r="P809" i="1183"/>
  <c r="AR808" i="1183"/>
  <c r="O809" i="1183"/>
  <c r="J809" i="1183"/>
  <c r="AT809" i="1183" s="1"/>
  <c r="K809" i="1183"/>
  <c r="N809" i="1183"/>
  <c r="AJ809" i="1183"/>
  <c r="Y809" i="1183"/>
  <c r="AU809" i="1183" l="1"/>
  <c r="I809" i="1183"/>
  <c r="AS809" i="1183" s="1"/>
  <c r="AR809" i="1183"/>
  <c r="P810" i="1183"/>
  <c r="N810" i="1183"/>
  <c r="J810" i="1183"/>
  <c r="AJ810" i="1183"/>
  <c r="L810" i="1183"/>
  <c r="O810" i="1183"/>
  <c r="K810" i="1183"/>
  <c r="Y810" i="1183"/>
  <c r="Q809" i="1183"/>
  <c r="AX809" i="1183" s="1"/>
  <c r="AV809" i="1183"/>
  <c r="AW809" i="1183"/>
  <c r="AT810" i="1183" l="1"/>
  <c r="AJ811" i="1183"/>
  <c r="O811" i="1183"/>
  <c r="AR810" i="1183"/>
  <c r="P811" i="1183"/>
  <c r="J811" i="1183"/>
  <c r="AT811" i="1183" s="1"/>
  <c r="K811" i="1183"/>
  <c r="N811" i="1183"/>
  <c r="L811" i="1183"/>
  <c r="Y811" i="1183"/>
  <c r="AU810" i="1183"/>
  <c r="I810" i="1183"/>
  <c r="AS810" i="1183" s="1"/>
  <c r="AV810" i="1183"/>
  <c r="Q810" i="1183"/>
  <c r="AX810" i="1183" s="1"/>
  <c r="AW810" i="1183"/>
  <c r="AJ812" i="1183" l="1"/>
  <c r="N812" i="1183"/>
  <c r="K812" i="1183"/>
  <c r="J812" i="1183"/>
  <c r="AT812" i="1183" s="1"/>
  <c r="AR811" i="1183"/>
  <c r="L812" i="1183"/>
  <c r="Y812" i="1183"/>
  <c r="P812" i="1183"/>
  <c r="O812" i="1183"/>
  <c r="Q811" i="1183"/>
  <c r="AX811" i="1183" s="1"/>
  <c r="AW811" i="1183"/>
  <c r="AV811" i="1183"/>
  <c r="AU811" i="1183"/>
  <c r="I811" i="1183"/>
  <c r="AS811" i="1183" s="1"/>
  <c r="AV812" i="1183" l="1"/>
  <c r="AW812" i="1183"/>
  <c r="Q812" i="1183"/>
  <c r="AX812" i="1183" s="1"/>
  <c r="AU812" i="1183"/>
  <c r="I812" i="1183"/>
  <c r="AS812" i="1183" s="1"/>
  <c r="K813" i="1183"/>
  <c r="AR812" i="1183"/>
  <c r="AJ813" i="1183"/>
  <c r="J813" i="1183"/>
  <c r="AT813" i="1183" s="1"/>
  <c r="P813" i="1183"/>
  <c r="N813" i="1183"/>
  <c r="L813" i="1183"/>
  <c r="O813" i="1183"/>
  <c r="Y813" i="1183"/>
  <c r="I813" i="1183" l="1"/>
  <c r="AS813" i="1183" s="1"/>
  <c r="AU813" i="1183"/>
  <c r="AR813" i="1183"/>
  <c r="O814" i="1183"/>
  <c r="AJ814" i="1183"/>
  <c r="N814" i="1183"/>
  <c r="L814" i="1183"/>
  <c r="P814" i="1183"/>
  <c r="J814" i="1183"/>
  <c r="AT814" i="1183" s="1"/>
  <c r="K814" i="1183"/>
  <c r="Y814" i="1183"/>
  <c r="Q813" i="1183"/>
  <c r="AX813" i="1183" s="1"/>
  <c r="AW813" i="1183"/>
  <c r="AV813" i="1183"/>
  <c r="Q814" i="1183" l="1"/>
  <c r="AV814" i="1183"/>
  <c r="AW814" i="1183"/>
  <c r="J815" i="1183"/>
  <c r="O815" i="1183"/>
  <c r="N815" i="1183"/>
  <c r="L815" i="1183"/>
  <c r="P815" i="1183"/>
  <c r="K815" i="1183"/>
  <c r="Y815" i="1183"/>
  <c r="AR814" i="1183"/>
  <c r="AJ815" i="1183"/>
  <c r="AX814" i="1183"/>
  <c r="I814" i="1183"/>
  <c r="AS814" i="1183" s="1"/>
  <c r="AU814" i="1183"/>
  <c r="I815" i="1183" l="1"/>
  <c r="AS815" i="1183" s="1"/>
  <c r="AU815" i="1183"/>
  <c r="AT815" i="1183"/>
  <c r="K816" i="1183"/>
  <c r="AJ816" i="1183"/>
  <c r="O816" i="1183"/>
  <c r="Y816" i="1183"/>
  <c r="J816" i="1183"/>
  <c r="AT816" i="1183" s="1"/>
  <c r="N816" i="1183"/>
  <c r="L816" i="1183"/>
  <c r="P816" i="1183"/>
  <c r="AR815" i="1183"/>
  <c r="AV815" i="1183"/>
  <c r="Q815" i="1183"/>
  <c r="AX815" i="1183" s="1"/>
  <c r="AW815" i="1183"/>
  <c r="AU816" i="1183" l="1"/>
  <c r="I816" i="1183"/>
  <c r="AS816" i="1183" s="1"/>
  <c r="L817" i="1183"/>
  <c r="J817" i="1183"/>
  <c r="AR816" i="1183"/>
  <c r="P817" i="1183"/>
  <c r="K817" i="1183"/>
  <c r="O817" i="1183"/>
  <c r="Y817" i="1183"/>
  <c r="AJ817" i="1183"/>
  <c r="N817" i="1183"/>
  <c r="AV816" i="1183"/>
  <c r="AW816" i="1183"/>
  <c r="Q816" i="1183"/>
  <c r="AX816" i="1183" s="1"/>
  <c r="Q817" i="1183" l="1"/>
  <c r="AX817" i="1183" s="1"/>
  <c r="AW817" i="1183"/>
  <c r="AV817" i="1183"/>
  <c r="AT817" i="1183"/>
  <c r="AR817" i="1183"/>
  <c r="AJ818" i="1183"/>
  <c r="P818" i="1183"/>
  <c r="O818" i="1183"/>
  <c r="N818" i="1183"/>
  <c r="K818" i="1183"/>
  <c r="J818" i="1183"/>
  <c r="AT818" i="1183" s="1"/>
  <c r="L818" i="1183"/>
  <c r="Y818" i="1183"/>
  <c r="I817" i="1183"/>
  <c r="AS817" i="1183" s="1"/>
  <c r="AU817" i="1183"/>
  <c r="I818" i="1183" l="1"/>
  <c r="AS818" i="1183" s="1"/>
  <c r="AU818" i="1183"/>
  <c r="Q818" i="1183"/>
  <c r="AX818" i="1183" s="1"/>
  <c r="AW818" i="1183"/>
  <c r="AV818" i="1183"/>
  <c r="L819" i="1183"/>
  <c r="N819" i="1183"/>
  <c r="O819" i="1183"/>
  <c r="K819" i="1183"/>
  <c r="P819" i="1183"/>
  <c r="J819" i="1183"/>
  <c r="AT819" i="1183" s="1"/>
  <c r="AJ819" i="1183"/>
  <c r="AR818" i="1183"/>
  <c r="Y819" i="1183"/>
  <c r="Q819" i="1183" l="1"/>
  <c r="AX819" i="1183" s="1"/>
  <c r="AV819" i="1183"/>
  <c r="AW819" i="1183"/>
  <c r="AU819" i="1183"/>
  <c r="I819" i="1183"/>
  <c r="AS819" i="1183" s="1"/>
  <c r="L820" i="1183"/>
  <c r="J820" i="1183"/>
  <c r="AT820" i="1183" s="1"/>
  <c r="P820" i="1183"/>
  <c r="AR819" i="1183"/>
  <c r="K820" i="1183"/>
  <c r="N820" i="1183"/>
  <c r="AJ820" i="1183"/>
  <c r="O820" i="1183"/>
  <c r="Y820" i="1183"/>
  <c r="I820" i="1183" l="1"/>
  <c r="AS820" i="1183" s="1"/>
  <c r="AU820" i="1183"/>
  <c r="J821" i="1183"/>
  <c r="P821" i="1183"/>
  <c r="AJ821" i="1183"/>
  <c r="N821" i="1183"/>
  <c r="AR820" i="1183"/>
  <c r="L821" i="1183"/>
  <c r="O821" i="1183"/>
  <c r="K821" i="1183"/>
  <c r="Y821" i="1183"/>
  <c r="AW820" i="1183"/>
  <c r="Q820" i="1183"/>
  <c r="AX820" i="1183" s="1"/>
  <c r="AV820" i="1183"/>
  <c r="O822" i="1183" l="1"/>
  <c r="N822" i="1183"/>
  <c r="L822" i="1183"/>
  <c r="J822" i="1183"/>
  <c r="P822" i="1183"/>
  <c r="AJ822" i="1183"/>
  <c r="AR821" i="1183"/>
  <c r="K822" i="1183"/>
  <c r="Y822" i="1183"/>
  <c r="AV821" i="1183"/>
  <c r="AW821" i="1183"/>
  <c r="Q821" i="1183"/>
  <c r="AX821" i="1183" s="1"/>
  <c r="AT821" i="1183"/>
  <c r="AU821" i="1183"/>
  <c r="I821" i="1183"/>
  <c r="AS821" i="1183" s="1"/>
  <c r="AT822" i="1183" l="1"/>
  <c r="P823" i="1183"/>
  <c r="AR822" i="1183"/>
  <c r="O823" i="1183"/>
  <c r="K823" i="1183"/>
  <c r="J823" i="1183"/>
  <c r="AT823" i="1183" s="1"/>
  <c r="AJ823" i="1183"/>
  <c r="N823" i="1183"/>
  <c r="L823" i="1183"/>
  <c r="Y823" i="1183"/>
  <c r="AU822" i="1183"/>
  <c r="I822" i="1183"/>
  <c r="AS822" i="1183" s="1"/>
  <c r="AW822" i="1183"/>
  <c r="AV822" i="1183"/>
  <c r="Q822" i="1183"/>
  <c r="AX822" i="1183" s="1"/>
  <c r="O824" i="1183" l="1"/>
  <c r="AJ824" i="1183"/>
  <c r="N824" i="1183"/>
  <c r="L824" i="1183"/>
  <c r="P824" i="1183"/>
  <c r="K824" i="1183"/>
  <c r="Y824" i="1183"/>
  <c r="AR823" i="1183"/>
  <c r="J824" i="1183"/>
  <c r="AT824" i="1183" s="1"/>
  <c r="AV823" i="1183"/>
  <c r="Q823" i="1183"/>
  <c r="AX823" i="1183" s="1"/>
  <c r="AW823" i="1183"/>
  <c r="I823" i="1183"/>
  <c r="AS823" i="1183" s="1"/>
  <c r="AU823" i="1183"/>
  <c r="P825" i="1183" l="1"/>
  <c r="O825" i="1183"/>
  <c r="AR824" i="1183"/>
  <c r="N825" i="1183"/>
  <c r="K825" i="1183"/>
  <c r="L825" i="1183"/>
  <c r="AJ825" i="1183"/>
  <c r="J825" i="1183"/>
  <c r="AT825" i="1183" s="1"/>
  <c r="Y825" i="1183"/>
  <c r="I824" i="1183"/>
  <c r="AS824" i="1183" s="1"/>
  <c r="AU824" i="1183"/>
  <c r="Q824" i="1183"/>
  <c r="AX824" i="1183" s="1"/>
  <c r="AV824" i="1183"/>
  <c r="AW824" i="1183"/>
  <c r="L826" i="1183" l="1"/>
  <c r="Y826" i="1183"/>
  <c r="J826" i="1183"/>
  <c r="AT826" i="1183" s="1"/>
  <c r="K826" i="1183"/>
  <c r="AJ826" i="1183"/>
  <c r="O826" i="1183"/>
  <c r="N826" i="1183"/>
  <c r="P826" i="1183"/>
  <c r="AR825" i="1183"/>
  <c r="AU825" i="1183"/>
  <c r="I825" i="1183"/>
  <c r="AS825" i="1183" s="1"/>
  <c r="AW825" i="1183"/>
  <c r="AV825" i="1183"/>
  <c r="Q825" i="1183"/>
  <c r="AX825" i="1183" s="1"/>
  <c r="AV826" i="1183" l="1"/>
  <c r="Q826" i="1183"/>
  <c r="AX826" i="1183" s="1"/>
  <c r="AW826" i="1183"/>
  <c r="AU826" i="1183"/>
  <c r="I826" i="1183"/>
  <c r="AS826" i="1183" s="1"/>
  <c r="AR826" i="1183"/>
  <c r="J827" i="1183"/>
  <c r="AT827" i="1183" s="1"/>
  <c r="P827" i="1183"/>
  <c r="L827" i="1183"/>
  <c r="Y827" i="1183"/>
  <c r="N827" i="1183"/>
  <c r="AJ827" i="1183"/>
  <c r="K827" i="1183"/>
  <c r="O827" i="1183"/>
  <c r="N828" i="1183" l="1"/>
  <c r="K828" i="1183"/>
  <c r="J828" i="1183"/>
  <c r="AT828" i="1183" s="1"/>
  <c r="L828" i="1183"/>
  <c r="P828" i="1183"/>
  <c r="AR827" i="1183"/>
  <c r="O828" i="1183"/>
  <c r="AJ828" i="1183"/>
  <c r="Y828" i="1183"/>
  <c r="AX827" i="1183"/>
  <c r="AW827" i="1183"/>
  <c r="AV827" i="1183"/>
  <c r="Q827" i="1183"/>
  <c r="AU827" i="1183"/>
  <c r="I827" i="1183"/>
  <c r="AS827" i="1183" s="1"/>
  <c r="AR828" i="1183" l="1"/>
  <c r="P829" i="1183"/>
  <c r="O829" i="1183"/>
  <c r="L829" i="1183"/>
  <c r="AJ829" i="1183"/>
  <c r="N829" i="1183"/>
  <c r="Y829" i="1183"/>
  <c r="J829" i="1183"/>
  <c r="AT829" i="1183" s="1"/>
  <c r="K829" i="1183"/>
  <c r="AW828" i="1183"/>
  <c r="Q828" i="1183"/>
  <c r="AX828" i="1183" s="1"/>
  <c r="AV828" i="1183"/>
  <c r="I828" i="1183"/>
  <c r="AS828" i="1183" s="1"/>
  <c r="AU828" i="1183"/>
  <c r="K830" i="1183" l="1"/>
  <c r="AR829" i="1183"/>
  <c r="J830" i="1183"/>
  <c r="AT830" i="1183" s="1"/>
  <c r="N830" i="1183"/>
  <c r="L830" i="1183"/>
  <c r="O830" i="1183"/>
  <c r="AJ830" i="1183"/>
  <c r="P830" i="1183"/>
  <c r="Y830" i="1183"/>
  <c r="Q829" i="1183"/>
  <c r="AX829" i="1183" s="1"/>
  <c r="AV829" i="1183"/>
  <c r="AW829" i="1183"/>
  <c r="I829" i="1183"/>
  <c r="AS829" i="1183" s="1"/>
  <c r="AU829" i="1183"/>
  <c r="O831" i="1183" l="1"/>
  <c r="J831" i="1183"/>
  <c r="AR830" i="1183"/>
  <c r="P831" i="1183"/>
  <c r="N831" i="1183"/>
  <c r="Y831" i="1183"/>
  <c r="AJ831" i="1183"/>
  <c r="L831" i="1183"/>
  <c r="K831" i="1183"/>
  <c r="AW830" i="1183"/>
  <c r="Q830" i="1183"/>
  <c r="AX830" i="1183" s="1"/>
  <c r="AV830" i="1183"/>
  <c r="I830" i="1183"/>
  <c r="AS830" i="1183" s="1"/>
  <c r="AU830" i="1183"/>
  <c r="AU831" i="1183" l="1"/>
  <c r="I831" i="1183"/>
  <c r="AS831" i="1183" s="1"/>
  <c r="AT831" i="1183"/>
  <c r="J832" i="1183"/>
  <c r="K832" i="1183"/>
  <c r="Y832" i="1183"/>
  <c r="AJ832" i="1183"/>
  <c r="AR831" i="1183"/>
  <c r="L832" i="1183"/>
  <c r="O832" i="1183"/>
  <c r="P832" i="1183"/>
  <c r="N832" i="1183"/>
  <c r="AW831" i="1183"/>
  <c r="Q831" i="1183"/>
  <c r="AX831" i="1183" s="1"/>
  <c r="AV831" i="1183"/>
  <c r="AT832" i="1183" l="1"/>
  <c r="P833" i="1183"/>
  <c r="AR832" i="1183"/>
  <c r="O833" i="1183"/>
  <c r="AJ833" i="1183"/>
  <c r="K833" i="1183"/>
  <c r="L833" i="1183"/>
  <c r="N833" i="1183"/>
  <c r="J833" i="1183"/>
  <c r="AT833" i="1183" s="1"/>
  <c r="Y833" i="1183"/>
  <c r="Q832" i="1183"/>
  <c r="AX832" i="1183" s="1"/>
  <c r="AV832" i="1183"/>
  <c r="AW832" i="1183"/>
  <c r="AU832" i="1183"/>
  <c r="I832" i="1183"/>
  <c r="AS832" i="1183" s="1"/>
  <c r="AV833" i="1183" l="1"/>
  <c r="Q833" i="1183"/>
  <c r="AW833" i="1183"/>
  <c r="I833" i="1183"/>
  <c r="AS833" i="1183" s="1"/>
  <c r="AU833" i="1183"/>
  <c r="AX833" i="1183"/>
  <c r="O834" i="1183"/>
  <c r="N834" i="1183"/>
  <c r="AR833" i="1183"/>
  <c r="L834" i="1183"/>
  <c r="AJ834" i="1183"/>
  <c r="K834" i="1183"/>
  <c r="P834" i="1183"/>
  <c r="J834" i="1183"/>
  <c r="Y834" i="1183"/>
  <c r="AU834" i="1183" l="1"/>
  <c r="I834" i="1183"/>
  <c r="AS834" i="1183" s="1"/>
  <c r="AT834" i="1183"/>
  <c r="AW834" i="1183"/>
  <c r="Q834" i="1183"/>
  <c r="AX834" i="1183" s="1"/>
  <c r="AV834" i="1183"/>
  <c r="K835" i="1183"/>
  <c r="AR834" i="1183"/>
  <c r="AJ835" i="1183"/>
  <c r="P835" i="1183"/>
  <c r="N835" i="1183"/>
  <c r="J835" i="1183"/>
  <c r="AT835" i="1183" s="1"/>
  <c r="O835" i="1183"/>
  <c r="L835" i="1183"/>
  <c r="Y835" i="1183"/>
  <c r="AU835" i="1183" l="1"/>
  <c r="I835" i="1183"/>
  <c r="AS835" i="1183" s="1"/>
  <c r="N836" i="1183"/>
  <c r="AJ836" i="1183"/>
  <c r="L836" i="1183"/>
  <c r="P836" i="1183"/>
  <c r="J836" i="1183"/>
  <c r="O836" i="1183"/>
  <c r="AR835" i="1183"/>
  <c r="K836" i="1183"/>
  <c r="Y836" i="1183"/>
  <c r="AV835" i="1183"/>
  <c r="AW835" i="1183"/>
  <c r="Q835" i="1183"/>
  <c r="AX835" i="1183" s="1"/>
  <c r="AU836" i="1183" l="1"/>
  <c r="I836" i="1183"/>
  <c r="AS836" i="1183" s="1"/>
  <c r="AT836" i="1183"/>
  <c r="P837" i="1183"/>
  <c r="O837" i="1183"/>
  <c r="L837" i="1183"/>
  <c r="N837" i="1183"/>
  <c r="K837" i="1183"/>
  <c r="AR836" i="1183"/>
  <c r="AJ837" i="1183"/>
  <c r="J837" i="1183"/>
  <c r="AT837" i="1183" s="1"/>
  <c r="Y837" i="1183"/>
  <c r="AV836" i="1183"/>
  <c r="AW836" i="1183"/>
  <c r="Q836" i="1183"/>
  <c r="AX836" i="1183" s="1"/>
  <c r="I837" i="1183" l="1"/>
  <c r="AS837" i="1183" s="1"/>
  <c r="AU837" i="1183"/>
  <c r="Q837" i="1183"/>
  <c r="AX837" i="1183" s="1"/>
  <c r="AW837" i="1183"/>
  <c r="AV837" i="1183"/>
  <c r="AJ838" i="1183"/>
  <c r="L838" i="1183"/>
  <c r="J838" i="1183"/>
  <c r="K838" i="1183"/>
  <c r="N838" i="1183"/>
  <c r="AR837" i="1183"/>
  <c r="O838" i="1183"/>
  <c r="P838" i="1183"/>
  <c r="Y838" i="1183"/>
  <c r="AU838" i="1183" l="1"/>
  <c r="I838" i="1183"/>
  <c r="AS838" i="1183" s="1"/>
  <c r="AT838" i="1183"/>
  <c r="J839" i="1183"/>
  <c r="O839" i="1183"/>
  <c r="K839" i="1183"/>
  <c r="AR838" i="1183"/>
  <c r="AJ839" i="1183"/>
  <c r="N839" i="1183"/>
  <c r="L839" i="1183"/>
  <c r="P839" i="1183"/>
  <c r="Y839" i="1183"/>
  <c r="Q838" i="1183"/>
  <c r="AX838" i="1183" s="1"/>
  <c r="AW838" i="1183"/>
  <c r="AV838" i="1183"/>
  <c r="AT839" i="1183" l="1"/>
  <c r="AR839" i="1183"/>
  <c r="J840" i="1183"/>
  <c r="P840" i="1183"/>
  <c r="O840" i="1183"/>
  <c r="AJ840" i="1183"/>
  <c r="N840" i="1183"/>
  <c r="K840" i="1183"/>
  <c r="L840" i="1183"/>
  <c r="Y840" i="1183"/>
  <c r="AV839" i="1183"/>
  <c r="Q839" i="1183"/>
  <c r="AX839" i="1183" s="1"/>
  <c r="AW839" i="1183"/>
  <c r="I839" i="1183"/>
  <c r="AS839" i="1183" s="1"/>
  <c r="AU839" i="1183"/>
  <c r="AR840" i="1183" l="1"/>
  <c r="AJ841" i="1183"/>
  <c r="O841" i="1183"/>
  <c r="L841" i="1183"/>
  <c r="P841" i="1183"/>
  <c r="K841" i="1183"/>
  <c r="N841" i="1183"/>
  <c r="J841" i="1183"/>
  <c r="AT841" i="1183" s="1"/>
  <c r="Y841" i="1183"/>
  <c r="AX840" i="1183"/>
  <c r="AU840" i="1183"/>
  <c r="I840" i="1183"/>
  <c r="AS840" i="1183" s="1"/>
  <c r="AT840" i="1183"/>
  <c r="Q840" i="1183"/>
  <c r="AW840" i="1183"/>
  <c r="AV840" i="1183"/>
  <c r="AU841" i="1183" l="1"/>
  <c r="I841" i="1183"/>
  <c r="AS841" i="1183" s="1"/>
  <c r="Q841" i="1183"/>
  <c r="AX841" i="1183" s="1"/>
  <c r="AW841" i="1183"/>
  <c r="AV841" i="1183"/>
  <c r="K842" i="1183"/>
  <c r="AJ842" i="1183"/>
  <c r="J842" i="1183"/>
  <c r="AT842" i="1183" s="1"/>
  <c r="L842" i="1183"/>
  <c r="AR841" i="1183"/>
  <c r="O842" i="1183"/>
  <c r="P842" i="1183"/>
  <c r="N842" i="1183"/>
  <c r="Y842" i="1183"/>
  <c r="AW842" i="1183" l="1"/>
  <c r="Q842" i="1183"/>
  <c r="AX842" i="1183" s="1"/>
  <c r="AV842" i="1183"/>
  <c r="AU842" i="1183"/>
  <c r="I842" i="1183"/>
  <c r="AS842" i="1183" s="1"/>
  <c r="K843" i="1183"/>
  <c r="N843" i="1183"/>
  <c r="J843" i="1183"/>
  <c r="AT843" i="1183" s="1"/>
  <c r="P843" i="1183"/>
  <c r="O843" i="1183"/>
  <c r="L843" i="1183"/>
  <c r="AR842" i="1183"/>
  <c r="AJ843" i="1183"/>
  <c r="Y843" i="1183"/>
  <c r="Q843" i="1183" l="1"/>
  <c r="AX843" i="1183" s="1"/>
  <c r="AV843" i="1183"/>
  <c r="AW843" i="1183"/>
  <c r="I843" i="1183"/>
  <c r="AS843" i="1183" s="1"/>
  <c r="AU843" i="1183"/>
  <c r="N844" i="1183"/>
  <c r="O844" i="1183"/>
  <c r="P844" i="1183"/>
  <c r="J844" i="1183"/>
  <c r="AR843" i="1183"/>
  <c r="K844" i="1183"/>
  <c r="AJ844" i="1183"/>
  <c r="L844" i="1183"/>
  <c r="Y844" i="1183"/>
  <c r="AT844" i="1183" l="1"/>
  <c r="AU844" i="1183"/>
  <c r="I844" i="1183"/>
  <c r="AS844" i="1183" s="1"/>
  <c r="Q844" i="1183"/>
  <c r="AX844" i="1183" s="1"/>
  <c r="AV844" i="1183"/>
  <c r="AW844" i="1183"/>
  <c r="K845" i="1183"/>
  <c r="J845" i="1183"/>
  <c r="AT845" i="1183" s="1"/>
  <c r="AR844" i="1183"/>
  <c r="L845" i="1183"/>
  <c r="P845" i="1183"/>
  <c r="AJ845" i="1183"/>
  <c r="N845" i="1183"/>
  <c r="O845" i="1183"/>
  <c r="Y845" i="1183"/>
  <c r="AU845" i="1183" l="1"/>
  <c r="I845" i="1183"/>
  <c r="AS845" i="1183" s="1"/>
  <c r="AJ846" i="1183"/>
  <c r="Y846" i="1183"/>
  <c r="K846" i="1183"/>
  <c r="N846" i="1183"/>
  <c r="O846" i="1183"/>
  <c r="P846" i="1183"/>
  <c r="AR845" i="1183"/>
  <c r="L846" i="1183"/>
  <c r="J846" i="1183"/>
  <c r="AT846" i="1183" s="1"/>
  <c r="AV845" i="1183"/>
  <c r="Q845" i="1183"/>
  <c r="AX845" i="1183" s="1"/>
  <c r="AW845" i="1183"/>
  <c r="J847" i="1183" l="1"/>
  <c r="O847" i="1183"/>
  <c r="N847" i="1183"/>
  <c r="K847" i="1183"/>
  <c r="AJ847" i="1183"/>
  <c r="L847" i="1183"/>
  <c r="AR846" i="1183"/>
  <c r="P847" i="1183"/>
  <c r="Y847" i="1183"/>
  <c r="I846" i="1183"/>
  <c r="AS846" i="1183" s="1"/>
  <c r="AU846" i="1183"/>
  <c r="AV846" i="1183"/>
  <c r="AW846" i="1183"/>
  <c r="Q846" i="1183"/>
  <c r="AX846" i="1183" s="1"/>
  <c r="I847" i="1183" l="1"/>
  <c r="AS847" i="1183" s="1"/>
  <c r="AU847" i="1183"/>
  <c r="AV847" i="1183"/>
  <c r="Q847" i="1183"/>
  <c r="AX847" i="1183" s="1"/>
  <c r="AW847" i="1183"/>
  <c r="N848" i="1183"/>
  <c r="L848" i="1183"/>
  <c r="K848" i="1183"/>
  <c r="AR847" i="1183"/>
  <c r="P848" i="1183"/>
  <c r="Y848" i="1183"/>
  <c r="J848" i="1183"/>
  <c r="AT848" i="1183" s="1"/>
  <c r="O848" i="1183"/>
  <c r="AJ848" i="1183"/>
  <c r="AT847" i="1183"/>
  <c r="AR848" i="1183" l="1"/>
  <c r="AJ849" i="1183"/>
  <c r="N849" i="1183"/>
  <c r="K849" i="1183"/>
  <c r="O849" i="1183"/>
  <c r="J849" i="1183"/>
  <c r="AT849" i="1183" s="1"/>
  <c r="P849" i="1183"/>
  <c r="L849" i="1183"/>
  <c r="Y849" i="1183"/>
  <c r="I848" i="1183"/>
  <c r="AS848" i="1183" s="1"/>
  <c r="AU848" i="1183"/>
  <c r="Q848" i="1183"/>
  <c r="AX848" i="1183" s="1"/>
  <c r="AW848" i="1183"/>
  <c r="AV848" i="1183"/>
  <c r="AV849" i="1183" l="1"/>
  <c r="Q849" i="1183"/>
  <c r="AX849" i="1183" s="1"/>
  <c r="AW849" i="1183"/>
  <c r="K850" i="1183"/>
  <c r="AR849" i="1183"/>
  <c r="AJ850" i="1183"/>
  <c r="P850" i="1183"/>
  <c r="L850" i="1183"/>
  <c r="N850" i="1183"/>
  <c r="O850" i="1183"/>
  <c r="J850" i="1183"/>
  <c r="AT850" i="1183" s="1"/>
  <c r="Y850" i="1183"/>
  <c r="I849" i="1183"/>
  <c r="AS849" i="1183" s="1"/>
  <c r="AU849" i="1183"/>
  <c r="AV850" i="1183" l="1"/>
  <c r="Q850" i="1183"/>
  <c r="AW850" i="1183"/>
  <c r="AX850" i="1183"/>
  <c r="I850" i="1183"/>
  <c r="AS850" i="1183" s="1"/>
  <c r="AU850" i="1183"/>
  <c r="P851" i="1183"/>
  <c r="O851" i="1183"/>
  <c r="AJ851" i="1183"/>
  <c r="K851" i="1183"/>
  <c r="N851" i="1183"/>
  <c r="L851" i="1183"/>
  <c r="J851" i="1183"/>
  <c r="AR850" i="1183"/>
  <c r="Y851" i="1183"/>
  <c r="AW851" i="1183" l="1"/>
  <c r="Q851" i="1183"/>
  <c r="AX851" i="1183" s="1"/>
  <c r="AV851" i="1183"/>
  <c r="AU851" i="1183"/>
  <c r="I851" i="1183"/>
  <c r="AS851" i="1183" s="1"/>
  <c r="J852" i="1183"/>
  <c r="AJ852" i="1183"/>
  <c r="P852" i="1183"/>
  <c r="AR851" i="1183"/>
  <c r="O852" i="1183"/>
  <c r="K852" i="1183"/>
  <c r="N852" i="1183"/>
  <c r="L852" i="1183"/>
  <c r="Y852" i="1183"/>
  <c r="AT851" i="1183"/>
  <c r="Q852" i="1183" l="1"/>
  <c r="AX852" i="1183" s="1"/>
  <c r="AV852" i="1183"/>
  <c r="AW852" i="1183"/>
  <c r="I852" i="1183"/>
  <c r="AS852" i="1183" s="1"/>
  <c r="AU852" i="1183"/>
  <c r="AT852" i="1183"/>
  <c r="AJ853" i="1183"/>
  <c r="L853" i="1183"/>
  <c r="N853" i="1183"/>
  <c r="O853" i="1183"/>
  <c r="P853" i="1183"/>
  <c r="K853" i="1183"/>
  <c r="J853" i="1183"/>
  <c r="AR852" i="1183"/>
  <c r="Y853" i="1183"/>
  <c r="Q853" i="1183" l="1"/>
  <c r="AV853" i="1183"/>
  <c r="AW853" i="1183"/>
  <c r="AU853" i="1183"/>
  <c r="I853" i="1183"/>
  <c r="AS853" i="1183" s="1"/>
  <c r="N854" i="1183"/>
  <c r="K854" i="1183"/>
  <c r="J854" i="1183"/>
  <c r="AT854" i="1183" s="1"/>
  <c r="P854" i="1183"/>
  <c r="Y854" i="1183"/>
  <c r="AJ854" i="1183"/>
  <c r="L854" i="1183"/>
  <c r="AR853" i="1183"/>
  <c r="O854" i="1183"/>
  <c r="AX853" i="1183"/>
  <c r="AT853" i="1183"/>
  <c r="J855" i="1183" l="1"/>
  <c r="AJ855" i="1183"/>
  <c r="L855" i="1183"/>
  <c r="K855" i="1183"/>
  <c r="O855" i="1183"/>
  <c r="P855" i="1183"/>
  <c r="AR854" i="1183"/>
  <c r="N855" i="1183"/>
  <c r="Y855" i="1183"/>
  <c r="AX854" i="1183"/>
  <c r="I854" i="1183"/>
  <c r="AS854" i="1183" s="1"/>
  <c r="AU854" i="1183"/>
  <c r="AV854" i="1183"/>
  <c r="AW854" i="1183"/>
  <c r="Q854" i="1183"/>
  <c r="AU855" i="1183" l="1"/>
  <c r="I855" i="1183"/>
  <c r="AS855" i="1183" s="1"/>
  <c r="O856" i="1183"/>
  <c r="L856" i="1183"/>
  <c r="J856" i="1183"/>
  <c r="AT856" i="1183" s="1"/>
  <c r="AJ856" i="1183"/>
  <c r="K856" i="1183"/>
  <c r="N856" i="1183"/>
  <c r="P856" i="1183"/>
  <c r="AR855" i="1183"/>
  <c r="Y856" i="1183"/>
  <c r="AV855" i="1183"/>
  <c r="AW855" i="1183"/>
  <c r="Q855" i="1183"/>
  <c r="AX855" i="1183"/>
  <c r="AT855" i="1183"/>
  <c r="AR856" i="1183" l="1"/>
  <c r="AJ857" i="1183"/>
  <c r="O857" i="1183"/>
  <c r="P857" i="1183"/>
  <c r="K857" i="1183"/>
  <c r="L857" i="1183"/>
  <c r="N857" i="1183"/>
  <c r="J857" i="1183"/>
  <c r="AT857" i="1183" s="1"/>
  <c r="Y857" i="1183"/>
  <c r="I856" i="1183"/>
  <c r="AS856" i="1183" s="1"/>
  <c r="AU856" i="1183"/>
  <c r="AX856" i="1183"/>
  <c r="Q856" i="1183"/>
  <c r="AW856" i="1183"/>
  <c r="AV856" i="1183"/>
  <c r="I857" i="1183" l="1"/>
  <c r="AS857" i="1183" s="1"/>
  <c r="AU857" i="1183"/>
  <c r="AV857" i="1183"/>
  <c r="Q857" i="1183"/>
  <c r="AX857" i="1183" s="1"/>
  <c r="AW857" i="1183"/>
  <c r="AR857" i="1183"/>
  <c r="P858" i="1183"/>
  <c r="N858" i="1183"/>
  <c r="J858" i="1183"/>
  <c r="AT858" i="1183" s="1"/>
  <c r="AJ858" i="1183"/>
  <c r="O858" i="1183"/>
  <c r="L858" i="1183"/>
  <c r="K858" i="1183"/>
  <c r="Y858" i="1183"/>
  <c r="AJ859" i="1183" l="1"/>
  <c r="K859" i="1183"/>
  <c r="L859" i="1183"/>
  <c r="O859" i="1183"/>
  <c r="P859" i="1183"/>
  <c r="AR858" i="1183"/>
  <c r="N859" i="1183"/>
  <c r="J859" i="1183"/>
  <c r="AT859" i="1183" s="1"/>
  <c r="Y859" i="1183"/>
  <c r="AW858" i="1183"/>
  <c r="AV858" i="1183"/>
  <c r="Q858" i="1183"/>
  <c r="AX858" i="1183" s="1"/>
  <c r="I858" i="1183"/>
  <c r="AS858" i="1183" s="1"/>
  <c r="AU858" i="1183"/>
  <c r="K860" i="1183" l="1"/>
  <c r="AR859" i="1183"/>
  <c r="N860" i="1183"/>
  <c r="Y860" i="1183"/>
  <c r="AJ860" i="1183"/>
  <c r="O860" i="1183"/>
  <c r="L860" i="1183"/>
  <c r="P860" i="1183"/>
  <c r="J860" i="1183"/>
  <c r="AT860" i="1183" s="1"/>
  <c r="Q859" i="1183"/>
  <c r="AX859" i="1183" s="1"/>
  <c r="AW859" i="1183"/>
  <c r="AV859" i="1183"/>
  <c r="I859" i="1183"/>
  <c r="AS859" i="1183" s="1"/>
  <c r="AU859" i="1183"/>
  <c r="Q860" i="1183" l="1"/>
  <c r="AV860" i="1183"/>
  <c r="AW860" i="1183"/>
  <c r="AX860" i="1183"/>
  <c r="O861" i="1183"/>
  <c r="P861" i="1183"/>
  <c r="K861" i="1183"/>
  <c r="AR860" i="1183"/>
  <c r="AJ861" i="1183"/>
  <c r="J861" i="1183"/>
  <c r="AT861" i="1183" s="1"/>
  <c r="N861" i="1183"/>
  <c r="L861" i="1183"/>
  <c r="Y861" i="1183"/>
  <c r="AU860" i="1183"/>
  <c r="I860" i="1183"/>
  <c r="AS860" i="1183" s="1"/>
  <c r="I861" i="1183" l="1"/>
  <c r="AS861" i="1183" s="1"/>
  <c r="AU861" i="1183"/>
  <c r="AV861" i="1183"/>
  <c r="AW861" i="1183"/>
  <c r="Q861" i="1183"/>
  <c r="AX861" i="1183" s="1"/>
  <c r="AJ862" i="1183"/>
  <c r="O862" i="1183"/>
  <c r="N862" i="1183"/>
  <c r="L862" i="1183"/>
  <c r="P862" i="1183"/>
  <c r="K862" i="1183"/>
  <c r="AR861" i="1183"/>
  <c r="J862" i="1183"/>
  <c r="Y862" i="1183"/>
  <c r="I862" i="1183" l="1"/>
  <c r="AS862" i="1183" s="1"/>
  <c r="AU862" i="1183"/>
  <c r="AT862" i="1183"/>
  <c r="Q862" i="1183"/>
  <c r="AX862" i="1183" s="1"/>
  <c r="AW862" i="1183"/>
  <c r="AV862" i="1183"/>
  <c r="K863" i="1183"/>
  <c r="Y863" i="1183"/>
  <c r="N863" i="1183"/>
  <c r="O863" i="1183"/>
  <c r="AJ863" i="1183"/>
  <c r="J863" i="1183"/>
  <c r="AT863" i="1183" s="1"/>
  <c r="P863" i="1183"/>
  <c r="L863" i="1183"/>
  <c r="AR862" i="1183"/>
  <c r="K864" i="1183" l="1"/>
  <c r="N864" i="1183"/>
  <c r="L864" i="1183"/>
  <c r="J864" i="1183"/>
  <c r="AT864" i="1183" s="1"/>
  <c r="P864" i="1183"/>
  <c r="AR863" i="1183"/>
  <c r="O864" i="1183"/>
  <c r="AJ864" i="1183"/>
  <c r="Y864" i="1183"/>
  <c r="Q863" i="1183"/>
  <c r="AX863" i="1183" s="1"/>
  <c r="AV863" i="1183"/>
  <c r="AW863" i="1183"/>
  <c r="I863" i="1183"/>
  <c r="AS863" i="1183" s="1"/>
  <c r="AU863" i="1183"/>
  <c r="AR864" i="1183" l="1"/>
  <c r="O865" i="1183"/>
  <c r="J865" i="1183"/>
  <c r="L865" i="1183"/>
  <c r="N865" i="1183"/>
  <c r="AJ865" i="1183"/>
  <c r="P865" i="1183"/>
  <c r="K865" i="1183"/>
  <c r="Y865" i="1183"/>
  <c r="AV864" i="1183"/>
  <c r="Q864" i="1183"/>
  <c r="AX864" i="1183" s="1"/>
  <c r="AW864" i="1183"/>
  <c r="I864" i="1183"/>
  <c r="AS864" i="1183" s="1"/>
  <c r="AU864" i="1183"/>
  <c r="AT865" i="1183" l="1"/>
  <c r="AJ866" i="1183"/>
  <c r="O866" i="1183"/>
  <c r="AR865" i="1183"/>
  <c r="L866" i="1183"/>
  <c r="K866" i="1183"/>
  <c r="N866" i="1183"/>
  <c r="J866" i="1183"/>
  <c r="AT866" i="1183" s="1"/>
  <c r="P866" i="1183"/>
  <c r="Y866" i="1183"/>
  <c r="Q865" i="1183"/>
  <c r="AX865" i="1183" s="1"/>
  <c r="AV865" i="1183"/>
  <c r="AW865" i="1183"/>
  <c r="AU865" i="1183"/>
  <c r="I865" i="1183"/>
  <c r="AS865" i="1183" s="1"/>
  <c r="J867" i="1183" l="1"/>
  <c r="AJ867" i="1183"/>
  <c r="O867" i="1183"/>
  <c r="L867" i="1183"/>
  <c r="P867" i="1183"/>
  <c r="AR866" i="1183"/>
  <c r="N867" i="1183"/>
  <c r="K867" i="1183"/>
  <c r="Y867" i="1183"/>
  <c r="I866" i="1183"/>
  <c r="AS866" i="1183" s="1"/>
  <c r="AU866" i="1183"/>
  <c r="AV866" i="1183"/>
  <c r="Q866" i="1183"/>
  <c r="AX866" i="1183" s="1"/>
  <c r="AW866" i="1183"/>
  <c r="O868" i="1183" l="1"/>
  <c r="J868" i="1183"/>
  <c r="AR867" i="1183"/>
  <c r="P868" i="1183"/>
  <c r="AJ868" i="1183"/>
  <c r="K868" i="1183"/>
  <c r="L868" i="1183"/>
  <c r="N868" i="1183"/>
  <c r="Y868" i="1183"/>
  <c r="AT867" i="1183"/>
  <c r="I867" i="1183"/>
  <c r="AS867" i="1183" s="1"/>
  <c r="AU867" i="1183"/>
  <c r="AV867" i="1183"/>
  <c r="Q867" i="1183"/>
  <c r="AX867" i="1183" s="1"/>
  <c r="AW867" i="1183"/>
  <c r="P869" i="1183" l="1"/>
  <c r="K869" i="1183"/>
  <c r="J869" i="1183"/>
  <c r="AT869" i="1183" s="1"/>
  <c r="AJ869" i="1183"/>
  <c r="L869" i="1183"/>
  <c r="N869" i="1183"/>
  <c r="O869" i="1183"/>
  <c r="AR868" i="1183"/>
  <c r="Y869" i="1183"/>
  <c r="AX868" i="1183"/>
  <c r="AT868" i="1183"/>
  <c r="AU868" i="1183"/>
  <c r="I868" i="1183"/>
  <c r="AS868" i="1183" s="1"/>
  <c r="Q868" i="1183"/>
  <c r="AV868" i="1183"/>
  <c r="AW868" i="1183"/>
  <c r="Q869" i="1183" l="1"/>
  <c r="AX869" i="1183" s="1"/>
  <c r="AW869" i="1183"/>
  <c r="AV869" i="1183"/>
  <c r="I869" i="1183"/>
  <c r="AS869" i="1183" s="1"/>
  <c r="AU869" i="1183"/>
  <c r="J870" i="1183"/>
  <c r="N870" i="1183"/>
  <c r="AR869" i="1183"/>
  <c r="O870" i="1183"/>
  <c r="AJ870" i="1183"/>
  <c r="K870" i="1183"/>
  <c r="P870" i="1183"/>
  <c r="L870" i="1183"/>
  <c r="Y870" i="1183"/>
  <c r="AT870" i="1183" l="1"/>
  <c r="K871" i="1183"/>
  <c r="J871" i="1183"/>
  <c r="AT871" i="1183" s="1"/>
  <c r="P871" i="1183"/>
  <c r="L871" i="1183"/>
  <c r="N871" i="1183"/>
  <c r="AR870" i="1183"/>
  <c r="AJ871" i="1183"/>
  <c r="O871" i="1183"/>
  <c r="Y871" i="1183"/>
  <c r="I870" i="1183"/>
  <c r="AS870" i="1183" s="1"/>
  <c r="AU870" i="1183"/>
  <c r="AV870" i="1183"/>
  <c r="Q870" i="1183"/>
  <c r="AX870" i="1183" s="1"/>
  <c r="AW870" i="1183"/>
  <c r="AV871" i="1183" l="1"/>
  <c r="Q871" i="1183"/>
  <c r="AW871" i="1183"/>
  <c r="AX871" i="1183"/>
  <c r="I871" i="1183"/>
  <c r="AS871" i="1183" s="1"/>
  <c r="AU871" i="1183"/>
  <c r="AR871" i="1183"/>
  <c r="O872" i="1183"/>
  <c r="J872" i="1183"/>
  <c r="AT872" i="1183" s="1"/>
  <c r="AJ872" i="1183"/>
  <c r="L872" i="1183"/>
  <c r="N872" i="1183"/>
  <c r="P872" i="1183"/>
  <c r="K872" i="1183"/>
  <c r="Y872" i="1183"/>
  <c r="AW872" i="1183" l="1"/>
  <c r="AV872" i="1183"/>
  <c r="Q872" i="1183"/>
  <c r="AX872" i="1183" s="1"/>
  <c r="N873" i="1183"/>
  <c r="K873" i="1183"/>
  <c r="L873" i="1183"/>
  <c r="O873" i="1183"/>
  <c r="J873" i="1183"/>
  <c r="AT873" i="1183" s="1"/>
  <c r="AR872" i="1183"/>
  <c r="P873" i="1183"/>
  <c r="AJ873" i="1183"/>
  <c r="Y873" i="1183"/>
  <c r="I872" i="1183"/>
  <c r="AS872" i="1183" s="1"/>
  <c r="AU872" i="1183"/>
  <c r="AV873" i="1183" l="1"/>
  <c r="AW873" i="1183"/>
  <c r="Q873" i="1183"/>
  <c r="AX873" i="1183" s="1"/>
  <c r="J874" i="1183"/>
  <c r="P874" i="1183"/>
  <c r="N874" i="1183"/>
  <c r="Y874" i="1183"/>
  <c r="AJ874" i="1183"/>
  <c r="AR873" i="1183"/>
  <c r="O874" i="1183"/>
  <c r="L874" i="1183"/>
  <c r="K874" i="1183"/>
  <c r="AU873" i="1183"/>
  <c r="I873" i="1183"/>
  <c r="AS873" i="1183" s="1"/>
  <c r="AU874" i="1183" l="1"/>
  <c r="I874" i="1183"/>
  <c r="AS874" i="1183" s="1"/>
  <c r="AJ875" i="1183"/>
  <c r="L875" i="1183"/>
  <c r="O875" i="1183"/>
  <c r="K875" i="1183"/>
  <c r="AR874" i="1183"/>
  <c r="P875" i="1183"/>
  <c r="J875" i="1183"/>
  <c r="AT875" i="1183" s="1"/>
  <c r="N875" i="1183"/>
  <c r="Y875" i="1183"/>
  <c r="AW874" i="1183"/>
  <c r="AV874" i="1183"/>
  <c r="Q874" i="1183"/>
  <c r="AX874" i="1183" s="1"/>
  <c r="AT874" i="1183"/>
  <c r="AU875" i="1183" l="1"/>
  <c r="I875" i="1183"/>
  <c r="AS875" i="1183" s="1"/>
  <c r="Q875" i="1183"/>
  <c r="AX875" i="1183" s="1"/>
  <c r="AV875" i="1183"/>
  <c r="AW875" i="1183"/>
  <c r="P876" i="1183"/>
  <c r="J876" i="1183"/>
  <c r="O876" i="1183"/>
  <c r="L876" i="1183"/>
  <c r="AR875" i="1183"/>
  <c r="AJ876" i="1183"/>
  <c r="K876" i="1183"/>
  <c r="N876" i="1183"/>
  <c r="Y876" i="1183"/>
  <c r="I876" i="1183" l="1"/>
  <c r="AS876" i="1183" s="1"/>
  <c r="AU876" i="1183"/>
  <c r="Q876" i="1183"/>
  <c r="AX876" i="1183" s="1"/>
  <c r="AV876" i="1183"/>
  <c r="AW876" i="1183"/>
  <c r="AT876" i="1183"/>
  <c r="AJ877" i="1183"/>
  <c r="K877" i="1183"/>
  <c r="O877" i="1183"/>
  <c r="L877" i="1183"/>
  <c r="P877" i="1183"/>
  <c r="J877" i="1183"/>
  <c r="AT877" i="1183" s="1"/>
  <c r="N877" i="1183"/>
  <c r="AR876" i="1183"/>
  <c r="Y877" i="1183"/>
  <c r="AU877" i="1183" l="1"/>
  <c r="I877" i="1183"/>
  <c r="AS877" i="1183" s="1"/>
  <c r="Q877" i="1183"/>
  <c r="AX877" i="1183" s="1"/>
  <c r="AW877" i="1183"/>
  <c r="AV877" i="1183"/>
  <c r="P878" i="1183"/>
  <c r="O878" i="1183"/>
  <c r="K878" i="1183"/>
  <c r="L878" i="1183"/>
  <c r="J878" i="1183"/>
  <c r="AT878" i="1183" s="1"/>
  <c r="AJ878" i="1183"/>
  <c r="N878" i="1183"/>
  <c r="AR877" i="1183"/>
  <c r="Y878" i="1183"/>
  <c r="AV878" i="1183" l="1"/>
  <c r="Q878" i="1183"/>
  <c r="AX878" i="1183" s="1"/>
  <c r="AW878" i="1183"/>
  <c r="I878" i="1183"/>
  <c r="AS878" i="1183" s="1"/>
  <c r="AU878" i="1183"/>
  <c r="L879" i="1183"/>
  <c r="AR878" i="1183"/>
  <c r="K879" i="1183"/>
  <c r="P879" i="1183"/>
  <c r="N879" i="1183"/>
  <c r="AJ879" i="1183"/>
  <c r="J879" i="1183"/>
  <c r="AT879" i="1183" s="1"/>
  <c r="O879" i="1183"/>
  <c r="Y879" i="1183"/>
  <c r="I879" i="1183" l="1"/>
  <c r="AS879" i="1183" s="1"/>
  <c r="AU879" i="1183"/>
  <c r="O880" i="1183"/>
  <c r="L880" i="1183"/>
  <c r="N880" i="1183"/>
  <c r="P880" i="1183"/>
  <c r="AJ880" i="1183"/>
  <c r="AR879" i="1183"/>
  <c r="J880" i="1183"/>
  <c r="AT880" i="1183" s="1"/>
  <c r="K880" i="1183"/>
  <c r="Y880" i="1183"/>
  <c r="Q879" i="1183"/>
  <c r="AX879" i="1183" s="1"/>
  <c r="AW879" i="1183"/>
  <c r="AV879" i="1183"/>
  <c r="I880" i="1183" l="1"/>
  <c r="AS880" i="1183" s="1"/>
  <c r="AU880" i="1183"/>
  <c r="AW880" i="1183"/>
  <c r="Q880" i="1183"/>
  <c r="AX880" i="1183" s="1"/>
  <c r="AV880" i="1183"/>
  <c r="N881" i="1183"/>
  <c r="J881" i="1183"/>
  <c r="P881" i="1183"/>
  <c r="K881" i="1183"/>
  <c r="AR880" i="1183"/>
  <c r="O881" i="1183"/>
  <c r="L881" i="1183"/>
  <c r="AJ881" i="1183"/>
  <c r="Y881" i="1183"/>
  <c r="Q881" i="1183" l="1"/>
  <c r="AX881" i="1183" s="1"/>
  <c r="AW881" i="1183"/>
  <c r="AV881" i="1183"/>
  <c r="AU881" i="1183"/>
  <c r="I881" i="1183"/>
  <c r="AS881" i="1183" s="1"/>
  <c r="AT881" i="1183"/>
  <c r="L882" i="1183"/>
  <c r="AR881" i="1183"/>
  <c r="AJ882" i="1183"/>
  <c r="K882" i="1183"/>
  <c r="O882" i="1183"/>
  <c r="N882" i="1183"/>
  <c r="P882" i="1183"/>
  <c r="J882" i="1183"/>
  <c r="Y882" i="1183"/>
  <c r="AV882" i="1183" l="1"/>
  <c r="Q882" i="1183"/>
  <c r="AX882" i="1183" s="1"/>
  <c r="AW882" i="1183"/>
  <c r="I882" i="1183"/>
  <c r="AS882" i="1183" s="1"/>
  <c r="AU882" i="1183"/>
  <c r="AT882" i="1183"/>
  <c r="N883" i="1183"/>
  <c r="K883" i="1183"/>
  <c r="L883" i="1183"/>
  <c r="AR882" i="1183"/>
  <c r="AJ883" i="1183"/>
  <c r="J883" i="1183"/>
  <c r="AT883" i="1183" s="1"/>
  <c r="O883" i="1183"/>
  <c r="P883" i="1183"/>
  <c r="Y883" i="1183"/>
  <c r="AU883" i="1183" l="1"/>
  <c r="I883" i="1183"/>
  <c r="AS883" i="1183" s="1"/>
  <c r="K884" i="1183"/>
  <c r="J884" i="1183"/>
  <c r="AT884" i="1183" s="1"/>
  <c r="P884" i="1183"/>
  <c r="Y884" i="1183"/>
  <c r="O884" i="1183"/>
  <c r="N884" i="1183"/>
  <c r="AJ884" i="1183"/>
  <c r="L884" i="1183"/>
  <c r="AR883" i="1183"/>
  <c r="Q883" i="1183"/>
  <c r="AX883" i="1183" s="1"/>
  <c r="AV883" i="1183"/>
  <c r="AW883" i="1183"/>
  <c r="I884" i="1183" l="1"/>
  <c r="AS884" i="1183" s="1"/>
  <c r="AU884" i="1183"/>
  <c r="Q884" i="1183"/>
  <c r="AX884" i="1183" s="1"/>
  <c r="AV884" i="1183"/>
  <c r="AW884" i="1183"/>
  <c r="Y885" i="1183"/>
  <c r="N885" i="1183"/>
  <c r="AR884" i="1183"/>
  <c r="AJ885" i="1183"/>
  <c r="L885" i="1183"/>
  <c r="O885" i="1183"/>
  <c r="K885" i="1183"/>
  <c r="P885" i="1183"/>
  <c r="J885" i="1183"/>
  <c r="I885" i="1183" l="1"/>
  <c r="AS885" i="1183" s="1"/>
  <c r="AU885" i="1183"/>
  <c r="AV885" i="1183"/>
  <c r="AW885" i="1183"/>
  <c r="Q885" i="1183"/>
  <c r="AX885" i="1183" s="1"/>
  <c r="J886" i="1183"/>
  <c r="AT886" i="1183" s="1"/>
  <c r="AJ886" i="1183"/>
  <c r="P886" i="1183"/>
  <c r="Y886" i="1183"/>
  <c r="O886" i="1183"/>
  <c r="L886" i="1183"/>
  <c r="AR885" i="1183"/>
  <c r="N886" i="1183"/>
  <c r="K886" i="1183"/>
  <c r="AT885" i="1183"/>
  <c r="AV886" i="1183" l="1"/>
  <c r="Q886" i="1183"/>
  <c r="AX886" i="1183" s="1"/>
  <c r="AW886" i="1183"/>
  <c r="AU886" i="1183"/>
  <c r="I886" i="1183"/>
  <c r="AS886" i="1183" s="1"/>
  <c r="N887" i="1183"/>
  <c r="J887" i="1183"/>
  <c r="P887" i="1183"/>
  <c r="O887" i="1183"/>
  <c r="L887" i="1183"/>
  <c r="K887" i="1183"/>
  <c r="AR886" i="1183"/>
  <c r="AJ887" i="1183"/>
  <c r="Y887" i="1183"/>
  <c r="I887" i="1183" l="1"/>
  <c r="AS887" i="1183" s="1"/>
  <c r="AU887" i="1183"/>
  <c r="Q887" i="1183"/>
  <c r="AX887" i="1183" s="1"/>
  <c r="AW887" i="1183"/>
  <c r="AV887" i="1183"/>
  <c r="AJ888" i="1183"/>
  <c r="K888" i="1183"/>
  <c r="O888" i="1183"/>
  <c r="J888" i="1183"/>
  <c r="AT888" i="1183" s="1"/>
  <c r="L888" i="1183"/>
  <c r="AR887" i="1183"/>
  <c r="P888" i="1183"/>
  <c r="N888" i="1183"/>
  <c r="Y888" i="1183"/>
  <c r="AT887" i="1183"/>
  <c r="Q888" i="1183" l="1"/>
  <c r="AW888" i="1183"/>
  <c r="AV888" i="1183"/>
  <c r="AX888" i="1183"/>
  <c r="I888" i="1183"/>
  <c r="AS888" i="1183" s="1"/>
  <c r="AU888" i="1183"/>
  <c r="AR888" i="1183"/>
  <c r="L889" i="1183"/>
  <c r="K889" i="1183"/>
  <c r="AJ889" i="1183"/>
  <c r="N889" i="1183"/>
  <c r="J889" i="1183"/>
  <c r="AT889" i="1183" s="1"/>
  <c r="O889" i="1183"/>
  <c r="P889" i="1183"/>
  <c r="Y889" i="1183"/>
  <c r="I889" i="1183" l="1"/>
  <c r="AS889" i="1183" s="1"/>
  <c r="AU889" i="1183"/>
  <c r="P890" i="1183"/>
  <c r="AJ890" i="1183"/>
  <c r="O890" i="1183"/>
  <c r="K890" i="1183"/>
  <c r="J890" i="1183"/>
  <c r="AT890" i="1183" s="1"/>
  <c r="L890" i="1183"/>
  <c r="AR889" i="1183"/>
  <c r="N890" i="1183"/>
  <c r="Y890" i="1183"/>
  <c r="AX889" i="1183"/>
  <c r="AW889" i="1183"/>
  <c r="Q889" i="1183"/>
  <c r="AV889" i="1183"/>
  <c r="N891" i="1183" l="1"/>
  <c r="P891" i="1183"/>
  <c r="Y891" i="1183"/>
  <c r="O891" i="1183"/>
  <c r="AR890" i="1183"/>
  <c r="L891" i="1183"/>
  <c r="J891" i="1183"/>
  <c r="AJ891" i="1183"/>
  <c r="K891" i="1183"/>
  <c r="I890" i="1183"/>
  <c r="AS890" i="1183" s="1"/>
  <c r="AU890" i="1183"/>
  <c r="AV890" i="1183"/>
  <c r="AW890" i="1183"/>
  <c r="Q890" i="1183"/>
  <c r="AX890" i="1183" s="1"/>
  <c r="AU891" i="1183" l="1"/>
  <c r="I891" i="1183"/>
  <c r="AS891" i="1183" s="1"/>
  <c r="N892" i="1183"/>
  <c r="J892" i="1183"/>
  <c r="L892" i="1183"/>
  <c r="Y892" i="1183"/>
  <c r="O892" i="1183"/>
  <c r="P892" i="1183"/>
  <c r="K892" i="1183"/>
  <c r="AR891" i="1183"/>
  <c r="AJ892" i="1183"/>
  <c r="AT891" i="1183"/>
  <c r="AV891" i="1183"/>
  <c r="AW891" i="1183"/>
  <c r="Q891" i="1183"/>
  <c r="AX891" i="1183"/>
  <c r="AW892" i="1183" l="1"/>
  <c r="Q892" i="1183"/>
  <c r="AX892" i="1183" s="1"/>
  <c r="AV892" i="1183"/>
  <c r="AU892" i="1183"/>
  <c r="I892" i="1183"/>
  <c r="AS892" i="1183" s="1"/>
  <c r="AT892" i="1183"/>
  <c r="J893" i="1183"/>
  <c r="AJ893" i="1183"/>
  <c r="N893" i="1183"/>
  <c r="AR892" i="1183"/>
  <c r="K893" i="1183"/>
  <c r="L893" i="1183"/>
  <c r="O893" i="1183"/>
  <c r="P893" i="1183"/>
  <c r="Y893" i="1183"/>
  <c r="I893" i="1183" l="1"/>
  <c r="AS893" i="1183" s="1"/>
  <c r="AU893" i="1183"/>
  <c r="AT893" i="1183"/>
  <c r="AR893" i="1183"/>
  <c r="K894" i="1183"/>
  <c r="O894" i="1183"/>
  <c r="N894" i="1183"/>
  <c r="P894" i="1183"/>
  <c r="L894" i="1183"/>
  <c r="AJ894" i="1183"/>
  <c r="J894" i="1183"/>
  <c r="AT894" i="1183" s="1"/>
  <c r="Y894" i="1183"/>
  <c r="Q893" i="1183"/>
  <c r="AX893" i="1183" s="1"/>
  <c r="AW893" i="1183"/>
  <c r="AV893" i="1183"/>
  <c r="AV894" i="1183" l="1"/>
  <c r="Q894" i="1183"/>
  <c r="AX894" i="1183" s="1"/>
  <c r="AW894" i="1183"/>
  <c r="J895" i="1183"/>
  <c r="AR894" i="1183"/>
  <c r="AJ895" i="1183"/>
  <c r="P895" i="1183"/>
  <c r="L895" i="1183"/>
  <c r="N895" i="1183"/>
  <c r="O895" i="1183"/>
  <c r="K895" i="1183"/>
  <c r="Y895" i="1183"/>
  <c r="I894" i="1183"/>
  <c r="AS894" i="1183" s="1"/>
  <c r="AU894" i="1183"/>
  <c r="AT895" i="1183" l="1"/>
  <c r="P896" i="1183"/>
  <c r="O896" i="1183"/>
  <c r="J896" i="1183"/>
  <c r="AJ896" i="1183"/>
  <c r="L896" i="1183"/>
  <c r="AR895" i="1183"/>
  <c r="K896" i="1183"/>
  <c r="N896" i="1183"/>
  <c r="Y896" i="1183"/>
  <c r="I895" i="1183"/>
  <c r="AS895" i="1183" s="1"/>
  <c r="AU895" i="1183"/>
  <c r="Q895" i="1183"/>
  <c r="AX895" i="1183" s="1"/>
  <c r="AW895" i="1183"/>
  <c r="AV895" i="1183"/>
  <c r="AT896" i="1183" l="1"/>
  <c r="I896" i="1183"/>
  <c r="AS896" i="1183" s="1"/>
  <c r="AU896" i="1183"/>
  <c r="AV896" i="1183"/>
  <c r="Q896" i="1183"/>
  <c r="AX896" i="1183" s="1"/>
  <c r="AW896" i="1183"/>
  <c r="N897" i="1183"/>
  <c r="AJ897" i="1183"/>
  <c r="L897" i="1183"/>
  <c r="K897" i="1183"/>
  <c r="P897" i="1183"/>
  <c r="AR896" i="1183"/>
  <c r="O897" i="1183"/>
  <c r="J897" i="1183"/>
  <c r="Y897" i="1183"/>
  <c r="K898" i="1183" l="1"/>
  <c r="N898" i="1183"/>
  <c r="L898" i="1183"/>
  <c r="AR897" i="1183"/>
  <c r="AJ898" i="1183"/>
  <c r="P898" i="1183"/>
  <c r="J898" i="1183"/>
  <c r="AT898" i="1183" s="1"/>
  <c r="O898" i="1183"/>
  <c r="Y898" i="1183"/>
  <c r="AU897" i="1183"/>
  <c r="I897" i="1183"/>
  <c r="AS897" i="1183" s="1"/>
  <c r="AT897" i="1183"/>
  <c r="Q897" i="1183"/>
  <c r="AX897" i="1183" s="1"/>
  <c r="AV897" i="1183"/>
  <c r="AW897" i="1183"/>
  <c r="AR898" i="1183" l="1"/>
  <c r="J899" i="1183"/>
  <c r="L899" i="1183"/>
  <c r="N899" i="1183"/>
  <c r="AJ899" i="1183"/>
  <c r="P899" i="1183"/>
  <c r="O899" i="1183"/>
  <c r="K899" i="1183"/>
  <c r="Y899" i="1183"/>
  <c r="I898" i="1183"/>
  <c r="AS898" i="1183" s="1"/>
  <c r="AU898" i="1183"/>
  <c r="AV898" i="1183"/>
  <c r="Q898" i="1183"/>
  <c r="AX898" i="1183" s="1"/>
  <c r="AW898" i="1183"/>
  <c r="L900" i="1183" l="1"/>
  <c r="O900" i="1183"/>
  <c r="J900" i="1183"/>
  <c r="K900" i="1183"/>
  <c r="AR899" i="1183"/>
  <c r="P900" i="1183"/>
  <c r="AJ900" i="1183"/>
  <c r="N900" i="1183"/>
  <c r="Y900" i="1183"/>
  <c r="I899" i="1183"/>
  <c r="AS899" i="1183" s="1"/>
  <c r="AU899" i="1183"/>
  <c r="Q899" i="1183"/>
  <c r="AX899" i="1183" s="1"/>
  <c r="AW899" i="1183"/>
  <c r="AV899" i="1183"/>
  <c r="AT899" i="1183"/>
  <c r="AU900" i="1183" l="1"/>
  <c r="I900" i="1183"/>
  <c r="AS900" i="1183" s="1"/>
  <c r="AW900" i="1183"/>
  <c r="AV900" i="1183"/>
  <c r="Q900" i="1183"/>
  <c r="AX900" i="1183" s="1"/>
  <c r="O901" i="1183"/>
  <c r="N901" i="1183"/>
  <c r="K901" i="1183"/>
  <c r="L901" i="1183"/>
  <c r="AJ901" i="1183"/>
  <c r="AR900" i="1183"/>
  <c r="J901" i="1183"/>
  <c r="P901" i="1183"/>
  <c r="Y901" i="1183"/>
  <c r="AT900" i="1183"/>
  <c r="AW901" i="1183" l="1"/>
  <c r="AV901" i="1183"/>
  <c r="Q901" i="1183"/>
  <c r="AX901" i="1183" s="1"/>
  <c r="I901" i="1183"/>
  <c r="AS901" i="1183" s="1"/>
  <c r="AU901" i="1183"/>
  <c r="L902" i="1183"/>
  <c r="K902" i="1183"/>
  <c r="J902" i="1183"/>
  <c r="AT902" i="1183" s="1"/>
  <c r="AR901" i="1183"/>
  <c r="O902" i="1183"/>
  <c r="AJ902" i="1183"/>
  <c r="N902" i="1183"/>
  <c r="Y902" i="1183"/>
  <c r="P902" i="1183"/>
  <c r="AT901" i="1183"/>
  <c r="Q902" i="1183" l="1"/>
  <c r="AX902" i="1183" s="1"/>
  <c r="AV902" i="1183"/>
  <c r="AW902" i="1183"/>
  <c r="AU902" i="1183"/>
  <c r="I902" i="1183"/>
  <c r="AS902" i="1183" s="1"/>
  <c r="AR902" i="1183"/>
  <c r="O903" i="1183"/>
  <c r="AJ903" i="1183"/>
  <c r="K903" i="1183"/>
  <c r="Y903" i="1183"/>
  <c r="J903" i="1183"/>
  <c r="AT903" i="1183" s="1"/>
  <c r="N903" i="1183"/>
  <c r="P903" i="1183"/>
  <c r="L903" i="1183"/>
  <c r="Q903" i="1183" l="1"/>
  <c r="AX903" i="1183" s="1"/>
  <c r="AV903" i="1183"/>
  <c r="AW903" i="1183"/>
  <c r="J904" i="1183"/>
  <c r="AR903" i="1183"/>
  <c r="AJ904" i="1183"/>
  <c r="O904" i="1183"/>
  <c r="K904" i="1183"/>
  <c r="L904" i="1183"/>
  <c r="N904" i="1183"/>
  <c r="P904" i="1183"/>
  <c r="Y904" i="1183"/>
  <c r="I903" i="1183"/>
  <c r="AS903" i="1183" s="1"/>
  <c r="AU903" i="1183"/>
  <c r="N905" i="1183" l="1"/>
  <c r="P905" i="1183"/>
  <c r="L905" i="1183"/>
  <c r="J905" i="1183"/>
  <c r="AR904" i="1183"/>
  <c r="AJ905" i="1183"/>
  <c r="K905" i="1183"/>
  <c r="O905" i="1183"/>
  <c r="Y905" i="1183"/>
  <c r="AW904" i="1183"/>
  <c r="Q904" i="1183"/>
  <c r="AX904" i="1183" s="1"/>
  <c r="AV904" i="1183"/>
  <c r="AU904" i="1183"/>
  <c r="I904" i="1183"/>
  <c r="AS904" i="1183" s="1"/>
  <c r="AT904" i="1183"/>
  <c r="I905" i="1183" l="1"/>
  <c r="AS905" i="1183" s="1"/>
  <c r="AU905" i="1183"/>
  <c r="Q905" i="1183"/>
  <c r="AW905" i="1183"/>
  <c r="AV905" i="1183"/>
  <c r="AR905" i="1183"/>
  <c r="L906" i="1183"/>
  <c r="P906" i="1183"/>
  <c r="K906" i="1183"/>
  <c r="Y906" i="1183"/>
  <c r="AJ906" i="1183"/>
  <c r="N906" i="1183"/>
  <c r="J906" i="1183"/>
  <c r="O906" i="1183"/>
  <c r="AT905" i="1183"/>
  <c r="AX905" i="1183"/>
  <c r="AU906" i="1183" l="1"/>
  <c r="I906" i="1183"/>
  <c r="AS906" i="1183" s="1"/>
  <c r="P907" i="1183"/>
  <c r="K907" i="1183"/>
  <c r="AR906" i="1183"/>
  <c r="J907" i="1183"/>
  <c r="AT907" i="1183" s="1"/>
  <c r="L907" i="1183"/>
  <c r="O907" i="1183"/>
  <c r="Y907" i="1183"/>
  <c r="AJ907" i="1183"/>
  <c r="N907" i="1183"/>
  <c r="AW906" i="1183"/>
  <c r="AV906" i="1183"/>
  <c r="Q906" i="1183"/>
  <c r="AX906" i="1183"/>
  <c r="AT906" i="1183"/>
  <c r="AU907" i="1183" l="1"/>
  <c r="I907" i="1183"/>
  <c r="AS907" i="1183" s="1"/>
  <c r="AV907" i="1183"/>
  <c r="Q907" i="1183"/>
  <c r="AX907" i="1183" s="1"/>
  <c r="AW907" i="1183"/>
  <c r="AR907" i="1183"/>
  <c r="P908" i="1183"/>
  <c r="O908" i="1183"/>
  <c r="L908" i="1183"/>
  <c r="AJ908" i="1183"/>
  <c r="N908" i="1183"/>
  <c r="J908" i="1183"/>
  <c r="AT908" i="1183" s="1"/>
  <c r="K908" i="1183"/>
  <c r="Y908" i="1183"/>
  <c r="Q908" i="1183" l="1"/>
  <c r="AV908" i="1183"/>
  <c r="AW908" i="1183"/>
  <c r="AX908" i="1183"/>
  <c r="N909" i="1183"/>
  <c r="P909" i="1183"/>
  <c r="L909" i="1183"/>
  <c r="J909" i="1183"/>
  <c r="Y909" i="1183"/>
  <c r="AR908" i="1183"/>
  <c r="K909" i="1183"/>
  <c r="AJ909" i="1183"/>
  <c r="O909" i="1183"/>
  <c r="AU908" i="1183"/>
  <c r="I908" i="1183"/>
  <c r="AS908" i="1183" s="1"/>
  <c r="AT909" i="1183" l="1"/>
  <c r="P910" i="1183"/>
  <c r="L910" i="1183"/>
  <c r="AR909" i="1183"/>
  <c r="N910" i="1183"/>
  <c r="AJ910" i="1183"/>
  <c r="K910" i="1183"/>
  <c r="O910" i="1183"/>
  <c r="J910" i="1183"/>
  <c r="AT910" i="1183" s="1"/>
  <c r="Y910" i="1183"/>
  <c r="I909" i="1183"/>
  <c r="AS909" i="1183" s="1"/>
  <c r="AU909" i="1183"/>
  <c r="Q909" i="1183"/>
  <c r="AX909" i="1183" s="1"/>
  <c r="AV909" i="1183"/>
  <c r="AW909" i="1183"/>
  <c r="AW910" i="1183" l="1"/>
  <c r="AV910" i="1183"/>
  <c r="Q910" i="1183"/>
  <c r="I910" i="1183"/>
  <c r="AS910" i="1183" s="1"/>
  <c r="AU910" i="1183"/>
  <c r="AX910" i="1183"/>
  <c r="AR910" i="1183"/>
  <c r="N911" i="1183"/>
  <c r="K911" i="1183"/>
  <c r="O911" i="1183"/>
  <c r="P911" i="1183"/>
  <c r="AJ911" i="1183"/>
  <c r="J911" i="1183"/>
  <c r="L911" i="1183"/>
  <c r="Y911" i="1183"/>
  <c r="Q911" i="1183" l="1"/>
  <c r="AX911" i="1183" s="1"/>
  <c r="AW911" i="1183"/>
  <c r="AV911" i="1183"/>
  <c r="I911" i="1183"/>
  <c r="AS911" i="1183" s="1"/>
  <c r="AU911" i="1183"/>
  <c r="L912" i="1183"/>
  <c r="K912" i="1183"/>
  <c r="J912" i="1183"/>
  <c r="AT912" i="1183" s="1"/>
  <c r="O912" i="1183"/>
  <c r="N912" i="1183"/>
  <c r="AR911" i="1183"/>
  <c r="AJ912" i="1183"/>
  <c r="P912" i="1183"/>
  <c r="Y912" i="1183"/>
  <c r="AT911" i="1183"/>
  <c r="I912" i="1183" l="1"/>
  <c r="AS912" i="1183" s="1"/>
  <c r="AU912" i="1183"/>
  <c r="N913" i="1183"/>
  <c r="P913" i="1183"/>
  <c r="L913" i="1183"/>
  <c r="AJ913" i="1183"/>
  <c r="O913" i="1183"/>
  <c r="J913" i="1183"/>
  <c r="K913" i="1183"/>
  <c r="AR912" i="1183"/>
  <c r="Y913" i="1183"/>
  <c r="AW912" i="1183"/>
  <c r="AV912" i="1183"/>
  <c r="Q912" i="1183"/>
  <c r="AX912" i="1183" s="1"/>
  <c r="I913" i="1183" l="1"/>
  <c r="AS913" i="1183" s="1"/>
  <c r="AU913" i="1183"/>
  <c r="AV913" i="1183"/>
  <c r="Q913" i="1183"/>
  <c r="AX913" i="1183" s="1"/>
  <c r="AW913" i="1183"/>
  <c r="AJ914" i="1183"/>
  <c r="L914" i="1183"/>
  <c r="O914" i="1183"/>
  <c r="J914" i="1183"/>
  <c r="AT914" i="1183" s="1"/>
  <c r="P914" i="1183"/>
  <c r="K914" i="1183"/>
  <c r="N914" i="1183"/>
  <c r="AR913" i="1183"/>
  <c r="Y914" i="1183"/>
  <c r="AT913" i="1183"/>
  <c r="O915" i="1183" l="1"/>
  <c r="N915" i="1183"/>
  <c r="L915" i="1183"/>
  <c r="J915" i="1183"/>
  <c r="AR914" i="1183"/>
  <c r="AJ915" i="1183"/>
  <c r="P915" i="1183"/>
  <c r="K915" i="1183"/>
  <c r="Y915" i="1183"/>
  <c r="AU914" i="1183"/>
  <c r="I914" i="1183"/>
  <c r="AS914" i="1183" s="1"/>
  <c r="Q914" i="1183"/>
  <c r="AX914" i="1183" s="1"/>
  <c r="AW914" i="1183"/>
  <c r="AV914" i="1183"/>
  <c r="L916" i="1183" l="1"/>
  <c r="K916" i="1183"/>
  <c r="AR915" i="1183"/>
  <c r="AJ916" i="1183"/>
  <c r="J916" i="1183"/>
  <c r="AT916" i="1183" s="1"/>
  <c r="P916" i="1183"/>
  <c r="O916" i="1183"/>
  <c r="N916" i="1183"/>
  <c r="Y916" i="1183"/>
  <c r="AU915" i="1183"/>
  <c r="I915" i="1183"/>
  <c r="AS915" i="1183" s="1"/>
  <c r="AT915" i="1183"/>
  <c r="AV915" i="1183"/>
  <c r="AW915" i="1183"/>
  <c r="Q915" i="1183"/>
  <c r="AX915" i="1183" s="1"/>
  <c r="Q916" i="1183" l="1"/>
  <c r="AX916" i="1183" s="1"/>
  <c r="AW916" i="1183"/>
  <c r="AV916" i="1183"/>
  <c r="N917" i="1183"/>
  <c r="P917" i="1183"/>
  <c r="L917" i="1183"/>
  <c r="K917" i="1183"/>
  <c r="O917" i="1183"/>
  <c r="J917" i="1183"/>
  <c r="AT917" i="1183" s="1"/>
  <c r="AR916" i="1183"/>
  <c r="AJ917" i="1183"/>
  <c r="Y917" i="1183"/>
  <c r="AU916" i="1183"/>
  <c r="I916" i="1183"/>
  <c r="AS916" i="1183" s="1"/>
  <c r="Q917" i="1183" l="1"/>
  <c r="AV917" i="1183"/>
  <c r="AW917" i="1183"/>
  <c r="I917" i="1183"/>
  <c r="AS917" i="1183" s="1"/>
  <c r="AU917" i="1183"/>
  <c r="P918" i="1183"/>
  <c r="AR917" i="1183"/>
  <c r="N918" i="1183"/>
  <c r="AJ918" i="1183"/>
  <c r="L918" i="1183"/>
  <c r="J918" i="1183"/>
  <c r="AT918" i="1183" s="1"/>
  <c r="K918" i="1183"/>
  <c r="O918" i="1183"/>
  <c r="Y918" i="1183"/>
  <c r="AX917" i="1183"/>
  <c r="I918" i="1183" l="1"/>
  <c r="AS918" i="1183" s="1"/>
  <c r="AU918" i="1183"/>
  <c r="AX918" i="1183"/>
  <c r="O919" i="1183"/>
  <c r="L919" i="1183"/>
  <c r="AR918" i="1183"/>
  <c r="P919" i="1183"/>
  <c r="AJ919" i="1183"/>
  <c r="N919" i="1183"/>
  <c r="K919" i="1183"/>
  <c r="J919" i="1183"/>
  <c r="AT919" i="1183" s="1"/>
  <c r="Y919" i="1183"/>
  <c r="Q918" i="1183"/>
  <c r="AV918" i="1183"/>
  <c r="AW918" i="1183"/>
  <c r="Q919" i="1183" l="1"/>
  <c r="AW919" i="1183"/>
  <c r="AV919" i="1183"/>
  <c r="AX919" i="1183"/>
  <c r="AJ920" i="1183"/>
  <c r="J920" i="1183"/>
  <c r="N920" i="1183"/>
  <c r="P920" i="1183"/>
  <c r="O920" i="1183"/>
  <c r="L920" i="1183"/>
  <c r="K920" i="1183"/>
  <c r="AR919" i="1183"/>
  <c r="Y920" i="1183"/>
  <c r="I919" i="1183"/>
  <c r="AS919" i="1183" s="1"/>
  <c r="AU919" i="1183"/>
  <c r="AW920" i="1183" l="1"/>
  <c r="AV920" i="1183"/>
  <c r="Q920" i="1183"/>
  <c r="AX920" i="1183" s="1"/>
  <c r="AT920" i="1183"/>
  <c r="I920" i="1183"/>
  <c r="AS920" i="1183" s="1"/>
  <c r="AU920" i="1183"/>
  <c r="J921" i="1183"/>
  <c r="AT921" i="1183" s="1"/>
  <c r="P921" i="1183"/>
  <c r="O921" i="1183"/>
  <c r="L921" i="1183"/>
  <c r="AR920" i="1183"/>
  <c r="N921" i="1183"/>
  <c r="AJ921" i="1183"/>
  <c r="K921" i="1183"/>
  <c r="Y921" i="1183"/>
  <c r="AV921" i="1183" l="1"/>
  <c r="AW921" i="1183"/>
  <c r="Q921" i="1183"/>
  <c r="AX921" i="1183" s="1"/>
  <c r="AR921" i="1183"/>
  <c r="AJ922" i="1183"/>
  <c r="O922" i="1183"/>
  <c r="K922" i="1183"/>
  <c r="P922" i="1183"/>
  <c r="J922" i="1183"/>
  <c r="AT922" i="1183" s="1"/>
  <c r="L922" i="1183"/>
  <c r="N922" i="1183"/>
  <c r="Y922" i="1183"/>
  <c r="I921" i="1183"/>
  <c r="AS921" i="1183" s="1"/>
  <c r="AU921" i="1183"/>
  <c r="AU922" i="1183" l="1"/>
  <c r="I922" i="1183"/>
  <c r="AS922" i="1183" s="1"/>
  <c r="J923" i="1183"/>
  <c r="AR922" i="1183"/>
  <c r="P923" i="1183"/>
  <c r="AJ923" i="1183"/>
  <c r="L923" i="1183"/>
  <c r="O923" i="1183"/>
  <c r="N923" i="1183"/>
  <c r="K923" i="1183"/>
  <c r="Y923" i="1183"/>
  <c r="AW922" i="1183"/>
  <c r="Q922" i="1183"/>
  <c r="AX922" i="1183" s="1"/>
  <c r="AV922" i="1183"/>
  <c r="J924" i="1183" l="1"/>
  <c r="AJ924" i="1183"/>
  <c r="L924" i="1183"/>
  <c r="Y924" i="1183"/>
  <c r="P924" i="1183"/>
  <c r="K924" i="1183"/>
  <c r="N924" i="1183"/>
  <c r="O924" i="1183"/>
  <c r="AR923" i="1183"/>
  <c r="AT923" i="1183"/>
  <c r="AU923" i="1183"/>
  <c r="I923" i="1183"/>
  <c r="AS923" i="1183" s="1"/>
  <c r="AW923" i="1183"/>
  <c r="AV923" i="1183"/>
  <c r="Q923" i="1183"/>
  <c r="AX923" i="1183" s="1"/>
  <c r="AU924" i="1183" l="1"/>
  <c r="I924" i="1183"/>
  <c r="AS924" i="1183" s="1"/>
  <c r="AV924" i="1183"/>
  <c r="AW924" i="1183"/>
  <c r="Q924" i="1183"/>
  <c r="AX924" i="1183" s="1"/>
  <c r="O925" i="1183"/>
  <c r="L925" i="1183"/>
  <c r="AJ925" i="1183"/>
  <c r="P925" i="1183"/>
  <c r="J925" i="1183"/>
  <c r="N925" i="1183"/>
  <c r="K925" i="1183"/>
  <c r="AR924" i="1183"/>
  <c r="Y925" i="1183"/>
  <c r="AT924" i="1183"/>
  <c r="AT925" i="1183" l="1"/>
  <c r="AV925" i="1183"/>
  <c r="Q925" i="1183"/>
  <c r="AX925" i="1183" s="1"/>
  <c r="AW925" i="1183"/>
  <c r="AU925" i="1183"/>
  <c r="I925" i="1183"/>
  <c r="AS925" i="1183" s="1"/>
  <c r="AR925" i="1183"/>
  <c r="L926" i="1183"/>
  <c r="N926" i="1183"/>
  <c r="J926" i="1183"/>
  <c r="K926" i="1183"/>
  <c r="AJ926" i="1183"/>
  <c r="O926" i="1183"/>
  <c r="P926" i="1183"/>
  <c r="Y926" i="1183"/>
  <c r="AU926" i="1183" l="1"/>
  <c r="I926" i="1183"/>
  <c r="AS926" i="1183" s="1"/>
  <c r="K927" i="1183"/>
  <c r="O927" i="1183"/>
  <c r="AR926" i="1183"/>
  <c r="N927" i="1183"/>
  <c r="L927" i="1183"/>
  <c r="AJ927" i="1183"/>
  <c r="J927" i="1183"/>
  <c r="AT927" i="1183" s="1"/>
  <c r="P927" i="1183"/>
  <c r="Y927" i="1183"/>
  <c r="AT926" i="1183"/>
  <c r="AW926" i="1183"/>
  <c r="AV926" i="1183"/>
  <c r="Q926" i="1183"/>
  <c r="AX926" i="1183" s="1"/>
  <c r="AW927" i="1183" l="1"/>
  <c r="AV927" i="1183"/>
  <c r="Q927" i="1183"/>
  <c r="I927" i="1183"/>
  <c r="AS927" i="1183" s="1"/>
  <c r="AU927" i="1183"/>
  <c r="P928" i="1183"/>
  <c r="L928" i="1183"/>
  <c r="AR927" i="1183"/>
  <c r="K928" i="1183"/>
  <c r="O928" i="1183"/>
  <c r="N928" i="1183"/>
  <c r="AJ928" i="1183"/>
  <c r="J928" i="1183"/>
  <c r="Y928" i="1183"/>
  <c r="AX927" i="1183"/>
  <c r="AU928" i="1183" l="1"/>
  <c r="I928" i="1183"/>
  <c r="AS928" i="1183" s="1"/>
  <c r="AV928" i="1183"/>
  <c r="Q928" i="1183"/>
  <c r="AX928" i="1183" s="1"/>
  <c r="AW928" i="1183"/>
  <c r="N929" i="1183"/>
  <c r="AJ929" i="1183"/>
  <c r="P929" i="1183"/>
  <c r="L929" i="1183"/>
  <c r="K929" i="1183"/>
  <c r="J929" i="1183"/>
  <c r="AT929" i="1183" s="1"/>
  <c r="O929" i="1183"/>
  <c r="AR928" i="1183"/>
  <c r="Y929" i="1183"/>
  <c r="AT928" i="1183"/>
  <c r="AU929" i="1183" l="1"/>
  <c r="I929" i="1183"/>
  <c r="AS929" i="1183" s="1"/>
  <c r="J930" i="1183"/>
  <c r="L930" i="1183"/>
  <c r="N930" i="1183"/>
  <c r="O930" i="1183"/>
  <c r="AR929" i="1183"/>
  <c r="P930" i="1183"/>
  <c r="K930" i="1183"/>
  <c r="AJ930" i="1183"/>
  <c r="Y930" i="1183"/>
  <c r="AW929" i="1183"/>
  <c r="AV929" i="1183"/>
  <c r="Q929" i="1183"/>
  <c r="AX929" i="1183" s="1"/>
  <c r="AU930" i="1183" l="1"/>
  <c r="I930" i="1183"/>
  <c r="AS930" i="1183" s="1"/>
  <c r="N931" i="1183"/>
  <c r="AR930" i="1183"/>
  <c r="K931" i="1183"/>
  <c r="Y931" i="1183"/>
  <c r="P931" i="1183"/>
  <c r="O931" i="1183"/>
  <c r="J931" i="1183"/>
  <c r="AT931" i="1183" s="1"/>
  <c r="AJ931" i="1183"/>
  <c r="L931" i="1183"/>
  <c r="Q930" i="1183"/>
  <c r="AX930" i="1183" s="1"/>
  <c r="AW930" i="1183"/>
  <c r="AV930" i="1183"/>
  <c r="AT930" i="1183"/>
  <c r="Q931" i="1183" l="1"/>
  <c r="AX931" i="1183" s="1"/>
  <c r="AV931" i="1183"/>
  <c r="AW931" i="1183"/>
  <c r="AR931" i="1183"/>
  <c r="P932" i="1183"/>
  <c r="O932" i="1183"/>
  <c r="K932" i="1183"/>
  <c r="AJ932" i="1183"/>
  <c r="L932" i="1183"/>
  <c r="N932" i="1183"/>
  <c r="J932" i="1183"/>
  <c r="AT932" i="1183" s="1"/>
  <c r="Y932" i="1183"/>
  <c r="AU931" i="1183"/>
  <c r="I931" i="1183"/>
  <c r="AS931" i="1183" s="1"/>
  <c r="I932" i="1183" l="1"/>
  <c r="AS932" i="1183" s="1"/>
  <c r="AU932" i="1183"/>
  <c r="AJ933" i="1183"/>
  <c r="J933" i="1183"/>
  <c r="P933" i="1183"/>
  <c r="N933" i="1183"/>
  <c r="L933" i="1183"/>
  <c r="O933" i="1183"/>
  <c r="K933" i="1183"/>
  <c r="AR932" i="1183"/>
  <c r="Y933" i="1183"/>
  <c r="AW932" i="1183"/>
  <c r="Q932" i="1183"/>
  <c r="AX932" i="1183" s="1"/>
  <c r="AV932" i="1183"/>
  <c r="K934" i="1183" l="1"/>
  <c r="AJ934" i="1183"/>
  <c r="AR933" i="1183"/>
  <c r="J934" i="1183"/>
  <c r="AT934" i="1183" s="1"/>
  <c r="N934" i="1183"/>
  <c r="P934" i="1183"/>
  <c r="O934" i="1183"/>
  <c r="L934" i="1183"/>
  <c r="Y934" i="1183"/>
  <c r="AU933" i="1183"/>
  <c r="I933" i="1183"/>
  <c r="AS933" i="1183" s="1"/>
  <c r="AT933" i="1183"/>
  <c r="AV933" i="1183"/>
  <c r="AW933" i="1183"/>
  <c r="Q933" i="1183"/>
  <c r="AX933" i="1183" s="1"/>
  <c r="Q934" i="1183" l="1"/>
  <c r="AX934" i="1183" s="1"/>
  <c r="AV934" i="1183"/>
  <c r="AW934" i="1183"/>
  <c r="AR934" i="1183"/>
  <c r="AJ935" i="1183"/>
  <c r="N935" i="1183"/>
  <c r="K935" i="1183"/>
  <c r="O935" i="1183"/>
  <c r="L935" i="1183"/>
  <c r="J935" i="1183"/>
  <c r="AT935" i="1183" s="1"/>
  <c r="P935" i="1183"/>
  <c r="Y935" i="1183"/>
  <c r="AU934" i="1183"/>
  <c r="I934" i="1183"/>
  <c r="AS934" i="1183" s="1"/>
  <c r="AV935" i="1183" l="1"/>
  <c r="Q935" i="1183"/>
  <c r="AX935" i="1183" s="1"/>
  <c r="AW935" i="1183"/>
  <c r="I935" i="1183"/>
  <c r="AS935" i="1183" s="1"/>
  <c r="AU935" i="1183"/>
  <c r="J936" i="1183"/>
  <c r="P936" i="1183"/>
  <c r="AJ936" i="1183"/>
  <c r="N936" i="1183"/>
  <c r="K936" i="1183"/>
  <c r="Y936" i="1183"/>
  <c r="O936" i="1183"/>
  <c r="L936" i="1183"/>
  <c r="AR935" i="1183"/>
  <c r="AJ937" i="1183" l="1"/>
  <c r="AR936" i="1183"/>
  <c r="J937" i="1183"/>
  <c r="N937" i="1183"/>
  <c r="Y937" i="1183"/>
  <c r="P937" i="1183"/>
  <c r="O937" i="1183"/>
  <c r="L937" i="1183"/>
  <c r="K937" i="1183"/>
  <c r="AT936" i="1183"/>
  <c r="AW936" i="1183"/>
  <c r="Q936" i="1183"/>
  <c r="AX936" i="1183" s="1"/>
  <c r="AV936" i="1183"/>
  <c r="I936" i="1183"/>
  <c r="AS936" i="1183" s="1"/>
  <c r="AU936" i="1183"/>
  <c r="AU937" i="1183" l="1"/>
  <c r="I937" i="1183"/>
  <c r="AS937" i="1183" s="1"/>
  <c r="AW937" i="1183"/>
  <c r="Q937" i="1183"/>
  <c r="AX937" i="1183" s="1"/>
  <c r="AV937" i="1183"/>
  <c r="AT937" i="1183"/>
  <c r="O938" i="1183"/>
  <c r="L938" i="1183"/>
  <c r="P938" i="1183"/>
  <c r="AJ938" i="1183"/>
  <c r="K938" i="1183"/>
  <c r="AR937" i="1183"/>
  <c r="N938" i="1183"/>
  <c r="J938" i="1183"/>
  <c r="Y938" i="1183"/>
  <c r="I938" i="1183" l="1"/>
  <c r="AS938" i="1183" s="1"/>
  <c r="AU938" i="1183"/>
  <c r="AW938" i="1183"/>
  <c r="AV938" i="1183"/>
  <c r="Q938" i="1183"/>
  <c r="AX938" i="1183" s="1"/>
  <c r="J939" i="1183"/>
  <c r="AR938" i="1183"/>
  <c r="AJ939" i="1183"/>
  <c r="O939" i="1183"/>
  <c r="K939" i="1183"/>
  <c r="P939" i="1183"/>
  <c r="L939" i="1183"/>
  <c r="N939" i="1183"/>
  <c r="Y939" i="1183"/>
  <c r="AT938" i="1183"/>
  <c r="AW939" i="1183" l="1"/>
  <c r="AV939" i="1183"/>
  <c r="Q939" i="1183"/>
  <c r="AX939" i="1183" s="1"/>
  <c r="I939" i="1183"/>
  <c r="AS939" i="1183" s="1"/>
  <c r="AU939" i="1183"/>
  <c r="P940" i="1183"/>
  <c r="AR939" i="1183"/>
  <c r="N940" i="1183"/>
  <c r="O940" i="1183"/>
  <c r="L940" i="1183"/>
  <c r="J940" i="1183"/>
  <c r="AT940" i="1183" s="1"/>
  <c r="AJ940" i="1183"/>
  <c r="K940" i="1183"/>
  <c r="Y940" i="1183"/>
  <c r="AT939" i="1183"/>
  <c r="AV940" i="1183" l="1"/>
  <c r="Q940" i="1183"/>
  <c r="AW940" i="1183"/>
  <c r="AX940" i="1183"/>
  <c r="AJ941" i="1183"/>
  <c r="P941" i="1183"/>
  <c r="O941" i="1183"/>
  <c r="J941" i="1183"/>
  <c r="AT941" i="1183" s="1"/>
  <c r="L941" i="1183"/>
  <c r="K941" i="1183"/>
  <c r="N941" i="1183"/>
  <c r="AR940" i="1183"/>
  <c r="Y941" i="1183"/>
  <c r="AU940" i="1183"/>
  <c r="I940" i="1183"/>
  <c r="AS940" i="1183" s="1"/>
  <c r="AU941" i="1183" l="1"/>
  <c r="I941" i="1183"/>
  <c r="AS941" i="1183" s="1"/>
  <c r="Q941" i="1183"/>
  <c r="AX941" i="1183" s="1"/>
  <c r="AW941" i="1183"/>
  <c r="AV941" i="1183"/>
  <c r="AR941" i="1183"/>
  <c r="AJ942" i="1183"/>
  <c r="O942" i="1183"/>
  <c r="L942" i="1183"/>
  <c r="N942" i="1183"/>
  <c r="P942" i="1183"/>
  <c r="K942" i="1183"/>
  <c r="J942" i="1183"/>
  <c r="Y942" i="1183"/>
  <c r="AJ943" i="1183" l="1"/>
  <c r="N943" i="1183"/>
  <c r="P943" i="1183"/>
  <c r="O943" i="1183"/>
  <c r="Y943" i="1183"/>
  <c r="L943" i="1183"/>
  <c r="AR942" i="1183"/>
  <c r="K943" i="1183"/>
  <c r="J943" i="1183"/>
  <c r="AT943" i="1183" s="1"/>
  <c r="AU942" i="1183"/>
  <c r="I942" i="1183"/>
  <c r="AS942" i="1183" s="1"/>
  <c r="AV942" i="1183"/>
  <c r="Q942" i="1183"/>
  <c r="AX942" i="1183" s="1"/>
  <c r="AW942" i="1183"/>
  <c r="AT942" i="1183"/>
  <c r="AU943" i="1183" l="1"/>
  <c r="I943" i="1183"/>
  <c r="AS943" i="1183" s="1"/>
  <c r="J944" i="1183"/>
  <c r="P944" i="1183"/>
  <c r="O944" i="1183"/>
  <c r="L944" i="1183"/>
  <c r="AJ944" i="1183"/>
  <c r="K944" i="1183"/>
  <c r="AR943" i="1183"/>
  <c r="N944" i="1183"/>
  <c r="Y944" i="1183"/>
  <c r="AW943" i="1183"/>
  <c r="Q943" i="1183"/>
  <c r="AV943" i="1183"/>
  <c r="AX943" i="1183"/>
  <c r="AU944" i="1183" l="1"/>
  <c r="I944" i="1183"/>
  <c r="AS944" i="1183" s="1"/>
  <c r="AR944" i="1183"/>
  <c r="N945" i="1183"/>
  <c r="Y945" i="1183"/>
  <c r="AJ945" i="1183"/>
  <c r="L945" i="1183"/>
  <c r="P945" i="1183"/>
  <c r="J945" i="1183"/>
  <c r="AT945" i="1183" s="1"/>
  <c r="O945" i="1183"/>
  <c r="K945" i="1183"/>
  <c r="AT944" i="1183"/>
  <c r="Q944" i="1183"/>
  <c r="AX944" i="1183" s="1"/>
  <c r="AV944" i="1183"/>
  <c r="AW944" i="1183"/>
  <c r="AU945" i="1183" l="1"/>
  <c r="I945" i="1183"/>
  <c r="AS945" i="1183" s="1"/>
  <c r="Y946" i="1183"/>
  <c r="K946" i="1183"/>
  <c r="AJ946" i="1183"/>
  <c r="N946" i="1183"/>
  <c r="O946" i="1183"/>
  <c r="P946" i="1183"/>
  <c r="AR945" i="1183"/>
  <c r="L946" i="1183"/>
  <c r="J946" i="1183"/>
  <c r="AT946" i="1183" s="1"/>
  <c r="AV945" i="1183"/>
  <c r="Q945" i="1183"/>
  <c r="AX945" i="1183" s="1"/>
  <c r="AW945" i="1183"/>
  <c r="AV946" i="1183" l="1"/>
  <c r="AW946" i="1183"/>
  <c r="Q946" i="1183"/>
  <c r="AX946" i="1183" s="1"/>
  <c r="P947" i="1183"/>
  <c r="AR946" i="1183"/>
  <c r="J947" i="1183"/>
  <c r="AT947" i="1183" s="1"/>
  <c r="N947" i="1183"/>
  <c r="L947" i="1183"/>
  <c r="K947" i="1183"/>
  <c r="AJ947" i="1183"/>
  <c r="Y947" i="1183"/>
  <c r="O947" i="1183"/>
  <c r="I946" i="1183"/>
  <c r="AS946" i="1183" s="1"/>
  <c r="AU946" i="1183"/>
  <c r="Q947" i="1183" l="1"/>
  <c r="AX947" i="1183" s="1"/>
  <c r="AV947" i="1183"/>
  <c r="AW947" i="1183"/>
  <c r="P948" i="1183"/>
  <c r="N948" i="1183"/>
  <c r="AR947" i="1183"/>
  <c r="J948" i="1183"/>
  <c r="L948" i="1183"/>
  <c r="K948" i="1183"/>
  <c r="AJ948" i="1183"/>
  <c r="O948" i="1183"/>
  <c r="Y948" i="1183"/>
  <c r="I947" i="1183"/>
  <c r="AS947" i="1183" s="1"/>
  <c r="AU947" i="1183"/>
  <c r="Q948" i="1183" l="1"/>
  <c r="AX948" i="1183" s="1"/>
  <c r="AW948" i="1183"/>
  <c r="AV948" i="1183"/>
  <c r="AT948" i="1183"/>
  <c r="I948" i="1183"/>
  <c r="AS948" i="1183" s="1"/>
  <c r="AU948" i="1183"/>
  <c r="AJ949" i="1183"/>
  <c r="K949" i="1183"/>
  <c r="P949" i="1183"/>
  <c r="O949" i="1183"/>
  <c r="L949" i="1183"/>
  <c r="N949" i="1183"/>
  <c r="Y949" i="1183"/>
  <c r="J949" i="1183"/>
  <c r="AR948" i="1183"/>
  <c r="AW949" i="1183" l="1"/>
  <c r="Q949" i="1183"/>
  <c r="AV949" i="1183"/>
  <c r="AX949" i="1183"/>
  <c r="AU949" i="1183"/>
  <c r="I949" i="1183"/>
  <c r="AS949" i="1183" s="1"/>
  <c r="AT949" i="1183"/>
  <c r="O950" i="1183"/>
  <c r="L950" i="1183"/>
  <c r="P950" i="1183"/>
  <c r="AR949" i="1183"/>
  <c r="AJ950" i="1183"/>
  <c r="N950" i="1183"/>
  <c r="J950" i="1183"/>
  <c r="K950" i="1183"/>
  <c r="Y950" i="1183"/>
  <c r="Q950" i="1183" l="1"/>
  <c r="AX950" i="1183" s="1"/>
  <c r="AV950" i="1183"/>
  <c r="AW950" i="1183"/>
  <c r="AR950" i="1183"/>
  <c r="AJ951" i="1183"/>
  <c r="N951" i="1183"/>
  <c r="J951" i="1183"/>
  <c r="L951" i="1183"/>
  <c r="O951" i="1183"/>
  <c r="K951" i="1183"/>
  <c r="P951" i="1183"/>
  <c r="Y951" i="1183"/>
  <c r="I950" i="1183"/>
  <c r="AS950" i="1183" s="1"/>
  <c r="AU950" i="1183"/>
  <c r="AT950" i="1183"/>
  <c r="P952" i="1183" l="1"/>
  <c r="O952" i="1183"/>
  <c r="AJ952" i="1183"/>
  <c r="K952" i="1183"/>
  <c r="N952" i="1183"/>
  <c r="J952" i="1183"/>
  <c r="AT952" i="1183" s="1"/>
  <c r="AR951" i="1183"/>
  <c r="L952" i="1183"/>
  <c r="Y952" i="1183"/>
  <c r="I951" i="1183"/>
  <c r="AS951" i="1183" s="1"/>
  <c r="AU951" i="1183"/>
  <c r="AT951" i="1183"/>
  <c r="AV951" i="1183"/>
  <c r="AW951" i="1183"/>
  <c r="Q951" i="1183"/>
  <c r="AX951" i="1183" s="1"/>
  <c r="L953" i="1183" l="1"/>
  <c r="P953" i="1183"/>
  <c r="AR952" i="1183"/>
  <c r="J953" i="1183"/>
  <c r="N953" i="1183"/>
  <c r="O953" i="1183"/>
  <c r="K953" i="1183"/>
  <c r="AJ953" i="1183"/>
  <c r="Y953" i="1183"/>
  <c r="Q952" i="1183"/>
  <c r="AX952" i="1183" s="1"/>
  <c r="AW952" i="1183"/>
  <c r="AV952" i="1183"/>
  <c r="I952" i="1183"/>
  <c r="AS952" i="1183" s="1"/>
  <c r="AU952" i="1183"/>
  <c r="AR953" i="1183" l="1"/>
  <c r="N954" i="1183"/>
  <c r="AJ954" i="1183"/>
  <c r="J954" i="1183"/>
  <c r="O954" i="1183"/>
  <c r="P954" i="1183"/>
  <c r="L954" i="1183"/>
  <c r="K954" i="1183"/>
  <c r="Y954" i="1183"/>
  <c r="I953" i="1183"/>
  <c r="AS953" i="1183" s="1"/>
  <c r="AU953" i="1183"/>
  <c r="Q953" i="1183"/>
  <c r="AX953" i="1183" s="1"/>
  <c r="AV953" i="1183"/>
  <c r="AW953" i="1183"/>
  <c r="AT953" i="1183"/>
  <c r="AT954" i="1183" l="1"/>
  <c r="I954" i="1183"/>
  <c r="AS954" i="1183" s="1"/>
  <c r="AU954" i="1183"/>
  <c r="AV954" i="1183"/>
  <c r="Q954" i="1183"/>
  <c r="AX954" i="1183" s="1"/>
  <c r="AW954" i="1183"/>
  <c r="L955" i="1183"/>
  <c r="J955" i="1183"/>
  <c r="AT955" i="1183" s="1"/>
  <c r="K955" i="1183"/>
  <c r="AR954" i="1183"/>
  <c r="AJ955" i="1183"/>
  <c r="N955" i="1183"/>
  <c r="P955" i="1183"/>
  <c r="O955" i="1183"/>
  <c r="Y955" i="1183"/>
  <c r="I955" i="1183" l="1"/>
  <c r="AS955" i="1183" s="1"/>
  <c r="AU955" i="1183"/>
  <c r="Q955" i="1183"/>
  <c r="AV955" i="1183"/>
  <c r="AW955" i="1183"/>
  <c r="K956" i="1183"/>
  <c r="J956" i="1183"/>
  <c r="AT956" i="1183" s="1"/>
  <c r="P956" i="1183"/>
  <c r="AJ956" i="1183"/>
  <c r="AR955" i="1183"/>
  <c r="O956" i="1183"/>
  <c r="L956" i="1183"/>
  <c r="N956" i="1183"/>
  <c r="Y956" i="1183"/>
  <c r="AX955" i="1183"/>
  <c r="AV956" i="1183" l="1"/>
  <c r="AW956" i="1183"/>
  <c r="Q956" i="1183"/>
  <c r="AX956" i="1183" s="1"/>
  <c r="I956" i="1183"/>
  <c r="AS956" i="1183" s="1"/>
  <c r="AU956" i="1183"/>
  <c r="P957" i="1183"/>
  <c r="AR956" i="1183"/>
  <c r="AJ957" i="1183"/>
  <c r="J957" i="1183"/>
  <c r="L957" i="1183"/>
  <c r="K957" i="1183"/>
  <c r="O957" i="1183"/>
  <c r="N957" i="1183"/>
  <c r="Y957" i="1183"/>
  <c r="I957" i="1183" l="1"/>
  <c r="AS957" i="1183" s="1"/>
  <c r="AU957" i="1183"/>
  <c r="AT957" i="1183"/>
  <c r="AV957" i="1183"/>
  <c r="Q957" i="1183"/>
  <c r="AX957" i="1183" s="1"/>
  <c r="AW957" i="1183"/>
  <c r="K958" i="1183"/>
  <c r="N958" i="1183"/>
  <c r="J958" i="1183"/>
  <c r="AT958" i="1183" s="1"/>
  <c r="Y958" i="1183"/>
  <c r="O958" i="1183"/>
  <c r="P958" i="1183"/>
  <c r="AR957" i="1183"/>
  <c r="L958" i="1183"/>
  <c r="AJ958" i="1183"/>
  <c r="AV958" i="1183" l="1"/>
  <c r="Q958" i="1183"/>
  <c r="AX958" i="1183" s="1"/>
  <c r="AW958" i="1183"/>
  <c r="I958" i="1183"/>
  <c r="AS958" i="1183" s="1"/>
  <c r="AU958" i="1183"/>
  <c r="AR958" i="1183"/>
  <c r="L959" i="1183"/>
  <c r="K959" i="1183"/>
  <c r="P959" i="1183"/>
  <c r="AJ959" i="1183"/>
  <c r="O959" i="1183"/>
  <c r="J959" i="1183"/>
  <c r="AT959" i="1183" s="1"/>
  <c r="N959" i="1183"/>
  <c r="Y959" i="1183"/>
  <c r="AU959" i="1183" l="1"/>
  <c r="I959" i="1183"/>
  <c r="AS959" i="1183" s="1"/>
  <c r="Q959" i="1183"/>
  <c r="AW959" i="1183"/>
  <c r="AV959" i="1183"/>
  <c r="AX959" i="1183"/>
  <c r="K960" i="1183"/>
  <c r="O960" i="1183"/>
  <c r="N960" i="1183"/>
  <c r="L960" i="1183"/>
  <c r="J960" i="1183"/>
  <c r="AT960" i="1183" s="1"/>
  <c r="P960" i="1183"/>
  <c r="AR959" i="1183"/>
  <c r="Y960" i="1183"/>
  <c r="AJ960" i="1183"/>
  <c r="Q960" i="1183" l="1"/>
  <c r="AW960" i="1183"/>
  <c r="AV960" i="1183"/>
  <c r="AX960" i="1183"/>
  <c r="I960" i="1183"/>
  <c r="AS960" i="1183" s="1"/>
  <c r="AU960" i="1183"/>
  <c r="P961" i="1183"/>
  <c r="O961" i="1183"/>
  <c r="AR960" i="1183"/>
  <c r="AJ961" i="1183"/>
  <c r="K961" i="1183"/>
  <c r="N961" i="1183"/>
  <c r="L961" i="1183"/>
  <c r="J961" i="1183"/>
  <c r="Y961" i="1183"/>
  <c r="AR961" i="1183" s="1"/>
  <c r="AV961" i="1183" l="1"/>
  <c r="AV2" i="1183" s="1"/>
  <c r="AV3" i="1183" s="1"/>
  <c r="AW961" i="1183"/>
  <c r="AW2" i="1183" s="1"/>
  <c r="AW3" i="1183" s="1"/>
  <c r="Q961" i="1183"/>
  <c r="AX961" i="1183" s="1"/>
  <c r="AX2" i="1183" s="1"/>
  <c r="AX3" i="1183" s="1"/>
  <c r="I961" i="1183"/>
  <c r="AS961" i="1183" s="1"/>
  <c r="AS2" i="1183" s="1"/>
  <c r="AU961" i="1183"/>
  <c r="AU2" i="1183" s="1"/>
  <c r="AT961" i="1183"/>
  <c r="AT2" i="1183" s="1"/>
  <c r="AT3" i="1183" l="1"/>
  <c r="AT6" i="1183"/>
  <c r="AT1" i="1183"/>
  <c r="AU3" i="1183"/>
  <c r="AU1" i="1183"/>
  <c r="AU6" i="1183"/>
  <c r="AU7" i="1183" s="1"/>
  <c r="AS3" i="1183"/>
  <c r="AV1" i="1183"/>
  <c r="AX1" i="1183"/>
  <c r="AW1" i="1183"/>
  <c r="AS1" i="1183"/>
  <c r="AS6" i="1183"/>
  <c r="AS7" i="1183" s="1"/>
  <c r="AT7" i="1183" l="1"/>
</calcChain>
</file>

<file path=xl/sharedStrings.xml><?xml version="1.0" encoding="utf-8"?>
<sst xmlns="http://schemas.openxmlformats.org/spreadsheetml/2006/main" count="775" uniqueCount="447">
  <si>
    <t>Target</t>
    <phoneticPr fontId="1" type="noConversion"/>
  </si>
  <si>
    <t>Loss</t>
    <phoneticPr fontId="1" type="noConversion"/>
  </si>
  <si>
    <t>Data Set</t>
    <phoneticPr fontId="1" type="noConversion"/>
  </si>
  <si>
    <t>a11</t>
    <phoneticPr fontId="1" type="noConversion"/>
  </si>
  <si>
    <t>a21</t>
    <phoneticPr fontId="1" type="noConversion"/>
  </si>
  <si>
    <t>a31</t>
    <phoneticPr fontId="1" type="noConversion"/>
  </si>
  <si>
    <t>a41</t>
    <phoneticPr fontId="1" type="noConversion"/>
  </si>
  <si>
    <t>a1</t>
    <phoneticPr fontId="1" type="noConversion"/>
  </si>
  <si>
    <t>z2</t>
    <phoneticPr fontId="1" type="noConversion"/>
  </si>
  <si>
    <t>a2</t>
    <phoneticPr fontId="1" type="noConversion"/>
  </si>
  <si>
    <t>s</t>
    <phoneticPr fontId="1" type="noConversion"/>
  </si>
  <si>
    <t>Input</t>
    <phoneticPr fontId="1" type="noConversion"/>
  </si>
  <si>
    <t>Hidden Layer 1</t>
    <phoneticPr fontId="1" type="noConversion"/>
  </si>
  <si>
    <t>Output</t>
    <phoneticPr fontId="1" type="noConversion"/>
  </si>
  <si>
    <t>Weight 1</t>
    <phoneticPr fontId="1" type="noConversion"/>
  </si>
  <si>
    <t>w1</t>
    <phoneticPr fontId="1" type="noConversion"/>
  </si>
  <si>
    <t>w2</t>
    <phoneticPr fontId="1" type="noConversion"/>
  </si>
  <si>
    <t>z12</t>
    <phoneticPr fontId="1" type="noConversion"/>
  </si>
  <si>
    <t>a12</t>
    <phoneticPr fontId="1" type="noConversion"/>
  </si>
  <si>
    <t>z22</t>
    <phoneticPr fontId="1" type="noConversion"/>
  </si>
  <si>
    <t>a22</t>
    <phoneticPr fontId="1" type="noConversion"/>
  </si>
  <si>
    <t>z32</t>
    <phoneticPr fontId="1" type="noConversion"/>
  </si>
  <si>
    <t>a32</t>
    <phoneticPr fontId="1" type="noConversion"/>
  </si>
  <si>
    <t>z42</t>
    <phoneticPr fontId="1" type="noConversion"/>
  </si>
  <si>
    <t>a42</t>
    <phoneticPr fontId="1" type="noConversion"/>
  </si>
  <si>
    <t>Loss Function</t>
    <phoneticPr fontId="1" type="noConversion"/>
  </si>
  <si>
    <t>c</t>
    <phoneticPr fontId="1" type="noConversion"/>
  </si>
  <si>
    <t>Weight 2</t>
    <phoneticPr fontId="1" type="noConversion"/>
  </si>
  <si>
    <t>e</t>
    <phoneticPr fontId="1" type="noConversion"/>
  </si>
  <si>
    <t>Learning Rate</t>
    <phoneticPr fontId="1" type="noConversion"/>
  </si>
  <si>
    <t>a11z12</t>
  </si>
  <si>
    <t>a21z12</t>
  </si>
  <si>
    <t>a31z12</t>
  </si>
  <si>
    <t>a41z12</t>
  </si>
  <si>
    <t>a11z22</t>
  </si>
  <si>
    <t>a21z22</t>
  </si>
  <si>
    <t>a31z22</t>
  </si>
  <si>
    <t>a41z22</t>
  </si>
  <si>
    <t>a11z32</t>
  </si>
  <si>
    <t>a21z32</t>
  </si>
  <si>
    <t>a31z32</t>
  </si>
  <si>
    <t>a41z32</t>
  </si>
  <si>
    <t>a11z42</t>
  </si>
  <si>
    <t>a21z42</t>
  </si>
  <si>
    <t>a31z42</t>
  </si>
  <si>
    <t>a41z42</t>
  </si>
  <si>
    <t>o</t>
    <phoneticPr fontId="1" type="noConversion"/>
  </si>
  <si>
    <t>Testing Set</t>
    <phoneticPr fontId="1" type="noConversion"/>
  </si>
  <si>
    <t>Bias</t>
    <phoneticPr fontId="1" type="noConversion"/>
  </si>
  <si>
    <t>Leaky ReLu Function</t>
    <phoneticPr fontId="1" type="noConversion"/>
  </si>
  <si>
    <t>α</t>
  </si>
  <si>
    <t>Open</t>
    <phoneticPr fontId="1" type="noConversion"/>
  </si>
  <si>
    <t>RSI</t>
    <phoneticPr fontId="1" type="noConversion"/>
  </si>
  <si>
    <t>MACD</t>
    <phoneticPr fontId="1" type="noConversion"/>
  </si>
  <si>
    <t>Close</t>
    <phoneticPr fontId="1" type="noConversion"/>
  </si>
  <si>
    <t>Count</t>
    <phoneticPr fontId="1" type="noConversion"/>
  </si>
  <si>
    <t>Date</t>
  </si>
  <si>
    <t>Open</t>
  </si>
  <si>
    <t>High</t>
  </si>
  <si>
    <t>Low</t>
  </si>
  <si>
    <t>Close</t>
  </si>
  <si>
    <t>Volume</t>
  </si>
  <si>
    <t>Open(Nor)</t>
    <phoneticPr fontId="1" type="noConversion"/>
  </si>
  <si>
    <t>Max</t>
    <phoneticPr fontId="1" type="noConversion"/>
  </si>
  <si>
    <t>Min</t>
    <phoneticPr fontId="1" type="noConversion"/>
  </si>
  <si>
    <t>Average</t>
    <phoneticPr fontId="1" type="noConversion"/>
  </si>
  <si>
    <t>Ref</t>
    <phoneticPr fontId="1" type="noConversion"/>
  </si>
  <si>
    <t>Adj Close</t>
    <phoneticPr fontId="1" type="noConversion"/>
  </si>
  <si>
    <t>Today</t>
    <phoneticPr fontId="1" type="noConversion"/>
  </si>
  <si>
    <t>vs Act</t>
    <phoneticPr fontId="1" type="noConversion"/>
  </si>
  <si>
    <t>vs Est</t>
    <phoneticPr fontId="1" type="noConversion"/>
  </si>
  <si>
    <t>Stop Loss</t>
    <phoneticPr fontId="1" type="noConversion"/>
  </si>
  <si>
    <t/>
  </si>
  <si>
    <t>Result</t>
    <phoneticPr fontId="1" type="noConversion"/>
  </si>
  <si>
    <t>Low</t>
    <phoneticPr fontId="1" type="noConversion"/>
  </si>
  <si>
    <t>X4</t>
  </si>
  <si>
    <t>X5</t>
  </si>
  <si>
    <t>Volume</t>
    <phoneticPr fontId="1" type="noConversion"/>
  </si>
  <si>
    <t>a51</t>
    <phoneticPr fontId="1" type="noConversion"/>
  </si>
  <si>
    <t>a61</t>
    <phoneticPr fontId="1" type="noConversion"/>
  </si>
  <si>
    <t>z52</t>
    <phoneticPr fontId="1" type="noConversion"/>
  </si>
  <si>
    <t>z62</t>
    <phoneticPr fontId="1" type="noConversion"/>
  </si>
  <si>
    <t>a52</t>
    <phoneticPr fontId="1" type="noConversion"/>
  </si>
  <si>
    <t>a62</t>
    <phoneticPr fontId="1" type="noConversion"/>
  </si>
  <si>
    <t>Hidden Layer 2</t>
    <phoneticPr fontId="1" type="noConversion"/>
  </si>
  <si>
    <t>Weight3</t>
    <phoneticPr fontId="1" type="noConversion"/>
  </si>
  <si>
    <t>z13</t>
    <phoneticPr fontId="1" type="noConversion"/>
  </si>
  <si>
    <t>z23</t>
    <phoneticPr fontId="1" type="noConversion"/>
  </si>
  <si>
    <t>z33</t>
    <phoneticPr fontId="1" type="noConversion"/>
  </si>
  <si>
    <t>z43</t>
    <phoneticPr fontId="1" type="noConversion"/>
  </si>
  <si>
    <t>z53</t>
    <phoneticPr fontId="1" type="noConversion"/>
  </si>
  <si>
    <t>a13</t>
    <phoneticPr fontId="1" type="noConversion"/>
  </si>
  <si>
    <t>a23</t>
    <phoneticPr fontId="1" type="noConversion"/>
  </si>
  <si>
    <t>a33</t>
    <phoneticPr fontId="1" type="noConversion"/>
  </si>
  <si>
    <t>a43</t>
    <phoneticPr fontId="1" type="noConversion"/>
  </si>
  <si>
    <t>a53</t>
    <phoneticPr fontId="1" type="noConversion"/>
  </si>
  <si>
    <t>a51z12</t>
  </si>
  <si>
    <t>a61z12</t>
  </si>
  <si>
    <t>a71z12</t>
  </si>
  <si>
    <t>a81z12</t>
  </si>
  <si>
    <t>a91z12</t>
  </si>
  <si>
    <t>a71</t>
    <phoneticPr fontId="1" type="noConversion"/>
  </si>
  <si>
    <t>a81</t>
    <phoneticPr fontId="1" type="noConversion"/>
  </si>
  <si>
    <t>a91</t>
    <phoneticPr fontId="1" type="noConversion"/>
  </si>
  <si>
    <t>a01</t>
    <phoneticPr fontId="1" type="noConversion"/>
  </si>
  <si>
    <t>a01z12</t>
  </si>
  <si>
    <t>z02</t>
    <phoneticPr fontId="1" type="noConversion"/>
  </si>
  <si>
    <t>a02</t>
    <phoneticPr fontId="1" type="noConversion"/>
  </si>
  <si>
    <t>X6</t>
  </si>
  <si>
    <t>X7</t>
  </si>
  <si>
    <t>X8</t>
  </si>
  <si>
    <t>X9</t>
  </si>
  <si>
    <t>X3</t>
  </si>
  <si>
    <t>X2</t>
  </si>
  <si>
    <t>X1</t>
  </si>
  <si>
    <t>X0</t>
  </si>
  <si>
    <t>X0</t>
    <phoneticPr fontId="1" type="noConversion"/>
  </si>
  <si>
    <t>a01z02</t>
  </si>
  <si>
    <t>a11z02</t>
  </si>
  <si>
    <t>a21z02</t>
  </si>
  <si>
    <t>a31z02</t>
  </si>
  <si>
    <t>a41z02</t>
  </si>
  <si>
    <t>a51z02</t>
  </si>
  <si>
    <t>a61z02</t>
  </si>
  <si>
    <t>a71z02</t>
  </si>
  <si>
    <t>a81z02</t>
  </si>
  <si>
    <t>a91z02</t>
  </si>
  <si>
    <t>a01z22</t>
  </si>
  <si>
    <t>a51z22</t>
  </si>
  <si>
    <t>a61z22</t>
  </si>
  <si>
    <t>a71z22</t>
  </si>
  <si>
    <t>a81z22</t>
  </si>
  <si>
    <t>a91z22</t>
  </si>
  <si>
    <t>a01z32</t>
  </si>
  <si>
    <t>a51z32</t>
  </si>
  <si>
    <t>a61z32</t>
  </si>
  <si>
    <t>a71z32</t>
  </si>
  <si>
    <t>a81z32</t>
  </si>
  <si>
    <t>a91z32</t>
  </si>
  <si>
    <t>a01z42</t>
  </si>
  <si>
    <t>a51z42</t>
  </si>
  <si>
    <t>a61z42</t>
  </si>
  <si>
    <t>a71z42</t>
  </si>
  <si>
    <t>a81z42</t>
  </si>
  <si>
    <t>a91z42</t>
  </si>
  <si>
    <t>z03</t>
    <phoneticPr fontId="1" type="noConversion"/>
  </si>
  <si>
    <t>a01z52</t>
  </si>
  <si>
    <t>a11z52</t>
  </si>
  <si>
    <t>a21z52</t>
  </si>
  <si>
    <t>a31z52</t>
  </si>
  <si>
    <t>a41z52</t>
  </si>
  <si>
    <t>a51z52</t>
  </si>
  <si>
    <t>a61z52</t>
  </si>
  <si>
    <t>a71z52</t>
  </si>
  <si>
    <t>a81z52</t>
  </si>
  <si>
    <t>a91z52</t>
  </si>
  <si>
    <t>a01z62</t>
  </si>
  <si>
    <t>a11z62</t>
  </si>
  <si>
    <t>a21z62</t>
  </si>
  <si>
    <t>a31z62</t>
  </si>
  <si>
    <t>a41z62</t>
  </si>
  <si>
    <t>a51z62</t>
  </si>
  <si>
    <t>a61z62</t>
  </si>
  <si>
    <t>a71z62</t>
  </si>
  <si>
    <t>a81z62</t>
  </si>
  <si>
    <t>a91z62</t>
  </si>
  <si>
    <t>a03</t>
    <phoneticPr fontId="1" type="noConversion"/>
  </si>
  <si>
    <t>s0</t>
    <phoneticPr fontId="1" type="noConversion"/>
  </si>
  <si>
    <t>a02z03</t>
  </si>
  <si>
    <t>a12z03</t>
  </si>
  <si>
    <t>a22z03</t>
  </si>
  <si>
    <t>a32z03</t>
  </si>
  <si>
    <t>a42z03</t>
  </si>
  <si>
    <t>a52z03</t>
  </si>
  <si>
    <t>a62z03</t>
  </si>
  <si>
    <t>a02z13</t>
  </si>
  <si>
    <t>a12z13</t>
  </si>
  <si>
    <t>a22z13</t>
  </si>
  <si>
    <t>a32z13</t>
  </si>
  <si>
    <t>a42z13</t>
  </si>
  <si>
    <t>a52z13</t>
  </si>
  <si>
    <t>a62z13</t>
  </si>
  <si>
    <t>a02z23</t>
  </si>
  <si>
    <t>a12z23</t>
  </si>
  <si>
    <t>a22z23</t>
  </si>
  <si>
    <t>a32z23</t>
  </si>
  <si>
    <t>a42z23</t>
  </si>
  <si>
    <t>a52z23</t>
  </si>
  <si>
    <t>a62z23</t>
  </si>
  <si>
    <t>a02z33</t>
  </si>
  <si>
    <t>a12z33</t>
  </si>
  <si>
    <t>a22z33</t>
  </si>
  <si>
    <t>a32z33</t>
  </si>
  <si>
    <t>o0</t>
    <phoneticPr fontId="1" type="noConversion"/>
  </si>
  <si>
    <t>t0</t>
    <phoneticPr fontId="1" type="noConversion"/>
  </si>
  <si>
    <t>c0</t>
    <phoneticPr fontId="1" type="noConversion"/>
  </si>
  <si>
    <t>Target 0</t>
    <phoneticPr fontId="1" type="noConversion"/>
  </si>
  <si>
    <t>Target 1</t>
    <phoneticPr fontId="1" type="noConversion"/>
  </si>
  <si>
    <t>Target 2</t>
    <phoneticPr fontId="1" type="noConversion"/>
  </si>
  <si>
    <t>Target 3</t>
    <phoneticPr fontId="1" type="noConversion"/>
  </si>
  <si>
    <t>Target 4</t>
    <phoneticPr fontId="1" type="noConversion"/>
  </si>
  <si>
    <t>High</t>
    <phoneticPr fontId="1" type="noConversion"/>
  </si>
  <si>
    <t>Data used to train</t>
    <phoneticPr fontId="1" type="noConversion"/>
  </si>
  <si>
    <t>Output 1</t>
    <phoneticPr fontId="1" type="noConversion"/>
  </si>
  <si>
    <t>t</t>
    <phoneticPr fontId="1" type="noConversion"/>
  </si>
  <si>
    <t>e.g.</t>
    <phoneticPr fontId="1" type="noConversion"/>
  </si>
  <si>
    <t>=</t>
    <phoneticPr fontId="1" type="noConversion"/>
  </si>
  <si>
    <t>da03/z03</t>
    <phoneticPr fontId="1" type="noConversion"/>
  </si>
  <si>
    <t>da13/z13</t>
    <phoneticPr fontId="1" type="noConversion"/>
  </si>
  <si>
    <t>da23/z23</t>
    <phoneticPr fontId="1" type="noConversion"/>
  </si>
  <si>
    <t>da33/z33</t>
    <phoneticPr fontId="1" type="noConversion"/>
  </si>
  <si>
    <t>da43/z43</t>
    <phoneticPr fontId="1" type="noConversion"/>
  </si>
  <si>
    <t>da53/z53</t>
    <phoneticPr fontId="1" type="noConversion"/>
  </si>
  <si>
    <t>a3</t>
    <phoneticPr fontId="1" type="noConversion"/>
  </si>
  <si>
    <t>z3</t>
    <phoneticPr fontId="1" type="noConversion"/>
  </si>
  <si>
    <t>W1</t>
    <phoneticPr fontId="1" type="noConversion"/>
  </si>
  <si>
    <t>W2</t>
    <phoneticPr fontId="1" type="noConversion"/>
  </si>
  <si>
    <t>a42z33</t>
  </si>
  <si>
    <t>a52z33</t>
  </si>
  <si>
    <t>a62z33</t>
  </si>
  <si>
    <t>a02z43</t>
  </si>
  <si>
    <t>a12z43</t>
  </si>
  <si>
    <t>a22z43</t>
  </si>
  <si>
    <t>a32z43</t>
  </si>
  <si>
    <t>a42z43</t>
  </si>
  <si>
    <t>a52z43</t>
  </si>
  <si>
    <t>a62z43</t>
  </si>
  <si>
    <t>a02z53</t>
  </si>
  <si>
    <t>a12z53</t>
  </si>
  <si>
    <t>a22z53</t>
  </si>
  <si>
    <t>a32z53</t>
  </si>
  <si>
    <t>a42z53</t>
  </si>
  <si>
    <t>a52z53</t>
  </si>
  <si>
    <t>a62z53</t>
  </si>
  <si>
    <t>Weight 3</t>
    <phoneticPr fontId="1" type="noConversion"/>
  </si>
  <si>
    <t>W3</t>
    <phoneticPr fontId="1" type="noConversion"/>
  </si>
  <si>
    <t>da02/z02</t>
    <phoneticPr fontId="1" type="noConversion"/>
  </si>
  <si>
    <t>da12/z12</t>
    <phoneticPr fontId="1" type="noConversion"/>
  </si>
  <si>
    <t>da22/z22</t>
    <phoneticPr fontId="1" type="noConversion"/>
  </si>
  <si>
    <t>da32/z32</t>
    <phoneticPr fontId="1" type="noConversion"/>
  </si>
  <si>
    <t>da42/z42</t>
    <phoneticPr fontId="1" type="noConversion"/>
  </si>
  <si>
    <t>da52/z52</t>
    <phoneticPr fontId="1" type="noConversion"/>
  </si>
  <si>
    <t>da62/z62</t>
    <phoneticPr fontId="1" type="noConversion"/>
  </si>
  <si>
    <t xml:space="preserve">‎Σ (‎Σ (dc/do * do/ds * w3) * da3/dz3 * w2) </t>
  </si>
  <si>
    <t>New W1</t>
    <phoneticPr fontId="1" type="noConversion"/>
  </si>
  <si>
    <t>New W2</t>
    <phoneticPr fontId="1" type="noConversion"/>
  </si>
  <si>
    <t>New W3</t>
    <phoneticPr fontId="1" type="noConversion"/>
  </si>
  <si>
    <t>Total Data Set</t>
    <phoneticPr fontId="1" type="noConversion"/>
  </si>
  <si>
    <t>Bias</t>
    <phoneticPr fontId="1" type="noConversion"/>
  </si>
  <si>
    <t>b11</t>
    <phoneticPr fontId="1" type="noConversion"/>
  </si>
  <si>
    <t>b21</t>
    <phoneticPr fontId="1" type="noConversion"/>
  </si>
  <si>
    <t>b31</t>
    <phoneticPr fontId="1" type="noConversion"/>
  </si>
  <si>
    <t>b41</t>
    <phoneticPr fontId="1" type="noConversion"/>
  </si>
  <si>
    <t>b51</t>
    <phoneticPr fontId="1" type="noConversion"/>
  </si>
  <si>
    <t>b61</t>
    <phoneticPr fontId="1" type="noConversion"/>
  </si>
  <si>
    <t>b01</t>
    <phoneticPr fontId="1" type="noConversion"/>
  </si>
  <si>
    <t>b02</t>
    <phoneticPr fontId="1" type="noConversion"/>
  </si>
  <si>
    <t>b12</t>
    <phoneticPr fontId="1" type="noConversion"/>
  </si>
  <si>
    <t>b03</t>
    <phoneticPr fontId="1" type="noConversion"/>
  </si>
  <si>
    <t>b13</t>
    <phoneticPr fontId="1" type="noConversion"/>
  </si>
  <si>
    <t>b23</t>
    <phoneticPr fontId="1" type="noConversion"/>
  </si>
  <si>
    <t>b33</t>
    <phoneticPr fontId="1" type="noConversion"/>
  </si>
  <si>
    <t>b43</t>
    <phoneticPr fontId="1" type="noConversion"/>
  </si>
  <si>
    <t>b22</t>
    <phoneticPr fontId="1" type="noConversion"/>
  </si>
  <si>
    <t>b32</t>
    <phoneticPr fontId="1" type="noConversion"/>
  </si>
  <si>
    <t>b42</t>
    <phoneticPr fontId="1" type="noConversion"/>
  </si>
  <si>
    <t>b52</t>
    <phoneticPr fontId="1" type="noConversion"/>
  </si>
  <si>
    <t>New Bias</t>
    <phoneticPr fontId="1" type="noConversion"/>
  </si>
  <si>
    <t>-2SD</t>
    <phoneticPr fontId="1" type="noConversion"/>
  </si>
  <si>
    <t>-1.5SD</t>
    <phoneticPr fontId="1" type="noConversion"/>
  </si>
  <si>
    <t>-1SD</t>
    <phoneticPr fontId="1" type="noConversion"/>
  </si>
  <si>
    <t>-0.5SD</t>
    <phoneticPr fontId="1" type="noConversion"/>
  </si>
  <si>
    <t>Estimated 
Close</t>
    <phoneticPr fontId="1" type="noConversion"/>
  </si>
  <si>
    <t>+0.5SD</t>
    <phoneticPr fontId="1" type="noConversion"/>
  </si>
  <si>
    <t>+1SD</t>
    <phoneticPr fontId="1" type="noConversion"/>
  </si>
  <si>
    <t>+1.5SD</t>
    <phoneticPr fontId="1" type="noConversion"/>
  </si>
  <si>
    <t>+2SD</t>
    <phoneticPr fontId="1" type="noConversion"/>
  </si>
  <si>
    <t>Actual
Close</t>
    <phoneticPr fontId="1" type="noConversion"/>
  </si>
  <si>
    <t>Interval</t>
    <phoneticPr fontId="1" type="noConversion"/>
  </si>
  <si>
    <t>Interval
(MA)</t>
    <phoneticPr fontId="1" type="noConversion"/>
  </si>
  <si>
    <t>Est L</t>
    <phoneticPr fontId="1" type="noConversion"/>
  </si>
  <si>
    <t>Est H</t>
    <phoneticPr fontId="1" type="noConversion"/>
  </si>
  <si>
    <t>Long / Short</t>
    <phoneticPr fontId="1" type="noConversion"/>
  </si>
  <si>
    <t>Profit</t>
    <phoneticPr fontId="1" type="noConversion"/>
  </si>
  <si>
    <t>Win Rate</t>
    <phoneticPr fontId="1" type="noConversion"/>
  </si>
  <si>
    <t>Remarks</t>
    <phoneticPr fontId="1" type="noConversion"/>
  </si>
  <si>
    <t>*** Only Buy / Sell when it re-arrive the SD ***</t>
    <phoneticPr fontId="1" type="noConversion"/>
  </si>
  <si>
    <t>High-Low
 (EMA)</t>
    <phoneticPr fontId="1" type="noConversion"/>
  </si>
  <si>
    <t>*** Single Reversal Situtation - Accumulative Estimate ***</t>
    <phoneticPr fontId="1" type="noConversion"/>
  </si>
  <si>
    <t>2SD</t>
    <phoneticPr fontId="1" type="noConversion"/>
  </si>
  <si>
    <t>1.5SD</t>
    <phoneticPr fontId="1" type="noConversion"/>
  </si>
  <si>
    <t>1SD</t>
    <phoneticPr fontId="1" type="noConversion"/>
  </si>
  <si>
    <t>0.5SD</t>
    <phoneticPr fontId="1" type="noConversion"/>
  </si>
  <si>
    <t>Total</t>
    <phoneticPr fontId="1" type="noConversion"/>
  </si>
  <si>
    <t>Last Open</t>
    <phoneticPr fontId="1" type="noConversion"/>
  </si>
  <si>
    <t>Last Close</t>
    <phoneticPr fontId="1" type="noConversion"/>
  </si>
  <si>
    <t>L. High-Low</t>
    <phoneticPr fontId="1" type="noConversion"/>
  </si>
  <si>
    <t>E. High</t>
    <phoneticPr fontId="1" type="noConversion"/>
  </si>
  <si>
    <t>E. Low</t>
    <phoneticPr fontId="1" type="noConversion"/>
  </si>
  <si>
    <t>Close-In</t>
    <phoneticPr fontId="1" type="noConversion"/>
  </si>
  <si>
    <t>Esimated Dir</t>
    <phoneticPr fontId="1" type="noConversion"/>
  </si>
  <si>
    <t>Today Open</t>
    <phoneticPr fontId="1" type="noConversion"/>
  </si>
  <si>
    <t>SD</t>
    <phoneticPr fontId="1" type="noConversion"/>
  </si>
  <si>
    <t>Last Error</t>
    <phoneticPr fontId="1" type="noConversion"/>
  </si>
  <si>
    <t>Close</t>
    <phoneticPr fontId="1" type="noConversion"/>
  </si>
  <si>
    <t>&lt;1000000000</t>
    <phoneticPr fontId="1" type="noConversion"/>
  </si>
  <si>
    <t>1000000000-2000000000</t>
    <phoneticPr fontId="1" type="noConversion"/>
  </si>
  <si>
    <t>2000000000-3000000000</t>
    <phoneticPr fontId="1" type="noConversion"/>
  </si>
  <si>
    <t>&gt;3000000000</t>
    <phoneticPr fontId="1" type="noConversion"/>
  </si>
  <si>
    <t>Net Change</t>
    <phoneticPr fontId="1" type="noConversion"/>
  </si>
  <si>
    <t>Close vs Open</t>
    <phoneticPr fontId="1" type="noConversion"/>
  </si>
  <si>
    <t>Close (Nor)</t>
    <phoneticPr fontId="1" type="noConversion"/>
  </si>
  <si>
    <t>Predict %</t>
    <phoneticPr fontId="1" type="noConversion"/>
  </si>
  <si>
    <t>Predict change</t>
    <phoneticPr fontId="1" type="noConversion"/>
  </si>
  <si>
    <t>Therhold of change</t>
    <phoneticPr fontId="1" type="noConversion"/>
  </si>
  <si>
    <t>Punishment</t>
    <phoneticPr fontId="1" type="noConversion"/>
  </si>
  <si>
    <t>]</t>
    <phoneticPr fontId="1" type="noConversion"/>
  </si>
  <si>
    <t>Direction</t>
    <phoneticPr fontId="1" type="noConversion"/>
  </si>
  <si>
    <t>Pattern</t>
    <phoneticPr fontId="1" type="noConversion"/>
  </si>
  <si>
    <t>VWAP</t>
    <phoneticPr fontId="1" type="noConversion"/>
  </si>
  <si>
    <t>Compare to blind guess</t>
    <phoneticPr fontId="1" type="noConversion"/>
  </si>
  <si>
    <t>In Range %</t>
    <phoneticPr fontId="1" type="noConversion"/>
  </si>
  <si>
    <t>Dir accuracy %</t>
    <phoneticPr fontId="1" type="noConversion"/>
  </si>
  <si>
    <t>average win
(no stop loss)</t>
    <phoneticPr fontId="1" type="noConversion"/>
  </si>
  <si>
    <t>average loss
(no stop loss)</t>
    <phoneticPr fontId="1" type="noConversion"/>
  </si>
  <si>
    <t>Accuracy</t>
    <phoneticPr fontId="1" type="noConversion"/>
  </si>
  <si>
    <t>Average
accuracy</t>
    <phoneticPr fontId="1" type="noConversion"/>
  </si>
  <si>
    <t>Vol Delta</t>
    <phoneticPr fontId="1" type="noConversion"/>
  </si>
  <si>
    <t>Open +</t>
    <phoneticPr fontId="1" type="noConversion"/>
  </si>
  <si>
    <t>Open -</t>
    <phoneticPr fontId="1" type="noConversion"/>
  </si>
  <si>
    <t>Error</t>
    <phoneticPr fontId="1" type="noConversion"/>
  </si>
  <si>
    <t>2SD</t>
  </si>
  <si>
    <t>1.5SD</t>
  </si>
  <si>
    <t>1SD</t>
  </si>
  <si>
    <t>0.5SD</t>
  </si>
  <si>
    <t>%</t>
    <phoneticPr fontId="1" type="noConversion"/>
  </si>
  <si>
    <t>Hidden Layer 3</t>
    <phoneticPr fontId="1" type="noConversion"/>
  </si>
  <si>
    <t>Model!AS7</t>
    <phoneticPr fontId="1" type="noConversion"/>
  </si>
  <si>
    <t>b04</t>
    <phoneticPr fontId="1" type="noConversion"/>
  </si>
  <si>
    <t>Weight 4</t>
    <phoneticPr fontId="1" type="noConversion"/>
  </si>
  <si>
    <t>W4</t>
    <phoneticPr fontId="1" type="noConversion"/>
  </si>
  <si>
    <t>Weight4</t>
    <phoneticPr fontId="1" type="noConversion"/>
  </si>
  <si>
    <t>w4</t>
    <phoneticPr fontId="1" type="noConversion"/>
  </si>
  <si>
    <t>w3</t>
    <phoneticPr fontId="1" type="noConversion"/>
  </si>
  <si>
    <t>New W4</t>
    <phoneticPr fontId="1" type="noConversion"/>
  </si>
  <si>
    <t>a4</t>
    <phoneticPr fontId="1" type="noConversion"/>
  </si>
  <si>
    <t>z4</t>
    <phoneticPr fontId="1" type="noConversion"/>
  </si>
  <si>
    <t>c = [(t0-o0)^2]</t>
    <phoneticPr fontId="1" type="noConversion"/>
  </si>
  <si>
    <t>z04</t>
    <phoneticPr fontId="1" type="noConversion"/>
  </si>
  <si>
    <t>a04</t>
    <phoneticPr fontId="1" type="noConversion"/>
  </si>
  <si>
    <t>z14</t>
    <phoneticPr fontId="1" type="noConversion"/>
  </si>
  <si>
    <t>a14</t>
    <phoneticPr fontId="1" type="noConversion"/>
  </si>
  <si>
    <t>z24</t>
    <phoneticPr fontId="1" type="noConversion"/>
  </si>
  <si>
    <t>a24</t>
    <phoneticPr fontId="1" type="noConversion"/>
  </si>
  <si>
    <t>z34</t>
    <phoneticPr fontId="1" type="noConversion"/>
  </si>
  <si>
    <t>a34</t>
    <phoneticPr fontId="1" type="noConversion"/>
  </si>
  <si>
    <t>z44</t>
    <phoneticPr fontId="1" type="noConversion"/>
  </si>
  <si>
    <t>a44</t>
    <phoneticPr fontId="1" type="noConversion"/>
  </si>
  <si>
    <t>a03z04</t>
  </si>
  <si>
    <t>a13z04</t>
  </si>
  <si>
    <t>a23z04</t>
  </si>
  <si>
    <t>a33z04</t>
  </si>
  <si>
    <t>a43z04</t>
  </si>
  <si>
    <t>a53z04</t>
  </si>
  <si>
    <t>a03z14</t>
  </si>
  <si>
    <t>a13z14</t>
  </si>
  <si>
    <t>a23z14</t>
  </si>
  <si>
    <t>a33z14</t>
  </si>
  <si>
    <t>a43z14</t>
  </si>
  <si>
    <t>a53z14</t>
  </si>
  <si>
    <t>a03z24</t>
  </si>
  <si>
    <t>a13z24</t>
  </si>
  <si>
    <t>a23z24</t>
  </si>
  <si>
    <t>a33z24</t>
  </si>
  <si>
    <t>a43z24</t>
  </si>
  <si>
    <t>a53z24</t>
  </si>
  <si>
    <t>a03z34</t>
  </si>
  <si>
    <t>a13z34</t>
  </si>
  <si>
    <t>a23z34</t>
  </si>
  <si>
    <t>a33z34</t>
  </si>
  <si>
    <t>a43z34</t>
  </si>
  <si>
    <t>a53z34</t>
  </si>
  <si>
    <t>a03z44</t>
  </si>
  <si>
    <t>a13z44</t>
  </si>
  <si>
    <t>a23z44</t>
  </si>
  <si>
    <t>a33z44</t>
  </si>
  <si>
    <t>a43z44</t>
  </si>
  <si>
    <t>a53z44</t>
  </si>
  <si>
    <t>z04 = a03 * w + a13 * w + a23 * w + a33 * w + a43 * w + a53 * w</t>
    <phoneticPr fontId="1" type="noConversion"/>
  </si>
  <si>
    <t>dc/dw4 = dc/do * do/ds * ds/dw4</t>
    <phoneticPr fontId="1" type="noConversion"/>
  </si>
  <si>
    <t>t-o</t>
    <phoneticPr fontId="1" type="noConversion"/>
  </si>
  <si>
    <t>dc/do</t>
    <phoneticPr fontId="1" type="noConversion"/>
  </si>
  <si>
    <t>do/ds</t>
    <phoneticPr fontId="1" type="noConversion"/>
  </si>
  <si>
    <t>s = a04 * w + a14 * w + a24 * w + a34 * w + a44 * w       , w is the respective w</t>
    <phoneticPr fontId="1" type="noConversion"/>
  </si>
  <si>
    <t>ds/dw4 = a</t>
    <phoneticPr fontId="1" type="noConversion"/>
  </si>
  <si>
    <t>dc/dw(a04s) = dc/do * do/ds * a04</t>
    <phoneticPr fontId="1" type="noConversion"/>
  </si>
  <si>
    <t>a04s</t>
    <phoneticPr fontId="1" type="noConversion"/>
  </si>
  <si>
    <t>a14s</t>
    <phoneticPr fontId="1" type="noConversion"/>
  </si>
  <si>
    <t>a24s</t>
    <phoneticPr fontId="1" type="noConversion"/>
  </si>
  <si>
    <t>a34s</t>
    <phoneticPr fontId="1" type="noConversion"/>
  </si>
  <si>
    <t>a44s</t>
    <phoneticPr fontId="1" type="noConversion"/>
  </si>
  <si>
    <t>Δ</t>
    <phoneticPr fontId="1" type="noConversion"/>
  </si>
  <si>
    <t>‎Σ (dc/do * do/ds * w4) * da4/dz4 * a3</t>
    <phoneticPr fontId="1" type="noConversion"/>
  </si>
  <si>
    <t>dc/dw3 = dc/do * do/ds * ds/da4 * da4/dz4 * dz4/dw3</t>
    <phoneticPr fontId="1" type="noConversion"/>
  </si>
  <si>
    <t>da04/z04</t>
    <phoneticPr fontId="1" type="noConversion"/>
  </si>
  <si>
    <t>da14/z14</t>
    <phoneticPr fontId="1" type="noConversion"/>
  </si>
  <si>
    <t>da24/z24</t>
    <phoneticPr fontId="1" type="noConversion"/>
  </si>
  <si>
    <t>da34/z34</t>
    <phoneticPr fontId="1" type="noConversion"/>
  </si>
  <si>
    <t>da44/z44</t>
    <phoneticPr fontId="1" type="noConversion"/>
  </si>
  <si>
    <t>Σ (dc/do * do/ds * w4)</t>
    <phoneticPr fontId="1" type="noConversion"/>
  </si>
  <si>
    <t>Σ (dc/do * do/ds * w4) * da4/dz4 * w3</t>
    <phoneticPr fontId="1" type="noConversion"/>
  </si>
  <si>
    <t>a54</t>
    <phoneticPr fontId="1" type="noConversion"/>
  </si>
  <si>
    <t>b01</t>
    <phoneticPr fontId="1" type="noConversion"/>
  </si>
  <si>
    <t>b11</t>
    <phoneticPr fontId="1" type="noConversion"/>
  </si>
  <si>
    <t>b21</t>
    <phoneticPr fontId="1" type="noConversion"/>
  </si>
  <si>
    <t>b31</t>
    <phoneticPr fontId="1" type="noConversion"/>
  </si>
  <si>
    <t>b41</t>
    <phoneticPr fontId="1" type="noConversion"/>
  </si>
  <si>
    <t>epoch</t>
    <phoneticPr fontId="1" type="noConversion"/>
  </si>
  <si>
    <t>L2 Regularization</t>
    <phoneticPr fontId="1" type="noConversion"/>
  </si>
  <si>
    <t>Σw2</t>
    <phoneticPr fontId="1" type="noConversion"/>
  </si>
  <si>
    <t>λ</t>
    <phoneticPr fontId="1" type="noConversion"/>
  </si>
  <si>
    <t>λΣw2</t>
    <phoneticPr fontId="1" type="noConversion"/>
  </si>
  <si>
    <t>2λw</t>
    <phoneticPr fontId="1" type="noConversion"/>
  </si>
  <si>
    <t>Target</t>
    <phoneticPr fontId="1" type="noConversion"/>
  </si>
  <si>
    <t>Ref</t>
    <phoneticPr fontId="1" type="noConversion"/>
  </si>
  <si>
    <t>Open</t>
    <phoneticPr fontId="1" type="noConversion"/>
  </si>
  <si>
    <t>Open</t>
    <phoneticPr fontId="1" type="noConversion"/>
  </si>
  <si>
    <t>Price change</t>
    <phoneticPr fontId="1" type="noConversion"/>
  </si>
  <si>
    <t xml:space="preserve"> </t>
    <phoneticPr fontId="1" type="noConversion"/>
  </si>
  <si>
    <t>]</t>
    <phoneticPr fontId="1" type="noConversion"/>
  </si>
  <si>
    <t>Batch Size</t>
    <phoneticPr fontId="1" type="noConversion"/>
  </si>
  <si>
    <t>Max 50</t>
    <phoneticPr fontId="1" type="noConversion"/>
  </si>
  <si>
    <t>t-o</t>
  </si>
  <si>
    <t>dc/do</t>
  </si>
  <si>
    <t>LOOKUP(2,1/(Epoch0!Y:Y&lt;&gt;""),Epoch0!Y:Y)</t>
    <phoneticPr fontId="1" type="noConversion"/>
  </si>
  <si>
    <t>LOOKUP(2,1/(Epoch0!W:W&lt;&gt;""),Epoch0!W:W)</t>
    <phoneticPr fontId="1" type="noConversion"/>
  </si>
  <si>
    <t>LOOKUP(2,1/(Epoch0!AA:AA&lt;&gt;""),Epoch0!AA:AA)</t>
    <phoneticPr fontId="1" type="noConversion"/>
  </si>
  <si>
    <t>High vs Open</t>
    <phoneticPr fontId="1" type="noConversion"/>
  </si>
  <si>
    <t>High (Nor)</t>
    <phoneticPr fontId="1" type="noConversion"/>
  </si>
  <si>
    <t>Low vs Open</t>
    <phoneticPr fontId="1" type="noConversion"/>
  </si>
  <si>
    <t>Close (T-1)</t>
    <phoneticPr fontId="1" type="noConversion"/>
  </si>
  <si>
    <t>High  (T-1)</t>
    <phoneticPr fontId="1" type="noConversion"/>
  </si>
  <si>
    <t>Low  (T-1)</t>
    <phoneticPr fontId="1" type="noConversion"/>
  </si>
  <si>
    <t>Low (Nor)</t>
    <phoneticPr fontId="1" type="noConversion"/>
  </si>
  <si>
    <t>Close (T-3)</t>
    <phoneticPr fontId="1" type="noConversion"/>
  </si>
  <si>
    <t>High  (T-3)</t>
    <phoneticPr fontId="1" type="noConversion"/>
  </si>
  <si>
    <t>Low  (T-3)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</si>
</sst>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76" formatCode="0.0"/>
    <numFmt numFmtId="177" formatCode="0.000"/>
    <numFmt numFmtId="178" formatCode="_(* #,##0_);_(* \(#,##0\);_(* &quot;-&quot;??_);_(@_)"/>
    <numFmt numFmtId="179" formatCode="_(* #,##0.000_);_(* \(#,##0.000\);_(* &quot;-&quot;??_);_(@_)"/>
    <numFmt numFmtId="180" formatCode="_(* #,##0.0000_);_(* \(#,##0.0000\);_(* &quot;-&quot;??_);_(@_)"/>
    <numFmt numFmtId="181" formatCode="_(* #,##0.0_);_(* \(#,##0.0\);_(* &quot;-&quot;??_);_(@_)"/>
    <numFmt numFmtId="182" formatCode="0.00_);[Red]\(0.00\)"/>
    <numFmt numFmtId="183" formatCode="0.000_ "/>
    <numFmt numFmtId="184" formatCode="0_);[Red]\(0\)"/>
    <numFmt numFmtId="185" formatCode="0.0000"/>
    <numFmt numFmtId="186" formatCode="0.000%"/>
    <numFmt numFmtId="187" formatCode="0.00000000000000000000000"/>
    <numFmt numFmtId="188" formatCode="0.0%"/>
    <numFmt numFmtId="189" formatCode="0.00000"/>
    <numFmt numFmtId="190" formatCode="_(* #,##0.000000_);_(* \(#,##0.000000\);_(* &quot;-&quot;??_);_(@_)"/>
  </numFmts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新細明體"/>
      <family val="2"/>
      <charset val="136"/>
      <scheme val="minor"/>
    </font>
    <font>
      <sz val="12"/>
      <color theme="0"/>
      <name val="Calibri"/>
      <family val="2"/>
    </font>
    <font>
      <sz val="12"/>
      <color rgb="FF7030A0"/>
      <name val="Calibri"/>
      <family val="2"/>
    </font>
    <font>
      <b/>
      <sz val="12"/>
      <color rgb="FFFF0000"/>
      <name val="Calibri"/>
      <family val="2"/>
    </font>
    <font>
      <sz val="12"/>
      <color rgb="FFFF0000"/>
      <name val="Calibri"/>
      <family val="2"/>
    </font>
    <font>
      <b/>
      <sz val="12"/>
      <color rgb="FFFF0000"/>
      <name val="新細明體"/>
      <family val="1"/>
      <charset val="136"/>
      <scheme val="minor"/>
    </font>
    <font>
      <sz val="12"/>
      <color theme="8"/>
      <name val="新細明體"/>
      <family val="2"/>
      <charset val="136"/>
      <scheme val="minor"/>
    </font>
    <font>
      <sz val="12"/>
      <color rgb="FF474747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D8D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1D0FA"/>
        <bgColor indexed="64"/>
      </patternFill>
    </fill>
    <fill>
      <patternFill patternType="solid">
        <fgColor theme="2" tint="-9.9978637043366805E-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325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3" fillId="0" borderId="0" xfId="0" applyFont="1">
      <alignment vertical="center"/>
    </xf>
    <xf numFmtId="0" fontId="3" fillId="0" borderId="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176" fontId="3" fillId="7" borderId="5" xfId="0" applyNumberFormat="1" applyFont="1" applyFill="1" applyBorder="1" applyAlignment="1">
      <alignment horizontal="center" vertical="center"/>
    </xf>
    <xf numFmtId="2" fontId="3" fillId="7" borderId="5" xfId="0" applyNumberFormat="1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2" fontId="3" fillId="7" borderId="7" xfId="0" applyNumberFormat="1" applyFont="1" applyFill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2" fontId="3" fillId="0" borderId="7" xfId="0" applyNumberFormat="1" applyFont="1" applyBorder="1" applyAlignment="1">
      <alignment horizontal="center" vertical="center"/>
    </xf>
    <xf numFmtId="2" fontId="3" fillId="0" borderId="0" xfId="0" applyNumberFormat="1" applyFont="1">
      <alignment vertical="center"/>
    </xf>
    <xf numFmtId="0" fontId="2" fillId="0" borderId="15" xfId="0" applyFont="1" applyBorder="1">
      <alignment vertical="center"/>
    </xf>
    <xf numFmtId="0" fontId="3" fillId="0" borderId="1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3" fillId="0" borderId="17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177" fontId="3" fillId="0" borderId="16" xfId="0" applyNumberFormat="1" applyFont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14" fontId="3" fillId="0" borderId="0" xfId="0" applyNumberFormat="1" applyFont="1">
      <alignment vertical="center"/>
    </xf>
    <xf numFmtId="0" fontId="3" fillId="3" borderId="0" xfId="0" applyFont="1" applyFill="1">
      <alignment vertical="center"/>
    </xf>
    <xf numFmtId="0" fontId="2" fillId="8" borderId="0" xfId="0" applyFont="1" applyFill="1" applyAlignment="1">
      <alignment horizontal="center" vertical="center"/>
    </xf>
    <xf numFmtId="0" fontId="3" fillId="8" borderId="0" xfId="0" applyFont="1" applyFill="1">
      <alignment vertical="center"/>
    </xf>
    <xf numFmtId="179" fontId="3" fillId="8" borderId="0" xfId="1" applyNumberFormat="1" applyFont="1" applyFill="1" applyAlignment="1">
      <alignment vertical="center"/>
    </xf>
    <xf numFmtId="43" fontId="3" fillId="0" borderId="0" xfId="0" applyNumberFormat="1" applyFont="1">
      <alignment vertical="center"/>
    </xf>
    <xf numFmtId="178" fontId="3" fillId="2" borderId="0" xfId="1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177" fontId="3" fillId="3" borderId="1" xfId="0" applyNumberFormat="1" applyFont="1" applyFill="1" applyBorder="1">
      <alignment vertical="center"/>
    </xf>
    <xf numFmtId="177" fontId="3" fillId="6" borderId="1" xfId="0" applyNumberFormat="1" applyFont="1" applyFill="1" applyBorder="1">
      <alignment vertical="center"/>
    </xf>
    <xf numFmtId="1" fontId="3" fillId="6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177" fontId="3" fillId="0" borderId="12" xfId="0" applyNumberFormat="1" applyFont="1" applyBorder="1" applyAlignment="1">
      <alignment horizontal="center" vertical="center"/>
    </xf>
    <xf numFmtId="176" fontId="3" fillId="7" borderId="7" xfId="0" applyNumberFormat="1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2" fontId="3" fillId="9" borderId="16" xfId="0" applyNumberFormat="1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179" fontId="3" fillId="0" borderId="1" xfId="1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0" fontId="3" fillId="0" borderId="0" xfId="0" applyFont="1" applyAlignment="1">
      <alignment horizontal="right" vertical="center"/>
    </xf>
    <xf numFmtId="177" fontId="3" fillId="0" borderId="3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177" fontId="3" fillId="0" borderId="7" xfId="0" applyNumberFormat="1" applyFont="1" applyBorder="1" applyAlignment="1">
      <alignment horizontal="center" vertical="center"/>
    </xf>
    <xf numFmtId="177" fontId="3" fillId="0" borderId="28" xfId="0" applyNumberFormat="1" applyFont="1" applyBorder="1" applyAlignment="1">
      <alignment horizontal="center" vertical="center"/>
    </xf>
    <xf numFmtId="177" fontId="3" fillId="0" borderId="29" xfId="0" applyNumberFormat="1" applyFont="1" applyBorder="1" applyAlignment="1">
      <alignment horizontal="center" vertical="center"/>
    </xf>
    <xf numFmtId="0" fontId="3" fillId="0" borderId="11" xfId="0" applyFont="1" applyBorder="1">
      <alignment vertical="center"/>
    </xf>
    <xf numFmtId="0" fontId="3" fillId="0" borderId="23" xfId="0" applyFont="1" applyBorder="1">
      <alignment vertical="center"/>
    </xf>
    <xf numFmtId="0" fontId="3" fillId="0" borderId="12" xfId="0" applyFont="1" applyBorder="1">
      <alignment vertical="center"/>
    </xf>
    <xf numFmtId="0" fontId="3" fillId="0" borderId="13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24" xfId="0" applyFont="1" applyBorder="1">
      <alignment vertical="center"/>
    </xf>
    <xf numFmtId="0" fontId="3" fillId="0" borderId="25" xfId="0" applyFont="1" applyBorder="1">
      <alignment vertical="center"/>
    </xf>
    <xf numFmtId="0" fontId="3" fillId="0" borderId="26" xfId="0" applyFont="1" applyBorder="1">
      <alignment vertical="center"/>
    </xf>
    <xf numFmtId="0" fontId="3" fillId="0" borderId="21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22" xfId="0" applyFont="1" applyBorder="1">
      <alignment vertical="center"/>
    </xf>
    <xf numFmtId="177" fontId="3" fillId="0" borderId="11" xfId="0" applyNumberFormat="1" applyFont="1" applyBorder="1">
      <alignment vertical="center"/>
    </xf>
    <xf numFmtId="177" fontId="3" fillId="0" borderId="23" xfId="0" applyNumberFormat="1" applyFont="1" applyBorder="1">
      <alignment vertical="center"/>
    </xf>
    <xf numFmtId="177" fontId="3" fillId="0" borderId="12" xfId="0" applyNumberFormat="1" applyFont="1" applyBorder="1">
      <alignment vertical="center"/>
    </xf>
    <xf numFmtId="177" fontId="3" fillId="0" borderId="13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177" fontId="3" fillId="0" borderId="14" xfId="0" applyNumberFormat="1" applyFont="1" applyBorder="1">
      <alignment vertical="center"/>
    </xf>
    <xf numFmtId="177" fontId="3" fillId="0" borderId="24" xfId="0" applyNumberFormat="1" applyFont="1" applyBorder="1">
      <alignment vertical="center"/>
    </xf>
    <xf numFmtId="177" fontId="3" fillId="0" borderId="25" xfId="0" applyNumberFormat="1" applyFont="1" applyBorder="1">
      <alignment vertical="center"/>
    </xf>
    <xf numFmtId="177" fontId="3" fillId="0" borderId="26" xfId="0" applyNumberFormat="1" applyFont="1" applyBorder="1">
      <alignment vertical="center"/>
    </xf>
    <xf numFmtId="177" fontId="3" fillId="0" borderId="21" xfId="0" applyNumberFormat="1" applyFont="1" applyBorder="1">
      <alignment vertical="center"/>
    </xf>
    <xf numFmtId="177" fontId="3" fillId="0" borderId="30" xfId="0" applyNumberFormat="1" applyFont="1" applyBorder="1">
      <alignment vertical="center"/>
    </xf>
    <xf numFmtId="177" fontId="3" fillId="0" borderId="22" xfId="0" applyNumberFormat="1" applyFont="1" applyBorder="1">
      <alignment vertical="center"/>
    </xf>
    <xf numFmtId="177" fontId="3" fillId="0" borderId="31" xfId="0" applyNumberFormat="1" applyFont="1" applyBorder="1">
      <alignment vertical="center"/>
    </xf>
    <xf numFmtId="1" fontId="3" fillId="0" borderId="16" xfId="0" applyNumberFormat="1" applyFont="1" applyBorder="1" applyAlignment="1">
      <alignment horizontal="center" vertical="center"/>
    </xf>
    <xf numFmtId="177" fontId="2" fillId="0" borderId="0" xfId="0" applyNumberFormat="1" applyFont="1">
      <alignment vertical="center"/>
    </xf>
    <xf numFmtId="1" fontId="2" fillId="0" borderId="0" xfId="0" applyNumberFormat="1" applyFont="1">
      <alignment vertical="center"/>
    </xf>
    <xf numFmtId="0" fontId="2" fillId="2" borderId="14" xfId="0" applyFont="1" applyFill="1" applyBorder="1" applyAlignment="1">
      <alignment horizontal="center" vertical="center"/>
    </xf>
    <xf numFmtId="176" fontId="3" fillId="0" borderId="12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8" fontId="3" fillId="3" borderId="0" xfId="1" applyNumberFormat="1" applyFont="1" applyFill="1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177" fontId="3" fillId="0" borderId="0" xfId="0" applyNumberFormat="1" applyFont="1">
      <alignment vertical="center"/>
    </xf>
    <xf numFmtId="178" fontId="3" fillId="0" borderId="0" xfId="1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4" fontId="3" fillId="0" borderId="0" xfId="0" applyNumberFormat="1" applyFont="1" applyAlignment="1">
      <alignment vertical="center"/>
    </xf>
    <xf numFmtId="178" fontId="3" fillId="0" borderId="0" xfId="1" applyNumberFormat="1" applyFont="1" applyAlignment="1">
      <alignment vertical="center"/>
    </xf>
    <xf numFmtId="178" fontId="3" fillId="0" borderId="0" xfId="0" applyNumberFormat="1" applyFont="1">
      <alignment vertical="center"/>
    </xf>
    <xf numFmtId="178" fontId="3" fillId="8" borderId="0" xfId="1" applyNumberFormat="1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0" xfId="0" quotePrefix="1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quotePrefix="1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9" fontId="2" fillId="4" borderId="0" xfId="2" quotePrefix="1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 wrapText="1"/>
    </xf>
    <xf numFmtId="0" fontId="2" fillId="12" borderId="0" xfId="0" quotePrefix="1" applyFont="1" applyFill="1" applyAlignment="1">
      <alignment horizontal="center" vertical="center" wrapText="1"/>
    </xf>
    <xf numFmtId="0" fontId="2" fillId="12" borderId="0" xfId="0" quotePrefix="1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78" fontId="3" fillId="3" borderId="0" xfId="1" applyNumberFormat="1" applyFont="1" applyFill="1" applyAlignment="1">
      <alignment horizontal="center" vertical="center"/>
    </xf>
    <xf numFmtId="178" fontId="3" fillId="0" borderId="0" xfId="1" applyNumberFormat="1" applyFont="1" applyAlignment="1">
      <alignment horizontal="center" vertical="center"/>
    </xf>
    <xf numFmtId="1" fontId="3" fillId="13" borderId="0" xfId="0" applyNumberFormat="1" applyFont="1" applyFill="1" applyAlignment="1">
      <alignment horizontal="center" vertical="center"/>
    </xf>
    <xf numFmtId="178" fontId="3" fillId="13" borderId="0" xfId="1" applyNumberFormat="1" applyFont="1" applyFill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80" fontId="3" fillId="11" borderId="0" xfId="1" applyNumberFormat="1" applyFont="1" applyFill="1">
      <alignment vertical="center"/>
    </xf>
    <xf numFmtId="9" fontId="3" fillId="13" borderId="0" xfId="2" applyFont="1" applyFill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3" fillId="11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178" fontId="3" fillId="0" borderId="11" xfId="0" applyNumberFormat="1" applyFont="1" applyBorder="1" applyAlignment="1">
      <alignment horizontal="center" vertical="center"/>
    </xf>
    <xf numFmtId="0" fontId="2" fillId="3" borderId="23" xfId="0" applyFont="1" applyFill="1" applyBorder="1" applyAlignment="1">
      <alignment horizontal="center" vertical="center"/>
    </xf>
    <xf numFmtId="0" fontId="2" fillId="3" borderId="23" xfId="0" quotePrefix="1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 vertical="center" wrapText="1"/>
    </xf>
    <xf numFmtId="0" fontId="2" fillId="3" borderId="23" xfId="0" quotePrefix="1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8" fontId="2" fillId="0" borderId="33" xfId="0" applyNumberFormat="1" applyFont="1" applyBorder="1" applyAlignment="1">
      <alignment horizontal="center" vertical="center"/>
    </xf>
    <xf numFmtId="178" fontId="3" fillId="8" borderId="1" xfId="0" applyNumberFormat="1" applyFont="1" applyFill="1" applyBorder="1" applyAlignment="1">
      <alignment vertical="center"/>
    </xf>
    <xf numFmtId="178" fontId="3" fillId="14" borderId="1" xfId="0" applyNumberFormat="1" applyFont="1" applyFill="1" applyBorder="1" applyAlignment="1">
      <alignment vertical="center"/>
    </xf>
    <xf numFmtId="178" fontId="3" fillId="3" borderId="1" xfId="0" applyNumberFormat="1" applyFont="1" applyFill="1" applyBorder="1" applyAlignment="1">
      <alignment vertical="center"/>
    </xf>
    <xf numFmtId="178" fontId="3" fillId="11" borderId="1" xfId="0" applyNumberFormat="1" applyFont="1" applyFill="1" applyBorder="1" applyAlignment="1">
      <alignment vertical="center"/>
    </xf>
    <xf numFmtId="178" fontId="3" fillId="8" borderId="14" xfId="0" applyNumberFormat="1" applyFont="1" applyFill="1" applyBorder="1" applyAlignment="1">
      <alignment vertical="center"/>
    </xf>
    <xf numFmtId="178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178" fontId="0" fillId="0" borderId="0" xfId="0" applyNumberFormat="1">
      <alignment vertical="center"/>
    </xf>
    <xf numFmtId="178" fontId="2" fillId="0" borderId="2" xfId="0" applyNumberFormat="1" applyFont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2" fillId="3" borderId="20" xfId="0" quotePrefix="1" applyFont="1" applyFill="1" applyBorder="1" applyAlignment="1">
      <alignment horizontal="center" vertical="center"/>
    </xf>
    <xf numFmtId="0" fontId="2" fillId="3" borderId="3" xfId="0" quotePrefix="1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78" fontId="3" fillId="0" borderId="12" xfId="1" applyNumberFormat="1" applyFont="1" applyFill="1" applyBorder="1">
      <alignment vertical="center"/>
    </xf>
    <xf numFmtId="0" fontId="2" fillId="0" borderId="13" xfId="0" applyFont="1" applyFill="1" applyBorder="1" applyAlignment="1">
      <alignment horizontal="center" vertical="center"/>
    </xf>
    <xf numFmtId="178" fontId="3" fillId="0" borderId="14" xfId="1" applyNumberFormat="1" applyFont="1" applyFill="1" applyBorder="1">
      <alignment vertical="center"/>
    </xf>
    <xf numFmtId="0" fontId="2" fillId="0" borderId="24" xfId="0" applyFont="1" applyFill="1" applyBorder="1" applyAlignment="1">
      <alignment horizontal="center" vertical="center"/>
    </xf>
    <xf numFmtId="178" fontId="3" fillId="0" borderId="26" xfId="1" applyNumberFormat="1" applyFont="1" applyFill="1" applyBorder="1">
      <alignment vertical="center"/>
    </xf>
    <xf numFmtId="0" fontId="2" fillId="3" borderId="11" xfId="0" applyFont="1" applyFill="1" applyBorder="1" applyAlignment="1">
      <alignment horizontal="center" vertical="center"/>
    </xf>
    <xf numFmtId="178" fontId="3" fillId="6" borderId="12" xfId="1" applyNumberFormat="1" applyFont="1" applyFill="1" applyBorder="1">
      <alignment vertical="center"/>
    </xf>
    <xf numFmtId="0" fontId="2" fillId="16" borderId="20" xfId="0" applyFont="1" applyFill="1" applyBorder="1" applyAlignment="1">
      <alignment horizontal="center" vertical="center"/>
    </xf>
    <xf numFmtId="0" fontId="2" fillId="16" borderId="20" xfId="0" quotePrefix="1" applyFont="1" applyFill="1" applyBorder="1" applyAlignment="1">
      <alignment horizontal="center" vertical="center"/>
    </xf>
    <xf numFmtId="0" fontId="2" fillId="16" borderId="3" xfId="0" quotePrefix="1" applyFont="1" applyFill="1" applyBorder="1" applyAlignment="1">
      <alignment horizontal="center" vertical="center"/>
    </xf>
    <xf numFmtId="0" fontId="2" fillId="16" borderId="18" xfId="0" quotePrefix="1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178" fontId="3" fillId="6" borderId="26" xfId="1" applyNumberFormat="1" applyFont="1" applyFill="1" applyBorder="1">
      <alignment vertical="center"/>
    </xf>
    <xf numFmtId="0" fontId="2" fillId="2" borderId="12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178" fontId="2" fillId="2" borderId="14" xfId="0" applyNumberFormat="1" applyFont="1" applyFill="1" applyBorder="1" applyAlignment="1">
      <alignment vertical="center"/>
    </xf>
    <xf numFmtId="178" fontId="3" fillId="0" borderId="6" xfId="0" applyNumberFormat="1" applyFont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10" fontId="3" fillId="0" borderId="17" xfId="2" applyNumberFormat="1" applyFont="1" applyBorder="1" applyAlignment="1">
      <alignment horizontal="center" vertical="center"/>
    </xf>
    <xf numFmtId="10" fontId="3" fillId="0" borderId="7" xfId="2" applyNumberFormat="1" applyFont="1" applyBorder="1" applyAlignment="1">
      <alignment horizontal="center" vertical="center"/>
    </xf>
    <xf numFmtId="10" fontId="3" fillId="0" borderId="19" xfId="2" applyNumberFormat="1" applyFont="1" applyBorder="1" applyAlignment="1">
      <alignment horizontal="center" vertical="center"/>
    </xf>
    <xf numFmtId="43" fontId="3" fillId="0" borderId="17" xfId="0" applyNumberFormat="1" applyFont="1" applyBorder="1" applyAlignment="1">
      <alignment horizontal="center" vertical="center"/>
    </xf>
    <xf numFmtId="43" fontId="3" fillId="0" borderId="7" xfId="0" applyNumberFormat="1" applyFont="1" applyBorder="1" applyAlignment="1">
      <alignment horizontal="center" vertical="center"/>
    </xf>
    <xf numFmtId="181" fontId="3" fillId="13" borderId="0" xfId="1" applyNumberFormat="1" applyFont="1" applyFill="1" applyAlignment="1">
      <alignment horizontal="center" vertical="center"/>
    </xf>
    <xf numFmtId="181" fontId="3" fillId="13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82" fontId="10" fillId="0" borderId="0" xfId="0" applyNumberFormat="1" applyFont="1" applyAlignment="1">
      <alignment horizontal="center" vertical="center"/>
    </xf>
    <xf numFmtId="178" fontId="3" fillId="6" borderId="34" xfId="0" applyNumberFormat="1" applyFont="1" applyFill="1" applyBorder="1" applyAlignment="1">
      <alignment horizontal="center" vertical="center"/>
    </xf>
    <xf numFmtId="178" fontId="2" fillId="0" borderId="24" xfId="0" applyNumberFormat="1" applyFont="1" applyBorder="1" applyAlignment="1">
      <alignment horizontal="center" vertical="center"/>
    </xf>
    <xf numFmtId="183" fontId="3" fillId="0" borderId="16" xfId="0" applyNumberFormat="1" applyFont="1" applyBorder="1" applyAlignment="1">
      <alignment horizontal="center" vertical="center"/>
    </xf>
    <xf numFmtId="1" fontId="2" fillId="13" borderId="0" xfId="0" applyNumberFormat="1" applyFont="1" applyFill="1" applyAlignment="1">
      <alignment horizontal="center" vertical="center"/>
    </xf>
    <xf numFmtId="184" fontId="3" fillId="6" borderId="7" xfId="0" applyNumberFormat="1" applyFont="1" applyFill="1" applyBorder="1" applyAlignment="1">
      <alignment horizontal="center" vertical="center"/>
    </xf>
    <xf numFmtId="9" fontId="3" fillId="0" borderId="0" xfId="2" applyFont="1">
      <alignment vertical="center"/>
    </xf>
    <xf numFmtId="181" fontId="3" fillId="0" borderId="0" xfId="1" applyNumberFormat="1" applyFont="1" applyAlignment="1">
      <alignment horizontal="center" vertical="center"/>
    </xf>
    <xf numFmtId="181" fontId="2" fillId="0" borderId="0" xfId="1" applyNumberFormat="1" applyFont="1" applyAlignment="1">
      <alignment horizontal="center" vertical="center"/>
    </xf>
    <xf numFmtId="179" fontId="3" fillId="0" borderId="0" xfId="1" applyNumberFormat="1" applyFont="1" applyAlignment="1">
      <alignment vertical="center"/>
    </xf>
    <xf numFmtId="179" fontId="3" fillId="3" borderId="0" xfId="0" applyNumberFormat="1" applyFont="1" applyFill="1">
      <alignment vertical="center"/>
    </xf>
    <xf numFmtId="179" fontId="3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77" fontId="8" fillId="2" borderId="0" xfId="0" quotePrefix="1" applyNumberFormat="1" applyFont="1" applyFill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86" fontId="3" fillId="0" borderId="0" xfId="2" applyNumberFormat="1" applyFont="1" applyAlignment="1">
      <alignment vertical="center"/>
    </xf>
    <xf numFmtId="10" fontId="3" fillId="0" borderId="0" xfId="2" applyNumberFormat="1" applyFont="1">
      <alignment vertical="center"/>
    </xf>
    <xf numFmtId="0" fontId="2" fillId="0" borderId="11" xfId="0" applyFont="1" applyBorder="1" applyAlignment="1">
      <alignment horizontal="center" vertical="center"/>
    </xf>
    <xf numFmtId="186" fontId="3" fillId="0" borderId="12" xfId="2" applyNumberFormat="1" applyFont="1" applyBorder="1">
      <alignment vertical="center"/>
    </xf>
    <xf numFmtId="178" fontId="3" fillId="0" borderId="14" xfId="1" applyNumberFormat="1" applyFont="1" applyBorder="1">
      <alignment vertical="center"/>
    </xf>
    <xf numFmtId="178" fontId="3" fillId="0" borderId="26" xfId="1" applyNumberFormat="1" applyFont="1" applyBorder="1">
      <alignment vertical="center"/>
    </xf>
    <xf numFmtId="185" fontId="3" fillId="0" borderId="16" xfId="0" applyNumberFormat="1" applyFont="1" applyBorder="1" applyAlignment="1">
      <alignment horizontal="center" vertical="center"/>
    </xf>
    <xf numFmtId="184" fontId="3" fillId="0" borderId="0" xfId="1" applyNumberFormat="1" applyFont="1">
      <alignment vertical="center"/>
    </xf>
    <xf numFmtId="0" fontId="3" fillId="17" borderId="0" xfId="0" applyFont="1" applyFill="1">
      <alignment vertical="center"/>
    </xf>
    <xf numFmtId="180" fontId="3" fillId="17" borderId="0" xfId="1" applyNumberFormat="1" applyFont="1" applyFill="1" applyAlignment="1">
      <alignment horizontal="center" vertical="center"/>
    </xf>
    <xf numFmtId="177" fontId="3" fillId="17" borderId="0" xfId="0" applyNumberFormat="1" applyFont="1" applyFill="1">
      <alignment vertical="center"/>
    </xf>
    <xf numFmtId="1" fontId="3" fillId="17" borderId="0" xfId="0" applyNumberFormat="1" applyFont="1" applyFill="1" applyAlignment="1">
      <alignment horizontal="center" vertical="center"/>
    </xf>
    <xf numFmtId="178" fontId="3" fillId="17" borderId="0" xfId="1" applyNumberFormat="1" applyFont="1" applyFill="1" applyAlignment="1">
      <alignment horizontal="center" vertical="center"/>
    </xf>
    <xf numFmtId="9" fontId="8" fillId="17" borderId="0" xfId="2" applyFont="1" applyFill="1" applyAlignment="1">
      <alignment horizontal="center" vertical="center"/>
    </xf>
    <xf numFmtId="178" fontId="3" fillId="17" borderId="0" xfId="1" applyNumberFormat="1" applyFont="1" applyFill="1">
      <alignment vertical="center"/>
    </xf>
    <xf numFmtId="1" fontId="3" fillId="17" borderId="0" xfId="0" applyNumberFormat="1" applyFont="1" applyFill="1">
      <alignment vertical="center"/>
    </xf>
    <xf numFmtId="184" fontId="3" fillId="17" borderId="0" xfId="1" applyNumberFormat="1" applyFont="1" applyFill="1">
      <alignment vertical="center"/>
    </xf>
    <xf numFmtId="180" fontId="3" fillId="17" borderId="0" xfId="1" applyNumberFormat="1" applyFont="1" applyFill="1">
      <alignment vertical="center"/>
    </xf>
    <xf numFmtId="177" fontId="8" fillId="17" borderId="0" xfId="0" applyNumberFormat="1" applyFont="1" applyFill="1" applyAlignment="1">
      <alignment horizontal="center" vertical="center"/>
    </xf>
    <xf numFmtId="177" fontId="8" fillId="17" borderId="0" xfId="0" quotePrefix="1" applyNumberFormat="1" applyFont="1" applyFill="1" applyAlignment="1">
      <alignment horizontal="center" vertical="center"/>
    </xf>
    <xf numFmtId="1" fontId="8" fillId="17" borderId="0" xfId="0" applyNumberFormat="1" applyFont="1" applyFill="1" applyAlignment="1">
      <alignment horizontal="center" vertical="center"/>
    </xf>
    <xf numFmtId="43" fontId="3" fillId="17" borderId="0" xfId="1" applyNumberFormat="1" applyFont="1" applyFill="1" applyAlignment="1">
      <alignment horizontal="center" vertical="center"/>
    </xf>
    <xf numFmtId="9" fontId="8" fillId="17" borderId="0" xfId="2" quotePrefix="1" applyFont="1" applyFill="1" applyAlignment="1">
      <alignment horizontal="center" vertical="center"/>
    </xf>
    <xf numFmtId="184" fontId="2" fillId="2" borderId="0" xfId="0" applyNumberFormat="1" applyFont="1" applyFill="1" applyAlignment="1">
      <alignment horizontal="center" vertical="center" wrapText="1"/>
    </xf>
    <xf numFmtId="178" fontId="3" fillId="2" borderId="16" xfId="1" applyNumberFormat="1" applyFont="1" applyFill="1" applyBorder="1" applyAlignment="1">
      <alignment horizontal="center" vertical="center"/>
    </xf>
    <xf numFmtId="9" fontId="3" fillId="17" borderId="0" xfId="2" applyNumberFormat="1" applyFont="1" applyFill="1">
      <alignment vertical="center"/>
    </xf>
    <xf numFmtId="0" fontId="2" fillId="11" borderId="0" xfId="0" applyFont="1" applyFill="1">
      <alignment vertical="center"/>
    </xf>
    <xf numFmtId="178" fontId="3" fillId="11" borderId="0" xfId="1" applyNumberFormat="1" applyFont="1" applyFill="1">
      <alignment vertical="center"/>
    </xf>
    <xf numFmtId="0" fontId="2" fillId="6" borderId="0" xfId="0" applyFont="1" applyFill="1">
      <alignment vertical="center"/>
    </xf>
    <xf numFmtId="178" fontId="3" fillId="6" borderId="0" xfId="1" applyNumberFormat="1" applyFont="1" applyFill="1">
      <alignment vertical="center"/>
    </xf>
    <xf numFmtId="0" fontId="3" fillId="6" borderId="0" xfId="0" applyFont="1" applyFill="1">
      <alignment vertical="center"/>
    </xf>
    <xf numFmtId="9" fontId="2" fillId="11" borderId="0" xfId="2" applyNumberFormat="1" applyFont="1" applyFill="1">
      <alignment vertical="center"/>
    </xf>
    <xf numFmtId="9" fontId="2" fillId="6" borderId="0" xfId="2" applyNumberFormat="1" applyFont="1" applyFill="1">
      <alignment vertical="center"/>
    </xf>
    <xf numFmtId="10" fontId="2" fillId="11" borderId="0" xfId="2" applyNumberFormat="1" applyFont="1" applyFill="1">
      <alignment vertical="center"/>
    </xf>
    <xf numFmtId="10" fontId="2" fillId="6" borderId="0" xfId="2" applyNumberFormat="1" applyFont="1" applyFill="1">
      <alignment vertical="center"/>
    </xf>
    <xf numFmtId="0" fontId="3" fillId="0" borderId="24" xfId="0" applyFont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3" fillId="0" borderId="11" xfId="0" applyFont="1" applyBorder="1" applyAlignment="1">
      <alignment vertical="center" wrapText="1"/>
    </xf>
    <xf numFmtId="9" fontId="2" fillId="2" borderId="26" xfId="2" applyFont="1" applyFill="1" applyBorder="1" applyAlignment="1">
      <alignment vertical="center"/>
    </xf>
    <xf numFmtId="178" fontId="6" fillId="15" borderId="1" xfId="0" applyNumberFormat="1" applyFont="1" applyFill="1" applyBorder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2" fontId="3" fillId="7" borderId="3" xfId="0" applyNumberFormat="1" applyFont="1" applyFill="1" applyBorder="1" applyAlignment="1">
      <alignment horizontal="center" vertical="center"/>
    </xf>
    <xf numFmtId="177" fontId="3" fillId="0" borderId="33" xfId="0" applyNumberFormat="1" applyFont="1" applyBorder="1">
      <alignment vertical="center"/>
    </xf>
    <xf numFmtId="177" fontId="3" fillId="0" borderId="37" xfId="0" applyNumberFormat="1" applyFont="1" applyBorder="1">
      <alignment vertical="center"/>
    </xf>
    <xf numFmtId="177" fontId="3" fillId="0" borderId="34" xfId="0" applyNumberFormat="1" applyFont="1" applyBorder="1">
      <alignment vertical="center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3" xfId="0" applyFont="1" applyBorder="1">
      <alignment vertical="center"/>
    </xf>
    <xf numFmtId="0" fontId="3" fillId="0" borderId="37" xfId="0" applyFont="1" applyBorder="1">
      <alignment vertical="center"/>
    </xf>
    <xf numFmtId="0" fontId="3" fillId="0" borderId="38" xfId="0" applyFont="1" applyBorder="1">
      <alignment vertical="center"/>
    </xf>
    <xf numFmtId="177" fontId="5" fillId="10" borderId="19" xfId="0" applyNumberFormat="1" applyFont="1" applyFill="1" applyBorder="1" applyAlignment="1">
      <alignment horizontal="center" vertical="center"/>
    </xf>
    <xf numFmtId="187" fontId="3" fillId="0" borderId="0" xfId="0" applyNumberFormat="1" applyFont="1">
      <alignment vertical="center"/>
    </xf>
    <xf numFmtId="0" fontId="11" fillId="0" borderId="0" xfId="0" applyFont="1">
      <alignment vertical="center"/>
    </xf>
    <xf numFmtId="181" fontId="3" fillId="0" borderId="14" xfId="1" applyNumberFormat="1" applyFont="1" applyBorder="1">
      <alignment vertical="center"/>
    </xf>
    <xf numFmtId="181" fontId="3" fillId="0" borderId="0" xfId="0" applyNumberFormat="1" applyFont="1">
      <alignment vertical="center"/>
    </xf>
    <xf numFmtId="185" fontId="11" fillId="0" borderId="0" xfId="0" applyNumberFormat="1" applyFont="1">
      <alignment vertical="center"/>
    </xf>
    <xf numFmtId="0" fontId="2" fillId="6" borderId="1" xfId="0" applyFont="1" applyFill="1" applyBorder="1">
      <alignment vertical="center"/>
    </xf>
    <xf numFmtId="177" fontId="0" fillId="0" borderId="0" xfId="0" applyNumberFormat="1" applyFont="1">
      <alignment vertical="center"/>
    </xf>
    <xf numFmtId="0" fontId="3" fillId="0" borderId="26" xfId="2" applyNumberFormat="1" applyFont="1" applyBorder="1">
      <alignment vertical="center"/>
    </xf>
    <xf numFmtId="178" fontId="3" fillId="0" borderId="0" xfId="1" quotePrefix="1" applyNumberFormat="1" applyFont="1">
      <alignment vertical="center"/>
    </xf>
    <xf numFmtId="178" fontId="3" fillId="4" borderId="0" xfId="1" applyNumberFormat="1" applyFont="1" applyFill="1" applyAlignment="1">
      <alignment horizontal="center" vertical="center"/>
    </xf>
    <xf numFmtId="188" fontId="3" fillId="17" borderId="0" xfId="2" applyNumberFormat="1" applyFont="1" applyFill="1">
      <alignment vertical="center"/>
    </xf>
    <xf numFmtId="177" fontId="11" fillId="0" borderId="0" xfId="0" applyNumberFormat="1" applyFont="1">
      <alignment vertical="center"/>
    </xf>
    <xf numFmtId="14" fontId="3" fillId="2" borderId="0" xfId="0" applyNumberFormat="1" applyFont="1" applyFill="1">
      <alignment vertical="center"/>
    </xf>
    <xf numFmtId="179" fontId="3" fillId="2" borderId="0" xfId="1" applyNumberFormat="1" applyFont="1" applyFill="1" applyAlignment="1">
      <alignment vertical="center"/>
    </xf>
    <xf numFmtId="179" fontId="3" fillId="2" borderId="0" xfId="0" applyNumberFormat="1" applyFont="1" applyFill="1">
      <alignment vertical="center"/>
    </xf>
    <xf numFmtId="186" fontId="3" fillId="2" borderId="0" xfId="2" applyNumberFormat="1" applyFont="1" applyFill="1" applyAlignment="1">
      <alignment vertical="center"/>
    </xf>
    <xf numFmtId="0" fontId="0" fillId="0" borderId="0" xfId="0" applyFont="1">
      <alignment vertical="center"/>
    </xf>
    <xf numFmtId="189" fontId="3" fillId="0" borderId="16" xfId="0" applyNumberFormat="1" applyFont="1" applyBorder="1" applyAlignment="1">
      <alignment horizontal="center" vertical="center"/>
    </xf>
    <xf numFmtId="189" fontId="11" fillId="0" borderId="0" xfId="0" applyNumberFormat="1" applyFont="1">
      <alignment vertical="center"/>
    </xf>
    <xf numFmtId="0" fontId="2" fillId="0" borderId="15" xfId="0" applyFont="1" applyBorder="1" applyAlignment="1">
      <alignment horizontal="center" vertical="center"/>
    </xf>
    <xf numFmtId="177" fontId="3" fillId="6" borderId="0" xfId="1" applyNumberFormat="1" applyFont="1" applyFill="1" applyAlignment="1">
      <alignment vertical="center"/>
    </xf>
    <xf numFmtId="190" fontId="3" fillId="0" borderId="0" xfId="0" applyNumberFormat="1" applyFont="1">
      <alignment vertical="center"/>
    </xf>
    <xf numFmtId="190" fontId="3" fillId="8" borderId="0" xfId="1" applyNumberFormat="1" applyFont="1" applyFill="1" applyAlignment="1">
      <alignment vertical="center"/>
    </xf>
    <xf numFmtId="1" fontId="3" fillId="8" borderId="0" xfId="1" applyNumberFormat="1" applyFont="1" applyFill="1" applyAlignment="1">
      <alignment vertical="center"/>
    </xf>
    <xf numFmtId="177" fontId="3" fillId="2" borderId="0" xfId="1" applyNumberFormat="1" applyFont="1" applyFill="1" applyAlignment="1">
      <alignment vertical="center"/>
    </xf>
    <xf numFmtId="0" fontId="2" fillId="13" borderId="0" xfId="0" applyFont="1" applyFill="1" applyAlignment="1">
      <alignment horizontal="center" vertical="center"/>
    </xf>
    <xf numFmtId="179" fontId="3" fillId="13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1" fontId="3" fillId="0" borderId="12" xfId="0" applyNumberFormat="1" applyFont="1" applyBorder="1" applyAlignment="1">
      <alignment horizontal="center" vertical="center"/>
    </xf>
    <xf numFmtId="0" fontId="3" fillId="17" borderId="0" xfId="2" applyNumberFormat="1" applyFont="1" applyFill="1">
      <alignment vertical="center"/>
    </xf>
    <xf numFmtId="10" fontId="3" fillId="13" borderId="12" xfId="2" applyNumberFormat="1" applyFont="1" applyFill="1" applyBorder="1">
      <alignment vertical="center"/>
    </xf>
    <xf numFmtId="0" fontId="3" fillId="13" borderId="0" xfId="0" applyFont="1" applyFill="1">
      <alignment vertical="center"/>
    </xf>
    <xf numFmtId="178" fontId="3" fillId="13" borderId="14" xfId="1" applyNumberFormat="1" applyFont="1" applyFill="1" applyBorder="1">
      <alignment vertical="center"/>
    </xf>
    <xf numFmtId="181" fontId="3" fillId="13" borderId="14" xfId="1" applyNumberFormat="1" applyFont="1" applyFill="1" applyBorder="1">
      <alignment vertical="center"/>
    </xf>
    <xf numFmtId="181" fontId="3" fillId="13" borderId="0" xfId="0" applyNumberFormat="1" applyFont="1" applyFill="1">
      <alignment vertical="center"/>
    </xf>
    <xf numFmtId="0" fontId="3" fillId="13" borderId="26" xfId="2" applyNumberFormat="1" applyFont="1" applyFill="1" applyBorder="1">
      <alignment vertical="center"/>
    </xf>
    <xf numFmtId="177" fontId="3" fillId="4" borderId="0" xfId="0" applyNumberFormat="1" applyFont="1" applyFill="1">
      <alignment vertical="center"/>
    </xf>
    <xf numFmtId="9" fontId="3" fillId="4" borderId="0" xfId="2" applyFont="1" applyFill="1">
      <alignment vertical="center"/>
    </xf>
    <xf numFmtId="178" fontId="2" fillId="0" borderId="8" xfId="0" applyNumberFormat="1" applyFont="1" applyBorder="1" applyAlignment="1">
      <alignment horizontal="center" vertical="center"/>
    </xf>
    <xf numFmtId="178" fontId="2" fillId="0" borderId="9" xfId="0" applyNumberFormat="1" applyFont="1" applyBorder="1" applyAlignment="1">
      <alignment horizontal="center" vertical="center"/>
    </xf>
    <xf numFmtId="178" fontId="2" fillId="0" borderId="10" xfId="0" applyNumberFormat="1" applyFont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/>
    </xf>
    <xf numFmtId="178" fontId="3" fillId="5" borderId="12" xfId="0" applyNumberFormat="1" applyFont="1" applyFill="1" applyBorder="1" applyAlignment="1">
      <alignment horizontal="center" vertical="center"/>
    </xf>
    <xf numFmtId="178" fontId="3" fillId="5" borderId="26" xfId="0" applyNumberFormat="1" applyFont="1" applyFill="1" applyBorder="1" applyAlignment="1">
      <alignment horizontal="center" vertical="center"/>
    </xf>
    <xf numFmtId="178" fontId="2" fillId="0" borderId="6" xfId="0" applyNumberFormat="1" applyFont="1" applyBorder="1" applyAlignment="1">
      <alignment horizontal="center" vertical="center"/>
    </xf>
    <xf numFmtId="178" fontId="2" fillId="0" borderId="17" xfId="0" applyNumberFormat="1" applyFont="1" applyBorder="1" applyAlignment="1">
      <alignment horizontal="center" vertical="center"/>
    </xf>
    <xf numFmtId="178" fontId="2" fillId="0" borderId="7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44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13" borderId="41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39" xfId="0" applyFont="1" applyFill="1" applyBorder="1" applyAlignment="1">
      <alignment horizontal="center" vertical="center"/>
    </xf>
    <xf numFmtId="0" fontId="2" fillId="13" borderId="40" xfId="0" applyFont="1" applyFill="1" applyBorder="1" applyAlignment="1">
      <alignment horizontal="center" vertical="center"/>
    </xf>
    <xf numFmtId="0" fontId="5" fillId="10" borderId="9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177" fontId="5" fillId="10" borderId="9" xfId="0" applyNumberFormat="1" applyFont="1" applyFill="1" applyBorder="1" applyAlignment="1">
      <alignment horizontal="center" vertical="center"/>
    </xf>
    <xf numFmtId="0" fontId="5" fillId="10" borderId="20" xfId="0" applyFont="1" applyFill="1" applyBorder="1" applyAlignment="1">
      <alignment horizontal="center" vertical="center"/>
    </xf>
  </cellXfs>
  <cellStyles count="3">
    <cellStyle name="一般" xfId="0" builtinId="0"/>
    <cellStyle name="千分位" xfId="1" builtinId="3"/>
    <cellStyle name="百分比" xfId="2" builtinId="5"/>
  </cellStyles>
  <dxfs count="0"/>
  <tableStyles count="0" defaultTableStyle="TableStyleMedium2" defaultPivotStyle="PivotStyleLight16"/>
  <colors>
    <mruColors>
      <color rgb="FF00CCFF"/>
      <color rgb="FF409C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All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410118947897476E-2"/>
          <c:y val="0.10280701754385968"/>
          <c:w val="0.93424236332160604"/>
          <c:h val="0.83000478179094006"/>
        </c:manualLayout>
      </c:layout>
      <c:lineChart>
        <c:grouping val="standard"/>
        <c:varyColors val="0"/>
        <c:ser>
          <c:idx val="0"/>
          <c:order val="0"/>
          <c:tx>
            <c:strRef>
              <c:f>Analysis!$B$1</c:f>
              <c:strCache>
                <c:ptCount val="1"/>
                <c:pt idx="0">
                  <c:v>Loss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val>
            <c:numRef>
              <c:f>Analysis!$B$1:$B$989</c:f>
              <c:numCache>
                <c:formatCode>_(* #,##0.0000_);_(* \(#,##0.0000\);_(* "-"??_);_(@_)</c:formatCode>
                <c:ptCount val="989"/>
                <c:pt idx="0" formatCode="General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#REF!$A$2:$A$1268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7CE-427E-929F-963697D63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774303"/>
        <c:axId val="662535407"/>
      </c:lineChart>
      <c:catAx>
        <c:axId val="9677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662535407"/>
        <c:crosses val="autoZero"/>
        <c:auto val="1"/>
        <c:lblAlgn val="ctr"/>
        <c:lblOffset val="100"/>
        <c:noMultiLvlLbl val="0"/>
      </c:catAx>
      <c:valAx>
        <c:axId val="662535407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96774303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Analysis!$M$1</c:f>
              <c:strCache>
                <c:ptCount val="1"/>
                <c:pt idx="0">
                  <c:v>Estimated 
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Analysis!$M$20:$M$800</c:f>
              <c:numCache>
                <c:formatCode>_(* #,##0_);_(* \(#,##0\);_(* "-"??_);_(@_)</c:formatCode>
                <c:ptCount val="781"/>
                <c:pt idx="0">
                  <c:v>28148.451761530159</c:v>
                </c:pt>
                <c:pt idx="1">
                  <c:v>28736.689772131249</c:v>
                </c:pt>
                <c:pt idx="2">
                  <c:v>28679.436504647983</c:v>
                </c:pt>
                <c:pt idx="3">
                  <c:v>28898.074954164749</c:v>
                </c:pt>
                <c:pt idx="4">
                  <c:v>28904.008960122595</c:v>
                </c:pt>
                <c:pt idx="5">
                  <c:v>28838.339294189122</c:v>
                </c:pt>
                <c:pt idx="6">
                  <c:v>29091.10816797342</c:v>
                </c:pt>
                <c:pt idx="7">
                  <c:v>29042.330638999942</c:v>
                </c:pt>
                <c:pt idx="8">
                  <c:v>28520.761185335232</c:v>
                </c:pt>
                <c:pt idx="9">
                  <c:v>28666.787181947846</c:v>
                </c:pt>
                <c:pt idx="10">
                  <c:v>28582.642977465617</c:v>
                </c:pt>
                <c:pt idx="11">
                  <c:v>28454.686028994638</c:v>
                </c:pt>
                <c:pt idx="12">
                  <c:v>28475.336369727935</c:v>
                </c:pt>
                <c:pt idx="13">
                  <c:v>28547.414762095883</c:v>
                </c:pt>
                <c:pt idx="14">
                  <c:v>28628.057903062981</c:v>
                </c:pt>
                <c:pt idx="15">
                  <c:v>28294.695338361227</c:v>
                </c:pt>
                <c:pt idx="16">
                  <c:v>27930.258362460234</c:v>
                </c:pt>
                <c:pt idx="17">
                  <c:v>28271.621945195147</c:v>
                </c:pt>
                <c:pt idx="18">
                  <c:v>28188.150261388138</c:v>
                </c:pt>
                <c:pt idx="19">
                  <c:v>28260.86161439159</c:v>
                </c:pt>
                <c:pt idx="20">
                  <c:v>28155.117628222808</c:v>
                </c:pt>
                <c:pt idx="21">
                  <c:v>28547.968602651945</c:v>
                </c:pt>
                <c:pt idx="22">
                  <c:v>28683.669428897912</c:v>
                </c:pt>
                <c:pt idx="23">
                  <c:v>29043.487770161722</c:v>
                </c:pt>
                <c:pt idx="24">
                  <c:v>28969.708296085861</c:v>
                </c:pt>
                <c:pt idx="25">
                  <c:v>28787.742003388572</c:v>
                </c:pt>
                <c:pt idx="26">
                  <c:v>28541.599436257195</c:v>
                </c:pt>
                <c:pt idx="27">
                  <c:v>27789.849891487709</c:v>
                </c:pt>
                <c:pt idx="28">
                  <c:v>27827.155008942689</c:v>
                </c:pt>
                <c:pt idx="29">
                  <c:v>27472.281672643752</c:v>
                </c:pt>
                <c:pt idx="30">
                  <c:v>27574.831185605228</c:v>
                </c:pt>
                <c:pt idx="31">
                  <c:v>26833.149670944218</c:v>
                </c:pt>
                <c:pt idx="32">
                  <c:v>27368.327778272251</c:v>
                </c:pt>
                <c:pt idx="33">
                  <c:v>27389.423169452388</c:v>
                </c:pt>
                <c:pt idx="34">
                  <c:v>27657.798478905817</c:v>
                </c:pt>
                <c:pt idx="35">
                  <c:v>27495.61220606801</c:v>
                </c:pt>
                <c:pt idx="36">
                  <c:v>27664.889616025444</c:v>
                </c:pt>
                <c:pt idx="37">
                  <c:v>27480.915651312414</c:v>
                </c:pt>
                <c:pt idx="38">
                  <c:v>27094.503073347536</c:v>
                </c:pt>
                <c:pt idx="39">
                  <c:v>27038.515727135276</c:v>
                </c:pt>
                <c:pt idx="40">
                  <c:v>27162.200191316606</c:v>
                </c:pt>
                <c:pt idx="41">
                  <c:v>27435.827096042729</c:v>
                </c:pt>
                <c:pt idx="42">
                  <c:v>26530.673607253044</c:v>
                </c:pt>
                <c:pt idx="43">
                  <c:v>25725.409218753732</c:v>
                </c:pt>
                <c:pt idx="44">
                  <c:v>25077.841038584134</c:v>
                </c:pt>
                <c:pt idx="45">
                  <c:v>25932.951077129332</c:v>
                </c:pt>
                <c:pt idx="46">
                  <c:v>25756.394619863611</c:v>
                </c:pt>
                <c:pt idx="47">
                  <c:v>25768.232961749509</c:v>
                </c:pt>
                <c:pt idx="48">
                  <c:v>25999.906444353674</c:v>
                </c:pt>
                <c:pt idx="49">
                  <c:v>25874.07584801759</c:v>
                </c:pt>
                <c:pt idx="50">
                  <c:v>26099.7460945944</c:v>
                </c:pt>
                <c:pt idx="51">
                  <c:v>25974.103408446983</c:v>
                </c:pt>
                <c:pt idx="52">
                  <c:v>25683.59425677079</c:v>
                </c:pt>
                <c:pt idx="53">
                  <c:v>26165.613560726473</c:v>
                </c:pt>
                <c:pt idx="54">
                  <c:v>26200.35716560965</c:v>
                </c:pt>
                <c:pt idx="55">
                  <c:v>26330.934966712011</c:v>
                </c:pt>
                <c:pt idx="56">
                  <c:v>26006.958021433577</c:v>
                </c:pt>
                <c:pt idx="57">
                  <c:v>26075.199089948786</c:v>
                </c:pt>
                <c:pt idx="58">
                  <c:v>25850.409054255721</c:v>
                </c:pt>
                <c:pt idx="59">
                  <c:v>25516.255288759585</c:v>
                </c:pt>
                <c:pt idx="60">
                  <c:v>25504.199366655233</c:v>
                </c:pt>
                <c:pt idx="61">
                  <c:v>24963.69054397507</c:v>
                </c:pt>
                <c:pt idx="62">
                  <c:v>24892.611042610028</c:v>
                </c:pt>
                <c:pt idx="63">
                  <c:v>25148.989770018685</c:v>
                </c:pt>
                <c:pt idx="64">
                  <c:v>25644.845197866071</c:v>
                </c:pt>
                <c:pt idx="65">
                  <c:v>25391.393913396616</c:v>
                </c:pt>
                <c:pt idx="66">
                  <c:v>25058.86210952896</c:v>
                </c:pt>
                <c:pt idx="67">
                  <c:v>25127.043837984591</c:v>
                </c:pt>
                <c:pt idx="68">
                  <c:v>25243.488814897351</c:v>
                </c:pt>
                <c:pt idx="69">
                  <c:v>25587.255670045193</c:v>
                </c:pt>
                <c:pt idx="70">
                  <c:v>25915.307299414675</c:v>
                </c:pt>
                <c:pt idx="71">
                  <c:v>25736.446469835322</c:v>
                </c:pt>
                <c:pt idx="72">
                  <c:v>25543.096775708902</c:v>
                </c:pt>
                <c:pt idx="73">
                  <c:v>25918.96660308868</c:v>
                </c:pt>
                <c:pt idx="74">
                  <c:v>26105.779000651542</c:v>
                </c:pt>
                <c:pt idx="75">
                  <c:v>25790.109663714094</c:v>
                </c:pt>
                <c:pt idx="76">
                  <c:v>25586.157878942991</c:v>
                </c:pt>
                <c:pt idx="77">
                  <c:v>25600.58740343048</c:v>
                </c:pt>
                <c:pt idx="78">
                  <c:v>25543.62094623518</c:v>
                </c:pt>
                <c:pt idx="79">
                  <c:v>25031.644802202314</c:v>
                </c:pt>
                <c:pt idx="80">
                  <c:v>24766.592536085278</c:v>
                </c:pt>
                <c:pt idx="81">
                  <c:v>24318.71354640706</c:v>
                </c:pt>
                <c:pt idx="82">
                  <c:v>24369.409737306909</c:v>
                </c:pt>
                <c:pt idx="83">
                  <c:v>23604.644939469887</c:v>
                </c:pt>
                <c:pt idx="84">
                  <c:v>24343.408901201623</c:v>
                </c:pt>
                <c:pt idx="85">
                  <c:v>24217.904675193222</c:v>
                </c:pt>
                <c:pt idx="86">
                  <c:v>23865.998341873201</c:v>
                </c:pt>
                <c:pt idx="87">
                  <c:v>24055.471152107166</c:v>
                </c:pt>
                <c:pt idx="88">
                  <c:v>24009.690296142398</c:v>
                </c:pt>
                <c:pt idx="89">
                  <c:v>24224.847462163896</c:v>
                </c:pt>
                <c:pt idx="90">
                  <c:v>24209.438826693364</c:v>
                </c:pt>
                <c:pt idx="91">
                  <c:v>23510.185454630941</c:v>
                </c:pt>
                <c:pt idx="92">
                  <c:v>23992.372888755424</c:v>
                </c:pt>
                <c:pt idx="93">
                  <c:v>24071.611648312501</c:v>
                </c:pt>
                <c:pt idx="94">
                  <c:v>24789.112088695296</c:v>
                </c:pt>
                <c:pt idx="95">
                  <c:v>24885.045185013776</c:v>
                </c:pt>
                <c:pt idx="96">
                  <c:v>24721.019370329035</c:v>
                </c:pt>
                <c:pt idx="97">
                  <c:v>24910.017460086368</c:v>
                </c:pt>
                <c:pt idx="98">
                  <c:v>25145.666726682291</c:v>
                </c:pt>
                <c:pt idx="99">
                  <c:v>25191.091542289589</c:v>
                </c:pt>
                <c:pt idx="100">
                  <c:v>25787.409691003275</c:v>
                </c:pt>
                <c:pt idx="101">
                  <c:v>25854.315608177967</c:v>
                </c:pt>
                <c:pt idx="102">
                  <c:v>25827.602691357741</c:v>
                </c:pt>
                <c:pt idx="103">
                  <c:v>25734.577257958601</c:v>
                </c:pt>
                <c:pt idx="104">
                  <c:v>25946.381710613918</c:v>
                </c:pt>
                <c:pt idx="105">
                  <c:v>25511.448743933732</c:v>
                </c:pt>
                <c:pt idx="106">
                  <c:v>25366.312848214795</c:v>
                </c:pt>
                <c:pt idx="107">
                  <c:v>25186.749827930431</c:v>
                </c:pt>
                <c:pt idx="108">
                  <c:v>24990.423240815158</c:v>
                </c:pt>
                <c:pt idx="109">
                  <c:v>25327.336319081689</c:v>
                </c:pt>
                <c:pt idx="110">
                  <c:v>24785.284654852487</c:v>
                </c:pt>
                <c:pt idx="111">
                  <c:v>24864.572864459213</c:v>
                </c:pt>
                <c:pt idx="112">
                  <c:v>24676.247295377099</c:v>
                </c:pt>
                <c:pt idx="113">
                  <c:v>24471.385629692464</c:v>
                </c:pt>
                <c:pt idx="114">
                  <c:v>24678.363757502066</c:v>
                </c:pt>
                <c:pt idx="115">
                  <c:v>24514.80277328402</c:v>
                </c:pt>
                <c:pt idx="116">
                  <c:v>24582.717471471547</c:v>
                </c:pt>
                <c:pt idx="117">
                  <c:v>25242.104213507191</c:v>
                </c:pt>
                <c:pt idx="118">
                  <c:v>25158.197369263275</c:v>
                </c:pt>
                <c:pt idx="119">
                  <c:v>25166.762117862429</c:v>
                </c:pt>
                <c:pt idx="120">
                  <c:v>25385.489577468565</c:v>
                </c:pt>
                <c:pt idx="121">
                  <c:v>25090.836511631813</c:v>
                </c:pt>
                <c:pt idx="122">
                  <c:v>24660.146359211485</c:v>
                </c:pt>
                <c:pt idx="123">
                  <c:v>24781.457221009678</c:v>
                </c:pt>
                <c:pt idx="124">
                  <c:v>24417.43562552573</c:v>
                </c:pt>
                <c:pt idx="125">
                  <c:v>24400.731398754397</c:v>
                </c:pt>
                <c:pt idx="126">
                  <c:v>24428.017936150551</c:v>
                </c:pt>
                <c:pt idx="127">
                  <c:v>24233.174850524738</c:v>
                </c:pt>
                <c:pt idx="128">
                  <c:v>23647.498352495451</c:v>
                </c:pt>
                <c:pt idx="129">
                  <c:v>23521.272155762177</c:v>
                </c:pt>
                <c:pt idx="130">
                  <c:v>23336.04215978807</c:v>
                </c:pt>
                <c:pt idx="131">
                  <c:v>23265.308808770569</c:v>
                </c:pt>
                <c:pt idx="132">
                  <c:v>23414.855648918172</c:v>
                </c:pt>
                <c:pt idx="133">
                  <c:v>23162.838415888531</c:v>
                </c:pt>
                <c:pt idx="134">
                  <c:v>23443.783927962661</c:v>
                </c:pt>
                <c:pt idx="135">
                  <c:v>23825.053700764078</c:v>
                </c:pt>
                <c:pt idx="136">
                  <c:v>23902.581488603311</c:v>
                </c:pt>
                <c:pt idx="137">
                  <c:v>23805.807741440804</c:v>
                </c:pt>
                <c:pt idx="138">
                  <c:v>23975.619211934441</c:v>
                </c:pt>
                <c:pt idx="139">
                  <c:v>23433.122497258402</c:v>
                </c:pt>
                <c:pt idx="140">
                  <c:v>23397.82505181916</c:v>
                </c:pt>
                <c:pt idx="141">
                  <c:v>23031.785894309545</c:v>
                </c:pt>
                <c:pt idx="142">
                  <c:v>23205.701718924025</c:v>
                </c:pt>
                <c:pt idx="143">
                  <c:v>22825.97478767165</c:v>
                </c:pt>
                <c:pt idx="144">
                  <c:v>22544.841365408854</c:v>
                </c:pt>
                <c:pt idx="145">
                  <c:v>22965.720627978881</c:v>
                </c:pt>
                <c:pt idx="146">
                  <c:v>22887.25328919632</c:v>
                </c:pt>
                <c:pt idx="147">
                  <c:v>23118.877321750839</c:v>
                </c:pt>
                <c:pt idx="148">
                  <c:v>23026.267268768748</c:v>
                </c:pt>
                <c:pt idx="149">
                  <c:v>22998.209310598075</c:v>
                </c:pt>
                <c:pt idx="150">
                  <c:v>22876.038017935996</c:v>
                </c:pt>
                <c:pt idx="151">
                  <c:v>23294.721698301619</c:v>
                </c:pt>
                <c:pt idx="152">
                  <c:v>23251.947405355491</c:v>
                </c:pt>
                <c:pt idx="153">
                  <c:v>23143.236416207787</c:v>
                </c:pt>
                <c:pt idx="154">
                  <c:v>23067.231689897733</c:v>
                </c:pt>
                <c:pt idx="155">
                  <c:v>22591.947482704207</c:v>
                </c:pt>
                <c:pt idx="156">
                  <c:v>23062.435035081806</c:v>
                </c:pt>
                <c:pt idx="157">
                  <c:v>23265.160458621624</c:v>
                </c:pt>
                <c:pt idx="158">
                  <c:v>23418.247922324073</c:v>
                </c:pt>
                <c:pt idx="159">
                  <c:v>23804.77918040811</c:v>
                </c:pt>
                <c:pt idx="160">
                  <c:v>24291.32810891161</c:v>
                </c:pt>
                <c:pt idx="161">
                  <c:v>23919.83955593071</c:v>
                </c:pt>
                <c:pt idx="162">
                  <c:v>24122.021028924388</c:v>
                </c:pt>
                <c:pt idx="163">
                  <c:v>24007.751854196169</c:v>
                </c:pt>
                <c:pt idx="164">
                  <c:v>23963.276479542124</c:v>
                </c:pt>
                <c:pt idx="165">
                  <c:v>23996.279442677671</c:v>
                </c:pt>
                <c:pt idx="166">
                  <c:v>24623.741232660112</c:v>
                </c:pt>
                <c:pt idx="167">
                  <c:v>24421.826789934534</c:v>
                </c:pt>
                <c:pt idx="168">
                  <c:v>23984.48066083149</c:v>
                </c:pt>
                <c:pt idx="169">
                  <c:v>24075.152271867351</c:v>
                </c:pt>
                <c:pt idx="170">
                  <c:v>23688.561673723732</c:v>
                </c:pt>
                <c:pt idx="171">
                  <c:v>23556.955311588677</c:v>
                </c:pt>
                <c:pt idx="172">
                  <c:v>23364.297918157339</c:v>
                </c:pt>
                <c:pt idx="173">
                  <c:v>24124.562761476333</c:v>
                </c:pt>
                <c:pt idx="174">
                  <c:v>24338.750706524715</c:v>
                </c:pt>
                <c:pt idx="175">
                  <c:v>24278.04582557597</c:v>
                </c:pt>
                <c:pt idx="176">
                  <c:v>24455.363813606284</c:v>
                </c:pt>
                <c:pt idx="177">
                  <c:v>24775.058384585136</c:v>
                </c:pt>
                <c:pt idx="178">
                  <c:v>24564.01546269441</c:v>
                </c:pt>
                <c:pt idx="179">
                  <c:v>24453.148451382018</c:v>
                </c:pt>
                <c:pt idx="180">
                  <c:v>24189.480786655145</c:v>
                </c:pt>
                <c:pt idx="181">
                  <c:v>24347.523145332394</c:v>
                </c:pt>
                <c:pt idx="182">
                  <c:v>24450.952869177618</c:v>
                </c:pt>
                <c:pt idx="183">
                  <c:v>24362.714200584476</c:v>
                </c:pt>
                <c:pt idx="184">
                  <c:v>23844.408450196581</c:v>
                </c:pt>
                <c:pt idx="185">
                  <c:v>23431.945586076763</c:v>
                </c:pt>
                <c:pt idx="186">
                  <c:v>23358.195782030692</c:v>
                </c:pt>
                <c:pt idx="187">
                  <c:v>23012.10477454936</c:v>
                </c:pt>
                <c:pt idx="188">
                  <c:v>22656.133647148217</c:v>
                </c:pt>
                <c:pt idx="189">
                  <c:v>22567.192787850065</c:v>
                </c:pt>
                <c:pt idx="190">
                  <c:v>22489.72434007041</c:v>
                </c:pt>
                <c:pt idx="191">
                  <c:v>22320.130449795226</c:v>
                </c:pt>
                <c:pt idx="192">
                  <c:v>22187.505416637407</c:v>
                </c:pt>
                <c:pt idx="193">
                  <c:v>21638.481295407742</c:v>
                </c:pt>
                <c:pt idx="194">
                  <c:v>21074.523259184163</c:v>
                </c:pt>
                <c:pt idx="195">
                  <c:v>20850.504644265617</c:v>
                </c:pt>
                <c:pt idx="196">
                  <c:v>20591.020453739024</c:v>
                </c:pt>
                <c:pt idx="197">
                  <c:v>20874.418688275728</c:v>
                </c:pt>
                <c:pt idx="198">
                  <c:v>20234.989986278302</c:v>
                </c:pt>
                <c:pt idx="199">
                  <c:v>19981.617821888289</c:v>
                </c:pt>
                <c:pt idx="200">
                  <c:v>18722.955818169969</c:v>
                </c:pt>
                <c:pt idx="201">
                  <c:v>18747.522602835445</c:v>
                </c:pt>
                <c:pt idx="202">
                  <c:v>21194.993470138328</c:v>
                </c:pt>
                <c:pt idx="203">
                  <c:v>20999.339403698279</c:v>
                </c:pt>
                <c:pt idx="204">
                  <c:v>21583.037899741616</c:v>
                </c:pt>
                <c:pt idx="205">
                  <c:v>21084.700079401864</c:v>
                </c:pt>
                <c:pt idx="206">
                  <c:v>21845.835243594673</c:v>
                </c:pt>
                <c:pt idx="207">
                  <c:v>21760.860278278346</c:v>
                </c:pt>
                <c:pt idx="208">
                  <c:v>21496.539872896108</c:v>
                </c:pt>
                <c:pt idx="209">
                  <c:v>21186.57707168812</c:v>
                </c:pt>
                <c:pt idx="210">
                  <c:v>21531.827428325421</c:v>
                </c:pt>
                <c:pt idx="211">
                  <c:v>21858.53401634446</c:v>
                </c:pt>
                <c:pt idx="212">
                  <c:v>22017.298345746578</c:v>
                </c:pt>
                <c:pt idx="213">
                  <c:v>21454.49744068478</c:v>
                </c:pt>
                <c:pt idx="214">
                  <c:v>21982.633860942842</c:v>
                </c:pt>
                <c:pt idx="215">
                  <c:v>21975.809754091319</c:v>
                </c:pt>
                <c:pt idx="216">
                  <c:v>21669.407356458039</c:v>
                </c:pt>
                <c:pt idx="217">
                  <c:v>21429.208685294434</c:v>
                </c:pt>
                <c:pt idx="218">
                  <c:v>21449.483205650402</c:v>
                </c:pt>
                <c:pt idx="219">
                  <c:v>21045.130149672976</c:v>
                </c:pt>
                <c:pt idx="220">
                  <c:v>20959.522223721142</c:v>
                </c:pt>
                <c:pt idx="221">
                  <c:v>21227.274462548998</c:v>
                </c:pt>
                <c:pt idx="222">
                  <c:v>20873.854957709733</c:v>
                </c:pt>
                <c:pt idx="223">
                  <c:v>20742.159585485311</c:v>
                </c:pt>
                <c:pt idx="224">
                  <c:v>20552.291174854159</c:v>
                </c:pt>
                <c:pt idx="225">
                  <c:v>20038.7524092524</c:v>
                </c:pt>
                <c:pt idx="226">
                  <c:v>20061.489542080868</c:v>
                </c:pt>
                <c:pt idx="227">
                  <c:v>19769.180408597469</c:v>
                </c:pt>
                <c:pt idx="228">
                  <c:v>19506.521524883425</c:v>
                </c:pt>
                <c:pt idx="229">
                  <c:v>19897.503287435848</c:v>
                </c:pt>
                <c:pt idx="230">
                  <c:v>20048.434728973614</c:v>
                </c:pt>
                <c:pt idx="231">
                  <c:v>20697.436960583025</c:v>
                </c:pt>
                <c:pt idx="232">
                  <c:v>20794.43817797392</c:v>
                </c:pt>
                <c:pt idx="233">
                  <c:v>20930.3763644582</c:v>
                </c:pt>
                <c:pt idx="234">
                  <c:v>20063.922484523588</c:v>
                </c:pt>
                <c:pt idx="235">
                  <c:v>19088.391685073871</c:v>
                </c:pt>
                <c:pt idx="236">
                  <c:v>19297.189574710545</c:v>
                </c:pt>
                <c:pt idx="237">
                  <c:v>19341.783629483743</c:v>
                </c:pt>
                <c:pt idx="238">
                  <c:v>19400.23358816851</c:v>
                </c:pt>
                <c:pt idx="239">
                  <c:v>19910.103160086335</c:v>
                </c:pt>
                <c:pt idx="240">
                  <c:v>19971.490451720234</c:v>
                </c:pt>
                <c:pt idx="241">
                  <c:v>20446.833998973339</c:v>
                </c:pt>
                <c:pt idx="242">
                  <c:v>19925.363445407926</c:v>
                </c:pt>
                <c:pt idx="243">
                  <c:v>20245.789877121581</c:v>
                </c:pt>
                <c:pt idx="244">
                  <c:v>20381.975313854105</c:v>
                </c:pt>
                <c:pt idx="245">
                  <c:v>20195.538736668568</c:v>
                </c:pt>
                <c:pt idx="246">
                  <c:v>19894.308814228541</c:v>
                </c:pt>
                <c:pt idx="247">
                  <c:v>20049.245709787854</c:v>
                </c:pt>
                <c:pt idx="248">
                  <c:v>20418.973841001261</c:v>
                </c:pt>
                <c:pt idx="249">
                  <c:v>20703.252286421714</c:v>
                </c:pt>
                <c:pt idx="250">
                  <c:v>20874.260448116853</c:v>
                </c:pt>
                <c:pt idx="251">
                  <c:v>21172.325567379365</c:v>
                </c:pt>
                <c:pt idx="252">
                  <c:v>20825.433469093725</c:v>
                </c:pt>
                <c:pt idx="253">
                  <c:v>21048.423522979578</c:v>
                </c:pt>
                <c:pt idx="254">
                  <c:v>21340.149145877127</c:v>
                </c:pt>
                <c:pt idx="255">
                  <c:v>21549.233845801762</c:v>
                </c:pt>
                <c:pt idx="256">
                  <c:v>21878.215136104642</c:v>
                </c:pt>
                <c:pt idx="257">
                  <c:v>21285.773871283414</c:v>
                </c:pt>
                <c:pt idx="258">
                  <c:v>20929.763183842555</c:v>
                </c:pt>
                <c:pt idx="259">
                  <c:v>20554.941697515329</c:v>
                </c:pt>
                <c:pt idx="260">
                  <c:v>20879.116442992356</c:v>
                </c:pt>
                <c:pt idx="261">
                  <c:v>21278.989324471611</c:v>
                </c:pt>
                <c:pt idx="262">
                  <c:v>20488.876431184668</c:v>
                </c:pt>
                <c:pt idx="263">
                  <c:v>20718.384001614217</c:v>
                </c:pt>
                <c:pt idx="264">
                  <c:v>21031.086335572742</c:v>
                </c:pt>
                <c:pt idx="265">
                  <c:v>21233.594178894105</c:v>
                </c:pt>
                <c:pt idx="266">
                  <c:v>20924.867628927335</c:v>
                </c:pt>
                <c:pt idx="267">
                  <c:v>21214.743819968018</c:v>
                </c:pt>
                <c:pt idx="268">
                  <c:v>21735.077022391513</c:v>
                </c:pt>
                <c:pt idx="269">
                  <c:v>21901.061059042346</c:v>
                </c:pt>
                <c:pt idx="270">
                  <c:v>21882.250260155979</c:v>
                </c:pt>
                <c:pt idx="271">
                  <c:v>21676.379813458505</c:v>
                </c:pt>
                <c:pt idx="272">
                  <c:v>21452.104058281784</c:v>
                </c:pt>
                <c:pt idx="273">
                  <c:v>21810.597138215009</c:v>
                </c:pt>
                <c:pt idx="274">
                  <c:v>21538.107584630805</c:v>
                </c:pt>
                <c:pt idx="275">
                  <c:v>21117.841502676427</c:v>
                </c:pt>
                <c:pt idx="276">
                  <c:v>21720.192557447255</c:v>
                </c:pt>
                <c:pt idx="277">
                  <c:v>21234.61284991687</c:v>
                </c:pt>
                <c:pt idx="278">
                  <c:v>20675.134988191461</c:v>
                </c:pt>
                <c:pt idx="279">
                  <c:v>20681.523934606073</c:v>
                </c:pt>
                <c:pt idx="280">
                  <c:v>20589.289702001319</c:v>
                </c:pt>
                <c:pt idx="281">
                  <c:v>20296.38716792213</c:v>
                </c:pt>
                <c:pt idx="282">
                  <c:v>20254.324955690947</c:v>
                </c:pt>
                <c:pt idx="283">
                  <c:v>20491.30937362738</c:v>
                </c:pt>
                <c:pt idx="284">
                  <c:v>20737.788201096366</c:v>
                </c:pt>
                <c:pt idx="285">
                  <c:v>20582.693065378178</c:v>
                </c:pt>
                <c:pt idx="286">
                  <c:v>20489.598401909538</c:v>
                </c:pt>
                <c:pt idx="287">
                  <c:v>20290.680632192671</c:v>
                </c:pt>
                <c:pt idx="288">
                  <c:v>20449.257051406126</c:v>
                </c:pt>
                <c:pt idx="289">
                  <c:v>20456.971259151323</c:v>
                </c:pt>
                <c:pt idx="290">
                  <c:v>20477.720499983916</c:v>
                </c:pt>
                <c:pt idx="291">
                  <c:v>20420.348552381496</c:v>
                </c:pt>
                <c:pt idx="292">
                  <c:v>19806.327285893571</c:v>
                </c:pt>
                <c:pt idx="293">
                  <c:v>19723.805043039822</c:v>
                </c:pt>
                <c:pt idx="294">
                  <c:v>19647.18713611412</c:v>
                </c:pt>
                <c:pt idx="295">
                  <c:v>19791.146120651421</c:v>
                </c:pt>
                <c:pt idx="296">
                  <c:v>20060.490651077966</c:v>
                </c:pt>
                <c:pt idx="297">
                  <c:v>19844.651074371315</c:v>
                </c:pt>
                <c:pt idx="298">
                  <c:v>19818.887598504341</c:v>
                </c:pt>
                <c:pt idx="299">
                  <c:v>19737.008206296021</c:v>
                </c:pt>
                <c:pt idx="300">
                  <c:v>19622.343431170615</c:v>
                </c:pt>
                <c:pt idx="301">
                  <c:v>19936.568826658324</c:v>
                </c:pt>
                <c:pt idx="302">
                  <c:v>19818.076617690105</c:v>
                </c:pt>
                <c:pt idx="303">
                  <c:v>19885.9814258677</c:v>
                </c:pt>
                <c:pt idx="304">
                  <c:v>19775.836385280185</c:v>
                </c:pt>
                <c:pt idx="305">
                  <c:v>19772.048511477093</c:v>
                </c:pt>
                <c:pt idx="306">
                  <c:v>19440.594718691777</c:v>
                </c:pt>
                <c:pt idx="307">
                  <c:v>19357.14281490463</c:v>
                </c:pt>
                <c:pt idx="308">
                  <c:v>19428.162976210097</c:v>
                </c:pt>
                <c:pt idx="309">
                  <c:v>19327.294764936676</c:v>
                </c:pt>
                <c:pt idx="310">
                  <c:v>19204.876222026349</c:v>
                </c:pt>
                <c:pt idx="311">
                  <c:v>19917.184407196029</c:v>
                </c:pt>
                <c:pt idx="312">
                  <c:v>19740.746630049467</c:v>
                </c:pt>
                <c:pt idx="313">
                  <c:v>19842.059891769724</c:v>
                </c:pt>
                <c:pt idx="314">
                  <c:v>19374.381102212166</c:v>
                </c:pt>
                <c:pt idx="315">
                  <c:v>19544.360702874616</c:v>
                </c:pt>
                <c:pt idx="316">
                  <c:v>19357.192264954279</c:v>
                </c:pt>
                <c:pt idx="317">
                  <c:v>19086.819173495041</c:v>
                </c:pt>
                <c:pt idx="318">
                  <c:v>19049.840426367744</c:v>
                </c:pt>
                <c:pt idx="319">
                  <c:v>18707.814212967536</c:v>
                </c:pt>
                <c:pt idx="320">
                  <c:v>18834.376670038422</c:v>
                </c:pt>
                <c:pt idx="321">
                  <c:v>18685.838610903655</c:v>
                </c:pt>
                <c:pt idx="322">
                  <c:v>19191.208228303447</c:v>
                </c:pt>
                <c:pt idx="323">
                  <c:v>18725.052500275073</c:v>
                </c:pt>
                <c:pt idx="324">
                  <c:v>18626.745801573456</c:v>
                </c:pt>
                <c:pt idx="325">
                  <c:v>18526.401760826309</c:v>
                </c:pt>
                <c:pt idx="326">
                  <c:v>18489.719713996903</c:v>
                </c:pt>
                <c:pt idx="327">
                  <c:v>18494.991089289455</c:v>
                </c:pt>
                <c:pt idx="328">
                  <c:v>18433.841157893872</c:v>
                </c:pt>
                <c:pt idx="329">
                  <c:v>17882.057723893806</c:v>
                </c:pt>
                <c:pt idx="330">
                  <c:v>17856.996438731843</c:v>
                </c:pt>
                <c:pt idx="331">
                  <c:v>17586.287086934994</c:v>
                </c:pt>
                <c:pt idx="332">
                  <c:v>17642.442563316061</c:v>
                </c:pt>
                <c:pt idx="333">
                  <c:v>17508.670289006393</c:v>
                </c:pt>
                <c:pt idx="334">
                  <c:v>17376.915576722393</c:v>
                </c:pt>
                <c:pt idx="335">
                  <c:v>16977.121815322575</c:v>
                </c:pt>
                <c:pt idx="336">
                  <c:v>16862.714180455339</c:v>
                </c:pt>
                <c:pt idx="337">
                  <c:v>17616.056016823513</c:v>
                </c:pt>
                <c:pt idx="338">
                  <c:v>17901.392693306447</c:v>
                </c:pt>
                <c:pt idx="339">
                  <c:v>17655.269906194932</c:v>
                </c:pt>
                <c:pt idx="340">
                  <c:v>17257.434366761201</c:v>
                </c:pt>
                <c:pt idx="341">
                  <c:v>17005.605043920226</c:v>
                </c:pt>
                <c:pt idx="342">
                  <c:v>16573.945670526784</c:v>
                </c:pt>
                <c:pt idx="343">
                  <c:v>16516.959433311622</c:v>
                </c:pt>
                <c:pt idx="344">
                  <c:v>16488.308074545163</c:v>
                </c:pt>
                <c:pt idx="345">
                  <c:v>16298.479223953731</c:v>
                </c:pt>
                <c:pt idx="346">
                  <c:v>16674.754541740625</c:v>
                </c:pt>
                <c:pt idx="347">
                  <c:v>16621.061677832065</c:v>
                </c:pt>
                <c:pt idx="348">
                  <c:v>16052.267426752847</c:v>
                </c:pt>
                <c:pt idx="349">
                  <c:v>16151.484006368</c:v>
                </c:pt>
                <c:pt idx="350">
                  <c:v>15719.923533073856</c:v>
                </c:pt>
                <c:pt idx="351">
                  <c:v>15074.452035009359</c:v>
                </c:pt>
                <c:pt idx="352">
                  <c:v>14930.275470253606</c:v>
                </c:pt>
                <c:pt idx="353">
                  <c:v>15548.351640812722</c:v>
                </c:pt>
                <c:pt idx="354">
                  <c:v>15255.280976564729</c:v>
                </c:pt>
                <c:pt idx="355">
                  <c:v>14667.567136489917</c:v>
                </c:pt>
                <c:pt idx="356">
                  <c:v>14696.475635514547</c:v>
                </c:pt>
                <c:pt idx="357">
                  <c:v>15220.280231423378</c:v>
                </c:pt>
                <c:pt idx="358">
                  <c:v>15307.500228993757</c:v>
                </c:pt>
                <c:pt idx="359">
                  <c:v>15272.904974259527</c:v>
                </c:pt>
                <c:pt idx="360">
                  <c:v>15855.456229151016</c:v>
                </c:pt>
                <c:pt idx="361">
                  <c:v>16457.569923683528</c:v>
                </c:pt>
                <c:pt idx="362">
                  <c:v>16370.735636500411</c:v>
                </c:pt>
                <c:pt idx="363">
                  <c:v>15960.71560483324</c:v>
                </c:pt>
                <c:pt idx="364">
                  <c:v>16931.746449764923</c:v>
                </c:pt>
                <c:pt idx="365">
                  <c:v>17801.286012797616</c:v>
                </c:pt>
                <c:pt idx="366">
                  <c:v>17471.493741680497</c:v>
                </c:pt>
                <c:pt idx="367">
                  <c:v>17969.366731553549</c:v>
                </c:pt>
                <c:pt idx="368">
                  <c:v>17872.830344629358</c:v>
                </c:pt>
                <c:pt idx="369">
                  <c:v>18114.898227669681</c:v>
                </c:pt>
                <c:pt idx="370">
                  <c:v>17459.971880112353</c:v>
                </c:pt>
                <c:pt idx="371">
                  <c:v>17431.330411355822</c:v>
                </c:pt>
                <c:pt idx="372">
                  <c:v>17268.847438220124</c:v>
                </c:pt>
                <c:pt idx="373">
                  <c:v>17490.017730278902</c:v>
                </c:pt>
                <c:pt idx="374">
                  <c:v>17478.812349028507</c:v>
                </c:pt>
                <c:pt idx="375">
                  <c:v>16813.244350786779</c:v>
                </c:pt>
                <c:pt idx="376">
                  <c:v>17365.472835233682</c:v>
                </c:pt>
                <c:pt idx="377">
                  <c:v>17942.02085409782</c:v>
                </c:pt>
                <c:pt idx="378">
                  <c:v>18849.271024992613</c:v>
                </c:pt>
                <c:pt idx="379">
                  <c:v>18578.660573295056</c:v>
                </c:pt>
                <c:pt idx="380">
                  <c:v>19010.260606628923</c:v>
                </c:pt>
                <c:pt idx="381">
                  <c:v>19000.390376719042</c:v>
                </c:pt>
                <c:pt idx="382">
                  <c:v>19167.630444630948</c:v>
                </c:pt>
                <c:pt idx="383">
                  <c:v>18756.453281801998</c:v>
                </c:pt>
                <c:pt idx="384">
                  <c:v>19269.922817334253</c:v>
                </c:pt>
                <c:pt idx="385">
                  <c:v>19378.999736849357</c:v>
                </c:pt>
                <c:pt idx="386">
                  <c:v>19244.001101308404</c:v>
                </c:pt>
                <c:pt idx="387">
                  <c:v>19557.821006388993</c:v>
                </c:pt>
                <c:pt idx="388">
                  <c:v>19396.950104871834</c:v>
                </c:pt>
                <c:pt idx="389">
                  <c:v>19130.938507791612</c:v>
                </c:pt>
                <c:pt idx="390">
                  <c:v>19258.035025398702</c:v>
                </c:pt>
                <c:pt idx="391">
                  <c:v>18946.232682343783</c:v>
                </c:pt>
                <c:pt idx="392">
                  <c:v>18979.829046075112</c:v>
                </c:pt>
                <c:pt idx="393">
                  <c:v>19322.557450180331</c:v>
                </c:pt>
                <c:pt idx="394">
                  <c:v>19169.044716050899</c:v>
                </c:pt>
                <c:pt idx="395">
                  <c:v>19570.29230891039</c:v>
                </c:pt>
                <c:pt idx="396">
                  <c:v>19432.287110350797</c:v>
                </c:pt>
                <c:pt idx="397">
                  <c:v>19810.530540113712</c:v>
                </c:pt>
                <c:pt idx="398">
                  <c:v>19355.174702928613</c:v>
                </c:pt>
                <c:pt idx="399">
                  <c:v>20096.48039721229</c:v>
                </c:pt>
                <c:pt idx="400">
                  <c:v>21061.63657624571</c:v>
                </c:pt>
                <c:pt idx="401">
                  <c:v>20987.481281792519</c:v>
                </c:pt>
                <c:pt idx="402">
                  <c:v>21061.705806315218</c:v>
                </c:pt>
                <c:pt idx="403">
                  <c:v>21135.366600271922</c:v>
                </c:pt>
                <c:pt idx="404">
                  <c:v>21227.739293015697</c:v>
                </c:pt>
                <c:pt idx="405">
                  <c:v>21362.243428060166</c:v>
                </c:pt>
                <c:pt idx="406">
                  <c:v>21367.435683273277</c:v>
                </c:pt>
                <c:pt idx="407">
                  <c:v>21578.666515352674</c:v>
                </c:pt>
                <c:pt idx="408">
                  <c:v>21439.612975740522</c:v>
                </c:pt>
                <c:pt idx="409">
                  <c:v>21278.158563637513</c:v>
                </c:pt>
                <c:pt idx="410">
                  <c:v>21216.306441536915</c:v>
                </c:pt>
                <c:pt idx="411">
                  <c:v>21572.544599206161</c:v>
                </c:pt>
                <c:pt idx="412">
                  <c:v>22140.142159083884</c:v>
                </c:pt>
                <c:pt idx="413">
                  <c:v>22366.178336028093</c:v>
                </c:pt>
                <c:pt idx="414">
                  <c:v>22331.523741234287</c:v>
                </c:pt>
                <c:pt idx="415">
                  <c:v>21946.199064361677</c:v>
                </c:pt>
                <c:pt idx="416">
                  <c:v>21679.692966784965</c:v>
                </c:pt>
                <c:pt idx="417">
                  <c:v>22031.213589717725</c:v>
                </c:pt>
                <c:pt idx="418">
                  <c:v>21571.17977783586</c:v>
                </c:pt>
                <c:pt idx="419">
                  <c:v>21114.350329171226</c:v>
                </c:pt>
                <c:pt idx="420">
                  <c:v>21054.238848818266</c:v>
                </c:pt>
                <c:pt idx="421">
                  <c:v>21049.798234359812</c:v>
                </c:pt>
                <c:pt idx="422">
                  <c:v>20921.57425562073</c:v>
                </c:pt>
                <c:pt idx="423">
                  <c:v>21322.307567963871</c:v>
                </c:pt>
                <c:pt idx="424">
                  <c:v>20680.089883166263</c:v>
                </c:pt>
                <c:pt idx="425">
                  <c:v>21002.345966716915</c:v>
                </c:pt>
                <c:pt idx="426">
                  <c:v>20884.57572847357</c:v>
                </c:pt>
                <c:pt idx="427">
                  <c:v>20716.67302989637</c:v>
                </c:pt>
                <c:pt idx="428">
                  <c:v>20728.105881375152</c:v>
                </c:pt>
                <c:pt idx="429">
                  <c:v>20453.994366162471</c:v>
                </c:pt>
                <c:pt idx="430">
                  <c:v>20630.066212941638</c:v>
                </c:pt>
                <c:pt idx="431">
                  <c:v>20286.872978369724</c:v>
                </c:pt>
                <c:pt idx="432">
                  <c:v>20115.439546247606</c:v>
                </c:pt>
                <c:pt idx="433">
                  <c:v>20001.229711578962</c:v>
                </c:pt>
                <c:pt idx="434">
                  <c:v>19603.0183517679</c:v>
                </c:pt>
                <c:pt idx="435">
                  <c:v>19799.96800950875</c:v>
                </c:pt>
                <c:pt idx="436">
                  <c:v>19631.640040504572</c:v>
                </c:pt>
                <c:pt idx="437">
                  <c:v>20165.750026760194</c:v>
                </c:pt>
                <c:pt idx="438">
                  <c:v>20475.426017680216</c:v>
                </c:pt>
                <c:pt idx="439">
                  <c:v>20213.073724274</c:v>
                </c:pt>
                <c:pt idx="440">
                  <c:v>20380.175332046892</c:v>
                </c:pt>
                <c:pt idx="441">
                  <c:v>20034.08432456556</c:v>
                </c:pt>
                <c:pt idx="442">
                  <c:v>19861.533321321382</c:v>
                </c:pt>
                <c:pt idx="443">
                  <c:v>19365.410863205892</c:v>
                </c:pt>
                <c:pt idx="444">
                  <c:v>19198.368595492582</c:v>
                </c:pt>
                <c:pt idx="445">
                  <c:v>19309.759777331245</c:v>
                </c:pt>
                <c:pt idx="446">
                  <c:v>19308.750996318413</c:v>
                </c:pt>
                <c:pt idx="447">
                  <c:v>18986.811393085511</c:v>
                </c:pt>
                <c:pt idx="448">
                  <c:v>19226.021063256136</c:v>
                </c:pt>
                <c:pt idx="449">
                  <c:v>19140.037316926973</c:v>
                </c:pt>
                <c:pt idx="450">
                  <c:v>18908.581414541262</c:v>
                </c:pt>
                <c:pt idx="451">
                  <c:v>19214.667331856792</c:v>
                </c:pt>
                <c:pt idx="452">
                  <c:v>19403.942341892161</c:v>
                </c:pt>
                <c:pt idx="453">
                  <c:v>19700.553629695001</c:v>
                </c:pt>
                <c:pt idx="454">
                  <c:v>19633.440022311785</c:v>
                </c:pt>
                <c:pt idx="455">
                  <c:v>19471.758139980393</c:v>
                </c:pt>
                <c:pt idx="456">
                  <c:v>20124.825165670925</c:v>
                </c:pt>
                <c:pt idx="457">
                  <c:v>19994.425384747305</c:v>
                </c:pt>
                <c:pt idx="458">
                  <c:v>20357.477759258138</c:v>
                </c:pt>
                <c:pt idx="459">
                  <c:v>20155.345736314106</c:v>
                </c:pt>
                <c:pt idx="460">
                  <c:v>20140.372261280478</c:v>
                </c:pt>
                <c:pt idx="461">
                  <c:v>19924.631584673127</c:v>
                </c:pt>
                <c:pt idx="462">
                  <c:v>20340.377932089614</c:v>
                </c:pt>
                <c:pt idx="463">
                  <c:v>20256.253507627243</c:v>
                </c:pt>
                <c:pt idx="464">
                  <c:v>19758.222277595316</c:v>
                </c:pt>
                <c:pt idx="465">
                  <c:v>20198.090359230442</c:v>
                </c:pt>
                <c:pt idx="466">
                  <c:v>20150.410621359162</c:v>
                </c:pt>
                <c:pt idx="467">
                  <c:v>20416.352988369879</c:v>
                </c:pt>
                <c:pt idx="468">
                  <c:v>20406.05748803302</c:v>
                </c:pt>
                <c:pt idx="469">
                  <c:v>20130.947081817438</c:v>
                </c:pt>
                <c:pt idx="470">
                  <c:v>20106.53853731084</c:v>
                </c:pt>
                <c:pt idx="471">
                  <c:v>19829.341339000079</c:v>
                </c:pt>
                <c:pt idx="472">
                  <c:v>19684.610933688258</c:v>
                </c:pt>
                <c:pt idx="473">
                  <c:v>19306.258713816118</c:v>
                </c:pt>
                <c:pt idx="474">
                  <c:v>19519.269747682862</c:v>
                </c:pt>
                <c:pt idx="475">
                  <c:v>19716.743575949986</c:v>
                </c:pt>
                <c:pt idx="476">
                  <c:v>19901.568081516973</c:v>
                </c:pt>
                <c:pt idx="477">
                  <c:v>19469.621897835568</c:v>
                </c:pt>
                <c:pt idx="478">
                  <c:v>19479.096527348258</c:v>
                </c:pt>
                <c:pt idx="479">
                  <c:v>19840.348920051878</c:v>
                </c:pt>
                <c:pt idx="480">
                  <c:v>19906.790006759875</c:v>
                </c:pt>
                <c:pt idx="481">
                  <c:v>20029.376679839006</c:v>
                </c:pt>
                <c:pt idx="482">
                  <c:v>19642.054220960588</c:v>
                </c:pt>
                <c:pt idx="483">
                  <c:v>19624.726923563681</c:v>
                </c:pt>
                <c:pt idx="484">
                  <c:v>19632.500471368458</c:v>
                </c:pt>
                <c:pt idx="485">
                  <c:v>19310.303727877381</c:v>
                </c:pt>
                <c:pt idx="486">
                  <c:v>19961.283961472742</c:v>
                </c:pt>
                <c:pt idx="487">
                  <c:v>19736.632385918696</c:v>
                </c:pt>
                <c:pt idx="488">
                  <c:v>19486.019534299074</c:v>
                </c:pt>
                <c:pt idx="489">
                  <c:v>19320.619008234102</c:v>
                </c:pt>
                <c:pt idx="490">
                  <c:v>19264.809682200575</c:v>
                </c:pt>
                <c:pt idx="491">
                  <c:v>19496.631514953686</c:v>
                </c:pt>
                <c:pt idx="492">
                  <c:v>19067.335853933451</c:v>
                </c:pt>
                <c:pt idx="493">
                  <c:v>18722.016267226642</c:v>
                </c:pt>
                <c:pt idx="494">
                  <c:v>18620.000814801373</c:v>
                </c:pt>
                <c:pt idx="495">
                  <c:v>18369.89235368817</c:v>
                </c:pt>
                <c:pt idx="496">
                  <c:v>18212.453285616637</c:v>
                </c:pt>
                <c:pt idx="497">
                  <c:v>17990.195092465587</c:v>
                </c:pt>
                <c:pt idx="498">
                  <c:v>18362.593526360026</c:v>
                </c:pt>
                <c:pt idx="499">
                  <c:v>18805.814321361329</c:v>
                </c:pt>
                <c:pt idx="500">
                  <c:v>18906.840772793628</c:v>
                </c:pt>
                <c:pt idx="501">
                  <c:v>19114.570541357894</c:v>
                </c:pt>
                <c:pt idx="502">
                  <c:v>19016.352852745644</c:v>
                </c:pt>
                <c:pt idx="503">
                  <c:v>19120.78146759377</c:v>
                </c:pt>
                <c:pt idx="504">
                  <c:v>19227.158414398058</c:v>
                </c:pt>
                <c:pt idx="505">
                  <c:v>19142.757069657655</c:v>
                </c:pt>
                <c:pt idx="506">
                  <c:v>19332.576030239157</c:v>
                </c:pt>
                <c:pt idx="507">
                  <c:v>19410.924688902556</c:v>
                </c:pt>
                <c:pt idx="508">
                  <c:v>19696.38993551458</c:v>
                </c:pt>
                <c:pt idx="509">
                  <c:v>19763.602442997097</c:v>
                </c:pt>
                <c:pt idx="510">
                  <c:v>19645.377264296982</c:v>
                </c:pt>
                <c:pt idx="511">
                  <c:v>19092.901529601833</c:v>
                </c:pt>
                <c:pt idx="512">
                  <c:v>18924.553780577793</c:v>
                </c:pt>
                <c:pt idx="513">
                  <c:v>18638.613813489144</c:v>
                </c:pt>
                <c:pt idx="514">
                  <c:v>18644.310459208675</c:v>
                </c:pt>
                <c:pt idx="515">
                  <c:v>18889.31567519813</c:v>
                </c:pt>
                <c:pt idx="516">
                  <c:v>18969.315965519796</c:v>
                </c:pt>
                <c:pt idx="517">
                  <c:v>18673.753018769512</c:v>
                </c:pt>
                <c:pt idx="518">
                  <c:v>18793.540819038524</c:v>
                </c:pt>
                <c:pt idx="519">
                  <c:v>19076.899493535511</c:v>
                </c:pt>
                <c:pt idx="520">
                  <c:v>19142.173559071798</c:v>
                </c:pt>
                <c:pt idx="521">
                  <c:v>18633.184198037718</c:v>
                </c:pt>
                <c:pt idx="522">
                  <c:v>18232.688245932884</c:v>
                </c:pt>
                <c:pt idx="523">
                  <c:v>18541.2961157805</c:v>
                </c:pt>
                <c:pt idx="524">
                  <c:v>18466.052920235034</c:v>
                </c:pt>
                <c:pt idx="525">
                  <c:v>18590.261554942641</c:v>
                </c:pt>
                <c:pt idx="526">
                  <c:v>18970.33463654256</c:v>
                </c:pt>
                <c:pt idx="527">
                  <c:v>19319.956377568808</c:v>
                </c:pt>
                <c:pt idx="528">
                  <c:v>19111.791448567634</c:v>
                </c:pt>
                <c:pt idx="529">
                  <c:v>18619.516204314816</c:v>
                </c:pt>
                <c:pt idx="530">
                  <c:v>18794.262789763394</c:v>
                </c:pt>
                <c:pt idx="531">
                  <c:v>18710.613085777652</c:v>
                </c:pt>
                <c:pt idx="532">
                  <c:v>18660.08502504661</c:v>
                </c:pt>
                <c:pt idx="533">
                  <c:v>18961.403957576003</c:v>
                </c:pt>
                <c:pt idx="534">
                  <c:v>19128.040734882197</c:v>
                </c:pt>
                <c:pt idx="535">
                  <c:v>19287.586375068768</c:v>
                </c:pt>
                <c:pt idx="536">
                  <c:v>19204.896002046211</c:v>
                </c:pt>
                <c:pt idx="537">
                  <c:v>20014.937265341581</c:v>
                </c:pt>
                <c:pt idx="538">
                  <c:v>19988.896869196578</c:v>
                </c:pt>
                <c:pt idx="539">
                  <c:v>19683.859292933601</c:v>
                </c:pt>
                <c:pt idx="540">
                  <c:v>19190.71372780696</c:v>
                </c:pt>
                <c:pt idx="541">
                  <c:v>19454.767102921098</c:v>
                </c:pt>
                <c:pt idx="542">
                  <c:v>19260.458077831488</c:v>
                </c:pt>
                <c:pt idx="543">
                  <c:v>19096.175122888573</c:v>
                </c:pt>
                <c:pt idx="544">
                  <c:v>18849.943545667833</c:v>
                </c:pt>
                <c:pt idx="545">
                  <c:v>18914.643990628192</c:v>
                </c:pt>
                <c:pt idx="546">
                  <c:v>19107.410174168759</c:v>
                </c:pt>
                <c:pt idx="547">
                  <c:v>18491.677935962995</c:v>
                </c:pt>
                <c:pt idx="548">
                  <c:v>18394.627268522454</c:v>
                </c:pt>
                <c:pt idx="549">
                  <c:v>18154.745077676605</c:v>
                </c:pt>
                <c:pt idx="550">
                  <c:v>17824.873686480048</c:v>
                </c:pt>
                <c:pt idx="551">
                  <c:v>18008.699301044129</c:v>
                </c:pt>
                <c:pt idx="552">
                  <c:v>17602.704503418365</c:v>
                </c:pt>
                <c:pt idx="553">
                  <c:v>17447.817057908702</c:v>
                </c:pt>
                <c:pt idx="554">
                  <c:v>17567.387277959257</c:v>
                </c:pt>
                <c:pt idx="555">
                  <c:v>17794.827836313496</c:v>
                </c:pt>
                <c:pt idx="556">
                  <c:v>17839.204310868237</c:v>
                </c:pt>
                <c:pt idx="557">
                  <c:v>18315.388508965374</c:v>
                </c:pt>
                <c:pt idx="558">
                  <c:v>18060.829543383788</c:v>
                </c:pt>
                <c:pt idx="559">
                  <c:v>18454.718968855552</c:v>
                </c:pt>
                <c:pt idx="560">
                  <c:v>18376.103279924049</c:v>
                </c:pt>
                <c:pt idx="561">
                  <c:v>18388.030631899313</c:v>
                </c:pt>
                <c:pt idx="562">
                  <c:v>18511.546965911839</c:v>
                </c:pt>
                <c:pt idx="563">
                  <c:v>18202.652285776265</c:v>
                </c:pt>
                <c:pt idx="564">
                  <c:v>18234.686027938693</c:v>
                </c:pt>
                <c:pt idx="565">
                  <c:v>17744.309665592384</c:v>
                </c:pt>
                <c:pt idx="566">
                  <c:v>17817.406728983093</c:v>
                </c:pt>
                <c:pt idx="567">
                  <c:v>17931.675903711312</c:v>
                </c:pt>
                <c:pt idx="568">
                  <c:v>17902.856414776048</c:v>
                </c:pt>
                <c:pt idx="569">
                  <c:v>17954.333916460346</c:v>
                </c:pt>
                <c:pt idx="570">
                  <c:v>17870.298502087346</c:v>
                </c:pt>
                <c:pt idx="571">
                  <c:v>17744.725046009433</c:v>
                </c:pt>
                <c:pt idx="572">
                  <c:v>17741.936063209247</c:v>
                </c:pt>
                <c:pt idx="573">
                  <c:v>17600.063870767121</c:v>
                </c:pt>
                <c:pt idx="574">
                  <c:v>17384.916594755552</c:v>
                </c:pt>
                <c:pt idx="575">
                  <c:v>17848.392130092969</c:v>
                </c:pt>
                <c:pt idx="576">
                  <c:v>17467.58718775825</c:v>
                </c:pt>
                <c:pt idx="577">
                  <c:v>17279.93413935136</c:v>
                </c:pt>
                <c:pt idx="578">
                  <c:v>17393.639583513585</c:v>
                </c:pt>
                <c:pt idx="579">
                  <c:v>17292.632912101148</c:v>
                </c:pt>
                <c:pt idx="580">
                  <c:v>17353.397133109469</c:v>
                </c:pt>
                <c:pt idx="581">
                  <c:v>17076.902125503722</c:v>
                </c:pt>
                <c:pt idx="582">
                  <c:v>17060.237458772113</c:v>
                </c:pt>
                <c:pt idx="583">
                  <c:v>17178.97691798857</c:v>
                </c:pt>
                <c:pt idx="584">
                  <c:v>17307.883307412805</c:v>
                </c:pt>
                <c:pt idx="585">
                  <c:v>17531.65467208311</c:v>
                </c:pt>
                <c:pt idx="586">
                  <c:v>17759.322700665729</c:v>
                </c:pt>
                <c:pt idx="587">
                  <c:v>18057.437269977887</c:v>
                </c:pt>
                <c:pt idx="588">
                  <c:v>17749.373350676411</c:v>
                </c:pt>
                <c:pt idx="589">
                  <c:v>17607.491268224359</c:v>
                </c:pt>
                <c:pt idx="590">
                  <c:v>17610.379151123841</c:v>
                </c:pt>
                <c:pt idx="591">
                  <c:v>17533.256853691728</c:v>
                </c:pt>
                <c:pt idx="592">
                  <c:v>17347.532357221135</c:v>
                </c:pt>
                <c:pt idx="593">
                  <c:v>16938.877146924267</c:v>
                </c:pt>
                <c:pt idx="594">
                  <c:v>16865.582283334967</c:v>
                </c:pt>
                <c:pt idx="595">
                  <c:v>17273.327612718294</c:v>
                </c:pt>
                <c:pt idx="596">
                  <c:v>16897.200645080342</c:v>
                </c:pt>
                <c:pt idx="597">
                  <c:v>16971.484509662623</c:v>
                </c:pt>
                <c:pt idx="598">
                  <c:v>17036.184954622982</c:v>
                </c:pt>
                <c:pt idx="599">
                  <c:v>17147.002515885721</c:v>
                </c:pt>
                <c:pt idx="600">
                  <c:v>16950.883618978973</c:v>
                </c:pt>
                <c:pt idx="601">
                  <c:v>17092.300870964329</c:v>
                </c:pt>
                <c:pt idx="602">
                  <c:v>17214.462273616478</c:v>
                </c:pt>
                <c:pt idx="603">
                  <c:v>17716.508847679885</c:v>
                </c:pt>
                <c:pt idx="604">
                  <c:v>17654.251235172167</c:v>
                </c:pt>
                <c:pt idx="605">
                  <c:v>17456.371916497923</c:v>
                </c:pt>
                <c:pt idx="606">
                  <c:v>17360.191569931201</c:v>
                </c:pt>
                <c:pt idx="607">
                  <c:v>17160.02765896319</c:v>
                </c:pt>
                <c:pt idx="608">
                  <c:v>17073.124141710563</c:v>
                </c:pt>
                <c:pt idx="609">
                  <c:v>17302.671272179832</c:v>
                </c:pt>
                <c:pt idx="610">
                  <c:v>17640.464561330111</c:v>
                </c:pt>
                <c:pt idx="611">
                  <c:v>17974.786456995047</c:v>
                </c:pt>
                <c:pt idx="612">
                  <c:v>17390.909940772974</c:v>
                </c:pt>
                <c:pt idx="613">
                  <c:v>17431.973262001258</c:v>
                </c:pt>
                <c:pt idx="614">
                  <c:v>17735.299866546389</c:v>
                </c:pt>
                <c:pt idx="615">
                  <c:v>17541.317211784466</c:v>
                </c:pt>
                <c:pt idx="616">
                  <c:v>17485.587005830377</c:v>
                </c:pt>
                <c:pt idx="617">
                  <c:v>17576.278396886097</c:v>
                </c:pt>
                <c:pt idx="618">
                  <c:v>17483.084833318153</c:v>
                </c:pt>
                <c:pt idx="619">
                  <c:v>17348.541138233966</c:v>
                </c:pt>
                <c:pt idx="620">
                  <c:v>17168.147357115507</c:v>
                </c:pt>
                <c:pt idx="621">
                  <c:v>16798.359885842518</c:v>
                </c:pt>
                <c:pt idx="622">
                  <c:v>16831.976029593705</c:v>
                </c:pt>
                <c:pt idx="623">
                  <c:v>16732.986920206939</c:v>
                </c:pt>
                <c:pt idx="624">
                  <c:v>16423.884549862836</c:v>
                </c:pt>
                <c:pt idx="625">
                  <c:v>16132.544637352546</c:v>
                </c:pt>
                <c:pt idx="626">
                  <c:v>16196.315421379513</c:v>
                </c:pt>
                <c:pt idx="627">
                  <c:v>16193.34841840059</c:v>
                </c:pt>
                <c:pt idx="628">
                  <c:v>15971.436375597079</c:v>
                </c:pt>
                <c:pt idx="629">
                  <c:v>16057.479461985818</c:v>
                </c:pt>
                <c:pt idx="630">
                  <c:v>16132.297387104303</c:v>
                </c:pt>
                <c:pt idx="631">
                  <c:v>16239.139164375289</c:v>
                </c:pt>
                <c:pt idx="632">
                  <c:v>16427.998793993607</c:v>
                </c:pt>
                <c:pt idx="633">
                  <c:v>16486.468532698233</c:v>
                </c:pt>
                <c:pt idx="634">
                  <c:v>16369.390595149966</c:v>
                </c:pt>
                <c:pt idx="635">
                  <c:v>16464.839080981888</c:v>
                </c:pt>
                <c:pt idx="636">
                  <c:v>16274.149799526567</c:v>
                </c:pt>
                <c:pt idx="637">
                  <c:v>16558.902965423651</c:v>
                </c:pt>
                <c:pt idx="638">
                  <c:v>16379.616865417316</c:v>
                </c:pt>
                <c:pt idx="639">
                  <c:v>16494.786031049141</c:v>
                </c:pt>
                <c:pt idx="640">
                  <c:v>16878.805226611028</c:v>
                </c:pt>
                <c:pt idx="641">
                  <c:v>16946.650694729044</c:v>
                </c:pt>
                <c:pt idx="642">
                  <c:v>16442.062388113696</c:v>
                </c:pt>
                <c:pt idx="643">
                  <c:v>16490.00915625308</c:v>
                </c:pt>
                <c:pt idx="644">
                  <c:v>16390.832136677644</c:v>
                </c:pt>
                <c:pt idx="645">
                  <c:v>16399.476005356235</c:v>
                </c:pt>
                <c:pt idx="646">
                  <c:v>16077.299041885019</c:v>
                </c:pt>
                <c:pt idx="647">
                  <c:v>15966.402360542841</c:v>
                </c:pt>
                <c:pt idx="648">
                  <c:v>15976.490170671175</c:v>
                </c:pt>
                <c:pt idx="649">
                  <c:v>16038.599433029944</c:v>
                </c:pt>
                <c:pt idx="650">
                  <c:v>16079.455064049702</c:v>
                </c:pt>
                <c:pt idx="651">
                  <c:v>15853.933167621835</c:v>
                </c:pt>
                <c:pt idx="652">
                  <c:v>15590.987473619831</c:v>
                </c:pt>
                <c:pt idx="653">
                  <c:v>15132.892103684195</c:v>
                </c:pt>
                <c:pt idx="654">
                  <c:v>15235.253706457006</c:v>
                </c:pt>
                <c:pt idx="655">
                  <c:v>15180.22569120793</c:v>
                </c:pt>
                <c:pt idx="656">
                  <c:v>14872.923302671043</c:v>
                </c:pt>
                <c:pt idx="657">
                  <c:v>15430.838542827549</c:v>
                </c:pt>
                <c:pt idx="658">
                  <c:v>15814.066537595052</c:v>
                </c:pt>
                <c:pt idx="659">
                  <c:v>15980.990125189208</c:v>
                </c:pt>
                <c:pt idx="660">
                  <c:v>15869.757183509419</c:v>
                </c:pt>
                <c:pt idx="661">
                  <c:v>15721.812524970435</c:v>
                </c:pt>
                <c:pt idx="662">
                  <c:v>15479.89299207906</c:v>
                </c:pt>
                <c:pt idx="663">
                  <c:v>15352.123953796747</c:v>
                </c:pt>
                <c:pt idx="664">
                  <c:v>15582.818325417868</c:v>
                </c:pt>
                <c:pt idx="665">
                  <c:v>15168.169769103577</c:v>
                </c:pt>
                <c:pt idx="666">
                  <c:v>15370.291902037678</c:v>
                </c:pt>
                <c:pt idx="667">
                  <c:v>16103.299877990305</c:v>
                </c:pt>
                <c:pt idx="668">
                  <c:v>15812.761056284327</c:v>
                </c:pt>
                <c:pt idx="669">
                  <c:v>15536.513298926822</c:v>
                </c:pt>
                <c:pt idx="670">
                  <c:v>15408.051959949426</c:v>
                </c:pt>
                <c:pt idx="671">
                  <c:v>15650.159403029467</c:v>
                </c:pt>
                <c:pt idx="672">
                  <c:v>15831.472955071396</c:v>
                </c:pt>
                <c:pt idx="673">
                  <c:v>16154.807049704392</c:v>
                </c:pt>
                <c:pt idx="674">
                  <c:v>16043.663118113971</c:v>
                </c:pt>
                <c:pt idx="675">
                  <c:v>16004.933839229108</c:v>
                </c:pt>
                <c:pt idx="676">
                  <c:v>16308.468133982766</c:v>
                </c:pt>
                <c:pt idx="677">
                  <c:v>16471.495057664604</c:v>
                </c:pt>
                <c:pt idx="678">
                  <c:v>16501.442007731857</c:v>
                </c:pt>
                <c:pt idx="679">
                  <c:v>16462.544598678189</c:v>
                </c:pt>
                <c:pt idx="680">
                  <c:v>16648.457005337448</c:v>
                </c:pt>
                <c:pt idx="681">
                  <c:v>16248.861044136222</c:v>
                </c:pt>
                <c:pt idx="682">
                  <c:v>16210.606485727987</c:v>
                </c:pt>
                <c:pt idx="683">
                  <c:v>16446.641462711166</c:v>
                </c:pt>
                <c:pt idx="684">
                  <c:v>16164.182779117788</c:v>
                </c:pt>
                <c:pt idx="685">
                  <c:v>15989.624103857872</c:v>
                </c:pt>
                <c:pt idx="686">
                  <c:v>16237.190832419128</c:v>
                </c:pt>
                <c:pt idx="687">
                  <c:v>16096.376871039487</c:v>
                </c:pt>
                <c:pt idx="688">
                  <c:v>16235.608430830369</c:v>
                </c:pt>
                <c:pt idx="689">
                  <c:v>16518.245134602486</c:v>
                </c:pt>
                <c:pt idx="690">
                  <c:v>16871.476729253089</c:v>
                </c:pt>
                <c:pt idx="691">
                  <c:v>16932.231060251484</c:v>
                </c:pt>
                <c:pt idx="692">
                  <c:v>16574.034680616151</c:v>
                </c:pt>
                <c:pt idx="693">
                  <c:v>16506.683712994618</c:v>
                </c:pt>
                <c:pt idx="694">
                  <c:v>16445.177741241565</c:v>
                </c:pt>
                <c:pt idx="695">
                  <c:v>16376.877332666778</c:v>
                </c:pt>
                <c:pt idx="696">
                  <c:v>16578.455515054746</c:v>
                </c:pt>
                <c:pt idx="697">
                  <c:v>16561.088657618122</c:v>
                </c:pt>
                <c:pt idx="698">
                  <c:v>16350.114965796904</c:v>
                </c:pt>
                <c:pt idx="699">
                  <c:v>16366.482932230623</c:v>
                </c:pt>
                <c:pt idx="700">
                  <c:v>16348.621574297511</c:v>
                </c:pt>
                <c:pt idx="701">
                  <c:v>16198.253863325741</c:v>
                </c:pt>
                <c:pt idx="702">
                  <c:v>16626.827553621108</c:v>
                </c:pt>
                <c:pt idx="703">
                  <c:v>16740.671457922344</c:v>
                </c:pt>
                <c:pt idx="704">
                  <c:v>16603.279439978392</c:v>
                </c:pt>
                <c:pt idx="705">
                  <c:v>16467.687403841657</c:v>
                </c:pt>
                <c:pt idx="706">
                  <c:v>16634.185721008831</c:v>
                </c:pt>
                <c:pt idx="707">
                  <c:v>16739.850587098175</c:v>
                </c:pt>
                <c:pt idx="708">
                  <c:v>16670.7886477588</c:v>
                </c:pt>
                <c:pt idx="709">
                  <c:v>16791.951159408047</c:v>
                </c:pt>
                <c:pt idx="710">
                  <c:v>16306.015411520191</c:v>
                </c:pt>
                <c:pt idx="711">
                  <c:v>16187.661662690991</c:v>
                </c:pt>
                <c:pt idx="712">
                  <c:v>16047.075171539733</c:v>
                </c:pt>
                <c:pt idx="713">
                  <c:v>16074.470499045112</c:v>
                </c:pt>
                <c:pt idx="714">
                  <c:v>16067.646392193592</c:v>
                </c:pt>
                <c:pt idx="715">
                  <c:v>16230.327165527891</c:v>
                </c:pt>
                <c:pt idx="716">
                  <c:v>16495.933272200993</c:v>
                </c:pt>
                <c:pt idx="717">
                  <c:v>16806.262003776381</c:v>
                </c:pt>
                <c:pt idx="718">
                  <c:v>16955.551703665809</c:v>
                </c:pt>
                <c:pt idx="719">
                  <c:v>17145.519014396261</c:v>
                </c:pt>
                <c:pt idx="720">
                  <c:v>17542.830383303713</c:v>
                </c:pt>
                <c:pt idx="721">
                  <c:v>17647.179878072402</c:v>
                </c:pt>
                <c:pt idx="722">
                  <c:v>17565.330155893873</c:v>
                </c:pt>
                <c:pt idx="723">
                  <c:v>18339.342113015202</c:v>
                </c:pt>
                <c:pt idx="724">
                  <c:v>18285.194308649876</c:v>
                </c:pt>
                <c:pt idx="725">
                  <c:v>18373.215397024564</c:v>
                </c:pt>
                <c:pt idx="726">
                  <c:v>18306.942440485374</c:v>
                </c:pt>
                <c:pt idx="727">
                  <c:v>18104.899427630713</c:v>
                </c:pt>
                <c:pt idx="728">
                  <c:v>18464.084808259016</c:v>
                </c:pt>
                <c:pt idx="729">
                  <c:v>18696.648391756862</c:v>
                </c:pt>
                <c:pt idx="730">
                  <c:v>18992.597048894404</c:v>
                </c:pt>
                <c:pt idx="731">
                  <c:v>19050.918437450084</c:v>
                </c:pt>
                <c:pt idx="732">
                  <c:v>19310.36306793696</c:v>
                </c:pt>
                <c:pt idx="733">
                  <c:v>19405.613753570287</c:v>
                </c:pt>
                <c:pt idx="734">
                  <c:v>19259.478966848445</c:v>
                </c:pt>
                <c:pt idx="735">
                  <c:v>19013.801230183766</c:v>
                </c:pt>
                <c:pt idx="736">
                  <c:v>18815.160380744936</c:v>
                </c:pt>
                <c:pt idx="737">
                  <c:v>18536.133530597173</c:v>
                </c:pt>
                <c:pt idx="738">
                  <c:v>18401.372255294536</c:v>
                </c:pt>
                <c:pt idx="739">
                  <c:v>18607.074571823199</c:v>
                </c:pt>
                <c:pt idx="740">
                  <c:v>18454.175018309419</c:v>
                </c:pt>
                <c:pt idx="741">
                  <c:v>18221.136714334949</c:v>
                </c:pt>
                <c:pt idx="742">
                  <c:v>18207.132460274435</c:v>
                </c:pt>
                <c:pt idx="743">
                  <c:v>18082.458995100133</c:v>
                </c:pt>
                <c:pt idx="744">
                  <c:v>18133.778256625556</c:v>
                </c:pt>
                <c:pt idx="745">
                  <c:v>18286.410779871232</c:v>
                </c:pt>
                <c:pt idx="746">
                  <c:v>18373.245067054355</c:v>
                </c:pt>
                <c:pt idx="747">
                  <c:v>18358.311152060447</c:v>
                </c:pt>
                <c:pt idx="748">
                  <c:v>17963.34371550634</c:v>
                </c:pt>
                <c:pt idx="749">
                  <c:v>17834.061505704776</c:v>
                </c:pt>
                <c:pt idx="750">
                  <c:v>17905.002546930802</c:v>
                </c:pt>
                <c:pt idx="751">
                  <c:v>17829.779131405197</c:v>
                </c:pt>
                <c:pt idx="752">
                  <c:v>17652.550153464254</c:v>
                </c:pt>
                <c:pt idx="753">
                  <c:v>17764.327045690177</c:v>
                </c:pt>
                <c:pt idx="754">
                  <c:v>17857.619509357417</c:v>
                </c:pt>
                <c:pt idx="755">
                  <c:v>18250.658393975224</c:v>
                </c:pt>
                <c:pt idx="756">
                  <c:v>17998.967531273265</c:v>
                </c:pt>
                <c:pt idx="757">
                  <c:v>17709.407820550332</c:v>
                </c:pt>
                <c:pt idx="758">
                  <c:v>17889.069740933992</c:v>
                </c:pt>
                <c:pt idx="759">
                  <c:v>17737.366878621706</c:v>
                </c:pt>
                <c:pt idx="760">
                  <c:v>17748.611819911821</c:v>
                </c:pt>
                <c:pt idx="761">
                  <c:v>17389.792369650913</c:v>
                </c:pt>
                <c:pt idx="762">
                  <c:v>17475.073925275065</c:v>
                </c:pt>
                <c:pt idx="763">
                  <c:v>17645.528246414138</c:v>
                </c:pt>
                <c:pt idx="764">
                  <c:v>17880.861032692308</c:v>
                </c:pt>
                <c:pt idx="765">
                  <c:v>17837.394439051099</c:v>
                </c:pt>
                <c:pt idx="766">
                  <c:v>17473.639873835255</c:v>
                </c:pt>
                <c:pt idx="767">
                  <c:v>17288.726358178897</c:v>
                </c:pt>
                <c:pt idx="768">
                  <c:v>17419.768989747958</c:v>
                </c:pt>
                <c:pt idx="769">
                  <c:v>17435.227075268143</c:v>
                </c:pt>
                <c:pt idx="770">
                  <c:v>17821.966023560701</c:v>
                </c:pt>
                <c:pt idx="771">
                  <c:v>18001.281793596823</c:v>
                </c:pt>
                <c:pt idx="772">
                  <c:v>17648.782059681023</c:v>
                </c:pt>
                <c:pt idx="773">
                  <c:v>17546.628147116735</c:v>
                </c:pt>
                <c:pt idx="774">
                  <c:v>17459.061999198813</c:v>
                </c:pt>
                <c:pt idx="775">
                  <c:v>17410.17568011611</c:v>
                </c:pt>
                <c:pt idx="776">
                  <c:v>17273.030912420403</c:v>
                </c:pt>
                <c:pt idx="777">
                  <c:v>17485.092505333891</c:v>
                </c:pt>
                <c:pt idx="778">
                  <c:v>17262.448601795579</c:v>
                </c:pt>
                <c:pt idx="779">
                  <c:v>17070.978009555809</c:v>
                </c:pt>
                <c:pt idx="780">
                  <c:v>16891.810589668632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422C-90AA-4D790E6BABC7}"/>
            </c:ext>
          </c:extLst>
        </c:ser>
        <c:ser>
          <c:idx val="1"/>
          <c:order val="1"/>
          <c:tx>
            <c:strRef>
              <c:f>Analysis!$T$1</c:f>
              <c:strCache>
                <c:ptCount val="1"/>
                <c:pt idx="0">
                  <c:v>Actual
Close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Analysis!$T$20:$T$800</c:f>
              <c:numCache>
                <c:formatCode>_(* #,##0_);_(* \(#,##0\);_(* "-"??_);_(@_)</c:formatCode>
                <c:ptCount val="781"/>
                <c:pt idx="0">
                  <c:v>28910.86</c:v>
                </c:pt>
                <c:pt idx="1">
                  <c:v>29166.01</c:v>
                </c:pt>
                <c:pt idx="2">
                  <c:v>29113.200000000001</c:v>
                </c:pt>
                <c:pt idx="3">
                  <c:v>29124.41</c:v>
                </c:pt>
                <c:pt idx="4">
                  <c:v>29151.8</c:v>
                </c:pt>
                <c:pt idx="5">
                  <c:v>29468</c:v>
                </c:pt>
                <c:pt idx="6">
                  <c:v>29297.62</c:v>
                </c:pt>
                <c:pt idx="7">
                  <c:v>28966.03</c:v>
                </c:pt>
                <c:pt idx="8">
                  <c:v>28918.1</c:v>
                </c:pt>
                <c:pt idx="9">
                  <c:v>28787.279999999999</c:v>
                </c:pt>
                <c:pt idx="10">
                  <c:v>28781.38</c:v>
                </c:pt>
                <c:pt idx="11">
                  <c:v>28742.63</c:v>
                </c:pt>
                <c:pt idx="12">
                  <c:v>28738.880000000001</c:v>
                </c:pt>
                <c:pt idx="13">
                  <c:v>28842.13</c:v>
                </c:pt>
                <c:pt idx="14">
                  <c:v>28638.53</c:v>
                </c:pt>
                <c:pt idx="15">
                  <c:v>28436.84</c:v>
                </c:pt>
                <c:pt idx="16">
                  <c:v>28558.59</c:v>
                </c:pt>
                <c:pt idx="17">
                  <c:v>28801.27</c:v>
                </c:pt>
                <c:pt idx="18">
                  <c:v>28489</c:v>
                </c:pt>
                <c:pt idx="19">
                  <c:v>28309.759999999998</c:v>
                </c:pt>
                <c:pt idx="20">
                  <c:v>28817.07</c:v>
                </c:pt>
                <c:pt idx="21">
                  <c:v>28882.46</c:v>
                </c:pt>
                <c:pt idx="22">
                  <c:v>29288.22</c:v>
                </c:pt>
                <c:pt idx="23">
                  <c:v>29268.3</c:v>
                </c:pt>
                <c:pt idx="24">
                  <c:v>28994.1</c:v>
                </c:pt>
                <c:pt idx="25">
                  <c:v>28827.95</c:v>
                </c:pt>
                <c:pt idx="26">
                  <c:v>28310.42</c:v>
                </c:pt>
                <c:pt idx="27">
                  <c:v>28143.5</c:v>
                </c:pt>
                <c:pt idx="28">
                  <c:v>28072.86</c:v>
                </c:pt>
                <c:pt idx="29">
                  <c:v>27960.62</c:v>
                </c:pt>
                <c:pt idx="30">
                  <c:v>27153.13</c:v>
                </c:pt>
                <c:pt idx="31">
                  <c:v>27344.54</c:v>
                </c:pt>
                <c:pt idx="32">
                  <c:v>27515.24</c:v>
                </c:pt>
                <c:pt idx="33">
                  <c:v>27963.41</c:v>
                </c:pt>
                <c:pt idx="34">
                  <c:v>27787.46</c:v>
                </c:pt>
                <c:pt idx="35">
                  <c:v>27996.27</c:v>
                </c:pt>
                <c:pt idx="36">
                  <c:v>28004.68</c:v>
                </c:pt>
                <c:pt idx="37">
                  <c:v>27489.78</c:v>
                </c:pt>
                <c:pt idx="38">
                  <c:v>27259.25</c:v>
                </c:pt>
                <c:pt idx="39">
                  <c:v>27224.58</c:v>
                </c:pt>
                <c:pt idx="40">
                  <c:v>27723.84</c:v>
                </c:pt>
                <c:pt idx="41">
                  <c:v>27321.98</c:v>
                </c:pt>
                <c:pt idx="42">
                  <c:v>26192.32</c:v>
                </c:pt>
                <c:pt idx="43">
                  <c:v>25086.43</c:v>
                </c:pt>
                <c:pt idx="44">
                  <c:v>25473.88</c:v>
                </c:pt>
                <c:pt idx="45">
                  <c:v>26315.32</c:v>
                </c:pt>
                <c:pt idx="46">
                  <c:v>25961.03</c:v>
                </c:pt>
                <c:pt idx="47">
                  <c:v>26235.8</c:v>
                </c:pt>
                <c:pt idx="48">
                  <c:v>26194.82</c:v>
                </c:pt>
                <c:pt idx="49">
                  <c:v>26426.55</c:v>
                </c:pt>
                <c:pt idx="50">
                  <c:v>26204.69</c:v>
                </c:pt>
                <c:pt idx="51">
                  <c:v>26179.4</c:v>
                </c:pt>
                <c:pt idx="52">
                  <c:v>26283.4</c:v>
                </c:pt>
                <c:pt idx="53">
                  <c:v>26605.62</c:v>
                </c:pt>
                <c:pt idx="54">
                  <c:v>26660.16</c:v>
                </c:pt>
                <c:pt idx="55">
                  <c:v>26517.82</c:v>
                </c:pt>
                <c:pt idx="56">
                  <c:v>26391.62</c:v>
                </c:pt>
                <c:pt idx="57">
                  <c:v>26181.46</c:v>
                </c:pt>
                <c:pt idx="58">
                  <c:v>25745.87</c:v>
                </c:pt>
                <c:pt idx="59">
                  <c:v>25867.01</c:v>
                </c:pt>
                <c:pt idx="60">
                  <c:v>25316.33</c:v>
                </c:pt>
                <c:pt idx="61">
                  <c:v>24849.72</c:v>
                </c:pt>
                <c:pt idx="62">
                  <c:v>25109.59</c:v>
                </c:pt>
                <c:pt idx="63">
                  <c:v>25727.919999999998</c:v>
                </c:pt>
                <c:pt idx="64">
                  <c:v>25693.95</c:v>
                </c:pt>
                <c:pt idx="65">
                  <c:v>25415.69</c:v>
                </c:pt>
                <c:pt idx="66">
                  <c:v>25407.89</c:v>
                </c:pt>
                <c:pt idx="67">
                  <c:v>25539.54</c:v>
                </c:pt>
                <c:pt idx="68">
                  <c:v>25878.99</c:v>
                </c:pt>
                <c:pt idx="69">
                  <c:v>26028.29</c:v>
                </c:pt>
                <c:pt idx="70">
                  <c:v>26090.43</c:v>
                </c:pt>
                <c:pt idx="71">
                  <c:v>25901.99</c:v>
                </c:pt>
                <c:pt idx="72">
                  <c:v>26163.63</c:v>
                </c:pt>
                <c:pt idx="73">
                  <c:v>26353.63</c:v>
                </c:pt>
                <c:pt idx="74">
                  <c:v>26320.93</c:v>
                </c:pt>
                <c:pt idx="75">
                  <c:v>25716</c:v>
                </c:pt>
                <c:pt idx="76">
                  <c:v>26205.91</c:v>
                </c:pt>
                <c:pt idx="77">
                  <c:v>25813.81</c:v>
                </c:pt>
                <c:pt idx="78">
                  <c:v>25502.23</c:v>
                </c:pt>
                <c:pt idx="79">
                  <c:v>25033.21</c:v>
                </c:pt>
                <c:pt idx="80">
                  <c:v>24667.85</c:v>
                </c:pt>
                <c:pt idx="81">
                  <c:v>24920.76</c:v>
                </c:pt>
                <c:pt idx="82">
                  <c:v>24099.14</c:v>
                </c:pt>
                <c:pt idx="83">
                  <c:v>24221.54</c:v>
                </c:pt>
                <c:pt idx="84">
                  <c:v>24510.98</c:v>
                </c:pt>
                <c:pt idx="85">
                  <c:v>24192.16</c:v>
                </c:pt>
                <c:pt idx="86">
                  <c:v>24208.78</c:v>
                </c:pt>
                <c:pt idx="87">
                  <c:v>24500.39</c:v>
                </c:pt>
                <c:pt idx="88">
                  <c:v>24663.5</c:v>
                </c:pt>
                <c:pt idx="89">
                  <c:v>24575.64</c:v>
                </c:pt>
                <c:pt idx="90">
                  <c:v>24036.37</c:v>
                </c:pt>
                <c:pt idx="91">
                  <c:v>24104.15</c:v>
                </c:pt>
                <c:pt idx="92">
                  <c:v>23966.49</c:v>
                </c:pt>
                <c:pt idx="93">
                  <c:v>24701.73</c:v>
                </c:pt>
                <c:pt idx="94">
                  <c:v>24837.85</c:v>
                </c:pt>
                <c:pt idx="95">
                  <c:v>25325.09</c:v>
                </c:pt>
                <c:pt idx="96">
                  <c:v>24962.59</c:v>
                </c:pt>
                <c:pt idx="97">
                  <c:v>25330.959999999999</c:v>
                </c:pt>
                <c:pt idx="98">
                  <c:v>25409.75</c:v>
                </c:pt>
                <c:pt idx="99">
                  <c:v>25787.21</c:v>
                </c:pt>
                <c:pt idx="100">
                  <c:v>26136.02</c:v>
                </c:pt>
                <c:pt idx="101">
                  <c:v>26017.53</c:v>
                </c:pt>
                <c:pt idx="102">
                  <c:v>26126.93</c:v>
                </c:pt>
                <c:pt idx="103">
                  <c:v>26132.03</c:v>
                </c:pt>
                <c:pt idx="104">
                  <c:v>26038.27</c:v>
                </c:pt>
                <c:pt idx="105">
                  <c:v>25628.74</c:v>
                </c:pt>
                <c:pt idx="106">
                  <c:v>25555.73</c:v>
                </c:pt>
                <c:pt idx="107">
                  <c:v>25377.24</c:v>
                </c:pt>
                <c:pt idx="108">
                  <c:v>25154.32</c:v>
                </c:pt>
                <c:pt idx="109">
                  <c:v>25099.67</c:v>
                </c:pt>
                <c:pt idx="110">
                  <c:v>25024.75</c:v>
                </c:pt>
                <c:pt idx="111">
                  <c:v>25225.19</c:v>
                </c:pt>
                <c:pt idx="112">
                  <c:v>24870.51</c:v>
                </c:pt>
                <c:pt idx="113">
                  <c:v>24763.77</c:v>
                </c:pt>
                <c:pt idx="114">
                  <c:v>24813.13</c:v>
                </c:pt>
                <c:pt idx="115">
                  <c:v>24996.14</c:v>
                </c:pt>
                <c:pt idx="116">
                  <c:v>25247.99</c:v>
                </c:pt>
                <c:pt idx="117">
                  <c:v>25327.97</c:v>
                </c:pt>
                <c:pt idx="118">
                  <c:v>25390.91</c:v>
                </c:pt>
                <c:pt idx="119">
                  <c:v>25713.78</c:v>
                </c:pt>
                <c:pt idx="120">
                  <c:v>25650.080000000002</c:v>
                </c:pt>
                <c:pt idx="121">
                  <c:v>25319.72</c:v>
                </c:pt>
                <c:pt idx="122">
                  <c:v>25049.97</c:v>
                </c:pt>
                <c:pt idx="123">
                  <c:v>24951.34</c:v>
                </c:pt>
                <c:pt idx="124">
                  <c:v>24651.58</c:v>
                </c:pt>
                <c:pt idx="125">
                  <c:v>24685.5</c:v>
                </c:pt>
                <c:pt idx="126">
                  <c:v>24740.16</c:v>
                </c:pt>
                <c:pt idx="127">
                  <c:v>24080.52</c:v>
                </c:pt>
                <c:pt idx="128">
                  <c:v>23852.240000000002</c:v>
                </c:pt>
                <c:pt idx="129">
                  <c:v>23475.26</c:v>
                </c:pt>
                <c:pt idx="130">
                  <c:v>23658.92</c:v>
                </c:pt>
                <c:pt idx="131">
                  <c:v>23788.93</c:v>
                </c:pt>
                <c:pt idx="132">
                  <c:v>23766.69</c:v>
                </c:pt>
                <c:pt idx="133">
                  <c:v>23349.38</c:v>
                </c:pt>
                <c:pt idx="134">
                  <c:v>23983.66</c:v>
                </c:pt>
                <c:pt idx="135">
                  <c:v>23996.87</c:v>
                </c:pt>
                <c:pt idx="136">
                  <c:v>24254.86</c:v>
                </c:pt>
                <c:pt idx="137">
                  <c:v>23995.72</c:v>
                </c:pt>
                <c:pt idx="138">
                  <c:v>23954.58</c:v>
                </c:pt>
                <c:pt idx="139">
                  <c:v>23635.95</c:v>
                </c:pt>
                <c:pt idx="140">
                  <c:v>23420.76</c:v>
                </c:pt>
                <c:pt idx="141">
                  <c:v>23475.5</c:v>
                </c:pt>
                <c:pt idx="142">
                  <c:v>23192.63</c:v>
                </c:pt>
                <c:pt idx="143">
                  <c:v>22744.86</c:v>
                </c:pt>
                <c:pt idx="144">
                  <c:v>22971.33</c:v>
                </c:pt>
                <c:pt idx="145">
                  <c:v>23102.33</c:v>
                </c:pt>
                <c:pt idx="146">
                  <c:v>23193.64</c:v>
                </c:pt>
                <c:pt idx="147">
                  <c:v>23223.759999999998</c:v>
                </c:pt>
                <c:pt idx="148">
                  <c:v>23280.560000000001</c:v>
                </c:pt>
                <c:pt idx="149">
                  <c:v>23086.54</c:v>
                </c:pt>
                <c:pt idx="150">
                  <c:v>23112.01</c:v>
                </c:pt>
                <c:pt idx="151">
                  <c:v>23397.67</c:v>
                </c:pt>
                <c:pt idx="152">
                  <c:v>23274.75</c:v>
                </c:pt>
                <c:pt idx="153">
                  <c:v>23289.84</c:v>
                </c:pt>
                <c:pt idx="154">
                  <c:v>22907.25</c:v>
                </c:pt>
                <c:pt idx="155">
                  <c:v>23072.86</c:v>
                </c:pt>
                <c:pt idx="156">
                  <c:v>23493.38</c:v>
                </c:pt>
                <c:pt idx="157">
                  <c:v>23746.54</c:v>
                </c:pt>
                <c:pt idx="158">
                  <c:v>23739.06</c:v>
                </c:pt>
                <c:pt idx="159">
                  <c:v>24402.17</c:v>
                </c:pt>
                <c:pt idx="160">
                  <c:v>24429.77</c:v>
                </c:pt>
                <c:pt idx="161">
                  <c:v>24383.32</c:v>
                </c:pt>
                <c:pt idx="162">
                  <c:v>24218.03</c:v>
                </c:pt>
                <c:pt idx="163">
                  <c:v>24112.78</c:v>
                </c:pt>
                <c:pt idx="164">
                  <c:v>24127.85</c:v>
                </c:pt>
                <c:pt idx="165">
                  <c:v>24952.35</c:v>
                </c:pt>
                <c:pt idx="166">
                  <c:v>24965.55</c:v>
                </c:pt>
                <c:pt idx="167">
                  <c:v>24656.46</c:v>
                </c:pt>
                <c:pt idx="168">
                  <c:v>24243.61</c:v>
                </c:pt>
                <c:pt idx="169">
                  <c:v>24289.9</c:v>
                </c:pt>
                <c:pt idx="170">
                  <c:v>23807</c:v>
                </c:pt>
                <c:pt idx="171">
                  <c:v>23550.080000000002</c:v>
                </c:pt>
                <c:pt idx="172">
                  <c:v>23802.26</c:v>
                </c:pt>
                <c:pt idx="173">
                  <c:v>24573.29</c:v>
                </c:pt>
                <c:pt idx="174">
                  <c:v>24579.55</c:v>
                </c:pt>
                <c:pt idx="175">
                  <c:v>24329.49</c:v>
                </c:pt>
                <c:pt idx="176">
                  <c:v>24829.99</c:v>
                </c:pt>
                <c:pt idx="177">
                  <c:v>24924.35</c:v>
                </c:pt>
                <c:pt idx="178">
                  <c:v>24906.66</c:v>
                </c:pt>
                <c:pt idx="179">
                  <c:v>24556.57</c:v>
                </c:pt>
                <c:pt idx="180">
                  <c:v>24355.71</c:v>
                </c:pt>
                <c:pt idx="181">
                  <c:v>24718.9</c:v>
                </c:pt>
                <c:pt idx="182">
                  <c:v>24792.77</c:v>
                </c:pt>
                <c:pt idx="183">
                  <c:v>24327.71</c:v>
                </c:pt>
                <c:pt idx="184">
                  <c:v>24170.07</c:v>
                </c:pt>
                <c:pt idx="185">
                  <c:v>23520</c:v>
                </c:pt>
                <c:pt idx="186">
                  <c:v>23660.28</c:v>
                </c:pt>
                <c:pt idx="187">
                  <c:v>22901.56</c:v>
                </c:pt>
                <c:pt idx="188">
                  <c:v>22767.18</c:v>
                </c:pt>
                <c:pt idx="189">
                  <c:v>22713.02</c:v>
                </c:pt>
                <c:pt idx="190">
                  <c:v>22761.71</c:v>
                </c:pt>
                <c:pt idx="191">
                  <c:v>22343.919999999998</c:v>
                </c:pt>
                <c:pt idx="192">
                  <c:v>22467.34</c:v>
                </c:pt>
                <c:pt idx="193">
                  <c:v>21905.29</c:v>
                </c:pt>
                <c:pt idx="194">
                  <c:v>21057.63</c:v>
                </c:pt>
                <c:pt idx="195">
                  <c:v>20765.87</c:v>
                </c:pt>
                <c:pt idx="196">
                  <c:v>20627.71</c:v>
                </c:pt>
                <c:pt idx="197">
                  <c:v>20890.259999999998</c:v>
                </c:pt>
                <c:pt idx="198">
                  <c:v>20553.79</c:v>
                </c:pt>
                <c:pt idx="199">
                  <c:v>19531.66</c:v>
                </c:pt>
                <c:pt idx="200">
                  <c:v>18415.080000000002</c:v>
                </c:pt>
                <c:pt idx="201">
                  <c:v>20087.5</c:v>
                </c:pt>
                <c:pt idx="202">
                  <c:v>21501.23</c:v>
                </c:pt>
                <c:pt idx="203">
                  <c:v>21412.400000000001</c:v>
                </c:pt>
                <c:pt idx="204">
                  <c:v>21221.34</c:v>
                </c:pt>
                <c:pt idx="205">
                  <c:v>21889.279999999999</c:v>
                </c:pt>
                <c:pt idx="206">
                  <c:v>22154.080000000002</c:v>
                </c:pt>
                <c:pt idx="207">
                  <c:v>21945.95</c:v>
                </c:pt>
                <c:pt idx="208">
                  <c:v>21404.880000000001</c:v>
                </c:pt>
                <c:pt idx="209">
                  <c:v>21684.97</c:v>
                </c:pt>
                <c:pt idx="210">
                  <c:v>21927.63</c:v>
                </c:pt>
                <c:pt idx="211">
                  <c:v>22232.03</c:v>
                </c:pt>
                <c:pt idx="212">
                  <c:v>21996.85</c:v>
                </c:pt>
                <c:pt idx="213">
                  <c:v>22039.55</c:v>
                </c:pt>
                <c:pt idx="214">
                  <c:v>22502.31</c:v>
                </c:pt>
                <c:pt idx="215">
                  <c:v>22080.52</c:v>
                </c:pt>
                <c:pt idx="216">
                  <c:v>21808.98</c:v>
                </c:pt>
                <c:pt idx="217">
                  <c:v>21872.01</c:v>
                </c:pt>
                <c:pt idx="218">
                  <c:v>21208.3</c:v>
                </c:pt>
                <c:pt idx="219">
                  <c:v>21319.13</c:v>
                </c:pt>
                <c:pt idx="220">
                  <c:v>21374.37</c:v>
                </c:pt>
                <c:pt idx="221">
                  <c:v>21518.080000000002</c:v>
                </c:pt>
                <c:pt idx="222">
                  <c:v>21027.759999999998</c:v>
                </c:pt>
                <c:pt idx="223">
                  <c:v>20944.669999999998</c:v>
                </c:pt>
                <c:pt idx="224">
                  <c:v>20682.22</c:v>
                </c:pt>
                <c:pt idx="225">
                  <c:v>20638.52</c:v>
                </c:pt>
                <c:pt idx="226">
                  <c:v>19869.34</c:v>
                </c:pt>
                <c:pt idx="227">
                  <c:v>19934.71</c:v>
                </c:pt>
                <c:pt idx="228">
                  <c:v>19946.36</c:v>
                </c:pt>
                <c:pt idx="229">
                  <c:v>20276.169999999998</c:v>
                </c:pt>
                <c:pt idx="230">
                  <c:v>21089.39</c:v>
                </c:pt>
                <c:pt idx="231">
                  <c:v>21101.89</c:v>
                </c:pt>
                <c:pt idx="232">
                  <c:v>20869.52</c:v>
                </c:pt>
                <c:pt idx="233">
                  <c:v>20793.400000000001</c:v>
                </c:pt>
                <c:pt idx="234">
                  <c:v>20001.96</c:v>
                </c:pt>
                <c:pt idx="235">
                  <c:v>19633.689999999999</c:v>
                </c:pt>
                <c:pt idx="236">
                  <c:v>19824.57</c:v>
                </c:pt>
                <c:pt idx="237">
                  <c:v>19380.34</c:v>
                </c:pt>
                <c:pt idx="238">
                  <c:v>19898.77</c:v>
                </c:pt>
                <c:pt idx="239">
                  <c:v>19950.21</c:v>
                </c:pt>
                <c:pt idx="240">
                  <c:v>20602.52</c:v>
                </c:pt>
                <c:pt idx="241">
                  <c:v>20644.28</c:v>
                </c:pt>
                <c:pt idx="242">
                  <c:v>20120.68</c:v>
                </c:pt>
                <c:pt idx="243">
                  <c:v>20717.240000000002</c:v>
                </c:pt>
                <c:pt idx="244">
                  <c:v>20470.060000000001</c:v>
                </c:pt>
                <c:pt idx="245">
                  <c:v>20112.099999999999</c:v>
                </c:pt>
                <c:pt idx="246">
                  <c:v>20171.27</c:v>
                </c:pt>
                <c:pt idx="247">
                  <c:v>20116.2</c:v>
                </c:pt>
                <c:pt idx="248">
                  <c:v>20697.36</c:v>
                </c:pt>
                <c:pt idx="249">
                  <c:v>21123.93</c:v>
                </c:pt>
                <c:pt idx="250">
                  <c:v>21415.200000000001</c:v>
                </c:pt>
                <c:pt idx="251">
                  <c:v>21294.94</c:v>
                </c:pt>
                <c:pt idx="252">
                  <c:v>21082.13</c:v>
                </c:pt>
                <c:pt idx="253">
                  <c:v>21653.9</c:v>
                </c:pt>
                <c:pt idx="254">
                  <c:v>21531.67</c:v>
                </c:pt>
                <c:pt idx="255">
                  <c:v>22014.59</c:v>
                </c:pt>
                <c:pt idx="256">
                  <c:v>21869.05</c:v>
                </c:pt>
                <c:pt idx="257">
                  <c:v>21806.18</c:v>
                </c:pt>
                <c:pt idx="258">
                  <c:v>21067.58</c:v>
                </c:pt>
                <c:pt idx="259">
                  <c:v>21067.99</c:v>
                </c:pt>
                <c:pt idx="260">
                  <c:v>21308.21</c:v>
                </c:pt>
                <c:pt idx="261">
                  <c:v>20845.43</c:v>
                </c:pt>
                <c:pt idx="262">
                  <c:v>21075</c:v>
                </c:pt>
                <c:pt idx="263">
                  <c:v>21163.91</c:v>
                </c:pt>
                <c:pt idx="264">
                  <c:v>21559.59</c:v>
                </c:pt>
                <c:pt idx="265">
                  <c:v>21008.34</c:v>
                </c:pt>
                <c:pt idx="266">
                  <c:v>21273.87</c:v>
                </c:pt>
                <c:pt idx="267">
                  <c:v>21719.06</c:v>
                </c:pt>
                <c:pt idx="268">
                  <c:v>22229.52</c:v>
                </c:pt>
                <c:pt idx="269">
                  <c:v>22418.97</c:v>
                </c:pt>
                <c:pt idx="270">
                  <c:v>21996.89</c:v>
                </c:pt>
                <c:pt idx="271">
                  <c:v>21859.79</c:v>
                </c:pt>
                <c:pt idx="272">
                  <c:v>21830.35</c:v>
                </c:pt>
                <c:pt idx="273">
                  <c:v>21853.07</c:v>
                </c:pt>
                <c:pt idx="274">
                  <c:v>21586.66</c:v>
                </c:pt>
                <c:pt idx="275">
                  <c:v>21643.58</c:v>
                </c:pt>
                <c:pt idx="276">
                  <c:v>21725.78</c:v>
                </c:pt>
                <c:pt idx="277">
                  <c:v>21124.2</c:v>
                </c:pt>
                <c:pt idx="278">
                  <c:v>20844.740000000002</c:v>
                </c:pt>
                <c:pt idx="279">
                  <c:v>20797.95</c:v>
                </c:pt>
                <c:pt idx="280">
                  <c:v>20751.21</c:v>
                </c:pt>
                <c:pt idx="281">
                  <c:v>20297.72</c:v>
                </c:pt>
                <c:pt idx="282">
                  <c:v>20846.18</c:v>
                </c:pt>
                <c:pt idx="283">
                  <c:v>20661.060000000001</c:v>
                </c:pt>
                <c:pt idx="284">
                  <c:v>20890.22</c:v>
                </c:pt>
                <c:pt idx="285">
                  <c:v>20574.63</c:v>
                </c:pt>
                <c:pt idx="286">
                  <c:v>20609.14</c:v>
                </c:pt>
                <c:pt idx="287">
                  <c:v>20562.939999999999</c:v>
                </c:pt>
                <c:pt idx="288">
                  <c:v>20905.88</c:v>
                </c:pt>
                <c:pt idx="289">
                  <c:v>20670.04</c:v>
                </c:pt>
                <c:pt idx="290">
                  <c:v>20622.68</c:v>
                </c:pt>
                <c:pt idx="291">
                  <c:v>20156.509999999998</c:v>
                </c:pt>
                <c:pt idx="292">
                  <c:v>20165.84</c:v>
                </c:pt>
                <c:pt idx="293">
                  <c:v>19689.21</c:v>
                </c:pt>
                <c:pt idx="294">
                  <c:v>19767.09</c:v>
                </c:pt>
                <c:pt idx="295">
                  <c:v>20174.04</c:v>
                </c:pt>
                <c:pt idx="296">
                  <c:v>20201.939999999999</c:v>
                </c:pt>
                <c:pt idx="297">
                  <c:v>20045.77</c:v>
                </c:pt>
                <c:pt idx="298">
                  <c:v>20003.439999999999</c:v>
                </c:pt>
                <c:pt idx="299">
                  <c:v>19610.84</c:v>
                </c:pt>
                <c:pt idx="300">
                  <c:v>20082.43</c:v>
                </c:pt>
                <c:pt idx="301">
                  <c:v>20175.62</c:v>
                </c:pt>
                <c:pt idx="302">
                  <c:v>20040.86</c:v>
                </c:pt>
                <c:pt idx="303">
                  <c:v>19830.52</c:v>
                </c:pt>
                <c:pt idx="304">
                  <c:v>19922.45</c:v>
                </c:pt>
                <c:pt idx="305">
                  <c:v>19763.91</c:v>
                </c:pt>
                <c:pt idx="306">
                  <c:v>19773.03</c:v>
                </c:pt>
                <c:pt idx="307">
                  <c:v>19656.98</c:v>
                </c:pt>
                <c:pt idx="308">
                  <c:v>19503.25</c:v>
                </c:pt>
                <c:pt idx="309">
                  <c:v>19268.740000000002</c:v>
                </c:pt>
                <c:pt idx="310">
                  <c:v>19968.38</c:v>
                </c:pt>
                <c:pt idx="311">
                  <c:v>20170.04</c:v>
                </c:pt>
                <c:pt idx="312">
                  <c:v>20023.22</c:v>
                </c:pt>
                <c:pt idx="313">
                  <c:v>19949.03</c:v>
                </c:pt>
                <c:pt idx="314">
                  <c:v>19954.39</c:v>
                </c:pt>
                <c:pt idx="315">
                  <c:v>19597.310000000001</c:v>
                </c:pt>
                <c:pt idx="316">
                  <c:v>19452.09</c:v>
                </c:pt>
                <c:pt idx="317">
                  <c:v>19225.7</c:v>
                </c:pt>
                <c:pt idx="318">
                  <c:v>19202.73</c:v>
                </c:pt>
                <c:pt idx="319">
                  <c:v>19044.3</c:v>
                </c:pt>
                <c:pt idx="320">
                  <c:v>18854.62</c:v>
                </c:pt>
                <c:pt idx="321">
                  <c:v>19362.25</c:v>
                </c:pt>
                <c:pt idx="322">
                  <c:v>19326.86</c:v>
                </c:pt>
                <c:pt idx="323">
                  <c:v>18847.099999999999</c:v>
                </c:pt>
                <c:pt idx="324">
                  <c:v>18930.38</c:v>
                </c:pt>
                <c:pt idx="325">
                  <c:v>18761.689999999999</c:v>
                </c:pt>
                <c:pt idx="326">
                  <c:v>18565.97</c:v>
                </c:pt>
                <c:pt idx="327">
                  <c:v>18781.419999999998</c:v>
                </c:pt>
                <c:pt idx="328">
                  <c:v>18444.62</c:v>
                </c:pt>
                <c:pt idx="329">
                  <c:v>18147.95</c:v>
                </c:pt>
                <c:pt idx="330">
                  <c:v>17933.27</c:v>
                </c:pt>
                <c:pt idx="331">
                  <c:v>17855.14</c:v>
                </c:pt>
                <c:pt idx="332">
                  <c:v>17860.310000000001</c:v>
                </c:pt>
                <c:pt idx="333">
                  <c:v>17250.88</c:v>
                </c:pt>
                <c:pt idx="334">
                  <c:v>17165.87</c:v>
                </c:pt>
                <c:pt idx="335">
                  <c:v>17222.830000000002</c:v>
                </c:pt>
                <c:pt idx="336">
                  <c:v>17079.509999999998</c:v>
                </c:pt>
                <c:pt idx="337">
                  <c:v>18087.97</c:v>
                </c:pt>
                <c:pt idx="338">
                  <c:v>18012.150000000001</c:v>
                </c:pt>
                <c:pt idx="339">
                  <c:v>17740.05</c:v>
                </c:pt>
                <c:pt idx="340">
                  <c:v>17216.66</c:v>
                </c:pt>
                <c:pt idx="341">
                  <c:v>16832.36</c:v>
                </c:pt>
                <c:pt idx="342">
                  <c:v>16701.03</c:v>
                </c:pt>
                <c:pt idx="343">
                  <c:v>16389.11</c:v>
                </c:pt>
                <c:pt idx="344">
                  <c:v>16587.689999999999</c:v>
                </c:pt>
                <c:pt idx="345">
                  <c:v>16612.900000000001</c:v>
                </c:pt>
                <c:pt idx="346">
                  <c:v>16914.580000000002</c:v>
                </c:pt>
                <c:pt idx="347">
                  <c:v>16511.28</c:v>
                </c:pt>
                <c:pt idx="348">
                  <c:v>16280.22</c:v>
                </c:pt>
                <c:pt idx="349">
                  <c:v>16211.12</c:v>
                </c:pt>
                <c:pt idx="350">
                  <c:v>15180.69</c:v>
                </c:pt>
                <c:pt idx="351">
                  <c:v>15165.59</c:v>
                </c:pt>
                <c:pt idx="352">
                  <c:v>15317.67</c:v>
                </c:pt>
                <c:pt idx="353">
                  <c:v>15427.94</c:v>
                </c:pt>
                <c:pt idx="354">
                  <c:v>14863.06</c:v>
                </c:pt>
                <c:pt idx="355">
                  <c:v>14687.02</c:v>
                </c:pt>
                <c:pt idx="356">
                  <c:v>15455.27</c:v>
                </c:pt>
                <c:pt idx="357">
                  <c:v>15827.17</c:v>
                </c:pt>
                <c:pt idx="358">
                  <c:v>15339.49</c:v>
                </c:pt>
                <c:pt idx="359">
                  <c:v>16161.14</c:v>
                </c:pt>
                <c:pt idx="360">
                  <c:v>16595.91</c:v>
                </c:pt>
                <c:pt idx="361">
                  <c:v>16557.310000000001</c:v>
                </c:pt>
                <c:pt idx="362">
                  <c:v>16358.52</c:v>
                </c:pt>
                <c:pt idx="363">
                  <c:v>16081.04</c:v>
                </c:pt>
                <c:pt idx="364">
                  <c:v>17325.66</c:v>
                </c:pt>
                <c:pt idx="365">
                  <c:v>17619.71</c:v>
                </c:pt>
                <c:pt idx="366">
                  <c:v>18343.12</c:v>
                </c:pt>
                <c:pt idx="367">
                  <c:v>18256.48</c:v>
                </c:pt>
                <c:pt idx="368">
                  <c:v>18045.66</c:v>
                </c:pt>
                <c:pt idx="369">
                  <c:v>17992.54</c:v>
                </c:pt>
                <c:pt idx="370">
                  <c:v>17655.91</c:v>
                </c:pt>
                <c:pt idx="371">
                  <c:v>17424.41</c:v>
                </c:pt>
                <c:pt idx="372">
                  <c:v>17523.810000000001</c:v>
                </c:pt>
                <c:pt idx="373">
                  <c:v>17660.900000000001</c:v>
                </c:pt>
                <c:pt idx="374">
                  <c:v>17573.580000000002</c:v>
                </c:pt>
                <c:pt idx="375">
                  <c:v>17297.939999999999</c:v>
                </c:pt>
                <c:pt idx="376">
                  <c:v>18204.68</c:v>
                </c:pt>
                <c:pt idx="377">
                  <c:v>18597.23</c:v>
                </c:pt>
                <c:pt idx="378">
                  <c:v>18736.439999999999</c:v>
                </c:pt>
                <c:pt idx="379">
                  <c:v>18675.349999999999</c:v>
                </c:pt>
                <c:pt idx="380">
                  <c:v>19518.29</c:v>
                </c:pt>
                <c:pt idx="381">
                  <c:v>19441.18</c:v>
                </c:pt>
                <c:pt idx="382">
                  <c:v>18814.82</c:v>
                </c:pt>
                <c:pt idx="383">
                  <c:v>19450.23</c:v>
                </c:pt>
                <c:pt idx="384">
                  <c:v>19900.87</c:v>
                </c:pt>
                <c:pt idx="385">
                  <c:v>19463.63</c:v>
                </c:pt>
                <c:pt idx="386">
                  <c:v>19596.2</c:v>
                </c:pt>
                <c:pt idx="387">
                  <c:v>19673.45</c:v>
                </c:pt>
                <c:pt idx="388">
                  <c:v>19368.59</c:v>
                </c:pt>
                <c:pt idx="389">
                  <c:v>19450.669999999998</c:v>
                </c:pt>
                <c:pt idx="390">
                  <c:v>19352.810000000001</c:v>
                </c:pt>
                <c:pt idx="391">
                  <c:v>19094.8</c:v>
                </c:pt>
                <c:pt idx="392">
                  <c:v>19160.490000000002</c:v>
                </c:pt>
                <c:pt idx="393">
                  <c:v>19679.22</c:v>
                </c:pt>
                <c:pt idx="394">
                  <c:v>19593.060000000001</c:v>
                </c:pt>
                <c:pt idx="395">
                  <c:v>19898.91</c:v>
                </c:pt>
                <c:pt idx="396">
                  <c:v>19741.14</c:v>
                </c:pt>
                <c:pt idx="397">
                  <c:v>19781.41</c:v>
                </c:pt>
                <c:pt idx="398">
                  <c:v>20145.29</c:v>
                </c:pt>
                <c:pt idx="399">
                  <c:v>20793.11</c:v>
                </c:pt>
                <c:pt idx="400">
                  <c:v>21052.17</c:v>
                </c:pt>
                <c:pt idx="401">
                  <c:v>20991.64</c:v>
                </c:pt>
                <c:pt idx="402">
                  <c:v>21388.34</c:v>
                </c:pt>
                <c:pt idx="403">
                  <c:v>21331.46</c:v>
                </c:pt>
                <c:pt idx="404">
                  <c:v>21436.05</c:v>
                </c:pt>
                <c:pt idx="405">
                  <c:v>21514.1</c:v>
                </c:pt>
                <c:pt idx="406">
                  <c:v>21738.66</c:v>
                </c:pt>
                <c:pt idx="407">
                  <c:v>21746.720000000001</c:v>
                </c:pt>
                <c:pt idx="408">
                  <c:v>21577.64</c:v>
                </c:pt>
                <c:pt idx="409">
                  <c:v>21678</c:v>
                </c:pt>
                <c:pt idx="410">
                  <c:v>21650.98</c:v>
                </c:pt>
                <c:pt idx="411">
                  <c:v>22044.65</c:v>
                </c:pt>
                <c:pt idx="412">
                  <c:v>22566.78</c:v>
                </c:pt>
                <c:pt idx="413">
                  <c:v>22688.9</c:v>
                </c:pt>
                <c:pt idx="414">
                  <c:v>22069.73</c:v>
                </c:pt>
                <c:pt idx="415">
                  <c:v>21842.33</c:v>
                </c:pt>
                <c:pt idx="416">
                  <c:v>22072.18</c:v>
                </c:pt>
                <c:pt idx="417">
                  <c:v>21958.36</c:v>
                </c:pt>
                <c:pt idx="418">
                  <c:v>21660.47</c:v>
                </c:pt>
                <c:pt idx="419">
                  <c:v>21222.16</c:v>
                </c:pt>
                <c:pt idx="420">
                  <c:v>21298.7</c:v>
                </c:pt>
                <c:pt idx="421">
                  <c:v>21283.52</c:v>
                </c:pt>
                <c:pt idx="422">
                  <c:v>21624.36</c:v>
                </c:pt>
                <c:pt idx="423">
                  <c:v>21190.42</c:v>
                </c:pt>
                <c:pt idx="424">
                  <c:v>21164.42</c:v>
                </c:pt>
                <c:pt idx="425">
                  <c:v>21113.759999999998</c:v>
                </c:pt>
                <c:pt idx="426">
                  <c:v>20812.169999999998</c:v>
                </c:pt>
                <c:pt idx="427">
                  <c:v>20987.67</c:v>
                </c:pt>
                <c:pt idx="428">
                  <c:v>20719.810000000001</c:v>
                </c:pt>
                <c:pt idx="429">
                  <c:v>20886.96</c:v>
                </c:pt>
                <c:pt idx="430">
                  <c:v>20529.490000000002</c:v>
                </c:pt>
                <c:pt idx="431">
                  <c:v>20423.84</c:v>
                </c:pt>
                <c:pt idx="432">
                  <c:v>20351.349999999999</c:v>
                </c:pt>
                <c:pt idx="433">
                  <c:v>20010.04</c:v>
                </c:pt>
                <c:pt idx="434">
                  <c:v>19943.509999999998</c:v>
                </c:pt>
                <c:pt idx="435">
                  <c:v>19785.939999999999</c:v>
                </c:pt>
                <c:pt idx="436">
                  <c:v>20619.71</c:v>
                </c:pt>
                <c:pt idx="437">
                  <c:v>20429.46</c:v>
                </c:pt>
                <c:pt idx="438">
                  <c:v>20567.54</c:v>
                </c:pt>
                <c:pt idx="439">
                  <c:v>20603.189999999999</c:v>
                </c:pt>
                <c:pt idx="440">
                  <c:v>20534.48</c:v>
                </c:pt>
                <c:pt idx="441">
                  <c:v>20051.25</c:v>
                </c:pt>
                <c:pt idx="442">
                  <c:v>19925.740000000002</c:v>
                </c:pt>
                <c:pt idx="443">
                  <c:v>19319.919999999998</c:v>
                </c:pt>
                <c:pt idx="444">
                  <c:v>19695.97</c:v>
                </c:pt>
                <c:pt idx="445">
                  <c:v>19247.96</c:v>
                </c:pt>
                <c:pt idx="446">
                  <c:v>19539.87</c:v>
                </c:pt>
                <c:pt idx="447">
                  <c:v>19203.91</c:v>
                </c:pt>
                <c:pt idx="448">
                  <c:v>19518.59</c:v>
                </c:pt>
                <c:pt idx="449">
                  <c:v>19000.71</c:v>
                </c:pt>
                <c:pt idx="450">
                  <c:v>19258.759999999998</c:v>
                </c:pt>
                <c:pt idx="451">
                  <c:v>19591.43</c:v>
                </c:pt>
                <c:pt idx="452">
                  <c:v>20049.64</c:v>
                </c:pt>
                <c:pt idx="453">
                  <c:v>19915.68</c:v>
                </c:pt>
                <c:pt idx="454">
                  <c:v>19567.689999999999</c:v>
                </c:pt>
                <c:pt idx="455">
                  <c:v>19784.650000000001</c:v>
                </c:pt>
                <c:pt idx="456">
                  <c:v>20192.400000000001</c:v>
                </c:pt>
                <c:pt idx="457">
                  <c:v>20309.13</c:v>
                </c:pt>
                <c:pt idx="458">
                  <c:v>20400.11</c:v>
                </c:pt>
                <c:pt idx="459">
                  <c:v>20409.18</c:v>
                </c:pt>
                <c:pt idx="460">
                  <c:v>20274.59</c:v>
                </c:pt>
                <c:pt idx="461">
                  <c:v>20331.2</c:v>
                </c:pt>
                <c:pt idx="462">
                  <c:v>20485.240000000002</c:v>
                </c:pt>
                <c:pt idx="463">
                  <c:v>20309.86</c:v>
                </c:pt>
                <c:pt idx="464">
                  <c:v>20344.48</c:v>
                </c:pt>
                <c:pt idx="465">
                  <c:v>20438.810000000001</c:v>
                </c:pt>
                <c:pt idx="466">
                  <c:v>20782.45</c:v>
                </c:pt>
                <c:pt idx="467">
                  <c:v>20650.509999999998</c:v>
                </c:pt>
                <c:pt idx="468">
                  <c:v>20367.759999999998</c:v>
                </c:pt>
                <c:pt idx="469">
                  <c:v>20396.97</c:v>
                </c:pt>
                <c:pt idx="470">
                  <c:v>20075.73</c:v>
                </c:pt>
                <c:pt idx="471">
                  <c:v>19959.939999999999</c:v>
                </c:pt>
                <c:pt idx="472">
                  <c:v>19617.88</c:v>
                </c:pt>
                <c:pt idx="473">
                  <c:v>19757.27</c:v>
                </c:pt>
                <c:pt idx="474">
                  <c:v>19840.28</c:v>
                </c:pt>
                <c:pt idx="475">
                  <c:v>19894.57</c:v>
                </c:pt>
                <c:pt idx="476">
                  <c:v>19933.810000000001</c:v>
                </c:pt>
                <c:pt idx="477">
                  <c:v>19699.16</c:v>
                </c:pt>
                <c:pt idx="478">
                  <c:v>19948.73</c:v>
                </c:pt>
                <c:pt idx="479">
                  <c:v>20049.310000000001</c:v>
                </c:pt>
                <c:pt idx="480">
                  <c:v>20297.03</c:v>
                </c:pt>
                <c:pt idx="481">
                  <c:v>19867.580000000002</c:v>
                </c:pt>
                <c:pt idx="482">
                  <c:v>19762.2</c:v>
                </c:pt>
                <c:pt idx="483">
                  <c:v>19743.79</c:v>
                </c:pt>
                <c:pt idx="484">
                  <c:v>19627.240000000002</c:v>
                </c:pt>
                <c:pt idx="485">
                  <c:v>19971.13</c:v>
                </c:pt>
                <c:pt idx="486">
                  <c:v>19978.25</c:v>
                </c:pt>
                <c:pt idx="487">
                  <c:v>19560.57</c:v>
                </c:pt>
                <c:pt idx="488">
                  <c:v>19727.25</c:v>
                </c:pt>
                <c:pt idx="489">
                  <c:v>19450.57</c:v>
                </c:pt>
                <c:pt idx="490">
                  <c:v>19678.169999999998</c:v>
                </c:pt>
                <c:pt idx="491">
                  <c:v>19431.25</c:v>
                </c:pt>
                <c:pt idx="492">
                  <c:v>19115.93</c:v>
                </c:pt>
                <c:pt idx="493">
                  <c:v>18746.919999999998</c:v>
                </c:pt>
                <c:pt idx="494">
                  <c:v>18551.11</c:v>
                </c:pt>
                <c:pt idx="495">
                  <c:v>18595.78</c:v>
                </c:pt>
                <c:pt idx="496">
                  <c:v>18234.27</c:v>
                </c:pt>
                <c:pt idx="497">
                  <c:v>18216.91</c:v>
                </c:pt>
                <c:pt idx="498">
                  <c:v>18949.939999999999</c:v>
                </c:pt>
                <c:pt idx="499">
                  <c:v>19108.5</c:v>
                </c:pt>
                <c:pt idx="500">
                  <c:v>19099.28</c:v>
                </c:pt>
                <c:pt idx="501">
                  <c:v>19252</c:v>
                </c:pt>
                <c:pt idx="502">
                  <c:v>19299.18</c:v>
                </c:pt>
                <c:pt idx="503">
                  <c:v>19389.95</c:v>
                </c:pt>
                <c:pt idx="504">
                  <c:v>19404.310000000001</c:v>
                </c:pt>
                <c:pt idx="505">
                  <c:v>19521.419999999998</c:v>
                </c:pt>
                <c:pt idx="506">
                  <c:v>19408.419999999998</c:v>
                </c:pt>
                <c:pt idx="507">
                  <c:v>19828.919999999998</c:v>
                </c:pt>
                <c:pt idx="508">
                  <c:v>20040.37</c:v>
                </c:pt>
                <c:pt idx="509">
                  <c:v>19912.89</c:v>
                </c:pt>
                <c:pt idx="510">
                  <c:v>19607.080000000002</c:v>
                </c:pt>
                <c:pt idx="511">
                  <c:v>19218.349999999999</c:v>
                </c:pt>
                <c:pt idx="512">
                  <c:v>18889.97</c:v>
                </c:pt>
                <c:pt idx="513">
                  <c:v>18794.13</c:v>
                </c:pt>
                <c:pt idx="514">
                  <c:v>19148.13</c:v>
                </c:pt>
                <c:pt idx="515">
                  <c:v>19172.05</c:v>
                </c:pt>
                <c:pt idx="516">
                  <c:v>18934.36</c:v>
                </c:pt>
                <c:pt idx="517">
                  <c:v>18916.43</c:v>
                </c:pt>
                <c:pt idx="518">
                  <c:v>19306.59</c:v>
                </c:pt>
                <c:pt idx="519">
                  <c:v>19415.68</c:v>
                </c:pt>
                <c:pt idx="520">
                  <c:v>19110.38</c:v>
                </c:pt>
                <c:pt idx="521">
                  <c:v>18533.05</c:v>
                </c:pt>
                <c:pt idx="522">
                  <c:v>18365.7</c:v>
                </c:pt>
                <c:pt idx="523">
                  <c:v>18479.72</c:v>
                </c:pt>
                <c:pt idx="524">
                  <c:v>18659.830000000002</c:v>
                </c:pt>
                <c:pt idx="525">
                  <c:v>18860.95</c:v>
                </c:pt>
                <c:pt idx="526">
                  <c:v>19350.62</c:v>
                </c:pt>
                <c:pt idx="527">
                  <c:v>19413.78</c:v>
                </c:pt>
                <c:pt idx="528">
                  <c:v>19015.72</c:v>
                </c:pt>
                <c:pt idx="529">
                  <c:v>18952.310000000001</c:v>
                </c:pt>
                <c:pt idx="530">
                  <c:v>18928.02</c:v>
                </c:pt>
                <c:pt idx="531">
                  <c:v>19075.259999999998</c:v>
                </c:pt>
                <c:pt idx="532">
                  <c:v>18668.150000000001</c:v>
                </c:pt>
                <c:pt idx="533">
                  <c:v>19434.400000000001</c:v>
                </c:pt>
                <c:pt idx="534">
                  <c:v>19365.14</c:v>
                </c:pt>
                <c:pt idx="535">
                  <c:v>19639.11</c:v>
                </c:pt>
                <c:pt idx="536">
                  <c:v>19916.560000000001</c:v>
                </c:pt>
                <c:pt idx="537">
                  <c:v>20078.939999999999</c:v>
                </c:pt>
                <c:pt idx="538">
                  <c:v>20011.12</c:v>
                </c:pt>
                <c:pt idx="539">
                  <c:v>19517.38</c:v>
                </c:pt>
                <c:pt idx="540">
                  <c:v>19420.87</c:v>
                </c:pt>
                <c:pt idx="541">
                  <c:v>19539.46</c:v>
                </c:pt>
                <c:pt idx="542">
                  <c:v>19537.919999999998</c:v>
                </c:pt>
                <c:pt idx="543">
                  <c:v>19184.169999999998</c:v>
                </c:pt>
                <c:pt idx="544">
                  <c:v>19246.03</c:v>
                </c:pt>
                <c:pt idx="545">
                  <c:v>19248.259999999998</c:v>
                </c:pt>
                <c:pt idx="546">
                  <c:v>19075.189999999999</c:v>
                </c:pt>
                <c:pt idx="547">
                  <c:v>18773.55</c:v>
                </c:pt>
                <c:pt idx="548">
                  <c:v>18581.11</c:v>
                </c:pt>
                <c:pt idx="549">
                  <c:v>18329.3</c:v>
                </c:pt>
                <c:pt idx="550">
                  <c:v>18326.63</c:v>
                </c:pt>
                <c:pt idx="551">
                  <c:v>17950.849999999999</c:v>
                </c:pt>
                <c:pt idx="552">
                  <c:v>17623.29</c:v>
                </c:pt>
                <c:pt idx="553">
                  <c:v>17791.009999999998</c:v>
                </c:pt>
                <c:pt idx="554">
                  <c:v>17845.919999999998</c:v>
                </c:pt>
                <c:pt idx="555">
                  <c:v>18212.169999999998</c:v>
                </c:pt>
                <c:pt idx="556">
                  <c:v>18119.39</c:v>
                </c:pt>
                <c:pt idx="557">
                  <c:v>18130.740000000002</c:v>
                </c:pt>
                <c:pt idx="558">
                  <c:v>18484.03</c:v>
                </c:pt>
                <c:pt idx="559">
                  <c:v>18482.86</c:v>
                </c:pt>
                <c:pt idx="560">
                  <c:v>18382.060000000001</c:v>
                </c:pt>
                <c:pt idx="561">
                  <c:v>18844.16</c:v>
                </c:pt>
                <c:pt idx="562">
                  <c:v>18456.91</c:v>
                </c:pt>
                <c:pt idx="563">
                  <c:v>18449.98</c:v>
                </c:pt>
                <c:pt idx="564">
                  <c:v>18202.07</c:v>
                </c:pt>
                <c:pt idx="565">
                  <c:v>18096.45</c:v>
                </c:pt>
                <c:pt idx="566">
                  <c:v>18025.89</c:v>
                </c:pt>
                <c:pt idx="567">
                  <c:v>18009.22</c:v>
                </c:pt>
                <c:pt idx="568">
                  <c:v>18047.919999999998</c:v>
                </c:pt>
                <c:pt idx="569">
                  <c:v>18182.89</c:v>
                </c:pt>
                <c:pt idx="570">
                  <c:v>17930.55</c:v>
                </c:pt>
                <c:pt idx="571">
                  <c:v>17997.169999999998</c:v>
                </c:pt>
                <c:pt idx="572">
                  <c:v>17885.599999999999</c:v>
                </c:pt>
                <c:pt idx="573">
                  <c:v>17655.41</c:v>
                </c:pt>
                <c:pt idx="574">
                  <c:v>18057.45</c:v>
                </c:pt>
                <c:pt idx="575">
                  <c:v>17729.29</c:v>
                </c:pt>
                <c:pt idx="576">
                  <c:v>17466.900000000001</c:v>
                </c:pt>
                <c:pt idx="577">
                  <c:v>17611.87</c:v>
                </c:pt>
                <c:pt idx="578">
                  <c:v>17373.03</c:v>
                </c:pt>
                <c:pt idx="579">
                  <c:v>17809.66</c:v>
                </c:pt>
                <c:pt idx="580">
                  <c:v>17331.22</c:v>
                </c:pt>
                <c:pt idx="581">
                  <c:v>17195.84</c:v>
                </c:pt>
                <c:pt idx="582">
                  <c:v>17213.87</c:v>
                </c:pt>
                <c:pt idx="583">
                  <c:v>17485.98</c:v>
                </c:pt>
                <c:pt idx="584">
                  <c:v>17517.400000000001</c:v>
                </c:pt>
                <c:pt idx="585">
                  <c:v>17664.73</c:v>
                </c:pt>
                <c:pt idx="586">
                  <c:v>17893.099999999999</c:v>
                </c:pt>
                <c:pt idx="587">
                  <c:v>18238.21</c:v>
                </c:pt>
                <c:pt idx="588">
                  <c:v>17813.45</c:v>
                </c:pt>
                <c:pt idx="589">
                  <c:v>17640.36</c:v>
                </c:pt>
                <c:pt idx="590">
                  <c:v>17773.34</c:v>
                </c:pt>
                <c:pt idx="591">
                  <c:v>17732.52</c:v>
                </c:pt>
                <c:pt idx="592">
                  <c:v>17295.89</c:v>
                </c:pt>
                <c:pt idx="593">
                  <c:v>17172.13</c:v>
                </c:pt>
                <c:pt idx="594">
                  <c:v>16991.53</c:v>
                </c:pt>
                <c:pt idx="595">
                  <c:v>17085.330000000002</c:v>
                </c:pt>
                <c:pt idx="596">
                  <c:v>17044.61</c:v>
                </c:pt>
                <c:pt idx="597">
                  <c:v>17398.73</c:v>
                </c:pt>
                <c:pt idx="598">
                  <c:v>17406.36</c:v>
                </c:pt>
                <c:pt idx="599">
                  <c:v>17112.48</c:v>
                </c:pt>
                <c:pt idx="600">
                  <c:v>17101.78</c:v>
                </c:pt>
                <c:pt idx="601">
                  <c:v>17230.59</c:v>
                </c:pt>
                <c:pt idx="602">
                  <c:v>17664.12</c:v>
                </c:pt>
                <c:pt idx="603">
                  <c:v>17966.59</c:v>
                </c:pt>
                <c:pt idx="604">
                  <c:v>17670.16</c:v>
                </c:pt>
                <c:pt idx="605">
                  <c:v>17568.46</c:v>
                </c:pt>
                <c:pt idx="606">
                  <c:v>17511.29</c:v>
                </c:pt>
                <c:pt idx="607">
                  <c:v>17203.259999999998</c:v>
                </c:pt>
                <c:pt idx="608">
                  <c:v>17426.21</c:v>
                </c:pt>
                <c:pt idx="609">
                  <c:v>17396.86</c:v>
                </c:pt>
                <c:pt idx="610">
                  <c:v>18079</c:v>
                </c:pt>
                <c:pt idx="611">
                  <c:v>17832.82</c:v>
                </c:pt>
                <c:pt idx="612">
                  <c:v>17454.189999999999</c:v>
                </c:pt>
                <c:pt idx="613">
                  <c:v>17778.07</c:v>
                </c:pt>
                <c:pt idx="614">
                  <c:v>17733.89</c:v>
                </c:pt>
                <c:pt idx="615">
                  <c:v>17734.599999999999</c:v>
                </c:pt>
                <c:pt idx="616">
                  <c:v>17910.84</c:v>
                </c:pt>
                <c:pt idx="617">
                  <c:v>17559.419999999998</c:v>
                </c:pt>
                <c:pt idx="618">
                  <c:v>17525.060000000001</c:v>
                </c:pt>
                <c:pt idx="619">
                  <c:v>17354.14</c:v>
                </c:pt>
                <c:pt idx="620">
                  <c:v>16993.439999999999</c:v>
                </c:pt>
                <c:pt idx="621">
                  <c:v>17042.88</c:v>
                </c:pt>
                <c:pt idx="622">
                  <c:v>16830.3</c:v>
                </c:pt>
                <c:pt idx="623">
                  <c:v>16646.05</c:v>
                </c:pt>
                <c:pt idx="624">
                  <c:v>16327.86</c:v>
                </c:pt>
                <c:pt idx="625">
                  <c:v>16463.259999999998</c:v>
                </c:pt>
                <c:pt idx="626">
                  <c:v>16345.89</c:v>
                </c:pt>
                <c:pt idx="627">
                  <c:v>16334.37</c:v>
                </c:pt>
                <c:pt idx="628">
                  <c:v>16201.49</c:v>
                </c:pt>
                <c:pt idx="629">
                  <c:v>16374.5</c:v>
                </c:pt>
                <c:pt idx="630">
                  <c:v>16228.75</c:v>
                </c:pt>
                <c:pt idx="631">
                  <c:v>16402.189999999999</c:v>
                </c:pt>
                <c:pt idx="632">
                  <c:v>16792.189999999999</c:v>
                </c:pt>
                <c:pt idx="633">
                  <c:v>16629.23</c:v>
                </c:pt>
                <c:pt idx="634">
                  <c:v>16505</c:v>
                </c:pt>
                <c:pt idx="635">
                  <c:v>16613.810000000001</c:v>
                </c:pt>
                <c:pt idx="636">
                  <c:v>16621.13</c:v>
                </c:pt>
                <c:pt idx="637">
                  <c:v>16340.41</c:v>
                </c:pt>
                <c:pt idx="638">
                  <c:v>16624.84</c:v>
                </c:pt>
                <c:pt idx="639">
                  <c:v>17043.53</c:v>
                </c:pt>
                <c:pt idx="640">
                  <c:v>17047.39</c:v>
                </c:pt>
                <c:pt idx="641">
                  <c:v>16788.55</c:v>
                </c:pt>
                <c:pt idx="642">
                  <c:v>16646.41</c:v>
                </c:pt>
                <c:pt idx="643">
                  <c:v>16645.98</c:v>
                </c:pt>
                <c:pt idx="644">
                  <c:v>16535.330000000002</c:v>
                </c:pt>
                <c:pt idx="645">
                  <c:v>16224.45</c:v>
                </c:pt>
                <c:pt idx="646">
                  <c:v>16190.02</c:v>
                </c:pt>
                <c:pt idx="647">
                  <c:v>16097.28</c:v>
                </c:pt>
                <c:pt idx="648">
                  <c:v>16302.04</c:v>
                </c:pt>
                <c:pt idx="649">
                  <c:v>16244.58</c:v>
                </c:pt>
                <c:pt idx="650">
                  <c:v>16216.33</c:v>
                </c:pt>
                <c:pt idx="651">
                  <c:v>15865.92</c:v>
                </c:pt>
                <c:pt idx="652">
                  <c:v>15276.9</c:v>
                </c:pt>
                <c:pt idx="653">
                  <c:v>15391.79</c:v>
                </c:pt>
                <c:pt idx="654">
                  <c:v>15308.69</c:v>
                </c:pt>
                <c:pt idx="655">
                  <c:v>14961.18</c:v>
                </c:pt>
                <c:pt idx="656">
                  <c:v>15353.98</c:v>
                </c:pt>
                <c:pt idx="657">
                  <c:v>15899.87</c:v>
                </c:pt>
                <c:pt idx="658">
                  <c:v>16211.96</c:v>
                </c:pt>
                <c:pt idx="659">
                  <c:v>15952.23</c:v>
                </c:pt>
                <c:pt idx="660">
                  <c:v>16077.24</c:v>
                </c:pt>
                <c:pt idx="661">
                  <c:v>15703.45</c:v>
                </c:pt>
                <c:pt idx="662">
                  <c:v>15485.07</c:v>
                </c:pt>
                <c:pt idx="663">
                  <c:v>15566.21</c:v>
                </c:pt>
                <c:pt idx="664">
                  <c:v>15533.56</c:v>
                </c:pt>
                <c:pt idx="665">
                  <c:v>15510.01</c:v>
                </c:pt>
                <c:pt idx="666">
                  <c:v>16136.87</c:v>
                </c:pt>
                <c:pt idx="667">
                  <c:v>16081.89</c:v>
                </c:pt>
                <c:pt idx="668">
                  <c:v>15878.07</c:v>
                </c:pt>
                <c:pt idx="669">
                  <c:v>15746.58</c:v>
                </c:pt>
                <c:pt idx="670">
                  <c:v>15879.38</c:v>
                </c:pt>
                <c:pt idx="671">
                  <c:v>15944.63</c:v>
                </c:pt>
                <c:pt idx="672">
                  <c:v>16339.96</c:v>
                </c:pt>
                <c:pt idx="673">
                  <c:v>16155.61</c:v>
                </c:pt>
                <c:pt idx="674">
                  <c:v>16247.51</c:v>
                </c:pt>
                <c:pt idx="675">
                  <c:v>16503.099999999999</c:v>
                </c:pt>
                <c:pt idx="676">
                  <c:v>16742.95</c:v>
                </c:pt>
                <c:pt idx="677">
                  <c:v>16725.86</c:v>
                </c:pt>
                <c:pt idx="678">
                  <c:v>16634.740000000002</c:v>
                </c:pt>
                <c:pt idx="679">
                  <c:v>16790.8</c:v>
                </c:pt>
                <c:pt idx="680">
                  <c:v>16536.849999999999</c:v>
                </c:pt>
                <c:pt idx="681">
                  <c:v>16511.439999999999</c:v>
                </c:pt>
                <c:pt idx="682">
                  <c:v>16589.439999999999</c:v>
                </c:pt>
                <c:pt idx="683">
                  <c:v>16595.97</c:v>
                </c:pt>
                <c:pt idx="684">
                  <c:v>16162.64</c:v>
                </c:pt>
                <c:pt idx="685">
                  <c:v>16438.09</c:v>
                </c:pt>
                <c:pt idx="686">
                  <c:v>16229.78</c:v>
                </c:pt>
                <c:pt idx="687">
                  <c:v>16353.39</c:v>
                </c:pt>
                <c:pt idx="688">
                  <c:v>16587.57</c:v>
                </c:pt>
                <c:pt idx="689">
                  <c:v>17093.5</c:v>
                </c:pt>
                <c:pt idx="690">
                  <c:v>17082.11</c:v>
                </c:pt>
                <c:pt idx="691">
                  <c:v>16961.66</c:v>
                </c:pt>
                <c:pt idx="692">
                  <c:v>16720.89</c:v>
                </c:pt>
                <c:pt idx="693">
                  <c:v>16737.12</c:v>
                </c:pt>
                <c:pt idx="694">
                  <c:v>16529.48</c:v>
                </c:pt>
                <c:pt idx="695">
                  <c:v>16543.07</c:v>
                </c:pt>
                <c:pt idx="696">
                  <c:v>16863.099999999999</c:v>
                </c:pt>
                <c:pt idx="697">
                  <c:v>16499.47</c:v>
                </c:pt>
                <c:pt idx="698">
                  <c:v>16473.64</c:v>
                </c:pt>
                <c:pt idx="699">
                  <c:v>16618.32</c:v>
                </c:pt>
                <c:pt idx="700">
                  <c:v>16392.84</c:v>
                </c:pt>
                <c:pt idx="701">
                  <c:v>16541.419999999998</c:v>
                </c:pt>
                <c:pt idx="702">
                  <c:v>16931.52</c:v>
                </c:pt>
                <c:pt idx="703">
                  <c:v>16725.099999999999</c:v>
                </c:pt>
                <c:pt idx="704">
                  <c:v>16723.919999999998</c:v>
                </c:pt>
                <c:pt idx="705">
                  <c:v>16732.849999999999</c:v>
                </c:pt>
                <c:pt idx="706">
                  <c:v>16828.07</c:v>
                </c:pt>
                <c:pt idx="707">
                  <c:v>17139.169999999998</c:v>
                </c:pt>
                <c:pt idx="708">
                  <c:v>17095.03</c:v>
                </c:pt>
                <c:pt idx="709">
                  <c:v>16721.689999999999</c:v>
                </c:pt>
                <c:pt idx="710">
                  <c:v>16600.46</c:v>
                </c:pt>
                <c:pt idx="711">
                  <c:v>16248.97</c:v>
                </c:pt>
                <c:pt idx="712">
                  <c:v>16251.84</c:v>
                </c:pt>
                <c:pt idx="713">
                  <c:v>16385.87</c:v>
                </c:pt>
                <c:pt idx="714">
                  <c:v>16224.14</c:v>
                </c:pt>
                <c:pt idx="715">
                  <c:v>16511.689999999999</c:v>
                </c:pt>
                <c:pt idx="716">
                  <c:v>16828.93</c:v>
                </c:pt>
                <c:pt idx="717">
                  <c:v>17201.27</c:v>
                </c:pt>
                <c:pt idx="718">
                  <c:v>17284.54</c:v>
                </c:pt>
                <c:pt idx="719">
                  <c:v>17651.150000000001</c:v>
                </c:pt>
                <c:pt idx="720">
                  <c:v>17746.91</c:v>
                </c:pt>
                <c:pt idx="721">
                  <c:v>17763.03</c:v>
                </c:pt>
                <c:pt idx="722">
                  <c:v>18207.13</c:v>
                </c:pt>
                <c:pt idx="723">
                  <c:v>18475.919999999998</c:v>
                </c:pt>
                <c:pt idx="724">
                  <c:v>18578.3</c:v>
                </c:pt>
                <c:pt idx="725">
                  <c:v>18479.37</c:v>
                </c:pt>
                <c:pt idx="726">
                  <c:v>18313.86</c:v>
                </c:pt>
                <c:pt idx="727">
                  <c:v>18537.810000000001</c:v>
                </c:pt>
                <c:pt idx="728">
                  <c:v>18963.68</c:v>
                </c:pt>
                <c:pt idx="729">
                  <c:v>19115.060000000001</c:v>
                </c:pt>
                <c:pt idx="730">
                  <c:v>19073.71</c:v>
                </c:pt>
                <c:pt idx="731">
                  <c:v>19376.53</c:v>
                </c:pt>
                <c:pt idx="732">
                  <c:v>19553.61</c:v>
                </c:pt>
                <c:pt idx="733">
                  <c:v>19636.22</c:v>
                </c:pt>
                <c:pt idx="734">
                  <c:v>19220.62</c:v>
                </c:pt>
                <c:pt idx="735">
                  <c:v>19195.599999999999</c:v>
                </c:pt>
                <c:pt idx="736">
                  <c:v>18868.71</c:v>
                </c:pt>
                <c:pt idx="737">
                  <c:v>18608.939999999999</c:v>
                </c:pt>
                <c:pt idx="738">
                  <c:v>18827.349999999999</c:v>
                </c:pt>
                <c:pt idx="739">
                  <c:v>18821.16</c:v>
                </c:pt>
                <c:pt idx="740">
                  <c:v>18477.009999999998</c:v>
                </c:pt>
                <c:pt idx="741">
                  <c:v>18230.189999999999</c:v>
                </c:pt>
                <c:pt idx="742">
                  <c:v>18079.61</c:v>
                </c:pt>
                <c:pt idx="743">
                  <c:v>18403.04</c:v>
                </c:pt>
                <c:pt idx="744">
                  <c:v>18444.11</c:v>
                </c:pt>
                <c:pt idx="745">
                  <c:v>18424.96</c:v>
                </c:pt>
                <c:pt idx="746">
                  <c:v>18476.8</c:v>
                </c:pt>
                <c:pt idx="747">
                  <c:v>18366.95</c:v>
                </c:pt>
                <c:pt idx="748">
                  <c:v>18176.34</c:v>
                </c:pt>
                <c:pt idx="749">
                  <c:v>17937.84</c:v>
                </c:pt>
                <c:pt idx="750">
                  <c:v>18112.63</c:v>
                </c:pt>
                <c:pt idx="751">
                  <c:v>17941.78</c:v>
                </c:pt>
                <c:pt idx="752">
                  <c:v>17936.12</c:v>
                </c:pt>
                <c:pt idx="753">
                  <c:v>17915.55</c:v>
                </c:pt>
                <c:pt idx="754">
                  <c:v>18430.39</c:v>
                </c:pt>
                <c:pt idx="755">
                  <c:v>18335.32</c:v>
                </c:pt>
                <c:pt idx="756">
                  <c:v>18028.52</c:v>
                </c:pt>
                <c:pt idx="757">
                  <c:v>18027.71</c:v>
                </c:pt>
                <c:pt idx="758">
                  <c:v>18072.900000000001</c:v>
                </c:pt>
                <c:pt idx="759">
                  <c:v>18089.93</c:v>
                </c:pt>
                <c:pt idx="760">
                  <c:v>17716.47</c:v>
                </c:pt>
                <c:pt idx="761">
                  <c:v>17718.61</c:v>
                </c:pt>
                <c:pt idx="762">
                  <c:v>17769.14</c:v>
                </c:pt>
                <c:pt idx="763">
                  <c:v>17978.57</c:v>
                </c:pt>
                <c:pt idx="764">
                  <c:v>18028.28</c:v>
                </c:pt>
                <c:pt idx="765">
                  <c:v>17799.61</c:v>
                </c:pt>
                <c:pt idx="766">
                  <c:v>17524.060000000001</c:v>
                </c:pt>
                <c:pt idx="767">
                  <c:v>17523.23</c:v>
                </c:pt>
                <c:pt idx="768">
                  <c:v>17471.669999999998</c:v>
                </c:pt>
                <c:pt idx="769">
                  <c:v>17832.330000000002</c:v>
                </c:pt>
                <c:pt idx="770">
                  <c:v>18293.38</c:v>
                </c:pt>
                <c:pt idx="771">
                  <c:v>18015.939999999999</c:v>
                </c:pt>
                <c:pt idx="772">
                  <c:v>17727.98</c:v>
                </c:pt>
                <c:pt idx="773">
                  <c:v>17739.41</c:v>
                </c:pt>
                <c:pt idx="774">
                  <c:v>17778.41</c:v>
                </c:pt>
                <c:pt idx="775">
                  <c:v>17417.68</c:v>
                </c:pt>
                <c:pt idx="776">
                  <c:v>17635.88</c:v>
                </c:pt>
                <c:pt idx="777">
                  <c:v>17469.36</c:v>
                </c:pt>
                <c:pt idx="778">
                  <c:v>17311.05</c:v>
                </c:pt>
                <c:pt idx="779">
                  <c:v>17021.91</c:v>
                </c:pt>
                <c:pt idx="780">
                  <c:v>17021.310000000001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422C-90AA-4D790E6BA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4961839"/>
        <c:axId val="474539167"/>
      </c:lineChart>
      <c:catAx>
        <c:axId val="914961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474539167"/>
        <c:crosses val="autoZero"/>
        <c:auto val="1"/>
        <c:lblAlgn val="ctr"/>
        <c:lblOffset val="100"/>
        <c:noMultiLvlLbl val="0"/>
      </c:catAx>
      <c:valAx>
        <c:axId val="474539167"/>
        <c:scaling>
          <c:orientation val="minMax"/>
          <c:max val="23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914961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All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410118947897476E-2"/>
          <c:y val="0.10280701754385968"/>
          <c:w val="0.93424236332160604"/>
          <c:h val="0.83000478179094006"/>
        </c:manualLayout>
      </c:layout>
      <c:lineChart>
        <c:grouping val="standard"/>
        <c:varyColors val="0"/>
        <c:ser>
          <c:idx val="0"/>
          <c:order val="0"/>
          <c:tx>
            <c:strRef>
              <c:f>Analysis!$AH$1</c:f>
              <c:strCache>
                <c:ptCount val="1"/>
                <c:pt idx="0">
                  <c:v>vs Est</c:v>
                </c:pt>
              </c:strCache>
            </c:strRef>
          </c:tx>
          <c:marker>
            <c:symbol val="none"/>
          </c:marker>
          <c:trendline>
            <c:trendlineType val="movingAvg"/>
            <c:period val="2"/>
            <c:dispRSqr val="0"/>
            <c:dispEq val="0"/>
          </c:trendline>
          <c:val>
            <c:numRef>
              <c:f>Analysis!$AH$1:$AH$989</c:f>
              <c:numCache>
                <c:formatCode>_(* #,##0_);_(* \(#,##0\);_(* "-"??_);_(@_)</c:formatCode>
                <c:ptCount val="989"/>
                <c:pt idx="0" formatCode="General">
                  <c:v>0</c:v>
                </c:pt>
                <c:pt idx="1">
                  <c:v>-318.88255175669838</c:v>
                </c:pt>
                <c:pt idx="2">
                  <c:v>-321.9212474277665</c:v>
                </c:pt>
                <c:pt idx="3">
                  <c:v>-320.54879133106442</c:v>
                </c:pt>
                <c:pt idx="4">
                  <c:v>-315.23055145386388</c:v>
                </c:pt>
                <c:pt idx="5">
                  <c:v>-312.79141165578403</c:v>
                </c:pt>
                <c:pt idx="6">
                  <c:v>-312.67614206215148</c:v>
                </c:pt>
                <c:pt idx="7">
                  <c:v>-315.09922330997142</c:v>
                </c:pt>
                <c:pt idx="8">
                  <c:v>-315.90391066399388</c:v>
                </c:pt>
                <c:pt idx="9">
                  <c:v>-316.51831519646294</c:v>
                </c:pt>
                <c:pt idx="10">
                  <c:v>-311.1240721807153</c:v>
                </c:pt>
                <c:pt idx="11">
                  <c:v>-308.78524332671077</c:v>
                </c:pt>
                <c:pt idx="12">
                  <c:v>-307.09238615534196</c:v>
                </c:pt>
                <c:pt idx="13">
                  <c:v>-306.57191314287411</c:v>
                </c:pt>
                <c:pt idx="14">
                  <c:v>-309.40767713430978</c:v>
                </c:pt>
                <c:pt idx="15">
                  <c:v>-312.79009177493936</c:v>
                </c:pt>
                <c:pt idx="16">
                  <c:v>-312.52017614252327</c:v>
                </c:pt>
                <c:pt idx="17">
                  <c:v>-314.39935649291147</c:v>
                </c:pt>
                <c:pt idx="18">
                  <c:v>-312.56967167414041</c:v>
                </c:pt>
                <c:pt idx="19">
                  <c:v>-313.04823846984073</c:v>
                </c:pt>
                <c:pt idx="20">
                  <c:v>-319.59022786874993</c:v>
                </c:pt>
                <c:pt idx="21">
                  <c:v>-318.95349535201603</c:v>
                </c:pt>
                <c:pt idx="22">
                  <c:v>-321.38504583524991</c:v>
                </c:pt>
                <c:pt idx="23">
                  <c:v>-321.45103987740367</c:v>
                </c:pt>
                <c:pt idx="24">
                  <c:v>-320.72070581087974</c:v>
                </c:pt>
                <c:pt idx="25">
                  <c:v>-323.53183202657965</c:v>
                </c:pt>
                <c:pt idx="26">
                  <c:v>-322.98936100005812</c:v>
                </c:pt>
                <c:pt idx="27">
                  <c:v>-317.18881466476887</c:v>
                </c:pt>
                <c:pt idx="28">
                  <c:v>-318.81281805215258</c:v>
                </c:pt>
                <c:pt idx="29">
                  <c:v>-317.87702253438329</c:v>
                </c:pt>
                <c:pt idx="30">
                  <c:v>-316.45397100536138</c:v>
                </c:pt>
                <c:pt idx="31">
                  <c:v>-316.68363027206578</c:v>
                </c:pt>
                <c:pt idx="32">
                  <c:v>-317.48523790411855</c:v>
                </c:pt>
                <c:pt idx="33">
                  <c:v>-318.3820969370172</c:v>
                </c:pt>
                <c:pt idx="34">
                  <c:v>-314.67466163877179</c:v>
                </c:pt>
                <c:pt idx="35">
                  <c:v>-310.62163753976711</c:v>
                </c:pt>
                <c:pt idx="36">
                  <c:v>-314.41805480485345</c:v>
                </c:pt>
                <c:pt idx="37">
                  <c:v>-313.48973861186096</c:v>
                </c:pt>
                <c:pt idx="38">
                  <c:v>-314.29838560841017</c:v>
                </c:pt>
                <c:pt idx="39">
                  <c:v>-313.12237177719362</c:v>
                </c:pt>
                <c:pt idx="40">
                  <c:v>-317.49139734805431</c:v>
                </c:pt>
                <c:pt idx="41">
                  <c:v>-319.00057110208581</c:v>
                </c:pt>
                <c:pt idx="42">
                  <c:v>-323.00222983827916</c:v>
                </c:pt>
                <c:pt idx="43">
                  <c:v>-322.18170391413878</c:v>
                </c:pt>
                <c:pt idx="44">
                  <c:v>-320.15799661142955</c:v>
                </c:pt>
                <c:pt idx="45">
                  <c:v>-317.42056374280583</c:v>
                </c:pt>
                <c:pt idx="46">
                  <c:v>-309.06010851229075</c:v>
                </c:pt>
                <c:pt idx="47">
                  <c:v>-309.47499105731185</c:v>
                </c:pt>
                <c:pt idx="48">
                  <c:v>-305.52832735624906</c:v>
                </c:pt>
                <c:pt idx="49">
                  <c:v>-306.6688143947722</c:v>
                </c:pt>
                <c:pt idx="50">
                  <c:v>-298.42032905578162</c:v>
                </c:pt>
                <c:pt idx="51">
                  <c:v>-304.37222172775</c:v>
                </c:pt>
                <c:pt idx="52">
                  <c:v>-304.60683054761103</c:v>
                </c:pt>
                <c:pt idx="53">
                  <c:v>-307.5915210941821</c:v>
                </c:pt>
                <c:pt idx="54">
                  <c:v>-305.78779393199147</c:v>
                </c:pt>
                <c:pt idx="55">
                  <c:v>-307.6703839745569</c:v>
                </c:pt>
                <c:pt idx="56">
                  <c:v>-305.62434868758646</c:v>
                </c:pt>
                <c:pt idx="57">
                  <c:v>-301.32692665246577</c:v>
                </c:pt>
                <c:pt idx="58">
                  <c:v>-300.70427286472477</c:v>
                </c:pt>
                <c:pt idx="59">
                  <c:v>-302.07980868339291</c:v>
                </c:pt>
                <c:pt idx="60">
                  <c:v>-305.12290395727177</c:v>
                </c:pt>
                <c:pt idx="61">
                  <c:v>-295.05639274695568</c:v>
                </c:pt>
                <c:pt idx="62">
                  <c:v>-286.10078124626671</c:v>
                </c:pt>
                <c:pt idx="63">
                  <c:v>-278.89896141586723</c:v>
                </c:pt>
                <c:pt idx="64">
                  <c:v>-288.4089228706689</c:v>
                </c:pt>
                <c:pt idx="65">
                  <c:v>-286.44538013638885</c:v>
                </c:pt>
                <c:pt idx="66">
                  <c:v>-286.57703825049248</c:v>
                </c:pt>
                <c:pt idx="67">
                  <c:v>-289.15355564632773</c:v>
                </c:pt>
                <c:pt idx="68">
                  <c:v>-287.75415198241171</c:v>
                </c:pt>
                <c:pt idx="69">
                  <c:v>-290.26390540559805</c:v>
                </c:pt>
                <c:pt idx="70">
                  <c:v>-288.86659155301822</c:v>
                </c:pt>
                <c:pt idx="71">
                  <c:v>-285.63574322920977</c:v>
                </c:pt>
                <c:pt idx="72">
                  <c:v>-290.99643927352736</c:v>
                </c:pt>
                <c:pt idx="73">
                  <c:v>-291.38283439035149</c:v>
                </c:pt>
                <c:pt idx="74">
                  <c:v>-292.83503328798906</c:v>
                </c:pt>
                <c:pt idx="75">
                  <c:v>-289.23197856642219</c:v>
                </c:pt>
                <c:pt idx="76">
                  <c:v>-289.99091005121227</c:v>
                </c:pt>
                <c:pt idx="77">
                  <c:v>-287.49094574428091</c:v>
                </c:pt>
                <c:pt idx="78">
                  <c:v>-283.77471124041404</c:v>
                </c:pt>
                <c:pt idx="79">
                  <c:v>-283.64063334476668</c:v>
                </c:pt>
                <c:pt idx="80">
                  <c:v>-277.62945602492982</c:v>
                </c:pt>
                <c:pt idx="81">
                  <c:v>-276.83895738997307</c:v>
                </c:pt>
                <c:pt idx="82">
                  <c:v>-279.6902299813155</c:v>
                </c:pt>
                <c:pt idx="83">
                  <c:v>-285.20480213392875</c:v>
                </c:pt>
                <c:pt idx="84">
                  <c:v>-282.38608660338286</c:v>
                </c:pt>
                <c:pt idx="85">
                  <c:v>-278.68789047103928</c:v>
                </c:pt>
                <c:pt idx="86">
                  <c:v>-279.44616201541066</c:v>
                </c:pt>
                <c:pt idx="87">
                  <c:v>-280.74118510264816</c:v>
                </c:pt>
                <c:pt idx="88">
                  <c:v>-284.56432995480645</c:v>
                </c:pt>
                <c:pt idx="89">
                  <c:v>-288.21270058532536</c:v>
                </c:pt>
                <c:pt idx="90">
                  <c:v>-286.22353016467605</c:v>
                </c:pt>
                <c:pt idx="91">
                  <c:v>-284.07322429109627</c:v>
                </c:pt>
                <c:pt idx="92">
                  <c:v>-288.25339691132103</c:v>
                </c:pt>
                <c:pt idx="93">
                  <c:v>-290.33099934845814</c:v>
                </c:pt>
                <c:pt idx="94">
                  <c:v>-286.8203362859058</c:v>
                </c:pt>
                <c:pt idx="95">
                  <c:v>-284.55212105700775</c:v>
                </c:pt>
                <c:pt idx="96">
                  <c:v>-284.71259656951952</c:v>
                </c:pt>
                <c:pt idx="97">
                  <c:v>-284.07905376482086</c:v>
                </c:pt>
                <c:pt idx="98">
                  <c:v>-278.38519779768467</c:v>
                </c:pt>
                <c:pt idx="99">
                  <c:v>-275.43746391472087</c:v>
                </c:pt>
                <c:pt idx="100">
                  <c:v>-270.45645359293849</c:v>
                </c:pt>
                <c:pt idx="101">
                  <c:v>-271.02026269309135</c:v>
                </c:pt>
                <c:pt idx="102">
                  <c:v>-262.51506053011326</c:v>
                </c:pt>
                <c:pt idx="103">
                  <c:v>-270.73109879837648</c:v>
                </c:pt>
                <c:pt idx="104">
                  <c:v>-269.33532480677968</c:v>
                </c:pt>
                <c:pt idx="105">
                  <c:v>-265.42165812679741</c:v>
                </c:pt>
                <c:pt idx="106">
                  <c:v>-267.52884789283416</c:v>
                </c:pt>
                <c:pt idx="107">
                  <c:v>-267.01970385760069</c:v>
                </c:pt>
                <c:pt idx="108">
                  <c:v>-269.41253783610227</c:v>
                </c:pt>
                <c:pt idx="109">
                  <c:v>-269.24117330663648</c:v>
                </c:pt>
                <c:pt idx="110">
                  <c:v>-261.46454536906094</c:v>
                </c:pt>
                <c:pt idx="111">
                  <c:v>-266.82711124457637</c:v>
                </c:pt>
                <c:pt idx="112">
                  <c:v>-267.70835168749909</c:v>
                </c:pt>
                <c:pt idx="113">
                  <c:v>-275.68791130470345</c:v>
                </c:pt>
                <c:pt idx="114">
                  <c:v>-276.75481498622321</c:v>
                </c:pt>
                <c:pt idx="115">
                  <c:v>-274.93062967096557</c:v>
                </c:pt>
                <c:pt idx="116">
                  <c:v>-277.0325399136309</c:v>
                </c:pt>
                <c:pt idx="117">
                  <c:v>-279.65327331770823</c:v>
                </c:pt>
                <c:pt idx="118">
                  <c:v>-280.15845771041131</c:v>
                </c:pt>
                <c:pt idx="119">
                  <c:v>-286.7903089967258</c:v>
                </c:pt>
                <c:pt idx="120">
                  <c:v>-287.53439182203147</c:v>
                </c:pt>
                <c:pt idx="121">
                  <c:v>-287.23730864225945</c:v>
                </c:pt>
                <c:pt idx="122">
                  <c:v>-286.20274204139787</c:v>
                </c:pt>
                <c:pt idx="123">
                  <c:v>-288.55828938608101</c:v>
                </c:pt>
                <c:pt idx="124">
                  <c:v>-283.72125606626651</c:v>
                </c:pt>
                <c:pt idx="125">
                  <c:v>-282.10715178520331</c:v>
                </c:pt>
                <c:pt idx="126">
                  <c:v>-280.11017206956967</c:v>
                </c:pt>
                <c:pt idx="127">
                  <c:v>-277.92675918484019</c:v>
                </c:pt>
                <c:pt idx="128">
                  <c:v>-281.6736809183094</c:v>
                </c:pt>
                <c:pt idx="129">
                  <c:v>-275.64534514751358</c:v>
                </c:pt>
                <c:pt idx="130">
                  <c:v>-276.52713554078582</c:v>
                </c:pt>
                <c:pt idx="131">
                  <c:v>-274.43270462290093</c:v>
                </c:pt>
                <c:pt idx="132">
                  <c:v>-272.15437030753674</c:v>
                </c:pt>
                <c:pt idx="133">
                  <c:v>-274.456242497934</c:v>
                </c:pt>
                <c:pt idx="134">
                  <c:v>-272.63722671597861</c:v>
                </c:pt>
                <c:pt idx="135">
                  <c:v>-273.39252852845311</c:v>
                </c:pt>
                <c:pt idx="136">
                  <c:v>-280.72578649281058</c:v>
                </c:pt>
                <c:pt idx="137">
                  <c:v>-279.79263073672701</c:v>
                </c:pt>
                <c:pt idx="138">
                  <c:v>-279.88788213757289</c:v>
                </c:pt>
                <c:pt idx="139">
                  <c:v>-282.32042253143663</c:v>
                </c:pt>
                <c:pt idx="140">
                  <c:v>-279.04348836818826</c:v>
                </c:pt>
                <c:pt idx="141">
                  <c:v>-274.25364078851635</c:v>
                </c:pt>
                <c:pt idx="142">
                  <c:v>-275.60277899032371</c:v>
                </c:pt>
                <c:pt idx="143">
                  <c:v>-271.55437447427175</c:v>
                </c:pt>
                <c:pt idx="144">
                  <c:v>-271.36860124560189</c:v>
                </c:pt>
                <c:pt idx="145">
                  <c:v>-271.67206384944802</c:v>
                </c:pt>
                <c:pt idx="146">
                  <c:v>-269.50514947526244</c:v>
                </c:pt>
                <c:pt idx="147">
                  <c:v>-262.9916475045502</c:v>
                </c:pt>
                <c:pt idx="148">
                  <c:v>-261.58784423782345</c:v>
                </c:pt>
                <c:pt idx="149">
                  <c:v>-259.52784021192929</c:v>
                </c:pt>
                <c:pt idx="150">
                  <c:v>-258.74119122943011</c:v>
                </c:pt>
                <c:pt idx="151">
                  <c:v>-260.40435108182646</c:v>
                </c:pt>
                <c:pt idx="152">
                  <c:v>-257.60158411146767</c:v>
                </c:pt>
                <c:pt idx="153">
                  <c:v>-260.72607203733787</c:v>
                </c:pt>
                <c:pt idx="154">
                  <c:v>-264.96629923592263</c:v>
                </c:pt>
                <c:pt idx="155">
                  <c:v>-265.82851139668855</c:v>
                </c:pt>
                <c:pt idx="156">
                  <c:v>-264.7522585591978</c:v>
                </c:pt>
                <c:pt idx="157">
                  <c:v>-266.64078806555699</c:v>
                </c:pt>
                <c:pt idx="158">
                  <c:v>-260.60750274159727</c:v>
                </c:pt>
                <c:pt idx="159">
                  <c:v>-260.21494818084102</c:v>
                </c:pt>
                <c:pt idx="160">
                  <c:v>-256.14410569045504</c:v>
                </c:pt>
                <c:pt idx="161">
                  <c:v>-258.07828107597379</c:v>
                </c:pt>
                <c:pt idx="162">
                  <c:v>-253.85521232835163</c:v>
                </c:pt>
                <c:pt idx="163">
                  <c:v>-250.72863459114524</c:v>
                </c:pt>
                <c:pt idx="164">
                  <c:v>-255.40937202112036</c:v>
                </c:pt>
                <c:pt idx="165">
                  <c:v>-254.53671080368076</c:v>
                </c:pt>
                <c:pt idx="166">
                  <c:v>-257.11267824916285</c:v>
                </c:pt>
                <c:pt idx="167">
                  <c:v>-256.08273123125036</c:v>
                </c:pt>
                <c:pt idx="168">
                  <c:v>-255.77068940192476</c:v>
                </c:pt>
                <c:pt idx="169">
                  <c:v>-254.41198206400441</c:v>
                </c:pt>
                <c:pt idx="170">
                  <c:v>-259.06830169838213</c:v>
                </c:pt>
                <c:pt idx="171">
                  <c:v>-258.59259464450952</c:v>
                </c:pt>
                <c:pt idx="172">
                  <c:v>-257.38358379221245</c:v>
                </c:pt>
                <c:pt idx="173">
                  <c:v>-256.53831010226713</c:v>
                </c:pt>
                <c:pt idx="174">
                  <c:v>-251.25251729579395</c:v>
                </c:pt>
                <c:pt idx="175">
                  <c:v>-256.48496491819242</c:v>
                </c:pt>
                <c:pt idx="176">
                  <c:v>-258.73954137837791</c:v>
                </c:pt>
                <c:pt idx="177">
                  <c:v>-260.44207767592525</c:v>
                </c:pt>
                <c:pt idx="178">
                  <c:v>-264.74081959189061</c:v>
                </c:pt>
                <c:pt idx="179">
                  <c:v>-270.15189108838968</c:v>
                </c:pt>
                <c:pt idx="180">
                  <c:v>-266.02044406929053</c:v>
                </c:pt>
                <c:pt idx="181">
                  <c:v>-268.26897107561308</c:v>
                </c:pt>
                <c:pt idx="182">
                  <c:v>-266.99814580383099</c:v>
                </c:pt>
                <c:pt idx="183">
                  <c:v>-266.5035204578744</c:v>
                </c:pt>
                <c:pt idx="184">
                  <c:v>-266.87055732233057</c:v>
                </c:pt>
                <c:pt idx="185">
                  <c:v>-273.84876733988858</c:v>
                </c:pt>
                <c:pt idx="186">
                  <c:v>-271.60321006546656</c:v>
                </c:pt>
                <c:pt idx="187">
                  <c:v>-266.73933916851092</c:v>
                </c:pt>
                <c:pt idx="188">
                  <c:v>-267.74772813265008</c:v>
                </c:pt>
                <c:pt idx="189">
                  <c:v>-263.44832627626602</c:v>
                </c:pt>
                <c:pt idx="190">
                  <c:v>-261.98468841132126</c:v>
                </c:pt>
                <c:pt idx="191">
                  <c:v>-259.84208184266026</c:v>
                </c:pt>
                <c:pt idx="192">
                  <c:v>-268.29723852366806</c:v>
                </c:pt>
                <c:pt idx="193">
                  <c:v>-270.67929347528479</c:v>
                </c:pt>
                <c:pt idx="194">
                  <c:v>-270.00417442402977</c:v>
                </c:pt>
                <c:pt idx="195">
                  <c:v>-271.97618639371649</c:v>
                </c:pt>
                <c:pt idx="196">
                  <c:v>-275.53161541486406</c:v>
                </c:pt>
                <c:pt idx="197">
                  <c:v>-273.18453730559122</c:v>
                </c:pt>
                <c:pt idx="198">
                  <c:v>-271.95154861798073</c:v>
                </c:pt>
                <c:pt idx="199">
                  <c:v>-269.01921334485451</c:v>
                </c:pt>
                <c:pt idx="200">
                  <c:v>-270.77685466760522</c:v>
                </c:pt>
                <c:pt idx="201">
                  <c:v>-271.92713082238333</c:v>
                </c:pt>
                <c:pt idx="202">
                  <c:v>-270.94579941552365</c:v>
                </c:pt>
                <c:pt idx="203">
                  <c:v>-265.18154980341933</c:v>
                </c:pt>
                <c:pt idx="204">
                  <c:v>-260.59441392323788</c:v>
                </c:pt>
                <c:pt idx="205">
                  <c:v>-259.77421796930867</c:v>
                </c:pt>
                <c:pt idx="206">
                  <c:v>-255.92522545063912</c:v>
                </c:pt>
                <c:pt idx="207">
                  <c:v>-251.96635285178127</c:v>
                </c:pt>
                <c:pt idx="208">
                  <c:v>-250.97721214993362</c:v>
                </c:pt>
                <c:pt idx="209">
                  <c:v>-250.11565992959004</c:v>
                </c:pt>
                <c:pt idx="210">
                  <c:v>-248.22955020477457</c:v>
                </c:pt>
                <c:pt idx="211">
                  <c:v>-246.7545833625918</c:v>
                </c:pt>
                <c:pt idx="212">
                  <c:v>-240.64870459225858</c:v>
                </c:pt>
                <c:pt idx="213">
                  <c:v>-234.37674081583828</c:v>
                </c:pt>
                <c:pt idx="214">
                  <c:v>-231.88535573438276</c:v>
                </c:pt>
                <c:pt idx="215">
                  <c:v>-228.99954626097679</c:v>
                </c:pt>
                <c:pt idx="216">
                  <c:v>-232.15131172427209</c:v>
                </c:pt>
                <c:pt idx="217">
                  <c:v>-225.0400137216966</c:v>
                </c:pt>
                <c:pt idx="218">
                  <c:v>-222.2221781117114</c:v>
                </c:pt>
                <c:pt idx="219">
                  <c:v>-208.22418183003174</c:v>
                </c:pt>
                <c:pt idx="220">
                  <c:v>-208.49739716455588</c:v>
                </c:pt>
                <c:pt idx="221">
                  <c:v>-235.71652986167101</c:v>
                </c:pt>
                <c:pt idx="222">
                  <c:v>-233.54059630172196</c:v>
                </c:pt>
                <c:pt idx="223">
                  <c:v>-240.03210025838416</c:v>
                </c:pt>
                <c:pt idx="224">
                  <c:v>-234.48992059813463</c:v>
                </c:pt>
                <c:pt idx="225">
                  <c:v>-242.95475640532823</c:v>
                </c:pt>
                <c:pt idx="226">
                  <c:v>-242.00972172165348</c:v>
                </c:pt>
                <c:pt idx="227">
                  <c:v>-239.07012710389245</c:v>
                </c:pt>
                <c:pt idx="228">
                  <c:v>-235.62292831188097</c:v>
                </c:pt>
                <c:pt idx="229">
                  <c:v>-239.46257167457952</c:v>
                </c:pt>
                <c:pt idx="230">
                  <c:v>-243.0959836555412</c:v>
                </c:pt>
                <c:pt idx="231">
                  <c:v>-244.86165425342188</c:v>
                </c:pt>
                <c:pt idx="232">
                  <c:v>-238.60255931521897</c:v>
                </c:pt>
                <c:pt idx="233">
                  <c:v>-244.47613905715843</c:v>
                </c:pt>
                <c:pt idx="234">
                  <c:v>-244.40024590868052</c:v>
                </c:pt>
                <c:pt idx="235">
                  <c:v>-240.99264354196202</c:v>
                </c:pt>
                <c:pt idx="236">
                  <c:v>-238.32131470556487</c:v>
                </c:pt>
                <c:pt idx="237">
                  <c:v>-238.54679434959689</c:v>
                </c:pt>
                <c:pt idx="238">
                  <c:v>-234.04985032702461</c:v>
                </c:pt>
                <c:pt idx="239">
                  <c:v>-233.09777627885705</c:v>
                </c:pt>
                <c:pt idx="240">
                  <c:v>-236.07553745100086</c:v>
                </c:pt>
                <c:pt idx="241">
                  <c:v>-232.14504229026716</c:v>
                </c:pt>
                <c:pt idx="242">
                  <c:v>-230.68041451468889</c:v>
                </c:pt>
                <c:pt idx="243">
                  <c:v>-228.5688251458414</c:v>
                </c:pt>
                <c:pt idx="244">
                  <c:v>-222.85759074760063</c:v>
                </c:pt>
                <c:pt idx="245">
                  <c:v>-223.11045791913057</c:v>
                </c:pt>
                <c:pt idx="246">
                  <c:v>-219.85959140253181</c:v>
                </c:pt>
                <c:pt idx="247">
                  <c:v>-216.93847511657441</c:v>
                </c:pt>
                <c:pt idx="248">
                  <c:v>-221.28671256415328</c:v>
                </c:pt>
                <c:pt idx="249">
                  <c:v>-222.9652710263872</c:v>
                </c:pt>
                <c:pt idx="250">
                  <c:v>-230.18303941697377</c:v>
                </c:pt>
                <c:pt idx="251">
                  <c:v>-231.26182202608106</c:v>
                </c:pt>
                <c:pt idx="252">
                  <c:v>-232.77363554180192</c:v>
                </c:pt>
                <c:pt idx="253">
                  <c:v>-223.13751547641368</c:v>
                </c:pt>
                <c:pt idx="254">
                  <c:v>-212.28831492612881</c:v>
                </c:pt>
                <c:pt idx="255">
                  <c:v>-214.61042528945472</c:v>
                </c:pt>
                <c:pt idx="256">
                  <c:v>-215.10637051625599</c:v>
                </c:pt>
                <c:pt idx="257">
                  <c:v>-215.75641183149128</c:v>
                </c:pt>
                <c:pt idx="258">
                  <c:v>-221.42683991366357</c:v>
                </c:pt>
                <c:pt idx="259">
                  <c:v>-222.10954827976457</c:v>
                </c:pt>
                <c:pt idx="260">
                  <c:v>-227.39600102666009</c:v>
                </c:pt>
                <c:pt idx="261">
                  <c:v>-221.59655459207352</c:v>
                </c:pt>
                <c:pt idx="262">
                  <c:v>-225.16012287842022</c:v>
                </c:pt>
                <c:pt idx="263">
                  <c:v>-226.67468614589598</c:v>
                </c:pt>
                <c:pt idx="264">
                  <c:v>-224.60126333143126</c:v>
                </c:pt>
                <c:pt idx="265">
                  <c:v>-221.25118577145986</c:v>
                </c:pt>
                <c:pt idx="266">
                  <c:v>-222.97429021214703</c:v>
                </c:pt>
                <c:pt idx="267">
                  <c:v>-227.08615899873985</c:v>
                </c:pt>
                <c:pt idx="268">
                  <c:v>-230.24771357828649</c:v>
                </c:pt>
                <c:pt idx="269">
                  <c:v>-232.14955188314707</c:v>
                </c:pt>
                <c:pt idx="270">
                  <c:v>-235.46443262063622</c:v>
                </c:pt>
                <c:pt idx="271">
                  <c:v>-231.60653090627602</c:v>
                </c:pt>
                <c:pt idx="272">
                  <c:v>-234.08647702042072</c:v>
                </c:pt>
                <c:pt idx="273">
                  <c:v>-237.33085412287255</c:v>
                </c:pt>
                <c:pt idx="274">
                  <c:v>-239.65615419823735</c:v>
                </c:pt>
                <c:pt idx="275">
                  <c:v>-243.31486389535712</c:v>
                </c:pt>
                <c:pt idx="276">
                  <c:v>-236.72612871658566</c:v>
                </c:pt>
                <c:pt idx="277">
                  <c:v>-232.76681615744383</c:v>
                </c:pt>
                <c:pt idx="278">
                  <c:v>-228.59830248467188</c:v>
                </c:pt>
                <c:pt idx="279">
                  <c:v>-232.20355700764412</c:v>
                </c:pt>
                <c:pt idx="280">
                  <c:v>-236.65067552838809</c:v>
                </c:pt>
                <c:pt idx="281">
                  <c:v>-227.86356881533356</c:v>
                </c:pt>
                <c:pt idx="282">
                  <c:v>-230.41599838578259</c:v>
                </c:pt>
                <c:pt idx="283">
                  <c:v>-233.89366442725805</c:v>
                </c:pt>
                <c:pt idx="284">
                  <c:v>-236.14582110589618</c:v>
                </c:pt>
                <c:pt idx="285">
                  <c:v>-232.71237107266643</c:v>
                </c:pt>
                <c:pt idx="286">
                  <c:v>-235.93618003198208</c:v>
                </c:pt>
                <c:pt idx="287">
                  <c:v>-241.72297760848596</c:v>
                </c:pt>
                <c:pt idx="288">
                  <c:v>-243.56894095765529</c:v>
                </c:pt>
                <c:pt idx="289">
                  <c:v>-243.35973984402153</c:v>
                </c:pt>
                <c:pt idx="290">
                  <c:v>-241.07018654149579</c:v>
                </c:pt>
                <c:pt idx="291">
                  <c:v>-238.5759417182162</c:v>
                </c:pt>
                <c:pt idx="292">
                  <c:v>-242.56286178499067</c:v>
                </c:pt>
                <c:pt idx="293">
                  <c:v>-239.5324153691945</c:v>
                </c:pt>
                <c:pt idx="294">
                  <c:v>-234.85849732357383</c:v>
                </c:pt>
                <c:pt idx="295">
                  <c:v>-241.55744255274476</c:v>
                </c:pt>
                <c:pt idx="296">
                  <c:v>-236.15715008313055</c:v>
                </c:pt>
                <c:pt idx="297">
                  <c:v>-229.93501180853855</c:v>
                </c:pt>
                <c:pt idx="298">
                  <c:v>-230.00606539392538</c:v>
                </c:pt>
                <c:pt idx="299">
                  <c:v>-228.98029799868164</c:v>
                </c:pt>
                <c:pt idx="300">
                  <c:v>-225.72283207787041</c:v>
                </c:pt>
                <c:pt idx="301">
                  <c:v>-225.25504430905494</c:v>
                </c:pt>
                <c:pt idx="302">
                  <c:v>-227.89062637262032</c:v>
                </c:pt>
                <c:pt idx="303">
                  <c:v>-230.63179890363244</c:v>
                </c:pt>
                <c:pt idx="304">
                  <c:v>-228.90693462182026</c:v>
                </c:pt>
                <c:pt idx="305">
                  <c:v>-227.87159809046352</c:v>
                </c:pt>
                <c:pt idx="306">
                  <c:v>-225.65936780732955</c:v>
                </c:pt>
                <c:pt idx="307">
                  <c:v>-227.42294859387403</c:v>
                </c:pt>
                <c:pt idx="308">
                  <c:v>-227.5087408486761</c:v>
                </c:pt>
                <c:pt idx="309">
                  <c:v>-227.73950001608318</c:v>
                </c:pt>
                <c:pt idx="310">
                  <c:v>-227.10144761850461</c:v>
                </c:pt>
                <c:pt idx="311">
                  <c:v>-220.27271410642788</c:v>
                </c:pt>
                <c:pt idx="312">
                  <c:v>-219.35495696017824</c:v>
                </c:pt>
                <c:pt idx="313">
                  <c:v>-218.50286388587847</c:v>
                </c:pt>
                <c:pt idx="314">
                  <c:v>-220.10387934857863</c:v>
                </c:pt>
                <c:pt idx="315">
                  <c:v>-223.09934892203455</c:v>
                </c:pt>
                <c:pt idx="316">
                  <c:v>-220.69892562868336</c:v>
                </c:pt>
                <c:pt idx="317">
                  <c:v>-220.41240149565783</c:v>
                </c:pt>
                <c:pt idx="318">
                  <c:v>-219.50179370397746</c:v>
                </c:pt>
                <c:pt idx="319">
                  <c:v>-218.22656882938463</c:v>
                </c:pt>
                <c:pt idx="320">
                  <c:v>-221.72117334167706</c:v>
                </c:pt>
                <c:pt idx="321">
                  <c:v>-220.40338230989437</c:v>
                </c:pt>
                <c:pt idx="322">
                  <c:v>-221.15857413229969</c:v>
                </c:pt>
                <c:pt idx="323">
                  <c:v>-219.93361471981552</c:v>
                </c:pt>
                <c:pt idx="324">
                  <c:v>-219.891488522906</c:v>
                </c:pt>
                <c:pt idx="325">
                  <c:v>-216.20528130822277</c:v>
                </c:pt>
                <c:pt idx="326">
                  <c:v>-215.27718509536862</c:v>
                </c:pt>
                <c:pt idx="327">
                  <c:v>-216.06702378990303</c:v>
                </c:pt>
                <c:pt idx="328">
                  <c:v>-214.94523506332553</c:v>
                </c:pt>
                <c:pt idx="329">
                  <c:v>-213.58377797365029</c:v>
                </c:pt>
                <c:pt idx="330">
                  <c:v>-221.50559280396919</c:v>
                </c:pt>
                <c:pt idx="331">
                  <c:v>-219.54336995053382</c:v>
                </c:pt>
                <c:pt idx="332">
                  <c:v>-220.67010823027522</c:v>
                </c:pt>
                <c:pt idx="333">
                  <c:v>-215.46889778783225</c:v>
                </c:pt>
                <c:pt idx="334">
                  <c:v>-217.35929712538564</c:v>
                </c:pt>
                <c:pt idx="335">
                  <c:v>-215.27773504572178</c:v>
                </c:pt>
                <c:pt idx="336">
                  <c:v>-212.27082650495868</c:v>
                </c:pt>
                <c:pt idx="337">
                  <c:v>-211.8595736322568</c:v>
                </c:pt>
                <c:pt idx="338">
                  <c:v>-208.05578703246283</c:v>
                </c:pt>
                <c:pt idx="339">
                  <c:v>-209.46332996157798</c:v>
                </c:pt>
                <c:pt idx="340">
                  <c:v>-207.81138909634683</c:v>
                </c:pt>
                <c:pt idx="341">
                  <c:v>-213.43177169655246</c:v>
                </c:pt>
                <c:pt idx="342">
                  <c:v>-208.24749972492646</c:v>
                </c:pt>
                <c:pt idx="343">
                  <c:v>-207.15419842654592</c:v>
                </c:pt>
                <c:pt idx="344">
                  <c:v>-206.03823917368936</c:v>
                </c:pt>
                <c:pt idx="345">
                  <c:v>-205.63028600309553</c:v>
                </c:pt>
                <c:pt idx="346">
                  <c:v>-205.68891071054531</c:v>
                </c:pt>
                <c:pt idx="347">
                  <c:v>-205.00884210612639</c:v>
                </c:pt>
                <c:pt idx="348">
                  <c:v>-198.87227610619448</c:v>
                </c:pt>
                <c:pt idx="349">
                  <c:v>-198.59356126815692</c:v>
                </c:pt>
                <c:pt idx="350">
                  <c:v>-195.58291306500541</c:v>
                </c:pt>
                <c:pt idx="351">
                  <c:v>-196.20743668394061</c:v>
                </c:pt>
                <c:pt idx="352">
                  <c:v>-194.71971099360599</c:v>
                </c:pt>
                <c:pt idx="353">
                  <c:v>-193.25442327760538</c:v>
                </c:pt>
                <c:pt idx="354">
                  <c:v>-188.80818467742574</c:v>
                </c:pt>
                <c:pt idx="355">
                  <c:v>-187.53581954466063</c:v>
                </c:pt>
                <c:pt idx="356">
                  <c:v>-195.91398317648782</c:v>
                </c:pt>
                <c:pt idx="357">
                  <c:v>-199.08730669355282</c:v>
                </c:pt>
                <c:pt idx="358">
                  <c:v>-196.35009380506744</c:v>
                </c:pt>
                <c:pt idx="359">
                  <c:v>-191.92563323879949</c:v>
                </c:pt>
                <c:pt idx="360">
                  <c:v>-189.12495607977326</c:v>
                </c:pt>
                <c:pt idx="361">
                  <c:v>-184.32432947321649</c:v>
                </c:pt>
                <c:pt idx="362">
                  <c:v>-183.69056668837948</c:v>
                </c:pt>
                <c:pt idx="363">
                  <c:v>-183.37192545483776</c:v>
                </c:pt>
                <c:pt idx="364">
                  <c:v>-181.26077604627062</c:v>
                </c:pt>
                <c:pt idx="365">
                  <c:v>-185.4454582593753</c:v>
                </c:pt>
                <c:pt idx="366">
                  <c:v>-184.84832216793438</c:v>
                </c:pt>
                <c:pt idx="367">
                  <c:v>-178.52257324715356</c:v>
                </c:pt>
                <c:pt idx="368">
                  <c:v>-179.62599363200025</c:v>
                </c:pt>
                <c:pt idx="369">
                  <c:v>-174.82646692614435</c:v>
                </c:pt>
                <c:pt idx="370">
                  <c:v>-167.64796499064141</c:v>
                </c:pt>
                <c:pt idx="371">
                  <c:v>-166.04452974639389</c:v>
                </c:pt>
                <c:pt idx="372">
                  <c:v>-172.91835918727884</c:v>
                </c:pt>
                <c:pt idx="373">
                  <c:v>-169.65902343527159</c:v>
                </c:pt>
                <c:pt idx="374">
                  <c:v>-163.12286351008333</c:v>
                </c:pt>
                <c:pt idx="375">
                  <c:v>-163.44436448545275</c:v>
                </c:pt>
                <c:pt idx="376">
                  <c:v>-169.26976857662157</c:v>
                </c:pt>
                <c:pt idx="377">
                  <c:v>-170.23977100624325</c:v>
                </c:pt>
                <c:pt idx="378">
                  <c:v>-169.85502574047314</c:v>
                </c:pt>
                <c:pt idx="379">
                  <c:v>-176.3337708489853</c:v>
                </c:pt>
                <c:pt idx="380">
                  <c:v>-183.03007631647051</c:v>
                </c:pt>
                <c:pt idx="381">
                  <c:v>-182.06436349958858</c:v>
                </c:pt>
                <c:pt idx="382">
                  <c:v>-177.50439516675942</c:v>
                </c:pt>
                <c:pt idx="383">
                  <c:v>-188.30355023507582</c:v>
                </c:pt>
                <c:pt idx="384">
                  <c:v>-197.97398720238198</c:v>
                </c:pt>
                <c:pt idx="385">
                  <c:v>-194.30625831950238</c:v>
                </c:pt>
                <c:pt idx="386">
                  <c:v>-199.84326844644966</c:v>
                </c:pt>
                <c:pt idx="387">
                  <c:v>-198.76965537064098</c:v>
                </c:pt>
                <c:pt idx="388">
                  <c:v>-201.46177233031995</c:v>
                </c:pt>
                <c:pt idx="389">
                  <c:v>-194.17811988764879</c:v>
                </c:pt>
                <c:pt idx="390">
                  <c:v>-193.85958864417626</c:v>
                </c:pt>
                <c:pt idx="391">
                  <c:v>-192.05256177987758</c:v>
                </c:pt>
                <c:pt idx="392">
                  <c:v>-194.51226972109725</c:v>
                </c:pt>
                <c:pt idx="393">
                  <c:v>-194.38765097149371</c:v>
                </c:pt>
                <c:pt idx="394">
                  <c:v>-186.98564921322031</c:v>
                </c:pt>
                <c:pt idx="395">
                  <c:v>-193.12716476631613</c:v>
                </c:pt>
                <c:pt idx="396">
                  <c:v>-199.53914590218119</c:v>
                </c:pt>
                <c:pt idx="397">
                  <c:v>-209.62897500738836</c:v>
                </c:pt>
                <c:pt idx="398">
                  <c:v>-206.61942670494318</c:v>
                </c:pt>
                <c:pt idx="399">
                  <c:v>-211.4193933710776</c:v>
                </c:pt>
                <c:pt idx="400">
                  <c:v>-211.30962328095848</c:v>
                </c:pt>
                <c:pt idx="401">
                  <c:v>-213.16955536905152</c:v>
                </c:pt>
                <c:pt idx="402">
                  <c:v>-208.59671819800133</c:v>
                </c:pt>
                <c:pt idx="403">
                  <c:v>-214.30718266574695</c:v>
                </c:pt>
                <c:pt idx="404">
                  <c:v>-215.52026315064359</c:v>
                </c:pt>
                <c:pt idx="405">
                  <c:v>-214.01889869159641</c:v>
                </c:pt>
                <c:pt idx="406">
                  <c:v>-217.50899361100892</c:v>
                </c:pt>
                <c:pt idx="407">
                  <c:v>-215.71989512816435</c:v>
                </c:pt>
                <c:pt idx="408">
                  <c:v>-212.76149220838852</c:v>
                </c:pt>
                <c:pt idx="409">
                  <c:v>-214.17497460129744</c:v>
                </c:pt>
                <c:pt idx="410">
                  <c:v>-210.70731765621531</c:v>
                </c:pt>
                <c:pt idx="411">
                  <c:v>-211.08095392488758</c:v>
                </c:pt>
                <c:pt idx="412">
                  <c:v>-214.89254981966951</c:v>
                </c:pt>
                <c:pt idx="413">
                  <c:v>-213.18528394910027</c:v>
                </c:pt>
                <c:pt idx="414">
                  <c:v>-217.647691089609</c:v>
                </c:pt>
                <c:pt idx="415">
                  <c:v>-216.11288964920459</c:v>
                </c:pt>
                <c:pt idx="416">
                  <c:v>-220.3194598862865</c:v>
                </c:pt>
                <c:pt idx="417">
                  <c:v>-215.25529707138776</c:v>
                </c:pt>
                <c:pt idx="418">
                  <c:v>-223.49960278770959</c:v>
                </c:pt>
                <c:pt idx="419">
                  <c:v>-234.23342375428911</c:v>
                </c:pt>
                <c:pt idx="420">
                  <c:v>-233.40871820747998</c:v>
                </c:pt>
                <c:pt idx="421">
                  <c:v>-234.23419368478062</c:v>
                </c:pt>
                <c:pt idx="422">
                  <c:v>-235.05339972807633</c:v>
                </c:pt>
                <c:pt idx="423">
                  <c:v>-236.08070698430311</c:v>
                </c:pt>
                <c:pt idx="424">
                  <c:v>-237.57657193983323</c:v>
                </c:pt>
                <c:pt idx="425">
                  <c:v>-237.63431672672232</c:v>
                </c:pt>
                <c:pt idx="426">
                  <c:v>-239.98348464732771</c:v>
                </c:pt>
                <c:pt idx="427">
                  <c:v>-238.43702425947777</c:v>
                </c:pt>
                <c:pt idx="428">
                  <c:v>-236.64143636248627</c:v>
                </c:pt>
                <c:pt idx="429">
                  <c:v>-235.95355846308303</c:v>
                </c:pt>
                <c:pt idx="430">
                  <c:v>-239.91540079383776</c:v>
                </c:pt>
                <c:pt idx="431">
                  <c:v>-246.22784091611538</c:v>
                </c:pt>
                <c:pt idx="432">
                  <c:v>-248.74166397190493</c:v>
                </c:pt>
                <c:pt idx="433">
                  <c:v>-248.3562587657143</c:v>
                </c:pt>
                <c:pt idx="434">
                  <c:v>-244.07093563832314</c:v>
                </c:pt>
                <c:pt idx="435">
                  <c:v>-241.10703321503388</c:v>
                </c:pt>
                <c:pt idx="436">
                  <c:v>-245.01641028227459</c:v>
                </c:pt>
                <c:pt idx="437">
                  <c:v>-239.90022216414218</c:v>
                </c:pt>
                <c:pt idx="438">
                  <c:v>-234.81967082877236</c:v>
                </c:pt>
                <c:pt idx="439">
                  <c:v>-234.15115118173344</c:v>
                </c:pt>
                <c:pt idx="440">
                  <c:v>-234.10176564018911</c:v>
                </c:pt>
                <c:pt idx="441">
                  <c:v>-232.67574437927033</c:v>
                </c:pt>
                <c:pt idx="442">
                  <c:v>-237.13243203612728</c:v>
                </c:pt>
                <c:pt idx="443">
                  <c:v>-229.99011683373828</c:v>
                </c:pt>
                <c:pt idx="444">
                  <c:v>-233.57403328308283</c:v>
                </c:pt>
                <c:pt idx="445">
                  <c:v>-232.26427152643009</c:v>
                </c:pt>
                <c:pt idx="446">
                  <c:v>-230.39697010362943</c:v>
                </c:pt>
                <c:pt idx="447">
                  <c:v>-230.52411862484951</c:v>
                </c:pt>
                <c:pt idx="448">
                  <c:v>-227.47563383753004</c:v>
                </c:pt>
                <c:pt idx="449">
                  <c:v>-229.43378705836221</c:v>
                </c:pt>
                <c:pt idx="450">
                  <c:v>-225.61702163027803</c:v>
                </c:pt>
                <c:pt idx="451">
                  <c:v>-223.71045375239555</c:v>
                </c:pt>
                <c:pt idx="452">
                  <c:v>-222.4402884210358</c:v>
                </c:pt>
                <c:pt idx="453">
                  <c:v>-218.01164823209911</c:v>
                </c:pt>
                <c:pt idx="454">
                  <c:v>-220.20199049124858</c:v>
                </c:pt>
                <c:pt idx="455">
                  <c:v>-218.32995949542965</c:v>
                </c:pt>
                <c:pt idx="456">
                  <c:v>-224.26997323980686</c:v>
                </c:pt>
                <c:pt idx="457">
                  <c:v>-227.7139823197831</c:v>
                </c:pt>
                <c:pt idx="458">
                  <c:v>-224.79627572599929</c:v>
                </c:pt>
                <c:pt idx="459">
                  <c:v>-226.65466795310931</c:v>
                </c:pt>
                <c:pt idx="460">
                  <c:v>-222.80567543443976</c:v>
                </c:pt>
                <c:pt idx="461">
                  <c:v>-220.88667867861659</c:v>
                </c:pt>
                <c:pt idx="462">
                  <c:v>-215.36913679410645</c:v>
                </c:pt>
                <c:pt idx="463">
                  <c:v>-213.51140450741877</c:v>
                </c:pt>
                <c:pt idx="464">
                  <c:v>-214.75022266875385</c:v>
                </c:pt>
                <c:pt idx="465">
                  <c:v>-214.73900368158866</c:v>
                </c:pt>
                <c:pt idx="466">
                  <c:v>-211.15860691449052</c:v>
                </c:pt>
                <c:pt idx="467">
                  <c:v>-213.81893674386447</c:v>
                </c:pt>
                <c:pt idx="468">
                  <c:v>-212.86268307302817</c:v>
                </c:pt>
                <c:pt idx="469">
                  <c:v>-210.28858545873663</c:v>
                </c:pt>
                <c:pt idx="470">
                  <c:v>-213.69266814320872</c:v>
                </c:pt>
                <c:pt idx="471">
                  <c:v>-215.79765810784011</c:v>
                </c:pt>
                <c:pt idx="472">
                  <c:v>-219.09637030500016</c:v>
                </c:pt>
                <c:pt idx="473">
                  <c:v>-218.34997768821631</c:v>
                </c:pt>
                <c:pt idx="474">
                  <c:v>-216.55186001960828</c:v>
                </c:pt>
                <c:pt idx="475">
                  <c:v>-223.81483432907407</c:v>
                </c:pt>
                <c:pt idx="476">
                  <c:v>-222.36461525269624</c:v>
                </c:pt>
                <c:pt idx="477">
                  <c:v>-226.40224074186335</c:v>
                </c:pt>
                <c:pt idx="478">
                  <c:v>-224.15426368589397</c:v>
                </c:pt>
                <c:pt idx="479">
                  <c:v>-223.98773871952289</c:v>
                </c:pt>
                <c:pt idx="480">
                  <c:v>-221.58841532687438</c:v>
                </c:pt>
                <c:pt idx="481">
                  <c:v>-226.21206791038639</c:v>
                </c:pt>
                <c:pt idx="482">
                  <c:v>-225.27649237275546</c:v>
                </c:pt>
                <c:pt idx="483">
                  <c:v>-219.73772240468315</c:v>
                </c:pt>
                <c:pt idx="484">
                  <c:v>-224.62964076955905</c:v>
                </c:pt>
                <c:pt idx="485">
                  <c:v>-224.09937864083622</c:v>
                </c:pt>
                <c:pt idx="486">
                  <c:v>-227.05701163012054</c:v>
                </c:pt>
                <c:pt idx="487">
                  <c:v>-226.94251196697951</c:v>
                </c:pt>
                <c:pt idx="488">
                  <c:v>-223.88291818256403</c:v>
                </c:pt>
                <c:pt idx="489">
                  <c:v>-223.61146268916127</c:v>
                </c:pt>
                <c:pt idx="490">
                  <c:v>-220.52866099992025</c:v>
                </c:pt>
                <c:pt idx="491">
                  <c:v>-218.91906631174061</c:v>
                </c:pt>
                <c:pt idx="492">
                  <c:v>-214.7112861838832</c:v>
                </c:pt>
                <c:pt idx="493">
                  <c:v>-217.08025231713691</c:v>
                </c:pt>
                <c:pt idx="494">
                  <c:v>-219.27642405001461</c:v>
                </c:pt>
                <c:pt idx="495">
                  <c:v>-221.33191848302886</c:v>
                </c:pt>
                <c:pt idx="496">
                  <c:v>-216.52810216443322</c:v>
                </c:pt>
                <c:pt idx="497">
                  <c:v>-216.63347265174161</c:v>
                </c:pt>
                <c:pt idx="498">
                  <c:v>-220.65107994812206</c:v>
                </c:pt>
                <c:pt idx="499">
                  <c:v>-221.38999324012548</c:v>
                </c:pt>
                <c:pt idx="500">
                  <c:v>-222.75332016099492</c:v>
                </c:pt>
                <c:pt idx="501">
                  <c:v>-218.44577903941172</c:v>
                </c:pt>
                <c:pt idx="502">
                  <c:v>-218.25307643631822</c:v>
                </c:pt>
                <c:pt idx="503">
                  <c:v>-218.33952863154263</c:v>
                </c:pt>
                <c:pt idx="504">
                  <c:v>-214.75627212262043</c:v>
                </c:pt>
                <c:pt idx="505">
                  <c:v>-221.99603852725704</c:v>
                </c:pt>
                <c:pt idx="506">
                  <c:v>-219.49761408130507</c:v>
                </c:pt>
                <c:pt idx="507">
                  <c:v>-216.71046570092585</c:v>
                </c:pt>
                <c:pt idx="508">
                  <c:v>-214.87099176589982</c:v>
                </c:pt>
                <c:pt idx="509">
                  <c:v>-214.25031779942583</c:v>
                </c:pt>
                <c:pt idx="510">
                  <c:v>-216.82848504631329</c:v>
                </c:pt>
                <c:pt idx="511">
                  <c:v>-212.05414606654813</c:v>
                </c:pt>
                <c:pt idx="512">
                  <c:v>-208.21373277335806</c:v>
                </c:pt>
                <c:pt idx="513">
                  <c:v>-207.07918519862869</c:v>
                </c:pt>
                <c:pt idx="514">
                  <c:v>-204.29764631182843</c:v>
                </c:pt>
                <c:pt idx="515">
                  <c:v>-202.546714383363</c:v>
                </c:pt>
                <c:pt idx="516">
                  <c:v>-200.0749075344138</c:v>
                </c:pt>
                <c:pt idx="517">
                  <c:v>-204.21647363997545</c:v>
                </c:pt>
                <c:pt idx="518">
                  <c:v>-209.14567863866978</c:v>
                </c:pt>
                <c:pt idx="519">
                  <c:v>-210.26922720637231</c:v>
                </c:pt>
                <c:pt idx="520">
                  <c:v>-212.57945864210706</c:v>
                </c:pt>
                <c:pt idx="521">
                  <c:v>-211.48714725435639</c:v>
                </c:pt>
                <c:pt idx="522">
                  <c:v>-212.64853240623052</c:v>
                </c:pt>
                <c:pt idx="523">
                  <c:v>-213.83158560194352</c:v>
                </c:pt>
                <c:pt idx="524">
                  <c:v>-212.89293034234652</c:v>
                </c:pt>
                <c:pt idx="525">
                  <c:v>-215.00396976084448</c:v>
                </c:pt>
                <c:pt idx="526">
                  <c:v>-215.87531109744305</c:v>
                </c:pt>
                <c:pt idx="527">
                  <c:v>-219.05006448541826</c:v>
                </c:pt>
                <c:pt idx="528">
                  <c:v>-219.7975570029048</c:v>
                </c:pt>
                <c:pt idx="529">
                  <c:v>-218.48273570301899</c:v>
                </c:pt>
                <c:pt idx="530">
                  <c:v>-212.33847039816828</c:v>
                </c:pt>
                <c:pt idx="531">
                  <c:v>-210.46621942220736</c:v>
                </c:pt>
                <c:pt idx="532">
                  <c:v>-207.28618651085708</c:v>
                </c:pt>
                <c:pt idx="533">
                  <c:v>-207.34954079132513</c:v>
                </c:pt>
                <c:pt idx="534">
                  <c:v>-210.07432480186981</c:v>
                </c:pt>
                <c:pt idx="535">
                  <c:v>-210.96403448020283</c:v>
                </c:pt>
                <c:pt idx="536">
                  <c:v>-207.67698123048831</c:v>
                </c:pt>
                <c:pt idx="537">
                  <c:v>-209.00918096147507</c:v>
                </c:pt>
                <c:pt idx="538">
                  <c:v>-212.16050646449003</c:v>
                </c:pt>
                <c:pt idx="539">
                  <c:v>-212.88644092820323</c:v>
                </c:pt>
                <c:pt idx="540">
                  <c:v>-207.22580196228228</c:v>
                </c:pt>
                <c:pt idx="541">
                  <c:v>-202.77175406711467</c:v>
                </c:pt>
                <c:pt idx="542">
                  <c:v>-206.20388421949974</c:v>
                </c:pt>
                <c:pt idx="543">
                  <c:v>-205.36707976496473</c:v>
                </c:pt>
                <c:pt idx="544">
                  <c:v>-206.74844505735746</c:v>
                </c:pt>
                <c:pt idx="545">
                  <c:v>-210.97536345744084</c:v>
                </c:pt>
                <c:pt idx="546">
                  <c:v>-214.8636224311922</c:v>
                </c:pt>
                <c:pt idx="547">
                  <c:v>-212.54855143236637</c:v>
                </c:pt>
                <c:pt idx="548">
                  <c:v>-207.07379568518445</c:v>
                </c:pt>
                <c:pt idx="549">
                  <c:v>-209.01721023660502</c:v>
                </c:pt>
                <c:pt idx="550">
                  <c:v>-208.08691422234915</c:v>
                </c:pt>
                <c:pt idx="551">
                  <c:v>-207.52497495339048</c:v>
                </c:pt>
                <c:pt idx="552">
                  <c:v>-210.87604242399539</c:v>
                </c:pt>
                <c:pt idx="553">
                  <c:v>-212.72926511780315</c:v>
                </c:pt>
                <c:pt idx="554">
                  <c:v>-214.50362493123248</c:v>
                </c:pt>
                <c:pt idx="555">
                  <c:v>-213.58399795378864</c:v>
                </c:pt>
                <c:pt idx="556">
                  <c:v>-222.59273465841761</c:v>
                </c:pt>
                <c:pt idx="557">
                  <c:v>-222.30313080342239</c:v>
                </c:pt>
                <c:pt idx="558">
                  <c:v>-218.91070706639948</c:v>
                </c:pt>
                <c:pt idx="559">
                  <c:v>-213.42627219303904</c:v>
                </c:pt>
                <c:pt idx="560">
                  <c:v>-216.36289707890319</c:v>
                </c:pt>
                <c:pt idx="561">
                  <c:v>-214.20192216851137</c:v>
                </c:pt>
                <c:pt idx="562">
                  <c:v>-212.37487711142603</c:v>
                </c:pt>
                <c:pt idx="563">
                  <c:v>-209.6364543321688</c:v>
                </c:pt>
                <c:pt idx="564">
                  <c:v>-210.35600937180789</c:v>
                </c:pt>
                <c:pt idx="565">
                  <c:v>-212.49982583124074</c:v>
                </c:pt>
                <c:pt idx="566">
                  <c:v>-205.65206403700722</c:v>
                </c:pt>
                <c:pt idx="567">
                  <c:v>-204.57273147754677</c:v>
                </c:pt>
                <c:pt idx="568">
                  <c:v>-201.90492232339602</c:v>
                </c:pt>
                <c:pt idx="569">
                  <c:v>-198.23631351995209</c:v>
                </c:pt>
                <c:pt idx="570">
                  <c:v>-200.28069895587032</c:v>
                </c:pt>
                <c:pt idx="571">
                  <c:v>-195.7654965816364</c:v>
                </c:pt>
                <c:pt idx="572">
                  <c:v>-194.04294209129876</c:v>
                </c:pt>
                <c:pt idx="573">
                  <c:v>-195.37272204074179</c:v>
                </c:pt>
                <c:pt idx="574">
                  <c:v>-197.90216368650363</c:v>
                </c:pt>
                <c:pt idx="575">
                  <c:v>-198.39568913176117</c:v>
                </c:pt>
                <c:pt idx="576">
                  <c:v>-203.69149103462769</c:v>
                </c:pt>
                <c:pt idx="577">
                  <c:v>-200.86045661621029</c:v>
                </c:pt>
                <c:pt idx="578">
                  <c:v>-205.24103114444733</c:v>
                </c:pt>
                <c:pt idx="579">
                  <c:v>-204.36672007595189</c:v>
                </c:pt>
                <c:pt idx="580">
                  <c:v>-204.49936810068539</c:v>
                </c:pt>
                <c:pt idx="581">
                  <c:v>-205.87303408815933</c:v>
                </c:pt>
                <c:pt idx="582">
                  <c:v>-202.43771422373538</c:v>
                </c:pt>
                <c:pt idx="583">
                  <c:v>-202.7939720613067</c:v>
                </c:pt>
                <c:pt idx="584">
                  <c:v>-197.34033440761777</c:v>
                </c:pt>
                <c:pt idx="585">
                  <c:v>-198.15327101690855</c:v>
                </c:pt>
                <c:pt idx="586">
                  <c:v>-199.424096288687</c:v>
                </c:pt>
                <c:pt idx="587">
                  <c:v>-199.10358522395109</c:v>
                </c:pt>
                <c:pt idx="588">
                  <c:v>-199.67608353965261</c:v>
                </c:pt>
                <c:pt idx="589">
                  <c:v>-198.74149791265518</c:v>
                </c:pt>
                <c:pt idx="590">
                  <c:v>-197.34495399056686</c:v>
                </c:pt>
                <c:pt idx="591">
                  <c:v>-197.31393679075336</c:v>
                </c:pt>
                <c:pt idx="592">
                  <c:v>-195.73612923287874</c:v>
                </c:pt>
                <c:pt idx="593">
                  <c:v>-193.34340524444633</c:v>
                </c:pt>
                <c:pt idx="594">
                  <c:v>-198.49786990703069</c:v>
                </c:pt>
                <c:pt idx="595">
                  <c:v>-194.26281224174818</c:v>
                </c:pt>
                <c:pt idx="596">
                  <c:v>-192.17586064864008</c:v>
                </c:pt>
                <c:pt idx="597">
                  <c:v>-193.44041648641723</c:v>
                </c:pt>
                <c:pt idx="598">
                  <c:v>-192.31708789885306</c:v>
                </c:pt>
                <c:pt idx="599">
                  <c:v>-192.99286689053042</c:v>
                </c:pt>
                <c:pt idx="600">
                  <c:v>-189.91787449627736</c:v>
                </c:pt>
                <c:pt idx="601">
                  <c:v>-189.73254122788785</c:v>
                </c:pt>
                <c:pt idx="602">
                  <c:v>-191.05308201142907</c:v>
                </c:pt>
                <c:pt idx="603">
                  <c:v>-192.48669258719383</c:v>
                </c:pt>
                <c:pt idx="604">
                  <c:v>-194.97532791689082</c:v>
                </c:pt>
                <c:pt idx="605">
                  <c:v>-197.50729933427283</c:v>
                </c:pt>
                <c:pt idx="606">
                  <c:v>-200.8227300221115</c:v>
                </c:pt>
                <c:pt idx="607">
                  <c:v>-197.39664932358937</c:v>
                </c:pt>
                <c:pt idx="608">
                  <c:v>-195.81873177564194</c:v>
                </c:pt>
                <c:pt idx="609">
                  <c:v>-195.85084887615812</c:v>
                </c:pt>
                <c:pt idx="610">
                  <c:v>-194.99314630827212</c:v>
                </c:pt>
                <c:pt idx="611">
                  <c:v>-192.92764277886454</c:v>
                </c:pt>
                <c:pt idx="612">
                  <c:v>-188.38285307573096</c:v>
                </c:pt>
                <c:pt idx="613">
                  <c:v>-187.56771666503482</c:v>
                </c:pt>
                <c:pt idx="614">
                  <c:v>-192.10238728170589</c:v>
                </c:pt>
                <c:pt idx="615">
                  <c:v>-187.91935491965705</c:v>
                </c:pt>
                <c:pt idx="616">
                  <c:v>-188.7454903373764</c:v>
                </c:pt>
                <c:pt idx="617">
                  <c:v>-189.46504537701912</c:v>
                </c:pt>
                <c:pt idx="618">
                  <c:v>-190.69748411428009</c:v>
                </c:pt>
                <c:pt idx="619">
                  <c:v>-188.51638102102879</c:v>
                </c:pt>
                <c:pt idx="620">
                  <c:v>-190.08912903567034</c:v>
                </c:pt>
                <c:pt idx="621">
                  <c:v>-191.44772638352151</c:v>
                </c:pt>
                <c:pt idx="622">
                  <c:v>-197.03115232011623</c:v>
                </c:pt>
                <c:pt idx="623">
                  <c:v>-196.33876482783307</c:v>
                </c:pt>
                <c:pt idx="624">
                  <c:v>-194.13808350207546</c:v>
                </c:pt>
                <c:pt idx="625">
                  <c:v>-193.06843006879717</c:v>
                </c:pt>
                <c:pt idx="626">
                  <c:v>-190.84234103680865</c:v>
                </c:pt>
                <c:pt idx="627">
                  <c:v>-189.87585828943702</c:v>
                </c:pt>
                <c:pt idx="628">
                  <c:v>-192.42872782016639</c:v>
                </c:pt>
                <c:pt idx="629">
                  <c:v>-196.18543866989057</c:v>
                </c:pt>
                <c:pt idx="630">
                  <c:v>-199.90354300495164</c:v>
                </c:pt>
                <c:pt idx="631">
                  <c:v>-193.41005922702607</c:v>
                </c:pt>
                <c:pt idx="632">
                  <c:v>-193.86673799874188</c:v>
                </c:pt>
                <c:pt idx="633">
                  <c:v>-197.24013345361163</c:v>
                </c:pt>
                <c:pt idx="634">
                  <c:v>-195.0827882155354</c:v>
                </c:pt>
                <c:pt idx="635">
                  <c:v>-194.46299416962211</c:v>
                </c:pt>
                <c:pt idx="636">
                  <c:v>-195.47160311390326</c:v>
                </c:pt>
                <c:pt idx="637">
                  <c:v>-194.43516668184748</c:v>
                </c:pt>
                <c:pt idx="638">
                  <c:v>-192.93886176603337</c:v>
                </c:pt>
                <c:pt idx="639">
                  <c:v>-190.93264288449427</c:v>
                </c:pt>
                <c:pt idx="640">
                  <c:v>-186.82011415748275</c:v>
                </c:pt>
                <c:pt idx="641">
                  <c:v>-187.19397040629337</c:v>
                </c:pt>
                <c:pt idx="642">
                  <c:v>-186.09307979306323</c:v>
                </c:pt>
                <c:pt idx="643">
                  <c:v>-182.65545013716473</c:v>
                </c:pt>
                <c:pt idx="644">
                  <c:v>-179.41536264745264</c:v>
                </c:pt>
                <c:pt idx="645">
                  <c:v>-180.12457862048723</c:v>
                </c:pt>
                <c:pt idx="646">
                  <c:v>-180.09158159941035</c:v>
                </c:pt>
                <c:pt idx="647">
                  <c:v>-177.62362440292054</c:v>
                </c:pt>
                <c:pt idx="648">
                  <c:v>-178.580538014181</c:v>
                </c:pt>
                <c:pt idx="649">
                  <c:v>-179.41261289569593</c:v>
                </c:pt>
                <c:pt idx="650">
                  <c:v>-180.600835624713</c:v>
                </c:pt>
                <c:pt idx="651">
                  <c:v>-182.70120600639348</c:v>
                </c:pt>
                <c:pt idx="652">
                  <c:v>-183.35146730176712</c:v>
                </c:pt>
                <c:pt idx="653">
                  <c:v>-182.04940485003317</c:v>
                </c:pt>
                <c:pt idx="654">
                  <c:v>-183.11091901811233</c:v>
                </c:pt>
                <c:pt idx="655">
                  <c:v>-180.9902004734322</c:v>
                </c:pt>
                <c:pt idx="656">
                  <c:v>-184.15703457635027</c:v>
                </c:pt>
                <c:pt idx="657">
                  <c:v>-182.16313458268269</c:v>
                </c:pt>
                <c:pt idx="658">
                  <c:v>-183.44396895085811</c:v>
                </c:pt>
                <c:pt idx="659">
                  <c:v>-187.71477338897239</c:v>
                </c:pt>
                <c:pt idx="660">
                  <c:v>-188.46930527095537</c:v>
                </c:pt>
                <c:pt idx="661">
                  <c:v>-182.85761188630204</c:v>
                </c:pt>
                <c:pt idx="662">
                  <c:v>-183.39084374692175</c:v>
                </c:pt>
                <c:pt idx="663">
                  <c:v>-182.28786332235541</c:v>
                </c:pt>
                <c:pt idx="664">
                  <c:v>-182.38399464376562</c:v>
                </c:pt>
                <c:pt idx="665">
                  <c:v>-178.80095811498177</c:v>
                </c:pt>
                <c:pt idx="666">
                  <c:v>-177.56763945715829</c:v>
                </c:pt>
                <c:pt idx="667">
                  <c:v>-177.67982932882478</c:v>
                </c:pt>
                <c:pt idx="668">
                  <c:v>-178.37056697005573</c:v>
                </c:pt>
                <c:pt idx="669">
                  <c:v>-178.82493595029882</c:v>
                </c:pt>
                <c:pt idx="670">
                  <c:v>-176.31683237816469</c:v>
                </c:pt>
                <c:pt idx="671">
                  <c:v>-173.39252638016842</c:v>
                </c:pt>
                <c:pt idx="672">
                  <c:v>-168.2978963158057</c:v>
                </c:pt>
                <c:pt idx="673">
                  <c:v>-169.43629354299446</c:v>
                </c:pt>
                <c:pt idx="674">
                  <c:v>-168.82430879206913</c:v>
                </c:pt>
                <c:pt idx="675">
                  <c:v>-165.40669732895731</c:v>
                </c:pt>
                <c:pt idx="676">
                  <c:v>-171.61145717245199</c:v>
                </c:pt>
                <c:pt idx="677">
                  <c:v>-175.87346240494844</c:v>
                </c:pt>
                <c:pt idx="678">
                  <c:v>-177.72987481079144</c:v>
                </c:pt>
                <c:pt idx="679">
                  <c:v>-176.49281649058139</c:v>
                </c:pt>
                <c:pt idx="680">
                  <c:v>-174.84747502956452</c:v>
                </c:pt>
                <c:pt idx="681">
                  <c:v>-172.15700792093958</c:v>
                </c:pt>
                <c:pt idx="682">
                  <c:v>-170.73604620325386</c:v>
                </c:pt>
                <c:pt idx="683">
                  <c:v>-173.30167458213327</c:v>
                </c:pt>
                <c:pt idx="684">
                  <c:v>-168.6902308964236</c:v>
                </c:pt>
                <c:pt idx="685">
                  <c:v>-170.93809796232199</c:v>
                </c:pt>
                <c:pt idx="686">
                  <c:v>-179.09012200969482</c:v>
                </c:pt>
                <c:pt idx="687">
                  <c:v>-175.85894371567338</c:v>
                </c:pt>
                <c:pt idx="688">
                  <c:v>-172.78670107317703</c:v>
                </c:pt>
                <c:pt idx="689">
                  <c:v>-171.35804005057435</c:v>
                </c:pt>
                <c:pt idx="690">
                  <c:v>-174.05059697053184</c:v>
                </c:pt>
                <c:pt idx="691">
                  <c:v>-176.06704492860445</c:v>
                </c:pt>
                <c:pt idx="692">
                  <c:v>-179.66295029560752</c:v>
                </c:pt>
                <c:pt idx="693">
                  <c:v>-178.42688188602915</c:v>
                </c:pt>
                <c:pt idx="694">
                  <c:v>-177.99616077089195</c:v>
                </c:pt>
                <c:pt idx="695">
                  <c:v>-181.37186601723442</c:v>
                </c:pt>
                <c:pt idx="696">
                  <c:v>-183.18494233539604</c:v>
                </c:pt>
                <c:pt idx="697">
                  <c:v>-183.51799226814182</c:v>
                </c:pt>
                <c:pt idx="698">
                  <c:v>-183.08540132181224</c:v>
                </c:pt>
                <c:pt idx="699">
                  <c:v>-185.15299466255237</c:v>
                </c:pt>
                <c:pt idx="700">
                  <c:v>-180.7089558637781</c:v>
                </c:pt>
                <c:pt idx="701">
                  <c:v>-180.28351427201233</c:v>
                </c:pt>
                <c:pt idx="702">
                  <c:v>-182.90853728883303</c:v>
                </c:pt>
                <c:pt idx="703">
                  <c:v>-179.76722088221322</c:v>
                </c:pt>
                <c:pt idx="704">
                  <c:v>-177.82589614212884</c:v>
                </c:pt>
                <c:pt idx="705">
                  <c:v>-180.57916758087231</c:v>
                </c:pt>
                <c:pt idx="706">
                  <c:v>-179.0131289605124</c:v>
                </c:pt>
                <c:pt idx="707">
                  <c:v>-180.56156916962937</c:v>
                </c:pt>
                <c:pt idx="708">
                  <c:v>-183.70486539751437</c:v>
                </c:pt>
                <c:pt idx="709">
                  <c:v>-187.63327074691188</c:v>
                </c:pt>
                <c:pt idx="710">
                  <c:v>-188.30893974851642</c:v>
                </c:pt>
                <c:pt idx="711">
                  <c:v>-184.32531938385</c:v>
                </c:pt>
                <c:pt idx="712">
                  <c:v>-183.57628700538044</c:v>
                </c:pt>
                <c:pt idx="713">
                  <c:v>-182.89225875843476</c:v>
                </c:pt>
                <c:pt idx="714">
                  <c:v>-182.13266733322052</c:v>
                </c:pt>
                <c:pt idx="715">
                  <c:v>-184.37448494525597</c:v>
                </c:pt>
                <c:pt idx="716">
                  <c:v>-184.18134238187849</c:v>
                </c:pt>
                <c:pt idx="717">
                  <c:v>-181.83503420309717</c:v>
                </c:pt>
                <c:pt idx="718">
                  <c:v>-182.01706776937681</c:v>
                </c:pt>
                <c:pt idx="719">
                  <c:v>-181.81842570248773</c:v>
                </c:pt>
                <c:pt idx="720">
                  <c:v>-180.14613667425874</c:v>
                </c:pt>
                <c:pt idx="721">
                  <c:v>-184.91244637889395</c:v>
                </c:pt>
                <c:pt idx="722">
                  <c:v>-186.17854207765413</c:v>
                </c:pt>
                <c:pt idx="723">
                  <c:v>-184.65056002160782</c:v>
                </c:pt>
                <c:pt idx="724">
                  <c:v>-183.14259615834453</c:v>
                </c:pt>
                <c:pt idx="725">
                  <c:v>-184.99427899116927</c:v>
                </c:pt>
                <c:pt idx="726">
                  <c:v>-186.16941290182513</c:v>
                </c:pt>
                <c:pt idx="727">
                  <c:v>-185.40135224119877</c:v>
                </c:pt>
                <c:pt idx="728">
                  <c:v>-186.74884059195392</c:v>
                </c:pt>
                <c:pt idx="729">
                  <c:v>-181.34458847980932</c:v>
                </c:pt>
                <c:pt idx="730">
                  <c:v>-180.02833730900966</c:v>
                </c:pt>
                <c:pt idx="731">
                  <c:v>-178.46482846026811</c:v>
                </c:pt>
                <c:pt idx="732">
                  <c:v>-178.76950095488792</c:v>
                </c:pt>
                <c:pt idx="733">
                  <c:v>-178.69360780640818</c:v>
                </c:pt>
                <c:pt idx="734">
                  <c:v>-180.50283447211041</c:v>
                </c:pt>
                <c:pt idx="735">
                  <c:v>-183.45672779900633</c:v>
                </c:pt>
                <c:pt idx="736">
                  <c:v>-186.90799622361737</c:v>
                </c:pt>
                <c:pt idx="737">
                  <c:v>-188.56829633418965</c:v>
                </c:pt>
                <c:pt idx="738">
                  <c:v>-190.68098560373983</c:v>
                </c:pt>
                <c:pt idx="739">
                  <c:v>-195.09961669628683</c:v>
                </c:pt>
                <c:pt idx="740">
                  <c:v>-196.26012192759663</c:v>
                </c:pt>
                <c:pt idx="741">
                  <c:v>-195.34984410612742</c:v>
                </c:pt>
                <c:pt idx="742">
                  <c:v>-203.95788698479737</c:v>
                </c:pt>
                <c:pt idx="743">
                  <c:v>-203.35569135012338</c:v>
                </c:pt>
                <c:pt idx="744">
                  <c:v>-204.3346029754357</c:v>
                </c:pt>
                <c:pt idx="745">
                  <c:v>-203.59755951462648</c:v>
                </c:pt>
                <c:pt idx="746">
                  <c:v>-201.35057236928697</c:v>
                </c:pt>
                <c:pt idx="747">
                  <c:v>-205.34519174098386</c:v>
                </c:pt>
                <c:pt idx="748">
                  <c:v>-207.93160824313964</c:v>
                </c:pt>
                <c:pt idx="749">
                  <c:v>-211.22295110559571</c:v>
                </c:pt>
                <c:pt idx="750">
                  <c:v>-211.87156254991714</c:v>
                </c:pt>
                <c:pt idx="751">
                  <c:v>-214.75693206303913</c:v>
                </c:pt>
                <c:pt idx="752">
                  <c:v>-215.81624642971292</c:v>
                </c:pt>
                <c:pt idx="753">
                  <c:v>-214.19103315155371</c:v>
                </c:pt>
                <c:pt idx="754">
                  <c:v>-211.45876981623223</c:v>
                </c:pt>
                <c:pt idx="755">
                  <c:v>-209.24961925506432</c:v>
                </c:pt>
                <c:pt idx="756">
                  <c:v>-206.14646940282546</c:v>
                </c:pt>
                <c:pt idx="757">
                  <c:v>-204.64774470546399</c:v>
                </c:pt>
                <c:pt idx="758">
                  <c:v>-206.93542817679918</c:v>
                </c:pt>
                <c:pt idx="759">
                  <c:v>-205.23498169058075</c:v>
                </c:pt>
                <c:pt idx="760">
                  <c:v>-202.64328566504992</c:v>
                </c:pt>
                <c:pt idx="761">
                  <c:v>-202.48753972556369</c:v>
                </c:pt>
                <c:pt idx="762">
                  <c:v>-201.10100489986871</c:v>
                </c:pt>
                <c:pt idx="763">
                  <c:v>-201.67174337444521</c:v>
                </c:pt>
                <c:pt idx="764">
                  <c:v>-203.36922012876676</c:v>
                </c:pt>
                <c:pt idx="765">
                  <c:v>-204.33493294564687</c:v>
                </c:pt>
                <c:pt idx="766">
                  <c:v>-204.16884793955251</c:v>
                </c:pt>
                <c:pt idx="767">
                  <c:v>-199.77628449365875</c:v>
                </c:pt>
                <c:pt idx="768">
                  <c:v>-198.33849429522525</c:v>
                </c:pt>
                <c:pt idx="769">
                  <c:v>-199.12745306919896</c:v>
                </c:pt>
                <c:pt idx="770">
                  <c:v>-198.2908685948023</c:v>
                </c:pt>
                <c:pt idx="771">
                  <c:v>-196.31984653574546</c:v>
                </c:pt>
                <c:pt idx="772">
                  <c:v>-197.56295430982209</c:v>
                </c:pt>
                <c:pt idx="773">
                  <c:v>-198.60049064258419</c:v>
                </c:pt>
                <c:pt idx="774">
                  <c:v>-202.97160602477743</c:v>
                </c:pt>
                <c:pt idx="775">
                  <c:v>-200.17246872673422</c:v>
                </c:pt>
                <c:pt idx="776">
                  <c:v>-196.95217944966862</c:v>
                </c:pt>
                <c:pt idx="777">
                  <c:v>-198.95025906600858</c:v>
                </c:pt>
                <c:pt idx="778">
                  <c:v>-197.26312137829518</c:v>
                </c:pt>
                <c:pt idx="779">
                  <c:v>-197.38818008817907</c:v>
                </c:pt>
                <c:pt idx="780">
                  <c:v>-193.39763034908538</c:v>
                </c:pt>
                <c:pt idx="781">
                  <c:v>-194.34607472493371</c:v>
                </c:pt>
                <c:pt idx="782">
                  <c:v>-196.24175358586217</c:v>
                </c:pt>
                <c:pt idx="783">
                  <c:v>-198.85896730769309</c:v>
                </c:pt>
                <c:pt idx="784">
                  <c:v>-198.37556094890169</c:v>
                </c:pt>
                <c:pt idx="785">
                  <c:v>-194.33012616474662</c:v>
                </c:pt>
                <c:pt idx="786">
                  <c:v>-192.2736418211025</c:v>
                </c:pt>
                <c:pt idx="787">
                  <c:v>-193.73101025204232</c:v>
                </c:pt>
                <c:pt idx="788">
                  <c:v>-193.90292473185764</c:v>
                </c:pt>
                <c:pt idx="789">
                  <c:v>-198.20397643929755</c:v>
                </c:pt>
                <c:pt idx="790">
                  <c:v>-200.1982064031763</c:v>
                </c:pt>
                <c:pt idx="791">
                  <c:v>-196.27794031897793</c:v>
                </c:pt>
                <c:pt idx="792">
                  <c:v>-195.14185288326553</c:v>
                </c:pt>
                <c:pt idx="793">
                  <c:v>-194.16800080118628</c:v>
                </c:pt>
                <c:pt idx="794">
                  <c:v>-193.62431988388926</c:v>
                </c:pt>
                <c:pt idx="795">
                  <c:v>-192.09908757959784</c:v>
                </c:pt>
                <c:pt idx="796">
                  <c:v>-194.45749466610869</c:v>
                </c:pt>
                <c:pt idx="797">
                  <c:v>-191.98139820442157</c:v>
                </c:pt>
                <c:pt idx="798">
                  <c:v>-189.85199044419278</c:v>
                </c:pt>
                <c:pt idx="799">
                  <c:v>-187.85941033136623</c:v>
                </c:pt>
                <c:pt idx="800">
                  <c:v>-189.14387437186087</c:v>
                </c:pt>
                <c:pt idx="801">
                  <c:v>-189.1209964372465</c:v>
                </c:pt>
                <c:pt idx="802">
                  <c:v>-187.76250907946815</c:v>
                </c:pt>
                <c:pt idx="803">
                  <c:v>-190.58914389507117</c:v>
                </c:pt>
                <c:pt idx="804">
                  <c:v>-187.26095435908064</c:v>
                </c:pt>
                <c:pt idx="805">
                  <c:v>-183.42846035095135</c:v>
                </c:pt>
                <c:pt idx="806">
                  <c:v>-185.45755716710119</c:v>
                </c:pt>
                <c:pt idx="807">
                  <c:v>-183.51601244687845</c:v>
                </c:pt>
                <c:pt idx="808">
                  <c:v>-184.48678480699164</c:v>
                </c:pt>
                <c:pt idx="809">
                  <c:v>-188.05398276565393</c:v>
                </c:pt>
                <c:pt idx="810">
                  <c:v>-188.11579718514258</c:v>
                </c:pt>
                <c:pt idx="811">
                  <c:v>-188.74527035723804</c:v>
                </c:pt>
                <c:pt idx="812">
                  <c:v>-189.55336740343773</c:v>
                </c:pt>
                <c:pt idx="813">
                  <c:v>-187.0734212892894</c:v>
                </c:pt>
                <c:pt idx="814">
                  <c:v>-190.12927541131648</c:v>
                </c:pt>
                <c:pt idx="815">
                  <c:v>-193.24881378402279</c:v>
                </c:pt>
                <c:pt idx="816">
                  <c:v>-194.26105240062316</c:v>
                </c:pt>
                <c:pt idx="817">
                  <c:v>-190.43526778677915</c:v>
                </c:pt>
                <c:pt idx="818">
                  <c:v>-192.45655530794102</c:v>
                </c:pt>
                <c:pt idx="819">
                  <c:v>-192.71558192340308</c:v>
                </c:pt>
                <c:pt idx="820">
                  <c:v>-194.78438515492235</c:v>
                </c:pt>
                <c:pt idx="821">
                  <c:v>-194.2842603054487</c:v>
                </c:pt>
                <c:pt idx="822">
                  <c:v>-196.31016740956329</c:v>
                </c:pt>
                <c:pt idx="823">
                  <c:v>-193.74101934843566</c:v>
                </c:pt>
                <c:pt idx="824">
                  <c:v>-195.72084061311398</c:v>
                </c:pt>
                <c:pt idx="825">
                  <c:v>-196.47075291214423</c:v>
                </c:pt>
                <c:pt idx="826">
                  <c:v>-194.30768819041623</c:v>
                </c:pt>
                <c:pt idx="827">
                  <c:v>-192.2047880371174</c:v>
                </c:pt>
                <c:pt idx="828">
                  <c:v>-192.1522127835342</c:v>
                </c:pt>
                <c:pt idx="829">
                  <c:v>-189.86364939163832</c:v>
                </c:pt>
                <c:pt idx="830">
                  <c:v>-189.24253546488035</c:v>
                </c:pt>
                <c:pt idx="831">
                  <c:v>-187.55330796583075</c:v>
                </c:pt>
                <c:pt idx="832">
                  <c:v>-188.93324338731327</c:v>
                </c:pt>
                <c:pt idx="833">
                  <c:v>-190.26467318780487</c:v>
                </c:pt>
                <c:pt idx="834">
                  <c:v>-189.763338447563</c:v>
                </c:pt>
                <c:pt idx="835">
                  <c:v>-191.23698540890109</c:v>
                </c:pt>
                <c:pt idx="836">
                  <c:v>-193.95571996558283</c:v>
                </c:pt>
                <c:pt idx="837">
                  <c:v>-198.74468762469405</c:v>
                </c:pt>
                <c:pt idx="838">
                  <c:v>-200.59340072561827</c:v>
                </c:pt>
                <c:pt idx="839">
                  <c:v>-204.29467657993155</c:v>
                </c:pt>
                <c:pt idx="840">
                  <c:v>-215.49727522596004</c:v>
                </c:pt>
                <c:pt idx="841">
                  <c:v>-212.30910304941062</c:v>
                </c:pt>
                <c:pt idx="842">
                  <c:v>-224.89383691831972</c:v>
                </c:pt>
                <c:pt idx="843">
                  <c:v>-232.90848336794079</c:v>
                </c:pt>
                <c:pt idx="844">
                  <c:v>-234.16445998023482</c:v>
                </c:pt>
                <c:pt idx="845">
                  <c:v>-247.30211393234276</c:v>
                </c:pt>
                <c:pt idx="846">
                  <c:v>-242.14401959744282</c:v>
                </c:pt>
                <c:pt idx="847">
                  <c:v>-252.40906288457336</c:v>
                </c:pt>
                <c:pt idx="848">
                  <c:v>-251.31884130815888</c:v>
                </c:pt>
                <c:pt idx="849">
                  <c:v>-234.16929954332591</c:v>
                </c:pt>
                <c:pt idx="850">
                  <c:v>-231.48510186870772</c:v>
                </c:pt>
                <c:pt idx="851">
                  <c:v>-233.4940705020017</c:v>
                </c:pt>
                <c:pt idx="852">
                  <c:v>-231.48719168004391</c:v>
                </c:pt>
                <c:pt idx="853">
                  <c:v>-221.57224678654529</c:v>
                </c:pt>
                <c:pt idx="854">
                  <c:v>-225.17156184572741</c:v>
                </c:pt>
                <c:pt idx="855">
                  <c:v>-221.15318461885545</c:v>
                </c:pt>
                <c:pt idx="856">
                  <c:v>-228.01986470517295</c:v>
                </c:pt>
                <c:pt idx="857">
                  <c:v>-224.74810007522683</c:v>
                </c:pt>
                <c:pt idx="858">
                  <c:v>-225.75945877126651</c:v>
                </c:pt>
                <c:pt idx="859">
                  <c:v>-226.31611851685011</c:v>
                </c:pt>
                <c:pt idx="860">
                  <c:v>-225.72107223674539</c:v>
                </c:pt>
                <c:pt idx="861">
                  <c:v>-226.4996919441146</c:v>
                </c:pt>
                <c:pt idx="862">
                  <c:v>-228.00919566835728</c:v>
                </c:pt>
                <c:pt idx="863">
                  <c:v>-226.43160809062465</c:v>
                </c:pt>
                <c:pt idx="864">
                  <c:v>-224.53592922969619</c:v>
                </c:pt>
                <c:pt idx="865">
                  <c:v>-224.68639564581099</c:v>
                </c:pt>
                <c:pt idx="866">
                  <c:v>-226.40851017586829</c:v>
                </c:pt>
                <c:pt idx="867">
                  <c:v>-224.48907345976477</c:v>
                </c:pt>
                <c:pt idx="868">
                  <c:v>-228.68915428270338</c:v>
                </c:pt>
                <c:pt idx="869">
                  <c:v>-224.22971687409154</c:v>
                </c:pt>
                <c:pt idx="870">
                  <c:v>-233.17850899042605</c:v>
                </c:pt>
                <c:pt idx="871">
                  <c:v>-222.81942419322149</c:v>
                </c:pt>
                <c:pt idx="872">
                  <c:v>-223.65479877684629</c:v>
                </c:pt>
                <c:pt idx="873">
                  <c:v>-216.37158629445548</c:v>
                </c:pt>
                <c:pt idx="874">
                  <c:v>-215.86937163364928</c:v>
                </c:pt>
                <c:pt idx="875">
                  <c:v>-214.51396399783698</c:v>
                </c:pt>
                <c:pt idx="876">
                  <c:v>-215.53104217752843</c:v>
                </c:pt>
                <c:pt idx="877">
                  <c:v>-216.67834860040966</c:v>
                </c:pt>
                <c:pt idx="878">
                  <c:v>-215.83780448348261</c:v>
                </c:pt>
                <c:pt idx="879">
                  <c:v>-216.08693199262052</c:v>
                </c:pt>
                <c:pt idx="880">
                  <c:v>-215.72957425434652</c:v>
                </c:pt>
                <c:pt idx="881">
                  <c:v>-212.36156831292465</c:v>
                </c:pt>
                <c:pt idx="882">
                  <c:v>-209.57947947577122</c:v>
                </c:pt>
                <c:pt idx="883">
                  <c:v>-211.03849775776689</c:v>
                </c:pt>
                <c:pt idx="884">
                  <c:v>-215.12055923531807</c:v>
                </c:pt>
                <c:pt idx="885">
                  <c:v>-212.79360930890471</c:v>
                </c:pt>
                <c:pt idx="886">
                  <c:v>-213.8461042912204</c:v>
                </c:pt>
                <c:pt idx="887">
                  <c:v>-215.41940225621511</c:v>
                </c:pt>
                <c:pt idx="888">
                  <c:v>-216.92406641737034</c:v>
                </c:pt>
                <c:pt idx="889">
                  <c:v>-215.34581889921174</c:v>
                </c:pt>
                <c:pt idx="890">
                  <c:v>-215.70834617078799</c:v>
                </c:pt>
                <c:pt idx="891">
                  <c:v>-217.03548635854168</c:v>
                </c:pt>
                <c:pt idx="892">
                  <c:v>-231.7496279876832</c:v>
                </c:pt>
                <c:pt idx="893">
                  <c:v>-224.42923886154313</c:v>
                </c:pt>
                <c:pt idx="894">
                  <c:v>-222.32556877775642</c:v>
                </c:pt>
                <c:pt idx="895">
                  <c:v>-222.60021398319441</c:v>
                </c:pt>
                <c:pt idx="896">
                  <c:v>-219.39972291877712</c:v>
                </c:pt>
                <c:pt idx="897">
                  <c:v>-216.43879022738111</c:v>
                </c:pt>
                <c:pt idx="898">
                  <c:v>-218.71019516831802</c:v>
                </c:pt>
                <c:pt idx="899">
                  <c:v>-215.69162768010938</c:v>
                </c:pt>
                <c:pt idx="900">
                  <c:v>-216.64810133108767</c:v>
                </c:pt>
                <c:pt idx="901">
                  <c:v>-218.26044577102584</c:v>
                </c:pt>
                <c:pt idx="902">
                  <c:v>-219.00672839773688</c:v>
                </c:pt>
                <c:pt idx="903">
                  <c:v>-220.89789766578542</c:v>
                </c:pt>
                <c:pt idx="904">
                  <c:v>-221.35226664602669</c:v>
                </c:pt>
                <c:pt idx="905">
                  <c:v>-220.01709718314305</c:v>
                </c:pt>
                <c:pt idx="906">
                  <c:v>-219.24100724739037</c:v>
                </c:pt>
                <c:pt idx="907">
                  <c:v>-216.77656973314879</c:v>
                </c:pt>
                <c:pt idx="908">
                  <c:v>-218.3161007465751</c:v>
                </c:pt>
                <c:pt idx="909">
                  <c:v>-214.49658556673603</c:v>
                </c:pt>
                <c:pt idx="910">
                  <c:v>-213.27910547902866</c:v>
                </c:pt>
                <c:pt idx="911">
                  <c:v>-211.77906090082615</c:v>
                </c:pt>
                <c:pt idx="912">
                  <c:v>-212.5895777285732</c:v>
                </c:pt>
                <c:pt idx="913">
                  <c:v>-208.08086476848257</c:v>
                </c:pt>
                <c:pt idx="914">
                  <c:v>-207.89839124192076</c:v>
                </c:pt>
                <c:pt idx="915">
                  <c:v>-210.63032460703471</c:v>
                </c:pt>
                <c:pt idx="916">
                  <c:v>-213.98480176981684</c:v>
                </c:pt>
                <c:pt idx="917">
                  <c:v>-214.47073790022478</c:v>
                </c:pt>
                <c:pt idx="918">
                  <c:v>-217.83137450694267</c:v>
                </c:pt>
                <c:pt idx="919">
                  <c:v>-221.3917530812505</c:v>
                </c:pt>
                <c:pt idx="920">
                  <c:v>-219.94813340909241</c:v>
                </c:pt>
                <c:pt idx="921">
                  <c:v>-218.67477836569378</c:v>
                </c:pt>
                <c:pt idx="922">
                  <c:v>-218.25164656540437</c:v>
                </c:pt>
                <c:pt idx="923">
                  <c:v>-221.27824332874297</c:v>
                </c:pt>
                <c:pt idx="924">
                  <c:v>-223.69186543052274</c:v>
                </c:pt>
                <c:pt idx="925">
                  <c:v>-220.51766199289705</c:v>
                </c:pt>
                <c:pt idx="926">
                  <c:v>-225.35084566025034</c:v>
                </c:pt>
                <c:pt idx="927">
                  <c:v>-229.08478856542933</c:v>
                </c:pt>
                <c:pt idx="928">
                  <c:v>-226.56832574795772</c:v>
                </c:pt>
                <c:pt idx="929">
                  <c:v>-229.42300803147737</c:v>
                </c:pt>
                <c:pt idx="930">
                  <c:v>-233.4386355065908</c:v>
                </c:pt>
                <c:pt idx="931">
                  <c:v>-238.20351534031579</c:v>
                </c:pt>
                <c:pt idx="932">
                  <c:v>-236.76913483405588</c:v>
                </c:pt>
                <c:pt idx="933">
                  <c:v>-241.52378559124554</c:v>
                </c:pt>
                <c:pt idx="934">
                  <c:v>-242.2758976916848</c:v>
                </c:pt>
                <c:pt idx="935">
                  <c:v>-250.28306481652544</c:v>
                </c:pt>
                <c:pt idx="936">
                  <c:v>-249.28952451186706</c:v>
                </c:pt>
                <c:pt idx="937">
                  <c:v>-250.52944257390482</c:v>
                </c:pt>
                <c:pt idx="938">
                  <c:v>-249.86125289707707</c:v>
                </c:pt>
                <c:pt idx="939">
                  <c:v>-253.96740220001448</c:v>
                </c:pt>
                <c:pt idx="940">
                  <c:v>-258.17023277471162</c:v>
                </c:pt>
                <c:pt idx="941">
                  <c:v>-249.85872312546053</c:v>
                </c:pt>
                <c:pt idx="942">
                  <c:v>-255.59866493203663</c:v>
                </c:pt>
                <c:pt idx="943">
                  <c:v>-261.59763335407479</c:v>
                </c:pt>
                <c:pt idx="944">
                  <c:v>-259.75452974673317</c:v>
                </c:pt>
                <c:pt idx="945">
                  <c:v>-254.46334742681574</c:v>
                </c:pt>
                <c:pt idx="946">
                  <c:v>-249.43823108686047</c:v>
                </c:pt>
                <c:pt idx="947">
                  <c:v>-255.1815825856138</c:v>
                </c:pt>
                <c:pt idx="948">
                  <c:v>-263.83417144273699</c:v>
                </c:pt>
                <c:pt idx="949">
                  <c:v>-265.97820788231184</c:v>
                </c:pt>
                <c:pt idx="950">
                  <c:v>-265.25183345831829</c:v>
                </c:pt>
                <c:pt idx="951">
                  <c:v>-256.00034866862552</c:v>
                </c:pt>
                <c:pt idx="952">
                  <c:v>-262.42783840439733</c:v>
                </c:pt>
                <c:pt idx="953">
                  <c:v>-259.75617959778538</c:v>
                </c:pt>
                <c:pt idx="954">
                  <c:v>-260.16314285774934</c:v>
                </c:pt>
                <c:pt idx="955">
                  <c:v>-266.4619442113144</c:v>
                </c:pt>
                <c:pt idx="956">
                  <c:v>-271.44834404654102</c:v>
                </c:pt>
                <c:pt idx="957">
                  <c:v>-271.64940589497564</c:v>
                </c:pt>
                <c:pt idx="958">
                  <c:v>-272.2600707650563</c:v>
                </c:pt>
                <c:pt idx="959">
                  <c:v>-265.17583031976756</c:v>
                </c:pt>
                <c:pt idx="960">
                  <c:v>-261.22179728399715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#REF!$A$2:$A$1268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85F-4136-B575-6267432A89DF}"/>
            </c:ext>
          </c:extLst>
        </c:ser>
        <c:ser>
          <c:idx val="1"/>
          <c:order val="1"/>
          <c:tx>
            <c:strRef>
              <c:f>Analysis!$AG$1</c:f>
              <c:strCache>
                <c:ptCount val="1"/>
                <c:pt idx="0">
                  <c:v>vs Act</c:v>
                </c:pt>
              </c:strCache>
            </c:strRef>
          </c:tx>
          <c:marker>
            <c:symbol val="none"/>
          </c:marker>
          <c:val>
            <c:numRef>
              <c:f>Analysis!$AG$1:$AG$989</c:f>
              <c:numCache>
                <c:formatCode>_(* #,##0_);_(* \(#,##0\);_(* "-"??_);_(@_)</c:formatCode>
                <c:ptCount val="989"/>
                <c:pt idx="0" formatCode="General">
                  <c:v>0</c:v>
                </c:pt>
                <c:pt idx="1">
                  <c:v>79.400000000001455</c:v>
                </c:pt>
                <c:pt idx="2">
                  <c:v>35.049999999999272</c:v>
                </c:pt>
                <c:pt idx="3">
                  <c:v>-418.54999999999927</c:v>
                </c:pt>
                <c:pt idx="4">
                  <c:v>-302.36999999999898</c:v>
                </c:pt>
                <c:pt idx="5">
                  <c:v>118.98999999999796</c:v>
                </c:pt>
                <c:pt idx="6">
                  <c:v>-9.6899999999986903</c:v>
                </c:pt>
                <c:pt idx="7">
                  <c:v>-10.510000000002037</c:v>
                </c:pt>
                <c:pt idx="8">
                  <c:v>-110.47999999999956</c:v>
                </c:pt>
                <c:pt idx="9">
                  <c:v>-181.33000000000175</c:v>
                </c:pt>
                <c:pt idx="10">
                  <c:v>-272.75</c:v>
                </c:pt>
                <c:pt idx="11">
                  <c:v>157.12000000000262</c:v>
                </c:pt>
                <c:pt idx="12">
                  <c:v>-201.34000000000015</c:v>
                </c:pt>
                <c:pt idx="13">
                  <c:v>154.88000000000102</c:v>
                </c:pt>
                <c:pt idx="14">
                  <c:v>63.580000000001746</c:v>
                </c:pt>
                <c:pt idx="15">
                  <c:v>155.78000000000247</c:v>
                </c:pt>
                <c:pt idx="16">
                  <c:v>36.799999999999272</c:v>
                </c:pt>
                <c:pt idx="17">
                  <c:v>-125.90000000000146</c:v>
                </c:pt>
                <c:pt idx="18">
                  <c:v>-5.7300000000032014</c:v>
                </c:pt>
                <c:pt idx="19">
                  <c:v>449.36000000000058</c:v>
                </c:pt>
                <c:pt idx="20">
                  <c:v>109.72999999999956</c:v>
                </c:pt>
                <c:pt idx="21">
                  <c:v>114.81000000000131</c:v>
                </c:pt>
                <c:pt idx="22">
                  <c:v>-95.049999999999272</c:v>
                </c:pt>
                <c:pt idx="23">
                  <c:v>-73.659999999999854</c:v>
                </c:pt>
                <c:pt idx="24">
                  <c:v>308.93999999999869</c:v>
                </c:pt>
                <c:pt idx="25">
                  <c:v>-117.02000000000044</c:v>
                </c:pt>
                <c:pt idx="26">
                  <c:v>-399.29000000000087</c:v>
                </c:pt>
                <c:pt idx="27">
                  <c:v>80.149999999997817</c:v>
                </c:pt>
                <c:pt idx="28">
                  <c:v>-198.31999999999971</c:v>
                </c:pt>
                <c:pt idx="29">
                  <c:v>-119.13999999999942</c:v>
                </c:pt>
                <c:pt idx="30">
                  <c:v>-28.509999999998399</c:v>
                </c:pt>
                <c:pt idx="31">
                  <c:v>-53.139999999999418</c:v>
                </c:pt>
                <c:pt idx="32">
                  <c:v>-22.770000000000437</c:v>
                </c:pt>
                <c:pt idx="33">
                  <c:v>-307.90999999999985</c:v>
                </c:pt>
                <c:pt idx="34">
                  <c:v>-172.52999999999884</c:v>
                </c:pt>
                <c:pt idx="35">
                  <c:v>317.70999999999913</c:v>
                </c:pt>
                <c:pt idx="36">
                  <c:v>215.22999999999956</c:v>
                </c:pt>
                <c:pt idx="37">
                  <c:v>-12.639999999999418</c:v>
                </c:pt>
                <c:pt idx="38">
                  <c:v>-265.40000000000146</c:v>
                </c:pt>
                <c:pt idx="39">
                  <c:v>348.82999999999811</c:v>
                </c:pt>
                <c:pt idx="40">
                  <c:v>17</c:v>
                </c:pt>
                <c:pt idx="41">
                  <c:v>285.55000000000291</c:v>
                </c:pt>
                <c:pt idx="42">
                  <c:v>-98.190000000002328</c:v>
                </c:pt>
                <c:pt idx="43">
                  <c:v>-297.79000000000087</c:v>
                </c:pt>
                <c:pt idx="44">
                  <c:v>-279.95000000000073</c:v>
                </c:pt>
                <c:pt idx="45">
                  <c:v>-548.60000000000218</c:v>
                </c:pt>
                <c:pt idx="46">
                  <c:v>44.590000000000146</c:v>
                </c:pt>
                <c:pt idx="47">
                  <c:v>-63.770000000000437</c:v>
                </c:pt>
                <c:pt idx="48">
                  <c:v>182.80999999999767</c:v>
                </c:pt>
                <c:pt idx="49">
                  <c:v>-728.36999999999898</c:v>
                </c:pt>
                <c:pt idx="50">
                  <c:v>212.97000000000116</c:v>
                </c:pt>
                <c:pt idx="51">
                  <c:v>-157.45999999999913</c:v>
                </c:pt>
                <c:pt idx="52">
                  <c:v>269.38000000000102</c:v>
                </c:pt>
                <c:pt idx="53">
                  <c:v>-177.93000000000029</c:v>
                </c:pt>
                <c:pt idx="54">
                  <c:v>194.86999999999898</c:v>
                </c:pt>
                <c:pt idx="55">
                  <c:v>32.119999999998981</c:v>
                </c:pt>
                <c:pt idx="56">
                  <c:v>-296.76000000000204</c:v>
                </c:pt>
                <c:pt idx="57">
                  <c:v>-136.58000000000175</c:v>
                </c:pt>
                <c:pt idx="58">
                  <c:v>-114.63999999999942</c:v>
                </c:pt>
                <c:pt idx="59">
                  <c:v>259.56000000000131</c:v>
                </c:pt>
                <c:pt idx="60">
                  <c:v>-418.97000000000116</c:v>
                </c:pt>
                <c:pt idx="61">
                  <c:v>-633.40999999999985</c:v>
                </c:pt>
                <c:pt idx="62">
                  <c:v>-925.07999999999811</c:v>
                </c:pt>
                <c:pt idx="63">
                  <c:v>117.13999999999942</c:v>
                </c:pt>
                <c:pt idx="64">
                  <c:v>93.959999999999127</c:v>
                </c:pt>
                <c:pt idx="65">
                  <c:v>-81.81000000000131</c:v>
                </c:pt>
                <c:pt idx="66">
                  <c:v>180.98999999999796</c:v>
                </c:pt>
                <c:pt idx="67">
                  <c:v>-94.240000000001601</c:v>
                </c:pt>
                <c:pt idx="68">
                  <c:v>264.71999999999753</c:v>
                </c:pt>
                <c:pt idx="69">
                  <c:v>-185.31999999999971</c:v>
                </c:pt>
                <c:pt idx="70">
                  <c:v>-83.569999999999709</c:v>
                </c:pt>
                <c:pt idx="71">
                  <c:v>314.17000000000189</c:v>
                </c:pt>
                <c:pt idx="72">
                  <c:v>149.0099999999984</c:v>
                </c:pt>
                <c:pt idx="73">
                  <c:v>168.41999999999825</c:v>
                </c:pt>
                <c:pt idx="74">
                  <c:v>-105.95000000000073</c:v>
                </c:pt>
                <c:pt idx="75">
                  <c:v>95.430000000000291</c:v>
                </c:pt>
                <c:pt idx="76">
                  <c:v>-183.72999999999956</c:v>
                </c:pt>
                <c:pt idx="77">
                  <c:v>-392.03000000000247</c:v>
                </c:pt>
                <c:pt idx="78">
                  <c:v>66.979999999999563</c:v>
                </c:pt>
                <c:pt idx="79">
                  <c:v>-471.5099999999984</c:v>
                </c:pt>
                <c:pt idx="80">
                  <c:v>-391.59999999999854</c:v>
                </c:pt>
                <c:pt idx="81">
                  <c:v>-59.860000000000582</c:v>
                </c:pt>
                <c:pt idx="82">
                  <c:v>299.23999999999796</c:v>
                </c:pt>
                <c:pt idx="83">
                  <c:v>-236.09999999999854</c:v>
                </c:pt>
                <c:pt idx="84">
                  <c:v>-258.09000000000015</c:v>
                </c:pt>
                <c:pt idx="85">
                  <c:v>70.340000000000146</c:v>
                </c:pt>
                <c:pt idx="86">
                  <c:v>133.04999999999927</c:v>
                </c:pt>
                <c:pt idx="87">
                  <c:v>354.76000000000204</c:v>
                </c:pt>
                <c:pt idx="88">
                  <c:v>156.47000000000116</c:v>
                </c:pt>
                <c:pt idx="89">
                  <c:v>-113.09000000000015</c:v>
                </c:pt>
                <c:pt idx="90">
                  <c:v>-120.67999999999665</c:v>
                </c:pt>
                <c:pt idx="91">
                  <c:v>336.46000000000276</c:v>
                </c:pt>
                <c:pt idx="92">
                  <c:v>146.40999999999985</c:v>
                </c:pt>
                <c:pt idx="93">
                  <c:v>-75.180000000000291</c:v>
                </c:pt>
                <c:pt idx="94">
                  <c:v>-360.93000000000029</c:v>
                </c:pt>
                <c:pt idx="95">
                  <c:v>335.20000000000073</c:v>
                </c:pt>
                <c:pt idx="96">
                  <c:v>-71.489999999997963</c:v>
                </c:pt>
                <c:pt idx="97">
                  <c:v>-325.47000000000116</c:v>
                </c:pt>
                <c:pt idx="98">
                  <c:v>-276.81999999999971</c:v>
                </c:pt>
                <c:pt idx="99">
                  <c:v>-374.18000000000029</c:v>
                </c:pt>
                <c:pt idx="100">
                  <c:v>331.59000000000015</c:v>
                </c:pt>
                <c:pt idx="101">
                  <c:v>-541.29000000000087</c:v>
                </c:pt>
                <c:pt idx="102">
                  <c:v>354.38000000000102</c:v>
                </c:pt>
                <c:pt idx="103">
                  <c:v>-103.15999999999985</c:v>
                </c:pt>
                <c:pt idx="104">
                  <c:v>-295.08000000000175</c:v>
                </c:pt>
                <c:pt idx="105">
                  <c:v>77.360000000000582</c:v>
                </c:pt>
                <c:pt idx="106">
                  <c:v>177.38999999999942</c:v>
                </c:pt>
                <c:pt idx="107">
                  <c:v>386.79000000000087</c:v>
                </c:pt>
                <c:pt idx="108">
                  <c:v>81.380000000001019</c:v>
                </c:pt>
                <c:pt idx="109">
                  <c:v>-442.31000000000131</c:v>
                </c:pt>
                <c:pt idx="110">
                  <c:v>332.5</c:v>
                </c:pt>
                <c:pt idx="111">
                  <c:v>-292.70999999999913</c:v>
                </c:pt>
                <c:pt idx="112">
                  <c:v>362.40999999999985</c:v>
                </c:pt>
                <c:pt idx="113">
                  <c:v>-226.95000000000073</c:v>
                </c:pt>
                <c:pt idx="114">
                  <c:v>163.29000000000087</c:v>
                </c:pt>
                <c:pt idx="115">
                  <c:v>-33.360000000000582</c:v>
                </c:pt>
                <c:pt idx="116">
                  <c:v>143.90999999999985</c:v>
                </c:pt>
                <c:pt idx="117">
                  <c:v>-15.569999999999709</c:v>
                </c:pt>
                <c:pt idx="118">
                  <c:v>315.95999999999913</c:v>
                </c:pt>
                <c:pt idx="119">
                  <c:v>61.819999999999709</c:v>
                </c:pt>
                <c:pt idx="120">
                  <c:v>-124.31999999999971</c:v>
                </c:pt>
                <c:pt idx="121">
                  <c:v>12.090000000000146</c:v>
                </c:pt>
                <c:pt idx="122">
                  <c:v>111.25</c:v>
                </c:pt>
                <c:pt idx="123">
                  <c:v>-196.66999999999825</c:v>
                </c:pt>
                <c:pt idx="124">
                  <c:v>-166.42999999999665</c:v>
                </c:pt>
                <c:pt idx="125">
                  <c:v>-92.68999999999869</c:v>
                </c:pt>
                <c:pt idx="126">
                  <c:v>-89.619999999998981</c:v>
                </c:pt>
                <c:pt idx="127">
                  <c:v>-114.02999999999884</c:v>
                </c:pt>
                <c:pt idx="128">
                  <c:v>-509.34000000000015</c:v>
                </c:pt>
                <c:pt idx="129">
                  <c:v>-36.180000000000291</c:v>
                </c:pt>
                <c:pt idx="130">
                  <c:v>84.090000000000146</c:v>
                </c:pt>
                <c:pt idx="131">
                  <c:v>-80.170000000001892</c:v>
                </c:pt>
                <c:pt idx="132">
                  <c:v>20.229999999999563</c:v>
                </c:pt>
                <c:pt idx="133">
                  <c:v>-139.68999999999869</c:v>
                </c:pt>
                <c:pt idx="134">
                  <c:v>208.70000000000073</c:v>
                </c:pt>
                <c:pt idx="135">
                  <c:v>391.88000000000102</c:v>
                </c:pt>
                <c:pt idx="136">
                  <c:v>-194.86000000000058</c:v>
                </c:pt>
                <c:pt idx="137">
                  <c:v>-47.080000000001746</c:v>
                </c:pt>
                <c:pt idx="138">
                  <c:v>267.12999999999738</c:v>
                </c:pt>
                <c:pt idx="139">
                  <c:v>-17.729999999999563</c:v>
                </c:pt>
                <c:pt idx="140">
                  <c:v>-50.159999999999854</c:v>
                </c:pt>
                <c:pt idx="141">
                  <c:v>115.56999999999971</c:v>
                </c:pt>
                <c:pt idx="142">
                  <c:v>-105.72000000000116</c:v>
                </c:pt>
                <c:pt idx="143">
                  <c:v>-37.409999999999854</c:v>
                </c:pt>
                <c:pt idx="144">
                  <c:v>13.400000000001455</c:v>
                </c:pt>
                <c:pt idx="145">
                  <c:v>40.470000000001164</c:v>
                </c:pt>
                <c:pt idx="146">
                  <c:v>-422.15999999999985</c:v>
                </c:pt>
                <c:pt idx="147">
                  <c:v>-58.25</c:v>
                </c:pt>
                <c:pt idx="148">
                  <c:v>-307.60000000000218</c:v>
                </c:pt>
                <c:pt idx="149">
                  <c:v>63.349999999998545</c:v>
                </c:pt>
                <c:pt idx="150">
                  <c:v>264.88000000000102</c:v>
                </c:pt>
                <c:pt idx="151">
                  <c:v>91.430000000000291</c:v>
                </c:pt>
                <c:pt idx="152">
                  <c:v>-71.059999999997672</c:v>
                </c:pt>
                <c:pt idx="153">
                  <c:v>279.15000000000146</c:v>
                </c:pt>
                <c:pt idx="154">
                  <c:v>-93.150000000001455</c:v>
                </c:pt>
                <c:pt idx="155">
                  <c:v>86.450000000000728</c:v>
                </c:pt>
                <c:pt idx="156">
                  <c:v>-74.840000000000146</c:v>
                </c:pt>
                <c:pt idx="157">
                  <c:v>-287.67999999999665</c:v>
                </c:pt>
                <c:pt idx="158">
                  <c:v>-57.779999999998836</c:v>
                </c:pt>
                <c:pt idx="159">
                  <c:v>-237.28000000000247</c:v>
                </c:pt>
                <c:pt idx="160">
                  <c:v>187.56999999999971</c:v>
                </c:pt>
                <c:pt idx="161">
                  <c:v>-271.14999999999782</c:v>
                </c:pt>
                <c:pt idx="162">
                  <c:v>-334.97000000000116</c:v>
                </c:pt>
                <c:pt idx="163">
                  <c:v>175.76000000000204</c:v>
                </c:pt>
                <c:pt idx="164">
                  <c:v>-118.79999999999927</c:v>
                </c:pt>
                <c:pt idx="165">
                  <c:v>51.849999999998545</c:v>
                </c:pt>
                <c:pt idx="166">
                  <c:v>-152.2300000000032</c:v>
                </c:pt>
                <c:pt idx="167">
                  <c:v>-1.7899999999972351</c:v>
                </c:pt>
                <c:pt idx="168">
                  <c:v>-167.43999999999869</c:v>
                </c:pt>
                <c:pt idx="169">
                  <c:v>-18.440000000002328</c:v>
                </c:pt>
                <c:pt idx="170">
                  <c:v>-156.12000000000262</c:v>
                </c:pt>
                <c:pt idx="171">
                  <c:v>-235.79000000000087</c:v>
                </c:pt>
                <c:pt idx="172">
                  <c:v>-110.77999999999884</c:v>
                </c:pt>
                <c:pt idx="173">
                  <c:v>-416.52000000000044</c:v>
                </c:pt>
                <c:pt idx="174">
                  <c:v>229.65999999999985</c:v>
                </c:pt>
                <c:pt idx="175">
                  <c:v>174.46000000000276</c:v>
                </c:pt>
                <c:pt idx="176">
                  <c:v>222.63999999999942</c:v>
                </c:pt>
                <c:pt idx="177">
                  <c:v>60.370000000002619</c:v>
                </c:pt>
                <c:pt idx="178">
                  <c:v>332.64999999999782</c:v>
                </c:pt>
                <c:pt idx="179">
                  <c:v>-131.70999999999913</c:v>
                </c:pt>
                <c:pt idx="180">
                  <c:v>197.45999999999913</c:v>
                </c:pt>
                <c:pt idx="181">
                  <c:v>-172.26000000000204</c:v>
                </c:pt>
                <c:pt idx="182">
                  <c:v>-161.97000000000116</c:v>
                </c:pt>
                <c:pt idx="183">
                  <c:v>-101.93000000000029</c:v>
                </c:pt>
                <c:pt idx="184">
                  <c:v>689.19999999999709</c:v>
                </c:pt>
                <c:pt idx="185">
                  <c:v>67.959999999999127</c:v>
                </c:pt>
                <c:pt idx="186">
                  <c:v>-36.970000000001164</c:v>
                </c:pt>
                <c:pt idx="187">
                  <c:v>-7.6100000000005821</c:v>
                </c:pt>
                <c:pt idx="188">
                  <c:v>-53</c:v>
                </c:pt>
                <c:pt idx="189">
                  <c:v>-145.0099999999984</c:v>
                </c:pt>
                <c:pt idx="190">
                  <c:v>-268.85999999999694</c:v>
                </c:pt>
                <c:pt idx="191">
                  <c:v>178.11999999999898</c:v>
                </c:pt>
                <c:pt idx="192">
                  <c:v>180.43000000000029</c:v>
                </c:pt>
                <c:pt idx="193">
                  <c:v>-29.880000000001019</c:v>
                </c:pt>
                <c:pt idx="194">
                  <c:v>-218.55999999999767</c:v>
                </c:pt>
                <c:pt idx="195">
                  <c:v>102.65000000000146</c:v>
                </c:pt>
                <c:pt idx="196">
                  <c:v>-126.2400000000016</c:v>
                </c:pt>
                <c:pt idx="197">
                  <c:v>69.459999999999127</c:v>
                </c:pt>
                <c:pt idx="198">
                  <c:v>-168.52999999999884</c:v>
                </c:pt>
                <c:pt idx="199">
                  <c:v>-102.79000000000087</c:v>
                </c:pt>
                <c:pt idx="200">
                  <c:v>100.60000000000218</c:v>
                </c:pt>
                <c:pt idx="201">
                  <c:v>69.889999999999418</c:v>
                </c:pt>
                <c:pt idx="202">
                  <c:v>-305.95000000000073</c:v>
                </c:pt>
                <c:pt idx="203">
                  <c:v>60.479999999999563</c:v>
                </c:pt>
                <c:pt idx="204">
                  <c:v>-172.54000000000087</c:v>
                </c:pt>
                <c:pt idx="205">
                  <c:v>42.309999999997672</c:v>
                </c:pt>
                <c:pt idx="206">
                  <c:v>-366.46999999999753</c:v>
                </c:pt>
                <c:pt idx="207">
                  <c:v>-140.91999999999825</c:v>
                </c:pt>
                <c:pt idx="208">
                  <c:v>-105.14999999999782</c:v>
                </c:pt>
                <c:pt idx="209">
                  <c:v>21.869999999998981</c:v>
                </c:pt>
                <c:pt idx="210">
                  <c:v>-224.44000000000233</c:v>
                </c:pt>
                <c:pt idx="211">
                  <c:v>33.080000000001746</c:v>
                </c:pt>
                <c:pt idx="212">
                  <c:v>26.159999999999854</c:v>
                </c:pt>
                <c:pt idx="213">
                  <c:v>-251.27000000000044</c:v>
                </c:pt>
                <c:pt idx="214">
                  <c:v>-316.52000000000044</c:v>
                </c:pt>
                <c:pt idx="215">
                  <c:v>-192.31000000000131</c:v>
                </c:pt>
                <c:pt idx="216">
                  <c:v>-216.31000000000131</c:v>
                </c:pt>
                <c:pt idx="217">
                  <c:v>93.760000000002037</c:v>
                </c:pt>
                <c:pt idx="218">
                  <c:v>-672.18000000000029</c:v>
                </c:pt>
                <c:pt idx="219">
                  <c:v>-516.09999999999854</c:v>
                </c:pt>
                <c:pt idx="220">
                  <c:v>1131.4799999999996</c:v>
                </c:pt>
                <c:pt idx="221">
                  <c:v>70.520000000000437</c:v>
                </c:pt>
                <c:pt idx="222">
                  <c:v>179.52000000000044</c:v>
                </c:pt>
                <c:pt idx="223">
                  <c:v>-601.72999999999956</c:v>
                </c:pt>
                <c:pt idx="224">
                  <c:v>570.09000000000015</c:v>
                </c:pt>
                <c:pt idx="225">
                  <c:v>65.290000000000873</c:v>
                </c:pt>
                <c:pt idx="226">
                  <c:v>-56.919999999998254</c:v>
                </c:pt>
                <c:pt idx="227">
                  <c:v>-330.72999999999956</c:v>
                </c:pt>
                <c:pt idx="228">
                  <c:v>262.77000000000044</c:v>
                </c:pt>
                <c:pt idx="229">
                  <c:v>156.34000000000015</c:v>
                </c:pt>
                <c:pt idx="230">
                  <c:v>130.39999999999782</c:v>
                </c:pt>
                <c:pt idx="231">
                  <c:v>-265.31000000000131</c:v>
                </c:pt>
                <c:pt idx="232">
                  <c:v>346.45000000000073</c:v>
                </c:pt>
                <c:pt idx="233">
                  <c:v>275.20000000000073</c:v>
                </c:pt>
                <c:pt idx="234">
                  <c:v>-139.68999999999869</c:v>
                </c:pt>
                <c:pt idx="235">
                  <c:v>-101.42000000000189</c:v>
                </c:pt>
                <c:pt idx="236">
                  <c:v>204.47999999999956</c:v>
                </c:pt>
                <c:pt idx="237">
                  <c:v>-479.72999999999956</c:v>
                </c:pt>
                <c:pt idx="238">
                  <c:v>39.950000000000728</c:v>
                </c:pt>
                <c:pt idx="239">
                  <c:v>181.75</c:v>
                </c:pt>
                <c:pt idx="240">
                  <c:v>54.730000000003201</c:v>
                </c:pt>
                <c:pt idx="241">
                  <c:v>-78.240000000001601</c:v>
                </c:pt>
                <c:pt idx="242">
                  <c:v>-28.170000000001892</c:v>
                </c:pt>
                <c:pt idx="243">
                  <c:v>-98.639999999999418</c:v>
                </c:pt>
                <c:pt idx="244">
                  <c:v>376.90999999999985</c:v>
                </c:pt>
                <c:pt idx="245">
                  <c:v>-415.2599999999984</c:v>
                </c:pt>
                <c:pt idx="246">
                  <c:v>-54.330000000001746</c:v>
                </c:pt>
                <c:pt idx="247">
                  <c:v>222.90000000000146</c:v>
                </c:pt>
                <c:pt idx="248">
                  <c:v>157.37999999999738</c:v>
                </c:pt>
                <c:pt idx="249">
                  <c:v>817.98999999999796</c:v>
                </c:pt>
                <c:pt idx="250">
                  <c:v>174.27000000000044</c:v>
                </c:pt>
                <c:pt idx="251">
                  <c:v>-156.18000000000029</c:v>
                </c:pt>
                <c:pt idx="252">
                  <c:v>-369.75</c:v>
                </c:pt>
                <c:pt idx="253">
                  <c:v>-285.10000000000218</c:v>
                </c:pt>
                <c:pt idx="254">
                  <c:v>333.0099999999984</c:v>
                </c:pt>
                <c:pt idx="255">
                  <c:v>312.77000000000044</c:v>
                </c:pt>
                <c:pt idx="256">
                  <c:v>-176.54999999999927</c:v>
                </c:pt>
                <c:pt idx="257">
                  <c:v>282.77999999999884</c:v>
                </c:pt>
                <c:pt idx="258">
                  <c:v>-181.31999999999971</c:v>
                </c:pt>
                <c:pt idx="259">
                  <c:v>408.92000000000189</c:v>
                </c:pt>
                <c:pt idx="260">
                  <c:v>-29.950000000000728</c:v>
                </c:pt>
                <c:pt idx="261">
                  <c:v>-26.279999999998836</c:v>
                </c:pt>
                <c:pt idx="262">
                  <c:v>246.29000000000087</c:v>
                </c:pt>
                <c:pt idx="263">
                  <c:v>-138.59000000000015</c:v>
                </c:pt>
                <c:pt idx="264">
                  <c:v>-308.04000000000087</c:v>
                </c:pt>
                <c:pt idx="265">
                  <c:v>55.709999999999127</c:v>
                </c:pt>
                <c:pt idx="266">
                  <c:v>-156.02000000000044</c:v>
                </c:pt>
                <c:pt idx="267">
                  <c:v>51.299999999999272</c:v>
                </c:pt>
                <c:pt idx="268">
                  <c:v>190.43000000000029</c:v>
                </c:pt>
                <c:pt idx="269">
                  <c:v>308.79000000000087</c:v>
                </c:pt>
                <c:pt idx="270">
                  <c:v>-112.85000000000218</c:v>
                </c:pt>
                <c:pt idx="271">
                  <c:v>25.090000000000146</c:v>
                </c:pt>
                <c:pt idx="272">
                  <c:v>371.39000000000306</c:v>
                </c:pt>
                <c:pt idx="273">
                  <c:v>-45.81000000000131</c:v>
                </c:pt>
                <c:pt idx="274">
                  <c:v>225.70000000000073</c:v>
                </c:pt>
                <c:pt idx="275">
                  <c:v>-252.47999999999956</c:v>
                </c:pt>
                <c:pt idx="276">
                  <c:v>283.68000000000029</c:v>
                </c:pt>
                <c:pt idx="277">
                  <c:v>-94.94999999999709</c:v>
                </c:pt>
                <c:pt idx="278">
                  <c:v>284.45000000000073</c:v>
                </c:pt>
                <c:pt idx="279">
                  <c:v>196.88999999999942</c:v>
                </c:pt>
                <c:pt idx="280">
                  <c:v>-670.20999999999913</c:v>
                </c:pt>
                <c:pt idx="281">
                  <c:v>358.2599999999984</c:v>
                </c:pt>
                <c:pt idx="282">
                  <c:v>215.11000000000058</c:v>
                </c:pt>
                <c:pt idx="283">
                  <c:v>294.61000000000058</c:v>
                </c:pt>
                <c:pt idx="284">
                  <c:v>-461.40000000000146</c:v>
                </c:pt>
                <c:pt idx="285">
                  <c:v>116.28999999999724</c:v>
                </c:pt>
                <c:pt idx="286">
                  <c:v>268.38000000000102</c:v>
                </c:pt>
                <c:pt idx="287">
                  <c:v>252.72000000000116</c:v>
                </c:pt>
                <c:pt idx="288">
                  <c:v>274.34000000000015</c:v>
                </c:pt>
                <c:pt idx="289">
                  <c:v>-128.72000000000116</c:v>
                </c:pt>
                <c:pt idx="290">
                  <c:v>-57.659999999999854</c:v>
                </c:pt>
                <c:pt idx="291">
                  <c:v>139.66999999999825</c:v>
                </c:pt>
                <c:pt idx="292">
                  <c:v>-200.09000000000015</c:v>
                </c:pt>
                <c:pt idx="293">
                  <c:v>-190.97999999999956</c:v>
                </c:pt>
                <c:pt idx="294">
                  <c:v>290.88000000000102</c:v>
                </c:pt>
                <c:pt idx="295">
                  <c:v>-235.97000000000116</c:v>
                </c:pt>
                <c:pt idx="296">
                  <c:v>-346.56999999999971</c:v>
                </c:pt>
                <c:pt idx="297">
                  <c:v>-60.329999999998108</c:v>
                </c:pt>
                <c:pt idx="298">
                  <c:v>-113.57999999999811</c:v>
                </c:pt>
                <c:pt idx="299">
                  <c:v>-67.06000000000131</c:v>
                </c:pt>
                <c:pt idx="300">
                  <c:v>-224.38999999999942</c:v>
                </c:pt>
                <c:pt idx="301">
                  <c:v>366.59999999999854</c:v>
                </c:pt>
                <c:pt idx="302">
                  <c:v>-58.139999999999418</c:v>
                </c:pt>
                <c:pt idx="303">
                  <c:v>-78.19999999999709</c:v>
                </c:pt>
                <c:pt idx="304">
                  <c:v>-236.96999999999753</c:v>
                </c:pt>
                <c:pt idx="305">
                  <c:v>-108.33000000000175</c:v>
                </c:pt>
                <c:pt idx="306">
                  <c:v>46.599999999998545</c:v>
                </c:pt>
                <c:pt idx="307">
                  <c:v>229.20000000000073</c:v>
                </c:pt>
                <c:pt idx="308">
                  <c:v>-14.43999999999869</c:v>
                </c:pt>
                <c:pt idx="309">
                  <c:v>-82.779999999998836</c:v>
                </c:pt>
                <c:pt idx="310">
                  <c:v>-490.94000000000233</c:v>
                </c:pt>
                <c:pt idx="311">
                  <c:v>139.2400000000016</c:v>
                </c:pt>
                <c:pt idx="312">
                  <c:v>-253.95000000000073</c:v>
                </c:pt>
                <c:pt idx="313">
                  <c:v>-98.599999999998545</c:v>
                </c:pt>
                <c:pt idx="314">
                  <c:v>162.79000000000087</c:v>
                </c:pt>
                <c:pt idx="315">
                  <c:v>-81.650000000001455</c:v>
                </c:pt>
                <c:pt idx="316">
                  <c:v>-19.579999999998108</c:v>
                </c:pt>
                <c:pt idx="317">
                  <c:v>-35.860000000000582</c:v>
                </c:pt>
                <c:pt idx="318">
                  <c:v>-345.66999999999825</c:v>
                </c:pt>
                <c:pt idx="319">
                  <c:v>241.86000000000058</c:v>
                </c:pt>
                <c:pt idx="320">
                  <c:v>17.329999999998108</c:v>
                </c:pt>
                <c:pt idx="321">
                  <c:v>2.3800000000010186</c:v>
                </c:pt>
                <c:pt idx="322">
                  <c:v>-276.61999999999898</c:v>
                </c:pt>
                <c:pt idx="323">
                  <c:v>-73.319999999999709</c:v>
                </c:pt>
                <c:pt idx="324">
                  <c:v>-228.02999999999884</c:v>
                </c:pt>
                <c:pt idx="325">
                  <c:v>116.22999999999956</c:v>
                </c:pt>
                <c:pt idx="326">
                  <c:v>84.56000000000131</c:v>
                </c:pt>
                <c:pt idx="327">
                  <c:v>-140.97999999999956</c:v>
                </c:pt>
                <c:pt idx="328">
                  <c:v>-273.5</c:v>
                </c:pt>
                <c:pt idx="329">
                  <c:v>549.92000000000189</c:v>
                </c:pt>
                <c:pt idx="330">
                  <c:v>31.350000000002183</c:v>
                </c:pt>
                <c:pt idx="331">
                  <c:v>62.930000000000291</c:v>
                </c:pt>
                <c:pt idx="332">
                  <c:v>-113.70000000000073</c:v>
                </c:pt>
                <c:pt idx="333">
                  <c:v>364.54000000000087</c:v>
                </c:pt>
                <c:pt idx="334">
                  <c:v>-164.40999999999985</c:v>
                </c:pt>
                <c:pt idx="335">
                  <c:v>-120.38000000000102</c:v>
                </c:pt>
                <c:pt idx="336">
                  <c:v>-73.389999999999418</c:v>
                </c:pt>
                <c:pt idx="337">
                  <c:v>-58.970000000001164</c:v>
                </c:pt>
                <c:pt idx="338">
                  <c:v>128.43000000000029</c:v>
                </c:pt>
                <c:pt idx="339">
                  <c:v>-189.22000000000116</c:v>
                </c:pt>
                <c:pt idx="340">
                  <c:v>468.59999999999854</c:v>
                </c:pt>
                <c:pt idx="341">
                  <c:v>-77.779999999998836</c:v>
                </c:pt>
                <c:pt idx="342">
                  <c:v>-86.200000000000728</c:v>
                </c:pt>
                <c:pt idx="343">
                  <c:v>96.479999999999563</c:v>
                </c:pt>
                <c:pt idx="344">
                  <c:v>29.25</c:v>
                </c:pt>
                <c:pt idx="345">
                  <c:v>-129.37999999999738</c:v>
                </c:pt>
                <c:pt idx="346">
                  <c:v>80.739999999997963</c:v>
                </c:pt>
                <c:pt idx="347">
                  <c:v>-194.22999999999956</c:v>
                </c:pt>
                <c:pt idx="348">
                  <c:v>67.020000000000437</c:v>
                </c:pt>
                <c:pt idx="349">
                  <c:v>-122.31999999999971</c:v>
                </c:pt>
                <c:pt idx="350">
                  <c:v>73.270000000000437</c:v>
                </c:pt>
                <c:pt idx="351">
                  <c:v>21.659999999999854</c:v>
                </c:pt>
                <c:pt idx="352">
                  <c:v>-452.5099999999984</c:v>
                </c:pt>
                <c:pt idx="353">
                  <c:v>-404.29999999999927</c:v>
                </c:pt>
                <c:pt idx="354">
                  <c:v>56.900000000001455</c:v>
                </c:pt>
                <c:pt idx="355">
                  <c:v>29.259999999998399</c:v>
                </c:pt>
                <c:pt idx="356">
                  <c:v>276</c:v>
                </c:pt>
                <c:pt idx="357">
                  <c:v>-88.329999999998108</c:v>
                </c:pt>
                <c:pt idx="358">
                  <c:v>-111.56999999999971</c:v>
                </c:pt>
                <c:pt idx="359">
                  <c:v>-232.70000000000073</c:v>
                </c:pt>
                <c:pt idx="360">
                  <c:v>-362.36999999999898</c:v>
                </c:pt>
                <c:pt idx="361">
                  <c:v>-57.240000000001601</c:v>
                </c:pt>
                <c:pt idx="362">
                  <c:v>-311.54000000000087</c:v>
                </c:pt>
                <c:pt idx="363">
                  <c:v>-83.990000000001601</c:v>
                </c:pt>
                <c:pt idx="364">
                  <c:v>133.15999999999985</c:v>
                </c:pt>
                <c:pt idx="365">
                  <c:v>54.380000000001019</c:v>
                </c:pt>
                <c:pt idx="366">
                  <c:v>-294.63000000000102</c:v>
                </c:pt>
                <c:pt idx="367">
                  <c:v>49.429999999998472</c:v>
                </c:pt>
                <c:pt idx="368">
                  <c:v>-119.98999999999978</c:v>
                </c:pt>
                <c:pt idx="369">
                  <c:v>-714.05999999999949</c:v>
                </c:pt>
                <c:pt idx="370">
                  <c:v>-76.510000000000218</c:v>
                </c:pt>
                <c:pt idx="371">
                  <c:v>221.35000000000036</c:v>
                </c:pt>
                <c:pt idx="372">
                  <c:v>-293.32999999999993</c:v>
                </c:pt>
                <c:pt idx="373">
                  <c:v>-561.88000000000102</c:v>
                </c:pt>
                <c:pt idx="374">
                  <c:v>-143.67000000000007</c:v>
                </c:pt>
                <c:pt idx="375">
                  <c:v>595.35000000000036</c:v>
                </c:pt>
                <c:pt idx="376">
                  <c:v>437.6200000000008</c:v>
                </c:pt>
                <c:pt idx="377">
                  <c:v>-138.25</c:v>
                </c:pt>
                <c:pt idx="378">
                  <c:v>718.3799999999992</c:v>
                </c:pt>
                <c:pt idx="379">
                  <c:v>564.11999999999898</c:v>
                </c:pt>
                <c:pt idx="380">
                  <c:v>-83.289999999997235</c:v>
                </c:pt>
                <c:pt idx="381">
                  <c:v>-194.27999999999884</c:v>
                </c:pt>
                <c:pt idx="382">
                  <c:v>-57.179999999998472</c:v>
                </c:pt>
                <c:pt idx="383">
                  <c:v>205.61000000000058</c:v>
                </c:pt>
                <c:pt idx="384">
                  <c:v>-379.54999999999927</c:v>
                </c:pt>
                <c:pt idx="385">
                  <c:v>677.31999999999971</c:v>
                </c:pt>
                <c:pt idx="386">
                  <c:v>87.270000000000437</c:v>
                </c:pt>
                <c:pt idx="387">
                  <c:v>-25.93999999999869</c:v>
                </c:pt>
                <c:pt idx="388">
                  <c:v>-323.81999999999971</c:v>
                </c:pt>
                <c:pt idx="389">
                  <c:v>1.7599999999983993</c:v>
                </c:pt>
                <c:pt idx="390">
                  <c:v>-200.77999999999884</c:v>
                </c:pt>
                <c:pt idx="391">
                  <c:v>62.909999999999854</c:v>
                </c:pt>
                <c:pt idx="392">
                  <c:v>-23.629999999997381</c:v>
                </c:pt>
                <c:pt idx="393">
                  <c:v>-99.619999999998981</c:v>
                </c:pt>
                <c:pt idx="394">
                  <c:v>297.70999999999913</c:v>
                </c:pt>
                <c:pt idx="395">
                  <c:v>646.08000000000175</c:v>
                </c:pt>
                <c:pt idx="396">
                  <c:v>455.66999999999825</c:v>
                </c:pt>
                <c:pt idx="397">
                  <c:v>-322.46000000000276</c:v>
                </c:pt>
                <c:pt idx="398">
                  <c:v>-109.93000000000029</c:v>
                </c:pt>
                <c:pt idx="399">
                  <c:v>296.61000000000058</c:v>
                </c:pt>
                <c:pt idx="400">
                  <c:v>229.47999999999956</c:v>
                </c:pt>
                <c:pt idx="401">
                  <c:v>-565.97999999999956</c:v>
                </c:pt>
                <c:pt idx="402">
                  <c:v>485.18000000000029</c:v>
                </c:pt>
                <c:pt idx="403">
                  <c:v>416.63999999999942</c:v>
                </c:pt>
                <c:pt idx="404">
                  <c:v>-130.88999999999942</c:v>
                </c:pt>
                <c:pt idx="405">
                  <c:v>138.18000000000029</c:v>
                </c:pt>
                <c:pt idx="406">
                  <c:v>-101.88000000000102</c:v>
                </c:pt>
                <c:pt idx="407">
                  <c:v>-244.07999999999811</c:v>
                </c:pt>
                <c:pt idx="408">
                  <c:v>106.96999999999753</c:v>
                </c:pt>
                <c:pt idx="409">
                  <c:v>-119.39999999999782</c:v>
                </c:pt>
                <c:pt idx="410">
                  <c:v>-62.139999999999418</c:v>
                </c:pt>
                <c:pt idx="411">
                  <c:v>-30.419999999998254</c:v>
                </c:pt>
                <c:pt idx="412">
                  <c:v>141.77000000000044</c:v>
                </c:pt>
                <c:pt idx="413">
                  <c:v>210.83000000000175</c:v>
                </c:pt>
                <c:pt idx="414">
                  <c:v>110.97000000000116</c:v>
                </c:pt>
                <c:pt idx="415">
                  <c:v>92.739999999997963</c:v>
                </c:pt>
                <c:pt idx="416">
                  <c:v>-249.43999999999869</c:v>
                </c:pt>
                <c:pt idx="417">
                  <c:v>574.86000000000058</c:v>
                </c:pt>
                <c:pt idx="418">
                  <c:v>473.13000000000102</c:v>
                </c:pt>
                <c:pt idx="419">
                  <c:v>-243.70000000000073</c:v>
                </c:pt>
                <c:pt idx="420">
                  <c:v>-229.25</c:v>
                </c:pt>
                <c:pt idx="421">
                  <c:v>92.400000000001455</c:v>
                </c:pt>
                <c:pt idx="422">
                  <c:v>-38.959999999999127</c:v>
                </c:pt>
                <c:pt idx="423">
                  <c:v>-27.770000000000437</c:v>
                </c:pt>
                <c:pt idx="424">
                  <c:v>-85.720000000001164</c:v>
                </c:pt>
                <c:pt idx="425">
                  <c:v>133.59000000000015</c:v>
                </c:pt>
                <c:pt idx="426">
                  <c:v>-71.930000000000291</c:v>
                </c:pt>
                <c:pt idx="427">
                  <c:v>-100.40999999999985</c:v>
                </c:pt>
                <c:pt idx="428">
                  <c:v>163.20000000000073</c:v>
                </c:pt>
                <c:pt idx="429">
                  <c:v>198.72000000000116</c:v>
                </c:pt>
                <c:pt idx="430">
                  <c:v>232.19000000000233</c:v>
                </c:pt>
                <c:pt idx="431">
                  <c:v>180.40999999999985</c:v>
                </c:pt>
                <c:pt idx="432">
                  <c:v>73.980000000003201</c:v>
                </c:pt>
                <c:pt idx="433">
                  <c:v>-510.15000000000146</c:v>
                </c:pt>
                <c:pt idx="434">
                  <c:v>-347.93999999999869</c:v>
                </c:pt>
                <c:pt idx="435">
                  <c:v>151.38000000000102</c:v>
                </c:pt>
                <c:pt idx="436">
                  <c:v>-317.86999999999898</c:v>
                </c:pt>
                <c:pt idx="437">
                  <c:v>-150.61000000000058</c:v>
                </c:pt>
                <c:pt idx="438">
                  <c:v>-127.0099999999984</c:v>
                </c:pt>
                <c:pt idx="439">
                  <c:v>10.31000000000131</c:v>
                </c:pt>
                <c:pt idx="440">
                  <c:v>-0.38000000000101863</c:v>
                </c:pt>
                <c:pt idx="441">
                  <c:v>470.11000000000058</c:v>
                </c:pt>
                <c:pt idx="442">
                  <c:v>-369.02000000000044</c:v>
                </c:pt>
                <c:pt idx="443">
                  <c:v>254.33999999999651</c:v>
                </c:pt>
                <c:pt idx="444">
                  <c:v>-122.15999999999985</c:v>
                </c:pt>
                <c:pt idx="445">
                  <c:v>-304.67000000000189</c:v>
                </c:pt>
                <c:pt idx="446">
                  <c:v>40.599999999998545</c:v>
                </c:pt>
                <c:pt idx="447">
                  <c:v>-238.81999999999971</c:v>
                </c:pt>
                <c:pt idx="448">
                  <c:v>205.48999999999796</c:v>
                </c:pt>
                <c:pt idx="449">
                  <c:v>-330.0099999999984</c:v>
                </c:pt>
                <c:pt idx="450">
                  <c:v>-88.650000000001455</c:v>
                </c:pt>
                <c:pt idx="451">
                  <c:v>12.19999999999709</c:v>
                </c:pt>
                <c:pt idx="452">
                  <c:v>-213.62999999999738</c:v>
                </c:pt>
                <c:pt idx="453">
                  <c:v>122.47999999999956</c:v>
                </c:pt>
                <c:pt idx="454">
                  <c:v>-234.22999999999956</c:v>
                </c:pt>
                <c:pt idx="455">
                  <c:v>769.73999999999796</c:v>
                </c:pt>
                <c:pt idx="456">
                  <c:v>39.43999999999869</c:v>
                </c:pt>
                <c:pt idx="457">
                  <c:v>-135.59999999999854</c:v>
                </c:pt>
                <c:pt idx="458">
                  <c:v>165.31999999999971</c:v>
                </c:pt>
                <c:pt idx="459">
                  <c:v>-72.350000000002183</c:v>
                </c:pt>
                <c:pt idx="460">
                  <c:v>-205.63999999999942</c:v>
                </c:pt>
                <c:pt idx="461">
                  <c:v>-156.67999999999665</c:v>
                </c:pt>
                <c:pt idx="462">
                  <c:v>-260.86000000000058</c:v>
                </c:pt>
                <c:pt idx="463">
                  <c:v>284.09000000000015</c:v>
                </c:pt>
                <c:pt idx="464">
                  <c:v>-276.54999999999927</c:v>
                </c:pt>
                <c:pt idx="465">
                  <c:v>16.379999999997381</c:v>
                </c:pt>
                <c:pt idx="466">
                  <c:v>5.9399999999986903</c:v>
                </c:pt>
                <c:pt idx="467">
                  <c:v>78.75</c:v>
                </c:pt>
                <c:pt idx="468">
                  <c:v>-352.19000000000233</c:v>
                </c:pt>
                <c:pt idx="469">
                  <c:v>139.88999999999942</c:v>
                </c:pt>
                <c:pt idx="470">
                  <c:v>163.06999999999971</c:v>
                </c:pt>
                <c:pt idx="471">
                  <c:v>429.89999999999782</c:v>
                </c:pt>
                <c:pt idx="472">
                  <c:v>-3.9700000000011642</c:v>
                </c:pt>
                <c:pt idx="473">
                  <c:v>-284.10000000000218</c:v>
                </c:pt>
                <c:pt idx="474">
                  <c:v>96.340000000000146</c:v>
                </c:pt>
                <c:pt idx="475">
                  <c:v>-156.23999999999796</c:v>
                </c:pt>
                <c:pt idx="476">
                  <c:v>92.340000000000146</c:v>
                </c:pt>
                <c:pt idx="477">
                  <c:v>-183.77000000000044</c:v>
                </c:pt>
                <c:pt idx="478">
                  <c:v>29.680000000000291</c:v>
                </c:pt>
                <c:pt idx="479">
                  <c:v>-89.770000000000437</c:v>
                </c:pt>
                <c:pt idx="480">
                  <c:v>184.97999999999956</c:v>
                </c:pt>
                <c:pt idx="481">
                  <c:v>-81.349999999998545</c:v>
                </c:pt>
                <c:pt idx="482">
                  <c:v>-171.66999999999825</c:v>
                </c:pt>
                <c:pt idx="483">
                  <c:v>366.52000000000044</c:v>
                </c:pt>
                <c:pt idx="484">
                  <c:v>16.090000000000146</c:v>
                </c:pt>
                <c:pt idx="485">
                  <c:v>407.94000000000233</c:v>
                </c:pt>
                <c:pt idx="486">
                  <c:v>7.0999999999985448</c:v>
                </c:pt>
                <c:pt idx="487">
                  <c:v>-265.2400000000016</c:v>
                </c:pt>
                <c:pt idx="488">
                  <c:v>42.139999999999418</c:v>
                </c:pt>
                <c:pt idx="489">
                  <c:v>-254.42000000000189</c:v>
                </c:pt>
                <c:pt idx="490">
                  <c:v>-89.930000000000291</c:v>
                </c:pt>
                <c:pt idx="491">
                  <c:v>-285.64999999999782</c:v>
                </c:pt>
                <c:pt idx="492">
                  <c:v>236.29999999999927</c:v>
                </c:pt>
                <c:pt idx="493">
                  <c:v>103.93000000000029</c:v>
                </c:pt>
                <c:pt idx="494">
                  <c:v>-41.450000000000728</c:v>
                </c:pt>
                <c:pt idx="495">
                  <c:v>-189.09000000000015</c:v>
                </c:pt>
                <c:pt idx="496">
                  <c:v>13.009999999998399</c:v>
                </c:pt>
                <c:pt idx="497">
                  <c:v>253</c:v>
                </c:pt>
                <c:pt idx="498">
                  <c:v>-11.68999999999869</c:v>
                </c:pt>
                <c:pt idx="499">
                  <c:v>168.84999999999854</c:v>
                </c:pt>
                <c:pt idx="500">
                  <c:v>-384.54999999999927</c:v>
                </c:pt>
                <c:pt idx="501">
                  <c:v>-98.299999999999272</c:v>
                </c:pt>
                <c:pt idx="502">
                  <c:v>-99.18999999999869</c:v>
                </c:pt>
                <c:pt idx="503">
                  <c:v>-223.59999999999854</c:v>
                </c:pt>
                <c:pt idx="504">
                  <c:v>446.06999999999971</c:v>
                </c:pt>
                <c:pt idx="505">
                  <c:v>-205.02999999999884</c:v>
                </c:pt>
                <c:pt idx="506">
                  <c:v>-395.56000000000131</c:v>
                </c:pt>
                <c:pt idx="507">
                  <c:v>24.520000000000437</c:v>
                </c:pt>
                <c:pt idx="508">
                  <c:v>-84.920000000001892</c:v>
                </c:pt>
                <c:pt idx="509">
                  <c:v>199.10999999999694</c:v>
                </c:pt>
                <c:pt idx="510">
                  <c:v>-282.20999999999913</c:v>
                </c:pt>
                <c:pt idx="511">
                  <c:v>-163.45999999999913</c:v>
                </c:pt>
                <c:pt idx="512">
                  <c:v>-183.31000000000131</c:v>
                </c:pt>
                <c:pt idx="513">
                  <c:v>-275.97000000000116</c:v>
                </c:pt>
                <c:pt idx="514">
                  <c:v>21.590000000000146</c:v>
                </c:pt>
                <c:pt idx="515">
                  <c:v>-180.72999999999956</c:v>
                </c:pt>
                <c:pt idx="516">
                  <c:v>26.639999999999418</c:v>
                </c:pt>
                <c:pt idx="517">
                  <c:v>383.12999999999738</c:v>
                </c:pt>
                <c:pt idx="518">
                  <c:v>93.540000000000873</c:v>
                </c:pt>
                <c:pt idx="519">
                  <c:v>-17.830000000001746</c:v>
                </c:pt>
                <c:pt idx="520">
                  <c:v>-75.150000000001455</c:v>
                </c:pt>
                <c:pt idx="521">
                  <c:v>71.340000000000146</c:v>
                </c:pt>
                <c:pt idx="522">
                  <c:v>56.520000000000437</c:v>
                </c:pt>
                <c:pt idx="523">
                  <c:v>-36.680000000000291</c:v>
                </c:pt>
                <c:pt idx="524">
                  <c:v>165.7699999999968</c:v>
                </c:pt>
                <c:pt idx="525">
                  <c:v>-139.16000000000349</c:v>
                </c:pt>
                <c:pt idx="526">
                  <c:v>202.11999999999898</c:v>
                </c:pt>
                <c:pt idx="527">
                  <c:v>124.93000000000029</c:v>
                </c:pt>
                <c:pt idx="528">
                  <c:v>-70.510000000002037</c:v>
                </c:pt>
                <c:pt idx="529">
                  <c:v>-256.77999999999884</c:v>
                </c:pt>
                <c:pt idx="530">
                  <c:v>-86.890000000003056</c:v>
                </c:pt>
                <c:pt idx="531">
                  <c:v>-245.04999999999927</c:v>
                </c:pt>
                <c:pt idx="532">
                  <c:v>-51.770000000000437</c:v>
                </c:pt>
                <c:pt idx="533">
                  <c:v>296.47000000000116</c:v>
                </c:pt>
                <c:pt idx="534">
                  <c:v>72.659999999999854</c:v>
                </c:pt>
                <c:pt idx="535">
                  <c:v>-245.91999999999825</c:v>
                </c:pt>
                <c:pt idx="536">
                  <c:v>35</c:v>
                </c:pt>
                <c:pt idx="537">
                  <c:v>304.04000000000087</c:v>
                </c:pt>
                <c:pt idx="538">
                  <c:v>126.61999999999898</c:v>
                </c:pt>
                <c:pt idx="539">
                  <c:v>-244.68000000000029</c:v>
                </c:pt>
                <c:pt idx="540">
                  <c:v>-307.36000000000058</c:v>
                </c:pt>
                <c:pt idx="541">
                  <c:v>-69.759999999998399</c:v>
                </c:pt>
                <c:pt idx="542">
                  <c:v>-267.77999999999884</c:v>
                </c:pt>
                <c:pt idx="543">
                  <c:v>-11.589999999996508</c:v>
                </c:pt>
                <c:pt idx="544">
                  <c:v>63.940000000002328</c:v>
                </c:pt>
                <c:pt idx="545">
                  <c:v>169.30999999999767</c:v>
                </c:pt>
                <c:pt idx="546">
                  <c:v>-121.04000000000087</c:v>
                </c:pt>
                <c:pt idx="547">
                  <c:v>-308.61999999999898</c:v>
                </c:pt>
                <c:pt idx="548">
                  <c:v>125.72000000000116</c:v>
                </c:pt>
                <c:pt idx="549">
                  <c:v>-75.259999999998399</c:v>
                </c:pt>
                <c:pt idx="550">
                  <c:v>156.55999999999767</c:v>
                </c:pt>
                <c:pt idx="551">
                  <c:v>-199.45999999999913</c:v>
                </c:pt>
                <c:pt idx="552">
                  <c:v>262.12000000000262</c:v>
                </c:pt>
                <c:pt idx="553">
                  <c:v>24.369999999998981</c:v>
                </c:pt>
                <c:pt idx="554">
                  <c:v>137.02000000000044</c:v>
                </c:pt>
                <c:pt idx="555">
                  <c:v>498.08000000000175</c:v>
                </c:pt>
                <c:pt idx="556">
                  <c:v>-158.59000000000015</c:v>
                </c:pt>
                <c:pt idx="557">
                  <c:v>-200.08000000000175</c:v>
                </c:pt>
                <c:pt idx="558">
                  <c:v>-385.38999999999942</c:v>
                </c:pt>
                <c:pt idx="559">
                  <c:v>16.729999999999563</c:v>
                </c:pt>
                <c:pt idx="560">
                  <c:v>-131.67000000000189</c:v>
                </c:pt>
                <c:pt idx="561">
                  <c:v>63.259999999998399</c:v>
                </c:pt>
                <c:pt idx="562">
                  <c:v>-124.38000000000102</c:v>
                </c:pt>
                <c:pt idx="563">
                  <c:v>186.44999999999709</c:v>
                </c:pt>
                <c:pt idx="564">
                  <c:v>123.2599999999984</c:v>
                </c:pt>
                <c:pt idx="565">
                  <c:v>-244.72000000000116</c:v>
                </c:pt>
                <c:pt idx="566">
                  <c:v>76.219999999997526</c:v>
                </c:pt>
                <c:pt idx="567">
                  <c:v>-18.090000000000146</c:v>
                </c:pt>
                <c:pt idx="568">
                  <c:v>-27.350000000002183</c:v>
                </c:pt>
                <c:pt idx="569">
                  <c:v>303.52000000000044</c:v>
                </c:pt>
                <c:pt idx="570">
                  <c:v>-258.13000000000102</c:v>
                </c:pt>
                <c:pt idx="571">
                  <c:v>-175.18000000000029</c:v>
                </c:pt>
                <c:pt idx="572">
                  <c:v>149.14999999999782</c:v>
                </c:pt>
                <c:pt idx="573">
                  <c:v>83.159999999999854</c:v>
                </c:pt>
                <c:pt idx="574">
                  <c:v>219.43999999999869</c:v>
                </c:pt>
                <c:pt idx="575">
                  <c:v>81.790000000000873</c:v>
                </c:pt>
                <c:pt idx="576">
                  <c:v>-388.34000000000015</c:v>
                </c:pt>
                <c:pt idx="577">
                  <c:v>222.34000000000015</c:v>
                </c:pt>
                <c:pt idx="578">
                  <c:v>-177.09999999999854</c:v>
                </c:pt>
                <c:pt idx="579">
                  <c:v>-198.40999999999985</c:v>
                </c:pt>
                <c:pt idx="580">
                  <c:v>251.63000000000102</c:v>
                </c:pt>
                <c:pt idx="581">
                  <c:v>-260.5099999999984</c:v>
                </c:pt>
                <c:pt idx="582">
                  <c:v>44.889999999999418</c:v>
                </c:pt>
                <c:pt idx="583">
                  <c:v>-235.40999999999985</c:v>
                </c:pt>
                <c:pt idx="584">
                  <c:v>154.79999999999927</c:v>
                </c:pt>
                <c:pt idx="585">
                  <c:v>10.329999999998108</c:v>
                </c:pt>
                <c:pt idx="586">
                  <c:v>-121.87999999999738</c:v>
                </c:pt>
                <c:pt idx="587">
                  <c:v>-54.040000000000873</c:v>
                </c:pt>
                <c:pt idx="588">
                  <c:v>28.880000000001019</c:v>
                </c:pt>
                <c:pt idx="589">
                  <c:v>-138.4900000000016</c:v>
                </c:pt>
                <c:pt idx="590">
                  <c:v>55.099999999998545</c:v>
                </c:pt>
                <c:pt idx="591">
                  <c:v>-53.650000000001455</c:v>
                </c:pt>
                <c:pt idx="592">
                  <c:v>-140.38999999999942</c:v>
                </c:pt>
                <c:pt idx="593">
                  <c:v>479.19000000000233</c:v>
                </c:pt>
                <c:pt idx="594">
                  <c:v>-317.59999999999854</c:v>
                </c:pt>
                <c:pt idx="595">
                  <c:v>-194.94999999999709</c:v>
                </c:pt>
                <c:pt idx="596">
                  <c:v>139.7599999999984</c:v>
                </c:pt>
                <c:pt idx="597">
                  <c:v>-214.05000000000291</c:v>
                </c:pt>
                <c:pt idx="598">
                  <c:v>324.70999999999913</c:v>
                </c:pt>
                <c:pt idx="599">
                  <c:v>-215.16999999999825</c:v>
                </c:pt>
                <c:pt idx="600">
                  <c:v>-70.979999999999563</c:v>
                </c:pt>
                <c:pt idx="601">
                  <c:v>-36.100000000002183</c:v>
                </c:pt>
                <c:pt idx="602">
                  <c:v>115.95000000000073</c:v>
                </c:pt>
                <c:pt idx="603">
                  <c:v>17.030000000002474</c:v>
                </c:pt>
                <c:pt idx="604">
                  <c:v>-61.900000000001455</c:v>
                </c:pt>
                <c:pt idx="605">
                  <c:v>-63.730000000003201</c:v>
                </c:pt>
                <c:pt idx="606">
                  <c:v>-20.049999999999272</c:v>
                </c:pt>
                <c:pt idx="607">
                  <c:v>-133.31999999999971</c:v>
                </c:pt>
                <c:pt idx="608">
                  <c:v>-162.95000000000073</c:v>
                </c:pt>
                <c:pt idx="609">
                  <c:v>-32.889999999999418</c:v>
                </c:pt>
                <c:pt idx="610">
                  <c:v>4.2700000000004366</c:v>
                </c:pt>
                <c:pt idx="611">
                  <c:v>-244.56999999999971</c:v>
                </c:pt>
                <c:pt idx="612">
                  <c:v>44.870000000002619</c:v>
                </c:pt>
                <c:pt idx="613">
                  <c:v>-61.620000000002619</c:v>
                </c:pt>
                <c:pt idx="614">
                  <c:v>-380.09999999999854</c:v>
                </c:pt>
                <c:pt idx="615">
                  <c:v>-40.509999999998399</c:v>
                </c:pt>
                <c:pt idx="616">
                  <c:v>238.5</c:v>
                </c:pt>
                <c:pt idx="617">
                  <c:v>180.70999999999913</c:v>
                </c:pt>
                <c:pt idx="618">
                  <c:v>-225.22000000000116</c:v>
                </c:pt>
                <c:pt idx="619">
                  <c:v>-37.620000000002619</c:v>
                </c:pt>
                <c:pt idx="620">
                  <c:v>-51.799999999999272</c:v>
                </c:pt>
                <c:pt idx="621">
                  <c:v>258.20999999999913</c:v>
                </c:pt>
                <c:pt idx="622">
                  <c:v>53.049999999999272</c:v>
                </c:pt>
                <c:pt idx="623">
                  <c:v>-180.43000000000029</c:v>
                </c:pt>
                <c:pt idx="624">
                  <c:v>-82.049999999999272</c:v>
                </c:pt>
                <c:pt idx="625">
                  <c:v>-41.969999999997526</c:v>
                </c:pt>
                <c:pt idx="626">
                  <c:v>-147.61000000000058</c:v>
                </c:pt>
                <c:pt idx="627">
                  <c:v>163.20999999999913</c:v>
                </c:pt>
                <c:pt idx="628">
                  <c:v>-98.239999999997963</c:v>
                </c:pt>
                <c:pt idx="629">
                  <c:v>242.34999999999854</c:v>
                </c:pt>
                <c:pt idx="630">
                  <c:v>-341.86999999999898</c:v>
                </c:pt>
                <c:pt idx="631">
                  <c:v>-130.13000000000102</c:v>
                </c:pt>
                <c:pt idx="632">
                  <c:v>152.22999999999956</c:v>
                </c:pt>
                <c:pt idx="633">
                  <c:v>-198.65000000000146</c:v>
                </c:pt>
                <c:pt idx="634">
                  <c:v>-1.8000000000029104</c:v>
                </c:pt>
                <c:pt idx="635">
                  <c:v>230.79000000000087</c:v>
                </c:pt>
                <c:pt idx="636">
                  <c:v>-212.33000000000175</c:v>
                </c:pt>
                <c:pt idx="637">
                  <c:v>-152.45999999999913</c:v>
                </c:pt>
                <c:pt idx="638">
                  <c:v>-187.34000000000015</c:v>
                </c:pt>
                <c:pt idx="639">
                  <c:v>-365.64000000000306</c:v>
                </c:pt>
                <c:pt idx="640">
                  <c:v>57.700000000000728</c:v>
                </c:pt>
                <c:pt idx="641">
                  <c:v>-188.86999999999898</c:v>
                </c:pt>
                <c:pt idx="642">
                  <c:v>-273.03000000000247</c:v>
                </c:pt>
                <c:pt idx="643">
                  <c:v>-278.68000000000029</c:v>
                </c:pt>
                <c:pt idx="644">
                  <c:v>151.29999999999927</c:v>
                </c:pt>
                <c:pt idx="645">
                  <c:v>-30.550000000001091</c:v>
                </c:pt>
                <c:pt idx="646">
                  <c:v>-39.069999999999709</c:v>
                </c:pt>
                <c:pt idx="647">
                  <c:v>52.430000000000291</c:v>
                </c:pt>
                <c:pt idx="648">
                  <c:v>138.44000000000051</c:v>
                </c:pt>
                <c:pt idx="649">
                  <c:v>-82.959999999999127</c:v>
                </c:pt>
                <c:pt idx="650">
                  <c:v>-17.55000000000291</c:v>
                </c:pt>
                <c:pt idx="651">
                  <c:v>181.48999999999796</c:v>
                </c:pt>
                <c:pt idx="652">
                  <c:v>-40.590000000000146</c:v>
                </c:pt>
                <c:pt idx="653">
                  <c:v>-46.43999999999869</c:v>
                </c:pt>
                <c:pt idx="654">
                  <c:v>-34.139999999999418</c:v>
                </c:pt>
                <c:pt idx="655">
                  <c:v>165.9900000000016</c:v>
                </c:pt>
                <c:pt idx="656">
                  <c:v>-402.65000000000146</c:v>
                </c:pt>
                <c:pt idx="657">
                  <c:v>63.06000000000131</c:v>
                </c:pt>
                <c:pt idx="658">
                  <c:v>365.29999999999927</c:v>
                </c:pt>
                <c:pt idx="659">
                  <c:v>-19.130000000001019</c:v>
                </c:pt>
                <c:pt idx="660">
                  <c:v>-346.56999999999971</c:v>
                </c:pt>
                <c:pt idx="661">
                  <c:v>21.490000000001601</c:v>
                </c:pt>
                <c:pt idx="662">
                  <c:v>-27.420000000001892</c:v>
                </c:pt>
                <c:pt idx="663">
                  <c:v>-37.789999999997235</c:v>
                </c:pt>
                <c:pt idx="664">
                  <c:v>-357.40999999999985</c:v>
                </c:pt>
                <c:pt idx="665">
                  <c:v>-66.079999999999927</c:v>
                </c:pt>
                <c:pt idx="666">
                  <c:v>-46.68999999999869</c:v>
                </c:pt>
                <c:pt idx="667">
                  <c:v>147.8700000000008</c:v>
                </c:pt>
                <c:pt idx="668">
                  <c:v>27.610000000000582</c:v>
                </c:pt>
                <c:pt idx="669">
                  <c:v>-41.950000000000728</c:v>
                </c:pt>
                <c:pt idx="670">
                  <c:v>-164.32999999999993</c:v>
                </c:pt>
                <c:pt idx="671">
                  <c:v>-487.47999999999956</c:v>
                </c:pt>
                <c:pt idx="672">
                  <c:v>90.600000000000364</c:v>
                </c:pt>
                <c:pt idx="673">
                  <c:v>-96</c:v>
                </c:pt>
                <c:pt idx="674">
                  <c:v>-387.86999999999898</c:v>
                </c:pt>
                <c:pt idx="675">
                  <c:v>315.64999999999964</c:v>
                </c:pt>
                <c:pt idx="676">
                  <c:v>297.42000000000007</c:v>
                </c:pt>
                <c:pt idx="677">
                  <c:v>222.01999999999862</c:v>
                </c:pt>
                <c:pt idx="678">
                  <c:v>-206.48999999999978</c:v>
                </c:pt>
                <c:pt idx="679">
                  <c:v>30.989999999999782</c:v>
                </c:pt>
                <c:pt idx="680">
                  <c:v>-193.20999999999913</c:v>
                </c:pt>
                <c:pt idx="681">
                  <c:v>-166.97999999999956</c:v>
                </c:pt>
                <c:pt idx="682">
                  <c:v>43.349999999998545</c:v>
                </c:pt>
                <c:pt idx="683">
                  <c:v>-222.56000000000131</c:v>
                </c:pt>
                <c:pt idx="684">
                  <c:v>173.14999999999964</c:v>
                </c:pt>
                <c:pt idx="685">
                  <c:v>595.64000000000124</c:v>
                </c:pt>
                <c:pt idx="686">
                  <c:v>-200.5</c:v>
                </c:pt>
                <c:pt idx="687">
                  <c:v>-110.55000000000109</c:v>
                </c:pt>
                <c:pt idx="688">
                  <c:v>37.280000000000655</c:v>
                </c:pt>
                <c:pt idx="689">
                  <c:v>299.96999999999935</c:v>
                </c:pt>
                <c:pt idx="690">
                  <c:v>120.42000000000007</c:v>
                </c:pt>
                <c:pt idx="691">
                  <c:v>332.41999999999825</c:v>
                </c:pt>
                <c:pt idx="692">
                  <c:v>-178.85999999999876</c:v>
                </c:pt>
                <c:pt idx="693">
                  <c:v>25.420000000000073</c:v>
                </c:pt>
                <c:pt idx="694">
                  <c:v>320.16999999999825</c:v>
                </c:pt>
                <c:pt idx="695">
                  <c:v>253.11000000000058</c:v>
                </c:pt>
                <c:pt idx="696">
                  <c:v>71.180000000000291</c:v>
                </c:pt>
                <c:pt idx="697">
                  <c:v>-50.219999999997526</c:v>
                </c:pt>
                <c:pt idx="698">
                  <c:v>145.16999999999825</c:v>
                </c:pt>
                <c:pt idx="699">
                  <c:v>-296.76000000000204</c:v>
                </c:pt>
                <c:pt idx="700">
                  <c:v>81.869999999998981</c:v>
                </c:pt>
                <c:pt idx="701">
                  <c:v>198.54999999999927</c:v>
                </c:pt>
                <c:pt idx="702">
                  <c:v>-33.579999999998108</c:v>
                </c:pt>
                <c:pt idx="703">
                  <c:v>-181.31000000000131</c:v>
                </c:pt>
                <c:pt idx="704">
                  <c:v>270.63999999999942</c:v>
                </c:pt>
                <c:pt idx="705">
                  <c:v>-187.98999999999978</c:v>
                </c:pt>
                <c:pt idx="706">
                  <c:v>78</c:v>
                </c:pt>
                <c:pt idx="707">
                  <c:v>171.40000000000146</c:v>
                </c:pt>
                <c:pt idx="708">
                  <c:v>391.54999999999927</c:v>
                </c:pt>
                <c:pt idx="709">
                  <c:v>23</c:v>
                </c:pt>
                <c:pt idx="710">
                  <c:v>-158.88000000000102</c:v>
                </c:pt>
                <c:pt idx="711">
                  <c:v>-37.470000000001164</c:v>
                </c:pt>
                <c:pt idx="712">
                  <c:v>46.860000000000582</c:v>
                </c:pt>
                <c:pt idx="713">
                  <c:v>-98.590000000000146</c:v>
                </c:pt>
                <c:pt idx="714">
                  <c:v>-15.93999999999869</c:v>
                </c:pt>
                <c:pt idx="715">
                  <c:v>100.2699999999968</c:v>
                </c:pt>
                <c:pt idx="716">
                  <c:v>-245.79999999999927</c:v>
                </c:pt>
                <c:pt idx="717">
                  <c:v>-58.31000000000131</c:v>
                </c:pt>
                <c:pt idx="718">
                  <c:v>69.819999999999709</c:v>
                </c:pt>
                <c:pt idx="719">
                  <c:v>-137.59999999999854</c:v>
                </c:pt>
                <c:pt idx="720">
                  <c:v>163.01999999999862</c:v>
                </c:pt>
                <c:pt idx="721">
                  <c:v>119.77999999999884</c:v>
                </c:pt>
                <c:pt idx="722">
                  <c:v>-201.75</c:v>
                </c:pt>
                <c:pt idx="723">
                  <c:v>-64.010000000002037</c:v>
                </c:pt>
                <c:pt idx="724">
                  <c:v>82.019999999996799</c:v>
                </c:pt>
                <c:pt idx="725">
                  <c:v>8.8899999999994179</c:v>
                </c:pt>
                <c:pt idx="726">
                  <c:v>213.14999999999782</c:v>
                </c:pt>
                <c:pt idx="727">
                  <c:v>238.84000000000015</c:v>
                </c:pt>
                <c:pt idx="728">
                  <c:v>-257.01000000000204</c:v>
                </c:pt>
                <c:pt idx="729">
                  <c:v>113.09999999999854</c:v>
                </c:pt>
                <c:pt idx="730">
                  <c:v>-118.72000000000116</c:v>
                </c:pt>
                <c:pt idx="731">
                  <c:v>26.299999999999272</c:v>
                </c:pt>
                <c:pt idx="732">
                  <c:v>132.6299999999992</c:v>
                </c:pt>
                <c:pt idx="733">
                  <c:v>-22.200000000000728</c:v>
                </c:pt>
                <c:pt idx="734">
                  <c:v>100.85999999999694</c:v>
                </c:pt>
                <c:pt idx="735">
                  <c:v>149.54000000000087</c:v>
                </c:pt>
                <c:pt idx="736">
                  <c:v>208.10000000000218</c:v>
                </c:pt>
                <c:pt idx="737">
                  <c:v>140.42000000000189</c:v>
                </c:pt>
                <c:pt idx="738">
                  <c:v>314.95000000000073</c:v>
                </c:pt>
                <c:pt idx="739">
                  <c:v>8.9799999999995634</c:v>
                </c:pt>
                <c:pt idx="740">
                  <c:v>-80.409999999999854</c:v>
                </c:pt>
                <c:pt idx="741">
                  <c:v>446.45000000000073</c:v>
                </c:pt>
                <c:pt idx="742">
                  <c:v>-67.380000000001019</c:v>
                </c:pt>
                <c:pt idx="743">
                  <c:v>89.75</c:v>
                </c:pt>
                <c:pt idx="744">
                  <c:v>-98.180000000000291</c:v>
                </c:pt>
                <c:pt idx="745">
                  <c:v>-196.68000000000029</c:v>
                </c:pt>
                <c:pt idx="746">
                  <c:v>231.56000000000131</c:v>
                </c:pt>
                <c:pt idx="747">
                  <c:v>294.25</c:v>
                </c:pt>
                <c:pt idx="748">
                  <c:v>210.47999999999956</c:v>
                </c:pt>
                <c:pt idx="749">
                  <c:v>-130.11000000000058</c:v>
                </c:pt>
                <c:pt idx="750">
                  <c:v>113.73999999999796</c:v>
                </c:pt>
                <c:pt idx="751">
                  <c:v>28.490000000001601</c:v>
                </c:pt>
                <c:pt idx="752">
                  <c:v>14.790000000000873</c:v>
                </c:pt>
                <c:pt idx="753">
                  <c:v>-253.04999999999927</c:v>
                </c:pt>
                <c:pt idx="754">
                  <c:v>-29.659999999999854</c:v>
                </c:pt>
                <c:pt idx="755">
                  <c:v>-155.70000000000073</c:v>
                </c:pt>
                <c:pt idx="756">
                  <c:v>-133.34000000000015</c:v>
                </c:pt>
                <c:pt idx="757">
                  <c:v>221.32999999999811</c:v>
                </c:pt>
                <c:pt idx="758">
                  <c:v>7.1500000000014552</c:v>
                </c:pt>
                <c:pt idx="759">
                  <c:v>-182.40000000000146</c:v>
                </c:pt>
                <c:pt idx="760">
                  <c:v>-193.59000000000015</c:v>
                </c:pt>
                <c:pt idx="761">
                  <c:v>-330.0099999999984</c:v>
                </c:pt>
                <c:pt idx="762">
                  <c:v>119.47999999999956</c:v>
                </c:pt>
                <c:pt idx="763">
                  <c:v>108.65999999999985</c:v>
                </c:pt>
                <c:pt idx="764">
                  <c:v>-64.819999999999709</c:v>
                </c:pt>
                <c:pt idx="765">
                  <c:v>-100.78000000000247</c:v>
                </c:pt>
                <c:pt idx="766">
                  <c:v>-195.52999999999884</c:v>
                </c:pt>
                <c:pt idx="767">
                  <c:v>13.220000000001164</c:v>
                </c:pt>
                <c:pt idx="768">
                  <c:v>-94.56000000000131</c:v>
                </c:pt>
                <c:pt idx="769">
                  <c:v>8.5</c:v>
                </c:pt>
                <c:pt idx="770">
                  <c:v>-86.290000000000873</c:v>
                </c:pt>
                <c:pt idx="771">
                  <c:v>87.25</c:v>
                </c:pt>
                <c:pt idx="772">
                  <c:v>-46.340000000000146</c:v>
                </c:pt>
                <c:pt idx="773">
                  <c:v>374.16999999999825</c:v>
                </c:pt>
                <c:pt idx="774">
                  <c:v>-118.31000000000131</c:v>
                </c:pt>
                <c:pt idx="775">
                  <c:v>-170.61999999999898</c:v>
                </c:pt>
                <c:pt idx="776">
                  <c:v>121.34999999999854</c:v>
                </c:pt>
                <c:pt idx="777">
                  <c:v>-15.119999999998981</c:v>
                </c:pt>
                <c:pt idx="778">
                  <c:v>155.29999999999927</c:v>
                </c:pt>
                <c:pt idx="779">
                  <c:v>-229.52999999999884</c:v>
                </c:pt>
                <c:pt idx="780">
                  <c:v>135.42000000000189</c:v>
                </c:pt>
                <c:pt idx="781">
                  <c:v>99.720000000001164</c:v>
                </c:pt>
                <c:pt idx="782">
                  <c:v>136.79999999999927</c:v>
                </c:pt>
                <c:pt idx="783">
                  <c:v>-51.440000000002328</c:v>
                </c:pt>
                <c:pt idx="784">
                  <c:v>-236.15999999999985</c:v>
                </c:pt>
                <c:pt idx="785">
                  <c:v>-143.90999999999985</c:v>
                </c:pt>
                <c:pt idx="786">
                  <c:v>42.229999999999563</c:v>
                </c:pt>
                <c:pt idx="787">
                  <c:v>-141.83000000000175</c:v>
                </c:pt>
                <c:pt idx="788">
                  <c:v>203.20000000000073</c:v>
                </c:pt>
                <c:pt idx="789">
                  <c:v>273.21000000000276</c:v>
                </c:pt>
                <c:pt idx="790">
                  <c:v>-185.54000000000087</c:v>
                </c:pt>
                <c:pt idx="791">
                  <c:v>-117.08000000000175</c:v>
                </c:pt>
                <c:pt idx="792">
                  <c:v>-2.3600000000005821</c:v>
                </c:pt>
                <c:pt idx="793">
                  <c:v>125.18000000000029</c:v>
                </c:pt>
                <c:pt idx="794">
                  <c:v>-186.11999999999898</c:v>
                </c:pt>
                <c:pt idx="795">
                  <c:v>170.75</c:v>
                </c:pt>
                <c:pt idx="796">
                  <c:v>-210.18999999999869</c:v>
                </c:pt>
                <c:pt idx="797">
                  <c:v>-143.38000000000102</c:v>
                </c:pt>
                <c:pt idx="798">
                  <c:v>-238.92000000000189</c:v>
                </c:pt>
                <c:pt idx="799">
                  <c:v>-58.359999999996944</c:v>
                </c:pt>
                <c:pt idx="800">
                  <c:v>41.889999999999418</c:v>
                </c:pt>
                <c:pt idx="801">
                  <c:v>-191.45999999999913</c:v>
                </c:pt>
                <c:pt idx="802">
                  <c:v>273.73999999999796</c:v>
                </c:pt>
                <c:pt idx="803">
                  <c:v>-22.889999999999418</c:v>
                </c:pt>
                <c:pt idx="804">
                  <c:v>-79.75</c:v>
                </c:pt>
                <c:pt idx="805">
                  <c:v>21.540000000000873</c:v>
                </c:pt>
                <c:pt idx="806">
                  <c:v>-213.95999999999913</c:v>
                </c:pt>
                <c:pt idx="807">
                  <c:v>193.08000000000175</c:v>
                </c:pt>
                <c:pt idx="808">
                  <c:v>118.79000000000087</c:v>
                </c:pt>
                <c:pt idx="809">
                  <c:v>-7.1300000000010186</c:v>
                </c:pt>
                <c:pt idx="810">
                  <c:v>8.6700000000018917</c:v>
                </c:pt>
                <c:pt idx="811">
                  <c:v>13.850000000002183</c:v>
                </c:pt>
                <c:pt idx="812">
                  <c:v>-120.31999999999971</c:v>
                </c:pt>
                <c:pt idx="813">
                  <c:v>100.93000000000029</c:v>
                </c:pt>
                <c:pt idx="814">
                  <c:v>144.11999999999898</c:v>
                </c:pt>
                <c:pt idx="815">
                  <c:v>-9.0000000000145519E-2</c:v>
                </c:pt>
                <c:pt idx="816">
                  <c:v>-150.60999999999694</c:v>
                </c:pt>
                <c:pt idx="817">
                  <c:v>77.149999999997817</c:v>
                </c:pt>
                <c:pt idx="818">
                  <c:v>143.36999999999898</c:v>
                </c:pt>
                <c:pt idx="819">
                  <c:v>90.919999999998254</c:v>
                </c:pt>
                <c:pt idx="820">
                  <c:v>89.459999999999127</c:v>
                </c:pt>
                <c:pt idx="821">
                  <c:v>210.86999999999898</c:v>
                </c:pt>
                <c:pt idx="822">
                  <c:v>-155.54000000000087</c:v>
                </c:pt>
                <c:pt idx="823">
                  <c:v>171.90999999999985</c:v>
                </c:pt>
                <c:pt idx="824">
                  <c:v>194.65999999999985</c:v>
                </c:pt>
                <c:pt idx="825">
                  <c:v>-170.61999999999898</c:v>
                </c:pt>
                <c:pt idx="826">
                  <c:v>-14.43999999999869</c:v>
                </c:pt>
                <c:pt idx="827">
                  <c:v>-17.400000000001455</c:v>
                </c:pt>
                <c:pt idx="828">
                  <c:v>-25.659999999999854</c:v>
                </c:pt>
                <c:pt idx="829">
                  <c:v>-64.930000000000291</c:v>
                </c:pt>
                <c:pt idx="830">
                  <c:v>28.670000000001892</c:v>
                </c:pt>
                <c:pt idx="831">
                  <c:v>56.869999999998981</c:v>
                </c:pt>
                <c:pt idx="832">
                  <c:v>63.090000000000146</c:v>
                </c:pt>
                <c:pt idx="833">
                  <c:v>70.740000000001601</c:v>
                </c:pt>
                <c:pt idx="834">
                  <c:v>169.34999999999854</c:v>
                </c:pt>
                <c:pt idx="835">
                  <c:v>273.27000000000044</c:v>
                </c:pt>
                <c:pt idx="836">
                  <c:v>379.22999999999956</c:v>
                </c:pt>
                <c:pt idx="837">
                  <c:v>189.23999999999796</c:v>
                </c:pt>
                <c:pt idx="838">
                  <c:v>9.7000000000007276</c:v>
                </c:pt>
                <c:pt idx="839">
                  <c:v>426.64000000000306</c:v>
                </c:pt>
                <c:pt idx="840">
                  <c:v>-463.33000000000175</c:v>
                </c:pt>
                <c:pt idx="841">
                  <c:v>622.01000000000204</c:v>
                </c:pt>
                <c:pt idx="842">
                  <c:v>185.55999999999767</c:v>
                </c:pt>
                <c:pt idx="843">
                  <c:v>-41.729999999999563</c:v>
                </c:pt>
                <c:pt idx="844">
                  <c:v>1154.130000000001</c:v>
                </c:pt>
                <c:pt idx="845">
                  <c:v>-370.53000000000247</c:v>
                </c:pt>
                <c:pt idx="846">
                  <c:v>721.78999999999724</c:v>
                </c:pt>
                <c:pt idx="847">
                  <c:v>151.43000000000029</c:v>
                </c:pt>
                <c:pt idx="848">
                  <c:v>-1922.4399999999987</c:v>
                </c:pt>
                <c:pt idx="849">
                  <c:v>-652.79999999999927</c:v>
                </c:pt>
                <c:pt idx="850">
                  <c:v>205.97999999999956</c:v>
                </c:pt>
                <c:pt idx="851">
                  <c:v>-135.78000000000247</c:v>
                </c:pt>
                <c:pt idx="852">
                  <c:v>-727.39999999999782</c:v>
                </c:pt>
                <c:pt idx="853">
                  <c:v>142.09999999999854</c:v>
                </c:pt>
                <c:pt idx="854">
                  <c:v>-392.89000000000306</c:v>
                </c:pt>
                <c:pt idx="855">
                  <c:v>697.45999999999913</c:v>
                </c:pt>
                <c:pt idx="856">
                  <c:v>-252.4900000000016</c:v>
                </c:pt>
                <c:pt idx="857">
                  <c:v>65.459999999999127</c:v>
                </c:pt>
                <c:pt idx="858">
                  <c:v>234.71000000000276</c:v>
                </c:pt>
                <c:pt idx="859">
                  <c:v>-86.430000000000291</c:v>
                </c:pt>
                <c:pt idx="860">
                  <c:v>68.200000000000728</c:v>
                </c:pt>
                <c:pt idx="861">
                  <c:v>6.6199999999989814</c:v>
                </c:pt>
                <c:pt idx="862">
                  <c:v>-28.840000000000146</c:v>
                </c:pt>
                <c:pt idx="863">
                  <c:v>-205.90999999999985</c:v>
                </c:pt>
                <c:pt idx="864">
                  <c:v>-96.869999999998981</c:v>
                </c:pt>
                <c:pt idx="865">
                  <c:v>78.549999999999272</c:v>
                </c:pt>
                <c:pt idx="866">
                  <c:v>-16.930000000000291</c:v>
                </c:pt>
                <c:pt idx="867">
                  <c:v>597.03000000000247</c:v>
                </c:pt>
                <c:pt idx="868">
                  <c:v>-253.41999999999825</c:v>
                </c:pt>
                <c:pt idx="869">
                  <c:v>566.97999999999956</c:v>
                </c:pt>
                <c:pt idx="870">
                  <c:v>-471.77000000000044</c:v>
                </c:pt>
                <c:pt idx="871">
                  <c:v>168.79000000000087</c:v>
                </c:pt>
                <c:pt idx="872">
                  <c:v>-487.20999999999913</c:v>
                </c:pt>
                <c:pt idx="873">
                  <c:v>151.53000000000247</c:v>
                </c:pt>
                <c:pt idx="874">
                  <c:v>-190.44999999999709</c:v>
                </c:pt>
                <c:pt idx="875">
                  <c:v>-76.68999999999869</c:v>
                </c:pt>
                <c:pt idx="876">
                  <c:v>-18.889999999999418</c:v>
                </c:pt>
                <c:pt idx="877">
                  <c:v>-36.140000000003056</c:v>
                </c:pt>
                <c:pt idx="878">
                  <c:v>81.619999999998981</c:v>
                </c:pt>
                <c:pt idx="879">
                  <c:v>-44.930000000000291</c:v>
                </c:pt>
                <c:pt idx="880">
                  <c:v>-383.57999999999811</c:v>
                </c:pt>
                <c:pt idx="881">
                  <c:v>-156.34999999999854</c:v>
                </c:pt>
                <c:pt idx="882">
                  <c:v>104.79999999999927</c:v>
                </c:pt>
                <c:pt idx="883">
                  <c:v>416.08000000000175</c:v>
                </c:pt>
                <c:pt idx="884">
                  <c:v>-191.22000000000116</c:v>
                </c:pt>
                <c:pt idx="885">
                  <c:v>76.990000000001601</c:v>
                </c:pt>
                <c:pt idx="886">
                  <c:v>107.97999999999956</c:v>
                </c:pt>
                <c:pt idx="887">
                  <c:v>160.97000000000116</c:v>
                </c:pt>
                <c:pt idx="888">
                  <c:v>20.309999999997672</c:v>
                </c:pt>
                <c:pt idx="889">
                  <c:v>-18.220000000001164</c:v>
                </c:pt>
                <c:pt idx="890">
                  <c:v>254.22999999999956</c:v>
                </c:pt>
                <c:pt idx="891">
                  <c:v>681.81000000000131</c:v>
                </c:pt>
                <c:pt idx="892">
                  <c:v>-758.77000000000044</c:v>
                </c:pt>
                <c:pt idx="893">
                  <c:v>-249.45000000000073</c:v>
                </c:pt>
                <c:pt idx="894">
                  <c:v>183.80999999999767</c:v>
                </c:pt>
                <c:pt idx="895">
                  <c:v>-266.96999999999753</c:v>
                </c:pt>
                <c:pt idx="896">
                  <c:v>-151.73999999999796</c:v>
                </c:pt>
                <c:pt idx="897">
                  <c:v>22.450000000000728</c:v>
                </c:pt>
                <c:pt idx="898">
                  <c:v>-19.990000000001601</c:v>
                </c:pt>
                <c:pt idx="899">
                  <c:v>142.40999999999985</c:v>
                </c:pt>
                <c:pt idx="900">
                  <c:v>23.639999999999418</c:v>
                </c:pt>
                <c:pt idx="901">
                  <c:v>39.479999999999563</c:v>
                </c:pt>
                <c:pt idx="902">
                  <c:v>186.79000000000087</c:v>
                </c:pt>
                <c:pt idx="903">
                  <c:v>7.0200000000004366</c:v>
                </c:pt>
                <c:pt idx="904">
                  <c:v>-83.330000000001746</c:v>
                </c:pt>
                <c:pt idx="905">
                  <c:v>56.590000000000146</c:v>
                </c:pt>
                <c:pt idx="906">
                  <c:v>-309.47999999999956</c:v>
                </c:pt>
                <c:pt idx="907">
                  <c:v>51.529999999998836</c:v>
                </c:pt>
                <c:pt idx="908">
                  <c:v>-160.41999999999825</c:v>
                </c:pt>
                <c:pt idx="909">
                  <c:v>-53.869999999998981</c:v>
                </c:pt>
                <c:pt idx="910">
                  <c:v>-110.91999999999825</c:v>
                </c:pt>
                <c:pt idx="911">
                  <c:v>-13.490000000001601</c:v>
                </c:pt>
                <c:pt idx="912">
                  <c:v>-263.77999999999884</c:v>
                </c:pt>
                <c:pt idx="913">
                  <c:v>-44.010000000002037</c:v>
                </c:pt>
                <c:pt idx="914">
                  <c:v>318.21999999999753</c:v>
                </c:pt>
                <c:pt idx="915">
                  <c:v>136.13000000000102</c:v>
                </c:pt>
                <c:pt idx="916">
                  <c:v>67.970000000001164</c:v>
                </c:pt>
                <c:pt idx="917">
                  <c:v>84.960000000002765</c:v>
                </c:pt>
                <c:pt idx="918">
                  <c:v>121.17000000000189</c:v>
                </c:pt>
                <c:pt idx="919">
                  <c:v>-21.790000000000873</c:v>
                </c:pt>
                <c:pt idx="920">
                  <c:v>-218.31999999999971</c:v>
                </c:pt>
                <c:pt idx="921">
                  <c:v>-180.7599999999984</c:v>
                </c:pt>
                <c:pt idx="922">
                  <c:v>223.34000000000015</c:v>
                </c:pt>
                <c:pt idx="923">
                  <c:v>79.75</c:v>
                </c:pt>
                <c:pt idx="924">
                  <c:v>-112.34999999999854</c:v>
                </c:pt>
                <c:pt idx="925">
                  <c:v>168.38999999999942</c:v>
                </c:pt>
                <c:pt idx="926">
                  <c:v>301.66999999999825</c:v>
                </c:pt>
                <c:pt idx="927">
                  <c:v>-230.68000000000029</c:v>
                </c:pt>
                <c:pt idx="928">
                  <c:v>292.63999999999942</c:v>
                </c:pt>
                <c:pt idx="929">
                  <c:v>275.02000000000044</c:v>
                </c:pt>
                <c:pt idx="930">
                  <c:v>298.36999999999898</c:v>
                </c:pt>
                <c:pt idx="931">
                  <c:v>-361.95999999999913</c:v>
                </c:pt>
                <c:pt idx="932">
                  <c:v>331.5099999999984</c:v>
                </c:pt>
                <c:pt idx="933">
                  <c:v>-144.31999999999971</c:v>
                </c:pt>
                <c:pt idx="934">
                  <c:v>593.26000000000204</c:v>
                </c:pt>
                <c:pt idx="935">
                  <c:v>-138.83000000000175</c:v>
                </c:pt>
                <c:pt idx="936">
                  <c:v>312.08000000000175</c:v>
                </c:pt>
                <c:pt idx="937">
                  <c:v>166.78000000000247</c:v>
                </c:pt>
                <c:pt idx="938">
                  <c:v>-139.72999999999956</c:v>
                </c:pt>
                <c:pt idx="939">
                  <c:v>387.88999999999942</c:v>
                </c:pt>
                <c:pt idx="940">
                  <c:v>-130.52999999999884</c:v>
                </c:pt>
                <c:pt idx="941">
                  <c:v>317.54000000000087</c:v>
                </c:pt>
                <c:pt idx="942">
                  <c:v>549.59000000000015</c:v>
                </c:pt>
                <c:pt idx="943">
                  <c:v>-65.459999999999127</c:v>
                </c:pt>
                <c:pt idx="944">
                  <c:v>-674.86000000000058</c:v>
                </c:pt>
                <c:pt idx="945">
                  <c:v>-128.84999999999854</c:v>
                </c:pt>
                <c:pt idx="946">
                  <c:v>263.52000000000044</c:v>
                </c:pt>
                <c:pt idx="947">
                  <c:v>393.79000000000087</c:v>
                </c:pt>
                <c:pt idx="948">
                  <c:v>382.61999999999898</c:v>
                </c:pt>
                <c:pt idx="949">
                  <c:v>49.279999999998836</c:v>
                </c:pt>
                <c:pt idx="950">
                  <c:v>-332.48999999999796</c:v>
                </c:pt>
                <c:pt idx="951">
                  <c:v>507.27999999999884</c:v>
                </c:pt>
                <c:pt idx="952">
                  <c:v>-258.91999999999825</c:v>
                </c:pt>
                <c:pt idx="953">
                  <c:v>-153.68000000000029</c:v>
                </c:pt>
                <c:pt idx="954">
                  <c:v>306.64999999999782</c:v>
                </c:pt>
                <c:pt idx="955">
                  <c:v>-80.430000000000291</c:v>
                </c:pt>
                <c:pt idx="956">
                  <c:v>61.220000000001164</c:v>
                </c:pt>
                <c:pt idx="957">
                  <c:v>73.509999999998399</c:v>
                </c:pt>
                <c:pt idx="958">
                  <c:v>-533.20000000000073</c:v>
                </c:pt>
                <c:pt idx="959">
                  <c:v>-419.34999999999854</c:v>
                </c:pt>
                <c:pt idx="960">
                  <c:v>155.97999999999956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5F-4136-B575-6267432A8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774303"/>
        <c:axId val="662535407"/>
      </c:lineChart>
      <c:catAx>
        <c:axId val="9677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tx1"/>
          </a:solidFill>
          <a:ln w="317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662535407"/>
        <c:crosses val="autoZero"/>
        <c:auto val="1"/>
        <c:lblAlgn val="ctr"/>
        <c:lblOffset val="100"/>
        <c:noMultiLvlLbl val="0"/>
      </c:catAx>
      <c:valAx>
        <c:axId val="662535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96774303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All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410118947897476E-2"/>
          <c:y val="0.10280701754385968"/>
          <c:w val="0.93424236332160604"/>
          <c:h val="0.83000478179094006"/>
        </c:manualLayout>
      </c:layout>
      <c:lineChart>
        <c:grouping val="standard"/>
        <c:varyColors val="0"/>
        <c:ser>
          <c:idx val="0"/>
          <c:order val="0"/>
          <c:tx>
            <c:strRef>
              <c:f>Epoch0!$B$1</c:f>
              <c:strCache>
                <c:ptCount val="1"/>
                <c:pt idx="0">
                  <c:v>Loss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val>
            <c:numRef>
              <c:f>Epoch0!$B$1:$B$961</c:f>
              <c:numCache>
                <c:formatCode>_(* #,##0.0000_);_(* \(#,##0.0000\);_(* "-"??_);_(@_)</c:formatCode>
                <c:ptCount val="961"/>
                <c:pt idx="0" formatCode="General">
                  <c:v>0</c:v>
                </c:pt>
                <c:pt idx="1">
                  <c:v>1.2503531538570199E-2</c:v>
                </c:pt>
                <c:pt idx="2">
                  <c:v>2.3772903020956415E-2</c:v>
                </c:pt>
                <c:pt idx="3">
                  <c:v>1.5765468695273924E-3</c:v>
                </c:pt>
                <c:pt idx="4">
                  <c:v>6.0641617296329854E-5</c:v>
                </c:pt>
                <c:pt idx="5">
                  <c:v>3.6573958273145364E-2</c:v>
                </c:pt>
                <c:pt idx="6">
                  <c:v>1.8148834176154888E-2</c:v>
                </c:pt>
                <c:pt idx="7">
                  <c:v>1.8024261450209945E-2</c:v>
                </c:pt>
                <c:pt idx="8">
                  <c:v>8.2425475124833954E-3</c:v>
                </c:pt>
                <c:pt idx="9">
                  <c:v>3.6162898565497248E-3</c:v>
                </c:pt>
                <c:pt idx="10">
                  <c:v>3.4128108124902208E-4</c:v>
                </c:pt>
                <c:pt idx="11">
                  <c:v>4.3348144384506009E-2</c:v>
                </c:pt>
                <c:pt idx="12">
                  <c:v>2.3540749609357869E-3</c:v>
                </c:pt>
                <c:pt idx="13">
                  <c:v>4.3034853798748135E-2</c:v>
                </c:pt>
                <c:pt idx="14">
                  <c:v>2.7619292279687194E-2</c:v>
                </c:pt>
                <c:pt idx="15">
                  <c:v>4.2475007203058801E-2</c:v>
                </c:pt>
                <c:pt idx="16">
                  <c:v>2.365559846397303E-2</c:v>
                </c:pt>
                <c:pt idx="17">
                  <c:v>6.8364948113183088E-3</c:v>
                </c:pt>
                <c:pt idx="18">
                  <c:v>1.8205953523511949E-2</c:v>
                </c:pt>
                <c:pt idx="19">
                  <c:v>0.11148408447104871</c:v>
                </c:pt>
                <c:pt idx="20">
                  <c:v>3.3855521766768343E-2</c:v>
                </c:pt>
                <c:pt idx="21">
                  <c:v>3.4068066548804468E-2</c:v>
                </c:pt>
                <c:pt idx="22">
                  <c:v>2.8596467955318396E-3</c:v>
                </c:pt>
                <c:pt idx="23">
                  <c:v>2.5875006866913812E-3</c:v>
                </c:pt>
                <c:pt idx="24">
                  <c:v>4.124800167689123E-2</c:v>
                </c:pt>
                <c:pt idx="25">
                  <c:v>4.8687481993633149E-4</c:v>
                </c:pt>
                <c:pt idx="26">
                  <c:v>1.8833739453306072E-2</c:v>
                </c:pt>
                <c:pt idx="27">
                  <c:v>9.3164245668121114E-3</c:v>
                </c:pt>
                <c:pt idx="28">
                  <c:v>1.9702347649812844E-3</c:v>
                </c:pt>
                <c:pt idx="29">
                  <c:v>1.1945988161417591E-6</c:v>
                </c:pt>
                <c:pt idx="30">
                  <c:v>1.4637545790047693E-3</c:v>
                </c:pt>
                <c:pt idx="31">
                  <c:v>3.7314184903670391E-4</c:v>
                </c:pt>
                <c:pt idx="32">
                  <c:v>8.0602939736024268E-4</c:v>
                </c:pt>
                <c:pt idx="33">
                  <c:v>1.0066113392124605E-2</c:v>
                </c:pt>
                <c:pt idx="34">
                  <c:v>4.576220112329939E-4</c:v>
                </c:pt>
                <c:pt idx="35">
                  <c:v>3.9316950299324867E-2</c:v>
                </c:pt>
                <c:pt idx="36">
                  <c:v>1.1984782578806643E-2</c:v>
                </c:pt>
                <c:pt idx="37">
                  <c:v>1.7591110270551383E-4</c:v>
                </c:pt>
                <c:pt idx="38">
                  <c:v>1.4514916778113424E-2</c:v>
                </c:pt>
                <c:pt idx="39">
                  <c:v>3.0122611516934305E-2</c:v>
                </c:pt>
                <c:pt idx="40">
                  <c:v>7.6008080561448891E-5</c:v>
                </c:pt>
                <c:pt idx="41">
                  <c:v>1.1692469591325947E-2</c:v>
                </c:pt>
                <c:pt idx="42">
                  <c:v>6.2343572125257343E-3</c:v>
                </c:pt>
                <c:pt idx="43">
                  <c:v>2.1683610823458599E-2</c:v>
                </c:pt>
                <c:pt idx="44">
                  <c:v>1.1790394867604937E-2</c:v>
                </c:pt>
                <c:pt idx="45">
                  <c:v>4.0944195553014061E-2</c:v>
                </c:pt>
                <c:pt idx="46">
                  <c:v>9.6124810486250059E-3</c:v>
                </c:pt>
                <c:pt idx="47">
                  <c:v>8.1217717881930103E-4</c:v>
                </c:pt>
                <c:pt idx="48">
                  <c:v>1.7494259944014476E-2</c:v>
                </c:pt>
                <c:pt idx="49">
                  <c:v>9.1701714944238191E-2</c:v>
                </c:pt>
                <c:pt idx="50">
                  <c:v>3.4778440545097621E-2</c:v>
                </c:pt>
                <c:pt idx="51">
                  <c:v>5.0735472765115928E-4</c:v>
                </c:pt>
                <c:pt idx="52">
                  <c:v>3.1491387469020408E-2</c:v>
                </c:pt>
                <c:pt idx="53">
                  <c:v>4.1269974657706203E-3</c:v>
                </c:pt>
                <c:pt idx="54">
                  <c:v>1.3286594376475626E-2</c:v>
                </c:pt>
                <c:pt idx="55">
                  <c:v>3.3490754029656537E-4</c:v>
                </c:pt>
                <c:pt idx="56">
                  <c:v>1.7833745915041489E-2</c:v>
                </c:pt>
                <c:pt idx="57">
                  <c:v>1.1285297004122014E-3</c:v>
                </c:pt>
                <c:pt idx="58">
                  <c:v>2.6913246932204769E-4</c:v>
                </c:pt>
                <c:pt idx="59">
                  <c:v>2.4492556938345737E-2</c:v>
                </c:pt>
                <c:pt idx="60">
                  <c:v>3.3386377648561609E-2</c:v>
                </c:pt>
                <c:pt idx="61">
                  <c:v>6.2029478197329652E-2</c:v>
                </c:pt>
                <c:pt idx="62">
                  <c:v>0.11790589002884107</c:v>
                </c:pt>
                <c:pt idx="63">
                  <c:v>3.8558470095818476E-2</c:v>
                </c:pt>
                <c:pt idx="64">
                  <c:v>3.355908675222484E-2</c:v>
                </c:pt>
                <c:pt idx="65">
                  <c:v>9.9514142974521328E-3</c:v>
                </c:pt>
                <c:pt idx="66">
                  <c:v>5.0613653373871262E-2</c:v>
                </c:pt>
                <c:pt idx="67">
                  <c:v>8.7873478571134853E-3</c:v>
                </c:pt>
                <c:pt idx="68">
                  <c:v>6.9849343572581754E-2</c:v>
                </c:pt>
                <c:pt idx="69">
                  <c:v>2.5790783605128135E-3</c:v>
                </c:pt>
                <c:pt idx="70">
                  <c:v>9.7075751969060067E-3</c:v>
                </c:pt>
                <c:pt idx="71">
                  <c:v>8.3361229336389356E-2</c:v>
                </c:pt>
                <c:pt idx="72">
                  <c:v>4.3308938798243039E-2</c:v>
                </c:pt>
                <c:pt idx="73">
                  <c:v>4.7089837049230629E-2</c:v>
                </c:pt>
                <c:pt idx="74">
                  <c:v>7.7812586334363122E-3</c:v>
                </c:pt>
                <c:pt idx="75">
                  <c:v>3.3443780683545414E-2</c:v>
                </c:pt>
                <c:pt idx="76">
                  <c:v>2.5842280087628069E-3</c:v>
                </c:pt>
                <c:pt idx="77">
                  <c:v>2.4190217168476584E-3</c:v>
                </c:pt>
                <c:pt idx="78">
                  <c:v>2.8887629893668772E-2</c:v>
                </c:pt>
                <c:pt idx="79">
                  <c:v>8.1297338047250783E-3</c:v>
                </c:pt>
                <c:pt idx="80">
                  <c:v>3.0939122474007348E-3</c:v>
                </c:pt>
                <c:pt idx="81">
                  <c:v>1.1665063913551111E-2</c:v>
                </c:pt>
                <c:pt idx="82">
                  <c:v>8.0670349550008916E-2</c:v>
                </c:pt>
                <c:pt idx="83">
                  <c:v>5.7538223501491707E-4</c:v>
                </c:pt>
                <c:pt idx="84">
                  <c:v>1.4892300759979508E-4</c:v>
                </c:pt>
                <c:pt idx="85">
                  <c:v>2.9569022149935405E-2</c:v>
                </c:pt>
                <c:pt idx="86">
                  <c:v>4.0996455434991252E-2</c:v>
                </c:pt>
                <c:pt idx="87">
                  <c:v>9.6234675849370066E-2</c:v>
                </c:pt>
                <c:pt idx="88">
                  <c:v>4.5103434669485416E-2</c:v>
                </c:pt>
                <c:pt idx="89">
                  <c:v>6.8375045946845485E-3</c:v>
                </c:pt>
                <c:pt idx="90">
                  <c:v>3.8551698356508357E-3</c:v>
                </c:pt>
                <c:pt idx="91">
                  <c:v>7.188732415027875E-2</c:v>
                </c:pt>
                <c:pt idx="92">
                  <c:v>1.3899995111564699E-2</c:v>
                </c:pt>
                <c:pt idx="93">
                  <c:v>1.6037944206607156E-4</c:v>
                </c:pt>
                <c:pt idx="94">
                  <c:v>2.1394190223511519E-2</c:v>
                </c:pt>
                <c:pt idx="95">
                  <c:v>4.7896239522585239E-2</c:v>
                </c:pt>
                <c:pt idx="96">
                  <c:v>5.9180965413001599E-4</c:v>
                </c:pt>
                <c:pt idx="97">
                  <c:v>2.026140379735162E-2</c:v>
                </c:pt>
                <c:pt idx="98">
                  <c:v>8.0388071296704344E-3</c:v>
                </c:pt>
                <c:pt idx="99">
                  <c:v>1.4574603475953506E-2</c:v>
                </c:pt>
                <c:pt idx="100">
                  <c:v>6.7053227106836963E-2</c:v>
                </c:pt>
                <c:pt idx="101">
                  <c:v>5.6677453933197806E-2</c:v>
                </c:pt>
                <c:pt idx="102">
                  <c:v>7.3897102944568485E-2</c:v>
                </c:pt>
                <c:pt idx="103">
                  <c:v>5.3498023237333802E-4</c:v>
                </c:pt>
                <c:pt idx="104">
                  <c:v>1.377388210013071E-2</c:v>
                </c:pt>
                <c:pt idx="105">
                  <c:v>9.8278268538129938E-3</c:v>
                </c:pt>
                <c:pt idx="106">
                  <c:v>1.6411848475606831E-2</c:v>
                </c:pt>
                <c:pt idx="107">
                  <c:v>4.3212063028762432E-2</c:v>
                </c:pt>
                <c:pt idx="108">
                  <c:v>4.7808319888747836E-5</c:v>
                </c:pt>
                <c:pt idx="109">
                  <c:v>6.8401283371908816E-2</c:v>
                </c:pt>
                <c:pt idx="110">
                  <c:v>3.7798866177166206E-2</c:v>
                </c:pt>
                <c:pt idx="111">
                  <c:v>2.9550614232438363E-2</c:v>
                </c:pt>
                <c:pt idx="112">
                  <c:v>3.9854838234095545E-2</c:v>
                </c:pt>
                <c:pt idx="113">
                  <c:v>1.9652536511248E-2</c:v>
                </c:pt>
                <c:pt idx="114">
                  <c:v>6.8158768006572161E-3</c:v>
                </c:pt>
                <c:pt idx="115">
                  <c:v>1.0214482380290287E-3</c:v>
                </c:pt>
                <c:pt idx="116">
                  <c:v>3.8523326582267261E-3</c:v>
                </c:pt>
                <c:pt idx="117">
                  <c:v>8.779122557862443E-4</c:v>
                </c:pt>
                <c:pt idx="118">
                  <c:v>1.9141186389032169E-2</c:v>
                </c:pt>
                <c:pt idx="119">
                  <c:v>2.4907409880404026E-4</c:v>
                </c:pt>
                <c:pt idx="120">
                  <c:v>1.0312396819949027E-2</c:v>
                </c:pt>
                <c:pt idx="121">
                  <c:v>2.0302411267412535E-4</c:v>
                </c:pt>
                <c:pt idx="122">
                  <c:v>1.2784944530077824E-3</c:v>
                </c:pt>
                <c:pt idx="123">
                  <c:v>1.404409950793673E-2</c:v>
                </c:pt>
                <c:pt idx="124">
                  <c:v>6.3811090096538049E-3</c:v>
                </c:pt>
                <c:pt idx="125">
                  <c:v>7.5315835340138756E-4</c:v>
                </c:pt>
                <c:pt idx="126">
                  <c:v>4.2357499867659836E-4</c:v>
                </c:pt>
                <c:pt idx="127">
                  <c:v>8.1856350426519646E-4</c:v>
                </c:pt>
                <c:pt idx="128">
                  <c:v>4.5674438103026828E-2</c:v>
                </c:pt>
                <c:pt idx="129">
                  <c:v>3.9172745253225451E-3</c:v>
                </c:pt>
                <c:pt idx="130">
                  <c:v>1.1717912899353996E-2</c:v>
                </c:pt>
                <c:pt idx="131">
                  <c:v>6.2278638443436801E-6</c:v>
                </c:pt>
                <c:pt idx="132">
                  <c:v>2.8046120740609685E-3</c:v>
                </c:pt>
                <c:pt idx="133">
                  <c:v>1.4719809185918284E-3</c:v>
                </c:pt>
                <c:pt idx="134">
                  <c:v>2.0819877354647437E-2</c:v>
                </c:pt>
                <c:pt idx="135">
                  <c:v>4.2191607858012292E-2</c:v>
                </c:pt>
                <c:pt idx="136">
                  <c:v>1.6956219813769716E-2</c:v>
                </c:pt>
                <c:pt idx="137">
                  <c:v>9.2782393688114497E-4</c:v>
                </c:pt>
                <c:pt idx="138">
                  <c:v>1.6882947545086225E-2</c:v>
                </c:pt>
                <c:pt idx="139">
                  <c:v>1.4080855619818986E-3</c:v>
                </c:pt>
                <c:pt idx="140">
                  <c:v>2.091144572426277E-3</c:v>
                </c:pt>
                <c:pt idx="141">
                  <c:v>2.1783674272148473E-3</c:v>
                </c:pt>
                <c:pt idx="142">
                  <c:v>5.4359860896626517E-3</c:v>
                </c:pt>
                <c:pt idx="143">
                  <c:v>5.9050271669814833E-4</c:v>
                </c:pt>
                <c:pt idx="144">
                  <c:v>4.462136326769358E-5</c:v>
                </c:pt>
                <c:pt idx="145">
                  <c:v>3.5725923570425837E-4</c:v>
                </c:pt>
                <c:pt idx="146">
                  <c:v>4.8513930685158746E-2</c:v>
                </c:pt>
                <c:pt idx="147">
                  <c:v>1.3836029709884699E-4</c:v>
                </c:pt>
                <c:pt idx="148">
                  <c:v>1.4738072647532206E-2</c:v>
                </c:pt>
                <c:pt idx="149">
                  <c:v>9.8166364069785361E-3</c:v>
                </c:pt>
                <c:pt idx="150">
                  <c:v>3.4019774218772135E-2</c:v>
                </c:pt>
                <c:pt idx="151">
                  <c:v>2.7388813039584017E-3</c:v>
                </c:pt>
                <c:pt idx="152">
                  <c:v>1.9724104855431204E-3</c:v>
                </c:pt>
                <c:pt idx="153">
                  <c:v>2.2468124668903435E-2</c:v>
                </c:pt>
                <c:pt idx="154">
                  <c:v>5.947468828149372E-3</c:v>
                </c:pt>
                <c:pt idx="155">
                  <c:v>9.8685895468027577E-4</c:v>
                </c:pt>
                <c:pt idx="156">
                  <c:v>3.3731802637228625E-3</c:v>
                </c:pt>
                <c:pt idx="157">
                  <c:v>2.3974243131015777E-2</c:v>
                </c:pt>
                <c:pt idx="158">
                  <c:v>1.2843837343877823E-5</c:v>
                </c:pt>
                <c:pt idx="159">
                  <c:v>9.6058616105559359E-3</c:v>
                </c:pt>
                <c:pt idx="160">
                  <c:v>2.1966973694115249E-2</c:v>
                </c:pt>
                <c:pt idx="161">
                  <c:v>1.6267042360038449E-2</c:v>
                </c:pt>
                <c:pt idx="162">
                  <c:v>1.8886906059233041E-2</c:v>
                </c:pt>
                <c:pt idx="163">
                  <c:v>2.8801200491655223E-2</c:v>
                </c:pt>
                <c:pt idx="164">
                  <c:v>7.3172232759664997E-4</c:v>
                </c:pt>
                <c:pt idx="165">
                  <c:v>4.8714114713647293E-3</c:v>
                </c:pt>
                <c:pt idx="166">
                  <c:v>2.8595422016089544E-3</c:v>
                </c:pt>
                <c:pt idx="167">
                  <c:v>1.4182949556927984E-3</c:v>
                </c:pt>
                <c:pt idx="168">
                  <c:v>3.4697701380390442E-3</c:v>
                </c:pt>
                <c:pt idx="169">
                  <c:v>1.1114469149856314E-3</c:v>
                </c:pt>
                <c:pt idx="170">
                  <c:v>2.1322839225073904E-3</c:v>
                </c:pt>
                <c:pt idx="171">
                  <c:v>6.2335387768946773E-3</c:v>
                </c:pt>
                <c:pt idx="172">
                  <c:v>2.1202244605624463E-5</c:v>
                </c:pt>
                <c:pt idx="173">
                  <c:v>2.5687883633991458E-2</c:v>
                </c:pt>
                <c:pt idx="174">
                  <c:v>4.9229469503544829E-2</c:v>
                </c:pt>
                <c:pt idx="175">
                  <c:v>2.024712915780081E-2</c:v>
                </c:pt>
                <c:pt idx="176">
                  <c:v>1.8449830528746183E-2</c:v>
                </c:pt>
                <c:pt idx="177">
                  <c:v>4.6604584533423078E-4</c:v>
                </c:pt>
                <c:pt idx="178">
                  <c:v>2.4646302267163564E-2</c:v>
                </c:pt>
                <c:pt idx="179">
                  <c:v>1.3304110604666403E-2</c:v>
                </c:pt>
                <c:pt idx="180">
                  <c:v>5.9814777981803038E-3</c:v>
                </c:pt>
                <c:pt idx="181">
                  <c:v>1.6509077719986644E-2</c:v>
                </c:pt>
                <c:pt idx="182">
                  <c:v>9.3159126615582066E-3</c:v>
                </c:pt>
                <c:pt idx="183">
                  <c:v>1.9778708016970942E-3</c:v>
                </c:pt>
                <c:pt idx="184">
                  <c:v>0.13730561818148956</c:v>
                </c:pt>
                <c:pt idx="185">
                  <c:v>7.6854549458997448E-4</c:v>
                </c:pt>
                <c:pt idx="186">
                  <c:v>5.6550255170054776E-3</c:v>
                </c:pt>
                <c:pt idx="187">
                  <c:v>1.9296711803699911E-3</c:v>
                </c:pt>
                <c:pt idx="188">
                  <c:v>3.3658937066550357E-3</c:v>
                </c:pt>
                <c:pt idx="189">
                  <c:v>8.8107326356428092E-3</c:v>
                </c:pt>
                <c:pt idx="190">
                  <c:v>1.9311834663147325E-2</c:v>
                </c:pt>
                <c:pt idx="191">
                  <c:v>1.5688445904297878E-2</c:v>
                </c:pt>
                <c:pt idx="192">
                  <c:v>9.3929608342087304E-3</c:v>
                </c:pt>
                <c:pt idx="193">
                  <c:v>9.9229380094034356E-4</c:v>
                </c:pt>
                <c:pt idx="194">
                  <c:v>1.4507511771549441E-2</c:v>
                </c:pt>
                <c:pt idx="195">
                  <c:v>4.6511958608202826E-3</c:v>
                </c:pt>
                <c:pt idx="196">
                  <c:v>3.7449894774091372E-3</c:v>
                </c:pt>
                <c:pt idx="197">
                  <c:v>2.4397466043069417E-3</c:v>
                </c:pt>
                <c:pt idx="198">
                  <c:v>6.5142771554920547E-3</c:v>
                </c:pt>
                <c:pt idx="199">
                  <c:v>9.6844879965340275E-4</c:v>
                </c:pt>
                <c:pt idx="200">
                  <c:v>6.2865081602489804E-3</c:v>
                </c:pt>
                <c:pt idx="201">
                  <c:v>2.1190836988673072E-3</c:v>
                </c:pt>
                <c:pt idx="202">
                  <c:v>2.3536634530238236E-2</c:v>
                </c:pt>
                <c:pt idx="203">
                  <c:v>4.3641733309532091E-3</c:v>
                </c:pt>
                <c:pt idx="204">
                  <c:v>4.9898534935355525E-3</c:v>
                </c:pt>
                <c:pt idx="205">
                  <c:v>3.3038327401867661E-3</c:v>
                </c:pt>
                <c:pt idx="206">
                  <c:v>3.0013327772986004E-2</c:v>
                </c:pt>
                <c:pt idx="207">
                  <c:v>2.5968681888766169E-4</c:v>
                </c:pt>
                <c:pt idx="208">
                  <c:v>4.0458930597255266E-5</c:v>
                </c:pt>
                <c:pt idx="209">
                  <c:v>5.4126911493901841E-3</c:v>
                </c:pt>
                <c:pt idx="210">
                  <c:v>5.9962377522633772E-3</c:v>
                </c:pt>
                <c:pt idx="211">
                  <c:v>6.6458006272019044E-3</c:v>
                </c:pt>
                <c:pt idx="212">
                  <c:v>3.6274811774588572E-3</c:v>
                </c:pt>
                <c:pt idx="213">
                  <c:v>1.3142662879159665E-2</c:v>
                </c:pt>
                <c:pt idx="214">
                  <c:v>1.6706107534775319E-2</c:v>
                </c:pt>
                <c:pt idx="215">
                  <c:v>8.3736772244457605E-4</c:v>
                </c:pt>
                <c:pt idx="216">
                  <c:v>1.2700878926330682E-3</c:v>
                </c:pt>
                <c:pt idx="217">
                  <c:v>2.4107318172344096E-2</c:v>
                </c:pt>
                <c:pt idx="218">
                  <c:v>0.12122440076331724</c:v>
                </c:pt>
                <c:pt idx="219">
                  <c:v>4.092809411225265E-2</c:v>
                </c:pt>
                <c:pt idx="220">
                  <c:v>0.77536505495432861</c:v>
                </c:pt>
                <c:pt idx="221">
                  <c:v>3.0912474618133814E-2</c:v>
                </c:pt>
                <c:pt idx="222">
                  <c:v>4.0308828528616253E-2</c:v>
                </c:pt>
                <c:pt idx="223">
                  <c:v>8.0890266945864528E-2</c:v>
                </c:pt>
                <c:pt idx="224">
                  <c:v>0.20089426028485774</c:v>
                </c:pt>
                <c:pt idx="225">
                  <c:v>3.7187705898317877E-3</c:v>
                </c:pt>
                <c:pt idx="226">
                  <c:v>5.0585564662250461E-4</c:v>
                </c:pt>
                <c:pt idx="227">
                  <c:v>3.0149123323162465E-2</c:v>
                </c:pt>
                <c:pt idx="228">
                  <c:v>4.1600372827206696E-2</c:v>
                </c:pt>
                <c:pt idx="229">
                  <c:v>9.7899608390669152E-3</c:v>
                </c:pt>
                <c:pt idx="230">
                  <c:v>3.8072193822374927E-3</c:v>
                </c:pt>
                <c:pt idx="231">
                  <c:v>2.9385806460448902E-2</c:v>
                </c:pt>
                <c:pt idx="232">
                  <c:v>4.412763108518486E-2</c:v>
                </c:pt>
                <c:pt idx="233">
                  <c:v>1.5209352322757465E-2</c:v>
                </c:pt>
                <c:pt idx="234">
                  <c:v>1.8142507942375076E-2</c:v>
                </c:pt>
                <c:pt idx="235">
                  <c:v>7.5493698970907708E-3</c:v>
                </c:pt>
                <c:pt idx="236">
                  <c:v>1.136946499592901E-2</c:v>
                </c:pt>
                <c:pt idx="237">
                  <c:v>9.533563199362137E-2</c:v>
                </c:pt>
                <c:pt idx="238">
                  <c:v>2.7317940184219979E-3</c:v>
                </c:pt>
                <c:pt idx="239">
                  <c:v>1.5824374173418792E-2</c:v>
                </c:pt>
                <c:pt idx="240">
                  <c:v>5.9997132356379916E-4</c:v>
                </c:pt>
                <c:pt idx="241">
                  <c:v>3.3798395243150713E-3</c:v>
                </c:pt>
                <c:pt idx="242">
                  <c:v>2.8618438386893564E-4</c:v>
                </c:pt>
                <c:pt idx="243">
                  <c:v>3.1148828988204515E-3</c:v>
                </c:pt>
                <c:pt idx="244">
                  <c:v>6.0561335144992186E-2</c:v>
                </c:pt>
                <c:pt idx="245">
                  <c:v>8.3876256259607776E-2</c:v>
                </c:pt>
                <c:pt idx="246">
                  <c:v>1.1013879262378773E-4</c:v>
                </c:pt>
                <c:pt idx="247">
                  <c:v>2.7893623844928054E-2</c:v>
                </c:pt>
                <c:pt idx="248">
                  <c:v>7.9004891871908237E-3</c:v>
                </c:pt>
                <c:pt idx="249">
                  <c:v>0.22679356318125973</c:v>
                </c:pt>
                <c:pt idx="250">
                  <c:v>2.4259723089836713E-4</c:v>
                </c:pt>
                <c:pt idx="251">
                  <c:v>4.4171883596664796E-2</c:v>
                </c:pt>
                <c:pt idx="252">
                  <c:v>8.5967924864340864E-2</c:v>
                </c:pt>
                <c:pt idx="253">
                  <c:v>3.661353085854957E-2</c:v>
                </c:pt>
                <c:pt idx="254">
                  <c:v>5.5885040060411534E-2</c:v>
                </c:pt>
                <c:pt idx="255">
                  <c:v>3.0149912719290975E-2</c:v>
                </c:pt>
                <c:pt idx="256">
                  <c:v>2.9896033036475339E-2</c:v>
                </c:pt>
                <c:pt idx="257">
                  <c:v>2.3708573263829989E-2</c:v>
                </c:pt>
                <c:pt idx="258">
                  <c:v>2.8519138895723928E-2</c:v>
                </c:pt>
                <c:pt idx="259">
                  <c:v>5.227935634236585E-2</c:v>
                </c:pt>
                <c:pt idx="260">
                  <c:v>7.4900948997971258E-3</c:v>
                </c:pt>
                <c:pt idx="261">
                  <c:v>4.7278557894364932E-3</c:v>
                </c:pt>
                <c:pt idx="262">
                  <c:v>1.2592707958871477E-2</c:v>
                </c:pt>
                <c:pt idx="263">
                  <c:v>2.0854023195432274E-2</c:v>
                </c:pt>
                <c:pt idx="264">
                  <c:v>4.8256036620969743E-2</c:v>
                </c:pt>
                <c:pt idx="265">
                  <c:v>2.3182035103637981E-3</c:v>
                </c:pt>
                <c:pt idx="266">
                  <c:v>8.6359326325336199E-3</c:v>
                </c:pt>
                <c:pt idx="267">
                  <c:v>2.7026403764547329E-3</c:v>
                </c:pt>
                <c:pt idx="268">
                  <c:v>1.5501307649116419E-2</c:v>
                </c:pt>
                <c:pt idx="269">
                  <c:v>2.8229746025534304E-2</c:v>
                </c:pt>
                <c:pt idx="270">
                  <c:v>1.2820024255601126E-2</c:v>
                </c:pt>
                <c:pt idx="271">
                  <c:v>1.0526587556060204E-4</c:v>
                </c:pt>
                <c:pt idx="272">
                  <c:v>3.7815726651791171E-2</c:v>
                </c:pt>
                <c:pt idx="273">
                  <c:v>7.7347467161116663E-3</c:v>
                </c:pt>
                <c:pt idx="274">
                  <c:v>7.1628520594217175E-3</c:v>
                </c:pt>
                <c:pt idx="275">
                  <c:v>4.1216957402286918E-2</c:v>
                </c:pt>
                <c:pt idx="276">
                  <c:v>2.0610018748882838E-2</c:v>
                </c:pt>
                <c:pt idx="277">
                  <c:v>1.0945890240331746E-2</c:v>
                </c:pt>
                <c:pt idx="278">
                  <c:v>2.0053163531668479E-2</c:v>
                </c:pt>
                <c:pt idx="279">
                  <c:v>3.5988361395232447E-3</c:v>
                </c:pt>
                <c:pt idx="280">
                  <c:v>0.20889306588940135</c:v>
                </c:pt>
                <c:pt idx="281">
                  <c:v>5.7925096048492886E-2</c:v>
                </c:pt>
                <c:pt idx="282">
                  <c:v>1.0664343462859216E-2</c:v>
                </c:pt>
                <c:pt idx="283">
                  <c:v>1.572504474830726E-2</c:v>
                </c:pt>
                <c:pt idx="284">
                  <c:v>0.11446727963300281</c:v>
                </c:pt>
                <c:pt idx="285">
                  <c:v>4.3786698093878969E-3</c:v>
                </c:pt>
                <c:pt idx="286">
                  <c:v>1.9643499423723072E-2</c:v>
                </c:pt>
                <c:pt idx="287">
                  <c:v>9.5415175717520444E-3</c:v>
                </c:pt>
                <c:pt idx="288">
                  <c:v>8.1877110294835739E-3</c:v>
                </c:pt>
                <c:pt idx="289">
                  <c:v>2.3840589765760735E-2</c:v>
                </c:pt>
                <c:pt idx="290">
                  <c:v>6.9942842039014148E-3</c:v>
                </c:pt>
                <c:pt idx="291">
                  <c:v>2.1298052294533971E-3</c:v>
                </c:pt>
                <c:pt idx="292">
                  <c:v>2.4629252315797504E-2</c:v>
                </c:pt>
                <c:pt idx="293">
                  <c:v>1.4689732826993891E-2</c:v>
                </c:pt>
                <c:pt idx="294">
                  <c:v>3.3335412851288569E-2</c:v>
                </c:pt>
                <c:pt idx="295">
                  <c:v>2.5088090333052482E-2</c:v>
                </c:pt>
                <c:pt idx="296">
                  <c:v>3.7641419084684595E-2</c:v>
                </c:pt>
                <c:pt idx="297">
                  <c:v>1.2953382142851644E-4</c:v>
                </c:pt>
                <c:pt idx="298">
                  <c:v>5.5365821120019812E-4</c:v>
                </c:pt>
                <c:pt idx="299">
                  <c:v>6.9430686275383788E-5</c:v>
                </c:pt>
                <c:pt idx="300">
                  <c:v>7.8766210872406942E-3</c:v>
                </c:pt>
                <c:pt idx="301">
                  <c:v>8.333688152062943E-2</c:v>
                </c:pt>
                <c:pt idx="302">
                  <c:v>7.4324415755170909E-4</c:v>
                </c:pt>
                <c:pt idx="303">
                  <c:v>1.2046139808384248E-3</c:v>
                </c:pt>
                <c:pt idx="304">
                  <c:v>1.4835728870153175E-2</c:v>
                </c:pt>
                <c:pt idx="305">
                  <c:v>4.4190178341752239E-4</c:v>
                </c:pt>
                <c:pt idx="306">
                  <c:v>5.8584720758440029E-3</c:v>
                </c:pt>
                <c:pt idx="307">
                  <c:v>2.9004814950265186E-2</c:v>
                </c:pt>
                <c:pt idx="308">
                  <c:v>1.0407308569799539E-4</c:v>
                </c:pt>
                <c:pt idx="309">
                  <c:v>2.4465806086101621E-3</c:v>
                </c:pt>
                <c:pt idx="310">
                  <c:v>8.1450609562538759E-2</c:v>
                </c:pt>
                <c:pt idx="311">
                  <c:v>2.424177520985692E-2</c:v>
                </c:pt>
                <c:pt idx="312">
                  <c:v>1.4790608545603561E-2</c:v>
                </c:pt>
                <c:pt idx="313">
                  <c:v>1.8684766829973759E-6</c:v>
                </c:pt>
                <c:pt idx="314">
                  <c:v>2.6557991869888248E-2</c:v>
                </c:pt>
                <c:pt idx="315">
                  <c:v>4.8104637681767635E-4</c:v>
                </c:pt>
                <c:pt idx="316">
                  <c:v>4.160194626415343E-4</c:v>
                </c:pt>
                <c:pt idx="317">
                  <c:v>4.6172036767794678E-5</c:v>
                </c:pt>
                <c:pt idx="318">
                  <c:v>3.5233095704617565E-2</c:v>
                </c:pt>
                <c:pt idx="319">
                  <c:v>4.7469067597074394E-2</c:v>
                </c:pt>
                <c:pt idx="320">
                  <c:v>1.0441625213470152E-3</c:v>
                </c:pt>
                <c:pt idx="321">
                  <c:v>2.370916078634012E-4</c:v>
                </c:pt>
                <c:pt idx="322">
                  <c:v>2.5258561067767089E-2</c:v>
                </c:pt>
                <c:pt idx="323">
                  <c:v>8.278309002218139E-7</c:v>
                </c:pt>
                <c:pt idx="324">
                  <c:v>9.5807886582209758E-3</c:v>
                </c:pt>
                <c:pt idx="325">
                  <c:v>1.8755177273845798E-2</c:v>
                </c:pt>
                <c:pt idx="326">
                  <c:v>8.1093733821393562E-3</c:v>
                </c:pt>
                <c:pt idx="327">
                  <c:v>5.1163912914023446E-3</c:v>
                </c:pt>
                <c:pt idx="328">
                  <c:v>2.0002662630118236E-2</c:v>
                </c:pt>
                <c:pt idx="329">
                  <c:v>0.17140430924364861</c:v>
                </c:pt>
                <c:pt idx="330">
                  <c:v>5.3613843701928718E-6</c:v>
                </c:pt>
                <c:pt idx="331">
                  <c:v>2.5946792954971871E-4</c:v>
                </c:pt>
                <c:pt idx="332">
                  <c:v>9.1009874081106525E-3</c:v>
                </c:pt>
                <c:pt idx="333">
                  <c:v>5.1030053128686172E-2</c:v>
                </c:pt>
                <c:pt idx="334">
                  <c:v>2.3680257878791498E-2</c:v>
                </c:pt>
                <c:pt idx="335">
                  <c:v>9.5011445338178575E-3</c:v>
                </c:pt>
                <c:pt idx="336">
                  <c:v>2.3064620455738065E-3</c:v>
                </c:pt>
                <c:pt idx="337">
                  <c:v>8.9713538165012456E-4</c:v>
                </c:pt>
                <c:pt idx="338">
                  <c:v>9.8138765086662298E-3</c:v>
                </c:pt>
                <c:pt idx="339">
                  <c:v>1.6666692699048857E-2</c:v>
                </c:pt>
                <c:pt idx="340">
                  <c:v>0.10864258203518122</c:v>
                </c:pt>
                <c:pt idx="341">
                  <c:v>8.9192625217084168E-3</c:v>
                </c:pt>
                <c:pt idx="342">
                  <c:v>7.0476898513547985E-3</c:v>
                </c:pt>
                <c:pt idx="343">
                  <c:v>2.9620711203504082E-3</c:v>
                </c:pt>
                <c:pt idx="344">
                  <c:v>2.3690455980088059E-6</c:v>
                </c:pt>
                <c:pt idx="345">
                  <c:v>1.1392129583748132E-2</c:v>
                </c:pt>
                <c:pt idx="346">
                  <c:v>3.0050042914192012E-3</c:v>
                </c:pt>
                <c:pt idx="347">
                  <c:v>1.9537519731496072E-2</c:v>
                </c:pt>
                <c:pt idx="348">
                  <c:v>4.1066687884318649E-3</c:v>
                </c:pt>
                <c:pt idx="349">
                  <c:v>6.2258922930226168E-3</c:v>
                </c:pt>
                <c:pt idx="350">
                  <c:v>5.2419697204925926E-3</c:v>
                </c:pt>
                <c:pt idx="351">
                  <c:v>5.085081492507479E-4</c:v>
                </c:pt>
                <c:pt idx="352">
                  <c:v>0.10011978622798859</c:v>
                </c:pt>
                <c:pt idx="353">
                  <c:v>4.8182779059641766E-2</c:v>
                </c:pt>
                <c:pt idx="354">
                  <c:v>2.3429139663572584E-2</c:v>
                </c:pt>
                <c:pt idx="355">
                  <c:v>1.0022167746653932E-2</c:v>
                </c:pt>
                <c:pt idx="356">
                  <c:v>6.3320131906387842E-2</c:v>
                </c:pt>
                <c:pt idx="357">
                  <c:v>2.6386171458804264E-3</c:v>
                </c:pt>
                <c:pt idx="358">
                  <c:v>3.5054634845378238E-3</c:v>
                </c:pt>
                <c:pt idx="359">
                  <c:v>1.8264694277629476E-2</c:v>
                </c:pt>
                <c:pt idx="360">
                  <c:v>4.1743739608606265E-2</c:v>
                </c:pt>
                <c:pt idx="361">
                  <c:v>3.2966143868013976E-3</c:v>
                </c:pt>
                <c:pt idx="362">
                  <c:v>2.0533796043197026E-2</c:v>
                </c:pt>
                <c:pt idx="363">
                  <c:v>2.8744637964239835E-3</c:v>
                </c:pt>
                <c:pt idx="364">
                  <c:v>4.3167087168670272E-2</c:v>
                </c:pt>
                <c:pt idx="365">
                  <c:v>1.0850927562211161E-2</c:v>
                </c:pt>
                <c:pt idx="366">
                  <c:v>3.0824018401674515E-2</c:v>
                </c:pt>
                <c:pt idx="367">
                  <c:v>1.3748395434733596E-2</c:v>
                </c:pt>
                <c:pt idx="368">
                  <c:v>1.2889750562569018E-3</c:v>
                </c:pt>
                <c:pt idx="369">
                  <c:v>0.24836769047065752</c:v>
                </c:pt>
                <c:pt idx="370">
                  <c:v>5.7635992593953345E-3</c:v>
                </c:pt>
                <c:pt idx="371">
                  <c:v>0.10292770206352857</c:v>
                </c:pt>
                <c:pt idx="372">
                  <c:v>8.8933255129256643E-3</c:v>
                </c:pt>
                <c:pt idx="373">
                  <c:v>9.9501217091719107E-2</c:v>
                </c:pt>
                <c:pt idx="374">
                  <c:v>3.1496125045856496E-4</c:v>
                </c:pt>
                <c:pt idx="375">
                  <c:v>0.40593665144363295</c:v>
                </c:pt>
                <c:pt idx="376">
                  <c:v>0.24210196888081931</c:v>
                </c:pt>
                <c:pt idx="377">
                  <c:v>7.0287025576996572E-4</c:v>
                </c:pt>
                <c:pt idx="378">
                  <c:v>0.51400769758273335</c:v>
                </c:pt>
                <c:pt idx="379">
                  <c:v>0.33140614333470003</c:v>
                </c:pt>
                <c:pt idx="380">
                  <c:v>5.5967576471625076E-3</c:v>
                </c:pt>
                <c:pt idx="381">
                  <c:v>8.3182547109252424E-5</c:v>
                </c:pt>
                <c:pt idx="382">
                  <c:v>8.6378323134823111E-3</c:v>
                </c:pt>
                <c:pt idx="383">
                  <c:v>8.1499925260951289E-2</c:v>
                </c:pt>
                <c:pt idx="384">
                  <c:v>3.3723382970691843E-2</c:v>
                </c:pt>
                <c:pt idx="385">
                  <c:v>0.35257914284463254</c:v>
                </c:pt>
                <c:pt idx="386">
                  <c:v>3.3404128368637004E-3</c:v>
                </c:pt>
                <c:pt idx="387">
                  <c:v>1.1846467132215811E-3</c:v>
                </c:pt>
                <c:pt idx="388">
                  <c:v>5.1846452356258191E-2</c:v>
                </c:pt>
                <c:pt idx="389">
                  <c:v>1.5130102019334983E-3</c:v>
                </c:pt>
                <c:pt idx="390">
                  <c:v>1.2689210442928601E-2</c:v>
                </c:pt>
                <c:pt idx="391">
                  <c:v>9.3445174715275983E-3</c:v>
                </c:pt>
                <c:pt idx="392">
                  <c:v>2.5010347270531684E-4</c:v>
                </c:pt>
                <c:pt idx="393">
                  <c:v>1.7328179606330932E-3</c:v>
                </c:pt>
                <c:pt idx="394">
                  <c:v>6.5298869531773135E-2</c:v>
                </c:pt>
                <c:pt idx="395">
                  <c:v>0.19805566942397068</c:v>
                </c:pt>
                <c:pt idx="396">
                  <c:v>4.4104457267983135E-2</c:v>
                </c:pt>
                <c:pt idx="397">
                  <c:v>0.12640075145857649</c:v>
                </c:pt>
                <c:pt idx="398">
                  <c:v>2.1263958167444825E-2</c:v>
                </c:pt>
                <c:pt idx="399">
                  <c:v>2.1744541555411664E-2</c:v>
                </c:pt>
                <c:pt idx="400">
                  <c:v>5.4106152796473397E-3</c:v>
                </c:pt>
                <c:pt idx="401">
                  <c:v>0.20544410615732522</c:v>
                </c:pt>
                <c:pt idx="402">
                  <c:v>0.10438278389429792</c:v>
                </c:pt>
                <c:pt idx="403">
                  <c:v>4.1653074537784891E-2</c:v>
                </c:pt>
                <c:pt idx="404">
                  <c:v>3.5476229172715992E-2</c:v>
                </c:pt>
                <c:pt idx="405">
                  <c:v>4.9118222718878433E-4</c:v>
                </c:pt>
                <c:pt idx="406">
                  <c:v>1.8165338110491445E-2</c:v>
                </c:pt>
                <c:pt idx="407">
                  <c:v>3.9745298360272012E-2</c:v>
                </c:pt>
                <c:pt idx="408">
                  <c:v>4.2881888567054662E-3</c:v>
                </c:pt>
                <c:pt idx="409">
                  <c:v>8.6573336494716619E-3</c:v>
                </c:pt>
                <c:pt idx="410">
                  <c:v>1.4632548688173941E-3</c:v>
                </c:pt>
                <c:pt idx="411">
                  <c:v>9.9362579879868666E-5</c:v>
                </c:pt>
                <c:pt idx="412">
                  <c:v>1.0241500247577976E-2</c:v>
                </c:pt>
                <c:pt idx="413">
                  <c:v>1.5947370343839626E-2</c:v>
                </c:pt>
                <c:pt idx="414">
                  <c:v>1.253633892534737E-3</c:v>
                </c:pt>
                <c:pt idx="415">
                  <c:v>3.0600587225968899E-4</c:v>
                </c:pt>
                <c:pt idx="416">
                  <c:v>4.0096493655293122E-2</c:v>
                </c:pt>
                <c:pt idx="417">
                  <c:v>0.13032369658390902</c:v>
                </c:pt>
                <c:pt idx="418">
                  <c:v>4.590324766193498E-2</c:v>
                </c:pt>
                <c:pt idx="419">
                  <c:v>6.9260457203358328E-2</c:v>
                </c:pt>
                <c:pt idx="420">
                  <c:v>4.0758848338220521E-2</c:v>
                </c:pt>
                <c:pt idx="421">
                  <c:v>7.4590271086094964E-4</c:v>
                </c:pt>
                <c:pt idx="422">
                  <c:v>3.1161087830549983E-3</c:v>
                </c:pt>
                <c:pt idx="423">
                  <c:v>1.4534107798217289E-3</c:v>
                </c:pt>
                <c:pt idx="424">
                  <c:v>3.9800498688751709E-3</c:v>
                </c:pt>
                <c:pt idx="425">
                  <c:v>5.7734994535094111E-3</c:v>
                </c:pt>
                <c:pt idx="426">
                  <c:v>3.3308349562181957E-3</c:v>
                </c:pt>
                <c:pt idx="427">
                  <c:v>3.9356622382877675E-3</c:v>
                </c:pt>
                <c:pt idx="428">
                  <c:v>1.0473626647414115E-2</c:v>
                </c:pt>
                <c:pt idx="429">
                  <c:v>1.0461066612666421E-2</c:v>
                </c:pt>
                <c:pt idx="430">
                  <c:v>9.8122199683396121E-3</c:v>
                </c:pt>
                <c:pt idx="431">
                  <c:v>2.2107143997522126E-3</c:v>
                </c:pt>
                <c:pt idx="432">
                  <c:v>4.8831371781763258E-4</c:v>
                </c:pt>
                <c:pt idx="433">
                  <c:v>0.11543425281291568</c:v>
                </c:pt>
                <c:pt idx="434">
                  <c:v>3.408022547176405E-2</c:v>
                </c:pt>
                <c:pt idx="435">
                  <c:v>1.7935325942984432E-2</c:v>
                </c:pt>
                <c:pt idx="436">
                  <c:v>2.4993734699019398E-2</c:v>
                </c:pt>
                <c:pt idx="437">
                  <c:v>1.1909502377386817E-3</c:v>
                </c:pt>
                <c:pt idx="438">
                  <c:v>2.3480972423712177E-4</c:v>
                </c:pt>
                <c:pt idx="439">
                  <c:v>4.5460445290546056E-3</c:v>
                </c:pt>
                <c:pt idx="440">
                  <c:v>2.2954883226973945E-3</c:v>
                </c:pt>
                <c:pt idx="441">
                  <c:v>9.9342031464184022E-2</c:v>
                </c:pt>
                <c:pt idx="442">
                  <c:v>5.6303006315959366E-2</c:v>
                </c:pt>
                <c:pt idx="443">
                  <c:v>3.0561213946113743E-2</c:v>
                </c:pt>
                <c:pt idx="444">
                  <c:v>6.8519351084681355E-3</c:v>
                </c:pt>
                <c:pt idx="445">
                  <c:v>3.0863595727189875E-2</c:v>
                </c:pt>
                <c:pt idx="446">
                  <c:v>4.1356835148946836E-3</c:v>
                </c:pt>
                <c:pt idx="447">
                  <c:v>1.3133871708232303E-2</c:v>
                </c:pt>
                <c:pt idx="448">
                  <c:v>3.007265693574053E-2</c:v>
                </c:pt>
                <c:pt idx="449">
                  <c:v>3.2952693544113336E-2</c:v>
                </c:pt>
                <c:pt idx="450">
                  <c:v>3.7872679952141797E-6</c:v>
                </c:pt>
                <c:pt idx="451">
                  <c:v>3.591008229785623E-3</c:v>
                </c:pt>
                <c:pt idx="452">
                  <c:v>8.4422472678408311E-3</c:v>
                </c:pt>
                <c:pt idx="453">
                  <c:v>1.8269024766034658E-2</c:v>
                </c:pt>
                <c:pt idx="454">
                  <c:v>1.3058460438975711E-2</c:v>
                </c:pt>
                <c:pt idx="455">
                  <c:v>0.2887622687754991</c:v>
                </c:pt>
                <c:pt idx="456">
                  <c:v>7.8793434826334211E-4</c:v>
                </c:pt>
                <c:pt idx="457">
                  <c:v>1.6908943133603225E-2</c:v>
                </c:pt>
                <c:pt idx="458">
                  <c:v>6.2197756502524815E-3</c:v>
                </c:pt>
                <c:pt idx="459">
                  <c:v>6.6577586423969166E-3</c:v>
                </c:pt>
                <c:pt idx="460">
                  <c:v>2.1671579195069159E-2</c:v>
                </c:pt>
                <c:pt idx="461">
                  <c:v>7.9327857077709958E-3</c:v>
                </c:pt>
                <c:pt idx="462">
                  <c:v>1.9630730127530301E-2</c:v>
                </c:pt>
                <c:pt idx="463">
                  <c:v>5.5810903763955276E-2</c:v>
                </c:pt>
                <c:pt idx="464">
                  <c:v>2.8776553302434813E-2</c:v>
                </c:pt>
                <c:pt idx="465">
                  <c:v>2.6253088891284976E-3</c:v>
                </c:pt>
                <c:pt idx="466">
                  <c:v>1.2027192323089747E-3</c:v>
                </c:pt>
                <c:pt idx="467">
                  <c:v>5.4250890210831198E-3</c:v>
                </c:pt>
                <c:pt idx="468">
                  <c:v>4.7504780084491029E-2</c:v>
                </c:pt>
                <c:pt idx="469">
                  <c:v>2.0732537771679851E-2</c:v>
                </c:pt>
                <c:pt idx="470">
                  <c:v>1.6396850486507228E-2</c:v>
                </c:pt>
                <c:pt idx="471">
                  <c:v>7.3143964515465079E-2</c:v>
                </c:pt>
                <c:pt idx="472">
                  <c:v>3.4165291050560886E-3</c:v>
                </c:pt>
                <c:pt idx="473">
                  <c:v>4.9678363917776205E-2</c:v>
                </c:pt>
                <c:pt idx="474">
                  <c:v>3.7740023182062498E-3</c:v>
                </c:pt>
                <c:pt idx="475">
                  <c:v>1.1657139075835812E-2</c:v>
                </c:pt>
                <c:pt idx="476">
                  <c:v>4.3458455812152999E-3</c:v>
                </c:pt>
                <c:pt idx="477">
                  <c:v>1.3246132795868757E-2</c:v>
                </c:pt>
                <c:pt idx="478">
                  <c:v>1.3916245338176333E-3</c:v>
                </c:pt>
                <c:pt idx="479">
                  <c:v>1.8687876936589374E-3</c:v>
                </c:pt>
                <c:pt idx="480">
                  <c:v>1.8062413414201024E-2</c:v>
                </c:pt>
                <c:pt idx="481">
                  <c:v>3.1240449055161598E-3</c:v>
                </c:pt>
                <c:pt idx="482">
                  <c:v>9.92437903027041E-3</c:v>
                </c:pt>
                <c:pt idx="483">
                  <c:v>6.4039608126042036E-2</c:v>
                </c:pt>
                <c:pt idx="484">
                  <c:v>2.6358626138011304E-4</c:v>
                </c:pt>
                <c:pt idx="485">
                  <c:v>5.1104115569355311E-2</c:v>
                </c:pt>
                <c:pt idx="486">
                  <c:v>3.976615609494279E-3</c:v>
                </c:pt>
                <c:pt idx="487">
                  <c:v>4.6615564234898384E-2</c:v>
                </c:pt>
                <c:pt idx="488">
                  <c:v>1.8315790249509088E-4</c:v>
                </c:pt>
                <c:pt idx="489">
                  <c:v>2.9246937239900968E-2</c:v>
                </c:pt>
                <c:pt idx="490">
                  <c:v>1.3417758046968163E-3</c:v>
                </c:pt>
                <c:pt idx="491">
                  <c:v>2.3062974419002423E-2</c:v>
                </c:pt>
                <c:pt idx="492">
                  <c:v>4.3155351278732601E-2</c:v>
                </c:pt>
                <c:pt idx="493">
                  <c:v>6.5866702338961206E-3</c:v>
                </c:pt>
                <c:pt idx="494">
                  <c:v>7.3252848725855824E-4</c:v>
                </c:pt>
                <c:pt idx="495">
                  <c:v>1.2593329184043727E-2</c:v>
                </c:pt>
                <c:pt idx="496">
                  <c:v>1.293806890339149E-3</c:v>
                </c:pt>
                <c:pt idx="497">
                  <c:v>3.2262457490802046E-2</c:v>
                </c:pt>
                <c:pt idx="498">
                  <c:v>5.5357870269784955E-4</c:v>
                </c:pt>
                <c:pt idx="499">
                  <c:v>8.6385789436825358E-3</c:v>
                </c:pt>
                <c:pt idx="500">
                  <c:v>7.0994110463451707E-2</c:v>
                </c:pt>
                <c:pt idx="501">
                  <c:v>1.4469298058631471E-3</c:v>
                </c:pt>
                <c:pt idx="502">
                  <c:v>9.7865143903522515E-4</c:v>
                </c:pt>
                <c:pt idx="503">
                  <c:v>1.0691470881823434E-2</c:v>
                </c:pt>
                <c:pt idx="504">
                  <c:v>0.11725296773375347</c:v>
                </c:pt>
                <c:pt idx="505">
                  <c:v>1.868570165372152E-2</c:v>
                </c:pt>
                <c:pt idx="506">
                  <c:v>5.3018157850699417E-2</c:v>
                </c:pt>
                <c:pt idx="507">
                  <c:v>6.2628070097098254E-3</c:v>
                </c:pt>
                <c:pt idx="508">
                  <c:v>5.11209271693664E-5</c:v>
                </c:pt>
                <c:pt idx="509">
                  <c:v>3.0759208412293612E-2</c:v>
                </c:pt>
                <c:pt idx="510">
                  <c:v>2.7126685160814758E-2</c:v>
                </c:pt>
                <c:pt idx="511">
                  <c:v>3.4846499207246999E-3</c:v>
                </c:pt>
                <c:pt idx="512">
                  <c:v>3.8787148965468768E-3</c:v>
                </c:pt>
                <c:pt idx="513">
                  <c:v>1.2546363063190463E-2</c:v>
                </c:pt>
                <c:pt idx="514">
                  <c:v>1.1631644459442536E-2</c:v>
                </c:pt>
                <c:pt idx="515">
                  <c:v>2.5742392469450324E-3</c:v>
                </c:pt>
                <c:pt idx="516">
                  <c:v>9.96816402775259E-3</c:v>
                </c:pt>
                <c:pt idx="517">
                  <c:v>0.10169680402473229</c:v>
                </c:pt>
                <c:pt idx="518">
                  <c:v>3.4989815269265644E-3</c:v>
                </c:pt>
                <c:pt idx="519">
                  <c:v>6.7096599091858713E-4</c:v>
                </c:pt>
                <c:pt idx="520">
                  <c:v>3.2419043742390832E-3</c:v>
                </c:pt>
                <c:pt idx="521">
                  <c:v>2.3623928720641185E-3</c:v>
                </c:pt>
                <c:pt idx="522">
                  <c:v>8.4035756587834615E-4</c:v>
                </c:pt>
                <c:pt idx="523">
                  <c:v>1.3518987640633346E-3</c:v>
                </c:pt>
                <c:pt idx="524">
                  <c:v>1.0146899639290965E-2</c:v>
                </c:pt>
                <c:pt idx="525">
                  <c:v>1.3126771134452406E-2</c:v>
                </c:pt>
                <c:pt idx="526">
                  <c:v>1.5683045145381051E-2</c:v>
                </c:pt>
                <c:pt idx="527">
                  <c:v>2.5113186939237195E-3</c:v>
                </c:pt>
                <c:pt idx="528">
                  <c:v>6.758356251667417E-3</c:v>
                </c:pt>
                <c:pt idx="529">
                  <c:v>3.3351486545570297E-2</c:v>
                </c:pt>
                <c:pt idx="530">
                  <c:v>1.6777903175291102E-3</c:v>
                </c:pt>
                <c:pt idx="531">
                  <c:v>1.8604756292443795E-2</c:v>
                </c:pt>
                <c:pt idx="532">
                  <c:v>2.6345423723378886E-4</c:v>
                </c:pt>
                <c:pt idx="533">
                  <c:v>5.9103913236582678E-2</c:v>
                </c:pt>
                <c:pt idx="534">
                  <c:v>2.1088170399818167E-3</c:v>
                </c:pt>
                <c:pt idx="535">
                  <c:v>2.9065245419170785E-2</c:v>
                </c:pt>
                <c:pt idx="536">
                  <c:v>2.1885777322820936E-3</c:v>
                </c:pt>
                <c:pt idx="537">
                  <c:v>4.554067379503119E-2</c:v>
                </c:pt>
                <c:pt idx="538">
                  <c:v>2.8112828635715285E-3</c:v>
                </c:pt>
                <c:pt idx="539">
                  <c:v>3.8747406860597251E-2</c:v>
                </c:pt>
                <c:pt idx="540">
                  <c:v>4.1144389450448064E-2</c:v>
                </c:pt>
                <c:pt idx="541">
                  <c:v>3.0779282350576863E-5</c:v>
                </c:pt>
                <c:pt idx="542">
                  <c:v>1.8505964850771505E-2</c:v>
                </c:pt>
                <c:pt idx="543">
                  <c:v>3.7672491950616078E-3</c:v>
                </c:pt>
                <c:pt idx="544">
                  <c:v>9.8588578084908302E-3</c:v>
                </c:pt>
                <c:pt idx="545">
                  <c:v>2.1512401851736668E-2</c:v>
                </c:pt>
                <c:pt idx="546">
                  <c:v>4.84299203168829E-3</c:v>
                </c:pt>
                <c:pt idx="547">
                  <c:v>3.1469196584290128E-2</c:v>
                </c:pt>
                <c:pt idx="548">
                  <c:v>1.9749351691988055E-2</c:v>
                </c:pt>
                <c:pt idx="549">
                  <c:v>4.1485631243064891E-4</c:v>
                </c:pt>
                <c:pt idx="550">
                  <c:v>1.8492314395940651E-2</c:v>
                </c:pt>
                <c:pt idx="551">
                  <c:v>1.5800916221710704E-2</c:v>
                </c:pt>
                <c:pt idx="552">
                  <c:v>4.0536247894655104E-2</c:v>
                </c:pt>
                <c:pt idx="553">
                  <c:v>4.2325274402048879E-5</c:v>
                </c:pt>
                <c:pt idx="554">
                  <c:v>5.8418083903219419E-3</c:v>
                </c:pt>
                <c:pt idx="555">
                  <c:v>8.6093782431711605E-2</c:v>
                </c:pt>
                <c:pt idx="556">
                  <c:v>3.3102522644947473E-2</c:v>
                </c:pt>
                <c:pt idx="557">
                  <c:v>2.9400999506698996E-2</c:v>
                </c:pt>
                <c:pt idx="558">
                  <c:v>6.4582677801362537E-2</c:v>
                </c:pt>
                <c:pt idx="559">
                  <c:v>2.3514286678830939E-3</c:v>
                </c:pt>
                <c:pt idx="560">
                  <c:v>3.1296980819807822E-3</c:v>
                </c:pt>
                <c:pt idx="561">
                  <c:v>6.2157685159461911E-3</c:v>
                </c:pt>
                <c:pt idx="562">
                  <c:v>3.3002103171489738E-3</c:v>
                </c:pt>
                <c:pt idx="563">
                  <c:v>2.4340068059556481E-2</c:v>
                </c:pt>
                <c:pt idx="564">
                  <c:v>6.943092475135494E-3</c:v>
                </c:pt>
                <c:pt idx="565">
                  <c:v>2.9454350586254428E-2</c:v>
                </c:pt>
                <c:pt idx="566">
                  <c:v>5.1413490594975466E-3</c:v>
                </c:pt>
                <c:pt idx="567">
                  <c:v>3.4461908652848426E-5</c:v>
                </c:pt>
                <c:pt idx="568">
                  <c:v>1.2932947101987138E-4</c:v>
                </c:pt>
                <c:pt idx="569">
                  <c:v>4.8100422554647644E-2</c:v>
                </c:pt>
                <c:pt idx="570">
                  <c:v>4.4141555097628508E-2</c:v>
                </c:pt>
                <c:pt idx="571">
                  <c:v>1.298523770297085E-2</c:v>
                </c:pt>
                <c:pt idx="572">
                  <c:v>1.8690982985545879E-2</c:v>
                </c:pt>
                <c:pt idx="573">
                  <c:v>3.8092938724365736E-3</c:v>
                </c:pt>
                <c:pt idx="574">
                  <c:v>2.0355741633887838E-2</c:v>
                </c:pt>
                <c:pt idx="575">
                  <c:v>3.6683914216901966E-4</c:v>
                </c:pt>
                <c:pt idx="576">
                  <c:v>9.1692626693804985E-2</c:v>
                </c:pt>
                <c:pt idx="577">
                  <c:v>2.941448786165481E-2</c:v>
                </c:pt>
                <c:pt idx="578">
                  <c:v>1.7737647301531663E-2</c:v>
                </c:pt>
                <c:pt idx="579">
                  <c:v>1.4846926185407739E-2</c:v>
                </c:pt>
                <c:pt idx="580">
                  <c:v>4.1984918447360721E-2</c:v>
                </c:pt>
                <c:pt idx="581">
                  <c:v>3.1861938980915466E-2</c:v>
                </c:pt>
                <c:pt idx="582">
                  <c:v>3.7007716117275001E-3</c:v>
                </c:pt>
                <c:pt idx="583">
                  <c:v>1.9726775868213524E-2</c:v>
                </c:pt>
                <c:pt idx="584">
                  <c:v>2.3656781229822108E-2</c:v>
                </c:pt>
                <c:pt idx="585">
                  <c:v>5.2966737252803809E-4</c:v>
                </c:pt>
                <c:pt idx="586">
                  <c:v>5.2993866497108664E-3</c:v>
                </c:pt>
                <c:pt idx="587">
                  <c:v>1.2901835432271226E-4</c:v>
                </c:pt>
                <c:pt idx="588">
                  <c:v>2.2844341090052611E-3</c:v>
                </c:pt>
                <c:pt idx="589">
                  <c:v>5.9204346005127979E-3</c:v>
                </c:pt>
                <c:pt idx="590">
                  <c:v>5.1858242574576449E-3</c:v>
                </c:pt>
                <c:pt idx="591">
                  <c:v>3.2166090780286948E-4</c:v>
                </c:pt>
                <c:pt idx="592">
                  <c:v>5.6934975763162626E-3</c:v>
                </c:pt>
                <c:pt idx="593">
                  <c:v>0.14255075891473129</c:v>
                </c:pt>
                <c:pt idx="594">
                  <c:v>6.5651650822455596E-2</c:v>
                </c:pt>
                <c:pt idx="595">
                  <c:v>1.5290169402126037E-2</c:v>
                </c:pt>
                <c:pt idx="596">
                  <c:v>1.9307307948291871E-2</c:v>
                </c:pt>
                <c:pt idx="597">
                  <c:v>1.9922053987760098E-2</c:v>
                </c:pt>
                <c:pt idx="598">
                  <c:v>7.2987622044998826E-2</c:v>
                </c:pt>
                <c:pt idx="599">
                  <c:v>2.7863367967845391E-2</c:v>
                </c:pt>
                <c:pt idx="600">
                  <c:v>1.0863492082653229E-3</c:v>
                </c:pt>
                <c:pt idx="601">
                  <c:v>1.151535342650016E-6</c:v>
                </c:pt>
                <c:pt idx="602">
                  <c:v>1.1664780767178425E-2</c:v>
                </c:pt>
                <c:pt idx="603">
                  <c:v>2.4373379777621531E-4</c:v>
                </c:pt>
                <c:pt idx="604">
                  <c:v>1.8664293388289607E-3</c:v>
                </c:pt>
                <c:pt idx="605">
                  <c:v>1.2075512282356394E-3</c:v>
                </c:pt>
                <c:pt idx="606">
                  <c:v>4.8335352512166774E-6</c:v>
                </c:pt>
                <c:pt idx="607">
                  <c:v>5.9545620678454888E-3</c:v>
                </c:pt>
                <c:pt idx="608">
                  <c:v>6.8765309089000928E-3</c:v>
                </c:pt>
                <c:pt idx="609">
                  <c:v>6.1398036497288771E-4</c:v>
                </c:pt>
                <c:pt idx="610">
                  <c:v>2.0680376877587523E-3</c:v>
                </c:pt>
                <c:pt idx="611">
                  <c:v>1.9650189039417443E-2</c:v>
                </c:pt>
                <c:pt idx="612">
                  <c:v>8.9079595696822025E-3</c:v>
                </c:pt>
                <c:pt idx="613">
                  <c:v>4.7376355166704705E-6</c:v>
                </c:pt>
                <c:pt idx="614">
                  <c:v>5.1952443935750346E-2</c:v>
                </c:pt>
                <c:pt idx="615">
                  <c:v>3.6193870102318175E-3</c:v>
                </c:pt>
                <c:pt idx="616">
                  <c:v>6.2483756586850875E-2</c:v>
                </c:pt>
                <c:pt idx="617">
                  <c:v>2.4734702258382375E-2</c:v>
                </c:pt>
                <c:pt idx="618">
                  <c:v>2.7771344208610015E-2</c:v>
                </c:pt>
                <c:pt idx="619">
                  <c:v>2.1077942466447653E-6</c:v>
                </c:pt>
                <c:pt idx="620">
                  <c:v>7.9543261094368409E-5</c:v>
                </c:pt>
                <c:pt idx="621">
                  <c:v>4.6110756213376111E-2</c:v>
                </c:pt>
                <c:pt idx="622">
                  <c:v>5.8573829201913504E-4</c:v>
                </c:pt>
                <c:pt idx="623">
                  <c:v>2.0701812159290608E-2</c:v>
                </c:pt>
                <c:pt idx="624">
                  <c:v>2.1865458422580183E-3</c:v>
                </c:pt>
                <c:pt idx="625">
                  <c:v>8.6694299454647121E-5</c:v>
                </c:pt>
                <c:pt idx="626">
                  <c:v>7.0405906751273128E-3</c:v>
                </c:pt>
                <c:pt idx="627">
                  <c:v>2.4547105526678555E-2</c:v>
                </c:pt>
                <c:pt idx="628">
                  <c:v>3.8624330524956851E-3</c:v>
                </c:pt>
                <c:pt idx="629">
                  <c:v>3.5787692464208473E-2</c:v>
                </c:pt>
                <c:pt idx="630">
                  <c:v>6.3284436888527376E-2</c:v>
                </c:pt>
                <c:pt idx="631">
                  <c:v>3.4778227303670006E-3</c:v>
                </c:pt>
                <c:pt idx="632">
                  <c:v>2.3254704616788149E-2</c:v>
                </c:pt>
                <c:pt idx="633">
                  <c:v>1.5458091409079222E-2</c:v>
                </c:pt>
                <c:pt idx="634">
                  <c:v>1.4378897746494155E-3</c:v>
                </c:pt>
                <c:pt idx="635">
                  <c:v>3.754946113383175E-2</c:v>
                </c:pt>
                <c:pt idx="636">
                  <c:v>2.4476634038436879E-2</c:v>
                </c:pt>
                <c:pt idx="637">
                  <c:v>6.9983370638189747E-3</c:v>
                </c:pt>
                <c:pt idx="638">
                  <c:v>8.4767594222537723E-3</c:v>
                </c:pt>
                <c:pt idx="639">
                  <c:v>4.1375394310183361E-2</c:v>
                </c:pt>
                <c:pt idx="640">
                  <c:v>2.0369016306848228E-2</c:v>
                </c:pt>
                <c:pt idx="641">
                  <c:v>4.507787421405546E-3</c:v>
                </c:pt>
                <c:pt idx="642">
                  <c:v>1.3609587560840228E-2</c:v>
                </c:pt>
                <c:pt idx="643">
                  <c:v>1.0088644133136426E-2</c:v>
                </c:pt>
                <c:pt idx="644">
                  <c:v>5.9531703629655257E-2</c:v>
                </c:pt>
                <c:pt idx="645">
                  <c:v>3.1461404758339876E-3</c:v>
                </c:pt>
                <c:pt idx="646">
                  <c:v>1.4404544545707008E-3</c:v>
                </c:pt>
                <c:pt idx="647">
                  <c:v>1.0190845618302852E-2</c:v>
                </c:pt>
                <c:pt idx="648">
                  <c:v>2.1431213559184238E-2</c:v>
                </c:pt>
                <c:pt idx="649">
                  <c:v>2.7594299987126632E-3</c:v>
                </c:pt>
                <c:pt idx="650">
                  <c:v>6.2799866020852449E-5</c:v>
                </c:pt>
                <c:pt idx="651">
                  <c:v>2.4323384810748423E-2</c:v>
                </c:pt>
                <c:pt idx="652">
                  <c:v>1.7399873713007507E-3</c:v>
                </c:pt>
                <c:pt idx="653">
                  <c:v>1.4703736192821749E-3</c:v>
                </c:pt>
                <c:pt idx="654">
                  <c:v>4.4566654650858442E-4</c:v>
                </c:pt>
                <c:pt idx="655">
                  <c:v>1.8017348927865814E-2</c:v>
                </c:pt>
                <c:pt idx="656">
                  <c:v>0.10094440523784222</c:v>
                </c:pt>
                <c:pt idx="657">
                  <c:v>8.8058290203250345E-3</c:v>
                </c:pt>
                <c:pt idx="658">
                  <c:v>8.9723928989964452E-2</c:v>
                </c:pt>
                <c:pt idx="659">
                  <c:v>2.2567260320886613E-3</c:v>
                </c:pt>
                <c:pt idx="660">
                  <c:v>7.6106480618396893E-2</c:v>
                </c:pt>
                <c:pt idx="661">
                  <c:v>2.3003095544344883E-3</c:v>
                </c:pt>
                <c:pt idx="662">
                  <c:v>1.3539085465203045E-6</c:v>
                </c:pt>
                <c:pt idx="663">
                  <c:v>5.3397086671592223E-5</c:v>
                </c:pt>
                <c:pt idx="664">
                  <c:v>6.0071475625370296E-2</c:v>
                </c:pt>
                <c:pt idx="665">
                  <c:v>4.8396047550266114E-4</c:v>
                </c:pt>
                <c:pt idx="666">
                  <c:v>1.0192482838414423E-3</c:v>
                </c:pt>
                <c:pt idx="667">
                  <c:v>3.0644586913056066E-2</c:v>
                </c:pt>
                <c:pt idx="668">
                  <c:v>2.2819072487049734E-3</c:v>
                </c:pt>
                <c:pt idx="669">
                  <c:v>2.3736441942775969E-4</c:v>
                </c:pt>
                <c:pt idx="670">
                  <c:v>1.1608876284226702E-2</c:v>
                </c:pt>
                <c:pt idx="671">
                  <c:v>0.11779766635899523</c:v>
                </c:pt>
                <c:pt idx="672">
                  <c:v>3.4257955331317577E-2</c:v>
                </c:pt>
                <c:pt idx="673">
                  <c:v>1.9731021997631338E-5</c:v>
                </c:pt>
                <c:pt idx="674">
                  <c:v>5.8073307481756986E-2</c:v>
                </c:pt>
                <c:pt idx="675">
                  <c:v>0.14796181100551617</c:v>
                </c:pt>
                <c:pt idx="676">
                  <c:v>8.0168559319403448E-2</c:v>
                </c:pt>
                <c:pt idx="677">
                  <c:v>2.6013973776134725E-2</c:v>
                </c:pt>
                <c:pt idx="678">
                  <c:v>4.104279656332558E-2</c:v>
                </c:pt>
                <c:pt idx="679">
                  <c:v>4.4210869353162869E-4</c:v>
                </c:pt>
                <c:pt idx="680">
                  <c:v>2.5159388523545476E-2</c:v>
                </c:pt>
                <c:pt idx="681">
                  <c:v>1.1838619297457829E-2</c:v>
                </c:pt>
                <c:pt idx="682">
                  <c:v>6.5846397206570321E-3</c:v>
                </c:pt>
                <c:pt idx="683">
                  <c:v>2.1273514826816352E-2</c:v>
                </c:pt>
                <c:pt idx="684">
                  <c:v>4.0010088655773955E-2</c:v>
                </c:pt>
                <c:pt idx="685">
                  <c:v>0.24651893878454162</c:v>
                </c:pt>
                <c:pt idx="686">
                  <c:v>5.4563641914876337E-2</c:v>
                </c:pt>
                <c:pt idx="687">
                  <c:v>1.4298861214417348E-2</c:v>
                </c:pt>
                <c:pt idx="688">
                  <c:v>4.0659834213136196E-4</c:v>
                </c:pt>
                <c:pt idx="689">
                  <c:v>5.0882726430844953E-2</c:v>
                </c:pt>
                <c:pt idx="690">
                  <c:v>1.2855933047980477E-3</c:v>
                </c:pt>
                <c:pt idx="691">
                  <c:v>3.6984854518664324E-2</c:v>
                </c:pt>
                <c:pt idx="692">
                  <c:v>5.7934129942137189E-2</c:v>
                </c:pt>
                <c:pt idx="693">
                  <c:v>1.3837010375784896E-3</c:v>
                </c:pt>
                <c:pt idx="694">
                  <c:v>3.8932014866232267E-2</c:v>
                </c:pt>
                <c:pt idx="695">
                  <c:v>1.0593074219264481E-2</c:v>
                </c:pt>
                <c:pt idx="696">
                  <c:v>3.1500311073886333E-3</c:v>
                </c:pt>
                <c:pt idx="697">
                  <c:v>1.832475752330906E-2</c:v>
                </c:pt>
                <c:pt idx="698">
                  <c:v>1.4189407805501836E-3</c:v>
                </c:pt>
                <c:pt idx="699">
                  <c:v>8.8730528698559435E-2</c:v>
                </c:pt>
                <c:pt idx="700">
                  <c:v>1.8785989327309181E-3</c:v>
                </c:pt>
                <c:pt idx="701">
                  <c:v>1.5280075512864821E-2</c:v>
                </c:pt>
                <c:pt idx="702">
                  <c:v>6.0190942951304791E-3</c:v>
                </c:pt>
                <c:pt idx="703">
                  <c:v>3.0615639641736924E-2</c:v>
                </c:pt>
                <c:pt idx="704">
                  <c:v>4.2930241399169719E-2</c:v>
                </c:pt>
                <c:pt idx="705">
                  <c:v>3.4388662563520543E-2</c:v>
                </c:pt>
                <c:pt idx="706">
                  <c:v>2.8902800213809008E-3</c:v>
                </c:pt>
                <c:pt idx="707">
                  <c:v>1.2887971078075678E-2</c:v>
                </c:pt>
                <c:pt idx="708">
                  <c:v>6.3605762330833149E-2</c:v>
                </c:pt>
                <c:pt idx="709">
                  <c:v>5.3031724744167959E-3</c:v>
                </c:pt>
                <c:pt idx="710">
                  <c:v>3.6507264161746773E-2</c:v>
                </c:pt>
                <c:pt idx="711">
                  <c:v>4.1893896782910058E-3</c:v>
                </c:pt>
                <c:pt idx="712">
                  <c:v>1.1670610657657865E-4</c:v>
                </c:pt>
                <c:pt idx="713">
                  <c:v>1.0083543952850127E-2</c:v>
                </c:pt>
                <c:pt idx="714">
                  <c:v>3.3519539527361575E-4</c:v>
                </c:pt>
                <c:pt idx="715">
                  <c:v>5.1818157927014828E-3</c:v>
                </c:pt>
                <c:pt idx="716">
                  <c:v>3.9919960160808683E-2</c:v>
                </c:pt>
                <c:pt idx="717">
                  <c:v>4.2435938589833262E-4</c:v>
                </c:pt>
                <c:pt idx="718">
                  <c:v>6.3717003859817597E-3</c:v>
                </c:pt>
                <c:pt idx="719">
                  <c:v>8.5643424903854362E-3</c:v>
                </c:pt>
                <c:pt idx="720">
                  <c:v>2.3655710167576449E-2</c:v>
                </c:pt>
                <c:pt idx="721">
                  <c:v>7.7527131240050775E-3</c:v>
                </c:pt>
                <c:pt idx="722">
                  <c:v>2.7971015029864252E-2</c:v>
                </c:pt>
                <c:pt idx="723">
                  <c:v>1.0637359058462716E-3</c:v>
                </c:pt>
                <c:pt idx="724">
                  <c:v>6.8839601470966471E-3</c:v>
                </c:pt>
                <c:pt idx="725">
                  <c:v>1.2833072755096943E-4</c:v>
                </c:pt>
                <c:pt idx="726">
                  <c:v>2.5358230116290344E-2</c:v>
                </c:pt>
                <c:pt idx="727">
                  <c:v>2.163427205340512E-2</c:v>
                </c:pt>
                <c:pt idx="728">
                  <c:v>6.1211545970730058E-2</c:v>
                </c:pt>
                <c:pt idx="729">
                  <c:v>5.8191668961990262E-3</c:v>
                </c:pt>
                <c:pt idx="730">
                  <c:v>1.3191808540925196E-2</c:v>
                </c:pt>
                <c:pt idx="731">
                  <c:v>3.3521030307781134E-4</c:v>
                </c:pt>
                <c:pt idx="732">
                  <c:v>9.2722040299382108E-3</c:v>
                </c:pt>
                <c:pt idx="733">
                  <c:v>1.7299168159706673E-3</c:v>
                </c:pt>
                <c:pt idx="734">
                  <c:v>3.6195829326460685E-3</c:v>
                </c:pt>
                <c:pt idx="735">
                  <c:v>6.9608336711851236E-3</c:v>
                </c:pt>
                <c:pt idx="736">
                  <c:v>1.1525812505780471E-2</c:v>
                </c:pt>
                <c:pt idx="737">
                  <c:v>1.2562925399494415E-3</c:v>
                </c:pt>
                <c:pt idx="738">
                  <c:v>2.3317360260546236E-2</c:v>
                </c:pt>
                <c:pt idx="739">
                  <c:v>9.5426126041336986E-3</c:v>
                </c:pt>
                <c:pt idx="740">
                  <c:v>1.9778308551067245E-2</c:v>
                </c:pt>
                <c:pt idx="741">
                  <c:v>6.5771969117811718E-2</c:v>
                </c:pt>
                <c:pt idx="742">
                  <c:v>2.3404828263499614E-2</c:v>
                </c:pt>
                <c:pt idx="743">
                  <c:v>2.9168756212646544E-4</c:v>
                </c:pt>
                <c:pt idx="744">
                  <c:v>1.9473911110941315E-2</c:v>
                </c:pt>
                <c:pt idx="745">
                  <c:v>3.1809953654375805E-2</c:v>
                </c:pt>
                <c:pt idx="746">
                  <c:v>2.1773158112829594E-2</c:v>
                </c:pt>
                <c:pt idx="747">
                  <c:v>2.4493750405716753E-2</c:v>
                </c:pt>
                <c:pt idx="748">
                  <c:v>4.5476291972351267E-3</c:v>
                </c:pt>
                <c:pt idx="749">
                  <c:v>2.8522193896993453E-2</c:v>
                </c:pt>
                <c:pt idx="750">
                  <c:v>5.2178202367874152E-4</c:v>
                </c:pt>
                <c:pt idx="751">
                  <c:v>1.3718462301499903E-3</c:v>
                </c:pt>
                <c:pt idx="752">
                  <c:v>1.5002857963894547E-3</c:v>
                </c:pt>
                <c:pt idx="753">
                  <c:v>4.0826393665755259E-2</c:v>
                </c:pt>
                <c:pt idx="754">
                  <c:v>3.5216584428708169E-4</c:v>
                </c:pt>
                <c:pt idx="755">
                  <c:v>9.5548359914000899E-3</c:v>
                </c:pt>
                <c:pt idx="756">
                  <c:v>4.2339885831274016E-3</c:v>
                </c:pt>
                <c:pt idx="757">
                  <c:v>3.4270131198921333E-2</c:v>
                </c:pt>
                <c:pt idx="758">
                  <c:v>1.9990891759735201E-5</c:v>
                </c:pt>
                <c:pt idx="759">
                  <c:v>1.5131371961765543E-2</c:v>
                </c:pt>
                <c:pt idx="760">
                  <c:v>1.1497423809255601E-2</c:v>
                </c:pt>
                <c:pt idx="761">
                  <c:v>3.166241556959723E-2</c:v>
                </c:pt>
                <c:pt idx="762">
                  <c:v>2.6373671839680229E-2</c:v>
                </c:pt>
                <c:pt idx="763">
                  <c:v>1.4869340622080875E-2</c:v>
                </c:pt>
                <c:pt idx="764">
                  <c:v>4.1238914620140465E-4</c:v>
                </c:pt>
                <c:pt idx="765">
                  <c:v>1.5598045095877448E-3</c:v>
                </c:pt>
                <c:pt idx="766">
                  <c:v>9.0781758610535331E-3</c:v>
                </c:pt>
                <c:pt idx="767">
                  <c:v>4.0694397368840288E-3</c:v>
                </c:pt>
                <c:pt idx="768">
                  <c:v>5.4584912595352652E-4</c:v>
                </c:pt>
                <c:pt idx="769">
                  <c:v>2.7353509208171878E-3</c:v>
                </c:pt>
                <c:pt idx="770">
                  <c:v>5.5115180712797887E-4</c:v>
                </c:pt>
                <c:pt idx="771">
                  <c:v>1.0328012236747494E-2</c:v>
                </c:pt>
                <c:pt idx="772">
                  <c:v>1.2937217238798753E-4</c:v>
                </c:pt>
                <c:pt idx="773">
                  <c:v>7.8772294347933008E-2</c:v>
                </c:pt>
                <c:pt idx="774">
                  <c:v>1.278381966194783E-2</c:v>
                </c:pt>
                <c:pt idx="775">
                  <c:v>1.629719038479004E-2</c:v>
                </c:pt>
                <c:pt idx="776">
                  <c:v>9.8677305734469079E-3</c:v>
                </c:pt>
                <c:pt idx="777">
                  <c:v>2.4683507119104578E-4</c:v>
                </c:pt>
                <c:pt idx="778">
                  <c:v>1.1169143815260379E-2</c:v>
                </c:pt>
                <c:pt idx="779">
                  <c:v>3.326993426880398E-2</c:v>
                </c:pt>
                <c:pt idx="780">
                  <c:v>1.1939092106198524E-2</c:v>
                </c:pt>
                <c:pt idx="781">
                  <c:v>3.8368953044904236E-3</c:v>
                </c:pt>
                <c:pt idx="782">
                  <c:v>5.5429138455688866E-3</c:v>
                </c:pt>
                <c:pt idx="783">
                  <c:v>5.0874703586299393E-3</c:v>
                </c:pt>
                <c:pt idx="784">
                  <c:v>3.4134363133642223E-2</c:v>
                </c:pt>
                <c:pt idx="785">
                  <c:v>7.3542887659330475E-3</c:v>
                </c:pt>
                <c:pt idx="786">
                  <c:v>3.9434115274902329E-3</c:v>
                </c:pt>
                <c:pt idx="787">
                  <c:v>6.4650189033244182E-3</c:v>
                </c:pt>
                <c:pt idx="788">
                  <c:v>3.2321959468455619E-2</c:v>
                </c:pt>
                <c:pt idx="789">
                  <c:v>3.5715931499248448E-2</c:v>
                </c:pt>
                <c:pt idx="790">
                  <c:v>2.7143458587336192E-2</c:v>
                </c:pt>
                <c:pt idx="791">
                  <c:v>7.4434154942053105E-3</c:v>
                </c:pt>
                <c:pt idx="792">
                  <c:v>1.2053791897060052E-4</c:v>
                </c:pt>
                <c:pt idx="793">
                  <c:v>9.6794392307384229E-3</c:v>
                </c:pt>
                <c:pt idx="794">
                  <c:v>1.9904671424831481E-2</c:v>
                </c:pt>
                <c:pt idx="795">
                  <c:v>1.9796601269286826E-2</c:v>
                </c:pt>
                <c:pt idx="796">
                  <c:v>2.4665754626980757E-2</c:v>
                </c:pt>
                <c:pt idx="797">
                  <c:v>6.4308817543778755E-3</c:v>
                </c:pt>
                <c:pt idx="798">
                  <c:v>1.7925662468039321E-2</c:v>
                </c:pt>
                <c:pt idx="799">
                  <c:v>5.1211624736132257E-4</c:v>
                </c:pt>
                <c:pt idx="800">
                  <c:v>8.2882730121264514E-3</c:v>
                </c:pt>
                <c:pt idx="801">
                  <c:v>9.3055581479088607E-3</c:v>
                </c:pt>
                <c:pt idx="802">
                  <c:v>6.8287260018954063E-2</c:v>
                </c:pt>
                <c:pt idx="803">
                  <c:v>4.6942571012286044E-5</c:v>
                </c:pt>
                <c:pt idx="804">
                  <c:v>2.2969589284013128E-3</c:v>
                </c:pt>
                <c:pt idx="805">
                  <c:v>1.3301472685746094E-3</c:v>
                </c:pt>
                <c:pt idx="806">
                  <c:v>2.0897258001172654E-2</c:v>
                </c:pt>
                <c:pt idx="807">
                  <c:v>3.4647423673073392E-2</c:v>
                </c:pt>
                <c:pt idx="808">
                  <c:v>8.6538627849494613E-3</c:v>
                </c:pt>
                <c:pt idx="809">
                  <c:v>3.709487079997933E-4</c:v>
                </c:pt>
                <c:pt idx="810">
                  <c:v>1.4354938129967219E-5</c:v>
                </c:pt>
                <c:pt idx="811">
                  <c:v>3.3492149046184592E-7</c:v>
                </c:pt>
                <c:pt idx="812">
                  <c:v>9.3286745400334367E-3</c:v>
                </c:pt>
                <c:pt idx="813">
                  <c:v>6.999382433477387E-3</c:v>
                </c:pt>
                <c:pt idx="814">
                  <c:v>9.4324280125333282E-3</c:v>
                </c:pt>
                <c:pt idx="815">
                  <c:v>7.0848665771971163E-4</c:v>
                </c:pt>
                <c:pt idx="816">
                  <c:v>1.6213327913166091E-2</c:v>
                </c:pt>
                <c:pt idx="817">
                  <c:v>3.5920733989074764E-3</c:v>
                </c:pt>
                <c:pt idx="818">
                  <c:v>8.900056059054735E-3</c:v>
                </c:pt>
                <c:pt idx="819">
                  <c:v>1.4422711402674651E-3</c:v>
                </c:pt>
                <c:pt idx="820">
                  <c:v>8.2243013476632513E-4</c:v>
                </c:pt>
                <c:pt idx="821">
                  <c:v>1.1814859509905459E-2</c:v>
                </c:pt>
                <c:pt idx="822">
                  <c:v>2.895630809534128E-2</c:v>
                </c:pt>
                <c:pt idx="823">
                  <c:v>8.830825004484507E-3</c:v>
                </c:pt>
                <c:pt idx="824">
                  <c:v>8.0938947638418517E-3</c:v>
                </c:pt>
                <c:pt idx="825">
                  <c:v>3.3566493994683769E-2</c:v>
                </c:pt>
                <c:pt idx="826">
                  <c:v>1.4362805294669239E-3</c:v>
                </c:pt>
                <c:pt idx="827">
                  <c:v>1.0592074605714652E-3</c:v>
                </c:pt>
                <c:pt idx="828">
                  <c:v>1.0299917189725432E-3</c:v>
                </c:pt>
                <c:pt idx="829">
                  <c:v>2.9159447418297089E-3</c:v>
                </c:pt>
                <c:pt idx="830">
                  <c:v>5.9620341926601168E-4</c:v>
                </c:pt>
                <c:pt idx="831">
                  <c:v>1.6179998701761522E-3</c:v>
                </c:pt>
                <c:pt idx="832">
                  <c:v>1.3180694043604989E-3</c:v>
                </c:pt>
                <c:pt idx="833">
                  <c:v>1.1807079178075906E-3</c:v>
                </c:pt>
                <c:pt idx="834">
                  <c:v>9.7795603373606391E-3</c:v>
                </c:pt>
                <c:pt idx="835">
                  <c:v>2.323490342990334E-2</c:v>
                </c:pt>
                <c:pt idx="836">
                  <c:v>3.7667996092647288E-2</c:v>
                </c:pt>
                <c:pt idx="837">
                  <c:v>3.2331301979479318E-4</c:v>
                </c:pt>
                <c:pt idx="838">
                  <c:v>1.2009742591241006E-2</c:v>
                </c:pt>
                <c:pt idx="839">
                  <c:v>3.6768190611991054E-2</c:v>
                </c:pt>
                <c:pt idx="840">
                  <c:v>0.18236021395664351</c:v>
                </c:pt>
                <c:pt idx="841">
                  <c:v>0.12547778714875113</c:v>
                </c:pt>
                <c:pt idx="842">
                  <c:v>1.8363690803966432E-5</c:v>
                </c:pt>
                <c:pt idx="843">
                  <c:v>2.0259786724942039E-2</c:v>
                </c:pt>
                <c:pt idx="844">
                  <c:v>0.3443985569438836</c:v>
                </c:pt>
                <c:pt idx="845">
                  <c:v>0.16814339689189275</c:v>
                </c:pt>
                <c:pt idx="846">
                  <c:v>8.093718450440382E-2</c:v>
                </c:pt>
                <c:pt idx="847">
                  <c:v>9.3431430902404695E-3</c:v>
                </c:pt>
                <c:pt idx="848">
                  <c:v>1.4632276613116266</c:v>
                </c:pt>
                <c:pt idx="849">
                  <c:v>8.5960166720707651E-2</c:v>
                </c:pt>
                <c:pt idx="850">
                  <c:v>6.7131685381659617E-2</c:v>
                </c:pt>
                <c:pt idx="851">
                  <c:v>7.7832453135893024E-3</c:v>
                </c:pt>
                <c:pt idx="852">
                  <c:v>8.5507876182379414E-2</c:v>
                </c:pt>
                <c:pt idx="853">
                  <c:v>5.1080983723102977E-2</c:v>
                </c:pt>
                <c:pt idx="854">
                  <c:v>1.0195334759065604E-2</c:v>
                </c:pt>
                <c:pt idx="855">
                  <c:v>0.32482632144379348</c:v>
                </c:pt>
                <c:pt idx="856">
                  <c:v>1.9040633337189371E-4</c:v>
                </c:pt>
                <c:pt idx="857">
                  <c:v>3.1548784864555902E-2</c:v>
                </c:pt>
                <c:pt idx="858">
                  <c:v>7.8443147444064179E-2</c:v>
                </c:pt>
                <c:pt idx="859">
                  <c:v>7.2626177650258533E-3</c:v>
                </c:pt>
                <c:pt idx="860">
                  <c:v>3.1987476907520511E-2</c:v>
                </c:pt>
                <c:pt idx="861">
                  <c:v>1.9993724633150523E-2</c:v>
                </c:pt>
                <c:pt idx="862">
                  <c:v>1.439544660115419E-2</c:v>
                </c:pt>
                <c:pt idx="863">
                  <c:v>1.6170081764227108E-4</c:v>
                </c:pt>
                <c:pt idx="864">
                  <c:v>6.1106166761330568E-3</c:v>
                </c:pt>
                <c:pt idx="865">
                  <c:v>3.4254743601650053E-2</c:v>
                </c:pt>
                <c:pt idx="866">
                  <c:v>1.6095554179516271E-2</c:v>
                </c:pt>
                <c:pt idx="867">
                  <c:v>0.25126290246326732</c:v>
                </c:pt>
                <c:pt idx="868">
                  <c:v>2.8449023955802206E-4</c:v>
                </c:pt>
                <c:pt idx="869">
                  <c:v>0.23355687981942941</c:v>
                </c:pt>
                <c:pt idx="870">
                  <c:v>2.0398514113371524E-2</c:v>
                </c:pt>
                <c:pt idx="871">
                  <c:v>5.8531893874484424E-2</c:v>
                </c:pt>
                <c:pt idx="872">
                  <c:v>2.5678609830904413E-2</c:v>
                </c:pt>
                <c:pt idx="873">
                  <c:v>5.4781294308395623E-2</c:v>
                </c:pt>
                <c:pt idx="874">
                  <c:v>2.9523850463883476E-4</c:v>
                </c:pt>
                <c:pt idx="875">
                  <c:v>7.9248207233874497E-3</c:v>
                </c:pt>
                <c:pt idx="876">
                  <c:v>1.5864614207103483E-2</c:v>
                </c:pt>
                <c:pt idx="877">
                  <c:v>1.3233512065692652E-2</c:v>
                </c:pt>
                <c:pt idx="878">
                  <c:v>3.5950777380004184E-2</c:v>
                </c:pt>
                <c:pt idx="879">
                  <c:v>1.1935334406498221E-2</c:v>
                </c:pt>
                <c:pt idx="880">
                  <c:v>1.1201598008376355E-2</c:v>
                </c:pt>
                <c:pt idx="881">
                  <c:v>1.3654150352921236E-3</c:v>
                </c:pt>
                <c:pt idx="882">
                  <c:v>4.2514035536248933E-2</c:v>
                </c:pt>
                <c:pt idx="883">
                  <c:v>0.16614229016710552</c:v>
                </c:pt>
                <c:pt idx="884">
                  <c:v>2.4671073661383409E-4</c:v>
                </c:pt>
                <c:pt idx="885">
                  <c:v>3.4947322625901854E-2</c:v>
                </c:pt>
                <c:pt idx="886">
                  <c:v>4.2643922533335273E-2</c:v>
                </c:pt>
                <c:pt idx="887">
                  <c:v>5.7374271304877579E-2</c:v>
                </c:pt>
                <c:pt idx="888">
                  <c:v>2.2473509481587543E-2</c:v>
                </c:pt>
                <c:pt idx="889">
                  <c:v>1.5728137183189002E-2</c:v>
                </c:pt>
                <c:pt idx="890">
                  <c:v>8.8839008263233377E-2</c:v>
                </c:pt>
                <c:pt idx="891">
                  <c:v>0.2574065601044247</c:v>
                </c:pt>
                <c:pt idx="892">
                  <c:v>0.22343575502579235</c:v>
                </c:pt>
                <c:pt idx="893">
                  <c:v>6.4736603508170325E-3</c:v>
                </c:pt>
                <c:pt idx="894">
                  <c:v>4.0032497443408109E-2</c:v>
                </c:pt>
                <c:pt idx="895">
                  <c:v>1.413490883784249E-2</c:v>
                </c:pt>
                <c:pt idx="896">
                  <c:v>6.3718933051120264E-4</c:v>
                </c:pt>
                <c:pt idx="897">
                  <c:v>7.935209617340443E-3</c:v>
                </c:pt>
                <c:pt idx="898">
                  <c:v>1.957346566040569E-3</c:v>
                </c:pt>
                <c:pt idx="899">
                  <c:v>1.9079892289877831E-2</c:v>
                </c:pt>
                <c:pt idx="900">
                  <c:v>1.2381894764968272E-3</c:v>
                </c:pt>
                <c:pt idx="901">
                  <c:v>1.4311858435561637E-3</c:v>
                </c:pt>
                <c:pt idx="902">
                  <c:v>1.4960001846536617E-2</c:v>
                </c:pt>
                <c:pt idx="903">
                  <c:v>2.1463404642280734E-4</c:v>
                </c:pt>
                <c:pt idx="904">
                  <c:v>4.5900963303297775E-3</c:v>
                </c:pt>
                <c:pt idx="905">
                  <c:v>1.0739816698436056E-3</c:v>
                </c:pt>
                <c:pt idx="906">
                  <c:v>4.099055579689339E-2</c:v>
                </c:pt>
                <c:pt idx="907">
                  <c:v>4.1217568484000211E-3</c:v>
                </c:pt>
                <c:pt idx="908">
                  <c:v>6.7037036426738968E-3</c:v>
                </c:pt>
                <c:pt idx="909">
                  <c:v>1.7412376315283581E-7</c:v>
                </c:pt>
                <c:pt idx="910">
                  <c:v>1.2880852437184547E-3</c:v>
                </c:pt>
                <c:pt idx="911">
                  <c:v>1.1266396102627264E-3</c:v>
                </c:pt>
                <c:pt idx="912">
                  <c:v>1.8084643090186391E-2</c:v>
                </c:pt>
                <c:pt idx="913">
                  <c:v>1.126489464095761E-3</c:v>
                </c:pt>
                <c:pt idx="914">
                  <c:v>7.0417123252037653E-2</c:v>
                </c:pt>
                <c:pt idx="915">
                  <c:v>8.303341418828776E-3</c:v>
                </c:pt>
                <c:pt idx="916">
                  <c:v>7.6227398601053174E-4</c:v>
                </c:pt>
                <c:pt idx="917">
                  <c:v>1.108418911036546E-3</c:v>
                </c:pt>
                <c:pt idx="918">
                  <c:v>2.3194673717872524E-3</c:v>
                </c:pt>
                <c:pt idx="919">
                  <c:v>2.6058886233397117E-3</c:v>
                </c:pt>
                <c:pt idx="920">
                  <c:v>2.6689901047720122E-2</c:v>
                </c:pt>
                <c:pt idx="921">
                  <c:v>1.1624461374479972E-2</c:v>
                </c:pt>
                <c:pt idx="922">
                  <c:v>2.8003800007523116E-2</c:v>
                </c:pt>
                <c:pt idx="923">
                  <c:v>1.8292999400208736E-3</c:v>
                </c:pt>
                <c:pt idx="924">
                  <c:v>7.0807346849996984E-3</c:v>
                </c:pt>
                <c:pt idx="925">
                  <c:v>1.1283246139344432E-2</c:v>
                </c:pt>
                <c:pt idx="926">
                  <c:v>2.6878203166529908E-2</c:v>
                </c:pt>
                <c:pt idx="927">
                  <c:v>3.6155828757623173E-2</c:v>
                </c:pt>
                <c:pt idx="928">
                  <c:v>2.6450521540989893E-2</c:v>
                </c:pt>
                <c:pt idx="929">
                  <c:v>1.379522996116408E-2</c:v>
                </c:pt>
                <c:pt idx="930">
                  <c:v>1.0910109948656639E-2</c:v>
                </c:pt>
                <c:pt idx="931">
                  <c:v>8.967285965442405E-2</c:v>
                </c:pt>
                <c:pt idx="932">
                  <c:v>2.5755132674405799E-2</c:v>
                </c:pt>
                <c:pt idx="933">
                  <c:v>2.1079353254509138E-2</c:v>
                </c:pt>
                <c:pt idx="934">
                  <c:v>9.0917137833408448E-2</c:v>
                </c:pt>
                <c:pt idx="935">
                  <c:v>2.9064356613106666E-2</c:v>
                </c:pt>
                <c:pt idx="936">
                  <c:v>1.2269851996744822E-2</c:v>
                </c:pt>
                <c:pt idx="937">
                  <c:v>7.5263008472871467E-5</c:v>
                </c:pt>
                <c:pt idx="938">
                  <c:v>2.608955194163912E-2</c:v>
                </c:pt>
                <c:pt idx="939">
                  <c:v>2.4636681262365002E-2</c:v>
                </c:pt>
                <c:pt idx="940">
                  <c:v>2.336356906646141E-2</c:v>
                </c:pt>
                <c:pt idx="941">
                  <c:v>1.4610909437603261E-2</c:v>
                </c:pt>
                <c:pt idx="942">
                  <c:v>4.7302055819412499E-2</c:v>
                </c:pt>
                <c:pt idx="943">
                  <c:v>2.4034266708209649E-2</c:v>
                </c:pt>
                <c:pt idx="944">
                  <c:v>0.19837042247346812</c:v>
                </c:pt>
                <c:pt idx="945">
                  <c:v>4.7766733022370717E-3</c:v>
                </c:pt>
                <c:pt idx="946">
                  <c:v>2.5018642637345635E-2</c:v>
                </c:pt>
                <c:pt idx="947">
                  <c:v>3.7093631091677813E-2</c:v>
                </c:pt>
                <c:pt idx="948">
                  <c:v>2.0054935624080325E-2</c:v>
                </c:pt>
                <c:pt idx="949">
                  <c:v>3.5932955159644325E-3</c:v>
                </c:pt>
                <c:pt idx="950">
                  <c:v>5.9863622005310715E-2</c:v>
                </c:pt>
                <c:pt idx="951">
                  <c:v>6.1362056766997922E-2</c:v>
                </c:pt>
                <c:pt idx="952">
                  <c:v>4.3646220284450608E-2</c:v>
                </c:pt>
                <c:pt idx="953">
                  <c:v>1.2826506626507353E-2</c:v>
                </c:pt>
                <c:pt idx="954">
                  <c:v>2.3187768998706674E-2</c:v>
                </c:pt>
                <c:pt idx="955">
                  <c:v>6.5963907846026395E-3</c:v>
                </c:pt>
                <c:pt idx="956">
                  <c:v>4.8708537232923331E-5</c:v>
                </c:pt>
                <c:pt idx="957">
                  <c:v>1.4276565379844804E-4</c:v>
                </c:pt>
                <c:pt idx="958">
                  <c:v>8.75445878637654E-2</c:v>
                </c:pt>
                <c:pt idx="959">
                  <c:v>3.4031000918708754E-2</c:v>
                </c:pt>
                <c:pt idx="960">
                  <c:v>2.2830623267444991E-2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#REF!$A$2:$A$1268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856-4167-9A0D-E8968602B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774303"/>
        <c:axId val="662535407"/>
      </c:lineChart>
      <c:catAx>
        <c:axId val="9677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662535407"/>
        <c:crosses val="autoZero"/>
        <c:auto val="1"/>
        <c:lblAlgn val="ctr"/>
        <c:lblOffset val="100"/>
        <c:noMultiLvlLbl val="0"/>
      </c:catAx>
      <c:valAx>
        <c:axId val="662535407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96774303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Epoch0!$M$1</c:f>
              <c:strCache>
                <c:ptCount val="1"/>
                <c:pt idx="0">
                  <c:v>Estimated 
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Epoch0!$M$20:$M$800</c:f>
              <c:numCache>
                <c:formatCode>_(* #,##0_);_(* \(#,##0\);_(* "-"??_);_(@_)</c:formatCode>
                <c:ptCount val="781"/>
                <c:pt idx="0">
                  <c:v>28147.639030223752</c:v>
                </c:pt>
                <c:pt idx="1">
                  <c:v>28736.630959538023</c:v>
                </c:pt>
                <c:pt idx="2">
                  <c:v>28683.333398996849</c:v>
                </c:pt>
                <c:pt idx="3">
                  <c:v>28998.918457732274</c:v>
                </c:pt>
                <c:pt idx="4">
                  <c:v>29032.404580454662</c:v>
                </c:pt>
                <c:pt idx="5">
                  <c:v>28992.378969286314</c:v>
                </c:pt>
                <c:pt idx="6">
                  <c:v>29349.746464324176</c:v>
                </c:pt>
                <c:pt idx="7">
                  <c:v>29289.690045153267</c:v>
                </c:pt>
                <c:pt idx="8">
                  <c:v>28694.549783911145</c:v>
                </c:pt>
                <c:pt idx="9">
                  <c:v>28890.610220748458</c:v>
                </c:pt>
                <c:pt idx="10">
                  <c:v>28783.916896624087</c:v>
                </c:pt>
                <c:pt idx="11">
                  <c:v>28654.224908665408</c:v>
                </c:pt>
                <c:pt idx="12">
                  <c:v>28694.212135658308</c:v>
                </c:pt>
                <c:pt idx="13">
                  <c:v>28776.313986769295</c:v>
                </c:pt>
                <c:pt idx="14">
                  <c:v>28871.774892219531</c:v>
                </c:pt>
                <c:pt idx="15">
                  <c:v>28485.992749991688</c:v>
                </c:pt>
                <c:pt idx="16">
                  <c:v>28108.857564565369</c:v>
                </c:pt>
                <c:pt idx="17">
                  <c:v>28549.933738736439</c:v>
                </c:pt>
                <c:pt idx="18">
                  <c:v>28519.36005467318</c:v>
                </c:pt>
                <c:pt idx="19">
                  <c:v>28586.251649483649</c:v>
                </c:pt>
                <c:pt idx="20">
                  <c:v>28420.250502850744</c:v>
                </c:pt>
                <c:pt idx="21">
                  <c:v>28902.671308870744</c:v>
                </c:pt>
                <c:pt idx="22">
                  <c:v>29036.349572559255</c:v>
                </c:pt>
                <c:pt idx="23">
                  <c:v>29454.523273196544</c:v>
                </c:pt>
                <c:pt idx="24">
                  <c:v>29340.5170588172</c:v>
                </c:pt>
                <c:pt idx="25">
                  <c:v>29081.790621748663</c:v>
                </c:pt>
                <c:pt idx="26">
                  <c:v>28779.410260767239</c:v>
                </c:pt>
                <c:pt idx="27">
                  <c:v>27922.244897452747</c:v>
                </c:pt>
                <c:pt idx="28">
                  <c:v>28008.460344488642</c:v>
                </c:pt>
                <c:pt idx="29">
                  <c:v>27665.545374757967</c:v>
                </c:pt>
                <c:pt idx="30">
                  <c:v>27831.225616729495</c:v>
                </c:pt>
                <c:pt idx="31">
                  <c:v>26938.175228416385</c:v>
                </c:pt>
                <c:pt idx="32">
                  <c:v>27565.300301884443</c:v>
                </c:pt>
                <c:pt idx="33">
                  <c:v>27568.709088243493</c:v>
                </c:pt>
                <c:pt idx="34">
                  <c:v>27931.745953877831</c:v>
                </c:pt>
                <c:pt idx="35">
                  <c:v>27738.899018821779</c:v>
                </c:pt>
                <c:pt idx="36">
                  <c:v>27963.566850222247</c:v>
                </c:pt>
                <c:pt idx="37">
                  <c:v>27787.797544747213</c:v>
                </c:pt>
                <c:pt idx="38">
                  <c:v>27333.164055680478</c:v>
                </c:pt>
                <c:pt idx="39">
                  <c:v>27260.600956542017</c:v>
                </c:pt>
                <c:pt idx="40">
                  <c:v>27378.639548712246</c:v>
                </c:pt>
                <c:pt idx="41">
                  <c:v>27729.071518211444</c:v>
                </c:pt>
                <c:pt idx="42">
                  <c:v>26728.902724860902</c:v>
                </c:pt>
                <c:pt idx="43">
                  <c:v>25803.760650945707</c:v>
                </c:pt>
                <c:pt idx="44">
                  <c:v>25073.991064340589</c:v>
                </c:pt>
                <c:pt idx="45">
                  <c:v>25929.534097443779</c:v>
                </c:pt>
                <c:pt idx="46">
                  <c:v>25752.380753876641</c:v>
                </c:pt>
                <c:pt idx="47">
                  <c:v>25765.031032147734</c:v>
                </c:pt>
                <c:pt idx="48">
                  <c:v>25996.8998367325</c:v>
                </c:pt>
                <c:pt idx="49">
                  <c:v>25871.240175101502</c:v>
                </c:pt>
                <c:pt idx="50">
                  <c:v>26097.053913974978</c:v>
                </c:pt>
                <c:pt idx="51">
                  <c:v>25971.580979860508</c:v>
                </c:pt>
                <c:pt idx="52">
                  <c:v>25681.218787755657</c:v>
                </c:pt>
                <c:pt idx="53">
                  <c:v>26163.42987458911</c:v>
                </c:pt>
                <c:pt idx="54">
                  <c:v>26198.459705675261</c:v>
                </c:pt>
                <c:pt idx="55">
                  <c:v>26329.203122193871</c:v>
                </c:pt>
                <c:pt idx="56">
                  <c:v>26005.398375735997</c:v>
                </c:pt>
                <c:pt idx="57">
                  <c:v>26073.817842575572</c:v>
                </c:pt>
                <c:pt idx="58">
                  <c:v>25849.116811675056</c:v>
                </c:pt>
                <c:pt idx="59">
                  <c:v>25514.831985926488</c:v>
                </c:pt>
                <c:pt idx="60">
                  <c:v>25503.070794964897</c:v>
                </c:pt>
                <c:pt idx="61">
                  <c:v>24962.479237921394</c:v>
                </c:pt>
                <c:pt idx="62">
                  <c:v>24891.265054525757</c:v>
                </c:pt>
                <c:pt idx="63">
                  <c:v>25147.868092232824</c:v>
                </c:pt>
                <c:pt idx="64">
                  <c:v>25643.996301052524</c:v>
                </c:pt>
                <c:pt idx="65">
                  <c:v>25390.527326166513</c:v>
                </c:pt>
                <c:pt idx="66">
                  <c:v>25057.969671371156</c:v>
                </c:pt>
                <c:pt idx="67">
                  <c:v>25126.393671269769</c:v>
                </c:pt>
                <c:pt idx="68">
                  <c:v>25243.067023328189</c:v>
                </c:pt>
                <c:pt idx="69">
                  <c:v>25587.006324192695</c:v>
                </c:pt>
                <c:pt idx="70">
                  <c:v>25916.411859150398</c:v>
                </c:pt>
                <c:pt idx="71">
                  <c:v>25772.224368215542</c:v>
                </c:pt>
                <c:pt idx="72">
                  <c:v>25607.483697965323</c:v>
                </c:pt>
                <c:pt idx="73">
                  <c:v>26105.479958733154</c:v>
                </c:pt>
                <c:pt idx="74">
                  <c:v>26347.777283707383</c:v>
                </c:pt>
                <c:pt idx="75">
                  <c:v>26022.3306561891</c:v>
                </c:pt>
                <c:pt idx="76">
                  <c:v>25751.188875993314</c:v>
                </c:pt>
                <c:pt idx="77">
                  <c:v>25864.38434873712</c:v>
                </c:pt>
                <c:pt idx="78">
                  <c:v>25797.491330691806</c:v>
                </c:pt>
                <c:pt idx="79">
                  <c:v>25215.462937960463</c:v>
                </c:pt>
                <c:pt idx="80">
                  <c:v>24910.652961178013</c:v>
                </c:pt>
                <c:pt idx="81">
                  <c:v>24409.384655411712</c:v>
                </c:pt>
                <c:pt idx="82">
                  <c:v>24570.268657783356</c:v>
                </c:pt>
                <c:pt idx="83">
                  <c:v>23700.464655393589</c:v>
                </c:pt>
                <c:pt idx="84">
                  <c:v>24556.703514796482</c:v>
                </c:pt>
                <c:pt idx="85">
                  <c:v>24422.969718834087</c:v>
                </c:pt>
                <c:pt idx="86">
                  <c:v>24016.64888626086</c:v>
                </c:pt>
                <c:pt idx="87">
                  <c:v>24250.135461339363</c:v>
                </c:pt>
                <c:pt idx="88">
                  <c:v>24258.198319536983</c:v>
                </c:pt>
                <c:pt idx="89">
                  <c:v>24562.03801981502</c:v>
                </c:pt>
                <c:pt idx="90">
                  <c:v>24550.539360852159</c:v>
                </c:pt>
                <c:pt idx="91">
                  <c:v>23732.969812087653</c:v>
                </c:pt>
                <c:pt idx="92">
                  <c:v>24301.413641688239</c:v>
                </c:pt>
                <c:pt idx="93">
                  <c:v>24311.48707379834</c:v>
                </c:pt>
                <c:pt idx="94">
                  <c:v>25120.051698300893</c:v>
                </c:pt>
                <c:pt idx="95">
                  <c:v>25158.254431540328</c:v>
                </c:pt>
                <c:pt idx="96">
                  <c:v>25026.749933126677</c:v>
                </c:pt>
                <c:pt idx="97">
                  <c:v>25205.407527675015</c:v>
                </c:pt>
                <c:pt idx="98">
                  <c:v>25470.25315989089</c:v>
                </c:pt>
                <c:pt idx="99">
                  <c:v>25504.187633421356</c:v>
                </c:pt>
                <c:pt idx="100">
                  <c:v>26169.069230325971</c:v>
                </c:pt>
                <c:pt idx="101">
                  <c:v>26230.737363646145</c:v>
                </c:pt>
                <c:pt idx="102">
                  <c:v>26156.814586662083</c:v>
                </c:pt>
                <c:pt idx="103">
                  <c:v>26057.306740420416</c:v>
                </c:pt>
                <c:pt idx="104">
                  <c:v>26287.96686964895</c:v>
                </c:pt>
                <c:pt idx="105">
                  <c:v>25794.230302509266</c:v>
                </c:pt>
                <c:pt idx="106">
                  <c:v>25612.261412762844</c:v>
                </c:pt>
                <c:pt idx="107">
                  <c:v>25419.334623885421</c:v>
                </c:pt>
                <c:pt idx="108">
                  <c:v>25212.381619613519</c:v>
                </c:pt>
                <c:pt idx="109">
                  <c:v>25539.227272518427</c:v>
                </c:pt>
                <c:pt idx="110">
                  <c:v>24898.777641309414</c:v>
                </c:pt>
                <c:pt idx="111">
                  <c:v>25006.617519082331</c:v>
                </c:pt>
                <c:pt idx="112">
                  <c:v>24865.509216943035</c:v>
                </c:pt>
                <c:pt idx="113">
                  <c:v>24658.529159849706</c:v>
                </c:pt>
                <c:pt idx="114">
                  <c:v>24890.017687203304</c:v>
                </c:pt>
                <c:pt idx="115">
                  <c:v>24708.892119456654</c:v>
                </c:pt>
                <c:pt idx="116">
                  <c:v>24837.944288877785</c:v>
                </c:pt>
                <c:pt idx="117">
                  <c:v>25594.888957701787</c:v>
                </c:pt>
                <c:pt idx="118">
                  <c:v>25453.140265251368</c:v>
                </c:pt>
                <c:pt idx="119">
                  <c:v>25448.233350858503</c:v>
                </c:pt>
                <c:pt idx="120">
                  <c:v>25727.435181972545</c:v>
                </c:pt>
                <c:pt idx="121">
                  <c:v>25412.894380967304</c:v>
                </c:pt>
                <c:pt idx="122">
                  <c:v>24956.504665853798</c:v>
                </c:pt>
                <c:pt idx="123">
                  <c:v>25099.71316293324</c:v>
                </c:pt>
                <c:pt idx="124">
                  <c:v>24699.763722315045</c:v>
                </c:pt>
                <c:pt idx="125">
                  <c:v>24672.263791260393</c:v>
                </c:pt>
                <c:pt idx="126">
                  <c:v>24702.665349608025</c:v>
                </c:pt>
                <c:pt idx="127">
                  <c:v>24513.963898130241</c:v>
                </c:pt>
                <c:pt idx="128">
                  <c:v>23829.65186926171</c:v>
                </c:pt>
                <c:pt idx="129">
                  <c:v>23707.143848376385</c:v>
                </c:pt>
                <c:pt idx="130">
                  <c:v>23471.162238224926</c:v>
                </c:pt>
                <c:pt idx="131">
                  <c:v>23440.46121521778</c:v>
                </c:pt>
                <c:pt idx="132">
                  <c:v>23667.179837289284</c:v>
                </c:pt>
                <c:pt idx="133">
                  <c:v>23432.917173122096</c:v>
                </c:pt>
                <c:pt idx="134">
                  <c:v>23698.295156023793</c:v>
                </c:pt>
                <c:pt idx="135">
                  <c:v>24146.07704223703</c:v>
                </c:pt>
                <c:pt idx="136">
                  <c:v>24193.883611778994</c:v>
                </c:pt>
                <c:pt idx="137">
                  <c:v>24107.997321388986</c:v>
                </c:pt>
                <c:pt idx="138">
                  <c:v>24256.041343962555</c:v>
                </c:pt>
                <c:pt idx="139">
                  <c:v>23642.769725703067</c:v>
                </c:pt>
                <c:pt idx="140">
                  <c:v>23606.982862501387</c:v>
                </c:pt>
                <c:pt idx="141">
                  <c:v>23198.294351459455</c:v>
                </c:pt>
                <c:pt idx="142">
                  <c:v>23432.976803347763</c:v>
                </c:pt>
                <c:pt idx="143">
                  <c:v>22999.601140724284</c:v>
                </c:pt>
                <c:pt idx="144">
                  <c:v>22660.629591048266</c:v>
                </c:pt>
                <c:pt idx="145">
                  <c:v>23152.777840109095</c:v>
                </c:pt>
                <c:pt idx="146">
                  <c:v>23063.918957848382</c:v>
                </c:pt>
                <c:pt idx="147">
                  <c:v>23324.153210184671</c:v>
                </c:pt>
                <c:pt idx="148">
                  <c:v>23210.139976394887</c:v>
                </c:pt>
                <c:pt idx="149">
                  <c:v>23196.55039414157</c:v>
                </c:pt>
                <c:pt idx="150">
                  <c:v>23050.078083739572</c:v>
                </c:pt>
                <c:pt idx="151">
                  <c:v>23485.021303146979</c:v>
                </c:pt>
                <c:pt idx="152">
                  <c:v>23423.828841975563</c:v>
                </c:pt>
                <c:pt idx="153">
                  <c:v>23281.186249732862</c:v>
                </c:pt>
                <c:pt idx="154">
                  <c:v>23207.476474366911</c:v>
                </c:pt>
                <c:pt idx="155">
                  <c:v>22665.802656860375</c:v>
                </c:pt>
                <c:pt idx="156">
                  <c:v>23226.892874259451</c:v>
                </c:pt>
                <c:pt idx="157">
                  <c:v>23489.919357055111</c:v>
                </c:pt>
                <c:pt idx="158">
                  <c:v>23698.005755380953</c:v>
                </c:pt>
                <c:pt idx="159">
                  <c:v>24098.690480114594</c:v>
                </c:pt>
                <c:pt idx="160">
                  <c:v>24657.297308507073</c:v>
                </c:pt>
                <c:pt idx="161">
                  <c:v>24233.091664386018</c:v>
                </c:pt>
                <c:pt idx="162">
                  <c:v>24469.719120792684</c:v>
                </c:pt>
                <c:pt idx="163">
                  <c:v>24300.951368589525</c:v>
                </c:pt>
                <c:pt idx="164">
                  <c:v>24214.393509772795</c:v>
                </c:pt>
                <c:pt idx="165">
                  <c:v>24230.283144167224</c:v>
                </c:pt>
                <c:pt idx="166">
                  <c:v>25020.984249854329</c:v>
                </c:pt>
                <c:pt idx="167">
                  <c:v>24805.596785163994</c:v>
                </c:pt>
                <c:pt idx="168">
                  <c:v>24329.168137185159</c:v>
                </c:pt>
                <c:pt idx="169">
                  <c:v>24403.324947541281</c:v>
                </c:pt>
                <c:pt idx="170">
                  <c:v>23987.565198302142</c:v>
                </c:pt>
                <c:pt idx="171">
                  <c:v>23815.919965104953</c:v>
                </c:pt>
                <c:pt idx="172">
                  <c:v>23564.613160199915</c:v>
                </c:pt>
                <c:pt idx="173">
                  <c:v>24383.422753376759</c:v>
                </c:pt>
                <c:pt idx="174">
                  <c:v>24641.809806618607</c:v>
                </c:pt>
                <c:pt idx="175">
                  <c:v>24566.954962049931</c:v>
                </c:pt>
                <c:pt idx="176">
                  <c:v>24694.550360880323</c:v>
                </c:pt>
                <c:pt idx="177">
                  <c:v>25047.470205979629</c:v>
                </c:pt>
                <c:pt idx="178">
                  <c:v>24808.131681956533</c:v>
                </c:pt>
                <c:pt idx="179">
                  <c:v>24716.841848656957</c:v>
                </c:pt>
                <c:pt idx="180">
                  <c:v>24416.839975972034</c:v>
                </c:pt>
                <c:pt idx="181">
                  <c:v>24562.135083643145</c:v>
                </c:pt>
                <c:pt idx="182">
                  <c:v>24701.367265284935</c:v>
                </c:pt>
                <c:pt idx="183">
                  <c:v>24631.229919475936</c:v>
                </c:pt>
                <c:pt idx="184">
                  <c:v>24042.153403945762</c:v>
                </c:pt>
                <c:pt idx="185">
                  <c:v>23654.41309872636</c:v>
                </c:pt>
                <c:pt idx="186">
                  <c:v>23551.252095154963</c:v>
                </c:pt>
                <c:pt idx="187">
                  <c:v>23225.304772190466</c:v>
                </c:pt>
                <c:pt idx="188">
                  <c:v>22796.828320516594</c:v>
                </c:pt>
                <c:pt idx="189">
                  <c:v>22701.363341196575</c:v>
                </c:pt>
                <c:pt idx="190">
                  <c:v>22627.34687330274</c:v>
                </c:pt>
                <c:pt idx="191">
                  <c:v>22484.274226980509</c:v>
                </c:pt>
                <c:pt idx="192">
                  <c:v>22320.457019495276</c:v>
                </c:pt>
                <c:pt idx="193">
                  <c:v>21799.457585084376</c:v>
                </c:pt>
                <c:pt idx="194">
                  <c:v>21253.825385616135</c:v>
                </c:pt>
                <c:pt idx="195">
                  <c:v>20984.718489197428</c:v>
                </c:pt>
                <c:pt idx="196">
                  <c:v>20676.096624248708</c:v>
                </c:pt>
                <c:pt idx="197">
                  <c:v>20950.6716397606</c:v>
                </c:pt>
                <c:pt idx="198">
                  <c:v>20298.656909614645</c:v>
                </c:pt>
                <c:pt idx="199">
                  <c:v>20096.61650960569</c:v>
                </c:pt>
                <c:pt idx="200">
                  <c:v>18722.671633939637</c:v>
                </c:pt>
                <c:pt idx="201">
                  <c:v>18746.93973132431</c:v>
                </c:pt>
                <c:pt idx="202">
                  <c:v>21198.615649347961</c:v>
                </c:pt>
                <c:pt idx="203">
                  <c:v>21070.030501107849</c:v>
                </c:pt>
                <c:pt idx="204">
                  <c:v>21719.822657519049</c:v>
                </c:pt>
                <c:pt idx="205">
                  <c:v>21121.846880026478</c:v>
                </c:pt>
                <c:pt idx="206">
                  <c:v>22045.897330529944</c:v>
                </c:pt>
                <c:pt idx="207">
                  <c:v>21985.694652800252</c:v>
                </c:pt>
                <c:pt idx="208">
                  <c:v>21707.986500620937</c:v>
                </c:pt>
                <c:pt idx="209">
                  <c:v>21334.057567954562</c:v>
                </c:pt>
                <c:pt idx="210">
                  <c:v>21754.624179861621</c:v>
                </c:pt>
                <c:pt idx="211">
                  <c:v>22122.504730850691</c:v>
                </c:pt>
                <c:pt idx="212">
                  <c:v>22303.344143376118</c:v>
                </c:pt>
                <c:pt idx="213">
                  <c:v>21673.565242210712</c:v>
                </c:pt>
                <c:pt idx="214">
                  <c:v>22282.157088909807</c:v>
                </c:pt>
                <c:pt idx="215">
                  <c:v>22320.891455687095</c:v>
                </c:pt>
                <c:pt idx="216">
                  <c:v>21961.874453960772</c:v>
                </c:pt>
                <c:pt idx="217">
                  <c:v>21686.45806207084</c:v>
                </c:pt>
                <c:pt idx="218">
                  <c:v>21746.116105865931</c:v>
                </c:pt>
                <c:pt idx="219">
                  <c:v>21229.80666355036</c:v>
                </c:pt>
                <c:pt idx="220">
                  <c:v>21160.261456955905</c:v>
                </c:pt>
                <c:pt idx="221">
                  <c:v>21475.857025231129</c:v>
                </c:pt>
                <c:pt idx="222">
                  <c:v>21126.306237492994</c:v>
                </c:pt>
                <c:pt idx="223">
                  <c:v>20973.164843969909</c:v>
                </c:pt>
                <c:pt idx="224">
                  <c:v>20775.367338922075</c:v>
                </c:pt>
                <c:pt idx="225">
                  <c:v>20238.061288366349</c:v>
                </c:pt>
                <c:pt idx="226">
                  <c:v>20341.155322302518</c:v>
                </c:pt>
                <c:pt idx="227">
                  <c:v>19951.557992722286</c:v>
                </c:pt>
                <c:pt idx="228">
                  <c:v>19681.80154406678</c:v>
                </c:pt>
                <c:pt idx="229">
                  <c:v>20132.5499999495</c:v>
                </c:pt>
                <c:pt idx="230">
                  <c:v>20314.06251634311</c:v>
                </c:pt>
                <c:pt idx="231">
                  <c:v>21128.068745681212</c:v>
                </c:pt>
                <c:pt idx="232">
                  <c:v>21224.422857882677</c:v>
                </c:pt>
                <c:pt idx="233">
                  <c:v>21291.750163987112</c:v>
                </c:pt>
                <c:pt idx="234">
                  <c:v>20313.724020471753</c:v>
                </c:pt>
                <c:pt idx="235">
                  <c:v>19267.246968640462</c:v>
                </c:pt>
                <c:pt idx="236">
                  <c:v>19552.471317533378</c:v>
                </c:pt>
                <c:pt idx="237">
                  <c:v>19651.916788894341</c:v>
                </c:pt>
                <c:pt idx="238">
                  <c:v>19656.193338416997</c:v>
                </c:pt>
                <c:pt idx="239">
                  <c:v>20223.253008359261</c:v>
                </c:pt>
                <c:pt idx="240">
                  <c:v>20231.698472178759</c:v>
                </c:pt>
                <c:pt idx="241">
                  <c:v>20787.980764010612</c:v>
                </c:pt>
                <c:pt idx="242">
                  <c:v>20231.937093012857</c:v>
                </c:pt>
                <c:pt idx="243">
                  <c:v>20532.745409501233</c:v>
                </c:pt>
                <c:pt idx="244">
                  <c:v>20709.077964332711</c:v>
                </c:pt>
                <c:pt idx="245">
                  <c:v>20472.363790013344</c:v>
                </c:pt>
                <c:pt idx="246">
                  <c:v>20093.485335910238</c:v>
                </c:pt>
                <c:pt idx="247">
                  <c:v>20267.501072696759</c:v>
                </c:pt>
                <c:pt idx="248">
                  <c:v>20611.157990700467</c:v>
                </c:pt>
                <c:pt idx="249">
                  <c:v>20914.609343519154</c:v>
                </c:pt>
                <c:pt idx="250">
                  <c:v>21130.390855533024</c:v>
                </c:pt>
                <c:pt idx="251">
                  <c:v>21489.611480999367</c:v>
                </c:pt>
                <c:pt idx="252">
                  <c:v>21099.481107448606</c:v>
                </c:pt>
                <c:pt idx="253">
                  <c:v>21321.512146673726</c:v>
                </c:pt>
                <c:pt idx="254">
                  <c:v>21684.078730165518</c:v>
                </c:pt>
                <c:pt idx="255">
                  <c:v>21866.486892627952</c:v>
                </c:pt>
                <c:pt idx="256">
                  <c:v>22229.744233486406</c:v>
                </c:pt>
                <c:pt idx="257">
                  <c:v>21558.027883618935</c:v>
                </c:pt>
                <c:pt idx="258">
                  <c:v>21245.399426317603</c:v>
                </c:pt>
                <c:pt idx="259">
                  <c:v>20831.617448644287</c:v>
                </c:pt>
                <c:pt idx="260">
                  <c:v>21206.49558660921</c:v>
                </c:pt>
                <c:pt idx="261">
                  <c:v>21635.203131264014</c:v>
                </c:pt>
                <c:pt idx="262">
                  <c:v>20674.55684869616</c:v>
                </c:pt>
                <c:pt idx="263">
                  <c:v>20990.165011771496</c:v>
                </c:pt>
                <c:pt idx="264">
                  <c:v>21345.425739909504</c:v>
                </c:pt>
                <c:pt idx="265">
                  <c:v>21591.722691143332</c:v>
                </c:pt>
                <c:pt idx="266">
                  <c:v>21161.429397617605</c:v>
                </c:pt>
                <c:pt idx="267">
                  <c:v>21477.604797736458</c:v>
                </c:pt>
                <c:pt idx="268">
                  <c:v>22057.111268453114</c:v>
                </c:pt>
                <c:pt idx="269">
                  <c:v>22258.040465450871</c:v>
                </c:pt>
                <c:pt idx="270">
                  <c:v>22271.262022027564</c:v>
                </c:pt>
                <c:pt idx="271">
                  <c:v>22007.00353305454</c:v>
                </c:pt>
                <c:pt idx="272">
                  <c:v>21749.954973005635</c:v>
                </c:pt>
                <c:pt idx="273">
                  <c:v>22131.030136237143</c:v>
                </c:pt>
                <c:pt idx="274">
                  <c:v>21798.644367857814</c:v>
                </c:pt>
                <c:pt idx="275">
                  <c:v>21330.473710920643</c:v>
                </c:pt>
                <c:pt idx="276">
                  <c:v>22005.154536135153</c:v>
                </c:pt>
                <c:pt idx="277">
                  <c:v>21458.754354716621</c:v>
                </c:pt>
                <c:pt idx="278">
                  <c:v>20825.631381555082</c:v>
                </c:pt>
                <c:pt idx="279">
                  <c:v>20837.467799684095</c:v>
                </c:pt>
                <c:pt idx="280">
                  <c:v>20737.278225405229</c:v>
                </c:pt>
                <c:pt idx="281">
                  <c:v>20443.997679281307</c:v>
                </c:pt>
                <c:pt idx="282">
                  <c:v>20371.363566192602</c:v>
                </c:pt>
                <c:pt idx="283">
                  <c:v>20706.42540664746</c:v>
                </c:pt>
                <c:pt idx="284">
                  <c:v>20948.668817632311</c:v>
                </c:pt>
                <c:pt idx="285">
                  <c:v>20778.21509902746</c:v>
                </c:pt>
                <c:pt idx="286">
                  <c:v>20644.117250657382</c:v>
                </c:pt>
                <c:pt idx="287">
                  <c:v>20436.821689773773</c:v>
                </c:pt>
                <c:pt idx="288">
                  <c:v>20623.065332363683</c:v>
                </c:pt>
                <c:pt idx="289">
                  <c:v>20686.987275774027</c:v>
                </c:pt>
                <c:pt idx="290">
                  <c:v>20704.932805810669</c:v>
                </c:pt>
                <c:pt idx="291">
                  <c:v>20629.769854703773</c:v>
                </c:pt>
                <c:pt idx="292">
                  <c:v>19915.416254426378</c:v>
                </c:pt>
                <c:pt idx="293">
                  <c:v>19884.002875474293</c:v>
                </c:pt>
                <c:pt idx="294">
                  <c:v>19769.270889034913</c:v>
                </c:pt>
                <c:pt idx="295">
                  <c:v>19912.126485637433</c:v>
                </c:pt>
                <c:pt idx="296">
                  <c:v>20237.669288747427</c:v>
                </c:pt>
                <c:pt idx="297">
                  <c:v>20012.900761895638</c:v>
                </c:pt>
                <c:pt idx="298">
                  <c:v>19992.504009182139</c:v>
                </c:pt>
                <c:pt idx="299">
                  <c:v>19911.687266155637</c:v>
                </c:pt>
                <c:pt idx="300">
                  <c:v>19735.257298396697</c:v>
                </c:pt>
                <c:pt idx="301">
                  <c:v>20123.305291148183</c:v>
                </c:pt>
                <c:pt idx="302">
                  <c:v>20016.079564193085</c:v>
                </c:pt>
                <c:pt idx="303">
                  <c:v>20087.169651178974</c:v>
                </c:pt>
                <c:pt idx="304">
                  <c:v>19923.911150741467</c:v>
                </c:pt>
                <c:pt idx="305">
                  <c:v>19921.069863651232</c:v>
                </c:pt>
                <c:pt idx="306">
                  <c:v>19556.828113474618</c:v>
                </c:pt>
                <c:pt idx="307">
                  <c:v>19515.425314645778</c:v>
                </c:pt>
                <c:pt idx="308">
                  <c:v>19616.100362741243</c:v>
                </c:pt>
                <c:pt idx="309">
                  <c:v>19490.71513110985</c:v>
                </c:pt>
                <c:pt idx="310">
                  <c:v>19322.708337327254</c:v>
                </c:pt>
                <c:pt idx="311">
                  <c:v>20173.785033977372</c:v>
                </c:pt>
                <c:pt idx="312">
                  <c:v>19997.397709447036</c:v>
                </c:pt>
                <c:pt idx="313">
                  <c:v>20102.746454503933</c:v>
                </c:pt>
                <c:pt idx="314">
                  <c:v>19598.979548910291</c:v>
                </c:pt>
                <c:pt idx="315">
                  <c:v>19841.542822740979</c:v>
                </c:pt>
                <c:pt idx="316">
                  <c:v>19605.31148670505</c:v>
                </c:pt>
                <c:pt idx="317">
                  <c:v>19300.138233989972</c:v>
                </c:pt>
                <c:pt idx="318">
                  <c:v>19249.065054743558</c:v>
                </c:pt>
                <c:pt idx="319">
                  <c:v>18893.801320772072</c:v>
                </c:pt>
                <c:pt idx="320">
                  <c:v>19052.073716064111</c:v>
                </c:pt>
                <c:pt idx="321">
                  <c:v>18862.098035737959</c:v>
                </c:pt>
                <c:pt idx="322">
                  <c:v>19474.042486940838</c:v>
                </c:pt>
                <c:pt idx="323">
                  <c:v>18974.754397978595</c:v>
                </c:pt>
                <c:pt idx="324">
                  <c:v>18848.056452917437</c:v>
                </c:pt>
                <c:pt idx="325">
                  <c:v>18764.005619156389</c:v>
                </c:pt>
                <c:pt idx="326">
                  <c:v>18726.228890533759</c:v>
                </c:pt>
                <c:pt idx="327">
                  <c:v>18699.088501387039</c:v>
                </c:pt>
                <c:pt idx="328">
                  <c:v>18653.857682720471</c:v>
                </c:pt>
                <c:pt idx="329">
                  <c:v>18054.892436547732</c:v>
                </c:pt>
                <c:pt idx="330">
                  <c:v>18047.689108468963</c:v>
                </c:pt>
                <c:pt idx="331">
                  <c:v>17751.742328552536</c:v>
                </c:pt>
                <c:pt idx="332">
                  <c:v>17828.002971355654</c:v>
                </c:pt>
                <c:pt idx="333">
                  <c:v>17700.765988218816</c:v>
                </c:pt>
                <c:pt idx="334">
                  <c:v>17475.617606929551</c:v>
                </c:pt>
                <c:pt idx="335">
                  <c:v>17011.806130969278</c:v>
                </c:pt>
                <c:pt idx="336">
                  <c:v>16942.422562485121</c:v>
                </c:pt>
                <c:pt idx="337">
                  <c:v>17727.997823460093</c:v>
                </c:pt>
                <c:pt idx="338">
                  <c:v>18086.823129990422</c:v>
                </c:pt>
                <c:pt idx="339">
                  <c:v>17824.9360706974</c:v>
                </c:pt>
                <c:pt idx="340">
                  <c:v>17406.056426200827</c:v>
                </c:pt>
                <c:pt idx="341">
                  <c:v>17114.508087359412</c:v>
                </c:pt>
                <c:pt idx="342">
                  <c:v>16623.75316409779</c:v>
                </c:pt>
                <c:pt idx="343">
                  <c:v>16581.310303899627</c:v>
                </c:pt>
                <c:pt idx="344">
                  <c:v>16515.90332126202</c:v>
                </c:pt>
                <c:pt idx="345">
                  <c:v>16337.912595903375</c:v>
                </c:pt>
                <c:pt idx="346">
                  <c:v>16773.527032389164</c:v>
                </c:pt>
                <c:pt idx="347">
                  <c:v>16748.249654108848</c:v>
                </c:pt>
                <c:pt idx="348">
                  <c:v>16127.374822814552</c:v>
                </c:pt>
                <c:pt idx="349">
                  <c:v>16258.20949512834</c:v>
                </c:pt>
                <c:pt idx="350">
                  <c:v>15816.880712187782</c:v>
                </c:pt>
                <c:pt idx="351">
                  <c:v>15072.655328408115</c:v>
                </c:pt>
                <c:pt idx="352">
                  <c:v>14928.693552964052</c:v>
                </c:pt>
                <c:pt idx="353">
                  <c:v>15547.010943320727</c:v>
                </c:pt>
                <c:pt idx="354">
                  <c:v>15253.832284154387</c:v>
                </c:pt>
                <c:pt idx="355">
                  <c:v>14665.881411055354</c:v>
                </c:pt>
                <c:pt idx="356">
                  <c:v>14694.88826298103</c:v>
                </c:pt>
                <c:pt idx="357">
                  <c:v>15219.019378113589</c:v>
                </c:pt>
                <c:pt idx="358">
                  <c:v>15306.534249741924</c:v>
                </c:pt>
                <c:pt idx="359">
                  <c:v>15271.947467128941</c:v>
                </c:pt>
                <c:pt idx="360">
                  <c:v>15854.687888519857</c:v>
                </c:pt>
                <c:pt idx="361">
                  <c:v>16457.327657993628</c:v>
                </c:pt>
                <c:pt idx="362">
                  <c:v>16370.644773895376</c:v>
                </c:pt>
                <c:pt idx="363">
                  <c:v>15960.579658643746</c:v>
                </c:pt>
                <c:pt idx="364">
                  <c:v>16933.132844170999</c:v>
                </c:pt>
                <c:pt idx="365">
                  <c:v>17885.174401694883</c:v>
                </c:pt>
                <c:pt idx="366">
                  <c:v>17500.663099922389</c:v>
                </c:pt>
                <c:pt idx="367">
                  <c:v>18172.142215138443</c:v>
                </c:pt>
                <c:pt idx="368">
                  <c:v>18095.614786330363</c:v>
                </c:pt>
                <c:pt idx="369">
                  <c:v>18327.493690131247</c:v>
                </c:pt>
                <c:pt idx="370">
                  <c:v>17600.758946342525</c:v>
                </c:pt>
                <c:pt idx="371">
                  <c:v>17583.864647171762</c:v>
                </c:pt>
                <c:pt idx="372">
                  <c:v>17388.250131515037</c:v>
                </c:pt>
                <c:pt idx="373">
                  <c:v>17638.438463736948</c:v>
                </c:pt>
                <c:pt idx="374">
                  <c:v>17632.665067515612</c:v>
                </c:pt>
                <c:pt idx="375">
                  <c:v>16949.045838417835</c:v>
                </c:pt>
                <c:pt idx="376">
                  <c:v>17577.099272519794</c:v>
                </c:pt>
                <c:pt idx="377">
                  <c:v>18291.243726789089</c:v>
                </c:pt>
                <c:pt idx="378">
                  <c:v>19280.640244834063</c:v>
                </c:pt>
                <c:pt idx="379">
                  <c:v>18895.351580528015</c:v>
                </c:pt>
                <c:pt idx="380">
                  <c:v>19290.647920441337</c:v>
                </c:pt>
                <c:pt idx="381">
                  <c:v>19327.685400368391</c:v>
                </c:pt>
                <c:pt idx="382">
                  <c:v>19520.332343881579</c:v>
                </c:pt>
                <c:pt idx="383">
                  <c:v>18958.128710304743</c:v>
                </c:pt>
                <c:pt idx="384">
                  <c:v>19581.500930604969</c:v>
                </c:pt>
                <c:pt idx="385">
                  <c:v>19760.037663930972</c:v>
                </c:pt>
                <c:pt idx="386">
                  <c:v>19561.565729783015</c:v>
                </c:pt>
                <c:pt idx="387">
                  <c:v>19887.508045614486</c:v>
                </c:pt>
                <c:pt idx="388">
                  <c:v>19682.616049191543</c:v>
                </c:pt>
                <c:pt idx="389">
                  <c:v>19348.936830859548</c:v>
                </c:pt>
                <c:pt idx="390">
                  <c:v>19498.320185985467</c:v>
                </c:pt>
                <c:pt idx="391">
                  <c:v>19153.653487285497</c:v>
                </c:pt>
                <c:pt idx="392">
                  <c:v>19175.853602840303</c:v>
                </c:pt>
                <c:pt idx="393">
                  <c:v>19520.425395098708</c:v>
                </c:pt>
                <c:pt idx="394">
                  <c:v>19396.48225160973</c:v>
                </c:pt>
                <c:pt idx="395">
                  <c:v>19842.64063413192</c:v>
                </c:pt>
                <c:pt idx="396">
                  <c:v>19713.535610624142</c:v>
                </c:pt>
                <c:pt idx="397">
                  <c:v>20103.545546599689</c:v>
                </c:pt>
                <c:pt idx="398">
                  <c:v>19577.87849604891</c:v>
                </c:pt>
                <c:pt idx="399">
                  <c:v>20443.461993714765</c:v>
                </c:pt>
                <c:pt idx="400">
                  <c:v>21502.28567536216</c:v>
                </c:pt>
                <c:pt idx="401">
                  <c:v>21335.720943057015</c:v>
                </c:pt>
                <c:pt idx="402">
                  <c:v>21341.62848201019</c:v>
                </c:pt>
                <c:pt idx="403">
                  <c:v>21427.268807866469</c:v>
                </c:pt>
                <c:pt idx="404">
                  <c:v>21501.768445125115</c:v>
                </c:pt>
                <c:pt idx="405">
                  <c:v>21623.541103245461</c:v>
                </c:pt>
                <c:pt idx="406">
                  <c:v>21606.815713038166</c:v>
                </c:pt>
                <c:pt idx="407">
                  <c:v>21847.852444806726</c:v>
                </c:pt>
                <c:pt idx="408">
                  <c:v>21686.863275662665</c:v>
                </c:pt>
                <c:pt idx="409">
                  <c:v>21501.163491668492</c:v>
                </c:pt>
                <c:pt idx="410">
                  <c:v>21474.763281626041</c:v>
                </c:pt>
                <c:pt idx="411">
                  <c:v>21871.120082938254</c:v>
                </c:pt>
                <c:pt idx="412">
                  <c:v>22482.245094589394</c:v>
                </c:pt>
                <c:pt idx="413">
                  <c:v>22729.035676882457</c:v>
                </c:pt>
                <c:pt idx="414">
                  <c:v>22685.86382427422</c:v>
                </c:pt>
                <c:pt idx="415">
                  <c:v>22171.33302401039</c:v>
                </c:pt>
                <c:pt idx="416">
                  <c:v>21836.405349344699</c:v>
                </c:pt>
                <c:pt idx="417">
                  <c:v>22241.201638622715</c:v>
                </c:pt>
                <c:pt idx="418">
                  <c:v>21720.921913458471</c:v>
                </c:pt>
                <c:pt idx="419">
                  <c:v>21248.433934218479</c:v>
                </c:pt>
                <c:pt idx="420">
                  <c:v>21183.422185563661</c:v>
                </c:pt>
                <c:pt idx="421">
                  <c:v>21201.62171127371</c:v>
                </c:pt>
                <c:pt idx="422">
                  <c:v>21088.871406367536</c:v>
                </c:pt>
                <c:pt idx="423">
                  <c:v>21601.275724010065</c:v>
                </c:pt>
                <c:pt idx="424">
                  <c:v>20870.839592790642</c:v>
                </c:pt>
                <c:pt idx="425">
                  <c:v>21254.936943390825</c:v>
                </c:pt>
                <c:pt idx="426">
                  <c:v>21110.116483257036</c:v>
                </c:pt>
                <c:pt idx="427">
                  <c:v>20879.481025073386</c:v>
                </c:pt>
                <c:pt idx="428">
                  <c:v>20912.715828271568</c:v>
                </c:pt>
                <c:pt idx="429">
                  <c:v>20598.919618227301</c:v>
                </c:pt>
                <c:pt idx="430">
                  <c:v>20833.603309554106</c:v>
                </c:pt>
                <c:pt idx="431">
                  <c:v>20427.046029209352</c:v>
                </c:pt>
                <c:pt idx="432">
                  <c:v>20253.462536963558</c:v>
                </c:pt>
                <c:pt idx="433">
                  <c:v>20159.276507761988</c:v>
                </c:pt>
                <c:pt idx="434">
                  <c:v>19728.345819049515</c:v>
                </c:pt>
                <c:pt idx="435">
                  <c:v>19969.678354781543</c:v>
                </c:pt>
                <c:pt idx="436">
                  <c:v>19763.034886165482</c:v>
                </c:pt>
                <c:pt idx="437">
                  <c:v>20475.427273183366</c:v>
                </c:pt>
                <c:pt idx="438">
                  <c:v>20783.752363512624</c:v>
                </c:pt>
                <c:pt idx="439">
                  <c:v>20473.737910199368</c:v>
                </c:pt>
                <c:pt idx="440">
                  <c:v>20669.519644310785</c:v>
                </c:pt>
                <c:pt idx="441">
                  <c:v>20290.749230806592</c:v>
                </c:pt>
                <c:pt idx="442">
                  <c:v>20069.393092738097</c:v>
                </c:pt>
                <c:pt idx="443">
                  <c:v>19540.255404809519</c:v>
                </c:pt>
                <c:pt idx="444">
                  <c:v>19327.660264140864</c:v>
                </c:pt>
                <c:pt idx="445">
                  <c:v>19513.962430304797</c:v>
                </c:pt>
                <c:pt idx="446">
                  <c:v>19459.529647593903</c:v>
                </c:pt>
                <c:pt idx="447">
                  <c:v>19150.438359291969</c:v>
                </c:pt>
                <c:pt idx="448">
                  <c:v>19403.594142993607</c:v>
                </c:pt>
                <c:pt idx="449">
                  <c:v>19339.476753398529</c:v>
                </c:pt>
                <c:pt idx="450">
                  <c:v>19037.667237373789</c:v>
                </c:pt>
                <c:pt idx="451">
                  <c:v>19391.62680251944</c:v>
                </c:pt>
                <c:pt idx="452">
                  <c:v>19623.484037290891</c:v>
                </c:pt>
                <c:pt idx="453">
                  <c:v>20009.190491409641</c:v>
                </c:pt>
                <c:pt idx="454">
                  <c:v>19923.050693081495</c:v>
                </c:pt>
                <c:pt idx="455">
                  <c:v>19687.510560392846</c:v>
                </c:pt>
                <c:pt idx="456">
                  <c:v>20368.848288817251</c:v>
                </c:pt>
                <c:pt idx="457">
                  <c:v>20202.09263265246</c:v>
                </c:pt>
                <c:pt idx="458">
                  <c:v>20590.374545152783</c:v>
                </c:pt>
                <c:pt idx="459">
                  <c:v>20348.122272479573</c:v>
                </c:pt>
                <c:pt idx="460">
                  <c:v>20345.292834013755</c:v>
                </c:pt>
                <c:pt idx="461">
                  <c:v>20113.745932869766</c:v>
                </c:pt>
                <c:pt idx="462">
                  <c:v>20577.562381301814</c:v>
                </c:pt>
                <c:pt idx="463">
                  <c:v>20473.730259215554</c:v>
                </c:pt>
                <c:pt idx="464">
                  <c:v>19938.446800209906</c:v>
                </c:pt>
                <c:pt idx="465">
                  <c:v>20465.439379185027</c:v>
                </c:pt>
                <c:pt idx="466">
                  <c:v>20412.535645217529</c:v>
                </c:pt>
                <c:pt idx="467">
                  <c:v>20755.060067658447</c:v>
                </c:pt>
                <c:pt idx="468">
                  <c:v>20725.538240848466</c:v>
                </c:pt>
                <c:pt idx="469">
                  <c:v>20374.845860722267</c:v>
                </c:pt>
                <c:pt idx="470">
                  <c:v>20354.963071241549</c:v>
                </c:pt>
                <c:pt idx="471">
                  <c:v>20018.924460669296</c:v>
                </c:pt>
                <c:pt idx="472">
                  <c:v>19860.638161597817</c:v>
                </c:pt>
                <c:pt idx="473">
                  <c:v>19431.579721459555</c:v>
                </c:pt>
                <c:pt idx="474">
                  <c:v>19711.637085096529</c:v>
                </c:pt>
                <c:pt idx="475">
                  <c:v>19937.90479969811</c:v>
                </c:pt>
                <c:pt idx="476">
                  <c:v>20115.172260590116</c:v>
                </c:pt>
                <c:pt idx="477">
                  <c:v>19642.290214091976</c:v>
                </c:pt>
                <c:pt idx="478">
                  <c:v>19664.606681642439</c:v>
                </c:pt>
                <c:pt idx="479">
                  <c:v>20087.217778842558</c:v>
                </c:pt>
                <c:pt idx="480">
                  <c:v>20146.780950147786</c:v>
                </c:pt>
                <c:pt idx="481">
                  <c:v>20300.959077720378</c:v>
                </c:pt>
                <c:pt idx="482">
                  <c:v>19822.873630573598</c:v>
                </c:pt>
                <c:pt idx="483">
                  <c:v>19793.644801073464</c:v>
                </c:pt>
                <c:pt idx="484">
                  <c:v>19792.088003309545</c:v>
                </c:pt>
                <c:pt idx="485">
                  <c:v>19434.171931585119</c:v>
                </c:pt>
                <c:pt idx="486">
                  <c:v>20199.83100299424</c:v>
                </c:pt>
                <c:pt idx="487">
                  <c:v>19929.611081938252</c:v>
                </c:pt>
                <c:pt idx="488">
                  <c:v>19602.023283313716</c:v>
                </c:pt>
                <c:pt idx="489">
                  <c:v>19461.787852967678</c:v>
                </c:pt>
                <c:pt idx="490">
                  <c:v>19403.79682667938</c:v>
                </c:pt>
                <c:pt idx="491">
                  <c:v>19692.013795058556</c:v>
                </c:pt>
                <c:pt idx="492">
                  <c:v>19207.332681989759</c:v>
                </c:pt>
                <c:pt idx="493">
                  <c:v>18841.606026818296</c:v>
                </c:pt>
                <c:pt idx="494">
                  <c:v>18720.476677118324</c:v>
                </c:pt>
                <c:pt idx="495">
                  <c:v>18434.894643689444</c:v>
                </c:pt>
                <c:pt idx="496">
                  <c:v>18309.308172811379</c:v>
                </c:pt>
                <c:pt idx="497">
                  <c:v>18071.051142715478</c:v>
                </c:pt>
                <c:pt idx="498">
                  <c:v>18474.410987204163</c:v>
                </c:pt>
                <c:pt idx="499">
                  <c:v>19018.165776764385</c:v>
                </c:pt>
                <c:pt idx="500">
                  <c:v>19139.050272481101</c:v>
                </c:pt>
                <c:pt idx="501">
                  <c:v>19340.379998735985</c:v>
                </c:pt>
                <c:pt idx="502">
                  <c:v>19224.122752326562</c:v>
                </c:pt>
                <c:pt idx="503">
                  <c:v>19344.938131536823</c:v>
                </c:pt>
                <c:pt idx="504">
                  <c:v>19461.718544465293</c:v>
                </c:pt>
                <c:pt idx="505">
                  <c:v>19364.831264767621</c:v>
                </c:pt>
                <c:pt idx="506">
                  <c:v>19588.289707913271</c:v>
                </c:pt>
                <c:pt idx="507">
                  <c:v>19631.518355281019</c:v>
                </c:pt>
                <c:pt idx="508">
                  <c:v>19960.21568736195</c:v>
                </c:pt>
                <c:pt idx="509">
                  <c:v>20044.829852903684</c:v>
                </c:pt>
                <c:pt idx="510">
                  <c:v>19898.424830964657</c:v>
                </c:pt>
                <c:pt idx="511">
                  <c:v>19281.858246313688</c:v>
                </c:pt>
                <c:pt idx="512">
                  <c:v>19099.587234388804</c:v>
                </c:pt>
                <c:pt idx="513">
                  <c:v>18769.562806312486</c:v>
                </c:pt>
                <c:pt idx="514">
                  <c:v>18780.048669524022</c:v>
                </c:pt>
                <c:pt idx="515">
                  <c:v>19101.609079668637</c:v>
                </c:pt>
                <c:pt idx="516">
                  <c:v>19196.980130969183</c:v>
                </c:pt>
                <c:pt idx="517">
                  <c:v>18845.488242327538</c:v>
                </c:pt>
                <c:pt idx="518">
                  <c:v>18980.905055040494</c:v>
                </c:pt>
                <c:pt idx="519">
                  <c:v>19333.541000196659</c:v>
                </c:pt>
                <c:pt idx="520">
                  <c:v>19416.36625409919</c:v>
                </c:pt>
                <c:pt idx="521">
                  <c:v>18839.974625190451</c:v>
                </c:pt>
                <c:pt idx="522">
                  <c:v>18373.914276110161</c:v>
                </c:pt>
                <c:pt idx="523">
                  <c:v>18684.546103024521</c:v>
                </c:pt>
                <c:pt idx="524">
                  <c:v>18567.790214871868</c:v>
                </c:pt>
                <c:pt idx="525">
                  <c:v>18711.054654502768</c:v>
                </c:pt>
                <c:pt idx="526">
                  <c:v>19124.671850537889</c:v>
                </c:pt>
                <c:pt idx="527">
                  <c:v>19522.962331641349</c:v>
                </c:pt>
                <c:pt idx="528">
                  <c:v>19291.037344022578</c:v>
                </c:pt>
                <c:pt idx="529">
                  <c:v>18739.822121667374</c:v>
                </c:pt>
                <c:pt idx="530">
                  <c:v>18959.105903343298</c:v>
                </c:pt>
                <c:pt idx="531">
                  <c:v>18868.639695003887</c:v>
                </c:pt>
                <c:pt idx="532">
                  <c:v>18858.627682906677</c:v>
                </c:pt>
                <c:pt idx="533">
                  <c:v>19124.385783410758</c:v>
                </c:pt>
                <c:pt idx="534">
                  <c:v>19355.034455354798</c:v>
                </c:pt>
                <c:pt idx="535">
                  <c:v>19519.397118638368</c:v>
                </c:pt>
                <c:pt idx="536">
                  <c:v>19458.958752380589</c:v>
                </c:pt>
                <c:pt idx="537">
                  <c:v>20374.655524504495</c:v>
                </c:pt>
                <c:pt idx="538">
                  <c:v>20289.449487933307</c:v>
                </c:pt>
                <c:pt idx="539">
                  <c:v>19923.596557996334</c:v>
                </c:pt>
                <c:pt idx="540">
                  <c:v>19345.300529840479</c:v>
                </c:pt>
                <c:pt idx="541">
                  <c:v>19627.842565527975</c:v>
                </c:pt>
                <c:pt idx="542">
                  <c:v>19414.608558695709</c:v>
                </c:pt>
                <c:pt idx="543">
                  <c:v>19273.255401871986</c:v>
                </c:pt>
                <c:pt idx="544">
                  <c:v>19007.215718986761</c:v>
                </c:pt>
                <c:pt idx="545">
                  <c:v>19120.273550257149</c:v>
                </c:pt>
                <c:pt idx="546">
                  <c:v>19341.486769770854</c:v>
                </c:pt>
                <c:pt idx="547">
                  <c:v>18665.877645031433</c:v>
                </c:pt>
                <c:pt idx="548">
                  <c:v>18589.878998615055</c:v>
                </c:pt>
                <c:pt idx="549">
                  <c:v>18346.065953279547</c:v>
                </c:pt>
                <c:pt idx="550">
                  <c:v>18009.169093034521</c:v>
                </c:pt>
                <c:pt idx="551">
                  <c:v>18258.102557850529</c:v>
                </c:pt>
                <c:pt idx="552">
                  <c:v>17786.179727390427</c:v>
                </c:pt>
                <c:pt idx="553">
                  <c:v>17597.302464398901</c:v>
                </c:pt>
                <c:pt idx="554">
                  <c:v>17757.872149005027</c:v>
                </c:pt>
                <c:pt idx="555">
                  <c:v>18005.99946330678</c:v>
                </c:pt>
                <c:pt idx="556">
                  <c:v>18091.643854462112</c:v>
                </c:pt>
                <c:pt idx="557">
                  <c:v>18581.113354455953</c:v>
                </c:pt>
                <c:pt idx="558">
                  <c:v>18232.489635829505</c:v>
                </c:pt>
                <c:pt idx="559">
                  <c:v>18682.452762672907</c:v>
                </c:pt>
                <c:pt idx="560">
                  <c:v>18563.888118015704</c:v>
                </c:pt>
                <c:pt idx="561">
                  <c:v>18538.195371988782</c:v>
                </c:pt>
                <c:pt idx="562">
                  <c:v>18725.239338441355</c:v>
                </c:pt>
                <c:pt idx="563">
                  <c:v>18360.057129686083</c:v>
                </c:pt>
                <c:pt idx="564">
                  <c:v>18410.047182704369</c:v>
                </c:pt>
                <c:pt idx="565">
                  <c:v>17874.821156250211</c:v>
                </c:pt>
                <c:pt idx="566">
                  <c:v>17992.590673436098</c:v>
                </c:pt>
                <c:pt idx="567">
                  <c:v>18115.224189649154</c:v>
                </c:pt>
                <c:pt idx="568">
                  <c:v>18064.433435080664</c:v>
                </c:pt>
                <c:pt idx="569">
                  <c:v>18113.203610840421</c:v>
                </c:pt>
                <c:pt idx="570">
                  <c:v>18042.21008314089</c:v>
                </c:pt>
                <c:pt idx="571">
                  <c:v>17893.401027205102</c:v>
                </c:pt>
                <c:pt idx="572">
                  <c:v>17911.439820794221</c:v>
                </c:pt>
                <c:pt idx="573">
                  <c:v>17763.253297776795</c:v>
                </c:pt>
                <c:pt idx="574">
                  <c:v>17524.426048859776</c:v>
                </c:pt>
                <c:pt idx="575">
                  <c:v>18100.663807474684</c:v>
                </c:pt>
                <c:pt idx="576">
                  <c:v>17642.299525477665</c:v>
                </c:pt>
                <c:pt idx="577">
                  <c:v>17416.889001286876</c:v>
                </c:pt>
                <c:pt idx="578">
                  <c:v>17572.394059824419</c:v>
                </c:pt>
                <c:pt idx="579">
                  <c:v>17430.279438033926</c:v>
                </c:pt>
                <c:pt idx="580">
                  <c:v>17566.448888693234</c:v>
                </c:pt>
                <c:pt idx="581">
                  <c:v>17241.547046749653</c:v>
                </c:pt>
                <c:pt idx="582">
                  <c:v>17215.356664782361</c:v>
                </c:pt>
                <c:pt idx="583">
                  <c:v>17335.31064381895</c:v>
                </c:pt>
                <c:pt idx="584">
                  <c:v>17495.457243581201</c:v>
                </c:pt>
                <c:pt idx="585">
                  <c:v>17726.236077312486</c:v>
                </c:pt>
                <c:pt idx="586">
                  <c:v>17943.215091389964</c:v>
                </c:pt>
                <c:pt idx="587">
                  <c:v>18234.986127142311</c:v>
                </c:pt>
                <c:pt idx="588">
                  <c:v>17924.673686048234</c:v>
                </c:pt>
                <c:pt idx="589">
                  <c:v>17758.929101075719</c:v>
                </c:pt>
                <c:pt idx="590">
                  <c:v>17737.904766926433</c:v>
                </c:pt>
                <c:pt idx="591">
                  <c:v>17667.771283266116</c:v>
                </c:pt>
                <c:pt idx="592">
                  <c:v>17493.364225188659</c:v>
                </c:pt>
                <c:pt idx="593">
                  <c:v>17042.3035796207</c:v>
                </c:pt>
                <c:pt idx="594">
                  <c:v>16994.511065432311</c:v>
                </c:pt>
                <c:pt idx="595">
                  <c:v>17405.048927299576</c:v>
                </c:pt>
                <c:pt idx="596">
                  <c:v>16962.059136826349</c:v>
                </c:pt>
                <c:pt idx="597">
                  <c:v>17054.227209628414</c:v>
                </c:pt>
                <c:pt idx="598">
                  <c:v>17188.7819722448</c:v>
                </c:pt>
                <c:pt idx="599">
                  <c:v>17344.527026754091</c:v>
                </c:pt>
                <c:pt idx="600">
                  <c:v>17099.781538457115</c:v>
                </c:pt>
                <c:pt idx="601">
                  <c:v>17242.969171251309</c:v>
                </c:pt>
                <c:pt idx="602">
                  <c:v>17363.938495817711</c:v>
                </c:pt>
                <c:pt idx="603">
                  <c:v>17931.770759032192</c:v>
                </c:pt>
                <c:pt idx="604">
                  <c:v>17876.433211578078</c:v>
                </c:pt>
                <c:pt idx="605">
                  <c:v>17634.746124105459</c:v>
                </c:pt>
                <c:pt idx="606">
                  <c:v>17524.416203409724</c:v>
                </c:pt>
                <c:pt idx="607">
                  <c:v>17320.18621124202</c:v>
                </c:pt>
                <c:pt idx="608">
                  <c:v>17208.988659784594</c:v>
                </c:pt>
                <c:pt idx="609">
                  <c:v>17484.183872161735</c:v>
                </c:pt>
                <c:pt idx="610">
                  <c:v>17808.001921018778</c:v>
                </c:pt>
                <c:pt idx="611">
                  <c:v>18200.019047119073</c:v>
                </c:pt>
                <c:pt idx="612">
                  <c:v>17537.474728208788</c:v>
                </c:pt>
                <c:pt idx="613">
                  <c:v>17562.200487518137</c:v>
                </c:pt>
                <c:pt idx="614">
                  <c:v>17912.952983917457</c:v>
                </c:pt>
                <c:pt idx="615">
                  <c:v>17680.585004303251</c:v>
                </c:pt>
                <c:pt idx="616">
                  <c:v>17635.688796415438</c:v>
                </c:pt>
                <c:pt idx="617">
                  <c:v>17782.72174458723</c:v>
                </c:pt>
                <c:pt idx="618">
                  <c:v>17643.82947552887</c:v>
                </c:pt>
                <c:pt idx="619">
                  <c:v>17483.848141004582</c:v>
                </c:pt>
                <c:pt idx="620">
                  <c:v>17277.025388869071</c:v>
                </c:pt>
                <c:pt idx="621">
                  <c:v>16848.191071407939</c:v>
                </c:pt>
                <c:pt idx="622">
                  <c:v>16922.071147807255</c:v>
                </c:pt>
                <c:pt idx="623">
                  <c:v>16804.570451097381</c:v>
                </c:pt>
                <c:pt idx="624">
                  <c:v>16461.822002523768</c:v>
                </c:pt>
                <c:pt idx="625">
                  <c:v>16143.616132414922</c:v>
                </c:pt>
                <c:pt idx="626">
                  <c:v>16272.117478616728</c:v>
                </c:pt>
                <c:pt idx="627">
                  <c:v>16284.461355849897</c:v>
                </c:pt>
                <c:pt idx="628">
                  <c:v>16070.560221581007</c:v>
                </c:pt>
                <c:pt idx="629">
                  <c:v>16183.606956088452</c:v>
                </c:pt>
                <c:pt idx="630">
                  <c:v>16297.566923904396</c:v>
                </c:pt>
                <c:pt idx="631">
                  <c:v>16391.73962901366</c:v>
                </c:pt>
                <c:pt idx="632">
                  <c:v>16584.13123630792</c:v>
                </c:pt>
                <c:pt idx="633">
                  <c:v>16685.075737679224</c:v>
                </c:pt>
                <c:pt idx="634">
                  <c:v>16555.972473489845</c:v>
                </c:pt>
                <c:pt idx="635">
                  <c:v>16642.036163582368</c:v>
                </c:pt>
                <c:pt idx="636">
                  <c:v>16443.738380029507</c:v>
                </c:pt>
                <c:pt idx="637">
                  <c:v>16767.640287948801</c:v>
                </c:pt>
                <c:pt idx="638">
                  <c:v>16500.021715536997</c:v>
                </c:pt>
                <c:pt idx="639">
                  <c:v>16642.302978640608</c:v>
                </c:pt>
                <c:pt idx="640">
                  <c:v>17112.50341402967</c:v>
                </c:pt>
                <c:pt idx="641">
                  <c:v>17168.200558798959</c:v>
                </c:pt>
                <c:pt idx="642">
                  <c:v>16582.371849670286</c:v>
                </c:pt>
                <c:pt idx="643">
                  <c:v>16644.421865629905</c:v>
                </c:pt>
                <c:pt idx="644">
                  <c:v>16545.056332897515</c:v>
                </c:pt>
                <c:pt idx="645">
                  <c:v>16550.852493473882</c:v>
                </c:pt>
                <c:pt idx="646">
                  <c:v>16161.298482433513</c:v>
                </c:pt>
                <c:pt idx="647">
                  <c:v>16055.886093930752</c:v>
                </c:pt>
                <c:pt idx="648">
                  <c:v>16074.92406408508</c:v>
                </c:pt>
                <c:pt idx="649">
                  <c:v>16182.36361393902</c:v>
                </c:pt>
                <c:pt idx="650">
                  <c:v>16236.447243929419</c:v>
                </c:pt>
                <c:pt idx="651">
                  <c:v>16004.634372135002</c:v>
                </c:pt>
                <c:pt idx="652">
                  <c:v>15711.441552826343</c:v>
                </c:pt>
                <c:pt idx="653">
                  <c:v>15164.336826365519</c:v>
                </c:pt>
                <c:pt idx="654">
                  <c:v>15314.185583703733</c:v>
                </c:pt>
                <c:pt idx="655">
                  <c:v>15258.24798814978</c:v>
                </c:pt>
                <c:pt idx="656">
                  <c:v>14889.400006671556</c:v>
                </c:pt>
                <c:pt idx="657">
                  <c:v>15545.072204599568</c:v>
                </c:pt>
                <c:pt idx="658">
                  <c:v>16004.83321854815</c:v>
                </c:pt>
                <c:pt idx="659">
                  <c:v>16215.142661448848</c:v>
                </c:pt>
                <c:pt idx="660">
                  <c:v>16050.14281632331</c:v>
                </c:pt>
                <c:pt idx="661">
                  <c:v>15905.957913958717</c:v>
                </c:pt>
                <c:pt idx="662">
                  <c:v>15621.845347722026</c:v>
                </c:pt>
                <c:pt idx="663">
                  <c:v>15465.046505479067</c:v>
                </c:pt>
                <c:pt idx="664">
                  <c:v>15718.127393246514</c:v>
                </c:pt>
                <c:pt idx="665">
                  <c:v>15263.628960279655</c:v>
                </c:pt>
                <c:pt idx="666">
                  <c:v>15517.14843911446</c:v>
                </c:pt>
                <c:pt idx="667">
                  <c:v>16387.351093032667</c:v>
                </c:pt>
                <c:pt idx="668">
                  <c:v>16031.619278385408</c:v>
                </c:pt>
                <c:pt idx="669">
                  <c:v>15721.139496120601</c:v>
                </c:pt>
                <c:pt idx="670">
                  <c:v>15597.137592995814</c:v>
                </c:pt>
                <c:pt idx="671">
                  <c:v>15899.062005807213</c:v>
                </c:pt>
                <c:pt idx="672">
                  <c:v>16092.717784476597</c:v>
                </c:pt>
                <c:pt idx="673">
                  <c:v>16471.370910508074</c:v>
                </c:pt>
                <c:pt idx="674">
                  <c:v>16295.973414966849</c:v>
                </c:pt>
                <c:pt idx="675">
                  <c:v>16246.65356305201</c:v>
                </c:pt>
                <c:pt idx="676">
                  <c:v>16606.644455234309</c:v>
                </c:pt>
                <c:pt idx="677">
                  <c:v>16800.932311387209</c:v>
                </c:pt>
                <c:pt idx="678">
                  <c:v>16816.137109191695</c:v>
                </c:pt>
                <c:pt idx="679">
                  <c:v>16740.442003222466</c:v>
                </c:pt>
                <c:pt idx="680">
                  <c:v>16939.566913238497</c:v>
                </c:pt>
                <c:pt idx="681">
                  <c:v>16454.248787207151</c:v>
                </c:pt>
                <c:pt idx="682">
                  <c:v>16426.716094347452</c:v>
                </c:pt>
                <c:pt idx="683">
                  <c:v>16699.587269653985</c:v>
                </c:pt>
                <c:pt idx="684">
                  <c:v>16392.315551176325</c:v>
                </c:pt>
                <c:pt idx="685">
                  <c:v>16169.054701240504</c:v>
                </c:pt>
                <c:pt idx="686">
                  <c:v>16474.296338375545</c:v>
                </c:pt>
                <c:pt idx="687">
                  <c:v>16283.117170884014</c:v>
                </c:pt>
                <c:pt idx="688">
                  <c:v>16437.894681559446</c:v>
                </c:pt>
                <c:pt idx="689">
                  <c:v>16755.200400366462</c:v>
                </c:pt>
                <c:pt idx="690">
                  <c:v>17181.882377001079</c:v>
                </c:pt>
                <c:pt idx="691">
                  <c:v>17224.380024761311</c:v>
                </c:pt>
                <c:pt idx="692">
                  <c:v>16808.005005493043</c:v>
                </c:pt>
                <c:pt idx="693">
                  <c:v>16722.63908627439</c:v>
                </c:pt>
                <c:pt idx="694">
                  <c:v>16663.581771658024</c:v>
                </c:pt>
                <c:pt idx="695">
                  <c:v>16567.418345959617</c:v>
                </c:pt>
                <c:pt idx="696">
                  <c:v>16766.18870447512</c:v>
                </c:pt>
                <c:pt idx="697">
                  <c:v>16768.173471687576</c:v>
                </c:pt>
                <c:pt idx="698">
                  <c:v>16500.991242671771</c:v>
                </c:pt>
                <c:pt idx="699">
                  <c:v>16512.230505320826</c:v>
                </c:pt>
                <c:pt idx="700">
                  <c:v>16515.701977287325</c:v>
                </c:pt>
                <c:pt idx="701">
                  <c:v>16339.106183768952</c:v>
                </c:pt>
                <c:pt idx="702">
                  <c:v>16812.635401513533</c:v>
                </c:pt>
                <c:pt idx="703">
                  <c:v>16952.461189385111</c:v>
                </c:pt>
                <c:pt idx="704">
                  <c:v>16767.89442127684</c:v>
                </c:pt>
                <c:pt idx="705">
                  <c:v>16621.896467406605</c:v>
                </c:pt>
                <c:pt idx="706">
                  <c:v>16812.767717328737</c:v>
                </c:pt>
                <c:pt idx="707">
                  <c:v>16922.698666472308</c:v>
                </c:pt>
                <c:pt idx="708">
                  <c:v>16895.909197084289</c:v>
                </c:pt>
                <c:pt idx="709">
                  <c:v>17059.060560317939</c:v>
                </c:pt>
                <c:pt idx="710">
                  <c:v>16499.449248793389</c:v>
                </c:pt>
                <c:pt idx="711">
                  <c:v>16399.952160033165</c:v>
                </c:pt>
                <c:pt idx="712">
                  <c:v>16227.981457342152</c:v>
                </c:pt>
                <c:pt idx="713">
                  <c:v>16260.175142020553</c:v>
                </c:pt>
                <c:pt idx="714">
                  <c:v>16278.409300214349</c:v>
                </c:pt>
                <c:pt idx="715">
                  <c:v>16432.394984919451</c:v>
                </c:pt>
                <c:pt idx="716">
                  <c:v>16717.167305086237</c:v>
                </c:pt>
                <c:pt idx="717">
                  <c:v>17054.750222358416</c:v>
                </c:pt>
                <c:pt idx="718">
                  <c:v>17235.736984015406</c:v>
                </c:pt>
                <c:pt idx="719">
                  <c:v>17438.541965039414</c:v>
                </c:pt>
                <c:pt idx="720">
                  <c:v>17886.072639338843</c:v>
                </c:pt>
                <c:pt idx="721">
                  <c:v>17964.569061698494</c:v>
                </c:pt>
                <c:pt idx="722">
                  <c:v>17841.31114577804</c:v>
                </c:pt>
                <c:pt idx="723">
                  <c:v>18703.757825721616</c:v>
                </c:pt>
                <c:pt idx="724">
                  <c:v>18603.659920106715</c:v>
                </c:pt>
                <c:pt idx="725">
                  <c:v>18687.579769826709</c:v>
                </c:pt>
                <c:pt idx="726">
                  <c:v>18579.006977090852</c:v>
                </c:pt>
                <c:pt idx="727">
                  <c:v>18320.866733135612</c:v>
                </c:pt>
                <c:pt idx="728">
                  <c:v>18729.01691481606</c:v>
                </c:pt>
                <c:pt idx="729">
                  <c:v>19012.672808646716</c:v>
                </c:pt>
                <c:pt idx="730">
                  <c:v>19334.184470659569</c:v>
                </c:pt>
                <c:pt idx="731">
                  <c:v>19341.191360957877</c:v>
                </c:pt>
                <c:pt idx="732">
                  <c:v>19611.69078831801</c:v>
                </c:pt>
                <c:pt idx="733">
                  <c:v>19697.258482475499</c:v>
                </c:pt>
                <c:pt idx="734">
                  <c:v>19536.632592804574</c:v>
                </c:pt>
                <c:pt idx="735">
                  <c:v>19224.575564902581</c:v>
                </c:pt>
                <c:pt idx="736">
                  <c:v>19018.061259322938</c:v>
                </c:pt>
                <c:pt idx="737">
                  <c:v>18706.885240412441</c:v>
                </c:pt>
                <c:pt idx="738">
                  <c:v>18550.72116959847</c:v>
                </c:pt>
                <c:pt idx="739">
                  <c:v>18814.404095094626</c:v>
                </c:pt>
                <c:pt idx="740">
                  <c:v>18661.351507477153</c:v>
                </c:pt>
                <c:pt idx="741">
                  <c:v>18388.849135186902</c:v>
                </c:pt>
                <c:pt idx="742">
                  <c:v>18342.699139242512</c:v>
                </c:pt>
                <c:pt idx="743">
                  <c:v>18164.570888341226</c:v>
                </c:pt>
                <c:pt idx="744">
                  <c:v>18264.544250819978</c:v>
                </c:pt>
                <c:pt idx="745">
                  <c:v>18455.115840008853</c:v>
                </c:pt>
                <c:pt idx="746">
                  <c:v>18535.726452920248</c:v>
                </c:pt>
                <c:pt idx="747">
                  <c:v>18508.9935010259</c:v>
                </c:pt>
                <c:pt idx="748">
                  <c:v>18083.284116553263</c:v>
                </c:pt>
                <c:pt idx="749">
                  <c:v>17971.675758426085</c:v>
                </c:pt>
                <c:pt idx="750">
                  <c:v>18036.585071099478</c:v>
                </c:pt>
                <c:pt idx="751">
                  <c:v>17975.771546745775</c:v>
                </c:pt>
                <c:pt idx="752">
                  <c:v>17790.438242587214</c:v>
                </c:pt>
                <c:pt idx="753">
                  <c:v>17931.958109337265</c:v>
                </c:pt>
                <c:pt idx="754">
                  <c:v>18023.385080426018</c:v>
                </c:pt>
                <c:pt idx="755">
                  <c:v>18502.890744793771</c:v>
                </c:pt>
                <c:pt idx="756">
                  <c:v>18215.112124256233</c:v>
                </c:pt>
                <c:pt idx="757">
                  <c:v>17884.852835217385</c:v>
                </c:pt>
                <c:pt idx="758">
                  <c:v>18095.723410209779</c:v>
                </c:pt>
                <c:pt idx="759">
                  <c:v>17937.704139943238</c:v>
                </c:pt>
                <c:pt idx="760">
                  <c:v>17979.363415250493</c:v>
                </c:pt>
                <c:pt idx="761">
                  <c:v>17564.308767918315</c:v>
                </c:pt>
                <c:pt idx="762">
                  <c:v>17681.238083895416</c:v>
                </c:pt>
                <c:pt idx="763">
                  <c:v>17871.8875270604</c:v>
                </c:pt>
                <c:pt idx="764">
                  <c:v>18131.848746450152</c:v>
                </c:pt>
                <c:pt idx="765">
                  <c:v>18067.228827778032</c:v>
                </c:pt>
                <c:pt idx="766">
                  <c:v>17645.746686608039</c:v>
                </c:pt>
                <c:pt idx="767">
                  <c:v>17435.066586422916</c:v>
                </c:pt>
                <c:pt idx="768">
                  <c:v>17585.410893824515</c:v>
                </c:pt>
                <c:pt idx="769">
                  <c:v>17577.784282668257</c:v>
                </c:pt>
                <c:pt idx="770">
                  <c:v>18019.868275383211</c:v>
                </c:pt>
                <c:pt idx="771">
                  <c:v>18256.778197636053</c:v>
                </c:pt>
                <c:pt idx="772">
                  <c:v>17851.628888600626</c:v>
                </c:pt>
                <c:pt idx="773">
                  <c:v>17723.766106055547</c:v>
                </c:pt>
                <c:pt idx="774">
                  <c:v>17638.922480305577</c:v>
                </c:pt>
                <c:pt idx="775">
                  <c:v>17617.14651770407</c:v>
                </c:pt>
                <c:pt idx="776">
                  <c:v>17438.5226913402</c:v>
                </c:pt>
                <c:pt idx="777">
                  <c:v>17692.359805177301</c:v>
                </c:pt>
                <c:pt idx="778">
                  <c:v>17423.465709675613</c:v>
                </c:pt>
                <c:pt idx="779">
                  <c:v>17207.513155743116</c:v>
                </c:pt>
                <c:pt idx="780">
                  <c:v>16990.267990599183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93-4B93-AD00-13C6F0F27570}"/>
            </c:ext>
          </c:extLst>
        </c:ser>
        <c:ser>
          <c:idx val="1"/>
          <c:order val="1"/>
          <c:tx>
            <c:strRef>
              <c:f>Epoch0!$T$1</c:f>
              <c:strCache>
                <c:ptCount val="1"/>
                <c:pt idx="0">
                  <c:v>Actual
Close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Epoch0!$T$20:$T$800</c:f>
              <c:numCache>
                <c:formatCode>_(* #,##0_);_(* \(#,##0\);_(* "-"??_);_(@_)</c:formatCode>
                <c:ptCount val="781"/>
                <c:pt idx="0">
                  <c:v>28910.86</c:v>
                </c:pt>
                <c:pt idx="1">
                  <c:v>29166.01</c:v>
                </c:pt>
                <c:pt idx="2">
                  <c:v>29113.200000000001</c:v>
                </c:pt>
                <c:pt idx="3">
                  <c:v>29124.41</c:v>
                </c:pt>
                <c:pt idx="4">
                  <c:v>29151.8</c:v>
                </c:pt>
                <c:pt idx="5">
                  <c:v>29468</c:v>
                </c:pt>
                <c:pt idx="6">
                  <c:v>29297.62</c:v>
                </c:pt>
                <c:pt idx="7">
                  <c:v>28966.03</c:v>
                </c:pt>
                <c:pt idx="8">
                  <c:v>28918.1</c:v>
                </c:pt>
                <c:pt idx="9">
                  <c:v>28787.279999999999</c:v>
                </c:pt>
                <c:pt idx="10">
                  <c:v>28781.38</c:v>
                </c:pt>
                <c:pt idx="11">
                  <c:v>28742.63</c:v>
                </c:pt>
                <c:pt idx="12">
                  <c:v>28738.880000000001</c:v>
                </c:pt>
                <c:pt idx="13">
                  <c:v>28842.13</c:v>
                </c:pt>
                <c:pt idx="14">
                  <c:v>28638.53</c:v>
                </c:pt>
                <c:pt idx="15">
                  <c:v>28436.84</c:v>
                </c:pt>
                <c:pt idx="16">
                  <c:v>28558.59</c:v>
                </c:pt>
                <c:pt idx="17">
                  <c:v>28801.27</c:v>
                </c:pt>
                <c:pt idx="18">
                  <c:v>28489</c:v>
                </c:pt>
                <c:pt idx="19">
                  <c:v>28309.759999999998</c:v>
                </c:pt>
                <c:pt idx="20">
                  <c:v>28817.07</c:v>
                </c:pt>
                <c:pt idx="21">
                  <c:v>28882.46</c:v>
                </c:pt>
                <c:pt idx="22">
                  <c:v>29288.22</c:v>
                </c:pt>
                <c:pt idx="23">
                  <c:v>29268.3</c:v>
                </c:pt>
                <c:pt idx="24">
                  <c:v>28994.1</c:v>
                </c:pt>
                <c:pt idx="25">
                  <c:v>28827.95</c:v>
                </c:pt>
                <c:pt idx="26">
                  <c:v>28310.42</c:v>
                </c:pt>
                <c:pt idx="27">
                  <c:v>28143.5</c:v>
                </c:pt>
                <c:pt idx="28">
                  <c:v>28072.86</c:v>
                </c:pt>
                <c:pt idx="29">
                  <c:v>27960.62</c:v>
                </c:pt>
                <c:pt idx="30">
                  <c:v>27153.13</c:v>
                </c:pt>
                <c:pt idx="31">
                  <c:v>27344.54</c:v>
                </c:pt>
                <c:pt idx="32">
                  <c:v>27515.24</c:v>
                </c:pt>
                <c:pt idx="33">
                  <c:v>27963.41</c:v>
                </c:pt>
                <c:pt idx="34">
                  <c:v>27787.46</c:v>
                </c:pt>
                <c:pt idx="35">
                  <c:v>27996.27</c:v>
                </c:pt>
                <c:pt idx="36">
                  <c:v>28004.68</c:v>
                </c:pt>
                <c:pt idx="37">
                  <c:v>27489.78</c:v>
                </c:pt>
                <c:pt idx="38">
                  <c:v>27259.25</c:v>
                </c:pt>
                <c:pt idx="39">
                  <c:v>27224.58</c:v>
                </c:pt>
                <c:pt idx="40">
                  <c:v>27723.84</c:v>
                </c:pt>
                <c:pt idx="41">
                  <c:v>27321.98</c:v>
                </c:pt>
                <c:pt idx="42">
                  <c:v>26192.32</c:v>
                </c:pt>
                <c:pt idx="43">
                  <c:v>25086.43</c:v>
                </c:pt>
                <c:pt idx="44">
                  <c:v>25473.88</c:v>
                </c:pt>
                <c:pt idx="45">
                  <c:v>26315.32</c:v>
                </c:pt>
                <c:pt idx="46">
                  <c:v>25961.03</c:v>
                </c:pt>
                <c:pt idx="47">
                  <c:v>26235.8</c:v>
                </c:pt>
                <c:pt idx="48">
                  <c:v>26194.82</c:v>
                </c:pt>
                <c:pt idx="49">
                  <c:v>26426.55</c:v>
                </c:pt>
                <c:pt idx="50">
                  <c:v>26204.69</c:v>
                </c:pt>
                <c:pt idx="51">
                  <c:v>26179.4</c:v>
                </c:pt>
                <c:pt idx="52">
                  <c:v>26283.4</c:v>
                </c:pt>
                <c:pt idx="53">
                  <c:v>26605.62</c:v>
                </c:pt>
                <c:pt idx="54">
                  <c:v>26660.16</c:v>
                </c:pt>
                <c:pt idx="55">
                  <c:v>26517.82</c:v>
                </c:pt>
                <c:pt idx="56">
                  <c:v>26391.62</c:v>
                </c:pt>
                <c:pt idx="57">
                  <c:v>26181.46</c:v>
                </c:pt>
                <c:pt idx="58">
                  <c:v>25745.87</c:v>
                </c:pt>
                <c:pt idx="59">
                  <c:v>25867.01</c:v>
                </c:pt>
                <c:pt idx="60">
                  <c:v>25316.33</c:v>
                </c:pt>
                <c:pt idx="61">
                  <c:v>24849.72</c:v>
                </c:pt>
                <c:pt idx="62">
                  <c:v>25109.59</c:v>
                </c:pt>
                <c:pt idx="63">
                  <c:v>25727.919999999998</c:v>
                </c:pt>
                <c:pt idx="64">
                  <c:v>25693.95</c:v>
                </c:pt>
                <c:pt idx="65">
                  <c:v>25415.69</c:v>
                </c:pt>
                <c:pt idx="66">
                  <c:v>25407.89</c:v>
                </c:pt>
                <c:pt idx="67">
                  <c:v>25539.54</c:v>
                </c:pt>
                <c:pt idx="68">
                  <c:v>25878.99</c:v>
                </c:pt>
                <c:pt idx="69">
                  <c:v>26028.29</c:v>
                </c:pt>
                <c:pt idx="70">
                  <c:v>26090.43</c:v>
                </c:pt>
                <c:pt idx="71">
                  <c:v>25901.99</c:v>
                </c:pt>
                <c:pt idx="72">
                  <c:v>26163.63</c:v>
                </c:pt>
                <c:pt idx="73">
                  <c:v>26353.63</c:v>
                </c:pt>
                <c:pt idx="74">
                  <c:v>26320.93</c:v>
                </c:pt>
                <c:pt idx="75">
                  <c:v>25716</c:v>
                </c:pt>
                <c:pt idx="76">
                  <c:v>26205.91</c:v>
                </c:pt>
                <c:pt idx="77">
                  <c:v>25813.81</c:v>
                </c:pt>
                <c:pt idx="78">
                  <c:v>25502.23</c:v>
                </c:pt>
                <c:pt idx="79">
                  <c:v>25033.21</c:v>
                </c:pt>
                <c:pt idx="80">
                  <c:v>24667.85</c:v>
                </c:pt>
                <c:pt idx="81">
                  <c:v>24920.76</c:v>
                </c:pt>
                <c:pt idx="82">
                  <c:v>24099.14</c:v>
                </c:pt>
                <c:pt idx="83">
                  <c:v>24221.54</c:v>
                </c:pt>
                <c:pt idx="84">
                  <c:v>24510.98</c:v>
                </c:pt>
                <c:pt idx="85">
                  <c:v>24192.16</c:v>
                </c:pt>
                <c:pt idx="86">
                  <c:v>24208.78</c:v>
                </c:pt>
                <c:pt idx="87">
                  <c:v>24500.39</c:v>
                </c:pt>
                <c:pt idx="88">
                  <c:v>24663.5</c:v>
                </c:pt>
                <c:pt idx="89">
                  <c:v>24575.64</c:v>
                </c:pt>
                <c:pt idx="90">
                  <c:v>24036.37</c:v>
                </c:pt>
                <c:pt idx="91">
                  <c:v>24104.15</c:v>
                </c:pt>
                <c:pt idx="92">
                  <c:v>23966.49</c:v>
                </c:pt>
                <c:pt idx="93">
                  <c:v>24701.73</c:v>
                </c:pt>
                <c:pt idx="94">
                  <c:v>24837.85</c:v>
                </c:pt>
                <c:pt idx="95">
                  <c:v>25325.09</c:v>
                </c:pt>
                <c:pt idx="96">
                  <c:v>24962.59</c:v>
                </c:pt>
                <c:pt idx="97">
                  <c:v>25330.959999999999</c:v>
                </c:pt>
                <c:pt idx="98">
                  <c:v>25409.75</c:v>
                </c:pt>
                <c:pt idx="99">
                  <c:v>25787.21</c:v>
                </c:pt>
                <c:pt idx="100">
                  <c:v>26136.02</c:v>
                </c:pt>
                <c:pt idx="101">
                  <c:v>26017.53</c:v>
                </c:pt>
                <c:pt idx="102">
                  <c:v>26126.93</c:v>
                </c:pt>
                <c:pt idx="103">
                  <c:v>26132.03</c:v>
                </c:pt>
                <c:pt idx="104">
                  <c:v>26038.27</c:v>
                </c:pt>
                <c:pt idx="105">
                  <c:v>25628.74</c:v>
                </c:pt>
                <c:pt idx="106">
                  <c:v>25555.73</c:v>
                </c:pt>
                <c:pt idx="107">
                  <c:v>25377.24</c:v>
                </c:pt>
                <c:pt idx="108">
                  <c:v>25154.32</c:v>
                </c:pt>
                <c:pt idx="109">
                  <c:v>25099.67</c:v>
                </c:pt>
                <c:pt idx="110">
                  <c:v>25024.75</c:v>
                </c:pt>
                <c:pt idx="111">
                  <c:v>25225.19</c:v>
                </c:pt>
                <c:pt idx="112">
                  <c:v>24870.51</c:v>
                </c:pt>
                <c:pt idx="113">
                  <c:v>24763.77</c:v>
                </c:pt>
                <c:pt idx="114">
                  <c:v>24813.13</c:v>
                </c:pt>
                <c:pt idx="115">
                  <c:v>24996.14</c:v>
                </c:pt>
                <c:pt idx="116">
                  <c:v>25247.99</c:v>
                </c:pt>
                <c:pt idx="117">
                  <c:v>25327.97</c:v>
                </c:pt>
                <c:pt idx="118">
                  <c:v>25390.91</c:v>
                </c:pt>
                <c:pt idx="119">
                  <c:v>25713.78</c:v>
                </c:pt>
                <c:pt idx="120">
                  <c:v>25650.080000000002</c:v>
                </c:pt>
                <c:pt idx="121">
                  <c:v>25319.72</c:v>
                </c:pt>
                <c:pt idx="122">
                  <c:v>25049.97</c:v>
                </c:pt>
                <c:pt idx="123">
                  <c:v>24951.34</c:v>
                </c:pt>
                <c:pt idx="124">
                  <c:v>24651.58</c:v>
                </c:pt>
                <c:pt idx="125">
                  <c:v>24685.5</c:v>
                </c:pt>
                <c:pt idx="126">
                  <c:v>24740.16</c:v>
                </c:pt>
                <c:pt idx="127">
                  <c:v>24080.52</c:v>
                </c:pt>
                <c:pt idx="128">
                  <c:v>23852.240000000002</c:v>
                </c:pt>
                <c:pt idx="129">
                  <c:v>23475.26</c:v>
                </c:pt>
                <c:pt idx="130">
                  <c:v>23658.92</c:v>
                </c:pt>
                <c:pt idx="131">
                  <c:v>23788.93</c:v>
                </c:pt>
                <c:pt idx="132">
                  <c:v>23766.69</c:v>
                </c:pt>
                <c:pt idx="133">
                  <c:v>23349.38</c:v>
                </c:pt>
                <c:pt idx="134">
                  <c:v>23983.66</c:v>
                </c:pt>
                <c:pt idx="135">
                  <c:v>23996.87</c:v>
                </c:pt>
                <c:pt idx="136">
                  <c:v>24254.86</c:v>
                </c:pt>
                <c:pt idx="137">
                  <c:v>23995.72</c:v>
                </c:pt>
                <c:pt idx="138">
                  <c:v>23954.58</c:v>
                </c:pt>
                <c:pt idx="139">
                  <c:v>23635.95</c:v>
                </c:pt>
                <c:pt idx="140">
                  <c:v>23420.76</c:v>
                </c:pt>
                <c:pt idx="141">
                  <c:v>23475.5</c:v>
                </c:pt>
                <c:pt idx="142">
                  <c:v>23192.63</c:v>
                </c:pt>
                <c:pt idx="143">
                  <c:v>22744.86</c:v>
                </c:pt>
                <c:pt idx="144">
                  <c:v>22971.33</c:v>
                </c:pt>
                <c:pt idx="145">
                  <c:v>23102.33</c:v>
                </c:pt>
                <c:pt idx="146">
                  <c:v>23193.64</c:v>
                </c:pt>
                <c:pt idx="147">
                  <c:v>23223.759999999998</c:v>
                </c:pt>
                <c:pt idx="148">
                  <c:v>23280.560000000001</c:v>
                </c:pt>
                <c:pt idx="149">
                  <c:v>23086.54</c:v>
                </c:pt>
                <c:pt idx="150">
                  <c:v>23112.01</c:v>
                </c:pt>
                <c:pt idx="151">
                  <c:v>23397.67</c:v>
                </c:pt>
                <c:pt idx="152">
                  <c:v>23274.75</c:v>
                </c:pt>
                <c:pt idx="153">
                  <c:v>23289.84</c:v>
                </c:pt>
                <c:pt idx="154">
                  <c:v>22907.25</c:v>
                </c:pt>
                <c:pt idx="155">
                  <c:v>23072.86</c:v>
                </c:pt>
                <c:pt idx="156">
                  <c:v>23493.38</c:v>
                </c:pt>
                <c:pt idx="157">
                  <c:v>23746.54</c:v>
                </c:pt>
                <c:pt idx="158">
                  <c:v>23739.06</c:v>
                </c:pt>
                <c:pt idx="159">
                  <c:v>24402.17</c:v>
                </c:pt>
                <c:pt idx="160">
                  <c:v>24429.77</c:v>
                </c:pt>
                <c:pt idx="161">
                  <c:v>24383.32</c:v>
                </c:pt>
                <c:pt idx="162">
                  <c:v>24218.03</c:v>
                </c:pt>
                <c:pt idx="163">
                  <c:v>24112.78</c:v>
                </c:pt>
                <c:pt idx="164">
                  <c:v>24127.85</c:v>
                </c:pt>
                <c:pt idx="165">
                  <c:v>24952.35</c:v>
                </c:pt>
                <c:pt idx="166">
                  <c:v>24965.55</c:v>
                </c:pt>
                <c:pt idx="167">
                  <c:v>24656.46</c:v>
                </c:pt>
                <c:pt idx="168">
                  <c:v>24243.61</c:v>
                </c:pt>
                <c:pt idx="169">
                  <c:v>24289.9</c:v>
                </c:pt>
                <c:pt idx="170">
                  <c:v>23807</c:v>
                </c:pt>
                <c:pt idx="171">
                  <c:v>23550.080000000002</c:v>
                </c:pt>
                <c:pt idx="172">
                  <c:v>23802.26</c:v>
                </c:pt>
                <c:pt idx="173">
                  <c:v>24573.29</c:v>
                </c:pt>
                <c:pt idx="174">
                  <c:v>24579.55</c:v>
                </c:pt>
                <c:pt idx="175">
                  <c:v>24329.49</c:v>
                </c:pt>
                <c:pt idx="176">
                  <c:v>24829.99</c:v>
                </c:pt>
                <c:pt idx="177">
                  <c:v>24924.35</c:v>
                </c:pt>
                <c:pt idx="178">
                  <c:v>24906.66</c:v>
                </c:pt>
                <c:pt idx="179">
                  <c:v>24556.57</c:v>
                </c:pt>
                <c:pt idx="180">
                  <c:v>24355.71</c:v>
                </c:pt>
                <c:pt idx="181">
                  <c:v>24718.9</c:v>
                </c:pt>
                <c:pt idx="182">
                  <c:v>24792.77</c:v>
                </c:pt>
                <c:pt idx="183">
                  <c:v>24327.71</c:v>
                </c:pt>
                <c:pt idx="184">
                  <c:v>24170.07</c:v>
                </c:pt>
                <c:pt idx="185">
                  <c:v>23520</c:v>
                </c:pt>
                <c:pt idx="186">
                  <c:v>23660.28</c:v>
                </c:pt>
                <c:pt idx="187">
                  <c:v>22901.56</c:v>
                </c:pt>
                <c:pt idx="188">
                  <c:v>22767.18</c:v>
                </c:pt>
                <c:pt idx="189">
                  <c:v>22713.02</c:v>
                </c:pt>
                <c:pt idx="190">
                  <c:v>22761.71</c:v>
                </c:pt>
                <c:pt idx="191">
                  <c:v>22343.919999999998</c:v>
                </c:pt>
                <c:pt idx="192">
                  <c:v>22467.34</c:v>
                </c:pt>
                <c:pt idx="193">
                  <c:v>21905.29</c:v>
                </c:pt>
                <c:pt idx="194">
                  <c:v>21057.63</c:v>
                </c:pt>
                <c:pt idx="195">
                  <c:v>20765.87</c:v>
                </c:pt>
                <c:pt idx="196">
                  <c:v>20627.71</c:v>
                </c:pt>
                <c:pt idx="197">
                  <c:v>20890.259999999998</c:v>
                </c:pt>
                <c:pt idx="198">
                  <c:v>20553.79</c:v>
                </c:pt>
                <c:pt idx="199">
                  <c:v>19531.66</c:v>
                </c:pt>
                <c:pt idx="200">
                  <c:v>18415.080000000002</c:v>
                </c:pt>
                <c:pt idx="201">
                  <c:v>20087.5</c:v>
                </c:pt>
                <c:pt idx="202">
                  <c:v>21501.23</c:v>
                </c:pt>
                <c:pt idx="203">
                  <c:v>21412.400000000001</c:v>
                </c:pt>
                <c:pt idx="204">
                  <c:v>21221.34</c:v>
                </c:pt>
                <c:pt idx="205">
                  <c:v>21889.279999999999</c:v>
                </c:pt>
                <c:pt idx="206">
                  <c:v>22154.080000000002</c:v>
                </c:pt>
                <c:pt idx="207">
                  <c:v>21945.95</c:v>
                </c:pt>
                <c:pt idx="208">
                  <c:v>21404.880000000001</c:v>
                </c:pt>
                <c:pt idx="209">
                  <c:v>21684.97</c:v>
                </c:pt>
                <c:pt idx="210">
                  <c:v>21927.63</c:v>
                </c:pt>
                <c:pt idx="211">
                  <c:v>22232.03</c:v>
                </c:pt>
                <c:pt idx="212">
                  <c:v>21996.85</c:v>
                </c:pt>
                <c:pt idx="213">
                  <c:v>22039.55</c:v>
                </c:pt>
                <c:pt idx="214">
                  <c:v>22502.31</c:v>
                </c:pt>
                <c:pt idx="215">
                  <c:v>22080.52</c:v>
                </c:pt>
                <c:pt idx="216">
                  <c:v>21808.98</c:v>
                </c:pt>
                <c:pt idx="217">
                  <c:v>21872.01</c:v>
                </c:pt>
                <c:pt idx="218">
                  <c:v>21208.3</c:v>
                </c:pt>
                <c:pt idx="219">
                  <c:v>21319.13</c:v>
                </c:pt>
                <c:pt idx="220">
                  <c:v>21374.37</c:v>
                </c:pt>
                <c:pt idx="221">
                  <c:v>21518.080000000002</c:v>
                </c:pt>
                <c:pt idx="222">
                  <c:v>21027.759999999998</c:v>
                </c:pt>
                <c:pt idx="223">
                  <c:v>20944.669999999998</c:v>
                </c:pt>
                <c:pt idx="224">
                  <c:v>20682.22</c:v>
                </c:pt>
                <c:pt idx="225">
                  <c:v>20638.52</c:v>
                </c:pt>
                <c:pt idx="226">
                  <c:v>19869.34</c:v>
                </c:pt>
                <c:pt idx="227">
                  <c:v>19934.71</c:v>
                </c:pt>
                <c:pt idx="228">
                  <c:v>19946.36</c:v>
                </c:pt>
                <c:pt idx="229">
                  <c:v>20276.169999999998</c:v>
                </c:pt>
                <c:pt idx="230">
                  <c:v>21089.39</c:v>
                </c:pt>
                <c:pt idx="231">
                  <c:v>21101.89</c:v>
                </c:pt>
                <c:pt idx="232">
                  <c:v>20869.52</c:v>
                </c:pt>
                <c:pt idx="233">
                  <c:v>20793.400000000001</c:v>
                </c:pt>
                <c:pt idx="234">
                  <c:v>20001.96</c:v>
                </c:pt>
                <c:pt idx="235">
                  <c:v>19633.689999999999</c:v>
                </c:pt>
                <c:pt idx="236">
                  <c:v>19824.57</c:v>
                </c:pt>
                <c:pt idx="237">
                  <c:v>19380.34</c:v>
                </c:pt>
                <c:pt idx="238">
                  <c:v>19898.77</c:v>
                </c:pt>
                <c:pt idx="239">
                  <c:v>19950.21</c:v>
                </c:pt>
                <c:pt idx="240">
                  <c:v>20602.52</c:v>
                </c:pt>
                <c:pt idx="241">
                  <c:v>20644.28</c:v>
                </c:pt>
                <c:pt idx="242">
                  <c:v>20120.68</c:v>
                </c:pt>
                <c:pt idx="243">
                  <c:v>20717.240000000002</c:v>
                </c:pt>
                <c:pt idx="244">
                  <c:v>20470.060000000001</c:v>
                </c:pt>
                <c:pt idx="245">
                  <c:v>20112.099999999999</c:v>
                </c:pt>
                <c:pt idx="246">
                  <c:v>20171.27</c:v>
                </c:pt>
                <c:pt idx="247">
                  <c:v>20116.2</c:v>
                </c:pt>
                <c:pt idx="248">
                  <c:v>20697.36</c:v>
                </c:pt>
                <c:pt idx="249">
                  <c:v>21123.93</c:v>
                </c:pt>
                <c:pt idx="250">
                  <c:v>21415.200000000001</c:v>
                </c:pt>
                <c:pt idx="251">
                  <c:v>21294.94</c:v>
                </c:pt>
                <c:pt idx="252">
                  <c:v>21082.13</c:v>
                </c:pt>
                <c:pt idx="253">
                  <c:v>21653.9</c:v>
                </c:pt>
                <c:pt idx="254">
                  <c:v>21531.67</c:v>
                </c:pt>
                <c:pt idx="255">
                  <c:v>22014.59</c:v>
                </c:pt>
                <c:pt idx="256">
                  <c:v>21869.05</c:v>
                </c:pt>
                <c:pt idx="257">
                  <c:v>21806.18</c:v>
                </c:pt>
                <c:pt idx="258">
                  <c:v>21067.58</c:v>
                </c:pt>
                <c:pt idx="259">
                  <c:v>21067.99</c:v>
                </c:pt>
                <c:pt idx="260">
                  <c:v>21308.21</c:v>
                </c:pt>
                <c:pt idx="261">
                  <c:v>20845.43</c:v>
                </c:pt>
                <c:pt idx="262">
                  <c:v>21075</c:v>
                </c:pt>
                <c:pt idx="263">
                  <c:v>21163.91</c:v>
                </c:pt>
                <c:pt idx="264">
                  <c:v>21559.59</c:v>
                </c:pt>
                <c:pt idx="265">
                  <c:v>21008.34</c:v>
                </c:pt>
                <c:pt idx="266">
                  <c:v>21273.87</c:v>
                </c:pt>
                <c:pt idx="267">
                  <c:v>21719.06</c:v>
                </c:pt>
                <c:pt idx="268">
                  <c:v>22229.52</c:v>
                </c:pt>
                <c:pt idx="269">
                  <c:v>22418.97</c:v>
                </c:pt>
                <c:pt idx="270">
                  <c:v>21996.89</c:v>
                </c:pt>
                <c:pt idx="271">
                  <c:v>21859.79</c:v>
                </c:pt>
                <c:pt idx="272">
                  <c:v>21830.35</c:v>
                </c:pt>
                <c:pt idx="273">
                  <c:v>21853.07</c:v>
                </c:pt>
                <c:pt idx="274">
                  <c:v>21586.66</c:v>
                </c:pt>
                <c:pt idx="275">
                  <c:v>21643.58</c:v>
                </c:pt>
                <c:pt idx="276">
                  <c:v>21725.78</c:v>
                </c:pt>
                <c:pt idx="277">
                  <c:v>21124.2</c:v>
                </c:pt>
                <c:pt idx="278">
                  <c:v>20844.740000000002</c:v>
                </c:pt>
                <c:pt idx="279">
                  <c:v>20797.95</c:v>
                </c:pt>
                <c:pt idx="280">
                  <c:v>20751.21</c:v>
                </c:pt>
                <c:pt idx="281">
                  <c:v>20297.72</c:v>
                </c:pt>
                <c:pt idx="282">
                  <c:v>20846.18</c:v>
                </c:pt>
                <c:pt idx="283">
                  <c:v>20661.060000000001</c:v>
                </c:pt>
                <c:pt idx="284">
                  <c:v>20890.22</c:v>
                </c:pt>
                <c:pt idx="285">
                  <c:v>20574.63</c:v>
                </c:pt>
                <c:pt idx="286">
                  <c:v>20609.14</c:v>
                </c:pt>
                <c:pt idx="287">
                  <c:v>20562.939999999999</c:v>
                </c:pt>
                <c:pt idx="288">
                  <c:v>20905.88</c:v>
                </c:pt>
                <c:pt idx="289">
                  <c:v>20670.04</c:v>
                </c:pt>
                <c:pt idx="290">
                  <c:v>20622.68</c:v>
                </c:pt>
                <c:pt idx="291">
                  <c:v>20156.509999999998</c:v>
                </c:pt>
                <c:pt idx="292">
                  <c:v>20165.84</c:v>
                </c:pt>
                <c:pt idx="293">
                  <c:v>19689.21</c:v>
                </c:pt>
                <c:pt idx="294">
                  <c:v>19767.09</c:v>
                </c:pt>
                <c:pt idx="295">
                  <c:v>20174.04</c:v>
                </c:pt>
                <c:pt idx="296">
                  <c:v>20201.939999999999</c:v>
                </c:pt>
                <c:pt idx="297">
                  <c:v>20045.77</c:v>
                </c:pt>
                <c:pt idx="298">
                  <c:v>20003.439999999999</c:v>
                </c:pt>
                <c:pt idx="299">
                  <c:v>19610.84</c:v>
                </c:pt>
                <c:pt idx="300">
                  <c:v>20082.43</c:v>
                </c:pt>
                <c:pt idx="301">
                  <c:v>20175.62</c:v>
                </c:pt>
                <c:pt idx="302">
                  <c:v>20040.86</c:v>
                </c:pt>
                <c:pt idx="303">
                  <c:v>19830.52</c:v>
                </c:pt>
                <c:pt idx="304">
                  <c:v>19922.45</c:v>
                </c:pt>
                <c:pt idx="305">
                  <c:v>19763.91</c:v>
                </c:pt>
                <c:pt idx="306">
                  <c:v>19773.03</c:v>
                </c:pt>
                <c:pt idx="307">
                  <c:v>19656.98</c:v>
                </c:pt>
                <c:pt idx="308">
                  <c:v>19503.25</c:v>
                </c:pt>
                <c:pt idx="309">
                  <c:v>19268.740000000002</c:v>
                </c:pt>
                <c:pt idx="310">
                  <c:v>19968.38</c:v>
                </c:pt>
                <c:pt idx="311">
                  <c:v>20170.04</c:v>
                </c:pt>
                <c:pt idx="312">
                  <c:v>20023.22</c:v>
                </c:pt>
                <c:pt idx="313">
                  <c:v>19949.03</c:v>
                </c:pt>
                <c:pt idx="314">
                  <c:v>19954.39</c:v>
                </c:pt>
                <c:pt idx="315">
                  <c:v>19597.310000000001</c:v>
                </c:pt>
                <c:pt idx="316">
                  <c:v>19452.09</c:v>
                </c:pt>
                <c:pt idx="317">
                  <c:v>19225.7</c:v>
                </c:pt>
                <c:pt idx="318">
                  <c:v>19202.73</c:v>
                </c:pt>
                <c:pt idx="319">
                  <c:v>19044.3</c:v>
                </c:pt>
                <c:pt idx="320">
                  <c:v>18854.62</c:v>
                </c:pt>
                <c:pt idx="321">
                  <c:v>19362.25</c:v>
                </c:pt>
                <c:pt idx="322">
                  <c:v>19326.86</c:v>
                </c:pt>
                <c:pt idx="323">
                  <c:v>18847.099999999999</c:v>
                </c:pt>
                <c:pt idx="324">
                  <c:v>18930.38</c:v>
                </c:pt>
                <c:pt idx="325">
                  <c:v>18761.689999999999</c:v>
                </c:pt>
                <c:pt idx="326">
                  <c:v>18565.97</c:v>
                </c:pt>
                <c:pt idx="327">
                  <c:v>18781.419999999998</c:v>
                </c:pt>
                <c:pt idx="328">
                  <c:v>18444.62</c:v>
                </c:pt>
                <c:pt idx="329">
                  <c:v>18147.95</c:v>
                </c:pt>
                <c:pt idx="330">
                  <c:v>17933.27</c:v>
                </c:pt>
                <c:pt idx="331">
                  <c:v>17855.14</c:v>
                </c:pt>
                <c:pt idx="332">
                  <c:v>17860.310000000001</c:v>
                </c:pt>
                <c:pt idx="333">
                  <c:v>17250.88</c:v>
                </c:pt>
                <c:pt idx="334">
                  <c:v>17165.87</c:v>
                </c:pt>
                <c:pt idx="335">
                  <c:v>17222.830000000002</c:v>
                </c:pt>
                <c:pt idx="336">
                  <c:v>17079.509999999998</c:v>
                </c:pt>
                <c:pt idx="337">
                  <c:v>18087.97</c:v>
                </c:pt>
                <c:pt idx="338">
                  <c:v>18012.150000000001</c:v>
                </c:pt>
                <c:pt idx="339">
                  <c:v>17740.05</c:v>
                </c:pt>
                <c:pt idx="340">
                  <c:v>17216.66</c:v>
                </c:pt>
                <c:pt idx="341">
                  <c:v>16832.36</c:v>
                </c:pt>
                <c:pt idx="342">
                  <c:v>16701.03</c:v>
                </c:pt>
                <c:pt idx="343">
                  <c:v>16389.11</c:v>
                </c:pt>
                <c:pt idx="344">
                  <c:v>16587.689999999999</c:v>
                </c:pt>
                <c:pt idx="345">
                  <c:v>16612.900000000001</c:v>
                </c:pt>
                <c:pt idx="346">
                  <c:v>16914.580000000002</c:v>
                </c:pt>
                <c:pt idx="347">
                  <c:v>16511.28</c:v>
                </c:pt>
                <c:pt idx="348">
                  <c:v>16280.22</c:v>
                </c:pt>
                <c:pt idx="349">
                  <c:v>16211.12</c:v>
                </c:pt>
                <c:pt idx="350">
                  <c:v>15180.69</c:v>
                </c:pt>
                <c:pt idx="351">
                  <c:v>15165.59</c:v>
                </c:pt>
                <c:pt idx="352">
                  <c:v>15317.67</c:v>
                </c:pt>
                <c:pt idx="353">
                  <c:v>15427.94</c:v>
                </c:pt>
                <c:pt idx="354">
                  <c:v>14863.06</c:v>
                </c:pt>
                <c:pt idx="355">
                  <c:v>14687.02</c:v>
                </c:pt>
                <c:pt idx="356">
                  <c:v>15455.27</c:v>
                </c:pt>
                <c:pt idx="357">
                  <c:v>15827.17</c:v>
                </c:pt>
                <c:pt idx="358">
                  <c:v>15339.49</c:v>
                </c:pt>
                <c:pt idx="359">
                  <c:v>16161.14</c:v>
                </c:pt>
                <c:pt idx="360">
                  <c:v>16595.91</c:v>
                </c:pt>
                <c:pt idx="361">
                  <c:v>16557.310000000001</c:v>
                </c:pt>
                <c:pt idx="362">
                  <c:v>16358.52</c:v>
                </c:pt>
                <c:pt idx="363">
                  <c:v>16081.04</c:v>
                </c:pt>
                <c:pt idx="364">
                  <c:v>17325.66</c:v>
                </c:pt>
                <c:pt idx="365">
                  <c:v>17619.71</c:v>
                </c:pt>
                <c:pt idx="366">
                  <c:v>18343.12</c:v>
                </c:pt>
                <c:pt idx="367">
                  <c:v>18256.48</c:v>
                </c:pt>
                <c:pt idx="368">
                  <c:v>18045.66</c:v>
                </c:pt>
                <c:pt idx="369">
                  <c:v>17992.54</c:v>
                </c:pt>
                <c:pt idx="370">
                  <c:v>17655.91</c:v>
                </c:pt>
                <c:pt idx="371">
                  <c:v>17424.41</c:v>
                </c:pt>
                <c:pt idx="372">
                  <c:v>17523.810000000001</c:v>
                </c:pt>
                <c:pt idx="373">
                  <c:v>17660.900000000001</c:v>
                </c:pt>
                <c:pt idx="374">
                  <c:v>17573.580000000002</c:v>
                </c:pt>
                <c:pt idx="375">
                  <c:v>17297.939999999999</c:v>
                </c:pt>
                <c:pt idx="376">
                  <c:v>18204.68</c:v>
                </c:pt>
                <c:pt idx="377">
                  <c:v>18597.23</c:v>
                </c:pt>
                <c:pt idx="378">
                  <c:v>18736.439999999999</c:v>
                </c:pt>
                <c:pt idx="379">
                  <c:v>18675.349999999999</c:v>
                </c:pt>
                <c:pt idx="380">
                  <c:v>19518.29</c:v>
                </c:pt>
                <c:pt idx="381">
                  <c:v>19441.18</c:v>
                </c:pt>
                <c:pt idx="382">
                  <c:v>18814.82</c:v>
                </c:pt>
                <c:pt idx="383">
                  <c:v>19450.23</c:v>
                </c:pt>
                <c:pt idx="384">
                  <c:v>19900.87</c:v>
                </c:pt>
                <c:pt idx="385">
                  <c:v>19463.63</c:v>
                </c:pt>
                <c:pt idx="386">
                  <c:v>19596.2</c:v>
                </c:pt>
                <c:pt idx="387">
                  <c:v>19673.45</c:v>
                </c:pt>
                <c:pt idx="388">
                  <c:v>19368.59</c:v>
                </c:pt>
                <c:pt idx="389">
                  <c:v>19450.669999999998</c:v>
                </c:pt>
                <c:pt idx="390">
                  <c:v>19352.810000000001</c:v>
                </c:pt>
                <c:pt idx="391">
                  <c:v>19094.8</c:v>
                </c:pt>
                <c:pt idx="392">
                  <c:v>19160.490000000002</c:v>
                </c:pt>
                <c:pt idx="393">
                  <c:v>19679.22</c:v>
                </c:pt>
                <c:pt idx="394">
                  <c:v>19593.060000000001</c:v>
                </c:pt>
                <c:pt idx="395">
                  <c:v>19898.91</c:v>
                </c:pt>
                <c:pt idx="396">
                  <c:v>19741.14</c:v>
                </c:pt>
                <c:pt idx="397">
                  <c:v>19781.41</c:v>
                </c:pt>
                <c:pt idx="398">
                  <c:v>20145.29</c:v>
                </c:pt>
                <c:pt idx="399">
                  <c:v>20793.11</c:v>
                </c:pt>
                <c:pt idx="400">
                  <c:v>21052.17</c:v>
                </c:pt>
                <c:pt idx="401">
                  <c:v>20991.64</c:v>
                </c:pt>
                <c:pt idx="402">
                  <c:v>21388.34</c:v>
                </c:pt>
                <c:pt idx="403">
                  <c:v>21331.46</c:v>
                </c:pt>
                <c:pt idx="404">
                  <c:v>21436.05</c:v>
                </c:pt>
                <c:pt idx="405">
                  <c:v>21514.1</c:v>
                </c:pt>
                <c:pt idx="406">
                  <c:v>21738.66</c:v>
                </c:pt>
                <c:pt idx="407">
                  <c:v>21746.720000000001</c:v>
                </c:pt>
                <c:pt idx="408">
                  <c:v>21577.64</c:v>
                </c:pt>
                <c:pt idx="409">
                  <c:v>21678</c:v>
                </c:pt>
                <c:pt idx="410">
                  <c:v>21650.98</c:v>
                </c:pt>
                <c:pt idx="411">
                  <c:v>22044.65</c:v>
                </c:pt>
                <c:pt idx="412">
                  <c:v>22566.78</c:v>
                </c:pt>
                <c:pt idx="413">
                  <c:v>22688.9</c:v>
                </c:pt>
                <c:pt idx="414">
                  <c:v>22069.73</c:v>
                </c:pt>
                <c:pt idx="415">
                  <c:v>21842.33</c:v>
                </c:pt>
                <c:pt idx="416">
                  <c:v>22072.18</c:v>
                </c:pt>
                <c:pt idx="417">
                  <c:v>21958.36</c:v>
                </c:pt>
                <c:pt idx="418">
                  <c:v>21660.47</c:v>
                </c:pt>
                <c:pt idx="419">
                  <c:v>21222.16</c:v>
                </c:pt>
                <c:pt idx="420">
                  <c:v>21298.7</c:v>
                </c:pt>
                <c:pt idx="421">
                  <c:v>21283.52</c:v>
                </c:pt>
                <c:pt idx="422">
                  <c:v>21624.36</c:v>
                </c:pt>
                <c:pt idx="423">
                  <c:v>21190.42</c:v>
                </c:pt>
                <c:pt idx="424">
                  <c:v>21164.42</c:v>
                </c:pt>
                <c:pt idx="425">
                  <c:v>21113.759999999998</c:v>
                </c:pt>
                <c:pt idx="426">
                  <c:v>20812.169999999998</c:v>
                </c:pt>
                <c:pt idx="427">
                  <c:v>20987.67</c:v>
                </c:pt>
                <c:pt idx="428">
                  <c:v>20719.810000000001</c:v>
                </c:pt>
                <c:pt idx="429">
                  <c:v>20886.96</c:v>
                </c:pt>
                <c:pt idx="430">
                  <c:v>20529.490000000002</c:v>
                </c:pt>
                <c:pt idx="431">
                  <c:v>20423.84</c:v>
                </c:pt>
                <c:pt idx="432">
                  <c:v>20351.349999999999</c:v>
                </c:pt>
                <c:pt idx="433">
                  <c:v>20010.04</c:v>
                </c:pt>
                <c:pt idx="434">
                  <c:v>19943.509999999998</c:v>
                </c:pt>
                <c:pt idx="435">
                  <c:v>19785.939999999999</c:v>
                </c:pt>
                <c:pt idx="436">
                  <c:v>20619.71</c:v>
                </c:pt>
                <c:pt idx="437">
                  <c:v>20429.46</c:v>
                </c:pt>
                <c:pt idx="438">
                  <c:v>20567.54</c:v>
                </c:pt>
                <c:pt idx="439">
                  <c:v>20603.189999999999</c:v>
                </c:pt>
                <c:pt idx="440">
                  <c:v>20534.48</c:v>
                </c:pt>
                <c:pt idx="441">
                  <c:v>20051.25</c:v>
                </c:pt>
                <c:pt idx="442">
                  <c:v>19925.740000000002</c:v>
                </c:pt>
                <c:pt idx="443">
                  <c:v>19319.919999999998</c:v>
                </c:pt>
                <c:pt idx="444">
                  <c:v>19695.97</c:v>
                </c:pt>
                <c:pt idx="445">
                  <c:v>19247.96</c:v>
                </c:pt>
                <c:pt idx="446">
                  <c:v>19539.87</c:v>
                </c:pt>
                <c:pt idx="447">
                  <c:v>19203.91</c:v>
                </c:pt>
                <c:pt idx="448">
                  <c:v>19518.59</c:v>
                </c:pt>
                <c:pt idx="449">
                  <c:v>19000.71</c:v>
                </c:pt>
                <c:pt idx="450">
                  <c:v>19258.759999999998</c:v>
                </c:pt>
                <c:pt idx="451">
                  <c:v>19591.43</c:v>
                </c:pt>
                <c:pt idx="452">
                  <c:v>20049.64</c:v>
                </c:pt>
                <c:pt idx="453">
                  <c:v>19915.68</c:v>
                </c:pt>
                <c:pt idx="454">
                  <c:v>19567.689999999999</c:v>
                </c:pt>
                <c:pt idx="455">
                  <c:v>19784.650000000001</c:v>
                </c:pt>
                <c:pt idx="456">
                  <c:v>20192.400000000001</c:v>
                </c:pt>
                <c:pt idx="457">
                  <c:v>20309.13</c:v>
                </c:pt>
                <c:pt idx="458">
                  <c:v>20400.11</c:v>
                </c:pt>
                <c:pt idx="459">
                  <c:v>20409.18</c:v>
                </c:pt>
                <c:pt idx="460">
                  <c:v>20274.59</c:v>
                </c:pt>
                <c:pt idx="461">
                  <c:v>20331.2</c:v>
                </c:pt>
                <c:pt idx="462">
                  <c:v>20485.240000000002</c:v>
                </c:pt>
                <c:pt idx="463">
                  <c:v>20309.86</c:v>
                </c:pt>
                <c:pt idx="464">
                  <c:v>20344.48</c:v>
                </c:pt>
                <c:pt idx="465">
                  <c:v>20438.810000000001</c:v>
                </c:pt>
                <c:pt idx="466">
                  <c:v>20782.45</c:v>
                </c:pt>
                <c:pt idx="467">
                  <c:v>20650.509999999998</c:v>
                </c:pt>
                <c:pt idx="468">
                  <c:v>20367.759999999998</c:v>
                </c:pt>
                <c:pt idx="469">
                  <c:v>20396.97</c:v>
                </c:pt>
                <c:pt idx="470">
                  <c:v>20075.73</c:v>
                </c:pt>
                <c:pt idx="471">
                  <c:v>19959.939999999999</c:v>
                </c:pt>
                <c:pt idx="472">
                  <c:v>19617.88</c:v>
                </c:pt>
                <c:pt idx="473">
                  <c:v>19757.27</c:v>
                </c:pt>
                <c:pt idx="474">
                  <c:v>19840.28</c:v>
                </c:pt>
                <c:pt idx="475">
                  <c:v>19894.57</c:v>
                </c:pt>
                <c:pt idx="476">
                  <c:v>19933.810000000001</c:v>
                </c:pt>
                <c:pt idx="477">
                  <c:v>19699.16</c:v>
                </c:pt>
                <c:pt idx="478">
                  <c:v>19948.73</c:v>
                </c:pt>
                <c:pt idx="479">
                  <c:v>20049.310000000001</c:v>
                </c:pt>
                <c:pt idx="480">
                  <c:v>20297.03</c:v>
                </c:pt>
                <c:pt idx="481">
                  <c:v>19867.580000000002</c:v>
                </c:pt>
                <c:pt idx="482">
                  <c:v>19762.2</c:v>
                </c:pt>
                <c:pt idx="483">
                  <c:v>19743.79</c:v>
                </c:pt>
                <c:pt idx="484">
                  <c:v>19627.240000000002</c:v>
                </c:pt>
                <c:pt idx="485">
                  <c:v>19971.13</c:v>
                </c:pt>
                <c:pt idx="486">
                  <c:v>19978.25</c:v>
                </c:pt>
                <c:pt idx="487">
                  <c:v>19560.57</c:v>
                </c:pt>
                <c:pt idx="488">
                  <c:v>19727.25</c:v>
                </c:pt>
                <c:pt idx="489">
                  <c:v>19450.57</c:v>
                </c:pt>
                <c:pt idx="490">
                  <c:v>19678.169999999998</c:v>
                </c:pt>
                <c:pt idx="491">
                  <c:v>19431.25</c:v>
                </c:pt>
                <c:pt idx="492">
                  <c:v>19115.93</c:v>
                </c:pt>
                <c:pt idx="493">
                  <c:v>18746.919999999998</c:v>
                </c:pt>
                <c:pt idx="494">
                  <c:v>18551.11</c:v>
                </c:pt>
                <c:pt idx="495">
                  <c:v>18595.78</c:v>
                </c:pt>
                <c:pt idx="496">
                  <c:v>18234.27</c:v>
                </c:pt>
                <c:pt idx="497">
                  <c:v>18216.91</c:v>
                </c:pt>
                <c:pt idx="498">
                  <c:v>18949.939999999999</c:v>
                </c:pt>
                <c:pt idx="499">
                  <c:v>19108.5</c:v>
                </c:pt>
                <c:pt idx="500">
                  <c:v>19099.28</c:v>
                </c:pt>
                <c:pt idx="501">
                  <c:v>19252</c:v>
                </c:pt>
                <c:pt idx="502">
                  <c:v>19299.18</c:v>
                </c:pt>
                <c:pt idx="503">
                  <c:v>19389.95</c:v>
                </c:pt>
                <c:pt idx="504">
                  <c:v>19404.310000000001</c:v>
                </c:pt>
                <c:pt idx="505">
                  <c:v>19521.419999999998</c:v>
                </c:pt>
                <c:pt idx="506">
                  <c:v>19408.419999999998</c:v>
                </c:pt>
                <c:pt idx="507">
                  <c:v>19828.919999999998</c:v>
                </c:pt>
                <c:pt idx="508">
                  <c:v>20040.37</c:v>
                </c:pt>
                <c:pt idx="509">
                  <c:v>19912.89</c:v>
                </c:pt>
                <c:pt idx="510">
                  <c:v>19607.080000000002</c:v>
                </c:pt>
                <c:pt idx="511">
                  <c:v>19218.349999999999</c:v>
                </c:pt>
                <c:pt idx="512">
                  <c:v>18889.97</c:v>
                </c:pt>
                <c:pt idx="513">
                  <c:v>18794.13</c:v>
                </c:pt>
                <c:pt idx="514">
                  <c:v>19148.13</c:v>
                </c:pt>
                <c:pt idx="515">
                  <c:v>19172.05</c:v>
                </c:pt>
                <c:pt idx="516">
                  <c:v>18934.36</c:v>
                </c:pt>
                <c:pt idx="517">
                  <c:v>18916.43</c:v>
                </c:pt>
                <c:pt idx="518">
                  <c:v>19306.59</c:v>
                </c:pt>
                <c:pt idx="519">
                  <c:v>19415.68</c:v>
                </c:pt>
                <c:pt idx="520">
                  <c:v>19110.38</c:v>
                </c:pt>
                <c:pt idx="521">
                  <c:v>18533.05</c:v>
                </c:pt>
                <c:pt idx="522">
                  <c:v>18365.7</c:v>
                </c:pt>
                <c:pt idx="523">
                  <c:v>18479.72</c:v>
                </c:pt>
                <c:pt idx="524">
                  <c:v>18659.830000000002</c:v>
                </c:pt>
                <c:pt idx="525">
                  <c:v>18860.95</c:v>
                </c:pt>
                <c:pt idx="526">
                  <c:v>19350.62</c:v>
                </c:pt>
                <c:pt idx="527">
                  <c:v>19413.78</c:v>
                </c:pt>
                <c:pt idx="528">
                  <c:v>19015.72</c:v>
                </c:pt>
                <c:pt idx="529">
                  <c:v>18952.310000000001</c:v>
                </c:pt>
                <c:pt idx="530">
                  <c:v>18928.02</c:v>
                </c:pt>
                <c:pt idx="531">
                  <c:v>19075.259999999998</c:v>
                </c:pt>
                <c:pt idx="532">
                  <c:v>18668.150000000001</c:v>
                </c:pt>
                <c:pt idx="533">
                  <c:v>19434.400000000001</c:v>
                </c:pt>
                <c:pt idx="534">
                  <c:v>19365.14</c:v>
                </c:pt>
                <c:pt idx="535">
                  <c:v>19639.11</c:v>
                </c:pt>
                <c:pt idx="536">
                  <c:v>19916.560000000001</c:v>
                </c:pt>
                <c:pt idx="537">
                  <c:v>20078.939999999999</c:v>
                </c:pt>
                <c:pt idx="538">
                  <c:v>20011.12</c:v>
                </c:pt>
                <c:pt idx="539">
                  <c:v>19517.38</c:v>
                </c:pt>
                <c:pt idx="540">
                  <c:v>19420.87</c:v>
                </c:pt>
                <c:pt idx="541">
                  <c:v>19539.46</c:v>
                </c:pt>
                <c:pt idx="542">
                  <c:v>19537.919999999998</c:v>
                </c:pt>
                <c:pt idx="543">
                  <c:v>19184.169999999998</c:v>
                </c:pt>
                <c:pt idx="544">
                  <c:v>19246.03</c:v>
                </c:pt>
                <c:pt idx="545">
                  <c:v>19248.259999999998</c:v>
                </c:pt>
                <c:pt idx="546">
                  <c:v>19075.189999999999</c:v>
                </c:pt>
                <c:pt idx="547">
                  <c:v>18773.55</c:v>
                </c:pt>
                <c:pt idx="548">
                  <c:v>18581.11</c:v>
                </c:pt>
                <c:pt idx="549">
                  <c:v>18329.3</c:v>
                </c:pt>
                <c:pt idx="550">
                  <c:v>18326.63</c:v>
                </c:pt>
                <c:pt idx="551">
                  <c:v>17950.849999999999</c:v>
                </c:pt>
                <c:pt idx="552">
                  <c:v>17623.29</c:v>
                </c:pt>
                <c:pt idx="553">
                  <c:v>17791.009999999998</c:v>
                </c:pt>
                <c:pt idx="554">
                  <c:v>17845.919999999998</c:v>
                </c:pt>
                <c:pt idx="555">
                  <c:v>18212.169999999998</c:v>
                </c:pt>
                <c:pt idx="556">
                  <c:v>18119.39</c:v>
                </c:pt>
                <c:pt idx="557">
                  <c:v>18130.740000000002</c:v>
                </c:pt>
                <c:pt idx="558">
                  <c:v>18484.03</c:v>
                </c:pt>
                <c:pt idx="559">
                  <c:v>18482.86</c:v>
                </c:pt>
                <c:pt idx="560">
                  <c:v>18382.060000000001</c:v>
                </c:pt>
                <c:pt idx="561">
                  <c:v>18844.16</c:v>
                </c:pt>
                <c:pt idx="562">
                  <c:v>18456.91</c:v>
                </c:pt>
                <c:pt idx="563">
                  <c:v>18449.98</c:v>
                </c:pt>
                <c:pt idx="564">
                  <c:v>18202.07</c:v>
                </c:pt>
                <c:pt idx="565">
                  <c:v>18096.45</c:v>
                </c:pt>
                <c:pt idx="566">
                  <c:v>18025.89</c:v>
                </c:pt>
                <c:pt idx="567">
                  <c:v>18009.22</c:v>
                </c:pt>
                <c:pt idx="568">
                  <c:v>18047.919999999998</c:v>
                </c:pt>
                <c:pt idx="569">
                  <c:v>18182.89</c:v>
                </c:pt>
                <c:pt idx="570">
                  <c:v>17930.55</c:v>
                </c:pt>
                <c:pt idx="571">
                  <c:v>17997.169999999998</c:v>
                </c:pt>
                <c:pt idx="572">
                  <c:v>17885.599999999999</c:v>
                </c:pt>
                <c:pt idx="573">
                  <c:v>17655.41</c:v>
                </c:pt>
                <c:pt idx="574">
                  <c:v>18057.45</c:v>
                </c:pt>
                <c:pt idx="575">
                  <c:v>17729.29</c:v>
                </c:pt>
                <c:pt idx="576">
                  <c:v>17466.900000000001</c:v>
                </c:pt>
                <c:pt idx="577">
                  <c:v>17611.87</c:v>
                </c:pt>
                <c:pt idx="578">
                  <c:v>17373.03</c:v>
                </c:pt>
                <c:pt idx="579">
                  <c:v>17809.66</c:v>
                </c:pt>
                <c:pt idx="580">
                  <c:v>17331.22</c:v>
                </c:pt>
                <c:pt idx="581">
                  <c:v>17195.84</c:v>
                </c:pt>
                <c:pt idx="582">
                  <c:v>17213.87</c:v>
                </c:pt>
                <c:pt idx="583">
                  <c:v>17485.98</c:v>
                </c:pt>
                <c:pt idx="584">
                  <c:v>17517.400000000001</c:v>
                </c:pt>
                <c:pt idx="585">
                  <c:v>17664.73</c:v>
                </c:pt>
                <c:pt idx="586">
                  <c:v>17893.099999999999</c:v>
                </c:pt>
                <c:pt idx="587">
                  <c:v>18238.21</c:v>
                </c:pt>
                <c:pt idx="588">
                  <c:v>17813.45</c:v>
                </c:pt>
                <c:pt idx="589">
                  <c:v>17640.36</c:v>
                </c:pt>
                <c:pt idx="590">
                  <c:v>17773.34</c:v>
                </c:pt>
                <c:pt idx="591">
                  <c:v>17732.52</c:v>
                </c:pt>
                <c:pt idx="592">
                  <c:v>17295.89</c:v>
                </c:pt>
                <c:pt idx="593">
                  <c:v>17172.13</c:v>
                </c:pt>
                <c:pt idx="594">
                  <c:v>16991.53</c:v>
                </c:pt>
                <c:pt idx="595">
                  <c:v>17085.330000000002</c:v>
                </c:pt>
                <c:pt idx="596">
                  <c:v>17044.61</c:v>
                </c:pt>
                <c:pt idx="597">
                  <c:v>17398.73</c:v>
                </c:pt>
                <c:pt idx="598">
                  <c:v>17406.36</c:v>
                </c:pt>
                <c:pt idx="599">
                  <c:v>17112.48</c:v>
                </c:pt>
                <c:pt idx="600">
                  <c:v>17101.78</c:v>
                </c:pt>
                <c:pt idx="601">
                  <c:v>17230.59</c:v>
                </c:pt>
                <c:pt idx="602">
                  <c:v>17664.12</c:v>
                </c:pt>
                <c:pt idx="603">
                  <c:v>17966.59</c:v>
                </c:pt>
                <c:pt idx="604">
                  <c:v>17670.16</c:v>
                </c:pt>
                <c:pt idx="605">
                  <c:v>17568.46</c:v>
                </c:pt>
                <c:pt idx="606">
                  <c:v>17511.29</c:v>
                </c:pt>
                <c:pt idx="607">
                  <c:v>17203.259999999998</c:v>
                </c:pt>
                <c:pt idx="608">
                  <c:v>17426.21</c:v>
                </c:pt>
                <c:pt idx="609">
                  <c:v>17396.86</c:v>
                </c:pt>
                <c:pt idx="610">
                  <c:v>18079</c:v>
                </c:pt>
                <c:pt idx="611">
                  <c:v>17832.82</c:v>
                </c:pt>
                <c:pt idx="612">
                  <c:v>17454.189999999999</c:v>
                </c:pt>
                <c:pt idx="613">
                  <c:v>17778.07</c:v>
                </c:pt>
                <c:pt idx="614">
                  <c:v>17733.89</c:v>
                </c:pt>
                <c:pt idx="615">
                  <c:v>17734.599999999999</c:v>
                </c:pt>
                <c:pt idx="616">
                  <c:v>17910.84</c:v>
                </c:pt>
                <c:pt idx="617">
                  <c:v>17559.419999999998</c:v>
                </c:pt>
                <c:pt idx="618">
                  <c:v>17525.060000000001</c:v>
                </c:pt>
                <c:pt idx="619">
                  <c:v>17354.14</c:v>
                </c:pt>
                <c:pt idx="620">
                  <c:v>16993.439999999999</c:v>
                </c:pt>
                <c:pt idx="621">
                  <c:v>17042.88</c:v>
                </c:pt>
                <c:pt idx="622">
                  <c:v>16830.3</c:v>
                </c:pt>
                <c:pt idx="623">
                  <c:v>16646.05</c:v>
                </c:pt>
                <c:pt idx="624">
                  <c:v>16327.86</c:v>
                </c:pt>
                <c:pt idx="625">
                  <c:v>16463.259999999998</c:v>
                </c:pt>
                <c:pt idx="626">
                  <c:v>16345.89</c:v>
                </c:pt>
                <c:pt idx="627">
                  <c:v>16334.37</c:v>
                </c:pt>
                <c:pt idx="628">
                  <c:v>16201.49</c:v>
                </c:pt>
                <c:pt idx="629">
                  <c:v>16374.5</c:v>
                </c:pt>
                <c:pt idx="630">
                  <c:v>16228.75</c:v>
                </c:pt>
                <c:pt idx="631">
                  <c:v>16402.189999999999</c:v>
                </c:pt>
                <c:pt idx="632">
                  <c:v>16792.189999999999</c:v>
                </c:pt>
                <c:pt idx="633">
                  <c:v>16629.23</c:v>
                </c:pt>
                <c:pt idx="634">
                  <c:v>16505</c:v>
                </c:pt>
                <c:pt idx="635">
                  <c:v>16613.810000000001</c:v>
                </c:pt>
                <c:pt idx="636">
                  <c:v>16621.13</c:v>
                </c:pt>
                <c:pt idx="637">
                  <c:v>16340.41</c:v>
                </c:pt>
                <c:pt idx="638">
                  <c:v>16624.84</c:v>
                </c:pt>
                <c:pt idx="639">
                  <c:v>17043.53</c:v>
                </c:pt>
                <c:pt idx="640">
                  <c:v>17047.39</c:v>
                </c:pt>
                <c:pt idx="641">
                  <c:v>16788.55</c:v>
                </c:pt>
                <c:pt idx="642">
                  <c:v>16646.41</c:v>
                </c:pt>
                <c:pt idx="643">
                  <c:v>16645.98</c:v>
                </c:pt>
                <c:pt idx="644">
                  <c:v>16535.330000000002</c:v>
                </c:pt>
                <c:pt idx="645">
                  <c:v>16224.45</c:v>
                </c:pt>
                <c:pt idx="646">
                  <c:v>16190.02</c:v>
                </c:pt>
                <c:pt idx="647">
                  <c:v>16097.28</c:v>
                </c:pt>
                <c:pt idx="648">
                  <c:v>16302.04</c:v>
                </c:pt>
                <c:pt idx="649">
                  <c:v>16244.58</c:v>
                </c:pt>
                <c:pt idx="650">
                  <c:v>16216.33</c:v>
                </c:pt>
                <c:pt idx="651">
                  <c:v>15865.92</c:v>
                </c:pt>
                <c:pt idx="652">
                  <c:v>15276.9</c:v>
                </c:pt>
                <c:pt idx="653">
                  <c:v>15391.79</c:v>
                </c:pt>
                <c:pt idx="654">
                  <c:v>15308.69</c:v>
                </c:pt>
                <c:pt idx="655">
                  <c:v>14961.18</c:v>
                </c:pt>
                <c:pt idx="656">
                  <c:v>15353.98</c:v>
                </c:pt>
                <c:pt idx="657">
                  <c:v>15899.87</c:v>
                </c:pt>
                <c:pt idx="658">
                  <c:v>16211.96</c:v>
                </c:pt>
                <c:pt idx="659">
                  <c:v>15952.23</c:v>
                </c:pt>
                <c:pt idx="660">
                  <c:v>16077.24</c:v>
                </c:pt>
                <c:pt idx="661">
                  <c:v>15703.45</c:v>
                </c:pt>
                <c:pt idx="662">
                  <c:v>15485.07</c:v>
                </c:pt>
                <c:pt idx="663">
                  <c:v>15566.21</c:v>
                </c:pt>
                <c:pt idx="664">
                  <c:v>15533.56</c:v>
                </c:pt>
                <c:pt idx="665">
                  <c:v>15510.01</c:v>
                </c:pt>
                <c:pt idx="666">
                  <c:v>16136.87</c:v>
                </c:pt>
                <c:pt idx="667">
                  <c:v>16081.89</c:v>
                </c:pt>
                <c:pt idx="668">
                  <c:v>15878.07</c:v>
                </c:pt>
                <c:pt idx="669">
                  <c:v>15746.58</c:v>
                </c:pt>
                <c:pt idx="670">
                  <c:v>15879.38</c:v>
                </c:pt>
                <c:pt idx="671">
                  <c:v>15944.63</c:v>
                </c:pt>
                <c:pt idx="672">
                  <c:v>16339.96</c:v>
                </c:pt>
                <c:pt idx="673">
                  <c:v>16155.61</c:v>
                </c:pt>
                <c:pt idx="674">
                  <c:v>16247.51</c:v>
                </c:pt>
                <c:pt idx="675">
                  <c:v>16503.099999999999</c:v>
                </c:pt>
                <c:pt idx="676">
                  <c:v>16742.95</c:v>
                </c:pt>
                <c:pt idx="677">
                  <c:v>16725.86</c:v>
                </c:pt>
                <c:pt idx="678">
                  <c:v>16634.740000000002</c:v>
                </c:pt>
                <c:pt idx="679">
                  <c:v>16790.8</c:v>
                </c:pt>
                <c:pt idx="680">
                  <c:v>16536.849999999999</c:v>
                </c:pt>
                <c:pt idx="681">
                  <c:v>16511.439999999999</c:v>
                </c:pt>
                <c:pt idx="682">
                  <c:v>16589.439999999999</c:v>
                </c:pt>
                <c:pt idx="683">
                  <c:v>16595.97</c:v>
                </c:pt>
                <c:pt idx="684">
                  <c:v>16162.64</c:v>
                </c:pt>
                <c:pt idx="685">
                  <c:v>16438.09</c:v>
                </c:pt>
                <c:pt idx="686">
                  <c:v>16229.78</c:v>
                </c:pt>
                <c:pt idx="687">
                  <c:v>16353.39</c:v>
                </c:pt>
                <c:pt idx="688">
                  <c:v>16587.57</c:v>
                </c:pt>
                <c:pt idx="689">
                  <c:v>17093.5</c:v>
                </c:pt>
                <c:pt idx="690">
                  <c:v>17082.11</c:v>
                </c:pt>
                <c:pt idx="691">
                  <c:v>16961.66</c:v>
                </c:pt>
                <c:pt idx="692">
                  <c:v>16720.89</c:v>
                </c:pt>
                <c:pt idx="693">
                  <c:v>16737.12</c:v>
                </c:pt>
                <c:pt idx="694">
                  <c:v>16529.48</c:v>
                </c:pt>
                <c:pt idx="695">
                  <c:v>16543.07</c:v>
                </c:pt>
                <c:pt idx="696">
                  <c:v>16863.099999999999</c:v>
                </c:pt>
                <c:pt idx="697">
                  <c:v>16499.47</c:v>
                </c:pt>
                <c:pt idx="698">
                  <c:v>16473.64</c:v>
                </c:pt>
                <c:pt idx="699">
                  <c:v>16618.32</c:v>
                </c:pt>
                <c:pt idx="700">
                  <c:v>16392.84</c:v>
                </c:pt>
                <c:pt idx="701">
                  <c:v>16541.419999999998</c:v>
                </c:pt>
                <c:pt idx="702">
                  <c:v>16931.52</c:v>
                </c:pt>
                <c:pt idx="703">
                  <c:v>16725.099999999999</c:v>
                </c:pt>
                <c:pt idx="704">
                  <c:v>16723.919999999998</c:v>
                </c:pt>
                <c:pt idx="705">
                  <c:v>16732.849999999999</c:v>
                </c:pt>
                <c:pt idx="706">
                  <c:v>16828.07</c:v>
                </c:pt>
                <c:pt idx="707">
                  <c:v>17139.169999999998</c:v>
                </c:pt>
                <c:pt idx="708">
                  <c:v>17095.03</c:v>
                </c:pt>
                <c:pt idx="709">
                  <c:v>16721.689999999999</c:v>
                </c:pt>
                <c:pt idx="710">
                  <c:v>16600.46</c:v>
                </c:pt>
                <c:pt idx="711">
                  <c:v>16248.97</c:v>
                </c:pt>
                <c:pt idx="712">
                  <c:v>16251.84</c:v>
                </c:pt>
                <c:pt idx="713">
                  <c:v>16385.87</c:v>
                </c:pt>
                <c:pt idx="714">
                  <c:v>16224.14</c:v>
                </c:pt>
                <c:pt idx="715">
                  <c:v>16511.689999999999</c:v>
                </c:pt>
                <c:pt idx="716">
                  <c:v>16828.93</c:v>
                </c:pt>
                <c:pt idx="717">
                  <c:v>17201.27</c:v>
                </c:pt>
                <c:pt idx="718">
                  <c:v>17284.54</c:v>
                </c:pt>
                <c:pt idx="719">
                  <c:v>17651.150000000001</c:v>
                </c:pt>
                <c:pt idx="720">
                  <c:v>17746.91</c:v>
                </c:pt>
                <c:pt idx="721">
                  <c:v>17763.03</c:v>
                </c:pt>
                <c:pt idx="722">
                  <c:v>18207.13</c:v>
                </c:pt>
                <c:pt idx="723">
                  <c:v>18475.919999999998</c:v>
                </c:pt>
                <c:pt idx="724">
                  <c:v>18578.3</c:v>
                </c:pt>
                <c:pt idx="725">
                  <c:v>18479.37</c:v>
                </c:pt>
                <c:pt idx="726">
                  <c:v>18313.86</c:v>
                </c:pt>
                <c:pt idx="727">
                  <c:v>18537.810000000001</c:v>
                </c:pt>
                <c:pt idx="728">
                  <c:v>18963.68</c:v>
                </c:pt>
                <c:pt idx="729">
                  <c:v>19115.060000000001</c:v>
                </c:pt>
                <c:pt idx="730">
                  <c:v>19073.71</c:v>
                </c:pt>
                <c:pt idx="731">
                  <c:v>19376.53</c:v>
                </c:pt>
                <c:pt idx="732">
                  <c:v>19553.61</c:v>
                </c:pt>
                <c:pt idx="733">
                  <c:v>19636.22</c:v>
                </c:pt>
                <c:pt idx="734">
                  <c:v>19220.62</c:v>
                </c:pt>
                <c:pt idx="735">
                  <c:v>19195.599999999999</c:v>
                </c:pt>
                <c:pt idx="736">
                  <c:v>18868.71</c:v>
                </c:pt>
                <c:pt idx="737">
                  <c:v>18608.939999999999</c:v>
                </c:pt>
                <c:pt idx="738">
                  <c:v>18827.349999999999</c:v>
                </c:pt>
                <c:pt idx="739">
                  <c:v>18821.16</c:v>
                </c:pt>
                <c:pt idx="740">
                  <c:v>18477.009999999998</c:v>
                </c:pt>
                <c:pt idx="741">
                  <c:v>18230.189999999999</c:v>
                </c:pt>
                <c:pt idx="742">
                  <c:v>18079.61</c:v>
                </c:pt>
                <c:pt idx="743">
                  <c:v>18403.04</c:v>
                </c:pt>
                <c:pt idx="744">
                  <c:v>18444.11</c:v>
                </c:pt>
                <c:pt idx="745">
                  <c:v>18424.96</c:v>
                </c:pt>
                <c:pt idx="746">
                  <c:v>18476.8</c:v>
                </c:pt>
                <c:pt idx="747">
                  <c:v>18366.95</c:v>
                </c:pt>
                <c:pt idx="748">
                  <c:v>18176.34</c:v>
                </c:pt>
                <c:pt idx="749">
                  <c:v>17937.84</c:v>
                </c:pt>
                <c:pt idx="750">
                  <c:v>18112.63</c:v>
                </c:pt>
                <c:pt idx="751">
                  <c:v>17941.78</c:v>
                </c:pt>
                <c:pt idx="752">
                  <c:v>17936.12</c:v>
                </c:pt>
                <c:pt idx="753">
                  <c:v>17915.55</c:v>
                </c:pt>
                <c:pt idx="754">
                  <c:v>18430.39</c:v>
                </c:pt>
                <c:pt idx="755">
                  <c:v>18335.32</c:v>
                </c:pt>
                <c:pt idx="756">
                  <c:v>18028.52</c:v>
                </c:pt>
                <c:pt idx="757">
                  <c:v>18027.71</c:v>
                </c:pt>
                <c:pt idx="758">
                  <c:v>18072.900000000001</c:v>
                </c:pt>
                <c:pt idx="759">
                  <c:v>18089.93</c:v>
                </c:pt>
                <c:pt idx="760">
                  <c:v>17716.47</c:v>
                </c:pt>
                <c:pt idx="761">
                  <c:v>17718.61</c:v>
                </c:pt>
                <c:pt idx="762">
                  <c:v>17769.14</c:v>
                </c:pt>
                <c:pt idx="763">
                  <c:v>17978.57</c:v>
                </c:pt>
                <c:pt idx="764">
                  <c:v>18028.28</c:v>
                </c:pt>
                <c:pt idx="765">
                  <c:v>17799.61</c:v>
                </c:pt>
                <c:pt idx="766">
                  <c:v>17524.060000000001</c:v>
                </c:pt>
                <c:pt idx="767">
                  <c:v>17523.23</c:v>
                </c:pt>
                <c:pt idx="768">
                  <c:v>17471.669999999998</c:v>
                </c:pt>
                <c:pt idx="769">
                  <c:v>17832.330000000002</c:v>
                </c:pt>
                <c:pt idx="770">
                  <c:v>18293.38</c:v>
                </c:pt>
                <c:pt idx="771">
                  <c:v>18015.939999999999</c:v>
                </c:pt>
                <c:pt idx="772">
                  <c:v>17727.98</c:v>
                </c:pt>
                <c:pt idx="773">
                  <c:v>17739.41</c:v>
                </c:pt>
                <c:pt idx="774">
                  <c:v>17778.41</c:v>
                </c:pt>
                <c:pt idx="775">
                  <c:v>17417.68</c:v>
                </c:pt>
                <c:pt idx="776">
                  <c:v>17635.88</c:v>
                </c:pt>
                <c:pt idx="777">
                  <c:v>17469.36</c:v>
                </c:pt>
                <c:pt idx="778">
                  <c:v>17311.05</c:v>
                </c:pt>
                <c:pt idx="779">
                  <c:v>17021.91</c:v>
                </c:pt>
                <c:pt idx="780">
                  <c:v>17021.310000000001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93-4B93-AD00-13C6F0F27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4961839"/>
        <c:axId val="474539167"/>
      </c:lineChart>
      <c:catAx>
        <c:axId val="914961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474539167"/>
        <c:crosses val="autoZero"/>
        <c:auto val="1"/>
        <c:lblAlgn val="ctr"/>
        <c:lblOffset val="100"/>
        <c:noMultiLvlLbl val="0"/>
      </c:catAx>
      <c:valAx>
        <c:axId val="474539167"/>
        <c:scaling>
          <c:orientation val="minMax"/>
          <c:max val="23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914961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All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410118947897476E-2"/>
          <c:y val="0.10280701754385968"/>
          <c:w val="0.93424236332160604"/>
          <c:h val="0.83000478179094006"/>
        </c:manualLayout>
      </c:layout>
      <c:lineChart>
        <c:grouping val="standard"/>
        <c:varyColors val="0"/>
        <c:ser>
          <c:idx val="0"/>
          <c:order val="0"/>
          <c:tx>
            <c:strRef>
              <c:f>Epoch0!$AH$1</c:f>
              <c:strCache>
                <c:ptCount val="1"/>
                <c:pt idx="0">
                  <c:v>vs Est</c:v>
                </c:pt>
              </c:strCache>
            </c:strRef>
          </c:tx>
          <c:marker>
            <c:symbol val="none"/>
          </c:marker>
          <c:trendline>
            <c:trendlineType val="movingAvg"/>
            <c:period val="2"/>
            <c:dispRSqr val="0"/>
            <c:dispEq val="0"/>
          </c:trendline>
          <c:val>
            <c:numRef>
              <c:f>Epoch0!$AH$1:$AH$961</c:f>
              <c:numCache>
                <c:formatCode>_(* #,##0_);_(* \(#,##0\);_(* "-"??_);_(@_)</c:formatCode>
                <c:ptCount val="961"/>
                <c:pt idx="0" formatCode="General">
                  <c:v>0</c:v>
                </c:pt>
                <c:pt idx="1">
                  <c:v>339.76325820365673</c:v>
                </c:pt>
                <c:pt idx="2">
                  <c:v>-327.37933762950342</c:v>
                </c:pt>
                <c:pt idx="3">
                  <c:v>-325.61481217634719</c:v>
                </c:pt>
                <c:pt idx="4">
                  <c:v>-320.29446836407806</c:v>
                </c:pt>
                <c:pt idx="5">
                  <c:v>-317.80071382982715</c:v>
                </c:pt>
                <c:pt idx="6">
                  <c:v>-317.26547625724925</c:v>
                </c:pt>
                <c:pt idx="7">
                  <c:v>-319.40342627897917</c:v>
                </c:pt>
                <c:pt idx="8">
                  <c:v>-319.90008227524959</c:v>
                </c:pt>
                <c:pt idx="9">
                  <c:v>-320.3134397626709</c:v>
                </c:pt>
                <c:pt idx="10">
                  <c:v>-314.71839063228617</c:v>
                </c:pt>
                <c:pt idx="11">
                  <c:v>-312.31383336579893</c:v>
                </c:pt>
                <c:pt idx="12">
                  <c:v>-310.13571408479038</c:v>
                </c:pt>
                <c:pt idx="13">
                  <c:v>-309.5017288973977</c:v>
                </c:pt>
                <c:pt idx="14">
                  <c:v>-311.88542634658006</c:v>
                </c:pt>
                <c:pt idx="15">
                  <c:v>-314.92879409818852</c:v>
                </c:pt>
                <c:pt idx="16">
                  <c:v>-314.17616507676212</c:v>
                </c:pt>
                <c:pt idx="17">
                  <c:v>-315.71519996789721</c:v>
                </c:pt>
                <c:pt idx="18">
                  <c:v>-313.68420989324295</c:v>
                </c:pt>
                <c:pt idx="19">
                  <c:v>-313.86096977624766</c:v>
                </c:pt>
                <c:pt idx="20">
                  <c:v>-319.64904046197626</c:v>
                </c:pt>
                <c:pt idx="21">
                  <c:v>-315.05660100315072</c:v>
                </c:pt>
                <c:pt idx="22">
                  <c:v>-220.54154226772516</c:v>
                </c:pt>
                <c:pt idx="23">
                  <c:v>-193.05541954533692</c:v>
                </c:pt>
                <c:pt idx="24">
                  <c:v>-166.68103071368751</c:v>
                </c:pt>
                <c:pt idx="25">
                  <c:v>-64.893535675822932</c:v>
                </c:pt>
                <c:pt idx="26">
                  <c:v>-75.629954846732289</c:v>
                </c:pt>
                <c:pt idx="27">
                  <c:v>-143.40021608885581</c:v>
                </c:pt>
                <c:pt idx="28">
                  <c:v>-94.989779251540313</c:v>
                </c:pt>
                <c:pt idx="29">
                  <c:v>-116.60310337591363</c:v>
                </c:pt>
                <c:pt idx="30">
                  <c:v>-116.91509133459112</c:v>
                </c:pt>
                <c:pt idx="31">
                  <c:v>-97.807864341692039</c:v>
                </c:pt>
                <c:pt idx="32">
                  <c:v>-88.586013230706158</c:v>
                </c:pt>
                <c:pt idx="33">
                  <c:v>-74.665107780467224</c:v>
                </c:pt>
                <c:pt idx="34">
                  <c:v>-123.37725000831051</c:v>
                </c:pt>
                <c:pt idx="35">
                  <c:v>-132.02243543463192</c:v>
                </c:pt>
                <c:pt idx="36">
                  <c:v>-36.106261263561464</c:v>
                </c:pt>
                <c:pt idx="37">
                  <c:v>17.72005467318013</c:v>
                </c:pt>
                <c:pt idx="38">
                  <c:v>11.091649483649235</c:v>
                </c:pt>
                <c:pt idx="39">
                  <c:v>-47.989497149257659</c:v>
                </c:pt>
                <c:pt idx="40">
                  <c:v>37.211308870744688</c:v>
                </c:pt>
                <c:pt idx="41">
                  <c:v>33.679572559256485</c:v>
                </c:pt>
                <c:pt idx="42">
                  <c:v>88.033273196542723</c:v>
                </c:pt>
                <c:pt idx="43">
                  <c:v>48.627058817201032</c:v>
                </c:pt>
                <c:pt idx="44">
                  <c:v>-26.109378251338057</c:v>
                </c:pt>
                <c:pt idx="45">
                  <c:v>-79.609739232761058</c:v>
                </c:pt>
                <c:pt idx="46">
                  <c:v>-176.6651025472529</c:v>
                </c:pt>
                <c:pt idx="47">
                  <c:v>-128.16965551135945</c:v>
                </c:pt>
                <c:pt idx="48">
                  <c:v>-112.26462524203453</c:v>
                </c:pt>
                <c:pt idx="49">
                  <c:v>-50.274383270505496</c:v>
                </c:pt>
                <c:pt idx="50">
                  <c:v>-193.39477158361478</c:v>
                </c:pt>
                <c:pt idx="51">
                  <c:v>-107.39969811555784</c:v>
                </c:pt>
                <c:pt idx="52">
                  <c:v>-125.32091175650567</c:v>
                </c:pt>
                <c:pt idx="53">
                  <c:v>-33.64404612216822</c:v>
                </c:pt>
                <c:pt idx="54">
                  <c:v>-62.500981178221991</c:v>
                </c:pt>
                <c:pt idx="55">
                  <c:v>-8.9931497777542972</c:v>
                </c:pt>
                <c:pt idx="56">
                  <c:v>1.2575447472117958</c:v>
                </c:pt>
                <c:pt idx="57">
                  <c:v>-62.665944319523987</c:v>
                </c:pt>
                <c:pt idx="58">
                  <c:v>-78.619043457983935</c:v>
                </c:pt>
                <c:pt idx="59">
                  <c:v>-85.640451287752512</c:v>
                </c:pt>
                <c:pt idx="60">
                  <c:v>-11.87848178855711</c:v>
                </c:pt>
                <c:pt idx="61">
                  <c:v>-96.827275139097765</c:v>
                </c:pt>
                <c:pt idx="62">
                  <c:v>-207.74934905429109</c:v>
                </c:pt>
                <c:pt idx="63">
                  <c:v>-282.74893565941238</c:v>
                </c:pt>
                <c:pt idx="64">
                  <c:v>-291.82590255622199</c:v>
                </c:pt>
                <c:pt idx="65">
                  <c:v>-290.45924612335875</c:v>
                </c:pt>
                <c:pt idx="66">
                  <c:v>-289.77896785226767</c:v>
                </c:pt>
                <c:pt idx="67">
                  <c:v>-292.16016326750105</c:v>
                </c:pt>
                <c:pt idx="68">
                  <c:v>-290.5898248984995</c:v>
                </c:pt>
                <c:pt idx="69">
                  <c:v>-292.95608602502034</c:v>
                </c:pt>
                <c:pt idx="70">
                  <c:v>-291.38902013949337</c:v>
                </c:pt>
                <c:pt idx="71">
                  <c:v>-288.01121224434246</c:v>
                </c:pt>
                <c:pt idx="72">
                  <c:v>-293.18012541089047</c:v>
                </c:pt>
                <c:pt idx="73">
                  <c:v>-293.28029432474068</c:v>
                </c:pt>
                <c:pt idx="74">
                  <c:v>-294.56687780612992</c:v>
                </c:pt>
                <c:pt idx="75">
                  <c:v>-290.79162426400217</c:v>
                </c:pt>
                <c:pt idx="76">
                  <c:v>-291.3721574244264</c:v>
                </c:pt>
                <c:pt idx="77">
                  <c:v>-288.78318832494551</c:v>
                </c:pt>
                <c:pt idx="78">
                  <c:v>-285.19801407351042</c:v>
                </c:pt>
                <c:pt idx="79">
                  <c:v>-284.76920503510337</c:v>
                </c:pt>
                <c:pt idx="80">
                  <c:v>-278.84076207860562</c:v>
                </c:pt>
                <c:pt idx="81">
                  <c:v>-278.18494547424416</c:v>
                </c:pt>
                <c:pt idx="82">
                  <c:v>-280.81190776717631</c:v>
                </c:pt>
                <c:pt idx="83">
                  <c:v>-286.05369894747491</c:v>
                </c:pt>
                <c:pt idx="84">
                  <c:v>-283.25267383348546</c:v>
                </c:pt>
                <c:pt idx="85">
                  <c:v>-279.58032862884284</c:v>
                </c:pt>
                <c:pt idx="86">
                  <c:v>-280.09632873023293</c:v>
                </c:pt>
                <c:pt idx="87">
                  <c:v>-281.16297667181061</c:v>
                </c:pt>
                <c:pt idx="88">
                  <c:v>-284.81367580730512</c:v>
                </c:pt>
                <c:pt idx="89">
                  <c:v>-287.10814084960293</c:v>
                </c:pt>
                <c:pt idx="90">
                  <c:v>-250.44563178445605</c:v>
                </c:pt>
                <c:pt idx="91">
                  <c:v>-219.68630203467546</c:v>
                </c:pt>
                <c:pt idx="92">
                  <c:v>-101.74004126684667</c:v>
                </c:pt>
                <c:pt idx="93">
                  <c:v>-48.332716292617988</c:v>
                </c:pt>
                <c:pt idx="94">
                  <c:v>-54.599343810899882</c:v>
                </c:pt>
                <c:pt idx="95">
                  <c:v>-119.52112400668557</c:v>
                </c:pt>
                <c:pt idx="96">
                  <c:v>-20.915651262879692</c:v>
                </c:pt>
                <c:pt idx="97">
                  <c:v>-30.208669308194658</c:v>
                </c:pt>
                <c:pt idx="98">
                  <c:v>-94.567062039535813</c:v>
                </c:pt>
                <c:pt idx="99">
                  <c:v>-131.37703882198548</c:v>
                </c:pt>
                <c:pt idx="100">
                  <c:v>-179.78534458828653</c:v>
                </c:pt>
                <c:pt idx="101">
                  <c:v>-70.161342216644698</c:v>
                </c:pt>
                <c:pt idx="102">
                  <c:v>-166.6953446064108</c:v>
                </c:pt>
                <c:pt idx="103">
                  <c:v>-57.436485203517805</c:v>
                </c:pt>
                <c:pt idx="104">
                  <c:v>-64.270281165914639</c:v>
                </c:pt>
                <c:pt idx="105">
                  <c:v>-114.77111373913795</c:v>
                </c:pt>
                <c:pt idx="106">
                  <c:v>-72.864538660636754</c:v>
                </c:pt>
                <c:pt idx="107">
                  <c:v>-18.511680463016091</c:v>
                </c:pt>
                <c:pt idx="108">
                  <c:v>67.778019815021253</c:v>
                </c:pt>
                <c:pt idx="109">
                  <c:v>71.859360852158716</c:v>
                </c:pt>
                <c:pt idx="110">
                  <c:v>-38.680187912348629</c:v>
                </c:pt>
                <c:pt idx="111">
                  <c:v>42.213641688238567</c:v>
                </c:pt>
                <c:pt idx="112">
                  <c:v>-27.832926201659575</c:v>
                </c:pt>
                <c:pt idx="113">
                  <c:v>55.251698300893622</c:v>
                </c:pt>
                <c:pt idx="114">
                  <c:v>-3.5455684596709034</c:v>
                </c:pt>
                <c:pt idx="115">
                  <c:v>30.799933126676478</c:v>
                </c:pt>
                <c:pt idx="116">
                  <c:v>18.357527675016172</c:v>
                </c:pt>
                <c:pt idx="117">
                  <c:v>44.933159890890238</c:v>
                </c:pt>
                <c:pt idx="118">
                  <c:v>32.937633421355713</c:v>
                </c:pt>
                <c:pt idx="119">
                  <c:v>94.86923032597042</c:v>
                </c:pt>
                <c:pt idx="120">
                  <c:v>88.887363646146696</c:v>
                </c:pt>
                <c:pt idx="121">
                  <c:v>41.974586662083311</c:v>
                </c:pt>
                <c:pt idx="122">
                  <c:v>36.5267404204169</c:v>
                </c:pt>
                <c:pt idx="123">
                  <c:v>53.026869648951106</c:v>
                </c:pt>
                <c:pt idx="124">
                  <c:v>-0.93969749073221465</c:v>
                </c:pt>
                <c:pt idx="125">
                  <c:v>-36.158587237154279</c:v>
                </c:pt>
                <c:pt idx="126">
                  <c:v>-47.525376114579558</c:v>
                </c:pt>
                <c:pt idx="127">
                  <c:v>-55.968380386479112</c:v>
                </c:pt>
                <c:pt idx="128">
                  <c:v>-69.782727481571783</c:v>
                </c:pt>
                <c:pt idx="129">
                  <c:v>-162.15235869058597</c:v>
                </c:pt>
                <c:pt idx="130">
                  <c:v>-134.482480917668</c:v>
                </c:pt>
                <c:pt idx="131">
                  <c:v>-85.170783056964865</c:v>
                </c:pt>
                <c:pt idx="132">
                  <c:v>-85.010840150294825</c:v>
                </c:pt>
                <c:pt idx="133">
                  <c:v>-62.802312796695333</c:v>
                </c:pt>
                <c:pt idx="134">
                  <c:v>-78.547880543344945</c:v>
                </c:pt>
                <c:pt idx="135">
                  <c:v>-18.165711122215725</c:v>
                </c:pt>
                <c:pt idx="136">
                  <c:v>72.058957701785403</c:v>
                </c:pt>
                <c:pt idx="137">
                  <c:v>15.150265251366363</c:v>
                </c:pt>
                <c:pt idx="138">
                  <c:v>1.5833508585019445</c:v>
                </c:pt>
                <c:pt idx="139">
                  <c:v>59.625181972543942</c:v>
                </c:pt>
                <c:pt idx="140">
                  <c:v>43.014380967302714</c:v>
                </c:pt>
                <c:pt idx="141">
                  <c:v>22.104665853796178</c:v>
                </c:pt>
                <c:pt idx="142">
                  <c:v>42.653162933238491</c:v>
                </c:pt>
                <c:pt idx="143">
                  <c:v>10.773722315043415</c:v>
                </c:pt>
                <c:pt idx="144">
                  <c:v>0.16379126039464609</c:v>
                </c:pt>
                <c:pt idx="145">
                  <c:v>2.9753496080265904</c:v>
                </c:pt>
                <c:pt idx="146">
                  <c:v>11.283898130241141</c:v>
                </c:pt>
                <c:pt idx="147">
                  <c:v>-80.838130738291511</c:v>
                </c:pt>
                <c:pt idx="148">
                  <c:v>-75.716151623615588</c:v>
                </c:pt>
                <c:pt idx="149">
                  <c:v>-124.4077617750736</c:v>
                </c:pt>
                <c:pt idx="150">
                  <c:v>-83.588784782219591</c:v>
                </c:pt>
                <c:pt idx="151">
                  <c:v>-8.0801627107139211</c:v>
                </c:pt>
                <c:pt idx="152">
                  <c:v>12.477173122097156</c:v>
                </c:pt>
                <c:pt idx="153">
                  <c:v>-6.2148439762058842</c:v>
                </c:pt>
                <c:pt idx="154">
                  <c:v>56.057042237029236</c:v>
                </c:pt>
                <c:pt idx="155">
                  <c:v>25.473611778994382</c:v>
                </c:pt>
                <c:pt idx="156">
                  <c:v>37.437321388984856</c:v>
                </c:pt>
                <c:pt idx="157">
                  <c:v>13.781343962557003</c:v>
                </c:pt>
                <c:pt idx="158">
                  <c:v>-50.960274296932766</c:v>
                </c:pt>
                <c:pt idx="159">
                  <c:v>-51.057137498613884</c:v>
                </c:pt>
                <c:pt idx="160">
                  <c:v>-89.635648540544935</c:v>
                </c:pt>
                <c:pt idx="161">
                  <c:v>-30.803196652235783</c:v>
                </c:pt>
                <c:pt idx="162">
                  <c:v>-80.228859275717696</c:v>
                </c:pt>
                <c:pt idx="163">
                  <c:v>-134.94040895173384</c:v>
                </c:pt>
                <c:pt idx="164">
                  <c:v>-68.352159890906478</c:v>
                </c:pt>
                <c:pt idx="165">
                  <c:v>-77.871042151618894</c:v>
                </c:pt>
                <c:pt idx="166">
                  <c:v>-51.836789815330121</c:v>
                </c:pt>
                <c:pt idx="167">
                  <c:v>-72.210023605111928</c:v>
                </c:pt>
                <c:pt idx="168">
                  <c:v>-57.429605858429568</c:v>
                </c:pt>
                <c:pt idx="169">
                  <c:v>-80.371916260428407</c:v>
                </c:pt>
                <c:pt idx="170">
                  <c:v>-68.768696853021538</c:v>
                </c:pt>
                <c:pt idx="171">
                  <c:v>-86.711158024438191</c:v>
                </c:pt>
                <c:pt idx="172">
                  <c:v>-119.43375026713693</c:v>
                </c:pt>
                <c:pt idx="173">
                  <c:v>-116.2935256330893</c:v>
                </c:pt>
                <c:pt idx="174">
                  <c:v>-177.39734313962617</c:v>
                </c:pt>
                <c:pt idx="175">
                  <c:v>-92.02712574054749</c:v>
                </c:pt>
                <c:pt idx="176">
                  <c:v>-33.98064294489086</c:v>
                </c:pt>
                <c:pt idx="177">
                  <c:v>19.315755380954215</c:v>
                </c:pt>
                <c:pt idx="178">
                  <c:v>29.170480114593374</c:v>
                </c:pt>
                <c:pt idx="179">
                  <c:v>95.817308507073903</c:v>
                </c:pt>
                <c:pt idx="180">
                  <c:v>47.231664386017655</c:v>
                </c:pt>
                <c:pt idx="181">
                  <c:v>79.429120792683534</c:v>
                </c:pt>
                <c:pt idx="182">
                  <c:v>26.201368589525373</c:v>
                </c:pt>
                <c:pt idx="183">
                  <c:v>-15.386490227203467</c:v>
                </c:pt>
                <c:pt idx="184">
                  <c:v>-32.866855832777219</c:v>
                </c:pt>
                <c:pt idx="185">
                  <c:v>123.39424985432925</c:v>
                </c:pt>
                <c:pt idx="186">
                  <c:v>112.16678516399406</c:v>
                </c:pt>
                <c:pt idx="187">
                  <c:v>77.948137185157975</c:v>
                </c:pt>
                <c:pt idx="188">
                  <c:v>60.424947541279835</c:v>
                </c:pt>
                <c:pt idx="189">
                  <c:v>35.555198302143253</c:v>
                </c:pt>
                <c:pt idx="190">
                  <c:v>-3.0200348950456828</c:v>
                </c:pt>
                <c:pt idx="191">
                  <c:v>-59.526839800084417</c:v>
                </c:pt>
                <c:pt idx="192">
                  <c:v>-9.4372466232416627</c:v>
                </c:pt>
                <c:pt idx="193">
                  <c:v>32.379806618606381</c:v>
                </c:pt>
                <c:pt idx="194">
                  <c:v>18.904962049931783</c:v>
                </c:pt>
                <c:pt idx="195">
                  <c:v>-32.789639119677304</c:v>
                </c:pt>
                <c:pt idx="196">
                  <c:v>-3.1197940203710459</c:v>
                </c:pt>
                <c:pt idx="197">
                  <c:v>-29.068318043468025</c:v>
                </c:pt>
                <c:pt idx="198">
                  <c:v>-8.2581513430413906</c:v>
                </c:pt>
                <c:pt idx="199">
                  <c:v>-41.660024027965846</c:v>
                </c:pt>
                <c:pt idx="200">
                  <c:v>-56.164916356854519</c:v>
                </c:pt>
                <c:pt idx="201">
                  <c:v>-21.512734715066472</c:v>
                </c:pt>
                <c:pt idx="202">
                  <c:v>-2.4300805240636691</c:v>
                </c:pt>
                <c:pt idx="203">
                  <c:v>-67.43659605423818</c:v>
                </c:pt>
                <c:pt idx="204">
                  <c:v>-38.126901273641124</c:v>
                </c:pt>
                <c:pt idx="205">
                  <c:v>-66.717904845037992</c:v>
                </c:pt>
                <c:pt idx="206">
                  <c:v>-42.725227809532953</c:v>
                </c:pt>
                <c:pt idx="207">
                  <c:v>-111.27167948340502</c:v>
                </c:pt>
                <c:pt idx="208">
                  <c:v>-116.80665880342349</c:v>
                </c:pt>
                <c:pt idx="209">
                  <c:v>-112.49312669725987</c:v>
                </c:pt>
                <c:pt idx="210">
                  <c:v>-84.085773019491171</c:v>
                </c:pt>
                <c:pt idx="211">
                  <c:v>-113.80298050472265</c:v>
                </c:pt>
                <c:pt idx="212">
                  <c:v>-79.672414915625268</c:v>
                </c:pt>
                <c:pt idx="213">
                  <c:v>-55.074614383865992</c:v>
                </c:pt>
                <c:pt idx="214">
                  <c:v>-97.671510802570992</c:v>
                </c:pt>
                <c:pt idx="215">
                  <c:v>-143.92337575129204</c:v>
                </c:pt>
                <c:pt idx="216">
                  <c:v>-155.89836023940006</c:v>
                </c:pt>
                <c:pt idx="217">
                  <c:v>-161.37309038535386</c:v>
                </c:pt>
                <c:pt idx="218">
                  <c:v>-107.22349039430992</c:v>
                </c:pt>
                <c:pt idx="219">
                  <c:v>-208.50836606036319</c:v>
                </c:pt>
                <c:pt idx="220">
                  <c:v>-209.0802686756906</c:v>
                </c:pt>
                <c:pt idx="221">
                  <c:v>-232.09435065203797</c:v>
                </c:pt>
                <c:pt idx="222">
                  <c:v>-162.84949889215204</c:v>
                </c:pt>
                <c:pt idx="223">
                  <c:v>-103.24734248095046</c:v>
                </c:pt>
                <c:pt idx="224">
                  <c:v>-197.34311997352052</c:v>
                </c:pt>
                <c:pt idx="225">
                  <c:v>-42.892669470056717</c:v>
                </c:pt>
                <c:pt idx="226">
                  <c:v>-17.175347199747193</c:v>
                </c:pt>
                <c:pt idx="227">
                  <c:v>-27.623499379064015</c:v>
                </c:pt>
                <c:pt idx="228">
                  <c:v>-88.142432045438909</c:v>
                </c:pt>
                <c:pt idx="229">
                  <c:v>-16.665820138379786</c:v>
                </c:pt>
                <c:pt idx="230">
                  <c:v>20.874730850689957</c:v>
                </c:pt>
                <c:pt idx="231">
                  <c:v>41.1841433761183</c:v>
                </c:pt>
                <c:pt idx="232">
                  <c:v>-19.534757789286232</c:v>
                </c:pt>
                <c:pt idx="233">
                  <c:v>55.047088909806916</c:v>
                </c:pt>
                <c:pt idx="234">
                  <c:v>100.68145568709588</c:v>
                </c:pt>
                <c:pt idx="235">
                  <c:v>51.474453960770916</c:v>
                </c:pt>
                <c:pt idx="236">
                  <c:v>18.928062070841406</c:v>
                </c:pt>
                <c:pt idx="237">
                  <c:v>58.086105865932041</c:v>
                </c:pt>
                <c:pt idx="238">
                  <c:v>-49.373336449640192</c:v>
                </c:pt>
                <c:pt idx="239">
                  <c:v>-32.358543044094404</c:v>
                </c:pt>
                <c:pt idx="240">
                  <c:v>12.507025231130683</c:v>
                </c:pt>
                <c:pt idx="241">
                  <c:v>20.306237492994114</c:v>
                </c:pt>
                <c:pt idx="242">
                  <c:v>0.32484396990912501</c:v>
                </c:pt>
                <c:pt idx="243">
                  <c:v>-5.4926610779257317</c:v>
                </c:pt>
                <c:pt idx="244">
                  <c:v>-23.548711633651692</c:v>
                </c:pt>
                <c:pt idx="245">
                  <c:v>56.555322302519926</c:v>
                </c:pt>
                <c:pt idx="246">
                  <c:v>-37.482007277714729</c:v>
                </c:pt>
                <c:pt idx="247">
                  <c:v>-41.658455933218647</c:v>
                </c:pt>
                <c:pt idx="248">
                  <c:v>13.759999949499615</c:v>
                </c:pt>
                <c:pt idx="249">
                  <c:v>42.662516343109019</c:v>
                </c:pt>
                <c:pt idx="250">
                  <c:v>200.44874568121304</c:v>
                </c:pt>
                <c:pt idx="251">
                  <c:v>198.72285788267618</c:v>
                </c:pt>
                <c:pt idx="252">
                  <c:v>128.60016398711014</c:v>
                </c:pt>
                <c:pt idx="253">
                  <c:v>26.664020471751428</c:v>
                </c:pt>
                <c:pt idx="254">
                  <c:v>-33.43303135953829</c:v>
                </c:pt>
                <c:pt idx="255">
                  <c:v>40.671317533378897</c:v>
                </c:pt>
                <c:pt idx="256">
                  <c:v>95.026788894341735</c:v>
                </c:pt>
                <c:pt idx="257">
                  <c:v>40.203338416995393</c:v>
                </c:pt>
                <c:pt idx="258">
                  <c:v>91.723008359262167</c:v>
                </c:pt>
                <c:pt idx="259">
                  <c:v>38.098472178760858</c:v>
                </c:pt>
                <c:pt idx="260">
                  <c:v>113.75076401061233</c:v>
                </c:pt>
                <c:pt idx="261">
                  <c:v>84.977093012857949</c:v>
                </c:pt>
                <c:pt idx="262">
                  <c:v>61.795409501231916</c:v>
                </c:pt>
                <c:pt idx="263">
                  <c:v>100.42796433270996</c:v>
                </c:pt>
                <c:pt idx="264">
                  <c:v>52.223790013344114</c:v>
                </c:pt>
                <c:pt idx="265">
                  <c:v>-22.074664089763246</c:v>
                </c:pt>
                <c:pt idx="266">
                  <c:v>-4.7189273032417987</c:v>
                </c:pt>
                <c:pt idx="267">
                  <c:v>-34.902009299534257</c:v>
                </c:pt>
                <c:pt idx="268">
                  <c:v>-18.890656480845792</c:v>
                </c:pt>
                <c:pt idx="269">
                  <c:v>23.980855533023714</c:v>
                </c:pt>
                <c:pt idx="270">
                  <c:v>81.821480999366031</c:v>
                </c:pt>
                <c:pt idx="271">
                  <c:v>42.44110744860518</c:v>
                </c:pt>
                <c:pt idx="272">
                  <c:v>39.002146673727111</c:v>
                </c:pt>
                <c:pt idx="273">
                  <c:v>106.59873016551865</c:v>
                </c:pt>
                <c:pt idx="274">
                  <c:v>77.596892627952911</c:v>
                </c:pt>
                <c:pt idx="275">
                  <c:v>108.21423348640747</c:v>
                </c:pt>
                <c:pt idx="276">
                  <c:v>35.527883618935448</c:v>
                </c:pt>
                <c:pt idx="277">
                  <c:v>82.869426317603939</c:v>
                </c:pt>
                <c:pt idx="278">
                  <c:v>48.077448644286051</c:v>
                </c:pt>
                <c:pt idx="279">
                  <c:v>95.175586609209859</c:v>
                </c:pt>
                <c:pt idx="280">
                  <c:v>119.56313126401437</c:v>
                </c:pt>
                <c:pt idx="281">
                  <c:v>-42.183151303841441</c:v>
                </c:pt>
                <c:pt idx="282">
                  <c:v>41.365011771496938</c:v>
                </c:pt>
                <c:pt idx="283">
                  <c:v>80.445739909504482</c:v>
                </c:pt>
                <c:pt idx="284">
                  <c:v>121.98269114333016</c:v>
                </c:pt>
                <c:pt idx="285">
                  <c:v>3.8493976176032447</c:v>
                </c:pt>
                <c:pt idx="286">
                  <c:v>26.924797736457549</c:v>
                </c:pt>
                <c:pt idx="287">
                  <c:v>80.31126845311519</c:v>
                </c:pt>
                <c:pt idx="288">
                  <c:v>113.41046545087011</c:v>
                </c:pt>
                <c:pt idx="289">
                  <c:v>145.65202202756336</c:v>
                </c:pt>
                <c:pt idx="290">
                  <c:v>89.553533054539002</c:v>
                </c:pt>
                <c:pt idx="291">
                  <c:v>59.27497300563482</c:v>
                </c:pt>
                <c:pt idx="292">
                  <c:v>77.870136237143015</c:v>
                </c:pt>
                <c:pt idx="293">
                  <c:v>21.004367857814941</c:v>
                </c:pt>
                <c:pt idx="294">
                  <c:v>-22.22628907935723</c:v>
                </c:pt>
                <c:pt idx="295">
                  <c:v>43.404536135152739</c:v>
                </c:pt>
                <c:pt idx="296">
                  <c:v>-12.015645283379854</c:v>
                </c:pt>
                <c:pt idx="297">
                  <c:v>-79.438618444917665</c:v>
                </c:pt>
                <c:pt idx="298">
                  <c:v>-74.062200315904192</c:v>
                </c:pt>
                <c:pt idx="299">
                  <c:v>-80.991774594771414</c:v>
                </c:pt>
                <c:pt idx="300">
                  <c:v>-78.112320718693809</c:v>
                </c:pt>
                <c:pt idx="301">
                  <c:v>-108.21643380739988</c:v>
                </c:pt>
                <c:pt idx="302">
                  <c:v>-12.774593352540251</c:v>
                </c:pt>
                <c:pt idx="303">
                  <c:v>-19.751182367686852</c:v>
                </c:pt>
                <c:pt idx="304">
                  <c:v>-33.384900972538162</c:v>
                </c:pt>
                <c:pt idx="305">
                  <c:v>-73.352749342619063</c:v>
                </c:pt>
                <c:pt idx="306">
                  <c:v>-79.518310226227186</c:v>
                </c:pt>
                <c:pt idx="307">
                  <c:v>-53.614667636316881</c:v>
                </c:pt>
                <c:pt idx="308">
                  <c:v>2.5072757740272209</c:v>
                </c:pt>
                <c:pt idx="309">
                  <c:v>-0.52719418932974804</c:v>
                </c:pt>
                <c:pt idx="310">
                  <c:v>-17.680145296228147</c:v>
                </c:pt>
                <c:pt idx="311">
                  <c:v>-111.1837455736204</c:v>
                </c:pt>
                <c:pt idx="312">
                  <c:v>-59.157124525707331</c:v>
                </c:pt>
                <c:pt idx="313">
                  <c:v>-96.419110965085565</c:v>
                </c:pt>
                <c:pt idx="314">
                  <c:v>-99.123514362567221</c:v>
                </c:pt>
                <c:pt idx="315">
                  <c:v>-45.920711252572801</c:v>
                </c:pt>
                <c:pt idx="316">
                  <c:v>-52.44923810436012</c:v>
                </c:pt>
                <c:pt idx="317">
                  <c:v>-46.795990817860002</c:v>
                </c:pt>
                <c:pt idx="318">
                  <c:v>-44.82273384436121</c:v>
                </c:pt>
                <c:pt idx="319">
                  <c:v>-105.31270160330314</c:v>
                </c:pt>
                <c:pt idx="320">
                  <c:v>-34.984708851818141</c:v>
                </c:pt>
                <c:pt idx="321">
                  <c:v>-22.400435806914174</c:v>
                </c:pt>
                <c:pt idx="322">
                  <c:v>-19.970348821025254</c:v>
                </c:pt>
                <c:pt idx="323">
                  <c:v>-71.858849258533155</c:v>
                </c:pt>
                <c:pt idx="324">
                  <c:v>-70.870136348767119</c:v>
                </c:pt>
                <c:pt idx="325">
                  <c:v>-99.971886525381706</c:v>
                </c:pt>
                <c:pt idx="326">
                  <c:v>-56.994685354220564</c:v>
                </c:pt>
                <c:pt idx="327">
                  <c:v>-28.129637258756702</c:v>
                </c:pt>
                <c:pt idx="328">
                  <c:v>-51.524868890151993</c:v>
                </c:pt>
                <c:pt idx="329">
                  <c:v>-95.751662672744715</c:v>
                </c:pt>
                <c:pt idx="330">
                  <c:v>35.095033977373532</c:v>
                </c:pt>
                <c:pt idx="331">
                  <c:v>37.107709447034722</c:v>
                </c:pt>
                <c:pt idx="332">
                  <c:v>40.016454503933346</c:v>
                </c:pt>
                <c:pt idx="333">
                  <c:v>9.1295489102922147</c:v>
                </c:pt>
                <c:pt idx="334">
                  <c:v>79.822822740978154</c:v>
                </c:pt>
                <c:pt idx="335">
                  <c:v>32.841486705048737</c:v>
                </c:pt>
                <c:pt idx="336">
                  <c:v>1.0482339899717772</c:v>
                </c:pt>
                <c:pt idx="337">
                  <c:v>-12.634945256442734</c:v>
                </c:pt>
                <c:pt idx="338">
                  <c:v>-22.068679227926623</c:v>
                </c:pt>
                <c:pt idx="339">
                  <c:v>8.2337160641109222</c:v>
                </c:pt>
                <c:pt idx="340">
                  <c:v>-31.55196426204202</c:v>
                </c:pt>
                <c:pt idx="341">
                  <c:v>69.402486940838571</c:v>
                </c:pt>
                <c:pt idx="342">
                  <c:v>41.454397978595807</c:v>
                </c:pt>
                <c:pt idx="343">
                  <c:v>14.156452917435672</c:v>
                </c:pt>
                <c:pt idx="344">
                  <c:v>31.565619156390312</c:v>
                </c:pt>
                <c:pt idx="345">
                  <c:v>30.878890533760568</c:v>
                </c:pt>
                <c:pt idx="346">
                  <c:v>-1.5914986129610043</c:v>
                </c:pt>
                <c:pt idx="347">
                  <c:v>15.007682720472076</c:v>
                </c:pt>
                <c:pt idx="348">
                  <c:v>-26.037563452267932</c:v>
                </c:pt>
                <c:pt idx="349">
                  <c:v>-7.9008915310369048</c:v>
                </c:pt>
                <c:pt idx="350">
                  <c:v>-30.12767144746249</c:v>
                </c:pt>
                <c:pt idx="351">
                  <c:v>-10.647028644347301</c:v>
                </c:pt>
                <c:pt idx="352">
                  <c:v>-2.6240117811830714</c:v>
                </c:pt>
                <c:pt idx="353">
                  <c:v>-94.552393070447579</c:v>
                </c:pt>
                <c:pt idx="354">
                  <c:v>-154.12386903072183</c:v>
                </c:pt>
                <c:pt idx="355">
                  <c:v>-107.82743751487942</c:v>
                </c:pt>
                <c:pt idx="356">
                  <c:v>-83.972176539908105</c:v>
                </c:pt>
                <c:pt idx="357">
                  <c:v>-13.656870009577688</c:v>
                </c:pt>
                <c:pt idx="358">
                  <c:v>-26.683929302598699</c:v>
                </c:pt>
                <c:pt idx="359">
                  <c:v>-43.303573799174046</c:v>
                </c:pt>
                <c:pt idx="360">
                  <c:v>-80.221912640587107</c:v>
                </c:pt>
                <c:pt idx="361">
                  <c:v>-134.51683590221</c:v>
                </c:pt>
                <c:pt idx="362">
                  <c:v>-119.33969610037457</c:v>
                </c:pt>
                <c:pt idx="363">
                  <c:v>-155.77667873798055</c:v>
                </c:pt>
                <c:pt idx="364">
                  <c:v>-141.8274040966262</c:v>
                </c:pt>
                <c:pt idx="365">
                  <c:v>-86.672967610837077</c:v>
                </c:pt>
                <c:pt idx="366">
                  <c:v>-57.660345891152247</c:v>
                </c:pt>
                <c:pt idx="367">
                  <c:v>-103.41517718544856</c:v>
                </c:pt>
                <c:pt idx="368">
                  <c:v>-72.900504871660814</c:v>
                </c:pt>
                <c:pt idx="369">
                  <c:v>-77.869287812218317</c:v>
                </c:pt>
                <c:pt idx="370">
                  <c:v>-169.44467159188571</c:v>
                </c:pt>
                <c:pt idx="371">
                  <c:v>-167.62644703594742</c:v>
                </c:pt>
                <c:pt idx="372">
                  <c:v>-174.25905667927327</c:v>
                </c:pt>
                <c:pt idx="373">
                  <c:v>-171.10771584561371</c:v>
                </c:pt>
                <c:pt idx="374">
                  <c:v>-164.80858894464654</c:v>
                </c:pt>
                <c:pt idx="375">
                  <c:v>-165.03173701896958</c:v>
                </c:pt>
                <c:pt idx="376">
                  <c:v>-170.53062188640979</c:v>
                </c:pt>
                <c:pt idx="377">
                  <c:v>-171.20575025807557</c:v>
                </c:pt>
                <c:pt idx="378">
                  <c:v>-170.81253287105937</c:v>
                </c:pt>
                <c:pt idx="379">
                  <c:v>-177.10211148014423</c:v>
                </c:pt>
                <c:pt idx="380">
                  <c:v>-183.27234200637031</c:v>
                </c:pt>
                <c:pt idx="381">
                  <c:v>-182.15522610462358</c:v>
                </c:pt>
                <c:pt idx="382">
                  <c:v>-177.64034135625297</c:v>
                </c:pt>
                <c:pt idx="383">
                  <c:v>-186.91715582899997</c:v>
                </c:pt>
                <c:pt idx="384">
                  <c:v>-114.08559830511513</c:v>
                </c:pt>
                <c:pt idx="385">
                  <c:v>-165.13690007761033</c:v>
                </c:pt>
                <c:pt idx="386">
                  <c:v>2.9322151384440076</c:v>
                </c:pt>
                <c:pt idx="387">
                  <c:v>24.014786330364586</c:v>
                </c:pt>
                <c:pt idx="388">
                  <c:v>11.133690131246112</c:v>
                </c:pt>
                <c:pt idx="389">
                  <c:v>-53.391053657476732</c:v>
                </c:pt>
                <c:pt idx="390">
                  <c:v>-41.325352828236646</c:v>
                </c:pt>
                <c:pt idx="391">
                  <c:v>-72.649868484964827</c:v>
                </c:pt>
                <c:pt idx="392">
                  <c:v>-46.091536263051239</c:v>
                </c:pt>
                <c:pt idx="393">
                  <c:v>-40.534932484388264</c:v>
                </c:pt>
                <c:pt idx="394">
                  <c:v>-51.184161582164961</c:v>
                </c:pt>
                <c:pt idx="395">
                  <c:v>18.49927251979534</c:v>
                </c:pt>
                <c:pt idx="396">
                  <c:v>149.68372678908781</c:v>
                </c:pt>
                <c:pt idx="397">
                  <c:v>221.74024483406174</c:v>
                </c:pt>
                <c:pt idx="398">
                  <c:v>110.07158052801606</c:v>
                </c:pt>
                <c:pt idx="399">
                  <c:v>68.967920441336901</c:v>
                </c:pt>
                <c:pt idx="400">
                  <c:v>115.9854003683904</c:v>
                </c:pt>
                <c:pt idx="401">
                  <c:v>139.53234388157944</c:v>
                </c:pt>
                <c:pt idx="402">
                  <c:v>-6.9212896952558367</c:v>
                </c:pt>
                <c:pt idx="403">
                  <c:v>97.27093060496918</c:v>
                </c:pt>
                <c:pt idx="404">
                  <c:v>165.51766393097205</c:v>
                </c:pt>
                <c:pt idx="405">
                  <c:v>103.54572978301439</c:v>
                </c:pt>
                <c:pt idx="406">
                  <c:v>112.17804561448429</c:v>
                </c:pt>
                <c:pt idx="407">
                  <c:v>69.946049191545171</c:v>
                </c:pt>
                <c:pt idx="408">
                  <c:v>5.2368308595468989</c:v>
                </c:pt>
                <c:pt idx="409">
                  <c:v>26.110185985467979</c:v>
                </c:pt>
                <c:pt idx="410">
                  <c:v>-3.2865127145014412</c:v>
                </c:pt>
                <c:pt idx="411">
                  <c:v>-15.056397159696644</c:v>
                </c:pt>
                <c:pt idx="412">
                  <c:v>-17.02460490129306</c:v>
                </c:pt>
                <c:pt idx="413">
                  <c:v>14.252251609730592</c:v>
                </c:pt>
                <c:pt idx="414">
                  <c:v>54.700634131921106</c:v>
                </c:pt>
                <c:pt idx="415">
                  <c:v>65.135610624140099</c:v>
                </c:pt>
                <c:pt idx="416">
                  <c:v>72.695546599690715</c:v>
                </c:pt>
                <c:pt idx="417">
                  <c:v>7.4484960489098739</c:v>
                </c:pt>
                <c:pt idx="418">
                  <c:v>123.48199371476585</c:v>
                </c:pt>
                <c:pt idx="419">
                  <c:v>206.41567536216098</c:v>
                </c:pt>
                <c:pt idx="420">
                  <c:v>114.83094305701525</c:v>
                </c:pt>
                <c:pt idx="421">
                  <c:v>45.688482010191365</c:v>
                </c:pt>
                <c:pt idx="422">
                  <c:v>56.848807866470452</c:v>
                </c:pt>
                <c:pt idx="423">
                  <c:v>37.948445125115541</c:v>
                </c:pt>
                <c:pt idx="424">
                  <c:v>23.721103245461563</c:v>
                </c:pt>
                <c:pt idx="425">
                  <c:v>1.7457130381662864</c:v>
                </c:pt>
                <c:pt idx="426">
                  <c:v>29.202444806724088</c:v>
                </c:pt>
                <c:pt idx="427">
                  <c:v>8.8132756626655464</c:v>
                </c:pt>
                <c:pt idx="428">
                  <c:v>-13.636508331506775</c:v>
                </c:pt>
                <c:pt idx="429">
                  <c:v>22.503281626042735</c:v>
                </c:pt>
                <c:pt idx="430">
                  <c:v>58.660082938255073</c:v>
                </c:pt>
                <c:pt idx="431">
                  <c:v>95.875094589395303</c:v>
                </c:pt>
                <c:pt idx="432">
                  <c:v>114.1156768824585</c:v>
                </c:pt>
                <c:pt idx="433">
                  <c:v>105.98382427421893</c:v>
                </c:pt>
                <c:pt idx="434">
                  <c:v>-18.936975989610801</c:v>
                </c:pt>
                <c:pt idx="435">
                  <c:v>-84.394650655300211</c:v>
                </c:pt>
                <c:pt idx="436">
                  <c:v>-35.028361377284455</c:v>
                </c:pt>
                <c:pt idx="437">
                  <c:v>-90.158086541530793</c:v>
                </c:pt>
                <c:pt idx="438">
                  <c:v>-100.73606578151885</c:v>
                </c:pt>
                <c:pt idx="439">
                  <c:v>-104.96781443633881</c:v>
                </c:pt>
                <c:pt idx="440">
                  <c:v>-82.278288726291066</c:v>
                </c:pt>
                <c:pt idx="441">
                  <c:v>-65.37859363246389</c:v>
                </c:pt>
                <c:pt idx="442">
                  <c:v>41.83572401006677</c:v>
                </c:pt>
                <c:pt idx="443">
                  <c:v>-39.240407209359546</c:v>
                </c:pt>
                <c:pt idx="444">
                  <c:v>19.016943390826782</c:v>
                </c:pt>
                <c:pt idx="445">
                  <c:v>-6.7235167429644207</c:v>
                </c:pt>
                <c:pt idx="446">
                  <c:v>-67.588974926613446</c:v>
                </c:pt>
                <c:pt idx="447">
                  <c:v>-45.914171728432848</c:v>
                </c:pt>
                <c:pt idx="448">
                  <c:v>-82.550381772700348</c:v>
                </c:pt>
                <c:pt idx="449">
                  <c:v>-25.89669044589391</c:v>
                </c:pt>
                <c:pt idx="450">
                  <c:v>-85.443970790649473</c:v>
                </c:pt>
                <c:pt idx="451">
                  <c:v>-85.68746303644366</c:v>
                </c:pt>
                <c:pt idx="452">
                  <c:v>-64.393492238010367</c:v>
                </c:pt>
                <c:pt idx="453">
                  <c:v>-92.684180950484006</c:v>
                </c:pt>
                <c:pt idx="454">
                  <c:v>-50.491645218455233</c:v>
                </c:pt>
                <c:pt idx="455">
                  <c:v>-86.935113834519143</c:v>
                </c:pt>
                <c:pt idx="456">
                  <c:v>85.40727318336576</c:v>
                </c:pt>
                <c:pt idx="457">
                  <c:v>80.612363512624142</c:v>
                </c:pt>
                <c:pt idx="458">
                  <c:v>35.867910199369362</c:v>
                </c:pt>
                <c:pt idx="459">
                  <c:v>62.689644310783478</c:v>
                </c:pt>
                <c:pt idx="460">
                  <c:v>33.859230806592677</c:v>
                </c:pt>
                <c:pt idx="461">
                  <c:v>-13.026907261901215</c:v>
                </c:pt>
                <c:pt idx="462">
                  <c:v>-40.524595190479886</c:v>
                </c:pt>
                <c:pt idx="463">
                  <c:v>-84.219735859136563</c:v>
                </c:pt>
                <c:pt idx="464">
                  <c:v>-10.547569695201673</c:v>
                </c:pt>
                <c:pt idx="465">
                  <c:v>-63.960352406098536</c:v>
                </c:pt>
                <c:pt idx="466">
                  <c:v>-47.531640708031773</c:v>
                </c:pt>
                <c:pt idx="467">
                  <c:v>-36.245857006393635</c:v>
                </c:pt>
                <c:pt idx="468">
                  <c:v>-13.423246601472783</c:v>
                </c:pt>
                <c:pt idx="469">
                  <c:v>-81.202762626209733</c:v>
                </c:pt>
                <c:pt idx="470">
                  <c:v>-36.733197480560193</c:v>
                </c:pt>
                <c:pt idx="471">
                  <c:v>3.744037290889537</c:v>
                </c:pt>
                <c:pt idx="472">
                  <c:v>89.540491409639799</c:v>
                </c:pt>
                <c:pt idx="473">
                  <c:v>71.260693081494537</c:v>
                </c:pt>
                <c:pt idx="474">
                  <c:v>-0.79943960715536377</c:v>
                </c:pt>
                <c:pt idx="475">
                  <c:v>20.208288817251741</c:v>
                </c:pt>
                <c:pt idx="476">
                  <c:v>-14.697367347540421</c:v>
                </c:pt>
                <c:pt idx="477">
                  <c:v>6.4945451527819387</c:v>
                </c:pt>
                <c:pt idx="478">
                  <c:v>-31.377727520426561</c:v>
                </c:pt>
                <c:pt idx="479">
                  <c:v>-19.067165986245527</c:v>
                </c:pt>
                <c:pt idx="480">
                  <c:v>-32.474067130235198</c:v>
                </c:pt>
                <c:pt idx="481">
                  <c:v>10.972381301813584</c:v>
                </c:pt>
                <c:pt idx="482">
                  <c:v>-7.7997407844450208</c:v>
                </c:pt>
                <c:pt idx="483">
                  <c:v>-39.513199790093495</c:v>
                </c:pt>
                <c:pt idx="484">
                  <c:v>42.7193791850259</c:v>
                </c:pt>
                <c:pt idx="485">
                  <c:v>38.025645217530837</c:v>
                </c:pt>
                <c:pt idx="486">
                  <c:v>111.65006765844737</c:v>
                </c:pt>
                <c:pt idx="487">
                  <c:v>92.538240848465648</c:v>
                </c:pt>
                <c:pt idx="488">
                  <c:v>20.015860722265643</c:v>
                </c:pt>
                <c:pt idx="489">
                  <c:v>24.813071241547732</c:v>
                </c:pt>
                <c:pt idx="490">
                  <c:v>-30.945539330703468</c:v>
                </c:pt>
                <c:pt idx="491">
                  <c:v>-42.891838402181747</c:v>
                </c:pt>
                <c:pt idx="492">
                  <c:v>-89.390278540446161</c:v>
                </c:pt>
                <c:pt idx="493">
                  <c:v>-24.712914903469937</c:v>
                </c:pt>
                <c:pt idx="494">
                  <c:v>1.8847996981094184</c:v>
                </c:pt>
                <c:pt idx="495">
                  <c:v>-7.7277394098855439</c:v>
                </c:pt>
                <c:pt idx="496">
                  <c:v>-43.859785908025515</c:v>
                </c:pt>
                <c:pt idx="497">
                  <c:v>-31.123318357560493</c:v>
                </c:pt>
                <c:pt idx="498">
                  <c:v>26.217778842557891</c:v>
                </c:pt>
                <c:pt idx="499">
                  <c:v>18.600950147785625</c:v>
                </c:pt>
                <c:pt idx="500">
                  <c:v>48.829077720376517</c:v>
                </c:pt>
                <c:pt idx="501">
                  <c:v>-37.626369426401652</c:v>
                </c:pt>
                <c:pt idx="502">
                  <c:v>-49.335198926535668</c:v>
                </c:pt>
                <c:pt idx="503">
                  <c:v>-58.751996690454689</c:v>
                </c:pt>
                <c:pt idx="504">
                  <c:v>-90.888068414882582</c:v>
                </c:pt>
                <c:pt idx="505">
                  <c:v>16.551002994241571</c:v>
                </c:pt>
                <c:pt idx="506">
                  <c:v>-26.518918061748991</c:v>
                </c:pt>
                <c:pt idx="507">
                  <c:v>-100.70671668628347</c:v>
                </c:pt>
                <c:pt idx="508">
                  <c:v>-73.70214703232341</c:v>
                </c:pt>
                <c:pt idx="509">
                  <c:v>-75.263173320621718</c:v>
                </c:pt>
                <c:pt idx="510">
                  <c:v>-21.446204941443284</c:v>
                </c:pt>
                <c:pt idx="511">
                  <c:v>-72.057318010240124</c:v>
                </c:pt>
                <c:pt idx="512">
                  <c:v>-88.623973181704059</c:v>
                </c:pt>
                <c:pt idx="513">
                  <c:v>-106.60332288167774</c:v>
                </c:pt>
                <c:pt idx="514">
                  <c:v>-139.29535631055478</c:v>
                </c:pt>
                <c:pt idx="515">
                  <c:v>-105.69182718862066</c:v>
                </c:pt>
                <c:pt idx="516">
                  <c:v>-119.21885728452253</c:v>
                </c:pt>
                <c:pt idx="517">
                  <c:v>-92.399012795838644</c:v>
                </c:pt>
                <c:pt idx="518">
                  <c:v>3.2057767643855186</c:v>
                </c:pt>
                <c:pt idx="519">
                  <c:v>21.940272481100692</c:v>
                </c:pt>
                <c:pt idx="520">
                  <c:v>13.229998735983827</c:v>
                </c:pt>
                <c:pt idx="521">
                  <c:v>-3.7172476734376687</c:v>
                </c:pt>
                <c:pt idx="522">
                  <c:v>11.508131536822475</c:v>
                </c:pt>
                <c:pt idx="523">
                  <c:v>20.728544465291634</c:v>
                </c:pt>
                <c:pt idx="524">
                  <c:v>9.181264767619723</c:v>
                </c:pt>
                <c:pt idx="525">
                  <c:v>40.709707913269085</c:v>
                </c:pt>
                <c:pt idx="526">
                  <c:v>4.7183552810201945</c:v>
                </c:pt>
                <c:pt idx="527">
                  <c:v>44.775687361950986</c:v>
                </c:pt>
                <c:pt idx="528">
                  <c:v>61.429852903682331</c:v>
                </c:pt>
                <c:pt idx="529">
                  <c:v>34.564830964656721</c:v>
                </c:pt>
                <c:pt idx="530">
                  <c:v>-23.381753686313459</c:v>
                </c:pt>
                <c:pt idx="531">
                  <c:v>-35.432765611196373</c:v>
                </c:pt>
                <c:pt idx="532">
                  <c:v>-76.337193687515537</c:v>
                </c:pt>
                <c:pt idx="533">
                  <c:v>-71.61133047597832</c:v>
                </c:pt>
                <c:pt idx="534">
                  <c:v>2.2190796686372778</c:v>
                </c:pt>
                <c:pt idx="535">
                  <c:v>16.700130969184102</c:v>
                </c:pt>
                <c:pt idx="536">
                  <c:v>-35.9417576724627</c:v>
                </c:pt>
                <c:pt idx="537">
                  <c:v>-21.644944959505665</c:v>
                </c:pt>
                <c:pt idx="538">
                  <c:v>44.481000196657988</c:v>
                </c:pt>
                <c:pt idx="539">
                  <c:v>61.306254099188664</c:v>
                </c:pt>
                <c:pt idx="540">
                  <c:v>-0.43537480954910279</c:v>
                </c:pt>
                <c:pt idx="541">
                  <c:v>-61.545723889837973</c:v>
                </c:pt>
                <c:pt idx="542">
                  <c:v>-62.953896975479438</c:v>
                </c:pt>
                <c:pt idx="543">
                  <c:v>-103.62978512813061</c:v>
                </c:pt>
                <c:pt idx="544">
                  <c:v>-85.955345497230155</c:v>
                </c:pt>
                <c:pt idx="545">
                  <c:v>-56.638149462112779</c:v>
                </c:pt>
                <c:pt idx="546">
                  <c:v>-11.857668358650699</c:v>
                </c:pt>
                <c:pt idx="547">
                  <c:v>-33.302655977422546</c:v>
                </c:pt>
                <c:pt idx="548">
                  <c:v>-86.767878332626424</c:v>
                </c:pt>
                <c:pt idx="549">
                  <c:v>-44.174096656701295</c:v>
                </c:pt>
                <c:pt idx="550">
                  <c:v>-50.0603049961137</c:v>
                </c:pt>
                <c:pt idx="551">
                  <c:v>-8.9823170933232177</c:v>
                </c:pt>
                <c:pt idx="552">
                  <c:v>-47.894216589240386</c:v>
                </c:pt>
                <c:pt idx="553">
                  <c:v>14.264455354797974</c:v>
                </c:pt>
                <c:pt idx="554">
                  <c:v>17.307118638367683</c:v>
                </c:pt>
                <c:pt idx="555">
                  <c:v>40.478752380589867</c:v>
                </c:pt>
                <c:pt idx="556">
                  <c:v>137.12552450449584</c:v>
                </c:pt>
                <c:pt idx="557">
                  <c:v>78.249487933306227</c:v>
                </c:pt>
                <c:pt idx="558">
                  <c:v>20.826557996333577</c:v>
                </c:pt>
                <c:pt idx="559">
                  <c:v>-58.839470159520715</c:v>
                </c:pt>
                <c:pt idx="560">
                  <c:v>-43.28743447202578</c:v>
                </c:pt>
                <c:pt idx="561">
                  <c:v>-60.051441304291075</c:v>
                </c:pt>
                <c:pt idx="562">
                  <c:v>-35.294598128013604</c:v>
                </c:pt>
                <c:pt idx="563">
                  <c:v>-52.364281013240543</c:v>
                </c:pt>
                <c:pt idx="564">
                  <c:v>-4.7264497428514005</c:v>
                </c:pt>
                <c:pt idx="565">
                  <c:v>21.576769770854298</c:v>
                </c:pt>
                <c:pt idx="566">
                  <c:v>-31.452354968569125</c:v>
                </c:pt>
                <c:pt idx="567">
                  <c:v>-9.3210013849457027</c:v>
                </c:pt>
                <c:pt idx="568">
                  <c:v>-10.584046720454353</c:v>
                </c:pt>
                <c:pt idx="569">
                  <c:v>-13.940906965479371</c:v>
                </c:pt>
                <c:pt idx="570">
                  <c:v>49.12255785052912</c:v>
                </c:pt>
                <c:pt idx="571">
                  <c:v>-12.290272609574458</c:v>
                </c:pt>
                <c:pt idx="572">
                  <c:v>-44.557535601099516</c:v>
                </c:pt>
                <c:pt idx="573">
                  <c:v>-4.8878509949718136</c:v>
                </c:pt>
                <c:pt idx="574">
                  <c:v>13.269463306780381</c:v>
                </c:pt>
                <c:pt idx="575">
                  <c:v>54.043854462113813</c:v>
                </c:pt>
                <c:pt idx="576">
                  <c:v>62.033354455950757</c:v>
                </c:pt>
                <c:pt idx="577">
                  <c:v>-29.20036417049414</c:v>
                </c:pt>
                <c:pt idx="578">
                  <c:v>22.492762672907702</c:v>
                </c:pt>
                <c:pt idx="579">
                  <c:v>-16.58188198429707</c:v>
                </c:pt>
                <c:pt idx="580">
                  <c:v>-54.33462801121641</c:v>
                </c:pt>
                <c:pt idx="581">
                  <c:v>7.8193384413571039</c:v>
                </c:pt>
                <c:pt idx="582">
                  <c:v>-45.032870313916646</c:v>
                </c:pt>
                <c:pt idx="583">
                  <c:v>-27.43281729563023</c:v>
                </c:pt>
                <c:pt idx="584">
                  <c:v>-66.828843749790394</c:v>
                </c:pt>
                <c:pt idx="585">
                  <c:v>-22.969326563903451</c:v>
                </c:pt>
                <c:pt idx="586">
                  <c:v>-15.875810350844404</c:v>
                </c:pt>
                <c:pt idx="587">
                  <c:v>-37.526564919335215</c:v>
                </c:pt>
                <c:pt idx="588">
                  <c:v>-40.80638915957752</c:v>
                </c:pt>
                <c:pt idx="589">
                  <c:v>-26.829916859111108</c:v>
                </c:pt>
                <c:pt idx="590">
                  <c:v>-48.668972794897854</c:v>
                </c:pt>
                <c:pt idx="591">
                  <c:v>-27.810179205778695</c:v>
                </c:pt>
                <c:pt idx="592">
                  <c:v>-32.546702223204193</c:v>
                </c:pt>
                <c:pt idx="593">
                  <c:v>-53.83395114022278</c:v>
                </c:pt>
                <c:pt idx="594">
                  <c:v>53.773807474684872</c:v>
                </c:pt>
                <c:pt idx="595">
                  <c:v>-19.550474522333388</c:v>
                </c:pt>
                <c:pt idx="596">
                  <c:v>-55.220998713124573</c:v>
                </c:pt>
                <c:pt idx="597">
                  <c:v>-14.6859401755828</c:v>
                </c:pt>
                <c:pt idx="598">
                  <c:v>-54.670561966075184</c:v>
                </c:pt>
                <c:pt idx="599">
                  <c:v>20.058888693234621</c:v>
                </c:pt>
                <c:pt idx="600">
                  <c:v>-25.2729532503472</c:v>
                </c:pt>
                <c:pt idx="601">
                  <c:v>-34.61333521764027</c:v>
                </c:pt>
                <c:pt idx="602">
                  <c:v>-34.719356181049079</c:v>
                </c:pt>
                <c:pt idx="603">
                  <c:v>-4.9127564187983808</c:v>
                </c:pt>
                <c:pt idx="604">
                  <c:v>-0.39392268751544179</c:v>
                </c:pt>
                <c:pt idx="605">
                  <c:v>-13.614908610037673</c:v>
                </c:pt>
                <c:pt idx="606">
                  <c:v>-23.27387285768782</c:v>
                </c:pt>
                <c:pt idx="607">
                  <c:v>-22.096313951766206</c:v>
                </c:pt>
                <c:pt idx="608">
                  <c:v>-44.380898924282519</c:v>
                </c:pt>
                <c:pt idx="609">
                  <c:v>-68.325233073566778</c:v>
                </c:pt>
                <c:pt idx="610">
                  <c:v>-60.47871673388363</c:v>
                </c:pt>
                <c:pt idx="611">
                  <c:v>-47.095774811339652</c:v>
                </c:pt>
                <c:pt idx="612">
                  <c:v>-84.956420379297924</c:v>
                </c:pt>
                <c:pt idx="613">
                  <c:v>-58.63893456769074</c:v>
                </c:pt>
                <c:pt idx="614">
                  <c:v>-60.381072700423829</c:v>
                </c:pt>
                <c:pt idx="615">
                  <c:v>-123.06086317365043</c:v>
                </c:pt>
                <c:pt idx="616">
                  <c:v>-106.00279037158543</c:v>
                </c:pt>
                <c:pt idx="617">
                  <c:v>-36.868027755201183</c:v>
                </c:pt>
                <c:pt idx="618">
                  <c:v>6.8270267540901841</c:v>
                </c:pt>
                <c:pt idx="619">
                  <c:v>-39.618461542886507</c:v>
                </c:pt>
                <c:pt idx="620">
                  <c:v>-39.420828748690838</c:v>
                </c:pt>
                <c:pt idx="621">
                  <c:v>-41.971504182289209</c:v>
                </c:pt>
                <c:pt idx="622">
                  <c:v>18.23075903219069</c:v>
                </c:pt>
                <c:pt idx="623">
                  <c:v>25.843211578077899</c:v>
                </c:pt>
                <c:pt idx="624">
                  <c:v>-15.763875894539524</c:v>
                </c:pt>
                <c:pt idx="625">
                  <c:v>-28.843796590273996</c:v>
                </c:pt>
                <c:pt idx="626">
                  <c:v>-30.683788757978618</c:v>
                </c:pt>
                <c:pt idx="627">
                  <c:v>-54.011340215405653</c:v>
                </c:pt>
                <c:pt idx="628">
                  <c:v>-10.916127838263492</c:v>
                </c:pt>
                <c:pt idx="629">
                  <c:v>-28.64807898122308</c:v>
                </c:pt>
                <c:pt idx="630">
                  <c:v>25.329047119073948</c:v>
                </c:pt>
                <c:pt idx="631">
                  <c:v>-46.845271791211417</c:v>
                </c:pt>
                <c:pt idx="632">
                  <c:v>-63.639512481862766</c:v>
                </c:pt>
                <c:pt idx="633">
                  <c:v>-19.587016082543414</c:v>
                </c:pt>
                <c:pt idx="634">
                  <c:v>-55.814995696749975</c:v>
                </c:pt>
                <c:pt idx="635">
                  <c:v>-44.361203584561736</c:v>
                </c:pt>
                <c:pt idx="636">
                  <c:v>10.971744587230205</c:v>
                </c:pt>
                <c:pt idx="637">
                  <c:v>-33.69052447113063</c:v>
                </c:pt>
                <c:pt idx="638">
                  <c:v>-57.631858995417133</c:v>
                </c:pt>
                <c:pt idx="639">
                  <c:v>-82.054611130930425</c:v>
                </c:pt>
                <c:pt idx="640">
                  <c:v>-136.98892859206171</c:v>
                </c:pt>
                <c:pt idx="641">
                  <c:v>-97.098852192742925</c:v>
                </c:pt>
                <c:pt idx="642">
                  <c:v>-114.50954890262074</c:v>
                </c:pt>
                <c:pt idx="643">
                  <c:v>-144.71799747623299</c:v>
                </c:pt>
                <c:pt idx="644">
                  <c:v>-168.34386758507753</c:v>
                </c:pt>
                <c:pt idx="645">
                  <c:v>-104.32252138327203</c:v>
                </c:pt>
                <c:pt idx="646">
                  <c:v>-88.978644150103719</c:v>
                </c:pt>
                <c:pt idx="647">
                  <c:v>-78.499778418992719</c:v>
                </c:pt>
                <c:pt idx="648">
                  <c:v>-52.453043911547866</c:v>
                </c:pt>
                <c:pt idx="649">
                  <c:v>-14.143076095602737</c:v>
                </c:pt>
                <c:pt idx="650">
                  <c:v>-28.000370986341295</c:v>
                </c:pt>
                <c:pt idx="651">
                  <c:v>-26.56876369208112</c:v>
                </c:pt>
                <c:pt idx="652">
                  <c:v>15.255737679224694</c:v>
                </c:pt>
                <c:pt idx="653">
                  <c:v>4.5324734898458701</c:v>
                </c:pt>
                <c:pt idx="654">
                  <c:v>-5.9138364176324103</c:v>
                </c:pt>
                <c:pt idx="655">
                  <c:v>-11.401619970492902</c:v>
                </c:pt>
                <c:pt idx="656">
                  <c:v>24.580287948800105</c:v>
                </c:pt>
                <c:pt idx="657">
                  <c:v>-61.758284463001473</c:v>
                </c:pt>
                <c:pt idx="658">
                  <c:v>-35.927021359391802</c:v>
                </c:pt>
                <c:pt idx="659">
                  <c:v>45.983414029669802</c:v>
                </c:pt>
                <c:pt idx="660">
                  <c:v>33.080558798959828</c:v>
                </c:pt>
                <c:pt idx="661">
                  <c:v>-42.548150329712371</c:v>
                </c:pt>
                <c:pt idx="662">
                  <c:v>-28.978134370096086</c:v>
                </c:pt>
                <c:pt idx="663">
                  <c:v>-28.063667102484033</c:v>
                </c:pt>
                <c:pt idx="664">
                  <c:v>-31.007506526118959</c:v>
                </c:pt>
                <c:pt idx="665">
                  <c:v>-94.801517566487746</c:v>
                </c:pt>
                <c:pt idx="666">
                  <c:v>-88.08390606924695</c:v>
                </c:pt>
                <c:pt idx="667">
                  <c:v>-79.245935914919755</c:v>
                </c:pt>
                <c:pt idx="668">
                  <c:v>-34.606386060979275</c:v>
                </c:pt>
                <c:pt idx="669">
                  <c:v>-21.832756070582036</c:v>
                </c:pt>
                <c:pt idx="670">
                  <c:v>-25.615627864997805</c:v>
                </c:pt>
                <c:pt idx="671">
                  <c:v>-52.938447173655732</c:v>
                </c:pt>
                <c:pt idx="672">
                  <c:v>-136.85317363448121</c:v>
                </c:pt>
                <c:pt idx="673">
                  <c:v>-90.504416296267664</c:v>
                </c:pt>
                <c:pt idx="674">
                  <c:v>-90.80201185021906</c:v>
                </c:pt>
                <c:pt idx="675">
                  <c:v>-148.92999332844374</c:v>
                </c:pt>
                <c:pt idx="676">
                  <c:v>-57.37779540043266</c:v>
                </c:pt>
                <c:pt idx="677">
                  <c:v>14.893218548149889</c:v>
                </c:pt>
                <c:pt idx="678">
                  <c:v>56.422661448848885</c:v>
                </c:pt>
                <c:pt idx="679">
                  <c:v>3.8928163233103987</c:v>
                </c:pt>
                <c:pt idx="680">
                  <c:v>9.2979139587168902</c:v>
                </c:pt>
                <c:pt idx="681">
                  <c:v>-30.204652277972855</c:v>
                </c:pt>
                <c:pt idx="682">
                  <c:v>-57.813494520933091</c:v>
                </c:pt>
                <c:pt idx="683">
                  <c:v>-37.992606753487053</c:v>
                </c:pt>
                <c:pt idx="684">
                  <c:v>-73.231039720345507</c:v>
                </c:pt>
                <c:pt idx="685">
                  <c:v>-24.081560885539147</c:v>
                </c:pt>
                <c:pt idx="686">
                  <c:v>104.96109303266712</c:v>
                </c:pt>
                <c:pt idx="687">
                  <c:v>42.999278385406797</c:v>
                </c:pt>
                <c:pt idx="688">
                  <c:v>11.839496120601325</c:v>
                </c:pt>
                <c:pt idx="689">
                  <c:v>17.727592995814121</c:v>
                </c:pt>
                <c:pt idx="690">
                  <c:v>74.852005807213573</c:v>
                </c:pt>
                <c:pt idx="691">
                  <c:v>85.177784476596571</c:v>
                </c:pt>
                <c:pt idx="692">
                  <c:v>136.90091050807496</c:v>
                </c:pt>
                <c:pt idx="693">
                  <c:v>73.883414966849159</c:v>
                </c:pt>
                <c:pt idx="694">
                  <c:v>63.723563052009922</c:v>
                </c:pt>
                <c:pt idx="695">
                  <c:v>116.80445523430899</c:v>
                </c:pt>
                <c:pt idx="696">
                  <c:v>146.25231138720847</c:v>
                </c:pt>
                <c:pt idx="697">
                  <c:v>131.17710919169622</c:v>
                </c:pt>
                <c:pt idx="698">
                  <c:v>94.812003222465137</c:v>
                </c:pt>
                <c:pt idx="699">
                  <c:v>105.95691323849678</c:v>
                </c:pt>
                <c:pt idx="700">
                  <c:v>24.67878720715089</c:v>
                </c:pt>
                <c:pt idx="701">
                  <c:v>35.826094347452454</c:v>
                </c:pt>
                <c:pt idx="702">
                  <c:v>70.037269653985277</c:v>
                </c:pt>
                <c:pt idx="703">
                  <c:v>48.365551176324516</c:v>
                </c:pt>
                <c:pt idx="704">
                  <c:v>1.6047012405033456</c:v>
                </c:pt>
                <c:pt idx="705">
                  <c:v>56.526338375544583</c:v>
                </c:pt>
                <c:pt idx="706">
                  <c:v>7.7271708840144129</c:v>
                </c:pt>
                <c:pt idx="707">
                  <c:v>21.724681559448072</c:v>
                </c:pt>
                <c:pt idx="708">
                  <c:v>53.25040036646169</c:v>
                </c:pt>
                <c:pt idx="709">
                  <c:v>122.77237700107798</c:v>
                </c:pt>
                <c:pt idx="710">
                  <c:v>103.84002476130991</c:v>
                </c:pt>
                <c:pt idx="711">
                  <c:v>49.645005493042845</c:v>
                </c:pt>
                <c:pt idx="712">
                  <c:v>32.379086274391739</c:v>
                </c:pt>
                <c:pt idx="713">
                  <c:v>35.511771658024372</c:v>
                </c:pt>
                <c:pt idx="714">
                  <c:v>8.4083459596186003</c:v>
                </c:pt>
                <c:pt idx="715">
                  <c:v>3.3587044751184294</c:v>
                </c:pt>
                <c:pt idx="716">
                  <c:v>22.903471687575802</c:v>
                </c:pt>
                <c:pt idx="717">
                  <c:v>-30.958757328229694</c:v>
                </c:pt>
                <c:pt idx="718">
                  <c:v>-36.269494679174386</c:v>
                </c:pt>
                <c:pt idx="719">
                  <c:v>-14.738022712674137</c:v>
                </c:pt>
                <c:pt idx="720">
                  <c:v>-39.293816231047458</c:v>
                </c:pt>
                <c:pt idx="721">
                  <c:v>0.89540151353139663</c:v>
                </c:pt>
                <c:pt idx="722">
                  <c:v>25.611189385112084</c:v>
                </c:pt>
                <c:pt idx="723">
                  <c:v>-20.035578723160143</c:v>
                </c:pt>
                <c:pt idx="724">
                  <c:v>-28.933532593397103</c:v>
                </c:pt>
                <c:pt idx="725">
                  <c:v>-6.4122826712628012</c:v>
                </c:pt>
                <c:pt idx="726">
                  <c:v>-3.3213335276923317</c:v>
                </c:pt>
                <c:pt idx="727">
                  <c:v>39.719197084290499</c:v>
                </c:pt>
                <c:pt idx="728">
                  <c:v>80.360560317938507</c:v>
                </c:pt>
                <c:pt idx="729">
                  <c:v>12.089248793388833</c:v>
                </c:pt>
                <c:pt idx="730">
                  <c:v>32.262160033164037</c:v>
                </c:pt>
                <c:pt idx="731">
                  <c:v>2.4414573421508976</c:v>
                </c:pt>
                <c:pt idx="732">
                  <c:v>6.9351420205530303</c:v>
                </c:pt>
                <c:pt idx="733">
                  <c:v>32.069300214348914</c:v>
                </c:pt>
                <c:pt idx="734">
                  <c:v>21.564984919448762</c:v>
                </c:pt>
                <c:pt idx="735">
                  <c:v>37.777305086237902</c:v>
                </c:pt>
                <c:pt idx="736">
                  <c:v>61.580222358417814</c:v>
                </c:pt>
                <c:pt idx="737">
                  <c:v>91.61698401540707</c:v>
                </c:pt>
                <c:pt idx="738">
                  <c:v>102.34196503941348</c:v>
                </c:pt>
                <c:pt idx="739">
                  <c:v>148.14263933884286</c:v>
                </c:pt>
                <c:pt idx="740">
                  <c:v>121.12906169849521</c:v>
                </c:pt>
                <c:pt idx="741">
                  <c:v>80.631145778039354</c:v>
                </c:pt>
                <c:pt idx="742">
                  <c:v>160.45782572161625</c:v>
                </c:pt>
                <c:pt idx="743">
                  <c:v>115.10992010671544</c:v>
                </c:pt>
                <c:pt idx="744">
                  <c:v>110.02976982670953</c:v>
                </c:pt>
                <c:pt idx="745">
                  <c:v>68.466977090851287</c:v>
                </c:pt>
                <c:pt idx="746">
                  <c:v>14.616733135611867</c:v>
                </c:pt>
                <c:pt idx="747">
                  <c:v>59.586914816060016</c:v>
                </c:pt>
                <c:pt idx="748">
                  <c:v>108.09280864671382</c:v>
                </c:pt>
                <c:pt idx="749">
                  <c:v>130.36447065956963</c:v>
                </c:pt>
                <c:pt idx="750">
                  <c:v>78.401360957876022</c:v>
                </c:pt>
                <c:pt idx="751">
                  <c:v>86.570788318011182</c:v>
                </c:pt>
                <c:pt idx="752">
                  <c:v>75.828482475499186</c:v>
                </c:pt>
                <c:pt idx="753">
                  <c:v>62.962592804575252</c:v>
                </c:pt>
                <c:pt idx="754">
                  <c:v>-0.68443509741700836</c:v>
                </c:pt>
                <c:pt idx="755">
                  <c:v>-6.3487406770618691</c:v>
                </c:pt>
                <c:pt idx="756">
                  <c:v>-35.394759587557928</c:v>
                </c:pt>
                <c:pt idx="757">
                  <c:v>-55.298830401530722</c:v>
                </c:pt>
                <c:pt idx="758">
                  <c:v>0.39409509462711867</c:v>
                </c:pt>
                <c:pt idx="759">
                  <c:v>1.941507477153209</c:v>
                </c:pt>
                <c:pt idx="760">
                  <c:v>-34.930864813097287</c:v>
                </c:pt>
                <c:pt idx="761">
                  <c:v>-66.920860757487389</c:v>
                </c:pt>
                <c:pt idx="762">
                  <c:v>-118.98911165877507</c:v>
                </c:pt>
                <c:pt idx="763">
                  <c:v>-70.905749180023122</c:v>
                </c:pt>
                <c:pt idx="764">
                  <c:v>-34.664159991145425</c:v>
                </c:pt>
                <c:pt idx="765">
                  <c:v>-41.853547079754208</c:v>
                </c:pt>
                <c:pt idx="766">
                  <c:v>-53.486498974099959</c:v>
                </c:pt>
                <c:pt idx="767">
                  <c:v>-79.835883446736261</c:v>
                </c:pt>
                <c:pt idx="768">
                  <c:v>-60.724241573916515</c:v>
                </c:pt>
                <c:pt idx="769">
                  <c:v>-67.544928900522791</c:v>
                </c:pt>
                <c:pt idx="770">
                  <c:v>-52.298453254225024</c:v>
                </c:pt>
                <c:pt idx="771">
                  <c:v>-58.431757412785373</c:v>
                </c:pt>
                <c:pt idx="772">
                  <c:v>-29.931890662734077</c:v>
                </c:pt>
                <c:pt idx="773">
                  <c:v>-32.834919573982916</c:v>
                </c:pt>
                <c:pt idx="774">
                  <c:v>49.260744793769845</c:v>
                </c:pt>
                <c:pt idx="775">
                  <c:v>15.972124256233656</c:v>
                </c:pt>
                <c:pt idx="776">
                  <c:v>-21.507164782615291</c:v>
                </c:pt>
                <c:pt idx="777">
                  <c:v>7.7034102097786672</c:v>
                </c:pt>
                <c:pt idx="778">
                  <c:v>3.0741399432372418</c:v>
                </c:pt>
                <c:pt idx="779">
                  <c:v>33.363415250492835</c:v>
                </c:pt>
                <c:pt idx="780">
                  <c:v>-18.881232081683265</c:v>
                </c:pt>
                <c:pt idx="781">
                  <c:v>11.818083895417658</c:v>
                </c:pt>
                <c:pt idx="782">
                  <c:v>30.11752706039988</c:v>
                </c:pt>
                <c:pt idx="783">
                  <c:v>52.128746450151084</c:v>
                </c:pt>
                <c:pt idx="784">
                  <c:v>31.458827778031264</c:v>
                </c:pt>
                <c:pt idx="785">
                  <c:v>-22.22331339196171</c:v>
                </c:pt>
                <c:pt idx="786">
                  <c:v>-45.933413577084139</c:v>
                </c:pt>
                <c:pt idx="787">
                  <c:v>-28.089106175484631</c:v>
                </c:pt>
                <c:pt idx="788">
                  <c:v>-51.345717331743799</c:v>
                </c:pt>
                <c:pt idx="789">
                  <c:v>-0.30172461678739637</c:v>
                </c:pt>
                <c:pt idx="790">
                  <c:v>55.298197636053374</c:v>
                </c:pt>
                <c:pt idx="791">
                  <c:v>6.5688886006246321</c:v>
                </c:pt>
                <c:pt idx="792">
                  <c:v>-18.003893944453011</c:v>
                </c:pt>
                <c:pt idx="793">
                  <c:v>-14.307519694422808</c:v>
                </c:pt>
                <c:pt idx="794">
                  <c:v>13.34651770407072</c:v>
                </c:pt>
                <c:pt idx="795">
                  <c:v>-26.607308659800765</c:v>
                </c:pt>
                <c:pt idx="796">
                  <c:v>12.809805177301314</c:v>
                </c:pt>
                <c:pt idx="797">
                  <c:v>-30.964290324387548</c:v>
                </c:pt>
                <c:pt idx="798">
                  <c:v>-53.316844256885815</c:v>
                </c:pt>
                <c:pt idx="799">
                  <c:v>-89.402009400815587</c:v>
                </c:pt>
                <c:pt idx="800">
                  <c:v>-83.845206355701521</c:v>
                </c:pt>
                <c:pt idx="801">
                  <c:v>-58.247936687650508</c:v>
                </c:pt>
                <c:pt idx="802">
                  <c:v>-84.530721104834811</c:v>
                </c:pt>
                <c:pt idx="803">
                  <c:v>-13.35514288502236</c:v>
                </c:pt>
                <c:pt idx="804">
                  <c:v>-14.217544491559238</c:v>
                </c:pt>
                <c:pt idx="805">
                  <c:v>-27.30826896961662</c:v>
                </c:pt>
                <c:pt idx="806">
                  <c:v>-18.200980373589118</c:v>
                </c:pt>
                <c:pt idx="807">
                  <c:v>-56.346177689127217</c:v>
                </c:pt>
                <c:pt idx="808">
                  <c:v>-6.5249423363347887</c:v>
                </c:pt>
                <c:pt idx="809">
                  <c:v>19.316734855219693</c:v>
                </c:pt>
                <c:pt idx="810">
                  <c:v>13.874254470145388</c:v>
                </c:pt>
                <c:pt idx="811">
                  <c:v>13.052409119991353</c:v>
                </c:pt>
                <c:pt idx="812">
                  <c:v>13.362349236114824</c:v>
                </c:pt>
                <c:pt idx="813">
                  <c:v>-13.351134893106064</c:v>
                </c:pt>
                <c:pt idx="814">
                  <c:v>9.2878881462056597</c:v>
                </c:pt>
                <c:pt idx="815">
                  <c:v>37.469107938395609</c:v>
                </c:pt>
                <c:pt idx="816">
                  <c:v>30.005249104495306</c:v>
                </c:pt>
                <c:pt idx="817">
                  <c:v>-6.1898234627697093</c:v>
                </c:pt>
                <c:pt idx="818">
                  <c:v>10.794988506950176</c:v>
                </c:pt>
                <c:pt idx="819">
                  <c:v>37.479208529777679</c:v>
                </c:pt>
                <c:pt idx="820">
                  <c:v>48.671640316184494</c:v>
                </c:pt>
                <c:pt idx="821">
                  <c:v>56.66995758073972</c:v>
                </c:pt>
                <c:pt idx="822">
                  <c:v>88.379758810544445</c:v>
                </c:pt>
                <c:pt idx="823">
                  <c:v>38.970263441318821</c:v>
                </c:pt>
                <c:pt idx="824">
                  <c:v>66.087395013146306</c:v>
                </c:pt>
                <c:pt idx="825">
                  <c:v>92.215180066294124</c:v>
                </c:pt>
                <c:pt idx="826">
                  <c:v>39.330269766236597</c:v>
                </c:pt>
                <c:pt idx="827">
                  <c:v>28.275920863590727</c:v>
                </c:pt>
                <c:pt idx="828">
                  <c:v>19.369264223107166</c:v>
                </c:pt>
                <c:pt idx="829">
                  <c:v>9.9324546767275024</c:v>
                </c:pt>
                <c:pt idx="830">
                  <c:v>-5.0702723097965645</c:v>
                </c:pt>
                <c:pt idx="831">
                  <c:v>1.7833244548419316</c:v>
                </c:pt>
                <c:pt idx="832">
                  <c:v>13.004719112144812</c:v>
                </c:pt>
                <c:pt idx="833">
                  <c:v>23.002244988816528</c:v>
                </c:pt>
                <c:pt idx="834">
                  <c:v>32.323497920293448</c:v>
                </c:pt>
                <c:pt idx="835">
                  <c:v>60.419380277868186</c:v>
                </c:pt>
                <c:pt idx="836">
                  <c:v>104.3637329371013</c:v>
                </c:pt>
                <c:pt idx="837">
                  <c:v>163.14605636102715</c:v>
                </c:pt>
                <c:pt idx="838">
                  <c:v>170.21517064076033</c:v>
                </c:pt>
                <c:pt idx="839">
                  <c:v>140.60065595509877</c:v>
                </c:pt>
                <c:pt idx="840">
                  <c:v>208.62381483072022</c:v>
                </c:pt>
                <c:pt idx="841">
                  <c:v>72.868032767877594</c:v>
                </c:pt>
                <c:pt idx="842">
                  <c:v>192.59704185247756</c:v>
                </c:pt>
                <c:pt idx="843">
                  <c:v>200.33685964432152</c:v>
                </c:pt>
                <c:pt idx="844">
                  <c:v>150.70657179984482</c:v>
                </c:pt>
                <c:pt idx="845">
                  <c:v>369.92783223405422</c:v>
                </c:pt>
                <c:pt idx="846">
                  <c:v>218.77563476571231</c:v>
                </c:pt>
                <c:pt idx="847">
                  <c:v>329.57926650320951</c:v>
                </c:pt>
                <c:pt idx="848">
                  <c:v>297.35870716778663</c:v>
                </c:pt>
                <c:pt idx="849">
                  <c:v>-151.48445049692964</c:v>
                </c:pt>
                <c:pt idx="850">
                  <c:v>-231.964841167126</c:v>
                </c:pt>
                <c:pt idx="851">
                  <c:v>14.634190160133585</c:v>
                </c:pt>
                <c:pt idx="852">
                  <c:v>-233.13185661436364</c:v>
                </c:pt>
                <c:pt idx="853">
                  <c:v>-223.56010682783744</c:v>
                </c:pt>
                <c:pt idx="854">
                  <c:v>-226.87517215776825</c:v>
                </c:pt>
                <c:pt idx="855">
                  <c:v>-222.88657114046509</c:v>
                </c:pt>
                <c:pt idx="856">
                  <c:v>-229.51550506749118</c:v>
                </c:pt>
                <c:pt idx="857">
                  <c:v>-226.02750403404207</c:v>
                </c:pt>
                <c:pt idx="858">
                  <c:v>-226.98593920988787</c:v>
                </c:pt>
                <c:pt idx="859">
                  <c:v>-227.25983613189965</c:v>
                </c:pt>
                <c:pt idx="860">
                  <c:v>-226.5777444062187</c:v>
                </c:pt>
                <c:pt idx="861">
                  <c:v>-227.23521703964434</c:v>
                </c:pt>
                <c:pt idx="862">
                  <c:v>-228.59493987075984</c:v>
                </c:pt>
                <c:pt idx="863">
                  <c:v>-226.93450370907885</c:v>
                </c:pt>
                <c:pt idx="864">
                  <c:v>-225.03249672658058</c:v>
                </c:pt>
                <c:pt idx="865">
                  <c:v>-225.09751558706193</c:v>
                </c:pt>
                <c:pt idx="866">
                  <c:v>-226.6685726668984</c:v>
                </c:pt>
                <c:pt idx="867">
                  <c:v>-224.62970194357695</c:v>
                </c:pt>
                <c:pt idx="868">
                  <c:v>-225.25486430164892</c:v>
                </c:pt>
                <c:pt idx="869">
                  <c:v>-224.28525318682296</c:v>
                </c:pt>
                <c:pt idx="870">
                  <c:v>-228.59418409297359</c:v>
                </c:pt>
                <c:pt idx="871">
                  <c:v>-224.83432592059035</c:v>
                </c:pt>
                <c:pt idx="872">
                  <c:v>-225.51431050435349</c:v>
                </c:pt>
                <c:pt idx="873">
                  <c:v>-218.25472517717208</c:v>
                </c:pt>
                <c:pt idx="874">
                  <c:v>-217.53383254263827</c:v>
                </c:pt>
                <c:pt idx="875">
                  <c:v>-216.12855884093733</c:v>
                </c:pt>
                <c:pt idx="876">
                  <c:v>-217.11443137606329</c:v>
                </c:pt>
                <c:pt idx="877">
                  <c:v>-218.14598522528104</c:v>
                </c:pt>
                <c:pt idx="878">
                  <c:v>-217.20315835719157</c:v>
                </c:pt>
                <c:pt idx="879">
                  <c:v>-217.30663294129408</c:v>
                </c:pt>
                <c:pt idx="880">
                  <c:v>-216.86208434534637</c:v>
                </c:pt>
                <c:pt idx="881">
                  <c:v>-213.64818409691725</c:v>
                </c:pt>
                <c:pt idx="882">
                  <c:v>-210.73498378896693</c:v>
                </c:pt>
                <c:pt idx="883">
                  <c:v>-212.02807557466076</c:v>
                </c:pt>
                <c:pt idx="884">
                  <c:v>-215.89223751636382</c:v>
                </c:pt>
                <c:pt idx="885">
                  <c:v>-213.47788980583209</c:v>
                </c:pt>
                <c:pt idx="886">
                  <c:v>-214.47009551242081</c:v>
                </c:pt>
                <c:pt idx="887">
                  <c:v>-215.79972824657671</c:v>
                </c:pt>
                <c:pt idx="888">
                  <c:v>-217.1419715538068</c:v>
                </c:pt>
                <c:pt idx="889">
                  <c:v>-215.42035042298085</c:v>
                </c:pt>
                <c:pt idx="890">
                  <c:v>-215.23302632924606</c:v>
                </c:pt>
                <c:pt idx="891">
                  <c:v>-122.22165688278983</c:v>
                </c:pt>
                <c:pt idx="892">
                  <c:v>41.115779004605429</c:v>
                </c:pt>
                <c:pt idx="893">
                  <c:v>-117.59791991538077</c:v>
                </c:pt>
                <c:pt idx="894">
                  <c:v>-140.99921987524067</c:v>
                </c:pt>
                <c:pt idx="895">
                  <c:v>-73.726596678086935</c:v>
                </c:pt>
                <c:pt idx="896">
                  <c:v>-111.30076639142862</c:v>
                </c:pt>
                <c:pt idx="897">
                  <c:v>-118.33192318161673</c:v>
                </c:pt>
                <c:pt idx="898">
                  <c:v>-90.643793768776959</c:v>
                </c:pt>
                <c:pt idx="899">
                  <c:v>-75.13737193803172</c:v>
                </c:pt>
                <c:pt idx="900">
                  <c:v>-32.02484904492303</c:v>
                </c:pt>
                <c:pt idx="901">
                  <c:v>-20.811438772809197</c:v>
                </c:pt>
                <c:pt idx="902">
                  <c:v>-8.8041562312319002</c:v>
                </c:pt>
                <c:pt idx="903">
                  <c:v>30.650531139865052</c:v>
                </c:pt>
                <c:pt idx="904">
                  <c:v>26.173365623999416</c:v>
                </c:pt>
                <c:pt idx="905">
                  <c:v>3.9413233924569795</c:v>
                </c:pt>
                <c:pt idx="906">
                  <c:v>14.632877264120907</c:v>
                </c:pt>
                <c:pt idx="907">
                  <c:v>-50.091620932274964</c:v>
                </c:pt>
                <c:pt idx="908">
                  <c:v>-29.90039120012807</c:v>
                </c:pt>
                <c:pt idx="909">
                  <c:v>-54.523554786461318</c:v>
                </c:pt>
                <c:pt idx="910">
                  <c:v>-55.027542255797016</c:v>
                </c:pt>
                <c:pt idx="911">
                  <c:v>-65.394871506585332</c:v>
                </c:pt>
                <c:pt idx="912">
                  <c:v>-55.028533833639813</c:v>
                </c:pt>
                <c:pt idx="913">
                  <c:v>-95.005083266289148</c:v>
                </c:pt>
                <c:pt idx="914">
                  <c:v>-84.610979363493243</c:v>
                </c:pt>
                <c:pt idx="915">
                  <c:v>-4.0157522328045161</c:v>
                </c:pt>
                <c:pt idx="916">
                  <c:v>24.83090079338217</c:v>
                </c:pt>
                <c:pt idx="917">
                  <c:v>32.822211802365928</c:v>
                </c:pt>
                <c:pt idx="918">
                  <c:v>44.566756318541593</c:v>
                </c:pt>
                <c:pt idx="919">
                  <c:v>60.732420550692041</c:v>
                </c:pt>
                <c:pt idx="920">
                  <c:v>44.057359176862519</c:v>
                </c:pt>
                <c:pt idx="921">
                  <c:v>-8.6057659317521029</c:v>
                </c:pt>
                <c:pt idx="922">
                  <c:v>-43.34501083829673</c:v>
                </c:pt>
                <c:pt idx="923">
                  <c:v>10.644316120615258</c:v>
                </c:pt>
                <c:pt idx="924">
                  <c:v>25.09278483408707</c:v>
                </c:pt>
                <c:pt idx="925">
                  <c:v>-2.6481555246209609</c:v>
                </c:pt>
                <c:pt idx="926">
                  <c:v>31.901086749687238</c:v>
                </c:pt>
                <c:pt idx="927">
                  <c:v>87.386556501074665</c:v>
                </c:pt>
                <c:pt idx="928">
                  <c:v>23.580141583326622</c:v>
                </c:pt>
                <c:pt idx="929">
                  <c:v>78.261258583541348</c:v>
                </c:pt>
                <c:pt idx="930">
                  <c:v>120.32905377387578</c:v>
                </c:pt>
                <c:pt idx="931">
                  <c:v>158.88832307724078</c:v>
                </c:pt>
                <c:pt idx="932">
                  <c:v>54.056902916516265</c:v>
                </c:pt>
                <c:pt idx="933">
                  <c:v>111.7278551187228</c:v>
                </c:pt>
                <c:pt idx="934">
                  <c:v>59.844436351937475</c:v>
                </c:pt>
                <c:pt idx="935">
                  <c:v>172.73195141981705</c:v>
                </c:pt>
                <c:pt idx="936">
                  <c:v>110.44947293104997</c:v>
                </c:pt>
                <c:pt idx="937">
                  <c:v>150.90980900944851</c:v>
                </c:pt>
                <c:pt idx="938">
                  <c:v>154.95960575656864</c:v>
                </c:pt>
                <c:pt idx="939">
                  <c:v>96.81716682041224</c:v>
                </c:pt>
                <c:pt idx="940">
                  <c:v>157.61318610278613</c:v>
                </c:pt>
                <c:pt idx="941">
                  <c:v>97.010986490218784</c:v>
                </c:pt>
                <c:pt idx="942">
                  <c:v>143.67866111345938</c:v>
                </c:pt>
                <c:pt idx="943">
                  <c:v>230.66961557377363</c:v>
                </c:pt>
                <c:pt idx="944">
                  <c:v>169.90163673115603</c:v>
                </c:pt>
                <c:pt idx="945">
                  <c:v>-0.43356785920332186</c:v>
                </c:pt>
                <c:pt idx="946">
                  <c:v>-24.569535911803541</c:v>
                </c:pt>
                <c:pt idx="947">
                  <c:v>34.924594253861869</c:v>
                </c:pt>
                <c:pt idx="948">
                  <c:v>109.80121260185479</c:v>
                </c:pt>
                <c:pt idx="949">
                  <c:v>165.69933582280282</c:v>
                </c:pt>
                <c:pt idx="950">
                  <c:v>141.39447783917058</c:v>
                </c:pt>
                <c:pt idx="951">
                  <c:v>44.235100301750208</c:v>
                </c:pt>
                <c:pt idx="952">
                  <c:v>141.40786221260714</c:v>
                </c:pt>
                <c:pt idx="953">
                  <c:v>61.129100839229068</c:v>
                </c:pt>
                <c:pt idx="954">
                  <c:v>17.377035016183072</c:v>
                </c:pt>
                <c:pt idx="955">
                  <c:v>77.593244563431654</c:v>
                </c:pt>
                <c:pt idx="956">
                  <c:v>47.386810243151558</c:v>
                </c:pt>
                <c:pt idx="957">
                  <c:v>49.809733860707638</c:v>
                </c:pt>
                <c:pt idx="958">
                  <c:v>55.008367726062716</c:v>
                </c:pt>
                <c:pt idx="959">
                  <c:v>-62.156215768707625</c:v>
                </c:pt>
                <c:pt idx="960">
                  <c:v>-132.22458864192595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#REF!$A$2:$A$1268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7F2-416D-B14D-8C9E381ACBDB}"/>
            </c:ext>
          </c:extLst>
        </c:ser>
        <c:ser>
          <c:idx val="1"/>
          <c:order val="1"/>
          <c:tx>
            <c:strRef>
              <c:f>Epoch0!$AG$1</c:f>
              <c:strCache>
                <c:ptCount val="1"/>
                <c:pt idx="0">
                  <c:v>vs Act</c:v>
                </c:pt>
              </c:strCache>
            </c:strRef>
          </c:tx>
          <c:marker>
            <c:symbol val="none"/>
          </c:marker>
          <c:val>
            <c:numRef>
              <c:f>Epoch0!$AG$1:$AG$961</c:f>
              <c:numCache>
                <c:formatCode>_(* #,##0_);_(* \(#,##0\);_(* "-"??_);_(@_)</c:formatCode>
                <c:ptCount val="961"/>
                <c:pt idx="0" formatCode="General">
                  <c:v>0</c:v>
                </c:pt>
                <c:pt idx="1">
                  <c:v>79.400000000001455</c:v>
                </c:pt>
                <c:pt idx="2">
                  <c:v>35.049999999999272</c:v>
                </c:pt>
                <c:pt idx="3">
                  <c:v>-418.54999999999927</c:v>
                </c:pt>
                <c:pt idx="4">
                  <c:v>-302.36999999999898</c:v>
                </c:pt>
                <c:pt idx="5">
                  <c:v>118.98999999999796</c:v>
                </c:pt>
                <c:pt idx="6">
                  <c:v>-9.6899999999986903</c:v>
                </c:pt>
                <c:pt idx="7">
                  <c:v>-10.510000000002037</c:v>
                </c:pt>
                <c:pt idx="8">
                  <c:v>-110.47999999999956</c:v>
                </c:pt>
                <c:pt idx="9">
                  <c:v>-181.33000000000175</c:v>
                </c:pt>
                <c:pt idx="10">
                  <c:v>-272.75</c:v>
                </c:pt>
                <c:pt idx="11">
                  <c:v>157.12000000000262</c:v>
                </c:pt>
                <c:pt idx="12">
                  <c:v>-201.34000000000015</c:v>
                </c:pt>
                <c:pt idx="13">
                  <c:v>154.88000000000102</c:v>
                </c:pt>
                <c:pt idx="14">
                  <c:v>63.580000000001746</c:v>
                </c:pt>
                <c:pt idx="15">
                  <c:v>155.78000000000247</c:v>
                </c:pt>
                <c:pt idx="16">
                  <c:v>36.799999999999272</c:v>
                </c:pt>
                <c:pt idx="17">
                  <c:v>-125.90000000000146</c:v>
                </c:pt>
                <c:pt idx="18">
                  <c:v>-5.7300000000032014</c:v>
                </c:pt>
                <c:pt idx="19">
                  <c:v>449.36000000000058</c:v>
                </c:pt>
                <c:pt idx="20">
                  <c:v>109.72999999999956</c:v>
                </c:pt>
                <c:pt idx="21">
                  <c:v>114.81000000000131</c:v>
                </c:pt>
                <c:pt idx="22">
                  <c:v>-95.049999999999272</c:v>
                </c:pt>
                <c:pt idx="23">
                  <c:v>-73.659999999999854</c:v>
                </c:pt>
                <c:pt idx="24">
                  <c:v>308.93999999999869</c:v>
                </c:pt>
                <c:pt idx="25">
                  <c:v>-117.02000000000044</c:v>
                </c:pt>
                <c:pt idx="26">
                  <c:v>-399.29000000000087</c:v>
                </c:pt>
                <c:pt idx="27">
                  <c:v>80.149999999997817</c:v>
                </c:pt>
                <c:pt idx="28">
                  <c:v>-198.31999999999971</c:v>
                </c:pt>
                <c:pt idx="29">
                  <c:v>-119.13999999999942</c:v>
                </c:pt>
                <c:pt idx="30">
                  <c:v>-28.509999999998399</c:v>
                </c:pt>
                <c:pt idx="31">
                  <c:v>-53.139999999999418</c:v>
                </c:pt>
                <c:pt idx="32">
                  <c:v>-22.770000000000437</c:v>
                </c:pt>
                <c:pt idx="33">
                  <c:v>-307.90999999999985</c:v>
                </c:pt>
                <c:pt idx="34">
                  <c:v>-172.52999999999884</c:v>
                </c:pt>
                <c:pt idx="35">
                  <c:v>317.70999999999913</c:v>
                </c:pt>
                <c:pt idx="36">
                  <c:v>215.22999999999956</c:v>
                </c:pt>
                <c:pt idx="37">
                  <c:v>-12.639999999999418</c:v>
                </c:pt>
                <c:pt idx="38">
                  <c:v>-265.40000000000146</c:v>
                </c:pt>
                <c:pt idx="39">
                  <c:v>348.82999999999811</c:v>
                </c:pt>
                <c:pt idx="40">
                  <c:v>17</c:v>
                </c:pt>
                <c:pt idx="41">
                  <c:v>285.55000000000291</c:v>
                </c:pt>
                <c:pt idx="42">
                  <c:v>-98.190000000002328</c:v>
                </c:pt>
                <c:pt idx="43">
                  <c:v>-297.79000000000087</c:v>
                </c:pt>
                <c:pt idx="44">
                  <c:v>-279.95000000000073</c:v>
                </c:pt>
                <c:pt idx="45">
                  <c:v>-548.60000000000218</c:v>
                </c:pt>
                <c:pt idx="46">
                  <c:v>44.590000000000146</c:v>
                </c:pt>
                <c:pt idx="47">
                  <c:v>-63.770000000000437</c:v>
                </c:pt>
                <c:pt idx="48">
                  <c:v>182.80999999999767</c:v>
                </c:pt>
                <c:pt idx="49">
                  <c:v>-728.36999999999898</c:v>
                </c:pt>
                <c:pt idx="50">
                  <c:v>212.97000000000116</c:v>
                </c:pt>
                <c:pt idx="51">
                  <c:v>-157.45999999999913</c:v>
                </c:pt>
                <c:pt idx="52">
                  <c:v>269.38000000000102</c:v>
                </c:pt>
                <c:pt idx="53">
                  <c:v>-177.93000000000029</c:v>
                </c:pt>
                <c:pt idx="54">
                  <c:v>194.86999999999898</c:v>
                </c:pt>
                <c:pt idx="55">
                  <c:v>32.119999999998981</c:v>
                </c:pt>
                <c:pt idx="56">
                  <c:v>-296.76000000000204</c:v>
                </c:pt>
                <c:pt idx="57">
                  <c:v>-136.58000000000175</c:v>
                </c:pt>
                <c:pt idx="58">
                  <c:v>-114.63999999999942</c:v>
                </c:pt>
                <c:pt idx="59">
                  <c:v>259.56000000000131</c:v>
                </c:pt>
                <c:pt idx="60">
                  <c:v>-418.97000000000116</c:v>
                </c:pt>
                <c:pt idx="61">
                  <c:v>-633.40999999999985</c:v>
                </c:pt>
                <c:pt idx="62">
                  <c:v>-925.07999999999811</c:v>
                </c:pt>
                <c:pt idx="63">
                  <c:v>117.13999999999942</c:v>
                </c:pt>
                <c:pt idx="64">
                  <c:v>93.959999999999127</c:v>
                </c:pt>
                <c:pt idx="65">
                  <c:v>-81.81000000000131</c:v>
                </c:pt>
                <c:pt idx="66">
                  <c:v>180.98999999999796</c:v>
                </c:pt>
                <c:pt idx="67">
                  <c:v>-94.240000000001601</c:v>
                </c:pt>
                <c:pt idx="68">
                  <c:v>264.71999999999753</c:v>
                </c:pt>
                <c:pt idx="69">
                  <c:v>-185.31999999999971</c:v>
                </c:pt>
                <c:pt idx="70">
                  <c:v>-83.569999999999709</c:v>
                </c:pt>
                <c:pt idx="71">
                  <c:v>314.17000000000189</c:v>
                </c:pt>
                <c:pt idx="72">
                  <c:v>149.0099999999984</c:v>
                </c:pt>
                <c:pt idx="73">
                  <c:v>168.41999999999825</c:v>
                </c:pt>
                <c:pt idx="74">
                  <c:v>-105.95000000000073</c:v>
                </c:pt>
                <c:pt idx="75">
                  <c:v>95.430000000000291</c:v>
                </c:pt>
                <c:pt idx="76">
                  <c:v>-183.72999999999956</c:v>
                </c:pt>
                <c:pt idx="77">
                  <c:v>-392.03000000000247</c:v>
                </c:pt>
                <c:pt idx="78">
                  <c:v>66.979999999999563</c:v>
                </c:pt>
                <c:pt idx="79">
                  <c:v>-471.5099999999984</c:v>
                </c:pt>
                <c:pt idx="80">
                  <c:v>-391.59999999999854</c:v>
                </c:pt>
                <c:pt idx="81">
                  <c:v>-59.860000000000582</c:v>
                </c:pt>
                <c:pt idx="82">
                  <c:v>299.23999999999796</c:v>
                </c:pt>
                <c:pt idx="83">
                  <c:v>-236.09999999999854</c:v>
                </c:pt>
                <c:pt idx="84">
                  <c:v>-258.09000000000015</c:v>
                </c:pt>
                <c:pt idx="85">
                  <c:v>70.340000000000146</c:v>
                </c:pt>
                <c:pt idx="86">
                  <c:v>133.04999999999927</c:v>
                </c:pt>
                <c:pt idx="87">
                  <c:v>354.76000000000204</c:v>
                </c:pt>
                <c:pt idx="88">
                  <c:v>156.47000000000116</c:v>
                </c:pt>
                <c:pt idx="89">
                  <c:v>-113.09000000000015</c:v>
                </c:pt>
                <c:pt idx="90">
                  <c:v>-120.67999999999665</c:v>
                </c:pt>
                <c:pt idx="91">
                  <c:v>336.46000000000276</c:v>
                </c:pt>
                <c:pt idx="92">
                  <c:v>146.40999999999985</c:v>
                </c:pt>
                <c:pt idx="93">
                  <c:v>-75.180000000000291</c:v>
                </c:pt>
                <c:pt idx="94">
                  <c:v>-360.93000000000029</c:v>
                </c:pt>
                <c:pt idx="95">
                  <c:v>335.20000000000073</c:v>
                </c:pt>
                <c:pt idx="96">
                  <c:v>-71.489999999997963</c:v>
                </c:pt>
                <c:pt idx="97">
                  <c:v>-325.47000000000116</c:v>
                </c:pt>
                <c:pt idx="98">
                  <c:v>-276.81999999999971</c:v>
                </c:pt>
                <c:pt idx="99">
                  <c:v>-374.18000000000029</c:v>
                </c:pt>
                <c:pt idx="100">
                  <c:v>331.59000000000015</c:v>
                </c:pt>
                <c:pt idx="101">
                  <c:v>-541.29000000000087</c:v>
                </c:pt>
                <c:pt idx="102">
                  <c:v>354.38000000000102</c:v>
                </c:pt>
                <c:pt idx="103">
                  <c:v>-103.15999999999985</c:v>
                </c:pt>
                <c:pt idx="104">
                  <c:v>-295.08000000000175</c:v>
                </c:pt>
                <c:pt idx="105">
                  <c:v>77.360000000000582</c:v>
                </c:pt>
                <c:pt idx="106">
                  <c:v>177.38999999999942</c:v>
                </c:pt>
                <c:pt idx="107">
                  <c:v>386.79000000000087</c:v>
                </c:pt>
                <c:pt idx="108">
                  <c:v>81.380000000001019</c:v>
                </c:pt>
                <c:pt idx="109">
                  <c:v>-442.31000000000131</c:v>
                </c:pt>
                <c:pt idx="110">
                  <c:v>332.5</c:v>
                </c:pt>
                <c:pt idx="111">
                  <c:v>-292.70999999999913</c:v>
                </c:pt>
                <c:pt idx="112">
                  <c:v>362.40999999999985</c:v>
                </c:pt>
                <c:pt idx="113">
                  <c:v>-226.95000000000073</c:v>
                </c:pt>
                <c:pt idx="114">
                  <c:v>163.29000000000087</c:v>
                </c:pt>
                <c:pt idx="115">
                  <c:v>-33.360000000000582</c:v>
                </c:pt>
                <c:pt idx="116">
                  <c:v>143.90999999999985</c:v>
                </c:pt>
                <c:pt idx="117">
                  <c:v>-15.569999999999709</c:v>
                </c:pt>
                <c:pt idx="118">
                  <c:v>315.95999999999913</c:v>
                </c:pt>
                <c:pt idx="119">
                  <c:v>61.819999999999709</c:v>
                </c:pt>
                <c:pt idx="120">
                  <c:v>-124.31999999999971</c:v>
                </c:pt>
                <c:pt idx="121">
                  <c:v>12.090000000000146</c:v>
                </c:pt>
                <c:pt idx="122">
                  <c:v>111.25</c:v>
                </c:pt>
                <c:pt idx="123">
                  <c:v>-196.66999999999825</c:v>
                </c:pt>
                <c:pt idx="124">
                  <c:v>-166.42999999999665</c:v>
                </c:pt>
                <c:pt idx="125">
                  <c:v>-92.68999999999869</c:v>
                </c:pt>
                <c:pt idx="126">
                  <c:v>-89.619999999998981</c:v>
                </c:pt>
                <c:pt idx="127">
                  <c:v>-114.02999999999884</c:v>
                </c:pt>
                <c:pt idx="128">
                  <c:v>-509.34000000000015</c:v>
                </c:pt>
                <c:pt idx="129">
                  <c:v>-36.180000000000291</c:v>
                </c:pt>
                <c:pt idx="130">
                  <c:v>84.090000000000146</c:v>
                </c:pt>
                <c:pt idx="131">
                  <c:v>-80.170000000001892</c:v>
                </c:pt>
                <c:pt idx="132">
                  <c:v>20.229999999999563</c:v>
                </c:pt>
                <c:pt idx="133">
                  <c:v>-139.68999999999869</c:v>
                </c:pt>
                <c:pt idx="134">
                  <c:v>208.70000000000073</c:v>
                </c:pt>
                <c:pt idx="135">
                  <c:v>391.88000000000102</c:v>
                </c:pt>
                <c:pt idx="136">
                  <c:v>-194.86000000000058</c:v>
                </c:pt>
                <c:pt idx="137">
                  <c:v>-47.080000000001746</c:v>
                </c:pt>
                <c:pt idx="138">
                  <c:v>267.12999999999738</c:v>
                </c:pt>
                <c:pt idx="139">
                  <c:v>-17.729999999999563</c:v>
                </c:pt>
                <c:pt idx="140">
                  <c:v>-50.159999999999854</c:v>
                </c:pt>
                <c:pt idx="141">
                  <c:v>115.56999999999971</c:v>
                </c:pt>
                <c:pt idx="142">
                  <c:v>-105.72000000000116</c:v>
                </c:pt>
                <c:pt idx="143">
                  <c:v>-37.409999999999854</c:v>
                </c:pt>
                <c:pt idx="144">
                  <c:v>13.400000000001455</c:v>
                </c:pt>
                <c:pt idx="145">
                  <c:v>40.470000000001164</c:v>
                </c:pt>
                <c:pt idx="146">
                  <c:v>-422.15999999999985</c:v>
                </c:pt>
                <c:pt idx="147">
                  <c:v>-58.25</c:v>
                </c:pt>
                <c:pt idx="148">
                  <c:v>-307.60000000000218</c:v>
                </c:pt>
                <c:pt idx="149">
                  <c:v>63.349999999998545</c:v>
                </c:pt>
                <c:pt idx="150">
                  <c:v>264.88000000000102</c:v>
                </c:pt>
                <c:pt idx="151">
                  <c:v>91.430000000000291</c:v>
                </c:pt>
                <c:pt idx="152">
                  <c:v>-71.059999999997672</c:v>
                </c:pt>
                <c:pt idx="153">
                  <c:v>279.15000000000146</c:v>
                </c:pt>
                <c:pt idx="154">
                  <c:v>-93.150000000001455</c:v>
                </c:pt>
                <c:pt idx="155">
                  <c:v>86.450000000000728</c:v>
                </c:pt>
                <c:pt idx="156">
                  <c:v>-74.840000000000146</c:v>
                </c:pt>
                <c:pt idx="157">
                  <c:v>-287.67999999999665</c:v>
                </c:pt>
                <c:pt idx="158">
                  <c:v>-57.779999999998836</c:v>
                </c:pt>
                <c:pt idx="159">
                  <c:v>-237.28000000000247</c:v>
                </c:pt>
                <c:pt idx="160">
                  <c:v>187.56999999999971</c:v>
                </c:pt>
                <c:pt idx="161">
                  <c:v>-271.14999999999782</c:v>
                </c:pt>
                <c:pt idx="162">
                  <c:v>-334.97000000000116</c:v>
                </c:pt>
                <c:pt idx="163">
                  <c:v>175.76000000000204</c:v>
                </c:pt>
                <c:pt idx="164">
                  <c:v>-118.79999999999927</c:v>
                </c:pt>
                <c:pt idx="165">
                  <c:v>51.849999999998545</c:v>
                </c:pt>
                <c:pt idx="166">
                  <c:v>-152.2300000000032</c:v>
                </c:pt>
                <c:pt idx="167">
                  <c:v>-1.7899999999972351</c:v>
                </c:pt>
                <c:pt idx="168">
                  <c:v>-167.43999999999869</c:v>
                </c:pt>
                <c:pt idx="169">
                  <c:v>-18.440000000002328</c:v>
                </c:pt>
                <c:pt idx="170">
                  <c:v>-156.12000000000262</c:v>
                </c:pt>
                <c:pt idx="171">
                  <c:v>-235.79000000000087</c:v>
                </c:pt>
                <c:pt idx="172">
                  <c:v>-110.77999999999884</c:v>
                </c:pt>
                <c:pt idx="173">
                  <c:v>-416.52000000000044</c:v>
                </c:pt>
                <c:pt idx="174">
                  <c:v>229.65999999999985</c:v>
                </c:pt>
                <c:pt idx="175">
                  <c:v>174.46000000000276</c:v>
                </c:pt>
                <c:pt idx="176">
                  <c:v>222.63999999999942</c:v>
                </c:pt>
                <c:pt idx="177">
                  <c:v>60.370000000002619</c:v>
                </c:pt>
                <c:pt idx="178">
                  <c:v>332.64999999999782</c:v>
                </c:pt>
                <c:pt idx="179">
                  <c:v>-131.70999999999913</c:v>
                </c:pt>
                <c:pt idx="180">
                  <c:v>197.45999999999913</c:v>
                </c:pt>
                <c:pt idx="181">
                  <c:v>-172.26000000000204</c:v>
                </c:pt>
                <c:pt idx="182">
                  <c:v>-161.97000000000116</c:v>
                </c:pt>
                <c:pt idx="183">
                  <c:v>-101.93000000000029</c:v>
                </c:pt>
                <c:pt idx="184">
                  <c:v>689.19999999999709</c:v>
                </c:pt>
                <c:pt idx="185">
                  <c:v>67.959999999999127</c:v>
                </c:pt>
                <c:pt idx="186">
                  <c:v>-36.970000000001164</c:v>
                </c:pt>
                <c:pt idx="187">
                  <c:v>-7.6100000000005821</c:v>
                </c:pt>
                <c:pt idx="188">
                  <c:v>-53</c:v>
                </c:pt>
                <c:pt idx="189">
                  <c:v>-145.0099999999984</c:v>
                </c:pt>
                <c:pt idx="190">
                  <c:v>-268.85999999999694</c:v>
                </c:pt>
                <c:pt idx="191">
                  <c:v>178.11999999999898</c:v>
                </c:pt>
                <c:pt idx="192">
                  <c:v>180.43000000000029</c:v>
                </c:pt>
                <c:pt idx="193">
                  <c:v>-29.880000000001019</c:v>
                </c:pt>
                <c:pt idx="194">
                  <c:v>-218.55999999999767</c:v>
                </c:pt>
                <c:pt idx="195">
                  <c:v>102.65000000000146</c:v>
                </c:pt>
                <c:pt idx="196">
                  <c:v>-126.2400000000016</c:v>
                </c:pt>
                <c:pt idx="197">
                  <c:v>69.459999999999127</c:v>
                </c:pt>
                <c:pt idx="198">
                  <c:v>-168.52999999999884</c:v>
                </c:pt>
                <c:pt idx="199">
                  <c:v>-102.79000000000087</c:v>
                </c:pt>
                <c:pt idx="200">
                  <c:v>100.60000000000218</c:v>
                </c:pt>
                <c:pt idx="201">
                  <c:v>69.889999999999418</c:v>
                </c:pt>
                <c:pt idx="202">
                  <c:v>-305.95000000000073</c:v>
                </c:pt>
                <c:pt idx="203">
                  <c:v>60.479999999999563</c:v>
                </c:pt>
                <c:pt idx="204">
                  <c:v>-172.54000000000087</c:v>
                </c:pt>
                <c:pt idx="205">
                  <c:v>42.309999999997672</c:v>
                </c:pt>
                <c:pt idx="206">
                  <c:v>-366.46999999999753</c:v>
                </c:pt>
                <c:pt idx="207">
                  <c:v>-140.91999999999825</c:v>
                </c:pt>
                <c:pt idx="208">
                  <c:v>-105.14999999999782</c:v>
                </c:pt>
                <c:pt idx="209">
                  <c:v>21.869999999998981</c:v>
                </c:pt>
                <c:pt idx="210">
                  <c:v>-224.44000000000233</c:v>
                </c:pt>
                <c:pt idx="211">
                  <c:v>33.080000000001746</c:v>
                </c:pt>
                <c:pt idx="212">
                  <c:v>26.159999999999854</c:v>
                </c:pt>
                <c:pt idx="213">
                  <c:v>-251.27000000000044</c:v>
                </c:pt>
                <c:pt idx="214">
                  <c:v>-316.52000000000044</c:v>
                </c:pt>
                <c:pt idx="215">
                  <c:v>-192.31000000000131</c:v>
                </c:pt>
                <c:pt idx="216">
                  <c:v>-216.31000000000131</c:v>
                </c:pt>
                <c:pt idx="217">
                  <c:v>93.760000000002037</c:v>
                </c:pt>
                <c:pt idx="218">
                  <c:v>-672.18000000000029</c:v>
                </c:pt>
                <c:pt idx="219">
                  <c:v>-516.09999999999854</c:v>
                </c:pt>
                <c:pt idx="220">
                  <c:v>1131.4799999999996</c:v>
                </c:pt>
                <c:pt idx="221">
                  <c:v>70.520000000000437</c:v>
                </c:pt>
                <c:pt idx="222">
                  <c:v>179.52000000000044</c:v>
                </c:pt>
                <c:pt idx="223">
                  <c:v>-601.72999999999956</c:v>
                </c:pt>
                <c:pt idx="224">
                  <c:v>570.09000000000015</c:v>
                </c:pt>
                <c:pt idx="225">
                  <c:v>65.290000000000873</c:v>
                </c:pt>
                <c:pt idx="226">
                  <c:v>-56.919999999998254</c:v>
                </c:pt>
                <c:pt idx="227">
                  <c:v>-330.72999999999956</c:v>
                </c:pt>
                <c:pt idx="228">
                  <c:v>262.77000000000044</c:v>
                </c:pt>
                <c:pt idx="229">
                  <c:v>156.34000000000015</c:v>
                </c:pt>
                <c:pt idx="230">
                  <c:v>130.39999999999782</c:v>
                </c:pt>
                <c:pt idx="231">
                  <c:v>-265.31000000000131</c:v>
                </c:pt>
                <c:pt idx="232">
                  <c:v>346.45000000000073</c:v>
                </c:pt>
                <c:pt idx="233">
                  <c:v>275.20000000000073</c:v>
                </c:pt>
                <c:pt idx="234">
                  <c:v>-139.68999999999869</c:v>
                </c:pt>
                <c:pt idx="235">
                  <c:v>-101.42000000000189</c:v>
                </c:pt>
                <c:pt idx="236">
                  <c:v>204.47999999999956</c:v>
                </c:pt>
                <c:pt idx="237">
                  <c:v>-479.72999999999956</c:v>
                </c:pt>
                <c:pt idx="238">
                  <c:v>39.950000000000728</c:v>
                </c:pt>
                <c:pt idx="239">
                  <c:v>181.75</c:v>
                </c:pt>
                <c:pt idx="240">
                  <c:v>54.730000000003201</c:v>
                </c:pt>
                <c:pt idx="241">
                  <c:v>-78.240000000001601</c:v>
                </c:pt>
                <c:pt idx="242">
                  <c:v>-28.170000000001892</c:v>
                </c:pt>
                <c:pt idx="243">
                  <c:v>-98.639999999999418</c:v>
                </c:pt>
                <c:pt idx="244">
                  <c:v>376.90999999999985</c:v>
                </c:pt>
                <c:pt idx="245">
                  <c:v>-415.2599999999984</c:v>
                </c:pt>
                <c:pt idx="246">
                  <c:v>-54.330000000001746</c:v>
                </c:pt>
                <c:pt idx="247">
                  <c:v>222.90000000000146</c:v>
                </c:pt>
                <c:pt idx="248">
                  <c:v>157.37999999999738</c:v>
                </c:pt>
                <c:pt idx="249">
                  <c:v>817.98999999999796</c:v>
                </c:pt>
                <c:pt idx="250">
                  <c:v>174.27000000000044</c:v>
                </c:pt>
                <c:pt idx="251">
                  <c:v>-156.18000000000029</c:v>
                </c:pt>
                <c:pt idx="252">
                  <c:v>-369.75</c:v>
                </c:pt>
                <c:pt idx="253">
                  <c:v>-285.10000000000218</c:v>
                </c:pt>
                <c:pt idx="254">
                  <c:v>333.0099999999984</c:v>
                </c:pt>
                <c:pt idx="255">
                  <c:v>312.77000000000044</c:v>
                </c:pt>
                <c:pt idx="256">
                  <c:v>-176.54999999999927</c:v>
                </c:pt>
                <c:pt idx="257">
                  <c:v>282.77999999999884</c:v>
                </c:pt>
                <c:pt idx="258">
                  <c:v>-181.31999999999971</c:v>
                </c:pt>
                <c:pt idx="259">
                  <c:v>408.92000000000189</c:v>
                </c:pt>
                <c:pt idx="260">
                  <c:v>-29.950000000000728</c:v>
                </c:pt>
                <c:pt idx="261">
                  <c:v>-26.279999999998836</c:v>
                </c:pt>
                <c:pt idx="262">
                  <c:v>246.29000000000087</c:v>
                </c:pt>
                <c:pt idx="263">
                  <c:v>-138.59000000000015</c:v>
                </c:pt>
                <c:pt idx="264">
                  <c:v>-308.04000000000087</c:v>
                </c:pt>
                <c:pt idx="265">
                  <c:v>55.709999999999127</c:v>
                </c:pt>
                <c:pt idx="266">
                  <c:v>-156.02000000000044</c:v>
                </c:pt>
                <c:pt idx="267">
                  <c:v>51.299999999999272</c:v>
                </c:pt>
                <c:pt idx="268">
                  <c:v>190.43000000000029</c:v>
                </c:pt>
                <c:pt idx="269">
                  <c:v>308.79000000000087</c:v>
                </c:pt>
                <c:pt idx="270">
                  <c:v>-112.85000000000218</c:v>
                </c:pt>
                <c:pt idx="271">
                  <c:v>25.090000000000146</c:v>
                </c:pt>
                <c:pt idx="272">
                  <c:v>371.39000000000306</c:v>
                </c:pt>
                <c:pt idx="273">
                  <c:v>-45.81000000000131</c:v>
                </c:pt>
                <c:pt idx="274">
                  <c:v>225.70000000000073</c:v>
                </c:pt>
                <c:pt idx="275">
                  <c:v>-252.47999999999956</c:v>
                </c:pt>
                <c:pt idx="276">
                  <c:v>283.68000000000029</c:v>
                </c:pt>
                <c:pt idx="277">
                  <c:v>-94.94999999999709</c:v>
                </c:pt>
                <c:pt idx="278">
                  <c:v>284.45000000000073</c:v>
                </c:pt>
                <c:pt idx="279">
                  <c:v>196.88999999999942</c:v>
                </c:pt>
                <c:pt idx="280">
                  <c:v>-670.20999999999913</c:v>
                </c:pt>
                <c:pt idx="281">
                  <c:v>358.2599999999984</c:v>
                </c:pt>
                <c:pt idx="282">
                  <c:v>215.11000000000058</c:v>
                </c:pt>
                <c:pt idx="283">
                  <c:v>294.61000000000058</c:v>
                </c:pt>
                <c:pt idx="284">
                  <c:v>-461.40000000000146</c:v>
                </c:pt>
                <c:pt idx="285">
                  <c:v>116.28999999999724</c:v>
                </c:pt>
                <c:pt idx="286">
                  <c:v>268.38000000000102</c:v>
                </c:pt>
                <c:pt idx="287">
                  <c:v>252.72000000000116</c:v>
                </c:pt>
                <c:pt idx="288">
                  <c:v>274.34000000000015</c:v>
                </c:pt>
                <c:pt idx="289">
                  <c:v>-128.72000000000116</c:v>
                </c:pt>
                <c:pt idx="290">
                  <c:v>-57.659999999999854</c:v>
                </c:pt>
                <c:pt idx="291">
                  <c:v>139.66999999999825</c:v>
                </c:pt>
                <c:pt idx="292">
                  <c:v>-200.09000000000015</c:v>
                </c:pt>
                <c:pt idx="293">
                  <c:v>-190.97999999999956</c:v>
                </c:pt>
                <c:pt idx="294">
                  <c:v>290.88000000000102</c:v>
                </c:pt>
                <c:pt idx="295">
                  <c:v>-235.97000000000116</c:v>
                </c:pt>
                <c:pt idx="296">
                  <c:v>-346.56999999999971</c:v>
                </c:pt>
                <c:pt idx="297">
                  <c:v>-60.329999999998108</c:v>
                </c:pt>
                <c:pt idx="298">
                  <c:v>-113.57999999999811</c:v>
                </c:pt>
                <c:pt idx="299">
                  <c:v>-67.06000000000131</c:v>
                </c:pt>
                <c:pt idx="300">
                  <c:v>-224.38999999999942</c:v>
                </c:pt>
                <c:pt idx="301">
                  <c:v>366.59999999999854</c:v>
                </c:pt>
                <c:pt idx="302">
                  <c:v>-58.139999999999418</c:v>
                </c:pt>
                <c:pt idx="303">
                  <c:v>-78.19999999999709</c:v>
                </c:pt>
                <c:pt idx="304">
                  <c:v>-236.96999999999753</c:v>
                </c:pt>
                <c:pt idx="305">
                  <c:v>-108.33000000000175</c:v>
                </c:pt>
                <c:pt idx="306">
                  <c:v>46.599999999998545</c:v>
                </c:pt>
                <c:pt idx="307">
                  <c:v>229.20000000000073</c:v>
                </c:pt>
                <c:pt idx="308">
                  <c:v>-14.43999999999869</c:v>
                </c:pt>
                <c:pt idx="309">
                  <c:v>-82.779999999998836</c:v>
                </c:pt>
                <c:pt idx="310">
                  <c:v>-490.94000000000233</c:v>
                </c:pt>
                <c:pt idx="311">
                  <c:v>139.2400000000016</c:v>
                </c:pt>
                <c:pt idx="312">
                  <c:v>-253.95000000000073</c:v>
                </c:pt>
                <c:pt idx="313">
                  <c:v>-98.599999999998545</c:v>
                </c:pt>
                <c:pt idx="314">
                  <c:v>162.79000000000087</c:v>
                </c:pt>
                <c:pt idx="315">
                  <c:v>-81.650000000001455</c:v>
                </c:pt>
                <c:pt idx="316">
                  <c:v>-19.579999999998108</c:v>
                </c:pt>
                <c:pt idx="317">
                  <c:v>-35.860000000000582</c:v>
                </c:pt>
                <c:pt idx="318">
                  <c:v>-345.66999999999825</c:v>
                </c:pt>
                <c:pt idx="319">
                  <c:v>241.86000000000058</c:v>
                </c:pt>
                <c:pt idx="320">
                  <c:v>17.329999999998108</c:v>
                </c:pt>
                <c:pt idx="321">
                  <c:v>2.3800000000010186</c:v>
                </c:pt>
                <c:pt idx="322">
                  <c:v>-276.61999999999898</c:v>
                </c:pt>
                <c:pt idx="323">
                  <c:v>-73.319999999999709</c:v>
                </c:pt>
                <c:pt idx="324">
                  <c:v>-228.02999999999884</c:v>
                </c:pt>
                <c:pt idx="325">
                  <c:v>116.22999999999956</c:v>
                </c:pt>
                <c:pt idx="326">
                  <c:v>84.56000000000131</c:v>
                </c:pt>
                <c:pt idx="327">
                  <c:v>-140.97999999999956</c:v>
                </c:pt>
                <c:pt idx="328">
                  <c:v>-273.5</c:v>
                </c:pt>
                <c:pt idx="329">
                  <c:v>549.92000000000189</c:v>
                </c:pt>
                <c:pt idx="330">
                  <c:v>31.350000000002183</c:v>
                </c:pt>
                <c:pt idx="331">
                  <c:v>62.930000000000291</c:v>
                </c:pt>
                <c:pt idx="332">
                  <c:v>-113.70000000000073</c:v>
                </c:pt>
                <c:pt idx="333">
                  <c:v>364.54000000000087</c:v>
                </c:pt>
                <c:pt idx="334">
                  <c:v>-164.40999999999985</c:v>
                </c:pt>
                <c:pt idx="335">
                  <c:v>-120.38000000000102</c:v>
                </c:pt>
                <c:pt idx="336">
                  <c:v>-73.389999999999418</c:v>
                </c:pt>
                <c:pt idx="337">
                  <c:v>-58.970000000001164</c:v>
                </c:pt>
                <c:pt idx="338">
                  <c:v>128.43000000000029</c:v>
                </c:pt>
                <c:pt idx="339">
                  <c:v>-189.22000000000116</c:v>
                </c:pt>
                <c:pt idx="340">
                  <c:v>468.59999999999854</c:v>
                </c:pt>
                <c:pt idx="341">
                  <c:v>-77.779999999998836</c:v>
                </c:pt>
                <c:pt idx="342">
                  <c:v>-86.200000000000728</c:v>
                </c:pt>
                <c:pt idx="343">
                  <c:v>96.479999999999563</c:v>
                </c:pt>
                <c:pt idx="344">
                  <c:v>29.25</c:v>
                </c:pt>
                <c:pt idx="345">
                  <c:v>-129.37999999999738</c:v>
                </c:pt>
                <c:pt idx="346">
                  <c:v>80.739999999997963</c:v>
                </c:pt>
                <c:pt idx="347">
                  <c:v>-194.22999999999956</c:v>
                </c:pt>
                <c:pt idx="348">
                  <c:v>67.020000000000437</c:v>
                </c:pt>
                <c:pt idx="349">
                  <c:v>-122.31999999999971</c:v>
                </c:pt>
                <c:pt idx="350">
                  <c:v>73.270000000000437</c:v>
                </c:pt>
                <c:pt idx="351">
                  <c:v>21.659999999999854</c:v>
                </c:pt>
                <c:pt idx="352">
                  <c:v>-452.5099999999984</c:v>
                </c:pt>
                <c:pt idx="353">
                  <c:v>-404.29999999999927</c:v>
                </c:pt>
                <c:pt idx="354">
                  <c:v>56.900000000001455</c:v>
                </c:pt>
                <c:pt idx="355">
                  <c:v>29.259999999998399</c:v>
                </c:pt>
                <c:pt idx="356">
                  <c:v>276</c:v>
                </c:pt>
                <c:pt idx="357">
                  <c:v>-88.329999999998108</c:v>
                </c:pt>
                <c:pt idx="358">
                  <c:v>-111.56999999999971</c:v>
                </c:pt>
                <c:pt idx="359">
                  <c:v>-232.70000000000073</c:v>
                </c:pt>
                <c:pt idx="360">
                  <c:v>-362.36999999999898</c:v>
                </c:pt>
                <c:pt idx="361">
                  <c:v>-57.240000000001601</c:v>
                </c:pt>
                <c:pt idx="362">
                  <c:v>-311.54000000000087</c:v>
                </c:pt>
                <c:pt idx="363">
                  <c:v>-83.990000000001601</c:v>
                </c:pt>
                <c:pt idx="364">
                  <c:v>133.15999999999985</c:v>
                </c:pt>
                <c:pt idx="365">
                  <c:v>54.380000000001019</c:v>
                </c:pt>
                <c:pt idx="366">
                  <c:v>-294.63000000000102</c:v>
                </c:pt>
                <c:pt idx="367">
                  <c:v>49.429999999998472</c:v>
                </c:pt>
                <c:pt idx="368">
                  <c:v>-119.98999999999978</c:v>
                </c:pt>
                <c:pt idx="369">
                  <c:v>-714.05999999999949</c:v>
                </c:pt>
                <c:pt idx="370">
                  <c:v>-76.510000000000218</c:v>
                </c:pt>
                <c:pt idx="371">
                  <c:v>221.35000000000036</c:v>
                </c:pt>
                <c:pt idx="372">
                  <c:v>-293.32999999999993</c:v>
                </c:pt>
                <c:pt idx="373">
                  <c:v>-561.88000000000102</c:v>
                </c:pt>
                <c:pt idx="374">
                  <c:v>-143.67000000000007</c:v>
                </c:pt>
                <c:pt idx="375">
                  <c:v>595.35000000000036</c:v>
                </c:pt>
                <c:pt idx="376">
                  <c:v>437.6200000000008</c:v>
                </c:pt>
                <c:pt idx="377">
                  <c:v>-138.25</c:v>
                </c:pt>
                <c:pt idx="378">
                  <c:v>718.3799999999992</c:v>
                </c:pt>
                <c:pt idx="379">
                  <c:v>564.11999999999898</c:v>
                </c:pt>
                <c:pt idx="380">
                  <c:v>-83.289999999997235</c:v>
                </c:pt>
                <c:pt idx="381">
                  <c:v>-194.27999999999884</c:v>
                </c:pt>
                <c:pt idx="382">
                  <c:v>-57.179999999998472</c:v>
                </c:pt>
                <c:pt idx="383">
                  <c:v>205.61000000000058</c:v>
                </c:pt>
                <c:pt idx="384">
                  <c:v>-379.54999999999927</c:v>
                </c:pt>
                <c:pt idx="385">
                  <c:v>677.31999999999971</c:v>
                </c:pt>
                <c:pt idx="386">
                  <c:v>87.270000000000437</c:v>
                </c:pt>
                <c:pt idx="387">
                  <c:v>-25.93999999999869</c:v>
                </c:pt>
                <c:pt idx="388">
                  <c:v>-323.81999999999971</c:v>
                </c:pt>
                <c:pt idx="389">
                  <c:v>1.7599999999983993</c:v>
                </c:pt>
                <c:pt idx="390">
                  <c:v>-200.77999999999884</c:v>
                </c:pt>
                <c:pt idx="391">
                  <c:v>62.909999999999854</c:v>
                </c:pt>
                <c:pt idx="392">
                  <c:v>-23.629999999997381</c:v>
                </c:pt>
                <c:pt idx="393">
                  <c:v>-99.619999999998981</c:v>
                </c:pt>
                <c:pt idx="394">
                  <c:v>297.70999999999913</c:v>
                </c:pt>
                <c:pt idx="395">
                  <c:v>646.08000000000175</c:v>
                </c:pt>
                <c:pt idx="396">
                  <c:v>455.66999999999825</c:v>
                </c:pt>
                <c:pt idx="397">
                  <c:v>-322.46000000000276</c:v>
                </c:pt>
                <c:pt idx="398">
                  <c:v>-109.93000000000029</c:v>
                </c:pt>
                <c:pt idx="399">
                  <c:v>296.61000000000058</c:v>
                </c:pt>
                <c:pt idx="400">
                  <c:v>229.47999999999956</c:v>
                </c:pt>
                <c:pt idx="401">
                  <c:v>-565.97999999999956</c:v>
                </c:pt>
                <c:pt idx="402">
                  <c:v>485.18000000000029</c:v>
                </c:pt>
                <c:pt idx="403">
                  <c:v>416.63999999999942</c:v>
                </c:pt>
                <c:pt idx="404">
                  <c:v>-130.88999999999942</c:v>
                </c:pt>
                <c:pt idx="405">
                  <c:v>138.18000000000029</c:v>
                </c:pt>
                <c:pt idx="406">
                  <c:v>-101.88000000000102</c:v>
                </c:pt>
                <c:pt idx="407">
                  <c:v>-244.07999999999811</c:v>
                </c:pt>
                <c:pt idx="408">
                  <c:v>106.96999999999753</c:v>
                </c:pt>
                <c:pt idx="409">
                  <c:v>-119.39999999999782</c:v>
                </c:pt>
                <c:pt idx="410">
                  <c:v>-62.139999999999418</c:v>
                </c:pt>
                <c:pt idx="411">
                  <c:v>-30.419999999998254</c:v>
                </c:pt>
                <c:pt idx="412">
                  <c:v>141.77000000000044</c:v>
                </c:pt>
                <c:pt idx="413">
                  <c:v>210.83000000000175</c:v>
                </c:pt>
                <c:pt idx="414">
                  <c:v>110.97000000000116</c:v>
                </c:pt>
                <c:pt idx="415">
                  <c:v>92.739999999997963</c:v>
                </c:pt>
                <c:pt idx="416">
                  <c:v>-249.43999999999869</c:v>
                </c:pt>
                <c:pt idx="417">
                  <c:v>574.86000000000058</c:v>
                </c:pt>
                <c:pt idx="418">
                  <c:v>473.13000000000102</c:v>
                </c:pt>
                <c:pt idx="419">
                  <c:v>-243.70000000000073</c:v>
                </c:pt>
                <c:pt idx="420">
                  <c:v>-229.25</c:v>
                </c:pt>
                <c:pt idx="421">
                  <c:v>92.400000000001455</c:v>
                </c:pt>
                <c:pt idx="422">
                  <c:v>-38.959999999999127</c:v>
                </c:pt>
                <c:pt idx="423">
                  <c:v>-27.770000000000437</c:v>
                </c:pt>
                <c:pt idx="424">
                  <c:v>-85.720000000001164</c:v>
                </c:pt>
                <c:pt idx="425">
                  <c:v>133.59000000000015</c:v>
                </c:pt>
                <c:pt idx="426">
                  <c:v>-71.930000000000291</c:v>
                </c:pt>
                <c:pt idx="427">
                  <c:v>-100.40999999999985</c:v>
                </c:pt>
                <c:pt idx="428">
                  <c:v>163.20000000000073</c:v>
                </c:pt>
                <c:pt idx="429">
                  <c:v>198.72000000000116</c:v>
                </c:pt>
                <c:pt idx="430">
                  <c:v>232.19000000000233</c:v>
                </c:pt>
                <c:pt idx="431">
                  <c:v>180.40999999999985</c:v>
                </c:pt>
                <c:pt idx="432">
                  <c:v>73.980000000003201</c:v>
                </c:pt>
                <c:pt idx="433">
                  <c:v>-510.15000000000146</c:v>
                </c:pt>
                <c:pt idx="434">
                  <c:v>-347.93999999999869</c:v>
                </c:pt>
                <c:pt idx="435">
                  <c:v>151.38000000000102</c:v>
                </c:pt>
                <c:pt idx="436">
                  <c:v>-317.86999999999898</c:v>
                </c:pt>
                <c:pt idx="437">
                  <c:v>-150.61000000000058</c:v>
                </c:pt>
                <c:pt idx="438">
                  <c:v>-127.0099999999984</c:v>
                </c:pt>
                <c:pt idx="439">
                  <c:v>10.31000000000131</c:v>
                </c:pt>
                <c:pt idx="440">
                  <c:v>-0.38000000000101863</c:v>
                </c:pt>
                <c:pt idx="441">
                  <c:v>470.11000000000058</c:v>
                </c:pt>
                <c:pt idx="442">
                  <c:v>-369.02000000000044</c:v>
                </c:pt>
                <c:pt idx="443">
                  <c:v>254.33999999999651</c:v>
                </c:pt>
                <c:pt idx="444">
                  <c:v>-122.15999999999985</c:v>
                </c:pt>
                <c:pt idx="445">
                  <c:v>-304.67000000000189</c:v>
                </c:pt>
                <c:pt idx="446">
                  <c:v>40.599999999998545</c:v>
                </c:pt>
                <c:pt idx="447">
                  <c:v>-238.81999999999971</c:v>
                </c:pt>
                <c:pt idx="448">
                  <c:v>205.48999999999796</c:v>
                </c:pt>
                <c:pt idx="449">
                  <c:v>-330.0099999999984</c:v>
                </c:pt>
                <c:pt idx="450">
                  <c:v>-88.650000000001455</c:v>
                </c:pt>
                <c:pt idx="451">
                  <c:v>12.19999999999709</c:v>
                </c:pt>
                <c:pt idx="452">
                  <c:v>-213.62999999999738</c:v>
                </c:pt>
                <c:pt idx="453">
                  <c:v>122.47999999999956</c:v>
                </c:pt>
                <c:pt idx="454">
                  <c:v>-234.22999999999956</c:v>
                </c:pt>
                <c:pt idx="455">
                  <c:v>769.73999999999796</c:v>
                </c:pt>
                <c:pt idx="456">
                  <c:v>39.43999999999869</c:v>
                </c:pt>
                <c:pt idx="457">
                  <c:v>-135.59999999999854</c:v>
                </c:pt>
                <c:pt idx="458">
                  <c:v>165.31999999999971</c:v>
                </c:pt>
                <c:pt idx="459">
                  <c:v>-72.350000000002183</c:v>
                </c:pt>
                <c:pt idx="460">
                  <c:v>-205.63999999999942</c:v>
                </c:pt>
                <c:pt idx="461">
                  <c:v>-156.67999999999665</c:v>
                </c:pt>
                <c:pt idx="462">
                  <c:v>-260.86000000000058</c:v>
                </c:pt>
                <c:pt idx="463">
                  <c:v>284.09000000000015</c:v>
                </c:pt>
                <c:pt idx="464">
                  <c:v>-276.54999999999927</c:v>
                </c:pt>
                <c:pt idx="465">
                  <c:v>16.379999999997381</c:v>
                </c:pt>
                <c:pt idx="466">
                  <c:v>5.9399999999986903</c:v>
                </c:pt>
                <c:pt idx="467">
                  <c:v>78.75</c:v>
                </c:pt>
                <c:pt idx="468">
                  <c:v>-352.19000000000233</c:v>
                </c:pt>
                <c:pt idx="469">
                  <c:v>139.88999999999942</c:v>
                </c:pt>
                <c:pt idx="470">
                  <c:v>163.06999999999971</c:v>
                </c:pt>
                <c:pt idx="471">
                  <c:v>429.89999999999782</c:v>
                </c:pt>
                <c:pt idx="472">
                  <c:v>-3.9700000000011642</c:v>
                </c:pt>
                <c:pt idx="473">
                  <c:v>-284.10000000000218</c:v>
                </c:pt>
                <c:pt idx="474">
                  <c:v>96.340000000000146</c:v>
                </c:pt>
                <c:pt idx="475">
                  <c:v>-156.23999999999796</c:v>
                </c:pt>
                <c:pt idx="476">
                  <c:v>92.340000000000146</c:v>
                </c:pt>
                <c:pt idx="477">
                  <c:v>-183.77000000000044</c:v>
                </c:pt>
                <c:pt idx="478">
                  <c:v>29.680000000000291</c:v>
                </c:pt>
                <c:pt idx="479">
                  <c:v>-89.770000000000437</c:v>
                </c:pt>
                <c:pt idx="480">
                  <c:v>184.97999999999956</c:v>
                </c:pt>
                <c:pt idx="481">
                  <c:v>-81.349999999998545</c:v>
                </c:pt>
                <c:pt idx="482">
                  <c:v>-171.66999999999825</c:v>
                </c:pt>
                <c:pt idx="483">
                  <c:v>366.52000000000044</c:v>
                </c:pt>
                <c:pt idx="484">
                  <c:v>16.090000000000146</c:v>
                </c:pt>
                <c:pt idx="485">
                  <c:v>407.94000000000233</c:v>
                </c:pt>
                <c:pt idx="486">
                  <c:v>7.0999999999985448</c:v>
                </c:pt>
                <c:pt idx="487">
                  <c:v>-265.2400000000016</c:v>
                </c:pt>
                <c:pt idx="488">
                  <c:v>42.139999999999418</c:v>
                </c:pt>
                <c:pt idx="489">
                  <c:v>-254.42000000000189</c:v>
                </c:pt>
                <c:pt idx="490">
                  <c:v>-89.930000000000291</c:v>
                </c:pt>
                <c:pt idx="491">
                  <c:v>-285.64999999999782</c:v>
                </c:pt>
                <c:pt idx="492">
                  <c:v>236.29999999999927</c:v>
                </c:pt>
                <c:pt idx="493">
                  <c:v>103.93000000000029</c:v>
                </c:pt>
                <c:pt idx="494">
                  <c:v>-41.450000000000728</c:v>
                </c:pt>
                <c:pt idx="495">
                  <c:v>-189.09000000000015</c:v>
                </c:pt>
                <c:pt idx="496">
                  <c:v>13.009999999998399</c:v>
                </c:pt>
                <c:pt idx="497">
                  <c:v>253</c:v>
                </c:pt>
                <c:pt idx="498">
                  <c:v>-11.68999999999869</c:v>
                </c:pt>
                <c:pt idx="499">
                  <c:v>168.84999999999854</c:v>
                </c:pt>
                <c:pt idx="500">
                  <c:v>-384.54999999999927</c:v>
                </c:pt>
                <c:pt idx="501">
                  <c:v>-98.299999999999272</c:v>
                </c:pt>
                <c:pt idx="502">
                  <c:v>-99.18999999999869</c:v>
                </c:pt>
                <c:pt idx="503">
                  <c:v>-223.59999999999854</c:v>
                </c:pt>
                <c:pt idx="504">
                  <c:v>446.06999999999971</c:v>
                </c:pt>
                <c:pt idx="505">
                  <c:v>-205.02999999999884</c:v>
                </c:pt>
                <c:pt idx="506">
                  <c:v>-395.56000000000131</c:v>
                </c:pt>
                <c:pt idx="507">
                  <c:v>24.520000000000437</c:v>
                </c:pt>
                <c:pt idx="508">
                  <c:v>-84.920000000001892</c:v>
                </c:pt>
                <c:pt idx="509">
                  <c:v>199.10999999999694</c:v>
                </c:pt>
                <c:pt idx="510">
                  <c:v>-282.20999999999913</c:v>
                </c:pt>
                <c:pt idx="511">
                  <c:v>-163.45999999999913</c:v>
                </c:pt>
                <c:pt idx="512">
                  <c:v>-183.31000000000131</c:v>
                </c:pt>
                <c:pt idx="513">
                  <c:v>-275.97000000000116</c:v>
                </c:pt>
                <c:pt idx="514">
                  <c:v>21.590000000000146</c:v>
                </c:pt>
                <c:pt idx="515">
                  <c:v>-180.72999999999956</c:v>
                </c:pt>
                <c:pt idx="516">
                  <c:v>26.639999999999418</c:v>
                </c:pt>
                <c:pt idx="517">
                  <c:v>383.12999999999738</c:v>
                </c:pt>
                <c:pt idx="518">
                  <c:v>93.540000000000873</c:v>
                </c:pt>
                <c:pt idx="519">
                  <c:v>-17.830000000001746</c:v>
                </c:pt>
                <c:pt idx="520">
                  <c:v>-75.150000000001455</c:v>
                </c:pt>
                <c:pt idx="521">
                  <c:v>71.340000000000146</c:v>
                </c:pt>
                <c:pt idx="522">
                  <c:v>56.520000000000437</c:v>
                </c:pt>
                <c:pt idx="523">
                  <c:v>-36.680000000000291</c:v>
                </c:pt>
                <c:pt idx="524">
                  <c:v>165.7699999999968</c:v>
                </c:pt>
                <c:pt idx="525">
                  <c:v>-139.16000000000349</c:v>
                </c:pt>
                <c:pt idx="526">
                  <c:v>202.11999999999898</c:v>
                </c:pt>
                <c:pt idx="527">
                  <c:v>124.93000000000029</c:v>
                </c:pt>
                <c:pt idx="528">
                  <c:v>-70.510000000002037</c:v>
                </c:pt>
                <c:pt idx="529">
                  <c:v>-256.77999999999884</c:v>
                </c:pt>
                <c:pt idx="530">
                  <c:v>-86.890000000003056</c:v>
                </c:pt>
                <c:pt idx="531">
                  <c:v>-245.04999999999927</c:v>
                </c:pt>
                <c:pt idx="532">
                  <c:v>-51.770000000000437</c:v>
                </c:pt>
                <c:pt idx="533">
                  <c:v>296.47000000000116</c:v>
                </c:pt>
                <c:pt idx="534">
                  <c:v>72.659999999999854</c:v>
                </c:pt>
                <c:pt idx="535">
                  <c:v>-245.91999999999825</c:v>
                </c:pt>
                <c:pt idx="536">
                  <c:v>35</c:v>
                </c:pt>
                <c:pt idx="537">
                  <c:v>304.04000000000087</c:v>
                </c:pt>
                <c:pt idx="538">
                  <c:v>126.61999999999898</c:v>
                </c:pt>
                <c:pt idx="539">
                  <c:v>-244.68000000000029</c:v>
                </c:pt>
                <c:pt idx="540">
                  <c:v>-307.36000000000058</c:v>
                </c:pt>
                <c:pt idx="541">
                  <c:v>-69.759999999998399</c:v>
                </c:pt>
                <c:pt idx="542">
                  <c:v>-267.77999999999884</c:v>
                </c:pt>
                <c:pt idx="543">
                  <c:v>-11.589999999996508</c:v>
                </c:pt>
                <c:pt idx="544">
                  <c:v>63.940000000002328</c:v>
                </c:pt>
                <c:pt idx="545">
                  <c:v>169.30999999999767</c:v>
                </c:pt>
                <c:pt idx="546">
                  <c:v>-121.04000000000087</c:v>
                </c:pt>
                <c:pt idx="547">
                  <c:v>-308.61999999999898</c:v>
                </c:pt>
                <c:pt idx="548">
                  <c:v>125.72000000000116</c:v>
                </c:pt>
                <c:pt idx="549">
                  <c:v>-75.259999999998399</c:v>
                </c:pt>
                <c:pt idx="550">
                  <c:v>156.55999999999767</c:v>
                </c:pt>
                <c:pt idx="551">
                  <c:v>-199.45999999999913</c:v>
                </c:pt>
                <c:pt idx="552">
                  <c:v>262.12000000000262</c:v>
                </c:pt>
                <c:pt idx="553">
                  <c:v>24.369999999998981</c:v>
                </c:pt>
                <c:pt idx="554">
                  <c:v>137.02000000000044</c:v>
                </c:pt>
                <c:pt idx="555">
                  <c:v>498.08000000000175</c:v>
                </c:pt>
                <c:pt idx="556">
                  <c:v>-158.59000000000015</c:v>
                </c:pt>
                <c:pt idx="557">
                  <c:v>-200.08000000000175</c:v>
                </c:pt>
                <c:pt idx="558">
                  <c:v>-385.38999999999942</c:v>
                </c:pt>
                <c:pt idx="559">
                  <c:v>16.729999999999563</c:v>
                </c:pt>
                <c:pt idx="560">
                  <c:v>-131.67000000000189</c:v>
                </c:pt>
                <c:pt idx="561">
                  <c:v>63.259999999998399</c:v>
                </c:pt>
                <c:pt idx="562">
                  <c:v>-124.38000000000102</c:v>
                </c:pt>
                <c:pt idx="563">
                  <c:v>186.44999999999709</c:v>
                </c:pt>
                <c:pt idx="564">
                  <c:v>123.2599999999984</c:v>
                </c:pt>
                <c:pt idx="565">
                  <c:v>-244.72000000000116</c:v>
                </c:pt>
                <c:pt idx="566">
                  <c:v>76.219999999997526</c:v>
                </c:pt>
                <c:pt idx="567">
                  <c:v>-18.090000000000146</c:v>
                </c:pt>
                <c:pt idx="568">
                  <c:v>-27.350000000002183</c:v>
                </c:pt>
                <c:pt idx="569">
                  <c:v>303.52000000000044</c:v>
                </c:pt>
                <c:pt idx="570">
                  <c:v>-258.13000000000102</c:v>
                </c:pt>
                <c:pt idx="571">
                  <c:v>-175.18000000000029</c:v>
                </c:pt>
                <c:pt idx="572">
                  <c:v>149.14999999999782</c:v>
                </c:pt>
                <c:pt idx="573">
                  <c:v>83.159999999999854</c:v>
                </c:pt>
                <c:pt idx="574">
                  <c:v>219.43999999999869</c:v>
                </c:pt>
                <c:pt idx="575">
                  <c:v>81.790000000000873</c:v>
                </c:pt>
                <c:pt idx="576">
                  <c:v>-388.34000000000015</c:v>
                </c:pt>
                <c:pt idx="577">
                  <c:v>222.34000000000015</c:v>
                </c:pt>
                <c:pt idx="578">
                  <c:v>-177.09999999999854</c:v>
                </c:pt>
                <c:pt idx="579">
                  <c:v>-198.40999999999985</c:v>
                </c:pt>
                <c:pt idx="580">
                  <c:v>251.63000000000102</c:v>
                </c:pt>
                <c:pt idx="581">
                  <c:v>-260.5099999999984</c:v>
                </c:pt>
                <c:pt idx="582">
                  <c:v>44.889999999999418</c:v>
                </c:pt>
                <c:pt idx="583">
                  <c:v>-235.40999999999985</c:v>
                </c:pt>
                <c:pt idx="584">
                  <c:v>154.79999999999927</c:v>
                </c:pt>
                <c:pt idx="585">
                  <c:v>10.329999999998108</c:v>
                </c:pt>
                <c:pt idx="586">
                  <c:v>-121.87999999999738</c:v>
                </c:pt>
                <c:pt idx="587">
                  <c:v>-54.040000000000873</c:v>
                </c:pt>
                <c:pt idx="588">
                  <c:v>28.880000000001019</c:v>
                </c:pt>
                <c:pt idx="589">
                  <c:v>-138.4900000000016</c:v>
                </c:pt>
                <c:pt idx="590">
                  <c:v>55.099999999998545</c:v>
                </c:pt>
                <c:pt idx="591">
                  <c:v>-53.650000000001455</c:v>
                </c:pt>
                <c:pt idx="592">
                  <c:v>-140.38999999999942</c:v>
                </c:pt>
                <c:pt idx="593">
                  <c:v>479.19000000000233</c:v>
                </c:pt>
                <c:pt idx="594">
                  <c:v>-317.59999999999854</c:v>
                </c:pt>
                <c:pt idx="595">
                  <c:v>-194.94999999999709</c:v>
                </c:pt>
                <c:pt idx="596">
                  <c:v>139.7599999999984</c:v>
                </c:pt>
                <c:pt idx="597">
                  <c:v>-214.05000000000291</c:v>
                </c:pt>
                <c:pt idx="598">
                  <c:v>324.70999999999913</c:v>
                </c:pt>
                <c:pt idx="599">
                  <c:v>-215.16999999999825</c:v>
                </c:pt>
                <c:pt idx="600">
                  <c:v>-70.979999999999563</c:v>
                </c:pt>
                <c:pt idx="601">
                  <c:v>-36.100000000002183</c:v>
                </c:pt>
                <c:pt idx="602">
                  <c:v>115.95000000000073</c:v>
                </c:pt>
                <c:pt idx="603">
                  <c:v>17.030000000002474</c:v>
                </c:pt>
                <c:pt idx="604">
                  <c:v>-61.900000000001455</c:v>
                </c:pt>
                <c:pt idx="605">
                  <c:v>-63.730000000003201</c:v>
                </c:pt>
                <c:pt idx="606">
                  <c:v>-20.049999999999272</c:v>
                </c:pt>
                <c:pt idx="607">
                  <c:v>-133.31999999999971</c:v>
                </c:pt>
                <c:pt idx="608">
                  <c:v>-162.95000000000073</c:v>
                </c:pt>
                <c:pt idx="609">
                  <c:v>-32.889999999999418</c:v>
                </c:pt>
                <c:pt idx="610">
                  <c:v>4.2700000000004366</c:v>
                </c:pt>
                <c:pt idx="611">
                  <c:v>-244.56999999999971</c:v>
                </c:pt>
                <c:pt idx="612">
                  <c:v>44.870000000002619</c:v>
                </c:pt>
                <c:pt idx="613">
                  <c:v>-61.620000000002619</c:v>
                </c:pt>
                <c:pt idx="614">
                  <c:v>-380.09999999999854</c:v>
                </c:pt>
                <c:pt idx="615">
                  <c:v>-40.509999999998399</c:v>
                </c:pt>
                <c:pt idx="616">
                  <c:v>238.5</c:v>
                </c:pt>
                <c:pt idx="617">
                  <c:v>180.70999999999913</c:v>
                </c:pt>
                <c:pt idx="618">
                  <c:v>-225.22000000000116</c:v>
                </c:pt>
                <c:pt idx="619">
                  <c:v>-37.620000000002619</c:v>
                </c:pt>
                <c:pt idx="620">
                  <c:v>-51.799999999999272</c:v>
                </c:pt>
                <c:pt idx="621">
                  <c:v>258.20999999999913</c:v>
                </c:pt>
                <c:pt idx="622">
                  <c:v>53.049999999999272</c:v>
                </c:pt>
                <c:pt idx="623">
                  <c:v>-180.43000000000029</c:v>
                </c:pt>
                <c:pt idx="624">
                  <c:v>-82.049999999999272</c:v>
                </c:pt>
                <c:pt idx="625">
                  <c:v>-41.969999999997526</c:v>
                </c:pt>
                <c:pt idx="626">
                  <c:v>-147.61000000000058</c:v>
                </c:pt>
                <c:pt idx="627">
                  <c:v>163.20999999999913</c:v>
                </c:pt>
                <c:pt idx="628">
                  <c:v>-98.239999999997963</c:v>
                </c:pt>
                <c:pt idx="629">
                  <c:v>242.34999999999854</c:v>
                </c:pt>
                <c:pt idx="630">
                  <c:v>-341.86999999999898</c:v>
                </c:pt>
                <c:pt idx="631">
                  <c:v>-130.13000000000102</c:v>
                </c:pt>
                <c:pt idx="632">
                  <c:v>152.22999999999956</c:v>
                </c:pt>
                <c:pt idx="633">
                  <c:v>-198.65000000000146</c:v>
                </c:pt>
                <c:pt idx="634">
                  <c:v>-1.8000000000029104</c:v>
                </c:pt>
                <c:pt idx="635">
                  <c:v>230.79000000000087</c:v>
                </c:pt>
                <c:pt idx="636">
                  <c:v>-212.33000000000175</c:v>
                </c:pt>
                <c:pt idx="637">
                  <c:v>-152.45999999999913</c:v>
                </c:pt>
                <c:pt idx="638">
                  <c:v>-187.34000000000015</c:v>
                </c:pt>
                <c:pt idx="639">
                  <c:v>-365.64000000000306</c:v>
                </c:pt>
                <c:pt idx="640">
                  <c:v>57.700000000000728</c:v>
                </c:pt>
                <c:pt idx="641">
                  <c:v>-188.86999999999898</c:v>
                </c:pt>
                <c:pt idx="642">
                  <c:v>-273.03000000000247</c:v>
                </c:pt>
                <c:pt idx="643">
                  <c:v>-278.68000000000029</c:v>
                </c:pt>
                <c:pt idx="644">
                  <c:v>151.29999999999927</c:v>
                </c:pt>
                <c:pt idx="645">
                  <c:v>-30.550000000001091</c:v>
                </c:pt>
                <c:pt idx="646">
                  <c:v>-39.069999999999709</c:v>
                </c:pt>
                <c:pt idx="647">
                  <c:v>52.430000000000291</c:v>
                </c:pt>
                <c:pt idx="648">
                  <c:v>138.44000000000051</c:v>
                </c:pt>
                <c:pt idx="649">
                  <c:v>-82.959999999999127</c:v>
                </c:pt>
                <c:pt idx="650">
                  <c:v>-17.55000000000291</c:v>
                </c:pt>
                <c:pt idx="651">
                  <c:v>181.48999999999796</c:v>
                </c:pt>
                <c:pt idx="652">
                  <c:v>-40.590000000000146</c:v>
                </c:pt>
                <c:pt idx="653">
                  <c:v>-46.43999999999869</c:v>
                </c:pt>
                <c:pt idx="654">
                  <c:v>-34.139999999999418</c:v>
                </c:pt>
                <c:pt idx="655">
                  <c:v>165.9900000000016</c:v>
                </c:pt>
                <c:pt idx="656">
                  <c:v>-402.65000000000146</c:v>
                </c:pt>
                <c:pt idx="657">
                  <c:v>63.06000000000131</c:v>
                </c:pt>
                <c:pt idx="658">
                  <c:v>365.29999999999927</c:v>
                </c:pt>
                <c:pt idx="659">
                  <c:v>-19.130000000001019</c:v>
                </c:pt>
                <c:pt idx="660">
                  <c:v>-346.56999999999971</c:v>
                </c:pt>
                <c:pt idx="661">
                  <c:v>21.490000000001601</c:v>
                </c:pt>
                <c:pt idx="662">
                  <c:v>-27.420000000001892</c:v>
                </c:pt>
                <c:pt idx="663">
                  <c:v>-37.789999999997235</c:v>
                </c:pt>
                <c:pt idx="664">
                  <c:v>-357.40999999999985</c:v>
                </c:pt>
                <c:pt idx="665">
                  <c:v>-66.079999999999927</c:v>
                </c:pt>
                <c:pt idx="666">
                  <c:v>-46.68999999999869</c:v>
                </c:pt>
                <c:pt idx="667">
                  <c:v>147.8700000000008</c:v>
                </c:pt>
                <c:pt idx="668">
                  <c:v>27.610000000000582</c:v>
                </c:pt>
                <c:pt idx="669">
                  <c:v>-41.950000000000728</c:v>
                </c:pt>
                <c:pt idx="670">
                  <c:v>-164.32999999999993</c:v>
                </c:pt>
                <c:pt idx="671">
                  <c:v>-487.47999999999956</c:v>
                </c:pt>
                <c:pt idx="672">
                  <c:v>90.600000000000364</c:v>
                </c:pt>
                <c:pt idx="673">
                  <c:v>-96</c:v>
                </c:pt>
                <c:pt idx="674">
                  <c:v>-387.86999999999898</c:v>
                </c:pt>
                <c:pt idx="675">
                  <c:v>315.64999999999964</c:v>
                </c:pt>
                <c:pt idx="676">
                  <c:v>297.42000000000007</c:v>
                </c:pt>
                <c:pt idx="677">
                  <c:v>222.01999999999862</c:v>
                </c:pt>
                <c:pt idx="678">
                  <c:v>-206.48999999999978</c:v>
                </c:pt>
                <c:pt idx="679">
                  <c:v>30.989999999999782</c:v>
                </c:pt>
                <c:pt idx="680">
                  <c:v>-193.20999999999913</c:v>
                </c:pt>
                <c:pt idx="681">
                  <c:v>-166.97999999999956</c:v>
                </c:pt>
                <c:pt idx="682">
                  <c:v>43.349999999998545</c:v>
                </c:pt>
                <c:pt idx="683">
                  <c:v>-222.56000000000131</c:v>
                </c:pt>
                <c:pt idx="684">
                  <c:v>173.14999999999964</c:v>
                </c:pt>
                <c:pt idx="685">
                  <c:v>595.64000000000124</c:v>
                </c:pt>
                <c:pt idx="686">
                  <c:v>-200.5</c:v>
                </c:pt>
                <c:pt idx="687">
                  <c:v>-110.55000000000109</c:v>
                </c:pt>
                <c:pt idx="688">
                  <c:v>37.280000000000655</c:v>
                </c:pt>
                <c:pt idx="689">
                  <c:v>299.96999999999935</c:v>
                </c:pt>
                <c:pt idx="690">
                  <c:v>120.42000000000007</c:v>
                </c:pt>
                <c:pt idx="691">
                  <c:v>332.41999999999825</c:v>
                </c:pt>
                <c:pt idx="692">
                  <c:v>-178.85999999999876</c:v>
                </c:pt>
                <c:pt idx="693">
                  <c:v>25.420000000000073</c:v>
                </c:pt>
                <c:pt idx="694">
                  <c:v>320.16999999999825</c:v>
                </c:pt>
                <c:pt idx="695">
                  <c:v>253.11000000000058</c:v>
                </c:pt>
                <c:pt idx="696">
                  <c:v>71.180000000000291</c:v>
                </c:pt>
                <c:pt idx="697">
                  <c:v>-50.219999999997526</c:v>
                </c:pt>
                <c:pt idx="698">
                  <c:v>145.16999999999825</c:v>
                </c:pt>
                <c:pt idx="699">
                  <c:v>-296.76000000000204</c:v>
                </c:pt>
                <c:pt idx="700">
                  <c:v>81.869999999998981</c:v>
                </c:pt>
                <c:pt idx="701">
                  <c:v>198.54999999999927</c:v>
                </c:pt>
                <c:pt idx="702">
                  <c:v>-33.579999999998108</c:v>
                </c:pt>
                <c:pt idx="703">
                  <c:v>-181.31000000000131</c:v>
                </c:pt>
                <c:pt idx="704">
                  <c:v>270.63999999999942</c:v>
                </c:pt>
                <c:pt idx="705">
                  <c:v>-187.98999999999978</c:v>
                </c:pt>
                <c:pt idx="706">
                  <c:v>78</c:v>
                </c:pt>
                <c:pt idx="707">
                  <c:v>171.40000000000146</c:v>
                </c:pt>
                <c:pt idx="708">
                  <c:v>391.54999999999927</c:v>
                </c:pt>
                <c:pt idx="709">
                  <c:v>23</c:v>
                </c:pt>
                <c:pt idx="710">
                  <c:v>-158.88000000000102</c:v>
                </c:pt>
                <c:pt idx="711">
                  <c:v>-37.470000000001164</c:v>
                </c:pt>
                <c:pt idx="712">
                  <c:v>46.860000000000582</c:v>
                </c:pt>
                <c:pt idx="713">
                  <c:v>-98.590000000000146</c:v>
                </c:pt>
                <c:pt idx="714">
                  <c:v>-15.93999999999869</c:v>
                </c:pt>
                <c:pt idx="715">
                  <c:v>100.2699999999968</c:v>
                </c:pt>
                <c:pt idx="716">
                  <c:v>-245.79999999999927</c:v>
                </c:pt>
                <c:pt idx="717">
                  <c:v>-58.31000000000131</c:v>
                </c:pt>
                <c:pt idx="718">
                  <c:v>69.819999999999709</c:v>
                </c:pt>
                <c:pt idx="719">
                  <c:v>-137.59999999999854</c:v>
                </c:pt>
                <c:pt idx="720">
                  <c:v>163.01999999999862</c:v>
                </c:pt>
                <c:pt idx="721">
                  <c:v>119.77999999999884</c:v>
                </c:pt>
                <c:pt idx="722">
                  <c:v>-201.75</c:v>
                </c:pt>
                <c:pt idx="723">
                  <c:v>-64.010000000002037</c:v>
                </c:pt>
                <c:pt idx="724">
                  <c:v>82.019999999996799</c:v>
                </c:pt>
                <c:pt idx="725">
                  <c:v>8.8899999999994179</c:v>
                </c:pt>
                <c:pt idx="726">
                  <c:v>213.14999999999782</c:v>
                </c:pt>
                <c:pt idx="727">
                  <c:v>238.84000000000015</c:v>
                </c:pt>
                <c:pt idx="728">
                  <c:v>-257.01000000000204</c:v>
                </c:pt>
                <c:pt idx="729">
                  <c:v>113.09999999999854</c:v>
                </c:pt>
                <c:pt idx="730">
                  <c:v>-118.72000000000116</c:v>
                </c:pt>
                <c:pt idx="731">
                  <c:v>26.299999999999272</c:v>
                </c:pt>
                <c:pt idx="732">
                  <c:v>132.6299999999992</c:v>
                </c:pt>
                <c:pt idx="733">
                  <c:v>-22.200000000000728</c:v>
                </c:pt>
                <c:pt idx="734">
                  <c:v>100.85999999999694</c:v>
                </c:pt>
                <c:pt idx="735">
                  <c:v>149.54000000000087</c:v>
                </c:pt>
                <c:pt idx="736">
                  <c:v>208.10000000000218</c:v>
                </c:pt>
                <c:pt idx="737">
                  <c:v>140.42000000000189</c:v>
                </c:pt>
                <c:pt idx="738">
                  <c:v>314.95000000000073</c:v>
                </c:pt>
                <c:pt idx="739">
                  <c:v>8.9799999999995634</c:v>
                </c:pt>
                <c:pt idx="740">
                  <c:v>-80.409999999999854</c:v>
                </c:pt>
                <c:pt idx="741">
                  <c:v>446.45000000000073</c:v>
                </c:pt>
                <c:pt idx="742">
                  <c:v>-67.380000000001019</c:v>
                </c:pt>
                <c:pt idx="743">
                  <c:v>89.75</c:v>
                </c:pt>
                <c:pt idx="744">
                  <c:v>-98.180000000000291</c:v>
                </c:pt>
                <c:pt idx="745">
                  <c:v>-196.68000000000029</c:v>
                </c:pt>
                <c:pt idx="746">
                  <c:v>231.56000000000131</c:v>
                </c:pt>
                <c:pt idx="747">
                  <c:v>294.25</c:v>
                </c:pt>
                <c:pt idx="748">
                  <c:v>210.47999999999956</c:v>
                </c:pt>
                <c:pt idx="749">
                  <c:v>-130.11000000000058</c:v>
                </c:pt>
                <c:pt idx="750">
                  <c:v>113.73999999999796</c:v>
                </c:pt>
                <c:pt idx="751">
                  <c:v>28.490000000001601</c:v>
                </c:pt>
                <c:pt idx="752">
                  <c:v>14.790000000000873</c:v>
                </c:pt>
                <c:pt idx="753">
                  <c:v>-253.04999999999927</c:v>
                </c:pt>
                <c:pt idx="754">
                  <c:v>-29.659999999999854</c:v>
                </c:pt>
                <c:pt idx="755">
                  <c:v>-155.70000000000073</c:v>
                </c:pt>
                <c:pt idx="756">
                  <c:v>-133.34000000000015</c:v>
                </c:pt>
                <c:pt idx="757">
                  <c:v>221.32999999999811</c:v>
                </c:pt>
                <c:pt idx="758">
                  <c:v>7.1500000000014552</c:v>
                </c:pt>
                <c:pt idx="759">
                  <c:v>-182.40000000000146</c:v>
                </c:pt>
                <c:pt idx="760">
                  <c:v>-193.59000000000015</c:v>
                </c:pt>
                <c:pt idx="761">
                  <c:v>-330.0099999999984</c:v>
                </c:pt>
                <c:pt idx="762">
                  <c:v>119.47999999999956</c:v>
                </c:pt>
                <c:pt idx="763">
                  <c:v>108.65999999999985</c:v>
                </c:pt>
                <c:pt idx="764">
                  <c:v>-64.819999999999709</c:v>
                </c:pt>
                <c:pt idx="765">
                  <c:v>-100.78000000000247</c:v>
                </c:pt>
                <c:pt idx="766">
                  <c:v>-195.52999999999884</c:v>
                </c:pt>
                <c:pt idx="767">
                  <c:v>13.220000000001164</c:v>
                </c:pt>
                <c:pt idx="768">
                  <c:v>-94.56000000000131</c:v>
                </c:pt>
                <c:pt idx="769">
                  <c:v>8.5</c:v>
                </c:pt>
                <c:pt idx="770">
                  <c:v>-86.290000000000873</c:v>
                </c:pt>
                <c:pt idx="771">
                  <c:v>87.25</c:v>
                </c:pt>
                <c:pt idx="772">
                  <c:v>-46.340000000000146</c:v>
                </c:pt>
                <c:pt idx="773">
                  <c:v>374.16999999999825</c:v>
                </c:pt>
                <c:pt idx="774">
                  <c:v>-118.31000000000131</c:v>
                </c:pt>
                <c:pt idx="775">
                  <c:v>-170.61999999999898</c:v>
                </c:pt>
                <c:pt idx="776">
                  <c:v>121.34999999999854</c:v>
                </c:pt>
                <c:pt idx="777">
                  <c:v>-15.119999999998981</c:v>
                </c:pt>
                <c:pt idx="778">
                  <c:v>155.29999999999927</c:v>
                </c:pt>
                <c:pt idx="779">
                  <c:v>-229.52999999999884</c:v>
                </c:pt>
                <c:pt idx="780">
                  <c:v>135.42000000000189</c:v>
                </c:pt>
                <c:pt idx="781">
                  <c:v>99.720000000001164</c:v>
                </c:pt>
                <c:pt idx="782">
                  <c:v>136.79999999999927</c:v>
                </c:pt>
                <c:pt idx="783">
                  <c:v>-51.440000000002328</c:v>
                </c:pt>
                <c:pt idx="784">
                  <c:v>-236.15999999999985</c:v>
                </c:pt>
                <c:pt idx="785">
                  <c:v>-143.90999999999985</c:v>
                </c:pt>
                <c:pt idx="786">
                  <c:v>42.229999999999563</c:v>
                </c:pt>
                <c:pt idx="787">
                  <c:v>-141.83000000000175</c:v>
                </c:pt>
                <c:pt idx="788">
                  <c:v>203.20000000000073</c:v>
                </c:pt>
                <c:pt idx="789">
                  <c:v>273.21000000000276</c:v>
                </c:pt>
                <c:pt idx="790">
                  <c:v>-185.54000000000087</c:v>
                </c:pt>
                <c:pt idx="791">
                  <c:v>-117.08000000000175</c:v>
                </c:pt>
                <c:pt idx="792">
                  <c:v>-2.3600000000005821</c:v>
                </c:pt>
                <c:pt idx="793">
                  <c:v>125.18000000000029</c:v>
                </c:pt>
                <c:pt idx="794">
                  <c:v>-186.11999999999898</c:v>
                </c:pt>
                <c:pt idx="795">
                  <c:v>170.75</c:v>
                </c:pt>
                <c:pt idx="796">
                  <c:v>-210.18999999999869</c:v>
                </c:pt>
                <c:pt idx="797">
                  <c:v>-143.38000000000102</c:v>
                </c:pt>
                <c:pt idx="798">
                  <c:v>-238.92000000000189</c:v>
                </c:pt>
                <c:pt idx="799">
                  <c:v>-58.359999999996944</c:v>
                </c:pt>
                <c:pt idx="800">
                  <c:v>41.889999999999418</c:v>
                </c:pt>
                <c:pt idx="801">
                  <c:v>-191.45999999999913</c:v>
                </c:pt>
                <c:pt idx="802">
                  <c:v>273.73999999999796</c:v>
                </c:pt>
                <c:pt idx="803">
                  <c:v>-22.889999999999418</c:v>
                </c:pt>
                <c:pt idx="804">
                  <c:v>-79.75</c:v>
                </c:pt>
                <c:pt idx="805">
                  <c:v>21.540000000000873</c:v>
                </c:pt>
                <c:pt idx="806">
                  <c:v>-213.95999999999913</c:v>
                </c:pt>
                <c:pt idx="807">
                  <c:v>193.08000000000175</c:v>
                </c:pt>
                <c:pt idx="808">
                  <c:v>118.79000000000087</c:v>
                </c:pt>
                <c:pt idx="809">
                  <c:v>-7.1300000000010186</c:v>
                </c:pt>
                <c:pt idx="810">
                  <c:v>8.6700000000018917</c:v>
                </c:pt>
                <c:pt idx="811">
                  <c:v>13.850000000002183</c:v>
                </c:pt>
                <c:pt idx="812">
                  <c:v>-120.31999999999971</c:v>
                </c:pt>
                <c:pt idx="813">
                  <c:v>100.93000000000029</c:v>
                </c:pt>
                <c:pt idx="814">
                  <c:v>144.11999999999898</c:v>
                </c:pt>
                <c:pt idx="815">
                  <c:v>-9.0000000000145519E-2</c:v>
                </c:pt>
                <c:pt idx="816">
                  <c:v>-150.60999999999694</c:v>
                </c:pt>
                <c:pt idx="817">
                  <c:v>77.149999999997817</c:v>
                </c:pt>
                <c:pt idx="818">
                  <c:v>143.36999999999898</c:v>
                </c:pt>
                <c:pt idx="819">
                  <c:v>90.919999999998254</c:v>
                </c:pt>
                <c:pt idx="820">
                  <c:v>89.459999999999127</c:v>
                </c:pt>
                <c:pt idx="821">
                  <c:v>210.86999999999898</c:v>
                </c:pt>
                <c:pt idx="822">
                  <c:v>-155.54000000000087</c:v>
                </c:pt>
                <c:pt idx="823">
                  <c:v>171.90999999999985</c:v>
                </c:pt>
                <c:pt idx="824">
                  <c:v>194.65999999999985</c:v>
                </c:pt>
                <c:pt idx="825">
                  <c:v>-170.61999999999898</c:v>
                </c:pt>
                <c:pt idx="826">
                  <c:v>-14.43999999999869</c:v>
                </c:pt>
                <c:pt idx="827">
                  <c:v>-17.400000000001455</c:v>
                </c:pt>
                <c:pt idx="828">
                  <c:v>-25.659999999999854</c:v>
                </c:pt>
                <c:pt idx="829">
                  <c:v>-64.930000000000291</c:v>
                </c:pt>
                <c:pt idx="830">
                  <c:v>28.670000000001892</c:v>
                </c:pt>
                <c:pt idx="831">
                  <c:v>56.869999999998981</c:v>
                </c:pt>
                <c:pt idx="832">
                  <c:v>63.090000000000146</c:v>
                </c:pt>
                <c:pt idx="833">
                  <c:v>70.740000000001601</c:v>
                </c:pt>
                <c:pt idx="834">
                  <c:v>169.34999999999854</c:v>
                </c:pt>
                <c:pt idx="835">
                  <c:v>273.27000000000044</c:v>
                </c:pt>
                <c:pt idx="836">
                  <c:v>379.22999999999956</c:v>
                </c:pt>
                <c:pt idx="837">
                  <c:v>189.23999999999796</c:v>
                </c:pt>
                <c:pt idx="838">
                  <c:v>9.7000000000007276</c:v>
                </c:pt>
                <c:pt idx="839">
                  <c:v>426.64000000000306</c:v>
                </c:pt>
                <c:pt idx="840">
                  <c:v>-463.33000000000175</c:v>
                </c:pt>
                <c:pt idx="841">
                  <c:v>622.01000000000204</c:v>
                </c:pt>
                <c:pt idx="842">
                  <c:v>185.55999999999767</c:v>
                </c:pt>
                <c:pt idx="843">
                  <c:v>-41.729999999999563</c:v>
                </c:pt>
                <c:pt idx="844">
                  <c:v>1154.130000000001</c:v>
                </c:pt>
                <c:pt idx="845">
                  <c:v>-370.53000000000247</c:v>
                </c:pt>
                <c:pt idx="846">
                  <c:v>721.78999999999724</c:v>
                </c:pt>
                <c:pt idx="847">
                  <c:v>151.43000000000029</c:v>
                </c:pt>
                <c:pt idx="848">
                  <c:v>-1922.4399999999987</c:v>
                </c:pt>
                <c:pt idx="849">
                  <c:v>-652.79999999999927</c:v>
                </c:pt>
                <c:pt idx="850">
                  <c:v>205.97999999999956</c:v>
                </c:pt>
                <c:pt idx="851">
                  <c:v>-135.78000000000247</c:v>
                </c:pt>
                <c:pt idx="852">
                  <c:v>-727.39999999999782</c:v>
                </c:pt>
                <c:pt idx="853">
                  <c:v>142.09999999999854</c:v>
                </c:pt>
                <c:pt idx="854">
                  <c:v>-392.89000000000306</c:v>
                </c:pt>
                <c:pt idx="855">
                  <c:v>697.45999999999913</c:v>
                </c:pt>
                <c:pt idx="856">
                  <c:v>-252.4900000000016</c:v>
                </c:pt>
                <c:pt idx="857">
                  <c:v>65.459999999999127</c:v>
                </c:pt>
                <c:pt idx="858">
                  <c:v>234.71000000000276</c:v>
                </c:pt>
                <c:pt idx="859">
                  <c:v>-86.430000000000291</c:v>
                </c:pt>
                <c:pt idx="860">
                  <c:v>68.200000000000728</c:v>
                </c:pt>
                <c:pt idx="861">
                  <c:v>6.6199999999989814</c:v>
                </c:pt>
                <c:pt idx="862">
                  <c:v>-28.840000000000146</c:v>
                </c:pt>
                <c:pt idx="863">
                  <c:v>-205.90999999999985</c:v>
                </c:pt>
                <c:pt idx="864">
                  <c:v>-96.869999999998981</c:v>
                </c:pt>
                <c:pt idx="865">
                  <c:v>78.549999999999272</c:v>
                </c:pt>
                <c:pt idx="866">
                  <c:v>-16.930000000000291</c:v>
                </c:pt>
                <c:pt idx="867">
                  <c:v>597.03000000000247</c:v>
                </c:pt>
                <c:pt idx="868">
                  <c:v>-253.41999999999825</c:v>
                </c:pt>
                <c:pt idx="869">
                  <c:v>566.97999999999956</c:v>
                </c:pt>
                <c:pt idx="870">
                  <c:v>-471.77000000000044</c:v>
                </c:pt>
                <c:pt idx="871">
                  <c:v>168.79000000000087</c:v>
                </c:pt>
                <c:pt idx="872">
                  <c:v>-487.20999999999913</c:v>
                </c:pt>
                <c:pt idx="873">
                  <c:v>151.53000000000247</c:v>
                </c:pt>
                <c:pt idx="874">
                  <c:v>-190.44999999999709</c:v>
                </c:pt>
                <c:pt idx="875">
                  <c:v>-76.68999999999869</c:v>
                </c:pt>
                <c:pt idx="876">
                  <c:v>-18.889999999999418</c:v>
                </c:pt>
                <c:pt idx="877">
                  <c:v>-36.140000000003056</c:v>
                </c:pt>
                <c:pt idx="878">
                  <c:v>81.619999999998981</c:v>
                </c:pt>
                <c:pt idx="879">
                  <c:v>-44.930000000000291</c:v>
                </c:pt>
                <c:pt idx="880">
                  <c:v>-383.57999999999811</c:v>
                </c:pt>
                <c:pt idx="881">
                  <c:v>-156.34999999999854</c:v>
                </c:pt>
                <c:pt idx="882">
                  <c:v>104.79999999999927</c:v>
                </c:pt>
                <c:pt idx="883">
                  <c:v>416.08000000000175</c:v>
                </c:pt>
                <c:pt idx="884">
                  <c:v>-191.22000000000116</c:v>
                </c:pt>
                <c:pt idx="885">
                  <c:v>76.990000000001601</c:v>
                </c:pt>
                <c:pt idx="886">
                  <c:v>107.97999999999956</c:v>
                </c:pt>
                <c:pt idx="887">
                  <c:v>160.97000000000116</c:v>
                </c:pt>
                <c:pt idx="888">
                  <c:v>20.309999999997672</c:v>
                </c:pt>
                <c:pt idx="889">
                  <c:v>-18.220000000001164</c:v>
                </c:pt>
                <c:pt idx="890">
                  <c:v>254.22999999999956</c:v>
                </c:pt>
                <c:pt idx="891">
                  <c:v>681.81000000000131</c:v>
                </c:pt>
                <c:pt idx="892">
                  <c:v>-758.77000000000044</c:v>
                </c:pt>
                <c:pt idx="893">
                  <c:v>-249.45000000000073</c:v>
                </c:pt>
                <c:pt idx="894">
                  <c:v>183.80999999999767</c:v>
                </c:pt>
                <c:pt idx="895">
                  <c:v>-266.96999999999753</c:v>
                </c:pt>
                <c:pt idx="896">
                  <c:v>-151.73999999999796</c:v>
                </c:pt>
                <c:pt idx="897">
                  <c:v>22.450000000000728</c:v>
                </c:pt>
                <c:pt idx="898">
                  <c:v>-19.990000000001601</c:v>
                </c:pt>
                <c:pt idx="899">
                  <c:v>142.40999999999985</c:v>
                </c:pt>
                <c:pt idx="900">
                  <c:v>23.639999999999418</c:v>
                </c:pt>
                <c:pt idx="901">
                  <c:v>39.479999999999563</c:v>
                </c:pt>
                <c:pt idx="902">
                  <c:v>186.79000000000087</c:v>
                </c:pt>
                <c:pt idx="903">
                  <c:v>7.0200000000004366</c:v>
                </c:pt>
                <c:pt idx="904">
                  <c:v>-83.330000000001746</c:v>
                </c:pt>
                <c:pt idx="905">
                  <c:v>56.590000000000146</c:v>
                </c:pt>
                <c:pt idx="906">
                  <c:v>-309.47999999999956</c:v>
                </c:pt>
                <c:pt idx="907">
                  <c:v>51.529999999998836</c:v>
                </c:pt>
                <c:pt idx="908">
                  <c:v>-160.41999999999825</c:v>
                </c:pt>
                <c:pt idx="909">
                  <c:v>-53.869999999998981</c:v>
                </c:pt>
                <c:pt idx="910">
                  <c:v>-110.91999999999825</c:v>
                </c:pt>
                <c:pt idx="911">
                  <c:v>-13.490000000001601</c:v>
                </c:pt>
                <c:pt idx="912">
                  <c:v>-263.77999999999884</c:v>
                </c:pt>
                <c:pt idx="913">
                  <c:v>-44.010000000002037</c:v>
                </c:pt>
                <c:pt idx="914">
                  <c:v>318.21999999999753</c:v>
                </c:pt>
                <c:pt idx="915">
                  <c:v>136.13000000000102</c:v>
                </c:pt>
                <c:pt idx="916">
                  <c:v>67.970000000001164</c:v>
                </c:pt>
                <c:pt idx="917">
                  <c:v>84.960000000002765</c:v>
                </c:pt>
                <c:pt idx="918">
                  <c:v>121.17000000000189</c:v>
                </c:pt>
                <c:pt idx="919">
                  <c:v>-21.790000000000873</c:v>
                </c:pt>
                <c:pt idx="920">
                  <c:v>-218.31999999999971</c:v>
                </c:pt>
                <c:pt idx="921">
                  <c:v>-180.7599999999984</c:v>
                </c:pt>
                <c:pt idx="922">
                  <c:v>223.34000000000015</c:v>
                </c:pt>
                <c:pt idx="923">
                  <c:v>79.75</c:v>
                </c:pt>
                <c:pt idx="924">
                  <c:v>-112.34999999999854</c:v>
                </c:pt>
                <c:pt idx="925">
                  <c:v>168.38999999999942</c:v>
                </c:pt>
                <c:pt idx="926">
                  <c:v>301.66999999999825</c:v>
                </c:pt>
                <c:pt idx="927">
                  <c:v>-230.68000000000029</c:v>
                </c:pt>
                <c:pt idx="928">
                  <c:v>292.63999999999942</c:v>
                </c:pt>
                <c:pt idx="929">
                  <c:v>275.02000000000044</c:v>
                </c:pt>
                <c:pt idx="930">
                  <c:v>298.36999999999898</c:v>
                </c:pt>
                <c:pt idx="931">
                  <c:v>-361.95999999999913</c:v>
                </c:pt>
                <c:pt idx="932">
                  <c:v>331.5099999999984</c:v>
                </c:pt>
                <c:pt idx="933">
                  <c:v>-144.31999999999971</c:v>
                </c:pt>
                <c:pt idx="934">
                  <c:v>593.26000000000204</c:v>
                </c:pt>
                <c:pt idx="935">
                  <c:v>-138.83000000000175</c:v>
                </c:pt>
                <c:pt idx="936">
                  <c:v>312.08000000000175</c:v>
                </c:pt>
                <c:pt idx="937">
                  <c:v>166.78000000000247</c:v>
                </c:pt>
                <c:pt idx="938">
                  <c:v>-139.72999999999956</c:v>
                </c:pt>
                <c:pt idx="939">
                  <c:v>387.88999999999942</c:v>
                </c:pt>
                <c:pt idx="940">
                  <c:v>-130.52999999999884</c:v>
                </c:pt>
                <c:pt idx="941">
                  <c:v>317.54000000000087</c:v>
                </c:pt>
                <c:pt idx="942">
                  <c:v>549.59000000000015</c:v>
                </c:pt>
                <c:pt idx="943">
                  <c:v>-65.459999999999127</c:v>
                </c:pt>
                <c:pt idx="944">
                  <c:v>-674.86000000000058</c:v>
                </c:pt>
                <c:pt idx="945">
                  <c:v>-128.84999999999854</c:v>
                </c:pt>
                <c:pt idx="946">
                  <c:v>263.52000000000044</c:v>
                </c:pt>
                <c:pt idx="947">
                  <c:v>393.79000000000087</c:v>
                </c:pt>
                <c:pt idx="948">
                  <c:v>382.61999999999898</c:v>
                </c:pt>
                <c:pt idx="949">
                  <c:v>49.279999999998836</c:v>
                </c:pt>
                <c:pt idx="950">
                  <c:v>-332.48999999999796</c:v>
                </c:pt>
                <c:pt idx="951">
                  <c:v>507.27999999999884</c:v>
                </c:pt>
                <c:pt idx="952">
                  <c:v>-258.91999999999825</c:v>
                </c:pt>
                <c:pt idx="953">
                  <c:v>-153.68000000000029</c:v>
                </c:pt>
                <c:pt idx="954">
                  <c:v>306.64999999999782</c:v>
                </c:pt>
                <c:pt idx="955">
                  <c:v>-80.430000000000291</c:v>
                </c:pt>
                <c:pt idx="956">
                  <c:v>61.220000000001164</c:v>
                </c:pt>
                <c:pt idx="957">
                  <c:v>73.509999999998399</c:v>
                </c:pt>
                <c:pt idx="958">
                  <c:v>-533.20000000000073</c:v>
                </c:pt>
                <c:pt idx="959">
                  <c:v>-419.34999999999854</c:v>
                </c:pt>
                <c:pt idx="960">
                  <c:v>155.97999999999956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F2-416D-B14D-8C9E381AC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774303"/>
        <c:axId val="662535407"/>
      </c:lineChart>
      <c:catAx>
        <c:axId val="9677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tx1"/>
          </a:solidFill>
          <a:ln w="317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662535407"/>
        <c:crosses val="autoZero"/>
        <c:auto val="1"/>
        <c:lblAlgn val="ctr"/>
        <c:lblOffset val="100"/>
        <c:noMultiLvlLbl val="0"/>
      </c:catAx>
      <c:valAx>
        <c:axId val="662535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96774303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100264</xdr:colOff>
      <xdr:row>13</xdr:row>
      <xdr:rowOff>30078</xdr:rowOff>
    </xdr:from>
    <xdr:to>
      <xdr:col>9</xdr:col>
      <xdr:colOff>315632</xdr:colOff>
      <xdr:row>15</xdr:row>
      <xdr:rowOff>20920</xdr:rowOff>
    </xdr:to>
    <xdr:sp macro="[0]!EstimateTodayClose" textlink="">
      <xdr:nvSpPr>
        <xdr:cNvPr id="2" name="矩形 1">
          <a:extLst>
            <a:ext uri="{FF2B5EF4-FFF2-40B4-BE49-F238E27FC236}">
              <a16:creationId xmlns:a16="http://schemas.microsoft.com/office/drawing/2014/main" id="{9D1D206A-C8C3-4A8C-B84E-B464A2AE0A22}"/>
            </a:ext>
          </a:extLst>
        </xdr:cNvPr>
        <xdr:cNvSpPr/>
      </xdr:nvSpPr>
      <xdr:spPr>
        <a:xfrm>
          <a:off x="5604711" y="3037973"/>
          <a:ext cx="1980000" cy="432000"/>
        </a:xfrm>
        <a:prstGeom prst="rect">
          <a:avLst/>
        </a:prstGeom>
        <a:solidFill>
          <a:srgbClr val="00B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/>
            <a:t>Estimate Today Close</a:t>
          </a:r>
          <a:endParaRPr lang="zh-TW" alt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76200</xdr:colOff>
      <xdr:row>18</xdr:row>
      <xdr:rowOff>1</xdr:rowOff>
    </xdr:from>
    <xdr:to>
      <xdr:col>18</xdr:col>
      <xdr:colOff>84525</xdr:colOff>
      <xdr:row>20</xdr:row>
      <xdr:rowOff>12901</xdr:rowOff>
    </xdr:to>
    <xdr:sp macro="[0]!UpdateDataSet" textlink="">
      <xdr:nvSpPr>
        <xdr:cNvPr id="2" name="矩形 1">
          <a:extLst>
            <a:ext uri="{FF2B5EF4-FFF2-40B4-BE49-F238E27FC236}">
              <a16:creationId xmlns:a16="http://schemas.microsoft.com/office/drawing/2014/main" id="{1FD0F4FE-0E1E-4BB9-8B43-5DCDD20E3195}"/>
            </a:ext>
          </a:extLst>
        </xdr:cNvPr>
        <xdr:cNvSpPr/>
      </xdr:nvSpPr>
      <xdr:spPr>
        <a:xfrm>
          <a:off x="10191750" y="3600451"/>
          <a:ext cx="1980000" cy="4320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/>
            <a:t>Update D</a:t>
          </a:r>
          <a:r>
            <a:rPr lang="en-US" altLang="zh-TW" sz="1400" b="1" baseline="0"/>
            <a:t>ata Set</a:t>
          </a:r>
          <a:endParaRPr lang="zh-TW" altLang="en-US" sz="1400" b="1"/>
        </a:p>
      </xdr:txBody>
    </xdr:sp>
    <xdr:clientData/>
  </xdr:twoCellAnchor>
  <xdr:twoCellAnchor>
    <xdr:from>
      <xdr:col>15</xdr:col>
      <xdr:colOff>66675</xdr:colOff>
      <xdr:row>20</xdr:row>
      <xdr:rowOff>133349</xdr:rowOff>
    </xdr:from>
    <xdr:to>
      <xdr:col>18</xdr:col>
      <xdr:colOff>75000</xdr:colOff>
      <xdr:row>22</xdr:row>
      <xdr:rowOff>146249</xdr:rowOff>
    </xdr:to>
    <xdr:sp macro="[0]!Module1.Reset" textlink="">
      <xdr:nvSpPr>
        <xdr:cNvPr id="4" name="矩形 3">
          <a:extLst>
            <a:ext uri="{FF2B5EF4-FFF2-40B4-BE49-F238E27FC236}">
              <a16:creationId xmlns:a16="http://schemas.microsoft.com/office/drawing/2014/main" id="{6EB11C07-55A5-4A11-BADD-FCC4F7C9931D}"/>
            </a:ext>
          </a:extLst>
        </xdr:cNvPr>
        <xdr:cNvSpPr/>
      </xdr:nvSpPr>
      <xdr:spPr>
        <a:xfrm>
          <a:off x="10182225" y="4152899"/>
          <a:ext cx="1980000" cy="43200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/>
            <a:t>Reset Model</a:t>
          </a:r>
          <a:endParaRPr lang="zh-TW" altLang="en-US" sz="1400" b="1"/>
        </a:p>
      </xdr:txBody>
    </xdr:sp>
    <xdr:clientData/>
  </xdr:twoCellAnchor>
  <xdr:twoCellAnchor>
    <xdr:from>
      <xdr:col>18</xdr:col>
      <xdr:colOff>228600</xdr:colOff>
      <xdr:row>17</xdr:row>
      <xdr:rowOff>190499</xdr:rowOff>
    </xdr:from>
    <xdr:to>
      <xdr:col>21</xdr:col>
      <xdr:colOff>236925</xdr:colOff>
      <xdr:row>19</xdr:row>
      <xdr:rowOff>203399</xdr:rowOff>
    </xdr:to>
    <xdr:sp macro="[0]!CopyData" textlink="">
      <xdr:nvSpPr>
        <xdr:cNvPr id="5" name="矩形 4">
          <a:extLst>
            <a:ext uri="{FF2B5EF4-FFF2-40B4-BE49-F238E27FC236}">
              <a16:creationId xmlns:a16="http://schemas.microsoft.com/office/drawing/2014/main" id="{F01C44A8-3C95-4974-905F-3562D4DB9A05}"/>
            </a:ext>
          </a:extLst>
        </xdr:cNvPr>
        <xdr:cNvSpPr/>
      </xdr:nvSpPr>
      <xdr:spPr>
        <a:xfrm>
          <a:off x="12315825" y="3600449"/>
          <a:ext cx="1980000" cy="412950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>
              <a:solidFill>
                <a:schemeClr val="tx1">
                  <a:lumMod val="50000"/>
                  <a:lumOff val="50000"/>
                </a:schemeClr>
              </a:solidFill>
            </a:rPr>
            <a:t>Copy</a:t>
          </a:r>
          <a:r>
            <a:rPr lang="en-US" altLang="zh-TW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Next Data</a:t>
          </a:r>
          <a:endParaRPr lang="zh-TW" altLang="en-US" sz="14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18</xdr:col>
      <xdr:colOff>238126</xdr:colOff>
      <xdr:row>20</xdr:row>
      <xdr:rowOff>133349</xdr:rowOff>
    </xdr:from>
    <xdr:to>
      <xdr:col>21</xdr:col>
      <xdr:colOff>246451</xdr:colOff>
      <xdr:row>22</xdr:row>
      <xdr:rowOff>146249</xdr:rowOff>
    </xdr:to>
    <xdr:sp macro="[0]!UpdateForward" textlink="">
      <xdr:nvSpPr>
        <xdr:cNvPr id="6" name="矩形 5">
          <a:extLst>
            <a:ext uri="{FF2B5EF4-FFF2-40B4-BE49-F238E27FC236}">
              <a16:creationId xmlns:a16="http://schemas.microsoft.com/office/drawing/2014/main" id="{2531E540-E4D9-4BC9-A39D-B90B9A5A0567}"/>
            </a:ext>
          </a:extLst>
        </xdr:cNvPr>
        <xdr:cNvSpPr/>
      </xdr:nvSpPr>
      <xdr:spPr>
        <a:xfrm>
          <a:off x="12325351" y="4152899"/>
          <a:ext cx="1980000" cy="432000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>
              <a:solidFill>
                <a:schemeClr val="tx1">
                  <a:lumMod val="50000"/>
                  <a:lumOff val="50000"/>
                </a:schemeClr>
              </a:solidFill>
            </a:rPr>
            <a:t>Learn New </a:t>
          </a:r>
          <a:r>
            <a:rPr lang="en-US" altLang="zh-TW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Data</a:t>
          </a:r>
          <a:endParaRPr lang="zh-TW" altLang="en-US" sz="14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676275</xdr:colOff>
      <xdr:row>14</xdr:row>
      <xdr:rowOff>0</xdr:rowOff>
    </xdr:from>
    <xdr:to>
      <xdr:col>4</xdr:col>
      <xdr:colOff>684600</xdr:colOff>
      <xdr:row>16</xdr:row>
      <xdr:rowOff>12900</xdr:rowOff>
    </xdr:to>
    <xdr:sp macro="[0]!AutoUpdateForward" textlink="">
      <xdr:nvSpPr>
        <xdr:cNvPr id="7" name="矩形 6">
          <a:extLst>
            <a:ext uri="{FF2B5EF4-FFF2-40B4-BE49-F238E27FC236}">
              <a16:creationId xmlns:a16="http://schemas.microsoft.com/office/drawing/2014/main" id="{E26985F8-7B89-4597-9FFD-4EA4D4346ADA}"/>
            </a:ext>
          </a:extLst>
        </xdr:cNvPr>
        <xdr:cNvSpPr/>
      </xdr:nvSpPr>
      <xdr:spPr>
        <a:xfrm>
          <a:off x="1638300" y="2933700"/>
          <a:ext cx="2065725" cy="432000"/>
        </a:xfrm>
        <a:prstGeom prst="rect">
          <a:avLst/>
        </a:prstGeom>
        <a:solidFill>
          <a:srgbClr val="409CE8"/>
        </a:solidFill>
        <a:ln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/>
            <a:t>Auto Learn</a:t>
          </a:r>
          <a:endParaRPr lang="zh-TW" altLang="en-US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59</xdr:col>
      <xdr:colOff>547688</xdr:colOff>
      <xdr:row>5</xdr:row>
      <xdr:rowOff>142875</xdr:rowOff>
    </xdr:from>
    <xdr:to>
      <xdr:col>78</xdr:col>
      <xdr:colOff>363990</xdr:colOff>
      <xdr:row>37</xdr:row>
      <xdr:rowOff>3401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300550AE-C219-47B7-BBAF-B2219D22C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59</xdr:col>
      <xdr:colOff>619125</xdr:colOff>
      <xdr:row>85</xdr:row>
      <xdr:rowOff>88445</xdr:rowOff>
    </xdr:from>
    <xdr:to>
      <xdr:col>73</xdr:col>
      <xdr:colOff>353386</xdr:colOff>
      <xdr:row>113</xdr:row>
      <xdr:rowOff>80121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CBF7060B-9104-41EC-A1EE-BBE366D80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59</xdr:col>
      <xdr:colOff>608919</xdr:colOff>
      <xdr:row>43</xdr:row>
      <xdr:rowOff>37420</xdr:rowOff>
    </xdr:from>
    <xdr:to>
      <xdr:col>78</xdr:col>
      <xdr:colOff>363990</xdr:colOff>
      <xdr:row>80</xdr:row>
      <xdr:rowOff>98652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300550AE-C219-47B7-BBAF-B2219D22C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59</xdr:col>
      <xdr:colOff>547688</xdr:colOff>
      <xdr:row>5</xdr:row>
      <xdr:rowOff>142875</xdr:rowOff>
    </xdr:from>
    <xdr:to>
      <xdr:col>78</xdr:col>
      <xdr:colOff>363990</xdr:colOff>
      <xdr:row>37</xdr:row>
      <xdr:rowOff>3401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59ECE38B-7626-4F37-BFE7-6FAC83D2D6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59</xdr:col>
      <xdr:colOff>619125</xdr:colOff>
      <xdr:row>85</xdr:row>
      <xdr:rowOff>88445</xdr:rowOff>
    </xdr:from>
    <xdr:to>
      <xdr:col>73</xdr:col>
      <xdr:colOff>353386</xdr:colOff>
      <xdr:row>113</xdr:row>
      <xdr:rowOff>80121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C3B7CF0B-79B8-4D81-B4CB-AEA02FEF9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59</xdr:col>
      <xdr:colOff>608919</xdr:colOff>
      <xdr:row>43</xdr:row>
      <xdr:rowOff>37420</xdr:rowOff>
    </xdr:from>
    <xdr:to>
      <xdr:col>78</xdr:col>
      <xdr:colOff>363990</xdr:colOff>
      <xdr:row>80</xdr:row>
      <xdr:rowOff>98652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9299A3D4-FD14-4F1E-BE0F-AD48C1A6A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C8"/>
  <sheetViews>
    <sheetView workbookViewId="0">
      <selection activeCell="N28" sqref="N28"/>
    </sheetView>
  </sheetViews>
  <sheetFormatPr defaultRowHeight="15.75" x14ac:dyDescent="0.25"/>
  <cols>
    <col min="1" max="1" width="38" style="24" customWidth="1"/>
    <col min="2" max="2" width="9" style="86"/>
    <col min="3" max="3" width="5.625" style="86" customWidth="1"/>
    <col min="4" max="16384" width="9" style="86"/>
  </cols>
  <sheetData>
    <row r="1" spans="1:3" x14ac:dyDescent="0.25">
      <c r="A1" s="90" t="s">
        <v>77</v>
      </c>
      <c r="B1" s="90" t="s">
        <v>55</v>
      </c>
    </row>
    <row r="2" spans="1:3" x14ac:dyDescent="0.25">
      <c r="A2" s="176" t="s">
        <v>305</v>
      </c>
      <c r="B2" s="86">
        <f>COUNTIF('Data Raw'!$H$30:$H$1002,"&lt;1000000000")</f>
        <v>8</v>
      </c>
      <c r="C2" s="175">
        <f>B2/$B$6</f>
        <v>8.2219938335046251E-3</v>
      </c>
    </row>
    <row r="3" spans="1:3" x14ac:dyDescent="0.25">
      <c r="A3" s="176" t="s">
        <v>306</v>
      </c>
      <c r="B3" s="86">
        <f>COUNTIFS('Data Raw'!$H$30:$H$1002,"&gt;1000000000",'Data Raw'!$H$30:$H$1002,"&lt;2000000000")</f>
        <v>297</v>
      </c>
      <c r="C3" s="175">
        <f t="shared" ref="C3:C5" si="0">B3/$B$6</f>
        <v>0.30524152106885921</v>
      </c>
    </row>
    <row r="4" spans="1:3" x14ac:dyDescent="0.25">
      <c r="A4" s="176" t="s">
        <v>307</v>
      </c>
      <c r="B4" s="86">
        <f>COUNTIFS('Data Raw'!$H$30:$H$1002,"&gt;2000000000",'Data Raw'!$H$30:$H$1002,"&lt;3000000000")</f>
        <v>462</v>
      </c>
      <c r="C4" s="175">
        <f t="shared" si="0"/>
        <v>0.47482014388489208</v>
      </c>
    </row>
    <row r="5" spans="1:3" x14ac:dyDescent="0.25">
      <c r="A5" s="176" t="s">
        <v>308</v>
      </c>
      <c r="B5" s="86">
        <f>COUNTIF('Data Raw'!$H$30:$H$1002,"&gt;3000000000")</f>
        <v>206</v>
      </c>
      <c r="C5" s="175">
        <f t="shared" si="0"/>
        <v>0.2117163412127441</v>
      </c>
    </row>
    <row r="6" spans="1:3" x14ac:dyDescent="0.25">
      <c r="A6" s="177" t="s">
        <v>293</v>
      </c>
      <c r="B6" s="86">
        <f>SUM(B2:B5)</f>
        <v>973</v>
      </c>
    </row>
    <row r="7" spans="1:3" x14ac:dyDescent="0.25">
      <c r="A7" s="176"/>
    </row>
    <row r="8" spans="1:3" x14ac:dyDescent="0.25">
      <c r="A8" s="24" t="s">
        <v>309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B1:O21"/>
  <sheetViews>
    <sheetView zoomScale="95" zoomScaleNormal="95" workbookViewId="0">
      <selection activeCell="E29" sqref="E29"/>
    </sheetView>
  </sheetViews>
  <sheetFormatPr defaultRowHeight="16.5" x14ac:dyDescent="0.25"/>
  <cols>
    <col min="1" max="1" width="3.625" style="85" customWidth="1"/>
    <col min="2" max="2" width="10.625" style="85" bestFit="1" customWidth="1"/>
    <col min="3" max="11" width="11.625" style="85" customWidth="1"/>
    <col min="12" max="12" width="14.25" style="85" customWidth="1"/>
    <col min="13" max="13" width="2.75" style="85" customWidth="1"/>
    <col min="14" max="14" width="12.25" style="85" bestFit="1" customWidth="1"/>
    <col min="15" max="15" width="10.25" style="85" customWidth="1"/>
    <col min="16" max="16384" width="9" style="85"/>
  </cols>
  <sheetData>
    <row r="1" spans="2:15" ht="15" customHeight="1" thickBot="1" x14ac:dyDescent="0.3">
      <c r="C1" s="169" t="e">
        <f>-$N$3*2</f>
        <v>#VALUE!</v>
      </c>
      <c r="D1" s="169" t="e">
        <f>-$N$3*1.5</f>
        <v>#VALUE!</v>
      </c>
      <c r="E1" s="169" t="e">
        <f>-$N$3*1</f>
        <v>#VALUE!</v>
      </c>
      <c r="F1" s="169" t="e">
        <f>-$N$3*0.5</f>
        <v>#VALUE!</v>
      </c>
      <c r="G1" s="169"/>
      <c r="H1" s="169" t="e">
        <f>$N$3*0.5</f>
        <v>#VALUE!</v>
      </c>
      <c r="I1" s="169" t="e">
        <f>$N$3*1</f>
        <v>#VALUE!</v>
      </c>
      <c r="J1" s="169" t="e">
        <f>$N$3*1.5</f>
        <v>#VALUE!</v>
      </c>
      <c r="K1" s="169" t="e">
        <f>$N$3*2</f>
        <v>#VALUE!</v>
      </c>
    </row>
    <row r="2" spans="2:15" ht="31.5" x14ac:dyDescent="0.25">
      <c r="B2" s="119"/>
      <c r="C2" s="120" t="s">
        <v>268</v>
      </c>
      <c r="D2" s="121" t="s">
        <v>269</v>
      </c>
      <c r="E2" s="120" t="s">
        <v>270</v>
      </c>
      <c r="F2" s="121" t="s">
        <v>271</v>
      </c>
      <c r="G2" s="122" t="s">
        <v>272</v>
      </c>
      <c r="H2" s="123" t="s">
        <v>273</v>
      </c>
      <c r="I2" s="120" t="s">
        <v>274</v>
      </c>
      <c r="J2" s="121" t="s">
        <v>275</v>
      </c>
      <c r="K2" s="124" t="s">
        <v>276</v>
      </c>
      <c r="L2" s="125" t="s">
        <v>285</v>
      </c>
      <c r="M2" s="97"/>
      <c r="N2" s="126" t="s">
        <v>302</v>
      </c>
      <c r="O2" s="126" t="s">
        <v>303</v>
      </c>
    </row>
    <row r="3" spans="2:15" ht="17.25" thickBot="1" x14ac:dyDescent="0.3">
      <c r="B3" s="171" t="s">
        <v>304</v>
      </c>
      <c r="C3" s="127" t="e">
        <f>$G3-$N3*2</f>
        <v>#VALUE!</v>
      </c>
      <c r="D3" s="128" t="e">
        <f>$G3-$N3*1.5</f>
        <v>#VALUE!</v>
      </c>
      <c r="E3" s="129" t="e">
        <f>$G3-$N3*1</f>
        <v>#VALUE!</v>
      </c>
      <c r="F3" s="130" t="e">
        <f>$G3-$N3*0.5</f>
        <v>#VALUE!</v>
      </c>
      <c r="G3" s="223">
        <f>(1+Panel!M18*'Data Raw'!$M$1010+'Data Raw'!$M$1009)*L12</f>
        <v>23478.364496069269</v>
      </c>
      <c r="H3" s="130" t="e">
        <f>$G3+$N3*0.5</f>
        <v>#VALUE!</v>
      </c>
      <c r="I3" s="129" t="e">
        <f>$G3+$N3*1</f>
        <v>#VALUE!</v>
      </c>
      <c r="J3" s="128" t="e">
        <f>$G3+$N3*1.5</f>
        <v>#VALUE!</v>
      </c>
      <c r="K3" s="131" t="e">
        <f>$G3+$N3*2</f>
        <v>#VALUE!</v>
      </c>
      <c r="L3" s="132"/>
      <c r="M3" s="133"/>
      <c r="N3" s="170" t="s">
        <v>434</v>
      </c>
      <c r="O3" s="170" t="s">
        <v>435</v>
      </c>
    </row>
    <row r="4" spans="2:15" ht="17.25" thickBot="1" x14ac:dyDescent="0.3">
      <c r="I4" s="134"/>
    </row>
    <row r="5" spans="2:15" ht="17.25" thickBot="1" x14ac:dyDescent="0.3">
      <c r="B5" s="279" t="s">
        <v>286</v>
      </c>
      <c r="C5" s="280"/>
      <c r="D5" s="280"/>
      <c r="E5" s="280"/>
      <c r="F5" s="281"/>
      <c r="K5" s="282" t="s">
        <v>287</v>
      </c>
      <c r="L5" s="284" t="s">
        <v>436</v>
      </c>
    </row>
    <row r="6" spans="2:15" ht="17.25" thickBot="1" x14ac:dyDescent="0.3">
      <c r="B6" s="286" t="s">
        <v>288</v>
      </c>
      <c r="C6" s="287"/>
      <c r="D6" s="287"/>
      <c r="E6" s="287"/>
      <c r="F6" s="288"/>
      <c r="K6" s="283"/>
      <c r="L6" s="285"/>
    </row>
    <row r="7" spans="2:15" ht="17.25" thickBot="1" x14ac:dyDescent="0.3">
      <c r="B7" s="135" t="s">
        <v>283</v>
      </c>
      <c r="C7" s="136" t="s">
        <v>289</v>
      </c>
      <c r="D7" s="137" t="s">
        <v>290</v>
      </c>
      <c r="E7" s="136" t="s">
        <v>291</v>
      </c>
      <c r="F7" s="138" t="s">
        <v>292</v>
      </c>
      <c r="G7" s="138" t="s">
        <v>293</v>
      </c>
      <c r="M7" s="97"/>
    </row>
    <row r="8" spans="2:15" ht="17.25" thickBot="1" x14ac:dyDescent="0.3">
      <c r="B8" s="156"/>
      <c r="C8" s="161"/>
      <c r="D8" s="161"/>
      <c r="E8" s="161"/>
      <c r="F8" s="162"/>
      <c r="G8" s="162"/>
      <c r="K8" s="139" t="s">
        <v>294</v>
      </c>
      <c r="L8" s="140"/>
      <c r="M8" s="97"/>
    </row>
    <row r="9" spans="2:15" ht="17.25" thickBot="1" x14ac:dyDescent="0.3">
      <c r="K9" s="141" t="s">
        <v>295</v>
      </c>
      <c r="L9" s="142"/>
      <c r="M9" s="97"/>
      <c r="N9" s="134"/>
    </row>
    <row r="10" spans="2:15" ht="17.25" thickBot="1" x14ac:dyDescent="0.3">
      <c r="B10" s="135" t="s">
        <v>284</v>
      </c>
      <c r="C10" s="147" t="s">
        <v>289</v>
      </c>
      <c r="D10" s="148" t="s">
        <v>290</v>
      </c>
      <c r="E10" s="147" t="s">
        <v>291</v>
      </c>
      <c r="F10" s="149" t="s">
        <v>292</v>
      </c>
      <c r="G10" s="150" t="s">
        <v>293</v>
      </c>
      <c r="K10" s="143" t="s">
        <v>296</v>
      </c>
      <c r="L10" s="144"/>
      <c r="M10" s="97"/>
    </row>
    <row r="11" spans="2:15" ht="17.25" thickBot="1" x14ac:dyDescent="0.3">
      <c r="B11" s="156"/>
      <c r="C11" s="158"/>
      <c r="D11" s="158"/>
      <c r="E11" s="158"/>
      <c r="F11" s="159"/>
      <c r="G11" s="160"/>
      <c r="M11" s="97"/>
    </row>
    <row r="12" spans="2:15" ht="17.25" thickBot="1" x14ac:dyDescent="0.3">
      <c r="K12" s="145" t="s">
        <v>51</v>
      </c>
      <c r="L12" s="146">
        <v>23460.31</v>
      </c>
      <c r="M12" s="97"/>
    </row>
    <row r="13" spans="2:15" x14ac:dyDescent="0.25">
      <c r="B13" s="135" t="s">
        <v>299</v>
      </c>
      <c r="C13" s="157" t="s">
        <v>331</v>
      </c>
      <c r="D13" s="157" t="s">
        <v>332</v>
      </c>
      <c r="E13" s="157" t="s">
        <v>333</v>
      </c>
      <c r="F13" s="220" t="s">
        <v>334</v>
      </c>
      <c r="M13" s="97"/>
    </row>
    <row r="14" spans="2:15" ht="17.25" thickBot="1" x14ac:dyDescent="0.3">
      <c r="B14" s="156"/>
      <c r="C14" s="158" t="s">
        <v>337</v>
      </c>
      <c r="D14" s="158"/>
      <c r="E14" s="158"/>
      <c r="F14" s="159"/>
      <c r="K14" s="151" t="s">
        <v>77</v>
      </c>
      <c r="L14" s="152"/>
    </row>
    <row r="15" spans="2:15" ht="17.25" thickBot="1" x14ac:dyDescent="0.3"/>
    <row r="16" spans="2:15" ht="16.5" customHeight="1" x14ac:dyDescent="0.25">
      <c r="B16" s="135" t="s">
        <v>71</v>
      </c>
      <c r="C16" s="138">
        <v>50</v>
      </c>
      <c r="K16" s="221" t="s">
        <v>300</v>
      </c>
      <c r="L16" s="153" t="str">
        <f>IF(G3&gt;L12,"Long","Short")</f>
        <v>Long</v>
      </c>
    </row>
    <row r="17" spans="2:12" ht="17.25" thickBot="1" x14ac:dyDescent="0.3">
      <c r="B17" s="156"/>
      <c r="C17" s="174" t="e">
        <f>MIN(50,N3/5)</f>
        <v>#VALUE!</v>
      </c>
      <c r="K17" s="154" t="s">
        <v>297</v>
      </c>
      <c r="L17" s="155" t="e">
        <f>$L$12+$L$5</f>
        <v>#VALUE!</v>
      </c>
    </row>
    <row r="18" spans="2:12" x14ac:dyDescent="0.25">
      <c r="K18" s="154" t="s">
        <v>298</v>
      </c>
      <c r="L18" s="155" t="e">
        <f>$L$12-$L$5</f>
        <v>#VALUE!</v>
      </c>
    </row>
    <row r="19" spans="2:12" ht="17.25" thickBot="1" x14ac:dyDescent="0.3">
      <c r="K19" s="219" t="s">
        <v>335</v>
      </c>
      <c r="L19" s="222"/>
    </row>
    <row r="21" spans="2:12" x14ac:dyDescent="0.25">
      <c r="L21" s="168" t="e">
        <f>IF(AND(G3&gt;L18,G3&lt;L17),"In Range", "Out Range")</f>
        <v>#VALUE!</v>
      </c>
    </row>
  </sheetData>
  <mergeCells count="4">
    <mergeCell ref="B5:F5"/>
    <mergeCell ref="K5:K6"/>
    <mergeCell ref="L5:L6"/>
    <mergeCell ref="B6:F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W1014"/>
  <sheetViews>
    <sheetView zoomScale="70" zoomScaleNormal="70" workbookViewId="0">
      <pane xSplit="2" ySplit="1" topLeftCell="C11" activePane="bottomRight" state="frozen"/>
      <selection activeCell="R1008" sqref="R1008"/>
      <selection pane="topRight" activeCell="R1008" sqref="R1008"/>
      <selection pane="bottomLeft" activeCell="R1008" sqref="R1008"/>
      <selection pane="bottomRight" activeCell="O44" sqref="O44:O46"/>
    </sheetView>
  </sheetViews>
  <sheetFormatPr defaultRowHeight="15.75" outlineLevelCol="1" x14ac:dyDescent="0.25"/>
  <cols>
    <col min="1" max="1" width="9" style="24"/>
    <col min="2" max="2" width="11.125" style="86" customWidth="1"/>
    <col min="3" max="7" width="10.875" style="86" customWidth="1" outlineLevel="1"/>
    <col min="8" max="8" width="17.5" style="86" customWidth="1" outlineLevel="1"/>
    <col min="9" max="9" width="3.25" style="86" customWidth="1"/>
    <col min="10" max="10" width="14.25" style="86" customWidth="1" outlineLevel="1"/>
    <col min="11" max="11" width="12.375" style="86" customWidth="1"/>
    <col min="12" max="12" width="3.25" style="86" customWidth="1" collapsed="1"/>
    <col min="13" max="13" width="14" style="86" customWidth="1" outlineLevel="1"/>
    <col min="14" max="14" width="14.625" style="86" customWidth="1"/>
    <col min="15" max="15" width="15" style="86" bestFit="1" customWidth="1"/>
    <col min="16" max="16" width="3.25" style="86" customWidth="1" collapsed="1"/>
    <col min="17" max="17" width="14" style="86" customWidth="1" outlineLevel="1"/>
    <col min="18" max="18" width="14.625" style="86" customWidth="1"/>
    <col min="19" max="19" width="15" style="86" bestFit="1" customWidth="1"/>
    <col min="20" max="20" width="9" style="86"/>
    <col min="21" max="21" width="14" style="86" customWidth="1" outlineLevel="1"/>
    <col min="22" max="22" width="14.625" style="86" customWidth="1"/>
    <col min="23" max="23" width="15" style="86" bestFit="1" customWidth="1"/>
    <col min="24" max="16384" width="9" style="86"/>
  </cols>
  <sheetData>
    <row r="1" spans="1:23" x14ac:dyDescent="0.25">
      <c r="A1" s="90" t="s">
        <v>55</v>
      </c>
      <c r="B1" s="90" t="s">
        <v>56</v>
      </c>
      <c r="C1" s="90" t="s">
        <v>57</v>
      </c>
      <c r="D1" s="90" t="s">
        <v>58</v>
      </c>
      <c r="E1" s="90" t="s">
        <v>59</v>
      </c>
      <c r="F1" s="90" t="s">
        <v>60</v>
      </c>
      <c r="G1" s="90" t="s">
        <v>67</v>
      </c>
      <c r="H1" s="90" t="s">
        <v>61</v>
      </c>
      <c r="I1" s="90"/>
      <c r="J1" s="90" t="str">
        <f xml:space="preserve"> "Open (Ln)"</f>
        <v>Open (Ln)</v>
      </c>
      <c r="K1" s="91" t="s">
        <v>62</v>
      </c>
      <c r="L1" s="90"/>
      <c r="M1" s="90" t="s">
        <v>310</v>
      </c>
      <c r="N1" s="28" t="str">
        <f xml:space="preserve"> "Close (Z-score)"</f>
        <v>Close (Z-score)</v>
      </c>
      <c r="O1" s="266" t="s">
        <v>311</v>
      </c>
      <c r="P1" s="90"/>
      <c r="Q1" s="90" t="s">
        <v>437</v>
      </c>
      <c r="R1" s="28" t="str">
        <f xml:space="preserve"> "High (Z-score)"</f>
        <v>High (Z-score)</v>
      </c>
      <c r="S1" s="266" t="s">
        <v>438</v>
      </c>
      <c r="U1" s="90" t="s">
        <v>439</v>
      </c>
      <c r="V1" s="28" t="str">
        <f xml:space="preserve"> "Low (Z-score)"</f>
        <v>Low (Z-score)</v>
      </c>
      <c r="W1" s="266" t="s">
        <v>443</v>
      </c>
    </row>
    <row r="2" spans="1:23" x14ac:dyDescent="0.25">
      <c r="A2" s="90"/>
      <c r="B2" s="29">
        <v>44251</v>
      </c>
      <c r="C2" s="93">
        <v>30702.65</v>
      </c>
      <c r="D2" s="93">
        <v>30792.880000000001</v>
      </c>
      <c r="E2" s="93">
        <v>29532.68</v>
      </c>
      <c r="F2" s="93">
        <v>29718.240000000002</v>
      </c>
      <c r="G2" s="93">
        <v>29718.240000000002</v>
      </c>
      <c r="H2" s="93">
        <v>4846335300</v>
      </c>
      <c r="I2" s="93"/>
      <c r="J2" s="178">
        <f t="shared" ref="J2:J44" si="0">LN(C2)</f>
        <v>10.332104249068241</v>
      </c>
      <c r="K2" s="179">
        <f t="shared" ref="K2:K65" si="1">(J2-$J$1008)/($J$1007-$J$1008)</f>
        <v>1</v>
      </c>
      <c r="L2" s="178"/>
      <c r="M2" s="184">
        <f t="shared" ref="M2:M44" si="2">(F2-C2)/C2</f>
        <v>-3.2062704685100467E-2</v>
      </c>
      <c r="N2" s="261">
        <f t="shared" ref="N2:N65" si="3">(M2-$M$1009)/$M$1010</f>
        <v>-2.5943151627793499</v>
      </c>
      <c r="O2" s="267">
        <f>2*(N2-$N$1008)/($N$1007-$N$1008)-1</f>
        <v>-0.26226995328497416</v>
      </c>
      <c r="P2" s="178"/>
      <c r="Q2" s="184">
        <f>(D2-C2)/C2</f>
        <v>2.938834270005995E-3</v>
      </c>
      <c r="R2" s="261">
        <f>(Q2-$Q$1009)/$Q$1010</f>
        <v>0.27586815784322843</v>
      </c>
      <c r="S2" s="267">
        <f>2*(R2-$R$1008)/($R$1007-$R$1008)-1</f>
        <v>0.17354393538816493</v>
      </c>
      <c r="U2" s="184">
        <f>(E2-C2)/C2</f>
        <v>-3.8106482665177147E-2</v>
      </c>
      <c r="V2" s="261">
        <f>(U2-$U$1009)/$U$1010</f>
        <v>-3.0899148212461198</v>
      </c>
      <c r="W2" s="267">
        <f>2*(V2-$V$1008)/($V$1007-$V$1008)-1</f>
        <v>-0.33752271251800869</v>
      </c>
    </row>
    <row r="3" spans="1:23" x14ac:dyDescent="0.25">
      <c r="A3" s="90"/>
      <c r="B3" s="29">
        <v>44252</v>
      </c>
      <c r="C3" s="93">
        <v>30174.22</v>
      </c>
      <c r="D3" s="93">
        <v>30453.119999999999</v>
      </c>
      <c r="E3" s="93">
        <v>29833.05</v>
      </c>
      <c r="F3" s="93">
        <v>30074.17</v>
      </c>
      <c r="G3" s="93">
        <v>30074.17</v>
      </c>
      <c r="H3" s="93">
        <v>3663892300</v>
      </c>
      <c r="I3" s="93"/>
      <c r="J3" s="178">
        <f t="shared" si="0"/>
        <v>10.314743196418711</v>
      </c>
      <c r="K3" s="179">
        <f t="shared" si="1"/>
        <v>0.97614093893346965</v>
      </c>
      <c r="L3" s="178"/>
      <c r="M3" s="184">
        <f t="shared" si="2"/>
        <v>-3.3157443672115769E-3</v>
      </c>
      <c r="N3" s="261">
        <f t="shared" si="3"/>
        <v>-0.23701749855860643</v>
      </c>
      <c r="O3" s="267">
        <f t="shared" ref="O3:O66" si="4">2*(N3-$N$1008)/($N$1007-$N$1008)-1</f>
        <v>9.5666438590269021E-2</v>
      </c>
      <c r="P3" s="178"/>
      <c r="Q3" s="184">
        <f t="shared" ref="Q3:Q66" si="5">(D3-C3)/C3</f>
        <v>9.2429895453800572E-3</v>
      </c>
      <c r="R3" s="261">
        <f t="shared" ref="R3:R66" si="6">(Q3-$Q$1009)/$Q$1010</f>
        <v>0.79281917948834046</v>
      </c>
      <c r="S3" s="267">
        <f t="shared" ref="S3:S66" si="7">2*(R3-$R$1008)/($R$1007-$R$1008)-1</f>
        <v>0.25203872468540034</v>
      </c>
      <c r="U3" s="184">
        <f t="shared" ref="U3:U66" si="8">(E3-C3)/C3</f>
        <v>-1.1306671721754593E-2</v>
      </c>
      <c r="V3" s="261">
        <f t="shared" ref="V3:V66" si="9">(U3-$U$1009)/$U$1010</f>
        <v>-0.89228658369036062</v>
      </c>
      <c r="W3" s="267">
        <f t="shared" ref="W3:W66" si="10">2*(V3-$V$1008)/($V$1007-$V$1008)-1</f>
        <v>-3.8308186290416657E-3</v>
      </c>
    </row>
    <row r="4" spans="1:23" x14ac:dyDescent="0.25">
      <c r="A4" s="90"/>
      <c r="B4" s="29">
        <v>44253</v>
      </c>
      <c r="C4" s="93">
        <v>29412.13</v>
      </c>
      <c r="D4" s="93">
        <v>29579.67</v>
      </c>
      <c r="E4" s="93">
        <v>28980.21</v>
      </c>
      <c r="F4" s="93">
        <v>28980.21</v>
      </c>
      <c r="G4" s="93">
        <v>28980.21</v>
      </c>
      <c r="H4" s="93">
        <v>4126393200</v>
      </c>
      <c r="I4" s="93"/>
      <c r="J4" s="178">
        <f t="shared" si="0"/>
        <v>10.289162453270984</v>
      </c>
      <c r="K4" s="179">
        <f t="shared" si="1"/>
        <v>0.94098566780966808</v>
      </c>
      <c r="L4" s="178"/>
      <c r="M4" s="184">
        <f t="shared" si="2"/>
        <v>-1.4685097611087734E-2</v>
      </c>
      <c r="N4" s="261">
        <f t="shared" si="3"/>
        <v>-1.1693230205727683</v>
      </c>
      <c r="O4" s="267">
        <f t="shared" si="4"/>
        <v>-4.5896538262477304E-2</v>
      </c>
      <c r="P4" s="178"/>
      <c r="Q4" s="184">
        <f t="shared" si="5"/>
        <v>5.6962892520873946E-3</v>
      </c>
      <c r="R4" s="261">
        <f t="shared" si="6"/>
        <v>0.501983966839193</v>
      </c>
      <c r="S4" s="267">
        <f t="shared" si="7"/>
        <v>0.20787777368377203</v>
      </c>
      <c r="U4" s="184">
        <f t="shared" si="8"/>
        <v>-1.4685097611087734E-2</v>
      </c>
      <c r="V4" s="261">
        <f t="shared" si="9"/>
        <v>-1.1693230205727683</v>
      </c>
      <c r="W4" s="267">
        <f t="shared" si="10"/>
        <v>-4.5896538262477304E-2</v>
      </c>
    </row>
    <row r="5" spans="1:23" x14ac:dyDescent="0.25">
      <c r="A5" s="90"/>
      <c r="B5" s="29">
        <v>44256</v>
      </c>
      <c r="C5" s="93">
        <v>29457.89</v>
      </c>
      <c r="D5" s="93">
        <v>29550.75</v>
      </c>
      <c r="E5" s="93">
        <v>29195.97</v>
      </c>
      <c r="F5" s="93">
        <v>29452.57</v>
      </c>
      <c r="G5" s="93">
        <v>29452.57</v>
      </c>
      <c r="H5" s="93">
        <v>2629062100</v>
      </c>
      <c r="I5" s="93"/>
      <c r="J5" s="178">
        <f t="shared" si="0"/>
        <v>10.290717064912569</v>
      </c>
      <c r="K5" s="179">
        <f t="shared" si="1"/>
        <v>0.94312214967168806</v>
      </c>
      <c r="L5" s="178"/>
      <c r="M5" s="184">
        <f t="shared" si="2"/>
        <v>-1.8059677729802471E-4</v>
      </c>
      <c r="N5" s="261">
        <f t="shared" si="3"/>
        <v>2.0069720714852038E-2</v>
      </c>
      <c r="O5" s="267">
        <f t="shared" si="4"/>
        <v>0.13470303250909454</v>
      </c>
      <c r="P5" s="178"/>
      <c r="Q5" s="184">
        <f t="shared" si="5"/>
        <v>3.1522963796796234E-3</v>
      </c>
      <c r="R5" s="261">
        <f t="shared" si="6"/>
        <v>0.29337239922975672</v>
      </c>
      <c r="S5" s="267">
        <f t="shared" si="7"/>
        <v>0.17620181143814539</v>
      </c>
      <c r="U5" s="184">
        <f t="shared" si="8"/>
        <v>-8.8913360732896431E-3</v>
      </c>
      <c r="V5" s="261">
        <f t="shared" si="9"/>
        <v>-0.69422511842676471</v>
      </c>
      <c r="W5" s="267">
        <f t="shared" si="10"/>
        <v>2.6243196766638333E-2</v>
      </c>
    </row>
    <row r="6" spans="1:23" x14ac:dyDescent="0.25">
      <c r="A6" s="90"/>
      <c r="B6" s="29">
        <v>44257</v>
      </c>
      <c r="C6" s="93">
        <v>29708.39</v>
      </c>
      <c r="D6" s="93">
        <v>29765.96</v>
      </c>
      <c r="E6" s="93">
        <v>28957.31</v>
      </c>
      <c r="F6" s="93">
        <v>29095.86</v>
      </c>
      <c r="G6" s="93">
        <v>29095.86</v>
      </c>
      <c r="H6" s="93">
        <v>2895849600</v>
      </c>
      <c r="I6" s="93"/>
      <c r="J6" s="178">
        <f t="shared" si="0"/>
        <v>10.299184776480049</v>
      </c>
      <c r="K6" s="179">
        <f t="shared" si="1"/>
        <v>0.95475921174739919</v>
      </c>
      <c r="L6" s="178"/>
      <c r="M6" s="184">
        <f t="shared" si="2"/>
        <v>-2.0618081289494276E-2</v>
      </c>
      <c r="N6" s="261">
        <f t="shared" si="3"/>
        <v>-1.6558373654742826</v>
      </c>
      <c r="O6" s="267">
        <f t="shared" si="4"/>
        <v>-0.11976976685499874</v>
      </c>
      <c r="P6" s="178"/>
      <c r="Q6" s="184">
        <f t="shared" si="5"/>
        <v>1.9378364159080889E-3</v>
      </c>
      <c r="R6" s="261">
        <f t="shared" si="6"/>
        <v>0.19378470007024823</v>
      </c>
      <c r="S6" s="267">
        <f t="shared" si="7"/>
        <v>0.16108023292332718</v>
      </c>
      <c r="U6" s="184">
        <f t="shared" si="8"/>
        <v>-2.5281747008168338E-2</v>
      </c>
      <c r="V6" s="261">
        <f t="shared" si="9"/>
        <v>-2.0382655660132976</v>
      </c>
      <c r="W6" s="267">
        <f t="shared" si="10"/>
        <v>-0.17783836477961734</v>
      </c>
    </row>
    <row r="7" spans="1:23" x14ac:dyDescent="0.25">
      <c r="A7" s="90"/>
      <c r="B7" s="29">
        <v>44258</v>
      </c>
      <c r="C7" s="93">
        <v>29249.43</v>
      </c>
      <c r="D7" s="93">
        <v>29912</v>
      </c>
      <c r="E7" s="93">
        <v>29183.59</v>
      </c>
      <c r="F7" s="93">
        <v>29880.42</v>
      </c>
      <c r="G7" s="93">
        <v>29880.42</v>
      </c>
      <c r="H7" s="93">
        <v>3228618000</v>
      </c>
      <c r="I7" s="93"/>
      <c r="J7" s="178">
        <f t="shared" si="0"/>
        <v>10.283615365290638</v>
      </c>
      <c r="K7" s="179">
        <f t="shared" si="1"/>
        <v>0.93336237943331002</v>
      </c>
      <c r="L7" s="178"/>
      <c r="M7" s="184">
        <f t="shared" si="2"/>
        <v>2.1572728083931823E-2</v>
      </c>
      <c r="N7" s="261">
        <f t="shared" si="3"/>
        <v>1.8038778631187569</v>
      </c>
      <c r="O7" s="267">
        <f t="shared" si="4"/>
        <v>0.40555972573913723</v>
      </c>
      <c r="P7" s="178"/>
      <c r="Q7" s="184">
        <f t="shared" si="5"/>
        <v>2.2652407243491574E-2</v>
      </c>
      <c r="R7" s="261">
        <f t="shared" si="6"/>
        <v>1.8924133163560237</v>
      </c>
      <c r="S7" s="267">
        <f t="shared" si="7"/>
        <v>0.41900311100429954</v>
      </c>
      <c r="U7" s="184">
        <f t="shared" si="8"/>
        <v>-2.2509840362701134E-3</v>
      </c>
      <c r="V7" s="261">
        <f t="shared" si="9"/>
        <v>-0.1497054136171839</v>
      </c>
      <c r="W7" s="267">
        <f t="shared" si="10"/>
        <v>0.10892406537427068</v>
      </c>
    </row>
    <row r="8" spans="1:23" x14ac:dyDescent="0.25">
      <c r="A8" s="90"/>
      <c r="B8" s="29">
        <v>44259</v>
      </c>
      <c r="C8" s="93">
        <v>29525.48</v>
      </c>
      <c r="D8" s="93">
        <v>29597.16</v>
      </c>
      <c r="E8" s="93">
        <v>29102.1</v>
      </c>
      <c r="F8" s="93">
        <v>29236.79</v>
      </c>
      <c r="G8" s="93">
        <v>29236.79</v>
      </c>
      <c r="H8" s="93">
        <v>2957909000</v>
      </c>
      <c r="I8" s="93"/>
      <c r="J8" s="178">
        <f t="shared" si="0"/>
        <v>10.293008898342388</v>
      </c>
      <c r="K8" s="179">
        <f t="shared" si="1"/>
        <v>0.94627178551809776</v>
      </c>
      <c r="L8" s="178"/>
      <c r="M8" s="184">
        <f t="shared" si="2"/>
        <v>-9.7776564513091298E-3</v>
      </c>
      <c r="N8" s="261">
        <f t="shared" si="3"/>
        <v>-0.76690483599524872</v>
      </c>
      <c r="O8" s="267">
        <f t="shared" si="4"/>
        <v>1.5207375426029568E-2</v>
      </c>
      <c r="P8" s="178"/>
      <c r="Q8" s="184">
        <f t="shared" si="5"/>
        <v>2.4277336050082944E-3</v>
      </c>
      <c r="R8" s="261">
        <f t="shared" si="6"/>
        <v>0.23395706914175607</v>
      </c>
      <c r="S8" s="267">
        <f t="shared" si="7"/>
        <v>0.16718007897025799</v>
      </c>
      <c r="U8" s="184">
        <f t="shared" si="8"/>
        <v>-1.4339478985608398E-2</v>
      </c>
      <c r="V8" s="261">
        <f t="shared" si="9"/>
        <v>-1.1409817291964195</v>
      </c>
      <c r="W8" s="267">
        <f t="shared" si="10"/>
        <v>-4.1593144707090857E-2</v>
      </c>
    </row>
    <row r="9" spans="1:23" x14ac:dyDescent="0.25">
      <c r="A9" s="90"/>
      <c r="B9" s="29">
        <v>44260</v>
      </c>
      <c r="C9" s="93">
        <v>28667.14</v>
      </c>
      <c r="D9" s="93">
        <v>29397.27</v>
      </c>
      <c r="E9" s="93">
        <v>28513.13</v>
      </c>
      <c r="F9" s="93">
        <v>29098.29</v>
      </c>
      <c r="G9" s="93">
        <v>29098.29</v>
      </c>
      <c r="H9" s="93">
        <v>3996713300</v>
      </c>
      <c r="I9" s="93"/>
      <c r="J9" s="178">
        <f t="shared" si="0"/>
        <v>10.263506798059126</v>
      </c>
      <c r="K9" s="179">
        <f t="shared" si="1"/>
        <v>0.90572744604405742</v>
      </c>
      <c r="L9" s="178"/>
      <c r="M9" s="184">
        <f t="shared" si="2"/>
        <v>1.5039867946366518E-2</v>
      </c>
      <c r="N9" s="261">
        <f t="shared" si="3"/>
        <v>1.2681726695028488</v>
      </c>
      <c r="O9" s="267">
        <f t="shared" si="4"/>
        <v>0.3242172686442697</v>
      </c>
      <c r="P9" s="178"/>
      <c r="Q9" s="184">
        <f t="shared" si="5"/>
        <v>2.5469230624331589E-2</v>
      </c>
      <c r="R9" s="261">
        <f t="shared" si="6"/>
        <v>2.1233974309458539</v>
      </c>
      <c r="S9" s="267">
        <f t="shared" si="7"/>
        <v>0.45407616173169352</v>
      </c>
      <c r="U9" s="184">
        <f t="shared" si="8"/>
        <v>-5.3723531541687939E-3</v>
      </c>
      <c r="V9" s="261">
        <f t="shared" si="9"/>
        <v>-0.40566277569746367</v>
      </c>
      <c r="W9" s="267">
        <f t="shared" si="10"/>
        <v>7.005903103962452E-2</v>
      </c>
    </row>
    <row r="10" spans="1:23" x14ac:dyDescent="0.25">
      <c r="A10" s="90"/>
      <c r="B10" s="29">
        <v>44263</v>
      </c>
      <c r="C10" s="93">
        <v>29362.59</v>
      </c>
      <c r="D10" s="93">
        <v>29386.33</v>
      </c>
      <c r="E10" s="93">
        <v>28422.27</v>
      </c>
      <c r="F10" s="93">
        <v>28540.83</v>
      </c>
      <c r="G10" s="93">
        <v>28540.83</v>
      </c>
      <c r="H10" s="93">
        <v>4906906100</v>
      </c>
      <c r="I10" s="93"/>
      <c r="J10" s="178">
        <f t="shared" si="0"/>
        <v>10.28747669409657</v>
      </c>
      <c r="K10" s="179">
        <f t="shared" si="1"/>
        <v>0.93866895165784536</v>
      </c>
      <c r="L10" s="178"/>
      <c r="M10" s="184">
        <f t="shared" si="2"/>
        <v>-2.7986631969454955E-2</v>
      </c>
      <c r="N10" s="261">
        <f t="shared" si="3"/>
        <v>-2.2600705475041205</v>
      </c>
      <c r="O10" s="267">
        <f t="shared" si="4"/>
        <v>-0.21151763913677613</v>
      </c>
      <c r="P10" s="178"/>
      <c r="Q10" s="184">
        <f t="shared" si="5"/>
        <v>8.0851178319084251E-4</v>
      </c>
      <c r="R10" s="261">
        <f t="shared" si="6"/>
        <v>0.10117823700727574</v>
      </c>
      <c r="S10" s="267">
        <f t="shared" si="7"/>
        <v>0.14701869807509849</v>
      </c>
      <c r="U10" s="184">
        <f t="shared" si="8"/>
        <v>-3.2024422913646232E-2</v>
      </c>
      <c r="V10" s="261">
        <f t="shared" si="9"/>
        <v>-2.5911759950401039</v>
      </c>
      <c r="W10" s="267">
        <f t="shared" si="10"/>
        <v>-0.26179329630985759</v>
      </c>
    </row>
    <row r="11" spans="1:23" x14ac:dyDescent="0.25">
      <c r="A11" s="90"/>
      <c r="B11" s="29">
        <v>44264</v>
      </c>
      <c r="C11" s="93">
        <v>28665.26</v>
      </c>
      <c r="D11" s="93">
        <v>29047.13</v>
      </c>
      <c r="E11" s="93">
        <v>28326.13</v>
      </c>
      <c r="F11" s="93">
        <v>28773.23</v>
      </c>
      <c r="G11" s="93">
        <v>28773.23</v>
      </c>
      <c r="H11" s="93">
        <v>4377944400</v>
      </c>
      <c r="I11" s="93"/>
      <c r="J11" s="178">
        <f t="shared" si="0"/>
        <v>10.263441215596133</v>
      </c>
      <c r="K11" s="179">
        <f t="shared" si="1"/>
        <v>0.90563731694756633</v>
      </c>
      <c r="L11" s="178"/>
      <c r="M11" s="184">
        <f t="shared" si="2"/>
        <v>3.7665801740504419E-3</v>
      </c>
      <c r="N11" s="261">
        <f t="shared" si="3"/>
        <v>0.34374467294587141</v>
      </c>
      <c r="O11" s="267">
        <f t="shared" si="4"/>
        <v>0.18385042967510379</v>
      </c>
      <c r="P11" s="178"/>
      <c r="Q11" s="184">
        <f t="shared" si="5"/>
        <v>1.3321700204358957E-2</v>
      </c>
      <c r="R11" s="261">
        <f t="shared" si="6"/>
        <v>1.1272801104223173</v>
      </c>
      <c r="S11" s="267">
        <f t="shared" si="7"/>
        <v>0.30282388459914289</v>
      </c>
      <c r="U11" s="184">
        <f t="shared" si="8"/>
        <v>-1.1830696808610751E-2</v>
      </c>
      <c r="V11" s="261">
        <f t="shared" si="9"/>
        <v>-0.93525749607828335</v>
      </c>
      <c r="W11" s="267">
        <f t="shared" si="10"/>
        <v>-1.0355600615284732E-2</v>
      </c>
    </row>
    <row r="12" spans="1:23" x14ac:dyDescent="0.25">
      <c r="A12" s="90"/>
      <c r="B12" s="29">
        <v>44265</v>
      </c>
      <c r="C12" s="93">
        <v>29255.37</v>
      </c>
      <c r="D12" s="93">
        <v>29255.37</v>
      </c>
      <c r="E12" s="93">
        <v>28710.91</v>
      </c>
      <c r="F12" s="93">
        <v>28907.52</v>
      </c>
      <c r="G12" s="93">
        <v>28907.52</v>
      </c>
      <c r="H12" s="93">
        <v>2842785200</v>
      </c>
      <c r="I12" s="93"/>
      <c r="J12" s="178">
        <f t="shared" si="0"/>
        <v>10.283818425553058</v>
      </c>
      <c r="K12" s="179">
        <f t="shared" si="1"/>
        <v>0.93364144241981584</v>
      </c>
      <c r="L12" s="178"/>
      <c r="M12" s="184">
        <f t="shared" si="2"/>
        <v>-1.1890124787346685E-2</v>
      </c>
      <c r="N12" s="261">
        <f t="shared" si="3"/>
        <v>-0.94013068732753002</v>
      </c>
      <c r="O12" s="267">
        <f t="shared" si="4"/>
        <v>-1.1095554893926884E-2</v>
      </c>
      <c r="P12" s="178"/>
      <c r="Q12" s="184">
        <f t="shared" si="5"/>
        <v>0</v>
      </c>
      <c r="R12" s="261">
        <f t="shared" si="6"/>
        <v>3.4878951206797536E-2</v>
      </c>
      <c r="S12" s="267">
        <f t="shared" si="7"/>
        <v>0.13695169317218836</v>
      </c>
      <c r="U12" s="184">
        <f t="shared" si="8"/>
        <v>-1.8610600378665493E-2</v>
      </c>
      <c r="V12" s="261">
        <f t="shared" si="9"/>
        <v>-1.4912206543599735</v>
      </c>
      <c r="W12" s="267">
        <f t="shared" si="10"/>
        <v>-9.4774064142968406E-2</v>
      </c>
    </row>
    <row r="13" spans="1:23" x14ac:dyDescent="0.25">
      <c r="A13" s="90"/>
      <c r="B13" s="29">
        <v>44266</v>
      </c>
      <c r="C13" s="93">
        <v>28909.98</v>
      </c>
      <c r="D13" s="93">
        <v>29412.42</v>
      </c>
      <c r="E13" s="93">
        <v>28893.21</v>
      </c>
      <c r="F13" s="93">
        <v>29385.61</v>
      </c>
      <c r="G13" s="93">
        <v>29385.61</v>
      </c>
      <c r="H13" s="93">
        <v>3604263600</v>
      </c>
      <c r="I13" s="93"/>
      <c r="J13" s="178">
        <f t="shared" si="0"/>
        <v>10.271942143208008</v>
      </c>
      <c r="K13" s="179">
        <f t="shared" si="1"/>
        <v>0.9173200273861738</v>
      </c>
      <c r="L13" s="178"/>
      <c r="M13" s="184">
        <f t="shared" si="2"/>
        <v>1.6452104083088299E-2</v>
      </c>
      <c r="N13" s="261">
        <f t="shared" si="3"/>
        <v>1.3839783376364199</v>
      </c>
      <c r="O13" s="267">
        <f t="shared" si="4"/>
        <v>0.34180141325170732</v>
      </c>
      <c r="P13" s="178"/>
      <c r="Q13" s="184">
        <f t="shared" si="5"/>
        <v>1.7379465499457236E-2</v>
      </c>
      <c r="R13" s="261">
        <f t="shared" si="6"/>
        <v>1.46002348733298</v>
      </c>
      <c r="S13" s="267">
        <f t="shared" si="7"/>
        <v>0.35334824796636233</v>
      </c>
      <c r="U13" s="184">
        <f t="shared" si="8"/>
        <v>-5.8007649953408609E-4</v>
      </c>
      <c r="V13" s="261">
        <f t="shared" si="9"/>
        <v>-1.2688268502693679E-2</v>
      </c>
      <c r="W13" s="267">
        <f t="shared" si="10"/>
        <v>0.12972899946965977</v>
      </c>
    </row>
    <row r="14" spans="1:23" x14ac:dyDescent="0.25">
      <c r="A14" s="90"/>
      <c r="B14" s="29">
        <v>44267</v>
      </c>
      <c r="C14" s="93">
        <v>29550.37</v>
      </c>
      <c r="D14" s="93">
        <v>29550.37</v>
      </c>
      <c r="E14" s="93">
        <v>28707.35</v>
      </c>
      <c r="F14" s="93">
        <v>28739.72</v>
      </c>
      <c r="G14" s="93">
        <v>28739.72</v>
      </c>
      <c r="H14" s="93">
        <v>3557237800</v>
      </c>
      <c r="I14" s="93"/>
      <c r="J14" s="178">
        <f t="shared" si="0"/>
        <v>10.293851543906447</v>
      </c>
      <c r="K14" s="179">
        <f t="shared" si="1"/>
        <v>0.94742982197914616</v>
      </c>
      <c r="L14" s="178"/>
      <c r="M14" s="184">
        <f t="shared" si="2"/>
        <v>-2.743282063811715E-2</v>
      </c>
      <c r="N14" s="261">
        <f t="shared" si="3"/>
        <v>-2.2146571144543241</v>
      </c>
      <c r="O14" s="267">
        <f t="shared" si="4"/>
        <v>-0.20462198034271151</v>
      </c>
      <c r="P14" s="178"/>
      <c r="Q14" s="184">
        <f t="shared" si="5"/>
        <v>0</v>
      </c>
      <c r="R14" s="261">
        <f t="shared" si="6"/>
        <v>3.4878951206797536E-2</v>
      </c>
      <c r="S14" s="267">
        <f t="shared" si="7"/>
        <v>0.13695169317218836</v>
      </c>
      <c r="U14" s="184">
        <f t="shared" si="8"/>
        <v>-2.8528238394307768E-2</v>
      </c>
      <c r="V14" s="261">
        <f t="shared" si="9"/>
        <v>-2.3044831583024172</v>
      </c>
      <c r="W14" s="267">
        <f t="shared" si="10"/>
        <v>-0.21826133124837754</v>
      </c>
    </row>
    <row r="15" spans="1:23" x14ac:dyDescent="0.25">
      <c r="A15" s="90"/>
      <c r="B15" s="29">
        <v>44270</v>
      </c>
      <c r="C15" s="93">
        <v>28923.95</v>
      </c>
      <c r="D15" s="93">
        <v>29178.99</v>
      </c>
      <c r="E15" s="93">
        <v>28612.74</v>
      </c>
      <c r="F15" s="93">
        <v>28833.759999999998</v>
      </c>
      <c r="G15" s="93">
        <v>28833.759999999998</v>
      </c>
      <c r="H15" s="93">
        <v>3096719600</v>
      </c>
      <c r="I15" s="93"/>
      <c r="J15" s="178">
        <f t="shared" si="0"/>
        <v>10.272425250625114</v>
      </c>
      <c r="K15" s="179">
        <f t="shared" si="1"/>
        <v>0.91798395540938171</v>
      </c>
      <c r="L15" s="178"/>
      <c r="M15" s="184">
        <f t="shared" si="2"/>
        <v>-3.1181771507695984E-3</v>
      </c>
      <c r="N15" s="261">
        <f t="shared" si="3"/>
        <v>-0.22081666435926134</v>
      </c>
      <c r="O15" s="267">
        <f t="shared" si="4"/>
        <v>9.8126402907333654E-2</v>
      </c>
      <c r="P15" s="178"/>
      <c r="Q15" s="184">
        <f t="shared" si="5"/>
        <v>8.8176061706648247E-3</v>
      </c>
      <c r="R15" s="261">
        <f t="shared" si="6"/>
        <v>0.75793704848993537</v>
      </c>
      <c r="S15" s="267">
        <f t="shared" si="7"/>
        <v>0.24674215807016275</v>
      </c>
      <c r="U15" s="184">
        <f t="shared" si="8"/>
        <v>-1.0759595421787104E-2</v>
      </c>
      <c r="V15" s="261">
        <f t="shared" si="9"/>
        <v>-0.84742543420523153</v>
      </c>
      <c r="W15" s="267">
        <f t="shared" si="10"/>
        <v>2.9809804177245436E-3</v>
      </c>
    </row>
    <row r="16" spans="1:23" x14ac:dyDescent="0.25">
      <c r="A16" s="90"/>
      <c r="B16" s="29">
        <v>44271</v>
      </c>
      <c r="C16" s="93">
        <v>29036.82</v>
      </c>
      <c r="D16" s="93">
        <v>29118.62</v>
      </c>
      <c r="E16" s="93">
        <v>28872.400000000001</v>
      </c>
      <c r="F16" s="93">
        <v>29027.69</v>
      </c>
      <c r="G16" s="93">
        <v>29027.69</v>
      </c>
      <c r="H16" s="93">
        <v>2351605600</v>
      </c>
      <c r="I16" s="93"/>
      <c r="J16" s="178">
        <f t="shared" si="0"/>
        <v>10.276319958810486</v>
      </c>
      <c r="K16" s="179">
        <f t="shared" si="1"/>
        <v>0.92333640046596821</v>
      </c>
      <c r="L16" s="178"/>
      <c r="M16" s="184">
        <f t="shared" si="2"/>
        <v>-3.1442837059984596E-4</v>
      </c>
      <c r="N16" s="261">
        <f t="shared" si="3"/>
        <v>9.0953116364423225E-3</v>
      </c>
      <c r="O16" s="267">
        <f t="shared" si="4"/>
        <v>0.13303665814827004</v>
      </c>
      <c r="P16" s="178"/>
      <c r="Q16" s="184">
        <f t="shared" si="5"/>
        <v>2.8171128932162432E-3</v>
      </c>
      <c r="R16" s="261">
        <f t="shared" si="6"/>
        <v>0.26588680628399386</v>
      </c>
      <c r="S16" s="267">
        <f t="shared" si="7"/>
        <v>0.17202834869863581</v>
      </c>
      <c r="U16" s="184">
        <f t="shared" si="8"/>
        <v>-5.6624657934304882E-3</v>
      </c>
      <c r="V16" s="261">
        <f t="shared" si="9"/>
        <v>-0.42945248561218241</v>
      </c>
      <c r="W16" s="267">
        <f t="shared" si="10"/>
        <v>6.6446757944089052E-2</v>
      </c>
    </row>
    <row r="17" spans="1:23" x14ac:dyDescent="0.25">
      <c r="A17" s="90"/>
      <c r="B17" s="29">
        <v>44272</v>
      </c>
      <c r="C17" s="93">
        <v>28992.240000000002</v>
      </c>
      <c r="D17" s="93">
        <v>29180.01</v>
      </c>
      <c r="E17" s="93">
        <v>28780.23</v>
      </c>
      <c r="F17" s="93">
        <v>29034.12</v>
      </c>
      <c r="G17" s="93">
        <v>29034.12</v>
      </c>
      <c r="H17" s="93">
        <v>1901329200</v>
      </c>
      <c r="I17" s="93"/>
      <c r="J17" s="178">
        <f t="shared" si="0"/>
        <v>10.274783486954137</v>
      </c>
      <c r="K17" s="179">
        <f t="shared" si="1"/>
        <v>0.92122484786672909</v>
      </c>
      <c r="L17" s="178"/>
      <c r="M17" s="184">
        <f t="shared" si="2"/>
        <v>1.4445244658569804E-3</v>
      </c>
      <c r="N17" s="261">
        <f t="shared" si="3"/>
        <v>0.15333231502750655</v>
      </c>
      <c r="O17" s="267">
        <f t="shared" si="4"/>
        <v>0.15493786873881343</v>
      </c>
      <c r="P17" s="178"/>
      <c r="Q17" s="184">
        <f t="shared" si="5"/>
        <v>6.4765606244980307E-3</v>
      </c>
      <c r="R17" s="261">
        <f t="shared" si="6"/>
        <v>0.56596749286428416</v>
      </c>
      <c r="S17" s="267">
        <f t="shared" si="7"/>
        <v>0.21759314938387386</v>
      </c>
      <c r="U17" s="184">
        <f t="shared" si="8"/>
        <v>-7.312646418489983E-3</v>
      </c>
      <c r="V17" s="261">
        <f t="shared" si="9"/>
        <v>-0.56476999014063134</v>
      </c>
      <c r="W17" s="267">
        <f t="shared" si="10"/>
        <v>4.5899900386120684E-2</v>
      </c>
    </row>
    <row r="18" spans="1:23" x14ac:dyDescent="0.25">
      <c r="A18" s="90"/>
      <c r="B18" s="29">
        <v>44273</v>
      </c>
      <c r="C18" s="93">
        <v>29317.61</v>
      </c>
      <c r="D18" s="93">
        <v>29596.58</v>
      </c>
      <c r="E18" s="93">
        <v>29317.61</v>
      </c>
      <c r="F18" s="93">
        <v>29405.72</v>
      </c>
      <c r="G18" s="93">
        <v>29405.72</v>
      </c>
      <c r="H18" s="93">
        <v>2113745200</v>
      </c>
      <c r="I18" s="93"/>
      <c r="J18" s="178">
        <f t="shared" si="0"/>
        <v>10.285943638353421</v>
      </c>
      <c r="K18" s="179">
        <f t="shared" si="1"/>
        <v>0.93656209377701427</v>
      </c>
      <c r="L18" s="178"/>
      <c r="M18" s="184">
        <f t="shared" si="2"/>
        <v>3.0053609417684656E-3</v>
      </c>
      <c r="N18" s="261">
        <f t="shared" si="3"/>
        <v>0.28132345350648724</v>
      </c>
      <c r="O18" s="267">
        <f t="shared" si="4"/>
        <v>0.1743722774664509</v>
      </c>
      <c r="P18" s="178"/>
      <c r="Q18" s="184">
        <f t="shared" si="5"/>
        <v>9.5154414019424215E-3</v>
      </c>
      <c r="R18" s="261">
        <f t="shared" si="6"/>
        <v>0.81516067639740331</v>
      </c>
      <c r="S18" s="267">
        <f t="shared" si="7"/>
        <v>0.25543109846750611</v>
      </c>
      <c r="U18" s="184">
        <f t="shared" si="8"/>
        <v>0</v>
      </c>
      <c r="V18" s="261">
        <f t="shared" si="9"/>
        <v>3.4878951206797536E-2</v>
      </c>
      <c r="W18" s="267">
        <f t="shared" si="10"/>
        <v>0.13695169317218836</v>
      </c>
    </row>
    <row r="19" spans="1:23" x14ac:dyDescent="0.25">
      <c r="A19" s="90"/>
      <c r="B19" s="29">
        <v>44274</v>
      </c>
      <c r="C19" s="93">
        <v>29158.48</v>
      </c>
      <c r="D19" s="93">
        <v>29271.4</v>
      </c>
      <c r="E19" s="93">
        <v>28737.54</v>
      </c>
      <c r="F19" s="93">
        <v>28990.94</v>
      </c>
      <c r="G19" s="93">
        <v>28990.94</v>
      </c>
      <c r="H19" s="93">
        <v>3814440800</v>
      </c>
      <c r="I19" s="93"/>
      <c r="J19" s="178">
        <f t="shared" si="0"/>
        <v>10.280501058563702</v>
      </c>
      <c r="K19" s="179">
        <f t="shared" si="1"/>
        <v>0.9290824296008976</v>
      </c>
      <c r="L19" s="178"/>
      <c r="M19" s="184">
        <f t="shared" si="2"/>
        <v>-5.7458413470112598E-3</v>
      </c>
      <c r="N19" s="261">
        <f t="shared" si="3"/>
        <v>-0.43628941708374253</v>
      </c>
      <c r="O19" s="267">
        <f t="shared" si="4"/>
        <v>6.5408625755875471E-2</v>
      </c>
      <c r="P19" s="178"/>
      <c r="Q19" s="184">
        <f t="shared" si="5"/>
        <v>3.8726298490182579E-3</v>
      </c>
      <c r="R19" s="261">
        <f t="shared" si="6"/>
        <v>0.35244091937779187</v>
      </c>
      <c r="S19" s="267">
        <f t="shared" si="7"/>
        <v>0.18517088364998546</v>
      </c>
      <c r="U19" s="184">
        <f t="shared" si="8"/>
        <v>-1.4436280629168553E-2</v>
      </c>
      <c r="V19" s="261">
        <f t="shared" si="9"/>
        <v>-1.1489196219591227</v>
      </c>
      <c r="W19" s="267">
        <f t="shared" si="10"/>
        <v>-4.2798448872830908E-2</v>
      </c>
    </row>
    <row r="20" spans="1:23" x14ac:dyDescent="0.25">
      <c r="A20" s="90"/>
      <c r="B20" s="29">
        <v>44277</v>
      </c>
      <c r="C20" s="93">
        <v>28801.09</v>
      </c>
      <c r="D20" s="93">
        <v>29139.07</v>
      </c>
      <c r="E20" s="93">
        <v>28801.09</v>
      </c>
      <c r="F20" s="93">
        <v>28885.34</v>
      </c>
      <c r="G20" s="93">
        <v>28885.34</v>
      </c>
      <c r="H20" s="93">
        <v>2065830600</v>
      </c>
      <c r="I20" s="93"/>
      <c r="J20" s="178">
        <f t="shared" si="0"/>
        <v>10.268168512630071</v>
      </c>
      <c r="K20" s="179">
        <f t="shared" si="1"/>
        <v>0.9121339776564088</v>
      </c>
      <c r="L20" s="178"/>
      <c r="M20" s="184">
        <f t="shared" si="2"/>
        <v>2.9252365101459701E-3</v>
      </c>
      <c r="N20" s="261">
        <f t="shared" si="3"/>
        <v>0.27475311934168906</v>
      </c>
      <c r="O20" s="267">
        <f t="shared" si="4"/>
        <v>0.17337462590124653</v>
      </c>
      <c r="P20" s="178"/>
      <c r="Q20" s="184">
        <f t="shared" si="5"/>
        <v>1.1734972530553516E-2</v>
      </c>
      <c r="R20" s="261">
        <f t="shared" si="6"/>
        <v>0.99716585145879211</v>
      </c>
      <c r="S20" s="267">
        <f t="shared" si="7"/>
        <v>0.28306709737120439</v>
      </c>
      <c r="U20" s="184">
        <f t="shared" si="8"/>
        <v>0</v>
      </c>
      <c r="V20" s="261">
        <f t="shared" si="9"/>
        <v>3.4878951206797536E-2</v>
      </c>
      <c r="W20" s="267">
        <f t="shared" si="10"/>
        <v>0.13695169317218836</v>
      </c>
    </row>
    <row r="21" spans="1:23" x14ac:dyDescent="0.25">
      <c r="A21" s="90"/>
      <c r="B21" s="29">
        <v>44278</v>
      </c>
      <c r="C21" s="93">
        <v>29008.02</v>
      </c>
      <c r="D21" s="93">
        <v>29043.18</v>
      </c>
      <c r="E21" s="93">
        <v>28376.22</v>
      </c>
      <c r="F21" s="93">
        <v>28497.38</v>
      </c>
      <c r="G21" s="93">
        <v>28497.38</v>
      </c>
      <c r="H21" s="93">
        <v>2049560300</v>
      </c>
      <c r="I21" s="93"/>
      <c r="J21" s="178">
        <f t="shared" si="0"/>
        <v>10.27532762245937</v>
      </c>
      <c r="K21" s="179">
        <f t="shared" si="1"/>
        <v>0.9219726459703298</v>
      </c>
      <c r="L21" s="178"/>
      <c r="M21" s="184">
        <f t="shared" si="2"/>
        <v>-1.7603407609343879E-2</v>
      </c>
      <c r="N21" s="261">
        <f t="shared" si="3"/>
        <v>-1.4086292034278765</v>
      </c>
      <c r="O21" s="267">
        <f t="shared" si="4"/>
        <v>-8.2233227067075254E-2</v>
      </c>
      <c r="P21" s="178"/>
      <c r="Q21" s="184">
        <f t="shared" si="5"/>
        <v>1.2120785906794003E-3</v>
      </c>
      <c r="R21" s="261">
        <f t="shared" si="6"/>
        <v>0.13427137388609212</v>
      </c>
      <c r="S21" s="267">
        <f t="shared" si="7"/>
        <v>0.15204362054883802</v>
      </c>
      <c r="U21" s="184">
        <f t="shared" si="8"/>
        <v>-2.1780183549239118E-2</v>
      </c>
      <c r="V21" s="261">
        <f t="shared" si="9"/>
        <v>-1.7511316474501566</v>
      </c>
      <c r="W21" s="267">
        <f t="shared" si="10"/>
        <v>-0.13423942504645237</v>
      </c>
    </row>
    <row r="22" spans="1:23" x14ac:dyDescent="0.25">
      <c r="A22" s="90"/>
      <c r="B22" s="29">
        <v>44279</v>
      </c>
      <c r="C22" s="93">
        <v>28437.49</v>
      </c>
      <c r="D22" s="93">
        <v>28457.87</v>
      </c>
      <c r="E22" s="93">
        <v>27827.05</v>
      </c>
      <c r="F22" s="93">
        <v>27918.14</v>
      </c>
      <c r="G22" s="93">
        <v>27918.14</v>
      </c>
      <c r="H22" s="93">
        <v>2689142400</v>
      </c>
      <c r="I22" s="93"/>
      <c r="J22" s="178">
        <f t="shared" si="0"/>
        <v>10.255463624044893</v>
      </c>
      <c r="K22" s="179">
        <f t="shared" si="1"/>
        <v>0.89467382021570019</v>
      </c>
      <c r="L22" s="178"/>
      <c r="M22" s="184">
        <f t="shared" si="2"/>
        <v>-1.8262863564963087E-2</v>
      </c>
      <c r="N22" s="261">
        <f t="shared" si="3"/>
        <v>-1.4627056680922204</v>
      </c>
      <c r="O22" s="267">
        <f t="shared" si="4"/>
        <v>-9.0444296437358962E-2</v>
      </c>
      <c r="P22" s="178"/>
      <c r="Q22" s="184">
        <f t="shared" si="5"/>
        <v>7.1665959267141295E-4</v>
      </c>
      <c r="R22" s="261">
        <f t="shared" si="6"/>
        <v>9.3646207471955775E-2</v>
      </c>
      <c r="S22" s="267">
        <f t="shared" si="7"/>
        <v>0.14587502092465177</v>
      </c>
      <c r="U22" s="184">
        <f t="shared" si="8"/>
        <v>-2.1466029526515957E-2</v>
      </c>
      <c r="V22" s="261">
        <f t="shared" si="9"/>
        <v>-1.7253705048534549</v>
      </c>
      <c r="W22" s="267">
        <f t="shared" si="10"/>
        <v>-0.13032780600418981</v>
      </c>
    </row>
    <row r="23" spans="1:23" x14ac:dyDescent="0.25">
      <c r="A23" s="90"/>
      <c r="B23" s="29">
        <v>44280</v>
      </c>
      <c r="C23" s="93">
        <v>27628.080000000002</v>
      </c>
      <c r="D23" s="93">
        <v>28032.01</v>
      </c>
      <c r="E23" s="93">
        <v>27505.08</v>
      </c>
      <c r="F23" s="93">
        <v>27899.61</v>
      </c>
      <c r="G23" s="93">
        <v>27899.61</v>
      </c>
      <c r="H23" s="93">
        <v>2595007600</v>
      </c>
      <c r="I23" s="93"/>
      <c r="J23" s="178">
        <f t="shared" si="0"/>
        <v>10.226587925817817</v>
      </c>
      <c r="K23" s="179">
        <f t="shared" si="1"/>
        <v>0.85499033665935376</v>
      </c>
      <c r="L23" s="178"/>
      <c r="M23" s="184">
        <f t="shared" si="2"/>
        <v>9.8280445112363512E-3</v>
      </c>
      <c r="N23" s="261">
        <f t="shared" si="3"/>
        <v>0.84079464156164918</v>
      </c>
      <c r="O23" s="267">
        <f t="shared" si="4"/>
        <v>0.25932340665565312</v>
      </c>
      <c r="P23" s="178"/>
      <c r="Q23" s="184">
        <f t="shared" si="5"/>
        <v>1.462027039157251E-2</v>
      </c>
      <c r="R23" s="261">
        <f t="shared" si="6"/>
        <v>1.233764985181069</v>
      </c>
      <c r="S23" s="267">
        <f t="shared" si="7"/>
        <v>0.31899274288078661</v>
      </c>
      <c r="U23" s="184">
        <f t="shared" si="8"/>
        <v>-4.4519923208561725E-3</v>
      </c>
      <c r="V23" s="261">
        <f t="shared" si="9"/>
        <v>-0.33019168523723141</v>
      </c>
      <c r="W23" s="267">
        <f t="shared" si="10"/>
        <v>8.1518699549140372E-2</v>
      </c>
    </row>
    <row r="24" spans="1:23" x14ac:dyDescent="0.25">
      <c r="A24" s="90"/>
      <c r="B24" s="29">
        <v>44281</v>
      </c>
      <c r="C24" s="93">
        <v>28043.65</v>
      </c>
      <c r="D24" s="93">
        <v>28415.15</v>
      </c>
      <c r="E24" s="93">
        <v>28014.29</v>
      </c>
      <c r="F24" s="93">
        <v>28336.43</v>
      </c>
      <c r="G24" s="93">
        <v>28336.43</v>
      </c>
      <c r="H24" s="93">
        <v>2415384100</v>
      </c>
      <c r="I24" s="93"/>
      <c r="J24" s="178">
        <f t="shared" si="0"/>
        <v>10.241517503861015</v>
      </c>
      <c r="K24" s="179">
        <f t="shared" si="1"/>
        <v>0.87550785488943783</v>
      </c>
      <c r="L24" s="178"/>
      <c r="M24" s="184">
        <f t="shared" si="2"/>
        <v>1.0440153118442101E-2</v>
      </c>
      <c r="N24" s="261">
        <f t="shared" si="3"/>
        <v>0.89098854638008707</v>
      </c>
      <c r="O24" s="267">
        <f t="shared" si="4"/>
        <v>0.26694494103272115</v>
      </c>
      <c r="P24" s="178"/>
      <c r="Q24" s="184">
        <f t="shared" si="5"/>
        <v>1.3247205695406982E-2</v>
      </c>
      <c r="R24" s="261">
        <f t="shared" si="6"/>
        <v>1.1211714391051455</v>
      </c>
      <c r="S24" s="267">
        <f t="shared" si="7"/>
        <v>0.30189633276569916</v>
      </c>
      <c r="U24" s="184">
        <f t="shared" si="8"/>
        <v>-1.04693932494524E-3</v>
      </c>
      <c r="V24" s="261">
        <f t="shared" si="9"/>
        <v>-5.0971782157122052E-2</v>
      </c>
      <c r="W24" s="267">
        <f t="shared" si="10"/>
        <v>0.12391596068641286</v>
      </c>
    </row>
    <row r="25" spans="1:23" x14ac:dyDescent="0.25">
      <c r="A25" s="90"/>
      <c r="B25" s="29">
        <v>44284</v>
      </c>
      <c r="C25" s="93">
        <v>28317.32</v>
      </c>
      <c r="D25" s="93">
        <v>28484.66</v>
      </c>
      <c r="E25" s="93">
        <v>28132.36</v>
      </c>
      <c r="F25" s="93">
        <v>28338.3</v>
      </c>
      <c r="G25" s="93">
        <v>28338.3</v>
      </c>
      <c r="H25" s="93">
        <v>2847744100</v>
      </c>
      <c r="I25" s="93"/>
      <c r="J25" s="178">
        <f t="shared" si="0"/>
        <v>10.251228910561332</v>
      </c>
      <c r="K25" s="179">
        <f t="shared" si="1"/>
        <v>0.8888541104525215</v>
      </c>
      <c r="L25" s="178"/>
      <c r="M25" s="184">
        <f t="shared" si="2"/>
        <v>7.4088932144707068E-4</v>
      </c>
      <c r="N25" s="261">
        <f t="shared" si="3"/>
        <v>9.5633084777102265E-2</v>
      </c>
      <c r="O25" s="267">
        <f t="shared" si="4"/>
        <v>0.14617671201122828</v>
      </c>
      <c r="P25" s="178"/>
      <c r="Q25" s="184">
        <f t="shared" si="5"/>
        <v>5.9094575334106532E-3</v>
      </c>
      <c r="R25" s="261">
        <f t="shared" si="6"/>
        <v>0.51946411382143121</v>
      </c>
      <c r="S25" s="267">
        <f t="shared" si="7"/>
        <v>0.21053199119530541</v>
      </c>
      <c r="U25" s="184">
        <f t="shared" si="8"/>
        <v>-6.5316915583819067E-3</v>
      </c>
      <c r="V25" s="261">
        <f t="shared" si="9"/>
        <v>-0.50073041700882415</v>
      </c>
      <c r="W25" s="267">
        <f t="shared" si="10"/>
        <v>5.5623786381488793E-2</v>
      </c>
    </row>
    <row r="26" spans="1:23" x14ac:dyDescent="0.25">
      <c r="A26" s="90"/>
      <c r="B26" s="29">
        <v>44285</v>
      </c>
      <c r="C26" s="93">
        <v>28552.77</v>
      </c>
      <c r="D26" s="93">
        <v>28694.15</v>
      </c>
      <c r="E26" s="93">
        <v>28371.23</v>
      </c>
      <c r="F26" s="93">
        <v>28577.5</v>
      </c>
      <c r="G26" s="93">
        <v>28577.5</v>
      </c>
      <c r="H26" s="93">
        <v>2269839800</v>
      </c>
      <c r="I26" s="93"/>
      <c r="J26" s="178">
        <f t="shared" si="0"/>
        <v>10.259509233144827</v>
      </c>
      <c r="K26" s="179">
        <f t="shared" si="1"/>
        <v>0.90023364636882586</v>
      </c>
      <c r="L26" s="178"/>
      <c r="M26" s="184">
        <f t="shared" si="2"/>
        <v>8.6611561680353824E-4</v>
      </c>
      <c r="N26" s="261">
        <f t="shared" si="3"/>
        <v>0.10590184537921439</v>
      </c>
      <c r="O26" s="267">
        <f t="shared" si="4"/>
        <v>0.14773593941586993</v>
      </c>
      <c r="P26" s="178"/>
      <c r="Q26" s="184">
        <f t="shared" si="5"/>
        <v>4.9515335990168736E-3</v>
      </c>
      <c r="R26" s="261">
        <f t="shared" si="6"/>
        <v>0.44091278776549325</v>
      </c>
      <c r="S26" s="267">
        <f t="shared" si="7"/>
        <v>0.19860461407521113</v>
      </c>
      <c r="U26" s="184">
        <f t="shared" si="8"/>
        <v>-6.3580521259408761E-3</v>
      </c>
      <c r="V26" s="261">
        <f t="shared" si="9"/>
        <v>-0.48649170015029281</v>
      </c>
      <c r="W26" s="267">
        <f t="shared" si="10"/>
        <v>5.7785819210279143E-2</v>
      </c>
    </row>
    <row r="27" spans="1:23" x14ac:dyDescent="0.25">
      <c r="A27" s="90"/>
      <c r="B27" s="29">
        <v>44286</v>
      </c>
      <c r="C27" s="93">
        <v>28802.53</v>
      </c>
      <c r="D27" s="93">
        <v>28802.53</v>
      </c>
      <c r="E27" s="93">
        <v>28332.78</v>
      </c>
      <c r="F27" s="93">
        <v>28378.35</v>
      </c>
      <c r="G27" s="93">
        <v>28378.35</v>
      </c>
      <c r="H27" s="93">
        <v>2703755400</v>
      </c>
      <c r="I27" s="93"/>
      <c r="J27" s="178">
        <f t="shared" si="0"/>
        <v>10.268218509487918</v>
      </c>
      <c r="K27" s="179">
        <f t="shared" si="1"/>
        <v>0.91220268766544921</v>
      </c>
      <c r="L27" s="178"/>
      <c r="M27" s="184">
        <f t="shared" si="2"/>
        <v>-1.472717848050155E-2</v>
      </c>
      <c r="N27" s="261">
        <f t="shared" si="3"/>
        <v>-1.1727737205452393</v>
      </c>
      <c r="O27" s="267">
        <f t="shared" si="4"/>
        <v>-4.6420498862081438E-2</v>
      </c>
      <c r="P27" s="178"/>
      <c r="Q27" s="184">
        <f t="shared" si="5"/>
        <v>0</v>
      </c>
      <c r="R27" s="261">
        <f t="shared" si="6"/>
        <v>3.4878951206797536E-2</v>
      </c>
      <c r="S27" s="267">
        <f t="shared" si="7"/>
        <v>0.13695169317218836</v>
      </c>
      <c r="U27" s="184">
        <f t="shared" si="8"/>
        <v>-1.6309331159450231E-2</v>
      </c>
      <c r="V27" s="261">
        <f t="shared" si="9"/>
        <v>-1.3025128224636231</v>
      </c>
      <c r="W27" s="267">
        <f t="shared" si="10"/>
        <v>-6.6120321557639028E-2</v>
      </c>
    </row>
    <row r="28" spans="1:23" x14ac:dyDescent="0.25">
      <c r="A28" s="90"/>
      <c r="B28" s="29">
        <v>44287</v>
      </c>
      <c r="C28" s="93">
        <v>28594.55</v>
      </c>
      <c r="D28" s="93">
        <v>28938.74</v>
      </c>
      <c r="E28" s="93">
        <v>28511.65</v>
      </c>
      <c r="F28" s="93">
        <v>28938.74</v>
      </c>
      <c r="G28" s="93">
        <v>28938.74</v>
      </c>
      <c r="H28" s="93">
        <v>2232972100</v>
      </c>
      <c r="I28" s="93"/>
      <c r="J28" s="178">
        <f t="shared" si="0"/>
        <v>10.260971419208627</v>
      </c>
      <c r="K28" s="179">
        <f t="shared" si="1"/>
        <v>0.90224310900286475</v>
      </c>
      <c r="L28" s="178"/>
      <c r="M28" s="184">
        <f t="shared" si="2"/>
        <v>1.2036909131285588E-2</v>
      </c>
      <c r="N28" s="261">
        <f t="shared" si="3"/>
        <v>1.0219251455120679</v>
      </c>
      <c r="O28" s="267">
        <f t="shared" si="4"/>
        <v>0.28682659389695941</v>
      </c>
      <c r="P28" s="178"/>
      <c r="Q28" s="184">
        <f t="shared" si="5"/>
        <v>1.2036909131285588E-2</v>
      </c>
      <c r="R28" s="261">
        <f t="shared" si="6"/>
        <v>1.0219251455120679</v>
      </c>
      <c r="S28" s="267">
        <f t="shared" si="7"/>
        <v>0.28682659389695941</v>
      </c>
      <c r="U28" s="184">
        <f t="shared" si="8"/>
        <v>-2.89915385973893E-3</v>
      </c>
      <c r="V28" s="261">
        <f t="shared" si="9"/>
        <v>-0.2028563970250053</v>
      </c>
      <c r="W28" s="267">
        <f t="shared" si="10"/>
        <v>0.10085352277187698</v>
      </c>
    </row>
    <row r="29" spans="1:23" x14ac:dyDescent="0.25">
      <c r="A29" s="90"/>
      <c r="B29" s="29">
        <v>44293</v>
      </c>
      <c r="C29" s="93">
        <v>29101.4</v>
      </c>
      <c r="D29" s="93">
        <v>29101.4</v>
      </c>
      <c r="E29" s="93">
        <v>28598.86</v>
      </c>
      <c r="F29" s="93">
        <v>28674.799999999999</v>
      </c>
      <c r="G29" s="93">
        <v>28674.799999999999</v>
      </c>
      <c r="H29" s="93">
        <v>2223606300</v>
      </c>
      <c r="I29" s="93"/>
      <c r="J29" s="178">
        <f t="shared" si="0"/>
        <v>10.278541561967973</v>
      </c>
      <c r="K29" s="179">
        <f t="shared" si="1"/>
        <v>0.92638951979404749</v>
      </c>
      <c r="L29" s="178"/>
      <c r="M29" s="184">
        <f t="shared" si="2"/>
        <v>-1.4659088566185894E-2</v>
      </c>
      <c r="N29" s="261">
        <f t="shared" si="3"/>
        <v>-1.1671902364412381</v>
      </c>
      <c r="O29" s="267">
        <f t="shared" si="4"/>
        <v>-4.5572692416330773E-2</v>
      </c>
      <c r="P29" s="178"/>
      <c r="Q29" s="184">
        <f t="shared" si="5"/>
        <v>0</v>
      </c>
      <c r="R29" s="261">
        <f t="shared" si="6"/>
        <v>3.4878951206797536E-2</v>
      </c>
      <c r="S29" s="267">
        <f t="shared" si="7"/>
        <v>0.13695169317218836</v>
      </c>
      <c r="U29" s="184">
        <f t="shared" si="8"/>
        <v>-1.7268585016528445E-2</v>
      </c>
      <c r="V29" s="261">
        <f t="shared" si="9"/>
        <v>-1.3811732043502627</v>
      </c>
      <c r="W29" s="267">
        <f t="shared" si="10"/>
        <v>-7.8064257914670865E-2</v>
      </c>
    </row>
    <row r="30" spans="1:23" x14ac:dyDescent="0.25">
      <c r="A30" s="90"/>
      <c r="B30" s="29">
        <v>44294</v>
      </c>
      <c r="C30" s="93">
        <v>28604.12</v>
      </c>
      <c r="D30" s="93">
        <v>29054.82</v>
      </c>
      <c r="E30" s="93">
        <v>28587.11</v>
      </c>
      <c r="F30" s="93">
        <v>29008.07</v>
      </c>
      <c r="G30" s="93">
        <v>29008.07</v>
      </c>
      <c r="H30" s="93">
        <v>2522329300</v>
      </c>
      <c r="I30" s="93"/>
      <c r="J30" s="178">
        <f t="shared" si="0"/>
        <v>10.261306042376939</v>
      </c>
      <c r="K30" s="179">
        <f t="shared" si="1"/>
        <v>0.90270297712078384</v>
      </c>
      <c r="L30" s="178"/>
      <c r="M30" s="184">
        <f t="shared" si="2"/>
        <v>1.4122091502902405E-2</v>
      </c>
      <c r="N30" s="261">
        <f t="shared" si="3"/>
        <v>1.1929135032281986</v>
      </c>
      <c r="O30" s="267">
        <f t="shared" si="4"/>
        <v>0.31278977909097572</v>
      </c>
      <c r="P30" s="178"/>
      <c r="Q30" s="184">
        <f t="shared" si="5"/>
        <v>1.575647144537223E-2</v>
      </c>
      <c r="R30" s="261">
        <f t="shared" si="6"/>
        <v>1.3269353259958685</v>
      </c>
      <c r="S30" s="267">
        <f t="shared" si="7"/>
        <v>0.33313989795891286</v>
      </c>
      <c r="U30" s="184">
        <f t="shared" si="8"/>
        <v>-5.9466957906757485E-4</v>
      </c>
      <c r="V30" s="261">
        <f t="shared" si="9"/>
        <v>-1.3884924841926657E-2</v>
      </c>
      <c r="W30" s="267">
        <f t="shared" si="10"/>
        <v>0.12954729698088174</v>
      </c>
    </row>
    <row r="31" spans="1:23" x14ac:dyDescent="0.25">
      <c r="A31" s="90"/>
      <c r="B31" s="29">
        <v>44295</v>
      </c>
      <c r="C31" s="93">
        <v>29152.44</v>
      </c>
      <c r="D31" s="93">
        <v>29152.44</v>
      </c>
      <c r="E31" s="93">
        <v>28604.55</v>
      </c>
      <c r="F31" s="93">
        <v>28698.799999999999</v>
      </c>
      <c r="G31" s="93">
        <v>28698.799999999999</v>
      </c>
      <c r="H31" s="93">
        <v>1897265800</v>
      </c>
      <c r="I31" s="93"/>
      <c r="J31" s="178">
        <f t="shared" si="0"/>
        <v>10.280293893249844</v>
      </c>
      <c r="K31" s="179">
        <f t="shared" si="1"/>
        <v>0.92879772509743286</v>
      </c>
      <c r="L31" s="178"/>
      <c r="M31" s="184">
        <f t="shared" si="2"/>
        <v>-1.5560961621051255E-2</v>
      </c>
      <c r="N31" s="261">
        <f t="shared" si="3"/>
        <v>-1.2411452988947376</v>
      </c>
      <c r="O31" s="267">
        <f t="shared" si="4"/>
        <v>-5.6802164458532478E-2</v>
      </c>
      <c r="P31" s="178"/>
      <c r="Q31" s="184">
        <f t="shared" si="5"/>
        <v>0</v>
      </c>
      <c r="R31" s="261">
        <f t="shared" si="6"/>
        <v>3.4878951206797536E-2</v>
      </c>
      <c r="S31" s="267">
        <f t="shared" si="7"/>
        <v>0.13695169317218836</v>
      </c>
      <c r="U31" s="184">
        <f t="shared" si="8"/>
        <v>-1.8793967160210243E-2</v>
      </c>
      <c r="V31" s="261">
        <f t="shared" si="9"/>
        <v>-1.5062570297210975</v>
      </c>
      <c r="W31" s="267">
        <f t="shared" si="10"/>
        <v>-9.7057214898739308E-2</v>
      </c>
    </row>
    <row r="32" spans="1:23" x14ac:dyDescent="0.25">
      <c r="A32" s="90"/>
      <c r="B32" s="29">
        <v>44298</v>
      </c>
      <c r="C32" s="93">
        <v>28791.97</v>
      </c>
      <c r="D32" s="93">
        <v>28791.97</v>
      </c>
      <c r="E32" s="93">
        <v>28274.27</v>
      </c>
      <c r="F32" s="93">
        <v>28453.279999999999</v>
      </c>
      <c r="G32" s="93">
        <v>28453.279999999999</v>
      </c>
      <c r="H32" s="93">
        <v>1992325200</v>
      </c>
      <c r="I32" s="93"/>
      <c r="J32" s="178">
        <f t="shared" si="0"/>
        <v>10.267851807802225</v>
      </c>
      <c r="K32" s="179">
        <f t="shared" si="1"/>
        <v>0.91169873447270489</v>
      </c>
      <c r="L32" s="178"/>
      <c r="M32" s="184">
        <f t="shared" si="2"/>
        <v>-1.1763349294959752E-2</v>
      </c>
      <c r="N32" s="261">
        <f t="shared" si="3"/>
        <v>-0.92973489004046228</v>
      </c>
      <c r="O32" s="267">
        <f t="shared" si="4"/>
        <v>-9.5170380065275895E-3</v>
      </c>
      <c r="P32" s="178"/>
      <c r="Q32" s="184">
        <f t="shared" si="5"/>
        <v>0</v>
      </c>
      <c r="R32" s="261">
        <f t="shared" si="6"/>
        <v>3.4878951206797536E-2</v>
      </c>
      <c r="S32" s="267">
        <f t="shared" si="7"/>
        <v>0.13695169317218836</v>
      </c>
      <c r="U32" s="184">
        <f t="shared" si="8"/>
        <v>-1.7980707815408278E-2</v>
      </c>
      <c r="V32" s="261">
        <f t="shared" si="9"/>
        <v>-1.4395684361199723</v>
      </c>
      <c r="W32" s="267">
        <f t="shared" si="10"/>
        <v>-8.693109678683264E-2</v>
      </c>
    </row>
    <row r="33" spans="1:23" x14ac:dyDescent="0.25">
      <c r="A33" s="90"/>
      <c r="B33" s="29">
        <v>44299</v>
      </c>
      <c r="C33" s="93">
        <v>28557.84</v>
      </c>
      <c r="D33" s="93">
        <v>28877.15</v>
      </c>
      <c r="E33" s="93">
        <v>28452.12</v>
      </c>
      <c r="F33" s="93">
        <v>28497.25</v>
      </c>
      <c r="G33" s="93">
        <v>28497.25</v>
      </c>
      <c r="H33" s="93">
        <v>2062117300</v>
      </c>
      <c r="I33" s="93"/>
      <c r="J33" s="178">
        <f t="shared" si="0"/>
        <v>10.259686783341309</v>
      </c>
      <c r="K33" s="179">
        <f t="shared" si="1"/>
        <v>0.90047765121494516</v>
      </c>
      <c r="L33" s="178"/>
      <c r="M33" s="184">
        <f t="shared" si="2"/>
        <v>-2.1216590610494404E-3</v>
      </c>
      <c r="N33" s="261">
        <f t="shared" si="3"/>
        <v>-0.1391005545767173</v>
      </c>
      <c r="O33" s="267">
        <f t="shared" si="4"/>
        <v>0.11053432658094997</v>
      </c>
      <c r="P33" s="178"/>
      <c r="Q33" s="184">
        <f t="shared" si="5"/>
        <v>1.1181167763388313E-2</v>
      </c>
      <c r="R33" s="261">
        <f t="shared" si="6"/>
        <v>0.95175295668186299</v>
      </c>
      <c r="S33" s="267">
        <f t="shared" si="7"/>
        <v>0.27617152030947723</v>
      </c>
      <c r="U33" s="184">
        <f t="shared" si="8"/>
        <v>-3.7019606524863633E-3</v>
      </c>
      <c r="V33" s="261">
        <f t="shared" si="9"/>
        <v>-0.26868786429796143</v>
      </c>
      <c r="W33" s="267">
        <f t="shared" si="10"/>
        <v>9.0857552290429799E-2</v>
      </c>
    </row>
    <row r="34" spans="1:23" x14ac:dyDescent="0.25">
      <c r="A34" s="90"/>
      <c r="B34" s="29">
        <v>44300</v>
      </c>
      <c r="C34" s="93">
        <v>28796.55</v>
      </c>
      <c r="D34" s="93">
        <v>28979.35</v>
      </c>
      <c r="E34" s="93">
        <v>28685.06</v>
      </c>
      <c r="F34" s="93">
        <v>28900.83</v>
      </c>
      <c r="G34" s="93">
        <v>28900.83</v>
      </c>
      <c r="H34" s="93">
        <v>1941501600</v>
      </c>
      <c r="I34" s="93"/>
      <c r="J34" s="178">
        <f t="shared" si="0"/>
        <v>10.268010867281776</v>
      </c>
      <c r="K34" s="179">
        <f t="shared" si="1"/>
        <v>0.91191732777533518</v>
      </c>
      <c r="L34" s="178"/>
      <c r="M34" s="184">
        <f t="shared" si="2"/>
        <v>3.621267130958482E-3</v>
      </c>
      <c r="N34" s="261">
        <f t="shared" si="3"/>
        <v>0.33182876624570029</v>
      </c>
      <c r="O34" s="267">
        <f t="shared" si="4"/>
        <v>0.18204109659217682</v>
      </c>
      <c r="P34" s="178"/>
      <c r="Q34" s="184">
        <f t="shared" si="5"/>
        <v>6.3479826576447271E-3</v>
      </c>
      <c r="R34" s="261">
        <f t="shared" si="6"/>
        <v>0.55542388972914047</v>
      </c>
      <c r="S34" s="267">
        <f t="shared" si="7"/>
        <v>0.21599218938597486</v>
      </c>
      <c r="U34" s="184">
        <f t="shared" si="8"/>
        <v>-3.8716443462844669E-3</v>
      </c>
      <c r="V34" s="261">
        <f t="shared" si="9"/>
        <v>-0.28260220413157872</v>
      </c>
      <c r="W34" s="267">
        <f t="shared" si="10"/>
        <v>8.8744773462806625E-2</v>
      </c>
    </row>
    <row r="35" spans="1:23" x14ac:dyDescent="0.25">
      <c r="A35" s="90"/>
      <c r="B35" s="29">
        <v>44301</v>
      </c>
      <c r="C35" s="93">
        <v>28872.82</v>
      </c>
      <c r="D35" s="93">
        <v>28884.57</v>
      </c>
      <c r="E35" s="93">
        <v>28530.99</v>
      </c>
      <c r="F35" s="93">
        <v>28793.14</v>
      </c>
      <c r="G35" s="93">
        <v>28793.14</v>
      </c>
      <c r="H35" s="93">
        <v>1901863000</v>
      </c>
      <c r="I35" s="93"/>
      <c r="J35" s="178">
        <f t="shared" si="0"/>
        <v>10.270655947138492</v>
      </c>
      <c r="K35" s="179">
        <f t="shared" si="1"/>
        <v>0.9155524254333649</v>
      </c>
      <c r="L35" s="178"/>
      <c r="M35" s="184">
        <f t="shared" si="2"/>
        <v>-2.7596888700168634E-3</v>
      </c>
      <c r="N35" s="261">
        <f t="shared" si="3"/>
        <v>-0.19142004024582215</v>
      </c>
      <c r="O35" s="267">
        <f t="shared" si="4"/>
        <v>0.10259004011708561</v>
      </c>
      <c r="P35" s="178"/>
      <c r="Q35" s="184">
        <f t="shared" si="5"/>
        <v>4.0695713130896115E-4</v>
      </c>
      <c r="R35" s="261">
        <f t="shared" si="6"/>
        <v>6.8250100172262795E-2</v>
      </c>
      <c r="S35" s="267">
        <f t="shared" si="7"/>
        <v>0.14201882951000777</v>
      </c>
      <c r="U35" s="184">
        <f t="shared" si="8"/>
        <v>-1.183916222939076E-2</v>
      </c>
      <c r="V35" s="261">
        <f t="shared" si="9"/>
        <v>-0.93595167439872795</v>
      </c>
      <c r="W35" s="267">
        <f t="shared" si="10"/>
        <v>-1.0461005922009159E-2</v>
      </c>
    </row>
    <row r="36" spans="1:23" x14ac:dyDescent="0.25">
      <c r="A36" s="90"/>
      <c r="B36" s="29">
        <v>44302</v>
      </c>
      <c r="C36" s="93">
        <v>28827.17</v>
      </c>
      <c r="D36" s="93">
        <v>29079.18</v>
      </c>
      <c r="E36" s="93">
        <v>28711.11</v>
      </c>
      <c r="F36" s="93">
        <v>28969.71</v>
      </c>
      <c r="G36" s="93">
        <v>28969.71</v>
      </c>
      <c r="H36" s="93">
        <v>2192409800</v>
      </c>
      <c r="I36" s="93"/>
      <c r="J36" s="178">
        <f t="shared" si="0"/>
        <v>10.269073624177096</v>
      </c>
      <c r="K36" s="179">
        <f t="shared" si="1"/>
        <v>0.91337786027737899</v>
      </c>
      <c r="L36" s="178"/>
      <c r="M36" s="184">
        <f t="shared" si="2"/>
        <v>4.9446407677202053E-3</v>
      </c>
      <c r="N36" s="261">
        <f t="shared" si="3"/>
        <v>0.44034756434931893</v>
      </c>
      <c r="O36" s="267">
        <f t="shared" si="4"/>
        <v>0.19851878951717605</v>
      </c>
      <c r="P36" s="178"/>
      <c r="Q36" s="184">
        <f t="shared" si="5"/>
        <v>8.7420999008921817E-3</v>
      </c>
      <c r="R36" s="261">
        <f t="shared" si="6"/>
        <v>0.75174541113416549</v>
      </c>
      <c r="S36" s="267">
        <f t="shared" si="7"/>
        <v>0.24580200852156664</v>
      </c>
      <c r="U36" s="184">
        <f t="shared" si="8"/>
        <v>-4.0260629121761753E-3</v>
      </c>
      <c r="V36" s="261">
        <f t="shared" si="9"/>
        <v>-0.29526477856252897</v>
      </c>
      <c r="W36" s="267">
        <f t="shared" si="10"/>
        <v>8.682206498501932E-2</v>
      </c>
    </row>
    <row r="37" spans="1:23" x14ac:dyDescent="0.25">
      <c r="A37" s="90"/>
      <c r="B37" s="29">
        <v>44305</v>
      </c>
      <c r="C37" s="93">
        <v>28960.13</v>
      </c>
      <c r="D37" s="93">
        <v>29319.759999999998</v>
      </c>
      <c r="E37" s="93">
        <v>28806.76</v>
      </c>
      <c r="F37" s="93">
        <v>29106.15</v>
      </c>
      <c r="G37" s="93">
        <v>29106.15</v>
      </c>
      <c r="H37" s="93">
        <v>2020128300</v>
      </c>
      <c r="I37" s="93"/>
      <c r="J37" s="178">
        <f t="shared" si="0"/>
        <v>10.273675335439854</v>
      </c>
      <c r="K37" s="179">
        <f t="shared" si="1"/>
        <v>0.9197019301506224</v>
      </c>
      <c r="L37" s="178"/>
      <c r="M37" s="184">
        <f t="shared" si="2"/>
        <v>5.042104438067109E-3</v>
      </c>
      <c r="N37" s="261">
        <f t="shared" si="3"/>
        <v>0.44833974438903484</v>
      </c>
      <c r="O37" s="267">
        <f t="shared" si="4"/>
        <v>0.19973233676241908</v>
      </c>
      <c r="P37" s="178"/>
      <c r="Q37" s="184">
        <f t="shared" si="5"/>
        <v>1.2418107239159402E-2</v>
      </c>
      <c r="R37" s="261">
        <f t="shared" si="6"/>
        <v>1.0531840125143339</v>
      </c>
      <c r="S37" s="267">
        <f t="shared" si="7"/>
        <v>0.29157299747539667</v>
      </c>
      <c r="U37" s="184">
        <f t="shared" si="8"/>
        <v>-5.2959016413255955E-3</v>
      </c>
      <c r="V37" s="261">
        <f t="shared" si="9"/>
        <v>-0.39939362686716923</v>
      </c>
      <c r="W37" s="267">
        <f t="shared" si="10"/>
        <v>7.1010950072381007E-2</v>
      </c>
    </row>
    <row r="38" spans="1:23" x14ac:dyDescent="0.25">
      <c r="A38" s="90"/>
      <c r="B38" s="29">
        <v>44306</v>
      </c>
      <c r="C38" s="93">
        <v>28962.799999999999</v>
      </c>
      <c r="D38" s="93">
        <v>29220.19</v>
      </c>
      <c r="E38" s="93">
        <v>28885.55</v>
      </c>
      <c r="F38" s="93">
        <v>29135.73</v>
      </c>
      <c r="G38" s="93">
        <v>29135.73</v>
      </c>
      <c r="H38" s="93">
        <v>2014210500</v>
      </c>
      <c r="I38" s="93"/>
      <c r="J38" s="178">
        <f t="shared" si="0"/>
        <v>10.273767526908824</v>
      </c>
      <c r="K38" s="179">
        <f t="shared" si="1"/>
        <v>0.9198286276460077</v>
      </c>
      <c r="L38" s="178"/>
      <c r="M38" s="184">
        <f t="shared" si="2"/>
        <v>5.9707624953388586E-3</v>
      </c>
      <c r="N38" s="261">
        <f t="shared" si="3"/>
        <v>0.52449122075588406</v>
      </c>
      <c r="O38" s="267">
        <f t="shared" si="4"/>
        <v>0.21129531631329956</v>
      </c>
      <c r="P38" s="178"/>
      <c r="Q38" s="184">
        <f t="shared" si="5"/>
        <v>8.8869170107862307E-3</v>
      </c>
      <c r="R38" s="261">
        <f t="shared" si="6"/>
        <v>0.76362065050269123</v>
      </c>
      <c r="S38" s="267">
        <f t="shared" si="7"/>
        <v>0.24760516660242371</v>
      </c>
      <c r="U38" s="184">
        <f t="shared" si="8"/>
        <v>-2.6672144958360378E-3</v>
      </c>
      <c r="V38" s="261">
        <f t="shared" si="9"/>
        <v>-0.18383699063479658</v>
      </c>
      <c r="W38" s="267">
        <f t="shared" si="10"/>
        <v>0.10374146424920871</v>
      </c>
    </row>
    <row r="39" spans="1:23" x14ac:dyDescent="0.25">
      <c r="A39" s="90"/>
      <c r="B39" s="29">
        <v>44307</v>
      </c>
      <c r="C39" s="93">
        <v>28702.27</v>
      </c>
      <c r="D39" s="93">
        <v>28778.36</v>
      </c>
      <c r="E39" s="93">
        <v>28506.76</v>
      </c>
      <c r="F39" s="93">
        <v>28621.919999999998</v>
      </c>
      <c r="G39" s="93">
        <v>28621.919999999998</v>
      </c>
      <c r="H39" s="93">
        <v>2202031500</v>
      </c>
      <c r="I39" s="93"/>
      <c r="J39" s="178">
        <f t="shared" si="0"/>
        <v>10.264731492696596</v>
      </c>
      <c r="K39" s="179">
        <f t="shared" si="1"/>
        <v>0.9074105274062948</v>
      </c>
      <c r="L39" s="178"/>
      <c r="M39" s="184">
        <f t="shared" si="2"/>
        <v>-2.7994301496014839E-3</v>
      </c>
      <c r="N39" s="261">
        <f t="shared" si="3"/>
        <v>-0.19467889003383512</v>
      </c>
      <c r="O39" s="267">
        <f t="shared" si="4"/>
        <v>0.10209521040063141</v>
      </c>
      <c r="P39" s="178"/>
      <c r="Q39" s="184">
        <f t="shared" si="5"/>
        <v>2.6510098330201808E-3</v>
      </c>
      <c r="R39" s="261">
        <f t="shared" si="6"/>
        <v>0.25226608424972591</v>
      </c>
      <c r="S39" s="267">
        <f t="shared" si="7"/>
        <v>0.16996015333507208</v>
      </c>
      <c r="U39" s="184">
        <f t="shared" si="8"/>
        <v>-6.8116563602809823E-3</v>
      </c>
      <c r="V39" s="261">
        <f t="shared" si="9"/>
        <v>-0.52368798769743807</v>
      </c>
      <c r="W39" s="267">
        <f t="shared" si="10"/>
        <v>5.2137866829101709E-2</v>
      </c>
    </row>
    <row r="40" spans="1:23" x14ac:dyDescent="0.25">
      <c r="A40" s="90"/>
      <c r="B40" s="29">
        <v>44308</v>
      </c>
      <c r="C40" s="93">
        <v>28716.98</v>
      </c>
      <c r="D40" s="93">
        <v>28848.02</v>
      </c>
      <c r="E40" s="93">
        <v>28597</v>
      </c>
      <c r="F40" s="93">
        <v>28755.34</v>
      </c>
      <c r="G40" s="93">
        <v>28755.34</v>
      </c>
      <c r="H40" s="93">
        <v>1934891300</v>
      </c>
      <c r="I40" s="93"/>
      <c r="J40" s="178">
        <f t="shared" si="0"/>
        <v>10.265243864429832</v>
      </c>
      <c r="K40" s="179">
        <f t="shared" si="1"/>
        <v>0.90811467298541604</v>
      </c>
      <c r="L40" s="178"/>
      <c r="M40" s="184">
        <f t="shared" si="2"/>
        <v>1.3357950592297861E-3</v>
      </c>
      <c r="N40" s="261">
        <f t="shared" si="3"/>
        <v>0.14441632622590461</v>
      </c>
      <c r="O40" s="267">
        <f t="shared" si="4"/>
        <v>0.15358404868032705</v>
      </c>
      <c r="P40" s="178"/>
      <c r="Q40" s="184">
        <f t="shared" si="5"/>
        <v>4.5631539249601063E-3</v>
      </c>
      <c r="R40" s="261">
        <f t="shared" si="6"/>
        <v>0.40906502061513089</v>
      </c>
      <c r="S40" s="267">
        <f t="shared" si="7"/>
        <v>0.19376879082042842</v>
      </c>
      <c r="U40" s="184">
        <f t="shared" si="8"/>
        <v>-4.1780159334303107E-3</v>
      </c>
      <c r="V40" s="261">
        <f t="shared" si="9"/>
        <v>-0.30772517430916224</v>
      </c>
      <c r="W40" s="267">
        <f t="shared" si="10"/>
        <v>8.4930055688704043E-2</v>
      </c>
    </row>
    <row r="41" spans="1:23" x14ac:dyDescent="0.25">
      <c r="A41" s="90"/>
      <c r="B41" s="29">
        <v>44309</v>
      </c>
      <c r="C41" s="93">
        <v>28798.45</v>
      </c>
      <c r="D41" s="93">
        <v>29078.75</v>
      </c>
      <c r="E41" s="93">
        <v>28748.57</v>
      </c>
      <c r="F41" s="93">
        <v>29078.75</v>
      </c>
      <c r="G41" s="93">
        <v>29078.75</v>
      </c>
      <c r="H41" s="93">
        <v>1901002000</v>
      </c>
      <c r="I41" s="93"/>
      <c r="J41" s="178">
        <f t="shared" si="0"/>
        <v>10.268076845231274</v>
      </c>
      <c r="K41" s="179">
        <f t="shared" si="1"/>
        <v>0.91200800038360996</v>
      </c>
      <c r="L41" s="178"/>
      <c r="M41" s="184">
        <f t="shared" si="2"/>
        <v>9.7331627222992656E-3</v>
      </c>
      <c r="N41" s="261">
        <f t="shared" si="3"/>
        <v>0.83301418001144856</v>
      </c>
      <c r="O41" s="267">
        <f t="shared" si="4"/>
        <v>0.25814200713336422</v>
      </c>
      <c r="P41" s="178"/>
      <c r="Q41" s="184">
        <f t="shared" si="5"/>
        <v>9.7331627222992656E-3</v>
      </c>
      <c r="R41" s="261">
        <f t="shared" si="6"/>
        <v>0.83301418001144856</v>
      </c>
      <c r="S41" s="267">
        <f t="shared" si="7"/>
        <v>0.25814200713336422</v>
      </c>
      <c r="U41" s="184">
        <f t="shared" si="8"/>
        <v>-1.732037661749192E-3</v>
      </c>
      <c r="V41" s="261">
        <f t="shared" si="9"/>
        <v>-0.1071509639297594</v>
      </c>
      <c r="W41" s="267">
        <f t="shared" si="10"/>
        <v>0.11538561090182231</v>
      </c>
    </row>
    <row r="42" spans="1:23" x14ac:dyDescent="0.25">
      <c r="A42" s="90"/>
      <c r="B42" s="29">
        <v>44312</v>
      </c>
      <c r="C42" s="93">
        <v>29106.45</v>
      </c>
      <c r="D42" s="93">
        <v>29238.99</v>
      </c>
      <c r="E42" s="93">
        <v>28908.65</v>
      </c>
      <c r="F42" s="93">
        <v>28952.83</v>
      </c>
      <c r="G42" s="93">
        <v>28952.83</v>
      </c>
      <c r="H42" s="93">
        <v>1786353600</v>
      </c>
      <c r="I42" s="93"/>
      <c r="J42" s="178">
        <f t="shared" si="0"/>
        <v>10.278715078083502</v>
      </c>
      <c r="K42" s="179">
        <f t="shared" si="1"/>
        <v>0.92662798065699226</v>
      </c>
      <c r="L42" s="178"/>
      <c r="M42" s="184">
        <f t="shared" si="2"/>
        <v>-5.2778679639735862E-3</v>
      </c>
      <c r="N42" s="261">
        <f t="shared" si="3"/>
        <v>-0.39791483589138915</v>
      </c>
      <c r="O42" s="267">
        <f t="shared" si="4"/>
        <v>7.1235492400760991E-2</v>
      </c>
      <c r="P42" s="178"/>
      <c r="Q42" s="184">
        <f t="shared" si="5"/>
        <v>4.553629865545296E-3</v>
      </c>
      <c r="R42" s="261">
        <f t="shared" si="6"/>
        <v>0.40828403219881959</v>
      </c>
      <c r="S42" s="267">
        <f t="shared" si="7"/>
        <v>0.19365020410985978</v>
      </c>
      <c r="U42" s="184">
        <f t="shared" si="8"/>
        <v>-6.7957445858220179E-3</v>
      </c>
      <c r="V42" s="261">
        <f t="shared" si="9"/>
        <v>-0.52238319622206308</v>
      </c>
      <c r="W42" s="267">
        <f t="shared" si="10"/>
        <v>5.2335988754870444E-2</v>
      </c>
    </row>
    <row r="43" spans="1:23" x14ac:dyDescent="0.25">
      <c r="A43" s="90"/>
      <c r="B43" s="29">
        <v>44313</v>
      </c>
      <c r="C43" s="93">
        <v>28895.38</v>
      </c>
      <c r="D43" s="93">
        <v>29045.11</v>
      </c>
      <c r="E43" s="93">
        <v>28793.22</v>
      </c>
      <c r="F43" s="93">
        <v>28941.54</v>
      </c>
      <c r="G43" s="93">
        <v>28941.54</v>
      </c>
      <c r="H43" s="93">
        <v>1834872800</v>
      </c>
      <c r="I43" s="93"/>
      <c r="J43" s="178">
        <f t="shared" si="0"/>
        <v>10.271436999729602</v>
      </c>
      <c r="K43" s="179">
        <f t="shared" si="1"/>
        <v>0.91662581550041089</v>
      </c>
      <c r="L43" s="178"/>
      <c r="M43" s="184">
        <f t="shared" si="2"/>
        <v>1.5974872107582545E-3</v>
      </c>
      <c r="N43" s="261">
        <f t="shared" si="3"/>
        <v>0.16587550976118356</v>
      </c>
      <c r="O43" s="267">
        <f t="shared" si="4"/>
        <v>0.15684245038486755</v>
      </c>
      <c r="P43" s="178"/>
      <c r="Q43" s="184">
        <f t="shared" si="5"/>
        <v>5.1817972284842612E-3</v>
      </c>
      <c r="R43" s="261">
        <f t="shared" si="6"/>
        <v>0.45979478119701045</v>
      </c>
      <c r="S43" s="267">
        <f t="shared" si="7"/>
        <v>0.20147169051738945</v>
      </c>
      <c r="U43" s="184">
        <f t="shared" si="8"/>
        <v>-3.5355132896677547E-3</v>
      </c>
      <c r="V43" s="261">
        <f t="shared" si="9"/>
        <v>-0.2550389088867055</v>
      </c>
      <c r="W43" s="267">
        <f t="shared" si="10"/>
        <v>9.2930034661631078E-2</v>
      </c>
    </row>
    <row r="44" spans="1:23" s="268" customFormat="1" x14ac:dyDescent="0.25">
      <c r="A44" s="36">
        <f t="shared" ref="A44:A236" si="11">A43+1</f>
        <v>1</v>
      </c>
      <c r="B44" s="253">
        <v>44314</v>
      </c>
      <c r="C44" s="35">
        <v>28991.94</v>
      </c>
      <c r="D44" s="35">
        <v>29071.34</v>
      </c>
      <c r="E44" s="35">
        <v>28887.33</v>
      </c>
      <c r="F44" s="35">
        <v>29071.34</v>
      </c>
      <c r="G44" s="35">
        <v>29071.34</v>
      </c>
      <c r="H44" s="35">
        <v>2074074300</v>
      </c>
      <c r="I44" s="35"/>
      <c r="J44" s="254">
        <f t="shared" si="0"/>
        <v>10.274773139304141</v>
      </c>
      <c r="K44" s="255">
        <f t="shared" si="1"/>
        <v>0.9212106272305659</v>
      </c>
      <c r="L44" s="254"/>
      <c r="M44" s="256">
        <f t="shared" si="2"/>
        <v>2.7386922020396515E-3</v>
      </c>
      <c r="N44" s="265">
        <f t="shared" si="3"/>
        <v>0.25945618161644879</v>
      </c>
      <c r="O44" s="255">
        <f t="shared" si="4"/>
        <v>0.17105191087920346</v>
      </c>
      <c r="P44" s="254"/>
      <c r="Q44" s="256">
        <f t="shared" si="5"/>
        <v>2.7386922020396515E-3</v>
      </c>
      <c r="R44" s="265">
        <f t="shared" si="6"/>
        <v>0.25945618161644879</v>
      </c>
      <c r="S44" s="255">
        <f t="shared" si="7"/>
        <v>0.17105191087920346</v>
      </c>
      <c r="U44" s="256">
        <f t="shared" si="8"/>
        <v>-3.6082442223596264E-3</v>
      </c>
      <c r="V44" s="265">
        <f t="shared" si="9"/>
        <v>-0.26100296407220125</v>
      </c>
      <c r="W44" s="255">
        <f t="shared" si="10"/>
        <v>9.2024441606310514E-2</v>
      </c>
    </row>
    <row r="45" spans="1:23" x14ac:dyDescent="0.25">
      <c r="A45" s="90">
        <f t="shared" si="11"/>
        <v>2</v>
      </c>
      <c r="B45" s="29">
        <v>44315</v>
      </c>
      <c r="C45" s="93">
        <v>29268.21</v>
      </c>
      <c r="D45" s="93">
        <v>29405.119999999999</v>
      </c>
      <c r="E45" s="93">
        <v>29162.87</v>
      </c>
      <c r="F45" s="93">
        <v>29303.26</v>
      </c>
      <c r="G45" s="93">
        <v>29303.26</v>
      </c>
      <c r="H45" s="93">
        <v>1838135800</v>
      </c>
      <c r="I45" s="93"/>
      <c r="J45" s="178">
        <f t="shared" ref="J45:J108" si="12">LN(C45)</f>
        <v>10.284257223049931</v>
      </c>
      <c r="K45" s="179">
        <f t="shared" si="1"/>
        <v>0.93424447591582993</v>
      </c>
      <c r="L45" s="178"/>
      <c r="M45" s="184">
        <f t="shared" ref="M45:M108" si="13">(F45-C45)/C45</f>
        <v>1.1975450497314073E-3</v>
      </c>
      <c r="N45" s="261">
        <f t="shared" si="3"/>
        <v>0.13307959980804321</v>
      </c>
      <c r="O45" s="267">
        <f t="shared" si="4"/>
        <v>0.1518626593915342</v>
      </c>
      <c r="P45" s="178"/>
      <c r="Q45" s="184">
        <f t="shared" si="5"/>
        <v>4.6777715480379517E-3</v>
      </c>
      <c r="R45" s="261">
        <f t="shared" si="6"/>
        <v>0.41846385277589343</v>
      </c>
      <c r="S45" s="267">
        <f t="shared" si="7"/>
        <v>0.19519592669831343</v>
      </c>
      <c r="U45" s="184">
        <f t="shared" si="8"/>
        <v>-3.5991268341999784E-3</v>
      </c>
      <c r="V45" s="261">
        <f t="shared" si="9"/>
        <v>-0.26025532336254481</v>
      </c>
      <c r="W45" s="267">
        <f t="shared" si="10"/>
        <v>9.2137964740064637E-2</v>
      </c>
    </row>
    <row r="46" spans="1:23" x14ac:dyDescent="0.25">
      <c r="A46" s="90">
        <f t="shared" si="11"/>
        <v>3</v>
      </c>
      <c r="B46" s="29">
        <v>44316</v>
      </c>
      <c r="C46" s="93">
        <v>29143.43</v>
      </c>
      <c r="D46" s="93">
        <v>29154.75</v>
      </c>
      <c r="E46" s="93">
        <v>28701.69</v>
      </c>
      <c r="F46" s="93">
        <v>28724.880000000001</v>
      </c>
      <c r="G46" s="93">
        <v>28724.880000000001</v>
      </c>
      <c r="H46" s="93">
        <v>2577584300</v>
      </c>
      <c r="I46" s="93"/>
      <c r="J46" s="178">
        <f t="shared" si="12"/>
        <v>10.279984780440591</v>
      </c>
      <c r="K46" s="179">
        <f t="shared" si="1"/>
        <v>0.92837291552273127</v>
      </c>
      <c r="L46" s="178"/>
      <c r="M46" s="184">
        <f t="shared" si="13"/>
        <v>-1.4361727497415345E-2</v>
      </c>
      <c r="N46" s="261">
        <f t="shared" si="3"/>
        <v>-1.1428061434765711</v>
      </c>
      <c r="O46" s="267">
        <f t="shared" si="4"/>
        <v>-4.1870167110597545E-2</v>
      </c>
      <c r="P46" s="178"/>
      <c r="Q46" s="184">
        <f t="shared" si="5"/>
        <v>3.8842373735691743E-4</v>
      </c>
      <c r="R46" s="261">
        <f t="shared" si="6"/>
        <v>6.6730331619688263E-2</v>
      </c>
      <c r="S46" s="267">
        <f t="shared" si="7"/>
        <v>0.14178806507136654</v>
      </c>
      <c r="U46" s="184">
        <f t="shared" si="8"/>
        <v>-1.5157447150181073E-2</v>
      </c>
      <c r="V46" s="261">
        <f t="shared" si="9"/>
        <v>-1.208056453704047</v>
      </c>
      <c r="W46" s="267">
        <f t="shared" si="10"/>
        <v>-5.1777893642572681E-2</v>
      </c>
    </row>
    <row r="47" spans="1:23" x14ac:dyDescent="0.25">
      <c r="A47" s="90">
        <f t="shared" si="11"/>
        <v>4</v>
      </c>
      <c r="B47" s="29">
        <v>44319</v>
      </c>
      <c r="C47" s="93">
        <v>28659.91</v>
      </c>
      <c r="D47" s="93">
        <v>28684.83</v>
      </c>
      <c r="E47" s="93">
        <v>28256.03</v>
      </c>
      <c r="F47" s="93">
        <v>28357.54</v>
      </c>
      <c r="G47" s="93">
        <v>28357.54</v>
      </c>
      <c r="H47" s="93">
        <v>1725985500</v>
      </c>
      <c r="I47" s="93"/>
      <c r="J47" s="178">
        <f t="shared" si="12"/>
        <v>10.263254561112054</v>
      </c>
      <c r="K47" s="179">
        <f t="shared" si="1"/>
        <v>0.90538080020149803</v>
      </c>
      <c r="L47" s="178"/>
      <c r="M47" s="184">
        <f t="shared" si="13"/>
        <v>-1.0550277373515791E-2</v>
      </c>
      <c r="N47" s="261">
        <f t="shared" si="3"/>
        <v>-0.83026101261725038</v>
      </c>
      <c r="O47" s="267">
        <f t="shared" si="4"/>
        <v>5.5872576075246538E-3</v>
      </c>
      <c r="P47" s="178"/>
      <c r="Q47" s="184">
        <f t="shared" si="5"/>
        <v>8.6950726642204712E-4</v>
      </c>
      <c r="R47" s="261">
        <f t="shared" si="6"/>
        <v>0.10617996618347177</v>
      </c>
      <c r="S47" s="267">
        <f t="shared" si="7"/>
        <v>0.14777816978783043</v>
      </c>
      <c r="U47" s="184">
        <f t="shared" si="8"/>
        <v>-1.4092158698335097E-2</v>
      </c>
      <c r="V47" s="261">
        <f t="shared" si="9"/>
        <v>-1.1207010619865039</v>
      </c>
      <c r="W47" s="267">
        <f t="shared" si="10"/>
        <v>-3.8513691078420953E-2</v>
      </c>
    </row>
    <row r="48" spans="1:23" x14ac:dyDescent="0.25">
      <c r="A48" s="90">
        <f t="shared" si="11"/>
        <v>5</v>
      </c>
      <c r="B48" s="29">
        <v>44320</v>
      </c>
      <c r="C48" s="93">
        <v>28438.15</v>
      </c>
      <c r="D48" s="93">
        <v>28577.52</v>
      </c>
      <c r="E48" s="93">
        <v>28321.34</v>
      </c>
      <c r="F48" s="93">
        <v>28557.14</v>
      </c>
      <c r="G48" s="93">
        <v>28557.14</v>
      </c>
      <c r="H48" s="93">
        <v>1921124800</v>
      </c>
      <c r="I48" s="93"/>
      <c r="J48" s="178">
        <f t="shared" si="12"/>
        <v>10.255486832574944</v>
      </c>
      <c r="K48" s="179">
        <f t="shared" si="1"/>
        <v>0.89470571538628241</v>
      </c>
      <c r="L48" s="178"/>
      <c r="M48" s="184">
        <f t="shared" si="13"/>
        <v>4.1841680981357073E-3</v>
      </c>
      <c r="N48" s="261">
        <f t="shared" si="3"/>
        <v>0.37798756426959923</v>
      </c>
      <c r="O48" s="267">
        <f t="shared" si="4"/>
        <v>0.18904993296814387</v>
      </c>
      <c r="P48" s="178"/>
      <c r="Q48" s="184">
        <f t="shared" si="5"/>
        <v>4.9008110583845634E-3</v>
      </c>
      <c r="R48" s="261">
        <f t="shared" si="6"/>
        <v>0.43675345664896192</v>
      </c>
      <c r="S48" s="267">
        <f t="shared" si="7"/>
        <v>0.19797305362569184</v>
      </c>
      <c r="U48" s="184">
        <f t="shared" si="8"/>
        <v>-4.1075105096499351E-3</v>
      </c>
      <c r="V48" s="261">
        <f t="shared" si="9"/>
        <v>-0.30194361448668089</v>
      </c>
      <c r="W48" s="267">
        <f t="shared" si="10"/>
        <v>8.5807938314084842E-2</v>
      </c>
    </row>
    <row r="49" spans="1:23" x14ac:dyDescent="0.25">
      <c r="A49" s="90">
        <f t="shared" si="11"/>
        <v>6</v>
      </c>
      <c r="B49" s="29">
        <v>44321</v>
      </c>
      <c r="C49" s="93">
        <v>28427.67</v>
      </c>
      <c r="D49" s="93">
        <v>28677.360000000001</v>
      </c>
      <c r="E49" s="93">
        <v>28325.96</v>
      </c>
      <c r="F49" s="93">
        <v>28417.98</v>
      </c>
      <c r="G49" s="93">
        <v>28417.98</v>
      </c>
      <c r="H49" s="93">
        <v>1720837700</v>
      </c>
      <c r="I49" s="93"/>
      <c r="J49" s="178">
        <f t="shared" si="12"/>
        <v>10.255118245605876</v>
      </c>
      <c r="K49" s="179">
        <f t="shared" si="1"/>
        <v>0.89419917127396231</v>
      </c>
      <c r="L49" s="178"/>
      <c r="M49" s="184">
        <f t="shared" si="13"/>
        <v>-3.4086507969167685E-4</v>
      </c>
      <c r="N49" s="261">
        <f t="shared" si="3"/>
        <v>6.9274583433386414E-3</v>
      </c>
      <c r="O49" s="267">
        <f t="shared" si="4"/>
        <v>0.13270748733644355</v>
      </c>
      <c r="P49" s="178"/>
      <c r="Q49" s="184">
        <f t="shared" si="5"/>
        <v>8.7833438336663659E-3</v>
      </c>
      <c r="R49" s="261">
        <f t="shared" si="6"/>
        <v>0.75512748093621551</v>
      </c>
      <c r="S49" s="267">
        <f t="shared" si="7"/>
        <v>0.24631554819048085</v>
      </c>
      <c r="U49" s="184">
        <f t="shared" si="8"/>
        <v>-3.5778521419447718E-3</v>
      </c>
      <c r="V49" s="261">
        <f t="shared" si="9"/>
        <v>-0.25851076387501509</v>
      </c>
      <c r="W49" s="267">
        <f t="shared" si="10"/>
        <v>9.2402861845702233E-2</v>
      </c>
    </row>
    <row r="50" spans="1:23" x14ac:dyDescent="0.25">
      <c r="A50" s="90">
        <f t="shared" si="11"/>
        <v>7</v>
      </c>
      <c r="B50" s="29">
        <v>44322</v>
      </c>
      <c r="C50" s="93">
        <v>28647.97</v>
      </c>
      <c r="D50" s="93">
        <v>28753.97</v>
      </c>
      <c r="E50" s="93">
        <v>28384.12</v>
      </c>
      <c r="F50" s="93">
        <v>28637.46</v>
      </c>
      <c r="G50" s="93">
        <v>28637.46</v>
      </c>
      <c r="H50" s="93">
        <v>2478819000</v>
      </c>
      <c r="I50" s="93"/>
      <c r="J50" s="178">
        <f t="shared" si="12"/>
        <v>10.262837864484199</v>
      </c>
      <c r="K50" s="179">
        <f t="shared" si="1"/>
        <v>0.90480813963241169</v>
      </c>
      <c r="L50" s="178"/>
      <c r="M50" s="184">
        <f t="shared" si="13"/>
        <v>-3.6686718116508906E-4</v>
      </c>
      <c r="N50" s="261">
        <f t="shared" si="3"/>
        <v>4.7952435842720147E-3</v>
      </c>
      <c r="O50" s="267">
        <f t="shared" si="4"/>
        <v>0.13238372794485409</v>
      </c>
      <c r="P50" s="178"/>
      <c r="Q50" s="184">
        <f t="shared" si="5"/>
        <v>3.7000876501895245E-3</v>
      </c>
      <c r="R50" s="261">
        <f t="shared" si="6"/>
        <v>0.33829217746627305</v>
      </c>
      <c r="S50" s="267">
        <f t="shared" si="7"/>
        <v>0.1830225127818299</v>
      </c>
      <c r="U50" s="184">
        <f t="shared" si="8"/>
        <v>-9.2100766651180572E-3</v>
      </c>
      <c r="V50" s="261">
        <f t="shared" si="9"/>
        <v>-0.72036236717587476</v>
      </c>
      <c r="W50" s="267">
        <f t="shared" si="10"/>
        <v>2.2274469077810499E-2</v>
      </c>
    </row>
    <row r="51" spans="1:23" x14ac:dyDescent="0.25">
      <c r="A51" s="90">
        <f t="shared" si="11"/>
        <v>8</v>
      </c>
      <c r="B51" s="29">
        <v>44323</v>
      </c>
      <c r="C51" s="93">
        <v>28721.13</v>
      </c>
      <c r="D51" s="93">
        <v>28884.03</v>
      </c>
      <c r="E51" s="93">
        <v>28530.71</v>
      </c>
      <c r="F51" s="93">
        <v>28610.65</v>
      </c>
      <c r="G51" s="93">
        <v>28610.65</v>
      </c>
      <c r="H51" s="93">
        <v>2205337100</v>
      </c>
      <c r="I51" s="93"/>
      <c r="J51" s="178">
        <f t="shared" si="12"/>
        <v>10.265388367792051</v>
      </c>
      <c r="K51" s="179">
        <f t="shared" si="1"/>
        <v>0.90831326201184692</v>
      </c>
      <c r="L51" s="178"/>
      <c r="M51" s="184">
        <f t="shared" si="13"/>
        <v>-3.8466453095682362E-3</v>
      </c>
      <c r="N51" s="261">
        <f t="shared" si="3"/>
        <v>-0.28055224231971138</v>
      </c>
      <c r="O51" s="267">
        <f t="shared" si="4"/>
        <v>8.9056043416346764E-2</v>
      </c>
      <c r="P51" s="178"/>
      <c r="Q51" s="184">
        <f t="shared" si="5"/>
        <v>5.6717824124607151E-3</v>
      </c>
      <c r="R51" s="261">
        <f t="shared" si="6"/>
        <v>0.4999743659919878</v>
      </c>
      <c r="S51" s="267">
        <f t="shared" si="7"/>
        <v>0.20757263221297872</v>
      </c>
      <c r="U51" s="184">
        <f t="shared" si="8"/>
        <v>-6.6299619826936437E-3</v>
      </c>
      <c r="V51" s="261">
        <f t="shared" si="9"/>
        <v>-0.50878875219036623</v>
      </c>
      <c r="W51" s="267">
        <f t="shared" si="10"/>
        <v>5.4400194018427772E-2</v>
      </c>
    </row>
    <row r="52" spans="1:23" x14ac:dyDescent="0.25">
      <c r="A52" s="90">
        <f t="shared" si="11"/>
        <v>9</v>
      </c>
      <c r="B52" s="29">
        <v>44326</v>
      </c>
      <c r="C52" s="93">
        <v>28776.99</v>
      </c>
      <c r="D52" s="93">
        <v>28842.11</v>
      </c>
      <c r="E52" s="93">
        <v>28453.14</v>
      </c>
      <c r="F52" s="93">
        <v>28595.66</v>
      </c>
      <c r="G52" s="93">
        <v>28595.66</v>
      </c>
      <c r="H52" s="93">
        <v>2358822100</v>
      </c>
      <c r="I52" s="93"/>
      <c r="J52" s="178">
        <f t="shared" si="12"/>
        <v>10.267331388453393</v>
      </c>
      <c r="K52" s="179">
        <f t="shared" si="1"/>
        <v>0.91098352916374903</v>
      </c>
      <c r="L52" s="178"/>
      <c r="M52" s="184">
        <f t="shared" si="13"/>
        <v>-6.3012149637610374E-3</v>
      </c>
      <c r="N52" s="261">
        <f t="shared" si="3"/>
        <v>-0.48183096008713927</v>
      </c>
      <c r="O52" s="267">
        <f t="shared" si="4"/>
        <v>5.8493514511977596E-2</v>
      </c>
      <c r="P52" s="178"/>
      <c r="Q52" s="184">
        <f t="shared" si="5"/>
        <v>2.262919089175031E-3</v>
      </c>
      <c r="R52" s="261">
        <f t="shared" si="6"/>
        <v>0.22044200984828166</v>
      </c>
      <c r="S52" s="267">
        <f t="shared" si="7"/>
        <v>0.16512792763064965</v>
      </c>
      <c r="U52" s="184">
        <f t="shared" si="8"/>
        <v>-1.1253782970352429E-2</v>
      </c>
      <c r="V52" s="261">
        <f t="shared" si="9"/>
        <v>-0.8879496197552107</v>
      </c>
      <c r="W52" s="267">
        <f t="shared" si="10"/>
        <v>-3.1722860872237524E-3</v>
      </c>
    </row>
    <row r="53" spans="1:23" x14ac:dyDescent="0.25">
      <c r="A53" s="90">
        <f t="shared" si="11"/>
        <v>10</v>
      </c>
      <c r="B53" s="29">
        <v>44327</v>
      </c>
      <c r="C53" s="93">
        <v>28286.560000000001</v>
      </c>
      <c r="D53" s="93">
        <v>28286.560000000001</v>
      </c>
      <c r="E53" s="93">
        <v>27910.71</v>
      </c>
      <c r="F53" s="93">
        <v>28013.81</v>
      </c>
      <c r="G53" s="93">
        <v>28013.81</v>
      </c>
      <c r="H53" s="93">
        <v>2383355200</v>
      </c>
      <c r="I53" s="93"/>
      <c r="J53" s="178">
        <f t="shared" si="12"/>
        <v>10.250142059164292</v>
      </c>
      <c r="K53" s="179">
        <f t="shared" si="1"/>
        <v>0.8873604652009508</v>
      </c>
      <c r="L53" s="178"/>
      <c r="M53" s="184">
        <f t="shared" si="13"/>
        <v>-9.6423884700013E-3</v>
      </c>
      <c r="N53" s="261">
        <f t="shared" si="3"/>
        <v>-0.75581264075600552</v>
      </c>
      <c r="O53" s="267">
        <f t="shared" si="4"/>
        <v>1.6891634653097842E-2</v>
      </c>
      <c r="P53" s="178"/>
      <c r="Q53" s="184">
        <f t="shared" si="5"/>
        <v>0</v>
      </c>
      <c r="R53" s="261">
        <f t="shared" si="6"/>
        <v>3.4878951206797536E-2</v>
      </c>
      <c r="S53" s="267">
        <f t="shared" si="7"/>
        <v>0.13695169317218836</v>
      </c>
      <c r="U53" s="184">
        <f t="shared" si="8"/>
        <v>-1.3287228987901044E-2</v>
      </c>
      <c r="V53" s="261">
        <f t="shared" si="9"/>
        <v>-1.0546955119984134</v>
      </c>
      <c r="W53" s="267">
        <f t="shared" si="10"/>
        <v>-2.8491287558885636E-2</v>
      </c>
    </row>
    <row r="54" spans="1:23" x14ac:dyDescent="0.25">
      <c r="A54" s="90">
        <f t="shared" si="11"/>
        <v>11</v>
      </c>
      <c r="B54" s="29">
        <v>44328</v>
      </c>
      <c r="C54" s="93">
        <v>28073.919999999998</v>
      </c>
      <c r="D54" s="93">
        <v>28231.040000000001</v>
      </c>
      <c r="E54" s="93">
        <v>27897.47</v>
      </c>
      <c r="F54" s="93">
        <v>28231.040000000001</v>
      </c>
      <c r="G54" s="93">
        <v>28231.040000000001</v>
      </c>
      <c r="H54" s="93">
        <v>2132315300</v>
      </c>
      <c r="I54" s="93"/>
      <c r="J54" s="178">
        <f t="shared" si="12"/>
        <v>10.24259631047847</v>
      </c>
      <c r="K54" s="179">
        <f t="shared" si="1"/>
        <v>0.87699044430866513</v>
      </c>
      <c r="L54" s="178"/>
      <c r="M54" s="184">
        <f t="shared" si="13"/>
        <v>5.5966534064356751E-3</v>
      </c>
      <c r="N54" s="261">
        <f t="shared" si="3"/>
        <v>0.49381366487925676</v>
      </c>
      <c r="O54" s="267">
        <f t="shared" si="4"/>
        <v>0.20663718008014764</v>
      </c>
      <c r="P54" s="178"/>
      <c r="Q54" s="184">
        <f t="shared" si="5"/>
        <v>5.5966534064356751E-3</v>
      </c>
      <c r="R54" s="261">
        <f t="shared" si="6"/>
        <v>0.49381366487925676</v>
      </c>
      <c r="S54" s="267">
        <f t="shared" si="7"/>
        <v>0.20663718008014764</v>
      </c>
      <c r="U54" s="184">
        <f t="shared" si="8"/>
        <v>-6.2851928052796721E-3</v>
      </c>
      <c r="V54" s="261">
        <f t="shared" si="9"/>
        <v>-0.48051711694176874</v>
      </c>
      <c r="W54" s="267">
        <f t="shared" si="10"/>
        <v>5.869301085988532E-2</v>
      </c>
    </row>
    <row r="55" spans="1:23" x14ac:dyDescent="0.25">
      <c r="A55" s="90">
        <f t="shared" si="11"/>
        <v>12</v>
      </c>
      <c r="B55" s="29">
        <v>44329</v>
      </c>
      <c r="C55" s="93">
        <v>27920.01</v>
      </c>
      <c r="D55" s="93">
        <v>28060.93</v>
      </c>
      <c r="E55" s="93">
        <v>27718.67</v>
      </c>
      <c r="F55" s="93">
        <v>27718.67</v>
      </c>
      <c r="G55" s="93">
        <v>27718.67</v>
      </c>
      <c r="H55" s="93">
        <v>2167381500</v>
      </c>
      <c r="I55" s="93"/>
      <c r="J55" s="178">
        <f t="shared" si="12"/>
        <v>10.237098915042434</v>
      </c>
      <c r="K55" s="179">
        <f t="shared" si="1"/>
        <v>0.86943544772734904</v>
      </c>
      <c r="L55" s="178"/>
      <c r="M55" s="184">
        <f t="shared" si="13"/>
        <v>-7.211315468726557E-3</v>
      </c>
      <c r="N55" s="261">
        <f t="shared" si="3"/>
        <v>-0.55646068687694161</v>
      </c>
      <c r="O55" s="267">
        <f t="shared" si="4"/>
        <v>4.7161600202119791E-2</v>
      </c>
      <c r="P55" s="178"/>
      <c r="Q55" s="184">
        <f t="shared" si="5"/>
        <v>5.0472761291991625E-3</v>
      </c>
      <c r="R55" s="261">
        <f t="shared" si="6"/>
        <v>0.4487638315026235</v>
      </c>
      <c r="S55" s="267">
        <f t="shared" si="7"/>
        <v>0.19979673092594918</v>
      </c>
      <c r="U55" s="184">
        <f t="shared" si="8"/>
        <v>-7.211315468726557E-3</v>
      </c>
      <c r="V55" s="261">
        <f t="shared" si="9"/>
        <v>-0.55646068687694161</v>
      </c>
      <c r="W55" s="267">
        <f t="shared" si="10"/>
        <v>4.7161600202119791E-2</v>
      </c>
    </row>
    <row r="56" spans="1:23" x14ac:dyDescent="0.25">
      <c r="A56" s="90">
        <f t="shared" si="11"/>
        <v>13</v>
      </c>
      <c r="B56" s="29">
        <v>44330</v>
      </c>
      <c r="C56" s="93">
        <v>27872.69</v>
      </c>
      <c r="D56" s="93">
        <v>28064.01</v>
      </c>
      <c r="E56" s="93">
        <v>27715.88</v>
      </c>
      <c r="F56" s="93">
        <v>28027.57</v>
      </c>
      <c r="G56" s="93">
        <v>28027.57</v>
      </c>
      <c r="H56" s="93">
        <v>1880805200</v>
      </c>
      <c r="I56" s="93"/>
      <c r="J56" s="178">
        <f t="shared" si="12"/>
        <v>10.235402635373358</v>
      </c>
      <c r="K56" s="179">
        <f t="shared" si="1"/>
        <v>0.8671042734012635</v>
      </c>
      <c r="L56" s="178"/>
      <c r="M56" s="184">
        <f t="shared" si="13"/>
        <v>5.5566936668115284E-3</v>
      </c>
      <c r="N56" s="261">
        <f t="shared" si="3"/>
        <v>0.4905369010114522</v>
      </c>
      <c r="O56" s="267">
        <f t="shared" si="4"/>
        <v>0.20613963025702975</v>
      </c>
      <c r="P56" s="178"/>
      <c r="Q56" s="184">
        <f t="shared" si="5"/>
        <v>6.8640665827374289E-3</v>
      </c>
      <c r="R56" s="261">
        <f t="shared" si="6"/>
        <v>0.59774361389162334</v>
      </c>
      <c r="S56" s="267">
        <f t="shared" si="7"/>
        <v>0.22241809376020361</v>
      </c>
      <c r="U56" s="184">
        <f t="shared" si="8"/>
        <v>-5.6259370731708237E-3</v>
      </c>
      <c r="V56" s="261">
        <f t="shared" si="9"/>
        <v>-0.4264570709320607</v>
      </c>
      <c r="W56" s="267">
        <f t="shared" si="10"/>
        <v>6.6901587191598333E-2</v>
      </c>
    </row>
    <row r="57" spans="1:23" x14ac:dyDescent="0.25">
      <c r="A57" s="90">
        <f t="shared" si="11"/>
        <v>14</v>
      </c>
      <c r="B57" s="29">
        <v>44333</v>
      </c>
      <c r="C57" s="93">
        <v>28130.51</v>
      </c>
      <c r="D57" s="93">
        <v>28268.39</v>
      </c>
      <c r="E57" s="93">
        <v>28074.14</v>
      </c>
      <c r="F57" s="93">
        <v>28194.09</v>
      </c>
      <c r="G57" s="93">
        <v>28194.09</v>
      </c>
      <c r="H57" s="93">
        <v>1857027900</v>
      </c>
      <c r="I57" s="93"/>
      <c r="J57" s="178">
        <f t="shared" si="12"/>
        <v>10.244610031429756</v>
      </c>
      <c r="K57" s="179">
        <f t="shared" si="1"/>
        <v>0.87975787391777838</v>
      </c>
      <c r="L57" s="178"/>
      <c r="M57" s="184">
        <f t="shared" si="13"/>
        <v>2.2601794279592424E-3</v>
      </c>
      <c r="N57" s="261">
        <f t="shared" si="3"/>
        <v>0.22021735315716304</v>
      </c>
      <c r="O57" s="267">
        <f t="shared" si="4"/>
        <v>0.16509381534748324</v>
      </c>
      <c r="P57" s="178"/>
      <c r="Q57" s="184">
        <f t="shared" si="5"/>
        <v>4.9014397534918857E-3</v>
      </c>
      <c r="R57" s="261">
        <f t="shared" si="6"/>
        <v>0.43680501067386085</v>
      </c>
      <c r="S57" s="267">
        <f t="shared" si="7"/>
        <v>0.19798088168319139</v>
      </c>
      <c r="U57" s="184">
        <f t="shared" si="8"/>
        <v>-2.0038740854680199E-3</v>
      </c>
      <c r="V57" s="261">
        <f t="shared" si="9"/>
        <v>-0.12944199434119916</v>
      </c>
      <c r="W57" s="267">
        <f t="shared" si="10"/>
        <v>0.1120009000450839</v>
      </c>
    </row>
    <row r="58" spans="1:23" x14ac:dyDescent="0.25">
      <c r="A58" s="90">
        <f t="shared" si="11"/>
        <v>15</v>
      </c>
      <c r="B58" s="29">
        <v>44334</v>
      </c>
      <c r="C58" s="93">
        <v>28438.03</v>
      </c>
      <c r="D58" s="93">
        <v>28617.34</v>
      </c>
      <c r="E58" s="93">
        <v>28438.03</v>
      </c>
      <c r="F58" s="93">
        <v>28593.81</v>
      </c>
      <c r="G58" s="93">
        <v>28593.81</v>
      </c>
      <c r="H58" s="93">
        <v>2065990000</v>
      </c>
      <c r="I58" s="93"/>
      <c r="J58" s="178">
        <f t="shared" si="12"/>
        <v>10.25548261288227</v>
      </c>
      <c r="K58" s="179">
        <f t="shared" si="1"/>
        <v>0.89469991631941637</v>
      </c>
      <c r="L58" s="178"/>
      <c r="M58" s="184">
        <f t="shared" si="13"/>
        <v>5.4778759288179411E-3</v>
      </c>
      <c r="N58" s="261">
        <f t="shared" si="3"/>
        <v>0.48407371785689007</v>
      </c>
      <c r="O58" s="267">
        <f t="shared" si="4"/>
        <v>0.20515824869733712</v>
      </c>
      <c r="P58" s="178"/>
      <c r="Q58" s="184">
        <f t="shared" si="5"/>
        <v>6.3052890794475323E-3</v>
      </c>
      <c r="R58" s="261">
        <f t="shared" si="6"/>
        <v>0.55192294663642516</v>
      </c>
      <c r="S58" s="267">
        <f t="shared" si="7"/>
        <v>0.21546059977903331</v>
      </c>
      <c r="U58" s="184">
        <f t="shared" si="8"/>
        <v>0</v>
      </c>
      <c r="V58" s="261">
        <f t="shared" si="9"/>
        <v>3.4878951206797536E-2</v>
      </c>
      <c r="W58" s="267">
        <f t="shared" si="10"/>
        <v>0.13695169317218836</v>
      </c>
    </row>
    <row r="59" spans="1:23" x14ac:dyDescent="0.25">
      <c r="A59" s="90">
        <f t="shared" si="11"/>
        <v>16</v>
      </c>
      <c r="B59" s="29">
        <v>44336</v>
      </c>
      <c r="C59" s="93">
        <v>28413.49</v>
      </c>
      <c r="D59" s="93">
        <v>28508.240000000002</v>
      </c>
      <c r="E59" s="93">
        <v>28293.23</v>
      </c>
      <c r="F59" s="93">
        <v>28450.29</v>
      </c>
      <c r="G59" s="93">
        <v>28450.29</v>
      </c>
      <c r="H59" s="93">
        <v>2465835400</v>
      </c>
      <c r="I59" s="93"/>
      <c r="J59" s="178">
        <f t="shared" si="12"/>
        <v>10.254619311372508</v>
      </c>
      <c r="K59" s="179">
        <f t="shared" si="1"/>
        <v>0.89351349267011104</v>
      </c>
      <c r="L59" s="178"/>
      <c r="M59" s="184">
        <f t="shared" si="13"/>
        <v>1.2951594471499021E-3</v>
      </c>
      <c r="N59" s="261">
        <f t="shared" si="3"/>
        <v>0.14108413971363251</v>
      </c>
      <c r="O59" s="267">
        <f t="shared" si="4"/>
        <v>0.1530780833814338</v>
      </c>
      <c r="P59" s="178"/>
      <c r="Q59" s="184">
        <f t="shared" si="5"/>
        <v>3.3346836309091207E-3</v>
      </c>
      <c r="R59" s="261">
        <f t="shared" si="6"/>
        <v>0.30832845150633043</v>
      </c>
      <c r="S59" s="267">
        <f t="shared" si="7"/>
        <v>0.17847276578974358</v>
      </c>
      <c r="U59" s="184">
        <f t="shared" si="8"/>
        <v>-4.2324966063655694E-3</v>
      </c>
      <c r="V59" s="261">
        <f t="shared" si="9"/>
        <v>-0.31219267840821446</v>
      </c>
      <c r="W59" s="267">
        <f t="shared" si="10"/>
        <v>8.4251701689472824E-2</v>
      </c>
    </row>
    <row r="60" spans="1:23" x14ac:dyDescent="0.25">
      <c r="A60" s="90">
        <f t="shared" si="11"/>
        <v>17</v>
      </c>
      <c r="B60" s="29">
        <v>44337</v>
      </c>
      <c r="C60" s="93">
        <v>28584.34</v>
      </c>
      <c r="D60" s="93">
        <v>28584.34</v>
      </c>
      <c r="E60" s="93">
        <v>28286.92</v>
      </c>
      <c r="F60" s="93">
        <v>28458.44</v>
      </c>
      <c r="G60" s="93">
        <v>28458.44</v>
      </c>
      <c r="H60" s="93">
        <v>1653241900</v>
      </c>
      <c r="I60" s="93"/>
      <c r="J60" s="178">
        <f t="shared" si="12"/>
        <v>10.260614294398806</v>
      </c>
      <c r="K60" s="179">
        <f t="shared" si="1"/>
        <v>0.90175231718177606</v>
      </c>
      <c r="L60" s="178"/>
      <c r="M60" s="184">
        <f t="shared" si="13"/>
        <v>-4.4045096021108569E-3</v>
      </c>
      <c r="N60" s="261">
        <f t="shared" si="3"/>
        <v>-0.32629802480317399</v>
      </c>
      <c r="O60" s="267">
        <f t="shared" si="4"/>
        <v>8.210992007597806E-2</v>
      </c>
      <c r="P60" s="178"/>
      <c r="Q60" s="184">
        <f t="shared" si="5"/>
        <v>0</v>
      </c>
      <c r="R60" s="261">
        <f t="shared" si="6"/>
        <v>3.4878951206797536E-2</v>
      </c>
      <c r="S60" s="267">
        <f t="shared" si="7"/>
        <v>0.13695169317218836</v>
      </c>
      <c r="U60" s="184">
        <f t="shared" si="8"/>
        <v>-1.0404997981412267E-2</v>
      </c>
      <c r="V60" s="261">
        <f t="shared" si="9"/>
        <v>-0.81834786535305304</v>
      </c>
      <c r="W60" s="267">
        <f t="shared" si="10"/>
        <v>7.3961716926427279E-3</v>
      </c>
    </row>
    <row r="61" spans="1:23" x14ac:dyDescent="0.25">
      <c r="A61" s="90">
        <f t="shared" si="11"/>
        <v>18</v>
      </c>
      <c r="B61" s="29">
        <v>44340</v>
      </c>
      <c r="C61" s="93">
        <v>28417.99</v>
      </c>
      <c r="D61" s="93">
        <v>28444.36</v>
      </c>
      <c r="E61" s="93">
        <v>28195.52</v>
      </c>
      <c r="F61" s="93">
        <v>28412.26</v>
      </c>
      <c r="G61" s="93">
        <v>28412.26</v>
      </c>
      <c r="H61" s="93">
        <v>1719640600</v>
      </c>
      <c r="I61" s="93"/>
      <c r="J61" s="178">
        <f t="shared" si="12"/>
        <v>10.254777674308311</v>
      </c>
      <c r="K61" s="179">
        <f t="shared" si="1"/>
        <v>0.89373112872204152</v>
      </c>
      <c r="L61" s="178"/>
      <c r="M61" s="184">
        <f t="shared" si="13"/>
        <v>-2.0163283891658774E-4</v>
      </c>
      <c r="N61" s="261">
        <f t="shared" si="3"/>
        <v>1.8344729328998138E-2</v>
      </c>
      <c r="O61" s="267">
        <f t="shared" si="4"/>
        <v>0.13444110665983078</v>
      </c>
      <c r="P61" s="178"/>
      <c r="Q61" s="184">
        <f t="shared" si="5"/>
        <v>9.2793332674122905E-4</v>
      </c>
      <c r="R61" s="261">
        <f t="shared" si="6"/>
        <v>0.11097099848730536</v>
      </c>
      <c r="S61" s="267">
        <f t="shared" si="7"/>
        <v>0.14850564890182616</v>
      </c>
      <c r="U61" s="184">
        <f t="shared" si="8"/>
        <v>-7.8284917406192742E-3</v>
      </c>
      <c r="V61" s="261">
        <f t="shared" si="9"/>
        <v>-0.60707014847068874</v>
      </c>
      <c r="W61" s="267">
        <f t="shared" si="10"/>
        <v>3.9476966923698953E-2</v>
      </c>
    </row>
    <row r="62" spans="1:23" x14ac:dyDescent="0.25">
      <c r="A62" s="90">
        <f t="shared" si="11"/>
        <v>19</v>
      </c>
      <c r="B62" s="29">
        <v>44341</v>
      </c>
      <c r="C62" s="93">
        <v>28461.5</v>
      </c>
      <c r="D62" s="93">
        <v>28929.24</v>
      </c>
      <c r="E62" s="93">
        <v>28461.5</v>
      </c>
      <c r="F62" s="93">
        <v>28910.86</v>
      </c>
      <c r="G62" s="93">
        <v>28910.86</v>
      </c>
      <c r="H62" s="93">
        <v>2352077900</v>
      </c>
      <c r="I62" s="93"/>
      <c r="J62" s="178">
        <f t="shared" si="12"/>
        <v>10.256307575806606</v>
      </c>
      <c r="K62" s="179">
        <f t="shared" si="1"/>
        <v>0.89583365176660867</v>
      </c>
      <c r="L62" s="178"/>
      <c r="M62" s="184">
        <f t="shared" si="13"/>
        <v>1.5788345659926588E-2</v>
      </c>
      <c r="N62" s="261">
        <f t="shared" si="3"/>
        <v>1.3295490636114975</v>
      </c>
      <c r="O62" s="267">
        <f t="shared" si="4"/>
        <v>0.3335367726623697</v>
      </c>
      <c r="P62" s="178"/>
      <c r="Q62" s="184">
        <f t="shared" si="5"/>
        <v>1.6434130316392376E-2</v>
      </c>
      <c r="R62" s="261">
        <f t="shared" si="6"/>
        <v>1.3825044594322196</v>
      </c>
      <c r="S62" s="267">
        <f t="shared" si="7"/>
        <v>0.34157761688755617</v>
      </c>
      <c r="U62" s="184">
        <f t="shared" si="8"/>
        <v>0</v>
      </c>
      <c r="V62" s="261">
        <f t="shared" si="9"/>
        <v>3.4878951206797536E-2</v>
      </c>
      <c r="W62" s="267">
        <f t="shared" si="10"/>
        <v>0.13695169317218836</v>
      </c>
    </row>
    <row r="63" spans="1:23" x14ac:dyDescent="0.25">
      <c r="A63" s="90">
        <f t="shared" si="11"/>
        <v>20</v>
      </c>
      <c r="B63" s="29">
        <v>44342</v>
      </c>
      <c r="C63" s="93">
        <v>29056.28</v>
      </c>
      <c r="D63" s="93">
        <v>29261.86</v>
      </c>
      <c r="E63" s="93">
        <v>29027.95</v>
      </c>
      <c r="F63" s="93">
        <v>29166.01</v>
      </c>
      <c r="G63" s="93">
        <v>29166.01</v>
      </c>
      <c r="H63" s="93">
        <v>2518538400</v>
      </c>
      <c r="I63" s="93"/>
      <c r="J63" s="178">
        <f t="shared" si="12"/>
        <v>10.276989917918465</v>
      </c>
      <c r="K63" s="179">
        <f t="shared" si="1"/>
        <v>0.92425711625388929</v>
      </c>
      <c r="L63" s="178"/>
      <c r="M63" s="184">
        <f t="shared" si="13"/>
        <v>3.7764641585226865E-3</v>
      </c>
      <c r="N63" s="261">
        <f t="shared" si="3"/>
        <v>0.34455517580432904</v>
      </c>
      <c r="O63" s="267">
        <f t="shared" si="4"/>
        <v>0.18397349791258799</v>
      </c>
      <c r="P63" s="178"/>
      <c r="Q63" s="184">
        <f t="shared" si="5"/>
        <v>7.0752346824852234E-3</v>
      </c>
      <c r="R63" s="261">
        <f t="shared" si="6"/>
        <v>0.61505974272016051</v>
      </c>
      <c r="S63" s="267">
        <f t="shared" si="7"/>
        <v>0.22504740645507781</v>
      </c>
      <c r="U63" s="184">
        <f t="shared" si="8"/>
        <v>-9.7500437082785921E-4</v>
      </c>
      <c r="V63" s="261">
        <f t="shared" si="9"/>
        <v>-4.5072998513857848E-2</v>
      </c>
      <c r="W63" s="267">
        <f t="shared" si="10"/>
        <v>0.12481164279129486</v>
      </c>
    </row>
    <row r="64" spans="1:23" x14ac:dyDescent="0.25">
      <c r="A64" s="90">
        <f t="shared" si="11"/>
        <v>21</v>
      </c>
      <c r="B64" s="29">
        <v>44343</v>
      </c>
      <c r="C64" s="93">
        <v>28998.39</v>
      </c>
      <c r="D64" s="93">
        <v>29157.95</v>
      </c>
      <c r="E64" s="93">
        <v>28950.720000000001</v>
      </c>
      <c r="F64" s="93">
        <v>29113.200000000001</v>
      </c>
      <c r="G64" s="93">
        <v>29113.200000000001</v>
      </c>
      <c r="H64" s="93">
        <v>3804955000</v>
      </c>
      <c r="I64" s="93"/>
      <c r="J64" s="178">
        <f t="shared" si="12"/>
        <v>10.274995590186093</v>
      </c>
      <c r="K64" s="179">
        <f t="shared" si="1"/>
        <v>0.92151633848459658</v>
      </c>
      <c r="L64" s="178"/>
      <c r="M64" s="184">
        <f t="shared" si="13"/>
        <v>3.9591853202885167E-3</v>
      </c>
      <c r="N64" s="261">
        <f t="shared" si="3"/>
        <v>0.3595386092898602</v>
      </c>
      <c r="O64" s="267">
        <f t="shared" si="4"/>
        <v>0.1862486098770697</v>
      </c>
      <c r="P64" s="178"/>
      <c r="Q64" s="184">
        <f t="shared" si="5"/>
        <v>5.5023744421673522E-3</v>
      </c>
      <c r="R64" s="261">
        <f t="shared" si="6"/>
        <v>0.48608263593576984</v>
      </c>
      <c r="S64" s="267">
        <f t="shared" si="7"/>
        <v>0.20546328649533829</v>
      </c>
      <c r="U64" s="184">
        <f t="shared" si="8"/>
        <v>-1.6438843673734389E-3</v>
      </c>
      <c r="V64" s="261">
        <f t="shared" si="9"/>
        <v>-9.9922249915220168E-2</v>
      </c>
      <c r="W64" s="267">
        <f t="shared" si="10"/>
        <v>0.11648323206843791</v>
      </c>
    </row>
    <row r="65" spans="1:23" x14ac:dyDescent="0.25">
      <c r="A65" s="90">
        <f t="shared" si="11"/>
        <v>22</v>
      </c>
      <c r="B65" s="29">
        <v>44344</v>
      </c>
      <c r="C65" s="93">
        <v>29219.46</v>
      </c>
      <c r="D65" s="93">
        <v>29336.13</v>
      </c>
      <c r="E65" s="93">
        <v>29033.72</v>
      </c>
      <c r="F65" s="93">
        <v>29124.41</v>
      </c>
      <c r="G65" s="93">
        <v>29124.41</v>
      </c>
      <c r="H65" s="93">
        <v>2591559500</v>
      </c>
      <c r="I65" s="93"/>
      <c r="J65" s="178">
        <f t="shared" si="12"/>
        <v>10.28259020464111</v>
      </c>
      <c r="K65" s="179">
        <f t="shared" si="1"/>
        <v>0.93195351494600898</v>
      </c>
      <c r="L65" s="178"/>
      <c r="M65" s="184">
        <f t="shared" si="13"/>
        <v>-3.2529690829330615E-3</v>
      </c>
      <c r="N65" s="261">
        <f t="shared" si="3"/>
        <v>-0.23186982279170279</v>
      </c>
      <c r="O65" s="267">
        <f t="shared" si="4"/>
        <v>9.6448071100458721E-2</v>
      </c>
      <c r="P65" s="178"/>
      <c r="Q65" s="184">
        <f t="shared" si="5"/>
        <v>3.9928869322020969E-3</v>
      </c>
      <c r="R65" s="261">
        <f t="shared" si="6"/>
        <v>0.36230219647145584</v>
      </c>
      <c r="S65" s="267">
        <f t="shared" si="7"/>
        <v>0.18666823801289101</v>
      </c>
      <c r="U65" s="184">
        <f t="shared" si="8"/>
        <v>-6.3567225403891097E-3</v>
      </c>
      <c r="V65" s="261">
        <f t="shared" si="9"/>
        <v>-0.48638267196502027</v>
      </c>
      <c r="W65" s="267">
        <f t="shared" si="10"/>
        <v>5.7802374249484201E-2</v>
      </c>
    </row>
    <row r="66" spans="1:23" x14ac:dyDescent="0.25">
      <c r="A66" s="90">
        <f t="shared" si="11"/>
        <v>23</v>
      </c>
      <c r="B66" s="29">
        <v>44347</v>
      </c>
      <c r="C66" s="93">
        <v>29225.46</v>
      </c>
      <c r="D66" s="93">
        <v>29225.46</v>
      </c>
      <c r="E66" s="93">
        <v>28909.52</v>
      </c>
      <c r="F66" s="93">
        <v>29151.8</v>
      </c>
      <c r="G66" s="93">
        <v>29151.8</v>
      </c>
      <c r="H66" s="93">
        <v>2188580800</v>
      </c>
      <c r="I66" s="93"/>
      <c r="J66" s="178">
        <f t="shared" si="12"/>
        <v>10.282795526165071</v>
      </c>
      <c r="K66" s="179">
        <f t="shared" ref="K66:K129" si="14">(J66-$J$1008)/($J$1007-$J$1008)</f>
        <v>0.9322356855538253</v>
      </c>
      <c r="L66" s="178"/>
      <c r="M66" s="184">
        <f t="shared" si="13"/>
        <v>-2.5204051535886811E-3</v>
      </c>
      <c r="N66" s="261">
        <f t="shared" ref="N66:N129" si="15">(M66-$M$1009)/$M$1010</f>
        <v>-0.17179838496176059</v>
      </c>
      <c r="O66" s="267">
        <f t="shared" si="4"/>
        <v>0.10556942816875048</v>
      </c>
      <c r="P66" s="178"/>
      <c r="Q66" s="184">
        <f t="shared" si="5"/>
        <v>0</v>
      </c>
      <c r="R66" s="261">
        <f t="shared" si="6"/>
        <v>3.4878951206797536E-2</v>
      </c>
      <c r="S66" s="267">
        <f t="shared" si="7"/>
        <v>0.13695169317218836</v>
      </c>
      <c r="U66" s="184">
        <f t="shared" si="8"/>
        <v>-1.0810437200988409E-2</v>
      </c>
      <c r="V66" s="261">
        <f t="shared" si="9"/>
        <v>-0.85159454307903071</v>
      </c>
      <c r="W66" s="267">
        <f t="shared" si="10"/>
        <v>2.3479352956456978E-3</v>
      </c>
    </row>
    <row r="67" spans="1:23" x14ac:dyDescent="0.25">
      <c r="A67" s="90">
        <f t="shared" si="11"/>
        <v>24</v>
      </c>
      <c r="B67" s="29">
        <v>44348</v>
      </c>
      <c r="C67" s="93">
        <v>29159.06</v>
      </c>
      <c r="D67" s="93">
        <v>29480.16</v>
      </c>
      <c r="E67" s="93">
        <v>29036.45</v>
      </c>
      <c r="F67" s="93">
        <v>29468</v>
      </c>
      <c r="G67" s="93">
        <v>29468</v>
      </c>
      <c r="H67" s="93">
        <v>1832036700</v>
      </c>
      <c r="I67" s="93"/>
      <c r="J67" s="178">
        <f t="shared" si="12"/>
        <v>10.280520949663362</v>
      </c>
      <c r="K67" s="179">
        <f t="shared" si="14"/>
        <v>0.92910976567152914</v>
      </c>
      <c r="L67" s="178"/>
      <c r="M67" s="184">
        <f t="shared" si="13"/>
        <v>1.0594991745275693E-2</v>
      </c>
      <c r="N67" s="261">
        <f t="shared" si="15"/>
        <v>0.90368556649385678</v>
      </c>
      <c r="O67" s="267">
        <f t="shared" ref="O67:O130" si="16">2*(N67-$N$1008)/($N$1007-$N$1008)-1</f>
        <v>0.26887287980603358</v>
      </c>
      <c r="P67" s="178"/>
      <c r="Q67" s="184">
        <f t="shared" ref="Q67:Q130" si="17">(D67-C67)/C67</f>
        <v>1.1012014790600195E-2</v>
      </c>
      <c r="R67" s="261">
        <f t="shared" ref="R67:R130" si="18">(Q67-$Q$1009)/$Q$1010</f>
        <v>0.93788213683725863</v>
      </c>
      <c r="S67" s="267">
        <f t="shared" ref="S67:S130" si="19">2*(R67-$R$1008)/($R$1007-$R$1008)-1</f>
        <v>0.27406534963664009</v>
      </c>
      <c r="U67" s="184">
        <f t="shared" ref="U67:U130" si="20">(E67-C67)/C67</f>
        <v>-4.2048680581610164E-3</v>
      </c>
      <c r="V67" s="261">
        <f t="shared" ref="V67:V130" si="21">(U67-$U$1009)/$U$1010</f>
        <v>-0.30992709236265703</v>
      </c>
      <c r="W67" s="267">
        <f t="shared" ref="W67:W130" si="22">2*(V67-$V$1008)/($V$1007-$V$1008)-1</f>
        <v>8.4595712421311253E-2</v>
      </c>
    </row>
    <row r="68" spans="1:23" x14ac:dyDescent="0.25">
      <c r="A68" s="90">
        <f t="shared" si="11"/>
        <v>25</v>
      </c>
      <c r="B68" s="29">
        <v>44349</v>
      </c>
      <c r="C68" s="93">
        <v>29414.639999999999</v>
      </c>
      <c r="D68" s="93">
        <v>29490.61</v>
      </c>
      <c r="E68" s="93">
        <v>29208.73</v>
      </c>
      <c r="F68" s="93">
        <v>29297.62</v>
      </c>
      <c r="G68" s="93">
        <v>29297.62</v>
      </c>
      <c r="H68" s="93">
        <v>1933160400</v>
      </c>
      <c r="I68" s="93"/>
      <c r="J68" s="178">
        <f t="shared" si="12"/>
        <v>10.289247788569915</v>
      </c>
      <c r="K68" s="179">
        <f t="shared" si="14"/>
        <v>0.94110294296281749</v>
      </c>
      <c r="L68" s="178"/>
      <c r="M68" s="184">
        <f t="shared" si="13"/>
        <v>-3.9782910822638131E-3</v>
      </c>
      <c r="N68" s="261">
        <f t="shared" si="15"/>
        <v>-0.29134741054091301</v>
      </c>
      <c r="O68" s="267">
        <f t="shared" si="16"/>
        <v>8.741688531534364E-2</v>
      </c>
      <c r="P68" s="178"/>
      <c r="Q68" s="184">
        <f t="shared" si="17"/>
        <v>2.5827275125584119E-3</v>
      </c>
      <c r="R68" s="261">
        <f t="shared" si="18"/>
        <v>0.24666682252771577</v>
      </c>
      <c r="S68" s="267">
        <f t="shared" si="19"/>
        <v>0.1691099511869254</v>
      </c>
      <c r="U68" s="184">
        <f t="shared" si="20"/>
        <v>-7.0002556550071617E-3</v>
      </c>
      <c r="V68" s="261">
        <f t="shared" si="21"/>
        <v>-0.53915343767946777</v>
      </c>
      <c r="W68" s="267">
        <f t="shared" si="22"/>
        <v>4.9789564597561453E-2</v>
      </c>
    </row>
    <row r="69" spans="1:23" x14ac:dyDescent="0.25">
      <c r="A69" s="90">
        <f t="shared" si="11"/>
        <v>26</v>
      </c>
      <c r="B69" s="29">
        <v>44350</v>
      </c>
      <c r="C69" s="93">
        <v>29365.32</v>
      </c>
      <c r="D69" s="93">
        <v>29377.9</v>
      </c>
      <c r="E69" s="93">
        <v>28902.67</v>
      </c>
      <c r="F69" s="93">
        <v>28966.03</v>
      </c>
      <c r="G69" s="93">
        <v>28966.03</v>
      </c>
      <c r="H69" s="93">
        <v>2241752500</v>
      </c>
      <c r="I69" s="93"/>
      <c r="J69" s="178">
        <f t="shared" si="12"/>
        <v>10.287569665223995</v>
      </c>
      <c r="K69" s="179">
        <f t="shared" si="14"/>
        <v>0.93879672062735542</v>
      </c>
      <c r="L69" s="178"/>
      <c r="M69" s="184">
        <f t="shared" si="13"/>
        <v>-1.3597331818621451E-2</v>
      </c>
      <c r="N69" s="261">
        <f t="shared" si="15"/>
        <v>-1.0801244502389047</v>
      </c>
      <c r="O69" s="267">
        <f t="shared" si="16"/>
        <v>-3.2352464083670762E-2</v>
      </c>
      <c r="P69" s="178"/>
      <c r="Q69" s="184">
        <f t="shared" si="17"/>
        <v>4.2839648946450256E-4</v>
      </c>
      <c r="R69" s="261">
        <f t="shared" si="18"/>
        <v>7.0008162532372575E-2</v>
      </c>
      <c r="S69" s="267">
        <f t="shared" si="19"/>
        <v>0.14228577691653199</v>
      </c>
      <c r="U69" s="184">
        <f t="shared" si="20"/>
        <v>-1.5754979002442385E-2</v>
      </c>
      <c r="V69" s="261">
        <f t="shared" si="21"/>
        <v>-1.2570550408261976</v>
      </c>
      <c r="W69" s="267">
        <f t="shared" si="22"/>
        <v>-5.921792879285781E-2</v>
      </c>
    </row>
    <row r="70" spans="1:23" x14ac:dyDescent="0.25">
      <c r="A70" s="90">
        <f t="shared" si="11"/>
        <v>27</v>
      </c>
      <c r="B70" s="29">
        <v>44351</v>
      </c>
      <c r="C70" s="93">
        <v>28837.95</v>
      </c>
      <c r="D70" s="93">
        <v>29023.18</v>
      </c>
      <c r="E70" s="93">
        <v>28737.97</v>
      </c>
      <c r="F70" s="93">
        <v>28918.1</v>
      </c>
      <c r="G70" s="93">
        <v>28918.1</v>
      </c>
      <c r="H70" s="93">
        <v>3054579800</v>
      </c>
      <c r="I70" s="93"/>
      <c r="J70" s="178">
        <f t="shared" si="12"/>
        <v>10.269447507041662</v>
      </c>
      <c r="K70" s="179">
        <f t="shared" si="14"/>
        <v>0.91389168246762686</v>
      </c>
      <c r="L70" s="178"/>
      <c r="M70" s="184">
        <f t="shared" si="13"/>
        <v>2.779323773014303E-3</v>
      </c>
      <c r="N70" s="261">
        <f t="shared" si="15"/>
        <v>0.26278803675149631</v>
      </c>
      <c r="O70" s="267">
        <f t="shared" si="16"/>
        <v>0.17155782586117252</v>
      </c>
      <c r="P70" s="178"/>
      <c r="Q70" s="184">
        <f t="shared" si="17"/>
        <v>6.4231334058072629E-3</v>
      </c>
      <c r="R70" s="261">
        <f t="shared" si="18"/>
        <v>0.56158637373263165</v>
      </c>
      <c r="S70" s="267">
        <f t="shared" si="19"/>
        <v>0.216927912236202</v>
      </c>
      <c r="U70" s="184">
        <f t="shared" si="20"/>
        <v>-3.4669593365686383E-3</v>
      </c>
      <c r="V70" s="261">
        <f t="shared" si="21"/>
        <v>-0.24941737284509899</v>
      </c>
      <c r="W70" s="267">
        <f t="shared" si="22"/>
        <v>9.3783618983233508E-2</v>
      </c>
    </row>
    <row r="71" spans="1:23" x14ac:dyDescent="0.25">
      <c r="A71" s="90">
        <f t="shared" si="11"/>
        <v>28</v>
      </c>
      <c r="B71" s="29">
        <v>44354</v>
      </c>
      <c r="C71" s="93">
        <v>28985.599999999999</v>
      </c>
      <c r="D71" s="93">
        <v>29003.99</v>
      </c>
      <c r="E71" s="93">
        <v>28615.61</v>
      </c>
      <c r="F71" s="93">
        <v>28787.279999999999</v>
      </c>
      <c r="G71" s="93">
        <v>28787.279999999999</v>
      </c>
      <c r="H71" s="93">
        <v>2573174300</v>
      </c>
      <c r="I71" s="93"/>
      <c r="J71" s="178">
        <f t="shared" si="12"/>
        <v>10.274554433921841</v>
      </c>
      <c r="K71" s="179">
        <f t="shared" si="14"/>
        <v>0.92091006336631054</v>
      </c>
      <c r="L71" s="178"/>
      <c r="M71" s="184">
        <f t="shared" si="13"/>
        <v>-6.8420181055420526E-3</v>
      </c>
      <c r="N71" s="261">
        <f t="shared" si="15"/>
        <v>-0.52617770036250366</v>
      </c>
      <c r="O71" s="267">
        <f t="shared" si="16"/>
        <v>5.1759824301140345E-2</v>
      </c>
      <c r="P71" s="178"/>
      <c r="Q71" s="184">
        <f t="shared" si="17"/>
        <v>6.3445296975060228E-4</v>
      </c>
      <c r="R71" s="261">
        <f t="shared" si="18"/>
        <v>8.6905130222333954E-2</v>
      </c>
      <c r="S71" s="267">
        <f t="shared" si="19"/>
        <v>0.14485144341693834</v>
      </c>
      <c r="U71" s="184">
        <f t="shared" si="20"/>
        <v>-1.2764614153234641E-2</v>
      </c>
      <c r="V71" s="261">
        <f t="shared" si="21"/>
        <v>-1.0118402425917348</v>
      </c>
      <c r="W71" s="267">
        <f t="shared" si="22"/>
        <v>-2.1984065014574949E-2</v>
      </c>
    </row>
    <row r="72" spans="1:23" x14ac:dyDescent="0.25">
      <c r="A72" s="90">
        <f t="shared" si="11"/>
        <v>29</v>
      </c>
      <c r="B72" s="29">
        <v>44355</v>
      </c>
      <c r="C72" s="93">
        <v>28900.52</v>
      </c>
      <c r="D72" s="93">
        <v>28979.200000000001</v>
      </c>
      <c r="E72" s="93">
        <v>28638.31</v>
      </c>
      <c r="F72" s="93">
        <v>28781.38</v>
      </c>
      <c r="G72" s="93">
        <v>28781.38</v>
      </c>
      <c r="H72" s="93">
        <v>1626863000</v>
      </c>
      <c r="I72" s="93"/>
      <c r="J72" s="178">
        <f t="shared" si="12"/>
        <v>10.271614867018235</v>
      </c>
      <c r="K72" s="179">
        <f t="shared" si="14"/>
        <v>0.91687025612200779</v>
      </c>
      <c r="L72" s="178"/>
      <c r="M72" s="184">
        <f t="shared" si="13"/>
        <v>-4.1224171745006463E-3</v>
      </c>
      <c r="N72" s="261">
        <f t="shared" si="15"/>
        <v>-0.30316598533373129</v>
      </c>
      <c r="O72" s="267">
        <f t="shared" si="16"/>
        <v>8.5622331287374731E-2</v>
      </c>
      <c r="P72" s="178"/>
      <c r="Q72" s="184">
        <f t="shared" si="17"/>
        <v>2.7224423643588519E-3</v>
      </c>
      <c r="R72" s="261">
        <f t="shared" si="18"/>
        <v>0.25812366840512752</v>
      </c>
      <c r="S72" s="267">
        <f t="shared" si="19"/>
        <v>0.17084957963430991</v>
      </c>
      <c r="U72" s="184">
        <f t="shared" si="20"/>
        <v>-9.0728471321622969E-3</v>
      </c>
      <c r="V72" s="261">
        <f t="shared" si="21"/>
        <v>-0.70910932150003636</v>
      </c>
      <c r="W72" s="267">
        <f t="shared" si="22"/>
        <v>2.3983152129574581E-2</v>
      </c>
    </row>
    <row r="73" spans="1:23" x14ac:dyDescent="0.25">
      <c r="A73" s="90">
        <f t="shared" si="11"/>
        <v>30</v>
      </c>
      <c r="B73" s="29">
        <v>44356</v>
      </c>
      <c r="C73" s="93">
        <v>28771.14</v>
      </c>
      <c r="D73" s="93">
        <v>28859.58</v>
      </c>
      <c r="E73" s="93">
        <v>28687.69</v>
      </c>
      <c r="F73" s="93">
        <v>28742.63</v>
      </c>
      <c r="G73" s="93">
        <v>28742.63</v>
      </c>
      <c r="H73" s="93">
        <v>1807028800</v>
      </c>
      <c r="I73" s="93"/>
      <c r="J73" s="178">
        <f t="shared" si="12"/>
        <v>10.267128080369528</v>
      </c>
      <c r="K73" s="179">
        <f t="shared" si="14"/>
        <v>0.91070412559956548</v>
      </c>
      <c r="L73" s="178"/>
      <c r="M73" s="184">
        <f t="shared" si="13"/>
        <v>-9.9092354352307214E-4</v>
      </c>
      <c r="N73" s="261">
        <f t="shared" si="15"/>
        <v>-4.6378396656679928E-2</v>
      </c>
      <c r="O73" s="267">
        <f t="shared" si="16"/>
        <v>0.12461342874803072</v>
      </c>
      <c r="P73" s="178"/>
      <c r="Q73" s="184">
        <f t="shared" si="17"/>
        <v>3.0739136509711582E-3</v>
      </c>
      <c r="R73" s="261">
        <f t="shared" si="18"/>
        <v>0.28694488754655689</v>
      </c>
      <c r="S73" s="267">
        <f t="shared" si="19"/>
        <v>0.17522584629995364</v>
      </c>
      <c r="U73" s="184">
        <f t="shared" si="20"/>
        <v>-2.9004759630657921E-3</v>
      </c>
      <c r="V73" s="261">
        <f t="shared" si="21"/>
        <v>-0.20296481165562386</v>
      </c>
      <c r="W73" s="267">
        <f t="shared" si="22"/>
        <v>0.10083706089593369</v>
      </c>
    </row>
    <row r="74" spans="1:23" x14ac:dyDescent="0.25">
      <c r="A74" s="90">
        <f t="shared" si="11"/>
        <v>31</v>
      </c>
      <c r="B74" s="29">
        <v>44357</v>
      </c>
      <c r="C74" s="93">
        <v>28792.02</v>
      </c>
      <c r="D74" s="93">
        <v>28954.400000000001</v>
      </c>
      <c r="E74" s="93">
        <v>28664.94</v>
      </c>
      <c r="F74" s="93">
        <v>28738.880000000001</v>
      </c>
      <c r="G74" s="93">
        <v>28738.880000000001</v>
      </c>
      <c r="H74" s="93">
        <v>1940104600</v>
      </c>
      <c r="I74" s="93"/>
      <c r="J74" s="178">
        <f t="shared" si="12"/>
        <v>10.267853544396024</v>
      </c>
      <c r="K74" s="179">
        <f t="shared" si="14"/>
        <v>0.91170112105019663</v>
      </c>
      <c r="L74" s="178"/>
      <c r="M74" s="184">
        <f t="shared" si="13"/>
        <v>-1.8456502878227861E-3</v>
      </c>
      <c r="N74" s="261">
        <f t="shared" si="15"/>
        <v>-0.11646738469590931</v>
      </c>
      <c r="O74" s="267">
        <f t="shared" si="16"/>
        <v>0.1139709885209319</v>
      </c>
      <c r="P74" s="178"/>
      <c r="Q74" s="184">
        <f t="shared" si="17"/>
        <v>5.6397571271484606E-3</v>
      </c>
      <c r="R74" s="261">
        <f t="shared" si="18"/>
        <v>0.49734824032764752</v>
      </c>
      <c r="S74" s="267">
        <f t="shared" si="19"/>
        <v>0.20717387648553176</v>
      </c>
      <c r="U74" s="184">
        <f t="shared" si="20"/>
        <v>-4.4137229690727415E-3</v>
      </c>
      <c r="V74" s="261">
        <f t="shared" si="21"/>
        <v>-0.32705353593126163</v>
      </c>
      <c r="W74" s="267">
        <f t="shared" si="22"/>
        <v>8.1995201883484192E-2</v>
      </c>
    </row>
    <row r="75" spans="1:23" x14ac:dyDescent="0.25">
      <c r="A75" s="90">
        <f t="shared" si="11"/>
        <v>32</v>
      </c>
      <c r="B75" s="29">
        <v>44358</v>
      </c>
      <c r="C75" s="93">
        <v>28864.9</v>
      </c>
      <c r="D75" s="93">
        <v>28965.15</v>
      </c>
      <c r="E75" s="93">
        <v>28743.82</v>
      </c>
      <c r="F75" s="93">
        <v>28842.13</v>
      </c>
      <c r="G75" s="93">
        <v>28842.13</v>
      </c>
      <c r="H75" s="93">
        <v>2038619100</v>
      </c>
      <c r="I75" s="93"/>
      <c r="J75" s="178">
        <f t="shared" si="12"/>
        <v>10.270381603085776</v>
      </c>
      <c r="K75" s="179">
        <f t="shared" si="14"/>
        <v>0.915175398092965</v>
      </c>
      <c r="L75" s="178"/>
      <c r="M75" s="184">
        <f t="shared" si="13"/>
        <v>-7.8884735439930284E-4</v>
      </c>
      <c r="N75" s="261">
        <f t="shared" si="15"/>
        <v>-2.9807819338296061E-2</v>
      </c>
      <c r="O75" s="267">
        <f t="shared" si="16"/>
        <v>0.12712953553702744</v>
      </c>
      <c r="P75" s="178"/>
      <c r="Q75" s="184">
        <f t="shared" si="17"/>
        <v>3.4730762968172416E-3</v>
      </c>
      <c r="R75" s="261">
        <f t="shared" si="18"/>
        <v>0.3196768759826214</v>
      </c>
      <c r="S75" s="267">
        <f t="shared" si="19"/>
        <v>0.18019593133313938</v>
      </c>
      <c r="U75" s="184">
        <f t="shared" si="20"/>
        <v>-4.1947139951983804E-3</v>
      </c>
      <c r="V75" s="261">
        <f t="shared" si="21"/>
        <v>-0.30909444262718994</v>
      </c>
      <c r="W75" s="267">
        <f t="shared" si="22"/>
        <v>8.4722143481135603E-2</v>
      </c>
    </row>
    <row r="76" spans="1:23" x14ac:dyDescent="0.25">
      <c r="A76" s="90">
        <f t="shared" si="11"/>
        <v>33</v>
      </c>
      <c r="B76" s="29">
        <v>44362</v>
      </c>
      <c r="C76" s="93">
        <v>28946.44</v>
      </c>
      <c r="D76" s="93">
        <v>28946.44</v>
      </c>
      <c r="E76" s="93">
        <v>28453.48</v>
      </c>
      <c r="F76" s="93">
        <v>28638.53</v>
      </c>
      <c r="G76" s="93">
        <v>28638.53</v>
      </c>
      <c r="H76" s="93">
        <v>2376459800</v>
      </c>
      <c r="I76" s="93"/>
      <c r="J76" s="178">
        <f t="shared" si="12"/>
        <v>10.273202504800599</v>
      </c>
      <c r="K76" s="179">
        <f t="shared" si="14"/>
        <v>0.91905212536494163</v>
      </c>
      <c r="L76" s="178"/>
      <c r="M76" s="184">
        <f t="shared" si="13"/>
        <v>-1.0637232074134155E-2</v>
      </c>
      <c r="N76" s="261">
        <f t="shared" si="15"/>
        <v>-0.8373914399874488</v>
      </c>
      <c r="O76" s="267">
        <f t="shared" si="16"/>
        <v>4.5045604648787929E-3</v>
      </c>
      <c r="P76" s="178"/>
      <c r="Q76" s="184">
        <f t="shared" si="17"/>
        <v>0</v>
      </c>
      <c r="R76" s="261">
        <f t="shared" si="18"/>
        <v>3.4878951206797536E-2</v>
      </c>
      <c r="S76" s="267">
        <f t="shared" si="19"/>
        <v>0.13695169317218836</v>
      </c>
      <c r="U76" s="184">
        <f t="shared" si="20"/>
        <v>-1.7030073473629198E-2</v>
      </c>
      <c r="V76" s="261">
        <f t="shared" si="21"/>
        <v>-1.3616148685558447</v>
      </c>
      <c r="W76" s="267">
        <f t="shared" si="22"/>
        <v>-7.5094484410206497E-2</v>
      </c>
    </row>
    <row r="77" spans="1:23" x14ac:dyDescent="0.25">
      <c r="A77" s="90">
        <f t="shared" si="11"/>
        <v>34</v>
      </c>
      <c r="B77" s="29">
        <v>44363</v>
      </c>
      <c r="C77" s="93">
        <v>28609.37</v>
      </c>
      <c r="D77" s="93">
        <v>28648.639999999999</v>
      </c>
      <c r="E77" s="93">
        <v>28403.64</v>
      </c>
      <c r="F77" s="93">
        <v>28436.84</v>
      </c>
      <c r="G77" s="93">
        <v>28436.84</v>
      </c>
      <c r="H77" s="93">
        <v>2053818800</v>
      </c>
      <c r="I77" s="93"/>
      <c r="J77" s="178">
        <f t="shared" si="12"/>
        <v>10.261489565529073</v>
      </c>
      <c r="K77" s="179">
        <f t="shared" si="14"/>
        <v>0.90295519051949291</v>
      </c>
      <c r="L77" s="178"/>
      <c r="M77" s="184">
        <f t="shared" si="13"/>
        <v>-6.0305417420935467E-3</v>
      </c>
      <c r="N77" s="261">
        <f t="shared" si="15"/>
        <v>-0.4596353141423809</v>
      </c>
      <c r="O77" s="267">
        <f t="shared" si="16"/>
        <v>6.186374201671363E-2</v>
      </c>
      <c r="P77" s="178"/>
      <c r="Q77" s="184">
        <f t="shared" si="17"/>
        <v>1.3726272196836365E-3</v>
      </c>
      <c r="R77" s="261">
        <f t="shared" si="18"/>
        <v>0.14743662349719683</v>
      </c>
      <c r="S77" s="267">
        <f t="shared" si="19"/>
        <v>0.15404265614602197</v>
      </c>
      <c r="U77" s="184">
        <f t="shared" si="20"/>
        <v>-7.1910007106063354E-3</v>
      </c>
      <c r="V77" s="261">
        <f t="shared" si="21"/>
        <v>-0.55479484355519715</v>
      </c>
      <c r="W77" s="267">
        <f t="shared" si="22"/>
        <v>4.7414544901070999E-2</v>
      </c>
    </row>
    <row r="78" spans="1:23" x14ac:dyDescent="0.25">
      <c r="A78" s="90">
        <f t="shared" si="11"/>
        <v>35</v>
      </c>
      <c r="B78" s="29">
        <v>44364</v>
      </c>
      <c r="C78" s="93">
        <v>28240.880000000001</v>
      </c>
      <c r="D78" s="93">
        <v>28558.59</v>
      </c>
      <c r="E78" s="93">
        <v>28216.09</v>
      </c>
      <c r="F78" s="93">
        <v>28558.59</v>
      </c>
      <c r="G78" s="93">
        <v>28558.59</v>
      </c>
      <c r="H78" s="93">
        <v>1888022000</v>
      </c>
      <c r="I78" s="93"/>
      <c r="J78" s="178">
        <f t="shared" si="12"/>
        <v>10.248525852594758</v>
      </c>
      <c r="K78" s="179">
        <f t="shared" si="14"/>
        <v>0.88513933425819846</v>
      </c>
      <c r="L78" s="178"/>
      <c r="M78" s="184">
        <f t="shared" si="13"/>
        <v>1.1250003540966114E-2</v>
      </c>
      <c r="N78" s="261">
        <f t="shared" si="15"/>
        <v>0.95739760279068964</v>
      </c>
      <c r="O78" s="267">
        <f t="shared" si="16"/>
        <v>0.27702861370598475</v>
      </c>
      <c r="P78" s="178"/>
      <c r="Q78" s="184">
        <f t="shared" si="17"/>
        <v>1.1250003540966114E-2</v>
      </c>
      <c r="R78" s="261">
        <f t="shared" si="18"/>
        <v>0.95739760279068964</v>
      </c>
      <c r="S78" s="267">
        <f t="shared" si="19"/>
        <v>0.27702861370598475</v>
      </c>
      <c r="U78" s="184">
        <f t="shared" si="20"/>
        <v>-8.7780550747713502E-4</v>
      </c>
      <c r="V78" s="261">
        <f t="shared" si="21"/>
        <v>-3.7102533080022378E-2</v>
      </c>
      <c r="W78" s="267">
        <f t="shared" si="22"/>
        <v>0.12602189285103704</v>
      </c>
    </row>
    <row r="79" spans="1:23" x14ac:dyDescent="0.25">
      <c r="A79" s="90">
        <f t="shared" si="11"/>
        <v>36</v>
      </c>
      <c r="B79" s="29">
        <v>44365</v>
      </c>
      <c r="C79" s="93">
        <v>28586.04</v>
      </c>
      <c r="D79" s="93">
        <v>28830.85</v>
      </c>
      <c r="E79" s="93">
        <v>28532.080000000002</v>
      </c>
      <c r="F79" s="93">
        <v>28801.27</v>
      </c>
      <c r="G79" s="93">
        <v>28801.27</v>
      </c>
      <c r="H79" s="93">
        <v>3761375200</v>
      </c>
      <c r="I79" s="93"/>
      <c r="J79" s="178">
        <f t="shared" si="12"/>
        <v>10.260673765754445</v>
      </c>
      <c r="K79" s="179">
        <f t="shared" si="14"/>
        <v>0.90183404786565513</v>
      </c>
      <c r="L79" s="178"/>
      <c r="M79" s="184">
        <f t="shared" si="13"/>
        <v>7.5291995673412463E-3</v>
      </c>
      <c r="N79" s="261">
        <f t="shared" si="15"/>
        <v>0.65228560419823156</v>
      </c>
      <c r="O79" s="267">
        <f t="shared" si="16"/>
        <v>0.2306998493960557</v>
      </c>
      <c r="P79" s="178"/>
      <c r="Q79" s="184">
        <f t="shared" si="17"/>
        <v>8.5639703855447512E-3</v>
      </c>
      <c r="R79" s="261">
        <f t="shared" si="18"/>
        <v>0.73713850014900761</v>
      </c>
      <c r="S79" s="267">
        <f t="shared" si="19"/>
        <v>0.24358406842268687</v>
      </c>
      <c r="U79" s="184">
        <f t="shared" si="20"/>
        <v>-1.8876346636329876E-3</v>
      </c>
      <c r="V79" s="261">
        <f t="shared" si="21"/>
        <v>-0.119910172035396</v>
      </c>
      <c r="W79" s="267">
        <f t="shared" si="22"/>
        <v>0.11344822939000276</v>
      </c>
    </row>
    <row r="80" spans="1:23" x14ac:dyDescent="0.25">
      <c r="A80" s="90">
        <f t="shared" si="11"/>
        <v>37</v>
      </c>
      <c r="B80" s="29">
        <v>44368</v>
      </c>
      <c r="C80" s="93">
        <v>28501.64</v>
      </c>
      <c r="D80" s="93">
        <v>28590.22</v>
      </c>
      <c r="E80" s="93">
        <v>28314.93</v>
      </c>
      <c r="F80" s="93">
        <v>28489</v>
      </c>
      <c r="G80" s="93">
        <v>28489</v>
      </c>
      <c r="H80" s="93">
        <v>2182673000</v>
      </c>
      <c r="I80" s="93"/>
      <c r="J80" s="178">
        <f t="shared" si="12"/>
        <v>10.257716908460807</v>
      </c>
      <c r="K80" s="179">
        <f t="shared" si="14"/>
        <v>0.89777047867097071</v>
      </c>
      <c r="L80" s="178"/>
      <c r="M80" s="184">
        <f t="shared" si="13"/>
        <v>-4.4348325219178329E-4</v>
      </c>
      <c r="N80" s="261">
        <f t="shared" si="15"/>
        <v>-1.4873992856458671E-3</v>
      </c>
      <c r="O80" s="267">
        <f t="shared" si="16"/>
        <v>0.13142975995242301</v>
      </c>
      <c r="P80" s="178"/>
      <c r="Q80" s="184">
        <f t="shared" si="17"/>
        <v>3.1078913353758501E-3</v>
      </c>
      <c r="R80" s="261">
        <f t="shared" si="18"/>
        <v>0.28973111312300392</v>
      </c>
      <c r="S80" s="267">
        <f t="shared" si="19"/>
        <v>0.175648911891084</v>
      </c>
      <c r="U80" s="184">
        <f t="shared" si="20"/>
        <v>-6.5508511089186145E-3</v>
      </c>
      <c r="V80" s="261">
        <f t="shared" si="21"/>
        <v>-0.50230153142329659</v>
      </c>
      <c r="W80" s="267">
        <f t="shared" si="22"/>
        <v>5.5385225493199242E-2</v>
      </c>
    </row>
    <row r="81" spans="1:23" x14ac:dyDescent="0.25">
      <c r="A81" s="90">
        <f t="shared" si="11"/>
        <v>38</v>
      </c>
      <c r="B81" s="29">
        <v>44369</v>
      </c>
      <c r="C81" s="93">
        <v>28575.16</v>
      </c>
      <c r="D81" s="93">
        <v>28579</v>
      </c>
      <c r="E81" s="93">
        <v>28299.66</v>
      </c>
      <c r="F81" s="93">
        <v>28309.759999999998</v>
      </c>
      <c r="G81" s="93">
        <v>28309.759999999998</v>
      </c>
      <c r="H81" s="93">
        <v>1980080400</v>
      </c>
      <c r="I81" s="93"/>
      <c r="J81" s="178">
        <f t="shared" si="12"/>
        <v>10.260293087947423</v>
      </c>
      <c r="K81" s="179">
        <f t="shared" si="14"/>
        <v>0.90131088747741239</v>
      </c>
      <c r="L81" s="178"/>
      <c r="M81" s="184">
        <f t="shared" si="13"/>
        <v>-9.28778701501589E-3</v>
      </c>
      <c r="N81" s="261">
        <f t="shared" si="15"/>
        <v>-0.72673474269920768</v>
      </c>
      <c r="O81" s="267">
        <f t="shared" si="16"/>
        <v>2.1306875915048096E-2</v>
      </c>
      <c r="P81" s="178"/>
      <c r="Q81" s="184">
        <f t="shared" si="17"/>
        <v>1.3438244965208055E-4</v>
      </c>
      <c r="R81" s="261">
        <f t="shared" si="18"/>
        <v>4.5898531404985767E-2</v>
      </c>
      <c r="S81" s="267">
        <f t="shared" si="19"/>
        <v>0.1386249263985162</v>
      </c>
      <c r="U81" s="184">
        <f t="shared" si="20"/>
        <v>-9.6412408539444747E-3</v>
      </c>
      <c r="V81" s="261">
        <f t="shared" si="21"/>
        <v>-0.75571853436631209</v>
      </c>
      <c r="W81" s="267">
        <f t="shared" si="22"/>
        <v>1.6905923939551037E-2</v>
      </c>
    </row>
    <row r="82" spans="1:23" x14ac:dyDescent="0.25">
      <c r="A82" s="90">
        <f t="shared" si="11"/>
        <v>39</v>
      </c>
      <c r="B82" s="29">
        <v>44370</v>
      </c>
      <c r="C82" s="93">
        <v>28468.240000000002</v>
      </c>
      <c r="D82" s="93">
        <v>28893.79</v>
      </c>
      <c r="E82" s="93">
        <v>28406.61</v>
      </c>
      <c r="F82" s="93">
        <v>28817.07</v>
      </c>
      <c r="G82" s="93">
        <v>28817.07</v>
      </c>
      <c r="H82" s="93">
        <v>2293387200</v>
      </c>
      <c r="I82" s="93"/>
      <c r="J82" s="178">
        <f t="shared" si="12"/>
        <v>10.256544358902103</v>
      </c>
      <c r="K82" s="179">
        <f t="shared" si="14"/>
        <v>0.89615905958887798</v>
      </c>
      <c r="L82" s="178"/>
      <c r="M82" s="184">
        <f t="shared" si="13"/>
        <v>1.2253304032844956E-2</v>
      </c>
      <c r="N82" s="261">
        <f t="shared" si="15"/>
        <v>1.039669880619861</v>
      </c>
      <c r="O82" s="267">
        <f t="shared" si="16"/>
        <v>0.28952098695375006</v>
      </c>
      <c r="P82" s="178"/>
      <c r="Q82" s="184">
        <f t="shared" si="17"/>
        <v>1.4948237052940374E-2</v>
      </c>
      <c r="R82" s="261">
        <f t="shared" si="18"/>
        <v>1.2606587866903591</v>
      </c>
      <c r="S82" s="267">
        <f t="shared" si="19"/>
        <v>0.32307634692543163</v>
      </c>
      <c r="U82" s="184">
        <f t="shared" si="20"/>
        <v>-2.164868639578738E-3</v>
      </c>
      <c r="V82" s="261">
        <f t="shared" si="21"/>
        <v>-0.14264381053883346</v>
      </c>
      <c r="W82" s="267">
        <f t="shared" si="22"/>
        <v>0.10999631211047389</v>
      </c>
    </row>
    <row r="83" spans="1:23" x14ac:dyDescent="0.25">
      <c r="A83" s="90">
        <f t="shared" si="11"/>
        <v>40</v>
      </c>
      <c r="B83" s="29">
        <v>44371</v>
      </c>
      <c r="C83" s="93">
        <v>28865.46</v>
      </c>
      <c r="D83" s="93">
        <v>28993.37</v>
      </c>
      <c r="E83" s="93">
        <v>28782.34</v>
      </c>
      <c r="F83" s="93">
        <v>28882.46</v>
      </c>
      <c r="G83" s="93">
        <v>28882.46</v>
      </c>
      <c r="H83" s="93">
        <v>1723216500</v>
      </c>
      <c r="I83" s="93"/>
      <c r="J83" s="178">
        <f t="shared" si="12"/>
        <v>10.270401003623034</v>
      </c>
      <c r="K83" s="179">
        <f t="shared" si="14"/>
        <v>0.9152020599902887</v>
      </c>
      <c r="L83" s="178"/>
      <c r="M83" s="184">
        <f t="shared" si="13"/>
        <v>5.8893916812688938E-4</v>
      </c>
      <c r="N83" s="261">
        <f t="shared" si="15"/>
        <v>8.3172924205734008E-2</v>
      </c>
      <c r="O83" s="267">
        <f t="shared" si="16"/>
        <v>0.14428473842435596</v>
      </c>
      <c r="P83" s="178"/>
      <c r="Q83" s="184">
        <f t="shared" si="17"/>
        <v>4.4312475879476664E-3</v>
      </c>
      <c r="R83" s="261">
        <f t="shared" si="18"/>
        <v>0.3982484856946773</v>
      </c>
      <c r="S83" s="267">
        <f t="shared" si="19"/>
        <v>0.19212638836070339</v>
      </c>
      <c r="U83" s="184">
        <f t="shared" si="20"/>
        <v>-2.8795660973356734E-3</v>
      </c>
      <c r="V83" s="261">
        <f t="shared" si="21"/>
        <v>-0.20125016853858776</v>
      </c>
      <c r="W83" s="267">
        <f t="shared" si="22"/>
        <v>0.10109741544511985</v>
      </c>
    </row>
    <row r="84" spans="1:23" x14ac:dyDescent="0.25">
      <c r="A84" s="90">
        <f t="shared" si="11"/>
        <v>41</v>
      </c>
      <c r="B84" s="29">
        <v>44372</v>
      </c>
      <c r="C84" s="93">
        <v>29002.67</v>
      </c>
      <c r="D84" s="93">
        <v>29305.17</v>
      </c>
      <c r="E84" s="93">
        <v>28971.599999999999</v>
      </c>
      <c r="F84" s="93">
        <v>29288.22</v>
      </c>
      <c r="G84" s="93">
        <v>29288.22</v>
      </c>
      <c r="H84" s="93">
        <v>2149434300</v>
      </c>
      <c r="I84" s="93"/>
      <c r="J84" s="178">
        <f t="shared" si="12"/>
        <v>10.275143173696041</v>
      </c>
      <c r="K84" s="179">
        <f t="shared" si="14"/>
        <v>0.92171916051660951</v>
      </c>
      <c r="L84" s="178"/>
      <c r="M84" s="184">
        <f t="shared" si="13"/>
        <v>9.8456452457654046E-3</v>
      </c>
      <c r="N84" s="261">
        <f t="shared" si="15"/>
        <v>0.84223793051933726</v>
      </c>
      <c r="O84" s="267">
        <f t="shared" si="16"/>
        <v>0.25954255829262673</v>
      </c>
      <c r="P84" s="178"/>
      <c r="Q84" s="184">
        <f t="shared" si="17"/>
        <v>1.0430074196617071E-2</v>
      </c>
      <c r="R84" s="261">
        <f t="shared" si="18"/>
        <v>0.89016205834054218</v>
      </c>
      <c r="S84" s="267">
        <f t="shared" si="19"/>
        <v>0.26681944557608328</v>
      </c>
      <c r="U84" s="184">
        <f t="shared" si="20"/>
        <v>-1.0712806786409566E-3</v>
      </c>
      <c r="V84" s="261">
        <f t="shared" si="21"/>
        <v>-5.2967812887897328E-2</v>
      </c>
      <c r="W84" s="267">
        <f t="shared" si="22"/>
        <v>0.12361287972693558</v>
      </c>
    </row>
    <row r="85" spans="1:23" x14ac:dyDescent="0.25">
      <c r="A85" s="90">
        <f t="shared" si="11"/>
        <v>42</v>
      </c>
      <c r="B85" s="29">
        <v>44375</v>
      </c>
      <c r="C85" s="93">
        <v>29366.49</v>
      </c>
      <c r="D85" s="93">
        <v>29394.69</v>
      </c>
      <c r="E85" s="93">
        <v>29209.43</v>
      </c>
      <c r="F85" s="93">
        <v>29268.3</v>
      </c>
      <c r="G85" s="93">
        <v>29268.3</v>
      </c>
      <c r="H85" s="93">
        <v>1512611100</v>
      </c>
      <c r="I85" s="93"/>
      <c r="J85" s="178">
        <f t="shared" si="12"/>
        <v>10.287609507347033</v>
      </c>
      <c r="K85" s="179">
        <f t="shared" si="14"/>
        <v>0.93885147512097955</v>
      </c>
      <c r="L85" s="178"/>
      <c r="M85" s="184">
        <f t="shared" si="13"/>
        <v>-3.3436069479192889E-3</v>
      </c>
      <c r="N85" s="261">
        <f t="shared" si="15"/>
        <v>-0.23930227565138931</v>
      </c>
      <c r="O85" s="267">
        <f t="shared" si="16"/>
        <v>9.5319513854694726E-2</v>
      </c>
      <c r="P85" s="178"/>
      <c r="Q85" s="184">
        <f t="shared" si="17"/>
        <v>9.6027819463603207E-4</v>
      </c>
      <c r="R85" s="261">
        <f t="shared" si="18"/>
        <v>0.11362333044500804</v>
      </c>
      <c r="S85" s="267">
        <f t="shared" si="19"/>
        <v>0.14890838384082228</v>
      </c>
      <c r="U85" s="184">
        <f t="shared" si="20"/>
        <v>-5.3482728102678019E-3</v>
      </c>
      <c r="V85" s="261">
        <f t="shared" si="21"/>
        <v>-0.40368814819585208</v>
      </c>
      <c r="W85" s="267">
        <f t="shared" si="22"/>
        <v>7.0358862093611529E-2</v>
      </c>
    </row>
    <row r="86" spans="1:23" x14ac:dyDescent="0.25">
      <c r="A86" s="90">
        <f t="shared" si="11"/>
        <v>43</v>
      </c>
      <c r="B86" s="29">
        <v>44376</v>
      </c>
      <c r="C86" s="93">
        <v>29291.89</v>
      </c>
      <c r="D86" s="93">
        <v>29291.89</v>
      </c>
      <c r="E86" s="93">
        <v>28924.61</v>
      </c>
      <c r="F86" s="93">
        <v>28994.1</v>
      </c>
      <c r="G86" s="93">
        <v>28994.1</v>
      </c>
      <c r="H86" s="93">
        <v>2356507100</v>
      </c>
      <c r="I86" s="93"/>
      <c r="J86" s="178">
        <f t="shared" si="12"/>
        <v>10.285065964882362</v>
      </c>
      <c r="K86" s="179">
        <f t="shared" si="14"/>
        <v>0.93535591893466985</v>
      </c>
      <c r="L86" s="178"/>
      <c r="M86" s="184">
        <f t="shared" si="13"/>
        <v>-1.0166295175900253E-2</v>
      </c>
      <c r="N86" s="261">
        <f t="shared" si="15"/>
        <v>-0.79877384571222687</v>
      </c>
      <c r="O86" s="267">
        <f t="shared" si="16"/>
        <v>1.0368326661051697E-2</v>
      </c>
      <c r="P86" s="178"/>
      <c r="Q86" s="184">
        <f t="shared" si="17"/>
        <v>0</v>
      </c>
      <c r="R86" s="261">
        <f t="shared" si="18"/>
        <v>3.4878951206797536E-2</v>
      </c>
      <c r="S86" s="267">
        <f t="shared" si="19"/>
        <v>0.13695169317218836</v>
      </c>
      <c r="U86" s="184">
        <f t="shared" si="20"/>
        <v>-1.2538624172083087E-2</v>
      </c>
      <c r="V86" s="261">
        <f t="shared" si="21"/>
        <v>-0.99330869529717314</v>
      </c>
      <c r="W86" s="267">
        <f t="shared" si="22"/>
        <v>-1.9170200955250349E-2</v>
      </c>
    </row>
    <row r="87" spans="1:23" x14ac:dyDescent="0.25">
      <c r="A87" s="90">
        <f t="shared" si="11"/>
        <v>44</v>
      </c>
      <c r="B87" s="29">
        <v>44377</v>
      </c>
      <c r="C87" s="93">
        <v>29107.9</v>
      </c>
      <c r="D87" s="93">
        <v>29146.28</v>
      </c>
      <c r="E87" s="93">
        <v>28827.7</v>
      </c>
      <c r="F87" s="93">
        <v>28827.95</v>
      </c>
      <c r="G87" s="93">
        <v>28827.95</v>
      </c>
      <c r="H87" s="93">
        <v>2051503700</v>
      </c>
      <c r="I87" s="93"/>
      <c r="J87" s="178">
        <f t="shared" si="12"/>
        <v>10.278764893979421</v>
      </c>
      <c r="K87" s="179">
        <f t="shared" si="14"/>
        <v>0.92669644197248957</v>
      </c>
      <c r="L87" s="178"/>
      <c r="M87" s="184">
        <f t="shared" si="13"/>
        <v>-9.6176639331590642E-3</v>
      </c>
      <c r="N87" s="261">
        <f t="shared" si="15"/>
        <v>-0.75378518838181918</v>
      </c>
      <c r="O87" s="267">
        <f t="shared" si="16"/>
        <v>1.7199486732421443E-2</v>
      </c>
      <c r="P87" s="178"/>
      <c r="Q87" s="184">
        <f t="shared" si="17"/>
        <v>1.3185423888359305E-3</v>
      </c>
      <c r="R87" s="261">
        <f t="shared" si="18"/>
        <v>0.14300157909538111</v>
      </c>
      <c r="S87" s="267">
        <f t="shared" si="19"/>
        <v>0.1533692308866299</v>
      </c>
      <c r="U87" s="184">
        <f t="shared" si="20"/>
        <v>-9.6262526668018204E-3</v>
      </c>
      <c r="V87" s="261">
        <f t="shared" si="21"/>
        <v>-0.75448947855826909</v>
      </c>
      <c r="W87" s="267">
        <f t="shared" si="22"/>
        <v>1.7092546022973609E-2</v>
      </c>
    </row>
    <row r="88" spans="1:23" x14ac:dyDescent="0.25">
      <c r="A88" s="90">
        <f t="shared" si="11"/>
        <v>45</v>
      </c>
      <c r="B88" s="29">
        <v>44379</v>
      </c>
      <c r="C88" s="93">
        <v>28859.02</v>
      </c>
      <c r="D88" s="93">
        <v>28859.02</v>
      </c>
      <c r="E88" s="93">
        <v>28231.73</v>
      </c>
      <c r="F88" s="93">
        <v>28310.42</v>
      </c>
      <c r="G88" s="93">
        <v>28310.42</v>
      </c>
      <c r="H88" s="93">
        <v>2816172700</v>
      </c>
      <c r="I88" s="93"/>
      <c r="J88" s="178">
        <f t="shared" si="12"/>
        <v>10.270177874717351</v>
      </c>
      <c r="K88" s="179">
        <f t="shared" si="14"/>
        <v>0.91489541693736676</v>
      </c>
      <c r="L88" s="178"/>
      <c r="M88" s="184">
        <f t="shared" si="13"/>
        <v>-1.9009654520493149E-2</v>
      </c>
      <c r="N88" s="261">
        <f t="shared" si="15"/>
        <v>-1.5239437452894367</v>
      </c>
      <c r="O88" s="267">
        <f t="shared" si="16"/>
        <v>-9.9742798162466673E-2</v>
      </c>
      <c r="P88" s="178"/>
      <c r="Q88" s="184">
        <f t="shared" si="17"/>
        <v>0</v>
      </c>
      <c r="R88" s="261">
        <f t="shared" si="18"/>
        <v>3.4878951206797536E-2</v>
      </c>
      <c r="S88" s="267">
        <f t="shared" si="19"/>
        <v>0.13695169317218836</v>
      </c>
      <c r="U88" s="184">
        <f t="shared" si="20"/>
        <v>-2.1736358337878448E-2</v>
      </c>
      <c r="V88" s="261">
        <f t="shared" si="21"/>
        <v>-1.7475379085910885</v>
      </c>
      <c r="W88" s="267">
        <f t="shared" si="22"/>
        <v>-0.13369374516050481</v>
      </c>
    </row>
    <row r="89" spans="1:23" x14ac:dyDescent="0.25">
      <c r="A89" s="90">
        <f t="shared" si="11"/>
        <v>46</v>
      </c>
      <c r="B89" s="29">
        <v>44382</v>
      </c>
      <c r="C89" s="93">
        <v>28098.91</v>
      </c>
      <c r="D89" s="93">
        <v>28338.79</v>
      </c>
      <c r="E89" s="93">
        <v>28042.71</v>
      </c>
      <c r="F89" s="93">
        <v>28143.5</v>
      </c>
      <c r="G89" s="93">
        <v>28143.5</v>
      </c>
      <c r="H89" s="93">
        <v>1827212600</v>
      </c>
      <c r="I89" s="93"/>
      <c r="J89" s="178">
        <f t="shared" si="12"/>
        <v>10.243486064533897</v>
      </c>
      <c r="K89" s="179">
        <f t="shared" si="14"/>
        <v>0.87821322133556379</v>
      </c>
      <c r="L89" s="178"/>
      <c r="M89" s="184">
        <f t="shared" si="13"/>
        <v>1.5868942958997393E-3</v>
      </c>
      <c r="N89" s="261">
        <f t="shared" si="15"/>
        <v>0.16500687345400059</v>
      </c>
      <c r="O89" s="267">
        <f t="shared" si="16"/>
        <v>0.15671055505812803</v>
      </c>
      <c r="P89" s="178"/>
      <c r="Q89" s="184">
        <f t="shared" si="17"/>
        <v>8.5369859542594722E-3</v>
      </c>
      <c r="R89" s="261">
        <f t="shared" si="18"/>
        <v>0.73492573274209916</v>
      </c>
      <c r="S89" s="267">
        <f t="shared" si="19"/>
        <v>0.24324807776961443</v>
      </c>
      <c r="U89" s="184">
        <f t="shared" si="20"/>
        <v>-2.0000775830806509E-3</v>
      </c>
      <c r="V89" s="261">
        <f t="shared" si="21"/>
        <v>-0.12913067494913166</v>
      </c>
      <c r="W89" s="267">
        <f t="shared" si="22"/>
        <v>0.11204817135138034</v>
      </c>
    </row>
    <row r="90" spans="1:23" x14ac:dyDescent="0.25">
      <c r="A90" s="90">
        <f t="shared" si="11"/>
        <v>47</v>
      </c>
      <c r="B90" s="29">
        <v>44383</v>
      </c>
      <c r="C90" s="93">
        <v>28136.63</v>
      </c>
      <c r="D90" s="93">
        <v>28151.35</v>
      </c>
      <c r="E90" s="93">
        <v>27904.53</v>
      </c>
      <c r="F90" s="93">
        <v>28072.86</v>
      </c>
      <c r="G90" s="93">
        <v>28072.86</v>
      </c>
      <c r="H90" s="93">
        <v>1904176200</v>
      </c>
      <c r="I90" s="93"/>
      <c r="J90" s="178">
        <f t="shared" si="12"/>
        <v>10.244827565145675</v>
      </c>
      <c r="K90" s="179">
        <f t="shared" si="14"/>
        <v>0.88005682757669002</v>
      </c>
      <c r="L90" s="178"/>
      <c r="M90" s="184">
        <f t="shared" si="13"/>
        <v>-2.2664405794155318E-3</v>
      </c>
      <c r="N90" s="261">
        <f t="shared" si="15"/>
        <v>-0.15097287538186127</v>
      </c>
      <c r="O90" s="267">
        <f t="shared" si="16"/>
        <v>0.1087316116600987</v>
      </c>
      <c r="P90" s="178"/>
      <c r="Q90" s="184">
        <f t="shared" si="17"/>
        <v>5.2316144470739836E-4</v>
      </c>
      <c r="R90" s="261">
        <f t="shared" si="18"/>
        <v>7.7779043528964378E-2</v>
      </c>
      <c r="S90" s="267">
        <f t="shared" si="19"/>
        <v>0.14346572171002547</v>
      </c>
      <c r="U90" s="184">
        <f t="shared" si="20"/>
        <v>-8.2490333774870046E-3</v>
      </c>
      <c r="V90" s="261">
        <f t="shared" si="21"/>
        <v>-0.64155524906335792</v>
      </c>
      <c r="W90" s="267">
        <f t="shared" si="22"/>
        <v>3.4240686131949527E-2</v>
      </c>
    </row>
    <row r="91" spans="1:23" x14ac:dyDescent="0.25">
      <c r="A91" s="90">
        <f t="shared" si="11"/>
        <v>48</v>
      </c>
      <c r="B91" s="29">
        <v>44384</v>
      </c>
      <c r="C91" s="93">
        <v>27777.81</v>
      </c>
      <c r="D91" s="93">
        <v>27969.41</v>
      </c>
      <c r="E91" s="93">
        <v>27703.41</v>
      </c>
      <c r="F91" s="93">
        <v>27960.62</v>
      </c>
      <c r="G91" s="93">
        <v>27960.62</v>
      </c>
      <c r="H91" s="93">
        <v>2040702300</v>
      </c>
      <c r="I91" s="93"/>
      <c r="J91" s="178">
        <f t="shared" si="12"/>
        <v>10.231992779507491</v>
      </c>
      <c r="K91" s="179">
        <f t="shared" si="14"/>
        <v>0.86241815436377645</v>
      </c>
      <c r="L91" s="178"/>
      <c r="M91" s="184">
        <f t="shared" si="13"/>
        <v>6.5811523658631712E-3</v>
      </c>
      <c r="N91" s="261">
        <f t="shared" si="15"/>
        <v>0.57454418636127969</v>
      </c>
      <c r="O91" s="267">
        <f t="shared" si="16"/>
        <v>0.21889545022229995</v>
      </c>
      <c r="P91" s="178"/>
      <c r="Q91" s="184">
        <f t="shared" si="17"/>
        <v>6.8975919987932285E-3</v>
      </c>
      <c r="R91" s="261">
        <f t="shared" si="18"/>
        <v>0.60049275272531022</v>
      </c>
      <c r="S91" s="267">
        <f t="shared" si="19"/>
        <v>0.22283552803243345</v>
      </c>
      <c r="U91" s="184">
        <f t="shared" si="20"/>
        <v>-2.6783968930596562E-3</v>
      </c>
      <c r="V91" s="261">
        <f t="shared" si="21"/>
        <v>-0.18475396545801712</v>
      </c>
      <c r="W91" s="267">
        <f t="shared" si="22"/>
        <v>0.10360222911372041</v>
      </c>
    </row>
    <row r="92" spans="1:23" x14ac:dyDescent="0.25">
      <c r="A92" s="90">
        <f t="shared" si="11"/>
        <v>49</v>
      </c>
      <c r="B92" s="29">
        <v>44385</v>
      </c>
      <c r="C92" s="93">
        <v>27881.5</v>
      </c>
      <c r="D92" s="93">
        <v>27921.06</v>
      </c>
      <c r="E92" s="93">
        <v>27110.62</v>
      </c>
      <c r="F92" s="93">
        <v>27153.13</v>
      </c>
      <c r="G92" s="93">
        <v>27153.13</v>
      </c>
      <c r="H92" s="93">
        <v>2948605700</v>
      </c>
      <c r="I92" s="93"/>
      <c r="J92" s="178">
        <f t="shared" si="12"/>
        <v>10.235718665435792</v>
      </c>
      <c r="K92" s="179">
        <f t="shared" si="14"/>
        <v>0.86753858926394123</v>
      </c>
      <c r="L92" s="178"/>
      <c r="M92" s="184">
        <f t="shared" si="13"/>
        <v>-2.6123773828524252E-2</v>
      </c>
      <c r="N92" s="261">
        <f t="shared" si="15"/>
        <v>-2.1073131395614837</v>
      </c>
      <c r="O92" s="267">
        <f t="shared" si="16"/>
        <v>-0.18832267472430486</v>
      </c>
      <c r="P92" s="178"/>
      <c r="Q92" s="184">
        <f t="shared" si="17"/>
        <v>1.4188619694062842E-3</v>
      </c>
      <c r="R92" s="261">
        <f t="shared" si="18"/>
        <v>0.15122794843457482</v>
      </c>
      <c r="S92" s="267">
        <f t="shared" si="19"/>
        <v>0.15461833786374024</v>
      </c>
      <c r="U92" s="184">
        <f t="shared" si="20"/>
        <v>-2.7648440722342807E-2</v>
      </c>
      <c r="V92" s="261">
        <f t="shared" si="21"/>
        <v>-2.2323383132761672</v>
      </c>
      <c r="W92" s="267">
        <f t="shared" si="22"/>
        <v>-0.2073067259335537</v>
      </c>
    </row>
    <row r="93" spans="1:23" x14ac:dyDescent="0.25">
      <c r="A93" s="90">
        <f t="shared" si="11"/>
        <v>50</v>
      </c>
      <c r="B93" s="29">
        <v>44386</v>
      </c>
      <c r="C93" s="93">
        <v>27131.57</v>
      </c>
      <c r="D93" s="93">
        <v>27450.79</v>
      </c>
      <c r="E93" s="93">
        <v>26861.87</v>
      </c>
      <c r="F93" s="93">
        <v>27344.54</v>
      </c>
      <c r="G93" s="93">
        <v>27344.54</v>
      </c>
      <c r="H93" s="93">
        <v>2499976900</v>
      </c>
      <c r="I93" s="93"/>
      <c r="J93" s="178">
        <f t="shared" si="12"/>
        <v>10.208453273495742</v>
      </c>
      <c r="K93" s="179">
        <f t="shared" si="14"/>
        <v>0.83006812797148366</v>
      </c>
      <c r="L93" s="178"/>
      <c r="M93" s="184">
        <f t="shared" si="13"/>
        <v>7.8495273218616227E-3</v>
      </c>
      <c r="N93" s="261">
        <f t="shared" si="15"/>
        <v>0.67855300287850417</v>
      </c>
      <c r="O93" s="267">
        <f t="shared" si="16"/>
        <v>0.23468833928864363</v>
      </c>
      <c r="P93" s="178"/>
      <c r="Q93" s="184">
        <f t="shared" si="17"/>
        <v>1.176562948624061E-2</v>
      </c>
      <c r="R93" s="261">
        <f t="shared" si="18"/>
        <v>0.99967977186060697</v>
      </c>
      <c r="S93" s="267">
        <f t="shared" si="19"/>
        <v>0.28344881564622137</v>
      </c>
      <c r="U93" s="184">
        <f t="shared" si="20"/>
        <v>-9.9404494468989715E-3</v>
      </c>
      <c r="V93" s="261">
        <f t="shared" si="21"/>
        <v>-0.78025412732942256</v>
      </c>
      <c r="W93" s="267">
        <f t="shared" si="22"/>
        <v>1.3180394596764788E-2</v>
      </c>
    </row>
    <row r="94" spans="1:23" x14ac:dyDescent="0.25">
      <c r="A94" s="90">
        <f t="shared" si="11"/>
        <v>51</v>
      </c>
      <c r="B94" s="29">
        <v>44389</v>
      </c>
      <c r="C94" s="93">
        <v>27672.7</v>
      </c>
      <c r="D94" s="93">
        <v>27741.19</v>
      </c>
      <c r="E94" s="93">
        <v>27420.35</v>
      </c>
      <c r="F94" s="93">
        <v>27515.24</v>
      </c>
      <c r="G94" s="93">
        <v>27515.24</v>
      </c>
      <c r="H94" s="93">
        <v>2054164700</v>
      </c>
      <c r="I94" s="93"/>
      <c r="J94" s="178">
        <f t="shared" si="12"/>
        <v>10.228201646625477</v>
      </c>
      <c r="K94" s="179">
        <f t="shared" si="14"/>
        <v>0.8572080514530086</v>
      </c>
      <c r="L94" s="178"/>
      <c r="M94" s="184">
        <f t="shared" si="13"/>
        <v>-5.6900844514629623E-3</v>
      </c>
      <c r="N94" s="261">
        <f t="shared" si="15"/>
        <v>-0.43171726064748756</v>
      </c>
      <c r="O94" s="267">
        <f t="shared" si="16"/>
        <v>6.6102870357531707E-2</v>
      </c>
      <c r="P94" s="178"/>
      <c r="Q94" s="184">
        <f t="shared" si="17"/>
        <v>2.4750024392270345E-3</v>
      </c>
      <c r="R94" s="261">
        <f t="shared" si="18"/>
        <v>0.23783319069555159</v>
      </c>
      <c r="S94" s="267">
        <f t="shared" si="19"/>
        <v>0.16776863636141548</v>
      </c>
      <c r="U94" s="184">
        <f t="shared" si="20"/>
        <v>-9.1190957152718077E-3</v>
      </c>
      <c r="V94" s="261">
        <f t="shared" si="21"/>
        <v>-0.71290178079771471</v>
      </c>
      <c r="W94" s="267">
        <f t="shared" si="22"/>
        <v>2.3407298168512058E-2</v>
      </c>
    </row>
    <row r="95" spans="1:23" x14ac:dyDescent="0.25">
      <c r="A95" s="90">
        <f t="shared" si="11"/>
        <v>52</v>
      </c>
      <c r="B95" s="29">
        <v>44390</v>
      </c>
      <c r="C95" s="93">
        <v>27694.03</v>
      </c>
      <c r="D95" s="93">
        <v>28052.32</v>
      </c>
      <c r="E95" s="93">
        <v>27612.69</v>
      </c>
      <c r="F95" s="93">
        <v>27963.41</v>
      </c>
      <c r="G95" s="93">
        <v>27963.41</v>
      </c>
      <c r="H95" s="93">
        <v>1995588400</v>
      </c>
      <c r="I95" s="93"/>
      <c r="J95" s="178">
        <f t="shared" si="12"/>
        <v>10.228972145481206</v>
      </c>
      <c r="K95" s="179">
        <f t="shared" si="14"/>
        <v>0.85826693766351925</v>
      </c>
      <c r="L95" s="178"/>
      <c r="M95" s="184">
        <f t="shared" si="13"/>
        <v>9.7270061453678287E-3</v>
      </c>
      <c r="N95" s="261">
        <f t="shared" si="15"/>
        <v>0.83250933065487009</v>
      </c>
      <c r="O95" s="267">
        <f t="shared" si="16"/>
        <v>0.25806534988304008</v>
      </c>
      <c r="P95" s="178"/>
      <c r="Q95" s="184">
        <f t="shared" si="17"/>
        <v>1.2937445362773164E-2</v>
      </c>
      <c r="R95" s="261">
        <f t="shared" si="18"/>
        <v>1.0957705862667484</v>
      </c>
      <c r="S95" s="267">
        <f t="shared" si="19"/>
        <v>0.29803942077977252</v>
      </c>
      <c r="U95" s="184">
        <f t="shared" si="20"/>
        <v>-2.9370951067793365E-3</v>
      </c>
      <c r="V95" s="261">
        <f t="shared" si="21"/>
        <v>-0.20596764120654459</v>
      </c>
      <c r="W95" s="267">
        <f t="shared" si="22"/>
        <v>0.10038110576087078</v>
      </c>
    </row>
    <row r="96" spans="1:23" x14ac:dyDescent="0.25">
      <c r="A96" s="90">
        <f t="shared" si="11"/>
        <v>53</v>
      </c>
      <c r="B96" s="29">
        <v>44391</v>
      </c>
      <c r="C96" s="93">
        <v>27965.39</v>
      </c>
      <c r="D96" s="93">
        <v>27965.39</v>
      </c>
      <c r="E96" s="93">
        <v>27708.71</v>
      </c>
      <c r="F96" s="93">
        <v>27787.46</v>
      </c>
      <c r="G96" s="93">
        <v>27787.46</v>
      </c>
      <c r="H96" s="93">
        <v>1865663700</v>
      </c>
      <c r="I96" s="93"/>
      <c r="J96" s="178">
        <f t="shared" si="12"/>
        <v>10.238722953162377</v>
      </c>
      <c r="K96" s="179">
        <f t="shared" si="14"/>
        <v>0.87166734146445646</v>
      </c>
      <c r="L96" s="178"/>
      <c r="M96" s="184">
        <f t="shared" si="13"/>
        <v>-6.3625073707178868E-3</v>
      </c>
      <c r="N96" s="261">
        <f t="shared" si="15"/>
        <v>-0.48685703749344983</v>
      </c>
      <c r="O96" s="267">
        <f t="shared" si="16"/>
        <v>5.7730345719420706E-2</v>
      </c>
      <c r="P96" s="178"/>
      <c r="Q96" s="184">
        <f t="shared" si="17"/>
        <v>0</v>
      </c>
      <c r="R96" s="261">
        <f t="shared" si="18"/>
        <v>3.4878951206797536E-2</v>
      </c>
      <c r="S96" s="267">
        <f t="shared" si="19"/>
        <v>0.13695169317218836</v>
      </c>
      <c r="U96" s="184">
        <f t="shared" si="20"/>
        <v>-9.1784881240705128E-3</v>
      </c>
      <c r="V96" s="261">
        <f t="shared" si="21"/>
        <v>-0.71777205525405463</v>
      </c>
      <c r="W96" s="267">
        <f t="shared" si="22"/>
        <v>2.266778678104342E-2</v>
      </c>
    </row>
    <row r="97" spans="1:23" x14ac:dyDescent="0.25">
      <c r="A97" s="90">
        <f t="shared" si="11"/>
        <v>54</v>
      </c>
      <c r="B97" s="29">
        <v>44392</v>
      </c>
      <c r="C97" s="93">
        <v>27801.4</v>
      </c>
      <c r="D97" s="93">
        <v>28181.21</v>
      </c>
      <c r="E97" s="93">
        <v>27741.09</v>
      </c>
      <c r="F97" s="93">
        <v>27996.27</v>
      </c>
      <c r="G97" s="93">
        <v>27996.27</v>
      </c>
      <c r="H97" s="93">
        <v>2081493200</v>
      </c>
      <c r="I97" s="93"/>
      <c r="J97" s="178">
        <f t="shared" si="12"/>
        <v>10.23284165812295</v>
      </c>
      <c r="K97" s="179">
        <f t="shared" si="14"/>
        <v>0.86358475682349867</v>
      </c>
      <c r="L97" s="178"/>
      <c r="M97" s="184">
        <f t="shared" si="13"/>
        <v>7.0093592409015007E-3</v>
      </c>
      <c r="N97" s="261">
        <f t="shared" si="15"/>
        <v>0.6096578489944372</v>
      </c>
      <c r="O97" s="267">
        <f t="shared" si="16"/>
        <v>0.22422717302472828</v>
      </c>
      <c r="P97" s="178"/>
      <c r="Q97" s="184">
        <f t="shared" si="17"/>
        <v>1.3661542224492207E-2</v>
      </c>
      <c r="R97" s="261">
        <f t="shared" si="18"/>
        <v>1.1551477107322412</v>
      </c>
      <c r="S97" s="267">
        <f t="shared" si="19"/>
        <v>0.30705535203601109</v>
      </c>
      <c r="U97" s="184">
        <f t="shared" si="20"/>
        <v>-2.1693152143417707E-3</v>
      </c>
      <c r="V97" s="261">
        <f t="shared" si="21"/>
        <v>-0.1430084369266939</v>
      </c>
      <c r="W97" s="267">
        <f t="shared" si="22"/>
        <v>0.10994094657236886</v>
      </c>
    </row>
    <row r="98" spans="1:23" x14ac:dyDescent="0.25">
      <c r="A98" s="90">
        <f t="shared" si="11"/>
        <v>55</v>
      </c>
      <c r="B98" s="29">
        <v>44393</v>
      </c>
      <c r="C98" s="93">
        <v>27972.560000000001</v>
      </c>
      <c r="D98" s="93">
        <v>28218.53</v>
      </c>
      <c r="E98" s="93">
        <v>27878.53</v>
      </c>
      <c r="F98" s="93">
        <v>28004.68</v>
      </c>
      <c r="G98" s="93">
        <v>28004.68</v>
      </c>
      <c r="H98" s="93">
        <v>1968819100</v>
      </c>
      <c r="I98" s="93"/>
      <c r="J98" s="178">
        <f t="shared" si="12"/>
        <v>10.23897930864338</v>
      </c>
      <c r="K98" s="179">
        <f t="shared" si="14"/>
        <v>0.87201964735278392</v>
      </c>
      <c r="L98" s="178"/>
      <c r="M98" s="184">
        <f t="shared" si="13"/>
        <v>1.1482681599395614E-3</v>
      </c>
      <c r="N98" s="261">
        <f t="shared" si="15"/>
        <v>0.12903881441988876</v>
      </c>
      <c r="O98" s="267">
        <f t="shared" si="16"/>
        <v>0.15124909914238494</v>
      </c>
      <c r="P98" s="178"/>
      <c r="Q98" s="184">
        <f t="shared" si="17"/>
        <v>8.7932602521899137E-3</v>
      </c>
      <c r="R98" s="261">
        <f t="shared" si="18"/>
        <v>0.75594064343981593</v>
      </c>
      <c r="S98" s="267">
        <f t="shared" si="19"/>
        <v>0.24643902027335107</v>
      </c>
      <c r="U98" s="184">
        <f t="shared" si="20"/>
        <v>-3.3615085641071989E-3</v>
      </c>
      <c r="V98" s="261">
        <f t="shared" si="21"/>
        <v>-0.24077023739617512</v>
      </c>
      <c r="W98" s="267">
        <f t="shared" si="22"/>
        <v>9.5096615856569588E-2</v>
      </c>
    </row>
    <row r="99" spans="1:23" x14ac:dyDescent="0.25">
      <c r="A99" s="90">
        <f t="shared" si="11"/>
        <v>56</v>
      </c>
      <c r="B99" s="29">
        <v>44396</v>
      </c>
      <c r="C99" s="93">
        <v>27786.54</v>
      </c>
      <c r="D99" s="93">
        <v>27786.54</v>
      </c>
      <c r="E99" s="93">
        <v>27397.29</v>
      </c>
      <c r="F99" s="93">
        <v>27489.78</v>
      </c>
      <c r="G99" s="93">
        <v>27489.78</v>
      </c>
      <c r="H99" s="93">
        <v>1874176200</v>
      </c>
      <c r="I99" s="93"/>
      <c r="J99" s="178">
        <f t="shared" si="12"/>
        <v>10.232307009767426</v>
      </c>
      <c r="K99" s="179">
        <f t="shared" si="14"/>
        <v>0.86284999678209573</v>
      </c>
      <c r="L99" s="178"/>
      <c r="M99" s="184">
        <f t="shared" si="13"/>
        <v>-1.0679991103606351E-2</v>
      </c>
      <c r="N99" s="261">
        <f t="shared" si="15"/>
        <v>-0.84089775019153767</v>
      </c>
      <c r="O99" s="267">
        <f t="shared" si="16"/>
        <v>3.972155905923147E-3</v>
      </c>
      <c r="P99" s="178"/>
      <c r="Q99" s="184">
        <f t="shared" si="17"/>
        <v>0</v>
      </c>
      <c r="R99" s="261">
        <f t="shared" si="18"/>
        <v>3.4878951206797536E-2</v>
      </c>
      <c r="S99" s="267">
        <f t="shared" si="19"/>
        <v>0.13695169317218836</v>
      </c>
      <c r="U99" s="184">
        <f t="shared" si="20"/>
        <v>-1.4008581133167353E-2</v>
      </c>
      <c r="V99" s="261">
        <f t="shared" si="21"/>
        <v>-1.1138475652351072</v>
      </c>
      <c r="W99" s="267">
        <f t="shared" si="22"/>
        <v>-3.7473043587797572E-2</v>
      </c>
    </row>
    <row r="100" spans="1:23" x14ac:dyDescent="0.25">
      <c r="A100" s="90">
        <f t="shared" si="11"/>
        <v>57</v>
      </c>
      <c r="B100" s="29">
        <v>44397</v>
      </c>
      <c r="C100" s="93">
        <v>27395.83</v>
      </c>
      <c r="D100" s="93">
        <v>27532.86</v>
      </c>
      <c r="E100" s="93">
        <v>27121.49</v>
      </c>
      <c r="F100" s="93">
        <v>27259.25</v>
      </c>
      <c r="G100" s="93">
        <v>27259.25</v>
      </c>
      <c r="H100" s="93">
        <v>2263380800</v>
      </c>
      <c r="I100" s="93"/>
      <c r="J100" s="178">
        <f t="shared" si="12"/>
        <v>10.2181460910131</v>
      </c>
      <c r="K100" s="179">
        <f t="shared" si="14"/>
        <v>0.84338883667054054</v>
      </c>
      <c r="L100" s="178"/>
      <c r="M100" s="184">
        <f t="shared" si="13"/>
        <v>-4.9854302643870156E-3</v>
      </c>
      <c r="N100" s="261">
        <f t="shared" si="15"/>
        <v>-0.37393446723528018</v>
      </c>
      <c r="O100" s="267">
        <f t="shared" si="16"/>
        <v>7.4876715468549904E-2</v>
      </c>
      <c r="P100" s="178"/>
      <c r="Q100" s="184">
        <f t="shared" si="17"/>
        <v>5.0018561218988008E-3</v>
      </c>
      <c r="R100" s="261">
        <f t="shared" si="18"/>
        <v>0.44503931677362085</v>
      </c>
      <c r="S100" s="267">
        <f t="shared" si="19"/>
        <v>0.19923119379255283</v>
      </c>
      <c r="U100" s="184">
        <f t="shared" si="20"/>
        <v>-1.0013932777360646E-2</v>
      </c>
      <c r="V100" s="261">
        <f t="shared" si="21"/>
        <v>-0.78627988036003682</v>
      </c>
      <c r="W100" s="267">
        <f t="shared" si="22"/>
        <v>1.2265433227716782E-2</v>
      </c>
    </row>
    <row r="101" spans="1:23" x14ac:dyDescent="0.25">
      <c r="A101" s="90">
        <f t="shared" si="11"/>
        <v>58</v>
      </c>
      <c r="B101" s="29">
        <v>44398</v>
      </c>
      <c r="C101" s="93">
        <v>27339.22</v>
      </c>
      <c r="D101" s="93">
        <v>27371.5</v>
      </c>
      <c r="E101" s="93">
        <v>26971.03</v>
      </c>
      <c r="F101" s="93">
        <v>27224.58</v>
      </c>
      <c r="G101" s="93">
        <v>27224.58</v>
      </c>
      <c r="H101" s="93">
        <v>1672533000</v>
      </c>
      <c r="I101" s="93"/>
      <c r="J101" s="178">
        <f t="shared" si="12"/>
        <v>10.216077580244043</v>
      </c>
      <c r="K101" s="179">
        <f t="shared" si="14"/>
        <v>0.84054611015205172</v>
      </c>
      <c r="L101" s="178"/>
      <c r="M101" s="184">
        <f t="shared" si="13"/>
        <v>-4.1932432600490944E-3</v>
      </c>
      <c r="N101" s="261">
        <f t="shared" si="15"/>
        <v>-0.30897383994454941</v>
      </c>
      <c r="O101" s="267">
        <f t="shared" si="16"/>
        <v>8.47404560132059E-2</v>
      </c>
      <c r="P101" s="178"/>
      <c r="Q101" s="184">
        <f t="shared" si="17"/>
        <v>1.1807213227004586E-3</v>
      </c>
      <c r="R101" s="261">
        <f t="shared" si="18"/>
        <v>0.13170002673336012</v>
      </c>
      <c r="S101" s="267">
        <f t="shared" si="19"/>
        <v>0.15165318249085447</v>
      </c>
      <c r="U101" s="184">
        <f t="shared" si="20"/>
        <v>-1.3467465421471508E-2</v>
      </c>
      <c r="V101" s="261">
        <f t="shared" si="21"/>
        <v>-1.0694751937165787</v>
      </c>
      <c r="W101" s="267">
        <f t="shared" si="22"/>
        <v>-3.0735461482085724E-2</v>
      </c>
    </row>
    <row r="102" spans="1:23" x14ac:dyDescent="0.25">
      <c r="A102" s="90">
        <f t="shared" si="11"/>
        <v>59</v>
      </c>
      <c r="B102" s="29">
        <v>44399</v>
      </c>
      <c r="C102" s="93">
        <v>27464.28</v>
      </c>
      <c r="D102" s="93">
        <v>27759.71</v>
      </c>
      <c r="E102" s="93">
        <v>27455.43</v>
      </c>
      <c r="F102" s="93">
        <v>27723.84</v>
      </c>
      <c r="G102" s="93">
        <v>27723.84</v>
      </c>
      <c r="H102" s="93">
        <v>1807199700</v>
      </c>
      <c r="I102" s="93"/>
      <c r="J102" s="178">
        <f t="shared" si="12"/>
        <v>10.220641530250136</v>
      </c>
      <c r="K102" s="179">
        <f t="shared" si="14"/>
        <v>0.84681828523833025</v>
      </c>
      <c r="L102" s="178"/>
      <c r="M102" s="184">
        <f t="shared" si="13"/>
        <v>9.4508212121345008E-3</v>
      </c>
      <c r="N102" s="261">
        <f t="shared" si="15"/>
        <v>0.80986171536600271</v>
      </c>
      <c r="O102" s="267">
        <f t="shared" si="16"/>
        <v>0.25462649452585939</v>
      </c>
      <c r="P102" s="178"/>
      <c r="Q102" s="184">
        <f t="shared" si="17"/>
        <v>1.0756881301821869E-2</v>
      </c>
      <c r="R102" s="261">
        <f t="shared" si="18"/>
        <v>0.91696077435193957</v>
      </c>
      <c r="S102" s="267">
        <f t="shared" si="19"/>
        <v>0.27088861166469425</v>
      </c>
      <c r="U102" s="184">
        <f t="shared" si="20"/>
        <v>-3.2223673804660256E-4</v>
      </c>
      <c r="V102" s="261">
        <f t="shared" si="21"/>
        <v>8.4550127617066019E-3</v>
      </c>
      <c r="W102" s="267">
        <f t="shared" si="22"/>
        <v>0.13293943399519725</v>
      </c>
    </row>
    <row r="103" spans="1:23" x14ac:dyDescent="0.25">
      <c r="A103" s="90">
        <f t="shared" si="11"/>
        <v>60</v>
      </c>
      <c r="B103" s="29">
        <v>44400</v>
      </c>
      <c r="C103" s="93">
        <v>27740.95</v>
      </c>
      <c r="D103" s="93">
        <v>27740.95</v>
      </c>
      <c r="E103" s="93">
        <v>27222.04</v>
      </c>
      <c r="F103" s="93">
        <v>27321.98</v>
      </c>
      <c r="G103" s="93">
        <v>27321.98</v>
      </c>
      <c r="H103" s="93">
        <v>1182745200</v>
      </c>
      <c r="I103" s="93"/>
      <c r="J103" s="178">
        <f t="shared" si="12"/>
        <v>10.230664939857764</v>
      </c>
      <c r="K103" s="179">
        <f t="shared" si="14"/>
        <v>0.86059332219899043</v>
      </c>
      <c r="L103" s="178"/>
      <c r="M103" s="184">
        <f t="shared" si="13"/>
        <v>-1.5102943482469098E-2</v>
      </c>
      <c r="N103" s="261">
        <f t="shared" si="15"/>
        <v>-1.2035870639957742</v>
      </c>
      <c r="O103" s="267">
        <f t="shared" si="16"/>
        <v>-5.1099253328986127E-2</v>
      </c>
      <c r="P103" s="178"/>
      <c r="Q103" s="184">
        <f t="shared" si="17"/>
        <v>0</v>
      </c>
      <c r="R103" s="261">
        <f t="shared" si="18"/>
        <v>3.4878951206797536E-2</v>
      </c>
      <c r="S103" s="267">
        <f t="shared" si="19"/>
        <v>0.13695169317218836</v>
      </c>
      <c r="U103" s="184">
        <f t="shared" si="20"/>
        <v>-1.8705559831224232E-2</v>
      </c>
      <c r="V103" s="261">
        <f t="shared" si="21"/>
        <v>-1.4990074844539052</v>
      </c>
      <c r="W103" s="267">
        <f t="shared" si="22"/>
        <v>-9.5956430676593651E-2</v>
      </c>
    </row>
    <row r="104" spans="1:23" x14ac:dyDescent="0.25">
      <c r="A104" s="90">
        <f t="shared" si="11"/>
        <v>61</v>
      </c>
      <c r="B104" s="29">
        <v>44403</v>
      </c>
      <c r="C104" s="93">
        <v>26825.73</v>
      </c>
      <c r="D104" s="93">
        <v>26878.75</v>
      </c>
      <c r="E104" s="93">
        <v>26177.4</v>
      </c>
      <c r="F104" s="93">
        <v>26192.32</v>
      </c>
      <c r="G104" s="93">
        <v>26192.32</v>
      </c>
      <c r="H104" s="93">
        <v>2695215700</v>
      </c>
      <c r="I104" s="93"/>
      <c r="J104" s="178">
        <f t="shared" si="12"/>
        <v>10.197116780548937</v>
      </c>
      <c r="K104" s="179">
        <f t="shared" si="14"/>
        <v>0.81448853824508349</v>
      </c>
      <c r="L104" s="178"/>
      <c r="M104" s="184">
        <f t="shared" si="13"/>
        <v>-2.3612032179552985E-2</v>
      </c>
      <c r="N104" s="261">
        <f t="shared" si="15"/>
        <v>-1.9013462249113315</v>
      </c>
      <c r="O104" s="267">
        <f t="shared" si="16"/>
        <v>-0.15704828142449967</v>
      </c>
      <c r="P104" s="178"/>
      <c r="Q104" s="184">
        <f t="shared" si="17"/>
        <v>1.9764606592253199E-3</v>
      </c>
      <c r="R104" s="261">
        <f t="shared" si="18"/>
        <v>0.19695195106121105</v>
      </c>
      <c r="S104" s="267">
        <f t="shared" si="19"/>
        <v>0.16156115411078509</v>
      </c>
      <c r="U104" s="184">
        <f t="shared" si="20"/>
        <v>-2.4168214620813602E-2</v>
      </c>
      <c r="V104" s="261">
        <f t="shared" si="21"/>
        <v>-1.9469540928447064</v>
      </c>
      <c r="W104" s="267">
        <f t="shared" si="22"/>
        <v>-0.16397346356715936</v>
      </c>
    </row>
    <row r="105" spans="1:23" x14ac:dyDescent="0.25">
      <c r="A105" s="90">
        <f t="shared" si="11"/>
        <v>62</v>
      </c>
      <c r="B105" s="29">
        <v>44404</v>
      </c>
      <c r="C105" s="93">
        <v>26011.51</v>
      </c>
      <c r="D105" s="93">
        <v>26323.61</v>
      </c>
      <c r="E105" s="93">
        <v>24748.84</v>
      </c>
      <c r="F105" s="93">
        <v>25086.43</v>
      </c>
      <c r="G105" s="93">
        <v>25086.43</v>
      </c>
      <c r="H105" s="93">
        <v>4657383800</v>
      </c>
      <c r="I105" s="93"/>
      <c r="J105" s="178">
        <f t="shared" si="12"/>
        <v>10.166294411351981</v>
      </c>
      <c r="K105" s="179">
        <f t="shared" si="14"/>
        <v>0.77212977096692403</v>
      </c>
      <c r="L105" s="178"/>
      <c r="M105" s="184">
        <f t="shared" si="13"/>
        <v>-3.5564255977449916E-2</v>
      </c>
      <c r="N105" s="261">
        <f t="shared" si="15"/>
        <v>-2.8814480836630927</v>
      </c>
      <c r="O105" s="267">
        <f t="shared" si="16"/>
        <v>-0.30586874152867316</v>
      </c>
      <c r="P105" s="178"/>
      <c r="Q105" s="184">
        <f t="shared" si="17"/>
        <v>1.1998534494921756E-2</v>
      </c>
      <c r="R105" s="261">
        <f t="shared" si="18"/>
        <v>1.0187783626986695</v>
      </c>
      <c r="S105" s="267">
        <f t="shared" si="19"/>
        <v>0.28634878063504576</v>
      </c>
      <c r="U105" s="184">
        <f t="shared" si="20"/>
        <v>-4.8542741271075704E-2</v>
      </c>
      <c r="V105" s="261">
        <f t="shared" si="21"/>
        <v>-3.9457050600345722</v>
      </c>
      <c r="W105" s="267">
        <f t="shared" si="22"/>
        <v>-0.46746746872055289</v>
      </c>
    </row>
    <row r="106" spans="1:23" x14ac:dyDescent="0.25">
      <c r="A106" s="90">
        <f t="shared" si="11"/>
        <v>63</v>
      </c>
      <c r="B106" s="29">
        <v>44405</v>
      </c>
      <c r="C106" s="93">
        <v>25356.74</v>
      </c>
      <c r="D106" s="93">
        <v>25520.75</v>
      </c>
      <c r="E106" s="93">
        <v>24848.43</v>
      </c>
      <c r="F106" s="93">
        <v>25473.88</v>
      </c>
      <c r="G106" s="93">
        <v>25473.88</v>
      </c>
      <c r="H106" s="93">
        <v>3391837700</v>
      </c>
      <c r="I106" s="93"/>
      <c r="J106" s="178">
        <f t="shared" si="12"/>
        <v>10.140799851392146</v>
      </c>
      <c r="K106" s="179">
        <f t="shared" si="14"/>
        <v>0.73709294023866267</v>
      </c>
      <c r="L106" s="178"/>
      <c r="M106" s="184">
        <f t="shared" si="13"/>
        <v>4.6196790281400292E-3</v>
      </c>
      <c r="N106" s="261">
        <f t="shared" si="15"/>
        <v>0.41370017133097725</v>
      </c>
      <c r="O106" s="267">
        <f t="shared" si="16"/>
        <v>0.19447260058879556</v>
      </c>
      <c r="P106" s="178"/>
      <c r="Q106" s="184">
        <f t="shared" si="17"/>
        <v>6.4681027608437993E-3</v>
      </c>
      <c r="R106" s="261">
        <f t="shared" si="18"/>
        <v>0.56527393424048733</v>
      </c>
      <c r="S106" s="267">
        <f t="shared" si="19"/>
        <v>0.21748783817302275</v>
      </c>
      <c r="U106" s="184">
        <f t="shared" si="20"/>
        <v>-2.004634665181728E-2</v>
      </c>
      <c r="V106" s="261">
        <f t="shared" si="21"/>
        <v>-1.608954192051895</v>
      </c>
      <c r="W106" s="267">
        <f t="shared" si="22"/>
        <v>-0.11265093999270759</v>
      </c>
    </row>
    <row r="107" spans="1:23" x14ac:dyDescent="0.25">
      <c r="A107" s="90">
        <f t="shared" si="11"/>
        <v>64</v>
      </c>
      <c r="B107" s="29">
        <v>44406</v>
      </c>
      <c r="C107" s="93">
        <v>26221.360000000001</v>
      </c>
      <c r="D107" s="93">
        <v>26335.360000000001</v>
      </c>
      <c r="E107" s="93">
        <v>25857.42</v>
      </c>
      <c r="F107" s="93">
        <v>26315.32</v>
      </c>
      <c r="G107" s="93">
        <v>26315.32</v>
      </c>
      <c r="H107" s="93">
        <v>3272154400</v>
      </c>
      <c r="I107" s="93"/>
      <c r="J107" s="178">
        <f t="shared" si="12"/>
        <v>10.174329624774993</v>
      </c>
      <c r="K107" s="179">
        <f t="shared" si="14"/>
        <v>0.78317245666187463</v>
      </c>
      <c r="L107" s="178"/>
      <c r="M107" s="184">
        <f t="shared" si="13"/>
        <v>3.5833381640006136E-3</v>
      </c>
      <c r="N107" s="261">
        <f t="shared" si="15"/>
        <v>0.3287185290509716</v>
      </c>
      <c r="O107" s="267">
        <f t="shared" si="16"/>
        <v>0.18156883248389089</v>
      </c>
      <c r="P107" s="178"/>
      <c r="Q107" s="184">
        <f t="shared" si="17"/>
        <v>4.347600582120836E-3</v>
      </c>
      <c r="R107" s="261">
        <f t="shared" si="18"/>
        <v>0.39138929469590089</v>
      </c>
      <c r="S107" s="267">
        <f t="shared" si="19"/>
        <v>0.19108487624513582</v>
      </c>
      <c r="U107" s="184">
        <f t="shared" si="20"/>
        <v>-1.3879524174184799E-2</v>
      </c>
      <c r="V107" s="261">
        <f t="shared" si="21"/>
        <v>-1.103264683963598</v>
      </c>
      <c r="W107" s="267">
        <f t="shared" si="22"/>
        <v>-3.5866119525782558E-2</v>
      </c>
    </row>
    <row r="108" spans="1:23" x14ac:dyDescent="0.25">
      <c r="A108" s="90">
        <f t="shared" si="11"/>
        <v>65</v>
      </c>
      <c r="B108" s="29">
        <v>44407</v>
      </c>
      <c r="C108" s="93">
        <v>26042.84</v>
      </c>
      <c r="D108" s="93">
        <v>26151</v>
      </c>
      <c r="E108" s="93">
        <v>25636.89</v>
      </c>
      <c r="F108" s="93">
        <v>25961.03</v>
      </c>
      <c r="G108" s="93">
        <v>25961.03</v>
      </c>
      <c r="H108" s="93">
        <v>2425058800</v>
      </c>
      <c r="I108" s="93"/>
      <c r="J108" s="178">
        <f t="shared" si="12"/>
        <v>10.167498153355602</v>
      </c>
      <c r="K108" s="179">
        <f t="shared" si="14"/>
        <v>0.77378405740637735</v>
      </c>
      <c r="L108" s="178"/>
      <c r="M108" s="184">
        <f t="shared" si="13"/>
        <v>-3.1413624627729276E-3</v>
      </c>
      <c r="N108" s="261">
        <f t="shared" si="15"/>
        <v>-0.22271789778447557</v>
      </c>
      <c r="O108" s="267">
        <f t="shared" si="16"/>
        <v>9.7837716144239195E-2</v>
      </c>
      <c r="P108" s="178"/>
      <c r="Q108" s="184">
        <f t="shared" si="17"/>
        <v>4.1531568753638178E-3</v>
      </c>
      <c r="R108" s="261">
        <f t="shared" si="18"/>
        <v>0.37544459338862879</v>
      </c>
      <c r="S108" s="267">
        <f t="shared" si="19"/>
        <v>0.1886638036152013</v>
      </c>
      <c r="U108" s="184">
        <f t="shared" si="20"/>
        <v>-1.5587777677089009E-2</v>
      </c>
      <c r="V108" s="261">
        <f t="shared" si="21"/>
        <v>-1.2433442592565422</v>
      </c>
      <c r="W108" s="267">
        <f t="shared" si="22"/>
        <v>-5.7136058624605468E-2</v>
      </c>
    </row>
    <row r="109" spans="1:23" x14ac:dyDescent="0.25">
      <c r="A109" s="90">
        <f t="shared" si="11"/>
        <v>66</v>
      </c>
      <c r="B109" s="29">
        <v>44410</v>
      </c>
      <c r="C109" s="93">
        <v>26054.81</v>
      </c>
      <c r="D109" s="93">
        <v>26300.55</v>
      </c>
      <c r="E109" s="93">
        <v>25743.09</v>
      </c>
      <c r="F109" s="93">
        <v>26235.8</v>
      </c>
      <c r="G109" s="93">
        <v>26235.8</v>
      </c>
      <c r="H109" s="93">
        <v>1768640300</v>
      </c>
      <c r="I109" s="93"/>
      <c r="J109" s="178">
        <f t="shared" ref="J109:J172" si="23">LN(C109)</f>
        <v>10.167957675050367</v>
      </c>
      <c r="K109" s="179">
        <f t="shared" si="14"/>
        <v>0.77441557188871424</v>
      </c>
      <c r="L109" s="178"/>
      <c r="M109" s="184">
        <f t="shared" ref="M109:M172" si="24">(F109-C109)/C109</f>
        <v>6.9465100685822678E-3</v>
      </c>
      <c r="N109" s="261">
        <f t="shared" si="15"/>
        <v>0.60450411428760142</v>
      </c>
      <c r="O109" s="267">
        <f t="shared" si="16"/>
        <v>0.22344462051400948</v>
      </c>
      <c r="P109" s="178"/>
      <c r="Q109" s="184">
        <f t="shared" si="17"/>
        <v>9.4316558055882183E-3</v>
      </c>
      <c r="R109" s="261">
        <f t="shared" si="18"/>
        <v>0.8082901207491876</v>
      </c>
      <c r="S109" s="267">
        <f t="shared" si="19"/>
        <v>0.25438786072276698</v>
      </c>
      <c r="U109" s="184">
        <f t="shared" si="20"/>
        <v>-1.1964009716440118E-2</v>
      </c>
      <c r="V109" s="261">
        <f t="shared" si="21"/>
        <v>-0.94618937210140097</v>
      </c>
      <c r="W109" s="267">
        <f t="shared" si="22"/>
        <v>-1.2015516679145688E-2</v>
      </c>
    </row>
    <row r="110" spans="1:23" x14ac:dyDescent="0.25">
      <c r="A110" s="90">
        <f t="shared" si="11"/>
        <v>67</v>
      </c>
      <c r="B110" s="29">
        <v>44411</v>
      </c>
      <c r="C110" s="93">
        <v>26289.06</v>
      </c>
      <c r="D110" s="93">
        <v>26289.06</v>
      </c>
      <c r="E110" s="93">
        <v>25774.62</v>
      </c>
      <c r="F110" s="93">
        <v>26194.82</v>
      </c>
      <c r="G110" s="93">
        <v>26194.82</v>
      </c>
      <c r="H110" s="93">
        <v>2010033900</v>
      </c>
      <c r="I110" s="93"/>
      <c r="J110" s="178">
        <f t="shared" si="23"/>
        <v>10.176908162044761</v>
      </c>
      <c r="K110" s="179">
        <f t="shared" si="14"/>
        <v>0.78671610573797968</v>
      </c>
      <c r="L110" s="178"/>
      <c r="M110" s="184">
        <f t="shared" si="24"/>
        <v>-3.5847611135583243E-3</v>
      </c>
      <c r="N110" s="261">
        <f t="shared" si="15"/>
        <v>-0.25907731082351659</v>
      </c>
      <c r="O110" s="267">
        <f t="shared" si="16"/>
        <v>9.2316836320096129E-2</v>
      </c>
      <c r="P110" s="178"/>
      <c r="Q110" s="184">
        <f t="shared" si="17"/>
        <v>0</v>
      </c>
      <c r="R110" s="261">
        <f t="shared" si="18"/>
        <v>3.4878951206797536E-2</v>
      </c>
      <c r="S110" s="267">
        <f t="shared" si="19"/>
        <v>0.13695169317218836</v>
      </c>
      <c r="U110" s="184">
        <f t="shared" si="20"/>
        <v>-1.9568596214547127E-2</v>
      </c>
      <c r="V110" s="261">
        <f t="shared" si="21"/>
        <v>-1.5697778764552666</v>
      </c>
      <c r="W110" s="267">
        <f t="shared" si="22"/>
        <v>-0.10670233652846994</v>
      </c>
    </row>
    <row r="111" spans="1:23" x14ac:dyDescent="0.25">
      <c r="A111" s="90">
        <f t="shared" si="11"/>
        <v>68</v>
      </c>
      <c r="B111" s="29">
        <v>44412</v>
      </c>
      <c r="C111" s="93">
        <v>26161.83</v>
      </c>
      <c r="D111" s="93">
        <v>26650.82</v>
      </c>
      <c r="E111" s="93">
        <v>26009.83</v>
      </c>
      <c r="F111" s="93">
        <v>26426.55</v>
      </c>
      <c r="G111" s="93">
        <v>26426.55</v>
      </c>
      <c r="H111" s="93">
        <v>1776527400</v>
      </c>
      <c r="I111" s="93"/>
      <c r="J111" s="178">
        <f t="shared" si="23"/>
        <v>10.1720567572529</v>
      </c>
      <c r="K111" s="179">
        <f t="shared" si="14"/>
        <v>0.78004888540727013</v>
      </c>
      <c r="L111" s="178"/>
      <c r="M111" s="184">
        <f t="shared" si="24"/>
        <v>1.0118558220124415E-2</v>
      </c>
      <c r="N111" s="261">
        <f t="shared" si="15"/>
        <v>0.86461723984031924</v>
      </c>
      <c r="O111" s="267">
        <f t="shared" si="16"/>
        <v>0.26294067358056616</v>
      </c>
      <c r="P111" s="178"/>
      <c r="Q111" s="184">
        <f t="shared" si="17"/>
        <v>1.8690970776891292E-2</v>
      </c>
      <c r="R111" s="261">
        <f t="shared" si="18"/>
        <v>1.5675690606012815</v>
      </c>
      <c r="S111" s="267">
        <f t="shared" si="19"/>
        <v>0.36967816465108272</v>
      </c>
      <c r="U111" s="184">
        <f t="shared" si="20"/>
        <v>-5.8099911206517278E-3</v>
      </c>
      <c r="V111" s="261">
        <f t="shared" si="21"/>
        <v>-0.44154980322164183</v>
      </c>
      <c r="W111" s="267">
        <f t="shared" si="22"/>
        <v>6.4609879096660938E-2</v>
      </c>
    </row>
    <row r="112" spans="1:23" x14ac:dyDescent="0.25">
      <c r="A112" s="90">
        <f t="shared" si="11"/>
        <v>69</v>
      </c>
      <c r="B112" s="29">
        <v>44413</v>
      </c>
      <c r="C112" s="93">
        <v>26390.01</v>
      </c>
      <c r="D112" s="93">
        <v>26569.37</v>
      </c>
      <c r="E112" s="93">
        <v>26126.37</v>
      </c>
      <c r="F112" s="93">
        <v>26204.69</v>
      </c>
      <c r="G112" s="93">
        <v>26204.69</v>
      </c>
      <c r="H112" s="93">
        <v>1695648000</v>
      </c>
      <c r="I112" s="93"/>
      <c r="J112" s="178">
        <f t="shared" si="23"/>
        <v>10.180740808428711</v>
      </c>
      <c r="K112" s="179">
        <f t="shared" si="14"/>
        <v>0.79198326009590125</v>
      </c>
      <c r="L112" s="178"/>
      <c r="M112" s="184">
        <f t="shared" si="24"/>
        <v>-7.0223542924007882E-3</v>
      </c>
      <c r="N112" s="261">
        <f t="shared" si="15"/>
        <v>-0.54096556201311563</v>
      </c>
      <c r="O112" s="267">
        <f t="shared" si="16"/>
        <v>4.9514408322025805E-2</v>
      </c>
      <c r="P112" s="178"/>
      <c r="Q112" s="184">
        <f t="shared" si="17"/>
        <v>6.7965112555849957E-3</v>
      </c>
      <c r="R112" s="261">
        <f t="shared" si="18"/>
        <v>0.59220396680751053</v>
      </c>
      <c r="S112" s="267">
        <f t="shared" si="19"/>
        <v>0.22157694360778724</v>
      </c>
      <c r="U112" s="184">
        <f t="shared" si="20"/>
        <v>-9.9901439976718253E-3</v>
      </c>
      <c r="V112" s="261">
        <f t="shared" si="21"/>
        <v>-0.78432916159968757</v>
      </c>
      <c r="W112" s="267">
        <f t="shared" si="22"/>
        <v>1.256163393467058E-2</v>
      </c>
    </row>
    <row r="113" spans="1:23" x14ac:dyDescent="0.25">
      <c r="A113" s="90">
        <f t="shared" si="11"/>
        <v>70</v>
      </c>
      <c r="B113" s="29">
        <v>44414</v>
      </c>
      <c r="C113" s="93">
        <v>26262.97</v>
      </c>
      <c r="D113" s="93">
        <v>26276.87</v>
      </c>
      <c r="E113" s="93">
        <v>26002.41</v>
      </c>
      <c r="F113" s="93">
        <v>26179.4</v>
      </c>
      <c r="G113" s="93">
        <v>26179.4</v>
      </c>
      <c r="H113" s="93">
        <v>1559626600</v>
      </c>
      <c r="I113" s="93"/>
      <c r="J113" s="178">
        <f t="shared" si="23"/>
        <v>10.175915241233007</v>
      </c>
      <c r="K113" s="179">
        <f t="shared" si="14"/>
        <v>0.78535154802595009</v>
      </c>
      <c r="L113" s="178"/>
      <c r="M113" s="184">
        <f t="shared" si="24"/>
        <v>-3.1820468134411192E-3</v>
      </c>
      <c r="N113" s="261">
        <f t="shared" si="15"/>
        <v>-0.22605408094053556</v>
      </c>
      <c r="O113" s="267">
        <f t="shared" si="16"/>
        <v>9.7331143987638091E-2</v>
      </c>
      <c r="P113" s="178"/>
      <c r="Q113" s="184">
        <f t="shared" si="17"/>
        <v>5.2926230353984405E-4</v>
      </c>
      <c r="R113" s="261">
        <f t="shared" si="18"/>
        <v>7.827932391048753E-2</v>
      </c>
      <c r="S113" s="267">
        <f t="shared" si="19"/>
        <v>0.14354168519881449</v>
      </c>
      <c r="U113" s="184">
        <f t="shared" si="20"/>
        <v>-9.921193223767201E-3</v>
      </c>
      <c r="V113" s="261">
        <f t="shared" si="21"/>
        <v>-0.77867508560437482</v>
      </c>
      <c r="W113" s="267">
        <f t="shared" si="22"/>
        <v>1.342015918240147E-2</v>
      </c>
    </row>
    <row r="114" spans="1:23" x14ac:dyDescent="0.25">
      <c r="A114" s="90">
        <f t="shared" si="11"/>
        <v>71</v>
      </c>
      <c r="B114" s="29">
        <v>44417</v>
      </c>
      <c r="C114" s="93">
        <v>25969.23</v>
      </c>
      <c r="D114" s="93">
        <v>26527.24</v>
      </c>
      <c r="E114" s="93">
        <v>25920.85</v>
      </c>
      <c r="F114" s="93">
        <v>26283.4</v>
      </c>
      <c r="G114" s="93">
        <v>26283.4</v>
      </c>
      <c r="H114" s="93">
        <v>1585113300</v>
      </c>
      <c r="I114" s="93"/>
      <c r="J114" s="178">
        <f t="shared" si="23"/>
        <v>10.16466765462155</v>
      </c>
      <c r="K114" s="179">
        <f t="shared" si="14"/>
        <v>0.76989414108000032</v>
      </c>
      <c r="L114" s="178"/>
      <c r="M114" s="184">
        <f t="shared" si="24"/>
        <v>1.2097778794365559E-2</v>
      </c>
      <c r="N114" s="261">
        <f t="shared" si="15"/>
        <v>1.0269165572305108</v>
      </c>
      <c r="O114" s="267">
        <f t="shared" si="16"/>
        <v>0.2875844989880223</v>
      </c>
      <c r="P114" s="178"/>
      <c r="Q114" s="184">
        <f t="shared" si="17"/>
        <v>2.148735253220839E-2</v>
      </c>
      <c r="R114" s="261">
        <f t="shared" si="18"/>
        <v>1.7968769285352848</v>
      </c>
      <c r="S114" s="267">
        <f t="shared" si="19"/>
        <v>0.40449669101823726</v>
      </c>
      <c r="U114" s="184">
        <f t="shared" si="20"/>
        <v>-1.8629739888322073E-3</v>
      </c>
      <c r="V114" s="261">
        <f t="shared" si="21"/>
        <v>-0.11788795645283885</v>
      </c>
      <c r="W114" s="267">
        <f t="shared" si="22"/>
        <v>0.11375528630530041</v>
      </c>
    </row>
    <row r="115" spans="1:23" x14ac:dyDescent="0.25">
      <c r="A115" s="90">
        <f t="shared" si="11"/>
        <v>72</v>
      </c>
      <c r="B115" s="29">
        <v>44418</v>
      </c>
      <c r="C115" s="93">
        <v>26456.61</v>
      </c>
      <c r="D115" s="93">
        <v>26610.95</v>
      </c>
      <c r="E115" s="93">
        <v>26138.87</v>
      </c>
      <c r="F115" s="93">
        <v>26605.62</v>
      </c>
      <c r="G115" s="93">
        <v>26605.62</v>
      </c>
      <c r="H115" s="93">
        <v>1735296200</v>
      </c>
      <c r="I115" s="93"/>
      <c r="J115" s="178">
        <f t="shared" si="23"/>
        <v>10.183261311547314</v>
      </c>
      <c r="K115" s="179">
        <f t="shared" si="14"/>
        <v>0.79544715361889939</v>
      </c>
      <c r="L115" s="178"/>
      <c r="M115" s="184">
        <f t="shared" si="24"/>
        <v>5.6322408653262223E-3</v>
      </c>
      <c r="N115" s="261">
        <f t="shared" si="15"/>
        <v>0.4967318945908703</v>
      </c>
      <c r="O115" s="267">
        <f t="shared" si="16"/>
        <v>0.20708028942076773</v>
      </c>
      <c r="P115" s="178"/>
      <c r="Q115" s="184">
        <f t="shared" si="17"/>
        <v>5.833702806217431E-3</v>
      </c>
      <c r="R115" s="261">
        <f t="shared" si="18"/>
        <v>0.51325210255166454</v>
      </c>
      <c r="S115" s="267">
        <f t="shared" si="19"/>
        <v>0.20958874803431748</v>
      </c>
      <c r="U115" s="184">
        <f t="shared" si="20"/>
        <v>-1.2009853114212351E-2</v>
      </c>
      <c r="V115" s="261">
        <f t="shared" si="21"/>
        <v>-0.94994860554011606</v>
      </c>
      <c r="W115" s="267">
        <f t="shared" si="22"/>
        <v>-1.2586325564970191E-2</v>
      </c>
    </row>
    <row r="116" spans="1:23" x14ac:dyDescent="0.25">
      <c r="A116" s="90">
        <f t="shared" si="11"/>
        <v>73</v>
      </c>
      <c r="B116" s="29">
        <v>44419</v>
      </c>
      <c r="C116" s="93">
        <v>26491.74</v>
      </c>
      <c r="D116" s="93">
        <v>26822.47</v>
      </c>
      <c r="E116" s="93">
        <v>26454.45</v>
      </c>
      <c r="F116" s="93">
        <v>26660.16</v>
      </c>
      <c r="G116" s="93">
        <v>26660.16</v>
      </c>
      <c r="H116" s="93">
        <v>2414411900</v>
      </c>
      <c r="I116" s="93"/>
      <c r="J116" s="178">
        <f t="shared" si="23"/>
        <v>10.184588265273153</v>
      </c>
      <c r="K116" s="179">
        <f t="shared" si="14"/>
        <v>0.79727076827040477</v>
      </c>
      <c r="L116" s="178"/>
      <c r="M116" s="184">
        <f t="shared" si="24"/>
        <v>6.3574533043129003E-3</v>
      </c>
      <c r="N116" s="261">
        <f t="shared" si="15"/>
        <v>0.55620049821305217</v>
      </c>
      <c r="O116" s="267">
        <f t="shared" si="16"/>
        <v>0.21611011103959132</v>
      </c>
      <c r="P116" s="178"/>
      <c r="Q116" s="184">
        <f t="shared" si="17"/>
        <v>1.2484268681483343E-2</v>
      </c>
      <c r="R116" s="261">
        <f t="shared" si="18"/>
        <v>1.0586093587675394</v>
      </c>
      <c r="S116" s="267">
        <f t="shared" si="19"/>
        <v>0.29239679198044422</v>
      </c>
      <c r="U116" s="184">
        <f t="shared" si="20"/>
        <v>-1.4076085602531532E-3</v>
      </c>
      <c r="V116" s="261">
        <f t="shared" si="21"/>
        <v>-8.0547248103640001E-2</v>
      </c>
      <c r="W116" s="267">
        <f t="shared" si="22"/>
        <v>0.11942516780539369</v>
      </c>
    </row>
    <row r="117" spans="1:23" x14ac:dyDescent="0.25">
      <c r="A117" s="90">
        <f t="shared" si="11"/>
        <v>74</v>
      </c>
      <c r="B117" s="29">
        <v>44420</v>
      </c>
      <c r="C117" s="93">
        <v>26623.77</v>
      </c>
      <c r="D117" s="93">
        <v>26713.24</v>
      </c>
      <c r="E117" s="93">
        <v>26385.45</v>
      </c>
      <c r="F117" s="93">
        <v>26517.82</v>
      </c>
      <c r="G117" s="93">
        <v>26517.82</v>
      </c>
      <c r="H117" s="93">
        <v>1655017900</v>
      </c>
      <c r="I117" s="93"/>
      <c r="J117" s="178">
        <f t="shared" si="23"/>
        <v>10.189559704761505</v>
      </c>
      <c r="K117" s="179">
        <f t="shared" si="14"/>
        <v>0.80410295066945858</v>
      </c>
      <c r="L117" s="178"/>
      <c r="M117" s="184">
        <f t="shared" si="24"/>
        <v>-3.9795265659221335E-3</v>
      </c>
      <c r="N117" s="261">
        <f t="shared" si="15"/>
        <v>-0.29144872221733847</v>
      </c>
      <c r="O117" s="267">
        <f t="shared" si="16"/>
        <v>8.7401501964965433E-2</v>
      </c>
      <c r="P117" s="178"/>
      <c r="Q117" s="184">
        <f t="shared" si="17"/>
        <v>3.3605308339127466E-3</v>
      </c>
      <c r="R117" s="261">
        <f t="shared" si="18"/>
        <v>0.31044796433806349</v>
      </c>
      <c r="S117" s="267">
        <f t="shared" si="19"/>
        <v>0.17879459649743867</v>
      </c>
      <c r="U117" s="184">
        <f t="shared" si="20"/>
        <v>-8.9513994449320934E-3</v>
      </c>
      <c r="V117" s="261">
        <f t="shared" si="21"/>
        <v>-0.69915041293137581</v>
      </c>
      <c r="W117" s="267">
        <f t="shared" si="22"/>
        <v>2.5495331034337543E-2</v>
      </c>
    </row>
    <row r="118" spans="1:23" x14ac:dyDescent="0.25">
      <c r="A118" s="90">
        <f t="shared" si="11"/>
        <v>75</v>
      </c>
      <c r="B118" s="29">
        <v>44421</v>
      </c>
      <c r="C118" s="93">
        <v>26296.19</v>
      </c>
      <c r="D118" s="93">
        <v>26521.95</v>
      </c>
      <c r="E118" s="93">
        <v>26200.240000000002</v>
      </c>
      <c r="F118" s="93">
        <v>26391.62</v>
      </c>
      <c r="G118" s="93">
        <v>26391.62</v>
      </c>
      <c r="H118" s="93">
        <v>1336188100</v>
      </c>
      <c r="I118" s="93"/>
      <c r="J118" s="178">
        <f t="shared" si="23"/>
        <v>10.177179340751477</v>
      </c>
      <c r="K118" s="179">
        <f t="shared" si="14"/>
        <v>0.78708878298596163</v>
      </c>
      <c r="L118" s="178"/>
      <c r="M118" s="184">
        <f t="shared" si="24"/>
        <v>3.6290428385252881E-3</v>
      </c>
      <c r="N118" s="261">
        <f t="shared" si="15"/>
        <v>0.33246638695697561</v>
      </c>
      <c r="O118" s="267">
        <f t="shared" si="16"/>
        <v>0.18213791408800817</v>
      </c>
      <c r="P118" s="178"/>
      <c r="Q118" s="184">
        <f t="shared" si="17"/>
        <v>8.5852741404744207E-3</v>
      </c>
      <c r="R118" s="261">
        <f t="shared" si="18"/>
        <v>0.73888544282327673</v>
      </c>
      <c r="S118" s="267">
        <f t="shared" si="19"/>
        <v>0.24384932739576093</v>
      </c>
      <c r="U118" s="184">
        <f t="shared" si="20"/>
        <v>-3.6488175663469537E-3</v>
      </c>
      <c r="V118" s="261">
        <f t="shared" si="21"/>
        <v>-0.2643300444992554</v>
      </c>
      <c r="W118" s="267">
        <f t="shared" si="22"/>
        <v>9.1519251624742504E-2</v>
      </c>
    </row>
    <row r="119" spans="1:23" x14ac:dyDescent="0.25">
      <c r="A119" s="90">
        <f t="shared" si="11"/>
        <v>76</v>
      </c>
      <c r="B119" s="29">
        <v>44424</v>
      </c>
      <c r="C119" s="93">
        <v>26365.19</v>
      </c>
      <c r="D119" s="93">
        <v>26449.71</v>
      </c>
      <c r="E119" s="93">
        <v>26046.9</v>
      </c>
      <c r="F119" s="93">
        <v>26181.46</v>
      </c>
      <c r="G119" s="93">
        <v>26181.46</v>
      </c>
      <c r="H119" s="93">
        <v>1648288100</v>
      </c>
      <c r="I119" s="93"/>
      <c r="J119" s="178">
        <f t="shared" si="23"/>
        <v>10.179799858462404</v>
      </c>
      <c r="K119" s="179">
        <f t="shared" si="14"/>
        <v>0.79069012521751225</v>
      </c>
      <c r="L119" s="178"/>
      <c r="M119" s="184">
        <f t="shared" si="24"/>
        <v>-6.9686582952749277E-3</v>
      </c>
      <c r="N119" s="261">
        <f t="shared" si="15"/>
        <v>-0.5365624026111101</v>
      </c>
      <c r="O119" s="267">
        <f t="shared" si="16"/>
        <v>5.0182992104688129E-2</v>
      </c>
      <c r="P119" s="178"/>
      <c r="Q119" s="184">
        <f t="shared" si="17"/>
        <v>3.2057421167835482E-3</v>
      </c>
      <c r="R119" s="261">
        <f t="shared" si="18"/>
        <v>0.29775503690151212</v>
      </c>
      <c r="S119" s="267">
        <f t="shared" si="19"/>
        <v>0.1768672791637258</v>
      </c>
      <c r="U119" s="184">
        <f t="shared" si="20"/>
        <v>-1.2072357528999307E-2</v>
      </c>
      <c r="V119" s="261">
        <f t="shared" si="21"/>
        <v>-0.95507406956662355</v>
      </c>
      <c r="W119" s="267">
        <f t="shared" si="22"/>
        <v>-1.336458540384422E-2</v>
      </c>
    </row>
    <row r="120" spans="1:23" x14ac:dyDescent="0.25">
      <c r="A120" s="90">
        <f t="shared" si="11"/>
        <v>77</v>
      </c>
      <c r="B120" s="29">
        <v>44425</v>
      </c>
      <c r="C120" s="93">
        <v>26137.9</v>
      </c>
      <c r="D120" s="93">
        <v>26258.79</v>
      </c>
      <c r="E120" s="93">
        <v>25615.38</v>
      </c>
      <c r="F120" s="93">
        <v>25745.87</v>
      </c>
      <c r="G120" s="93">
        <v>25745.87</v>
      </c>
      <c r="H120" s="93">
        <v>2291305400</v>
      </c>
      <c r="I120" s="93"/>
      <c r="J120" s="178">
        <f t="shared" si="23"/>
        <v>10.171141647302237</v>
      </c>
      <c r="K120" s="179">
        <f t="shared" si="14"/>
        <v>0.77879126211470762</v>
      </c>
      <c r="L120" s="178"/>
      <c r="M120" s="184">
        <f t="shared" si="24"/>
        <v>-1.4998527043106082E-2</v>
      </c>
      <c r="N120" s="261">
        <f t="shared" si="15"/>
        <v>-1.1950247455490646</v>
      </c>
      <c r="O120" s="267">
        <f t="shared" si="16"/>
        <v>-4.9799135224506075E-2</v>
      </c>
      <c r="P120" s="178"/>
      <c r="Q120" s="184">
        <f t="shared" si="17"/>
        <v>4.6250846471981074E-3</v>
      </c>
      <c r="R120" s="261">
        <f t="shared" si="18"/>
        <v>0.41414344091629562</v>
      </c>
      <c r="S120" s="267">
        <f t="shared" si="19"/>
        <v>0.19453990745394267</v>
      </c>
      <c r="U120" s="184">
        <f t="shared" si="20"/>
        <v>-1.9990894448291576E-2</v>
      </c>
      <c r="V120" s="261">
        <f t="shared" si="21"/>
        <v>-1.6044070208587833</v>
      </c>
      <c r="W120" s="267">
        <f t="shared" si="22"/>
        <v>-0.11196048919610035</v>
      </c>
    </row>
    <row r="121" spans="1:23" x14ac:dyDescent="0.25">
      <c r="A121" s="90">
        <f t="shared" si="11"/>
        <v>78</v>
      </c>
      <c r="B121" s="29">
        <v>44426</v>
      </c>
      <c r="C121" s="93">
        <v>25800.03</v>
      </c>
      <c r="D121" s="93">
        <v>26025.14</v>
      </c>
      <c r="E121" s="93">
        <v>25708.95</v>
      </c>
      <c r="F121" s="93">
        <v>25867.01</v>
      </c>
      <c r="G121" s="93">
        <v>25867.01</v>
      </c>
      <c r="H121" s="93">
        <v>1756860900</v>
      </c>
      <c r="I121" s="93"/>
      <c r="J121" s="178">
        <f t="shared" si="23"/>
        <v>10.158130933699731</v>
      </c>
      <c r="K121" s="179">
        <f t="shared" si="14"/>
        <v>0.76091081346750322</v>
      </c>
      <c r="L121" s="178"/>
      <c r="M121" s="184">
        <f t="shared" si="24"/>
        <v>2.596121012262372E-3</v>
      </c>
      <c r="N121" s="261">
        <f t="shared" si="15"/>
        <v>0.24776511136308316</v>
      </c>
      <c r="O121" s="267">
        <f t="shared" si="16"/>
        <v>0.1692767173738754</v>
      </c>
      <c r="P121" s="178"/>
      <c r="Q121" s="184">
        <f t="shared" si="17"/>
        <v>8.7251836528872487E-3</v>
      </c>
      <c r="R121" s="261">
        <f t="shared" si="18"/>
        <v>0.75035825118861144</v>
      </c>
      <c r="S121" s="267">
        <f t="shared" si="19"/>
        <v>0.24559137961652766</v>
      </c>
      <c r="U121" s="184">
        <f t="shared" si="20"/>
        <v>-3.5302284532226559E-3</v>
      </c>
      <c r="V121" s="261">
        <f t="shared" si="21"/>
        <v>-0.25460554367278176</v>
      </c>
      <c r="W121" s="267">
        <f t="shared" si="22"/>
        <v>9.2995837628897293E-2</v>
      </c>
    </row>
    <row r="122" spans="1:23" x14ac:dyDescent="0.25">
      <c r="A122" s="90">
        <f t="shared" si="11"/>
        <v>79</v>
      </c>
      <c r="B122" s="29">
        <v>44427</v>
      </c>
      <c r="C122" s="93">
        <v>25787.84</v>
      </c>
      <c r="D122" s="93">
        <v>25832.92</v>
      </c>
      <c r="E122" s="93">
        <v>25183.67</v>
      </c>
      <c r="F122" s="93">
        <v>25316.33</v>
      </c>
      <c r="G122" s="93">
        <v>25316.33</v>
      </c>
      <c r="H122" s="93">
        <v>2312886900</v>
      </c>
      <c r="I122" s="93"/>
      <c r="J122" s="178">
        <f t="shared" si="23"/>
        <v>10.157658341975091</v>
      </c>
      <c r="K122" s="179">
        <f t="shared" si="14"/>
        <v>0.76026133701896481</v>
      </c>
      <c r="L122" s="178"/>
      <c r="M122" s="184">
        <f t="shared" si="24"/>
        <v>-1.8284199064365157E-2</v>
      </c>
      <c r="N122" s="261">
        <f t="shared" si="15"/>
        <v>-1.4644552138650369</v>
      </c>
      <c r="O122" s="267">
        <f t="shared" si="16"/>
        <v>-9.0709950669680683E-2</v>
      </c>
      <c r="P122" s="178"/>
      <c r="Q122" s="184">
        <f t="shared" si="17"/>
        <v>1.7481107374637856E-3</v>
      </c>
      <c r="R122" s="261">
        <f t="shared" si="18"/>
        <v>0.17822688478495213</v>
      </c>
      <c r="S122" s="267">
        <f t="shared" si="19"/>
        <v>0.15871790577508338</v>
      </c>
      <c r="U122" s="184">
        <f t="shared" si="20"/>
        <v>-2.34284841227494E-2</v>
      </c>
      <c r="V122" s="261">
        <f t="shared" si="21"/>
        <v>-1.8862949846831223</v>
      </c>
      <c r="W122" s="267">
        <f t="shared" si="22"/>
        <v>-0.15476287356010343</v>
      </c>
    </row>
    <row r="123" spans="1:23" x14ac:dyDescent="0.25">
      <c r="A123" s="90">
        <f t="shared" si="11"/>
        <v>80</v>
      </c>
      <c r="B123" s="29">
        <v>44428</v>
      </c>
      <c r="C123" s="93">
        <v>25241.32</v>
      </c>
      <c r="D123" s="93">
        <v>25244.75</v>
      </c>
      <c r="E123" s="93">
        <v>24581.599999999999</v>
      </c>
      <c r="F123" s="93">
        <v>24849.72</v>
      </c>
      <c r="G123" s="93">
        <v>24849.72</v>
      </c>
      <c r="H123" s="93">
        <v>2855825700</v>
      </c>
      <c r="I123" s="93"/>
      <c r="J123" s="178">
        <f t="shared" si="23"/>
        <v>10.136237613227438</v>
      </c>
      <c r="K123" s="179">
        <f t="shared" si="14"/>
        <v>0.73082311771296704</v>
      </c>
      <c r="L123" s="178"/>
      <c r="M123" s="184">
        <f t="shared" si="24"/>
        <v>-1.5514244104507947E-2</v>
      </c>
      <c r="N123" s="261">
        <f t="shared" si="15"/>
        <v>-1.2373143862901377</v>
      </c>
      <c r="O123" s="267">
        <f t="shared" si="16"/>
        <v>-5.622047167696631E-2</v>
      </c>
      <c r="P123" s="178"/>
      <c r="Q123" s="184">
        <f t="shared" si="17"/>
        <v>1.3588829744245906E-4</v>
      </c>
      <c r="R123" s="261">
        <f t="shared" si="18"/>
        <v>4.6022013381503545E-2</v>
      </c>
      <c r="S123" s="267">
        <f t="shared" si="19"/>
        <v>0.13864367612783868</v>
      </c>
      <c r="U123" s="184">
        <f t="shared" si="20"/>
        <v>-2.6136509501087944E-2</v>
      </c>
      <c r="V123" s="261">
        <f t="shared" si="21"/>
        <v>-2.1083574854977036</v>
      </c>
      <c r="W123" s="267">
        <f t="shared" si="22"/>
        <v>-0.18848125012271699</v>
      </c>
    </row>
    <row r="124" spans="1:23" x14ac:dyDescent="0.25">
      <c r="A124" s="90">
        <f t="shared" si="11"/>
        <v>81</v>
      </c>
      <c r="B124" s="29">
        <v>44431</v>
      </c>
      <c r="C124" s="93">
        <v>25169.45</v>
      </c>
      <c r="D124" s="93">
        <v>25458.33</v>
      </c>
      <c r="E124" s="93">
        <v>25036.99</v>
      </c>
      <c r="F124" s="93">
        <v>25109.59</v>
      </c>
      <c r="G124" s="93">
        <v>25109.59</v>
      </c>
      <c r="H124" s="93">
        <v>2184980400</v>
      </c>
      <c r="I124" s="93"/>
      <c r="J124" s="178">
        <f t="shared" si="23"/>
        <v>10.133386236480208</v>
      </c>
      <c r="K124" s="179">
        <f t="shared" si="14"/>
        <v>0.72690450901398951</v>
      </c>
      <c r="L124" s="178"/>
      <c r="M124" s="184">
        <f t="shared" si="24"/>
        <v>-2.3782800180377631E-3</v>
      </c>
      <c r="N124" s="261">
        <f t="shared" si="15"/>
        <v>-0.16014389188296541</v>
      </c>
      <c r="O124" s="267">
        <f t="shared" si="16"/>
        <v>0.10733906772894497</v>
      </c>
      <c r="P124" s="178"/>
      <c r="Q124" s="184">
        <f t="shared" si="17"/>
        <v>1.1477406141175156E-2</v>
      </c>
      <c r="R124" s="261">
        <f t="shared" si="18"/>
        <v>0.97604498715351284</v>
      </c>
      <c r="S124" s="267">
        <f t="shared" si="19"/>
        <v>0.27986006667776975</v>
      </c>
      <c r="U124" s="184">
        <f t="shared" si="20"/>
        <v>-5.2627292213377379E-3</v>
      </c>
      <c r="V124" s="261">
        <f t="shared" si="21"/>
        <v>-0.39667343428718138</v>
      </c>
      <c r="W124" s="267">
        <f t="shared" si="22"/>
        <v>7.142398909246972E-2</v>
      </c>
    </row>
    <row r="125" spans="1:23" x14ac:dyDescent="0.25">
      <c r="A125" s="90">
        <f t="shared" si="11"/>
        <v>82</v>
      </c>
      <c r="B125" s="29">
        <v>44432</v>
      </c>
      <c r="C125" s="93">
        <v>25428.68</v>
      </c>
      <c r="D125" s="93">
        <v>25727.919999999998</v>
      </c>
      <c r="E125" s="93">
        <v>25361.75</v>
      </c>
      <c r="F125" s="93">
        <v>25727.919999999998</v>
      </c>
      <c r="G125" s="93">
        <v>25727.919999999998</v>
      </c>
      <c r="H125" s="93">
        <v>2052904800</v>
      </c>
      <c r="I125" s="93"/>
      <c r="J125" s="178">
        <f t="shared" si="23"/>
        <v>10.143632949872716</v>
      </c>
      <c r="K125" s="179">
        <f t="shared" si="14"/>
        <v>0.74098642936169967</v>
      </c>
      <c r="L125" s="178"/>
      <c r="M125" s="184">
        <f t="shared" si="24"/>
        <v>1.17678149239362E-2</v>
      </c>
      <c r="N125" s="261">
        <f t="shared" si="15"/>
        <v>0.99985898131851647</v>
      </c>
      <c r="O125" s="267">
        <f t="shared" si="16"/>
        <v>0.28347602713831566</v>
      </c>
      <c r="P125" s="178"/>
      <c r="Q125" s="184">
        <f t="shared" si="17"/>
        <v>1.17678149239362E-2</v>
      </c>
      <c r="R125" s="261">
        <f t="shared" si="18"/>
        <v>0.99985898131851647</v>
      </c>
      <c r="S125" s="267">
        <f t="shared" si="19"/>
        <v>0.28347602713831566</v>
      </c>
      <c r="U125" s="184">
        <f t="shared" si="20"/>
        <v>-2.6320674136447622E-3</v>
      </c>
      <c r="V125" s="261">
        <f t="shared" si="21"/>
        <v>-0.1809548725312658</v>
      </c>
      <c r="W125" s="267">
        <f t="shared" si="22"/>
        <v>0.10417909033716288</v>
      </c>
    </row>
    <row r="126" spans="1:23" x14ac:dyDescent="0.25">
      <c r="A126" s="90">
        <f t="shared" si="11"/>
        <v>83</v>
      </c>
      <c r="B126" s="29">
        <v>44433</v>
      </c>
      <c r="C126" s="93">
        <v>25930.05</v>
      </c>
      <c r="D126" s="93">
        <v>25982.639999999999</v>
      </c>
      <c r="E126" s="93">
        <v>25548.47</v>
      </c>
      <c r="F126" s="93">
        <v>25693.95</v>
      </c>
      <c r="G126" s="93">
        <v>25693.95</v>
      </c>
      <c r="H126" s="93">
        <v>1716375300</v>
      </c>
      <c r="I126" s="93"/>
      <c r="J126" s="178">
        <f t="shared" si="23"/>
        <v>10.163157806799266</v>
      </c>
      <c r="K126" s="179">
        <f t="shared" si="14"/>
        <v>0.76781917753255591</v>
      </c>
      <c r="L126" s="178"/>
      <c r="M126" s="184">
        <f t="shared" si="24"/>
        <v>-9.1052658980603027E-3</v>
      </c>
      <c r="N126" s="261">
        <f t="shared" si="15"/>
        <v>-0.7117677132146113</v>
      </c>
      <c r="O126" s="267">
        <f t="shared" si="16"/>
        <v>2.3579497066003929E-2</v>
      </c>
      <c r="P126" s="178"/>
      <c r="Q126" s="184">
        <f t="shared" si="17"/>
        <v>2.0281488080431832E-3</v>
      </c>
      <c r="R126" s="261">
        <f t="shared" si="18"/>
        <v>0.20119046362493492</v>
      </c>
      <c r="S126" s="267">
        <f t="shared" si="19"/>
        <v>0.16220473761617105</v>
      </c>
      <c r="U126" s="184">
        <f t="shared" si="20"/>
        <v>-1.4715744859728312E-2</v>
      </c>
      <c r="V126" s="261">
        <f t="shared" si="21"/>
        <v>-1.171836144980926</v>
      </c>
      <c r="W126" s="267">
        <f t="shared" si="22"/>
        <v>-4.6278135672360166E-2</v>
      </c>
    </row>
    <row r="127" spans="1:23" x14ac:dyDescent="0.25">
      <c r="A127" s="90">
        <f t="shared" si="11"/>
        <v>84</v>
      </c>
      <c r="B127" s="29">
        <v>44434</v>
      </c>
      <c r="C127" s="93">
        <v>25673.78</v>
      </c>
      <c r="D127" s="93">
        <v>25706.62</v>
      </c>
      <c r="E127" s="93">
        <v>25255.83</v>
      </c>
      <c r="F127" s="93">
        <v>25415.69</v>
      </c>
      <c r="G127" s="93">
        <v>25415.69</v>
      </c>
      <c r="H127" s="93">
        <v>1834106600</v>
      </c>
      <c r="I127" s="93"/>
      <c r="J127" s="178">
        <f t="shared" si="23"/>
        <v>10.153225516627867</v>
      </c>
      <c r="K127" s="179">
        <f t="shared" si="14"/>
        <v>0.75416936478711039</v>
      </c>
      <c r="L127" s="178"/>
      <c r="M127" s="184">
        <f t="shared" si="24"/>
        <v>-1.005266852017896E-2</v>
      </c>
      <c r="N127" s="261">
        <f t="shared" si="15"/>
        <v>-0.78945627449206768</v>
      </c>
      <c r="O127" s="267">
        <f t="shared" si="16"/>
        <v>1.178312372898449E-2</v>
      </c>
      <c r="P127" s="178"/>
      <c r="Q127" s="184">
        <f t="shared" si="17"/>
        <v>1.2791260188410179E-3</v>
      </c>
      <c r="R127" s="261">
        <f t="shared" si="18"/>
        <v>0.13976937242401183</v>
      </c>
      <c r="S127" s="267">
        <f t="shared" si="19"/>
        <v>0.15287844670977146</v>
      </c>
      <c r="U127" s="184">
        <f t="shared" si="20"/>
        <v>-1.627925455464669E-2</v>
      </c>
      <c r="V127" s="261">
        <f t="shared" si="21"/>
        <v>-1.3000464917814551</v>
      </c>
      <c r="W127" s="267">
        <f t="shared" si="22"/>
        <v>-6.5745829392756527E-2</v>
      </c>
    </row>
    <row r="128" spans="1:23" x14ac:dyDescent="0.25">
      <c r="A128" s="90">
        <f t="shared" si="11"/>
        <v>85</v>
      </c>
      <c r="B128" s="29">
        <v>44435</v>
      </c>
      <c r="C128" s="93">
        <v>25337.55</v>
      </c>
      <c r="D128" s="93">
        <v>25641.33</v>
      </c>
      <c r="E128" s="93">
        <v>25304.62</v>
      </c>
      <c r="F128" s="93">
        <v>25407.89</v>
      </c>
      <c r="G128" s="93">
        <v>25407.89</v>
      </c>
      <c r="H128" s="93">
        <v>1528046000</v>
      </c>
      <c r="I128" s="93"/>
      <c r="J128" s="178">
        <f t="shared" si="23"/>
        <v>10.140042764117954</v>
      </c>
      <c r="K128" s="179">
        <f t="shared" si="14"/>
        <v>0.73605248538420898</v>
      </c>
      <c r="L128" s="178"/>
      <c r="M128" s="184">
        <f t="shared" si="24"/>
        <v>2.7761168700209827E-3</v>
      </c>
      <c r="N128" s="261">
        <f t="shared" si="15"/>
        <v>0.26252506547203092</v>
      </c>
      <c r="O128" s="267">
        <f t="shared" si="16"/>
        <v>0.17151789582078458</v>
      </c>
      <c r="P128" s="178"/>
      <c r="Q128" s="184">
        <f t="shared" si="17"/>
        <v>1.1989320198677555E-2</v>
      </c>
      <c r="R128" s="261">
        <f t="shared" si="18"/>
        <v>1.0180227753679152</v>
      </c>
      <c r="S128" s="267">
        <f t="shared" si="19"/>
        <v>0.28623405087179954</v>
      </c>
      <c r="U128" s="184">
        <f t="shared" si="20"/>
        <v>-1.2996520973811712E-3</v>
      </c>
      <c r="V128" s="261">
        <f t="shared" si="21"/>
        <v>-7.1694641951493415E-2</v>
      </c>
      <c r="W128" s="267">
        <f t="shared" si="22"/>
        <v>0.12076936372637803</v>
      </c>
    </row>
    <row r="129" spans="1:23" x14ac:dyDescent="0.25">
      <c r="A129" s="90">
        <f t="shared" si="11"/>
        <v>86</v>
      </c>
      <c r="B129" s="29">
        <v>44438</v>
      </c>
      <c r="C129" s="93">
        <v>25406.49</v>
      </c>
      <c r="D129" s="93">
        <v>25583.59</v>
      </c>
      <c r="E129" s="93">
        <v>25219.8</v>
      </c>
      <c r="F129" s="93">
        <v>25539.54</v>
      </c>
      <c r="G129" s="93">
        <v>25539.54</v>
      </c>
      <c r="H129" s="93">
        <v>1995641000</v>
      </c>
      <c r="I129" s="93"/>
      <c r="J129" s="178">
        <f t="shared" si="23"/>
        <v>10.142759932180068</v>
      </c>
      <c r="K129" s="179">
        <f t="shared" si="14"/>
        <v>0.73978665289298384</v>
      </c>
      <c r="L129" s="178"/>
      <c r="M129" s="184">
        <f t="shared" si="24"/>
        <v>5.236850899120629E-3</v>
      </c>
      <c r="N129" s="261">
        <f t="shared" si="15"/>
        <v>0.46430927204274791</v>
      </c>
      <c r="O129" s="267">
        <f t="shared" si="16"/>
        <v>0.20215717907023656</v>
      </c>
      <c r="P129" s="178"/>
      <c r="Q129" s="184">
        <f t="shared" si="17"/>
        <v>6.9706598589572401E-3</v>
      </c>
      <c r="R129" s="261">
        <f t="shared" si="18"/>
        <v>0.60648443651342365</v>
      </c>
      <c r="S129" s="267">
        <f t="shared" si="19"/>
        <v>0.22374531626534377</v>
      </c>
      <c r="U129" s="184">
        <f t="shared" si="20"/>
        <v>-7.3481224679206895E-3</v>
      </c>
      <c r="V129" s="261">
        <f t="shared" si="21"/>
        <v>-0.56767908409470569</v>
      </c>
      <c r="W129" s="267">
        <f t="shared" si="22"/>
        <v>4.5458178235646685E-2</v>
      </c>
    </row>
    <row r="130" spans="1:23" x14ac:dyDescent="0.25">
      <c r="A130" s="90">
        <f t="shared" si="11"/>
        <v>87</v>
      </c>
      <c r="B130" s="29">
        <v>44439</v>
      </c>
      <c r="C130" s="93">
        <v>25524.23</v>
      </c>
      <c r="D130" s="93">
        <v>25878.99</v>
      </c>
      <c r="E130" s="93">
        <v>25110.720000000001</v>
      </c>
      <c r="F130" s="93">
        <v>25878.99</v>
      </c>
      <c r="G130" s="93">
        <v>25878.99</v>
      </c>
      <c r="H130" s="93">
        <v>2918149900</v>
      </c>
      <c r="I130" s="93"/>
      <c r="J130" s="178">
        <f t="shared" si="23"/>
        <v>10.14738347607442</v>
      </c>
      <c r="K130" s="179">
        <f t="shared" ref="K130:K193" si="25">(J130-$J$1008)/($J$1007-$J$1008)</f>
        <v>0.74614072705807311</v>
      </c>
      <c r="L130" s="178"/>
      <c r="M130" s="184">
        <f t="shared" si="24"/>
        <v>1.3898950134832748E-2</v>
      </c>
      <c r="N130" s="261">
        <f t="shared" ref="N130:N193" si="26">(M130-$M$1009)/$M$1010</f>
        <v>1.1746155468555974</v>
      </c>
      <c r="O130" s="267">
        <f t="shared" si="16"/>
        <v>0.31001138390478067</v>
      </c>
      <c r="P130" s="178"/>
      <c r="Q130" s="184">
        <f t="shared" si="17"/>
        <v>1.3898950134832748E-2</v>
      </c>
      <c r="R130" s="261">
        <f t="shared" si="18"/>
        <v>1.1746155468555974</v>
      </c>
      <c r="S130" s="267">
        <f t="shared" si="19"/>
        <v>0.31001138390478067</v>
      </c>
      <c r="U130" s="184">
        <f t="shared" si="20"/>
        <v>-1.620068460439349E-2</v>
      </c>
      <c r="V130" s="261">
        <f t="shared" si="21"/>
        <v>-1.2936036276260212</v>
      </c>
      <c r="W130" s="267">
        <f t="shared" si="22"/>
        <v>-6.4767533107081166E-2</v>
      </c>
    </row>
    <row r="131" spans="1:23" x14ac:dyDescent="0.25">
      <c r="A131" s="90">
        <f t="shared" si="11"/>
        <v>88</v>
      </c>
      <c r="B131" s="29">
        <v>44440</v>
      </c>
      <c r="C131" s="93">
        <v>25871.82</v>
      </c>
      <c r="D131" s="93">
        <v>26101.95</v>
      </c>
      <c r="E131" s="93">
        <v>25694.11</v>
      </c>
      <c r="F131" s="93">
        <v>26028.29</v>
      </c>
      <c r="G131" s="93">
        <v>26028.29</v>
      </c>
      <c r="H131" s="93">
        <v>2181283600</v>
      </c>
      <c r="I131" s="93"/>
      <c r="J131" s="178">
        <f t="shared" si="23"/>
        <v>10.160909624464299</v>
      </c>
      <c r="K131" s="179">
        <f t="shared" si="25"/>
        <v>0.7647295307984846</v>
      </c>
      <c r="L131" s="178"/>
      <c r="M131" s="184">
        <f t="shared" si="24"/>
        <v>6.0478930357431822E-3</v>
      </c>
      <c r="N131" s="261">
        <f t="shared" si="26"/>
        <v>0.5308160509544374</v>
      </c>
      <c r="O131" s="267">
        <f t="shared" ref="O131:O194" si="27">2*(N131-$N$1008)/($N$1007-$N$1008)-1</f>
        <v>0.21225569010692591</v>
      </c>
      <c r="P131" s="178"/>
      <c r="Q131" s="184">
        <f t="shared" ref="Q131:Q194" si="28">(D131-C131)/C131</f>
        <v>8.8950062268522666E-3</v>
      </c>
      <c r="R131" s="261">
        <f t="shared" ref="R131:R194" si="29">(Q131-$Q$1009)/$Q$1010</f>
        <v>0.76428397942258319</v>
      </c>
      <c r="S131" s="267">
        <f t="shared" ref="S131:S194" si="30">2*(R131-$R$1008)/($R$1007-$R$1008)-1</f>
        <v>0.24770588767970469</v>
      </c>
      <c r="U131" s="184">
        <f t="shared" ref="U131:U194" si="31">(E131-C131)/C131</f>
        <v>-6.8688634970403752E-3</v>
      </c>
      <c r="V131" s="261">
        <f t="shared" ref="V131:V194" si="32">(U131-$U$1009)/$U$1010</f>
        <v>-0.52837906627995368</v>
      </c>
      <c r="W131" s="267">
        <f t="shared" ref="W131:W194" si="33">2*(V131-$V$1008)/($V$1007-$V$1008)-1</f>
        <v>5.1425564871095064E-2</v>
      </c>
    </row>
    <row r="132" spans="1:23" x14ac:dyDescent="0.25">
      <c r="A132" s="90">
        <f t="shared" si="11"/>
        <v>89</v>
      </c>
      <c r="B132" s="29">
        <v>44441</v>
      </c>
      <c r="C132" s="93">
        <v>26203.52</v>
      </c>
      <c r="D132" s="93">
        <v>26359.31</v>
      </c>
      <c r="E132" s="93">
        <v>25967.98</v>
      </c>
      <c r="F132" s="93">
        <v>26090.43</v>
      </c>
      <c r="G132" s="93">
        <v>26090.43</v>
      </c>
      <c r="H132" s="93">
        <v>2024344100</v>
      </c>
      <c r="I132" s="93"/>
      <c r="J132" s="178">
        <f t="shared" si="23"/>
        <v>10.173649031869919</v>
      </c>
      <c r="K132" s="179">
        <f t="shared" si="25"/>
        <v>0.78223712698968251</v>
      </c>
      <c r="L132" s="178"/>
      <c r="M132" s="184">
        <f t="shared" si="24"/>
        <v>-4.3158323767188587E-3</v>
      </c>
      <c r="N132" s="261">
        <f t="shared" si="26"/>
        <v>-0.3190263475901905</v>
      </c>
      <c r="O132" s="267">
        <f t="shared" si="27"/>
        <v>8.3214064853280645E-2</v>
      </c>
      <c r="P132" s="178"/>
      <c r="Q132" s="184">
        <f t="shared" si="28"/>
        <v>5.9453844369001139E-3</v>
      </c>
      <c r="R132" s="261">
        <f t="shared" si="29"/>
        <v>0.52241017854416605</v>
      </c>
      <c r="S132" s="267">
        <f t="shared" si="30"/>
        <v>0.21097932705496025</v>
      </c>
      <c r="U132" s="184">
        <f t="shared" si="31"/>
        <v>-8.9888686710793385E-3</v>
      </c>
      <c r="V132" s="261">
        <f t="shared" si="32"/>
        <v>-0.70222295062928664</v>
      </c>
      <c r="W132" s="267">
        <f t="shared" si="33"/>
        <v>2.502879128664981E-2</v>
      </c>
    </row>
    <row r="133" spans="1:23" x14ac:dyDescent="0.25">
      <c r="A133" s="90">
        <f t="shared" si="11"/>
        <v>90</v>
      </c>
      <c r="B133" s="29">
        <v>44442</v>
      </c>
      <c r="C133" s="93">
        <v>26022.67</v>
      </c>
      <c r="D133" s="93">
        <v>26052.81</v>
      </c>
      <c r="E133" s="93">
        <v>25811.77</v>
      </c>
      <c r="F133" s="93">
        <v>25901.99</v>
      </c>
      <c r="G133" s="93">
        <v>25901.99</v>
      </c>
      <c r="H133" s="93">
        <v>2549365400</v>
      </c>
      <c r="I133" s="93"/>
      <c r="J133" s="178">
        <f t="shared" si="23"/>
        <v>10.166723360176432</v>
      </c>
      <c r="K133" s="179">
        <f t="shared" si="25"/>
        <v>0.77271926956494119</v>
      </c>
      <c r="L133" s="178"/>
      <c r="M133" s="184">
        <f t="shared" si="24"/>
        <v>-4.6374949226961207E-3</v>
      </c>
      <c r="N133" s="261">
        <f t="shared" si="26"/>
        <v>-0.34540320134845182</v>
      </c>
      <c r="O133" s="267">
        <f t="shared" si="27"/>
        <v>7.9208955101316203E-2</v>
      </c>
      <c r="P133" s="178"/>
      <c r="Q133" s="184">
        <f t="shared" si="28"/>
        <v>1.1582208897089753E-3</v>
      </c>
      <c r="R133" s="261">
        <f t="shared" si="29"/>
        <v>0.12985495450491402</v>
      </c>
      <c r="S133" s="267">
        <f t="shared" si="30"/>
        <v>0.1513730233466688</v>
      </c>
      <c r="U133" s="184">
        <f t="shared" si="31"/>
        <v>-8.1044719853880422E-3</v>
      </c>
      <c r="V133" s="261">
        <f t="shared" si="32"/>
        <v>-0.62970097897138844</v>
      </c>
      <c r="W133" s="267">
        <f t="shared" si="33"/>
        <v>3.6040660199474495E-2</v>
      </c>
    </row>
    <row r="134" spans="1:23" x14ac:dyDescent="0.25">
      <c r="A134" s="90">
        <f t="shared" si="11"/>
        <v>91</v>
      </c>
      <c r="B134" s="29">
        <v>44445</v>
      </c>
      <c r="C134" s="93">
        <v>25827.17</v>
      </c>
      <c r="D134" s="93">
        <v>26176.43</v>
      </c>
      <c r="E134" s="93">
        <v>25827.17</v>
      </c>
      <c r="F134" s="93">
        <v>26163.63</v>
      </c>
      <c r="G134" s="93">
        <v>26163.63</v>
      </c>
      <c r="H134" s="93">
        <v>1912471300</v>
      </c>
      <c r="I134" s="93"/>
      <c r="J134" s="178">
        <f t="shared" si="23"/>
        <v>10.159182317563278</v>
      </c>
      <c r="K134" s="179">
        <f t="shared" si="25"/>
        <v>0.76235571616500319</v>
      </c>
      <c r="L134" s="178"/>
      <c r="M134" s="184">
        <f t="shared" si="24"/>
        <v>1.3027366141935132E-2</v>
      </c>
      <c r="N134" s="261">
        <f t="shared" si="26"/>
        <v>1.1031442369184841</v>
      </c>
      <c r="O134" s="267">
        <f t="shared" si="27"/>
        <v>0.29915904939065641</v>
      </c>
      <c r="P134" s="178"/>
      <c r="Q134" s="184">
        <f t="shared" si="28"/>
        <v>1.352296825397448E-2</v>
      </c>
      <c r="R134" s="261">
        <f t="shared" si="29"/>
        <v>1.1437844189820539</v>
      </c>
      <c r="S134" s="267">
        <f t="shared" si="30"/>
        <v>0.30532992901853562</v>
      </c>
      <c r="U134" s="184">
        <f t="shared" si="31"/>
        <v>0</v>
      </c>
      <c r="V134" s="261">
        <f t="shared" si="32"/>
        <v>3.4878951206797536E-2</v>
      </c>
      <c r="W134" s="267">
        <f t="shared" si="33"/>
        <v>0.13695169317218836</v>
      </c>
    </row>
    <row r="135" spans="1:23" x14ac:dyDescent="0.25">
      <c r="A135" s="90">
        <f t="shared" si="11"/>
        <v>92</v>
      </c>
      <c r="B135" s="29">
        <v>44446</v>
      </c>
      <c r="C135" s="93">
        <v>26207.22</v>
      </c>
      <c r="D135" s="93">
        <v>26458.880000000001</v>
      </c>
      <c r="E135" s="93">
        <v>26135.4</v>
      </c>
      <c r="F135" s="93">
        <v>26353.63</v>
      </c>
      <c r="G135" s="93">
        <v>26353.63</v>
      </c>
      <c r="H135" s="93">
        <v>1842232900</v>
      </c>
      <c r="I135" s="93"/>
      <c r="J135" s="178">
        <f t="shared" si="23"/>
        <v>10.17379022430514</v>
      </c>
      <c r="K135" s="179">
        <f t="shared" si="25"/>
        <v>0.78243116585368866</v>
      </c>
      <c r="L135" s="178"/>
      <c r="M135" s="184">
        <f t="shared" si="24"/>
        <v>5.5866284176650498E-3</v>
      </c>
      <c r="N135" s="261">
        <f t="shared" si="26"/>
        <v>0.49299159943819765</v>
      </c>
      <c r="O135" s="267">
        <f t="shared" si="27"/>
        <v>0.20651235615895858</v>
      </c>
      <c r="P135" s="178"/>
      <c r="Q135" s="184">
        <f t="shared" si="28"/>
        <v>9.602697271973137E-3</v>
      </c>
      <c r="R135" s="261">
        <f t="shared" si="29"/>
        <v>0.82231580015095573</v>
      </c>
      <c r="S135" s="267">
        <f t="shared" si="30"/>
        <v>0.25651754555420192</v>
      </c>
      <c r="U135" s="184">
        <f t="shared" si="31"/>
        <v>-2.7404661768779637E-3</v>
      </c>
      <c r="V135" s="261">
        <f t="shared" si="32"/>
        <v>-0.18984374803491447</v>
      </c>
      <c r="W135" s="267">
        <f t="shared" si="33"/>
        <v>0.10282938721146273</v>
      </c>
    </row>
    <row r="136" spans="1:23" x14ac:dyDescent="0.25">
      <c r="A136" s="90">
        <f t="shared" si="11"/>
        <v>93</v>
      </c>
      <c r="B136" s="29">
        <v>44447</v>
      </c>
      <c r="C136" s="93">
        <v>26396.11</v>
      </c>
      <c r="D136" s="93">
        <v>26560.04</v>
      </c>
      <c r="E136" s="93">
        <v>26164.79</v>
      </c>
      <c r="F136" s="93">
        <v>26320.93</v>
      </c>
      <c r="G136" s="93">
        <v>26320.93</v>
      </c>
      <c r="H136" s="93">
        <v>1861322900</v>
      </c>
      <c r="I136" s="93"/>
      <c r="J136" s="178">
        <f t="shared" si="23"/>
        <v>10.180971929792705</v>
      </c>
      <c r="K136" s="179">
        <f t="shared" si="25"/>
        <v>0.79230088707674329</v>
      </c>
      <c r="L136" s="178"/>
      <c r="M136" s="184">
        <f t="shared" si="24"/>
        <v>-2.8481469428639403E-3</v>
      </c>
      <c r="N136" s="261">
        <f t="shared" si="26"/>
        <v>-0.19867374659244141</v>
      </c>
      <c r="O136" s="267">
        <f t="shared" si="27"/>
        <v>0.10148862406902381</v>
      </c>
      <c r="P136" s="178"/>
      <c r="Q136" s="184">
        <f t="shared" si="28"/>
        <v>6.2103847877585105E-3</v>
      </c>
      <c r="R136" s="261">
        <f t="shared" si="29"/>
        <v>0.54414063982383887</v>
      </c>
      <c r="S136" s="267">
        <f t="shared" si="30"/>
        <v>0.21427892006872673</v>
      </c>
      <c r="U136" s="184">
        <f t="shared" si="31"/>
        <v>-8.7634124876733617E-3</v>
      </c>
      <c r="V136" s="261">
        <f t="shared" si="32"/>
        <v>-0.68373517562107788</v>
      </c>
      <c r="W136" s="267">
        <f t="shared" si="33"/>
        <v>2.7836008881898522E-2</v>
      </c>
    </row>
    <row r="137" spans="1:23" x14ac:dyDescent="0.25">
      <c r="A137" s="90">
        <f t="shared" si="11"/>
        <v>94</v>
      </c>
      <c r="B137" s="29">
        <v>44448</v>
      </c>
      <c r="C137" s="93">
        <v>26076.93</v>
      </c>
      <c r="D137" s="93">
        <v>26125.09</v>
      </c>
      <c r="E137" s="93">
        <v>25624.52</v>
      </c>
      <c r="F137" s="93">
        <v>25716</v>
      </c>
      <c r="G137" s="93">
        <v>25716</v>
      </c>
      <c r="H137" s="93">
        <v>2090788600</v>
      </c>
      <c r="I137" s="93"/>
      <c r="J137" s="178">
        <f t="shared" si="23"/>
        <v>10.168806294387741</v>
      </c>
      <c r="K137" s="179">
        <f t="shared" si="25"/>
        <v>0.77558181802605253</v>
      </c>
      <c r="L137" s="178"/>
      <c r="M137" s="184">
        <f t="shared" si="24"/>
        <v>-1.3840969776733698E-2</v>
      </c>
      <c r="N137" s="261">
        <f t="shared" si="26"/>
        <v>-1.1001031604476539</v>
      </c>
      <c r="O137" s="267">
        <f t="shared" si="27"/>
        <v>-3.5386068008614546E-2</v>
      </c>
      <c r="P137" s="178"/>
      <c r="Q137" s="184">
        <f t="shared" si="28"/>
        <v>1.8468431675047582E-3</v>
      </c>
      <c r="R137" s="261">
        <f t="shared" si="29"/>
        <v>0.18632310519033499</v>
      </c>
      <c r="S137" s="267">
        <f t="shared" si="30"/>
        <v>0.15994725069987359</v>
      </c>
      <c r="U137" s="184">
        <f t="shared" si="31"/>
        <v>-1.7349051441254773E-2</v>
      </c>
      <c r="V137" s="261">
        <f t="shared" si="32"/>
        <v>-1.387771582507745</v>
      </c>
      <c r="W137" s="267">
        <f t="shared" si="33"/>
        <v>-7.9066167731053127E-2</v>
      </c>
    </row>
    <row r="138" spans="1:23" x14ac:dyDescent="0.25">
      <c r="A138" s="90">
        <f t="shared" si="11"/>
        <v>95</v>
      </c>
      <c r="B138" s="29">
        <v>44449</v>
      </c>
      <c r="C138" s="93">
        <v>25870.71</v>
      </c>
      <c r="D138" s="93">
        <v>26205.91</v>
      </c>
      <c r="E138" s="93">
        <v>25870.71</v>
      </c>
      <c r="F138" s="93">
        <v>26205.91</v>
      </c>
      <c r="G138" s="93">
        <v>26205.91</v>
      </c>
      <c r="H138" s="93">
        <v>2001317000</v>
      </c>
      <c r="I138" s="93"/>
      <c r="J138" s="178">
        <f t="shared" si="23"/>
        <v>10.160866719720362</v>
      </c>
      <c r="K138" s="179">
        <f t="shared" si="25"/>
        <v>0.76467056738616701</v>
      </c>
      <c r="L138" s="178"/>
      <c r="M138" s="184">
        <f t="shared" si="24"/>
        <v>1.2956737561512643E-2</v>
      </c>
      <c r="N138" s="261">
        <f t="shared" si="26"/>
        <v>1.0973525780503444</v>
      </c>
      <c r="O138" s="267">
        <f t="shared" si="27"/>
        <v>0.29827963330769891</v>
      </c>
      <c r="P138" s="178"/>
      <c r="Q138" s="184">
        <f t="shared" si="28"/>
        <v>1.2956737561512643E-2</v>
      </c>
      <c r="R138" s="261">
        <f t="shared" si="29"/>
        <v>1.0973525780503444</v>
      </c>
      <c r="S138" s="267">
        <f t="shared" si="30"/>
        <v>0.29827963330769891</v>
      </c>
      <c r="U138" s="184">
        <f t="shared" si="31"/>
        <v>0</v>
      </c>
      <c r="V138" s="261">
        <f t="shared" si="32"/>
        <v>3.4878951206797536E-2</v>
      </c>
      <c r="W138" s="267">
        <f t="shared" si="33"/>
        <v>0.13695169317218836</v>
      </c>
    </row>
    <row r="139" spans="1:23" x14ac:dyDescent="0.25">
      <c r="A139" s="90">
        <f t="shared" si="11"/>
        <v>96</v>
      </c>
      <c r="B139" s="29">
        <v>44452</v>
      </c>
      <c r="C139" s="93">
        <v>25885.3</v>
      </c>
      <c r="D139" s="93">
        <v>25886.9</v>
      </c>
      <c r="E139" s="93">
        <v>25570.84</v>
      </c>
      <c r="F139" s="93">
        <v>25813.81</v>
      </c>
      <c r="G139" s="93">
        <v>25813.81</v>
      </c>
      <c r="H139" s="93">
        <v>2315555200</v>
      </c>
      <c r="I139" s="93"/>
      <c r="J139" s="178">
        <f t="shared" si="23"/>
        <v>10.161430518992619</v>
      </c>
      <c r="K139" s="179">
        <f t="shared" si="25"/>
        <v>0.76544538914021587</v>
      </c>
      <c r="L139" s="178"/>
      <c r="M139" s="184">
        <f t="shared" si="24"/>
        <v>-2.7617991678673985E-3</v>
      </c>
      <c r="N139" s="261">
        <f t="shared" si="26"/>
        <v>-0.19159308811380077</v>
      </c>
      <c r="O139" s="267">
        <f t="shared" si="27"/>
        <v>0.1025637642120838</v>
      </c>
      <c r="P139" s="178"/>
      <c r="Q139" s="184">
        <f t="shared" si="28"/>
        <v>6.1811143776667948E-5</v>
      </c>
      <c r="R139" s="261">
        <f t="shared" si="29"/>
        <v>3.9947565878967937E-2</v>
      </c>
      <c r="S139" s="267">
        <f t="shared" si="30"/>
        <v>0.13772132090104883</v>
      </c>
      <c r="U139" s="184">
        <f t="shared" si="31"/>
        <v>-1.2148207669990269E-2</v>
      </c>
      <c r="V139" s="261">
        <f t="shared" si="32"/>
        <v>-0.96129390492353062</v>
      </c>
      <c r="W139" s="267">
        <f t="shared" si="33"/>
        <v>-1.4309016588543666E-2</v>
      </c>
    </row>
    <row r="140" spans="1:23" x14ac:dyDescent="0.25">
      <c r="A140" s="90">
        <f t="shared" si="11"/>
        <v>97</v>
      </c>
      <c r="B140" s="29">
        <v>44453</v>
      </c>
      <c r="C140" s="93">
        <v>25827.7</v>
      </c>
      <c r="D140" s="93">
        <v>25900.68</v>
      </c>
      <c r="E140" s="93">
        <v>25377.83</v>
      </c>
      <c r="F140" s="93">
        <v>25502.23</v>
      </c>
      <c r="G140" s="93">
        <v>25502.23</v>
      </c>
      <c r="H140" s="93">
        <v>2398954000</v>
      </c>
      <c r="I140" s="93"/>
      <c r="J140" s="178">
        <f t="shared" si="23"/>
        <v>10.159202838377675</v>
      </c>
      <c r="K140" s="179">
        <f t="shared" si="25"/>
        <v>0.76238391764412539</v>
      </c>
      <c r="L140" s="178"/>
      <c r="M140" s="184">
        <f t="shared" si="24"/>
        <v>-1.2601586668576805E-2</v>
      </c>
      <c r="N140" s="261">
        <f t="shared" si="26"/>
        <v>-0.99847172277127394</v>
      </c>
      <c r="O140" s="267">
        <f t="shared" si="27"/>
        <v>-1.9954164496758908E-2</v>
      </c>
      <c r="P140" s="178"/>
      <c r="Q140" s="184">
        <f t="shared" si="28"/>
        <v>2.8256484317225137E-3</v>
      </c>
      <c r="R140" s="261">
        <f t="shared" si="29"/>
        <v>0.26658673437243169</v>
      </c>
      <c r="S140" s="267">
        <f t="shared" si="30"/>
        <v>0.1721346270606563</v>
      </c>
      <c r="U140" s="184">
        <f t="shared" si="31"/>
        <v>-1.7418120854741186E-2</v>
      </c>
      <c r="V140" s="261">
        <f t="shared" si="32"/>
        <v>-1.393435387142397</v>
      </c>
      <c r="W140" s="267">
        <f t="shared" si="33"/>
        <v>-7.9926170193187596E-2</v>
      </c>
    </row>
    <row r="141" spans="1:23" x14ac:dyDescent="0.25">
      <c r="A141" s="90">
        <f t="shared" si="11"/>
        <v>98</v>
      </c>
      <c r="B141" s="29">
        <v>44454</v>
      </c>
      <c r="C141" s="93">
        <v>25310.03</v>
      </c>
      <c r="D141" s="93">
        <v>25411.91</v>
      </c>
      <c r="E141" s="93">
        <v>24990.94</v>
      </c>
      <c r="F141" s="93">
        <v>25033.21</v>
      </c>
      <c r="G141" s="93">
        <v>25033.21</v>
      </c>
      <c r="H141" s="93">
        <v>2420861000</v>
      </c>
      <c r="I141" s="93"/>
      <c r="J141" s="178">
        <f t="shared" si="23"/>
        <v>10.138956038840719</v>
      </c>
      <c r="K141" s="179">
        <f t="shared" si="25"/>
        <v>0.73455901345739094</v>
      </c>
      <c r="L141" s="178"/>
      <c r="M141" s="184">
        <f t="shared" si="24"/>
        <v>-1.0937166016792541E-2</v>
      </c>
      <c r="N141" s="261">
        <f t="shared" si="26"/>
        <v>-0.8619865128101275</v>
      </c>
      <c r="O141" s="267">
        <f t="shared" si="27"/>
        <v>7.6999959135060081E-4</v>
      </c>
      <c r="P141" s="178"/>
      <c r="Q141" s="184">
        <f t="shared" si="28"/>
        <v>4.0252816768688547E-3</v>
      </c>
      <c r="R141" s="261">
        <f t="shared" si="29"/>
        <v>0.36495861840586313</v>
      </c>
      <c r="S141" s="267">
        <f t="shared" si="30"/>
        <v>0.1870715939814358</v>
      </c>
      <c r="U141" s="184">
        <f t="shared" si="31"/>
        <v>-1.2607254910405092E-2</v>
      </c>
      <c r="V141" s="261">
        <f t="shared" si="32"/>
        <v>-0.9989365278523783</v>
      </c>
      <c r="W141" s="267">
        <f t="shared" si="33"/>
        <v>-2.0024741351002184E-2</v>
      </c>
    </row>
    <row r="142" spans="1:23" x14ac:dyDescent="0.25">
      <c r="A142" s="90">
        <f t="shared" si="11"/>
        <v>99</v>
      </c>
      <c r="B142" s="29">
        <v>44455</v>
      </c>
      <c r="C142" s="93">
        <v>25042.03</v>
      </c>
      <c r="D142" s="93">
        <v>25045.55</v>
      </c>
      <c r="E142" s="93">
        <v>24505.21</v>
      </c>
      <c r="F142" s="93">
        <v>24667.85</v>
      </c>
      <c r="G142" s="93">
        <v>24667.85</v>
      </c>
      <c r="H142" s="93">
        <v>2499818200</v>
      </c>
      <c r="I142" s="93"/>
      <c r="J142" s="178">
        <f t="shared" si="23"/>
        <v>10.128310892215557</v>
      </c>
      <c r="K142" s="179">
        <f t="shared" si="25"/>
        <v>0.71992953167888929</v>
      </c>
      <c r="L142" s="178"/>
      <c r="M142" s="184">
        <f t="shared" si="24"/>
        <v>-1.4942079376152825E-2</v>
      </c>
      <c r="N142" s="261">
        <f t="shared" si="26"/>
        <v>-1.1903959447301893</v>
      </c>
      <c r="O142" s="267">
        <f t="shared" si="27"/>
        <v>-4.9096289636116897E-2</v>
      </c>
      <c r="P142" s="178"/>
      <c r="Q142" s="184">
        <f t="shared" si="28"/>
        <v>1.4056368433391529E-4</v>
      </c>
      <c r="R142" s="261">
        <f t="shared" si="29"/>
        <v>4.640540273734093E-2</v>
      </c>
      <c r="S142" s="267">
        <f t="shared" si="30"/>
        <v>0.13870189066934291</v>
      </c>
      <c r="U142" s="184">
        <f t="shared" si="31"/>
        <v>-2.1436760518216764E-2</v>
      </c>
      <c r="V142" s="261">
        <f t="shared" si="32"/>
        <v>-1.7229703984027285</v>
      </c>
      <c r="W142" s="267">
        <f t="shared" si="33"/>
        <v>-0.12996336944781905</v>
      </c>
    </row>
    <row r="143" spans="1:23" x14ac:dyDescent="0.25">
      <c r="A143" s="90">
        <f t="shared" si="11"/>
        <v>100</v>
      </c>
      <c r="B143" s="29">
        <v>44456</v>
      </c>
      <c r="C143" s="93">
        <v>24589.17</v>
      </c>
      <c r="D143" s="93">
        <v>24920.76</v>
      </c>
      <c r="E143" s="93">
        <v>24424.74</v>
      </c>
      <c r="F143" s="93">
        <v>24920.76</v>
      </c>
      <c r="G143" s="93">
        <v>24920.76</v>
      </c>
      <c r="H143" s="93">
        <v>3102312100</v>
      </c>
      <c r="I143" s="93"/>
      <c r="J143" s="178">
        <f t="shared" si="23"/>
        <v>10.110061381082216</v>
      </c>
      <c r="K143" s="179">
        <f t="shared" si="25"/>
        <v>0.69484947407210074</v>
      </c>
      <c r="L143" s="178"/>
      <c r="M143" s="184">
        <f t="shared" si="24"/>
        <v>1.3485205071989017E-2</v>
      </c>
      <c r="N143" s="261">
        <f t="shared" si="26"/>
        <v>1.1406877764256413</v>
      </c>
      <c r="O143" s="267">
        <f t="shared" si="27"/>
        <v>0.30485972914501391</v>
      </c>
      <c r="P143" s="178"/>
      <c r="Q143" s="184">
        <f t="shared" si="28"/>
        <v>1.3485205071989017E-2</v>
      </c>
      <c r="R143" s="261">
        <f t="shared" si="29"/>
        <v>1.1406877764256413</v>
      </c>
      <c r="S143" s="267">
        <f t="shared" si="30"/>
        <v>0.30485972914501391</v>
      </c>
      <c r="U143" s="184">
        <f t="shared" si="31"/>
        <v>-6.6870902921894746E-3</v>
      </c>
      <c r="V143" s="261">
        <f t="shared" si="32"/>
        <v>-0.51347336680861511</v>
      </c>
      <c r="W143" s="267">
        <f t="shared" si="33"/>
        <v>5.368887356058627E-2</v>
      </c>
    </row>
    <row r="144" spans="1:23" x14ac:dyDescent="0.25">
      <c r="A144" s="90">
        <f t="shared" si="11"/>
        <v>101</v>
      </c>
      <c r="B144" s="29">
        <v>44459</v>
      </c>
      <c r="C144" s="93">
        <v>24640.43</v>
      </c>
      <c r="D144" s="93">
        <v>24640.43</v>
      </c>
      <c r="E144" s="93">
        <v>23871.84</v>
      </c>
      <c r="F144" s="93">
        <v>24099.14</v>
      </c>
      <c r="G144" s="93">
        <v>24099.14</v>
      </c>
      <c r="H144" s="93">
        <v>2651590600</v>
      </c>
      <c r="I144" s="93"/>
      <c r="J144" s="178">
        <f t="shared" si="23"/>
        <v>10.112143868793884</v>
      </c>
      <c r="K144" s="179">
        <f t="shared" si="25"/>
        <v>0.69771140891476313</v>
      </c>
      <c r="L144" s="178"/>
      <c r="M144" s="184">
        <f t="shared" si="24"/>
        <v>-2.1967554949325188E-2</v>
      </c>
      <c r="N144" s="261">
        <f t="shared" si="26"/>
        <v>-1.7664964080676402</v>
      </c>
      <c r="O144" s="267">
        <f t="shared" si="27"/>
        <v>-0.13657243842058941</v>
      </c>
      <c r="P144" s="178"/>
      <c r="Q144" s="184">
        <f t="shared" si="28"/>
        <v>0</v>
      </c>
      <c r="R144" s="261">
        <f t="shared" si="29"/>
        <v>3.4878951206797536E-2</v>
      </c>
      <c r="S144" s="267">
        <f t="shared" si="30"/>
        <v>0.13695169317218836</v>
      </c>
      <c r="U144" s="184">
        <f t="shared" si="31"/>
        <v>-3.1192231629074661E-2</v>
      </c>
      <c r="V144" s="261">
        <f t="shared" si="32"/>
        <v>-2.5229349514788941</v>
      </c>
      <c r="W144" s="267">
        <f t="shared" si="33"/>
        <v>-0.25143145135457678</v>
      </c>
    </row>
    <row r="145" spans="1:23" x14ac:dyDescent="0.25">
      <c r="A145" s="90">
        <f t="shared" si="11"/>
        <v>102</v>
      </c>
      <c r="B145" s="29">
        <v>44460</v>
      </c>
      <c r="C145" s="93">
        <v>23867.16</v>
      </c>
      <c r="D145" s="93">
        <v>24284.87</v>
      </c>
      <c r="E145" s="93">
        <v>23771.46</v>
      </c>
      <c r="F145" s="93">
        <v>24221.54</v>
      </c>
      <c r="G145" s="93">
        <v>24221.54</v>
      </c>
      <c r="H145" s="93">
        <v>2079740100</v>
      </c>
      <c r="I145" s="93"/>
      <c r="J145" s="178">
        <f t="shared" si="23"/>
        <v>10.080258734458059</v>
      </c>
      <c r="K145" s="179">
        <f t="shared" si="25"/>
        <v>0.65389209780556268</v>
      </c>
      <c r="L145" s="178"/>
      <c r="M145" s="184">
        <f t="shared" si="24"/>
        <v>1.4848017108026301E-2</v>
      </c>
      <c r="N145" s="261">
        <f t="shared" si="26"/>
        <v>1.2524405876375966</v>
      </c>
      <c r="O145" s="267">
        <f t="shared" si="27"/>
        <v>0.32182848053956703</v>
      </c>
      <c r="P145" s="178"/>
      <c r="Q145" s="184">
        <f t="shared" si="28"/>
        <v>1.750145388056221E-2</v>
      </c>
      <c r="R145" s="261">
        <f t="shared" si="29"/>
        <v>1.4700267336818427</v>
      </c>
      <c r="S145" s="267">
        <f t="shared" si="30"/>
        <v>0.35486715920082235</v>
      </c>
      <c r="U145" s="184">
        <f t="shared" si="31"/>
        <v>-4.0096936543770074E-3</v>
      </c>
      <c r="V145" s="261">
        <f t="shared" si="32"/>
        <v>-0.29392247270659494</v>
      </c>
      <c r="W145" s="267">
        <f t="shared" si="33"/>
        <v>8.70258831629942E-2</v>
      </c>
    </row>
    <row r="146" spans="1:23" x14ac:dyDescent="0.25">
      <c r="A146" s="90">
        <f t="shared" si="11"/>
        <v>103</v>
      </c>
      <c r="B146" s="29">
        <v>44462</v>
      </c>
      <c r="C146" s="93">
        <v>24614.14</v>
      </c>
      <c r="D146" s="93">
        <v>24827.46</v>
      </c>
      <c r="E146" s="93">
        <v>24313.68</v>
      </c>
      <c r="F146" s="93">
        <v>24510.98</v>
      </c>
      <c r="G146" s="93">
        <v>24510.98</v>
      </c>
      <c r="H146" s="93">
        <v>2711912400</v>
      </c>
      <c r="I146" s="93"/>
      <c r="J146" s="178">
        <f t="shared" si="23"/>
        <v>10.111076353536046</v>
      </c>
      <c r="K146" s="179">
        <f t="shared" si="25"/>
        <v>0.69624433705913336</v>
      </c>
      <c r="L146" s="178"/>
      <c r="M146" s="184">
        <f t="shared" si="24"/>
        <v>-4.1910869118319738E-3</v>
      </c>
      <c r="N146" s="261">
        <f t="shared" si="26"/>
        <v>-0.30879701587135155</v>
      </c>
      <c r="O146" s="267">
        <f t="shared" si="27"/>
        <v>8.4767305304119578E-2</v>
      </c>
      <c r="P146" s="178"/>
      <c r="Q146" s="184">
        <f t="shared" si="28"/>
        <v>8.6665632031019454E-3</v>
      </c>
      <c r="R146" s="261">
        <f t="shared" si="29"/>
        <v>0.74555127863129123</v>
      </c>
      <c r="S146" s="267">
        <f t="shared" si="30"/>
        <v>0.24486148010526687</v>
      </c>
      <c r="U146" s="184">
        <f t="shared" si="31"/>
        <v>-1.220680470656294E-2</v>
      </c>
      <c r="V146" s="261">
        <f t="shared" si="32"/>
        <v>-0.96609895755920205</v>
      </c>
      <c r="W146" s="267">
        <f t="shared" si="33"/>
        <v>-1.5038624575387183E-2</v>
      </c>
    </row>
    <row r="147" spans="1:23" x14ac:dyDescent="0.25">
      <c r="A147" s="90">
        <f t="shared" si="11"/>
        <v>104</v>
      </c>
      <c r="B147" s="29">
        <v>44463</v>
      </c>
      <c r="C147" s="93">
        <v>24487.24</v>
      </c>
      <c r="D147" s="93">
        <v>24636.639999999999</v>
      </c>
      <c r="E147" s="93">
        <v>24095.79</v>
      </c>
      <c r="F147" s="93">
        <v>24192.16</v>
      </c>
      <c r="G147" s="93">
        <v>24192.16</v>
      </c>
      <c r="H147" s="93">
        <v>2014445100</v>
      </c>
      <c r="I147" s="93"/>
      <c r="J147" s="178">
        <f t="shared" si="23"/>
        <v>10.105907444534356</v>
      </c>
      <c r="K147" s="179">
        <f t="shared" si="25"/>
        <v>0.6891407749648164</v>
      </c>
      <c r="L147" s="178"/>
      <c r="M147" s="184">
        <f t="shared" si="24"/>
        <v>-1.2050357655660733E-2</v>
      </c>
      <c r="N147" s="261">
        <f t="shared" si="26"/>
        <v>-0.9532700440466837</v>
      </c>
      <c r="O147" s="267">
        <f t="shared" si="27"/>
        <v>-1.3090658867005445E-2</v>
      </c>
      <c r="P147" s="178"/>
      <c r="Q147" s="184">
        <f t="shared" si="28"/>
        <v>6.1011367553059394E-3</v>
      </c>
      <c r="R147" s="261">
        <f t="shared" si="29"/>
        <v>0.53518212285810252</v>
      </c>
      <c r="S147" s="267">
        <f t="shared" si="30"/>
        <v>0.21291864245595904</v>
      </c>
      <c r="U147" s="184">
        <f t="shared" si="31"/>
        <v>-1.5985876726000998E-2</v>
      </c>
      <c r="V147" s="261">
        <f t="shared" si="32"/>
        <v>-1.2759890310081057</v>
      </c>
      <c r="W147" s="267">
        <f t="shared" si="33"/>
        <v>-6.2092900516784622E-2</v>
      </c>
    </row>
    <row r="148" spans="1:23" x14ac:dyDescent="0.25">
      <c r="A148" s="90">
        <f t="shared" si="11"/>
        <v>105</v>
      </c>
      <c r="B148" s="29">
        <v>44466</v>
      </c>
      <c r="C148" s="93">
        <v>24131.42</v>
      </c>
      <c r="D148" s="93">
        <v>24509</v>
      </c>
      <c r="E148" s="93">
        <v>24131.42</v>
      </c>
      <c r="F148" s="93">
        <v>24208.78</v>
      </c>
      <c r="G148" s="93">
        <v>24208.78</v>
      </c>
      <c r="H148" s="93">
        <v>2323611100</v>
      </c>
      <c r="I148" s="93"/>
      <c r="J148" s="178">
        <f t="shared" si="23"/>
        <v>10.091270004794776</v>
      </c>
      <c r="K148" s="179">
        <f t="shared" si="25"/>
        <v>0.66902473847472743</v>
      </c>
      <c r="L148" s="178"/>
      <c r="M148" s="184">
        <f t="shared" si="24"/>
        <v>3.205779021706994E-3</v>
      </c>
      <c r="N148" s="261">
        <f t="shared" si="26"/>
        <v>0.29775806316546755</v>
      </c>
      <c r="O148" s="267">
        <f t="shared" si="27"/>
        <v>0.17686773867718353</v>
      </c>
      <c r="P148" s="178"/>
      <c r="Q148" s="184">
        <f t="shared" si="28"/>
        <v>1.56468206180988E-2</v>
      </c>
      <c r="R148" s="261">
        <f t="shared" si="29"/>
        <v>1.3179437791974169</v>
      </c>
      <c r="S148" s="267">
        <f t="shared" si="30"/>
        <v>0.33177460503589162</v>
      </c>
      <c r="U148" s="184">
        <f t="shared" si="31"/>
        <v>0</v>
      </c>
      <c r="V148" s="261">
        <f t="shared" si="32"/>
        <v>3.4878951206797536E-2</v>
      </c>
      <c r="W148" s="267">
        <f t="shared" si="33"/>
        <v>0.13695169317218836</v>
      </c>
    </row>
    <row r="149" spans="1:23" x14ac:dyDescent="0.25">
      <c r="A149" s="90">
        <f t="shared" si="11"/>
        <v>106</v>
      </c>
      <c r="B149" s="29">
        <v>44467</v>
      </c>
      <c r="C149" s="93">
        <v>24323</v>
      </c>
      <c r="D149" s="93">
        <v>24679.46</v>
      </c>
      <c r="E149" s="93">
        <v>24232.98</v>
      </c>
      <c r="F149" s="93">
        <v>24500.39</v>
      </c>
      <c r="G149" s="93">
        <v>24500.39</v>
      </c>
      <c r="H149" s="93">
        <v>2457931200</v>
      </c>
      <c r="I149" s="93"/>
      <c r="J149" s="178">
        <f t="shared" si="23"/>
        <v>10.099177683735626</v>
      </c>
      <c r="K149" s="179">
        <f t="shared" si="25"/>
        <v>0.67989215524679469</v>
      </c>
      <c r="L149" s="178"/>
      <c r="M149" s="184">
        <f t="shared" si="24"/>
        <v>7.2930970686181564E-3</v>
      </c>
      <c r="N149" s="261">
        <f t="shared" si="26"/>
        <v>0.63292481395807965</v>
      </c>
      <c r="O149" s="267">
        <f t="shared" si="27"/>
        <v>0.22776007157011691</v>
      </c>
      <c r="P149" s="178"/>
      <c r="Q149" s="184">
        <f t="shared" si="28"/>
        <v>1.4655264564404026E-2</v>
      </c>
      <c r="R149" s="261">
        <f t="shared" si="29"/>
        <v>1.2366345644675349</v>
      </c>
      <c r="S149" s="267">
        <f t="shared" si="30"/>
        <v>0.31942846505180778</v>
      </c>
      <c r="U149" s="184">
        <f t="shared" si="31"/>
        <v>-3.7010237224026823E-3</v>
      </c>
      <c r="V149" s="261">
        <f t="shared" si="32"/>
        <v>-0.26861103450192819</v>
      </c>
      <c r="W149" s="267">
        <f t="shared" si="33"/>
        <v>9.0869218267280338E-2</v>
      </c>
    </row>
    <row r="150" spans="1:23" x14ac:dyDescent="0.25">
      <c r="A150" s="90">
        <f t="shared" si="11"/>
        <v>107</v>
      </c>
      <c r="B150" s="29">
        <v>44468</v>
      </c>
      <c r="C150" s="93">
        <v>24276.71</v>
      </c>
      <c r="D150" s="93">
        <v>24694.46</v>
      </c>
      <c r="E150" s="93">
        <v>24045.99</v>
      </c>
      <c r="F150" s="93">
        <v>24663.5</v>
      </c>
      <c r="G150" s="93">
        <v>24663.5</v>
      </c>
      <c r="H150" s="93">
        <v>2150210800</v>
      </c>
      <c r="I150" s="93"/>
      <c r="J150" s="178">
        <f t="shared" si="23"/>
        <v>10.097272733520976</v>
      </c>
      <c r="K150" s="179">
        <f t="shared" si="25"/>
        <v>0.67727420779755065</v>
      </c>
      <c r="L150" s="178"/>
      <c r="M150" s="184">
        <f t="shared" si="24"/>
        <v>1.5932554287627972E-2</v>
      </c>
      <c r="N150" s="261">
        <f t="shared" si="26"/>
        <v>1.3413744064471156</v>
      </c>
      <c r="O150" s="267">
        <f t="shared" si="27"/>
        <v>0.33533235436234476</v>
      </c>
      <c r="P150" s="178"/>
      <c r="Q150" s="184">
        <f t="shared" si="28"/>
        <v>1.7207850651921121E-2</v>
      </c>
      <c r="R150" s="261">
        <f t="shared" si="29"/>
        <v>1.4459507897409936</v>
      </c>
      <c r="S150" s="267">
        <f t="shared" si="30"/>
        <v>0.35121142380686776</v>
      </c>
      <c r="U150" s="184">
        <f t="shared" si="31"/>
        <v>-9.5037589525103494E-3</v>
      </c>
      <c r="V150" s="261">
        <f t="shared" si="32"/>
        <v>-0.74444479406335506</v>
      </c>
      <c r="W150" s="267">
        <f t="shared" si="33"/>
        <v>1.8617749301373721E-2</v>
      </c>
    </row>
    <row r="151" spans="1:23" x14ac:dyDescent="0.25">
      <c r="A151" s="90">
        <f t="shared" si="11"/>
        <v>108</v>
      </c>
      <c r="B151" s="29">
        <v>44469</v>
      </c>
      <c r="C151" s="93">
        <v>24494.26</v>
      </c>
      <c r="D151" s="93">
        <v>24660.68</v>
      </c>
      <c r="E151" s="93">
        <v>24346.75</v>
      </c>
      <c r="F151" s="93">
        <v>24575.64</v>
      </c>
      <c r="G151" s="93">
        <v>24575.64</v>
      </c>
      <c r="H151" s="93">
        <v>1580410200</v>
      </c>
      <c r="I151" s="93"/>
      <c r="J151" s="178">
        <f t="shared" si="23"/>
        <v>10.106194083369347</v>
      </c>
      <c r="K151" s="179">
        <f t="shared" si="25"/>
        <v>0.6895346988590727</v>
      </c>
      <c r="L151" s="178"/>
      <c r="M151" s="184">
        <f t="shared" si="24"/>
        <v>3.3224110465064479E-3</v>
      </c>
      <c r="N151" s="261">
        <f t="shared" si="26"/>
        <v>0.30732207955512381</v>
      </c>
      <c r="O151" s="267">
        <f t="shared" si="27"/>
        <v>0.17831995643071918</v>
      </c>
      <c r="P151" s="178"/>
      <c r="Q151" s="184">
        <f t="shared" si="28"/>
        <v>6.7942448557336251E-3</v>
      </c>
      <c r="R151" s="261">
        <f t="shared" si="29"/>
        <v>0.59201811832068807</v>
      </c>
      <c r="S151" s="267">
        <f t="shared" si="30"/>
        <v>0.22154872403339154</v>
      </c>
      <c r="U151" s="184">
        <f t="shared" si="31"/>
        <v>-6.0222272483430161E-3</v>
      </c>
      <c r="V151" s="261">
        <f t="shared" si="32"/>
        <v>-0.45895351208468277</v>
      </c>
      <c r="W151" s="267">
        <f t="shared" si="33"/>
        <v>6.196726808905062E-2</v>
      </c>
    </row>
    <row r="152" spans="1:23" x14ac:dyDescent="0.25">
      <c r="A152" s="90">
        <f t="shared" si="11"/>
        <v>109</v>
      </c>
      <c r="B152" s="29">
        <v>44473</v>
      </c>
      <c r="C152" s="93">
        <v>24478.68</v>
      </c>
      <c r="D152" s="93">
        <v>24478.68</v>
      </c>
      <c r="E152" s="93">
        <v>23908.05</v>
      </c>
      <c r="F152" s="93">
        <v>24036.37</v>
      </c>
      <c r="G152" s="93">
        <v>24036.37</v>
      </c>
      <c r="H152" s="93">
        <v>1596284900</v>
      </c>
      <c r="I152" s="93"/>
      <c r="J152" s="178">
        <f t="shared" si="23"/>
        <v>10.105557813603815</v>
      </c>
      <c r="K152" s="179">
        <f t="shared" si="25"/>
        <v>0.68866028188119199</v>
      </c>
      <c r="L152" s="178"/>
      <c r="M152" s="184">
        <f t="shared" si="24"/>
        <v>-1.8069193273493558E-2</v>
      </c>
      <c r="N152" s="261">
        <f t="shared" si="26"/>
        <v>-1.44682438810082</v>
      </c>
      <c r="O152" s="267">
        <f t="shared" si="27"/>
        <v>-8.8032853816105816E-2</v>
      </c>
      <c r="P152" s="178"/>
      <c r="Q152" s="184">
        <f t="shared" si="28"/>
        <v>0</v>
      </c>
      <c r="R152" s="261">
        <f t="shared" si="29"/>
        <v>3.4878951206797536E-2</v>
      </c>
      <c r="S152" s="267">
        <f t="shared" si="30"/>
        <v>0.13695169317218836</v>
      </c>
      <c r="U152" s="184">
        <f t="shared" si="31"/>
        <v>-2.3311306001794256E-2</v>
      </c>
      <c r="V152" s="261">
        <f t="shared" si="32"/>
        <v>-1.8766861875174112</v>
      </c>
      <c r="W152" s="267">
        <f t="shared" si="33"/>
        <v>-0.15330385621157006</v>
      </c>
    </row>
    <row r="153" spans="1:23" x14ac:dyDescent="0.25">
      <c r="A153" s="90">
        <f t="shared" si="11"/>
        <v>110</v>
      </c>
      <c r="B153" s="29">
        <v>44474</v>
      </c>
      <c r="C153" s="93">
        <v>23771.65</v>
      </c>
      <c r="D153" s="93">
        <v>24180.080000000002</v>
      </c>
      <c r="E153" s="93">
        <v>23681.439999999999</v>
      </c>
      <c r="F153" s="93">
        <v>24104.15</v>
      </c>
      <c r="G153" s="93">
        <v>24104.15</v>
      </c>
      <c r="H153" s="93">
        <v>1716980100</v>
      </c>
      <c r="I153" s="93"/>
      <c r="J153" s="178">
        <f t="shared" si="23"/>
        <v>10.076248973174394</v>
      </c>
      <c r="K153" s="179">
        <f t="shared" si="25"/>
        <v>0.64838153682401012</v>
      </c>
      <c r="L153" s="178"/>
      <c r="M153" s="184">
        <f t="shared" si="24"/>
        <v>1.3987249517807976E-2</v>
      </c>
      <c r="N153" s="261">
        <f t="shared" si="26"/>
        <v>1.1818562403737261</v>
      </c>
      <c r="O153" s="267">
        <f t="shared" si="27"/>
        <v>0.31111082406114754</v>
      </c>
      <c r="P153" s="178"/>
      <c r="Q153" s="184">
        <f t="shared" si="28"/>
        <v>1.7181390437769371E-2</v>
      </c>
      <c r="R153" s="261">
        <f t="shared" si="29"/>
        <v>1.4437810089946137</v>
      </c>
      <c r="S153" s="267">
        <f t="shared" si="30"/>
        <v>0.35088196032700791</v>
      </c>
      <c r="U153" s="184">
        <f t="shared" si="31"/>
        <v>-3.7948564781999888E-3</v>
      </c>
      <c r="V153" s="261">
        <f t="shared" si="32"/>
        <v>-0.27630547362253116</v>
      </c>
      <c r="W153" s="267">
        <f t="shared" si="33"/>
        <v>8.9700880548147843E-2</v>
      </c>
    </row>
    <row r="154" spans="1:23" x14ac:dyDescent="0.25">
      <c r="A154" s="90">
        <f t="shared" si="11"/>
        <v>111</v>
      </c>
      <c r="B154" s="29">
        <v>44475</v>
      </c>
      <c r="C154" s="93">
        <v>24259.200000000001</v>
      </c>
      <c r="D154" s="93">
        <v>24259.200000000001</v>
      </c>
      <c r="E154" s="93">
        <v>23812.35</v>
      </c>
      <c r="F154" s="93">
        <v>23966.49</v>
      </c>
      <c r="G154" s="93">
        <v>23966.49</v>
      </c>
      <c r="H154" s="93">
        <v>1878722300</v>
      </c>
      <c r="I154" s="93"/>
      <c r="J154" s="178">
        <f t="shared" si="23"/>
        <v>10.096551205861985</v>
      </c>
      <c r="K154" s="179">
        <f t="shared" si="25"/>
        <v>0.67628262204381961</v>
      </c>
      <c r="L154" s="178"/>
      <c r="M154" s="184">
        <f t="shared" si="24"/>
        <v>-1.2065937870993236E-2</v>
      </c>
      <c r="N154" s="261">
        <f t="shared" si="26"/>
        <v>-0.95454764713254836</v>
      </c>
      <c r="O154" s="267">
        <f t="shared" si="27"/>
        <v>-1.3284652457948187E-2</v>
      </c>
      <c r="P154" s="178"/>
      <c r="Q154" s="184">
        <f t="shared" si="28"/>
        <v>0</v>
      </c>
      <c r="R154" s="261">
        <f t="shared" si="29"/>
        <v>3.4878951206797536E-2</v>
      </c>
      <c r="S154" s="267">
        <f t="shared" si="30"/>
        <v>0.13695169317218836</v>
      </c>
      <c r="U154" s="184">
        <f t="shared" si="31"/>
        <v>-1.8419815987336854E-2</v>
      </c>
      <c r="V154" s="261">
        <f t="shared" si="32"/>
        <v>-1.4755760228902277</v>
      </c>
      <c r="W154" s="267">
        <f t="shared" si="33"/>
        <v>-9.2398554666378918E-2</v>
      </c>
    </row>
    <row r="155" spans="1:23" x14ac:dyDescent="0.25">
      <c r="A155" s="90">
        <f t="shared" si="11"/>
        <v>112</v>
      </c>
      <c r="B155" s="29">
        <v>44476</v>
      </c>
      <c r="C155" s="93">
        <v>24339.32</v>
      </c>
      <c r="D155" s="93">
        <v>24741.279999999999</v>
      </c>
      <c r="E155" s="93">
        <v>24310.11</v>
      </c>
      <c r="F155" s="93">
        <v>24701.73</v>
      </c>
      <c r="G155" s="93">
        <v>24701.73</v>
      </c>
      <c r="H155" s="93">
        <v>1764575500</v>
      </c>
      <c r="I155" s="93"/>
      <c r="J155" s="178">
        <f t="shared" si="23"/>
        <v>10.099848428599902</v>
      </c>
      <c r="K155" s="179">
        <f t="shared" si="25"/>
        <v>0.68081395088902297</v>
      </c>
      <c r="L155" s="178"/>
      <c r="M155" s="184">
        <f t="shared" si="24"/>
        <v>1.4889898320906248E-2</v>
      </c>
      <c r="N155" s="261">
        <f t="shared" si="26"/>
        <v>1.2558749154484292</v>
      </c>
      <c r="O155" s="267">
        <f t="shared" si="27"/>
        <v>0.32234995516018206</v>
      </c>
      <c r="P155" s="178"/>
      <c r="Q155" s="184">
        <f t="shared" si="28"/>
        <v>1.6514841006240073E-2</v>
      </c>
      <c r="R155" s="261">
        <f t="shared" si="29"/>
        <v>1.3891228677283212</v>
      </c>
      <c r="S155" s="267">
        <f t="shared" si="30"/>
        <v>0.34258256811684706</v>
      </c>
      <c r="U155" s="184">
        <f t="shared" si="31"/>
        <v>-1.2001156975625911E-3</v>
      </c>
      <c r="V155" s="261">
        <f t="shared" si="32"/>
        <v>-6.353249471218099E-2</v>
      </c>
      <c r="W155" s="267">
        <f t="shared" si="33"/>
        <v>0.12200871910229738</v>
      </c>
    </row>
    <row r="156" spans="1:23" x14ac:dyDescent="0.25">
      <c r="A156" s="90">
        <f t="shared" si="11"/>
        <v>113</v>
      </c>
      <c r="B156" s="29">
        <v>44477</v>
      </c>
      <c r="C156" s="93">
        <v>25064.799999999999</v>
      </c>
      <c r="D156" s="93">
        <v>25064.799999999999</v>
      </c>
      <c r="E156" s="93">
        <v>24595.58</v>
      </c>
      <c r="F156" s="93">
        <v>24837.85</v>
      </c>
      <c r="G156" s="93">
        <v>24837.85</v>
      </c>
      <c r="H156" s="93">
        <v>2359007900</v>
      </c>
      <c r="I156" s="93"/>
      <c r="J156" s="178">
        <f t="shared" si="23"/>
        <v>10.12921975041183</v>
      </c>
      <c r="K156" s="179">
        <f t="shared" si="25"/>
        <v>0.72117856326950891</v>
      </c>
      <c r="L156" s="178"/>
      <c r="M156" s="184">
        <f t="shared" si="24"/>
        <v>-9.0545306565382819E-3</v>
      </c>
      <c r="N156" s="261">
        <f t="shared" si="26"/>
        <v>-0.70760734060439445</v>
      </c>
      <c r="O156" s="267">
        <f t="shared" si="27"/>
        <v>2.4211215657830465E-2</v>
      </c>
      <c r="P156" s="178"/>
      <c r="Q156" s="184">
        <f t="shared" si="28"/>
        <v>0</v>
      </c>
      <c r="R156" s="261">
        <f t="shared" si="29"/>
        <v>3.4878951206797536E-2</v>
      </c>
      <c r="S156" s="267">
        <f t="shared" si="30"/>
        <v>0.13695169317218836</v>
      </c>
      <c r="U156" s="184">
        <f t="shared" si="31"/>
        <v>-1.8720277041907277E-2</v>
      </c>
      <c r="V156" s="261">
        <f t="shared" si="32"/>
        <v>-1.5002143197499973</v>
      </c>
      <c r="W156" s="267">
        <f t="shared" si="33"/>
        <v>-9.6139678756811731E-2</v>
      </c>
    </row>
    <row r="157" spans="1:23" x14ac:dyDescent="0.25">
      <c r="A157" s="90">
        <f t="shared" si="11"/>
        <v>114</v>
      </c>
      <c r="B157" s="29">
        <v>44480</v>
      </c>
      <c r="C157" s="93">
        <v>25161.8</v>
      </c>
      <c r="D157" s="93">
        <v>25437.16</v>
      </c>
      <c r="E157" s="93">
        <v>25161.8</v>
      </c>
      <c r="F157" s="93">
        <v>25325.09</v>
      </c>
      <c r="G157" s="93">
        <v>25325.09</v>
      </c>
      <c r="H157" s="93">
        <v>2114303500</v>
      </c>
      <c r="I157" s="93"/>
      <c r="J157" s="178">
        <f t="shared" si="23"/>
        <v>10.133082250385726</v>
      </c>
      <c r="K157" s="179">
        <f t="shared" si="25"/>
        <v>0.7264867450144199</v>
      </c>
      <c r="L157" s="178"/>
      <c r="M157" s="184">
        <f t="shared" si="24"/>
        <v>6.4895993132447153E-3</v>
      </c>
      <c r="N157" s="261">
        <f t="shared" si="26"/>
        <v>0.56703668662206497</v>
      </c>
      <c r="O157" s="267">
        <f t="shared" si="27"/>
        <v>0.21775549772099057</v>
      </c>
      <c r="P157" s="178"/>
      <c r="Q157" s="184">
        <f t="shared" si="28"/>
        <v>1.0943573194286601E-2</v>
      </c>
      <c r="R157" s="261">
        <f t="shared" si="29"/>
        <v>0.93226981423544331</v>
      </c>
      <c r="S157" s="267">
        <f t="shared" si="30"/>
        <v>0.27321316430059883</v>
      </c>
      <c r="U157" s="184">
        <f t="shared" si="31"/>
        <v>0</v>
      </c>
      <c r="V157" s="261">
        <f t="shared" si="32"/>
        <v>3.4878951206797536E-2</v>
      </c>
      <c r="W157" s="267">
        <f t="shared" si="33"/>
        <v>0.13695169317218836</v>
      </c>
    </row>
    <row r="158" spans="1:23" x14ac:dyDescent="0.25">
      <c r="A158" s="90">
        <f t="shared" si="11"/>
        <v>115</v>
      </c>
      <c r="B158" s="29">
        <v>44481</v>
      </c>
      <c r="C158" s="93">
        <v>24995.95</v>
      </c>
      <c r="D158" s="93">
        <v>25188.78</v>
      </c>
      <c r="E158" s="93">
        <v>24865.8</v>
      </c>
      <c r="F158" s="93">
        <v>24962.59</v>
      </c>
      <c r="G158" s="93">
        <v>24962.59</v>
      </c>
      <c r="H158" s="93">
        <v>1835259400</v>
      </c>
      <c r="I158" s="93"/>
      <c r="J158" s="178">
        <f t="shared" si="23"/>
        <v>10.126469090726921</v>
      </c>
      <c r="K158" s="179">
        <f t="shared" si="25"/>
        <v>0.71739836867415152</v>
      </c>
      <c r="L158" s="178"/>
      <c r="M158" s="184">
        <f t="shared" si="24"/>
        <v>-1.334616207825691E-3</v>
      </c>
      <c r="N158" s="261">
        <f t="shared" si="26"/>
        <v>-7.4561756073160512E-2</v>
      </c>
      <c r="O158" s="267">
        <f t="shared" si="27"/>
        <v>0.12033401587049197</v>
      </c>
      <c r="P158" s="178"/>
      <c r="Q158" s="184">
        <f t="shared" si="28"/>
        <v>7.7144497408579427E-3</v>
      </c>
      <c r="R158" s="261">
        <f t="shared" si="29"/>
        <v>0.66747642077495506</v>
      </c>
      <c r="S158" s="267">
        <f t="shared" si="30"/>
        <v>0.23300645078867555</v>
      </c>
      <c r="U158" s="184">
        <f t="shared" si="31"/>
        <v>-5.2068435086484594E-3</v>
      </c>
      <c r="V158" s="261">
        <f t="shared" si="32"/>
        <v>-0.39209071463512246</v>
      </c>
      <c r="W158" s="267">
        <f t="shared" si="33"/>
        <v>7.2119837632147465E-2</v>
      </c>
    </row>
    <row r="159" spans="1:23" x14ac:dyDescent="0.25">
      <c r="A159" s="90">
        <f t="shared" si="11"/>
        <v>116</v>
      </c>
      <c r="B159" s="29">
        <v>44484</v>
      </c>
      <c r="C159" s="93">
        <v>25187.05</v>
      </c>
      <c r="D159" s="93">
        <v>25330.959999999999</v>
      </c>
      <c r="E159" s="93">
        <v>24929.56</v>
      </c>
      <c r="F159" s="93">
        <v>25330.959999999999</v>
      </c>
      <c r="G159" s="93">
        <v>25330.959999999999</v>
      </c>
      <c r="H159" s="93">
        <v>2345247700</v>
      </c>
      <c r="I159" s="93"/>
      <c r="J159" s="178">
        <f t="shared" si="23"/>
        <v>10.134085252524477</v>
      </c>
      <c r="K159" s="179">
        <f t="shared" si="25"/>
        <v>0.72786515735849822</v>
      </c>
      <c r="L159" s="178"/>
      <c r="M159" s="184">
        <f t="shared" si="24"/>
        <v>5.7136504672043713E-3</v>
      </c>
      <c r="N159" s="261">
        <f t="shared" si="26"/>
        <v>0.50340761481416918</v>
      </c>
      <c r="O159" s="267">
        <f t="shared" si="27"/>
        <v>0.20809394299798201</v>
      </c>
      <c r="P159" s="178"/>
      <c r="Q159" s="184">
        <f t="shared" si="28"/>
        <v>5.7136504672043713E-3</v>
      </c>
      <c r="R159" s="261">
        <f t="shared" si="29"/>
        <v>0.50340761481416918</v>
      </c>
      <c r="S159" s="267">
        <f t="shared" si="30"/>
        <v>0.20809394299798201</v>
      </c>
      <c r="U159" s="184">
        <f t="shared" si="31"/>
        <v>-1.0223110685848401E-2</v>
      </c>
      <c r="V159" s="261">
        <f t="shared" si="32"/>
        <v>-0.80343281025704294</v>
      </c>
      <c r="W159" s="267">
        <f t="shared" si="33"/>
        <v>9.6609009573074278E-3</v>
      </c>
    </row>
    <row r="160" spans="1:23" x14ac:dyDescent="0.25">
      <c r="A160" s="90">
        <f t="shared" si="11"/>
        <v>117</v>
      </c>
      <c r="B160" s="29">
        <v>44487</v>
      </c>
      <c r="C160" s="93">
        <v>25425.32</v>
      </c>
      <c r="D160" s="93">
        <v>25425.32</v>
      </c>
      <c r="E160" s="93">
        <v>25123.25</v>
      </c>
      <c r="F160" s="93">
        <v>25409.75</v>
      </c>
      <c r="G160" s="93">
        <v>25409.75</v>
      </c>
      <c r="H160" s="93">
        <v>1648005300</v>
      </c>
      <c r="I160" s="93"/>
      <c r="J160" s="178">
        <f t="shared" si="23"/>
        <v>10.143500806874922</v>
      </c>
      <c r="K160" s="179">
        <f t="shared" si="25"/>
        <v>0.74080482701779093</v>
      </c>
      <c r="L160" s="178"/>
      <c r="M160" s="184">
        <f t="shared" si="24"/>
        <v>-6.1238167307234325E-4</v>
      </c>
      <c r="N160" s="261">
        <f t="shared" si="26"/>
        <v>-1.5337345458374115E-2</v>
      </c>
      <c r="O160" s="267">
        <f t="shared" si="27"/>
        <v>0.12932675877612843</v>
      </c>
      <c r="P160" s="178"/>
      <c r="Q160" s="184">
        <f t="shared" si="28"/>
        <v>0</v>
      </c>
      <c r="R160" s="261">
        <f t="shared" si="29"/>
        <v>3.4878951206797536E-2</v>
      </c>
      <c r="S160" s="267">
        <f t="shared" si="30"/>
        <v>0.13695169317218836</v>
      </c>
      <c r="U160" s="184">
        <f t="shared" si="31"/>
        <v>-1.1880676428064611E-2</v>
      </c>
      <c r="V160" s="261">
        <f t="shared" si="32"/>
        <v>-0.93935590644565392</v>
      </c>
      <c r="W160" s="267">
        <f t="shared" si="33"/>
        <v>-1.0977910746748476E-2</v>
      </c>
    </row>
    <row r="161" spans="1:23" x14ac:dyDescent="0.25">
      <c r="A161" s="90">
        <f t="shared" si="11"/>
        <v>118</v>
      </c>
      <c r="B161" s="29">
        <v>44488</v>
      </c>
      <c r="C161" s="93">
        <v>25471.25</v>
      </c>
      <c r="D161" s="93">
        <v>25808.62</v>
      </c>
      <c r="E161" s="93">
        <v>25458.03</v>
      </c>
      <c r="F161" s="93">
        <v>25787.21</v>
      </c>
      <c r="G161" s="93">
        <v>25787.21</v>
      </c>
      <c r="H161" s="93">
        <v>1671194600</v>
      </c>
      <c r="I161" s="93"/>
      <c r="J161" s="178">
        <f t="shared" si="23"/>
        <v>10.145305644115146</v>
      </c>
      <c r="K161" s="179">
        <f t="shared" si="25"/>
        <v>0.74328519055328257</v>
      </c>
      <c r="L161" s="178"/>
      <c r="M161" s="184">
        <f t="shared" si="24"/>
        <v>1.240457378416839E-2</v>
      </c>
      <c r="N161" s="261">
        <f t="shared" si="26"/>
        <v>1.0520742471170061</v>
      </c>
      <c r="O161" s="267">
        <f t="shared" si="27"/>
        <v>0.29140448866627322</v>
      </c>
      <c r="P161" s="178"/>
      <c r="Q161" s="184">
        <f t="shared" si="28"/>
        <v>1.3245129312460087E-2</v>
      </c>
      <c r="R161" s="261">
        <f t="shared" si="29"/>
        <v>1.1210011723146183</v>
      </c>
      <c r="S161" s="267">
        <f t="shared" si="30"/>
        <v>0.30187047914458787</v>
      </c>
      <c r="U161" s="184">
        <f t="shared" si="31"/>
        <v>-5.1901653825395938E-4</v>
      </c>
      <c r="V161" s="261">
        <f t="shared" si="32"/>
        <v>-7.6812520212508825E-3</v>
      </c>
      <c r="W161" s="267">
        <f t="shared" si="33"/>
        <v>0.13048927401649779</v>
      </c>
    </row>
    <row r="162" spans="1:23" x14ac:dyDescent="0.25">
      <c r="A162" s="90">
        <f t="shared" si="11"/>
        <v>119</v>
      </c>
      <c r="B162" s="29">
        <v>44489</v>
      </c>
      <c r="C162" s="93">
        <v>26074.2</v>
      </c>
      <c r="D162" s="93">
        <v>26214.63</v>
      </c>
      <c r="E162" s="93">
        <v>25915.62</v>
      </c>
      <c r="F162" s="93">
        <v>26136.02</v>
      </c>
      <c r="G162" s="93">
        <v>26136.02</v>
      </c>
      <c r="H162" s="93">
        <v>1823605200</v>
      </c>
      <c r="I162" s="93"/>
      <c r="J162" s="178">
        <f t="shared" si="23"/>
        <v>10.168701598669642</v>
      </c>
      <c r="K162" s="179">
        <f t="shared" si="25"/>
        <v>0.77543793610933098</v>
      </c>
      <c r="L162" s="178"/>
      <c r="M162" s="184">
        <f t="shared" si="24"/>
        <v>2.3709260495048635E-3</v>
      </c>
      <c r="N162" s="261">
        <f t="shared" si="26"/>
        <v>0.22929875687438928</v>
      </c>
      <c r="O162" s="267">
        <f t="shared" si="27"/>
        <v>0.1664727523095153</v>
      </c>
      <c r="P162" s="178"/>
      <c r="Q162" s="184">
        <f t="shared" si="28"/>
        <v>5.3857836482039826E-3</v>
      </c>
      <c r="R162" s="261">
        <f t="shared" si="29"/>
        <v>0.47652200054196564</v>
      </c>
      <c r="S162" s="267">
        <f t="shared" si="30"/>
        <v>0.2040115821184012</v>
      </c>
      <c r="U162" s="184">
        <f t="shared" si="31"/>
        <v>-6.0818740364038679E-3</v>
      </c>
      <c r="V162" s="261">
        <f t="shared" si="32"/>
        <v>-0.4638446460556932</v>
      </c>
      <c r="W162" s="267">
        <f t="shared" si="33"/>
        <v>6.1224589354695436E-2</v>
      </c>
    </row>
    <row r="163" spans="1:23" x14ac:dyDescent="0.25">
      <c r="A163" s="90">
        <f t="shared" si="11"/>
        <v>120</v>
      </c>
      <c r="B163" s="29">
        <v>44490</v>
      </c>
      <c r="C163" s="93">
        <v>26141.85</v>
      </c>
      <c r="D163" s="93">
        <v>26229.8</v>
      </c>
      <c r="E163" s="93">
        <v>25840.59</v>
      </c>
      <c r="F163" s="93">
        <v>26017.53</v>
      </c>
      <c r="G163" s="93">
        <v>26017.53</v>
      </c>
      <c r="H163" s="93">
        <v>2085122100</v>
      </c>
      <c r="I163" s="93"/>
      <c r="J163" s="178">
        <f t="shared" si="23"/>
        <v>10.171292757435989</v>
      </c>
      <c r="K163" s="179">
        <f t="shared" si="25"/>
        <v>0.77899893073836401</v>
      </c>
      <c r="L163" s="178"/>
      <c r="M163" s="184">
        <f t="shared" si="24"/>
        <v>-4.7555930433385444E-3</v>
      </c>
      <c r="N163" s="261">
        <f t="shared" si="26"/>
        <v>-0.35508743999005887</v>
      </c>
      <c r="O163" s="267">
        <f t="shared" si="27"/>
        <v>7.7738482581002799E-2</v>
      </c>
      <c r="P163" s="178"/>
      <c r="Q163" s="184">
        <f t="shared" si="28"/>
        <v>3.3643372599873665E-3</v>
      </c>
      <c r="R163" s="261">
        <f t="shared" si="29"/>
        <v>0.31076009748868211</v>
      </c>
      <c r="S163" s="267">
        <f t="shared" si="30"/>
        <v>0.17884199136632284</v>
      </c>
      <c r="U163" s="184">
        <f t="shared" si="31"/>
        <v>-1.1524050516700173E-2</v>
      </c>
      <c r="V163" s="261">
        <f t="shared" si="32"/>
        <v>-0.91011199966164369</v>
      </c>
      <c r="W163" s="267">
        <f t="shared" si="33"/>
        <v>-6.5374624158142103E-3</v>
      </c>
    </row>
    <row r="164" spans="1:23" x14ac:dyDescent="0.25">
      <c r="A164" s="90">
        <f t="shared" si="11"/>
        <v>121</v>
      </c>
      <c r="B164" s="29">
        <v>44491</v>
      </c>
      <c r="C164" s="93">
        <v>26114.84</v>
      </c>
      <c r="D164" s="93">
        <v>26195.29</v>
      </c>
      <c r="E164" s="93">
        <v>25976.03</v>
      </c>
      <c r="F164" s="93">
        <v>26126.93</v>
      </c>
      <c r="G164" s="93">
        <v>26126.93</v>
      </c>
      <c r="H164" s="93">
        <v>1699583700</v>
      </c>
      <c r="I164" s="93"/>
      <c r="J164" s="178">
        <f t="shared" si="23"/>
        <v>10.17025901410455</v>
      </c>
      <c r="K164" s="179">
        <f t="shared" si="25"/>
        <v>0.77757827118679113</v>
      </c>
      <c r="L164" s="178"/>
      <c r="M164" s="184">
        <f t="shared" si="24"/>
        <v>4.6295516265847867E-4</v>
      </c>
      <c r="N164" s="261">
        <f t="shared" si="26"/>
        <v>7.2842030137777555E-2</v>
      </c>
      <c r="O164" s="267">
        <f t="shared" si="27"/>
        <v>0.1427160765605382</v>
      </c>
      <c r="P164" s="178"/>
      <c r="Q164" s="184">
        <f t="shared" si="28"/>
        <v>3.0806238904776259E-3</v>
      </c>
      <c r="R164" s="261">
        <f t="shared" si="29"/>
        <v>0.28749513813792515</v>
      </c>
      <c r="S164" s="267">
        <f t="shared" si="30"/>
        <v>0.17530939735686535</v>
      </c>
      <c r="U164" s="184">
        <f t="shared" si="31"/>
        <v>-5.3153685797041571E-3</v>
      </c>
      <c r="V164" s="261">
        <f t="shared" si="32"/>
        <v>-0.40098994758636386</v>
      </c>
      <c r="W164" s="267">
        <f t="shared" si="33"/>
        <v>7.0768561812647679E-2</v>
      </c>
    </row>
    <row r="165" spans="1:23" x14ac:dyDescent="0.25">
      <c r="A165" s="90">
        <f t="shared" si="11"/>
        <v>122</v>
      </c>
      <c r="B165" s="29">
        <v>44494</v>
      </c>
      <c r="C165" s="93">
        <v>26020.78</v>
      </c>
      <c r="D165" s="93">
        <v>26212.9</v>
      </c>
      <c r="E165" s="93">
        <v>25929.67</v>
      </c>
      <c r="F165" s="93">
        <v>26132.03</v>
      </c>
      <c r="G165" s="93">
        <v>26132.03</v>
      </c>
      <c r="H165" s="93">
        <v>1455214700</v>
      </c>
      <c r="I165" s="93"/>
      <c r="J165" s="178">
        <f t="shared" si="23"/>
        <v>10.166650728558011</v>
      </c>
      <c r="K165" s="179">
        <f t="shared" si="25"/>
        <v>0.77261945290899015</v>
      </c>
      <c r="L165" s="178"/>
      <c r="M165" s="184">
        <f t="shared" si="24"/>
        <v>4.2754290993582819E-3</v>
      </c>
      <c r="N165" s="261">
        <f t="shared" si="26"/>
        <v>0.38547111531769213</v>
      </c>
      <c r="O165" s="267">
        <f t="shared" si="27"/>
        <v>0.19018624905636017</v>
      </c>
      <c r="P165" s="178"/>
      <c r="Q165" s="184">
        <f t="shared" si="28"/>
        <v>7.3833297848874104E-3</v>
      </c>
      <c r="R165" s="261">
        <f t="shared" si="29"/>
        <v>0.64032404396172782</v>
      </c>
      <c r="S165" s="267">
        <f t="shared" si="30"/>
        <v>0.22888358419661259</v>
      </c>
      <c r="U165" s="184">
        <f t="shared" si="31"/>
        <v>-3.5014323167868368E-3</v>
      </c>
      <c r="V165" s="261">
        <f t="shared" si="32"/>
        <v>-0.25224421348662995</v>
      </c>
      <c r="W165" s="267">
        <f t="shared" si="33"/>
        <v>9.3354386326283345E-2</v>
      </c>
    </row>
    <row r="166" spans="1:23" x14ac:dyDescent="0.25">
      <c r="A166" s="90">
        <f t="shared" si="11"/>
        <v>123</v>
      </c>
      <c r="B166" s="29">
        <v>44495</v>
      </c>
      <c r="C166" s="93">
        <v>26234.94</v>
      </c>
      <c r="D166" s="93">
        <v>26234.94</v>
      </c>
      <c r="E166" s="93">
        <v>25905.08</v>
      </c>
      <c r="F166" s="93">
        <v>26038.27</v>
      </c>
      <c r="G166" s="93">
        <v>26038.27</v>
      </c>
      <c r="H166" s="93">
        <v>1533464400</v>
      </c>
      <c r="I166" s="93"/>
      <c r="J166" s="178">
        <f t="shared" si="23"/>
        <v>10.174847389097042</v>
      </c>
      <c r="K166" s="179">
        <f t="shared" si="25"/>
        <v>0.78388401320324508</v>
      </c>
      <c r="L166" s="178"/>
      <c r="M166" s="184">
        <f t="shared" si="24"/>
        <v>-7.49649132035363E-3</v>
      </c>
      <c r="N166" s="261">
        <f t="shared" si="26"/>
        <v>-0.57984557214824917</v>
      </c>
      <c r="O166" s="267">
        <f t="shared" si="27"/>
        <v>4.3610796421386766E-2</v>
      </c>
      <c r="P166" s="178"/>
      <c r="Q166" s="184">
        <f t="shared" si="28"/>
        <v>0</v>
      </c>
      <c r="R166" s="261">
        <f t="shared" si="29"/>
        <v>3.4878951206797536E-2</v>
      </c>
      <c r="S166" s="267">
        <f t="shared" si="30"/>
        <v>0.13695169317218836</v>
      </c>
      <c r="U166" s="184">
        <f t="shared" si="31"/>
        <v>-1.2573308724929311E-2</v>
      </c>
      <c r="V166" s="261">
        <f t="shared" si="32"/>
        <v>-0.99615288523951162</v>
      </c>
      <c r="W166" s="267">
        <f t="shared" si="33"/>
        <v>-1.9602067961789316E-2</v>
      </c>
    </row>
    <row r="167" spans="1:23" x14ac:dyDescent="0.25">
      <c r="A167" s="90">
        <f t="shared" si="11"/>
        <v>124</v>
      </c>
      <c r="B167" s="29">
        <v>44496</v>
      </c>
      <c r="C167" s="93">
        <v>25795.17</v>
      </c>
      <c r="D167" s="93">
        <v>25795.17</v>
      </c>
      <c r="E167" s="93">
        <v>25555.17</v>
      </c>
      <c r="F167" s="93">
        <v>25628.74</v>
      </c>
      <c r="G167" s="93">
        <v>25628.74</v>
      </c>
      <c r="H167" s="93">
        <v>1620780100</v>
      </c>
      <c r="I167" s="93"/>
      <c r="J167" s="178">
        <f t="shared" si="23"/>
        <v>10.157942544081534</v>
      </c>
      <c r="K167" s="179">
        <f t="shared" si="25"/>
        <v>0.76065191214996242</v>
      </c>
      <c r="L167" s="178"/>
      <c r="M167" s="184">
        <f t="shared" si="24"/>
        <v>-6.4519830650465442E-3</v>
      </c>
      <c r="N167" s="261">
        <f t="shared" si="26"/>
        <v>-0.49419419046242724</v>
      </c>
      <c r="O167" s="267">
        <f t="shared" si="27"/>
        <v>5.661625898348821E-2</v>
      </c>
      <c r="P167" s="178"/>
      <c r="Q167" s="184">
        <f t="shared" si="28"/>
        <v>0</v>
      </c>
      <c r="R167" s="261">
        <f t="shared" si="29"/>
        <v>3.4878951206797536E-2</v>
      </c>
      <c r="S167" s="267">
        <f t="shared" si="30"/>
        <v>0.13695169317218836</v>
      </c>
      <c r="U167" s="184">
        <f t="shared" si="31"/>
        <v>-9.3040673893601024E-3</v>
      </c>
      <c r="V167" s="261">
        <f t="shared" si="32"/>
        <v>-0.72806975996676793</v>
      </c>
      <c r="W167" s="267">
        <f t="shared" si="33"/>
        <v>2.1104164449671892E-2</v>
      </c>
    </row>
    <row r="168" spans="1:23" x14ac:dyDescent="0.25">
      <c r="A168" s="90">
        <f t="shared" si="11"/>
        <v>125</v>
      </c>
      <c r="B168" s="29">
        <v>44497</v>
      </c>
      <c r="C168" s="93">
        <v>25648.42</v>
      </c>
      <c r="D168" s="93">
        <v>25736.38</v>
      </c>
      <c r="E168" s="93">
        <v>25473.16</v>
      </c>
      <c r="F168" s="93">
        <v>25555.73</v>
      </c>
      <c r="G168" s="93">
        <v>25555.73</v>
      </c>
      <c r="H168" s="93">
        <v>2021051100</v>
      </c>
      <c r="I168" s="93"/>
      <c r="J168" s="178">
        <f t="shared" si="23"/>
        <v>10.152237250261107</v>
      </c>
      <c r="K168" s="179">
        <f t="shared" si="25"/>
        <v>0.75281120361621234</v>
      </c>
      <c r="L168" s="178"/>
      <c r="M168" s="184">
        <f t="shared" si="24"/>
        <v>-3.6138678327943281E-3</v>
      </c>
      <c r="N168" s="261">
        <f t="shared" si="26"/>
        <v>-0.2614641093061883</v>
      </c>
      <c r="O168" s="267">
        <f t="shared" si="27"/>
        <v>9.195442046995228E-2</v>
      </c>
      <c r="P168" s="178"/>
      <c r="Q168" s="184">
        <f t="shared" si="28"/>
        <v>3.4294510149164266E-3</v>
      </c>
      <c r="R168" s="261">
        <f t="shared" si="29"/>
        <v>0.31609953166556787</v>
      </c>
      <c r="S168" s="267">
        <f t="shared" si="30"/>
        <v>0.17965274082445792</v>
      </c>
      <c r="U168" s="184">
        <f t="shared" si="31"/>
        <v>-6.8331694505937759E-3</v>
      </c>
      <c r="V168" s="261">
        <f t="shared" si="32"/>
        <v>-0.52545209621478139</v>
      </c>
      <c r="W168" s="267">
        <f t="shared" si="33"/>
        <v>5.1870001362996909E-2</v>
      </c>
    </row>
    <row r="169" spans="1:23" x14ac:dyDescent="0.25">
      <c r="A169" s="90">
        <f t="shared" si="11"/>
        <v>126</v>
      </c>
      <c r="B169" s="29">
        <v>44498</v>
      </c>
      <c r="C169" s="93">
        <v>25466.86</v>
      </c>
      <c r="D169" s="93">
        <v>25516.22</v>
      </c>
      <c r="E169" s="93">
        <v>25314.240000000002</v>
      </c>
      <c r="F169" s="93">
        <v>25377.24</v>
      </c>
      <c r="G169" s="93">
        <v>25377.24</v>
      </c>
      <c r="H169" s="93">
        <v>2051346200</v>
      </c>
      <c r="I169" s="93"/>
      <c r="J169" s="178">
        <f t="shared" si="23"/>
        <v>10.145133278080722</v>
      </c>
      <c r="K169" s="179">
        <f t="shared" si="25"/>
        <v>0.74304831023132745</v>
      </c>
      <c r="L169" s="178"/>
      <c r="M169" s="184">
        <f t="shared" si="24"/>
        <v>-3.5190832320906064E-3</v>
      </c>
      <c r="N169" s="261">
        <f t="shared" si="26"/>
        <v>-0.25369161734974527</v>
      </c>
      <c r="O169" s="267">
        <f t="shared" si="27"/>
        <v>9.3134609874538032E-2</v>
      </c>
      <c r="P169" s="178"/>
      <c r="Q169" s="184">
        <f t="shared" si="28"/>
        <v>1.9382051811648779E-3</v>
      </c>
      <c r="R169" s="261">
        <f t="shared" si="29"/>
        <v>0.1938149394231698</v>
      </c>
      <c r="S169" s="267">
        <f t="shared" si="30"/>
        <v>0.16108482452202155</v>
      </c>
      <c r="U169" s="184">
        <f t="shared" si="31"/>
        <v>-5.9928864414379697E-3</v>
      </c>
      <c r="V169" s="261">
        <f t="shared" si="32"/>
        <v>-0.45654751803109317</v>
      </c>
      <c r="W169" s="267">
        <f t="shared" si="33"/>
        <v>6.2332598629815994E-2</v>
      </c>
    </row>
    <row r="170" spans="1:23" x14ac:dyDescent="0.25">
      <c r="A170" s="90">
        <f t="shared" si="11"/>
        <v>127</v>
      </c>
      <c r="B170" s="29">
        <v>44501</v>
      </c>
      <c r="C170" s="93">
        <v>25268.35</v>
      </c>
      <c r="D170" s="93">
        <v>25270.41</v>
      </c>
      <c r="E170" s="93">
        <v>24972.5</v>
      </c>
      <c r="F170" s="93">
        <v>25154.32</v>
      </c>
      <c r="G170" s="93">
        <v>25154.32</v>
      </c>
      <c r="H170" s="93">
        <v>1586722800</v>
      </c>
      <c r="I170" s="93"/>
      <c r="J170" s="178">
        <f t="shared" si="23"/>
        <v>10.137307903434452</v>
      </c>
      <c r="K170" s="179">
        <f t="shared" si="25"/>
        <v>0.73229400314391213</v>
      </c>
      <c r="L170" s="178"/>
      <c r="M170" s="184">
        <f t="shared" si="24"/>
        <v>-4.5127600337971745E-3</v>
      </c>
      <c r="N170" s="261">
        <f t="shared" si="26"/>
        <v>-0.33517473687788502</v>
      </c>
      <c r="O170" s="267">
        <f t="shared" si="27"/>
        <v>8.0762063867590328E-2</v>
      </c>
      <c r="P170" s="178"/>
      <c r="Q170" s="184">
        <f t="shared" si="28"/>
        <v>8.1524911598949268E-5</v>
      </c>
      <c r="R170" s="261">
        <f t="shared" si="29"/>
        <v>4.15641270154E-2</v>
      </c>
      <c r="S170" s="267">
        <f t="shared" si="30"/>
        <v>0.13796678250278149</v>
      </c>
      <c r="U170" s="184">
        <f t="shared" si="31"/>
        <v>-1.1708322862394994E-2</v>
      </c>
      <c r="V170" s="261">
        <f t="shared" si="32"/>
        <v>-0.92522263276105232</v>
      </c>
      <c r="W170" s="267">
        <f t="shared" si="33"/>
        <v>-8.8318886024794097E-3</v>
      </c>
    </row>
    <row r="171" spans="1:23" x14ac:dyDescent="0.25">
      <c r="A171" s="90">
        <f t="shared" si="11"/>
        <v>128</v>
      </c>
      <c r="B171" s="29">
        <v>44502</v>
      </c>
      <c r="C171" s="93">
        <v>25609.01</v>
      </c>
      <c r="D171" s="93">
        <v>25639.66</v>
      </c>
      <c r="E171" s="93">
        <v>25030.69</v>
      </c>
      <c r="F171" s="93">
        <v>25099.67</v>
      </c>
      <c r="G171" s="93">
        <v>25099.67</v>
      </c>
      <c r="H171" s="93">
        <v>1964593300</v>
      </c>
      <c r="I171" s="93"/>
      <c r="J171" s="178">
        <f t="shared" si="23"/>
        <v>10.150699521671681</v>
      </c>
      <c r="K171" s="179">
        <f t="shared" si="25"/>
        <v>0.75069792390561496</v>
      </c>
      <c r="L171" s="178"/>
      <c r="M171" s="184">
        <f t="shared" si="24"/>
        <v>-1.9889093721311372E-2</v>
      </c>
      <c r="N171" s="261">
        <f t="shared" si="26"/>
        <v>-1.5960591950965903</v>
      </c>
      <c r="O171" s="267">
        <f t="shared" si="27"/>
        <v>-0.11069294005342134</v>
      </c>
      <c r="P171" s="178"/>
      <c r="Q171" s="184">
        <f t="shared" si="28"/>
        <v>1.1968443918761974E-3</v>
      </c>
      <c r="R171" s="261">
        <f t="shared" si="29"/>
        <v>0.13302214472036647</v>
      </c>
      <c r="S171" s="267">
        <f t="shared" si="30"/>
        <v>0.15185393530586189</v>
      </c>
      <c r="U171" s="184">
        <f t="shared" si="31"/>
        <v>-2.2582676956274365E-2</v>
      </c>
      <c r="V171" s="261">
        <f t="shared" si="32"/>
        <v>-1.8169374165832339</v>
      </c>
      <c r="W171" s="267">
        <f t="shared" si="33"/>
        <v>-0.14423149347530539</v>
      </c>
    </row>
    <row r="172" spans="1:23" x14ac:dyDescent="0.25">
      <c r="A172" s="90">
        <f t="shared" si="11"/>
        <v>129</v>
      </c>
      <c r="B172" s="29">
        <v>44503</v>
      </c>
      <c r="C172" s="93">
        <v>25060.93</v>
      </c>
      <c r="D172" s="93">
        <v>25187.09</v>
      </c>
      <c r="E172" s="93">
        <v>24808.59</v>
      </c>
      <c r="F172" s="93">
        <v>25024.75</v>
      </c>
      <c r="G172" s="93">
        <v>25024.75</v>
      </c>
      <c r="H172" s="93">
        <v>1690457100</v>
      </c>
      <c r="I172" s="93"/>
      <c r="J172" s="178">
        <f t="shared" si="23"/>
        <v>10.129065338695225</v>
      </c>
      <c r="K172" s="179">
        <f t="shared" si="25"/>
        <v>0.72096635732496062</v>
      </c>
      <c r="L172" s="178"/>
      <c r="M172" s="184">
        <f t="shared" si="24"/>
        <v>-1.4436814595468041E-3</v>
      </c>
      <c r="N172" s="261">
        <f t="shared" si="26"/>
        <v>-8.3505284720599357E-2</v>
      </c>
      <c r="O172" s="267">
        <f t="shared" si="27"/>
        <v>0.11897601411140757</v>
      </c>
      <c r="P172" s="178"/>
      <c r="Q172" s="184">
        <f t="shared" si="28"/>
        <v>5.034130816374327E-3</v>
      </c>
      <c r="R172" s="261">
        <f t="shared" si="29"/>
        <v>0.44768589439641221</v>
      </c>
      <c r="S172" s="267">
        <f t="shared" si="30"/>
        <v>0.19963305498280381</v>
      </c>
      <c r="U172" s="184">
        <f t="shared" si="31"/>
        <v>-1.0069059687729072E-2</v>
      </c>
      <c r="V172" s="261">
        <f t="shared" si="32"/>
        <v>-0.79080037698333816</v>
      </c>
      <c r="W172" s="267">
        <f t="shared" si="33"/>
        <v>1.1579032746611873E-2</v>
      </c>
    </row>
    <row r="173" spans="1:23" x14ac:dyDescent="0.25">
      <c r="A173" s="90">
        <f t="shared" si="11"/>
        <v>130</v>
      </c>
      <c r="B173" s="29">
        <v>44504</v>
      </c>
      <c r="C173" s="93">
        <v>25141.1</v>
      </c>
      <c r="D173" s="93">
        <v>25244.98</v>
      </c>
      <c r="E173" s="93">
        <v>25010.36</v>
      </c>
      <c r="F173" s="93">
        <v>25225.19</v>
      </c>
      <c r="G173" s="93">
        <v>25225.19</v>
      </c>
      <c r="H173" s="93">
        <v>1639485100</v>
      </c>
      <c r="I173" s="93"/>
      <c r="J173" s="178">
        <f t="shared" ref="J173:J236" si="34">LN(C173)</f>
        <v>10.132259236159173</v>
      </c>
      <c r="K173" s="179">
        <f t="shared" si="25"/>
        <v>0.72535568763637093</v>
      </c>
      <c r="L173" s="178"/>
      <c r="M173" s="184">
        <f t="shared" ref="M173:M236" si="35">(F173-C173)/C173</f>
        <v>3.3447223868486322E-3</v>
      </c>
      <c r="N173" s="261">
        <f t="shared" si="26"/>
        <v>0.30915164587770771</v>
      </c>
      <c r="O173" s="267">
        <f t="shared" si="27"/>
        <v>0.17859776112977843</v>
      </c>
      <c r="P173" s="178"/>
      <c r="Q173" s="184">
        <f t="shared" si="28"/>
        <v>4.1318796711361482E-3</v>
      </c>
      <c r="R173" s="261">
        <f t="shared" si="29"/>
        <v>0.3736998279152573</v>
      </c>
      <c r="S173" s="267">
        <f t="shared" si="30"/>
        <v>0.1883988752322967</v>
      </c>
      <c r="U173" s="184">
        <f t="shared" si="31"/>
        <v>-5.2002497901841201E-3</v>
      </c>
      <c r="V173" s="261">
        <f t="shared" si="32"/>
        <v>-0.39155001895938368</v>
      </c>
      <c r="W173" s="267">
        <f t="shared" si="33"/>
        <v>7.2201937853181741E-2</v>
      </c>
    </row>
    <row r="174" spans="1:23" x14ac:dyDescent="0.25">
      <c r="A174" s="90">
        <f t="shared" si="11"/>
        <v>131</v>
      </c>
      <c r="B174" s="29">
        <v>44505</v>
      </c>
      <c r="C174" s="93">
        <v>24950.68</v>
      </c>
      <c r="D174" s="93">
        <v>25049.37</v>
      </c>
      <c r="E174" s="93">
        <v>24724.39</v>
      </c>
      <c r="F174" s="93">
        <v>24870.51</v>
      </c>
      <c r="G174" s="93">
        <v>24870.51</v>
      </c>
      <c r="H174" s="93">
        <v>2020689200</v>
      </c>
      <c r="I174" s="93"/>
      <c r="J174" s="178">
        <f t="shared" si="34"/>
        <v>10.124656355317285</v>
      </c>
      <c r="K174" s="179">
        <f t="shared" si="25"/>
        <v>0.71490715079070433</v>
      </c>
      <c r="L174" s="178"/>
      <c r="M174" s="184">
        <f t="shared" si="35"/>
        <v>-3.2131388803832957E-3</v>
      </c>
      <c r="N174" s="261">
        <f t="shared" si="26"/>
        <v>-0.22860368117541599</v>
      </c>
      <c r="O174" s="267">
        <f t="shared" si="27"/>
        <v>9.6944008021464301E-2</v>
      </c>
      <c r="P174" s="178"/>
      <c r="Q174" s="184">
        <f t="shared" si="28"/>
        <v>3.955403219471321E-3</v>
      </c>
      <c r="R174" s="261">
        <f t="shared" si="29"/>
        <v>0.35922847085005183</v>
      </c>
      <c r="S174" s="267">
        <f t="shared" si="30"/>
        <v>0.18620151788872574</v>
      </c>
      <c r="U174" s="184">
        <f t="shared" si="31"/>
        <v>-9.0694922943984242E-3</v>
      </c>
      <c r="V174" s="261">
        <f t="shared" si="32"/>
        <v>-0.70883421932794011</v>
      </c>
      <c r="W174" s="267">
        <f t="shared" si="33"/>
        <v>2.4024924146902604E-2</v>
      </c>
    </row>
    <row r="175" spans="1:23" x14ac:dyDescent="0.25">
      <c r="A175" s="90">
        <f t="shared" si="11"/>
        <v>132</v>
      </c>
      <c r="B175" s="29">
        <v>44508</v>
      </c>
      <c r="C175" s="93">
        <v>24743.54</v>
      </c>
      <c r="D175" s="93">
        <v>24837.77</v>
      </c>
      <c r="E175" s="93">
        <v>24633.57</v>
      </c>
      <c r="F175" s="93">
        <v>24763.77</v>
      </c>
      <c r="G175" s="93">
        <v>24763.77</v>
      </c>
      <c r="H175" s="93">
        <v>1762623700</v>
      </c>
      <c r="I175" s="93"/>
      <c r="J175" s="178">
        <f t="shared" si="34"/>
        <v>10.116319723826761</v>
      </c>
      <c r="K175" s="179">
        <f t="shared" si="25"/>
        <v>0.70345023030109632</v>
      </c>
      <c r="L175" s="178"/>
      <c r="M175" s="184">
        <f t="shared" si="35"/>
        <v>8.1758713587463895E-4</v>
      </c>
      <c r="N175" s="261">
        <f t="shared" si="26"/>
        <v>0.1019224307393059</v>
      </c>
      <c r="O175" s="267">
        <f t="shared" si="27"/>
        <v>0.14713169781346069</v>
      </c>
      <c r="P175" s="178"/>
      <c r="Q175" s="184">
        <f t="shared" si="28"/>
        <v>3.8082667233548459E-3</v>
      </c>
      <c r="R175" s="261">
        <f t="shared" si="29"/>
        <v>0.34716303802579757</v>
      </c>
      <c r="S175" s="267">
        <f t="shared" si="30"/>
        <v>0.18436948048544166</v>
      </c>
      <c r="U175" s="184">
        <f t="shared" si="31"/>
        <v>-4.4443923545297546E-3</v>
      </c>
      <c r="V175" s="261">
        <f t="shared" si="32"/>
        <v>-0.32956847559449665</v>
      </c>
      <c r="W175" s="267">
        <f t="shared" si="33"/>
        <v>8.1613328841948052E-2</v>
      </c>
    </row>
    <row r="176" spans="1:23" x14ac:dyDescent="0.25">
      <c r="A176" s="90">
        <f t="shared" si="11"/>
        <v>133</v>
      </c>
      <c r="B176" s="29">
        <v>44509</v>
      </c>
      <c r="C176" s="93">
        <v>24952.82</v>
      </c>
      <c r="D176" s="93">
        <v>24956.37</v>
      </c>
      <c r="E176" s="93">
        <v>24678.66</v>
      </c>
      <c r="F176" s="93">
        <v>24813.13</v>
      </c>
      <c r="G176" s="93">
        <v>24813.13</v>
      </c>
      <c r="H176" s="93">
        <v>1154696200</v>
      </c>
      <c r="I176" s="93"/>
      <c r="J176" s="178">
        <f t="shared" si="34"/>
        <v>10.124742120844806</v>
      </c>
      <c r="K176" s="179">
        <f t="shared" si="25"/>
        <v>0.71502501720121703</v>
      </c>
      <c r="L176" s="178"/>
      <c r="M176" s="184">
        <f t="shared" si="35"/>
        <v>-5.5981648567175451E-3</v>
      </c>
      <c r="N176" s="261">
        <f t="shared" si="26"/>
        <v>-0.42417970385562559</v>
      </c>
      <c r="O176" s="267">
        <f t="shared" si="27"/>
        <v>6.7247386776728035E-2</v>
      </c>
      <c r="P176" s="178"/>
      <c r="Q176" s="184">
        <f t="shared" si="28"/>
        <v>1.4226848909258642E-4</v>
      </c>
      <c r="R176" s="261">
        <f t="shared" si="29"/>
        <v>4.6545199509978034E-2</v>
      </c>
      <c r="S176" s="267">
        <f t="shared" si="30"/>
        <v>0.13872311766716883</v>
      </c>
      <c r="U176" s="184">
        <f t="shared" si="31"/>
        <v>-1.0987134921022948E-2</v>
      </c>
      <c r="V176" s="261">
        <f t="shared" si="32"/>
        <v>-0.86608404451168652</v>
      </c>
      <c r="W176" s="267">
        <f t="shared" si="33"/>
        <v>1.4782287811176964E-4</v>
      </c>
    </row>
    <row r="177" spans="1:23" x14ac:dyDescent="0.25">
      <c r="A177" s="90">
        <f t="shared" si="11"/>
        <v>134</v>
      </c>
      <c r="B177" s="29">
        <v>44510</v>
      </c>
      <c r="C177" s="93">
        <v>24787.439999999999</v>
      </c>
      <c r="D177" s="93">
        <v>25013.11</v>
      </c>
      <c r="E177" s="93">
        <v>24481.26</v>
      </c>
      <c r="F177" s="93">
        <v>24996.14</v>
      </c>
      <c r="G177" s="93">
        <v>24996.14</v>
      </c>
      <c r="H177" s="93">
        <v>1688052600</v>
      </c>
      <c r="I177" s="93"/>
      <c r="J177" s="178">
        <f t="shared" si="34"/>
        <v>10.118092352250235</v>
      </c>
      <c r="K177" s="179">
        <f t="shared" si="25"/>
        <v>0.70588632969309251</v>
      </c>
      <c r="L177" s="178"/>
      <c r="M177" s="184">
        <f t="shared" si="35"/>
        <v>8.4195866939062985E-3</v>
      </c>
      <c r="N177" s="261">
        <f t="shared" si="26"/>
        <v>0.72529880178482631</v>
      </c>
      <c r="O177" s="267">
        <f t="shared" si="27"/>
        <v>0.24178630695297998</v>
      </c>
      <c r="P177" s="178"/>
      <c r="Q177" s="184">
        <f t="shared" si="28"/>
        <v>9.1042076148243594E-3</v>
      </c>
      <c r="R177" s="261">
        <f t="shared" si="29"/>
        <v>0.78143883467562614</v>
      </c>
      <c r="S177" s="267">
        <f t="shared" si="30"/>
        <v>0.25031071229969859</v>
      </c>
      <c r="U177" s="184">
        <f t="shared" si="31"/>
        <v>-1.2352223545473042E-2</v>
      </c>
      <c r="V177" s="261">
        <f t="shared" si="32"/>
        <v>-0.97802353968913114</v>
      </c>
      <c r="W177" s="267">
        <f t="shared" si="33"/>
        <v>-1.6849274951447279E-2</v>
      </c>
    </row>
    <row r="178" spans="1:23" x14ac:dyDescent="0.25">
      <c r="A178" s="90">
        <f t="shared" si="11"/>
        <v>135</v>
      </c>
      <c r="B178" s="29">
        <v>44511</v>
      </c>
      <c r="C178" s="93">
        <v>24856.11</v>
      </c>
      <c r="D178" s="93">
        <v>25324.66</v>
      </c>
      <c r="E178" s="93">
        <v>24836.21</v>
      </c>
      <c r="F178" s="93">
        <v>25247.99</v>
      </c>
      <c r="G178" s="93">
        <v>25247.99</v>
      </c>
      <c r="H178" s="93">
        <v>2001862500</v>
      </c>
      <c r="I178" s="93"/>
      <c r="J178" s="178">
        <f t="shared" si="34"/>
        <v>10.120858876553918</v>
      </c>
      <c r="K178" s="179">
        <f t="shared" si="25"/>
        <v>0.70968832682057581</v>
      </c>
      <c r="L178" s="178"/>
      <c r="M178" s="184">
        <f t="shared" si="35"/>
        <v>1.5765942458413687E-2</v>
      </c>
      <c r="N178" s="261">
        <f t="shared" si="26"/>
        <v>1.3277119645229873</v>
      </c>
      <c r="O178" s="267">
        <f t="shared" si="27"/>
        <v>0.33325782417434491</v>
      </c>
      <c r="P178" s="178"/>
      <c r="Q178" s="184">
        <f t="shared" si="28"/>
        <v>1.8850495914284223E-2</v>
      </c>
      <c r="R178" s="261">
        <f t="shared" si="29"/>
        <v>1.5806503822298101</v>
      </c>
      <c r="S178" s="267">
        <f t="shared" si="30"/>
        <v>0.37166445646977975</v>
      </c>
      <c r="U178" s="184">
        <f t="shared" si="31"/>
        <v>-8.0060797928563463E-4</v>
      </c>
      <c r="V178" s="261">
        <f t="shared" si="32"/>
        <v>-3.0772209773589299E-2</v>
      </c>
      <c r="W178" s="267">
        <f t="shared" si="33"/>
        <v>0.12698310072821761</v>
      </c>
    </row>
    <row r="179" spans="1:23" x14ac:dyDescent="0.25">
      <c r="A179" s="90">
        <f t="shared" si="11"/>
        <v>136</v>
      </c>
      <c r="B179" s="29">
        <v>44512</v>
      </c>
      <c r="C179" s="93">
        <v>25522.83</v>
      </c>
      <c r="D179" s="93">
        <v>25527.13</v>
      </c>
      <c r="E179" s="93">
        <v>25210.560000000001</v>
      </c>
      <c r="F179" s="93">
        <v>25327.97</v>
      </c>
      <c r="G179" s="93">
        <v>25327.97</v>
      </c>
      <c r="H179" s="93">
        <v>1632112200</v>
      </c>
      <c r="I179" s="93"/>
      <c r="J179" s="178">
        <f t="shared" si="34"/>
        <v>10.147328624727434</v>
      </c>
      <c r="K179" s="179">
        <f t="shared" si="25"/>
        <v>0.74606534558992454</v>
      </c>
      <c r="L179" s="178"/>
      <c r="M179" s="184">
        <f t="shared" si="35"/>
        <v>-7.6347332956416105E-3</v>
      </c>
      <c r="N179" s="261">
        <f t="shared" si="26"/>
        <v>-0.59118163974774518</v>
      </c>
      <c r="O179" s="267">
        <f t="shared" si="27"/>
        <v>4.1889507168780371E-2</v>
      </c>
      <c r="P179" s="178"/>
      <c r="Q179" s="184">
        <f t="shared" si="28"/>
        <v>1.6847661485812004E-4</v>
      </c>
      <c r="R179" s="261">
        <f t="shared" si="29"/>
        <v>4.8694308597252579E-2</v>
      </c>
      <c r="S179" s="267">
        <f t="shared" si="30"/>
        <v>0.13904944232447503</v>
      </c>
      <c r="U179" s="184">
        <f t="shared" si="31"/>
        <v>-1.2234928493431191E-2</v>
      </c>
      <c r="V179" s="261">
        <f t="shared" si="32"/>
        <v>-0.96840515398346594</v>
      </c>
      <c r="W179" s="267">
        <f t="shared" si="33"/>
        <v>-1.5388801661457174E-2</v>
      </c>
    </row>
    <row r="180" spans="1:23" x14ac:dyDescent="0.25">
      <c r="A180" s="90">
        <f t="shared" si="11"/>
        <v>137</v>
      </c>
      <c r="B180" s="29">
        <v>44515</v>
      </c>
      <c r="C180" s="93">
        <v>25437.99</v>
      </c>
      <c r="D180" s="93">
        <v>25483.26</v>
      </c>
      <c r="E180" s="93">
        <v>25230.33</v>
      </c>
      <c r="F180" s="93">
        <v>25390.91</v>
      </c>
      <c r="G180" s="93">
        <v>25390.91</v>
      </c>
      <c r="H180" s="93">
        <v>1155801200</v>
      </c>
      <c r="I180" s="93"/>
      <c r="J180" s="178">
        <f t="shared" si="34"/>
        <v>10.143999004898687</v>
      </c>
      <c r="K180" s="179">
        <f t="shared" si="25"/>
        <v>0.74148949385868967</v>
      </c>
      <c r="L180" s="178"/>
      <c r="M180" s="184">
        <f t="shared" si="35"/>
        <v>-1.8507751595154233E-3</v>
      </c>
      <c r="N180" s="261">
        <f t="shared" si="26"/>
        <v>-0.11688763253905143</v>
      </c>
      <c r="O180" s="267">
        <f t="shared" si="27"/>
        <v>0.11390717731925348</v>
      </c>
      <c r="P180" s="178"/>
      <c r="Q180" s="184">
        <f t="shared" si="28"/>
        <v>1.7796217389816095E-3</v>
      </c>
      <c r="R180" s="261">
        <f t="shared" si="29"/>
        <v>0.18081083833878228</v>
      </c>
      <c r="S180" s="267">
        <f t="shared" si="30"/>
        <v>0.15911025801208312</v>
      </c>
      <c r="U180" s="184">
        <f t="shared" si="31"/>
        <v>-8.1633808331554435E-3</v>
      </c>
      <c r="V180" s="261">
        <f t="shared" si="32"/>
        <v>-0.63453160063393743</v>
      </c>
      <c r="W180" s="267">
        <f t="shared" si="33"/>
        <v>3.5307169764791091E-2</v>
      </c>
    </row>
    <row r="181" spans="1:23" x14ac:dyDescent="0.25">
      <c r="A181" s="90">
        <f t="shared" si="11"/>
        <v>138</v>
      </c>
      <c r="B181" s="29">
        <v>44516</v>
      </c>
      <c r="C181" s="93">
        <v>25446.65</v>
      </c>
      <c r="D181" s="93">
        <v>25746.71</v>
      </c>
      <c r="E181" s="93">
        <v>25410.87</v>
      </c>
      <c r="F181" s="93">
        <v>25713.78</v>
      </c>
      <c r="G181" s="93">
        <v>25713.78</v>
      </c>
      <c r="H181" s="93">
        <v>1528784400</v>
      </c>
      <c r="I181" s="93"/>
      <c r="J181" s="178">
        <f t="shared" si="34"/>
        <v>10.144339382666265</v>
      </c>
      <c r="K181" s="179">
        <f t="shared" si="25"/>
        <v>0.74195727044495363</v>
      </c>
      <c r="L181" s="178"/>
      <c r="M181" s="184">
        <f t="shared" si="35"/>
        <v>1.0497649002913835E-2</v>
      </c>
      <c r="N181" s="261">
        <f t="shared" si="26"/>
        <v>0.89570330274628218</v>
      </c>
      <c r="O181" s="267">
        <f t="shared" si="27"/>
        <v>0.26766083826873888</v>
      </c>
      <c r="P181" s="178"/>
      <c r="Q181" s="184">
        <f t="shared" si="28"/>
        <v>1.1791728970217992E-2</v>
      </c>
      <c r="R181" s="261">
        <f t="shared" si="29"/>
        <v>1.001819972143938</v>
      </c>
      <c r="S181" s="267">
        <f t="shared" si="30"/>
        <v>0.28377378757443106</v>
      </c>
      <c r="U181" s="184">
        <f t="shared" si="31"/>
        <v>-1.4060789927162307E-3</v>
      </c>
      <c r="V181" s="261">
        <f t="shared" si="32"/>
        <v>-8.042182106919242E-2</v>
      </c>
      <c r="W181" s="267">
        <f t="shared" si="33"/>
        <v>0.11944421287587215</v>
      </c>
    </row>
    <row r="182" spans="1:23" x14ac:dyDescent="0.25">
      <c r="A182" s="90">
        <f t="shared" si="11"/>
        <v>139</v>
      </c>
      <c r="B182" s="29">
        <v>44517</v>
      </c>
      <c r="C182" s="93">
        <v>25667.81</v>
      </c>
      <c r="D182" s="93">
        <v>25667.81</v>
      </c>
      <c r="E182" s="93">
        <v>25520.67</v>
      </c>
      <c r="F182" s="93">
        <v>25650.080000000002</v>
      </c>
      <c r="G182" s="93">
        <v>25650.080000000002</v>
      </c>
      <c r="H182" s="93">
        <v>1193809400</v>
      </c>
      <c r="I182" s="93"/>
      <c r="J182" s="178">
        <f t="shared" si="34"/>
        <v>10.152992956630138</v>
      </c>
      <c r="K182" s="179">
        <f t="shared" si="25"/>
        <v>0.75384976071128329</v>
      </c>
      <c r="L182" s="178"/>
      <c r="M182" s="184">
        <f t="shared" si="35"/>
        <v>-6.9074845107547399E-4</v>
      </c>
      <c r="N182" s="261">
        <f t="shared" si="26"/>
        <v>-2.1763549157703257E-2</v>
      </c>
      <c r="O182" s="267">
        <f t="shared" si="27"/>
        <v>0.12835099224460156</v>
      </c>
      <c r="P182" s="178"/>
      <c r="Q182" s="184">
        <f t="shared" si="28"/>
        <v>0</v>
      </c>
      <c r="R182" s="261">
        <f t="shared" si="29"/>
        <v>3.4878951206797536E-2</v>
      </c>
      <c r="S182" s="267">
        <f t="shared" si="30"/>
        <v>0.13695169317218836</v>
      </c>
      <c r="U182" s="184">
        <f t="shared" si="31"/>
        <v>-5.7324719171601727E-3</v>
      </c>
      <c r="V182" s="261">
        <f t="shared" si="32"/>
        <v>-0.4351931020155953</v>
      </c>
      <c r="W182" s="267">
        <f t="shared" si="33"/>
        <v>6.5575092242398103E-2</v>
      </c>
    </row>
    <row r="183" spans="1:23" x14ac:dyDescent="0.25">
      <c r="A183" s="90">
        <f t="shared" si="11"/>
        <v>140</v>
      </c>
      <c r="B183" s="29">
        <v>44518</v>
      </c>
      <c r="C183" s="93">
        <v>25369.88</v>
      </c>
      <c r="D183" s="93">
        <v>25414.21</v>
      </c>
      <c r="E183" s="93">
        <v>25222.6</v>
      </c>
      <c r="F183" s="93">
        <v>25319.72</v>
      </c>
      <c r="G183" s="93">
        <v>25319.72</v>
      </c>
      <c r="H183" s="93">
        <v>1342851200</v>
      </c>
      <c r="I183" s="93"/>
      <c r="J183" s="178">
        <f t="shared" si="34"/>
        <v>10.141317922586083</v>
      </c>
      <c r="K183" s="179">
        <f t="shared" si="25"/>
        <v>0.73780491850993968</v>
      </c>
      <c r="L183" s="178"/>
      <c r="M183" s="184">
        <f t="shared" si="35"/>
        <v>-1.9771477042855486E-3</v>
      </c>
      <c r="N183" s="261">
        <f t="shared" si="26"/>
        <v>-0.12725038746388673</v>
      </c>
      <c r="O183" s="267">
        <f t="shared" si="27"/>
        <v>0.11233367764461266</v>
      </c>
      <c r="P183" s="178"/>
      <c r="Q183" s="184">
        <f t="shared" si="28"/>
        <v>1.7473476421645711E-3</v>
      </c>
      <c r="R183" s="261">
        <f t="shared" si="29"/>
        <v>0.17816430972496236</v>
      </c>
      <c r="S183" s="267">
        <f t="shared" si="30"/>
        <v>0.15870840426344412</v>
      </c>
      <c r="U183" s="184">
        <f t="shared" si="31"/>
        <v>-5.8053092880219559E-3</v>
      </c>
      <c r="V183" s="261">
        <f t="shared" si="32"/>
        <v>-0.44116588530474243</v>
      </c>
      <c r="W183" s="267">
        <f t="shared" si="33"/>
        <v>6.4668173895844339E-2</v>
      </c>
    </row>
    <row r="184" spans="1:23" x14ac:dyDescent="0.25">
      <c r="A184" s="90">
        <f t="shared" si="11"/>
        <v>141</v>
      </c>
      <c r="B184" s="29">
        <v>44519</v>
      </c>
      <c r="C184" s="93">
        <v>24934.400000000001</v>
      </c>
      <c r="D184" s="93">
        <v>25077.15</v>
      </c>
      <c r="E184" s="93">
        <v>24825.43</v>
      </c>
      <c r="F184" s="93">
        <v>25049.97</v>
      </c>
      <c r="G184" s="93">
        <v>25049.97</v>
      </c>
      <c r="H184" s="93">
        <v>1640364600</v>
      </c>
      <c r="I184" s="93"/>
      <c r="J184" s="178">
        <f t="shared" si="34"/>
        <v>10.124003655128051</v>
      </c>
      <c r="K184" s="179">
        <f t="shared" si="25"/>
        <v>0.71401015370260001</v>
      </c>
      <c r="L184" s="178"/>
      <c r="M184" s="184">
        <f t="shared" si="35"/>
        <v>4.6349621406570722E-3</v>
      </c>
      <c r="N184" s="261">
        <f t="shared" si="26"/>
        <v>0.41495341150107024</v>
      </c>
      <c r="O184" s="267">
        <f t="shared" si="27"/>
        <v>0.19466289487001642</v>
      </c>
      <c r="P184" s="178"/>
      <c r="Q184" s="184">
        <f t="shared" si="28"/>
        <v>5.7250224589322374E-3</v>
      </c>
      <c r="R184" s="261">
        <f t="shared" si="29"/>
        <v>0.50434013669617683</v>
      </c>
      <c r="S184" s="267">
        <f t="shared" si="30"/>
        <v>0.20823553882733226</v>
      </c>
      <c r="U184" s="184">
        <f t="shared" si="31"/>
        <v>-4.3702675821355704E-3</v>
      </c>
      <c r="V184" s="261">
        <f t="shared" si="32"/>
        <v>-0.3234901232785139</v>
      </c>
      <c r="W184" s="267">
        <f t="shared" si="33"/>
        <v>8.253627698275845E-2</v>
      </c>
    </row>
    <row r="185" spans="1:23" x14ac:dyDescent="0.25">
      <c r="A185" s="90">
        <f t="shared" si="11"/>
        <v>142</v>
      </c>
      <c r="B185" s="29">
        <v>44522</v>
      </c>
      <c r="C185" s="93">
        <v>25057.06</v>
      </c>
      <c r="D185" s="93">
        <v>25099.95</v>
      </c>
      <c r="E185" s="93">
        <v>24869.94</v>
      </c>
      <c r="F185" s="93">
        <v>24951.34</v>
      </c>
      <c r="G185" s="93">
        <v>24951.34</v>
      </c>
      <c r="H185" s="93">
        <v>1510358900</v>
      </c>
      <c r="I185" s="93"/>
      <c r="J185" s="178">
        <f t="shared" si="34"/>
        <v>10.12891090313196</v>
      </c>
      <c r="K185" s="179">
        <f t="shared" si="25"/>
        <v>0.72075411860826633</v>
      </c>
      <c r="L185" s="178"/>
      <c r="M185" s="184">
        <f t="shared" si="35"/>
        <v>-4.2191701660131377E-3</v>
      </c>
      <c r="N185" s="261">
        <f t="shared" si="26"/>
        <v>-0.31109988854912052</v>
      </c>
      <c r="O185" s="267">
        <f t="shared" si="27"/>
        <v>8.4417632901800932E-2</v>
      </c>
      <c r="P185" s="178"/>
      <c r="Q185" s="184">
        <f t="shared" si="28"/>
        <v>1.7116932313687007E-3</v>
      </c>
      <c r="R185" s="261">
        <f t="shared" si="29"/>
        <v>0.17524058984783958</v>
      </c>
      <c r="S185" s="267">
        <f t="shared" si="30"/>
        <v>0.15826446128604443</v>
      </c>
      <c r="U185" s="184">
        <f t="shared" si="31"/>
        <v>-7.4677555946309187E-3</v>
      </c>
      <c r="V185" s="261">
        <f t="shared" si="32"/>
        <v>-0.57748919573916901</v>
      </c>
      <c r="W185" s="267">
        <f t="shared" si="33"/>
        <v>4.3968592928195216E-2</v>
      </c>
    </row>
    <row r="186" spans="1:23" x14ac:dyDescent="0.25">
      <c r="A186" s="90">
        <f t="shared" si="11"/>
        <v>143</v>
      </c>
      <c r="B186" s="29">
        <v>44523</v>
      </c>
      <c r="C186" s="93">
        <v>24688.99</v>
      </c>
      <c r="D186" s="93">
        <v>24794.720000000001</v>
      </c>
      <c r="E186" s="93">
        <v>24618.74</v>
      </c>
      <c r="F186" s="93">
        <v>24651.58</v>
      </c>
      <c r="G186" s="93">
        <v>24651.58</v>
      </c>
      <c r="H186" s="93">
        <v>1486270300</v>
      </c>
      <c r="I186" s="93"/>
      <c r="J186" s="178">
        <f t="shared" si="34"/>
        <v>10.114112674252603</v>
      </c>
      <c r="K186" s="179">
        <f t="shared" si="25"/>
        <v>0.70041711176676991</v>
      </c>
      <c r="L186" s="178"/>
      <c r="M186" s="184">
        <f t="shared" si="35"/>
        <v>-1.5152503200819415E-3</v>
      </c>
      <c r="N186" s="261">
        <f t="shared" si="26"/>
        <v>-8.9374048092615233E-2</v>
      </c>
      <c r="O186" s="267">
        <f t="shared" si="27"/>
        <v>0.11808489033945779</v>
      </c>
      <c r="P186" s="178"/>
      <c r="Q186" s="184">
        <f t="shared" si="28"/>
        <v>4.2824757108330296E-3</v>
      </c>
      <c r="R186" s="261">
        <f t="shared" si="29"/>
        <v>0.3860489489594548</v>
      </c>
      <c r="S186" s="267">
        <f t="shared" si="30"/>
        <v>0.1902739883741289</v>
      </c>
      <c r="U186" s="184">
        <f t="shared" si="31"/>
        <v>-2.8453978878844374E-3</v>
      </c>
      <c r="V186" s="261">
        <f t="shared" si="32"/>
        <v>-0.19844831959736661</v>
      </c>
      <c r="W186" s="267">
        <f t="shared" si="33"/>
        <v>0.10152285331655286</v>
      </c>
    </row>
    <row r="187" spans="1:23" x14ac:dyDescent="0.25">
      <c r="A187" s="90">
        <f t="shared" si="11"/>
        <v>144</v>
      </c>
      <c r="B187" s="29">
        <v>44524</v>
      </c>
      <c r="C187" s="93">
        <v>24672.1</v>
      </c>
      <c r="D187" s="93">
        <v>24851.53</v>
      </c>
      <c r="E187" s="93">
        <v>24557.63</v>
      </c>
      <c r="F187" s="93">
        <v>24685.5</v>
      </c>
      <c r="G187" s="93">
        <v>24685.5</v>
      </c>
      <c r="H187" s="93">
        <v>1791031000</v>
      </c>
      <c r="I187" s="93"/>
      <c r="J187" s="178">
        <f t="shared" si="34"/>
        <v>10.113428329532534</v>
      </c>
      <c r="K187" s="179">
        <f t="shared" si="25"/>
        <v>0.69947662602570937</v>
      </c>
      <c r="L187" s="178"/>
      <c r="M187" s="184">
        <f t="shared" si="35"/>
        <v>5.4312360925910059E-4</v>
      </c>
      <c r="N187" s="261">
        <f t="shared" si="26"/>
        <v>7.9415973602619316E-2</v>
      </c>
      <c r="O187" s="267">
        <f t="shared" si="27"/>
        <v>0.1437142761684671</v>
      </c>
      <c r="P187" s="178"/>
      <c r="Q187" s="184">
        <f t="shared" si="28"/>
        <v>7.2725872544291041E-3</v>
      </c>
      <c r="R187" s="261">
        <f t="shared" si="29"/>
        <v>0.6312429757203385</v>
      </c>
      <c r="S187" s="267">
        <f t="shared" si="30"/>
        <v>0.22750469817384533</v>
      </c>
      <c r="U187" s="184">
        <f t="shared" si="31"/>
        <v>-4.6396536979015782E-3</v>
      </c>
      <c r="V187" s="261">
        <f t="shared" si="32"/>
        <v>-0.34558022443865433</v>
      </c>
      <c r="W187" s="267">
        <f t="shared" si="33"/>
        <v>7.9182075591296197E-2</v>
      </c>
    </row>
    <row r="188" spans="1:23" x14ac:dyDescent="0.25">
      <c r="A188" s="90">
        <f t="shared" si="11"/>
        <v>145</v>
      </c>
      <c r="B188" s="29">
        <v>44525</v>
      </c>
      <c r="C188" s="93">
        <v>24699.69</v>
      </c>
      <c r="D188" s="93">
        <v>24762.61</v>
      </c>
      <c r="E188" s="93">
        <v>24532.82</v>
      </c>
      <c r="F188" s="93">
        <v>24740.16</v>
      </c>
      <c r="G188" s="93">
        <v>24740.16</v>
      </c>
      <c r="H188" s="93">
        <v>1188635100</v>
      </c>
      <c r="I188" s="93"/>
      <c r="J188" s="178">
        <f t="shared" si="34"/>
        <v>10.114545971930022</v>
      </c>
      <c r="K188" s="179">
        <f t="shared" si="25"/>
        <v>0.70101258693490864</v>
      </c>
      <c r="L188" s="178"/>
      <c r="M188" s="184">
        <f t="shared" si="35"/>
        <v>1.6384821024070005E-3</v>
      </c>
      <c r="N188" s="261">
        <f t="shared" si="26"/>
        <v>0.16923715778448556</v>
      </c>
      <c r="O188" s="267">
        <f t="shared" si="27"/>
        <v>0.15735288917351897</v>
      </c>
      <c r="P188" s="178"/>
      <c r="Q188" s="184">
        <f t="shared" si="28"/>
        <v>2.5474003924746383E-3</v>
      </c>
      <c r="R188" s="261">
        <f t="shared" si="29"/>
        <v>0.24376994102315883</v>
      </c>
      <c r="S188" s="267">
        <f t="shared" si="30"/>
        <v>0.16867008339713818</v>
      </c>
      <c r="U188" s="184">
        <f t="shared" si="31"/>
        <v>-6.7559552366851161E-3</v>
      </c>
      <c r="V188" s="261">
        <f t="shared" si="32"/>
        <v>-0.51912040465230835</v>
      </c>
      <c r="W188" s="267">
        <f t="shared" si="33"/>
        <v>5.2831416998678993E-2</v>
      </c>
    </row>
    <row r="189" spans="1:23" x14ac:dyDescent="0.25">
      <c r="A189" s="90">
        <f t="shared" si="11"/>
        <v>146</v>
      </c>
      <c r="B189" s="29">
        <v>44526</v>
      </c>
      <c r="C189" s="93">
        <v>24502.68</v>
      </c>
      <c r="D189" s="93">
        <v>24502.68</v>
      </c>
      <c r="E189" s="93">
        <v>24062.26</v>
      </c>
      <c r="F189" s="93">
        <v>24080.52</v>
      </c>
      <c r="G189" s="93">
        <v>24080.52</v>
      </c>
      <c r="H189" s="93">
        <v>1804123100</v>
      </c>
      <c r="I189" s="93"/>
      <c r="J189" s="178">
        <f t="shared" si="34"/>
        <v>10.106537778305515</v>
      </c>
      <c r="K189" s="179">
        <f t="shared" si="25"/>
        <v>0.69000703418549747</v>
      </c>
      <c r="L189" s="178"/>
      <c r="M189" s="184">
        <f t="shared" si="35"/>
        <v>-1.7229135751681033E-2</v>
      </c>
      <c r="N189" s="261">
        <f t="shared" si="26"/>
        <v>-1.3779383002473005</v>
      </c>
      <c r="O189" s="267">
        <f t="shared" si="27"/>
        <v>-7.7573064154862204E-2</v>
      </c>
      <c r="P189" s="178"/>
      <c r="Q189" s="184">
        <f t="shared" si="28"/>
        <v>0</v>
      </c>
      <c r="R189" s="261">
        <f t="shared" si="29"/>
        <v>3.4878951206797536E-2</v>
      </c>
      <c r="S189" s="267">
        <f t="shared" si="30"/>
        <v>0.13695169317218836</v>
      </c>
      <c r="U189" s="184">
        <f t="shared" si="31"/>
        <v>-1.797436035568362E-2</v>
      </c>
      <c r="V189" s="261">
        <f t="shared" si="32"/>
        <v>-1.4390479340628084</v>
      </c>
      <c r="W189" s="267">
        <f t="shared" si="33"/>
        <v>-8.6852062801802798E-2</v>
      </c>
    </row>
    <row r="190" spans="1:23" x14ac:dyDescent="0.25">
      <c r="A190" s="90">
        <f t="shared" si="11"/>
        <v>147</v>
      </c>
      <c r="B190" s="29">
        <v>44529</v>
      </c>
      <c r="C190" s="93">
        <v>23910.49</v>
      </c>
      <c r="D190" s="93">
        <v>24134.32</v>
      </c>
      <c r="E190" s="93">
        <v>23774.31</v>
      </c>
      <c r="F190" s="93">
        <v>23852.240000000002</v>
      </c>
      <c r="G190" s="93">
        <v>23852.240000000002</v>
      </c>
      <c r="H190" s="93">
        <v>1741008500</v>
      </c>
      <c r="I190" s="93"/>
      <c r="J190" s="178">
        <f t="shared" si="34"/>
        <v>10.082072553759739</v>
      </c>
      <c r="K190" s="179">
        <f t="shared" si="25"/>
        <v>0.65638480526726073</v>
      </c>
      <c r="L190" s="178"/>
      <c r="M190" s="184">
        <f t="shared" si="35"/>
        <v>-2.436169229488814E-3</v>
      </c>
      <c r="N190" s="261">
        <f t="shared" si="26"/>
        <v>-0.16489090170341672</v>
      </c>
      <c r="O190" s="267">
        <f t="shared" si="27"/>
        <v>0.10661827306939964</v>
      </c>
      <c r="P190" s="178"/>
      <c r="Q190" s="184">
        <f t="shared" si="28"/>
        <v>9.3611632383944487E-3</v>
      </c>
      <c r="R190" s="261">
        <f t="shared" si="29"/>
        <v>0.80250961518779118</v>
      </c>
      <c r="S190" s="267">
        <f t="shared" si="30"/>
        <v>0.25351013817831913</v>
      </c>
      <c r="U190" s="184">
        <f t="shared" si="31"/>
        <v>-5.695408166039269E-3</v>
      </c>
      <c r="V190" s="261">
        <f t="shared" si="32"/>
        <v>-0.43215381393162366</v>
      </c>
      <c r="W190" s="267">
        <f t="shared" si="33"/>
        <v>6.6036583307848895E-2</v>
      </c>
    </row>
    <row r="191" spans="1:23" x14ac:dyDescent="0.25">
      <c r="A191" s="90">
        <f t="shared" si="11"/>
        <v>148</v>
      </c>
      <c r="B191" s="29">
        <v>44530</v>
      </c>
      <c r="C191" s="93">
        <v>23782.86</v>
      </c>
      <c r="D191" s="93">
        <v>23888.37</v>
      </c>
      <c r="E191" s="93">
        <v>23175.37</v>
      </c>
      <c r="F191" s="93">
        <v>23475.26</v>
      </c>
      <c r="G191" s="93">
        <v>23475.26</v>
      </c>
      <c r="H191" s="93">
        <v>3344858000</v>
      </c>
      <c r="I191" s="93"/>
      <c r="J191" s="178">
        <f t="shared" si="34"/>
        <v>10.076720432146747</v>
      </c>
      <c r="K191" s="179">
        <f t="shared" si="25"/>
        <v>0.64902945654632205</v>
      </c>
      <c r="L191" s="178"/>
      <c r="M191" s="184">
        <f t="shared" si="35"/>
        <v>-1.2933684174233132E-2</v>
      </c>
      <c r="N191" s="261">
        <f t="shared" si="26"/>
        <v>-1.0257042602542035</v>
      </c>
      <c r="O191" s="267">
        <f t="shared" si="27"/>
        <v>-2.4089202831626633E-2</v>
      </c>
      <c r="P191" s="178"/>
      <c r="Q191" s="184">
        <f t="shared" si="28"/>
        <v>4.4363882224424814E-3</v>
      </c>
      <c r="R191" s="261">
        <f t="shared" si="29"/>
        <v>0.39867002611332464</v>
      </c>
      <c r="S191" s="267">
        <f t="shared" si="30"/>
        <v>0.19219039582941244</v>
      </c>
      <c r="U191" s="184">
        <f t="shared" si="31"/>
        <v>-2.5543185302356469E-2</v>
      </c>
      <c r="V191" s="261">
        <f t="shared" si="32"/>
        <v>-2.0597039328323463</v>
      </c>
      <c r="W191" s="267">
        <f t="shared" si="33"/>
        <v>-0.18109360563586485</v>
      </c>
    </row>
    <row r="192" spans="1:23" x14ac:dyDescent="0.25">
      <c r="A192" s="90">
        <f t="shared" si="11"/>
        <v>149</v>
      </c>
      <c r="B192" s="29">
        <v>44531</v>
      </c>
      <c r="C192" s="93">
        <v>23595.57</v>
      </c>
      <c r="D192" s="93">
        <v>23864.3</v>
      </c>
      <c r="E192" s="93">
        <v>23537.65</v>
      </c>
      <c r="F192" s="93">
        <v>23658.92</v>
      </c>
      <c r="G192" s="93">
        <v>23658.92</v>
      </c>
      <c r="H192" s="93">
        <v>2118634900</v>
      </c>
      <c r="I192" s="93"/>
      <c r="J192" s="178">
        <f t="shared" si="34"/>
        <v>10.068814261529218</v>
      </c>
      <c r="K192" s="179">
        <f t="shared" si="25"/>
        <v>0.63816411264269979</v>
      </c>
      <c r="L192" s="178"/>
      <c r="M192" s="184">
        <f t="shared" si="35"/>
        <v>2.6848260075937368E-3</v>
      </c>
      <c r="N192" s="261">
        <f t="shared" si="26"/>
        <v>0.25503906575641827</v>
      </c>
      <c r="O192" s="267">
        <f t="shared" si="27"/>
        <v>0.17038120792241029</v>
      </c>
      <c r="P192" s="178"/>
      <c r="Q192" s="184">
        <f t="shared" si="28"/>
        <v>1.1389002257627154E-2</v>
      </c>
      <c r="R192" s="261">
        <f t="shared" si="29"/>
        <v>0.96879572441786055</v>
      </c>
      <c r="S192" s="267">
        <f t="shared" si="30"/>
        <v>0.27875932535573011</v>
      </c>
      <c r="U192" s="184">
        <f t="shared" si="31"/>
        <v>-2.4546980640856846E-3</v>
      </c>
      <c r="V192" s="261">
        <f t="shared" si="32"/>
        <v>-0.16641029638142571</v>
      </c>
      <c r="W192" s="267">
        <f t="shared" si="33"/>
        <v>0.10638756540055683</v>
      </c>
    </row>
    <row r="193" spans="1:23" x14ac:dyDescent="0.25">
      <c r="A193" s="90">
        <f t="shared" si="11"/>
        <v>150</v>
      </c>
      <c r="B193" s="29">
        <v>44532</v>
      </c>
      <c r="C193" s="93">
        <v>23524.05</v>
      </c>
      <c r="D193" s="93">
        <v>23807</v>
      </c>
      <c r="E193" s="93">
        <v>23517.52</v>
      </c>
      <c r="F193" s="93">
        <v>23788.93</v>
      </c>
      <c r="G193" s="93">
        <v>23788.93</v>
      </c>
      <c r="H193" s="93">
        <v>2328241400</v>
      </c>
      <c r="I193" s="93"/>
      <c r="J193" s="178">
        <f t="shared" si="34"/>
        <v>10.06577858106645</v>
      </c>
      <c r="K193" s="179">
        <f t="shared" si="25"/>
        <v>0.6339922178272317</v>
      </c>
      <c r="L193" s="178"/>
      <c r="M193" s="184">
        <f t="shared" si="35"/>
        <v>1.1259965864721467E-2</v>
      </c>
      <c r="N193" s="261">
        <f t="shared" si="26"/>
        <v>0.9582145295982204</v>
      </c>
      <c r="O193" s="267">
        <f t="shared" si="27"/>
        <v>0.27715265736765371</v>
      </c>
      <c r="P193" s="178"/>
      <c r="Q193" s="184">
        <f t="shared" si="28"/>
        <v>1.2028115906912318E-2</v>
      </c>
      <c r="R193" s="261">
        <f t="shared" si="29"/>
        <v>1.0212040867619649</v>
      </c>
      <c r="S193" s="267">
        <f t="shared" si="30"/>
        <v>0.28671710701659658</v>
      </c>
      <c r="U193" s="184">
        <f t="shared" si="31"/>
        <v>-2.7758825542365521E-4</v>
      </c>
      <c r="V193" s="261">
        <f t="shared" si="32"/>
        <v>1.2116261207949407E-2</v>
      </c>
      <c r="W193" s="267">
        <f t="shared" si="33"/>
        <v>0.13349536466042355</v>
      </c>
    </row>
    <row r="194" spans="1:23" x14ac:dyDescent="0.25">
      <c r="A194" s="90">
        <f t="shared" si="11"/>
        <v>151</v>
      </c>
      <c r="B194" s="29">
        <v>44533</v>
      </c>
      <c r="C194" s="93">
        <v>23675.26</v>
      </c>
      <c r="D194" s="93">
        <v>23802.77</v>
      </c>
      <c r="E194" s="93">
        <v>23451.93</v>
      </c>
      <c r="F194" s="93">
        <v>23766.69</v>
      </c>
      <c r="G194" s="93">
        <v>23766.69</v>
      </c>
      <c r="H194" s="93">
        <v>2717889700</v>
      </c>
      <c r="I194" s="93"/>
      <c r="J194" s="178">
        <f t="shared" si="34"/>
        <v>10.072185900042552</v>
      </c>
      <c r="K194" s="179">
        <f t="shared" ref="K194:K257" si="36">(J194-$J$1008)/($J$1007-$J$1008)</f>
        <v>0.64279771008680886</v>
      </c>
      <c r="L194" s="178"/>
      <c r="M194" s="184">
        <f t="shared" si="35"/>
        <v>3.8618372089683616E-3</v>
      </c>
      <c r="N194" s="261">
        <f t="shared" ref="N194:N257" si="37">(M194-$M$1009)/$M$1010</f>
        <v>0.35155590527894254</v>
      </c>
      <c r="O194" s="267">
        <f t="shared" si="27"/>
        <v>0.18503650148938311</v>
      </c>
      <c r="P194" s="178"/>
      <c r="Q194" s="184">
        <f t="shared" si="28"/>
        <v>5.3857909057810575E-3</v>
      </c>
      <c r="R194" s="261">
        <f t="shared" si="29"/>
        <v>0.47652259567513094</v>
      </c>
      <c r="S194" s="267">
        <f t="shared" si="30"/>
        <v>0.20401167248451024</v>
      </c>
      <c r="U194" s="184">
        <f t="shared" si="31"/>
        <v>-9.4330537447106441E-3</v>
      </c>
      <c r="V194" s="261">
        <f t="shared" si="32"/>
        <v>-0.73864685162521948</v>
      </c>
      <c r="W194" s="267">
        <f t="shared" si="33"/>
        <v>1.9498119493100319E-2</v>
      </c>
    </row>
    <row r="195" spans="1:23" x14ac:dyDescent="0.25">
      <c r="A195" s="90">
        <f t="shared" si="11"/>
        <v>152</v>
      </c>
      <c r="B195" s="29">
        <v>44536</v>
      </c>
      <c r="C195" s="93">
        <v>23420.44</v>
      </c>
      <c r="D195" s="93">
        <v>23628.3</v>
      </c>
      <c r="E195" s="93">
        <v>23314.97</v>
      </c>
      <c r="F195" s="93">
        <v>23349.38</v>
      </c>
      <c r="G195" s="93">
        <v>23349.38</v>
      </c>
      <c r="H195" s="93">
        <v>2357402800</v>
      </c>
      <c r="I195" s="93"/>
      <c r="J195" s="178">
        <f t="shared" si="34"/>
        <v>10.061364424336459</v>
      </c>
      <c r="K195" s="179">
        <f t="shared" si="36"/>
        <v>0.6279259016248584</v>
      </c>
      <c r="L195" s="178"/>
      <c r="M195" s="184">
        <f t="shared" si="35"/>
        <v>-3.0341018358321908E-3</v>
      </c>
      <c r="N195" s="261">
        <f t="shared" si="37"/>
        <v>-0.21392235131437073</v>
      </c>
      <c r="O195" s="267">
        <f t="shared" ref="O195:O258" si="38">2*(N195-$N$1008)/($N$1007-$N$1008)-1</f>
        <v>9.9173248018666671E-2</v>
      </c>
      <c r="P195" s="178"/>
      <c r="Q195" s="184">
        <f t="shared" ref="Q195:Q258" si="39">(D195-C195)/C195</f>
        <v>8.8751534983971519E-3</v>
      </c>
      <c r="R195" s="261">
        <f t="shared" ref="R195:R258" si="40">(Q195-$Q$1009)/$Q$1010</f>
        <v>0.76265602328746007</v>
      </c>
      <c r="S195" s="267">
        <f t="shared" ref="S195:S258" si="41">2*(R195-$R$1008)/($R$1007-$R$1008)-1</f>
        <v>0.2474586958405145</v>
      </c>
      <c r="U195" s="184">
        <f t="shared" ref="U195:U258" si="42">(E195-C195)/C195</f>
        <v>-4.5033312781483838E-3</v>
      </c>
      <c r="V195" s="261">
        <f t="shared" ref="V195:V258" si="43">(U195-$U$1009)/$U$1010</f>
        <v>-0.33440156352593342</v>
      </c>
      <c r="W195" s="267">
        <f t="shared" ref="W195:W258" si="44">2*(V195-$V$1008)/($V$1007-$V$1008)-1</f>
        <v>8.0879463924482753E-2</v>
      </c>
    </row>
    <row r="196" spans="1:23" x14ac:dyDescent="0.25">
      <c r="A196" s="90">
        <f t="shared" si="11"/>
        <v>153</v>
      </c>
      <c r="B196" s="29">
        <v>44537</v>
      </c>
      <c r="C196" s="93">
        <v>23704.51</v>
      </c>
      <c r="D196" s="93">
        <v>23989.78</v>
      </c>
      <c r="E196" s="93">
        <v>23512.5</v>
      </c>
      <c r="F196" s="93">
        <v>23983.66</v>
      </c>
      <c r="G196" s="93">
        <v>23983.66</v>
      </c>
      <c r="H196" s="93">
        <v>2120328800</v>
      </c>
      <c r="I196" s="93"/>
      <c r="J196" s="178">
        <f t="shared" si="34"/>
        <v>10.073420604378008</v>
      </c>
      <c r="K196" s="179">
        <f t="shared" si="36"/>
        <v>0.64449454764230985</v>
      </c>
      <c r="L196" s="178"/>
      <c r="M196" s="184">
        <f t="shared" si="35"/>
        <v>1.177624004883465E-2</v>
      </c>
      <c r="N196" s="261">
        <f t="shared" si="37"/>
        <v>1.000549855310906</v>
      </c>
      <c r="O196" s="267">
        <f t="shared" si="38"/>
        <v>0.28358093070982027</v>
      </c>
      <c r="P196" s="178"/>
      <c r="Q196" s="184">
        <f t="shared" si="39"/>
        <v>1.2034418766724158E-2</v>
      </c>
      <c r="R196" s="261">
        <f t="shared" si="40"/>
        <v>1.0217209315534859</v>
      </c>
      <c r="S196" s="267">
        <f t="shared" si="41"/>
        <v>0.28679558567571739</v>
      </c>
      <c r="U196" s="184">
        <f t="shared" si="42"/>
        <v>-8.1001463434594682E-3</v>
      </c>
      <c r="V196" s="261">
        <f t="shared" si="43"/>
        <v>-0.62934626927332915</v>
      </c>
      <c r="W196" s="267">
        <f t="shared" si="44"/>
        <v>3.6094519969249506E-2</v>
      </c>
    </row>
    <row r="197" spans="1:23" x14ac:dyDescent="0.25">
      <c r="A197" s="90">
        <f t="shared" si="11"/>
        <v>154</v>
      </c>
      <c r="B197" s="29">
        <v>44538</v>
      </c>
      <c r="C197" s="93">
        <v>24090.02</v>
      </c>
      <c r="D197" s="93">
        <v>24097.98</v>
      </c>
      <c r="E197" s="93">
        <v>23907.3</v>
      </c>
      <c r="F197" s="93">
        <v>23996.87</v>
      </c>
      <c r="G197" s="93">
        <v>23996.87</v>
      </c>
      <c r="H197" s="93">
        <v>1778623400</v>
      </c>
      <c r="I197" s="93"/>
      <c r="J197" s="178">
        <f t="shared" si="34"/>
        <v>10.089552925828581</v>
      </c>
      <c r="K197" s="179">
        <f t="shared" si="36"/>
        <v>0.66666497995446272</v>
      </c>
      <c r="L197" s="178"/>
      <c r="M197" s="184">
        <f t="shared" si="35"/>
        <v>-3.8667464784172636E-3</v>
      </c>
      <c r="N197" s="261">
        <f t="shared" si="37"/>
        <v>-0.28220057097261703</v>
      </c>
      <c r="O197" s="267">
        <f t="shared" si="38"/>
        <v>8.8805758176768945E-2</v>
      </c>
      <c r="P197" s="178"/>
      <c r="Q197" s="184">
        <f t="shared" si="39"/>
        <v>3.3042728897689276E-4</v>
      </c>
      <c r="R197" s="261">
        <f t="shared" si="40"/>
        <v>6.1974528196038804E-2</v>
      </c>
      <c r="S197" s="267">
        <f t="shared" si="41"/>
        <v>0.14106593517501698</v>
      </c>
      <c r="U197" s="184">
        <f t="shared" si="42"/>
        <v>-7.5848836987267411E-3</v>
      </c>
      <c r="V197" s="261">
        <f t="shared" si="43"/>
        <v>-0.58709389144078272</v>
      </c>
      <c r="W197" s="267">
        <f t="shared" si="44"/>
        <v>4.2510198353477024E-2</v>
      </c>
    </row>
    <row r="198" spans="1:23" x14ac:dyDescent="0.25">
      <c r="A198" s="90">
        <f t="shared" si="11"/>
        <v>155</v>
      </c>
      <c r="B198" s="29">
        <v>44539</v>
      </c>
      <c r="C198" s="93">
        <v>24168.41</v>
      </c>
      <c r="D198" s="93">
        <v>24324.84</v>
      </c>
      <c r="E198" s="93">
        <v>24153.72</v>
      </c>
      <c r="F198" s="93">
        <v>24254.86</v>
      </c>
      <c r="G198" s="93">
        <v>24254.86</v>
      </c>
      <c r="H198" s="93">
        <v>1743251800</v>
      </c>
      <c r="I198" s="93"/>
      <c r="J198" s="178">
        <f t="shared" si="34"/>
        <v>10.092801687503876</v>
      </c>
      <c r="K198" s="179">
        <f t="shared" si="36"/>
        <v>0.67112970941333883</v>
      </c>
      <c r="L198" s="178"/>
      <c r="M198" s="184">
        <f t="shared" si="35"/>
        <v>3.5769833431326566E-3</v>
      </c>
      <c r="N198" s="261">
        <f t="shared" si="37"/>
        <v>0.32819742336804292</v>
      </c>
      <c r="O198" s="267">
        <f t="shared" si="38"/>
        <v>0.18148970684322019</v>
      </c>
      <c r="P198" s="178"/>
      <c r="Q198" s="184">
        <f t="shared" si="39"/>
        <v>6.4724986045834329E-3</v>
      </c>
      <c r="R198" s="261">
        <f t="shared" si="40"/>
        <v>0.5656344006016305</v>
      </c>
      <c r="S198" s="267">
        <f t="shared" si="41"/>
        <v>0.21754257204505678</v>
      </c>
      <c r="U198" s="184">
        <f t="shared" si="42"/>
        <v>-6.0781822221646733E-4</v>
      </c>
      <c r="V198" s="261">
        <f t="shared" si="43"/>
        <v>-1.4963135040146061E-2</v>
      </c>
      <c r="W198" s="267">
        <f t="shared" si="44"/>
        <v>0.12938357957094593</v>
      </c>
    </row>
    <row r="199" spans="1:23" x14ac:dyDescent="0.25">
      <c r="A199" s="90">
        <f t="shared" si="11"/>
        <v>156</v>
      </c>
      <c r="B199" s="29">
        <v>44540</v>
      </c>
      <c r="C199" s="93">
        <v>24070.560000000001</v>
      </c>
      <c r="D199" s="93">
        <v>24214.68</v>
      </c>
      <c r="E199" s="93">
        <v>23916.63</v>
      </c>
      <c r="F199" s="93">
        <v>23995.72</v>
      </c>
      <c r="G199" s="93">
        <v>23995.72</v>
      </c>
      <c r="H199" s="93">
        <v>1413938100</v>
      </c>
      <c r="I199" s="93"/>
      <c r="J199" s="178">
        <f t="shared" si="34"/>
        <v>10.088744795982176</v>
      </c>
      <c r="K199" s="179">
        <f t="shared" si="36"/>
        <v>0.66555437797978456</v>
      </c>
      <c r="L199" s="178"/>
      <c r="M199" s="184">
        <f t="shared" si="35"/>
        <v>-3.109192307947972E-3</v>
      </c>
      <c r="N199" s="261">
        <f t="shared" si="37"/>
        <v>-0.22007989258365104</v>
      </c>
      <c r="O199" s="267">
        <f t="shared" si="38"/>
        <v>9.8238275682248855E-2</v>
      </c>
      <c r="P199" s="178"/>
      <c r="Q199" s="184">
        <f t="shared" si="39"/>
        <v>5.9873970526651216E-3</v>
      </c>
      <c r="R199" s="261">
        <f t="shared" si="40"/>
        <v>0.52585528160603745</v>
      </c>
      <c r="S199" s="267">
        <f t="shared" si="41"/>
        <v>0.2115024378094148</v>
      </c>
      <c r="U199" s="184">
        <f t="shared" si="42"/>
        <v>-6.3949488503798951E-3</v>
      </c>
      <c r="V199" s="261">
        <f t="shared" si="43"/>
        <v>-0.48951729177374426</v>
      </c>
      <c r="W199" s="267">
        <f t="shared" si="44"/>
        <v>5.7326407840462057E-2</v>
      </c>
    </row>
    <row r="200" spans="1:23" x14ac:dyDescent="0.25">
      <c r="A200" s="90">
        <f t="shared" si="11"/>
        <v>157</v>
      </c>
      <c r="B200" s="29">
        <v>44543</v>
      </c>
      <c r="C200" s="93">
        <v>24242.26</v>
      </c>
      <c r="D200" s="93">
        <v>24385.439999999999</v>
      </c>
      <c r="E200" s="93">
        <v>23936.93</v>
      </c>
      <c r="F200" s="93">
        <v>23954.58</v>
      </c>
      <c r="G200" s="93">
        <v>23954.58</v>
      </c>
      <c r="H200" s="93">
        <v>1538105600</v>
      </c>
      <c r="I200" s="93"/>
      <c r="J200" s="178">
        <f t="shared" si="34"/>
        <v>10.095852670160633</v>
      </c>
      <c r="K200" s="179">
        <f t="shared" si="36"/>
        <v>0.67532263382811941</v>
      </c>
      <c r="L200" s="178"/>
      <c r="M200" s="184">
        <f t="shared" si="35"/>
        <v>-1.186688039811456E-2</v>
      </c>
      <c r="N200" s="261">
        <f t="shared" si="37"/>
        <v>-0.93822460947313413</v>
      </c>
      <c r="O200" s="267">
        <f t="shared" si="38"/>
        <v>-1.0806132543838887E-2</v>
      </c>
      <c r="P200" s="178"/>
      <c r="Q200" s="184">
        <f t="shared" si="39"/>
        <v>5.9062150146067362E-3</v>
      </c>
      <c r="R200" s="261">
        <f t="shared" si="40"/>
        <v>0.51919822198736809</v>
      </c>
      <c r="S200" s="267">
        <f t="shared" si="41"/>
        <v>0.21049161769256175</v>
      </c>
      <c r="U200" s="184">
        <f t="shared" si="42"/>
        <v>-1.2594947830771476E-2</v>
      </c>
      <c r="V200" s="261">
        <f t="shared" si="43"/>
        <v>-0.99792732723593447</v>
      </c>
      <c r="W200" s="267">
        <f t="shared" si="44"/>
        <v>-1.9871502482270875E-2</v>
      </c>
    </row>
    <row r="201" spans="1:23" x14ac:dyDescent="0.25">
      <c r="A201" s="90">
        <f t="shared" si="11"/>
        <v>158</v>
      </c>
      <c r="B201" s="29">
        <v>44544</v>
      </c>
      <c r="C201" s="93">
        <v>23693.73</v>
      </c>
      <c r="D201" s="93">
        <v>23817.58</v>
      </c>
      <c r="E201" s="93">
        <v>23560.13</v>
      </c>
      <c r="F201" s="93">
        <v>23635.95</v>
      </c>
      <c r="G201" s="93">
        <v>23635.95</v>
      </c>
      <c r="H201" s="93">
        <v>1553577700</v>
      </c>
      <c r="I201" s="93"/>
      <c r="J201" s="178">
        <f t="shared" si="34"/>
        <v>10.072965735159832</v>
      </c>
      <c r="K201" s="179">
        <f t="shared" si="36"/>
        <v>0.64386942699595084</v>
      </c>
      <c r="L201" s="178"/>
      <c r="M201" s="184">
        <f t="shared" si="35"/>
        <v>-2.4386198373999718E-3</v>
      </c>
      <c r="N201" s="261">
        <f t="shared" si="37"/>
        <v>-0.16509185555178929</v>
      </c>
      <c r="O201" s="267">
        <f t="shared" si="38"/>
        <v>0.10658775986925884</v>
      </c>
      <c r="P201" s="178"/>
      <c r="Q201" s="184">
        <f t="shared" si="39"/>
        <v>5.2271212679473504E-3</v>
      </c>
      <c r="R201" s="261">
        <f t="shared" si="40"/>
        <v>0.46351142640672682</v>
      </c>
      <c r="S201" s="267">
        <f t="shared" si="41"/>
        <v>0.20203603272857373</v>
      </c>
      <c r="U201" s="184">
        <f t="shared" si="42"/>
        <v>-5.6386225385365047E-3</v>
      </c>
      <c r="V201" s="261">
        <f t="shared" si="43"/>
        <v>-0.42749729979610041</v>
      </c>
      <c r="W201" s="267">
        <f t="shared" si="44"/>
        <v>6.6743636936961392E-2</v>
      </c>
    </row>
    <row r="202" spans="1:23" x14ac:dyDescent="0.25">
      <c r="A202" s="90">
        <f t="shared" si="11"/>
        <v>159</v>
      </c>
      <c r="B202" s="29">
        <v>44545</v>
      </c>
      <c r="C202" s="93">
        <v>23658.04</v>
      </c>
      <c r="D202" s="93">
        <v>23745.75</v>
      </c>
      <c r="E202" s="93">
        <v>23325.919999999998</v>
      </c>
      <c r="F202" s="93">
        <v>23420.76</v>
      </c>
      <c r="G202" s="93">
        <v>23420.76</v>
      </c>
      <c r="H202" s="93">
        <v>1597121900</v>
      </c>
      <c r="I202" s="93"/>
      <c r="J202" s="178">
        <f t="shared" si="34"/>
        <v>10.07145829386425</v>
      </c>
      <c r="K202" s="179">
        <f t="shared" si="36"/>
        <v>0.64179777070577404</v>
      </c>
      <c r="L202" s="178"/>
      <c r="M202" s="184">
        <f t="shared" si="35"/>
        <v>-1.0029571342342919E-2</v>
      </c>
      <c r="N202" s="261">
        <f t="shared" si="37"/>
        <v>-0.78756226821241559</v>
      </c>
      <c r="O202" s="267">
        <f t="shared" si="38"/>
        <v>1.2070713109069153E-2</v>
      </c>
      <c r="P202" s="178"/>
      <c r="Q202" s="184">
        <f t="shared" si="39"/>
        <v>3.7074077142484805E-3</v>
      </c>
      <c r="R202" s="261">
        <f t="shared" si="40"/>
        <v>0.33889243466624508</v>
      </c>
      <c r="S202" s="267">
        <f t="shared" si="41"/>
        <v>0.18311365693371884</v>
      </c>
      <c r="U202" s="184">
        <f t="shared" si="42"/>
        <v>-1.4038356516431734E-2</v>
      </c>
      <c r="V202" s="261">
        <f t="shared" si="43"/>
        <v>-1.116289195259438</v>
      </c>
      <c r="W202" s="267">
        <f t="shared" si="44"/>
        <v>-3.7843785159584642E-2</v>
      </c>
    </row>
    <row r="203" spans="1:23" x14ac:dyDescent="0.25">
      <c r="A203" s="90">
        <f t="shared" si="11"/>
        <v>160</v>
      </c>
      <c r="B203" s="29">
        <v>44546</v>
      </c>
      <c r="C203" s="93">
        <v>23287.93</v>
      </c>
      <c r="D203" s="93">
        <v>23526.05</v>
      </c>
      <c r="E203" s="93">
        <v>23155.62</v>
      </c>
      <c r="F203" s="93">
        <v>23475.5</v>
      </c>
      <c r="G203" s="93">
        <v>23475.5</v>
      </c>
      <c r="H203" s="93">
        <v>1498950200</v>
      </c>
      <c r="I203" s="93"/>
      <c r="J203" s="178">
        <f t="shared" si="34"/>
        <v>10.055690479581024</v>
      </c>
      <c r="K203" s="179">
        <f t="shared" si="36"/>
        <v>0.62012827568933104</v>
      </c>
      <c r="L203" s="178"/>
      <c r="M203" s="184">
        <f t="shared" si="35"/>
        <v>8.0543869721353377E-3</v>
      </c>
      <c r="N203" s="261">
        <f t="shared" si="37"/>
        <v>0.69535182855409372</v>
      </c>
      <c r="O203" s="267">
        <f t="shared" si="38"/>
        <v>0.23723910372595935</v>
      </c>
      <c r="P203" s="178"/>
      <c r="Q203" s="184">
        <f t="shared" si="39"/>
        <v>1.0225039322945361E-2</v>
      </c>
      <c r="R203" s="261">
        <f t="shared" si="40"/>
        <v>0.87334886406033352</v>
      </c>
      <c r="S203" s="267">
        <f t="shared" si="41"/>
        <v>0.26426649938354352</v>
      </c>
      <c r="U203" s="184">
        <f t="shared" si="42"/>
        <v>-5.6814839275110031E-3</v>
      </c>
      <c r="V203" s="261">
        <f t="shared" si="43"/>
        <v>-0.43101200364643999</v>
      </c>
      <c r="W203" s="267">
        <f t="shared" si="44"/>
        <v>6.6209957871396163E-2</v>
      </c>
    </row>
    <row r="204" spans="1:23" x14ac:dyDescent="0.25">
      <c r="A204" s="90">
        <f t="shared" si="11"/>
        <v>161</v>
      </c>
      <c r="B204" s="29">
        <v>44547</v>
      </c>
      <c r="C204" s="93">
        <v>23463.78</v>
      </c>
      <c r="D204" s="93">
        <v>23463.78</v>
      </c>
      <c r="E204" s="93">
        <v>23158.7</v>
      </c>
      <c r="F204" s="93">
        <v>23192.63</v>
      </c>
      <c r="G204" s="93">
        <v>23192.63</v>
      </c>
      <c r="H204" s="93">
        <v>2188694200</v>
      </c>
      <c r="I204" s="93"/>
      <c r="J204" s="178">
        <f t="shared" si="34"/>
        <v>10.06321323454787</v>
      </c>
      <c r="K204" s="179">
        <f t="shared" si="36"/>
        <v>0.63046669662300547</v>
      </c>
      <c r="L204" s="178"/>
      <c r="M204" s="184">
        <f t="shared" si="35"/>
        <v>-1.1556109032730355E-2</v>
      </c>
      <c r="N204" s="261">
        <f t="shared" si="37"/>
        <v>-0.91274085029909013</v>
      </c>
      <c r="O204" s="267">
        <f t="shared" si="38"/>
        <v>-6.9366319081648475E-3</v>
      </c>
      <c r="P204" s="178"/>
      <c r="Q204" s="184">
        <f t="shared" si="39"/>
        <v>0</v>
      </c>
      <c r="R204" s="261">
        <f t="shared" si="40"/>
        <v>3.4878951206797536E-2</v>
      </c>
      <c r="S204" s="267">
        <f t="shared" si="41"/>
        <v>0.13695169317218836</v>
      </c>
      <c r="U204" s="184">
        <f t="shared" si="42"/>
        <v>-1.3002167596184337E-2</v>
      </c>
      <c r="V204" s="261">
        <f t="shared" si="43"/>
        <v>-1.0313200126265667</v>
      </c>
      <c r="W204" s="267">
        <f t="shared" si="44"/>
        <v>-2.4941908950305569E-2</v>
      </c>
    </row>
    <row r="205" spans="1:23" x14ac:dyDescent="0.25">
      <c r="A205" s="90">
        <f t="shared" si="11"/>
        <v>162</v>
      </c>
      <c r="B205" s="29">
        <v>44550</v>
      </c>
      <c r="C205" s="93">
        <v>23079.83</v>
      </c>
      <c r="D205" s="93">
        <v>23145.3</v>
      </c>
      <c r="E205" s="93">
        <v>22665.25</v>
      </c>
      <c r="F205" s="93">
        <v>22744.86</v>
      </c>
      <c r="G205" s="93">
        <v>22744.86</v>
      </c>
      <c r="H205" s="93">
        <v>1681615600</v>
      </c>
      <c r="I205" s="93"/>
      <c r="J205" s="178">
        <f t="shared" si="34"/>
        <v>10.046714354910334</v>
      </c>
      <c r="K205" s="179">
        <f t="shared" si="36"/>
        <v>0.60779250832648135</v>
      </c>
      <c r="L205" s="178"/>
      <c r="M205" s="184">
        <f t="shared" si="35"/>
        <v>-1.451353844460731E-2</v>
      </c>
      <c r="N205" s="261">
        <f t="shared" si="37"/>
        <v>-1.1552548889182261</v>
      </c>
      <c r="O205" s="267">
        <f t="shared" si="38"/>
        <v>-4.3760407403281354E-2</v>
      </c>
      <c r="P205" s="178"/>
      <c r="Q205" s="184">
        <f t="shared" si="39"/>
        <v>2.8366760067122469E-3</v>
      </c>
      <c r="R205" s="261">
        <f t="shared" si="40"/>
        <v>0.26749101351978699</v>
      </c>
      <c r="S205" s="267">
        <f t="shared" si="41"/>
        <v>0.17227193446148426</v>
      </c>
      <c r="U205" s="184">
        <f t="shared" si="42"/>
        <v>-1.7962870610398852E-2</v>
      </c>
      <c r="V205" s="261">
        <f t="shared" si="43"/>
        <v>-1.4381057561969484</v>
      </c>
      <c r="W205" s="267">
        <f t="shared" si="44"/>
        <v>-8.670900079019106E-2</v>
      </c>
    </row>
    <row r="206" spans="1:23" x14ac:dyDescent="0.25">
      <c r="A206" s="90">
        <f t="shared" si="11"/>
        <v>163</v>
      </c>
      <c r="B206" s="29">
        <v>44551</v>
      </c>
      <c r="C206" s="93">
        <v>22795.57</v>
      </c>
      <c r="D206" s="93">
        <v>23100.18</v>
      </c>
      <c r="E206" s="93">
        <v>22730.080000000002</v>
      </c>
      <c r="F206" s="93">
        <v>22971.33</v>
      </c>
      <c r="G206" s="93">
        <v>22971.33</v>
      </c>
      <c r="H206" s="93">
        <v>1651194400</v>
      </c>
      <c r="I206" s="93"/>
      <c r="J206" s="178">
        <f t="shared" si="34"/>
        <v>10.034321497818569</v>
      </c>
      <c r="K206" s="179">
        <f t="shared" si="36"/>
        <v>0.59076117156884511</v>
      </c>
      <c r="L206" s="178"/>
      <c r="M206" s="184">
        <f t="shared" si="35"/>
        <v>7.7102700217630896E-3</v>
      </c>
      <c r="N206" s="261">
        <f t="shared" si="37"/>
        <v>0.66713367698742265</v>
      </c>
      <c r="O206" s="267">
        <f t="shared" si="38"/>
        <v>0.23295440794465594</v>
      </c>
      <c r="P206" s="178"/>
      <c r="Q206" s="184">
        <f t="shared" si="39"/>
        <v>1.3362684065368866E-2</v>
      </c>
      <c r="R206" s="261">
        <f t="shared" si="40"/>
        <v>1.1306408539152315</v>
      </c>
      <c r="S206" s="267">
        <f t="shared" si="41"/>
        <v>0.30333418604224471</v>
      </c>
      <c r="U206" s="184">
        <f t="shared" si="42"/>
        <v>-2.8729266256556849E-3</v>
      </c>
      <c r="V206" s="261">
        <f t="shared" si="43"/>
        <v>-0.20070572102449155</v>
      </c>
      <c r="W206" s="267">
        <f t="shared" si="44"/>
        <v>0.10118008535215739</v>
      </c>
    </row>
    <row r="207" spans="1:23" x14ac:dyDescent="0.25">
      <c r="A207" s="90">
        <f t="shared" si="11"/>
        <v>164</v>
      </c>
      <c r="B207" s="29">
        <v>44552</v>
      </c>
      <c r="C207" s="93">
        <v>23221.13</v>
      </c>
      <c r="D207" s="93">
        <v>23258.71</v>
      </c>
      <c r="E207" s="93">
        <v>22979.759999999998</v>
      </c>
      <c r="F207" s="93">
        <v>23102.33</v>
      </c>
      <c r="G207" s="93">
        <v>23102.33</v>
      </c>
      <c r="H207" s="93">
        <v>1230794100</v>
      </c>
      <c r="I207" s="93"/>
      <c r="J207" s="178">
        <f t="shared" si="34"/>
        <v>10.052817919011796</v>
      </c>
      <c r="K207" s="179">
        <f t="shared" si="36"/>
        <v>0.61618055434880614</v>
      </c>
      <c r="L207" s="178"/>
      <c r="M207" s="184">
        <f t="shared" si="35"/>
        <v>-5.1160300984490967E-3</v>
      </c>
      <c r="N207" s="261">
        <f t="shared" si="37"/>
        <v>-0.38464386678145002</v>
      </c>
      <c r="O207" s="267">
        <f t="shared" si="38"/>
        <v>7.3250580640145335E-2</v>
      </c>
      <c r="P207" s="178"/>
      <c r="Q207" s="184">
        <f t="shared" si="39"/>
        <v>1.6183536287854255E-3</v>
      </c>
      <c r="R207" s="261">
        <f t="shared" si="40"/>
        <v>0.16758659009566659</v>
      </c>
      <c r="S207" s="267">
        <f t="shared" si="41"/>
        <v>0.15710226395463001</v>
      </c>
      <c r="U207" s="184">
        <f t="shared" si="42"/>
        <v>-1.0394412330493935E-2</v>
      </c>
      <c r="V207" s="261">
        <f t="shared" si="43"/>
        <v>-0.81747982470082059</v>
      </c>
      <c r="W207" s="267">
        <f t="shared" si="44"/>
        <v>7.5279765740443594E-3</v>
      </c>
    </row>
    <row r="208" spans="1:23" x14ac:dyDescent="0.25">
      <c r="A208" s="90">
        <f t="shared" si="11"/>
        <v>165</v>
      </c>
      <c r="B208" s="29">
        <v>44553</v>
      </c>
      <c r="C208" s="93">
        <v>23141.79</v>
      </c>
      <c r="D208" s="93">
        <v>23264.75</v>
      </c>
      <c r="E208" s="93">
        <v>23027.15</v>
      </c>
      <c r="F208" s="93">
        <v>23193.64</v>
      </c>
      <c r="G208" s="93">
        <v>23193.64</v>
      </c>
      <c r="H208" s="93">
        <v>1387904000</v>
      </c>
      <c r="I208" s="93"/>
      <c r="J208" s="178">
        <f t="shared" si="34"/>
        <v>10.049395352984947</v>
      </c>
      <c r="K208" s="179">
        <f t="shared" si="36"/>
        <v>0.61147696790809392</v>
      </c>
      <c r="L208" s="178"/>
      <c r="M208" s="184">
        <f t="shared" si="35"/>
        <v>2.2405354123427161E-3</v>
      </c>
      <c r="N208" s="261">
        <f t="shared" si="37"/>
        <v>0.21860651181544605</v>
      </c>
      <c r="O208" s="267">
        <f t="shared" si="38"/>
        <v>0.16484922224984899</v>
      </c>
      <c r="P208" s="178"/>
      <c r="Q208" s="184">
        <f t="shared" si="39"/>
        <v>5.3133314233686814E-3</v>
      </c>
      <c r="R208" s="261">
        <f t="shared" si="40"/>
        <v>0.47058079985559015</v>
      </c>
      <c r="S208" s="267">
        <f t="shared" si="41"/>
        <v>0.20310945933205748</v>
      </c>
      <c r="U208" s="184">
        <f t="shared" si="42"/>
        <v>-4.953808672535677E-3</v>
      </c>
      <c r="V208" s="261">
        <f t="shared" si="43"/>
        <v>-0.37134144509360645</v>
      </c>
      <c r="W208" s="267">
        <f t="shared" si="44"/>
        <v>7.5270444696525995E-2</v>
      </c>
    </row>
    <row r="209" spans="1:23" x14ac:dyDescent="0.25">
      <c r="A209" s="90">
        <f t="shared" si="11"/>
        <v>166</v>
      </c>
      <c r="B209" s="29">
        <v>44554</v>
      </c>
      <c r="C209" s="93">
        <v>23375.99</v>
      </c>
      <c r="D209" s="93">
        <v>23383.19</v>
      </c>
      <c r="E209" s="93">
        <v>23186.57</v>
      </c>
      <c r="F209" s="93">
        <v>23223.759999999998</v>
      </c>
      <c r="G209" s="93">
        <v>23223.759999999998</v>
      </c>
      <c r="H209" s="93">
        <v>622879700</v>
      </c>
      <c r="I209" s="93"/>
      <c r="J209" s="178">
        <f t="shared" si="34"/>
        <v>10.059464706201204</v>
      </c>
      <c r="K209" s="179">
        <f t="shared" si="36"/>
        <v>0.62531514455193105</v>
      </c>
      <c r="L209" s="178"/>
      <c r="M209" s="184">
        <f t="shared" si="35"/>
        <v>-6.5122375565699331E-3</v>
      </c>
      <c r="N209" s="261">
        <f t="shared" si="37"/>
        <v>-0.49913515710920359</v>
      </c>
      <c r="O209" s="267">
        <f t="shared" si="38"/>
        <v>5.5866013564436434E-2</v>
      </c>
      <c r="P209" s="178"/>
      <c r="Q209" s="184">
        <f t="shared" si="39"/>
        <v>3.0800834531487605E-4</v>
      </c>
      <c r="R209" s="261">
        <f t="shared" si="40"/>
        <v>6.0136138225608371E-2</v>
      </c>
      <c r="S209" s="267">
        <f t="shared" si="41"/>
        <v>0.14078679067711874</v>
      </c>
      <c r="U209" s="184">
        <f t="shared" si="42"/>
        <v>-8.103186217995554E-3</v>
      </c>
      <c r="V209" s="261">
        <f t="shared" si="43"/>
        <v>-0.6295955439466927</v>
      </c>
      <c r="W209" s="267">
        <f t="shared" si="44"/>
        <v>3.6056669646600925E-2</v>
      </c>
    </row>
    <row r="210" spans="1:23" x14ac:dyDescent="0.25">
      <c r="A210" s="90">
        <f t="shared" si="11"/>
        <v>167</v>
      </c>
      <c r="B210" s="29">
        <v>44558</v>
      </c>
      <c r="C210" s="93">
        <v>23282.35</v>
      </c>
      <c r="D210" s="93">
        <v>23319.439999999999</v>
      </c>
      <c r="E210" s="93">
        <v>23099.48</v>
      </c>
      <c r="F210" s="93">
        <v>23280.560000000001</v>
      </c>
      <c r="G210" s="93">
        <v>23280.560000000001</v>
      </c>
      <c r="H210" s="93">
        <v>1433026700</v>
      </c>
      <c r="I210" s="93"/>
      <c r="J210" s="178">
        <f t="shared" si="34"/>
        <v>10.05545084176795</v>
      </c>
      <c r="K210" s="179">
        <f t="shared" si="36"/>
        <v>0.61979894466710539</v>
      </c>
      <c r="L210" s="178"/>
      <c r="M210" s="184">
        <f t="shared" si="35"/>
        <v>-7.6882273481724788E-5</v>
      </c>
      <c r="N210" s="261">
        <f t="shared" si="37"/>
        <v>2.8574479301095902E-2</v>
      </c>
      <c r="O210" s="267">
        <f t="shared" si="38"/>
        <v>0.1359944106190103</v>
      </c>
      <c r="P210" s="178"/>
      <c r="Q210" s="184">
        <f t="shared" si="39"/>
        <v>1.593052247732731E-3</v>
      </c>
      <c r="R210" s="261">
        <f t="shared" si="40"/>
        <v>0.16551183555475049</v>
      </c>
      <c r="S210" s="267">
        <f t="shared" si="41"/>
        <v>0.15678722942773327</v>
      </c>
      <c r="U210" s="184">
        <f t="shared" si="42"/>
        <v>-7.8544476824718729E-3</v>
      </c>
      <c r="V210" s="261">
        <f t="shared" si="43"/>
        <v>-0.60919857806551114</v>
      </c>
      <c r="W210" s="267">
        <f t="shared" si="44"/>
        <v>3.9153782278376292E-2</v>
      </c>
    </row>
    <row r="211" spans="1:23" x14ac:dyDescent="0.25">
      <c r="A211" s="90">
        <f t="shared" si="11"/>
        <v>168</v>
      </c>
      <c r="B211" s="29">
        <v>44559</v>
      </c>
      <c r="C211" s="93">
        <v>23253.98</v>
      </c>
      <c r="D211" s="93">
        <v>23253.98</v>
      </c>
      <c r="E211" s="93">
        <v>23008.28</v>
      </c>
      <c r="F211" s="93">
        <v>23086.54</v>
      </c>
      <c r="G211" s="93">
        <v>23086.54</v>
      </c>
      <c r="H211" s="93">
        <v>828414400</v>
      </c>
      <c r="I211" s="93"/>
      <c r="J211" s="178">
        <f t="shared" si="34"/>
        <v>10.054231579161099</v>
      </c>
      <c r="K211" s="179">
        <f t="shared" si="36"/>
        <v>0.6181233284714609</v>
      </c>
      <c r="L211" s="178"/>
      <c r="M211" s="184">
        <f t="shared" si="35"/>
        <v>-7.2004878304702544E-3</v>
      </c>
      <c r="N211" s="261">
        <f t="shared" si="37"/>
        <v>-0.55557280286804611</v>
      </c>
      <c r="O211" s="267">
        <f t="shared" si="38"/>
        <v>4.7296418135116314E-2</v>
      </c>
      <c r="P211" s="178"/>
      <c r="Q211" s="184">
        <f t="shared" si="39"/>
        <v>0</v>
      </c>
      <c r="R211" s="261">
        <f t="shared" si="40"/>
        <v>3.4878951206797536E-2</v>
      </c>
      <c r="S211" s="267">
        <f t="shared" si="41"/>
        <v>0.13695169317218836</v>
      </c>
      <c r="U211" s="184">
        <f t="shared" si="42"/>
        <v>-1.056593322949451E-2</v>
      </c>
      <c r="V211" s="261">
        <f t="shared" si="43"/>
        <v>-0.83154481835955851</v>
      </c>
      <c r="W211" s="267">
        <f t="shared" si="44"/>
        <v>5.3923221938747545E-3</v>
      </c>
    </row>
    <row r="212" spans="1:23" x14ac:dyDescent="0.25">
      <c r="A212" s="90">
        <f t="shared" si="11"/>
        <v>169</v>
      </c>
      <c r="B212" s="29">
        <v>44560</v>
      </c>
      <c r="C212" s="93">
        <v>23130.45</v>
      </c>
      <c r="D212" s="93">
        <v>23248.26</v>
      </c>
      <c r="E212" s="93">
        <v>22990.240000000002</v>
      </c>
      <c r="F212" s="93">
        <v>23112.01</v>
      </c>
      <c r="G212" s="93">
        <v>23112.01</v>
      </c>
      <c r="H212" s="93">
        <v>1008366000</v>
      </c>
      <c r="I212" s="93"/>
      <c r="J212" s="178">
        <f t="shared" si="34"/>
        <v>10.048905210289153</v>
      </c>
      <c r="K212" s="179">
        <f t="shared" si="36"/>
        <v>0.61080337139604268</v>
      </c>
      <c r="L212" s="178"/>
      <c r="M212" s="184">
        <f t="shared" si="35"/>
        <v>-7.9721752062767164E-4</v>
      </c>
      <c r="N212" s="261">
        <f t="shared" si="37"/>
        <v>-3.049418663004046E-2</v>
      </c>
      <c r="O212" s="267">
        <f t="shared" si="38"/>
        <v>0.1270253162711974</v>
      </c>
      <c r="P212" s="178"/>
      <c r="Q212" s="184">
        <f t="shared" si="39"/>
        <v>5.0932861228379766E-3</v>
      </c>
      <c r="R212" s="261">
        <f t="shared" si="40"/>
        <v>0.45253672607430084</v>
      </c>
      <c r="S212" s="267">
        <f t="shared" si="41"/>
        <v>0.20036961414320631</v>
      </c>
      <c r="U212" s="184">
        <f t="shared" si="42"/>
        <v>-6.0617065383509238E-3</v>
      </c>
      <c r="V212" s="261">
        <f t="shared" si="43"/>
        <v>-0.46219087829980993</v>
      </c>
      <c r="W212" s="267">
        <f t="shared" si="44"/>
        <v>6.1475700477624295E-2</v>
      </c>
    </row>
    <row r="213" spans="1:23" x14ac:dyDescent="0.25">
      <c r="A213" s="90">
        <f t="shared" si="11"/>
        <v>170</v>
      </c>
      <c r="B213" s="29">
        <v>44561</v>
      </c>
      <c r="C213" s="93">
        <v>23553.79</v>
      </c>
      <c r="D213" s="93">
        <v>23590.12</v>
      </c>
      <c r="E213" s="93">
        <v>23394.77</v>
      </c>
      <c r="F213" s="93">
        <v>23397.67</v>
      </c>
      <c r="G213" s="93">
        <v>23397.67</v>
      </c>
      <c r="H213" s="93">
        <v>675936400</v>
      </c>
      <c r="I213" s="93"/>
      <c r="J213" s="178">
        <f t="shared" si="34"/>
        <v>10.067042020678638</v>
      </c>
      <c r="K213" s="179">
        <f t="shared" si="36"/>
        <v>0.63572854588691807</v>
      </c>
      <c r="L213" s="178"/>
      <c r="M213" s="184">
        <f t="shared" si="35"/>
        <v>-6.6282326538532697E-3</v>
      </c>
      <c r="N213" s="261">
        <f t="shared" si="37"/>
        <v>-0.50864694440300362</v>
      </c>
      <c r="O213" s="267">
        <f t="shared" si="38"/>
        <v>5.4421726372410273E-2</v>
      </c>
      <c r="P213" s="178"/>
      <c r="Q213" s="184">
        <f t="shared" si="39"/>
        <v>1.5424269300184008E-3</v>
      </c>
      <c r="R213" s="261">
        <f t="shared" si="40"/>
        <v>0.16136047687617183</v>
      </c>
      <c r="S213" s="267">
        <f t="shared" si="41"/>
        <v>0.15615687952778479</v>
      </c>
      <c r="U213" s="184">
        <f t="shared" si="42"/>
        <v>-6.7513550897753795E-3</v>
      </c>
      <c r="V213" s="261">
        <f t="shared" si="43"/>
        <v>-0.51874318509777184</v>
      </c>
      <c r="W213" s="267">
        <f t="shared" si="44"/>
        <v>5.2888694706261452E-2</v>
      </c>
    </row>
    <row r="214" spans="1:23" x14ac:dyDescent="0.25">
      <c r="A214" s="90">
        <f t="shared" si="11"/>
        <v>171</v>
      </c>
      <c r="B214" s="29">
        <v>44564</v>
      </c>
      <c r="C214" s="93">
        <v>23510.54</v>
      </c>
      <c r="D214" s="93">
        <v>23605.03</v>
      </c>
      <c r="E214" s="93">
        <v>23193.19</v>
      </c>
      <c r="F214" s="93">
        <v>23274.75</v>
      </c>
      <c r="G214" s="93">
        <v>23274.75</v>
      </c>
      <c r="H214" s="93">
        <v>734331100</v>
      </c>
      <c r="I214" s="93"/>
      <c r="J214" s="178">
        <f t="shared" si="34"/>
        <v>10.065204110219716</v>
      </c>
      <c r="K214" s="179">
        <f t="shared" si="36"/>
        <v>0.6332027302719625</v>
      </c>
      <c r="L214" s="178"/>
      <c r="M214" s="184">
        <f t="shared" si="35"/>
        <v>-1.0029118854777511E-2</v>
      </c>
      <c r="N214" s="261">
        <f t="shared" si="37"/>
        <v>-0.7875251634935434</v>
      </c>
      <c r="O214" s="267">
        <f t="shared" si="38"/>
        <v>1.2076347157494949E-2</v>
      </c>
      <c r="P214" s="178"/>
      <c r="Q214" s="184">
        <f t="shared" si="39"/>
        <v>4.0190484778315581E-3</v>
      </c>
      <c r="R214" s="261">
        <f t="shared" si="40"/>
        <v>0.36444748591154863</v>
      </c>
      <c r="S214" s="267">
        <f t="shared" si="41"/>
        <v>0.18699398268797807</v>
      </c>
      <c r="U214" s="184">
        <f t="shared" si="42"/>
        <v>-1.3498201232298458E-2</v>
      </c>
      <c r="V214" s="261">
        <f t="shared" si="43"/>
        <v>-1.0719955803685621</v>
      </c>
      <c r="W214" s="267">
        <f t="shared" si="44"/>
        <v>-3.1118161604363093E-2</v>
      </c>
    </row>
    <row r="215" spans="1:23" x14ac:dyDescent="0.25">
      <c r="A215" s="90">
        <f t="shared" si="11"/>
        <v>172</v>
      </c>
      <c r="B215" s="29">
        <v>44565</v>
      </c>
      <c r="C215" s="93">
        <v>23400.62</v>
      </c>
      <c r="D215" s="93">
        <v>23439.3</v>
      </c>
      <c r="E215" s="93">
        <v>23146.89</v>
      </c>
      <c r="F215" s="93">
        <v>23289.84</v>
      </c>
      <c r="G215" s="93">
        <v>23289.84</v>
      </c>
      <c r="H215" s="93">
        <v>1760141200</v>
      </c>
      <c r="I215" s="93"/>
      <c r="J215" s="178">
        <f t="shared" si="34"/>
        <v>10.060517796721284</v>
      </c>
      <c r="K215" s="179">
        <f t="shared" si="36"/>
        <v>0.6267623926845397</v>
      </c>
      <c r="L215" s="178"/>
      <c r="M215" s="184">
        <f t="shared" si="35"/>
        <v>-4.7340626017600747E-3</v>
      </c>
      <c r="N215" s="261">
        <f t="shared" si="37"/>
        <v>-0.35332190864061097</v>
      </c>
      <c r="O215" s="267">
        <f t="shared" si="38"/>
        <v>7.8006564092538699E-2</v>
      </c>
      <c r="P215" s="178"/>
      <c r="Q215" s="184">
        <f t="shared" si="39"/>
        <v>1.6529476569424354E-3</v>
      </c>
      <c r="R215" s="261">
        <f t="shared" si="40"/>
        <v>0.1704233568657435</v>
      </c>
      <c r="S215" s="267">
        <f t="shared" si="41"/>
        <v>0.1575330038131062</v>
      </c>
      <c r="U215" s="184">
        <f t="shared" si="42"/>
        <v>-1.084287510330921E-2</v>
      </c>
      <c r="V215" s="261">
        <f t="shared" si="43"/>
        <v>-0.85425450401150749</v>
      </c>
      <c r="W215" s="267">
        <f t="shared" si="44"/>
        <v>1.9440419591567615E-3</v>
      </c>
    </row>
    <row r="216" spans="1:23" x14ac:dyDescent="0.25">
      <c r="A216" s="90">
        <f t="shared" si="11"/>
        <v>173</v>
      </c>
      <c r="B216" s="29">
        <v>44566</v>
      </c>
      <c r="C216" s="93">
        <v>23323.77</v>
      </c>
      <c r="D216" s="93">
        <v>23323.77</v>
      </c>
      <c r="E216" s="93">
        <v>22851.5</v>
      </c>
      <c r="F216" s="93">
        <v>22907.25</v>
      </c>
      <c r="G216" s="93">
        <v>22907.25</v>
      </c>
      <c r="H216" s="93">
        <v>2768859000</v>
      </c>
      <c r="I216" s="93"/>
      <c r="J216" s="178">
        <f t="shared" si="34"/>
        <v>10.057228291206133</v>
      </c>
      <c r="K216" s="179">
        <f t="shared" si="36"/>
        <v>0.62224166951475068</v>
      </c>
      <c r="L216" s="178"/>
      <c r="M216" s="184">
        <f t="shared" si="35"/>
        <v>-1.7858176444031152E-2</v>
      </c>
      <c r="N216" s="261">
        <f t="shared" si="37"/>
        <v>-1.4295206636825741</v>
      </c>
      <c r="O216" s="267">
        <f t="shared" si="38"/>
        <v>-8.5405424629593663E-2</v>
      </c>
      <c r="P216" s="178"/>
      <c r="Q216" s="184">
        <f t="shared" si="39"/>
        <v>0</v>
      </c>
      <c r="R216" s="261">
        <f t="shared" si="40"/>
        <v>3.4878951206797536E-2</v>
      </c>
      <c r="S216" s="267">
        <f t="shared" si="41"/>
        <v>0.13695169317218836</v>
      </c>
      <c r="U216" s="184">
        <f t="shared" si="42"/>
        <v>-2.0248441825656847E-2</v>
      </c>
      <c r="V216" s="261">
        <f t="shared" si="43"/>
        <v>-1.6255263261479596</v>
      </c>
      <c r="W216" s="267">
        <f t="shared" si="44"/>
        <v>-0.11516728316567681</v>
      </c>
    </row>
    <row r="217" spans="1:23" x14ac:dyDescent="0.25">
      <c r="A217" s="90">
        <f t="shared" si="11"/>
        <v>174</v>
      </c>
      <c r="B217" s="29">
        <v>44567</v>
      </c>
      <c r="C217" s="93">
        <v>22843.200000000001</v>
      </c>
      <c r="D217" s="93">
        <v>23082.95</v>
      </c>
      <c r="E217" s="93">
        <v>22709.599999999999</v>
      </c>
      <c r="F217" s="93">
        <v>23072.86</v>
      </c>
      <c r="G217" s="93">
        <v>23072.86</v>
      </c>
      <c r="H217" s="93">
        <v>1765786100</v>
      </c>
      <c r="I217" s="93"/>
      <c r="J217" s="178">
        <f t="shared" si="34"/>
        <v>10.036408759034956</v>
      </c>
      <c r="K217" s="179">
        <f t="shared" si="36"/>
        <v>0.59362966657481575</v>
      </c>
      <c r="L217" s="178"/>
      <c r="M217" s="184">
        <f t="shared" si="35"/>
        <v>1.0053757792253268E-2</v>
      </c>
      <c r="N217" s="261">
        <f t="shared" si="37"/>
        <v>0.85930349899356606</v>
      </c>
      <c r="O217" s="267">
        <f t="shared" si="38"/>
        <v>0.26213382544470454</v>
      </c>
      <c r="P217" s="178"/>
      <c r="Q217" s="184">
        <f t="shared" si="39"/>
        <v>1.0495464733487427E-2</v>
      </c>
      <c r="R217" s="261">
        <f t="shared" si="40"/>
        <v>0.8955241890883523</v>
      </c>
      <c r="S217" s="267">
        <f t="shared" si="41"/>
        <v>0.26763364132308887</v>
      </c>
      <c r="U217" s="184">
        <f t="shared" si="42"/>
        <v>-5.848567626252109E-3</v>
      </c>
      <c r="V217" s="261">
        <f t="shared" si="43"/>
        <v>-0.44471313964190984</v>
      </c>
      <c r="W217" s="267">
        <f t="shared" si="44"/>
        <v>6.4129552304782234E-2</v>
      </c>
    </row>
    <row r="218" spans="1:23" x14ac:dyDescent="0.25">
      <c r="A218" s="90">
        <f t="shared" si="11"/>
        <v>175</v>
      </c>
      <c r="B218" s="29">
        <v>44568</v>
      </c>
      <c r="C218" s="93">
        <v>23318.92</v>
      </c>
      <c r="D218" s="93">
        <v>23497.5</v>
      </c>
      <c r="E218" s="93">
        <v>23162.85</v>
      </c>
      <c r="F218" s="93">
        <v>23493.38</v>
      </c>
      <c r="G218" s="93">
        <v>23493.38</v>
      </c>
      <c r="H218" s="93">
        <v>2602290600</v>
      </c>
      <c r="I218" s="93"/>
      <c r="J218" s="178">
        <f t="shared" si="34"/>
        <v>10.057020327213598</v>
      </c>
      <c r="K218" s="179">
        <f t="shared" si="36"/>
        <v>0.62195586739792619</v>
      </c>
      <c r="L218" s="178"/>
      <c r="M218" s="184">
        <f t="shared" si="35"/>
        <v>7.4814785590414466E-3</v>
      </c>
      <c r="N218" s="261">
        <f t="shared" si="37"/>
        <v>0.64837240363179216</v>
      </c>
      <c r="O218" s="267">
        <f t="shared" si="38"/>
        <v>0.23010566185975301</v>
      </c>
      <c r="P218" s="178"/>
      <c r="Q218" s="184">
        <f t="shared" si="39"/>
        <v>7.6581591257228795E-3</v>
      </c>
      <c r="R218" s="261">
        <f t="shared" si="40"/>
        <v>0.66286049846149708</v>
      </c>
      <c r="S218" s="267">
        <f t="shared" si="41"/>
        <v>0.23230556069612063</v>
      </c>
      <c r="U218" s="184">
        <f t="shared" si="42"/>
        <v>-6.692848553878126E-3</v>
      </c>
      <c r="V218" s="261">
        <f t="shared" si="43"/>
        <v>-0.51394555366519146</v>
      </c>
      <c r="W218" s="267">
        <f t="shared" si="44"/>
        <v>5.3617175844044462E-2</v>
      </c>
    </row>
    <row r="219" spans="1:23" x14ac:dyDescent="0.25">
      <c r="A219" s="90">
        <f t="shared" si="11"/>
        <v>176</v>
      </c>
      <c r="B219" s="29">
        <v>44571</v>
      </c>
      <c r="C219" s="93">
        <v>23523.9</v>
      </c>
      <c r="D219" s="93">
        <v>23790.52</v>
      </c>
      <c r="E219" s="93">
        <v>23399.09</v>
      </c>
      <c r="F219" s="93">
        <v>23746.54</v>
      </c>
      <c r="G219" s="93">
        <v>23746.54</v>
      </c>
      <c r="H219" s="93">
        <v>2544917200</v>
      </c>
      <c r="I219" s="93"/>
      <c r="J219" s="178">
        <f t="shared" si="34"/>
        <v>10.065772204593086</v>
      </c>
      <c r="K219" s="179">
        <f t="shared" si="36"/>
        <v>0.6339834547256824</v>
      </c>
      <c r="L219" s="178"/>
      <c r="M219" s="184">
        <f t="shared" si="35"/>
        <v>9.4644170396915219E-3</v>
      </c>
      <c r="N219" s="261">
        <f t="shared" si="37"/>
        <v>0.81097659541554212</v>
      </c>
      <c r="O219" s="267">
        <f t="shared" si="38"/>
        <v>0.25479577995313574</v>
      </c>
      <c r="P219" s="178"/>
      <c r="Q219" s="184">
        <f t="shared" si="39"/>
        <v>1.1334004990669021E-2</v>
      </c>
      <c r="R219" s="261">
        <f t="shared" si="40"/>
        <v>0.9642858587657952</v>
      </c>
      <c r="S219" s="267">
        <f t="shared" si="41"/>
        <v>0.27807453910075552</v>
      </c>
      <c r="U219" s="184">
        <f t="shared" si="42"/>
        <v>-5.3056678526945487E-3</v>
      </c>
      <c r="V219" s="261">
        <f t="shared" si="43"/>
        <v>-0.40019447213893844</v>
      </c>
      <c r="W219" s="267">
        <f t="shared" si="44"/>
        <v>7.0889348260535945E-2</v>
      </c>
    </row>
    <row r="220" spans="1:23" x14ac:dyDescent="0.25">
      <c r="A220" s="90">
        <f t="shared" si="11"/>
        <v>177</v>
      </c>
      <c r="B220" s="29">
        <v>44572</v>
      </c>
      <c r="C220" s="93">
        <v>23678.69</v>
      </c>
      <c r="D220" s="93">
        <v>23863.83</v>
      </c>
      <c r="E220" s="93">
        <v>23595.01</v>
      </c>
      <c r="F220" s="93">
        <v>23739.06</v>
      </c>
      <c r="G220" s="93">
        <v>23739.06</v>
      </c>
      <c r="H220" s="93">
        <v>2331482400</v>
      </c>
      <c r="I220" s="93"/>
      <c r="J220" s="178">
        <f t="shared" si="34"/>
        <v>10.072330766521736</v>
      </c>
      <c r="K220" s="179">
        <f t="shared" si="36"/>
        <v>0.64299679814000021</v>
      </c>
      <c r="L220" s="178"/>
      <c r="M220" s="184">
        <f t="shared" si="35"/>
        <v>2.5495498272920768E-3</v>
      </c>
      <c r="N220" s="261">
        <f t="shared" si="37"/>
        <v>0.24394619818629928</v>
      </c>
      <c r="O220" s="267">
        <f t="shared" si="38"/>
        <v>0.16869684660739126</v>
      </c>
      <c r="P220" s="178"/>
      <c r="Q220" s="184">
        <f t="shared" si="39"/>
        <v>7.8188447080477456E-3</v>
      </c>
      <c r="R220" s="261">
        <f t="shared" si="40"/>
        <v>0.67603697846841615</v>
      </c>
      <c r="S220" s="267">
        <f t="shared" si="41"/>
        <v>0.23430630153715981</v>
      </c>
      <c r="U220" s="184">
        <f t="shared" si="42"/>
        <v>-3.5339792868608988E-3</v>
      </c>
      <c r="V220" s="261">
        <f t="shared" si="43"/>
        <v>-0.25491311815288453</v>
      </c>
      <c r="W220" s="267">
        <f t="shared" si="44"/>
        <v>9.2949134956888058E-2</v>
      </c>
    </row>
    <row r="221" spans="1:23" x14ac:dyDescent="0.25">
      <c r="A221" s="90">
        <f t="shared" si="11"/>
        <v>178</v>
      </c>
      <c r="B221" s="29">
        <v>44573</v>
      </c>
      <c r="C221" s="93">
        <v>24069.52</v>
      </c>
      <c r="D221" s="93">
        <v>24402.17</v>
      </c>
      <c r="E221" s="93">
        <v>24069.52</v>
      </c>
      <c r="F221" s="93">
        <v>24402.17</v>
      </c>
      <c r="G221" s="93">
        <v>24402.17</v>
      </c>
      <c r="H221" s="93">
        <v>2489491200</v>
      </c>
      <c r="I221" s="93"/>
      <c r="J221" s="178">
        <f t="shared" si="34"/>
        <v>10.088701588741966</v>
      </c>
      <c r="K221" s="179">
        <f t="shared" si="36"/>
        <v>0.66549499885090857</v>
      </c>
      <c r="L221" s="178"/>
      <c r="M221" s="184">
        <f t="shared" si="35"/>
        <v>1.3820383622107869E-2</v>
      </c>
      <c r="N221" s="261">
        <f t="shared" si="37"/>
        <v>1.1681729645830963</v>
      </c>
      <c r="O221" s="267">
        <f t="shared" si="38"/>
        <v>0.30903313042072589</v>
      </c>
      <c r="P221" s="178"/>
      <c r="Q221" s="184">
        <f t="shared" si="39"/>
        <v>1.3820383622107869E-2</v>
      </c>
      <c r="R221" s="261">
        <f t="shared" si="40"/>
        <v>1.1681729645830963</v>
      </c>
      <c r="S221" s="267">
        <f t="shared" si="41"/>
        <v>0.30903313042072589</v>
      </c>
      <c r="U221" s="184">
        <f t="shared" si="42"/>
        <v>0</v>
      </c>
      <c r="V221" s="261">
        <f t="shared" si="43"/>
        <v>3.4878951206797536E-2</v>
      </c>
      <c r="W221" s="267">
        <f t="shared" si="44"/>
        <v>0.13695169317218836</v>
      </c>
    </row>
    <row r="222" spans="1:23" x14ac:dyDescent="0.25">
      <c r="A222" s="90">
        <f t="shared" si="11"/>
        <v>179</v>
      </c>
      <c r="B222" s="29">
        <v>44574</v>
      </c>
      <c r="C222" s="93">
        <v>24561.48</v>
      </c>
      <c r="D222" s="93">
        <v>24561.48</v>
      </c>
      <c r="E222" s="93">
        <v>24289.19</v>
      </c>
      <c r="F222" s="93">
        <v>24429.77</v>
      </c>
      <c r="G222" s="93">
        <v>24429.77</v>
      </c>
      <c r="H222" s="93">
        <v>2160545100</v>
      </c>
      <c r="I222" s="93"/>
      <c r="J222" s="178">
        <f t="shared" si="34"/>
        <v>10.108934641031802</v>
      </c>
      <c r="K222" s="179">
        <f t="shared" si="36"/>
        <v>0.69330101038089231</v>
      </c>
      <c r="L222" s="178"/>
      <c r="M222" s="184">
        <f t="shared" si="35"/>
        <v>-5.3624618711901372E-3</v>
      </c>
      <c r="N222" s="261">
        <f t="shared" si="37"/>
        <v>-0.40485167434956831</v>
      </c>
      <c r="O222" s="267">
        <f t="shared" si="38"/>
        <v>7.0182190152840107E-2</v>
      </c>
      <c r="P222" s="178"/>
      <c r="Q222" s="184">
        <f t="shared" si="39"/>
        <v>0</v>
      </c>
      <c r="R222" s="261">
        <f t="shared" si="40"/>
        <v>3.4878951206797536E-2</v>
      </c>
      <c r="S222" s="267">
        <f t="shared" si="41"/>
        <v>0.13695169317218836</v>
      </c>
      <c r="U222" s="184">
        <f t="shared" si="42"/>
        <v>-1.1086058331989801E-2</v>
      </c>
      <c r="V222" s="261">
        <f t="shared" si="43"/>
        <v>-0.87419592566469306</v>
      </c>
      <c r="W222" s="267">
        <f t="shared" si="44"/>
        <v>-1.0839000032613066E-3</v>
      </c>
    </row>
    <row r="223" spans="1:23" x14ac:dyDescent="0.25">
      <c r="A223" s="90">
        <f t="shared" si="11"/>
        <v>180</v>
      </c>
      <c r="B223" s="29">
        <v>44575</v>
      </c>
      <c r="C223" s="93">
        <v>24185.86</v>
      </c>
      <c r="D223" s="93">
        <v>24383.32</v>
      </c>
      <c r="E223" s="93">
        <v>24140.81</v>
      </c>
      <c r="F223" s="93">
        <v>24383.32</v>
      </c>
      <c r="G223" s="93">
        <v>24383.32</v>
      </c>
      <c r="H223" s="93">
        <v>1840017300</v>
      </c>
      <c r="I223" s="93"/>
      <c r="J223" s="178">
        <f t="shared" si="34"/>
        <v>10.093523443855798</v>
      </c>
      <c r="K223" s="179">
        <f t="shared" si="36"/>
        <v>0.67212160945668831</v>
      </c>
      <c r="L223" s="178"/>
      <c r="M223" s="184">
        <f t="shared" si="35"/>
        <v>8.1642744975783006E-3</v>
      </c>
      <c r="N223" s="261">
        <f t="shared" si="37"/>
        <v>0.70436278498876403</v>
      </c>
      <c r="O223" s="267">
        <f t="shared" si="38"/>
        <v>0.23860734384366933</v>
      </c>
      <c r="P223" s="178"/>
      <c r="Q223" s="184">
        <f t="shared" si="39"/>
        <v>8.1642744975783006E-3</v>
      </c>
      <c r="R223" s="261">
        <f t="shared" si="40"/>
        <v>0.70436278498876403</v>
      </c>
      <c r="S223" s="267">
        <f t="shared" si="41"/>
        <v>0.23860734384366933</v>
      </c>
      <c r="U223" s="184">
        <f t="shared" si="42"/>
        <v>-1.8626585947325947E-3</v>
      </c>
      <c r="V223" s="261">
        <f t="shared" si="43"/>
        <v>-0.11786209362191327</v>
      </c>
      <c r="W223" s="267">
        <f t="shared" si="44"/>
        <v>0.11375921336488459</v>
      </c>
    </row>
    <row r="224" spans="1:23" x14ac:dyDescent="0.25">
      <c r="A224" s="90">
        <f t="shared" si="11"/>
        <v>181</v>
      </c>
      <c r="B224" s="29">
        <v>44578</v>
      </c>
      <c r="C224" s="93">
        <v>24390.29</v>
      </c>
      <c r="D224" s="93">
        <v>24408.880000000001</v>
      </c>
      <c r="E224" s="93">
        <v>24111.74</v>
      </c>
      <c r="F224" s="93">
        <v>24218.03</v>
      </c>
      <c r="G224" s="93">
        <v>24218.03</v>
      </c>
      <c r="H224" s="93">
        <v>1633511900</v>
      </c>
      <c r="I224" s="93"/>
      <c r="J224" s="178">
        <f t="shared" si="34"/>
        <v>10.10194038125818</v>
      </c>
      <c r="K224" s="179">
        <f t="shared" si="36"/>
        <v>0.6836888932804619</v>
      </c>
      <c r="L224" s="178"/>
      <c r="M224" s="184">
        <f t="shared" si="35"/>
        <v>-7.0626466515979116E-3</v>
      </c>
      <c r="N224" s="261">
        <f t="shared" si="37"/>
        <v>-0.54426960122877555</v>
      </c>
      <c r="O224" s="267">
        <f t="shared" si="38"/>
        <v>4.9012716960167957E-2</v>
      </c>
      <c r="P224" s="178"/>
      <c r="Q224" s="184">
        <f t="shared" si="39"/>
        <v>7.6218855946362854E-4</v>
      </c>
      <c r="R224" s="261">
        <f t="shared" si="40"/>
        <v>9.7379657057124147E-2</v>
      </c>
      <c r="S224" s="267">
        <f t="shared" si="41"/>
        <v>0.14644191474296187</v>
      </c>
      <c r="U224" s="184">
        <f t="shared" si="42"/>
        <v>-1.1420528415201265E-2</v>
      </c>
      <c r="V224" s="261">
        <f t="shared" si="43"/>
        <v>-0.90162301837944736</v>
      </c>
      <c r="W224" s="267">
        <f t="shared" si="44"/>
        <v>-5.2484799606220545E-3</v>
      </c>
    </row>
    <row r="225" spans="1:23" x14ac:dyDescent="0.25">
      <c r="A225" s="90">
        <f t="shared" si="11"/>
        <v>182</v>
      </c>
      <c r="B225" s="29">
        <v>44579</v>
      </c>
      <c r="C225" s="93">
        <v>24274.75</v>
      </c>
      <c r="D225" s="93">
        <v>24385.05</v>
      </c>
      <c r="E225" s="93">
        <v>24009.71</v>
      </c>
      <c r="F225" s="93">
        <v>24112.78</v>
      </c>
      <c r="G225" s="93">
        <v>24112.78</v>
      </c>
      <c r="H225" s="93">
        <v>1638866400</v>
      </c>
      <c r="I225" s="93"/>
      <c r="J225" s="178">
        <f t="shared" si="34"/>
        <v>10.097191994445319</v>
      </c>
      <c r="K225" s="179">
        <f t="shared" si="36"/>
        <v>0.67716324917220538</v>
      </c>
      <c r="L225" s="178"/>
      <c r="M225" s="184">
        <f t="shared" si="35"/>
        <v>-6.6723653178714986E-3</v>
      </c>
      <c r="N225" s="261">
        <f t="shared" si="37"/>
        <v>-0.51226589488178764</v>
      </c>
      <c r="O225" s="267">
        <f t="shared" si="38"/>
        <v>5.387221830798028E-2</v>
      </c>
      <c r="P225" s="178"/>
      <c r="Q225" s="184">
        <f t="shared" si="39"/>
        <v>4.5438161052121758E-3</v>
      </c>
      <c r="R225" s="261">
        <f t="shared" si="40"/>
        <v>0.40747928783438359</v>
      </c>
      <c r="S225" s="267">
        <f t="shared" si="41"/>
        <v>0.19352801025264776</v>
      </c>
      <c r="U225" s="184">
        <f t="shared" si="42"/>
        <v>-1.091834107457341E-2</v>
      </c>
      <c r="V225" s="261">
        <f t="shared" si="43"/>
        <v>-0.8604428368238134</v>
      </c>
      <c r="W225" s="267">
        <f t="shared" si="44"/>
        <v>1.0043941784880772E-3</v>
      </c>
    </row>
    <row r="226" spans="1:23" x14ac:dyDescent="0.25">
      <c r="A226" s="90">
        <f t="shared" si="11"/>
        <v>183</v>
      </c>
      <c r="B226" s="29">
        <v>44580</v>
      </c>
      <c r="C226" s="93">
        <v>24229.78</v>
      </c>
      <c r="D226" s="93">
        <v>24286.14</v>
      </c>
      <c r="E226" s="93">
        <v>23951.599999999999</v>
      </c>
      <c r="F226" s="93">
        <v>24127.85</v>
      </c>
      <c r="G226" s="93">
        <v>24127.85</v>
      </c>
      <c r="H226" s="93">
        <v>1729894900</v>
      </c>
      <c r="I226" s="93"/>
      <c r="J226" s="178">
        <f t="shared" si="34"/>
        <v>10.095337734116029</v>
      </c>
      <c r="K226" s="179">
        <f t="shared" si="36"/>
        <v>0.67461496415038791</v>
      </c>
      <c r="L226" s="178"/>
      <c r="M226" s="184">
        <f t="shared" si="35"/>
        <v>-4.2068066651864064E-3</v>
      </c>
      <c r="N226" s="261">
        <f t="shared" si="37"/>
        <v>-0.31008606130275568</v>
      </c>
      <c r="O226" s="267">
        <f t="shared" si="38"/>
        <v>8.4571574286487428E-2</v>
      </c>
      <c r="P226" s="178"/>
      <c r="Q226" s="184">
        <f t="shared" si="39"/>
        <v>2.3260632164221295E-3</v>
      </c>
      <c r="R226" s="261">
        <f t="shared" si="40"/>
        <v>0.22561993134060079</v>
      </c>
      <c r="S226" s="267">
        <f t="shared" si="41"/>
        <v>0.16591415270714482</v>
      </c>
      <c r="U226" s="184">
        <f t="shared" si="42"/>
        <v>-1.1480913157280021E-2</v>
      </c>
      <c r="V226" s="261">
        <f t="shared" si="43"/>
        <v>-0.90657466578434687</v>
      </c>
      <c r="W226" s="267">
        <f t="shared" si="44"/>
        <v>-6.0003471655361018E-3</v>
      </c>
    </row>
    <row r="227" spans="1:23" x14ac:dyDescent="0.25">
      <c r="A227" s="90">
        <f t="shared" si="11"/>
        <v>184</v>
      </c>
      <c r="B227" s="29">
        <v>44581</v>
      </c>
      <c r="C227" s="93">
        <v>24263.15</v>
      </c>
      <c r="D227" s="93">
        <v>24952.35</v>
      </c>
      <c r="E227" s="93">
        <v>24233.18</v>
      </c>
      <c r="F227" s="93">
        <v>24952.35</v>
      </c>
      <c r="G227" s="93">
        <v>24952.35</v>
      </c>
      <c r="H227" s="93">
        <v>2531394600</v>
      </c>
      <c r="I227" s="93"/>
      <c r="J227" s="178">
        <f t="shared" si="34"/>
        <v>10.096714017432683</v>
      </c>
      <c r="K227" s="179">
        <f t="shared" si="36"/>
        <v>0.67650637179483086</v>
      </c>
      <c r="L227" s="178"/>
      <c r="M227" s="184">
        <f t="shared" si="35"/>
        <v>2.840521531623046E-2</v>
      </c>
      <c r="N227" s="261">
        <f t="shared" si="37"/>
        <v>2.3641529675266804</v>
      </c>
      <c r="O227" s="267">
        <f t="shared" si="38"/>
        <v>0.49063292305874295</v>
      </c>
      <c r="P227" s="178"/>
      <c r="Q227" s="184">
        <f t="shared" si="39"/>
        <v>2.840521531623046E-2</v>
      </c>
      <c r="R227" s="261">
        <f t="shared" si="40"/>
        <v>2.3641529675266804</v>
      </c>
      <c r="S227" s="267">
        <f t="shared" si="41"/>
        <v>0.49063292305874295</v>
      </c>
      <c r="U227" s="184">
        <f t="shared" si="42"/>
        <v>-1.2352064756637601E-3</v>
      </c>
      <c r="V227" s="261">
        <f t="shared" si="43"/>
        <v>-6.6409995788428655E-2</v>
      </c>
      <c r="W227" s="267">
        <f t="shared" si="44"/>
        <v>0.12157179407221652</v>
      </c>
    </row>
    <row r="228" spans="1:23" x14ac:dyDescent="0.25">
      <c r="A228" s="90">
        <f t="shared" si="11"/>
        <v>185</v>
      </c>
      <c r="B228" s="29">
        <v>44582</v>
      </c>
      <c r="C228" s="93">
        <v>24897.59</v>
      </c>
      <c r="D228" s="93">
        <v>24982.03</v>
      </c>
      <c r="E228" s="93">
        <v>24723.919999999998</v>
      </c>
      <c r="F228" s="93">
        <v>24965.55</v>
      </c>
      <c r="G228" s="93">
        <v>24965.55</v>
      </c>
      <c r="H228" s="93">
        <v>2370146600</v>
      </c>
      <c r="I228" s="93"/>
      <c r="J228" s="178">
        <f t="shared" si="34"/>
        <v>10.122526290620026</v>
      </c>
      <c r="K228" s="179">
        <f t="shared" si="36"/>
        <v>0.71197983153688449</v>
      </c>
      <c r="L228" s="178"/>
      <c r="M228" s="184">
        <f t="shared" si="35"/>
        <v>2.7295814574823957E-3</v>
      </c>
      <c r="N228" s="261">
        <f t="shared" si="37"/>
        <v>0.25870908569303158</v>
      </c>
      <c r="O228" s="267">
        <f t="shared" si="38"/>
        <v>0.17093847046678912</v>
      </c>
      <c r="P228" s="178"/>
      <c r="Q228" s="184">
        <f t="shared" si="39"/>
        <v>3.3914929115628737E-3</v>
      </c>
      <c r="R228" s="261">
        <f t="shared" si="40"/>
        <v>0.31298690523883926</v>
      </c>
      <c r="S228" s="267">
        <f t="shared" si="41"/>
        <v>0.17918011393081223</v>
      </c>
      <c r="U228" s="184">
        <f t="shared" si="42"/>
        <v>-6.9753739217330631E-3</v>
      </c>
      <c r="V228" s="261">
        <f t="shared" si="43"/>
        <v>-0.5371130949413071</v>
      </c>
      <c r="W228" s="267">
        <f t="shared" si="44"/>
        <v>5.0099373973343964E-2</v>
      </c>
    </row>
    <row r="229" spans="1:23" x14ac:dyDescent="0.25">
      <c r="A229" s="90">
        <f t="shared" si="11"/>
        <v>186</v>
      </c>
      <c r="B229" s="29">
        <v>44585</v>
      </c>
      <c r="C229" s="93">
        <v>24693.43</v>
      </c>
      <c r="D229" s="93">
        <v>24795.54</v>
      </c>
      <c r="E229" s="93">
        <v>24570.87</v>
      </c>
      <c r="F229" s="93">
        <v>24656.46</v>
      </c>
      <c r="G229" s="93">
        <v>24656.46</v>
      </c>
      <c r="H229" s="93">
        <v>1871541000</v>
      </c>
      <c r="I229" s="93"/>
      <c r="J229" s="178">
        <f t="shared" si="34"/>
        <v>10.114292495331114</v>
      </c>
      <c r="K229" s="179">
        <f t="shared" si="36"/>
        <v>0.70066423745550876</v>
      </c>
      <c r="L229" s="178"/>
      <c r="M229" s="184">
        <f t="shared" si="35"/>
        <v>-1.49715936587186E-3</v>
      </c>
      <c r="N229" s="261">
        <f t="shared" si="37"/>
        <v>-8.7890560320991185E-2</v>
      </c>
      <c r="O229" s="267">
        <f t="shared" si="38"/>
        <v>0.11831014583791499</v>
      </c>
      <c r="P229" s="178"/>
      <c r="Q229" s="184">
        <f t="shared" si="39"/>
        <v>4.1351080024120013E-3</v>
      </c>
      <c r="R229" s="261">
        <f t="shared" si="40"/>
        <v>0.37396455634886366</v>
      </c>
      <c r="S229" s="267">
        <f t="shared" si="41"/>
        <v>0.18843907208218535</v>
      </c>
      <c r="U229" s="184">
        <f t="shared" si="42"/>
        <v>-4.9632635077428008E-3</v>
      </c>
      <c r="V229" s="261">
        <f t="shared" si="43"/>
        <v>-0.37211675701190605</v>
      </c>
      <c r="W229" s="267">
        <f t="shared" si="44"/>
        <v>7.5152719915805299E-2</v>
      </c>
    </row>
    <row r="230" spans="1:23" x14ac:dyDescent="0.25">
      <c r="A230" s="90">
        <f t="shared" si="11"/>
        <v>187</v>
      </c>
      <c r="B230" s="29">
        <v>44586</v>
      </c>
      <c r="C230" s="93">
        <v>24251.22</v>
      </c>
      <c r="D230" s="93">
        <v>24366.89</v>
      </c>
      <c r="E230" s="93">
        <v>24001.96</v>
      </c>
      <c r="F230" s="93">
        <v>24243.61</v>
      </c>
      <c r="G230" s="93">
        <v>24243.61</v>
      </c>
      <c r="H230" s="93">
        <v>2183354400</v>
      </c>
      <c r="I230" s="93"/>
      <c r="J230" s="178">
        <f t="shared" si="34"/>
        <v>10.09622220437851</v>
      </c>
      <c r="K230" s="179">
        <f t="shared" si="36"/>
        <v>0.67583047973173294</v>
      </c>
      <c r="L230" s="178"/>
      <c r="M230" s="184">
        <f t="shared" si="35"/>
        <v>-3.1379864600628677E-4</v>
      </c>
      <c r="N230" s="261">
        <f t="shared" si="37"/>
        <v>9.1469500808929391E-3</v>
      </c>
      <c r="O230" s="267">
        <f t="shared" si="38"/>
        <v>0.1330444990241888</v>
      </c>
      <c r="P230" s="178"/>
      <c r="Q230" s="184">
        <f t="shared" si="39"/>
        <v>4.7696569492173277E-3</v>
      </c>
      <c r="R230" s="261">
        <f t="shared" si="40"/>
        <v>0.4259986056395324</v>
      </c>
      <c r="S230" s="267">
        <f t="shared" si="41"/>
        <v>0.19634001736391649</v>
      </c>
      <c r="U230" s="184">
        <f t="shared" si="42"/>
        <v>-1.0278245795469342E-2</v>
      </c>
      <c r="V230" s="261">
        <f t="shared" si="43"/>
        <v>-0.80795397923243262</v>
      </c>
      <c r="W230" s="267">
        <f t="shared" si="44"/>
        <v>8.9743983850307796E-3</v>
      </c>
    </row>
    <row r="231" spans="1:23" x14ac:dyDescent="0.25">
      <c r="A231" s="90">
        <f t="shared" si="11"/>
        <v>188</v>
      </c>
      <c r="B231" s="29">
        <v>44587</v>
      </c>
      <c r="C231" s="93">
        <v>24342.9</v>
      </c>
      <c r="D231" s="93">
        <v>24487.3</v>
      </c>
      <c r="E231" s="93">
        <v>24123.7</v>
      </c>
      <c r="F231" s="93">
        <v>24289.9</v>
      </c>
      <c r="G231" s="93">
        <v>24289.9</v>
      </c>
      <c r="H231" s="93">
        <v>1959621300</v>
      </c>
      <c r="I231" s="93"/>
      <c r="J231" s="178">
        <f t="shared" si="34"/>
        <v>10.09999550488387</v>
      </c>
      <c r="K231" s="179">
        <f t="shared" si="36"/>
        <v>0.68101607584719592</v>
      </c>
      <c r="L231" s="178"/>
      <c r="M231" s="184">
        <f t="shared" si="35"/>
        <v>-2.1772262138036141E-3</v>
      </c>
      <c r="N231" s="261">
        <f t="shared" si="37"/>
        <v>-0.14365715179417332</v>
      </c>
      <c r="O231" s="267">
        <f t="shared" si="38"/>
        <v>0.10984244451955405</v>
      </c>
      <c r="P231" s="178"/>
      <c r="Q231" s="184">
        <f t="shared" si="39"/>
        <v>5.9319144391176814E-3</v>
      </c>
      <c r="R231" s="261">
        <f t="shared" si="40"/>
        <v>0.52130561674151077</v>
      </c>
      <c r="S231" s="267">
        <f t="shared" si="41"/>
        <v>0.21081160836917578</v>
      </c>
      <c r="U231" s="184">
        <f t="shared" si="42"/>
        <v>-9.004678982372713E-3</v>
      </c>
      <c r="V231" s="261">
        <f t="shared" si="43"/>
        <v>-0.70351942195948436</v>
      </c>
      <c r="W231" s="267">
        <f t="shared" si="44"/>
        <v>2.4831932706953053E-2</v>
      </c>
    </row>
    <row r="232" spans="1:23" x14ac:dyDescent="0.25">
      <c r="A232" s="90">
        <f t="shared" si="11"/>
        <v>189</v>
      </c>
      <c r="B232" s="29">
        <v>44588</v>
      </c>
      <c r="C232" s="93">
        <v>23952.01</v>
      </c>
      <c r="D232" s="93">
        <v>23952.01</v>
      </c>
      <c r="E232" s="93">
        <v>23565</v>
      </c>
      <c r="F232" s="93">
        <v>23807</v>
      </c>
      <c r="G232" s="93">
        <v>23807</v>
      </c>
      <c r="H232" s="93">
        <v>1846826800</v>
      </c>
      <c r="I232" s="93"/>
      <c r="J232" s="178">
        <f t="shared" si="34"/>
        <v>10.083807524160992</v>
      </c>
      <c r="K232" s="179">
        <f t="shared" si="36"/>
        <v>0.65876915174600081</v>
      </c>
      <c r="L232" s="178"/>
      <c r="M232" s="184">
        <f t="shared" si="35"/>
        <v>-6.054189189132704E-3</v>
      </c>
      <c r="N232" s="261">
        <f t="shared" si="37"/>
        <v>-0.46157444339478748</v>
      </c>
      <c r="O232" s="267">
        <f t="shared" si="38"/>
        <v>6.1569301081858097E-2</v>
      </c>
      <c r="P232" s="178"/>
      <c r="Q232" s="184">
        <f t="shared" si="39"/>
        <v>0</v>
      </c>
      <c r="R232" s="261">
        <f t="shared" si="40"/>
        <v>3.4878951206797536E-2</v>
      </c>
      <c r="S232" s="267">
        <f t="shared" si="41"/>
        <v>0.13695169317218836</v>
      </c>
      <c r="U232" s="184">
        <f t="shared" si="42"/>
        <v>-1.6157725385051128E-2</v>
      </c>
      <c r="V232" s="261">
        <f t="shared" si="43"/>
        <v>-1.290080901525847</v>
      </c>
      <c r="W232" s="267">
        <f t="shared" si="44"/>
        <v>-6.423263592841788E-2</v>
      </c>
    </row>
    <row r="233" spans="1:23" x14ac:dyDescent="0.25">
      <c r="A233" s="90">
        <f t="shared" si="11"/>
        <v>190</v>
      </c>
      <c r="B233" s="29">
        <v>44589</v>
      </c>
      <c r="C233" s="93">
        <v>23818.94</v>
      </c>
      <c r="D233" s="93">
        <v>23848.02</v>
      </c>
      <c r="E233" s="93">
        <v>23507.03</v>
      </c>
      <c r="F233" s="93">
        <v>23550.080000000002</v>
      </c>
      <c r="G233" s="93">
        <v>23550.080000000002</v>
      </c>
      <c r="H233" s="93">
        <v>1777188300</v>
      </c>
      <c r="I233" s="93"/>
      <c r="J233" s="178">
        <f t="shared" si="34"/>
        <v>10.078236341499302</v>
      </c>
      <c r="K233" s="179">
        <f t="shared" si="36"/>
        <v>0.65111275037326188</v>
      </c>
      <c r="L233" s="178"/>
      <c r="M233" s="184">
        <f t="shared" si="35"/>
        <v>-1.1287655957821673E-2</v>
      </c>
      <c r="N233" s="261">
        <f t="shared" si="37"/>
        <v>-0.89072726001207425</v>
      </c>
      <c r="O233" s="267">
        <f t="shared" si="38"/>
        <v>-3.5940480677150166E-3</v>
      </c>
      <c r="P233" s="178"/>
      <c r="Q233" s="184">
        <f t="shared" si="39"/>
        <v>1.2208771674978712E-3</v>
      </c>
      <c r="R233" s="261">
        <f t="shared" si="40"/>
        <v>0.1349928715454374</v>
      </c>
      <c r="S233" s="267">
        <f t="shared" si="41"/>
        <v>0.15215317407398343</v>
      </c>
      <c r="U233" s="184">
        <f t="shared" si="42"/>
        <v>-1.3095041173116851E-2</v>
      </c>
      <c r="V233" s="261">
        <f t="shared" si="43"/>
        <v>-1.0389357975147731</v>
      </c>
      <c r="W233" s="267">
        <f t="shared" si="44"/>
        <v>-2.6098303666830969E-2</v>
      </c>
    </row>
    <row r="234" spans="1:23" x14ac:dyDescent="0.25">
      <c r="A234" s="90">
        <f t="shared" si="11"/>
        <v>191</v>
      </c>
      <c r="B234" s="29">
        <v>44592</v>
      </c>
      <c r="C234" s="93">
        <v>23624.14</v>
      </c>
      <c r="D234" s="93">
        <v>23975.7</v>
      </c>
      <c r="E234" s="93">
        <v>23469.759999999998</v>
      </c>
      <c r="F234" s="93">
        <v>23802.26</v>
      </c>
      <c r="G234" s="93">
        <v>23802.26</v>
      </c>
      <c r="H234" s="93">
        <v>995464900</v>
      </c>
      <c r="I234" s="93"/>
      <c r="J234" s="178">
        <f t="shared" si="34"/>
        <v>10.070024349582969</v>
      </c>
      <c r="K234" s="179">
        <f t="shared" si="36"/>
        <v>0.63982712037346168</v>
      </c>
      <c r="L234" s="178"/>
      <c r="M234" s="184">
        <f t="shared" si="35"/>
        <v>7.539745362159172E-3</v>
      </c>
      <c r="N234" s="261">
        <f t="shared" si="37"/>
        <v>0.65315037658518127</v>
      </c>
      <c r="O234" s="267">
        <f t="shared" si="38"/>
        <v>0.23083115801807508</v>
      </c>
      <c r="P234" s="178"/>
      <c r="Q234" s="184">
        <f t="shared" si="39"/>
        <v>1.4881388274874823E-2</v>
      </c>
      <c r="R234" s="261">
        <f t="shared" si="40"/>
        <v>1.2551770777845352</v>
      </c>
      <c r="S234" s="267">
        <f t="shared" si="41"/>
        <v>0.32224399421205052</v>
      </c>
      <c r="U234" s="184">
        <f t="shared" si="42"/>
        <v>-6.5348410566480313E-3</v>
      </c>
      <c r="V234" s="261">
        <f t="shared" si="43"/>
        <v>-0.50098868100696881</v>
      </c>
      <c r="W234" s="267">
        <f t="shared" si="44"/>
        <v>5.5584571103312275E-2</v>
      </c>
    </row>
    <row r="235" spans="1:23" x14ac:dyDescent="0.25">
      <c r="A235" s="90">
        <f t="shared" si="11"/>
        <v>192</v>
      </c>
      <c r="B235" s="29">
        <v>44596</v>
      </c>
      <c r="C235" s="93">
        <v>24392.86</v>
      </c>
      <c r="D235" s="93">
        <v>24609.33</v>
      </c>
      <c r="E235" s="93">
        <v>24140.89</v>
      </c>
      <c r="F235" s="93">
        <v>24573.29</v>
      </c>
      <c r="G235" s="93">
        <v>24573.29</v>
      </c>
      <c r="H235" s="93">
        <v>1832921400</v>
      </c>
      <c r="I235" s="93"/>
      <c r="J235" s="178">
        <f t="shared" si="34"/>
        <v>10.102045745508024</v>
      </c>
      <c r="K235" s="179">
        <f t="shared" si="36"/>
        <v>0.68383369395136639</v>
      </c>
      <c r="L235" s="178"/>
      <c r="M235" s="184">
        <f t="shared" si="35"/>
        <v>7.396836615304654E-3</v>
      </c>
      <c r="N235" s="261">
        <f t="shared" si="37"/>
        <v>0.64143162610055238</v>
      </c>
      <c r="O235" s="267">
        <f t="shared" si="38"/>
        <v>0.22905176149576922</v>
      </c>
      <c r="P235" s="178"/>
      <c r="Q235" s="184">
        <f t="shared" si="39"/>
        <v>8.874318140636283E-3</v>
      </c>
      <c r="R235" s="261">
        <f t="shared" si="40"/>
        <v>0.76258752258767437</v>
      </c>
      <c r="S235" s="267">
        <f t="shared" si="41"/>
        <v>0.24744829456888273</v>
      </c>
      <c r="U235" s="184">
        <f t="shared" si="42"/>
        <v>-1.0329662040449588E-2</v>
      </c>
      <c r="V235" s="261">
        <f t="shared" si="43"/>
        <v>-0.8121701952376954</v>
      </c>
      <c r="W235" s="267">
        <f t="shared" si="44"/>
        <v>8.3342004298907479E-3</v>
      </c>
    </row>
    <row r="236" spans="1:23" x14ac:dyDescent="0.25">
      <c r="A236" s="90">
        <f t="shared" si="11"/>
        <v>193</v>
      </c>
      <c r="B236" s="29">
        <v>44599</v>
      </c>
      <c r="C236" s="93">
        <v>24609.43</v>
      </c>
      <c r="D236" s="93">
        <v>24616.5</v>
      </c>
      <c r="E236" s="93">
        <v>24365.89</v>
      </c>
      <c r="F236" s="93">
        <v>24579.55</v>
      </c>
      <c r="G236" s="93">
        <v>24579.55</v>
      </c>
      <c r="H236" s="93">
        <v>0</v>
      </c>
      <c r="I236" s="93"/>
      <c r="J236" s="178">
        <f t="shared" si="34"/>
        <v>10.110884981800336</v>
      </c>
      <c r="K236" s="179">
        <f t="shared" si="36"/>
        <v>0.69598133745761825</v>
      </c>
      <c r="L236" s="178"/>
      <c r="M236" s="184">
        <f t="shared" si="35"/>
        <v>-1.2141687150007544E-3</v>
      </c>
      <c r="N236" s="261">
        <f t="shared" si="37"/>
        <v>-6.4684865078157419E-2</v>
      </c>
      <c r="O236" s="267">
        <f t="shared" si="38"/>
        <v>0.12183374107675493</v>
      </c>
      <c r="P236" s="178"/>
      <c r="Q236" s="184">
        <f t="shared" si="39"/>
        <v>2.8728824682244607E-4</v>
      </c>
      <c r="R236" s="261">
        <f t="shared" si="40"/>
        <v>5.8437056331783442E-2</v>
      </c>
      <c r="S236" s="267">
        <f t="shared" si="41"/>
        <v>0.14052879897254655</v>
      </c>
      <c r="U236" s="184">
        <f t="shared" si="42"/>
        <v>-9.8962064541925944E-3</v>
      </c>
      <c r="V236" s="261">
        <f t="shared" si="43"/>
        <v>-0.77662612971814193</v>
      </c>
      <c r="W236" s="267">
        <f t="shared" si="44"/>
        <v>1.373127639435201E-2</v>
      </c>
    </row>
    <row r="237" spans="1:23" x14ac:dyDescent="0.25">
      <c r="A237" s="90">
        <f t="shared" ref="A237:A300" si="45">A236+1</f>
        <v>194</v>
      </c>
      <c r="B237" s="29">
        <v>44600</v>
      </c>
      <c r="C237" s="93">
        <v>24548.05</v>
      </c>
      <c r="D237" s="93">
        <v>24548.05</v>
      </c>
      <c r="E237" s="93">
        <v>24149.75</v>
      </c>
      <c r="F237" s="93">
        <v>24329.49</v>
      </c>
      <c r="G237" s="93">
        <v>24329.49</v>
      </c>
      <c r="H237" s="93">
        <v>2294892100</v>
      </c>
      <c r="I237" s="93"/>
      <c r="J237" s="178">
        <f t="shared" ref="J237:J300" si="46">LN(C237)</f>
        <v>10.108387700332724</v>
      </c>
      <c r="K237" s="179">
        <f t="shared" si="36"/>
        <v>0.69254935713713472</v>
      </c>
      <c r="L237" s="178"/>
      <c r="M237" s="184">
        <f t="shared" ref="M237:M300" si="47">(F237-C237)/C237</f>
        <v>-8.9033548489593946E-3</v>
      </c>
      <c r="N237" s="261">
        <f t="shared" si="37"/>
        <v>-0.69521067764762845</v>
      </c>
      <c r="O237" s="267">
        <f t="shared" si="38"/>
        <v>2.6093547650682725E-2</v>
      </c>
      <c r="P237" s="178"/>
      <c r="Q237" s="184">
        <f t="shared" si="39"/>
        <v>0</v>
      </c>
      <c r="R237" s="261">
        <f t="shared" si="40"/>
        <v>3.4878951206797536E-2</v>
      </c>
      <c r="S237" s="267">
        <f t="shared" si="41"/>
        <v>0.13695169317218836</v>
      </c>
      <c r="U237" s="184">
        <f t="shared" si="42"/>
        <v>-1.6225321359537692E-2</v>
      </c>
      <c r="V237" s="261">
        <f t="shared" si="43"/>
        <v>-1.2956238817576995</v>
      </c>
      <c r="W237" s="267">
        <f t="shared" si="44"/>
        <v>-6.5074292192087491E-2</v>
      </c>
    </row>
    <row r="238" spans="1:23" x14ac:dyDescent="0.25">
      <c r="A238" s="90">
        <f t="shared" si="45"/>
        <v>195</v>
      </c>
      <c r="B238" s="29">
        <v>44601</v>
      </c>
      <c r="C238" s="93">
        <v>24727.34</v>
      </c>
      <c r="D238" s="93">
        <v>24896.43</v>
      </c>
      <c r="E238" s="93">
        <v>24690.45</v>
      </c>
      <c r="F238" s="93">
        <v>24829.99</v>
      </c>
      <c r="G238" s="93">
        <v>24829.99</v>
      </c>
      <c r="H238" s="93">
        <v>2511123700</v>
      </c>
      <c r="I238" s="93"/>
      <c r="J238" s="178">
        <f t="shared" si="46"/>
        <v>10.115664793064298</v>
      </c>
      <c r="K238" s="179">
        <f t="shared" si="36"/>
        <v>0.70255016776621371</v>
      </c>
      <c r="L238" s="178"/>
      <c r="M238" s="184">
        <f t="shared" si="47"/>
        <v>4.1512754707947342E-3</v>
      </c>
      <c r="N238" s="261">
        <f t="shared" si="37"/>
        <v>0.37529031514330785</v>
      </c>
      <c r="O238" s="267">
        <f t="shared" si="38"/>
        <v>0.18864037772405773</v>
      </c>
      <c r="P238" s="178"/>
      <c r="Q238" s="184">
        <f t="shared" si="39"/>
        <v>6.8381799255399145E-3</v>
      </c>
      <c r="R238" s="261">
        <f t="shared" si="40"/>
        <v>0.59562086575159789</v>
      </c>
      <c r="S238" s="267">
        <f t="shared" si="41"/>
        <v>0.22209577179737572</v>
      </c>
      <c r="U238" s="184">
        <f t="shared" si="42"/>
        <v>-1.4918709412334451E-3</v>
      </c>
      <c r="V238" s="261">
        <f t="shared" si="43"/>
        <v>-8.7456900869359186E-2</v>
      </c>
      <c r="W238" s="267">
        <f t="shared" si="44"/>
        <v>0.11837599348277372</v>
      </c>
    </row>
    <row r="239" spans="1:23" x14ac:dyDescent="0.25">
      <c r="A239" s="90">
        <f t="shared" si="45"/>
        <v>196</v>
      </c>
      <c r="B239" s="29">
        <v>44602</v>
      </c>
      <c r="C239" s="93">
        <v>25050.59</v>
      </c>
      <c r="D239" s="93">
        <v>25050.59</v>
      </c>
      <c r="E239" s="93">
        <v>24649.74</v>
      </c>
      <c r="F239" s="93">
        <v>24924.35</v>
      </c>
      <c r="G239" s="93">
        <v>24924.35</v>
      </c>
      <c r="H239" s="93">
        <v>2097934100</v>
      </c>
      <c r="I239" s="93"/>
      <c r="J239" s="178">
        <f t="shared" si="46"/>
        <v>10.128652659129857</v>
      </c>
      <c r="K239" s="179">
        <f t="shared" si="36"/>
        <v>0.72039921735080148</v>
      </c>
      <c r="L239" s="178"/>
      <c r="M239" s="184">
        <f t="shared" si="47"/>
        <v>-5.0394022655754454E-3</v>
      </c>
      <c r="N239" s="261">
        <f t="shared" si="37"/>
        <v>-0.37836025942088503</v>
      </c>
      <c r="O239" s="267">
        <f t="shared" si="38"/>
        <v>7.4204695082601635E-2</v>
      </c>
      <c r="P239" s="178"/>
      <c r="Q239" s="184">
        <f t="shared" si="39"/>
        <v>0</v>
      </c>
      <c r="R239" s="261">
        <f t="shared" si="40"/>
        <v>3.4878951206797536E-2</v>
      </c>
      <c r="S239" s="267">
        <f t="shared" si="41"/>
        <v>0.13695169317218836</v>
      </c>
      <c r="U239" s="184">
        <f t="shared" si="42"/>
        <v>-1.6001619123541543E-2</v>
      </c>
      <c r="V239" s="261">
        <f t="shared" si="43"/>
        <v>-1.2772799332997287</v>
      </c>
      <c r="W239" s="267">
        <f t="shared" si="44"/>
        <v>-6.2288913483471098E-2</v>
      </c>
    </row>
    <row r="240" spans="1:23" x14ac:dyDescent="0.25">
      <c r="A240" s="90">
        <f t="shared" si="45"/>
        <v>197</v>
      </c>
      <c r="B240" s="29">
        <v>44603</v>
      </c>
      <c r="C240" s="93">
        <v>24837.200000000001</v>
      </c>
      <c r="D240" s="93">
        <v>24957.81</v>
      </c>
      <c r="E240" s="93">
        <v>24732.65</v>
      </c>
      <c r="F240" s="93">
        <v>24906.66</v>
      </c>
      <c r="G240" s="93">
        <v>24906.66</v>
      </c>
      <c r="H240" s="93">
        <v>2514710500</v>
      </c>
      <c r="I240" s="93"/>
      <c r="J240" s="178">
        <f t="shared" si="46"/>
        <v>10.12009780827681</v>
      </c>
      <c r="K240" s="179">
        <f t="shared" si="36"/>
        <v>0.70864240092737873</v>
      </c>
      <c r="L240" s="178"/>
      <c r="M240" s="184">
        <f t="shared" si="47"/>
        <v>2.7966115343114007E-3</v>
      </c>
      <c r="N240" s="261">
        <f t="shared" si="37"/>
        <v>0.26420566139335783</v>
      </c>
      <c r="O240" s="267">
        <f t="shared" si="38"/>
        <v>0.1717730805814579</v>
      </c>
      <c r="P240" s="178"/>
      <c r="Q240" s="184">
        <f t="shared" si="39"/>
        <v>4.8560224179859477E-3</v>
      </c>
      <c r="R240" s="261">
        <f t="shared" si="40"/>
        <v>0.43308071503636164</v>
      </c>
      <c r="S240" s="267">
        <f t="shared" si="41"/>
        <v>0.19741537781704999</v>
      </c>
      <c r="U240" s="184">
        <f t="shared" si="42"/>
        <v>-4.209411688918206E-3</v>
      </c>
      <c r="V240" s="261">
        <f t="shared" si="43"/>
        <v>-0.31029967750044424</v>
      </c>
      <c r="W240" s="267">
        <f t="shared" si="44"/>
        <v>8.453913841205063E-2</v>
      </c>
    </row>
    <row r="241" spans="1:23" x14ac:dyDescent="0.25">
      <c r="A241" s="90">
        <f t="shared" si="45"/>
        <v>198</v>
      </c>
      <c r="B241" s="29">
        <v>44606</v>
      </c>
      <c r="C241" s="93">
        <v>24725.1</v>
      </c>
      <c r="D241" s="93">
        <v>24733.11</v>
      </c>
      <c r="E241" s="93">
        <v>24482.86</v>
      </c>
      <c r="F241" s="93">
        <v>24556.57</v>
      </c>
      <c r="G241" s="93">
        <v>24556.57</v>
      </c>
      <c r="H241" s="93">
        <v>1978812000</v>
      </c>
      <c r="I241" s="93"/>
      <c r="J241" s="178">
        <f t="shared" si="46"/>
        <v>10.115574200972118</v>
      </c>
      <c r="K241" s="179">
        <f t="shared" si="36"/>
        <v>0.70242566827283059</v>
      </c>
      <c r="L241" s="178"/>
      <c r="M241" s="184">
        <f t="shared" si="47"/>
        <v>-6.8161503896849293E-3</v>
      </c>
      <c r="N241" s="261">
        <f t="shared" si="37"/>
        <v>-0.52405650544330462</v>
      </c>
      <c r="O241" s="267">
        <f t="shared" si="38"/>
        <v>5.2081910420074706E-2</v>
      </c>
      <c r="P241" s="178"/>
      <c r="Q241" s="184">
        <f t="shared" si="39"/>
        <v>3.2396228933359372E-4</v>
      </c>
      <c r="R241" s="261">
        <f t="shared" si="40"/>
        <v>6.1444387673708412E-2</v>
      </c>
      <c r="S241" s="267">
        <f t="shared" si="41"/>
        <v>0.14098543766779503</v>
      </c>
      <c r="U241" s="184">
        <f t="shared" si="42"/>
        <v>-9.7973314566977675E-3</v>
      </c>
      <c r="V241" s="261">
        <f t="shared" si="43"/>
        <v>-0.7685182185488576</v>
      </c>
      <c r="W241" s="267">
        <f t="shared" si="44"/>
        <v>1.4962396466130512E-2</v>
      </c>
    </row>
    <row r="242" spans="1:23" x14ac:dyDescent="0.25">
      <c r="A242" s="90">
        <f t="shared" si="45"/>
        <v>199</v>
      </c>
      <c r="B242" s="29">
        <v>44607</v>
      </c>
      <c r="C242" s="93">
        <v>24458.5</v>
      </c>
      <c r="D242" s="93">
        <v>24570.09</v>
      </c>
      <c r="E242" s="93">
        <v>24219.9</v>
      </c>
      <c r="F242" s="93">
        <v>24355.71</v>
      </c>
      <c r="G242" s="93">
        <v>24355.71</v>
      </c>
      <c r="H242" s="93">
        <v>2625908900</v>
      </c>
      <c r="I242" s="93"/>
      <c r="J242" s="178">
        <f t="shared" si="46"/>
        <v>10.104733082749121</v>
      </c>
      <c r="K242" s="179">
        <f t="shared" si="36"/>
        <v>0.68752686536418584</v>
      </c>
      <c r="L242" s="178"/>
      <c r="M242" s="184">
        <f t="shared" si="47"/>
        <v>-4.2026289429033204E-3</v>
      </c>
      <c r="N242" s="261">
        <f t="shared" si="37"/>
        <v>-0.30974348125704726</v>
      </c>
      <c r="O242" s="267">
        <f t="shared" si="38"/>
        <v>8.4623592267648817E-2</v>
      </c>
      <c r="P242" s="178"/>
      <c r="Q242" s="184">
        <f t="shared" si="39"/>
        <v>4.5624220618598913E-3</v>
      </c>
      <c r="R242" s="261">
        <f t="shared" si="40"/>
        <v>0.40900500664643341</v>
      </c>
      <c r="S242" s="267">
        <f t="shared" si="41"/>
        <v>0.19375967818957829</v>
      </c>
      <c r="U242" s="184">
        <f t="shared" si="42"/>
        <v>-9.7552997935277524E-3</v>
      </c>
      <c r="V242" s="261">
        <f t="shared" si="43"/>
        <v>-0.76507155356868806</v>
      </c>
      <c r="W242" s="267">
        <f t="shared" si="44"/>
        <v>1.5485744385118183E-2</v>
      </c>
    </row>
    <row r="243" spans="1:23" x14ac:dyDescent="0.25">
      <c r="A243" s="90">
        <f t="shared" si="45"/>
        <v>200</v>
      </c>
      <c r="B243" s="29">
        <v>44608</v>
      </c>
      <c r="C243" s="93">
        <v>24618.3</v>
      </c>
      <c r="D243" s="93">
        <v>24728.93</v>
      </c>
      <c r="E243" s="93">
        <v>24548.05</v>
      </c>
      <c r="F243" s="93">
        <v>24718.9</v>
      </c>
      <c r="G243" s="93">
        <v>24718.9</v>
      </c>
      <c r="H243" s="93">
        <v>1815173000</v>
      </c>
      <c r="I243" s="93"/>
      <c r="J243" s="178">
        <f t="shared" si="46"/>
        <v>10.111245347801205</v>
      </c>
      <c r="K243" s="179">
        <f t="shared" si="36"/>
        <v>0.6964765836039557</v>
      </c>
      <c r="L243" s="178"/>
      <c r="M243" s="184">
        <f t="shared" si="47"/>
        <v>4.0863910180638872E-3</v>
      </c>
      <c r="N243" s="261">
        <f t="shared" si="37"/>
        <v>0.36996968412092157</v>
      </c>
      <c r="O243" s="267">
        <f t="shared" si="38"/>
        <v>0.18783248337131719</v>
      </c>
      <c r="P243" s="178"/>
      <c r="Q243" s="184">
        <f t="shared" si="39"/>
        <v>4.4938115141988288E-3</v>
      </c>
      <c r="R243" s="261">
        <f t="shared" si="40"/>
        <v>0.4033788297583788</v>
      </c>
      <c r="S243" s="267">
        <f t="shared" si="41"/>
        <v>0.19290538919335676</v>
      </c>
      <c r="U243" s="184">
        <f t="shared" si="42"/>
        <v>-2.8535682805067774E-3</v>
      </c>
      <c r="V243" s="261">
        <f t="shared" si="43"/>
        <v>-0.19911830512736448</v>
      </c>
      <c r="W243" s="267">
        <f t="shared" si="44"/>
        <v>0.10142112148740967</v>
      </c>
    </row>
    <row r="244" spans="1:23" x14ac:dyDescent="0.25">
      <c r="A244" s="90">
        <f t="shared" si="45"/>
        <v>201</v>
      </c>
      <c r="B244" s="29">
        <v>44609</v>
      </c>
      <c r="C244" s="93">
        <v>24722.880000000001</v>
      </c>
      <c r="D244" s="93">
        <v>24861.82</v>
      </c>
      <c r="E244" s="93">
        <v>24523.95</v>
      </c>
      <c r="F244" s="93">
        <v>24792.77</v>
      </c>
      <c r="G244" s="93">
        <v>24792.77</v>
      </c>
      <c r="H244" s="93">
        <v>1566206700</v>
      </c>
      <c r="I244" s="93"/>
      <c r="J244" s="178">
        <f t="shared" si="46"/>
        <v>10.115484409639832</v>
      </c>
      <c r="K244" s="179">
        <f t="shared" si="36"/>
        <v>0.70230226925299566</v>
      </c>
      <c r="L244" s="178"/>
      <c r="M244" s="184">
        <f t="shared" si="47"/>
        <v>2.8269360203988943E-3</v>
      </c>
      <c r="N244" s="261">
        <f t="shared" si="37"/>
        <v>0.26669231874537913</v>
      </c>
      <c r="O244" s="267">
        <f t="shared" si="38"/>
        <v>0.17215065918509476</v>
      </c>
      <c r="P244" s="178"/>
      <c r="Q244" s="184">
        <f t="shared" si="39"/>
        <v>5.6198954167151517E-3</v>
      </c>
      <c r="R244" s="261">
        <f t="shared" si="40"/>
        <v>0.49571954765565279</v>
      </c>
      <c r="S244" s="267">
        <f t="shared" si="41"/>
        <v>0.2069265728092351</v>
      </c>
      <c r="U244" s="184">
        <f t="shared" si="42"/>
        <v>-8.0463926532831249E-3</v>
      </c>
      <c r="V244" s="261">
        <f t="shared" si="43"/>
        <v>-0.62493837894702264</v>
      </c>
      <c r="W244" s="267">
        <f t="shared" si="44"/>
        <v>3.6763822104116661E-2</v>
      </c>
    </row>
    <row r="245" spans="1:23" x14ac:dyDescent="0.25">
      <c r="A245" s="90">
        <f t="shared" si="45"/>
        <v>202</v>
      </c>
      <c r="B245" s="29">
        <v>44610</v>
      </c>
      <c r="C245" s="93">
        <v>24633.66</v>
      </c>
      <c r="D245" s="93">
        <v>24763.37</v>
      </c>
      <c r="E245" s="93">
        <v>24284.53</v>
      </c>
      <c r="F245" s="93">
        <v>24327.71</v>
      </c>
      <c r="G245" s="93">
        <v>24327.71</v>
      </c>
      <c r="H245" s="93">
        <v>1677848400</v>
      </c>
      <c r="I245" s="93"/>
      <c r="J245" s="178">
        <f t="shared" si="46"/>
        <v>10.11186907934399</v>
      </c>
      <c r="K245" s="179">
        <f t="shared" si="36"/>
        <v>0.69733376947101333</v>
      </c>
      <c r="L245" s="178"/>
      <c r="M245" s="184">
        <f t="shared" si="47"/>
        <v>-1.2419997677973988E-2</v>
      </c>
      <c r="N245" s="261">
        <f t="shared" si="37"/>
        <v>-0.98358112916893592</v>
      </c>
      <c r="O245" s="267">
        <f t="shared" si="38"/>
        <v>-1.7693149510065065E-2</v>
      </c>
      <c r="P245" s="178"/>
      <c r="Q245" s="184">
        <f t="shared" si="39"/>
        <v>5.2655594012420053E-3</v>
      </c>
      <c r="R245" s="261">
        <f t="shared" si="40"/>
        <v>0.46666341607208667</v>
      </c>
      <c r="S245" s="267">
        <f t="shared" si="41"/>
        <v>0.2025146366084194</v>
      </c>
      <c r="U245" s="184">
        <f t="shared" si="42"/>
        <v>-1.4172883769606345E-2</v>
      </c>
      <c r="V245" s="261">
        <f t="shared" si="43"/>
        <v>-1.1273206495828088</v>
      </c>
      <c r="W245" s="267">
        <f t="shared" si="44"/>
        <v>-3.9518821374813329E-2</v>
      </c>
    </row>
    <row r="246" spans="1:23" x14ac:dyDescent="0.25">
      <c r="A246" s="90">
        <f t="shared" si="45"/>
        <v>203</v>
      </c>
      <c r="B246" s="29">
        <v>44613</v>
      </c>
      <c r="C246" s="93">
        <v>24109.59</v>
      </c>
      <c r="D246" s="93">
        <v>24231.08</v>
      </c>
      <c r="E246" s="93">
        <v>23998.77</v>
      </c>
      <c r="F246" s="93">
        <v>24170.07</v>
      </c>
      <c r="G246" s="93">
        <v>24170.07</v>
      </c>
      <c r="H246" s="93">
        <v>1618294600</v>
      </c>
      <c r="I246" s="93"/>
      <c r="J246" s="178">
        <f t="shared" si="46"/>
        <v>10.09036496563867</v>
      </c>
      <c r="K246" s="179">
        <f t="shared" si="36"/>
        <v>0.66778095533962445</v>
      </c>
      <c r="L246" s="178"/>
      <c r="M246" s="184">
        <f t="shared" si="47"/>
        <v>2.508545354773746E-3</v>
      </c>
      <c r="N246" s="261">
        <f t="shared" si="37"/>
        <v>0.24058376451605434</v>
      </c>
      <c r="O246" s="267">
        <f t="shared" si="38"/>
        <v>0.16818628852467032</v>
      </c>
      <c r="P246" s="178"/>
      <c r="Q246" s="184">
        <f t="shared" si="39"/>
        <v>5.0390736632187271E-3</v>
      </c>
      <c r="R246" s="261">
        <f t="shared" si="40"/>
        <v>0.44809121590491463</v>
      </c>
      <c r="S246" s="267">
        <f t="shared" si="41"/>
        <v>0.1996945997425108</v>
      </c>
      <c r="U246" s="184">
        <f t="shared" si="42"/>
        <v>-4.5965111808205662E-3</v>
      </c>
      <c r="V246" s="261">
        <f t="shared" si="43"/>
        <v>-0.34204246762474916</v>
      </c>
      <c r="W246" s="267">
        <f t="shared" si="44"/>
        <v>7.9719255061043048E-2</v>
      </c>
    </row>
    <row r="247" spans="1:23" x14ac:dyDescent="0.25">
      <c r="A247" s="90">
        <f t="shared" si="45"/>
        <v>204</v>
      </c>
      <c r="B247" s="29">
        <v>44614</v>
      </c>
      <c r="C247" s="93">
        <v>23692.54</v>
      </c>
      <c r="D247" s="93">
        <v>23813.64</v>
      </c>
      <c r="E247" s="93">
        <v>23336.78</v>
      </c>
      <c r="F247" s="93">
        <v>23520</v>
      </c>
      <c r="G247" s="93">
        <v>23520</v>
      </c>
      <c r="H247" s="93">
        <v>2057604700</v>
      </c>
      <c r="I247" s="93"/>
      <c r="J247" s="178">
        <f t="shared" si="46"/>
        <v>10.072915509640909</v>
      </c>
      <c r="K247" s="179">
        <f t="shared" si="36"/>
        <v>0.64380040274107064</v>
      </c>
      <c r="L247" s="178"/>
      <c r="M247" s="184">
        <f t="shared" si="47"/>
        <v>-7.282461061583134E-3</v>
      </c>
      <c r="N247" s="261">
        <f t="shared" si="37"/>
        <v>-0.5622947416084968</v>
      </c>
      <c r="O247" s="267">
        <f t="shared" si="38"/>
        <v>4.6275746653664518E-2</v>
      </c>
      <c r="P247" s="178"/>
      <c r="Q247" s="184">
        <f t="shared" si="39"/>
        <v>5.1113135189388113E-3</v>
      </c>
      <c r="R247" s="261">
        <f t="shared" si="40"/>
        <v>0.45401500197723293</v>
      </c>
      <c r="S247" s="267">
        <f t="shared" si="41"/>
        <v>0.20059407826198217</v>
      </c>
      <c r="U247" s="184">
        <f t="shared" si="42"/>
        <v>-1.5015696924010766E-2</v>
      </c>
      <c r="V247" s="261">
        <f t="shared" si="43"/>
        <v>-1.1964327038063547</v>
      </c>
      <c r="W247" s="267">
        <f t="shared" si="44"/>
        <v>-5.0012922183265807E-2</v>
      </c>
    </row>
    <row r="248" spans="1:23" x14ac:dyDescent="0.25">
      <c r="A248" s="90">
        <f t="shared" si="45"/>
        <v>205</v>
      </c>
      <c r="B248" s="29">
        <v>44615</v>
      </c>
      <c r="C248" s="93">
        <v>23617.97</v>
      </c>
      <c r="D248" s="93">
        <v>23745.07</v>
      </c>
      <c r="E248" s="93">
        <v>23500.92</v>
      </c>
      <c r="F248" s="93">
        <v>23660.28</v>
      </c>
      <c r="G248" s="93">
        <v>23660.28</v>
      </c>
      <c r="H248" s="93">
        <v>1416047900</v>
      </c>
      <c r="I248" s="93"/>
      <c r="J248" s="178">
        <f t="shared" si="46"/>
        <v>10.06976314194279</v>
      </c>
      <c r="K248" s="179">
        <f t="shared" si="36"/>
        <v>0.63946814622806381</v>
      </c>
      <c r="L248" s="178"/>
      <c r="M248" s="184">
        <f t="shared" si="47"/>
        <v>1.7914325405611773E-3</v>
      </c>
      <c r="N248" s="261">
        <f t="shared" si="37"/>
        <v>0.18177934334481466</v>
      </c>
      <c r="O248" s="267">
        <f t="shared" si="38"/>
        <v>0.15925731758484463</v>
      </c>
      <c r="P248" s="178"/>
      <c r="Q248" s="184">
        <f t="shared" si="39"/>
        <v>5.3814955307335275E-3</v>
      </c>
      <c r="R248" s="261">
        <f t="shared" si="40"/>
        <v>0.47617036791071604</v>
      </c>
      <c r="S248" s="267">
        <f t="shared" si="41"/>
        <v>0.20395818957608225</v>
      </c>
      <c r="U248" s="184">
        <f t="shared" si="42"/>
        <v>-4.9559720839683899E-3</v>
      </c>
      <c r="V248" s="261">
        <f t="shared" si="43"/>
        <v>-0.37151884836201077</v>
      </c>
      <c r="W248" s="267">
        <f t="shared" si="44"/>
        <v>7.5243507459551884E-2</v>
      </c>
    </row>
    <row r="249" spans="1:23" x14ac:dyDescent="0.25">
      <c r="A249" s="90">
        <f t="shared" si="45"/>
        <v>206</v>
      </c>
      <c r="B249" s="29">
        <v>44616</v>
      </c>
      <c r="C249" s="93">
        <v>23268.03</v>
      </c>
      <c r="D249" s="93">
        <v>23376.37</v>
      </c>
      <c r="E249" s="93">
        <v>22786.39</v>
      </c>
      <c r="F249" s="93">
        <v>22901.56</v>
      </c>
      <c r="G249" s="93">
        <v>22901.56</v>
      </c>
      <c r="H249" s="93">
        <v>2997726900</v>
      </c>
      <c r="I249" s="93"/>
      <c r="J249" s="178">
        <f t="shared" si="46"/>
        <v>10.054835594354214</v>
      </c>
      <c r="K249" s="179">
        <f t="shared" si="36"/>
        <v>0.61895341842444762</v>
      </c>
      <c r="L249" s="178"/>
      <c r="M249" s="184">
        <f t="shared" si="47"/>
        <v>-1.5749936715742482E-2</v>
      </c>
      <c r="N249" s="261">
        <f t="shared" si="37"/>
        <v>-1.2566415650872473</v>
      </c>
      <c r="O249" s="267">
        <f t="shared" si="38"/>
        <v>-5.9155145879874804E-2</v>
      </c>
      <c r="P249" s="178"/>
      <c r="Q249" s="184">
        <f t="shared" si="39"/>
        <v>4.6561741582764058E-3</v>
      </c>
      <c r="R249" s="261">
        <f t="shared" si="40"/>
        <v>0.4166928315661666</v>
      </c>
      <c r="S249" s="267">
        <f t="shared" si="41"/>
        <v>0.19492701159634485</v>
      </c>
      <c r="U249" s="184">
        <f t="shared" si="42"/>
        <v>-2.0699646682594077E-2</v>
      </c>
      <c r="V249" s="261">
        <f t="shared" si="43"/>
        <v>-1.662525860832025</v>
      </c>
      <c r="W249" s="267">
        <f t="shared" si="44"/>
        <v>-0.12078536023200903</v>
      </c>
    </row>
    <row r="250" spans="1:23" x14ac:dyDescent="0.25">
      <c r="A250" s="90">
        <f t="shared" si="45"/>
        <v>207</v>
      </c>
      <c r="B250" s="29">
        <v>44617</v>
      </c>
      <c r="C250" s="93">
        <v>22908.1</v>
      </c>
      <c r="D250" s="93">
        <v>23046.86</v>
      </c>
      <c r="E250" s="93">
        <v>22718.15</v>
      </c>
      <c r="F250" s="93">
        <v>22767.18</v>
      </c>
      <c r="G250" s="93">
        <v>22767.18</v>
      </c>
      <c r="H250" s="93">
        <v>2524255600</v>
      </c>
      <c r="I250" s="93"/>
      <c r="J250" s="178">
        <f t="shared" si="46"/>
        <v>10.039245838791455</v>
      </c>
      <c r="K250" s="179">
        <f t="shared" si="36"/>
        <v>0.59752862711179522</v>
      </c>
      <c r="L250" s="178"/>
      <c r="M250" s="184">
        <f t="shared" si="47"/>
        <v>-6.1515359196091454E-3</v>
      </c>
      <c r="N250" s="261">
        <f t="shared" si="37"/>
        <v>-0.46955703417426697</v>
      </c>
      <c r="O250" s="267">
        <f t="shared" si="38"/>
        <v>6.0357209887440311E-2</v>
      </c>
      <c r="P250" s="178"/>
      <c r="Q250" s="184">
        <f t="shared" si="39"/>
        <v>6.0572461269158967E-3</v>
      </c>
      <c r="R250" s="261">
        <f t="shared" si="40"/>
        <v>0.53158301969585808</v>
      </c>
      <c r="S250" s="267">
        <f t="shared" si="41"/>
        <v>0.21237214804439875</v>
      </c>
      <c r="U250" s="184">
        <f t="shared" si="42"/>
        <v>-8.2918269083859901E-3</v>
      </c>
      <c r="V250" s="261">
        <f t="shared" si="43"/>
        <v>-0.64506438844075364</v>
      </c>
      <c r="W250" s="267">
        <f t="shared" si="44"/>
        <v>3.370785198614068E-2</v>
      </c>
    </row>
    <row r="251" spans="1:23" x14ac:dyDescent="0.25">
      <c r="A251" s="90">
        <f t="shared" si="45"/>
        <v>208</v>
      </c>
      <c r="B251" s="29">
        <v>44620</v>
      </c>
      <c r="C251" s="93">
        <v>22818.17</v>
      </c>
      <c r="D251" s="93">
        <v>22818.17</v>
      </c>
      <c r="E251" s="93">
        <v>22406.12</v>
      </c>
      <c r="F251" s="93">
        <v>22713.02</v>
      </c>
      <c r="G251" s="93">
        <v>22713.02</v>
      </c>
      <c r="H251" s="93">
        <v>2833849000</v>
      </c>
      <c r="I251" s="93"/>
      <c r="J251" s="178">
        <f t="shared" si="46"/>
        <v>10.035312427387129</v>
      </c>
      <c r="K251" s="179">
        <f t="shared" si="36"/>
        <v>0.59212299274214586</v>
      </c>
      <c r="L251" s="178"/>
      <c r="M251" s="184">
        <f t="shared" si="47"/>
        <v>-4.6081697173786431E-3</v>
      </c>
      <c r="N251" s="261">
        <f t="shared" si="37"/>
        <v>-0.34299848665050631</v>
      </c>
      <c r="O251" s="267">
        <f t="shared" si="38"/>
        <v>7.9574091382379253E-2</v>
      </c>
      <c r="P251" s="178"/>
      <c r="Q251" s="184">
        <f t="shared" si="39"/>
        <v>0</v>
      </c>
      <c r="R251" s="261">
        <f t="shared" si="40"/>
        <v>3.4878951206797536E-2</v>
      </c>
      <c r="S251" s="267">
        <f t="shared" si="41"/>
        <v>0.13695169317218836</v>
      </c>
      <c r="U251" s="184">
        <f t="shared" si="42"/>
        <v>-1.805797748022735E-2</v>
      </c>
      <c r="V251" s="261">
        <f t="shared" si="43"/>
        <v>-1.4459046747476012</v>
      </c>
      <c r="W251" s="267">
        <f t="shared" si="44"/>
        <v>-8.7893202857210362E-2</v>
      </c>
    </row>
    <row r="252" spans="1:23" x14ac:dyDescent="0.25">
      <c r="A252" s="90">
        <f t="shared" si="45"/>
        <v>209</v>
      </c>
      <c r="B252" s="29">
        <v>44621</v>
      </c>
      <c r="C252" s="93">
        <v>22739.84</v>
      </c>
      <c r="D252" s="93">
        <v>22937.56</v>
      </c>
      <c r="E252" s="93">
        <v>22591.73</v>
      </c>
      <c r="F252" s="93">
        <v>22761.71</v>
      </c>
      <c r="G252" s="93">
        <v>22761.71</v>
      </c>
      <c r="H252" s="93">
        <v>1796043100</v>
      </c>
      <c r="I252" s="93"/>
      <c r="J252" s="178">
        <f t="shared" si="46"/>
        <v>10.031873731219967</v>
      </c>
      <c r="K252" s="179">
        <f t="shared" si="36"/>
        <v>0.5873972388666292</v>
      </c>
      <c r="L252" s="178"/>
      <c r="M252" s="184">
        <f t="shared" si="47"/>
        <v>9.6174819171986178E-4</v>
      </c>
      <c r="N252" s="261">
        <f t="shared" si="37"/>
        <v>0.11374387260507658</v>
      </c>
      <c r="O252" s="267">
        <f t="shared" si="38"/>
        <v>0.14892668718303437</v>
      </c>
      <c r="P252" s="178"/>
      <c r="Q252" s="184">
        <f t="shared" si="39"/>
        <v>8.6948720835327408E-3</v>
      </c>
      <c r="R252" s="261">
        <f t="shared" si="40"/>
        <v>0.74787265302977657</v>
      </c>
      <c r="S252" s="267">
        <f t="shared" si="41"/>
        <v>0.24521396184272293</v>
      </c>
      <c r="U252" s="184">
        <f t="shared" si="42"/>
        <v>-6.5132384396724245E-3</v>
      </c>
      <c r="V252" s="261">
        <f t="shared" si="43"/>
        <v>-0.49921723115715755</v>
      </c>
      <c r="W252" s="267">
        <f t="shared" si="44"/>
        <v>5.5853551290775849E-2</v>
      </c>
    </row>
    <row r="253" spans="1:23" x14ac:dyDescent="0.25">
      <c r="A253" s="90">
        <f t="shared" si="45"/>
        <v>210</v>
      </c>
      <c r="B253" s="29">
        <v>44622</v>
      </c>
      <c r="C253" s="93">
        <v>22568.36</v>
      </c>
      <c r="D253" s="93">
        <v>22712.44</v>
      </c>
      <c r="E253" s="93">
        <v>22299.14</v>
      </c>
      <c r="F253" s="93">
        <v>22343.919999999998</v>
      </c>
      <c r="G253" s="93">
        <v>22343.919999999998</v>
      </c>
      <c r="H253" s="93">
        <v>2227896000</v>
      </c>
      <c r="I253" s="93"/>
      <c r="J253" s="178">
        <f t="shared" si="46"/>
        <v>10.02430420434475</v>
      </c>
      <c r="K253" s="179">
        <f t="shared" si="36"/>
        <v>0.5769945399285874</v>
      </c>
      <c r="L253" s="178"/>
      <c r="M253" s="184">
        <f t="shared" si="47"/>
        <v>-9.9448963061561542E-3</v>
      </c>
      <c r="N253" s="261">
        <f t="shared" si="37"/>
        <v>-0.78061877704626759</v>
      </c>
      <c r="O253" s="267">
        <f t="shared" si="38"/>
        <v>1.3125025516344202E-2</v>
      </c>
      <c r="P253" s="178"/>
      <c r="Q253" s="184">
        <f t="shared" si="39"/>
        <v>6.3841590616242434E-3</v>
      </c>
      <c r="R253" s="261">
        <f t="shared" si="40"/>
        <v>0.55839041389927169</v>
      </c>
      <c r="S253" s="267">
        <f t="shared" si="41"/>
        <v>0.21644263184556922</v>
      </c>
      <c r="U253" s="184">
        <f t="shared" si="42"/>
        <v>-1.1929090106680378E-2</v>
      </c>
      <c r="V253" s="261">
        <f t="shared" si="43"/>
        <v>-0.94332590710851572</v>
      </c>
      <c r="W253" s="267">
        <f t="shared" si="44"/>
        <v>-1.1580722913652863E-2</v>
      </c>
    </row>
    <row r="254" spans="1:23" x14ac:dyDescent="0.25">
      <c r="A254" s="90">
        <f t="shared" si="45"/>
        <v>211</v>
      </c>
      <c r="B254" s="29">
        <v>44623</v>
      </c>
      <c r="C254" s="93">
        <v>22434.26</v>
      </c>
      <c r="D254" s="93">
        <v>22543.42</v>
      </c>
      <c r="E254" s="93">
        <v>22378.11</v>
      </c>
      <c r="F254" s="93">
        <v>22467.34</v>
      </c>
      <c r="G254" s="93">
        <v>22467.34</v>
      </c>
      <c r="H254" s="93">
        <v>1937725100</v>
      </c>
      <c r="I254" s="93"/>
      <c r="J254" s="178">
        <f t="shared" si="46"/>
        <v>10.018344533689584</v>
      </c>
      <c r="K254" s="179">
        <f t="shared" si="36"/>
        <v>0.56880424473344793</v>
      </c>
      <c r="L254" s="178"/>
      <c r="M254" s="184">
        <f t="shared" si="47"/>
        <v>1.4745304725897689E-3</v>
      </c>
      <c r="N254" s="261">
        <f t="shared" si="37"/>
        <v>0.15579285655264921</v>
      </c>
      <c r="O254" s="267">
        <f t="shared" si="38"/>
        <v>0.15531148186749744</v>
      </c>
      <c r="P254" s="178"/>
      <c r="Q254" s="184">
        <f t="shared" si="39"/>
        <v>4.8657722608189376E-3</v>
      </c>
      <c r="R254" s="261">
        <f t="shared" si="40"/>
        <v>0.43388021806146665</v>
      </c>
      <c r="S254" s="267">
        <f t="shared" si="41"/>
        <v>0.19753677581970486</v>
      </c>
      <c r="U254" s="184">
        <f t="shared" si="42"/>
        <v>-2.5028683807710984E-3</v>
      </c>
      <c r="V254" s="261">
        <f t="shared" si="43"/>
        <v>-0.17036034096880551</v>
      </c>
      <c r="W254" s="267">
        <f t="shared" si="44"/>
        <v>0.10578778340067929</v>
      </c>
    </row>
    <row r="255" spans="1:23" x14ac:dyDescent="0.25">
      <c r="A255" s="90">
        <f t="shared" si="45"/>
        <v>212</v>
      </c>
      <c r="B255" s="29">
        <v>44624</v>
      </c>
      <c r="C255" s="93">
        <v>21879.13</v>
      </c>
      <c r="D255" s="93">
        <v>22017.94</v>
      </c>
      <c r="E255" s="93">
        <v>21838.99</v>
      </c>
      <c r="F255" s="93">
        <v>21905.29</v>
      </c>
      <c r="G255" s="93">
        <v>21905.29</v>
      </c>
      <c r="H255" s="93">
        <v>2438205000</v>
      </c>
      <c r="I255" s="93"/>
      <c r="J255" s="178">
        <f t="shared" si="46"/>
        <v>9.9932884934053376</v>
      </c>
      <c r="K255" s="179">
        <f t="shared" si="36"/>
        <v>0.53437006569514778</v>
      </c>
      <c r="L255" s="178"/>
      <c r="M255" s="184">
        <f t="shared" si="47"/>
        <v>1.1956599736826763E-3</v>
      </c>
      <c r="N255" s="261">
        <f t="shared" si="37"/>
        <v>0.13292502049539892</v>
      </c>
      <c r="O255" s="267">
        <f t="shared" si="38"/>
        <v>0.15183918778577721</v>
      </c>
      <c r="P255" s="178"/>
      <c r="Q255" s="184">
        <f t="shared" si="39"/>
        <v>6.3444021768689005E-3</v>
      </c>
      <c r="R255" s="261">
        <f t="shared" si="40"/>
        <v>0.55513028446179014</v>
      </c>
      <c r="S255" s="267">
        <f t="shared" si="41"/>
        <v>0.21594760782479749</v>
      </c>
      <c r="U255" s="184">
        <f t="shared" si="42"/>
        <v>-1.8346250513617047E-3</v>
      </c>
      <c r="V255" s="261">
        <f t="shared" si="43"/>
        <v>-0.11556329731172021</v>
      </c>
      <c r="W255" s="267">
        <f t="shared" si="44"/>
        <v>0.11410826680409003</v>
      </c>
    </row>
    <row r="256" spans="1:23" x14ac:dyDescent="0.25">
      <c r="A256" s="90">
        <f t="shared" si="45"/>
        <v>213</v>
      </c>
      <c r="B256" s="29">
        <v>44627</v>
      </c>
      <c r="C256" s="93">
        <v>21308.9</v>
      </c>
      <c r="D256" s="93">
        <v>21327.19</v>
      </c>
      <c r="E256" s="93">
        <v>20826.36</v>
      </c>
      <c r="F256" s="93">
        <v>21057.63</v>
      </c>
      <c r="G256" s="93">
        <v>21057.63</v>
      </c>
      <c r="H256" s="93">
        <v>3322870000</v>
      </c>
      <c r="I256" s="93"/>
      <c r="J256" s="178">
        <f t="shared" si="46"/>
        <v>9.9668801048021223</v>
      </c>
      <c r="K256" s="179">
        <f t="shared" si="36"/>
        <v>0.49807737255768242</v>
      </c>
      <c r="L256" s="178"/>
      <c r="M256" s="184">
        <f t="shared" si="47"/>
        <v>-1.1791786530510745E-2</v>
      </c>
      <c r="N256" s="261">
        <f t="shared" si="37"/>
        <v>-0.93206678976829327</v>
      </c>
      <c r="O256" s="267">
        <f t="shared" si="38"/>
        <v>-9.8711179292557683E-3</v>
      </c>
      <c r="P256" s="178"/>
      <c r="Q256" s="184">
        <f t="shared" si="39"/>
        <v>8.5832680241576217E-4</v>
      </c>
      <c r="R256" s="261">
        <f t="shared" si="40"/>
        <v>0.10526314988722778</v>
      </c>
      <c r="S256" s="267">
        <f t="shared" si="41"/>
        <v>0.14763895872336841</v>
      </c>
      <c r="U256" s="184">
        <f t="shared" si="42"/>
        <v>-2.2644998099385742E-2</v>
      </c>
      <c r="V256" s="261">
        <f t="shared" si="43"/>
        <v>-1.8220478520332246</v>
      </c>
      <c r="W256" s="267">
        <f t="shared" si="44"/>
        <v>-0.14500747134761438</v>
      </c>
    </row>
    <row r="257" spans="1:23" x14ac:dyDescent="0.25">
      <c r="A257" s="90">
        <f t="shared" si="45"/>
        <v>214</v>
      </c>
      <c r="B257" s="29">
        <v>44628</v>
      </c>
      <c r="C257" s="93">
        <v>21082.39</v>
      </c>
      <c r="D257" s="93">
        <v>21303.52</v>
      </c>
      <c r="E257" s="93">
        <v>20638.95</v>
      </c>
      <c r="F257" s="93">
        <v>20765.87</v>
      </c>
      <c r="G257" s="93">
        <v>20765.87</v>
      </c>
      <c r="H257" s="93">
        <v>3231989700</v>
      </c>
      <c r="I257" s="93"/>
      <c r="J257" s="178">
        <f t="shared" si="46"/>
        <v>9.9561933738376514</v>
      </c>
      <c r="K257" s="179">
        <f t="shared" si="36"/>
        <v>0.48339074198117804</v>
      </c>
      <c r="L257" s="178"/>
      <c r="M257" s="184">
        <f t="shared" si="47"/>
        <v>-1.5013478073406309E-2</v>
      </c>
      <c r="N257" s="261">
        <f t="shared" si="37"/>
        <v>-1.1962507544353846</v>
      </c>
      <c r="O257" s="267">
        <f t="shared" si="38"/>
        <v>-4.9985294657757473E-2</v>
      </c>
      <c r="P257" s="178"/>
      <c r="Q257" s="184">
        <f t="shared" si="39"/>
        <v>1.0488848750070605E-2</v>
      </c>
      <c r="R257" s="261">
        <f t="shared" si="40"/>
        <v>0.89498166765017118</v>
      </c>
      <c r="S257" s="267">
        <f t="shared" si="41"/>
        <v>0.26755126387494355</v>
      </c>
      <c r="U257" s="184">
        <f t="shared" si="42"/>
        <v>-2.1033668383897589E-2</v>
      </c>
      <c r="V257" s="261">
        <f t="shared" si="43"/>
        <v>-1.6899161854985194</v>
      </c>
      <c r="W257" s="267">
        <f t="shared" si="44"/>
        <v>-0.12494435726162567</v>
      </c>
    </row>
    <row r="258" spans="1:23" x14ac:dyDescent="0.25">
      <c r="A258" s="90">
        <f t="shared" si="45"/>
        <v>215</v>
      </c>
      <c r="B258" s="29">
        <v>44629</v>
      </c>
      <c r="C258" s="93">
        <v>20820.02</v>
      </c>
      <c r="D258" s="93">
        <v>20957.72</v>
      </c>
      <c r="E258" s="93">
        <v>20102.57</v>
      </c>
      <c r="F258" s="93">
        <v>20627.71</v>
      </c>
      <c r="G258" s="93">
        <v>20627.71</v>
      </c>
      <c r="H258" s="93">
        <v>3674580900</v>
      </c>
      <c r="I258" s="93"/>
      <c r="J258" s="178">
        <f t="shared" si="46"/>
        <v>9.9436703027832927</v>
      </c>
      <c r="K258" s="179">
        <f t="shared" ref="K258:K321" si="48">(J258-$J$1008)/($J$1007-$J$1008)</f>
        <v>0.46618045392675367</v>
      </c>
      <c r="L258" s="178"/>
      <c r="M258" s="184">
        <f t="shared" si="47"/>
        <v>-9.2367826735997999E-3</v>
      </c>
      <c r="N258" s="261">
        <f t="shared" ref="N258:N321" si="49">(M258-$M$1009)/$M$1010</f>
        <v>-0.72255230345847699</v>
      </c>
      <c r="O258" s="267">
        <f t="shared" si="38"/>
        <v>2.1941945144440256E-2</v>
      </c>
      <c r="P258" s="178"/>
      <c r="Q258" s="184">
        <f t="shared" si="39"/>
        <v>6.6138264996863944E-3</v>
      </c>
      <c r="R258" s="261">
        <f t="shared" si="40"/>
        <v>0.57722351866251054</v>
      </c>
      <c r="S258" s="267">
        <f t="shared" si="41"/>
        <v>0.21930228494287585</v>
      </c>
      <c r="U258" s="184">
        <f t="shared" si="42"/>
        <v>-3.4459621076252604E-2</v>
      </c>
      <c r="V258" s="261">
        <f t="shared" si="43"/>
        <v>-2.7908662188810718</v>
      </c>
      <c r="W258" s="267">
        <f t="shared" si="44"/>
        <v>-0.29211462538902744</v>
      </c>
    </row>
    <row r="259" spans="1:23" x14ac:dyDescent="0.25">
      <c r="A259" s="90">
        <f t="shared" si="45"/>
        <v>216</v>
      </c>
      <c r="B259" s="29">
        <v>44630</v>
      </c>
      <c r="C259" s="93">
        <v>21106.57</v>
      </c>
      <c r="D259" s="93">
        <v>21114.44</v>
      </c>
      <c r="E259" s="93">
        <v>20709.62</v>
      </c>
      <c r="F259" s="93">
        <v>20890.259999999998</v>
      </c>
      <c r="G259" s="93">
        <v>20890.259999999998</v>
      </c>
      <c r="H259" s="93">
        <v>2694330600</v>
      </c>
      <c r="I259" s="93"/>
      <c r="J259" s="178">
        <f t="shared" si="46"/>
        <v>9.9573396454047902</v>
      </c>
      <c r="K259" s="179">
        <f t="shared" si="48"/>
        <v>0.4849660475730273</v>
      </c>
      <c r="L259" s="178"/>
      <c r="M259" s="184">
        <f t="shared" si="47"/>
        <v>-1.0248467657227173E-2</v>
      </c>
      <c r="N259" s="261">
        <f t="shared" si="49"/>
        <v>-0.80551212329542676</v>
      </c>
      <c r="O259" s="267">
        <f t="shared" ref="O259:O322" si="50">2*(N259-$N$1008)/($N$1007-$N$1008)-1</f>
        <v>9.3451742598120724E-3</v>
      </c>
      <c r="P259" s="178"/>
      <c r="Q259" s="184">
        <f t="shared" ref="Q259:Q322" si="51">(D259-C259)/C259</f>
        <v>3.7286967991478394E-4</v>
      </c>
      <c r="R259" s="261">
        <f t="shared" ref="R259:R322" si="52">(Q259-$Q$1009)/$Q$1010</f>
        <v>6.5454873523526344E-2</v>
      </c>
      <c r="S259" s="267">
        <f t="shared" ref="S259:S322" si="53">2*(R259-$R$1008)/($R$1007-$R$1008)-1</f>
        <v>0.14159439717958633</v>
      </c>
      <c r="U259" s="184">
        <f t="shared" ref="U259:U322" si="54">(E259-C259)/C259</f>
        <v>-1.880694020866492E-2</v>
      </c>
      <c r="V259" s="261">
        <f t="shared" ref="V259:V322" si="55">(U259-$U$1009)/$U$1010</f>
        <v>-1.5073208408678016</v>
      </c>
      <c r="W259" s="267">
        <f t="shared" ref="W259:W322" si="56">2*(V259-$V$1008)/($V$1007-$V$1008)-1</f>
        <v>-9.7218745930338413E-2</v>
      </c>
    </row>
    <row r="260" spans="1:23" x14ac:dyDescent="0.25">
      <c r="A260" s="90">
        <f t="shared" si="45"/>
        <v>217</v>
      </c>
      <c r="B260" s="29">
        <v>44631</v>
      </c>
      <c r="C260" s="93">
        <v>20460.03</v>
      </c>
      <c r="D260" s="93">
        <v>20778.86</v>
      </c>
      <c r="E260" s="93">
        <v>20079.150000000001</v>
      </c>
      <c r="F260" s="93">
        <v>20553.79</v>
      </c>
      <c r="G260" s="93">
        <v>20553.79</v>
      </c>
      <c r="H260" s="93">
        <v>3019997500</v>
      </c>
      <c r="I260" s="93"/>
      <c r="J260" s="178">
        <f t="shared" si="46"/>
        <v>9.9262285057802018</v>
      </c>
      <c r="K260" s="179">
        <f t="shared" si="48"/>
        <v>0.44221042698152507</v>
      </c>
      <c r="L260" s="178"/>
      <c r="M260" s="184">
        <f t="shared" si="47"/>
        <v>4.5825934761582485E-3</v>
      </c>
      <c r="N260" s="261">
        <f t="shared" si="49"/>
        <v>0.4106590955408323</v>
      </c>
      <c r="O260" s="267">
        <f t="shared" si="50"/>
        <v>0.19401083807476738</v>
      </c>
      <c r="P260" s="178"/>
      <c r="Q260" s="184">
        <f t="shared" si="51"/>
        <v>1.5583066104986247E-2</v>
      </c>
      <c r="R260" s="261">
        <f t="shared" si="52"/>
        <v>1.3127158050679146</v>
      </c>
      <c r="S260" s="267">
        <f t="shared" si="53"/>
        <v>0.33098077987535568</v>
      </c>
      <c r="U260" s="184">
        <f t="shared" si="54"/>
        <v>-1.8615808481219107E-2</v>
      </c>
      <c r="V260" s="261">
        <f t="shared" si="55"/>
        <v>-1.4916477272695576</v>
      </c>
      <c r="W260" s="267">
        <f t="shared" si="56"/>
        <v>-9.4838911675227289E-2</v>
      </c>
    </row>
    <row r="261" spans="1:23" x14ac:dyDescent="0.25">
      <c r="A261" s="90">
        <f t="shared" si="45"/>
        <v>218</v>
      </c>
      <c r="B261" s="29">
        <v>44634</v>
      </c>
      <c r="C261" s="93">
        <v>20203.84</v>
      </c>
      <c r="D261" s="93">
        <v>20203.84</v>
      </c>
      <c r="E261" s="93">
        <v>19416.78</v>
      </c>
      <c r="F261" s="93">
        <v>19531.66</v>
      </c>
      <c r="G261" s="93">
        <v>19531.66</v>
      </c>
      <c r="H261" s="93">
        <v>4096127300</v>
      </c>
      <c r="I261" s="93"/>
      <c r="J261" s="178">
        <f t="shared" si="46"/>
        <v>9.9136279643326706</v>
      </c>
      <c r="K261" s="179">
        <f t="shared" si="48"/>
        <v>0.42489367240811338</v>
      </c>
      <c r="L261" s="178"/>
      <c r="M261" s="184">
        <f t="shared" si="47"/>
        <v>-3.3269913046232807E-2</v>
      </c>
      <c r="N261" s="261">
        <f t="shared" si="49"/>
        <v>-2.6933082186870436</v>
      </c>
      <c r="O261" s="267">
        <f t="shared" si="50"/>
        <v>-0.27730124008006685</v>
      </c>
      <c r="P261" s="178"/>
      <c r="Q261" s="184">
        <f t="shared" si="51"/>
        <v>0</v>
      </c>
      <c r="R261" s="261">
        <f t="shared" si="52"/>
        <v>3.4878951206797536E-2</v>
      </c>
      <c r="S261" s="267">
        <f t="shared" si="53"/>
        <v>0.13695169317218836</v>
      </c>
      <c r="U261" s="184">
        <f t="shared" si="54"/>
        <v>-3.8955960847046965E-2</v>
      </c>
      <c r="V261" s="261">
        <f t="shared" si="55"/>
        <v>-3.1595734185998752</v>
      </c>
      <c r="W261" s="267">
        <f t="shared" si="56"/>
        <v>-0.3480998014356852</v>
      </c>
    </row>
    <row r="262" spans="1:23" x14ac:dyDescent="0.25">
      <c r="A262" s="90">
        <f t="shared" si="45"/>
        <v>219</v>
      </c>
      <c r="B262" s="29">
        <v>44635</v>
      </c>
      <c r="C262" s="93">
        <v>18931.18</v>
      </c>
      <c r="D262" s="93">
        <v>19392.689999999999</v>
      </c>
      <c r="E262" s="93">
        <v>18235.48</v>
      </c>
      <c r="F262" s="93">
        <v>18415.080000000002</v>
      </c>
      <c r="G262" s="93">
        <v>18415.080000000002</v>
      </c>
      <c r="H262" s="93">
        <v>6012760100</v>
      </c>
      <c r="I262" s="93"/>
      <c r="J262" s="178">
        <f t="shared" si="46"/>
        <v>9.8485655771787481</v>
      </c>
      <c r="K262" s="179">
        <f t="shared" si="48"/>
        <v>0.33547930914473828</v>
      </c>
      <c r="L262" s="178"/>
      <c r="M262" s="184">
        <f t="shared" si="47"/>
        <v>-2.7261903378447541E-2</v>
      </c>
      <c r="N262" s="261">
        <f t="shared" si="49"/>
        <v>-2.2006416202059302</v>
      </c>
      <c r="O262" s="267">
        <f t="shared" si="50"/>
        <v>-0.20249384204360676</v>
      </c>
      <c r="P262" s="178"/>
      <c r="Q262" s="184">
        <f t="shared" si="51"/>
        <v>2.4378300771531324E-2</v>
      </c>
      <c r="R262" s="261">
        <f t="shared" si="52"/>
        <v>2.0339394025005144</v>
      </c>
      <c r="S262" s="267">
        <f t="shared" si="53"/>
        <v>0.44049269095835641</v>
      </c>
      <c r="U262" s="184">
        <f t="shared" si="54"/>
        <v>-3.6748897850001995E-2</v>
      </c>
      <c r="V262" s="261">
        <f t="shared" si="55"/>
        <v>-2.9785906506762503</v>
      </c>
      <c r="W262" s="267">
        <f t="shared" si="56"/>
        <v>-0.32061904670308694</v>
      </c>
    </row>
    <row r="263" spans="1:23" x14ac:dyDescent="0.25">
      <c r="A263" s="90">
        <f t="shared" si="45"/>
        <v>220</v>
      </c>
      <c r="B263" s="29">
        <v>44636</v>
      </c>
      <c r="C263" s="93">
        <v>18956.02</v>
      </c>
      <c r="D263" s="93">
        <v>20120.849999999999</v>
      </c>
      <c r="E263" s="93">
        <v>18584.04</v>
      </c>
      <c r="F263" s="93">
        <v>20087.5</v>
      </c>
      <c r="G263" s="93">
        <v>20087.5</v>
      </c>
      <c r="H263" s="93">
        <v>5501050500</v>
      </c>
      <c r="I263" s="93"/>
      <c r="J263" s="178">
        <f t="shared" si="46"/>
        <v>9.8498768381618333</v>
      </c>
      <c r="K263" s="179">
        <f t="shared" si="48"/>
        <v>0.33728135747102084</v>
      </c>
      <c r="L263" s="178"/>
      <c r="M263" s="184">
        <f>(F263-C263)/C263</f>
        <v>5.9689744999213944E-2</v>
      </c>
      <c r="N263" s="261">
        <f t="shared" si="49"/>
        <v>4.9295354612733195</v>
      </c>
      <c r="O263" s="267">
        <f t="shared" si="50"/>
        <v>0.88016529630492402</v>
      </c>
      <c r="P263" s="178"/>
      <c r="Q263" s="184">
        <f t="shared" si="51"/>
        <v>6.1449080555939381E-2</v>
      </c>
      <c r="R263" s="261">
        <f t="shared" si="52"/>
        <v>5.0738038483510506</v>
      </c>
      <c r="S263" s="267">
        <f t="shared" si="53"/>
        <v>0.90207127225189243</v>
      </c>
      <c r="U263" s="184">
        <f t="shared" si="54"/>
        <v>-1.9623317552946218E-2</v>
      </c>
      <c r="V263" s="261">
        <f t="shared" si="55"/>
        <v>-1.5742651155151453</v>
      </c>
      <c r="W263" s="267">
        <f t="shared" si="56"/>
        <v>-0.1073836871202738</v>
      </c>
    </row>
    <row r="264" spans="1:23" x14ac:dyDescent="0.25">
      <c r="A264" s="90">
        <f t="shared" si="45"/>
        <v>221</v>
      </c>
      <c r="B264" s="29">
        <v>44637</v>
      </c>
      <c r="C264" s="93">
        <v>21430.71</v>
      </c>
      <c r="D264" s="93">
        <v>21501.23</v>
      </c>
      <c r="E264" s="93">
        <v>20786.689999999999</v>
      </c>
      <c r="F264" s="93">
        <v>21501.23</v>
      </c>
      <c r="G264" s="93">
        <v>21501.23</v>
      </c>
      <c r="H264" s="93">
        <v>4826218000</v>
      </c>
      <c r="I264" s="93"/>
      <c r="J264" s="178">
        <f t="shared" si="46"/>
        <v>9.9725802190433903</v>
      </c>
      <c r="K264" s="179">
        <f t="shared" si="48"/>
        <v>0.5059109628654852</v>
      </c>
      <c r="L264" s="178"/>
      <c r="M264" s="184">
        <f t="shared" si="47"/>
        <v>3.2906049309612438E-3</v>
      </c>
      <c r="N264" s="261">
        <f t="shared" si="49"/>
        <v>0.30471392616939047</v>
      </c>
      <c r="O264" s="267">
        <f t="shared" si="50"/>
        <v>0.17792392964695058</v>
      </c>
      <c r="P264" s="178"/>
      <c r="Q264" s="184">
        <f t="shared" si="51"/>
        <v>3.2906049309612438E-3</v>
      </c>
      <c r="R264" s="261">
        <f t="shared" si="52"/>
        <v>0.30471392616939047</v>
      </c>
      <c r="S264" s="267">
        <f t="shared" si="53"/>
        <v>0.17792392964695058</v>
      </c>
      <c r="U264" s="184">
        <f t="shared" si="54"/>
        <v>-3.005126755016518E-2</v>
      </c>
      <c r="V264" s="261">
        <f t="shared" si="55"/>
        <v>-2.4293740348313215</v>
      </c>
      <c r="W264" s="267">
        <f t="shared" si="56"/>
        <v>-0.23722499052713486</v>
      </c>
    </row>
    <row r="265" spans="1:23" x14ac:dyDescent="0.25">
      <c r="A265" s="90">
        <f t="shared" si="45"/>
        <v>222</v>
      </c>
      <c r="B265" s="29">
        <v>44638</v>
      </c>
      <c r="C265" s="93">
        <v>21232.880000000001</v>
      </c>
      <c r="D265" s="93">
        <v>21646.15</v>
      </c>
      <c r="E265" s="93">
        <v>20922.37</v>
      </c>
      <c r="F265" s="93">
        <v>21412.400000000001</v>
      </c>
      <c r="G265" s="93">
        <v>21412.400000000001</v>
      </c>
      <c r="H265" s="93">
        <v>4590509200</v>
      </c>
      <c r="I265" s="93"/>
      <c r="J265" s="178">
        <f t="shared" si="46"/>
        <v>9.963306202585736</v>
      </c>
      <c r="K265" s="179">
        <f t="shared" si="48"/>
        <v>0.49316580682788913</v>
      </c>
      <c r="L265" s="178"/>
      <c r="M265" s="184">
        <f t="shared" si="47"/>
        <v>8.4548115940937096E-3</v>
      </c>
      <c r="N265" s="261">
        <f t="shared" si="49"/>
        <v>0.72818730109104757</v>
      </c>
      <c r="O265" s="267">
        <f t="shared" si="50"/>
        <v>0.24222490197443025</v>
      </c>
      <c r="P265" s="178"/>
      <c r="Q265" s="184">
        <f t="shared" si="51"/>
        <v>1.9463680857236532E-2</v>
      </c>
      <c r="R265" s="261">
        <f t="shared" si="52"/>
        <v>1.6309325483361623</v>
      </c>
      <c r="S265" s="267">
        <f t="shared" si="53"/>
        <v>0.37929939260234868</v>
      </c>
      <c r="U265" s="184">
        <f t="shared" si="54"/>
        <v>-1.4624017090474868E-2</v>
      </c>
      <c r="V265" s="261">
        <f t="shared" si="55"/>
        <v>-1.1643143181924858</v>
      </c>
      <c r="W265" s="267">
        <f t="shared" si="56"/>
        <v>-4.5136007725673943E-2</v>
      </c>
    </row>
    <row r="266" spans="1:23" x14ac:dyDescent="0.25">
      <c r="A266" s="90">
        <f t="shared" si="45"/>
        <v>223</v>
      </c>
      <c r="B266" s="29">
        <v>44641</v>
      </c>
      <c r="C266" s="93">
        <v>21823.07</v>
      </c>
      <c r="D266" s="93">
        <v>21823.07</v>
      </c>
      <c r="E266" s="93">
        <v>21096.31</v>
      </c>
      <c r="F266" s="93">
        <v>21221.34</v>
      </c>
      <c r="G266" s="93">
        <v>21221.34</v>
      </c>
      <c r="H266" s="93">
        <v>2340034100</v>
      </c>
      <c r="I266" s="93"/>
      <c r="J266" s="178">
        <f t="shared" si="46"/>
        <v>9.9907229460988383</v>
      </c>
      <c r="K266" s="179">
        <f t="shared" si="48"/>
        <v>0.53084426855078526</v>
      </c>
      <c r="L266" s="178"/>
      <c r="M266" s="184">
        <f t="shared" si="47"/>
        <v>-2.7573114140219481E-2</v>
      </c>
      <c r="N266" s="261">
        <f t="shared" si="49"/>
        <v>-2.2261614106009113</v>
      </c>
      <c r="O266" s="267">
        <f t="shared" si="50"/>
        <v>-0.20636881372581539</v>
      </c>
      <c r="P266" s="178"/>
      <c r="Q266" s="184">
        <f t="shared" si="51"/>
        <v>0</v>
      </c>
      <c r="R266" s="261">
        <f t="shared" si="52"/>
        <v>3.4878951206797536E-2</v>
      </c>
      <c r="S266" s="267">
        <f t="shared" si="53"/>
        <v>0.13695169317218836</v>
      </c>
      <c r="U266" s="184">
        <f t="shared" si="54"/>
        <v>-3.3302372214358403E-2</v>
      </c>
      <c r="V266" s="261">
        <f t="shared" si="55"/>
        <v>-2.6959699234502215</v>
      </c>
      <c r="W266" s="267">
        <f t="shared" si="56"/>
        <v>-0.27770539820300122</v>
      </c>
    </row>
    <row r="267" spans="1:23" x14ac:dyDescent="0.25">
      <c r="A267" s="90">
        <f t="shared" si="45"/>
        <v>224</v>
      </c>
      <c r="B267" s="29">
        <v>44642</v>
      </c>
      <c r="C267" s="93">
        <v>21319.19</v>
      </c>
      <c r="D267" s="93">
        <v>21906.32</v>
      </c>
      <c r="E267" s="93">
        <v>21266.9</v>
      </c>
      <c r="F267" s="93">
        <v>21889.279999999999</v>
      </c>
      <c r="G267" s="93">
        <v>21889.279999999999</v>
      </c>
      <c r="H267" s="93">
        <v>2590383300</v>
      </c>
      <c r="I267" s="93"/>
      <c r="J267" s="178">
        <f t="shared" si="46"/>
        <v>9.9673628850627374</v>
      </c>
      <c r="K267" s="179">
        <f t="shared" si="48"/>
        <v>0.49874085097412757</v>
      </c>
      <c r="L267" s="178"/>
      <c r="M267" s="184">
        <f t="shared" si="47"/>
        <v>2.6740696996461883E-2</v>
      </c>
      <c r="N267" s="261">
        <f t="shared" si="49"/>
        <v>2.2276597486314151</v>
      </c>
      <c r="O267" s="267">
        <f t="shared" si="50"/>
        <v>0.46990754287941816</v>
      </c>
      <c r="P267" s="178"/>
      <c r="Q267" s="184">
        <f t="shared" si="51"/>
        <v>2.7539976894056531E-2</v>
      </c>
      <c r="R267" s="261">
        <f t="shared" si="52"/>
        <v>2.2932020047455679</v>
      </c>
      <c r="S267" s="267">
        <f t="shared" si="53"/>
        <v>0.4798595990091723</v>
      </c>
      <c r="U267" s="184">
        <f t="shared" si="54"/>
        <v>-2.4527198265974102E-3</v>
      </c>
      <c r="V267" s="261">
        <f t="shared" si="55"/>
        <v>-0.16624807767868929</v>
      </c>
      <c r="W267" s="267">
        <f t="shared" si="56"/>
        <v>0.10641219698528759</v>
      </c>
    </row>
    <row r="268" spans="1:23" x14ac:dyDescent="0.25">
      <c r="A268" s="90">
        <f t="shared" si="45"/>
        <v>225</v>
      </c>
      <c r="B268" s="29">
        <v>44643</v>
      </c>
      <c r="C268" s="93">
        <v>22088.79</v>
      </c>
      <c r="D268" s="93">
        <v>22423.51</v>
      </c>
      <c r="E268" s="93">
        <v>21983.1</v>
      </c>
      <c r="F268" s="93">
        <v>22154.080000000002</v>
      </c>
      <c r="G268" s="93">
        <v>22154.080000000002</v>
      </c>
      <c r="H268" s="93">
        <v>2835723800</v>
      </c>
      <c r="I268" s="93"/>
      <c r="J268" s="178">
        <f t="shared" si="46"/>
        <v>10.002825518997204</v>
      </c>
      <c r="K268" s="179">
        <f t="shared" si="48"/>
        <v>0.54747667164715252</v>
      </c>
      <c r="L268" s="178"/>
      <c r="M268" s="184">
        <f t="shared" si="47"/>
        <v>2.9557979409465555E-3</v>
      </c>
      <c r="N268" s="261">
        <f t="shared" si="49"/>
        <v>0.27725920654690334</v>
      </c>
      <c r="O268" s="267">
        <f t="shared" si="50"/>
        <v>0.17375515476935433</v>
      </c>
      <c r="P268" s="178"/>
      <c r="Q268" s="184">
        <f t="shared" si="51"/>
        <v>1.5153387759130197E-2</v>
      </c>
      <c r="R268" s="261">
        <f t="shared" si="52"/>
        <v>1.2774814794261042</v>
      </c>
      <c r="S268" s="267">
        <f t="shared" si="53"/>
        <v>0.32563073538084519</v>
      </c>
      <c r="U268" s="184">
        <f t="shared" si="54"/>
        <v>-4.7847799721036019E-3</v>
      </c>
      <c r="V268" s="261">
        <f t="shared" si="55"/>
        <v>-0.35748081578502361</v>
      </c>
      <c r="W268" s="267">
        <f t="shared" si="56"/>
        <v>7.7375068019722049E-2</v>
      </c>
    </row>
    <row r="269" spans="1:23" x14ac:dyDescent="0.25">
      <c r="A269" s="90">
        <f t="shared" si="45"/>
        <v>226</v>
      </c>
      <c r="B269" s="29">
        <v>44644</v>
      </c>
      <c r="C269" s="93">
        <v>22002.87</v>
      </c>
      <c r="D269" s="93">
        <v>22231.67</v>
      </c>
      <c r="E269" s="93">
        <v>21900.13</v>
      </c>
      <c r="F269" s="93">
        <v>21945.95</v>
      </c>
      <c r="G269" s="93">
        <v>21945.95</v>
      </c>
      <c r="H269" s="93">
        <v>2404819800</v>
      </c>
      <c r="I269" s="93"/>
      <c r="J269" s="178">
        <f t="shared" si="46"/>
        <v>9.9989281783774526</v>
      </c>
      <c r="K269" s="179">
        <f t="shared" si="48"/>
        <v>0.542120608871418</v>
      </c>
      <c r="L269" s="178"/>
      <c r="M269" s="184">
        <f t="shared" si="47"/>
        <v>-2.5869352498105137E-3</v>
      </c>
      <c r="N269" s="261">
        <f t="shared" si="49"/>
        <v>-0.17725396143627614</v>
      </c>
      <c r="O269" s="267">
        <f t="shared" si="50"/>
        <v>0.1047410434515692</v>
      </c>
      <c r="P269" s="178"/>
      <c r="Q269" s="184">
        <f t="shared" si="51"/>
        <v>1.0398643449695393E-2</v>
      </c>
      <c r="R269" s="261">
        <f t="shared" si="52"/>
        <v>0.88758468579458027</v>
      </c>
      <c r="S269" s="267">
        <f t="shared" si="53"/>
        <v>0.26642809261136335</v>
      </c>
      <c r="U269" s="184">
        <f t="shared" si="54"/>
        <v>-4.6693908567381421E-3</v>
      </c>
      <c r="V269" s="261">
        <f t="shared" si="55"/>
        <v>-0.34801871999751771</v>
      </c>
      <c r="W269" s="267">
        <f t="shared" si="56"/>
        <v>7.8811809962482826E-2</v>
      </c>
    </row>
    <row r="270" spans="1:23" x14ac:dyDescent="0.25">
      <c r="A270" s="90">
        <f t="shared" si="45"/>
        <v>227</v>
      </c>
      <c r="B270" s="29">
        <v>44645</v>
      </c>
      <c r="C270" s="93">
        <v>21735.61</v>
      </c>
      <c r="D270" s="93">
        <v>21944.080000000002</v>
      </c>
      <c r="E270" s="93">
        <v>21289.26</v>
      </c>
      <c r="F270" s="93">
        <v>21404.880000000001</v>
      </c>
      <c r="G270" s="93">
        <v>21404.880000000001</v>
      </c>
      <c r="H270" s="93">
        <v>2358152600</v>
      </c>
      <c r="I270" s="93"/>
      <c r="J270" s="178">
        <f t="shared" si="46"/>
        <v>9.9867072083614818</v>
      </c>
      <c r="K270" s="179">
        <f t="shared" si="48"/>
        <v>0.52532549420933716</v>
      </c>
      <c r="L270" s="178"/>
      <c r="M270" s="184">
        <f t="shared" si="47"/>
        <v>-1.5216044086179296E-2</v>
      </c>
      <c r="N270" s="261">
        <f t="shared" si="49"/>
        <v>-1.2128614980924495</v>
      </c>
      <c r="O270" s="267">
        <f t="shared" si="50"/>
        <v>-5.2507500377135696E-2</v>
      </c>
      <c r="P270" s="178"/>
      <c r="Q270" s="184">
        <f t="shared" si="51"/>
        <v>9.5911731945871846E-3</v>
      </c>
      <c r="R270" s="261">
        <f t="shared" si="52"/>
        <v>0.82137080699676468</v>
      </c>
      <c r="S270" s="267">
        <f t="shared" si="53"/>
        <v>0.2563740560640575</v>
      </c>
      <c r="U270" s="184">
        <f t="shared" si="54"/>
        <v>-2.0535425506806673E-2</v>
      </c>
      <c r="V270" s="261">
        <f t="shared" si="55"/>
        <v>-1.6490594563907064</v>
      </c>
      <c r="W270" s="267">
        <f t="shared" si="56"/>
        <v>-0.11874059673420467</v>
      </c>
    </row>
    <row r="271" spans="1:23" x14ac:dyDescent="0.25">
      <c r="A271" s="90">
        <f t="shared" si="45"/>
        <v>228</v>
      </c>
      <c r="B271" s="29">
        <v>44648</v>
      </c>
      <c r="C271" s="93">
        <v>21422.2</v>
      </c>
      <c r="D271" s="93">
        <v>21790.97</v>
      </c>
      <c r="E271" s="93">
        <v>21202.69</v>
      </c>
      <c r="F271" s="93">
        <v>21684.97</v>
      </c>
      <c r="G271" s="93">
        <v>21684.97</v>
      </c>
      <c r="H271" s="93">
        <v>2200278800</v>
      </c>
      <c r="I271" s="93"/>
      <c r="J271" s="178">
        <f t="shared" si="46"/>
        <v>9.9721830464774257</v>
      </c>
      <c r="K271" s="179">
        <f t="shared" si="48"/>
        <v>0.5053651339519627</v>
      </c>
      <c r="L271" s="178"/>
      <c r="M271" s="184">
        <f t="shared" si="47"/>
        <v>1.226624716415683E-2</v>
      </c>
      <c r="N271" s="261">
        <f t="shared" si="49"/>
        <v>1.0407312385120273</v>
      </c>
      <c r="O271" s="267">
        <f t="shared" si="50"/>
        <v>0.2896821454786902</v>
      </c>
      <c r="P271" s="178"/>
      <c r="Q271" s="184">
        <f t="shared" si="51"/>
        <v>1.7214385077162962E-2</v>
      </c>
      <c r="R271" s="261">
        <f t="shared" si="52"/>
        <v>1.4464866232757145</v>
      </c>
      <c r="S271" s="267">
        <f t="shared" si="53"/>
        <v>0.35129278575151113</v>
      </c>
      <c r="U271" s="184">
        <f t="shared" si="54"/>
        <v>-1.0246846729094213E-2</v>
      </c>
      <c r="V271" s="261">
        <f t="shared" si="55"/>
        <v>-0.80537920454299372</v>
      </c>
      <c r="W271" s="267">
        <f t="shared" si="56"/>
        <v>9.3653568864613401E-3</v>
      </c>
    </row>
    <row r="272" spans="1:23" x14ac:dyDescent="0.25">
      <c r="A272" s="90">
        <f t="shared" si="45"/>
        <v>229</v>
      </c>
      <c r="B272" s="29">
        <v>44649</v>
      </c>
      <c r="C272" s="93">
        <v>21771.29</v>
      </c>
      <c r="D272" s="93">
        <v>21937.27</v>
      </c>
      <c r="E272" s="93">
        <v>21722.17</v>
      </c>
      <c r="F272" s="93">
        <v>21927.63</v>
      </c>
      <c r="G272" s="93">
        <v>21927.63</v>
      </c>
      <c r="H272" s="93">
        <v>2259328100</v>
      </c>
      <c r="I272" s="93"/>
      <c r="J272" s="178">
        <f t="shared" si="46"/>
        <v>9.9883474083297177</v>
      </c>
      <c r="K272" s="179">
        <f t="shared" si="48"/>
        <v>0.5275795989570996</v>
      </c>
      <c r="L272" s="178"/>
      <c r="M272" s="184">
        <f t="shared" si="47"/>
        <v>7.1810168345559739E-3</v>
      </c>
      <c r="N272" s="261">
        <f t="shared" si="49"/>
        <v>0.62373405183789532</v>
      </c>
      <c r="O272" s="267">
        <f t="shared" si="50"/>
        <v>0.22636452942802188</v>
      </c>
      <c r="P272" s="178"/>
      <c r="Q272" s="184">
        <f t="shared" si="51"/>
        <v>7.6238018050377148E-3</v>
      </c>
      <c r="R272" s="261">
        <f t="shared" si="52"/>
        <v>0.66004314209044379</v>
      </c>
      <c r="S272" s="267">
        <f t="shared" si="53"/>
        <v>0.23187776814815853</v>
      </c>
      <c r="U272" s="184">
        <f t="shared" si="54"/>
        <v>-2.256182339218421E-3</v>
      </c>
      <c r="V272" s="261">
        <f t="shared" si="55"/>
        <v>-0.15013168294313872</v>
      </c>
      <c r="W272" s="267">
        <f t="shared" si="56"/>
        <v>0.10885933985962093</v>
      </c>
    </row>
    <row r="273" spans="1:23" x14ac:dyDescent="0.25">
      <c r="A273" s="90">
        <f t="shared" si="45"/>
        <v>230</v>
      </c>
      <c r="B273" s="29">
        <v>44650</v>
      </c>
      <c r="C273" s="93">
        <v>22101.63</v>
      </c>
      <c r="D273" s="93">
        <v>22391.35</v>
      </c>
      <c r="E273" s="93">
        <v>22033.78</v>
      </c>
      <c r="F273" s="93">
        <v>22232.03</v>
      </c>
      <c r="G273" s="93">
        <v>22232.03</v>
      </c>
      <c r="H273" s="93">
        <v>2729645500</v>
      </c>
      <c r="I273" s="93"/>
      <c r="J273" s="178">
        <f t="shared" si="46"/>
        <v>10.003406640442138</v>
      </c>
      <c r="K273" s="179">
        <f t="shared" si="48"/>
        <v>0.54827529903004557</v>
      </c>
      <c r="L273" s="178"/>
      <c r="M273" s="184">
        <f t="shared" si="47"/>
        <v>5.9000173290385287E-3</v>
      </c>
      <c r="N273" s="261">
        <f t="shared" si="49"/>
        <v>0.51869000165548074</v>
      </c>
      <c r="O273" s="267">
        <f t="shared" si="50"/>
        <v>0.21041444858717706</v>
      </c>
      <c r="P273" s="178"/>
      <c r="Q273" s="184">
        <f t="shared" si="51"/>
        <v>1.3108535433811783E-2</v>
      </c>
      <c r="R273" s="261">
        <f t="shared" si="52"/>
        <v>1.109800251329448</v>
      </c>
      <c r="S273" s="267">
        <f t="shared" si="53"/>
        <v>0.30016971080125843</v>
      </c>
      <c r="U273" s="184">
        <f t="shared" si="54"/>
        <v>-3.06990932343009E-3</v>
      </c>
      <c r="V273" s="261">
        <f t="shared" si="55"/>
        <v>-0.21685862373909781</v>
      </c>
      <c r="W273" s="267">
        <f t="shared" si="56"/>
        <v>9.8727399039464148E-2</v>
      </c>
    </row>
    <row r="274" spans="1:23" x14ac:dyDescent="0.25">
      <c r="A274" s="90">
        <f t="shared" si="45"/>
        <v>231</v>
      </c>
      <c r="B274" s="29">
        <v>44651</v>
      </c>
      <c r="C274" s="93">
        <v>22262.16</v>
      </c>
      <c r="D274" s="93">
        <v>22262.16</v>
      </c>
      <c r="E274" s="93">
        <v>21922.58</v>
      </c>
      <c r="F274" s="93">
        <v>21996.85</v>
      </c>
      <c r="G274" s="93">
        <v>21996.85</v>
      </c>
      <c r="H274" s="93">
        <v>2226286300</v>
      </c>
      <c r="I274" s="93"/>
      <c r="J274" s="178">
        <f t="shared" si="46"/>
        <v>10.010643655162372</v>
      </c>
      <c r="K274" s="179">
        <f t="shared" si="48"/>
        <v>0.55822103098738229</v>
      </c>
      <c r="L274" s="178"/>
      <c r="M274" s="184">
        <f t="shared" si="47"/>
        <v>-1.1917531811827841E-2</v>
      </c>
      <c r="N274" s="261">
        <f t="shared" si="49"/>
        <v>-0.94237810806621825</v>
      </c>
      <c r="O274" s="267">
        <f t="shared" si="50"/>
        <v>-1.1436807372322555E-2</v>
      </c>
      <c r="P274" s="178"/>
      <c r="Q274" s="184">
        <f t="shared" si="51"/>
        <v>0</v>
      </c>
      <c r="R274" s="261">
        <f t="shared" si="52"/>
        <v>3.4878951206797536E-2</v>
      </c>
      <c r="S274" s="267">
        <f t="shared" si="53"/>
        <v>0.13695169317218836</v>
      </c>
      <c r="U274" s="184">
        <f t="shared" si="54"/>
        <v>-1.5253686075385233E-2</v>
      </c>
      <c r="V274" s="261">
        <f t="shared" si="55"/>
        <v>-1.2159482026431412</v>
      </c>
      <c r="W274" s="267">
        <f t="shared" si="56"/>
        <v>-5.2976191245679427E-2</v>
      </c>
    </row>
    <row r="275" spans="1:23" x14ac:dyDescent="0.25">
      <c r="A275" s="90">
        <f t="shared" si="45"/>
        <v>232</v>
      </c>
      <c r="B275" s="29">
        <v>44652</v>
      </c>
      <c r="C275" s="93">
        <v>21693.1</v>
      </c>
      <c r="D275" s="93">
        <v>22039.55</v>
      </c>
      <c r="E275" s="93">
        <v>21558.05</v>
      </c>
      <c r="F275" s="93">
        <v>22039.55</v>
      </c>
      <c r="G275" s="93">
        <v>22039.55</v>
      </c>
      <c r="H275" s="93">
        <v>1937497800</v>
      </c>
      <c r="I275" s="93"/>
      <c r="J275" s="178">
        <f t="shared" si="46"/>
        <v>9.9847495166143929</v>
      </c>
      <c r="K275" s="179">
        <f t="shared" si="48"/>
        <v>0.52263506478168942</v>
      </c>
      <c r="L275" s="178"/>
      <c r="M275" s="184">
        <f t="shared" si="47"/>
        <v>1.5970515970516005E-2</v>
      </c>
      <c r="N275" s="261">
        <f t="shared" si="49"/>
        <v>1.344487326401514</v>
      </c>
      <c r="O275" s="267">
        <f t="shared" si="50"/>
        <v>0.33580502582576899</v>
      </c>
      <c r="P275" s="178"/>
      <c r="Q275" s="184">
        <f t="shared" si="51"/>
        <v>1.5970515970516005E-2</v>
      </c>
      <c r="R275" s="261">
        <f t="shared" si="52"/>
        <v>1.344487326401514</v>
      </c>
      <c r="S275" s="267">
        <f t="shared" si="53"/>
        <v>0.33580502582576899</v>
      </c>
      <c r="U275" s="184">
        <f t="shared" si="54"/>
        <v>-6.2254818352378994E-3</v>
      </c>
      <c r="V275" s="261">
        <f t="shared" si="55"/>
        <v>-0.4756207199435708</v>
      </c>
      <c r="W275" s="267">
        <f t="shared" si="56"/>
        <v>5.9436488741921645E-2</v>
      </c>
    </row>
    <row r="276" spans="1:23" x14ac:dyDescent="0.25">
      <c r="A276" s="90">
        <f t="shared" si="45"/>
        <v>233</v>
      </c>
      <c r="B276" s="29">
        <v>44655</v>
      </c>
      <c r="C276" s="93">
        <v>22227.11</v>
      </c>
      <c r="D276" s="93">
        <v>22523.64</v>
      </c>
      <c r="E276" s="93">
        <v>22124.03</v>
      </c>
      <c r="F276" s="93">
        <v>22502.31</v>
      </c>
      <c r="G276" s="93">
        <v>22502.31</v>
      </c>
      <c r="H276" s="93">
        <v>1868076200</v>
      </c>
      <c r="I276" s="93"/>
      <c r="J276" s="178">
        <f t="shared" si="46"/>
        <v>10.0090679940085</v>
      </c>
      <c r="K276" s="179">
        <f t="shared" si="48"/>
        <v>0.55605562106384243</v>
      </c>
      <c r="L276" s="178"/>
      <c r="M276" s="184">
        <f t="shared" si="47"/>
        <v>1.2381276738181469E-2</v>
      </c>
      <c r="N276" s="261">
        <f t="shared" si="49"/>
        <v>1.0501638513227756</v>
      </c>
      <c r="O276" s="267">
        <f t="shared" si="50"/>
        <v>0.2911144106722976</v>
      </c>
      <c r="P276" s="178"/>
      <c r="Q276" s="184">
        <f t="shared" si="51"/>
        <v>1.3340915665599298E-2</v>
      </c>
      <c r="R276" s="261">
        <f t="shared" si="52"/>
        <v>1.1288558096057399</v>
      </c>
      <c r="S276" s="267">
        <f t="shared" si="53"/>
        <v>0.30306314164714121</v>
      </c>
      <c r="U276" s="184">
        <f t="shared" si="54"/>
        <v>-4.6375799642869335E-3</v>
      </c>
      <c r="V276" s="261">
        <f t="shared" si="55"/>
        <v>-0.34541017489769554</v>
      </c>
      <c r="W276" s="267">
        <f t="shared" si="56"/>
        <v>7.9207896224835483E-2</v>
      </c>
    </row>
    <row r="277" spans="1:23" x14ac:dyDescent="0.25">
      <c r="A277" s="90">
        <f t="shared" si="45"/>
        <v>234</v>
      </c>
      <c r="B277" s="29">
        <v>44657</v>
      </c>
      <c r="C277" s="93">
        <v>22220.21</v>
      </c>
      <c r="D277" s="93">
        <v>22244.99</v>
      </c>
      <c r="E277" s="93">
        <v>22015.119999999999</v>
      </c>
      <c r="F277" s="93">
        <v>22080.52</v>
      </c>
      <c r="G277" s="93">
        <v>22080.52</v>
      </c>
      <c r="H277" s="93">
        <v>2749772600</v>
      </c>
      <c r="I277" s="93"/>
      <c r="J277" s="178">
        <f t="shared" si="46"/>
        <v>10.008757514094055</v>
      </c>
      <c r="K277" s="179">
        <f t="shared" si="48"/>
        <v>0.55562893269487013</v>
      </c>
      <c r="L277" s="178"/>
      <c r="M277" s="184">
        <f t="shared" si="47"/>
        <v>-6.2866192533733347E-3</v>
      </c>
      <c r="N277" s="261">
        <f t="shared" si="49"/>
        <v>-0.48063408801356688</v>
      </c>
      <c r="O277" s="267">
        <f t="shared" si="50"/>
        <v>5.8675249758252557E-2</v>
      </c>
      <c r="P277" s="178"/>
      <c r="Q277" s="184">
        <f t="shared" si="51"/>
        <v>1.1152009814489815E-3</v>
      </c>
      <c r="R277" s="261">
        <f t="shared" si="52"/>
        <v>0.12632725181444324</v>
      </c>
      <c r="S277" s="267">
        <f t="shared" si="53"/>
        <v>0.15083737051342627</v>
      </c>
      <c r="U277" s="184">
        <f t="shared" si="54"/>
        <v>-9.2298857661561318E-3</v>
      </c>
      <c r="V277" s="261">
        <f t="shared" si="55"/>
        <v>-0.72198674579159605</v>
      </c>
      <c r="W277" s="267">
        <f t="shared" si="56"/>
        <v>2.2027820455714275E-2</v>
      </c>
    </row>
    <row r="278" spans="1:23" x14ac:dyDescent="0.25">
      <c r="A278" s="90">
        <f t="shared" si="45"/>
        <v>235</v>
      </c>
      <c r="B278" s="29">
        <v>44658</v>
      </c>
      <c r="C278" s="93">
        <v>21910.400000000001</v>
      </c>
      <c r="D278" s="93">
        <v>22236.93</v>
      </c>
      <c r="E278" s="93">
        <v>21779.19</v>
      </c>
      <c r="F278" s="93">
        <v>21808.98</v>
      </c>
      <c r="G278" s="93">
        <v>21808.98</v>
      </c>
      <c r="H278" s="93">
        <v>2078973200</v>
      </c>
      <c r="I278" s="93"/>
      <c r="J278" s="178">
        <f t="shared" si="46"/>
        <v>9.9947166889267436</v>
      </c>
      <c r="K278" s="179">
        <f t="shared" si="48"/>
        <v>0.53633281558411205</v>
      </c>
      <c r="L278" s="178"/>
      <c r="M278" s="184">
        <f t="shared" si="47"/>
        <v>-4.6288520519936595E-3</v>
      </c>
      <c r="N278" s="261">
        <f t="shared" si="49"/>
        <v>-0.34469447184474861</v>
      </c>
      <c r="O278" s="267">
        <f t="shared" si="50"/>
        <v>7.9316569886339616E-2</v>
      </c>
      <c r="P278" s="178"/>
      <c r="Q278" s="184">
        <f t="shared" si="51"/>
        <v>1.4902968453337174E-2</v>
      </c>
      <c r="R278" s="261">
        <f t="shared" si="52"/>
        <v>1.2569466876396374</v>
      </c>
      <c r="S278" s="267">
        <f t="shared" si="53"/>
        <v>0.32251269501134971</v>
      </c>
      <c r="U278" s="184">
        <f t="shared" si="54"/>
        <v>-5.9884803563605756E-3</v>
      </c>
      <c r="V278" s="261">
        <f t="shared" si="55"/>
        <v>-0.45618621186353858</v>
      </c>
      <c r="W278" s="267">
        <f t="shared" si="56"/>
        <v>6.2387460019592833E-2</v>
      </c>
    </row>
    <row r="279" spans="1:23" x14ac:dyDescent="0.25">
      <c r="A279" s="90">
        <f t="shared" si="45"/>
        <v>236</v>
      </c>
      <c r="B279" s="29">
        <v>44659</v>
      </c>
      <c r="C279" s="93">
        <v>21667.53</v>
      </c>
      <c r="D279" s="93">
        <v>21872.01</v>
      </c>
      <c r="E279" s="93">
        <v>21568.22</v>
      </c>
      <c r="F279" s="93">
        <v>21872.01</v>
      </c>
      <c r="G279" s="93">
        <v>21872.01</v>
      </c>
      <c r="H279" s="93">
        <v>1739886100</v>
      </c>
      <c r="I279" s="93"/>
      <c r="J279" s="178">
        <f t="shared" si="46"/>
        <v>9.9835701055696742</v>
      </c>
      <c r="K279" s="179">
        <f t="shared" si="48"/>
        <v>0.52101421605168763</v>
      </c>
      <c r="L279" s="178"/>
      <c r="M279" s="184">
        <f t="shared" si="47"/>
        <v>9.4371624269125078E-3</v>
      </c>
      <c r="N279" s="261">
        <f t="shared" si="49"/>
        <v>0.80874167268518193</v>
      </c>
      <c r="O279" s="267">
        <f t="shared" si="50"/>
        <v>0.25445642519519973</v>
      </c>
      <c r="P279" s="178"/>
      <c r="Q279" s="184">
        <f t="shared" si="51"/>
        <v>9.4371624269125078E-3</v>
      </c>
      <c r="R279" s="261">
        <f t="shared" si="52"/>
        <v>0.80874167268518193</v>
      </c>
      <c r="S279" s="267">
        <f t="shared" si="53"/>
        <v>0.25445642519519973</v>
      </c>
      <c r="U279" s="184">
        <f t="shared" si="54"/>
        <v>-4.5833558324367236E-3</v>
      </c>
      <c r="V279" s="261">
        <f t="shared" si="55"/>
        <v>-0.34096370758632016</v>
      </c>
      <c r="W279" s="267">
        <f t="shared" si="56"/>
        <v>7.9883055959722338E-2</v>
      </c>
    </row>
    <row r="280" spans="1:23" x14ac:dyDescent="0.25">
      <c r="A280" s="90">
        <f t="shared" si="45"/>
        <v>237</v>
      </c>
      <c r="B280" s="29">
        <v>44662</v>
      </c>
      <c r="C280" s="93">
        <v>21688.03</v>
      </c>
      <c r="D280" s="93">
        <v>21688.03</v>
      </c>
      <c r="E280" s="93">
        <v>21132.54</v>
      </c>
      <c r="F280" s="93">
        <v>21208.3</v>
      </c>
      <c r="G280" s="93">
        <v>21208.3</v>
      </c>
      <c r="H280" s="93">
        <v>2104906000</v>
      </c>
      <c r="I280" s="93"/>
      <c r="J280" s="178">
        <f t="shared" si="46"/>
        <v>9.9845157744309567</v>
      </c>
      <c r="K280" s="179">
        <f t="shared" si="48"/>
        <v>0.52231383604395043</v>
      </c>
      <c r="L280" s="178"/>
      <c r="M280" s="184">
        <f t="shared" si="47"/>
        <v>-2.2119574714715887E-2</v>
      </c>
      <c r="N280" s="261">
        <f t="shared" si="49"/>
        <v>-1.7789622769424052</v>
      </c>
      <c r="O280" s="267">
        <f t="shared" si="50"/>
        <v>-0.13846527876669745</v>
      </c>
      <c r="P280" s="178"/>
      <c r="Q280" s="184">
        <f t="shared" si="51"/>
        <v>0</v>
      </c>
      <c r="R280" s="261">
        <f t="shared" si="52"/>
        <v>3.4878951206797536E-2</v>
      </c>
      <c r="S280" s="267">
        <f t="shared" si="53"/>
        <v>0.13695169317218836</v>
      </c>
      <c r="U280" s="184">
        <f t="shared" si="54"/>
        <v>-2.5612745832608953E-2</v>
      </c>
      <c r="V280" s="261">
        <f t="shared" si="55"/>
        <v>-2.065408009843372</v>
      </c>
      <c r="W280" s="267">
        <f t="shared" si="56"/>
        <v>-0.18195972312933806</v>
      </c>
    </row>
    <row r="281" spans="1:23" x14ac:dyDescent="0.25">
      <c r="A281" s="90">
        <f t="shared" si="45"/>
        <v>238</v>
      </c>
      <c r="B281" s="29">
        <v>44663</v>
      </c>
      <c r="C281" s="93">
        <v>21279.18</v>
      </c>
      <c r="D281" s="93">
        <v>21519.13</v>
      </c>
      <c r="E281" s="93">
        <v>20988.2</v>
      </c>
      <c r="F281" s="93">
        <v>21319.13</v>
      </c>
      <c r="G281" s="93">
        <v>21319.13</v>
      </c>
      <c r="H281" s="93">
        <v>2045265200</v>
      </c>
      <c r="I281" s="93"/>
      <c r="J281" s="178">
        <f t="shared" si="46"/>
        <v>9.965484408878547</v>
      </c>
      <c r="K281" s="179">
        <f t="shared" si="48"/>
        <v>0.4961592864287408</v>
      </c>
      <c r="L281" s="178"/>
      <c r="M281" s="184">
        <f t="shared" si="47"/>
        <v>1.8774219683277611E-3</v>
      </c>
      <c r="N281" s="261">
        <f t="shared" si="49"/>
        <v>0.18883061676573726</v>
      </c>
      <c r="O281" s="267">
        <f t="shared" si="50"/>
        <v>0.16032799584695767</v>
      </c>
      <c r="P281" s="178"/>
      <c r="Q281" s="184">
        <f t="shared" si="51"/>
        <v>1.1276280382984716E-2</v>
      </c>
      <c r="R281" s="261">
        <f t="shared" si="52"/>
        <v>0.95955234672286827</v>
      </c>
      <c r="S281" s="267">
        <f t="shared" si="53"/>
        <v>0.27735579396845456</v>
      </c>
      <c r="U281" s="184">
        <f t="shared" si="54"/>
        <v>-1.3674399107484385E-2</v>
      </c>
      <c r="V281" s="261">
        <f t="shared" si="55"/>
        <v>-1.0864440937078306</v>
      </c>
      <c r="W281" s="267">
        <f t="shared" si="56"/>
        <v>-3.331205031477702E-2</v>
      </c>
    </row>
    <row r="282" spans="1:23" x14ac:dyDescent="0.25">
      <c r="A282" s="90">
        <f t="shared" si="45"/>
        <v>239</v>
      </c>
      <c r="B282" s="29">
        <v>44664</v>
      </c>
      <c r="C282" s="93">
        <v>21192.62</v>
      </c>
      <c r="D282" s="93">
        <v>21531.48</v>
      </c>
      <c r="E282" s="93">
        <v>21141.06</v>
      </c>
      <c r="F282" s="93">
        <v>21374.37</v>
      </c>
      <c r="G282" s="93">
        <v>21374.37</v>
      </c>
      <c r="H282" s="93">
        <v>1696862200</v>
      </c>
      <c r="I282" s="93"/>
      <c r="J282" s="178">
        <f t="shared" si="46"/>
        <v>9.9614082868470888</v>
      </c>
      <c r="K282" s="179">
        <f t="shared" si="48"/>
        <v>0.49055752676436792</v>
      </c>
      <c r="L282" s="178"/>
      <c r="M282" s="184">
        <f t="shared" si="47"/>
        <v>8.5760986607602077E-3</v>
      </c>
      <c r="N282" s="261">
        <f t="shared" si="49"/>
        <v>0.73813303851133427</v>
      </c>
      <c r="O282" s="267">
        <f t="shared" si="50"/>
        <v>0.24373508094791707</v>
      </c>
      <c r="P282" s="178"/>
      <c r="Q282" s="184">
        <f t="shared" si="51"/>
        <v>1.5989528430179967E-2</v>
      </c>
      <c r="R282" s="261">
        <f t="shared" si="52"/>
        <v>1.3460463791243529</v>
      </c>
      <c r="S282" s="267">
        <f t="shared" si="53"/>
        <v>0.33604175524472479</v>
      </c>
      <c r="U282" s="184">
        <f t="shared" si="54"/>
        <v>-2.432922404119815E-3</v>
      </c>
      <c r="V282" s="261">
        <f t="shared" si="55"/>
        <v>-0.16462465672398802</v>
      </c>
      <c r="W282" s="267">
        <f t="shared" si="56"/>
        <v>0.10665870019438195</v>
      </c>
    </row>
    <row r="283" spans="1:23" x14ac:dyDescent="0.25">
      <c r="A283" s="90">
        <f t="shared" si="45"/>
        <v>240</v>
      </c>
      <c r="B283" s="29">
        <v>44665</v>
      </c>
      <c r="C283" s="93">
        <v>21463.35</v>
      </c>
      <c r="D283" s="93">
        <v>21587.47</v>
      </c>
      <c r="E283" s="93">
        <v>21358.73</v>
      </c>
      <c r="F283" s="93">
        <v>21518.080000000002</v>
      </c>
      <c r="G283" s="93">
        <v>21518.080000000002</v>
      </c>
      <c r="H283" s="93">
        <v>1719437600</v>
      </c>
      <c r="I283" s="93"/>
      <c r="J283" s="178">
        <f t="shared" si="46"/>
        <v>9.9741021083819117</v>
      </c>
      <c r="K283" s="179">
        <f t="shared" si="48"/>
        <v>0.50800247490667849</v>
      </c>
      <c r="L283" s="178"/>
      <c r="M283" s="184">
        <f t="shared" si="47"/>
        <v>2.54992813330646E-3</v>
      </c>
      <c r="N283" s="261">
        <f t="shared" si="49"/>
        <v>0.24397721989691509</v>
      </c>
      <c r="O283" s="267">
        <f t="shared" si="50"/>
        <v>0.16870155700070999</v>
      </c>
      <c r="P283" s="178"/>
      <c r="Q283" s="184">
        <f t="shared" si="51"/>
        <v>5.782881050721468E-3</v>
      </c>
      <c r="R283" s="261">
        <f t="shared" si="52"/>
        <v>0.50908463565438422</v>
      </c>
      <c r="S283" s="267">
        <f t="shared" si="53"/>
        <v>0.20895595223295871</v>
      </c>
      <c r="U283" s="184">
        <f t="shared" si="54"/>
        <v>-4.8743555875480288E-3</v>
      </c>
      <c r="V283" s="261">
        <f t="shared" si="55"/>
        <v>-0.36482616244857619</v>
      </c>
      <c r="W283" s="267">
        <f t="shared" si="56"/>
        <v>7.625973713820855E-2</v>
      </c>
    </row>
    <row r="284" spans="1:23" x14ac:dyDescent="0.25">
      <c r="A284" s="90">
        <f t="shared" si="45"/>
        <v>241</v>
      </c>
      <c r="B284" s="29">
        <v>44670</v>
      </c>
      <c r="C284" s="93">
        <v>21106</v>
      </c>
      <c r="D284" s="93">
        <v>21191.8</v>
      </c>
      <c r="E284" s="93">
        <v>20896.43</v>
      </c>
      <c r="F284" s="93">
        <v>21027.759999999998</v>
      </c>
      <c r="G284" s="93">
        <v>21027.759999999998</v>
      </c>
      <c r="H284" s="93">
        <v>2240088300</v>
      </c>
      <c r="I284" s="93"/>
      <c r="J284" s="178">
        <f t="shared" si="46"/>
        <v>9.957312639231036</v>
      </c>
      <c r="K284" s="179">
        <f t="shared" si="48"/>
        <v>0.48492893335179993</v>
      </c>
      <c r="L284" s="178"/>
      <c r="M284" s="184">
        <f t="shared" si="47"/>
        <v>-3.7070027480338103E-3</v>
      </c>
      <c r="N284" s="261">
        <f t="shared" si="49"/>
        <v>-0.26910132436209833</v>
      </c>
      <c r="O284" s="267">
        <f t="shared" si="50"/>
        <v>9.079477175753925E-2</v>
      </c>
      <c r="P284" s="178"/>
      <c r="Q284" s="184">
        <f t="shared" si="51"/>
        <v>4.0651947313559778E-3</v>
      </c>
      <c r="R284" s="261">
        <f t="shared" si="52"/>
        <v>0.36823155401623658</v>
      </c>
      <c r="S284" s="267">
        <f t="shared" si="53"/>
        <v>0.18756856251493836</v>
      </c>
      <c r="U284" s="184">
        <f t="shared" si="54"/>
        <v>-9.9294039609589546E-3</v>
      </c>
      <c r="V284" s="261">
        <f t="shared" si="55"/>
        <v>-0.77934837945491131</v>
      </c>
      <c r="W284" s="267">
        <f t="shared" si="56"/>
        <v>1.3317925011812504E-2</v>
      </c>
    </row>
    <row r="285" spans="1:23" x14ac:dyDescent="0.25">
      <c r="A285" s="90">
        <f t="shared" si="45"/>
        <v>242</v>
      </c>
      <c r="B285" s="29">
        <v>44671</v>
      </c>
      <c r="C285" s="93">
        <v>20972.84</v>
      </c>
      <c r="D285" s="93">
        <v>21214.98</v>
      </c>
      <c r="E285" s="93">
        <v>20889.02</v>
      </c>
      <c r="F285" s="93">
        <v>20944.669999999998</v>
      </c>
      <c r="G285" s="93">
        <v>20944.669999999998</v>
      </c>
      <c r="H285" s="93">
        <v>1876429100</v>
      </c>
      <c r="I285" s="93"/>
      <c r="J285" s="178">
        <f t="shared" si="46"/>
        <v>9.9509835462948466</v>
      </c>
      <c r="K285" s="179">
        <f t="shared" si="48"/>
        <v>0.47623094608635752</v>
      </c>
      <c r="L285" s="178"/>
      <c r="M285" s="184">
        <f t="shared" si="47"/>
        <v>-1.3431657324426206E-3</v>
      </c>
      <c r="N285" s="261">
        <f t="shared" si="49"/>
        <v>-7.5262831045499218E-2</v>
      </c>
      <c r="O285" s="267">
        <f t="shared" si="50"/>
        <v>0.12022756336352103</v>
      </c>
      <c r="P285" s="178"/>
      <c r="Q285" s="184">
        <f t="shared" si="51"/>
        <v>1.1545408251815176E-2</v>
      </c>
      <c r="R285" s="261">
        <f t="shared" si="52"/>
        <v>0.98162127121280685</v>
      </c>
      <c r="S285" s="267">
        <f t="shared" si="53"/>
        <v>0.28070677985555359</v>
      </c>
      <c r="U285" s="184">
        <f t="shared" si="54"/>
        <v>-3.9965975042006571E-3</v>
      </c>
      <c r="V285" s="261">
        <f t="shared" si="55"/>
        <v>-0.29284856701779821</v>
      </c>
      <c r="W285" s="267">
        <f t="shared" si="56"/>
        <v>8.7188946968340675E-2</v>
      </c>
    </row>
    <row r="286" spans="1:23" x14ac:dyDescent="0.25">
      <c r="A286" s="90">
        <f t="shared" si="45"/>
        <v>243</v>
      </c>
      <c r="B286" s="29">
        <v>44672</v>
      </c>
      <c r="C286" s="93">
        <v>20780.86</v>
      </c>
      <c r="D286" s="93">
        <v>20920.599999999999</v>
      </c>
      <c r="E286" s="93">
        <v>20483.86</v>
      </c>
      <c r="F286" s="93">
        <v>20682.22</v>
      </c>
      <c r="G286" s="93">
        <v>20682.22</v>
      </c>
      <c r="H286" s="93">
        <v>2226185800</v>
      </c>
      <c r="I286" s="93"/>
      <c r="J286" s="178">
        <f t="shared" si="46"/>
        <v>9.9417876497448709</v>
      </c>
      <c r="K286" s="179">
        <f t="shared" si="48"/>
        <v>0.46359314918679551</v>
      </c>
      <c r="L286" s="178"/>
      <c r="M286" s="184">
        <f t="shared" si="47"/>
        <v>-4.7466755466327865E-3</v>
      </c>
      <c r="N286" s="261">
        <f t="shared" si="49"/>
        <v>-0.35435619070586594</v>
      </c>
      <c r="O286" s="267">
        <f t="shared" si="50"/>
        <v>7.7849516810713393E-2</v>
      </c>
      <c r="P286" s="178"/>
      <c r="Q286" s="184">
        <f t="shared" si="51"/>
        <v>6.7244570243963899E-3</v>
      </c>
      <c r="R286" s="261">
        <f t="shared" si="52"/>
        <v>0.58629540224973276</v>
      </c>
      <c r="S286" s="267">
        <f t="shared" si="53"/>
        <v>0.2206797763509436</v>
      </c>
      <c r="U286" s="184">
        <f t="shared" si="54"/>
        <v>-1.4291997540044059E-2</v>
      </c>
      <c r="V286" s="261">
        <f t="shared" si="55"/>
        <v>-1.1370881731652802</v>
      </c>
      <c r="W286" s="267">
        <f t="shared" si="56"/>
        <v>-4.1001940032983297E-2</v>
      </c>
    </row>
    <row r="287" spans="1:23" x14ac:dyDescent="0.25">
      <c r="A287" s="90">
        <f t="shared" si="45"/>
        <v>244</v>
      </c>
      <c r="B287" s="29">
        <v>44673</v>
      </c>
      <c r="C287" s="93">
        <v>20261.61</v>
      </c>
      <c r="D287" s="93">
        <v>20709.490000000002</v>
      </c>
      <c r="E287" s="93">
        <v>20184.96</v>
      </c>
      <c r="F287" s="93">
        <v>20638.52</v>
      </c>
      <c r="G287" s="93">
        <v>20638.52</v>
      </c>
      <c r="H287" s="93">
        <v>2351346100</v>
      </c>
      <c r="I287" s="93"/>
      <c r="J287" s="178">
        <f t="shared" si="46"/>
        <v>9.9164832415752571</v>
      </c>
      <c r="K287" s="179">
        <f t="shared" si="48"/>
        <v>0.42881764150537827</v>
      </c>
      <c r="L287" s="178"/>
      <c r="M287" s="184">
        <f t="shared" si="47"/>
        <v>1.8602174259597329E-2</v>
      </c>
      <c r="N287" s="261">
        <f t="shared" si="49"/>
        <v>1.5602876012576397</v>
      </c>
      <c r="O287" s="267">
        <f t="shared" si="50"/>
        <v>0.36857253453715688</v>
      </c>
      <c r="P287" s="178"/>
      <c r="Q287" s="184">
        <f t="shared" si="51"/>
        <v>2.2104857412614348E-2</v>
      </c>
      <c r="R287" s="261">
        <f t="shared" si="52"/>
        <v>1.8475133365634424</v>
      </c>
      <c r="S287" s="267">
        <f t="shared" si="53"/>
        <v>0.41218541589257884</v>
      </c>
      <c r="U287" s="184">
        <f t="shared" si="54"/>
        <v>-3.7830162558652276E-3</v>
      </c>
      <c r="V287" s="261">
        <f t="shared" si="55"/>
        <v>-0.27533455606655505</v>
      </c>
      <c r="W287" s="267">
        <f t="shared" si="56"/>
        <v>8.9848306446908444E-2</v>
      </c>
    </row>
    <row r="288" spans="1:23" x14ac:dyDescent="0.25">
      <c r="A288" s="90">
        <f t="shared" si="45"/>
        <v>245</v>
      </c>
      <c r="B288" s="29">
        <v>44676</v>
      </c>
      <c r="C288" s="93">
        <v>20284.599999999999</v>
      </c>
      <c r="D288" s="93">
        <v>20284.599999999999</v>
      </c>
      <c r="E288" s="93">
        <v>19784.28</v>
      </c>
      <c r="F288" s="93">
        <v>19869.34</v>
      </c>
      <c r="G288" s="93">
        <v>19869.34</v>
      </c>
      <c r="H288" s="93">
        <v>2912292500</v>
      </c>
      <c r="I288" s="93"/>
      <c r="J288" s="178">
        <f t="shared" si="46"/>
        <v>9.9176172564419343</v>
      </c>
      <c r="K288" s="179">
        <f t="shared" si="48"/>
        <v>0.43037610287869466</v>
      </c>
      <c r="L288" s="178"/>
      <c r="M288" s="184">
        <f t="shared" si="47"/>
        <v>-2.0471687881446932E-2</v>
      </c>
      <c r="N288" s="261">
        <f t="shared" si="49"/>
        <v>-1.6438328670844973</v>
      </c>
      <c r="O288" s="267">
        <f t="shared" si="50"/>
        <v>-0.11794698184777208</v>
      </c>
      <c r="P288" s="178"/>
      <c r="Q288" s="184">
        <f t="shared" si="51"/>
        <v>0</v>
      </c>
      <c r="R288" s="261">
        <f t="shared" si="52"/>
        <v>3.4878951206797536E-2</v>
      </c>
      <c r="S288" s="267">
        <f t="shared" si="53"/>
        <v>0.13695169317218836</v>
      </c>
      <c r="U288" s="184">
        <f t="shared" si="54"/>
        <v>-2.466501681078255E-2</v>
      </c>
      <c r="V288" s="261">
        <f t="shared" si="55"/>
        <v>-1.9876926832571606</v>
      </c>
      <c r="W288" s="267">
        <f t="shared" si="56"/>
        <v>-0.17015928569884908</v>
      </c>
    </row>
    <row r="289" spans="1:23" x14ac:dyDescent="0.25">
      <c r="A289" s="90">
        <f t="shared" si="45"/>
        <v>246</v>
      </c>
      <c r="B289" s="29">
        <v>44677</v>
      </c>
      <c r="C289" s="93">
        <v>19989.04</v>
      </c>
      <c r="D289" s="93">
        <v>20258.64</v>
      </c>
      <c r="E289" s="93">
        <v>19858.36</v>
      </c>
      <c r="F289" s="93">
        <v>19934.71</v>
      </c>
      <c r="G289" s="93">
        <v>19934.71</v>
      </c>
      <c r="H289" s="93">
        <v>2565706600</v>
      </c>
      <c r="I289" s="93"/>
      <c r="J289" s="178">
        <f t="shared" si="46"/>
        <v>9.9029394023292507</v>
      </c>
      <c r="K289" s="179">
        <f t="shared" si="48"/>
        <v>0.41020452545941782</v>
      </c>
      <c r="L289" s="178"/>
      <c r="M289" s="184">
        <f t="shared" si="47"/>
        <v>-2.7179894582231934E-3</v>
      </c>
      <c r="N289" s="261">
        <f t="shared" si="49"/>
        <v>-0.18800062042078319</v>
      </c>
      <c r="O289" s="267">
        <f t="shared" si="50"/>
        <v>0.10310925108185187</v>
      </c>
      <c r="P289" s="178"/>
      <c r="Q289" s="184">
        <f t="shared" si="51"/>
        <v>1.348739109031742E-2</v>
      </c>
      <c r="R289" s="261">
        <f t="shared" si="52"/>
        <v>1.1408670334963891</v>
      </c>
      <c r="S289" s="267">
        <f t="shared" si="53"/>
        <v>0.30488694786672865</v>
      </c>
      <c r="U289" s="184">
        <f t="shared" si="54"/>
        <v>-6.5375825952622181E-3</v>
      </c>
      <c r="V289" s="261">
        <f t="shared" si="55"/>
        <v>-0.50121349164782014</v>
      </c>
      <c r="W289" s="267">
        <f t="shared" si="56"/>
        <v>5.5550435444136737E-2</v>
      </c>
    </row>
    <row r="290" spans="1:23" x14ac:dyDescent="0.25">
      <c r="A290" s="90">
        <f t="shared" si="45"/>
        <v>247</v>
      </c>
      <c r="B290" s="29">
        <v>44678</v>
      </c>
      <c r="C290" s="93">
        <v>19723.46</v>
      </c>
      <c r="D290" s="93">
        <v>20053.11</v>
      </c>
      <c r="E290" s="93">
        <v>19665.490000000002</v>
      </c>
      <c r="F290" s="93">
        <v>19946.36</v>
      </c>
      <c r="G290" s="93">
        <v>19946.36</v>
      </c>
      <c r="H290" s="93">
        <v>2361021600</v>
      </c>
      <c r="I290" s="93"/>
      <c r="J290" s="178">
        <f t="shared" si="46"/>
        <v>9.8895640691554068</v>
      </c>
      <c r="K290" s="179">
        <f t="shared" si="48"/>
        <v>0.39182298504121238</v>
      </c>
      <c r="L290" s="178"/>
      <c r="M290" s="184">
        <f t="shared" si="47"/>
        <v>1.1301262557380979E-2</v>
      </c>
      <c r="N290" s="261">
        <f t="shared" si="49"/>
        <v>0.9616009257969772</v>
      </c>
      <c r="O290" s="267">
        <f t="shared" si="50"/>
        <v>0.27766685396456237</v>
      </c>
      <c r="P290" s="178"/>
      <c r="Q290" s="184">
        <f t="shared" si="51"/>
        <v>1.6713598932438907E-2</v>
      </c>
      <c r="R290" s="261">
        <f t="shared" si="52"/>
        <v>1.4054213420710957</v>
      </c>
      <c r="S290" s="267">
        <f t="shared" si="53"/>
        <v>0.34505735829200002</v>
      </c>
      <c r="U290" s="184">
        <f t="shared" si="54"/>
        <v>-2.9391394816121272E-3</v>
      </c>
      <c r="V290" s="261">
        <f t="shared" si="55"/>
        <v>-0.20613528327947464</v>
      </c>
      <c r="W290" s="267">
        <f t="shared" si="56"/>
        <v>0.10035565068168362</v>
      </c>
    </row>
    <row r="291" spans="1:23" x14ac:dyDescent="0.25">
      <c r="A291" s="90">
        <f t="shared" si="45"/>
        <v>248</v>
      </c>
      <c r="B291" s="29">
        <v>44679</v>
      </c>
      <c r="C291" s="93">
        <v>20118.79</v>
      </c>
      <c r="D291" s="93">
        <v>20286.830000000002</v>
      </c>
      <c r="E291" s="93">
        <v>19956.669999999998</v>
      </c>
      <c r="F291" s="93">
        <v>20276.169999999998</v>
      </c>
      <c r="G291" s="93">
        <v>20276.169999999998</v>
      </c>
      <c r="H291" s="93">
        <v>2255667000</v>
      </c>
      <c r="I291" s="93"/>
      <c r="J291" s="178">
        <f t="shared" si="46"/>
        <v>9.9094094832402337</v>
      </c>
      <c r="K291" s="179">
        <f t="shared" si="48"/>
        <v>0.41909627060165222</v>
      </c>
      <c r="L291" s="178"/>
      <c r="M291" s="184">
        <f t="shared" si="47"/>
        <v>7.8225380353389735E-3</v>
      </c>
      <c r="N291" s="261">
        <f t="shared" si="49"/>
        <v>0.67633983733420711</v>
      </c>
      <c r="O291" s="267">
        <f t="shared" si="50"/>
        <v>0.23435228818166132</v>
      </c>
      <c r="P291" s="178"/>
      <c r="Q291" s="184">
        <f t="shared" si="51"/>
        <v>8.352390973811092E-3</v>
      </c>
      <c r="R291" s="261">
        <f t="shared" si="52"/>
        <v>0.71978864306632384</v>
      </c>
      <c r="S291" s="267">
        <f t="shared" si="53"/>
        <v>0.24094963436797046</v>
      </c>
      <c r="U291" s="184">
        <f t="shared" si="54"/>
        <v>-8.0581386852789164E-3</v>
      </c>
      <c r="V291" s="261">
        <f t="shared" si="55"/>
        <v>-0.6259015727414744</v>
      </c>
      <c r="W291" s="267">
        <f t="shared" si="56"/>
        <v>3.661756899544244E-2</v>
      </c>
    </row>
    <row r="292" spans="1:23" x14ac:dyDescent="0.25">
      <c r="A292" s="90">
        <f t="shared" si="45"/>
        <v>249</v>
      </c>
      <c r="B292" s="29">
        <v>44680</v>
      </c>
      <c r="C292" s="93">
        <v>20271.400000000001</v>
      </c>
      <c r="D292" s="93">
        <v>21176.58</v>
      </c>
      <c r="E292" s="93">
        <v>20040.07</v>
      </c>
      <c r="F292" s="93">
        <v>21089.39</v>
      </c>
      <c r="G292" s="93">
        <v>21089.39</v>
      </c>
      <c r="H292" s="93">
        <v>2727108500</v>
      </c>
      <c r="I292" s="93"/>
      <c r="J292" s="178">
        <f t="shared" si="46"/>
        <v>9.9169663046485574</v>
      </c>
      <c r="K292" s="179">
        <f t="shared" si="48"/>
        <v>0.42948150858749162</v>
      </c>
      <c r="L292" s="178"/>
      <c r="M292" s="184">
        <f t="shared" si="47"/>
        <v>4.0351924386080776E-2</v>
      </c>
      <c r="N292" s="261">
        <f t="shared" si="49"/>
        <v>3.3438026095779851</v>
      </c>
      <c r="O292" s="267">
        <f t="shared" si="50"/>
        <v>0.63938471775143135</v>
      </c>
      <c r="P292" s="178"/>
      <c r="Q292" s="184">
        <f t="shared" si="51"/>
        <v>4.4653058002900647E-2</v>
      </c>
      <c r="R292" s="261">
        <f t="shared" si="52"/>
        <v>3.6965025860732879</v>
      </c>
      <c r="S292" s="267">
        <f t="shared" si="53"/>
        <v>0.69293932772596079</v>
      </c>
      <c r="U292" s="184">
        <f t="shared" si="54"/>
        <v>-1.1411643991041651E-2</v>
      </c>
      <c r="V292" s="261">
        <f t="shared" si="55"/>
        <v>-0.90089448109801618</v>
      </c>
      <c r="W292" s="267">
        <f t="shared" si="56"/>
        <v>-5.137857526374634E-3</v>
      </c>
    </row>
    <row r="293" spans="1:23" x14ac:dyDescent="0.25">
      <c r="A293" s="90">
        <f t="shared" si="45"/>
        <v>250</v>
      </c>
      <c r="B293" s="29">
        <v>44684</v>
      </c>
      <c r="C293" s="93">
        <v>20927.62</v>
      </c>
      <c r="D293" s="93">
        <v>21291.8</v>
      </c>
      <c r="E293" s="93">
        <v>20648.53</v>
      </c>
      <c r="F293" s="93">
        <v>21101.89</v>
      </c>
      <c r="G293" s="93">
        <v>21101.89</v>
      </c>
      <c r="H293" s="93">
        <v>1741666900</v>
      </c>
      <c r="I293" s="93"/>
      <c r="J293" s="178">
        <f t="shared" si="46"/>
        <v>9.9488250965997214</v>
      </c>
      <c r="K293" s="179">
        <f t="shared" si="48"/>
        <v>0.47326461771188416</v>
      </c>
      <c r="L293" s="178"/>
      <c r="M293" s="184">
        <f t="shared" si="47"/>
        <v>8.3272727620245617E-3</v>
      </c>
      <c r="N293" s="261">
        <f t="shared" si="49"/>
        <v>0.71772890870418526</v>
      </c>
      <c r="O293" s="267">
        <f t="shared" si="50"/>
        <v>0.24063688053251076</v>
      </c>
      <c r="P293" s="178"/>
      <c r="Q293" s="184">
        <f t="shared" si="51"/>
        <v>1.7401883252849599E-2</v>
      </c>
      <c r="R293" s="261">
        <f t="shared" si="52"/>
        <v>1.461861779699356</v>
      </c>
      <c r="S293" s="267">
        <f t="shared" si="53"/>
        <v>0.3536273776438823</v>
      </c>
      <c r="U293" s="184">
        <f t="shared" si="54"/>
        <v>-1.3335964624739944E-2</v>
      </c>
      <c r="V293" s="261">
        <f t="shared" si="55"/>
        <v>-1.0586919137610427</v>
      </c>
      <c r="W293" s="267">
        <f t="shared" si="56"/>
        <v>-2.9098108517100152E-2</v>
      </c>
    </row>
    <row r="294" spans="1:23" x14ac:dyDescent="0.25">
      <c r="A294" s="90">
        <f t="shared" si="45"/>
        <v>251</v>
      </c>
      <c r="B294" s="29">
        <v>44685</v>
      </c>
      <c r="C294" s="93">
        <v>21025.7</v>
      </c>
      <c r="D294" s="93">
        <v>21047.13</v>
      </c>
      <c r="E294" s="93">
        <v>20772.8</v>
      </c>
      <c r="F294" s="93">
        <v>20869.52</v>
      </c>
      <c r="G294" s="93">
        <v>20869.52</v>
      </c>
      <c r="H294" s="93">
        <v>1139909500</v>
      </c>
      <c r="I294" s="93"/>
      <c r="J294" s="178">
        <f t="shared" si="46"/>
        <v>9.953500777984905</v>
      </c>
      <c r="K294" s="179">
        <f t="shared" si="48"/>
        <v>0.47969034372912273</v>
      </c>
      <c r="L294" s="178"/>
      <c r="M294" s="184">
        <f t="shared" si="47"/>
        <v>-7.4280523359507786E-3</v>
      </c>
      <c r="N294" s="261">
        <f t="shared" si="49"/>
        <v>-0.57423346372737771</v>
      </c>
      <c r="O294" s="267">
        <f t="shared" si="50"/>
        <v>4.4462949235801741E-2</v>
      </c>
      <c r="P294" s="178"/>
      <c r="Q294" s="184">
        <f t="shared" si="51"/>
        <v>1.0192288485044631E-3</v>
      </c>
      <c r="R294" s="261">
        <f t="shared" si="52"/>
        <v>0.11845738027607357</v>
      </c>
      <c r="S294" s="267">
        <f t="shared" si="53"/>
        <v>0.14964239481488772</v>
      </c>
      <c r="U294" s="184">
        <f t="shared" si="54"/>
        <v>-1.2028136994249964E-2</v>
      </c>
      <c r="V294" s="261">
        <f t="shared" si="55"/>
        <v>-0.95144791354447356</v>
      </c>
      <c r="W294" s="267">
        <f t="shared" si="56"/>
        <v>-1.2813983236521387E-2</v>
      </c>
    </row>
    <row r="295" spans="1:23" x14ac:dyDescent="0.25">
      <c r="A295" s="90">
        <f t="shared" si="45"/>
        <v>252</v>
      </c>
      <c r="B295" s="29">
        <v>44686</v>
      </c>
      <c r="C295" s="93">
        <v>21163.15</v>
      </c>
      <c r="D295" s="93">
        <v>21284.85</v>
      </c>
      <c r="E295" s="93">
        <v>20776.97</v>
      </c>
      <c r="F295" s="93">
        <v>20793.400000000001</v>
      </c>
      <c r="G295" s="93">
        <v>20793.400000000001</v>
      </c>
      <c r="H295" s="93">
        <v>1827136200</v>
      </c>
      <c r="I295" s="93"/>
      <c r="J295" s="178">
        <f t="shared" si="46"/>
        <v>9.9600167406773235</v>
      </c>
      <c r="K295" s="179">
        <f t="shared" si="48"/>
        <v>0.48864514358625311</v>
      </c>
      <c r="L295" s="178"/>
      <c r="M295" s="184">
        <f t="shared" si="47"/>
        <v>-1.747140666677692E-2</v>
      </c>
      <c r="N295" s="261">
        <f t="shared" si="49"/>
        <v>-1.3978049106975459</v>
      </c>
      <c r="O295" s="267">
        <f t="shared" si="50"/>
        <v>-8.0589646647299618E-2</v>
      </c>
      <c r="P295" s="178"/>
      <c r="Q295" s="184">
        <f t="shared" si="51"/>
        <v>5.7505617074961471E-3</v>
      </c>
      <c r="R295" s="261">
        <f t="shared" si="52"/>
        <v>0.50643439676123814</v>
      </c>
      <c r="S295" s="267">
        <f t="shared" si="53"/>
        <v>0.20855353510871577</v>
      </c>
      <c r="U295" s="184">
        <f t="shared" si="54"/>
        <v>-1.8247756123261436E-2</v>
      </c>
      <c r="V295" s="261">
        <f t="shared" si="55"/>
        <v>-1.4614668332157033</v>
      </c>
      <c r="W295" s="267">
        <f t="shared" si="56"/>
        <v>-9.0256189482280647E-2</v>
      </c>
    </row>
    <row r="296" spans="1:23" x14ac:dyDescent="0.25">
      <c r="A296" s="90">
        <f t="shared" si="45"/>
        <v>253</v>
      </c>
      <c r="B296" s="29">
        <v>44687</v>
      </c>
      <c r="C296" s="93">
        <v>20287.060000000001</v>
      </c>
      <c r="D296" s="93">
        <v>20320.28</v>
      </c>
      <c r="E296" s="93">
        <v>19973.47</v>
      </c>
      <c r="F296" s="93">
        <v>20001.96</v>
      </c>
      <c r="G296" s="93">
        <v>20001.96</v>
      </c>
      <c r="H296" s="93">
        <v>2110559000</v>
      </c>
      <c r="I296" s="93"/>
      <c r="J296" s="178">
        <f t="shared" si="46"/>
        <v>9.9177385233559843</v>
      </c>
      <c r="K296" s="179">
        <f t="shared" si="48"/>
        <v>0.43054275836704992</v>
      </c>
      <c r="L296" s="178"/>
      <c r="M296" s="184">
        <f t="shared" si="47"/>
        <v>-1.4053293084360286E-2</v>
      </c>
      <c r="N296" s="261">
        <f t="shared" si="49"/>
        <v>-1.1175140182076764</v>
      </c>
      <c r="O296" s="267">
        <f t="shared" si="50"/>
        <v>-3.8029764517827136E-2</v>
      </c>
      <c r="P296" s="178"/>
      <c r="Q296" s="184">
        <f t="shared" si="51"/>
        <v>1.6374970054802186E-3</v>
      </c>
      <c r="R296" s="261">
        <f t="shared" si="52"/>
        <v>0.16915637822870452</v>
      </c>
      <c r="S296" s="267">
        <f t="shared" si="53"/>
        <v>0.1573406234579191</v>
      </c>
      <c r="U296" s="184">
        <f t="shared" si="54"/>
        <v>-1.5457636542702597E-2</v>
      </c>
      <c r="V296" s="261">
        <f t="shared" si="55"/>
        <v>-1.2326724738324248</v>
      </c>
      <c r="W296" s="267">
        <f t="shared" si="56"/>
        <v>-5.551563519333802E-2</v>
      </c>
    </row>
    <row r="297" spans="1:23" x14ac:dyDescent="0.25">
      <c r="A297" s="90">
        <f t="shared" si="45"/>
        <v>254</v>
      </c>
      <c r="B297" s="29">
        <v>44691</v>
      </c>
      <c r="C297" s="93">
        <v>19300.68</v>
      </c>
      <c r="D297" s="93">
        <v>19758.63</v>
      </c>
      <c r="E297" s="93">
        <v>19178.89</v>
      </c>
      <c r="F297" s="93">
        <v>19633.689999999999</v>
      </c>
      <c r="G297" s="93">
        <v>19633.689999999999</v>
      </c>
      <c r="H297" s="93">
        <v>2785651600</v>
      </c>
      <c r="I297" s="93"/>
      <c r="J297" s="178">
        <f t="shared" si="46"/>
        <v>9.867895607432926</v>
      </c>
      <c r="K297" s="179">
        <f t="shared" si="48"/>
        <v>0.36204430964111023</v>
      </c>
      <c r="L297" s="178"/>
      <c r="M297" s="184">
        <f t="shared" si="47"/>
        <v>1.7253796239303402E-2</v>
      </c>
      <c r="N297" s="261">
        <f t="shared" si="49"/>
        <v>1.4497184028945174</v>
      </c>
      <c r="O297" s="267">
        <f t="shared" si="50"/>
        <v>0.3517835050839262</v>
      </c>
      <c r="P297" s="178"/>
      <c r="Q297" s="184">
        <f t="shared" si="51"/>
        <v>2.3727143292360722E-2</v>
      </c>
      <c r="R297" s="261">
        <f t="shared" si="52"/>
        <v>1.9805434264489687</v>
      </c>
      <c r="S297" s="267">
        <f t="shared" si="53"/>
        <v>0.43238494822453211</v>
      </c>
      <c r="U297" s="184">
        <f t="shared" si="54"/>
        <v>-6.3101403681114282E-3</v>
      </c>
      <c r="V297" s="261">
        <f t="shared" si="55"/>
        <v>-0.48256285781109826</v>
      </c>
      <c r="W297" s="267">
        <f t="shared" si="56"/>
        <v>5.8382381821985962E-2</v>
      </c>
    </row>
    <row r="298" spans="1:23" x14ac:dyDescent="0.25">
      <c r="A298" s="90">
        <f t="shared" si="45"/>
        <v>255</v>
      </c>
      <c r="B298" s="29">
        <v>44692</v>
      </c>
      <c r="C298" s="93">
        <v>19511.8</v>
      </c>
      <c r="D298" s="93">
        <v>20083.490000000002</v>
      </c>
      <c r="E298" s="93">
        <v>19474.03</v>
      </c>
      <c r="F298" s="93">
        <v>19824.57</v>
      </c>
      <c r="G298" s="93">
        <v>19824.57</v>
      </c>
      <c r="H298" s="93">
        <v>1958419000</v>
      </c>
      <c r="I298" s="93"/>
      <c r="J298" s="178">
        <f t="shared" si="46"/>
        <v>9.8787746897407231</v>
      </c>
      <c r="K298" s="179">
        <f t="shared" si="48"/>
        <v>0.37699528608069643</v>
      </c>
      <c r="L298" s="178"/>
      <c r="M298" s="184">
        <f t="shared" si="47"/>
        <v>1.6029787103188864E-2</v>
      </c>
      <c r="N298" s="261">
        <f t="shared" si="49"/>
        <v>1.3493476560175985</v>
      </c>
      <c r="O298" s="267">
        <f t="shared" si="50"/>
        <v>0.33654302717049145</v>
      </c>
      <c r="P298" s="178"/>
      <c r="Q298" s="184">
        <f t="shared" si="51"/>
        <v>2.9299705819042957E-2</v>
      </c>
      <c r="R298" s="261">
        <f t="shared" si="52"/>
        <v>2.4375026486627203</v>
      </c>
      <c r="S298" s="267">
        <f t="shared" si="53"/>
        <v>0.5017704728936776</v>
      </c>
      <c r="U298" s="184">
        <f t="shared" si="54"/>
        <v>-1.9357516989719267E-3</v>
      </c>
      <c r="V298" s="261">
        <f t="shared" si="55"/>
        <v>-0.12385584746540397</v>
      </c>
      <c r="W298" s="267">
        <f t="shared" si="56"/>
        <v>0.11284911081097726</v>
      </c>
    </row>
    <row r="299" spans="1:23" x14ac:dyDescent="0.25">
      <c r="A299" s="90">
        <f t="shared" si="45"/>
        <v>256</v>
      </c>
      <c r="B299" s="29">
        <v>44693</v>
      </c>
      <c r="C299" s="93">
        <v>19556.89</v>
      </c>
      <c r="D299" s="93">
        <v>19731.27</v>
      </c>
      <c r="E299" s="93">
        <v>19342.89</v>
      </c>
      <c r="F299" s="93">
        <v>19380.34</v>
      </c>
      <c r="G299" s="93">
        <v>19380.34</v>
      </c>
      <c r="H299" s="93">
        <v>2273639300</v>
      </c>
      <c r="I299" s="93"/>
      <c r="J299" s="178">
        <f t="shared" si="46"/>
        <v>9.8810829329922836</v>
      </c>
      <c r="K299" s="179">
        <f t="shared" si="48"/>
        <v>0.38016747372433429</v>
      </c>
      <c r="L299" s="178"/>
      <c r="M299" s="184">
        <f t="shared" si="47"/>
        <v>-9.0275089750977422E-3</v>
      </c>
      <c r="N299" s="261">
        <f t="shared" si="49"/>
        <v>-0.70539151862395832</v>
      </c>
      <c r="O299" s="267">
        <f t="shared" si="50"/>
        <v>2.4547670122938126E-2</v>
      </c>
      <c r="P299" s="178"/>
      <c r="Q299" s="184">
        <f t="shared" si="51"/>
        <v>8.9165506376525632E-3</v>
      </c>
      <c r="R299" s="261">
        <f t="shared" si="52"/>
        <v>0.7660506562710202</v>
      </c>
      <c r="S299" s="267">
        <f t="shared" si="53"/>
        <v>0.24797414312590349</v>
      </c>
      <c r="U299" s="184">
        <f t="shared" si="54"/>
        <v>-1.0942435121330642E-2</v>
      </c>
      <c r="V299" s="261">
        <f t="shared" si="55"/>
        <v>-0.86241858798200122</v>
      </c>
      <c r="W299" s="267">
        <f t="shared" si="56"/>
        <v>7.0439250643006268E-4</v>
      </c>
    </row>
    <row r="300" spans="1:23" x14ac:dyDescent="0.25">
      <c r="A300" s="90">
        <f t="shared" si="45"/>
        <v>257</v>
      </c>
      <c r="B300" s="29">
        <v>44694</v>
      </c>
      <c r="C300" s="93">
        <v>19615.990000000002</v>
      </c>
      <c r="D300" s="93">
        <v>19925.439999999999</v>
      </c>
      <c r="E300" s="93">
        <v>19608.259999999998</v>
      </c>
      <c r="F300" s="93">
        <v>19898.77</v>
      </c>
      <c r="G300" s="93">
        <v>19898.77</v>
      </c>
      <c r="H300" s="93">
        <v>2075261400</v>
      </c>
      <c r="I300" s="93"/>
      <c r="J300" s="178">
        <f t="shared" si="46"/>
        <v>9.8841003289478806</v>
      </c>
      <c r="K300" s="179">
        <f t="shared" si="48"/>
        <v>0.38431424038761258</v>
      </c>
      <c r="L300" s="178"/>
      <c r="M300" s="184">
        <f t="shared" si="47"/>
        <v>1.4415790383253602E-2</v>
      </c>
      <c r="N300" s="261">
        <f t="shared" si="49"/>
        <v>1.2169972907653903</v>
      </c>
      <c r="O300" s="267">
        <f t="shared" si="50"/>
        <v>0.31644670547095499</v>
      </c>
      <c r="P300" s="178"/>
      <c r="Q300" s="184">
        <f t="shared" si="51"/>
        <v>1.577539548093148E-2</v>
      </c>
      <c r="R300" s="261">
        <f t="shared" si="52"/>
        <v>1.3284871277978032</v>
      </c>
      <c r="S300" s="267">
        <f t="shared" si="53"/>
        <v>0.33337552638476708</v>
      </c>
      <c r="U300" s="184">
        <f t="shared" si="54"/>
        <v>-3.9406626940588778E-4</v>
      </c>
      <c r="V300" s="261">
        <f t="shared" si="55"/>
        <v>2.5648739566675998E-3</v>
      </c>
      <c r="W300" s="267">
        <f t="shared" si="56"/>
        <v>0.13204506453837372</v>
      </c>
    </row>
    <row r="301" spans="1:23" x14ac:dyDescent="0.25">
      <c r="A301" s="90">
        <f t="shared" ref="A301:A364" si="57">A300+1</f>
        <v>258</v>
      </c>
      <c r="B301" s="29">
        <v>44697</v>
      </c>
      <c r="C301" s="93">
        <v>20131.53</v>
      </c>
      <c r="D301" s="93">
        <v>20173.22</v>
      </c>
      <c r="E301" s="93">
        <v>19764.96</v>
      </c>
      <c r="F301" s="93">
        <v>19950.21</v>
      </c>
      <c r="G301" s="93">
        <v>19950.21</v>
      </c>
      <c r="H301" s="93">
        <v>1796370300</v>
      </c>
      <c r="I301" s="93"/>
      <c r="J301" s="178">
        <f t="shared" ref="J301:J364" si="58">LN(C301)</f>
        <v>9.9100425217067816</v>
      </c>
      <c r="K301" s="179">
        <f t="shared" si="48"/>
        <v>0.41996624684881462</v>
      </c>
      <c r="L301" s="178"/>
      <c r="M301" s="184">
        <f t="shared" ref="M301:M364" si="59">(F301-C301)/C301</f>
        <v>-9.0067669968452325E-3</v>
      </c>
      <c r="N301" s="261">
        <f t="shared" si="49"/>
        <v>-0.70369064255409675</v>
      </c>
      <c r="O301" s="267">
        <f t="shared" si="50"/>
        <v>2.4805934258483653E-2</v>
      </c>
      <c r="P301" s="178"/>
      <c r="Q301" s="184">
        <f t="shared" si="51"/>
        <v>2.0708808520764357E-3</v>
      </c>
      <c r="R301" s="261">
        <f t="shared" si="52"/>
        <v>0.20469456097898733</v>
      </c>
      <c r="S301" s="267">
        <f t="shared" si="53"/>
        <v>0.16273680617192698</v>
      </c>
      <c r="U301" s="184">
        <f t="shared" si="54"/>
        <v>-1.8208750154608204E-2</v>
      </c>
      <c r="V301" s="261">
        <f t="shared" si="55"/>
        <v>-1.4582682801241713</v>
      </c>
      <c r="W301" s="267">
        <f t="shared" si="56"/>
        <v>-8.9770515326580536E-2</v>
      </c>
    </row>
    <row r="302" spans="1:23" x14ac:dyDescent="0.25">
      <c r="A302" s="90">
        <f t="shared" si="57"/>
        <v>259</v>
      </c>
      <c r="B302" s="29">
        <v>44698</v>
      </c>
      <c r="C302" s="93">
        <v>20193.599999999999</v>
      </c>
      <c r="D302" s="93">
        <v>20626.419999999998</v>
      </c>
      <c r="E302" s="93">
        <v>20169.240000000002</v>
      </c>
      <c r="F302" s="93">
        <v>20602.52</v>
      </c>
      <c r="G302" s="93">
        <v>20602.52</v>
      </c>
      <c r="H302" s="93">
        <v>2207409300</v>
      </c>
      <c r="I302" s="93"/>
      <c r="J302" s="178">
        <f t="shared" si="58"/>
        <v>9.9131210015043667</v>
      </c>
      <c r="K302" s="179">
        <f t="shared" si="48"/>
        <v>0.42419696021426551</v>
      </c>
      <c r="L302" s="178"/>
      <c r="M302" s="184">
        <f t="shared" si="59"/>
        <v>2.0249980191744014E-2</v>
      </c>
      <c r="N302" s="261">
        <f t="shared" si="49"/>
        <v>1.6954103770914821</v>
      </c>
      <c r="O302" s="267">
        <f t="shared" si="50"/>
        <v>0.38908982413372595</v>
      </c>
      <c r="P302" s="178"/>
      <c r="Q302" s="184">
        <f t="shared" si="51"/>
        <v>2.14335234925917E-2</v>
      </c>
      <c r="R302" s="261">
        <f t="shared" si="52"/>
        <v>1.7924628594318914</v>
      </c>
      <c r="S302" s="267">
        <f t="shared" si="53"/>
        <v>0.40382645068654832</v>
      </c>
      <c r="U302" s="184">
        <f t="shared" si="54"/>
        <v>-1.2063227953409469E-3</v>
      </c>
      <c r="V302" s="261">
        <f t="shared" si="55"/>
        <v>-6.4041486860662244E-2</v>
      </c>
      <c r="W302" s="267">
        <f t="shared" si="56"/>
        <v>0.12193143280286844</v>
      </c>
    </row>
    <row r="303" spans="1:23" x14ac:dyDescent="0.25">
      <c r="A303" s="90">
        <f t="shared" si="57"/>
        <v>260</v>
      </c>
      <c r="B303" s="29">
        <v>44699</v>
      </c>
      <c r="C303" s="93">
        <v>20674.23</v>
      </c>
      <c r="D303" s="93">
        <v>20711.93</v>
      </c>
      <c r="E303" s="93">
        <v>20389.61</v>
      </c>
      <c r="F303" s="93">
        <v>20644.28</v>
      </c>
      <c r="G303" s="93">
        <v>20644.28</v>
      </c>
      <c r="H303" s="93">
        <v>1945972100</v>
      </c>
      <c r="I303" s="93"/>
      <c r="J303" s="178">
        <f t="shared" si="58"/>
        <v>9.9366432761511945</v>
      </c>
      <c r="K303" s="179">
        <f t="shared" si="48"/>
        <v>0.45652330577359129</v>
      </c>
      <c r="L303" s="178"/>
      <c r="M303" s="184">
        <f t="shared" si="59"/>
        <v>-1.448663384319548E-3</v>
      </c>
      <c r="N303" s="261">
        <f t="shared" si="49"/>
        <v>-8.3913810683005352E-2</v>
      </c>
      <c r="O303" s="267">
        <f t="shared" si="50"/>
        <v>0.11891398278155463</v>
      </c>
      <c r="P303" s="178"/>
      <c r="Q303" s="184">
        <f t="shared" si="51"/>
        <v>1.8235261966225939E-3</v>
      </c>
      <c r="R303" s="261">
        <f t="shared" si="52"/>
        <v>0.18441107552217473</v>
      </c>
      <c r="S303" s="267">
        <f t="shared" si="53"/>
        <v>0.15965692461548997</v>
      </c>
      <c r="U303" s="184">
        <f t="shared" si="54"/>
        <v>-1.3766897243573231E-2</v>
      </c>
      <c r="V303" s="261">
        <f t="shared" si="55"/>
        <v>-1.094029091834096</v>
      </c>
      <c r="W303" s="267">
        <f t="shared" si="56"/>
        <v>-3.4463770313020614E-2</v>
      </c>
    </row>
    <row r="304" spans="1:23" x14ac:dyDescent="0.25">
      <c r="A304" s="90">
        <f t="shared" si="57"/>
        <v>261</v>
      </c>
      <c r="B304" s="29">
        <v>44700</v>
      </c>
      <c r="C304" s="93">
        <v>20146.96</v>
      </c>
      <c r="D304" s="93">
        <v>20277.939999999999</v>
      </c>
      <c r="E304" s="93">
        <v>19924.87</v>
      </c>
      <c r="F304" s="93">
        <v>20120.68</v>
      </c>
      <c r="G304" s="93">
        <v>20120.68</v>
      </c>
      <c r="H304" s="93">
        <v>2120940500</v>
      </c>
      <c r="I304" s="93"/>
      <c r="J304" s="178">
        <f t="shared" si="58"/>
        <v>9.9108086875066821</v>
      </c>
      <c r="K304" s="179">
        <f t="shared" si="48"/>
        <v>0.42101917819900025</v>
      </c>
      <c r="L304" s="178"/>
      <c r="M304" s="184">
        <f t="shared" si="59"/>
        <v>-1.3044151574231962E-3</v>
      </c>
      <c r="N304" s="261">
        <f t="shared" si="49"/>
        <v>-7.2085220648769516E-2</v>
      </c>
      <c r="O304" s="267">
        <f t="shared" si="50"/>
        <v>0.12071005754211117</v>
      </c>
      <c r="P304" s="178"/>
      <c r="Q304" s="184">
        <f t="shared" si="51"/>
        <v>6.501228969531858E-3</v>
      </c>
      <c r="R304" s="261">
        <f t="shared" si="52"/>
        <v>0.56799033741846983</v>
      </c>
      <c r="S304" s="267">
        <f t="shared" si="53"/>
        <v>0.21790030180337472</v>
      </c>
      <c r="U304" s="184">
        <f t="shared" si="54"/>
        <v>-1.1023499326945612E-2</v>
      </c>
      <c r="V304" s="261">
        <f t="shared" si="55"/>
        <v>-0.86906598514799538</v>
      </c>
      <c r="W304" s="267">
        <f t="shared" si="56"/>
        <v>-3.0496044592365212E-4</v>
      </c>
    </row>
    <row r="305" spans="1:23" x14ac:dyDescent="0.25">
      <c r="A305" s="90">
        <f t="shared" si="57"/>
        <v>262</v>
      </c>
      <c r="B305" s="29">
        <v>44701</v>
      </c>
      <c r="C305" s="93">
        <v>20470.95</v>
      </c>
      <c r="D305" s="93">
        <v>20794.13</v>
      </c>
      <c r="E305" s="93">
        <v>20408.68</v>
      </c>
      <c r="F305" s="93">
        <v>20717.240000000002</v>
      </c>
      <c r="G305" s="93">
        <v>20717.240000000002</v>
      </c>
      <c r="H305" s="93">
        <v>2173124300</v>
      </c>
      <c r="I305" s="93"/>
      <c r="J305" s="178">
        <f t="shared" si="58"/>
        <v>9.9267620869580337</v>
      </c>
      <c r="K305" s="179">
        <f t="shared" si="48"/>
        <v>0.44294372041498453</v>
      </c>
      <c r="L305" s="178"/>
      <c r="M305" s="184">
        <f t="shared" si="59"/>
        <v>1.2031195425713065E-2</v>
      </c>
      <c r="N305" s="261">
        <f t="shared" si="49"/>
        <v>1.0214566123297346</v>
      </c>
      <c r="O305" s="267">
        <f t="shared" si="50"/>
        <v>0.28675545096100197</v>
      </c>
      <c r="P305" s="178"/>
      <c r="Q305" s="184">
        <f t="shared" si="51"/>
        <v>1.5787249736822193E-2</v>
      </c>
      <c r="R305" s="261">
        <f t="shared" si="52"/>
        <v>1.3294591961282718</v>
      </c>
      <c r="S305" s="267">
        <f t="shared" si="53"/>
        <v>0.33352312701923315</v>
      </c>
      <c r="U305" s="184">
        <f t="shared" si="54"/>
        <v>-3.0418715301439568E-3</v>
      </c>
      <c r="V305" s="261">
        <f t="shared" si="55"/>
        <v>-0.21455947892891847</v>
      </c>
      <c r="W305" s="267">
        <f t="shared" si="56"/>
        <v>9.9076505395545134E-2</v>
      </c>
    </row>
    <row r="306" spans="1:23" x14ac:dyDescent="0.25">
      <c r="A306" s="90">
        <f t="shared" si="57"/>
        <v>263</v>
      </c>
      <c r="B306" s="29">
        <v>44704</v>
      </c>
      <c r="C306" s="93">
        <v>20608.650000000001</v>
      </c>
      <c r="D306" s="93">
        <v>20642.759999999998</v>
      </c>
      <c r="E306" s="93">
        <v>20303.55</v>
      </c>
      <c r="F306" s="93">
        <v>20470.060000000001</v>
      </c>
      <c r="G306" s="93">
        <v>20470.060000000001</v>
      </c>
      <c r="H306" s="93">
        <v>1696099800</v>
      </c>
      <c r="I306" s="93"/>
      <c r="J306" s="178">
        <f t="shared" si="58"/>
        <v>9.9334661695557376</v>
      </c>
      <c r="K306" s="179">
        <f t="shared" si="48"/>
        <v>0.4521570509268304</v>
      </c>
      <c r="L306" s="178"/>
      <c r="M306" s="184">
        <f t="shared" si="59"/>
        <v>-6.7248461204397246E-3</v>
      </c>
      <c r="N306" s="261">
        <f t="shared" si="49"/>
        <v>-0.51656940634673798</v>
      </c>
      <c r="O306" s="267">
        <f t="shared" si="50"/>
        <v>5.3218765250465205E-2</v>
      </c>
      <c r="P306" s="178"/>
      <c r="Q306" s="184">
        <f t="shared" si="51"/>
        <v>1.6551302487060988E-3</v>
      </c>
      <c r="R306" s="261">
        <f t="shared" si="52"/>
        <v>0.17060233295259014</v>
      </c>
      <c r="S306" s="267">
        <f t="shared" si="53"/>
        <v>0.15756017986971127</v>
      </c>
      <c r="U306" s="184">
        <f t="shared" si="54"/>
        <v>-1.4804463174443845E-2</v>
      </c>
      <c r="V306" s="261">
        <f t="shared" si="55"/>
        <v>-1.1791111915855015</v>
      </c>
      <c r="W306" s="267">
        <f t="shared" si="56"/>
        <v>-4.7382792064248891E-2</v>
      </c>
    </row>
    <row r="307" spans="1:23" x14ac:dyDescent="0.25">
      <c r="A307" s="90">
        <f t="shared" si="57"/>
        <v>264</v>
      </c>
      <c r="B307" s="29">
        <v>44705</v>
      </c>
      <c r="C307" s="93">
        <v>20420.14</v>
      </c>
      <c r="D307" s="93">
        <v>20509.62</v>
      </c>
      <c r="E307" s="93">
        <v>19989.62</v>
      </c>
      <c r="F307" s="93">
        <v>20112.099999999999</v>
      </c>
      <c r="G307" s="93">
        <v>20112.099999999999</v>
      </c>
      <c r="H307" s="93">
        <v>1825206400</v>
      </c>
      <c r="I307" s="93"/>
      <c r="J307" s="178">
        <f t="shared" si="58"/>
        <v>9.9242769477186599</v>
      </c>
      <c r="K307" s="179">
        <f t="shared" si="48"/>
        <v>0.43952842699539707</v>
      </c>
      <c r="L307" s="178"/>
      <c r="M307" s="184">
        <f t="shared" si="59"/>
        <v>-1.5085107154015637E-2</v>
      </c>
      <c r="N307" s="261">
        <f t="shared" si="49"/>
        <v>-1.2021244559517699</v>
      </c>
      <c r="O307" s="267">
        <f t="shared" si="50"/>
        <v>-5.0877168246586724E-2</v>
      </c>
      <c r="P307" s="178"/>
      <c r="Q307" s="184">
        <f t="shared" si="51"/>
        <v>4.381948409756229E-3</v>
      </c>
      <c r="R307" s="261">
        <f t="shared" si="52"/>
        <v>0.39420587262137929</v>
      </c>
      <c r="S307" s="267">
        <f t="shared" si="53"/>
        <v>0.19151255059249683</v>
      </c>
      <c r="U307" s="184">
        <f t="shared" si="54"/>
        <v>-2.1083107167727568E-2</v>
      </c>
      <c r="V307" s="261">
        <f t="shared" si="55"/>
        <v>-1.6939702464620294</v>
      </c>
      <c r="W307" s="267">
        <f t="shared" si="56"/>
        <v>-0.12555993329843518</v>
      </c>
    </row>
    <row r="308" spans="1:23" x14ac:dyDescent="0.25">
      <c r="A308" s="90">
        <f t="shared" si="57"/>
        <v>265</v>
      </c>
      <c r="B308" s="29">
        <v>44706</v>
      </c>
      <c r="C308" s="93">
        <v>20115.560000000001</v>
      </c>
      <c r="D308" s="93">
        <v>20370.740000000002</v>
      </c>
      <c r="E308" s="93">
        <v>20067.98</v>
      </c>
      <c r="F308" s="93">
        <v>20171.27</v>
      </c>
      <c r="G308" s="93">
        <v>20171.27</v>
      </c>
      <c r="H308" s="93">
        <v>2097456800</v>
      </c>
      <c r="I308" s="93"/>
      <c r="J308" s="178">
        <f t="shared" si="58"/>
        <v>9.909248923916822</v>
      </c>
      <c r="K308" s="179">
        <f t="shared" si="48"/>
        <v>0.41887561608378315</v>
      </c>
      <c r="L308" s="178"/>
      <c r="M308" s="184">
        <f t="shared" si="59"/>
        <v>2.7694978414719313E-3</v>
      </c>
      <c r="N308" s="261">
        <f t="shared" si="49"/>
        <v>0.26198229432803694</v>
      </c>
      <c r="O308" s="267">
        <f t="shared" si="50"/>
        <v>0.17143548045685164</v>
      </c>
      <c r="P308" s="178"/>
      <c r="Q308" s="184">
        <f t="shared" si="51"/>
        <v>1.2685702013764483E-2</v>
      </c>
      <c r="R308" s="261">
        <f t="shared" si="52"/>
        <v>1.0751272207756155</v>
      </c>
      <c r="S308" s="267">
        <f t="shared" si="53"/>
        <v>0.29490489438023948</v>
      </c>
      <c r="U308" s="184">
        <f t="shared" si="54"/>
        <v>-2.3653331053175622E-3</v>
      </c>
      <c r="V308" s="261">
        <f t="shared" si="55"/>
        <v>-0.15908222390914464</v>
      </c>
      <c r="W308" s="267">
        <f t="shared" si="56"/>
        <v>0.10750027333725098</v>
      </c>
    </row>
    <row r="309" spans="1:23" x14ac:dyDescent="0.25">
      <c r="A309" s="90">
        <f t="shared" si="57"/>
        <v>266</v>
      </c>
      <c r="B309" s="29">
        <v>44707</v>
      </c>
      <c r="C309" s="93">
        <v>20272.22</v>
      </c>
      <c r="D309" s="93">
        <v>20272.22</v>
      </c>
      <c r="E309" s="93">
        <v>19890.759999999998</v>
      </c>
      <c r="F309" s="93">
        <v>20116.2</v>
      </c>
      <c r="G309" s="93">
        <v>20116.2</v>
      </c>
      <c r="H309" s="93">
        <v>1855500300</v>
      </c>
      <c r="I309" s="93"/>
      <c r="J309" s="178">
        <f t="shared" si="58"/>
        <v>9.9170067549092948</v>
      </c>
      <c r="K309" s="179">
        <f t="shared" si="48"/>
        <v>0.42953709883657232</v>
      </c>
      <c r="L309" s="178"/>
      <c r="M309" s="184">
        <f t="shared" si="59"/>
        <v>-7.696246390380552E-3</v>
      </c>
      <c r="N309" s="261">
        <f t="shared" si="49"/>
        <v>-0.59622581391237361</v>
      </c>
      <c r="O309" s="267">
        <f t="shared" si="50"/>
        <v>4.1123590531318088E-2</v>
      </c>
      <c r="P309" s="178"/>
      <c r="Q309" s="184">
        <f t="shared" si="51"/>
        <v>0</v>
      </c>
      <c r="R309" s="261">
        <f t="shared" si="52"/>
        <v>3.4878951206797536E-2</v>
      </c>
      <c r="S309" s="267">
        <f t="shared" si="53"/>
        <v>0.13695169317218836</v>
      </c>
      <c r="U309" s="184">
        <f t="shared" si="54"/>
        <v>-1.8816883400042162E-2</v>
      </c>
      <c r="V309" s="261">
        <f t="shared" si="55"/>
        <v>-1.5081361987891011</v>
      </c>
      <c r="W309" s="267">
        <f t="shared" si="56"/>
        <v>-9.7342551369450581E-2</v>
      </c>
    </row>
    <row r="310" spans="1:23" x14ac:dyDescent="0.25">
      <c r="A310" s="90">
        <f t="shared" si="57"/>
        <v>267</v>
      </c>
      <c r="B310" s="29">
        <v>44708</v>
      </c>
      <c r="C310" s="93">
        <v>20646.060000000001</v>
      </c>
      <c r="D310" s="93">
        <v>20779.75</v>
      </c>
      <c r="E310" s="93">
        <v>20494.150000000001</v>
      </c>
      <c r="F310" s="93">
        <v>20697.36</v>
      </c>
      <c r="G310" s="93">
        <v>20697.36</v>
      </c>
      <c r="H310" s="93">
        <v>2565822400</v>
      </c>
      <c r="I310" s="93"/>
      <c r="J310" s="178">
        <f t="shared" si="58"/>
        <v>9.9352797811532518</v>
      </c>
      <c r="K310" s="179">
        <f t="shared" si="48"/>
        <v>0.45464947294348912</v>
      </c>
      <c r="L310" s="178"/>
      <c r="M310" s="184">
        <f t="shared" si="59"/>
        <v>2.4847355863539711E-3</v>
      </c>
      <c r="N310" s="261">
        <f t="shared" si="49"/>
        <v>0.23863132464551104</v>
      </c>
      <c r="O310" s="267">
        <f t="shared" si="50"/>
        <v>0.16788982648119455</v>
      </c>
      <c r="P310" s="178"/>
      <c r="Q310" s="184">
        <f t="shared" si="51"/>
        <v>6.4753274958998805E-3</v>
      </c>
      <c r="R310" s="261">
        <f t="shared" si="52"/>
        <v>0.56586637430663633</v>
      </c>
      <c r="S310" s="267">
        <f t="shared" si="53"/>
        <v>0.21757779535700417</v>
      </c>
      <c r="U310" s="184">
        <f t="shared" si="54"/>
        <v>-7.3578203298837576E-3</v>
      </c>
      <c r="V310" s="261">
        <f t="shared" si="55"/>
        <v>-0.56847432460363867</v>
      </c>
      <c r="W310" s="267">
        <f t="shared" si="56"/>
        <v>4.5337427461249025E-2</v>
      </c>
    </row>
    <row r="311" spans="1:23" x14ac:dyDescent="0.25">
      <c r="A311" s="90">
        <f t="shared" si="57"/>
        <v>268</v>
      </c>
      <c r="B311" s="29">
        <v>44711</v>
      </c>
      <c r="C311" s="93">
        <v>20933.5</v>
      </c>
      <c r="D311" s="93">
        <v>21169.08</v>
      </c>
      <c r="E311" s="93">
        <v>20885.02</v>
      </c>
      <c r="F311" s="93">
        <v>21123.93</v>
      </c>
      <c r="G311" s="93">
        <v>21123.93</v>
      </c>
      <c r="H311" s="93">
        <v>2609326500</v>
      </c>
      <c r="I311" s="93"/>
      <c r="J311" s="178">
        <f t="shared" si="58"/>
        <v>9.9491060255399244</v>
      </c>
      <c r="K311" s="179">
        <f t="shared" si="48"/>
        <v>0.47365069457455883</v>
      </c>
      <c r="L311" s="178"/>
      <c r="M311" s="184">
        <f t="shared" si="59"/>
        <v>9.0969020947285588E-3</v>
      </c>
      <c r="N311" s="261">
        <f t="shared" si="49"/>
        <v>0.78083977010437022</v>
      </c>
      <c r="O311" s="267">
        <f t="shared" si="50"/>
        <v>0.2502197492387368</v>
      </c>
      <c r="P311" s="178"/>
      <c r="Q311" s="184">
        <f t="shared" si="51"/>
        <v>1.1253732056273521E-2</v>
      </c>
      <c r="R311" s="261">
        <f t="shared" si="52"/>
        <v>0.95770334713123806</v>
      </c>
      <c r="S311" s="267">
        <f t="shared" si="53"/>
        <v>0.27707503848625459</v>
      </c>
      <c r="U311" s="184">
        <f t="shared" si="54"/>
        <v>-2.3159051281438632E-3</v>
      </c>
      <c r="V311" s="261">
        <f t="shared" si="55"/>
        <v>-0.15502904910908724</v>
      </c>
      <c r="W311" s="267">
        <f t="shared" si="56"/>
        <v>0.10811571481737969</v>
      </c>
    </row>
    <row r="312" spans="1:23" x14ac:dyDescent="0.25">
      <c r="A312" s="90">
        <f t="shared" si="57"/>
        <v>269</v>
      </c>
      <c r="B312" s="29">
        <v>44712</v>
      </c>
      <c r="C312" s="93">
        <v>21106.41</v>
      </c>
      <c r="D312" s="93">
        <v>21415.200000000001</v>
      </c>
      <c r="E312" s="93">
        <v>21029.72</v>
      </c>
      <c r="F312" s="93">
        <v>21415.200000000001</v>
      </c>
      <c r="G312" s="93">
        <v>21415.200000000001</v>
      </c>
      <c r="H312" s="93">
        <v>3919117100</v>
      </c>
      <c r="I312" s="93"/>
      <c r="J312" s="178">
        <f t="shared" si="58"/>
        <v>9.9573320647980665</v>
      </c>
      <c r="K312" s="179">
        <f t="shared" si="48"/>
        <v>0.48495562964720257</v>
      </c>
      <c r="L312" s="178"/>
      <c r="M312" s="184">
        <f t="shared" si="59"/>
        <v>1.4630152640832851E-2</v>
      </c>
      <c r="N312" s="261">
        <f t="shared" si="49"/>
        <v>1.2345753457493185</v>
      </c>
      <c r="O312" s="267">
        <f t="shared" si="50"/>
        <v>0.31911578951266484</v>
      </c>
      <c r="P312" s="178"/>
      <c r="Q312" s="184">
        <f t="shared" si="51"/>
        <v>1.4630152640832851E-2</v>
      </c>
      <c r="R312" s="261">
        <f t="shared" si="52"/>
        <v>1.2345753457493185</v>
      </c>
      <c r="S312" s="267">
        <f t="shared" si="53"/>
        <v>0.31911578951266484</v>
      </c>
      <c r="U312" s="184">
        <f t="shared" si="54"/>
        <v>-3.6334933321203696E-3</v>
      </c>
      <c r="V312" s="261">
        <f t="shared" si="55"/>
        <v>-0.26307343228186497</v>
      </c>
      <c r="W312" s="267">
        <f t="shared" si="56"/>
        <v>9.1710057923796606E-2</v>
      </c>
    </row>
    <row r="313" spans="1:23" x14ac:dyDescent="0.25">
      <c r="A313" s="90">
        <f t="shared" si="57"/>
        <v>270</v>
      </c>
      <c r="B313" s="29">
        <v>44713</v>
      </c>
      <c r="C313" s="93">
        <v>21407.79</v>
      </c>
      <c r="D313" s="93">
        <v>21411.95</v>
      </c>
      <c r="E313" s="93">
        <v>21154.04</v>
      </c>
      <c r="F313" s="93">
        <v>21294.94</v>
      </c>
      <c r="G313" s="93">
        <v>21294.94</v>
      </c>
      <c r="H313" s="93">
        <v>2073470900</v>
      </c>
      <c r="I313" s="93"/>
      <c r="J313" s="178">
        <f t="shared" si="58"/>
        <v>9.9715101534628019</v>
      </c>
      <c r="K313" s="179">
        <f t="shared" si="48"/>
        <v>0.50444038613561493</v>
      </c>
      <c r="L313" s="178"/>
      <c r="M313" s="184">
        <f t="shared" si="59"/>
        <v>-5.2714455812581393E-3</v>
      </c>
      <c r="N313" s="261">
        <f t="shared" si="49"/>
        <v>-0.39738819002669806</v>
      </c>
      <c r="O313" s="267">
        <f t="shared" si="50"/>
        <v>7.131545927277072E-2</v>
      </c>
      <c r="P313" s="178"/>
      <c r="Q313" s="184">
        <f t="shared" si="51"/>
        <v>1.9432178660197313E-4</v>
      </c>
      <c r="R313" s="261">
        <f t="shared" si="52"/>
        <v>5.0813654862369044E-2</v>
      </c>
      <c r="S313" s="267">
        <f t="shared" si="53"/>
        <v>0.13937124774039011</v>
      </c>
      <c r="U313" s="184">
        <f t="shared" si="54"/>
        <v>-1.1853161863041443E-2</v>
      </c>
      <c r="V313" s="261">
        <f t="shared" si="55"/>
        <v>-0.93709966720700288</v>
      </c>
      <c r="W313" s="267">
        <f t="shared" si="56"/>
        <v>-1.0635319251178221E-2</v>
      </c>
    </row>
    <row r="314" spans="1:23" x14ac:dyDescent="0.25">
      <c r="A314" s="90">
        <f t="shared" si="57"/>
        <v>271</v>
      </c>
      <c r="B314" s="29">
        <v>44714</v>
      </c>
      <c r="C314" s="93">
        <v>21057.040000000001</v>
      </c>
      <c r="D314" s="93">
        <v>21115.78</v>
      </c>
      <c r="E314" s="93">
        <v>20884.16</v>
      </c>
      <c r="F314" s="93">
        <v>21082.13</v>
      </c>
      <c r="G314" s="93">
        <v>21082.13</v>
      </c>
      <c r="H314" s="93">
        <v>1816141700</v>
      </c>
      <c r="I314" s="93"/>
      <c r="J314" s="178">
        <f t="shared" si="58"/>
        <v>9.9549902250025593</v>
      </c>
      <c r="K314" s="179">
        <f t="shared" si="48"/>
        <v>0.48173727072525374</v>
      </c>
      <c r="L314" s="178"/>
      <c r="M314" s="184">
        <f t="shared" si="59"/>
        <v>1.1915254945614458E-3</v>
      </c>
      <c r="N314" s="261">
        <f t="shared" si="49"/>
        <v>0.13258598645954012</v>
      </c>
      <c r="O314" s="267">
        <f t="shared" si="50"/>
        <v>0.15178770823724164</v>
      </c>
      <c r="P314" s="178"/>
      <c r="Q314" s="184">
        <f t="shared" si="51"/>
        <v>2.7895658649077916E-3</v>
      </c>
      <c r="R314" s="261">
        <f t="shared" si="52"/>
        <v>0.26362790500296601</v>
      </c>
      <c r="S314" s="267">
        <f t="shared" si="53"/>
        <v>0.17168535299367882</v>
      </c>
      <c r="U314" s="184">
        <f t="shared" si="54"/>
        <v>-8.2100808090786268E-3</v>
      </c>
      <c r="V314" s="261">
        <f t="shared" si="55"/>
        <v>-0.63836107487905902</v>
      </c>
      <c r="W314" s="267">
        <f t="shared" si="56"/>
        <v>3.4725695386360833E-2</v>
      </c>
    </row>
    <row r="315" spans="1:23" x14ac:dyDescent="0.25">
      <c r="A315" s="90">
        <f t="shared" si="57"/>
        <v>272</v>
      </c>
      <c r="B315" s="29">
        <v>44718</v>
      </c>
      <c r="C315" s="93">
        <v>21282.51</v>
      </c>
      <c r="D315" s="93">
        <v>21691.919999999998</v>
      </c>
      <c r="E315" s="93">
        <v>21030.07</v>
      </c>
      <c r="F315" s="93">
        <v>21653.9</v>
      </c>
      <c r="G315" s="93">
        <v>21653.9</v>
      </c>
      <c r="H315" s="93">
        <v>2244704900</v>
      </c>
      <c r="I315" s="93"/>
      <c r="J315" s="178">
        <f t="shared" si="58"/>
        <v>9.9656408876277123</v>
      </c>
      <c r="K315" s="179">
        <f t="shared" si="48"/>
        <v>0.49637433306832629</v>
      </c>
      <c r="L315" s="178"/>
      <c r="M315" s="184">
        <f t="shared" si="59"/>
        <v>1.7450479290271829E-2</v>
      </c>
      <c r="N315" s="261">
        <f t="shared" si="49"/>
        <v>1.4658467340819772</v>
      </c>
      <c r="O315" s="267">
        <f t="shared" si="50"/>
        <v>0.35423246041096457</v>
      </c>
      <c r="P315" s="178"/>
      <c r="Q315" s="184">
        <f t="shared" si="51"/>
        <v>1.9236922712593574E-2</v>
      </c>
      <c r="R315" s="261">
        <f t="shared" si="52"/>
        <v>1.6123380103815794</v>
      </c>
      <c r="S315" s="267">
        <f t="shared" si="53"/>
        <v>0.37647596392591498</v>
      </c>
      <c r="U315" s="184">
        <f t="shared" si="54"/>
        <v>-1.1861382891397617E-2</v>
      </c>
      <c r="V315" s="261">
        <f t="shared" si="55"/>
        <v>-0.93777380494981821</v>
      </c>
      <c r="W315" s="267">
        <f t="shared" si="56"/>
        <v>-1.0737681559915169E-2</v>
      </c>
    </row>
    <row r="316" spans="1:23" x14ac:dyDescent="0.25">
      <c r="A316" s="90">
        <f t="shared" si="57"/>
        <v>273</v>
      </c>
      <c r="B316" s="29">
        <v>44719</v>
      </c>
      <c r="C316" s="93">
        <v>21577.48</v>
      </c>
      <c r="D316" s="93">
        <v>21744.46</v>
      </c>
      <c r="E316" s="93">
        <v>21394.59</v>
      </c>
      <c r="F316" s="93">
        <v>21531.67</v>
      </c>
      <c r="G316" s="93">
        <v>21531.67</v>
      </c>
      <c r="H316" s="93">
        <v>2145401800</v>
      </c>
      <c r="I316" s="93"/>
      <c r="J316" s="178">
        <f t="shared" si="58"/>
        <v>9.9794054572019455</v>
      </c>
      <c r="K316" s="179">
        <f t="shared" si="48"/>
        <v>0.51529079583448367</v>
      </c>
      <c r="L316" s="178"/>
      <c r="M316" s="184">
        <f t="shared" si="59"/>
        <v>-2.1230468062072732E-3</v>
      </c>
      <c r="N316" s="261">
        <f t="shared" si="49"/>
        <v>-0.13921435194461004</v>
      </c>
      <c r="O316" s="267">
        <f t="shared" si="50"/>
        <v>0.11051704738032675</v>
      </c>
      <c r="P316" s="178"/>
      <c r="Q316" s="184">
        <f t="shared" si="51"/>
        <v>7.7386237873931325E-3</v>
      </c>
      <c r="R316" s="261">
        <f t="shared" si="52"/>
        <v>0.66945873204550366</v>
      </c>
      <c r="S316" s="267">
        <f t="shared" si="53"/>
        <v>0.23330744856020158</v>
      </c>
      <c r="U316" s="184">
        <f t="shared" si="54"/>
        <v>-8.4759666096318673E-3</v>
      </c>
      <c r="V316" s="261">
        <f t="shared" si="55"/>
        <v>-0.66016414447885885</v>
      </c>
      <c r="W316" s="267">
        <f t="shared" si="56"/>
        <v>3.1415077392371815E-2</v>
      </c>
    </row>
    <row r="317" spans="1:23" x14ac:dyDescent="0.25">
      <c r="A317" s="90">
        <f t="shared" si="57"/>
        <v>274</v>
      </c>
      <c r="B317" s="29">
        <v>44720</v>
      </c>
      <c r="C317" s="93">
        <v>21788.89</v>
      </c>
      <c r="D317" s="93">
        <v>22064.12</v>
      </c>
      <c r="E317" s="93">
        <v>21734.49</v>
      </c>
      <c r="F317" s="93">
        <v>22014.59</v>
      </c>
      <c r="G317" s="93">
        <v>22014.59</v>
      </c>
      <c r="H317" s="93">
        <v>2943006300</v>
      </c>
      <c r="I317" s="93"/>
      <c r="J317" s="178">
        <f t="shared" si="58"/>
        <v>9.9891554858426073</v>
      </c>
      <c r="K317" s="179">
        <f t="shared" si="48"/>
        <v>0.52869012901053181</v>
      </c>
      <c r="L317" s="178"/>
      <c r="M317" s="184">
        <f t="shared" si="59"/>
        <v>1.0358490037812883E-2</v>
      </c>
      <c r="N317" s="261">
        <f t="shared" si="49"/>
        <v>0.8842920404854957</v>
      </c>
      <c r="O317" s="267">
        <f t="shared" si="50"/>
        <v>0.26592813132113391</v>
      </c>
      <c r="P317" s="178"/>
      <c r="Q317" s="184">
        <f t="shared" si="51"/>
        <v>1.2631666872429002E-2</v>
      </c>
      <c r="R317" s="261">
        <f t="shared" si="52"/>
        <v>1.070696250994901</v>
      </c>
      <c r="S317" s="267">
        <f t="shared" si="53"/>
        <v>0.29423208781877297</v>
      </c>
      <c r="U317" s="184">
        <f t="shared" si="54"/>
        <v>-2.4966852372928505E-3</v>
      </c>
      <c r="V317" s="261">
        <f t="shared" si="55"/>
        <v>-0.16985331311202911</v>
      </c>
      <c r="W317" s="267">
        <f t="shared" si="56"/>
        <v>0.10586477143846063</v>
      </c>
    </row>
    <row r="318" spans="1:23" x14ac:dyDescent="0.25">
      <c r="A318" s="90">
        <f t="shared" si="57"/>
        <v>275</v>
      </c>
      <c r="B318" s="29">
        <v>44721</v>
      </c>
      <c r="C318" s="93">
        <v>22121.53</v>
      </c>
      <c r="D318" s="93">
        <v>22142.82</v>
      </c>
      <c r="E318" s="93">
        <v>21737.94</v>
      </c>
      <c r="F318" s="93">
        <v>21869.05</v>
      </c>
      <c r="G318" s="93">
        <v>21869.05</v>
      </c>
      <c r="H318" s="93">
        <v>2544549600</v>
      </c>
      <c r="I318" s="93"/>
      <c r="J318" s="178">
        <f t="shared" si="58"/>
        <v>10.004306621417863</v>
      </c>
      <c r="K318" s="179">
        <f t="shared" si="48"/>
        <v>0.54951213077590755</v>
      </c>
      <c r="L318" s="178"/>
      <c r="M318" s="184">
        <f t="shared" si="59"/>
        <v>-1.141331544427531E-2</v>
      </c>
      <c r="N318" s="261">
        <f t="shared" si="49"/>
        <v>-0.90103154299116894</v>
      </c>
      <c r="O318" s="267">
        <f t="shared" si="50"/>
        <v>-5.1586692550940061E-3</v>
      </c>
      <c r="P318" s="178"/>
      <c r="Q318" s="184">
        <f t="shared" si="51"/>
        <v>9.6241082782252735E-4</v>
      </c>
      <c r="R318" s="261">
        <f t="shared" si="52"/>
        <v>0.11379820984698907</v>
      </c>
      <c r="S318" s="267">
        <f t="shared" si="53"/>
        <v>0.14893493784929923</v>
      </c>
      <c r="U318" s="184">
        <f t="shared" si="54"/>
        <v>-1.7340120687854781E-2</v>
      </c>
      <c r="V318" s="261">
        <f t="shared" si="55"/>
        <v>-1.3870392461529883</v>
      </c>
      <c r="W318" s="267">
        <f t="shared" si="56"/>
        <v>-7.8954968438558426E-2</v>
      </c>
    </row>
    <row r="319" spans="1:23" x14ac:dyDescent="0.25">
      <c r="A319" s="90">
        <f t="shared" si="57"/>
        <v>276</v>
      </c>
      <c r="B319" s="29">
        <v>44722</v>
      </c>
      <c r="C319" s="93">
        <v>21522.5</v>
      </c>
      <c r="D319" s="93">
        <v>21935.01</v>
      </c>
      <c r="E319" s="93">
        <v>21487.91</v>
      </c>
      <c r="F319" s="93">
        <v>21806.18</v>
      </c>
      <c r="G319" s="93">
        <v>21806.18</v>
      </c>
      <c r="H319" s="93">
        <v>2686148300</v>
      </c>
      <c r="I319" s="93"/>
      <c r="J319" s="178">
        <f t="shared" si="58"/>
        <v>9.9768541785321094</v>
      </c>
      <c r="K319" s="179">
        <f t="shared" si="48"/>
        <v>0.51178460788550562</v>
      </c>
      <c r="L319" s="178"/>
      <c r="M319" s="184">
        <f t="shared" si="59"/>
        <v>1.3180624927401571E-2</v>
      </c>
      <c r="N319" s="261">
        <f t="shared" si="49"/>
        <v>1.1157117074616747</v>
      </c>
      <c r="O319" s="267">
        <f t="shared" si="50"/>
        <v>0.30106731712005885</v>
      </c>
      <c r="P319" s="178"/>
      <c r="Q319" s="184">
        <f t="shared" si="51"/>
        <v>1.9166453711232358E-2</v>
      </c>
      <c r="R319" s="261">
        <f t="shared" si="52"/>
        <v>1.6065594372569145</v>
      </c>
      <c r="S319" s="267">
        <f t="shared" si="53"/>
        <v>0.37559853480619743</v>
      </c>
      <c r="U319" s="184">
        <f t="shared" si="54"/>
        <v>-1.6071553025903192E-3</v>
      </c>
      <c r="V319" s="261">
        <f t="shared" si="55"/>
        <v>-9.6910406657191167E-2</v>
      </c>
      <c r="W319" s="267">
        <f t="shared" si="56"/>
        <v>0.11694055586128571</v>
      </c>
    </row>
    <row r="320" spans="1:23" x14ac:dyDescent="0.25">
      <c r="A320" s="90">
        <f t="shared" si="57"/>
        <v>277</v>
      </c>
      <c r="B320" s="29">
        <v>44725</v>
      </c>
      <c r="C320" s="93">
        <v>21162.53</v>
      </c>
      <c r="D320" s="93">
        <v>21320.15</v>
      </c>
      <c r="E320" s="93">
        <v>20993.759999999998</v>
      </c>
      <c r="F320" s="93">
        <v>21067.58</v>
      </c>
      <c r="G320" s="93">
        <v>21067.58</v>
      </c>
      <c r="H320" s="93">
        <v>2607011600</v>
      </c>
      <c r="I320" s="93"/>
      <c r="J320" s="178">
        <f t="shared" si="58"/>
        <v>9.9599874440422766</v>
      </c>
      <c r="K320" s="179">
        <f t="shared" si="48"/>
        <v>0.48860488161488902</v>
      </c>
      <c r="L320" s="178"/>
      <c r="M320" s="184">
        <f t="shared" si="59"/>
        <v>-4.4867036219203042E-3</v>
      </c>
      <c r="N320" s="261">
        <f t="shared" si="49"/>
        <v>-0.33303806857709434</v>
      </c>
      <c r="O320" s="267">
        <f t="shared" si="50"/>
        <v>8.1086499493106645E-2</v>
      </c>
      <c r="P320" s="178"/>
      <c r="Q320" s="184">
        <f t="shared" si="51"/>
        <v>7.4480697723761117E-3</v>
      </c>
      <c r="R320" s="261">
        <f t="shared" si="52"/>
        <v>0.64563282859847515</v>
      </c>
      <c r="S320" s="267">
        <f t="shared" si="53"/>
        <v>0.22968967977247545</v>
      </c>
      <c r="U320" s="184">
        <f t="shared" si="54"/>
        <v>-7.974944394644707E-3</v>
      </c>
      <c r="V320" s="261">
        <f t="shared" si="55"/>
        <v>-0.61907950512737309</v>
      </c>
      <c r="W320" s="267">
        <f t="shared" si="56"/>
        <v>3.7653444228334276E-2</v>
      </c>
    </row>
    <row r="321" spans="1:23" x14ac:dyDescent="0.25">
      <c r="A321" s="90">
        <f t="shared" si="57"/>
        <v>278</v>
      </c>
      <c r="B321" s="29">
        <v>44726</v>
      </c>
      <c r="C321" s="93">
        <v>20783.54</v>
      </c>
      <c r="D321" s="93">
        <v>21175.01</v>
      </c>
      <c r="E321" s="93">
        <v>20717.64</v>
      </c>
      <c r="F321" s="93">
        <v>21067.99</v>
      </c>
      <c r="G321" s="93">
        <v>21067.99</v>
      </c>
      <c r="H321" s="93">
        <v>1965884200</v>
      </c>
      <c r="I321" s="93"/>
      <c r="J321" s="178">
        <f t="shared" si="58"/>
        <v>9.9419166062559103</v>
      </c>
      <c r="K321" s="179">
        <f t="shared" si="48"/>
        <v>0.46377037238483121</v>
      </c>
      <c r="L321" s="178"/>
      <c r="M321" s="184">
        <f t="shared" si="59"/>
        <v>1.3686311379100997E-2</v>
      </c>
      <c r="N321" s="261">
        <f t="shared" si="49"/>
        <v>1.1571788218361059</v>
      </c>
      <c r="O321" s="267">
        <f t="shared" si="50"/>
        <v>0.30736375966354568</v>
      </c>
      <c r="P321" s="178"/>
      <c r="Q321" s="184">
        <f t="shared" si="51"/>
        <v>1.8835578539555701E-2</v>
      </c>
      <c r="R321" s="261">
        <f t="shared" si="52"/>
        <v>1.5794271331552994</v>
      </c>
      <c r="S321" s="267">
        <f t="shared" si="53"/>
        <v>0.37147871609140459</v>
      </c>
      <c r="U321" s="184">
        <f t="shared" si="54"/>
        <v>-3.170778414071975E-3</v>
      </c>
      <c r="V321" s="261">
        <f t="shared" si="55"/>
        <v>-0.22513005380101708</v>
      </c>
      <c r="W321" s="267">
        <f t="shared" si="56"/>
        <v>9.7471449959740886E-2</v>
      </c>
    </row>
    <row r="322" spans="1:23" x14ac:dyDescent="0.25">
      <c r="A322" s="90">
        <f t="shared" si="57"/>
        <v>279</v>
      </c>
      <c r="B322" s="29">
        <v>44727</v>
      </c>
      <c r="C322" s="93">
        <v>21111.32</v>
      </c>
      <c r="D322" s="93">
        <v>21431.07</v>
      </c>
      <c r="E322" s="93">
        <v>21111.32</v>
      </c>
      <c r="F322" s="93">
        <v>21308.21</v>
      </c>
      <c r="G322" s="93">
        <v>21308.21</v>
      </c>
      <c r="H322" s="93">
        <v>2301321000</v>
      </c>
      <c r="I322" s="93"/>
      <c r="J322" s="178">
        <f t="shared" si="58"/>
        <v>9.9575646684942924</v>
      </c>
      <c r="K322" s="179">
        <f t="shared" ref="K322:K385" si="60">(J322-$J$1008)/($J$1007-$J$1008)</f>
        <v>0.48527529377728656</v>
      </c>
      <c r="L322" s="178"/>
      <c r="M322" s="184">
        <f t="shared" si="59"/>
        <v>9.3262761400044816E-3</v>
      </c>
      <c r="N322" s="261">
        <f t="shared" ref="N322:N385" si="61">(M322-$M$1009)/$M$1010</f>
        <v>0.79964881618028949</v>
      </c>
      <c r="O322" s="267">
        <f t="shared" si="50"/>
        <v>0.25307574922092635</v>
      </c>
      <c r="P322" s="178"/>
      <c r="Q322" s="184">
        <f t="shared" si="51"/>
        <v>1.5145902766856834E-2</v>
      </c>
      <c r="R322" s="261">
        <f t="shared" si="52"/>
        <v>1.2768676978433702</v>
      </c>
      <c r="S322" s="267">
        <f t="shared" si="53"/>
        <v>0.32553753766192406</v>
      </c>
      <c r="U322" s="184">
        <f t="shared" si="54"/>
        <v>0</v>
      </c>
      <c r="V322" s="261">
        <f t="shared" si="55"/>
        <v>3.4878951206797536E-2</v>
      </c>
      <c r="W322" s="267">
        <f t="shared" si="56"/>
        <v>0.13695169317218836</v>
      </c>
    </row>
    <row r="323" spans="1:23" x14ac:dyDescent="0.25">
      <c r="A323" s="90">
        <f t="shared" si="57"/>
        <v>280</v>
      </c>
      <c r="B323" s="29">
        <v>44728</v>
      </c>
      <c r="C323" s="93">
        <v>21515.64</v>
      </c>
      <c r="D323" s="93">
        <v>21545.84</v>
      </c>
      <c r="E323" s="93">
        <v>20697.41</v>
      </c>
      <c r="F323" s="93">
        <v>20845.43</v>
      </c>
      <c r="G323" s="93">
        <v>20845.43</v>
      </c>
      <c r="H323" s="93">
        <v>2341100400</v>
      </c>
      <c r="I323" s="93"/>
      <c r="J323" s="178">
        <f t="shared" si="58"/>
        <v>9.9765353915186328</v>
      </c>
      <c r="K323" s="179">
        <f t="shared" si="60"/>
        <v>0.51134650318210439</v>
      </c>
      <c r="L323" s="178"/>
      <c r="M323" s="184">
        <f t="shared" si="59"/>
        <v>-3.1149898399489818E-2</v>
      </c>
      <c r="N323" s="261">
        <f t="shared" si="61"/>
        <v>-2.51946355756052</v>
      </c>
      <c r="O323" s="267">
        <f t="shared" ref="O323:O386" si="62">2*(N323-$N$1008)/($N$1007-$N$1008)-1</f>
        <v>-0.25090434854835086</v>
      </c>
      <c r="P323" s="178"/>
      <c r="Q323" s="184">
        <f t="shared" ref="Q323:Q386" si="63">(D323-C323)/C323</f>
        <v>1.403630103496839E-3</v>
      </c>
      <c r="R323" s="261">
        <f t="shared" ref="R323:R386" si="64">(Q323-$Q$1009)/$Q$1010</f>
        <v>0.14997891056994483</v>
      </c>
      <c r="S323" s="267">
        <f t="shared" ref="S323:S386" si="65">2*(R323-$R$1008)/($R$1007-$R$1008)-1</f>
        <v>0.1544286816682725</v>
      </c>
      <c r="U323" s="184">
        <f t="shared" ref="U323:U386" si="66">(E323-C323)/C323</f>
        <v>-3.8029545019344045E-2</v>
      </c>
      <c r="V323" s="261">
        <f t="shared" ref="V323:V386" si="67">(U323-$U$1009)/$U$1010</f>
        <v>-3.0836058087172318</v>
      </c>
      <c r="W323" s="267">
        <f t="shared" ref="W323:W386" si="68">2*(V323-$V$1008)/($V$1007-$V$1008)-1</f>
        <v>-0.33656474050829543</v>
      </c>
    </row>
    <row r="324" spans="1:23" x14ac:dyDescent="0.25">
      <c r="A324" s="90">
        <f t="shared" si="57"/>
        <v>281</v>
      </c>
      <c r="B324" s="29">
        <v>44729</v>
      </c>
      <c r="C324" s="93">
        <v>20716.740000000002</v>
      </c>
      <c r="D324" s="93">
        <v>21145.94</v>
      </c>
      <c r="E324" s="93">
        <v>20697.169999999998</v>
      </c>
      <c r="F324" s="93">
        <v>21075</v>
      </c>
      <c r="G324" s="93">
        <v>21075</v>
      </c>
      <c r="H324" s="93">
        <v>3097480100</v>
      </c>
      <c r="I324" s="93"/>
      <c r="J324" s="178">
        <f t="shared" si="58"/>
        <v>9.9386973480874907</v>
      </c>
      <c r="K324" s="179">
        <f t="shared" si="60"/>
        <v>0.45934618919848919</v>
      </c>
      <c r="L324" s="178"/>
      <c r="M324" s="184">
        <f t="shared" si="59"/>
        <v>1.7293261391512292E-2</v>
      </c>
      <c r="N324" s="261">
        <f t="shared" si="61"/>
        <v>1.4529546097870505</v>
      </c>
      <c r="O324" s="267">
        <f t="shared" si="62"/>
        <v>0.35227489666168776</v>
      </c>
      <c r="P324" s="178"/>
      <c r="Q324" s="184">
        <f t="shared" si="63"/>
        <v>2.0717545328077538E-2</v>
      </c>
      <c r="R324" s="261">
        <f t="shared" si="64"/>
        <v>1.7337514813877923</v>
      </c>
      <c r="S324" s="267">
        <f t="shared" si="65"/>
        <v>0.39491160758544397</v>
      </c>
      <c r="U324" s="184">
        <f t="shared" si="66"/>
        <v>-9.4464669634331195E-4</v>
      </c>
      <c r="V324" s="261">
        <f t="shared" si="67"/>
        <v>-4.2583619659111081E-2</v>
      </c>
      <c r="W324" s="267">
        <f t="shared" si="68"/>
        <v>0.12518963463288646</v>
      </c>
    </row>
    <row r="325" spans="1:23" x14ac:dyDescent="0.25">
      <c r="A325" s="90">
        <f t="shared" si="57"/>
        <v>282</v>
      </c>
      <c r="B325" s="29">
        <v>44732</v>
      </c>
      <c r="C325" s="93">
        <v>20948.8</v>
      </c>
      <c r="D325" s="93">
        <v>21175.98</v>
      </c>
      <c r="E325" s="93">
        <v>20839.02</v>
      </c>
      <c r="F325" s="93">
        <v>21163.91</v>
      </c>
      <c r="G325" s="93">
        <v>21163.91</v>
      </c>
      <c r="H325" s="93">
        <v>2085205800</v>
      </c>
      <c r="I325" s="93"/>
      <c r="J325" s="178">
        <f t="shared" si="58"/>
        <v>9.9498366444734891</v>
      </c>
      <c r="K325" s="179">
        <f t="shared" si="60"/>
        <v>0.47465477434461562</v>
      </c>
      <c r="L325" s="178"/>
      <c r="M325" s="184">
        <f t="shared" si="59"/>
        <v>1.0268368593905168E-2</v>
      </c>
      <c r="N325" s="261">
        <f t="shared" si="61"/>
        <v>0.87690193499710234</v>
      </c>
      <c r="O325" s="267">
        <f t="shared" si="62"/>
        <v>0.26480600417773514</v>
      </c>
      <c r="P325" s="178"/>
      <c r="Q325" s="184">
        <f t="shared" si="63"/>
        <v>1.0844535247842372E-2</v>
      </c>
      <c r="R325" s="261">
        <f t="shared" si="64"/>
        <v>0.92414854098635768</v>
      </c>
      <c r="S325" s="267">
        <f t="shared" si="65"/>
        <v>0.27198001530616667</v>
      </c>
      <c r="U325" s="184">
        <f t="shared" si="66"/>
        <v>-5.2403956312532859E-3</v>
      </c>
      <c r="V325" s="261">
        <f t="shared" si="67"/>
        <v>-0.39484204344941753</v>
      </c>
      <c r="W325" s="267">
        <f t="shared" si="68"/>
        <v>7.1702070829253284E-2</v>
      </c>
    </row>
    <row r="326" spans="1:23" x14ac:dyDescent="0.25">
      <c r="A326" s="90">
        <f t="shared" si="57"/>
        <v>283</v>
      </c>
      <c r="B326" s="29">
        <v>44733</v>
      </c>
      <c r="C326" s="93">
        <v>21264.98</v>
      </c>
      <c r="D326" s="93">
        <v>21564.87</v>
      </c>
      <c r="E326" s="93">
        <v>21175.95</v>
      </c>
      <c r="F326" s="93">
        <v>21559.59</v>
      </c>
      <c r="G326" s="93">
        <v>21559.59</v>
      </c>
      <c r="H326" s="93">
        <v>2133396900</v>
      </c>
      <c r="I326" s="93"/>
      <c r="J326" s="178">
        <f t="shared" si="58"/>
        <v>9.9648168671747115</v>
      </c>
      <c r="K326" s="179">
        <f t="shared" si="60"/>
        <v>0.49524189284680847</v>
      </c>
      <c r="L326" s="178"/>
      <c r="M326" s="184">
        <f t="shared" si="59"/>
        <v>1.3854233580280846E-2</v>
      </c>
      <c r="N326" s="261">
        <f t="shared" si="61"/>
        <v>1.1709487164000796</v>
      </c>
      <c r="O326" s="267">
        <f t="shared" si="62"/>
        <v>0.30945460565704908</v>
      </c>
      <c r="P326" s="178"/>
      <c r="Q326" s="184">
        <f t="shared" si="63"/>
        <v>1.4102529134755801E-2</v>
      </c>
      <c r="R326" s="261">
        <f t="shared" si="64"/>
        <v>1.1913093571122726</v>
      </c>
      <c r="S326" s="267">
        <f t="shared" si="65"/>
        <v>0.3125462026086796</v>
      </c>
      <c r="U326" s="184">
        <f t="shared" si="66"/>
        <v>-4.1866956846420191E-3</v>
      </c>
      <c r="V326" s="261">
        <f t="shared" si="67"/>
        <v>-0.30843692807481676</v>
      </c>
      <c r="W326" s="267">
        <f t="shared" si="68"/>
        <v>8.4821981694210846E-2</v>
      </c>
    </row>
    <row r="327" spans="1:23" x14ac:dyDescent="0.25">
      <c r="A327" s="90">
        <f t="shared" si="57"/>
        <v>284</v>
      </c>
      <c r="B327" s="29">
        <v>44734</v>
      </c>
      <c r="C327" s="93">
        <v>21469.74</v>
      </c>
      <c r="D327" s="93">
        <v>21519.58</v>
      </c>
      <c r="E327" s="93">
        <v>21008.34</v>
      </c>
      <c r="F327" s="93">
        <v>21008.34</v>
      </c>
      <c r="G327" s="93">
        <v>21008.34</v>
      </c>
      <c r="H327" s="93">
        <v>2470631200</v>
      </c>
      <c r="I327" s="93"/>
      <c r="J327" s="178">
        <f t="shared" si="58"/>
        <v>9.9743997808786808</v>
      </c>
      <c r="K327" s="179">
        <f t="shared" si="60"/>
        <v>0.50841156221386052</v>
      </c>
      <c r="L327" s="178"/>
      <c r="M327" s="184">
        <f t="shared" si="59"/>
        <v>-2.1490712044021094E-2</v>
      </c>
      <c r="N327" s="261">
        <f t="shared" si="61"/>
        <v>-1.7273945115734191</v>
      </c>
      <c r="O327" s="267">
        <f t="shared" si="62"/>
        <v>-0.13063513488906986</v>
      </c>
      <c r="P327" s="178"/>
      <c r="Q327" s="184">
        <f t="shared" si="63"/>
        <v>2.3214067799610123E-3</v>
      </c>
      <c r="R327" s="261">
        <f t="shared" si="64"/>
        <v>0.22523809595098038</v>
      </c>
      <c r="S327" s="267">
        <f t="shared" si="65"/>
        <v>0.16585617412271514</v>
      </c>
      <c r="U327" s="184">
        <f t="shared" si="66"/>
        <v>-2.1490712044021094E-2</v>
      </c>
      <c r="V327" s="261">
        <f t="shared" si="67"/>
        <v>-1.7273945115734191</v>
      </c>
      <c r="W327" s="267">
        <f t="shared" si="68"/>
        <v>-0.13063513488906986</v>
      </c>
    </row>
    <row r="328" spans="1:23" x14ac:dyDescent="0.25">
      <c r="A328" s="90">
        <f t="shared" si="57"/>
        <v>285</v>
      </c>
      <c r="B328" s="29">
        <v>44735</v>
      </c>
      <c r="C328" s="93">
        <v>21157.58</v>
      </c>
      <c r="D328" s="93">
        <v>21443.59</v>
      </c>
      <c r="E328" s="93">
        <v>21010.89</v>
      </c>
      <c r="F328" s="93">
        <v>21273.87</v>
      </c>
      <c r="G328" s="93">
        <v>21273.87</v>
      </c>
      <c r="H328" s="93">
        <v>2007274200</v>
      </c>
      <c r="I328" s="93"/>
      <c r="J328" s="178">
        <f t="shared" si="58"/>
        <v>9.9597535127021839</v>
      </c>
      <c r="K328" s="179">
        <f t="shared" si="60"/>
        <v>0.48828339292170203</v>
      </c>
      <c r="L328" s="178"/>
      <c r="M328" s="184">
        <f t="shared" si="59"/>
        <v>5.4963752943388245E-3</v>
      </c>
      <c r="N328" s="261">
        <f t="shared" si="61"/>
        <v>0.48559069602257138</v>
      </c>
      <c r="O328" s="267">
        <f t="shared" si="62"/>
        <v>0.20538858943852523</v>
      </c>
      <c r="P328" s="178"/>
      <c r="Q328" s="184">
        <f t="shared" si="63"/>
        <v>1.3518086662085095E-2</v>
      </c>
      <c r="R328" s="261">
        <f t="shared" si="64"/>
        <v>1.1433841204798374</v>
      </c>
      <c r="S328" s="267">
        <f t="shared" si="65"/>
        <v>0.30526914696129648</v>
      </c>
      <c r="U328" s="184">
        <f t="shared" si="66"/>
        <v>-6.9332125885853821E-3</v>
      </c>
      <c r="V328" s="261">
        <f t="shared" si="67"/>
        <v>-0.53365579681133357</v>
      </c>
      <c r="W328" s="267">
        <f t="shared" si="68"/>
        <v>5.0624336449259788E-2</v>
      </c>
    </row>
    <row r="329" spans="1:23" x14ac:dyDescent="0.25">
      <c r="A329" s="90">
        <f t="shared" si="57"/>
        <v>286</v>
      </c>
      <c r="B329" s="29">
        <v>44736</v>
      </c>
      <c r="C329" s="93">
        <v>21450.68</v>
      </c>
      <c r="D329" s="93">
        <v>21762.67</v>
      </c>
      <c r="E329" s="93">
        <v>21408.66</v>
      </c>
      <c r="F329" s="93">
        <v>21719.06</v>
      </c>
      <c r="G329" s="93">
        <v>21719.06</v>
      </c>
      <c r="H329" s="93">
        <v>2410823300</v>
      </c>
      <c r="I329" s="93"/>
      <c r="J329" s="178">
        <f t="shared" si="58"/>
        <v>9.9735116254853793</v>
      </c>
      <c r="K329" s="179">
        <f t="shared" si="60"/>
        <v>0.50719098220681103</v>
      </c>
      <c r="L329" s="178"/>
      <c r="M329" s="184">
        <f t="shared" si="59"/>
        <v>1.251149147719331E-2</v>
      </c>
      <c r="N329" s="261">
        <f t="shared" si="61"/>
        <v>1.0608416724463088</v>
      </c>
      <c r="O329" s="267">
        <f t="shared" si="62"/>
        <v>0.29273575057521151</v>
      </c>
      <c r="P329" s="178"/>
      <c r="Q329" s="184">
        <f t="shared" si="63"/>
        <v>1.4544527259741787E-2</v>
      </c>
      <c r="R329" s="261">
        <f t="shared" si="64"/>
        <v>1.2275539247499521</v>
      </c>
      <c r="S329" s="267">
        <f t="shared" si="65"/>
        <v>0.31804964409687964</v>
      </c>
      <c r="U329" s="184">
        <f t="shared" si="66"/>
        <v>-1.9589122582594322E-3</v>
      </c>
      <c r="V329" s="261">
        <f t="shared" si="67"/>
        <v>-0.12575505112752153</v>
      </c>
      <c r="W329" s="267">
        <f t="shared" si="68"/>
        <v>0.11256073225082641</v>
      </c>
    </row>
    <row r="330" spans="1:23" x14ac:dyDescent="0.25">
      <c r="A330" s="90">
        <f t="shared" si="57"/>
        <v>287</v>
      </c>
      <c r="B330" s="29">
        <v>44739</v>
      </c>
      <c r="C330" s="93">
        <v>21976.799999999999</v>
      </c>
      <c r="D330" s="93">
        <v>22414.43</v>
      </c>
      <c r="E330" s="93">
        <v>21976.799999999999</v>
      </c>
      <c r="F330" s="93">
        <v>22229.52</v>
      </c>
      <c r="G330" s="93">
        <v>22229.52</v>
      </c>
      <c r="H330" s="93">
        <v>2994729200</v>
      </c>
      <c r="I330" s="93"/>
      <c r="J330" s="178">
        <f t="shared" si="58"/>
        <v>9.9977426304616319</v>
      </c>
      <c r="K330" s="179">
        <f t="shared" si="60"/>
        <v>0.54049132632203123</v>
      </c>
      <c r="L330" s="178"/>
      <c r="M330" s="184">
        <f t="shared" si="59"/>
        <v>1.1499399366604837E-2</v>
      </c>
      <c r="N330" s="261">
        <f t="shared" si="61"/>
        <v>0.97784846753407351</v>
      </c>
      <c r="O330" s="267">
        <f t="shared" si="62"/>
        <v>0.28013391043964764</v>
      </c>
      <c r="P330" s="178"/>
      <c r="Q330" s="184">
        <f t="shared" si="63"/>
        <v>1.991327217793314E-2</v>
      </c>
      <c r="R330" s="261">
        <f t="shared" si="64"/>
        <v>1.6677997704150309</v>
      </c>
      <c r="S330" s="267">
        <f t="shared" si="65"/>
        <v>0.38489737908053745</v>
      </c>
      <c r="U330" s="184">
        <f t="shared" si="66"/>
        <v>0</v>
      </c>
      <c r="V330" s="261">
        <f t="shared" si="67"/>
        <v>3.4878951206797536E-2</v>
      </c>
      <c r="W330" s="267">
        <f t="shared" si="68"/>
        <v>0.13695169317218836</v>
      </c>
    </row>
    <row r="331" spans="1:23" x14ac:dyDescent="0.25">
      <c r="A331" s="90">
        <f t="shared" si="57"/>
        <v>288</v>
      </c>
      <c r="B331" s="29">
        <v>44740</v>
      </c>
      <c r="C331" s="93">
        <v>22144.63</v>
      </c>
      <c r="D331" s="93">
        <v>22449.31</v>
      </c>
      <c r="E331" s="93">
        <v>21952.44</v>
      </c>
      <c r="F331" s="93">
        <v>22418.97</v>
      </c>
      <c r="G331" s="93">
        <v>22418.97</v>
      </c>
      <c r="H331" s="93">
        <v>2873985100</v>
      </c>
      <c r="I331" s="93"/>
      <c r="J331" s="178">
        <f t="shared" si="58"/>
        <v>10.005350308157206</v>
      </c>
      <c r="K331" s="179">
        <f t="shared" si="60"/>
        <v>0.55094645541917753</v>
      </c>
      <c r="L331" s="178"/>
      <c r="M331" s="184">
        <f t="shared" si="59"/>
        <v>1.2388556503314805E-2</v>
      </c>
      <c r="N331" s="261">
        <f t="shared" si="61"/>
        <v>1.0507608039450744</v>
      </c>
      <c r="O331" s="267">
        <f t="shared" si="62"/>
        <v>0.29120505305106437</v>
      </c>
      <c r="P331" s="178"/>
      <c r="Q331" s="184">
        <f t="shared" si="63"/>
        <v>1.3758640356601138E-2</v>
      </c>
      <c r="R331" s="261">
        <f t="shared" si="64"/>
        <v>1.1631099160398453</v>
      </c>
      <c r="S331" s="267">
        <f t="shared" si="65"/>
        <v>0.30826434786306778</v>
      </c>
      <c r="U331" s="184">
        <f t="shared" si="66"/>
        <v>-8.6788535188893345E-3</v>
      </c>
      <c r="V331" s="261">
        <f t="shared" si="67"/>
        <v>-0.67680120217138906</v>
      </c>
      <c r="W331" s="267">
        <f t="shared" si="68"/>
        <v>2.8888876101686334E-2</v>
      </c>
    </row>
    <row r="332" spans="1:23" x14ac:dyDescent="0.25">
      <c r="A332" s="90">
        <f t="shared" si="57"/>
        <v>289</v>
      </c>
      <c r="B332" s="29">
        <v>44741</v>
      </c>
      <c r="C332" s="93">
        <v>22125.61</v>
      </c>
      <c r="D332" s="93">
        <v>22289.07</v>
      </c>
      <c r="E332" s="93">
        <v>21844.05</v>
      </c>
      <c r="F332" s="93">
        <v>21996.89</v>
      </c>
      <c r="G332" s="93">
        <v>21996.89</v>
      </c>
      <c r="H332" s="93">
        <v>2834486800</v>
      </c>
      <c r="I332" s="93"/>
      <c r="J332" s="178">
        <f t="shared" si="58"/>
        <v>10.004491040117536</v>
      </c>
      <c r="K332" s="179">
        <f t="shared" si="60"/>
        <v>0.54976557491354916</v>
      </c>
      <c r="L332" s="178"/>
      <c r="M332" s="184">
        <f t="shared" si="59"/>
        <v>-5.8176927099411573E-3</v>
      </c>
      <c r="N332" s="261">
        <f t="shared" si="61"/>
        <v>-0.4421813461132032</v>
      </c>
      <c r="O332" s="267">
        <f t="shared" si="62"/>
        <v>6.4513984468099084E-2</v>
      </c>
      <c r="P332" s="178"/>
      <c r="Q332" s="184">
        <f t="shared" si="63"/>
        <v>7.3878189121113101E-3</v>
      </c>
      <c r="R332" s="261">
        <f t="shared" si="64"/>
        <v>0.64069215972082949</v>
      </c>
      <c r="S332" s="267">
        <f t="shared" si="65"/>
        <v>0.22893947956723348</v>
      </c>
      <c r="U332" s="184">
        <f t="shared" si="66"/>
        <v>-1.2725524855585962E-2</v>
      </c>
      <c r="V332" s="261">
        <f t="shared" si="67"/>
        <v>-1.0086348563865744</v>
      </c>
      <c r="W332" s="267">
        <f t="shared" si="68"/>
        <v>-2.1497353306394906E-2</v>
      </c>
    </row>
    <row r="333" spans="1:23" x14ac:dyDescent="0.25">
      <c r="A333" s="90">
        <f t="shared" si="57"/>
        <v>290</v>
      </c>
      <c r="B333" s="29">
        <v>44742</v>
      </c>
      <c r="C333" s="93">
        <v>21917.45</v>
      </c>
      <c r="D333" s="93">
        <v>22111.91</v>
      </c>
      <c r="E333" s="93">
        <v>21719.17</v>
      </c>
      <c r="F333" s="93">
        <v>21859.79</v>
      </c>
      <c r="G333" s="93">
        <v>21859.79</v>
      </c>
      <c r="H333" s="93">
        <v>2822730100</v>
      </c>
      <c r="I333" s="93"/>
      <c r="J333" s="178">
        <f t="shared" si="58"/>
        <v>9.9950384021780572</v>
      </c>
      <c r="K333" s="179">
        <f t="shared" si="60"/>
        <v>0.53677494177680074</v>
      </c>
      <c r="L333" s="178"/>
      <c r="M333" s="184">
        <f t="shared" si="59"/>
        <v>-2.6307804968187382E-3</v>
      </c>
      <c r="N333" s="261">
        <f t="shared" si="61"/>
        <v>-0.18084934325114413</v>
      </c>
      <c r="O333" s="267">
        <f t="shared" si="62"/>
        <v>0.10419511409620585</v>
      </c>
      <c r="P333" s="178"/>
      <c r="Q333" s="184">
        <f t="shared" si="63"/>
        <v>8.8723825080015747E-3</v>
      </c>
      <c r="R333" s="261">
        <f t="shared" si="64"/>
        <v>0.76242879755246618</v>
      </c>
      <c r="S333" s="267">
        <f t="shared" si="65"/>
        <v>0.247424193469024</v>
      </c>
      <c r="U333" s="184">
        <f t="shared" si="66"/>
        <v>-9.0466728565596118E-3</v>
      </c>
      <c r="V333" s="261">
        <f t="shared" si="67"/>
        <v>-0.70696298818136261</v>
      </c>
      <c r="W333" s="267">
        <f t="shared" si="68"/>
        <v>2.4309055309095884E-2</v>
      </c>
    </row>
    <row r="334" spans="1:23" x14ac:dyDescent="0.25">
      <c r="A334" s="90">
        <f t="shared" si="57"/>
        <v>291</v>
      </c>
      <c r="B334" s="29">
        <v>44746</v>
      </c>
      <c r="C334" s="93">
        <v>21690.68</v>
      </c>
      <c r="D334" s="93">
        <v>21886.35</v>
      </c>
      <c r="E334" s="93">
        <v>21458.63</v>
      </c>
      <c r="F334" s="93">
        <v>21830.35</v>
      </c>
      <c r="G334" s="93">
        <v>21830.35</v>
      </c>
      <c r="H334" s="93">
        <v>2203708000</v>
      </c>
      <c r="I334" s="93"/>
      <c r="J334" s="178">
        <f t="shared" si="58"/>
        <v>9.9846379541824195</v>
      </c>
      <c r="K334" s="179">
        <f t="shared" si="60"/>
        <v>0.52248174603247999</v>
      </c>
      <c r="L334" s="178"/>
      <c r="M334" s="184">
        <f t="shared" si="59"/>
        <v>6.439171109434939E-3</v>
      </c>
      <c r="N334" s="261">
        <f t="shared" si="61"/>
        <v>0.56290149160537106</v>
      </c>
      <c r="O334" s="267">
        <f t="shared" si="62"/>
        <v>0.21712760214104687</v>
      </c>
      <c r="P334" s="178"/>
      <c r="Q334" s="184">
        <f t="shared" si="63"/>
        <v>9.0209251162249524E-3</v>
      </c>
      <c r="R334" s="261">
        <f t="shared" si="64"/>
        <v>0.77460953386441378</v>
      </c>
      <c r="S334" s="267">
        <f t="shared" si="65"/>
        <v>0.24927373876491821</v>
      </c>
      <c r="U334" s="184">
        <f t="shared" si="66"/>
        <v>-1.0698143165636083E-2</v>
      </c>
      <c r="V334" s="261">
        <f t="shared" si="67"/>
        <v>-0.84238624890410774</v>
      </c>
      <c r="W334" s="267">
        <f t="shared" si="68"/>
        <v>3.7461395370210759E-3</v>
      </c>
    </row>
    <row r="335" spans="1:23" x14ac:dyDescent="0.25">
      <c r="A335" s="90">
        <f t="shared" si="57"/>
        <v>292</v>
      </c>
      <c r="B335" s="29">
        <v>44747</v>
      </c>
      <c r="C335" s="93">
        <v>22053.16</v>
      </c>
      <c r="D335" s="93">
        <v>22198.51</v>
      </c>
      <c r="E335" s="93">
        <v>21799.19</v>
      </c>
      <c r="F335" s="93">
        <v>21853.07</v>
      </c>
      <c r="G335" s="93">
        <v>21853.07</v>
      </c>
      <c r="H335" s="93">
        <v>2143810000</v>
      </c>
      <c r="I335" s="93"/>
      <c r="J335" s="178">
        <f t="shared" si="58"/>
        <v>10.001211181264598</v>
      </c>
      <c r="K335" s="179">
        <f t="shared" si="60"/>
        <v>0.54525810902184413</v>
      </c>
      <c r="L335" s="178"/>
      <c r="M335" s="184">
        <f t="shared" si="59"/>
        <v>-9.0730761487242718E-3</v>
      </c>
      <c r="N335" s="261">
        <f t="shared" si="61"/>
        <v>-0.70912810123189818</v>
      </c>
      <c r="O335" s="267">
        <f t="shared" si="62"/>
        <v>2.3980300580716207E-2</v>
      </c>
      <c r="P335" s="178"/>
      <c r="Q335" s="184">
        <f t="shared" si="63"/>
        <v>6.590892189599973E-3</v>
      </c>
      <c r="R335" s="261">
        <f t="shared" si="64"/>
        <v>0.57534286780414501</v>
      </c>
      <c r="S335" s="267">
        <f t="shared" si="65"/>
        <v>0.2190167234744036</v>
      </c>
      <c r="U335" s="184">
        <f t="shared" si="66"/>
        <v>-1.1516263428914549E-2</v>
      </c>
      <c r="V335" s="261">
        <f t="shared" si="67"/>
        <v>-0.90947344575385147</v>
      </c>
      <c r="W335" s="267">
        <f t="shared" si="68"/>
        <v>-6.4405032217157432E-3</v>
      </c>
    </row>
    <row r="336" spans="1:23" x14ac:dyDescent="0.25">
      <c r="A336" s="90">
        <f t="shared" si="57"/>
        <v>293</v>
      </c>
      <c r="B336" s="29">
        <v>44748</v>
      </c>
      <c r="C336" s="93">
        <v>21777.64</v>
      </c>
      <c r="D336" s="93">
        <v>21833.4</v>
      </c>
      <c r="E336" s="93">
        <v>21286.66</v>
      </c>
      <c r="F336" s="93">
        <v>21586.66</v>
      </c>
      <c r="G336" s="93">
        <v>21586.66</v>
      </c>
      <c r="H336" s="93">
        <v>2886434300</v>
      </c>
      <c r="I336" s="93"/>
      <c r="J336" s="178">
        <f t="shared" si="58"/>
        <v>9.9886390343258107</v>
      </c>
      <c r="K336" s="179">
        <f t="shared" si="60"/>
        <v>0.52798037663975694</v>
      </c>
      <c r="L336" s="178"/>
      <c r="M336" s="184">
        <f t="shared" si="59"/>
        <v>-8.7695452767149965E-3</v>
      </c>
      <c r="N336" s="261">
        <f t="shared" si="61"/>
        <v>-0.68423807433186812</v>
      </c>
      <c r="O336" s="267">
        <f t="shared" si="62"/>
        <v>2.7759647821201217E-2</v>
      </c>
      <c r="P336" s="178"/>
      <c r="Q336" s="184">
        <f t="shared" si="63"/>
        <v>2.5604243618685056E-3</v>
      </c>
      <c r="R336" s="261">
        <f t="shared" si="64"/>
        <v>0.24483792776998509</v>
      </c>
      <c r="S336" s="267">
        <f t="shared" si="65"/>
        <v>0.1688322484595024</v>
      </c>
      <c r="U336" s="184">
        <f t="shared" si="66"/>
        <v>-2.2545142632535004E-2</v>
      </c>
      <c r="V336" s="261">
        <f t="shared" si="67"/>
        <v>-1.8138595407765232</v>
      </c>
      <c r="W336" s="267">
        <f t="shared" si="68"/>
        <v>-0.143764143179407</v>
      </c>
    </row>
    <row r="337" spans="1:23" x14ac:dyDescent="0.25">
      <c r="A337" s="90">
        <f t="shared" si="57"/>
        <v>294</v>
      </c>
      <c r="B337" s="29">
        <v>44749</v>
      </c>
      <c r="C337" s="93">
        <v>21352.7</v>
      </c>
      <c r="D337" s="93">
        <v>21643.58</v>
      </c>
      <c r="E337" s="93">
        <v>21200.93</v>
      </c>
      <c r="F337" s="93">
        <v>21643.58</v>
      </c>
      <c r="G337" s="93">
        <v>21643.58</v>
      </c>
      <c r="H337" s="93">
        <v>1744594800</v>
      </c>
      <c r="I337" s="93"/>
      <c r="J337" s="178">
        <f t="shared" si="58"/>
        <v>9.9689334743611457</v>
      </c>
      <c r="K337" s="179">
        <f t="shared" si="60"/>
        <v>0.50089929071494466</v>
      </c>
      <c r="L337" s="178"/>
      <c r="M337" s="184">
        <f t="shared" si="59"/>
        <v>1.3622633203295181E-2</v>
      </c>
      <c r="N337" s="261">
        <f t="shared" si="61"/>
        <v>1.151957107490347</v>
      </c>
      <c r="O337" s="267">
        <f t="shared" si="62"/>
        <v>0.3065708850000306</v>
      </c>
      <c r="P337" s="178"/>
      <c r="Q337" s="184">
        <f t="shared" si="63"/>
        <v>1.3622633203295181E-2</v>
      </c>
      <c r="R337" s="261">
        <f t="shared" si="64"/>
        <v>1.151957107490347</v>
      </c>
      <c r="S337" s="267">
        <f t="shared" si="65"/>
        <v>0.3065708850000306</v>
      </c>
      <c r="U337" s="184">
        <f t="shared" si="66"/>
        <v>-7.1077662309684689E-3</v>
      </c>
      <c r="V337" s="261">
        <f t="shared" si="67"/>
        <v>-0.54796948037720328</v>
      </c>
      <c r="W337" s="267">
        <f t="shared" si="68"/>
        <v>4.8450920538416264E-2</v>
      </c>
    </row>
    <row r="338" spans="1:23" x14ac:dyDescent="0.25">
      <c r="A338" s="90">
        <f t="shared" si="57"/>
        <v>295</v>
      </c>
      <c r="B338" s="29">
        <v>44750</v>
      </c>
      <c r="C338" s="93">
        <v>21961.75</v>
      </c>
      <c r="D338" s="93">
        <v>21961.75</v>
      </c>
      <c r="E338" s="93">
        <v>21614.65</v>
      </c>
      <c r="F338" s="93">
        <v>21725.78</v>
      </c>
      <c r="G338" s="93">
        <v>21725.78</v>
      </c>
      <c r="H338" s="93">
        <v>1565420200</v>
      </c>
      <c r="I338" s="93"/>
      <c r="J338" s="178">
        <f t="shared" si="58"/>
        <v>9.9970575827944437</v>
      </c>
      <c r="K338" s="179">
        <f t="shared" si="60"/>
        <v>0.53954987453020276</v>
      </c>
      <c r="L338" s="178"/>
      <c r="M338" s="184">
        <f t="shared" si="59"/>
        <v>-1.0744590025840434E-2</v>
      </c>
      <c r="N338" s="261">
        <f t="shared" si="61"/>
        <v>-0.84619496724717269</v>
      </c>
      <c r="O338" s="267">
        <f t="shared" si="62"/>
        <v>3.1678167727484663E-3</v>
      </c>
      <c r="P338" s="178"/>
      <c r="Q338" s="184">
        <f t="shared" si="63"/>
        <v>0</v>
      </c>
      <c r="R338" s="261">
        <f t="shared" si="64"/>
        <v>3.4878951206797536E-2</v>
      </c>
      <c r="S338" s="267">
        <f t="shared" si="65"/>
        <v>0.13695169317218836</v>
      </c>
      <c r="U338" s="184">
        <f t="shared" si="66"/>
        <v>-1.5804751442849433E-2</v>
      </c>
      <c r="V338" s="261">
        <f t="shared" si="67"/>
        <v>-1.261136462173591</v>
      </c>
      <c r="W338" s="267">
        <f t="shared" si="68"/>
        <v>-5.9837659280433608E-2</v>
      </c>
    </row>
    <row r="339" spans="1:23" x14ac:dyDescent="0.25">
      <c r="A339" s="90">
        <f t="shared" si="57"/>
        <v>296</v>
      </c>
      <c r="B339" s="29">
        <v>44753</v>
      </c>
      <c r="C339" s="93">
        <v>21470.77</v>
      </c>
      <c r="D339" s="93">
        <v>21470.77</v>
      </c>
      <c r="E339" s="93">
        <v>21001.63</v>
      </c>
      <c r="F339" s="93">
        <v>21124.2</v>
      </c>
      <c r="G339" s="93">
        <v>21124.2</v>
      </c>
      <c r="H339" s="93">
        <v>1693929400</v>
      </c>
      <c r="I339" s="93"/>
      <c r="J339" s="178">
        <f t="shared" si="58"/>
        <v>9.9744477542260022</v>
      </c>
      <c r="K339" s="179">
        <f t="shared" si="60"/>
        <v>0.50847749133961173</v>
      </c>
      <c r="L339" s="178"/>
      <c r="M339" s="184">
        <f t="shared" si="59"/>
        <v>-1.614147978856835E-2</v>
      </c>
      <c r="N339" s="261">
        <f t="shared" si="61"/>
        <v>-1.2887487360996857</v>
      </c>
      <c r="O339" s="267">
        <f t="shared" si="62"/>
        <v>-6.403035749185948E-2</v>
      </c>
      <c r="P339" s="178"/>
      <c r="Q339" s="184">
        <f t="shared" si="63"/>
        <v>0</v>
      </c>
      <c r="R339" s="261">
        <f t="shared" si="64"/>
        <v>3.4878951206797536E-2</v>
      </c>
      <c r="S339" s="267">
        <f t="shared" si="65"/>
        <v>0.13695169317218836</v>
      </c>
      <c r="U339" s="184">
        <f t="shared" si="66"/>
        <v>-2.1850171186221984E-2</v>
      </c>
      <c r="V339" s="261">
        <f t="shared" si="67"/>
        <v>-1.756870747910158</v>
      </c>
      <c r="W339" s="267">
        <f t="shared" si="68"/>
        <v>-0.13511086056452115</v>
      </c>
    </row>
    <row r="340" spans="1:23" x14ac:dyDescent="0.25">
      <c r="A340" s="90">
        <f t="shared" si="57"/>
        <v>297</v>
      </c>
      <c r="B340" s="29">
        <v>44754</v>
      </c>
      <c r="C340" s="93">
        <v>20905.07</v>
      </c>
      <c r="D340" s="93">
        <v>21084.09</v>
      </c>
      <c r="E340" s="93">
        <v>20779.59</v>
      </c>
      <c r="F340" s="93">
        <v>20844.740000000002</v>
      </c>
      <c r="G340" s="93">
        <v>20844.740000000002</v>
      </c>
      <c r="H340" s="93">
        <v>1745240700</v>
      </c>
      <c r="I340" s="93"/>
      <c r="J340" s="178">
        <f t="shared" si="58"/>
        <v>9.9477469922662838</v>
      </c>
      <c r="K340" s="179">
        <f t="shared" si="60"/>
        <v>0.4717829934321332</v>
      </c>
      <c r="L340" s="178"/>
      <c r="M340" s="184">
        <f t="shared" si="59"/>
        <v>-2.8859027977422755E-3</v>
      </c>
      <c r="N340" s="261">
        <f t="shared" si="61"/>
        <v>-0.20176978831411077</v>
      </c>
      <c r="O340" s="267">
        <f t="shared" si="62"/>
        <v>0.10101851542734908</v>
      </c>
      <c r="P340" s="178"/>
      <c r="Q340" s="184">
        <f t="shared" si="63"/>
        <v>8.5634728800238619E-3</v>
      </c>
      <c r="R340" s="261">
        <f t="shared" si="64"/>
        <v>0.73709770388431173</v>
      </c>
      <c r="S340" s="267">
        <f t="shared" si="65"/>
        <v>0.24357787384318663</v>
      </c>
      <c r="U340" s="184">
        <f t="shared" si="66"/>
        <v>-6.0023716734744041E-3</v>
      </c>
      <c r="V340" s="261">
        <f t="shared" si="67"/>
        <v>-0.45732532253900715</v>
      </c>
      <c r="W340" s="267">
        <f t="shared" si="68"/>
        <v>6.2214495369726119E-2</v>
      </c>
    </row>
    <row r="341" spans="1:23" x14ac:dyDescent="0.25">
      <c r="A341" s="90">
        <f t="shared" si="57"/>
        <v>298</v>
      </c>
      <c r="B341" s="29">
        <v>44755</v>
      </c>
      <c r="C341" s="93">
        <v>20911.53</v>
      </c>
      <c r="D341" s="93">
        <v>21040.34</v>
      </c>
      <c r="E341" s="93">
        <v>20751.48</v>
      </c>
      <c r="F341" s="93">
        <v>20797.95</v>
      </c>
      <c r="G341" s="93">
        <v>20797.95</v>
      </c>
      <c r="H341" s="93">
        <v>2056959300</v>
      </c>
      <c r="I341" s="93"/>
      <c r="J341" s="178">
        <f t="shared" si="58"/>
        <v>9.9480559604775394</v>
      </c>
      <c r="K341" s="179">
        <f t="shared" si="60"/>
        <v>0.47220760428775221</v>
      </c>
      <c r="L341" s="178"/>
      <c r="M341" s="184">
        <f t="shared" si="59"/>
        <v>-5.4314533656790349E-3</v>
      </c>
      <c r="N341" s="261">
        <f t="shared" si="61"/>
        <v>-0.41050908949925186</v>
      </c>
      <c r="O341" s="267">
        <f t="shared" si="62"/>
        <v>6.9323157881797881E-2</v>
      </c>
      <c r="P341" s="178"/>
      <c r="Q341" s="184">
        <f t="shared" si="63"/>
        <v>6.1597597115084987E-3</v>
      </c>
      <c r="R341" s="261">
        <f t="shared" si="64"/>
        <v>0.5399893009457285</v>
      </c>
      <c r="S341" s="267">
        <f t="shared" si="65"/>
        <v>0.21364857317531749</v>
      </c>
      <c r="U341" s="184">
        <f t="shared" si="66"/>
        <v>-7.6536723998674068E-3</v>
      </c>
      <c r="V341" s="261">
        <f t="shared" si="67"/>
        <v>-0.59273467720493056</v>
      </c>
      <c r="W341" s="267">
        <f t="shared" si="68"/>
        <v>4.1653691118771263E-2</v>
      </c>
    </row>
    <row r="342" spans="1:23" x14ac:dyDescent="0.25">
      <c r="A342" s="90">
        <f t="shared" si="57"/>
        <v>299</v>
      </c>
      <c r="B342" s="29">
        <v>44756</v>
      </c>
      <c r="C342" s="93">
        <v>20818.27</v>
      </c>
      <c r="D342" s="93">
        <v>20888.8</v>
      </c>
      <c r="E342" s="93">
        <v>20554.150000000001</v>
      </c>
      <c r="F342" s="93">
        <v>20751.21</v>
      </c>
      <c r="G342" s="93">
        <v>20751.21</v>
      </c>
      <c r="H342" s="93">
        <v>2371204800</v>
      </c>
      <c r="I342" s="93"/>
      <c r="J342" s="178">
        <f t="shared" si="58"/>
        <v>9.9435862455368955</v>
      </c>
      <c r="K342" s="179">
        <f t="shared" si="60"/>
        <v>0.46606493518400466</v>
      </c>
      <c r="L342" s="178"/>
      <c r="M342" s="184">
        <f t="shared" si="59"/>
        <v>-3.2212090630009751E-3</v>
      </c>
      <c r="N342" s="261">
        <f t="shared" si="61"/>
        <v>-0.2292654493214781</v>
      </c>
      <c r="O342" s="267">
        <f t="shared" si="62"/>
        <v>9.6843523934938114E-2</v>
      </c>
      <c r="P342" s="178"/>
      <c r="Q342" s="184">
        <f t="shared" si="63"/>
        <v>3.3878895796816372E-3</v>
      </c>
      <c r="R342" s="261">
        <f t="shared" si="64"/>
        <v>0.31269142614354983</v>
      </c>
      <c r="S342" s="267">
        <f t="shared" si="65"/>
        <v>0.17913524784417079</v>
      </c>
      <c r="U342" s="184">
        <f t="shared" si="66"/>
        <v>-1.2686933160152068E-2</v>
      </c>
      <c r="V342" s="261">
        <f t="shared" si="67"/>
        <v>-1.0054702743751667</v>
      </c>
      <c r="W342" s="267">
        <f t="shared" si="68"/>
        <v>-2.1016837381677811E-2</v>
      </c>
    </row>
    <row r="343" spans="1:23" x14ac:dyDescent="0.25">
      <c r="A343" s="90">
        <f t="shared" si="57"/>
        <v>300</v>
      </c>
      <c r="B343" s="29">
        <v>44757</v>
      </c>
      <c r="C343" s="93">
        <v>20522.11</v>
      </c>
      <c r="D343" s="93">
        <v>20656.96</v>
      </c>
      <c r="E343" s="93">
        <v>20215.97</v>
      </c>
      <c r="F343" s="93">
        <v>20297.72</v>
      </c>
      <c r="G343" s="93">
        <v>20297.72</v>
      </c>
      <c r="H343" s="93">
        <v>2526023900</v>
      </c>
      <c r="I343" s="93"/>
      <c r="J343" s="178">
        <f t="shared" si="58"/>
        <v>9.929258120509143</v>
      </c>
      <c r="K343" s="179">
        <f t="shared" si="60"/>
        <v>0.44637398574060905</v>
      </c>
      <c r="L343" s="178"/>
      <c r="M343" s="184">
        <f t="shared" si="59"/>
        <v>-1.0934060873857484E-2</v>
      </c>
      <c r="N343" s="261">
        <f t="shared" si="61"/>
        <v>-0.86173188602152306</v>
      </c>
      <c r="O343" s="267">
        <f t="shared" si="62"/>
        <v>8.0866258897338561E-4</v>
      </c>
      <c r="P343" s="178"/>
      <c r="Q343" s="184">
        <f t="shared" si="63"/>
        <v>6.5709617578308729E-3</v>
      </c>
      <c r="R343" s="261">
        <f t="shared" si="64"/>
        <v>0.57370853987045478</v>
      </c>
      <c r="S343" s="267">
        <f t="shared" si="65"/>
        <v>0.21876856412965706</v>
      </c>
      <c r="U343" s="184">
        <f t="shared" si="66"/>
        <v>-1.4917569392231081E-2</v>
      </c>
      <c r="V343" s="261">
        <f t="shared" si="67"/>
        <v>-1.188386086045657</v>
      </c>
      <c r="W343" s="267">
        <f t="shared" si="68"/>
        <v>-4.8791109014831968E-2</v>
      </c>
    </row>
    <row r="344" spans="1:23" x14ac:dyDescent="0.25">
      <c r="A344" s="90">
        <f t="shared" si="57"/>
        <v>301</v>
      </c>
      <c r="B344" s="29">
        <v>44760</v>
      </c>
      <c r="C344" s="93">
        <v>20479.580000000002</v>
      </c>
      <c r="D344" s="93">
        <v>20866.330000000002</v>
      </c>
      <c r="E344" s="93">
        <v>20294.14</v>
      </c>
      <c r="F344" s="93">
        <v>20846.18</v>
      </c>
      <c r="G344" s="93">
        <v>20846.18</v>
      </c>
      <c r="H344" s="93">
        <v>2053608500</v>
      </c>
      <c r="I344" s="93"/>
      <c r="J344" s="178">
        <f t="shared" si="58"/>
        <v>9.9271835711306569</v>
      </c>
      <c r="K344" s="179">
        <f t="shared" si="60"/>
        <v>0.44352296044242973</v>
      </c>
      <c r="L344" s="178"/>
      <c r="M344" s="184">
        <f t="shared" si="59"/>
        <v>1.790075773038307E-2</v>
      </c>
      <c r="N344" s="261">
        <f t="shared" si="61"/>
        <v>1.5027703010742992</v>
      </c>
      <c r="O344" s="267">
        <f t="shared" si="62"/>
        <v>0.35983900240393951</v>
      </c>
      <c r="P344" s="178"/>
      <c r="Q344" s="184">
        <f t="shared" si="63"/>
        <v>1.8884664626911293E-2</v>
      </c>
      <c r="R344" s="261">
        <f t="shared" si="64"/>
        <v>1.5834522724322708</v>
      </c>
      <c r="S344" s="267">
        <f t="shared" si="65"/>
        <v>0.37208990060639491</v>
      </c>
      <c r="U344" s="184">
        <f t="shared" si="66"/>
        <v>-9.0548731956418202E-3</v>
      </c>
      <c r="V344" s="261">
        <f t="shared" si="67"/>
        <v>-0.7076354293699455</v>
      </c>
      <c r="W344" s="267">
        <f t="shared" si="68"/>
        <v>2.4206950608258504E-2</v>
      </c>
    </row>
    <row r="345" spans="1:23" x14ac:dyDescent="0.25">
      <c r="A345" s="90">
        <f t="shared" si="57"/>
        <v>302</v>
      </c>
      <c r="B345" s="29">
        <v>44761</v>
      </c>
      <c r="C345" s="93">
        <v>20719.2</v>
      </c>
      <c r="D345" s="93">
        <v>20758.71</v>
      </c>
      <c r="E345" s="93">
        <v>20549.439999999999</v>
      </c>
      <c r="F345" s="93">
        <v>20661.060000000001</v>
      </c>
      <c r="G345" s="93">
        <v>20661.060000000001</v>
      </c>
      <c r="H345" s="93">
        <v>1287501200</v>
      </c>
      <c r="I345" s="93"/>
      <c r="J345" s="178">
        <f t="shared" si="58"/>
        <v>9.9388160855894228</v>
      </c>
      <c r="K345" s="179">
        <f t="shared" si="60"/>
        <v>0.45950936854980345</v>
      </c>
      <c r="L345" s="178"/>
      <c r="M345" s="184">
        <f t="shared" si="59"/>
        <v>-2.8060928993397147E-3</v>
      </c>
      <c r="N345" s="261">
        <f t="shared" si="61"/>
        <v>-0.1952252463866995</v>
      </c>
      <c r="O345" s="267">
        <f t="shared" si="62"/>
        <v>0.10201225065202135</v>
      </c>
      <c r="P345" s="178"/>
      <c r="Q345" s="184">
        <f t="shared" si="63"/>
        <v>1.9069269083747634E-3</v>
      </c>
      <c r="R345" s="261">
        <f t="shared" si="64"/>
        <v>0.19125007000485036</v>
      </c>
      <c r="S345" s="267">
        <f t="shared" si="65"/>
        <v>0.16069537005508727</v>
      </c>
      <c r="U345" s="184">
        <f t="shared" si="66"/>
        <v>-8.1933665392487174E-3</v>
      </c>
      <c r="V345" s="261">
        <f t="shared" si="67"/>
        <v>-0.63699047747350712</v>
      </c>
      <c r="W345" s="267">
        <f t="shared" si="68"/>
        <v>3.4933809405011562E-2</v>
      </c>
    </row>
    <row r="346" spans="1:23" x14ac:dyDescent="0.25">
      <c r="A346" s="90">
        <f t="shared" si="57"/>
        <v>303</v>
      </c>
      <c r="B346" s="29">
        <v>44762</v>
      </c>
      <c r="C346" s="93">
        <v>20968.419999999998</v>
      </c>
      <c r="D346" s="93">
        <v>21111.78</v>
      </c>
      <c r="E346" s="93">
        <v>20884.919999999998</v>
      </c>
      <c r="F346" s="93">
        <v>20890.22</v>
      </c>
      <c r="G346" s="93">
        <v>20890.22</v>
      </c>
      <c r="H346" s="93">
        <v>1405277200</v>
      </c>
      <c r="I346" s="93"/>
      <c r="J346" s="178">
        <f t="shared" si="58"/>
        <v>9.9507727753253352</v>
      </c>
      <c r="K346" s="179">
        <f t="shared" si="60"/>
        <v>0.47594128637884198</v>
      </c>
      <c r="L346" s="178"/>
      <c r="M346" s="184">
        <f t="shared" si="59"/>
        <v>-3.7294178579023642E-3</v>
      </c>
      <c r="N346" s="261">
        <f t="shared" si="61"/>
        <v>-0.2709393999552076</v>
      </c>
      <c r="O346" s="267">
        <f t="shared" si="62"/>
        <v>9.0515674995268691E-2</v>
      </c>
      <c r="P346" s="178"/>
      <c r="Q346" s="184">
        <f t="shared" si="63"/>
        <v>6.8369481343849752E-3</v>
      </c>
      <c r="R346" s="261">
        <f t="shared" si="64"/>
        <v>0.59551985686647624</v>
      </c>
      <c r="S346" s="267">
        <f t="shared" si="65"/>
        <v>0.22208043442338332</v>
      </c>
      <c r="U346" s="184">
        <f t="shared" si="66"/>
        <v>-3.9821789147680186E-3</v>
      </c>
      <c r="V346" s="261">
        <f t="shared" si="67"/>
        <v>-0.29166621915162172</v>
      </c>
      <c r="W346" s="267">
        <f t="shared" si="68"/>
        <v>8.7368476832381248E-2</v>
      </c>
    </row>
    <row r="347" spans="1:23" x14ac:dyDescent="0.25">
      <c r="A347" s="90">
        <f t="shared" si="57"/>
        <v>304</v>
      </c>
      <c r="B347" s="29">
        <v>44763</v>
      </c>
      <c r="C347" s="93">
        <v>20811.599999999999</v>
      </c>
      <c r="D347" s="93">
        <v>20827.61</v>
      </c>
      <c r="E347" s="93">
        <v>20527.349999999999</v>
      </c>
      <c r="F347" s="93">
        <v>20574.63</v>
      </c>
      <c r="G347" s="93">
        <v>20574.63</v>
      </c>
      <c r="H347" s="93">
        <v>1760411700</v>
      </c>
      <c r="I347" s="93"/>
      <c r="J347" s="178">
        <f t="shared" si="58"/>
        <v>9.9432658025445395</v>
      </c>
      <c r="K347" s="179">
        <f t="shared" si="60"/>
        <v>0.46562455469111036</v>
      </c>
      <c r="L347" s="178"/>
      <c r="M347" s="184">
        <f t="shared" si="59"/>
        <v>-1.1386438332468314E-2</v>
      </c>
      <c r="N347" s="261">
        <f t="shared" si="61"/>
        <v>-0.89882757595663687</v>
      </c>
      <c r="O347" s="267">
        <f t="shared" si="62"/>
        <v>-4.8240148666702787E-3</v>
      </c>
      <c r="P347" s="178"/>
      <c r="Q347" s="184">
        <f t="shared" si="63"/>
        <v>7.6928251552028861E-4</v>
      </c>
      <c r="R347" s="261">
        <f t="shared" si="64"/>
        <v>9.796137303187516E-2</v>
      </c>
      <c r="S347" s="267">
        <f t="shared" si="65"/>
        <v>0.14653024356127742</v>
      </c>
      <c r="U347" s="184">
        <f t="shared" si="66"/>
        <v>-1.3658248284610507E-2</v>
      </c>
      <c r="V347" s="261">
        <f t="shared" si="67"/>
        <v>-1.0851196998722799</v>
      </c>
      <c r="W347" s="267">
        <f t="shared" si="68"/>
        <v>-3.3110951930761301E-2</v>
      </c>
    </row>
    <row r="348" spans="1:23" x14ac:dyDescent="0.25">
      <c r="A348" s="90">
        <f t="shared" si="57"/>
        <v>305</v>
      </c>
      <c r="B348" s="29">
        <v>44764</v>
      </c>
      <c r="C348" s="93">
        <v>20717.47</v>
      </c>
      <c r="D348" s="93">
        <v>20788.46</v>
      </c>
      <c r="E348" s="93">
        <v>20513.8</v>
      </c>
      <c r="F348" s="93">
        <v>20609.14</v>
      </c>
      <c r="G348" s="93">
        <v>20609.14</v>
      </c>
      <c r="H348" s="93">
        <v>1327660200</v>
      </c>
      <c r="I348" s="93"/>
      <c r="J348" s="178">
        <f t="shared" si="58"/>
        <v>9.9387325846709853</v>
      </c>
      <c r="K348" s="179">
        <f t="shared" si="60"/>
        <v>0.45939461436108414</v>
      </c>
      <c r="L348" s="178"/>
      <c r="M348" s="184">
        <f t="shared" si="59"/>
        <v>-5.2289203266615925E-3</v>
      </c>
      <c r="N348" s="261">
        <f t="shared" si="61"/>
        <v>-0.39390104974395829</v>
      </c>
      <c r="O348" s="267">
        <f t="shared" si="62"/>
        <v>7.1844953035782311E-2</v>
      </c>
      <c r="P348" s="178"/>
      <c r="Q348" s="184">
        <f t="shared" si="63"/>
        <v>3.4265767007263899E-3</v>
      </c>
      <c r="R348" s="261">
        <f t="shared" si="64"/>
        <v>0.3158638332107927</v>
      </c>
      <c r="S348" s="267">
        <f t="shared" si="65"/>
        <v>0.17961695193968819</v>
      </c>
      <c r="U348" s="184">
        <f t="shared" si="66"/>
        <v>-9.8308335911673518E-3</v>
      </c>
      <c r="V348" s="261">
        <f t="shared" si="67"/>
        <v>-0.77126544825447674</v>
      </c>
      <c r="W348" s="267">
        <f t="shared" si="68"/>
        <v>1.4545252079400273E-2</v>
      </c>
    </row>
    <row r="349" spans="1:23" x14ac:dyDescent="0.25">
      <c r="A349" s="90">
        <f t="shared" si="57"/>
        <v>306</v>
      </c>
      <c r="B349" s="29">
        <v>44767</v>
      </c>
      <c r="C349" s="93">
        <v>20516.34</v>
      </c>
      <c r="D349" s="93">
        <v>20595.09</v>
      </c>
      <c r="E349" s="93">
        <v>20353.68</v>
      </c>
      <c r="F349" s="93">
        <v>20562.939999999999</v>
      </c>
      <c r="G349" s="93">
        <v>20562.939999999999</v>
      </c>
      <c r="H349" s="93">
        <v>1377192600</v>
      </c>
      <c r="I349" s="93"/>
      <c r="J349" s="178">
        <f t="shared" si="58"/>
        <v>9.9289769208031107</v>
      </c>
      <c r="K349" s="179">
        <f t="shared" si="60"/>
        <v>0.44598753676809827</v>
      </c>
      <c r="L349" s="178"/>
      <c r="M349" s="184">
        <f t="shared" si="59"/>
        <v>2.2713602913579391E-3</v>
      </c>
      <c r="N349" s="261">
        <f t="shared" si="61"/>
        <v>0.22113420220423666</v>
      </c>
      <c r="O349" s="267">
        <f t="shared" si="62"/>
        <v>0.16523303138489109</v>
      </c>
      <c r="P349" s="178"/>
      <c r="Q349" s="184">
        <f t="shared" si="63"/>
        <v>3.8384039258464227E-3</v>
      </c>
      <c r="R349" s="261">
        <f t="shared" si="64"/>
        <v>0.34963433781728659</v>
      </c>
      <c r="S349" s="267">
        <f t="shared" si="65"/>
        <v>0.18474472716897816</v>
      </c>
      <c r="U349" s="184">
        <f t="shared" si="66"/>
        <v>-7.9283146994054421E-3</v>
      </c>
      <c r="V349" s="261">
        <f t="shared" si="67"/>
        <v>-0.61525579401303865</v>
      </c>
      <c r="W349" s="267">
        <f t="shared" si="68"/>
        <v>3.8234043522437755E-2</v>
      </c>
    </row>
    <row r="350" spans="1:23" x14ac:dyDescent="0.25">
      <c r="A350" s="90">
        <f t="shared" si="57"/>
        <v>307</v>
      </c>
      <c r="B350" s="29">
        <v>44768</v>
      </c>
      <c r="C350" s="93">
        <v>20676.68</v>
      </c>
      <c r="D350" s="93">
        <v>20952.45</v>
      </c>
      <c r="E350" s="93">
        <v>20631.82</v>
      </c>
      <c r="F350" s="93">
        <v>20905.88</v>
      </c>
      <c r="G350" s="93">
        <v>20905.88</v>
      </c>
      <c r="H350" s="93">
        <v>1701166300</v>
      </c>
      <c r="I350" s="93"/>
      <c r="J350" s="178">
        <f t="shared" si="58"/>
        <v>9.9367617741481116</v>
      </c>
      <c r="K350" s="179">
        <f t="shared" si="60"/>
        <v>0.45668615597638607</v>
      </c>
      <c r="L350" s="178"/>
      <c r="M350" s="184">
        <f t="shared" si="59"/>
        <v>1.1084951742736297E-2</v>
      </c>
      <c r="N350" s="261">
        <f t="shared" si="61"/>
        <v>0.94386308595342727</v>
      </c>
      <c r="O350" s="267">
        <f t="shared" si="62"/>
        <v>0.27497350789731456</v>
      </c>
      <c r="P350" s="178"/>
      <c r="Q350" s="184">
        <f t="shared" si="63"/>
        <v>1.3337247565856821E-2</v>
      </c>
      <c r="R350" s="261">
        <f t="shared" si="64"/>
        <v>1.1285550194401206</v>
      </c>
      <c r="S350" s="267">
        <f t="shared" si="65"/>
        <v>0.30301746911786021</v>
      </c>
      <c r="U350" s="184">
        <f t="shared" si="66"/>
        <v>-2.1695939580242372E-3</v>
      </c>
      <c r="V350" s="261">
        <f t="shared" si="67"/>
        <v>-0.14303129436359607</v>
      </c>
      <c r="W350" s="267">
        <f t="shared" si="68"/>
        <v>0.10993747585731373</v>
      </c>
    </row>
    <row r="351" spans="1:23" x14ac:dyDescent="0.25">
      <c r="A351" s="90">
        <f t="shared" si="57"/>
        <v>308</v>
      </c>
      <c r="B351" s="29">
        <v>44769</v>
      </c>
      <c r="C351" s="93">
        <v>20684.48</v>
      </c>
      <c r="D351" s="93">
        <v>20770.099999999999</v>
      </c>
      <c r="E351" s="93">
        <v>20572.419999999998</v>
      </c>
      <c r="F351" s="93">
        <v>20670.04</v>
      </c>
      <c r="G351" s="93">
        <v>20670.04</v>
      </c>
      <c r="H351" s="93">
        <v>1729858600</v>
      </c>
      <c r="I351" s="93"/>
      <c r="J351" s="178">
        <f t="shared" si="58"/>
        <v>9.9371389395899161</v>
      </c>
      <c r="K351" s="179">
        <f t="shared" si="60"/>
        <v>0.45720448936836749</v>
      </c>
      <c r="L351" s="178"/>
      <c r="M351" s="184">
        <f t="shared" si="59"/>
        <v>-6.9810795340268113E-4</v>
      </c>
      <c r="N351" s="261">
        <f t="shared" si="61"/>
        <v>-2.2367040360039413E-2</v>
      </c>
      <c r="O351" s="267">
        <f t="shared" si="62"/>
        <v>0.12825935703587432</v>
      </c>
      <c r="P351" s="178"/>
      <c r="Q351" s="184">
        <f t="shared" si="63"/>
        <v>4.1393353857577747E-3</v>
      </c>
      <c r="R351" s="261">
        <f t="shared" si="64"/>
        <v>0.37431120868276474</v>
      </c>
      <c r="S351" s="267">
        <f t="shared" si="65"/>
        <v>0.18849170840703944</v>
      </c>
      <c r="U351" s="184">
        <f t="shared" si="66"/>
        <v>-5.4175884527917217E-3</v>
      </c>
      <c r="V351" s="261">
        <f t="shared" si="67"/>
        <v>-0.40937214401345218</v>
      </c>
      <c r="W351" s="267">
        <f t="shared" si="68"/>
        <v>6.949579376530246E-2</v>
      </c>
    </row>
    <row r="352" spans="1:23" x14ac:dyDescent="0.25">
      <c r="A352" s="90">
        <f t="shared" si="57"/>
        <v>309</v>
      </c>
      <c r="B352" s="29">
        <v>44770</v>
      </c>
      <c r="C352" s="93">
        <v>20705.46</v>
      </c>
      <c r="D352" s="93">
        <v>20772.63</v>
      </c>
      <c r="E352" s="93">
        <v>20533.419999999998</v>
      </c>
      <c r="F352" s="93">
        <v>20622.68</v>
      </c>
      <c r="G352" s="93">
        <v>20622.68</v>
      </c>
      <c r="H352" s="93">
        <v>1965166200</v>
      </c>
      <c r="I352" s="93"/>
      <c r="J352" s="178">
        <f t="shared" si="58"/>
        <v>9.9381527125887086</v>
      </c>
      <c r="K352" s="179">
        <f t="shared" si="60"/>
        <v>0.45859770396048172</v>
      </c>
      <c r="L352" s="178"/>
      <c r="M352" s="184">
        <f t="shared" si="59"/>
        <v>-3.9979792769636044E-3</v>
      </c>
      <c r="N352" s="261">
        <f t="shared" si="61"/>
        <v>-0.29296187463956275</v>
      </c>
      <c r="O352" s="267">
        <f t="shared" si="62"/>
        <v>8.7171742131666008E-2</v>
      </c>
      <c r="P352" s="178"/>
      <c r="Q352" s="184">
        <f t="shared" si="63"/>
        <v>3.2440718535111943E-3</v>
      </c>
      <c r="R352" s="261">
        <f t="shared" si="64"/>
        <v>0.3008981378714623</v>
      </c>
      <c r="S352" s="267">
        <f t="shared" si="65"/>
        <v>0.17734453336779121</v>
      </c>
      <c r="U352" s="184">
        <f t="shared" si="66"/>
        <v>-8.3089194830735895E-3</v>
      </c>
      <c r="V352" s="261">
        <f t="shared" si="67"/>
        <v>-0.64646600746207061</v>
      </c>
      <c r="W352" s="267">
        <f t="shared" si="68"/>
        <v>3.34950275885737E-2</v>
      </c>
    </row>
    <row r="353" spans="1:23" x14ac:dyDescent="0.25">
      <c r="A353" s="90">
        <f t="shared" si="57"/>
        <v>310</v>
      </c>
      <c r="B353" s="29">
        <v>44771</v>
      </c>
      <c r="C353" s="93">
        <v>20647.45</v>
      </c>
      <c r="D353" s="93">
        <v>20647.45</v>
      </c>
      <c r="E353" s="93">
        <v>20050.05</v>
      </c>
      <c r="F353" s="93">
        <v>20156.509999999998</v>
      </c>
      <c r="G353" s="93">
        <v>20156.509999999998</v>
      </c>
      <c r="H353" s="93">
        <v>2181726400</v>
      </c>
      <c r="I353" s="93"/>
      <c r="J353" s="178">
        <f t="shared" si="58"/>
        <v>9.9353471040812611</v>
      </c>
      <c r="K353" s="179">
        <f t="shared" si="60"/>
        <v>0.45474199393763481</v>
      </c>
      <c r="L353" s="178"/>
      <c r="M353" s="184">
        <f t="shared" si="59"/>
        <v>-2.37772703166736E-2</v>
      </c>
      <c r="N353" s="261">
        <f t="shared" si="61"/>
        <v>-1.9148960218417648</v>
      </c>
      <c r="O353" s="267">
        <f t="shared" si="62"/>
        <v>-0.1591057073904838</v>
      </c>
      <c r="P353" s="178"/>
      <c r="Q353" s="184">
        <f t="shared" si="63"/>
        <v>0</v>
      </c>
      <c r="R353" s="261">
        <f t="shared" si="64"/>
        <v>3.4878951206797536E-2</v>
      </c>
      <c r="S353" s="267">
        <f t="shared" si="65"/>
        <v>0.13695169317218836</v>
      </c>
      <c r="U353" s="184">
        <f t="shared" si="66"/>
        <v>-2.8933354966351847E-2</v>
      </c>
      <c r="V353" s="261">
        <f t="shared" si="67"/>
        <v>-2.3377033784041701</v>
      </c>
      <c r="W353" s="267">
        <f t="shared" si="68"/>
        <v>-0.22330555027128729</v>
      </c>
    </row>
    <row r="354" spans="1:23" x14ac:dyDescent="0.25">
      <c r="A354" s="90">
        <f t="shared" si="57"/>
        <v>311</v>
      </c>
      <c r="B354" s="29">
        <v>44774</v>
      </c>
      <c r="C354" s="93">
        <v>20026.599999999999</v>
      </c>
      <c r="D354" s="93">
        <v>20251.43</v>
      </c>
      <c r="E354" s="93">
        <v>19883.919999999998</v>
      </c>
      <c r="F354" s="93">
        <v>20165.84</v>
      </c>
      <c r="G354" s="93">
        <v>20165.84</v>
      </c>
      <c r="H354" s="93">
        <v>1970707400</v>
      </c>
      <c r="I354" s="93"/>
      <c r="J354" s="178">
        <f t="shared" si="58"/>
        <v>9.9048166688695591</v>
      </c>
      <c r="K354" s="179">
        <f t="shared" si="60"/>
        <v>0.41278442760749318</v>
      </c>
      <c r="L354" s="178"/>
      <c r="M354" s="184">
        <f t="shared" si="59"/>
        <v>6.9527528387245772E-3</v>
      </c>
      <c r="N354" s="261">
        <f t="shared" si="61"/>
        <v>0.6050160316281481</v>
      </c>
      <c r="O354" s="267">
        <f t="shared" si="62"/>
        <v>0.22352235097995554</v>
      </c>
      <c r="P354" s="178"/>
      <c r="Q354" s="184">
        <f t="shared" si="63"/>
        <v>1.1226568663677397E-2</v>
      </c>
      <c r="R354" s="261">
        <f t="shared" si="64"/>
        <v>0.95547590460475607</v>
      </c>
      <c r="S354" s="267">
        <f t="shared" si="65"/>
        <v>0.27673681953616636</v>
      </c>
      <c r="U354" s="184">
        <f t="shared" si="66"/>
        <v>-7.1245243825711953E-3</v>
      </c>
      <c r="V354" s="261">
        <f t="shared" si="67"/>
        <v>-0.54934367615974589</v>
      </c>
      <c r="W354" s="267">
        <f t="shared" si="68"/>
        <v>4.8242260135617165E-2</v>
      </c>
    </row>
    <row r="355" spans="1:23" x14ac:dyDescent="0.25">
      <c r="A355" s="90">
        <f t="shared" si="57"/>
        <v>312</v>
      </c>
      <c r="B355" s="29">
        <v>44775</v>
      </c>
      <c r="C355" s="93">
        <v>19943.16</v>
      </c>
      <c r="D355" s="93">
        <v>19943.16</v>
      </c>
      <c r="E355" s="93">
        <v>19515.54</v>
      </c>
      <c r="F355" s="93">
        <v>19689.21</v>
      </c>
      <c r="G355" s="93">
        <v>19689.21</v>
      </c>
      <c r="H355" s="93">
        <v>2291211500</v>
      </c>
      <c r="I355" s="93"/>
      <c r="J355" s="178">
        <f t="shared" si="58"/>
        <v>9.9006415063862043</v>
      </c>
      <c r="K355" s="179">
        <f t="shared" si="60"/>
        <v>0.4070465579826496</v>
      </c>
      <c r="L355" s="178"/>
      <c r="M355" s="184">
        <f t="shared" si="59"/>
        <v>-1.2733689144548845E-2</v>
      </c>
      <c r="N355" s="261">
        <f t="shared" si="61"/>
        <v>-1.0093043414065348</v>
      </c>
      <c r="O355" s="267">
        <f t="shared" si="62"/>
        <v>-2.1599009137177827E-2</v>
      </c>
      <c r="P355" s="178"/>
      <c r="Q355" s="184">
        <f t="shared" si="63"/>
        <v>0</v>
      </c>
      <c r="R355" s="261">
        <f t="shared" si="64"/>
        <v>3.4878951206797536E-2</v>
      </c>
      <c r="S355" s="267">
        <f t="shared" si="65"/>
        <v>0.13695169317218836</v>
      </c>
      <c r="U355" s="184">
        <f t="shared" si="66"/>
        <v>-2.1441937987761166E-2</v>
      </c>
      <c r="V355" s="261">
        <f t="shared" si="67"/>
        <v>-1.7233949593555606</v>
      </c>
      <c r="W355" s="267">
        <f t="shared" si="68"/>
        <v>-0.13002783555996689</v>
      </c>
    </row>
    <row r="356" spans="1:23" x14ac:dyDescent="0.25">
      <c r="A356" s="90">
        <f t="shared" si="57"/>
        <v>313</v>
      </c>
      <c r="B356" s="29">
        <v>44776</v>
      </c>
      <c r="C356" s="93">
        <v>19865.689999999999</v>
      </c>
      <c r="D356" s="93">
        <v>19921.91</v>
      </c>
      <c r="E356" s="93">
        <v>19685.48</v>
      </c>
      <c r="F356" s="93">
        <v>19767.09</v>
      </c>
      <c r="G356" s="93">
        <v>19767.09</v>
      </c>
      <c r="H356" s="93">
        <v>1789743100</v>
      </c>
      <c r="I356" s="93"/>
      <c r="J356" s="178">
        <f t="shared" si="58"/>
        <v>9.89674940210306</v>
      </c>
      <c r="K356" s="179">
        <f t="shared" si="60"/>
        <v>0.40169769143386014</v>
      </c>
      <c r="L356" s="178"/>
      <c r="M356" s="184">
        <f t="shared" si="59"/>
        <v>-4.9633312510161259E-3</v>
      </c>
      <c r="N356" s="261">
        <f t="shared" si="61"/>
        <v>-0.37212231207088309</v>
      </c>
      <c r="O356" s="267">
        <f t="shared" si="62"/>
        <v>7.5151876425482822E-2</v>
      </c>
      <c r="P356" s="178"/>
      <c r="Q356" s="184">
        <f t="shared" si="63"/>
        <v>2.8300048978918513E-3</v>
      </c>
      <c r="R356" s="261">
        <f t="shared" si="64"/>
        <v>0.26694397170854217</v>
      </c>
      <c r="S356" s="267">
        <f t="shared" si="65"/>
        <v>0.17218887063161947</v>
      </c>
      <c r="U356" s="184">
        <f t="shared" si="66"/>
        <v>-9.0714191150671909E-3</v>
      </c>
      <c r="V356" s="261">
        <f t="shared" si="67"/>
        <v>-0.70899222176755905</v>
      </c>
      <c r="W356" s="267">
        <f t="shared" si="68"/>
        <v>2.4000932767280325E-2</v>
      </c>
    </row>
    <row r="357" spans="1:23" x14ac:dyDescent="0.25">
      <c r="A357" s="90">
        <f t="shared" si="57"/>
        <v>314</v>
      </c>
      <c r="B357" s="29">
        <v>44777</v>
      </c>
      <c r="C357" s="93">
        <v>20011.25</v>
      </c>
      <c r="D357" s="93">
        <v>20216.580000000002</v>
      </c>
      <c r="E357" s="93">
        <v>19995.46</v>
      </c>
      <c r="F357" s="93">
        <v>20174.04</v>
      </c>
      <c r="G357" s="93">
        <v>20174.04</v>
      </c>
      <c r="H357" s="93">
        <v>1924409500</v>
      </c>
      <c r="I357" s="93"/>
      <c r="J357" s="178">
        <f t="shared" si="58"/>
        <v>9.9040498943923048</v>
      </c>
      <c r="K357" s="179">
        <f t="shared" si="60"/>
        <v>0.41173065976020978</v>
      </c>
      <c r="L357" s="178"/>
      <c r="M357" s="184">
        <f t="shared" si="59"/>
        <v>8.1349241051908733E-3</v>
      </c>
      <c r="N357" s="261">
        <f t="shared" si="61"/>
        <v>0.70195600490997467</v>
      </c>
      <c r="O357" s="267">
        <f t="shared" si="62"/>
        <v>0.23824189395139883</v>
      </c>
      <c r="P357" s="178"/>
      <c r="Q357" s="184">
        <f t="shared" si="63"/>
        <v>1.0260728340308663E-2</v>
      </c>
      <c r="R357" s="261">
        <f t="shared" si="64"/>
        <v>0.87627542173246731</v>
      </c>
      <c r="S357" s="267">
        <f t="shared" si="65"/>
        <v>0.26471087325693143</v>
      </c>
      <c r="U357" s="184">
        <f t="shared" si="66"/>
        <v>-7.8905615591234293E-4</v>
      </c>
      <c r="V357" s="261">
        <f t="shared" si="67"/>
        <v>-2.9824941403152044E-2</v>
      </c>
      <c r="W357" s="267">
        <f t="shared" si="68"/>
        <v>0.12712693569136135</v>
      </c>
    </row>
    <row r="358" spans="1:23" x14ac:dyDescent="0.25">
      <c r="A358" s="90">
        <f t="shared" si="57"/>
        <v>315</v>
      </c>
      <c r="B358" s="29">
        <v>44778</v>
      </c>
      <c r="C358" s="93">
        <v>20283.59</v>
      </c>
      <c r="D358" s="93">
        <v>20283.59</v>
      </c>
      <c r="E358" s="93">
        <v>20096.54</v>
      </c>
      <c r="F358" s="93">
        <v>20201.939999999999</v>
      </c>
      <c r="G358" s="93">
        <v>20201.939999999999</v>
      </c>
      <c r="H358" s="93">
        <v>1635424000</v>
      </c>
      <c r="I358" s="93"/>
      <c r="J358" s="178">
        <f t="shared" si="58"/>
        <v>9.9175674637348799</v>
      </c>
      <c r="K358" s="179">
        <f t="shared" si="60"/>
        <v>0.43030767343134135</v>
      </c>
      <c r="L358" s="178"/>
      <c r="M358" s="184">
        <f t="shared" si="59"/>
        <v>-4.0254215353397235E-3</v>
      </c>
      <c r="N358" s="261">
        <f t="shared" si="61"/>
        <v>-0.29521218461514342</v>
      </c>
      <c r="O358" s="267">
        <f t="shared" si="62"/>
        <v>8.6830050946252513E-2</v>
      </c>
      <c r="P358" s="178"/>
      <c r="Q358" s="184">
        <f t="shared" si="63"/>
        <v>0</v>
      </c>
      <c r="R358" s="261">
        <f t="shared" si="64"/>
        <v>3.4878951206797536E-2</v>
      </c>
      <c r="S358" s="267">
        <f t="shared" si="65"/>
        <v>0.13695169317218836</v>
      </c>
      <c r="U358" s="184">
        <f t="shared" si="66"/>
        <v>-9.2217403329489141E-3</v>
      </c>
      <c r="V358" s="261">
        <f t="shared" si="67"/>
        <v>-0.72131880697437467</v>
      </c>
      <c r="W358" s="267">
        <f t="shared" si="68"/>
        <v>2.2129241508243469E-2</v>
      </c>
    </row>
    <row r="359" spans="1:23" x14ac:dyDescent="0.25">
      <c r="A359" s="90">
        <f t="shared" si="57"/>
        <v>316</v>
      </c>
      <c r="B359" s="29">
        <v>44781</v>
      </c>
      <c r="C359" s="93">
        <v>20065.349999999999</v>
      </c>
      <c r="D359" s="93">
        <v>20171.89</v>
      </c>
      <c r="E359" s="93">
        <v>19954.04</v>
      </c>
      <c r="F359" s="93">
        <v>20045.77</v>
      </c>
      <c r="G359" s="93">
        <v>20045.77</v>
      </c>
      <c r="H359" s="93">
        <v>1376942200</v>
      </c>
      <c r="I359" s="93"/>
      <c r="J359" s="178">
        <f t="shared" si="58"/>
        <v>9.9067497258581287</v>
      </c>
      <c r="K359" s="179">
        <f t="shared" si="60"/>
        <v>0.41544100181796384</v>
      </c>
      <c r="L359" s="178"/>
      <c r="M359" s="184">
        <f t="shared" si="59"/>
        <v>-9.7581153580665722E-4</v>
      </c>
      <c r="N359" s="261">
        <f t="shared" si="61"/>
        <v>-4.5139187359499983E-2</v>
      </c>
      <c r="O359" s="267">
        <f t="shared" si="62"/>
        <v>0.12480159255582768</v>
      </c>
      <c r="P359" s="178"/>
      <c r="Q359" s="184">
        <f t="shared" si="63"/>
        <v>5.3096507162845846E-3</v>
      </c>
      <c r="R359" s="261">
        <f t="shared" si="64"/>
        <v>0.47027897586738143</v>
      </c>
      <c r="S359" s="267">
        <f t="shared" si="65"/>
        <v>0.20306362982526238</v>
      </c>
      <c r="U359" s="184">
        <f t="shared" si="66"/>
        <v>-5.5473739555999615E-3</v>
      </c>
      <c r="V359" s="261">
        <f t="shared" si="67"/>
        <v>-0.42001476706773011</v>
      </c>
      <c r="W359" s="267">
        <f t="shared" si="68"/>
        <v>6.787979840164704E-2</v>
      </c>
    </row>
    <row r="360" spans="1:23" x14ac:dyDescent="0.25">
      <c r="A360" s="90">
        <f t="shared" si="57"/>
        <v>317</v>
      </c>
      <c r="B360" s="29">
        <v>44782</v>
      </c>
      <c r="C360" s="93">
        <v>20039.3</v>
      </c>
      <c r="D360" s="93">
        <v>20250.87</v>
      </c>
      <c r="E360" s="93">
        <v>19856.23</v>
      </c>
      <c r="F360" s="93">
        <v>20003.439999999999</v>
      </c>
      <c r="G360" s="93">
        <v>20003.439999999999</v>
      </c>
      <c r="H360" s="93">
        <v>1497207600</v>
      </c>
      <c r="I360" s="93"/>
      <c r="J360" s="178">
        <f t="shared" si="58"/>
        <v>9.9054506244490081</v>
      </c>
      <c r="K360" s="179">
        <f t="shared" si="60"/>
        <v>0.41365566423057609</v>
      </c>
      <c r="L360" s="178"/>
      <c r="M360" s="184">
        <f t="shared" si="59"/>
        <v>-1.789483664599092E-3</v>
      </c>
      <c r="N360" s="261">
        <f t="shared" si="61"/>
        <v>-0.11186162992155189</v>
      </c>
      <c r="O360" s="267">
        <f t="shared" si="62"/>
        <v>0.11467033475574051</v>
      </c>
      <c r="P360" s="178"/>
      <c r="Q360" s="184">
        <f t="shared" si="63"/>
        <v>1.0557754013363726E-2</v>
      </c>
      <c r="R360" s="261">
        <f t="shared" si="64"/>
        <v>0.90063201170106244</v>
      </c>
      <c r="S360" s="267">
        <f t="shared" si="65"/>
        <v>0.26840922245740284</v>
      </c>
      <c r="U360" s="184">
        <f t="shared" si="66"/>
        <v>-9.1355486469088098E-3</v>
      </c>
      <c r="V360" s="261">
        <f t="shared" si="67"/>
        <v>-0.71425094804491596</v>
      </c>
      <c r="W360" s="267">
        <f t="shared" si="68"/>
        <v>2.3202438144328763E-2</v>
      </c>
    </row>
    <row r="361" spans="1:23" x14ac:dyDescent="0.25">
      <c r="A361" s="90">
        <f t="shared" si="57"/>
        <v>318</v>
      </c>
      <c r="B361" s="29">
        <v>44783</v>
      </c>
      <c r="C361" s="93">
        <v>19956.509999999998</v>
      </c>
      <c r="D361" s="93">
        <v>19956.509999999998</v>
      </c>
      <c r="E361" s="93">
        <v>19469.11</v>
      </c>
      <c r="F361" s="93">
        <v>19610.84</v>
      </c>
      <c r="G361" s="93">
        <v>19610.84</v>
      </c>
      <c r="H361" s="93">
        <v>1730318000</v>
      </c>
      <c r="I361" s="93"/>
      <c r="J361" s="178">
        <f t="shared" si="58"/>
        <v>9.9013106848780659</v>
      </c>
      <c r="K361" s="179">
        <f t="shared" si="60"/>
        <v>0.40796620098034342</v>
      </c>
      <c r="L361" s="178"/>
      <c r="M361" s="184">
        <f t="shared" si="59"/>
        <v>-1.7321164873016288E-2</v>
      </c>
      <c r="N361" s="261">
        <f t="shared" si="61"/>
        <v>-1.3854848383982885</v>
      </c>
      <c r="O361" s="267">
        <f t="shared" si="62"/>
        <v>-7.8718944320066764E-2</v>
      </c>
      <c r="P361" s="178"/>
      <c r="Q361" s="184">
        <f t="shared" si="63"/>
        <v>0</v>
      </c>
      <c r="R361" s="261">
        <f t="shared" si="64"/>
        <v>3.4878951206797536E-2</v>
      </c>
      <c r="S361" s="267">
        <f t="shared" si="65"/>
        <v>0.13695169317218836</v>
      </c>
      <c r="U361" s="184">
        <f t="shared" si="66"/>
        <v>-2.4423108048451249E-2</v>
      </c>
      <c r="V361" s="261">
        <f t="shared" si="67"/>
        <v>-1.9678557699246841</v>
      </c>
      <c r="W361" s="267">
        <f t="shared" si="68"/>
        <v>-0.16714721247112807</v>
      </c>
    </row>
    <row r="362" spans="1:23" x14ac:dyDescent="0.25">
      <c r="A362" s="90">
        <f t="shared" si="57"/>
        <v>319</v>
      </c>
      <c r="B362" s="29">
        <v>44784</v>
      </c>
      <c r="C362" s="93">
        <v>19840.57</v>
      </c>
      <c r="D362" s="93">
        <v>20082.43</v>
      </c>
      <c r="E362" s="93">
        <v>19789.96</v>
      </c>
      <c r="F362" s="93">
        <v>20082.43</v>
      </c>
      <c r="G362" s="93">
        <v>20082.43</v>
      </c>
      <c r="H362" s="93">
        <v>1600822900</v>
      </c>
      <c r="I362" s="93"/>
      <c r="J362" s="178">
        <f t="shared" si="58"/>
        <v>9.8954841102648796</v>
      </c>
      <c r="K362" s="179">
        <f t="shared" si="60"/>
        <v>0.39995881788491411</v>
      </c>
      <c r="L362" s="178"/>
      <c r="M362" s="184">
        <f t="shared" si="59"/>
        <v>1.2190173971816364E-2</v>
      </c>
      <c r="N362" s="261">
        <f t="shared" si="61"/>
        <v>1.0344931125804169</v>
      </c>
      <c r="O362" s="267">
        <f t="shared" si="62"/>
        <v>0.28873493701965058</v>
      </c>
      <c r="P362" s="178"/>
      <c r="Q362" s="184">
        <f t="shared" si="63"/>
        <v>1.2190173971816364E-2</v>
      </c>
      <c r="R362" s="261">
        <f t="shared" si="64"/>
        <v>1.0344931125804169</v>
      </c>
      <c r="S362" s="267">
        <f t="shared" si="65"/>
        <v>0.28873493701965058</v>
      </c>
      <c r="U362" s="184">
        <f t="shared" si="66"/>
        <v>-2.5508339730159254E-3</v>
      </c>
      <c r="V362" s="261">
        <f t="shared" si="67"/>
        <v>-0.17429359781792475</v>
      </c>
      <c r="W362" s="267">
        <f t="shared" si="68"/>
        <v>0.10519055048170567</v>
      </c>
    </row>
    <row r="363" spans="1:23" x14ac:dyDescent="0.25">
      <c r="A363" s="90">
        <f t="shared" si="57"/>
        <v>320</v>
      </c>
      <c r="B363" s="29">
        <v>44785</v>
      </c>
      <c r="C363" s="93">
        <v>20158.29</v>
      </c>
      <c r="D363" s="93">
        <v>20208.02</v>
      </c>
      <c r="E363" s="93">
        <v>20011.38</v>
      </c>
      <c r="F363" s="93">
        <v>20175.62</v>
      </c>
      <c r="G363" s="93">
        <v>20175.62</v>
      </c>
      <c r="H363" s="93">
        <v>1567854600</v>
      </c>
      <c r="I363" s="93"/>
      <c r="J363" s="178">
        <f t="shared" si="58"/>
        <v>9.9113708971591929</v>
      </c>
      <c r="K363" s="179">
        <f t="shared" si="60"/>
        <v>0.42179181536002014</v>
      </c>
      <c r="L363" s="178"/>
      <c r="M363" s="184">
        <f t="shared" si="59"/>
        <v>8.5969593651039381E-4</v>
      </c>
      <c r="N363" s="261">
        <f t="shared" si="61"/>
        <v>0.10537542111756276</v>
      </c>
      <c r="O363" s="267">
        <f t="shared" si="62"/>
        <v>0.14765600619247143</v>
      </c>
      <c r="P363" s="178"/>
      <c r="Q363" s="184">
        <f t="shared" si="63"/>
        <v>2.4669751253702352E-3</v>
      </c>
      <c r="R363" s="261">
        <f t="shared" si="64"/>
        <v>0.2371749378578481</v>
      </c>
      <c r="S363" s="267">
        <f t="shared" si="65"/>
        <v>0.16766868604574459</v>
      </c>
      <c r="U363" s="184">
        <f t="shared" si="66"/>
        <v>-7.2878205443021133E-3</v>
      </c>
      <c r="V363" s="261">
        <f t="shared" si="67"/>
        <v>-0.56273422793870964</v>
      </c>
      <c r="W363" s="267">
        <f t="shared" si="68"/>
        <v>4.6209014244897206E-2</v>
      </c>
    </row>
    <row r="364" spans="1:23" x14ac:dyDescent="0.25">
      <c r="A364" s="90">
        <f t="shared" si="57"/>
        <v>321</v>
      </c>
      <c r="B364" s="29">
        <v>44788</v>
      </c>
      <c r="C364" s="93">
        <v>20038.48</v>
      </c>
      <c r="D364" s="93">
        <v>20260.66</v>
      </c>
      <c r="E364" s="93">
        <v>19984.04</v>
      </c>
      <c r="F364" s="93">
        <v>20040.86</v>
      </c>
      <c r="G364" s="93">
        <v>20040.86</v>
      </c>
      <c r="H364" s="93">
        <v>1393358500</v>
      </c>
      <c r="I364" s="93"/>
      <c r="J364" s="178">
        <f t="shared" si="58"/>
        <v>9.9054097040187798</v>
      </c>
      <c r="K364" s="179">
        <f t="shared" si="60"/>
        <v>0.41359942783389009</v>
      </c>
      <c r="L364" s="178"/>
      <c r="M364" s="184">
        <f t="shared" si="59"/>
        <v>1.1877148366547855E-4</v>
      </c>
      <c r="N364" s="261">
        <f t="shared" si="61"/>
        <v>4.461840671529653E-2</v>
      </c>
      <c r="O364" s="267">
        <f t="shared" si="62"/>
        <v>0.13843054992263348</v>
      </c>
      <c r="P364" s="178"/>
      <c r="Q364" s="184">
        <f t="shared" si="63"/>
        <v>1.1087667328060826E-2</v>
      </c>
      <c r="R364" s="261">
        <f t="shared" si="64"/>
        <v>0.94408576838216818</v>
      </c>
      <c r="S364" s="267">
        <f t="shared" si="65"/>
        <v>0.27500732040486842</v>
      </c>
      <c r="U364" s="184">
        <f t="shared" si="66"/>
        <v>-2.7167729288847605E-3</v>
      </c>
      <c r="V364" s="261">
        <f t="shared" si="67"/>
        <v>-0.18790086302952402</v>
      </c>
      <c r="W364" s="267">
        <f t="shared" si="68"/>
        <v>0.10312439842672561</v>
      </c>
    </row>
    <row r="365" spans="1:23" x14ac:dyDescent="0.25">
      <c r="A365" s="90">
        <f t="shared" ref="A365:A428" si="69">A364+1</f>
        <v>322</v>
      </c>
      <c r="B365" s="29">
        <v>44789</v>
      </c>
      <c r="C365" s="93">
        <v>20107.14</v>
      </c>
      <c r="D365" s="93">
        <v>20173.400000000001</v>
      </c>
      <c r="E365" s="93">
        <v>19662.61</v>
      </c>
      <c r="F365" s="93">
        <v>19830.52</v>
      </c>
      <c r="G365" s="93">
        <v>19830.52</v>
      </c>
      <c r="H365" s="93">
        <v>1947792800</v>
      </c>
      <c r="I365" s="93"/>
      <c r="J365" s="178">
        <f t="shared" ref="J365:J428" si="70">LN(C365)</f>
        <v>9.9088302548506988</v>
      </c>
      <c r="K365" s="179">
        <f t="shared" si="60"/>
        <v>0.4183002448193241</v>
      </c>
      <c r="L365" s="178"/>
      <c r="M365" s="184">
        <f t="shared" ref="M365:M428" si="71">(F365-C365)/C365</f>
        <v>-1.3757302132476274E-2</v>
      </c>
      <c r="N365" s="261">
        <f t="shared" si="61"/>
        <v>-1.0932422770638845</v>
      </c>
      <c r="O365" s="267">
        <f t="shared" si="62"/>
        <v>-3.4344298918212002E-2</v>
      </c>
      <c r="P365" s="178"/>
      <c r="Q365" s="184">
        <f t="shared" si="63"/>
        <v>3.2953468270476081E-3</v>
      </c>
      <c r="R365" s="261">
        <f t="shared" si="64"/>
        <v>0.30510276938776049</v>
      </c>
      <c r="S365" s="267">
        <f t="shared" si="65"/>
        <v>0.17798297231292404</v>
      </c>
      <c r="U365" s="184">
        <f t="shared" si="66"/>
        <v>-2.2108067084627592E-2</v>
      </c>
      <c r="V365" s="261">
        <f t="shared" si="67"/>
        <v>-1.7780186324934659</v>
      </c>
      <c r="W365" s="267">
        <f t="shared" si="68"/>
        <v>-0.13832199406642687</v>
      </c>
    </row>
    <row r="366" spans="1:23" x14ac:dyDescent="0.25">
      <c r="A366" s="90">
        <f t="shared" si="69"/>
        <v>323</v>
      </c>
      <c r="B366" s="29">
        <v>44790</v>
      </c>
      <c r="C366" s="93">
        <v>19995.77</v>
      </c>
      <c r="D366" s="93">
        <v>20069.849999999999</v>
      </c>
      <c r="E366" s="93">
        <v>19800.580000000002</v>
      </c>
      <c r="F366" s="93">
        <v>19922.45</v>
      </c>
      <c r="G366" s="93">
        <v>19922.45</v>
      </c>
      <c r="H366" s="93">
        <v>1411797700</v>
      </c>
      <c r="I366" s="93"/>
      <c r="J366" s="178">
        <f t="shared" si="70"/>
        <v>9.9032760301668485</v>
      </c>
      <c r="K366" s="179">
        <f t="shared" si="60"/>
        <v>0.41066714856736386</v>
      </c>
      <c r="L366" s="178"/>
      <c r="M366" s="184">
        <f t="shared" si="71"/>
        <v>-3.6667755230231046E-3</v>
      </c>
      <c r="N366" s="261">
        <f t="shared" si="61"/>
        <v>-0.26580262625603079</v>
      </c>
      <c r="O366" s="267">
        <f t="shared" si="62"/>
        <v>9.1295652115540804E-2</v>
      </c>
      <c r="P366" s="178"/>
      <c r="Q366" s="184">
        <f t="shared" si="63"/>
        <v>3.7047835617232097E-3</v>
      </c>
      <c r="R366" s="261">
        <f t="shared" si="64"/>
        <v>0.33867724987627162</v>
      </c>
      <c r="S366" s="267">
        <f t="shared" si="65"/>
        <v>0.18308098288135843</v>
      </c>
      <c r="U366" s="184">
        <f t="shared" si="66"/>
        <v>-9.7615645709066817E-3</v>
      </c>
      <c r="V366" s="261">
        <f t="shared" si="67"/>
        <v>-0.76558527553855571</v>
      </c>
      <c r="W366" s="267">
        <f t="shared" si="68"/>
        <v>1.5407739900952899E-2</v>
      </c>
    </row>
    <row r="367" spans="1:23" x14ac:dyDescent="0.25">
      <c r="A367" s="90">
        <f t="shared" si="69"/>
        <v>324</v>
      </c>
      <c r="B367" s="29">
        <v>44791</v>
      </c>
      <c r="C367" s="93">
        <v>19991.939999999999</v>
      </c>
      <c r="D367" s="93">
        <v>19991.939999999999</v>
      </c>
      <c r="E367" s="93">
        <v>19675.46</v>
      </c>
      <c r="F367" s="93">
        <v>19763.91</v>
      </c>
      <c r="G367" s="93">
        <v>19763.91</v>
      </c>
      <c r="H367" s="93">
        <v>1586624700</v>
      </c>
      <c r="I367" s="93"/>
      <c r="J367" s="178">
        <f t="shared" si="70"/>
        <v>9.9030844713098052</v>
      </c>
      <c r="K367" s="179">
        <f t="shared" si="60"/>
        <v>0.4104038918075178</v>
      </c>
      <c r="L367" s="178"/>
      <c r="M367" s="184">
        <f t="shared" si="71"/>
        <v>-1.1406096656952695E-2</v>
      </c>
      <c r="N367" s="261">
        <f t="shared" si="61"/>
        <v>-0.90043959064887158</v>
      </c>
      <c r="O367" s="267">
        <f t="shared" si="62"/>
        <v>-5.0687861279946622E-3</v>
      </c>
      <c r="P367" s="178"/>
      <c r="Q367" s="184">
        <f t="shared" si="63"/>
        <v>0</v>
      </c>
      <c r="R367" s="261">
        <f t="shared" si="64"/>
        <v>3.4878951206797536E-2</v>
      </c>
      <c r="S367" s="267">
        <f t="shared" si="65"/>
        <v>0.13695169317218836</v>
      </c>
      <c r="U367" s="184">
        <f t="shared" si="66"/>
        <v>-1.5830379642996106E-2</v>
      </c>
      <c r="V367" s="261">
        <f t="shared" si="67"/>
        <v>-1.2632380164136174</v>
      </c>
      <c r="W367" s="267">
        <f t="shared" si="68"/>
        <v>-6.0156763122694246E-2</v>
      </c>
    </row>
    <row r="368" spans="1:23" x14ac:dyDescent="0.25">
      <c r="A368" s="90">
        <f t="shared" si="69"/>
        <v>325</v>
      </c>
      <c r="B368" s="29">
        <v>44792</v>
      </c>
      <c r="C368" s="93">
        <v>19656.8</v>
      </c>
      <c r="D368" s="93">
        <v>19898.18</v>
      </c>
      <c r="E368" s="93">
        <v>19656.8</v>
      </c>
      <c r="F368" s="93">
        <v>19773.03</v>
      </c>
      <c r="G368" s="93">
        <v>19773.03</v>
      </c>
      <c r="H368" s="93">
        <v>1399802300</v>
      </c>
      <c r="I368" s="93"/>
      <c r="J368" s="178">
        <f t="shared" si="70"/>
        <v>9.8861786134134917</v>
      </c>
      <c r="K368" s="179">
        <f t="shared" si="60"/>
        <v>0.38717039876577281</v>
      </c>
      <c r="L368" s="178"/>
      <c r="M368" s="184">
        <f t="shared" si="71"/>
        <v>5.9129665052297204E-3</v>
      </c>
      <c r="N368" s="261">
        <f t="shared" si="61"/>
        <v>0.51975185523761691</v>
      </c>
      <c r="O368" s="267">
        <f t="shared" si="62"/>
        <v>0.21057568237858937</v>
      </c>
      <c r="P368" s="178"/>
      <c r="Q368" s="184">
        <f t="shared" si="63"/>
        <v>1.2279719995116246E-2</v>
      </c>
      <c r="R368" s="261">
        <f t="shared" si="64"/>
        <v>1.0418360326398193</v>
      </c>
      <c r="S368" s="267">
        <f t="shared" si="65"/>
        <v>0.28984989944114847</v>
      </c>
      <c r="U368" s="184">
        <f t="shared" si="66"/>
        <v>0</v>
      </c>
      <c r="V368" s="261">
        <f t="shared" si="67"/>
        <v>3.4878951206797536E-2</v>
      </c>
      <c r="W368" s="267">
        <f t="shared" si="68"/>
        <v>0.13695169317218836</v>
      </c>
    </row>
    <row r="369" spans="1:23" x14ac:dyDescent="0.25">
      <c r="A369" s="90">
        <f t="shared" si="69"/>
        <v>326</v>
      </c>
      <c r="B369" s="29">
        <v>44795</v>
      </c>
      <c r="C369" s="93">
        <v>19572.419999999998</v>
      </c>
      <c r="D369" s="93">
        <v>19825.93</v>
      </c>
      <c r="E369" s="93">
        <v>19564.189999999999</v>
      </c>
      <c r="F369" s="93">
        <v>19656.98</v>
      </c>
      <c r="G369" s="93">
        <v>19656.98</v>
      </c>
      <c r="H369" s="93">
        <v>1596111900</v>
      </c>
      <c r="I369" s="93"/>
      <c r="J369" s="178">
        <f t="shared" si="70"/>
        <v>9.8818767114062354</v>
      </c>
      <c r="K369" s="179">
        <f t="shared" si="60"/>
        <v>0.38125835271848801</v>
      </c>
      <c r="L369" s="178"/>
      <c r="M369" s="184">
        <f t="shared" si="71"/>
        <v>4.3203650851556079E-3</v>
      </c>
      <c r="N369" s="261">
        <f t="shared" si="61"/>
        <v>0.38915593949347027</v>
      </c>
      <c r="O369" s="267">
        <f t="shared" si="62"/>
        <v>0.19074575950350958</v>
      </c>
      <c r="P369" s="178"/>
      <c r="Q369" s="184">
        <f t="shared" si="63"/>
        <v>1.2952409564070363E-2</v>
      </c>
      <c r="R369" s="261">
        <f t="shared" si="64"/>
        <v>1.0969976751963166</v>
      </c>
      <c r="S369" s="267">
        <f t="shared" si="65"/>
        <v>0.29822574420876791</v>
      </c>
      <c r="U369" s="184">
        <f t="shared" si="66"/>
        <v>-4.2048964818860231E-4</v>
      </c>
      <c r="V369" s="261">
        <f t="shared" si="67"/>
        <v>3.9811377066796972E-4</v>
      </c>
      <c r="W369" s="267">
        <f t="shared" si="68"/>
        <v>0.13171605970593059</v>
      </c>
    </row>
    <row r="370" spans="1:23" x14ac:dyDescent="0.25">
      <c r="A370" s="90">
        <f t="shared" si="69"/>
        <v>327</v>
      </c>
      <c r="B370" s="29">
        <v>44796</v>
      </c>
      <c r="C370" s="93">
        <v>19644.23</v>
      </c>
      <c r="D370" s="93">
        <v>19701.55</v>
      </c>
      <c r="E370" s="93">
        <v>19377.09</v>
      </c>
      <c r="F370" s="93">
        <v>19503.25</v>
      </c>
      <c r="G370" s="93">
        <v>19503.25</v>
      </c>
      <c r="H370" s="93">
        <v>1847479400</v>
      </c>
      <c r="I370" s="93"/>
      <c r="J370" s="178">
        <f t="shared" si="70"/>
        <v>9.8855389355002856</v>
      </c>
      <c r="K370" s="179">
        <f t="shared" si="60"/>
        <v>0.3862912980164005</v>
      </c>
      <c r="L370" s="178"/>
      <c r="M370" s="184">
        <f t="shared" si="71"/>
        <v>-7.176662052928497E-3</v>
      </c>
      <c r="N370" s="261">
        <f t="shared" si="61"/>
        <v>-0.55361905022337154</v>
      </c>
      <c r="O370" s="267">
        <f t="shared" si="62"/>
        <v>4.759307951261893E-2</v>
      </c>
      <c r="P370" s="178"/>
      <c r="Q370" s="184">
        <f t="shared" si="63"/>
        <v>2.9179051558650918E-3</v>
      </c>
      <c r="R370" s="261">
        <f t="shared" si="64"/>
        <v>0.27415193632509255</v>
      </c>
      <c r="S370" s="267">
        <f t="shared" si="65"/>
        <v>0.17328334117166699</v>
      </c>
      <c r="U370" s="184">
        <f t="shared" si="66"/>
        <v>-1.3598904105683931E-2</v>
      </c>
      <c r="V370" s="261">
        <f t="shared" si="67"/>
        <v>-1.080253380344171</v>
      </c>
      <c r="W370" s="267">
        <f t="shared" si="68"/>
        <v>-3.2372041066834001E-2</v>
      </c>
    </row>
    <row r="371" spans="1:23" x14ac:dyDescent="0.25">
      <c r="A371" s="90">
        <f t="shared" si="69"/>
        <v>328</v>
      </c>
      <c r="B371" s="29">
        <v>44797</v>
      </c>
      <c r="C371" s="93">
        <v>19542.240000000002</v>
      </c>
      <c r="D371" s="93">
        <v>19542.240000000002</v>
      </c>
      <c r="E371" s="93">
        <v>19189.54</v>
      </c>
      <c r="F371" s="93">
        <v>19268.740000000002</v>
      </c>
      <c r="G371" s="93">
        <v>19268.740000000002</v>
      </c>
      <c r="H371" s="93">
        <v>1997568500</v>
      </c>
      <c r="I371" s="93"/>
      <c r="J371" s="178">
        <f t="shared" si="70"/>
        <v>9.8803335556692797</v>
      </c>
      <c r="K371" s="179">
        <f t="shared" si="60"/>
        <v>0.37913761455206196</v>
      </c>
      <c r="L371" s="178"/>
      <c r="M371" s="184">
        <f t="shared" si="71"/>
        <v>-1.3995324998567205E-2</v>
      </c>
      <c r="N371" s="261">
        <f t="shared" si="61"/>
        <v>-1.1127605405624472</v>
      </c>
      <c r="O371" s="267">
        <f t="shared" si="62"/>
        <v>-3.7307987771929674E-2</v>
      </c>
      <c r="P371" s="178"/>
      <c r="Q371" s="184">
        <f t="shared" si="63"/>
        <v>0</v>
      </c>
      <c r="R371" s="261">
        <f t="shared" si="64"/>
        <v>3.4878951206797536E-2</v>
      </c>
      <c r="S371" s="267">
        <f t="shared" si="65"/>
        <v>0.13695169317218836</v>
      </c>
      <c r="U371" s="184">
        <f t="shared" si="66"/>
        <v>-1.804808455939548E-2</v>
      </c>
      <c r="V371" s="261">
        <f t="shared" si="67"/>
        <v>-1.4450934390930692</v>
      </c>
      <c r="W371" s="267">
        <f t="shared" si="68"/>
        <v>-8.7770023350629112E-2</v>
      </c>
    </row>
    <row r="372" spans="1:23" x14ac:dyDescent="0.25">
      <c r="A372" s="90">
        <f t="shared" si="69"/>
        <v>329</v>
      </c>
      <c r="B372" s="29">
        <v>44798</v>
      </c>
      <c r="C372" s="93">
        <v>19418.46</v>
      </c>
      <c r="D372" s="93">
        <v>19990.310000000001</v>
      </c>
      <c r="E372" s="93">
        <v>19418.46</v>
      </c>
      <c r="F372" s="93">
        <v>19968.38</v>
      </c>
      <c r="G372" s="93">
        <v>19968.38</v>
      </c>
      <c r="H372" s="93">
        <v>1684299400</v>
      </c>
      <c r="I372" s="93"/>
      <c r="J372" s="178">
        <f t="shared" si="70"/>
        <v>9.8739794390098883</v>
      </c>
      <c r="K372" s="179">
        <f t="shared" si="60"/>
        <v>0.37040523752051252</v>
      </c>
      <c r="L372" s="178"/>
      <c r="M372" s="184">
        <f t="shared" si="71"/>
        <v>2.8319444487359034E-2</v>
      </c>
      <c r="N372" s="261">
        <f t="shared" si="61"/>
        <v>2.3571196195719377</v>
      </c>
      <c r="O372" s="267">
        <f t="shared" si="62"/>
        <v>0.48956496663222349</v>
      </c>
      <c r="P372" s="178"/>
      <c r="Q372" s="184">
        <f t="shared" si="63"/>
        <v>2.9448782241228304E-2</v>
      </c>
      <c r="R372" s="261">
        <f t="shared" si="64"/>
        <v>2.4497271585907914</v>
      </c>
      <c r="S372" s="267">
        <f t="shared" si="65"/>
        <v>0.50362666485556251</v>
      </c>
      <c r="U372" s="184">
        <f t="shared" si="66"/>
        <v>0</v>
      </c>
      <c r="V372" s="261">
        <f t="shared" si="67"/>
        <v>3.4878951206797536E-2</v>
      </c>
      <c r="W372" s="267">
        <f t="shared" si="68"/>
        <v>0.13695169317218836</v>
      </c>
    </row>
    <row r="373" spans="1:23" x14ac:dyDescent="0.25">
      <c r="A373" s="90">
        <f t="shared" si="69"/>
        <v>330</v>
      </c>
      <c r="B373" s="29">
        <v>44799</v>
      </c>
      <c r="C373" s="93">
        <v>20138.689999999999</v>
      </c>
      <c r="D373" s="93">
        <v>20185.150000000001</v>
      </c>
      <c r="E373" s="93">
        <v>20050.97</v>
      </c>
      <c r="F373" s="93">
        <v>20170.04</v>
      </c>
      <c r="G373" s="93">
        <v>20170.04</v>
      </c>
      <c r="H373" s="93">
        <v>1868937800</v>
      </c>
      <c r="I373" s="93"/>
      <c r="J373" s="178">
        <f t="shared" si="70"/>
        <v>9.9103981194698658</v>
      </c>
      <c r="K373" s="179">
        <f t="shared" si="60"/>
        <v>0.42045494007011985</v>
      </c>
      <c r="L373" s="178"/>
      <c r="M373" s="184">
        <f t="shared" si="71"/>
        <v>1.5567050289766705E-3</v>
      </c>
      <c r="N373" s="261">
        <f t="shared" si="61"/>
        <v>0.16253130429415444</v>
      </c>
      <c r="O373" s="267">
        <f t="shared" si="62"/>
        <v>0.15633466010588593</v>
      </c>
      <c r="P373" s="178"/>
      <c r="Q373" s="184">
        <f t="shared" si="63"/>
        <v>2.3070020939794378E-3</v>
      </c>
      <c r="R373" s="261">
        <f t="shared" si="64"/>
        <v>0.22405688819048306</v>
      </c>
      <c r="S373" s="267">
        <f t="shared" si="65"/>
        <v>0.16567681737440765</v>
      </c>
      <c r="U373" s="184">
        <f t="shared" si="66"/>
        <v>-4.3557947413658746E-3</v>
      </c>
      <c r="V373" s="261">
        <f t="shared" si="67"/>
        <v>-0.32230332671415463</v>
      </c>
      <c r="W373" s="267">
        <f t="shared" si="68"/>
        <v>8.271648234527329E-2</v>
      </c>
    </row>
    <row r="374" spans="1:23" x14ac:dyDescent="0.25">
      <c r="A374" s="90">
        <f t="shared" si="69"/>
        <v>331</v>
      </c>
      <c r="B374" s="29">
        <v>44802</v>
      </c>
      <c r="C374" s="93">
        <v>19960.29</v>
      </c>
      <c r="D374" s="93">
        <v>20073.939999999999</v>
      </c>
      <c r="E374" s="93">
        <v>19889.669999999998</v>
      </c>
      <c r="F374" s="93">
        <v>20023.22</v>
      </c>
      <c r="G374" s="93">
        <v>20023.22</v>
      </c>
      <c r="H374" s="93">
        <v>1595204700</v>
      </c>
      <c r="I374" s="93"/>
      <c r="J374" s="178">
        <f t="shared" si="70"/>
        <v>9.9015000788180263</v>
      </c>
      <c r="K374" s="179">
        <f t="shared" si="60"/>
        <v>0.40822648252377092</v>
      </c>
      <c r="L374" s="178"/>
      <c r="M374" s="184">
        <f t="shared" si="71"/>
        <v>3.1527598045920321E-3</v>
      </c>
      <c r="N374" s="261">
        <f t="shared" si="61"/>
        <v>0.29341040082893388</v>
      </c>
      <c r="O374" s="267">
        <f t="shared" si="62"/>
        <v>0.17620758167051842</v>
      </c>
      <c r="P374" s="178"/>
      <c r="Q374" s="184">
        <f t="shared" si="63"/>
        <v>5.6938050499265201E-3</v>
      </c>
      <c r="R374" s="261">
        <f t="shared" si="64"/>
        <v>0.50178025820751426</v>
      </c>
      <c r="S374" s="267">
        <f t="shared" si="65"/>
        <v>0.20784684219229188</v>
      </c>
      <c r="U374" s="184">
        <f t="shared" si="66"/>
        <v>-3.5380247481375578E-3</v>
      </c>
      <c r="V374" s="261">
        <f t="shared" si="67"/>
        <v>-0.25524485258020169</v>
      </c>
      <c r="W374" s="267">
        <f t="shared" si="68"/>
        <v>9.2898763794273753E-2</v>
      </c>
    </row>
    <row r="375" spans="1:23" x14ac:dyDescent="0.25">
      <c r="A375" s="90">
        <f t="shared" si="69"/>
        <v>332</v>
      </c>
      <c r="B375" s="29">
        <v>44803</v>
      </c>
      <c r="C375" s="93">
        <v>20062.73</v>
      </c>
      <c r="D375" s="93">
        <v>20062.73</v>
      </c>
      <c r="E375" s="93">
        <v>19645.57</v>
      </c>
      <c r="F375" s="93">
        <v>19949.03</v>
      </c>
      <c r="G375" s="93">
        <v>19949.03</v>
      </c>
      <c r="H375" s="93">
        <v>1658925400</v>
      </c>
      <c r="I375" s="93"/>
      <c r="J375" s="178">
        <f t="shared" si="70"/>
        <v>9.9066191439811142</v>
      </c>
      <c r="K375" s="179">
        <f t="shared" si="60"/>
        <v>0.41526154490133754</v>
      </c>
      <c r="L375" s="178"/>
      <c r="M375" s="184">
        <f t="shared" si="71"/>
        <v>-5.6672247495730011E-3</v>
      </c>
      <c r="N375" s="261">
        <f t="shared" si="61"/>
        <v>-0.42984272778300048</v>
      </c>
      <c r="O375" s="267">
        <f t="shared" si="62"/>
        <v>6.6387502858615388E-2</v>
      </c>
      <c r="P375" s="178"/>
      <c r="Q375" s="184">
        <f t="shared" si="63"/>
        <v>0</v>
      </c>
      <c r="R375" s="261">
        <f t="shared" si="64"/>
        <v>3.4878951206797536E-2</v>
      </c>
      <c r="S375" s="267">
        <f t="shared" si="65"/>
        <v>0.13695169317218836</v>
      </c>
      <c r="U375" s="184">
        <f t="shared" si="66"/>
        <v>-2.0792783434756879E-2</v>
      </c>
      <c r="V375" s="261">
        <f t="shared" si="67"/>
        <v>-1.6701632265186452</v>
      </c>
      <c r="W375" s="267">
        <f t="shared" si="68"/>
        <v>-0.12194503181646477</v>
      </c>
    </row>
    <row r="376" spans="1:23" x14ac:dyDescent="0.25">
      <c r="A376" s="90">
        <f t="shared" si="69"/>
        <v>333</v>
      </c>
      <c r="B376" s="29">
        <v>44804</v>
      </c>
      <c r="C376" s="93">
        <v>19589.849999999999</v>
      </c>
      <c r="D376" s="93">
        <v>20173.02</v>
      </c>
      <c r="E376" s="93">
        <v>19564.84</v>
      </c>
      <c r="F376" s="93">
        <v>19954.39</v>
      </c>
      <c r="G376" s="93">
        <v>19954.39</v>
      </c>
      <c r="H376" s="93">
        <v>2783305100</v>
      </c>
      <c r="I376" s="93"/>
      <c r="J376" s="178">
        <f t="shared" si="70"/>
        <v>9.8827668539414315</v>
      </c>
      <c r="K376" s="179">
        <f t="shared" si="60"/>
        <v>0.38248166362790664</v>
      </c>
      <c r="L376" s="178"/>
      <c r="M376" s="184">
        <f t="shared" si="71"/>
        <v>1.8608616196652904E-2</v>
      </c>
      <c r="N376" s="261">
        <f t="shared" si="61"/>
        <v>1.5608158506101359</v>
      </c>
      <c r="O376" s="267">
        <f t="shared" si="62"/>
        <v>0.36865274488568978</v>
      </c>
      <c r="P376" s="178"/>
      <c r="Q376" s="184">
        <f t="shared" si="63"/>
        <v>2.9768987511389927E-2</v>
      </c>
      <c r="R376" s="261">
        <f t="shared" si="64"/>
        <v>2.4759845133537381</v>
      </c>
      <c r="S376" s="267">
        <f t="shared" si="65"/>
        <v>0.50761362966136048</v>
      </c>
      <c r="U376" s="184">
        <f t="shared" si="66"/>
        <v>-1.276681546821359E-3</v>
      </c>
      <c r="V376" s="261">
        <f t="shared" si="67"/>
        <v>-6.9811019315161538E-2</v>
      </c>
      <c r="W376" s="267">
        <f t="shared" si="68"/>
        <v>0.12105537643505571</v>
      </c>
    </row>
    <row r="377" spans="1:23" x14ac:dyDescent="0.25">
      <c r="A377" s="90">
        <f t="shared" si="69"/>
        <v>334</v>
      </c>
      <c r="B377" s="29">
        <v>44805</v>
      </c>
      <c r="C377" s="93">
        <v>19761.72</v>
      </c>
      <c r="D377" s="93">
        <v>19839.509999999998</v>
      </c>
      <c r="E377" s="93">
        <v>19532.86</v>
      </c>
      <c r="F377" s="93">
        <v>19597.310000000001</v>
      </c>
      <c r="G377" s="93">
        <v>19597.310000000001</v>
      </c>
      <c r="H377" s="93">
        <v>2000258900</v>
      </c>
      <c r="I377" s="93"/>
      <c r="J377" s="178">
        <f t="shared" si="70"/>
        <v>9.8915020120481163</v>
      </c>
      <c r="K377" s="179">
        <f t="shared" si="60"/>
        <v>0.39448627388400359</v>
      </c>
      <c r="L377" s="178"/>
      <c r="M377" s="184">
        <f t="shared" si="71"/>
        <v>-8.3196199521094246E-3</v>
      </c>
      <c r="N377" s="261">
        <f t="shared" si="61"/>
        <v>-0.64734346338733395</v>
      </c>
      <c r="O377" s="267">
        <f t="shared" si="62"/>
        <v>3.3361793074882184E-2</v>
      </c>
      <c r="P377" s="178"/>
      <c r="Q377" s="184">
        <f t="shared" si="63"/>
        <v>3.9363982487352935E-3</v>
      </c>
      <c r="R377" s="261">
        <f t="shared" si="64"/>
        <v>0.35767003223152621</v>
      </c>
      <c r="S377" s="267">
        <f t="shared" si="65"/>
        <v>0.18596488171649317</v>
      </c>
      <c r="U377" s="184">
        <f t="shared" si="66"/>
        <v>-1.1580975745026272E-2</v>
      </c>
      <c r="V377" s="261">
        <f t="shared" si="67"/>
        <v>-0.91477996129252404</v>
      </c>
      <c r="W377" s="267">
        <f t="shared" si="68"/>
        <v>-7.2462542535737251E-3</v>
      </c>
    </row>
    <row r="378" spans="1:23" x14ac:dyDescent="0.25">
      <c r="A378" s="90">
        <f t="shared" si="69"/>
        <v>335</v>
      </c>
      <c r="B378" s="29">
        <v>44806</v>
      </c>
      <c r="C378" s="93">
        <v>19572.47</v>
      </c>
      <c r="D378" s="93">
        <v>19630.8</v>
      </c>
      <c r="E378" s="93">
        <v>19342.490000000002</v>
      </c>
      <c r="F378" s="93">
        <v>19452.09</v>
      </c>
      <c r="G378" s="93">
        <v>19452.09</v>
      </c>
      <c r="H378" s="93">
        <v>2095560800</v>
      </c>
      <c r="I378" s="93"/>
      <c r="J378" s="178">
        <f t="shared" si="70"/>
        <v>9.881879266018089</v>
      </c>
      <c r="K378" s="179">
        <f t="shared" si="60"/>
        <v>0.3812618634871866</v>
      </c>
      <c r="L378" s="178"/>
      <c r="M378" s="184">
        <f t="shared" si="71"/>
        <v>-6.1504756425735238E-3</v>
      </c>
      <c r="N378" s="261">
        <f t="shared" si="61"/>
        <v>-0.469470089726859</v>
      </c>
      <c r="O378" s="267">
        <f t="shared" si="62"/>
        <v>6.0370411691468284E-2</v>
      </c>
      <c r="P378" s="178"/>
      <c r="Q378" s="184">
        <f t="shared" si="63"/>
        <v>2.9802063817187152E-3</v>
      </c>
      <c r="R378" s="261">
        <f t="shared" si="64"/>
        <v>0.27926073852744032</v>
      </c>
      <c r="S378" s="267">
        <f t="shared" si="65"/>
        <v>0.17405907104866447</v>
      </c>
      <c r="U378" s="184">
        <f t="shared" si="66"/>
        <v>-1.1750177673027449E-2</v>
      </c>
      <c r="V378" s="261">
        <f t="shared" si="67"/>
        <v>-0.92865479554449937</v>
      </c>
      <c r="W378" s="267">
        <f t="shared" si="68"/>
        <v>-9.353034481373701E-3</v>
      </c>
    </row>
    <row r="379" spans="1:23" x14ac:dyDescent="0.25">
      <c r="A379" s="90">
        <f t="shared" si="69"/>
        <v>336</v>
      </c>
      <c r="B379" s="29">
        <v>44809</v>
      </c>
      <c r="C379" s="93">
        <v>19299.09</v>
      </c>
      <c r="D379" s="93">
        <v>19299.09</v>
      </c>
      <c r="E379" s="93">
        <v>19064.79</v>
      </c>
      <c r="F379" s="93">
        <v>19225.7</v>
      </c>
      <c r="G379" s="93">
        <v>19225.7</v>
      </c>
      <c r="H379" s="93">
        <v>2181084500</v>
      </c>
      <c r="I379" s="93"/>
      <c r="J379" s="178">
        <f t="shared" si="70"/>
        <v>9.8678132235223011</v>
      </c>
      <c r="K379" s="179">
        <f t="shared" si="60"/>
        <v>0.36193109054119849</v>
      </c>
      <c r="L379" s="178"/>
      <c r="M379" s="184">
        <f t="shared" si="71"/>
        <v>-3.802769975164602E-3</v>
      </c>
      <c r="N379" s="261">
        <f t="shared" si="61"/>
        <v>-0.27695439328931387</v>
      </c>
      <c r="O379" s="267">
        <f t="shared" si="62"/>
        <v>8.9602347398231919E-2</v>
      </c>
      <c r="P379" s="178"/>
      <c r="Q379" s="184">
        <f t="shared" si="63"/>
        <v>0</v>
      </c>
      <c r="R379" s="261">
        <f t="shared" si="64"/>
        <v>3.4878951206797536E-2</v>
      </c>
      <c r="S379" s="267">
        <f t="shared" si="65"/>
        <v>0.13695169317218836</v>
      </c>
      <c r="U379" s="184">
        <f t="shared" si="66"/>
        <v>-1.2140468799306043E-2</v>
      </c>
      <c r="V379" s="261">
        <f t="shared" si="67"/>
        <v>-0.96065930489674867</v>
      </c>
      <c r="W379" s="267">
        <f t="shared" si="68"/>
        <v>-1.4212657758974623E-2</v>
      </c>
    </row>
    <row r="380" spans="1:23" x14ac:dyDescent="0.25">
      <c r="A380" s="90">
        <f t="shared" si="69"/>
        <v>337</v>
      </c>
      <c r="B380" s="29">
        <v>44810</v>
      </c>
      <c r="C380" s="93">
        <v>19261.7</v>
      </c>
      <c r="D380" s="93">
        <v>19358.02</v>
      </c>
      <c r="E380" s="93">
        <v>19107.599999999999</v>
      </c>
      <c r="F380" s="93">
        <v>19202.73</v>
      </c>
      <c r="G380" s="93">
        <v>19202.73</v>
      </c>
      <c r="H380" s="93">
        <v>1716319000</v>
      </c>
      <c r="I380" s="93"/>
      <c r="J380" s="178">
        <f t="shared" si="70"/>
        <v>9.8658739472928456</v>
      </c>
      <c r="K380" s="179">
        <f t="shared" si="60"/>
        <v>0.35926596931165711</v>
      </c>
      <c r="L380" s="178"/>
      <c r="M380" s="184">
        <f t="shared" si="71"/>
        <v>-3.0615158578942234E-3</v>
      </c>
      <c r="N380" s="261">
        <f t="shared" si="61"/>
        <v>-0.21617034586611161</v>
      </c>
      <c r="O380" s="267">
        <f t="shared" si="62"/>
        <v>9.8831908411446845E-2</v>
      </c>
      <c r="P380" s="178"/>
      <c r="Q380" s="184">
        <f t="shared" si="63"/>
        <v>5.0005970397212973E-3</v>
      </c>
      <c r="R380" s="261">
        <f t="shared" si="64"/>
        <v>0.44493606998010704</v>
      </c>
      <c r="S380" s="267">
        <f t="shared" si="65"/>
        <v>0.19921551661045389</v>
      </c>
      <c r="U380" s="184">
        <f t="shared" si="66"/>
        <v>-8.0003322655841473E-3</v>
      </c>
      <c r="V380" s="261">
        <f t="shared" si="67"/>
        <v>-0.62116135198016331</v>
      </c>
      <c r="W380" s="267">
        <f t="shared" si="68"/>
        <v>3.7337332791821831E-2</v>
      </c>
    </row>
    <row r="381" spans="1:23" x14ac:dyDescent="0.25">
      <c r="A381" s="90">
        <f t="shared" si="69"/>
        <v>338</v>
      </c>
      <c r="B381" s="29">
        <v>44811</v>
      </c>
      <c r="C381" s="93">
        <v>18915.87</v>
      </c>
      <c r="D381" s="93">
        <v>19068.900000000001</v>
      </c>
      <c r="E381" s="93">
        <v>18818.78</v>
      </c>
      <c r="F381" s="93">
        <v>19044.3</v>
      </c>
      <c r="G381" s="93">
        <v>19044.3</v>
      </c>
      <c r="H381" s="93">
        <v>1839592500</v>
      </c>
      <c r="I381" s="93"/>
      <c r="J381" s="178">
        <f t="shared" si="70"/>
        <v>9.8477565312512532</v>
      </c>
      <c r="K381" s="179">
        <f t="shared" si="60"/>
        <v>0.3343674482121437</v>
      </c>
      <c r="L381" s="178"/>
      <c r="M381" s="184">
        <f t="shared" si="71"/>
        <v>6.7895370395334867E-3</v>
      </c>
      <c r="N381" s="261">
        <f t="shared" si="61"/>
        <v>0.5916320697086106</v>
      </c>
      <c r="O381" s="267">
        <f t="shared" si="62"/>
        <v>0.22149010570555228</v>
      </c>
      <c r="P381" s="178"/>
      <c r="Q381" s="184">
        <f t="shared" si="63"/>
        <v>8.0900323379259047E-3</v>
      </c>
      <c r="R381" s="261">
        <f t="shared" si="64"/>
        <v>0.69827480672601916</v>
      </c>
      <c r="S381" s="267">
        <f t="shared" si="65"/>
        <v>0.23768293408148433</v>
      </c>
      <c r="U381" s="184">
        <f t="shared" si="66"/>
        <v>-5.1327271756467004E-3</v>
      </c>
      <c r="V381" s="261">
        <f t="shared" si="67"/>
        <v>-0.38601305436309252</v>
      </c>
      <c r="W381" s="267">
        <f t="shared" si="68"/>
        <v>7.304268069173725E-2</v>
      </c>
    </row>
    <row r="382" spans="1:23" x14ac:dyDescent="0.25">
      <c r="A382" s="90">
        <f t="shared" si="69"/>
        <v>339</v>
      </c>
      <c r="B382" s="29">
        <v>44812</v>
      </c>
      <c r="C382" s="93">
        <v>19043.84</v>
      </c>
      <c r="D382" s="93">
        <v>19075.740000000002</v>
      </c>
      <c r="E382" s="93">
        <v>18803.759999999998</v>
      </c>
      <c r="F382" s="93">
        <v>18854.62</v>
      </c>
      <c r="G382" s="93">
        <v>18854.62</v>
      </c>
      <c r="H382" s="93">
        <v>1718131700</v>
      </c>
      <c r="I382" s="93"/>
      <c r="J382" s="178">
        <f t="shared" si="70"/>
        <v>9.8544989686828117</v>
      </c>
      <c r="K382" s="179">
        <f t="shared" si="60"/>
        <v>0.34363348925609899</v>
      </c>
      <c r="L382" s="178"/>
      <c r="M382" s="184">
        <f t="shared" si="71"/>
        <v>-9.9360213066272962E-3</v>
      </c>
      <c r="N382" s="261">
        <f t="shared" si="61"/>
        <v>-0.77989101259994043</v>
      </c>
      <c r="O382" s="267">
        <f t="shared" si="62"/>
        <v>1.3235530601894974E-2</v>
      </c>
      <c r="P382" s="178"/>
      <c r="Q382" s="184">
        <f t="shared" si="63"/>
        <v>1.6750823363356055E-3</v>
      </c>
      <c r="R382" s="261">
        <f t="shared" si="64"/>
        <v>0.17223843670217842</v>
      </c>
      <c r="S382" s="267">
        <f t="shared" si="65"/>
        <v>0.15780860885759429</v>
      </c>
      <c r="U382" s="184">
        <f t="shared" si="66"/>
        <v>-1.2606701169512123E-2</v>
      </c>
      <c r="V382" s="261">
        <f t="shared" si="67"/>
        <v>-0.99889112019538973</v>
      </c>
      <c r="W382" s="267">
        <f t="shared" si="68"/>
        <v>-2.001784656925587E-2</v>
      </c>
    </row>
    <row r="383" spans="1:23" x14ac:dyDescent="0.25">
      <c r="A383" s="90">
        <f t="shared" si="69"/>
        <v>340</v>
      </c>
      <c r="B383" s="29">
        <v>44813</v>
      </c>
      <c r="C383" s="93">
        <v>18893.650000000001</v>
      </c>
      <c r="D383" s="93">
        <v>19417.560000000001</v>
      </c>
      <c r="E383" s="93">
        <v>18893.650000000001</v>
      </c>
      <c r="F383" s="93">
        <v>19362.25</v>
      </c>
      <c r="G383" s="93">
        <v>19362.25</v>
      </c>
      <c r="H383" s="93">
        <v>1994834000</v>
      </c>
      <c r="I383" s="93"/>
      <c r="J383" s="178">
        <f t="shared" si="70"/>
        <v>9.8465811657582201</v>
      </c>
      <c r="K383" s="179">
        <f t="shared" si="60"/>
        <v>0.33275215922939139</v>
      </c>
      <c r="L383" s="178"/>
      <c r="M383" s="184">
        <f t="shared" si="71"/>
        <v>2.4801983735276058E-2</v>
      </c>
      <c r="N383" s="261">
        <f t="shared" si="61"/>
        <v>2.0686820970240838</v>
      </c>
      <c r="O383" s="267">
        <f t="shared" si="62"/>
        <v>0.44576808528404577</v>
      </c>
      <c r="P383" s="178"/>
      <c r="Q383" s="184">
        <f t="shared" si="63"/>
        <v>2.7729422319138958E-2</v>
      </c>
      <c r="R383" s="261">
        <f t="shared" si="64"/>
        <v>2.3087368387977865</v>
      </c>
      <c r="S383" s="267">
        <f t="shared" si="65"/>
        <v>0.48221843664492314</v>
      </c>
      <c r="U383" s="184">
        <f t="shared" si="66"/>
        <v>0</v>
      </c>
      <c r="V383" s="261">
        <f t="shared" si="67"/>
        <v>3.4878951206797536E-2</v>
      </c>
      <c r="W383" s="267">
        <f t="shared" si="68"/>
        <v>0.13695169317218836</v>
      </c>
    </row>
    <row r="384" spans="1:23" x14ac:dyDescent="0.25">
      <c r="A384" s="90">
        <f t="shared" si="69"/>
        <v>341</v>
      </c>
      <c r="B384" s="29">
        <v>44817</v>
      </c>
      <c r="C384" s="93">
        <v>19404.64</v>
      </c>
      <c r="D384" s="93">
        <v>19492.060000000001</v>
      </c>
      <c r="E384" s="93">
        <v>19296.25</v>
      </c>
      <c r="F384" s="93">
        <v>19326.86</v>
      </c>
      <c r="G384" s="93">
        <v>19326.86</v>
      </c>
      <c r="H384" s="93">
        <v>1787223000</v>
      </c>
      <c r="I384" s="93"/>
      <c r="J384" s="178">
        <f t="shared" si="70"/>
        <v>9.8732674917113101</v>
      </c>
      <c r="K384" s="179">
        <f t="shared" si="60"/>
        <v>0.3694268179271944</v>
      </c>
      <c r="L384" s="178"/>
      <c r="M384" s="184">
        <f t="shared" si="71"/>
        <v>-4.0083196596277402E-3</v>
      </c>
      <c r="N384" s="261">
        <f t="shared" si="61"/>
        <v>-0.29380980289464675</v>
      </c>
      <c r="O384" s="267">
        <f t="shared" si="62"/>
        <v>8.7042991153458704E-2</v>
      </c>
      <c r="P384" s="178"/>
      <c r="Q384" s="184">
        <f t="shared" si="63"/>
        <v>4.5051080566298526E-3</v>
      </c>
      <c r="R384" s="261">
        <f t="shared" si="64"/>
        <v>0.40430516467490396</v>
      </c>
      <c r="S384" s="267">
        <f t="shared" si="65"/>
        <v>0.19304604558254423</v>
      </c>
      <c r="U384" s="184">
        <f t="shared" si="66"/>
        <v>-5.5857774223072119E-3</v>
      </c>
      <c r="V384" s="261">
        <f t="shared" si="67"/>
        <v>-0.42316391401634318</v>
      </c>
      <c r="W384" s="267">
        <f t="shared" si="68"/>
        <v>6.7401626165115358E-2</v>
      </c>
    </row>
    <row r="385" spans="1:23" x14ac:dyDescent="0.25">
      <c r="A385" s="90">
        <f t="shared" si="69"/>
        <v>342</v>
      </c>
      <c r="B385" s="29">
        <v>44818</v>
      </c>
      <c r="C385" s="93">
        <v>18933.3</v>
      </c>
      <c r="D385" s="93">
        <v>18989.22</v>
      </c>
      <c r="E385" s="93">
        <v>18797.79</v>
      </c>
      <c r="F385" s="93">
        <v>18847.099999999999</v>
      </c>
      <c r="G385" s="93">
        <v>18847.099999999999</v>
      </c>
      <c r="H385" s="93">
        <v>1731976600</v>
      </c>
      <c r="I385" s="93"/>
      <c r="J385" s="178">
        <f t="shared" si="70"/>
        <v>9.8486775554762023</v>
      </c>
      <c r="K385" s="179">
        <f t="shared" si="60"/>
        <v>0.33563319941228242</v>
      </c>
      <c r="L385" s="178"/>
      <c r="M385" s="184">
        <f t="shared" si="71"/>
        <v>-4.5528249169453153E-3</v>
      </c>
      <c r="N385" s="261">
        <f t="shared" si="61"/>
        <v>-0.33846012268626274</v>
      </c>
      <c r="O385" s="267">
        <f t="shared" si="62"/>
        <v>8.0263204873235461E-2</v>
      </c>
      <c r="P385" s="178"/>
      <c r="Q385" s="184">
        <f t="shared" si="63"/>
        <v>2.9535263266309568E-3</v>
      </c>
      <c r="R385" s="261">
        <f t="shared" si="64"/>
        <v>0.27707293046550358</v>
      </c>
      <c r="S385" s="267">
        <f t="shared" si="65"/>
        <v>0.17372687026821532</v>
      </c>
      <c r="U385" s="184">
        <f t="shared" si="66"/>
        <v>-7.1572309106177163E-3</v>
      </c>
      <c r="V385" s="261">
        <f t="shared" si="67"/>
        <v>-0.55202566484015803</v>
      </c>
      <c r="W385" s="267">
        <f t="shared" si="68"/>
        <v>4.7835022065564781E-2</v>
      </c>
    </row>
    <row r="386" spans="1:23" x14ac:dyDescent="0.25">
      <c r="A386" s="90">
        <f t="shared" si="69"/>
        <v>343</v>
      </c>
      <c r="B386" s="29">
        <v>44819</v>
      </c>
      <c r="C386" s="93">
        <v>18833.900000000001</v>
      </c>
      <c r="D386" s="93">
        <v>19013.03</v>
      </c>
      <c r="E386" s="93">
        <v>18833.900000000001</v>
      </c>
      <c r="F386" s="93">
        <v>18930.38</v>
      </c>
      <c r="G386" s="93">
        <v>18930.38</v>
      </c>
      <c r="H386" s="93">
        <v>1797327700</v>
      </c>
      <c r="I386" s="93"/>
      <c r="J386" s="178">
        <f t="shared" si="70"/>
        <v>9.8434137165093478</v>
      </c>
      <c r="K386" s="179">
        <f t="shared" ref="K386:K449" si="72">(J386-$J$1008)/($J$1007-$J$1008)</f>
        <v>0.32839917634410398</v>
      </c>
      <c r="L386" s="178"/>
      <c r="M386" s="184">
        <f t="shared" si="71"/>
        <v>5.1226777247410015E-3</v>
      </c>
      <c r="N386" s="261">
        <f t="shared" ref="N386:N449" si="73">(M386-$M$1009)/$M$1010</f>
        <v>0.45494688540062767</v>
      </c>
      <c r="O386" s="267">
        <f t="shared" si="62"/>
        <v>0.20073557714660817</v>
      </c>
      <c r="P386" s="178"/>
      <c r="Q386" s="184">
        <f t="shared" si="63"/>
        <v>9.5110412607052903E-3</v>
      </c>
      <c r="R386" s="261">
        <f t="shared" si="64"/>
        <v>0.81479985763445129</v>
      </c>
      <c r="S386" s="267">
        <f t="shared" si="65"/>
        <v>0.25537631108613645</v>
      </c>
      <c r="U386" s="184">
        <f t="shared" si="66"/>
        <v>0</v>
      </c>
      <c r="V386" s="261">
        <f t="shared" si="67"/>
        <v>3.4878951206797536E-2</v>
      </c>
      <c r="W386" s="267">
        <f t="shared" si="68"/>
        <v>0.13695169317218836</v>
      </c>
    </row>
    <row r="387" spans="1:23" x14ac:dyDescent="0.25">
      <c r="A387" s="90">
        <f t="shared" si="69"/>
        <v>344</v>
      </c>
      <c r="B387" s="29">
        <v>44820</v>
      </c>
      <c r="C387" s="93">
        <v>18732.439999999999</v>
      </c>
      <c r="D387" s="93">
        <v>18905.28</v>
      </c>
      <c r="E387" s="93">
        <v>18678.22</v>
      </c>
      <c r="F387" s="93">
        <v>18761.689999999999</v>
      </c>
      <c r="G387" s="93">
        <v>18761.689999999999</v>
      </c>
      <c r="H387" s="93">
        <v>2793919500</v>
      </c>
      <c r="I387" s="93"/>
      <c r="J387" s="178">
        <f t="shared" si="70"/>
        <v>9.83801205924388</v>
      </c>
      <c r="K387" s="179">
        <f t="shared" si="72"/>
        <v>0.3209757514424606</v>
      </c>
      <c r="L387" s="178"/>
      <c r="M387" s="184">
        <f t="shared" si="71"/>
        <v>1.5614623615503374E-3</v>
      </c>
      <c r="N387" s="261">
        <f t="shared" si="73"/>
        <v>0.16292141332967733</v>
      </c>
      <c r="O387" s="267">
        <f t="shared" ref="O387:O450" si="74">2*(N387-$N$1008)/($N$1007-$N$1008)-1</f>
        <v>0.15639389497585254</v>
      </c>
      <c r="P387" s="178"/>
      <c r="Q387" s="184">
        <f t="shared" ref="Q387:Q450" si="75">(D387-C387)/C387</f>
        <v>9.2267745152260008E-3</v>
      </c>
      <c r="R387" s="261">
        <f t="shared" ref="R387:R450" si="76">(Q387-$Q$1009)/$Q$1010</f>
        <v>0.79148952055102184</v>
      </c>
      <c r="S387" s="267">
        <f t="shared" ref="S387:S450" si="77">2*(R387-$R$1008)/($R$1007-$R$1008)-1</f>
        <v>0.25183682683869546</v>
      </c>
      <c r="U387" s="184">
        <f t="shared" ref="U387:U450" si="78">(E387-C387)/C387</f>
        <v>-2.8944440766924934E-3</v>
      </c>
      <c r="V387" s="261">
        <f t="shared" ref="V387:V450" si="79">(U387-$U$1009)/$U$1010</f>
        <v>-0.20247018712832129</v>
      </c>
      <c r="W387" s="267">
        <f t="shared" ref="W387:W450" si="80">2*(V387-$V$1008)/($V$1007-$V$1008)-1</f>
        <v>0.10091216558946581</v>
      </c>
    </row>
    <row r="388" spans="1:23" x14ac:dyDescent="0.25">
      <c r="A388" s="90">
        <f t="shared" si="69"/>
        <v>345</v>
      </c>
      <c r="B388" s="29">
        <v>44823</v>
      </c>
      <c r="C388" s="93">
        <v>18695.349999999999</v>
      </c>
      <c r="D388" s="93">
        <v>18697.09</v>
      </c>
      <c r="E388" s="93">
        <v>18494.54</v>
      </c>
      <c r="F388" s="93">
        <v>18565.97</v>
      </c>
      <c r="G388" s="93">
        <v>18565.97</v>
      </c>
      <c r="H388" s="93">
        <v>1745749500</v>
      </c>
      <c r="I388" s="93"/>
      <c r="J388" s="178">
        <f t="shared" si="70"/>
        <v>9.8360301088192781</v>
      </c>
      <c r="K388" s="179">
        <f t="shared" si="72"/>
        <v>0.31825198364070278</v>
      </c>
      <c r="L388" s="178"/>
      <c r="M388" s="184">
        <f t="shared" si="71"/>
        <v>-6.9204374349770073E-3</v>
      </c>
      <c r="N388" s="261">
        <f t="shared" si="73"/>
        <v>-0.53260821336501207</v>
      </c>
      <c r="O388" s="267">
        <f t="shared" si="74"/>
        <v>5.0783403437131502E-2</v>
      </c>
      <c r="P388" s="178"/>
      <c r="Q388" s="184">
        <f t="shared" si="75"/>
        <v>9.3071271733431089E-5</v>
      </c>
      <c r="R388" s="261">
        <f t="shared" si="76"/>
        <v>4.2510947391338254E-2</v>
      </c>
      <c r="S388" s="267">
        <f t="shared" si="77"/>
        <v>0.13811054944162038</v>
      </c>
      <c r="U388" s="184">
        <f t="shared" si="78"/>
        <v>-1.074117360734074E-2</v>
      </c>
      <c r="V388" s="261">
        <f t="shared" si="79"/>
        <v>-0.84591481535423252</v>
      </c>
      <c r="W388" s="267">
        <f t="shared" si="80"/>
        <v>3.210355548931787E-3</v>
      </c>
    </row>
    <row r="389" spans="1:23" x14ac:dyDescent="0.25">
      <c r="A389" s="90">
        <f t="shared" si="69"/>
        <v>346</v>
      </c>
      <c r="B389" s="29">
        <v>44824</v>
      </c>
      <c r="C389" s="93">
        <v>18700.68</v>
      </c>
      <c r="D389" s="93">
        <v>18861.47</v>
      </c>
      <c r="E389" s="93">
        <v>18685.46</v>
      </c>
      <c r="F389" s="93">
        <v>18781.419999999998</v>
      </c>
      <c r="G389" s="93">
        <v>18781.419999999998</v>
      </c>
      <c r="H389" s="93">
        <v>1478169400</v>
      </c>
      <c r="I389" s="93"/>
      <c r="J389" s="178">
        <f t="shared" si="70"/>
        <v>9.8363151658179007</v>
      </c>
      <c r="K389" s="179">
        <f t="shared" si="72"/>
        <v>0.31864373363852116</v>
      </c>
      <c r="L389" s="178"/>
      <c r="M389" s="184">
        <f t="shared" si="71"/>
        <v>4.3174900591849046E-3</v>
      </c>
      <c r="N389" s="261">
        <f t="shared" si="73"/>
        <v>0.38892018267151873</v>
      </c>
      <c r="O389" s="267">
        <f t="shared" si="74"/>
        <v>0.19070996175616095</v>
      </c>
      <c r="P389" s="178"/>
      <c r="Q389" s="184">
        <f t="shared" si="75"/>
        <v>8.5980830643592032E-3</v>
      </c>
      <c r="R389" s="261">
        <f t="shared" si="76"/>
        <v>0.73993579548738042</v>
      </c>
      <c r="S389" s="267">
        <f t="shared" si="77"/>
        <v>0.24400881486672921</v>
      </c>
      <c r="U389" s="184">
        <f t="shared" si="78"/>
        <v>-8.1387414789201051E-4</v>
      </c>
      <c r="V389" s="261">
        <f t="shared" si="79"/>
        <v>-3.1860057251136623E-2</v>
      </c>
      <c r="W389" s="267">
        <f t="shared" si="80"/>
        <v>0.12681791997614988</v>
      </c>
    </row>
    <row r="390" spans="1:23" x14ac:dyDescent="0.25">
      <c r="A390" s="90">
        <f t="shared" si="69"/>
        <v>347</v>
      </c>
      <c r="B390" s="29">
        <v>44825</v>
      </c>
      <c r="C390" s="93">
        <v>18638.849999999999</v>
      </c>
      <c r="D390" s="93">
        <v>18638.849999999999</v>
      </c>
      <c r="E390" s="93">
        <v>18434.650000000001</v>
      </c>
      <c r="F390" s="93">
        <v>18444.62</v>
      </c>
      <c r="G390" s="93">
        <v>18444.62</v>
      </c>
      <c r="H390" s="93">
        <v>1629375400</v>
      </c>
      <c r="I390" s="93"/>
      <c r="J390" s="178">
        <f t="shared" si="70"/>
        <v>9.83300339105738</v>
      </c>
      <c r="K390" s="179">
        <f t="shared" si="72"/>
        <v>0.31409240614444806</v>
      </c>
      <c r="L390" s="178"/>
      <c r="M390" s="184">
        <f t="shared" si="71"/>
        <v>-1.0420707286125463E-2</v>
      </c>
      <c r="N390" s="261">
        <f t="shared" si="73"/>
        <v>-0.81963605397882244</v>
      </c>
      <c r="O390" s="267">
        <f t="shared" si="74"/>
        <v>7.2005707739464242E-3</v>
      </c>
      <c r="P390" s="178"/>
      <c r="Q390" s="184">
        <f t="shared" si="75"/>
        <v>0</v>
      </c>
      <c r="R390" s="261">
        <f t="shared" si="76"/>
        <v>3.4878951206797536E-2</v>
      </c>
      <c r="S390" s="267">
        <f t="shared" si="77"/>
        <v>0.13695169317218836</v>
      </c>
      <c r="U390" s="184">
        <f t="shared" si="78"/>
        <v>-1.0955611531827184E-2</v>
      </c>
      <c r="V390" s="261">
        <f t="shared" si="79"/>
        <v>-0.86349907514804713</v>
      </c>
      <c r="W390" s="267">
        <f t="shared" si="80"/>
        <v>5.4032935753212108E-4</v>
      </c>
    </row>
    <row r="391" spans="1:23" x14ac:dyDescent="0.25">
      <c r="A391" s="90">
        <f t="shared" si="69"/>
        <v>348</v>
      </c>
      <c r="B391" s="29">
        <v>44826</v>
      </c>
      <c r="C391" s="93">
        <v>18080.93</v>
      </c>
      <c r="D391" s="93">
        <v>18195.09</v>
      </c>
      <c r="E391" s="93">
        <v>17965.330000000002</v>
      </c>
      <c r="F391" s="93">
        <v>18147.95</v>
      </c>
      <c r="G391" s="93">
        <v>18147.95</v>
      </c>
      <c r="H391" s="93">
        <v>1729134100</v>
      </c>
      <c r="I391" s="93"/>
      <c r="J391" s="178">
        <f t="shared" si="70"/>
        <v>9.8026130706763741</v>
      </c>
      <c r="K391" s="179">
        <f t="shared" si="72"/>
        <v>0.27232739774091319</v>
      </c>
      <c r="L391" s="178"/>
      <c r="M391" s="184">
        <f t="shared" si="71"/>
        <v>3.7066677433074758E-3</v>
      </c>
      <c r="N391" s="261">
        <f t="shared" si="73"/>
        <v>0.33883175584136999</v>
      </c>
      <c r="O391" s="267">
        <f t="shared" si="74"/>
        <v>0.18310444334988984</v>
      </c>
      <c r="P391" s="178"/>
      <c r="Q391" s="184">
        <f t="shared" si="75"/>
        <v>6.3138345206800676E-3</v>
      </c>
      <c r="R391" s="261">
        <f t="shared" si="76"/>
        <v>0.55262368676457907</v>
      </c>
      <c r="S391" s="267">
        <f t="shared" si="77"/>
        <v>0.21556700144265051</v>
      </c>
      <c r="U391" s="184">
        <f t="shared" si="78"/>
        <v>-6.3934764417537451E-3</v>
      </c>
      <c r="V391" s="261">
        <f t="shared" si="79"/>
        <v>-0.48939655186326952</v>
      </c>
      <c r="W391" s="267">
        <f t="shared" si="80"/>
        <v>5.734474120945765E-2</v>
      </c>
    </row>
    <row r="392" spans="1:23" x14ac:dyDescent="0.25">
      <c r="A392" s="90">
        <f t="shared" si="69"/>
        <v>349</v>
      </c>
      <c r="B392" s="29">
        <v>44827</v>
      </c>
      <c r="C392" s="93">
        <v>18055.59</v>
      </c>
      <c r="D392" s="93">
        <v>18165.95</v>
      </c>
      <c r="E392" s="93">
        <v>17926.29</v>
      </c>
      <c r="F392" s="93">
        <v>17933.27</v>
      </c>
      <c r="G392" s="93">
        <v>17933.27</v>
      </c>
      <c r="H392" s="93">
        <v>1776795400</v>
      </c>
      <c r="I392" s="93"/>
      <c r="J392" s="178">
        <f t="shared" si="70"/>
        <v>9.8012106111061978</v>
      </c>
      <c r="K392" s="179">
        <f t="shared" si="72"/>
        <v>0.27040001642345141</v>
      </c>
      <c r="L392" s="178"/>
      <c r="M392" s="184">
        <f t="shared" si="71"/>
        <v>-6.7746332299304379E-3</v>
      </c>
      <c r="N392" s="261">
        <f t="shared" si="73"/>
        <v>-0.52065203058293341</v>
      </c>
      <c r="O392" s="267">
        <f t="shared" si="74"/>
        <v>5.259885211405213E-2</v>
      </c>
      <c r="P392" s="178"/>
      <c r="Q392" s="184">
        <f t="shared" si="75"/>
        <v>6.1122344935834599E-3</v>
      </c>
      <c r="R392" s="261">
        <f t="shared" si="76"/>
        <v>0.53609215550957046</v>
      </c>
      <c r="S392" s="267">
        <f t="shared" si="77"/>
        <v>0.21305682347938237</v>
      </c>
      <c r="U392" s="184">
        <f t="shared" si="78"/>
        <v>-7.1612171078319388E-3</v>
      </c>
      <c r="V392" s="261">
        <f t="shared" si="79"/>
        <v>-0.55235253951762997</v>
      </c>
      <c r="W392" s="267">
        <f t="shared" si="80"/>
        <v>4.7785388816261598E-2</v>
      </c>
    </row>
    <row r="393" spans="1:23" x14ac:dyDescent="0.25">
      <c r="A393" s="90">
        <f t="shared" si="69"/>
        <v>350</v>
      </c>
      <c r="B393" s="29">
        <v>44830</v>
      </c>
      <c r="C393" s="93">
        <v>17781.87</v>
      </c>
      <c r="D393" s="93">
        <v>18077.64</v>
      </c>
      <c r="E393" s="93">
        <v>17727.400000000001</v>
      </c>
      <c r="F393" s="93">
        <v>17855.14</v>
      </c>
      <c r="G393" s="93">
        <v>17855.14</v>
      </c>
      <c r="H393" s="93">
        <v>2557096600</v>
      </c>
      <c r="I393" s="93"/>
      <c r="J393" s="178">
        <f t="shared" si="70"/>
        <v>9.7859346778906673</v>
      </c>
      <c r="K393" s="179">
        <f t="shared" si="72"/>
        <v>0.24940650694017444</v>
      </c>
      <c r="L393" s="178"/>
      <c r="M393" s="184">
        <f t="shared" si="71"/>
        <v>4.1204890149348994E-3</v>
      </c>
      <c r="N393" s="261">
        <f t="shared" si="73"/>
        <v>0.37276577551596984</v>
      </c>
      <c r="O393" s="267">
        <f t="shared" si="74"/>
        <v>0.18825704700640133</v>
      </c>
      <c r="P393" s="178"/>
      <c r="Q393" s="184">
        <f t="shared" si="75"/>
        <v>1.6633233737509072E-2</v>
      </c>
      <c r="R393" s="261">
        <f t="shared" si="76"/>
        <v>1.3988312649221439</v>
      </c>
      <c r="S393" s="267">
        <f t="shared" si="77"/>
        <v>0.34405670891594609</v>
      </c>
      <c r="U393" s="184">
        <f t="shared" si="78"/>
        <v>-3.0632323821958842E-3</v>
      </c>
      <c r="V393" s="261">
        <f t="shared" si="79"/>
        <v>-0.21631110366040143</v>
      </c>
      <c r="W393" s="267">
        <f t="shared" si="80"/>
        <v>9.8810535490334361E-2</v>
      </c>
    </row>
    <row r="394" spans="1:23" x14ac:dyDescent="0.25">
      <c r="A394" s="90">
        <f t="shared" si="69"/>
        <v>351</v>
      </c>
      <c r="B394" s="29">
        <v>44831</v>
      </c>
      <c r="C394" s="93">
        <v>17838.650000000001</v>
      </c>
      <c r="D394" s="93">
        <v>17904.21</v>
      </c>
      <c r="E394" s="93">
        <v>17648.419999999998</v>
      </c>
      <c r="F394" s="93">
        <v>17860.310000000001</v>
      </c>
      <c r="G394" s="93">
        <v>17860.310000000001</v>
      </c>
      <c r="H394" s="93">
        <v>1900500000</v>
      </c>
      <c r="I394" s="93"/>
      <c r="J394" s="178">
        <f t="shared" si="70"/>
        <v>9.7891227306249409</v>
      </c>
      <c r="K394" s="179">
        <f t="shared" si="72"/>
        <v>0.25378780491823288</v>
      </c>
      <c r="L394" s="178"/>
      <c r="M394" s="184">
        <f t="shared" si="71"/>
        <v>1.214217443584568E-3</v>
      </c>
      <c r="N394" s="261">
        <f t="shared" si="73"/>
        <v>0.13444676331515554</v>
      </c>
      <c r="O394" s="267">
        <f t="shared" si="74"/>
        <v>0.15207025200076085</v>
      </c>
      <c r="P394" s="178"/>
      <c r="Q394" s="184">
        <f t="shared" si="75"/>
        <v>3.675166001911449E-3</v>
      </c>
      <c r="R394" s="261">
        <f t="shared" si="76"/>
        <v>0.33624856163264072</v>
      </c>
      <c r="S394" s="267">
        <f t="shared" si="77"/>
        <v>0.18271220641324026</v>
      </c>
      <c r="U394" s="184">
        <f t="shared" si="78"/>
        <v>-1.0663923559238125E-2</v>
      </c>
      <c r="V394" s="261">
        <f t="shared" si="79"/>
        <v>-0.83958018532936995</v>
      </c>
      <c r="W394" s="267">
        <f t="shared" si="80"/>
        <v>4.172217366121167E-3</v>
      </c>
    </row>
    <row r="395" spans="1:23" x14ac:dyDescent="0.25">
      <c r="A395" s="90">
        <f t="shared" si="69"/>
        <v>352</v>
      </c>
      <c r="B395" s="29">
        <v>44832</v>
      </c>
      <c r="C395" s="93">
        <v>17703.39</v>
      </c>
      <c r="D395" s="93">
        <v>17703.39</v>
      </c>
      <c r="E395" s="93">
        <v>17184.54</v>
      </c>
      <c r="F395" s="93">
        <v>17250.88</v>
      </c>
      <c r="G395" s="93">
        <v>17250.88</v>
      </c>
      <c r="H395" s="93">
        <v>2948457300</v>
      </c>
      <c r="I395" s="93"/>
      <c r="J395" s="178">
        <f t="shared" si="70"/>
        <v>9.7815114256469968</v>
      </c>
      <c r="K395" s="179">
        <f t="shared" si="72"/>
        <v>0.24332769089573048</v>
      </c>
      <c r="L395" s="178"/>
      <c r="M395" s="184">
        <f t="shared" si="71"/>
        <v>-2.5560641210525127E-2</v>
      </c>
      <c r="N395" s="261">
        <f t="shared" si="73"/>
        <v>-2.0611353457921098</v>
      </c>
      <c r="O395" s="267">
        <f t="shared" si="74"/>
        <v>-0.18131095399957708</v>
      </c>
      <c r="P395" s="178"/>
      <c r="Q395" s="184">
        <f t="shared" si="75"/>
        <v>0</v>
      </c>
      <c r="R395" s="261">
        <f t="shared" si="76"/>
        <v>3.4878951206797536E-2</v>
      </c>
      <c r="S395" s="267">
        <f t="shared" si="77"/>
        <v>0.13695169317218836</v>
      </c>
      <c r="U395" s="184">
        <f t="shared" si="78"/>
        <v>-2.930794610523739E-2</v>
      </c>
      <c r="V395" s="261">
        <f t="shared" si="79"/>
        <v>-2.3684204631661085</v>
      </c>
      <c r="W395" s="267">
        <f t="shared" si="80"/>
        <v>-0.22796968864273426</v>
      </c>
    </row>
    <row r="396" spans="1:23" x14ac:dyDescent="0.25">
      <c r="A396" s="90">
        <f t="shared" si="69"/>
        <v>353</v>
      </c>
      <c r="B396" s="29">
        <v>44833</v>
      </c>
      <c r="C396" s="93">
        <v>17570.169999999998</v>
      </c>
      <c r="D396" s="93">
        <v>17629.669999999998</v>
      </c>
      <c r="E396" s="93">
        <v>17046.830000000002</v>
      </c>
      <c r="F396" s="93">
        <v>17165.87</v>
      </c>
      <c r="G396" s="93">
        <v>17165.87</v>
      </c>
      <c r="H396" s="93">
        <v>2534665600</v>
      </c>
      <c r="I396" s="93"/>
      <c r="J396" s="178">
        <f t="shared" si="70"/>
        <v>9.7739578567177148</v>
      </c>
      <c r="K396" s="179">
        <f t="shared" si="72"/>
        <v>0.23294692274807652</v>
      </c>
      <c r="L396" s="178"/>
      <c r="M396" s="184">
        <f t="shared" si="71"/>
        <v>-2.3010591246413626E-2</v>
      </c>
      <c r="N396" s="261">
        <f t="shared" si="73"/>
        <v>-1.8520270867771376</v>
      </c>
      <c r="O396" s="267">
        <f t="shared" si="74"/>
        <v>-0.14955957322184421</v>
      </c>
      <c r="P396" s="178"/>
      <c r="Q396" s="184">
        <f t="shared" si="75"/>
        <v>3.3864214176641434E-3</v>
      </c>
      <c r="R396" s="261">
        <f t="shared" si="76"/>
        <v>0.31257103446191586</v>
      </c>
      <c r="S396" s="267">
        <f t="shared" si="77"/>
        <v>0.1791169673508799</v>
      </c>
      <c r="U396" s="184">
        <f t="shared" si="78"/>
        <v>-2.9785710667568757E-2</v>
      </c>
      <c r="V396" s="261">
        <f t="shared" si="79"/>
        <v>-2.4075979370408103</v>
      </c>
      <c r="W396" s="267">
        <f t="shared" si="80"/>
        <v>-0.23391846798203453</v>
      </c>
    </row>
    <row r="397" spans="1:23" x14ac:dyDescent="0.25">
      <c r="A397" s="90">
        <f t="shared" si="69"/>
        <v>354</v>
      </c>
      <c r="B397" s="29">
        <v>44834</v>
      </c>
      <c r="C397" s="93">
        <v>17165.93</v>
      </c>
      <c r="D397" s="93">
        <v>17344.810000000001</v>
      </c>
      <c r="E397" s="93">
        <v>17016.28</v>
      </c>
      <c r="F397" s="93">
        <v>17222.830000000002</v>
      </c>
      <c r="G397" s="93">
        <v>17222.830000000002</v>
      </c>
      <c r="H397" s="93">
        <v>2113942500</v>
      </c>
      <c r="I397" s="93"/>
      <c r="J397" s="178">
        <f t="shared" si="70"/>
        <v>9.750681884441585</v>
      </c>
      <c r="K397" s="179">
        <f t="shared" si="72"/>
        <v>0.20095906722284862</v>
      </c>
      <c r="L397" s="178"/>
      <c r="M397" s="184">
        <f t="shared" si="71"/>
        <v>3.3147053494917813E-3</v>
      </c>
      <c r="N397" s="261">
        <f t="shared" si="73"/>
        <v>0.30669019982338874</v>
      </c>
      <c r="O397" s="267">
        <f t="shared" si="74"/>
        <v>0.1782240106557289</v>
      </c>
      <c r="P397" s="178"/>
      <c r="Q397" s="184">
        <f t="shared" si="75"/>
        <v>1.0420641351793991E-2</v>
      </c>
      <c r="R397" s="261">
        <f t="shared" si="76"/>
        <v>0.88938854966962488</v>
      </c>
      <c r="S397" s="267">
        <f t="shared" si="77"/>
        <v>0.26670199460374544</v>
      </c>
      <c r="U397" s="184">
        <f t="shared" si="78"/>
        <v>-8.717849833944415E-3</v>
      </c>
      <c r="V397" s="261">
        <f t="shared" si="79"/>
        <v>-0.67999896365211687</v>
      </c>
      <c r="W397" s="267">
        <f t="shared" si="80"/>
        <v>2.8403322145619692E-2</v>
      </c>
    </row>
    <row r="398" spans="1:23" x14ac:dyDescent="0.25">
      <c r="A398" s="90">
        <f t="shared" si="69"/>
        <v>355</v>
      </c>
      <c r="B398" s="29">
        <v>44837</v>
      </c>
      <c r="C398" s="93">
        <v>17050.25</v>
      </c>
      <c r="D398" s="93">
        <v>17252.11</v>
      </c>
      <c r="E398" s="93">
        <v>16906.96</v>
      </c>
      <c r="F398" s="93">
        <v>17079.509999999998</v>
      </c>
      <c r="G398" s="93">
        <v>17079.509999999998</v>
      </c>
      <c r="H398" s="93">
        <v>1361001600</v>
      </c>
      <c r="I398" s="93"/>
      <c r="J398" s="178">
        <f t="shared" si="70"/>
        <v>9.7439201453607645</v>
      </c>
      <c r="K398" s="179">
        <f t="shared" si="72"/>
        <v>0.19166650018201264</v>
      </c>
      <c r="L398" s="178"/>
      <c r="M398" s="184">
        <f t="shared" si="71"/>
        <v>1.7161038694446357E-3</v>
      </c>
      <c r="N398" s="261">
        <f t="shared" si="73"/>
        <v>0.17560226936870543</v>
      </c>
      <c r="O398" s="267">
        <f t="shared" si="74"/>
        <v>0.15831937936647122</v>
      </c>
      <c r="P398" s="178"/>
      <c r="Q398" s="184">
        <f t="shared" si="75"/>
        <v>1.1839122593510392E-2</v>
      </c>
      <c r="R398" s="261">
        <f t="shared" si="76"/>
        <v>1.0057063266054429</v>
      </c>
      <c r="S398" s="267">
        <f t="shared" si="77"/>
        <v>0.28436389874902401</v>
      </c>
      <c r="U398" s="184">
        <f t="shared" si="78"/>
        <v>-8.4039823462999583E-3</v>
      </c>
      <c r="V398" s="261">
        <f t="shared" si="79"/>
        <v>-0.65426131739952531</v>
      </c>
      <c r="W398" s="267">
        <f t="shared" si="80"/>
        <v>3.2311373459987358E-2</v>
      </c>
    </row>
    <row r="399" spans="1:23" x14ac:dyDescent="0.25">
      <c r="A399" s="90">
        <f t="shared" si="69"/>
        <v>356</v>
      </c>
      <c r="B399" s="29">
        <v>44839</v>
      </c>
      <c r="C399" s="93">
        <v>17811.97</v>
      </c>
      <c r="D399" s="93">
        <v>18164.2</v>
      </c>
      <c r="E399" s="93">
        <v>17682.849999999999</v>
      </c>
      <c r="F399" s="93">
        <v>18087.97</v>
      </c>
      <c r="G399" s="93">
        <v>18087.97</v>
      </c>
      <c r="H399" s="93">
        <v>2256107700</v>
      </c>
      <c r="I399" s="93"/>
      <c r="J399" s="178">
        <f t="shared" si="70"/>
        <v>9.7876259821823712</v>
      </c>
      <c r="K399" s="179">
        <f t="shared" si="72"/>
        <v>0.25173084367207998</v>
      </c>
      <c r="L399" s="178"/>
      <c r="M399" s="184">
        <f t="shared" si="71"/>
        <v>1.549519789220395E-2</v>
      </c>
      <c r="N399" s="261">
        <f t="shared" si="73"/>
        <v>1.305510468209323</v>
      </c>
      <c r="O399" s="267">
        <f t="shared" si="74"/>
        <v>0.32988670833888611</v>
      </c>
      <c r="P399" s="178"/>
      <c r="Q399" s="184">
        <f t="shared" si="75"/>
        <v>1.9774904179605039E-2</v>
      </c>
      <c r="R399" s="261">
        <f t="shared" si="76"/>
        <v>1.6564533687205618</v>
      </c>
      <c r="S399" s="267">
        <f t="shared" si="77"/>
        <v>0.38317452068003566</v>
      </c>
      <c r="U399" s="184">
        <f t="shared" si="78"/>
        <v>-7.2490577965268642E-3</v>
      </c>
      <c r="V399" s="261">
        <f t="shared" si="79"/>
        <v>-0.55955561935613507</v>
      </c>
      <c r="W399" s="267">
        <f t="shared" si="80"/>
        <v>4.6691659989853029E-2</v>
      </c>
    </row>
    <row r="400" spans="1:23" x14ac:dyDescent="0.25">
      <c r="A400" s="90">
        <f t="shared" si="69"/>
        <v>357</v>
      </c>
      <c r="B400" s="29">
        <v>44840</v>
      </c>
      <c r="C400" s="93">
        <v>18100.48</v>
      </c>
      <c r="D400" s="93">
        <v>18143.849999999999</v>
      </c>
      <c r="E400" s="93">
        <v>17958.14</v>
      </c>
      <c r="F400" s="93">
        <v>18012.150000000001</v>
      </c>
      <c r="G400" s="93">
        <v>18012.150000000001</v>
      </c>
      <c r="H400" s="93">
        <v>1082368000</v>
      </c>
      <c r="I400" s="93"/>
      <c r="J400" s="178">
        <f t="shared" si="70"/>
        <v>9.8036937362393015</v>
      </c>
      <c r="K400" s="179">
        <f t="shared" si="72"/>
        <v>0.27381254188389115</v>
      </c>
      <c r="L400" s="178"/>
      <c r="M400" s="184">
        <f t="shared" si="71"/>
        <v>-4.8799810833744803E-3</v>
      </c>
      <c r="N400" s="261">
        <f t="shared" si="73"/>
        <v>-0.36528746228776393</v>
      </c>
      <c r="O400" s="267">
        <f t="shared" si="74"/>
        <v>7.6189692526313468E-2</v>
      </c>
      <c r="P400" s="178"/>
      <c r="Q400" s="184">
        <f t="shared" si="75"/>
        <v>2.396069054522255E-3</v>
      </c>
      <c r="R400" s="261">
        <f t="shared" si="76"/>
        <v>0.23136052432192372</v>
      </c>
      <c r="S400" s="267">
        <f t="shared" si="77"/>
        <v>0.16678581485238286</v>
      </c>
      <c r="U400" s="184">
        <f t="shared" si="78"/>
        <v>-7.8638798529099864E-3</v>
      </c>
      <c r="V400" s="261">
        <f t="shared" si="79"/>
        <v>-0.60997203143576051</v>
      </c>
      <c r="W400" s="267">
        <f t="shared" si="80"/>
        <v>3.9036339702993139E-2</v>
      </c>
    </row>
    <row r="401" spans="1:23" x14ac:dyDescent="0.25">
      <c r="A401" s="90">
        <f t="shared" si="69"/>
        <v>358</v>
      </c>
      <c r="B401" s="29">
        <v>44841</v>
      </c>
      <c r="C401" s="93">
        <v>17851.62</v>
      </c>
      <c r="D401" s="93">
        <v>17881.87</v>
      </c>
      <c r="E401" s="93">
        <v>17717.73</v>
      </c>
      <c r="F401" s="93">
        <v>17740.05</v>
      </c>
      <c r="G401" s="93">
        <v>17740.05</v>
      </c>
      <c r="H401" s="93">
        <v>1129251000</v>
      </c>
      <c r="I401" s="93"/>
      <c r="J401" s="178">
        <f t="shared" si="70"/>
        <v>9.7898495393922023</v>
      </c>
      <c r="K401" s="179">
        <f t="shared" si="72"/>
        <v>0.25478664842800408</v>
      </c>
      <c r="L401" s="178"/>
      <c r="M401" s="184">
        <f t="shared" si="71"/>
        <v>-6.2498529545217587E-3</v>
      </c>
      <c r="N401" s="261">
        <f t="shared" si="73"/>
        <v>-0.47761919150115445</v>
      </c>
      <c r="O401" s="267">
        <f t="shared" si="74"/>
        <v>5.9133037162834245E-2</v>
      </c>
      <c r="P401" s="178"/>
      <c r="Q401" s="184">
        <f t="shared" si="75"/>
        <v>1.6945240824082074E-3</v>
      </c>
      <c r="R401" s="261">
        <f t="shared" si="76"/>
        <v>0.17383269161116782</v>
      </c>
      <c r="S401" s="267">
        <f t="shared" si="77"/>
        <v>0.15805068344092499</v>
      </c>
      <c r="U401" s="184">
        <f t="shared" si="78"/>
        <v>-7.5001596493763272E-3</v>
      </c>
      <c r="V401" s="261">
        <f t="shared" si="79"/>
        <v>-0.58014638111522066</v>
      </c>
      <c r="W401" s="267">
        <f t="shared" si="80"/>
        <v>4.3565121037274057E-2</v>
      </c>
    </row>
    <row r="402" spans="1:23" x14ac:dyDescent="0.25">
      <c r="A402" s="90">
        <f t="shared" si="69"/>
        <v>359</v>
      </c>
      <c r="B402" s="29">
        <v>44844</v>
      </c>
      <c r="C402" s="93">
        <v>17449.36</v>
      </c>
      <c r="D402" s="93">
        <v>17449.36</v>
      </c>
      <c r="E402" s="93">
        <v>17174.61</v>
      </c>
      <c r="F402" s="93">
        <v>17216.66</v>
      </c>
      <c r="G402" s="93">
        <v>17216.66</v>
      </c>
      <c r="H402" s="93">
        <v>1771824300</v>
      </c>
      <c r="I402" s="93"/>
      <c r="J402" s="178">
        <f t="shared" si="70"/>
        <v>9.7670582507402202</v>
      </c>
      <c r="K402" s="179">
        <f t="shared" si="72"/>
        <v>0.2234648870861147</v>
      </c>
      <c r="L402" s="178"/>
      <c r="M402" s="184">
        <f t="shared" si="71"/>
        <v>-1.333573265724363E-2</v>
      </c>
      <c r="N402" s="261">
        <f t="shared" si="73"/>
        <v>-1.0586728920477488</v>
      </c>
      <c r="O402" s="267">
        <f t="shared" si="74"/>
        <v>-2.9095220225338503E-2</v>
      </c>
      <c r="P402" s="178"/>
      <c r="Q402" s="184">
        <f t="shared" si="75"/>
        <v>0</v>
      </c>
      <c r="R402" s="261">
        <f t="shared" si="76"/>
        <v>3.4878951206797536E-2</v>
      </c>
      <c r="S402" s="267">
        <f t="shared" si="77"/>
        <v>0.13695169317218836</v>
      </c>
      <c r="U402" s="184">
        <f t="shared" si="78"/>
        <v>-1.5745563161055763E-2</v>
      </c>
      <c r="V402" s="261">
        <f t="shared" si="79"/>
        <v>-1.2562829264648212</v>
      </c>
      <c r="W402" s="267">
        <f t="shared" si="80"/>
        <v>-5.9100689535032669E-2</v>
      </c>
    </row>
    <row r="403" spans="1:23" x14ac:dyDescent="0.25">
      <c r="A403" s="90">
        <f t="shared" si="69"/>
        <v>360</v>
      </c>
      <c r="B403" s="29">
        <v>44845</v>
      </c>
      <c r="C403" s="93">
        <v>17194.73</v>
      </c>
      <c r="D403" s="93">
        <v>17206.509999999998</v>
      </c>
      <c r="E403" s="93">
        <v>16789.97</v>
      </c>
      <c r="F403" s="93">
        <v>16832.36</v>
      </c>
      <c r="G403" s="93">
        <v>16832.36</v>
      </c>
      <c r="H403" s="93">
        <v>1797693500</v>
      </c>
      <c r="I403" s="93"/>
      <c r="J403" s="178">
        <f t="shared" si="70"/>
        <v>9.7523582205040622</v>
      </c>
      <c r="K403" s="179">
        <f t="shared" si="72"/>
        <v>0.20326283331872255</v>
      </c>
      <c r="L403" s="178"/>
      <c r="M403" s="184">
        <f t="shared" si="71"/>
        <v>-2.1074480378581052E-2</v>
      </c>
      <c r="N403" s="261">
        <f t="shared" si="73"/>
        <v>-1.6932628356721606</v>
      </c>
      <c r="O403" s="267">
        <f t="shared" si="74"/>
        <v>-0.12545251874933416</v>
      </c>
      <c r="P403" s="178"/>
      <c r="Q403" s="184">
        <f t="shared" si="75"/>
        <v>6.8509363043204729E-4</v>
      </c>
      <c r="R403" s="261">
        <f t="shared" si="76"/>
        <v>9.1057747049257384E-2</v>
      </c>
      <c r="S403" s="267">
        <f t="shared" si="77"/>
        <v>0.14548198435643434</v>
      </c>
      <c r="U403" s="184">
        <f t="shared" si="78"/>
        <v>-2.3539770615764156E-2</v>
      </c>
      <c r="V403" s="261">
        <f t="shared" si="79"/>
        <v>-1.8954206587419464</v>
      </c>
      <c r="W403" s="267">
        <f t="shared" si="80"/>
        <v>-0.1561485326118317</v>
      </c>
    </row>
    <row r="404" spans="1:23" x14ac:dyDescent="0.25">
      <c r="A404" s="90">
        <f t="shared" si="69"/>
        <v>361</v>
      </c>
      <c r="B404" s="29">
        <v>44846</v>
      </c>
      <c r="C404" s="93">
        <v>16758.27</v>
      </c>
      <c r="D404" s="93">
        <v>17040.7</v>
      </c>
      <c r="E404" s="93">
        <v>16438.599999999999</v>
      </c>
      <c r="F404" s="93">
        <v>16701.03</v>
      </c>
      <c r="G404" s="93">
        <v>16701.03</v>
      </c>
      <c r="H404" s="93">
        <v>2407431400</v>
      </c>
      <c r="I404" s="93"/>
      <c r="J404" s="178">
        <f t="shared" si="70"/>
        <v>9.7266471467512812</v>
      </c>
      <c r="K404" s="179">
        <f t="shared" si="72"/>
        <v>0.16792845059796813</v>
      </c>
      <c r="L404" s="178"/>
      <c r="M404" s="184">
        <f t="shared" si="71"/>
        <v>-3.4156270307138864E-3</v>
      </c>
      <c r="N404" s="261">
        <f t="shared" si="73"/>
        <v>-0.24520803998512453</v>
      </c>
      <c r="O404" s="267">
        <f t="shared" si="74"/>
        <v>9.4422771788994941E-2</v>
      </c>
      <c r="P404" s="178"/>
      <c r="Q404" s="184">
        <f t="shared" si="75"/>
        <v>1.6853171598261652E-2</v>
      </c>
      <c r="R404" s="261">
        <f t="shared" si="76"/>
        <v>1.4168665284662736</v>
      </c>
      <c r="S404" s="267">
        <f t="shared" si="77"/>
        <v>0.34679521634226163</v>
      </c>
      <c r="U404" s="184">
        <f t="shared" si="78"/>
        <v>-1.9075358017265617E-2</v>
      </c>
      <c r="V404" s="261">
        <f t="shared" si="79"/>
        <v>-1.5293315392600044</v>
      </c>
      <c r="W404" s="267">
        <f t="shared" si="80"/>
        <v>-0.10056089066018692</v>
      </c>
    </row>
    <row r="405" spans="1:23" x14ac:dyDescent="0.25">
      <c r="A405" s="90">
        <f t="shared" si="69"/>
        <v>362</v>
      </c>
      <c r="B405" s="29">
        <v>44847</v>
      </c>
      <c r="C405" s="93">
        <v>16700.650000000001</v>
      </c>
      <c r="D405" s="93">
        <v>16736.59</v>
      </c>
      <c r="E405" s="93">
        <v>16389.11</v>
      </c>
      <c r="F405" s="93">
        <v>16389.11</v>
      </c>
      <c r="G405" s="93">
        <v>16389.11</v>
      </c>
      <c r="H405" s="93">
        <v>2241934000</v>
      </c>
      <c r="I405" s="93"/>
      <c r="J405" s="178">
        <f t="shared" si="70"/>
        <v>9.7232029198030876</v>
      </c>
      <c r="K405" s="179">
        <f t="shared" si="72"/>
        <v>0.16319509584449565</v>
      </c>
      <c r="L405" s="178"/>
      <c r="M405" s="184">
        <f t="shared" si="71"/>
        <v>-1.8654363752309094E-2</v>
      </c>
      <c r="N405" s="261">
        <f t="shared" si="73"/>
        <v>-1.4948093224253161</v>
      </c>
      <c r="O405" s="267">
        <f t="shared" si="74"/>
        <v>-9.5318974070315754E-2</v>
      </c>
      <c r="P405" s="178"/>
      <c r="Q405" s="184">
        <f t="shared" si="75"/>
        <v>2.1520120474352008E-3</v>
      </c>
      <c r="R405" s="261">
        <f t="shared" si="76"/>
        <v>0.21134745141330713</v>
      </c>
      <c r="S405" s="267">
        <f t="shared" si="77"/>
        <v>0.16374699323219755</v>
      </c>
      <c r="U405" s="184">
        <f t="shared" si="78"/>
        <v>-1.8654363752309094E-2</v>
      </c>
      <c r="V405" s="261">
        <f t="shared" si="79"/>
        <v>-1.4948093224253161</v>
      </c>
      <c r="W405" s="267">
        <f t="shared" si="80"/>
        <v>-9.5318974070315754E-2</v>
      </c>
    </row>
    <row r="406" spans="1:23" x14ac:dyDescent="0.25">
      <c r="A406" s="90">
        <f t="shared" si="69"/>
        <v>363</v>
      </c>
      <c r="B406" s="29">
        <v>44848</v>
      </c>
      <c r="C406" s="93">
        <v>16671.68</v>
      </c>
      <c r="D406" s="93">
        <v>17028.68</v>
      </c>
      <c r="E406" s="93">
        <v>16535.37</v>
      </c>
      <c r="F406" s="93">
        <v>16587.689999999999</v>
      </c>
      <c r="G406" s="93">
        <v>16587.689999999999</v>
      </c>
      <c r="H406" s="93">
        <v>2322665100</v>
      </c>
      <c r="I406" s="93"/>
      <c r="J406" s="178">
        <f t="shared" si="70"/>
        <v>9.721466750510924</v>
      </c>
      <c r="K406" s="179">
        <f t="shared" si="72"/>
        <v>0.1608091017461086</v>
      </c>
      <c r="L406" s="178"/>
      <c r="M406" s="184">
        <f t="shared" si="71"/>
        <v>-5.0378846043111188E-3</v>
      </c>
      <c r="N406" s="261">
        <f t="shared" si="73"/>
        <v>-0.37823580872022261</v>
      </c>
      <c r="O406" s="267">
        <f t="shared" si="74"/>
        <v>7.4223591904771125E-2</v>
      </c>
      <c r="P406" s="178"/>
      <c r="Q406" s="184">
        <f t="shared" si="75"/>
        <v>2.1413558801512505E-2</v>
      </c>
      <c r="R406" s="261">
        <f t="shared" si="76"/>
        <v>1.7908257221788586</v>
      </c>
      <c r="S406" s="267">
        <f t="shared" si="77"/>
        <v>0.40357786476961088</v>
      </c>
      <c r="U406" s="184">
        <f t="shared" si="78"/>
        <v>-8.1761406169025136E-3</v>
      </c>
      <c r="V406" s="261">
        <f t="shared" si="79"/>
        <v>-0.63557792372654676</v>
      </c>
      <c r="W406" s="267">
        <f t="shared" si="80"/>
        <v>3.5148294151333914E-2</v>
      </c>
    </row>
    <row r="407" spans="1:23" x14ac:dyDescent="0.25">
      <c r="A407" s="90">
        <f t="shared" si="69"/>
        <v>364</v>
      </c>
      <c r="B407" s="29">
        <v>44851</v>
      </c>
      <c r="C407" s="93">
        <v>16479.740000000002</v>
      </c>
      <c r="D407" s="93">
        <v>16754.52</v>
      </c>
      <c r="E407" s="93">
        <v>16308.95</v>
      </c>
      <c r="F407" s="93">
        <v>16612.900000000001</v>
      </c>
      <c r="G407" s="93">
        <v>16612.900000000001</v>
      </c>
      <c r="H407" s="93">
        <v>2061247900</v>
      </c>
      <c r="I407" s="93"/>
      <c r="J407" s="178">
        <f t="shared" si="70"/>
        <v>9.709887026639981</v>
      </c>
      <c r="K407" s="179">
        <f t="shared" si="72"/>
        <v>0.1448952430332924</v>
      </c>
      <c r="L407" s="178"/>
      <c r="M407" s="184">
        <f t="shared" si="71"/>
        <v>8.0802245666497068E-3</v>
      </c>
      <c r="N407" s="261">
        <f t="shared" si="73"/>
        <v>0.69747055347402565</v>
      </c>
      <c r="O407" s="267">
        <f t="shared" si="74"/>
        <v>0.23756081479568425</v>
      </c>
      <c r="P407" s="178"/>
      <c r="Q407" s="184">
        <f t="shared" si="75"/>
        <v>1.6673806746951032E-2</v>
      </c>
      <c r="R407" s="261">
        <f t="shared" si="76"/>
        <v>1.4021583179159318</v>
      </c>
      <c r="S407" s="267">
        <f t="shared" si="77"/>
        <v>0.34456189473199683</v>
      </c>
      <c r="U407" s="184">
        <f t="shared" si="78"/>
        <v>-1.0363634377726885E-2</v>
      </c>
      <c r="V407" s="261">
        <f t="shared" si="79"/>
        <v>-0.81495598234096889</v>
      </c>
      <c r="W407" s="267">
        <f t="shared" si="80"/>
        <v>7.9112014173294831E-3</v>
      </c>
    </row>
    <row r="408" spans="1:23" x14ac:dyDescent="0.25">
      <c r="A408" s="90">
        <f t="shared" si="69"/>
        <v>365</v>
      </c>
      <c r="B408" s="29">
        <v>44852</v>
      </c>
      <c r="C408" s="93">
        <v>16860.2</v>
      </c>
      <c r="D408" s="93">
        <v>16914.580000000002</v>
      </c>
      <c r="E408" s="93">
        <v>16558.41</v>
      </c>
      <c r="F408" s="93">
        <v>16914.580000000002</v>
      </c>
      <c r="G408" s="93">
        <v>16914.580000000002</v>
      </c>
      <c r="H408" s="93">
        <v>1971282000</v>
      </c>
      <c r="I408" s="93"/>
      <c r="J408" s="178">
        <f t="shared" si="70"/>
        <v>9.7327110938816936</v>
      </c>
      <c r="K408" s="179">
        <f t="shared" si="72"/>
        <v>0.17626205155001856</v>
      </c>
      <c r="L408" s="178"/>
      <c r="M408" s="184">
        <f t="shared" si="71"/>
        <v>3.2253472675295085E-3</v>
      </c>
      <c r="N408" s="261">
        <f t="shared" si="73"/>
        <v>0.29936269126041104</v>
      </c>
      <c r="O408" s="267">
        <f t="shared" si="74"/>
        <v>0.17711138834405582</v>
      </c>
      <c r="P408" s="178"/>
      <c r="Q408" s="184">
        <f t="shared" si="75"/>
        <v>3.2253472675295085E-3</v>
      </c>
      <c r="R408" s="261">
        <f t="shared" si="76"/>
        <v>0.29936269126041104</v>
      </c>
      <c r="S408" s="267">
        <f t="shared" si="77"/>
        <v>0.17711138834405582</v>
      </c>
      <c r="U408" s="184">
        <f t="shared" si="78"/>
        <v>-1.7899550420517007E-2</v>
      </c>
      <c r="V408" s="261">
        <f t="shared" si="79"/>
        <v>-1.4329133972812267</v>
      </c>
      <c r="W408" s="267">
        <f t="shared" si="80"/>
        <v>-8.5920583508901749E-2</v>
      </c>
    </row>
    <row r="409" spans="1:23" x14ac:dyDescent="0.25">
      <c r="A409" s="90">
        <f t="shared" si="69"/>
        <v>366</v>
      </c>
      <c r="B409" s="29">
        <v>44853</v>
      </c>
      <c r="C409" s="93">
        <v>16805.91</v>
      </c>
      <c r="D409" s="93">
        <v>16923.12</v>
      </c>
      <c r="E409" s="93">
        <v>16508.37</v>
      </c>
      <c r="F409" s="93">
        <v>16511.28</v>
      </c>
      <c r="G409" s="93">
        <v>16511.28</v>
      </c>
      <c r="H409" s="93">
        <v>1713974900</v>
      </c>
      <c r="I409" s="93"/>
      <c r="J409" s="178">
        <f t="shared" si="70"/>
        <v>9.7294858892435485</v>
      </c>
      <c r="K409" s="179">
        <f t="shared" si="72"/>
        <v>0.17182969621034141</v>
      </c>
      <c r="L409" s="178"/>
      <c r="M409" s="184">
        <f t="shared" si="71"/>
        <v>-1.7531332727594103E-2</v>
      </c>
      <c r="N409" s="261">
        <f t="shared" si="73"/>
        <v>-1.4027189454903788</v>
      </c>
      <c r="O409" s="267">
        <f t="shared" si="74"/>
        <v>-8.1335802684355474E-2</v>
      </c>
      <c r="P409" s="178"/>
      <c r="Q409" s="184">
        <f t="shared" si="75"/>
        <v>6.974332243835599E-3</v>
      </c>
      <c r="R409" s="261">
        <f t="shared" si="76"/>
        <v>0.60678557806717903</v>
      </c>
      <c r="S409" s="267">
        <f t="shared" si="77"/>
        <v>0.22379104215004264</v>
      </c>
      <c r="U409" s="184">
        <f t="shared" si="78"/>
        <v>-1.7704486100425437E-2</v>
      </c>
      <c r="V409" s="261">
        <f t="shared" si="79"/>
        <v>-1.4169178046676132</v>
      </c>
      <c r="W409" s="267">
        <f t="shared" si="80"/>
        <v>-8.3491783449866519E-2</v>
      </c>
    </row>
    <row r="410" spans="1:23" x14ac:dyDescent="0.25">
      <c r="A410" s="90">
        <f t="shared" si="69"/>
        <v>367</v>
      </c>
      <c r="B410" s="29">
        <v>44854</v>
      </c>
      <c r="C410" s="93">
        <v>16230.79</v>
      </c>
      <c r="D410" s="93">
        <v>16452.97</v>
      </c>
      <c r="E410" s="93">
        <v>16010.72</v>
      </c>
      <c r="F410" s="93">
        <v>16280.22</v>
      </c>
      <c r="G410" s="93">
        <v>16280.22</v>
      </c>
      <c r="H410" s="93">
        <v>2295268600</v>
      </c>
      <c r="I410" s="93"/>
      <c r="J410" s="178">
        <f t="shared" si="70"/>
        <v>9.6946653346167011</v>
      </c>
      <c r="K410" s="179">
        <f t="shared" si="72"/>
        <v>0.12397627649072036</v>
      </c>
      <c r="L410" s="178"/>
      <c r="M410" s="184">
        <f t="shared" si="71"/>
        <v>3.045446339950087E-3</v>
      </c>
      <c r="N410" s="261">
        <f t="shared" si="73"/>
        <v>0.28461052158109312</v>
      </c>
      <c r="O410" s="267">
        <f t="shared" si="74"/>
        <v>0.17487139189918932</v>
      </c>
      <c r="P410" s="178"/>
      <c r="Q410" s="184">
        <f t="shared" si="75"/>
        <v>1.3688797649405868E-2</v>
      </c>
      <c r="R410" s="261">
        <f t="shared" si="76"/>
        <v>1.1573827000589678</v>
      </c>
      <c r="S410" s="267">
        <f t="shared" si="77"/>
        <v>0.30739471690606157</v>
      </c>
      <c r="U410" s="184">
        <f t="shared" si="78"/>
        <v>-1.3558797815756442E-2</v>
      </c>
      <c r="V410" s="261">
        <f t="shared" si="79"/>
        <v>-1.0769645991123065</v>
      </c>
      <c r="W410" s="267">
        <f t="shared" si="80"/>
        <v>-3.1872666505161962E-2</v>
      </c>
    </row>
    <row r="411" spans="1:23" x14ac:dyDescent="0.25">
      <c r="A411" s="90">
        <f t="shared" si="69"/>
        <v>368</v>
      </c>
      <c r="B411" s="29">
        <v>44855</v>
      </c>
      <c r="C411" s="93">
        <v>16331.11</v>
      </c>
      <c r="D411" s="93">
        <v>16359.04</v>
      </c>
      <c r="E411" s="93">
        <v>16137.18</v>
      </c>
      <c r="F411" s="93">
        <v>16211.12</v>
      </c>
      <c r="G411" s="93">
        <v>16211.12</v>
      </c>
      <c r="H411" s="93">
        <v>2052413100</v>
      </c>
      <c r="I411" s="93"/>
      <c r="J411" s="178">
        <f t="shared" si="70"/>
        <v>9.7008271567101723</v>
      </c>
      <c r="K411" s="179">
        <f t="shared" si="72"/>
        <v>0.13244438568761302</v>
      </c>
      <c r="L411" s="178"/>
      <c r="M411" s="184">
        <f t="shared" si="71"/>
        <v>-7.347326666711557E-3</v>
      </c>
      <c r="N411" s="261">
        <f t="shared" si="73"/>
        <v>-0.56761382709672303</v>
      </c>
      <c r="O411" s="267">
        <f t="shared" si="74"/>
        <v>4.5468086977659583E-2</v>
      </c>
      <c r="P411" s="178"/>
      <c r="Q411" s="184">
        <f t="shared" si="75"/>
        <v>1.7102328010772257E-3</v>
      </c>
      <c r="R411" s="261">
        <f t="shared" si="76"/>
        <v>0.17512083218035815</v>
      </c>
      <c r="S411" s="267">
        <f t="shared" si="77"/>
        <v>0.15824627706262273</v>
      </c>
      <c r="U411" s="184">
        <f t="shared" si="78"/>
        <v>-1.1874881744106816E-2</v>
      </c>
      <c r="V411" s="261">
        <f t="shared" si="79"/>
        <v>-0.93888073290356266</v>
      </c>
      <c r="W411" s="267">
        <f t="shared" si="80"/>
        <v>-1.0905759526411818E-2</v>
      </c>
    </row>
    <row r="412" spans="1:23" x14ac:dyDescent="0.25">
      <c r="A412" s="90">
        <f t="shared" si="69"/>
        <v>369</v>
      </c>
      <c r="B412" s="29">
        <v>44858</v>
      </c>
      <c r="C412" s="93">
        <v>15894.75</v>
      </c>
      <c r="D412" s="93">
        <v>15993.88</v>
      </c>
      <c r="E412" s="93">
        <v>15082.84</v>
      </c>
      <c r="F412" s="93">
        <v>15180.69</v>
      </c>
      <c r="G412" s="93">
        <v>15180.69</v>
      </c>
      <c r="H412" s="93">
        <v>3597357500</v>
      </c>
      <c r="I412" s="93"/>
      <c r="J412" s="178">
        <f t="shared" si="70"/>
        <v>9.6737441450047932</v>
      </c>
      <c r="K412" s="179">
        <f t="shared" si="72"/>
        <v>9.5224567097771856E-2</v>
      </c>
      <c r="L412" s="178"/>
      <c r="M412" s="184">
        <f t="shared" si="71"/>
        <v>-4.4924267446798442E-2</v>
      </c>
      <c r="N412" s="261">
        <f t="shared" si="73"/>
        <v>-3.6489843007025091</v>
      </c>
      <c r="O412" s="267">
        <f t="shared" si="74"/>
        <v>-0.42241284553832947</v>
      </c>
      <c r="P412" s="178"/>
      <c r="Q412" s="184">
        <f t="shared" si="75"/>
        <v>6.2366504663489012E-3</v>
      </c>
      <c r="R412" s="261">
        <f t="shared" si="76"/>
        <v>0.54629446833668416</v>
      </c>
      <c r="S412" s="267">
        <f t="shared" si="77"/>
        <v>0.2146059613322493</v>
      </c>
      <c r="U412" s="184">
        <f t="shared" si="78"/>
        <v>-5.1080388178486598E-2</v>
      </c>
      <c r="V412" s="261">
        <f t="shared" si="79"/>
        <v>-4.1537962481569624</v>
      </c>
      <c r="W412" s="267">
        <f t="shared" si="80"/>
        <v>-0.49906441559242065</v>
      </c>
    </row>
    <row r="413" spans="1:23" x14ac:dyDescent="0.25">
      <c r="A413" s="90">
        <f t="shared" si="69"/>
        <v>370</v>
      </c>
      <c r="B413" s="29">
        <v>44859</v>
      </c>
      <c r="C413" s="93">
        <v>15242.1</v>
      </c>
      <c r="D413" s="93">
        <v>15435.37</v>
      </c>
      <c r="E413" s="93">
        <v>14947.39</v>
      </c>
      <c r="F413" s="93">
        <v>15165.59</v>
      </c>
      <c r="G413" s="93">
        <v>15165.59</v>
      </c>
      <c r="H413" s="93">
        <v>3275325600</v>
      </c>
      <c r="I413" s="93"/>
      <c r="J413" s="178">
        <f t="shared" si="70"/>
        <v>9.6318166150233306</v>
      </c>
      <c r="K413" s="179">
        <f t="shared" si="72"/>
        <v>3.7604126771328503E-2</v>
      </c>
      <c r="L413" s="178"/>
      <c r="M413" s="184">
        <f t="shared" si="71"/>
        <v>-5.0196495233596561E-3</v>
      </c>
      <c r="N413" s="261">
        <f t="shared" si="73"/>
        <v>-0.37674050232057488</v>
      </c>
      <c r="O413" s="267">
        <f t="shared" si="74"/>
        <v>7.4450641965338793E-2</v>
      </c>
      <c r="P413" s="178"/>
      <c r="Q413" s="184">
        <f t="shared" si="75"/>
        <v>1.2680011284534312E-2</v>
      </c>
      <c r="R413" s="261">
        <f t="shared" si="76"/>
        <v>1.074660571690855</v>
      </c>
      <c r="S413" s="267">
        <f t="shared" si="77"/>
        <v>0.29483403752910586</v>
      </c>
      <c r="U413" s="184">
        <f t="shared" si="78"/>
        <v>-1.9335262201402754E-2</v>
      </c>
      <c r="V413" s="261">
        <f t="shared" si="79"/>
        <v>-1.5506441065510379</v>
      </c>
      <c r="W413" s="267">
        <f t="shared" si="80"/>
        <v>-0.10379702988585082</v>
      </c>
    </row>
    <row r="414" spans="1:23" x14ac:dyDescent="0.25">
      <c r="A414" s="90">
        <f t="shared" si="69"/>
        <v>371</v>
      </c>
      <c r="B414" s="29">
        <v>44860</v>
      </c>
      <c r="C414" s="93">
        <v>15096.32</v>
      </c>
      <c r="D414" s="93">
        <v>15584.06</v>
      </c>
      <c r="E414" s="93">
        <v>15041.4</v>
      </c>
      <c r="F414" s="93">
        <v>15317.67</v>
      </c>
      <c r="G414" s="93">
        <v>15317.67</v>
      </c>
      <c r="H414" s="93">
        <v>2718640800</v>
      </c>
      <c r="I414" s="93"/>
      <c r="J414" s="178">
        <f t="shared" si="70"/>
        <v>9.6222062844919751</v>
      </c>
      <c r="K414" s="179">
        <f t="shared" si="72"/>
        <v>2.4396778827287972E-2</v>
      </c>
      <c r="L414" s="178"/>
      <c r="M414" s="184">
        <f t="shared" si="71"/>
        <v>1.4662513778192325E-2</v>
      </c>
      <c r="N414" s="261">
        <f t="shared" si="73"/>
        <v>1.2372290118296778</v>
      </c>
      <c r="O414" s="267">
        <f t="shared" si="74"/>
        <v>0.31951872702728679</v>
      </c>
      <c r="P414" s="178"/>
      <c r="Q414" s="184">
        <f t="shared" si="75"/>
        <v>3.2308536120061036E-2</v>
      </c>
      <c r="R414" s="261">
        <f t="shared" si="76"/>
        <v>2.6842316440832481</v>
      </c>
      <c r="S414" s="267">
        <f t="shared" si="77"/>
        <v>0.53923425514411361</v>
      </c>
      <c r="U414" s="184">
        <f t="shared" si="78"/>
        <v>-3.6379726979820295E-3</v>
      </c>
      <c r="V414" s="261">
        <f t="shared" si="79"/>
        <v>-0.26344074759333147</v>
      </c>
      <c r="W414" s="267">
        <f t="shared" si="80"/>
        <v>9.1654284094609739E-2</v>
      </c>
    </row>
    <row r="415" spans="1:23" x14ac:dyDescent="0.25">
      <c r="A415" s="90">
        <f t="shared" si="69"/>
        <v>372</v>
      </c>
      <c r="B415" s="29">
        <v>44861</v>
      </c>
      <c r="C415" s="93">
        <v>15721.27</v>
      </c>
      <c r="D415" s="93">
        <v>15833.28</v>
      </c>
      <c r="E415" s="93">
        <v>15410.97</v>
      </c>
      <c r="F415" s="93">
        <v>15427.94</v>
      </c>
      <c r="G415" s="93">
        <v>15427.94</v>
      </c>
      <c r="H415" s="93">
        <v>2526173200</v>
      </c>
      <c r="I415" s="93"/>
      <c r="J415" s="178">
        <f t="shared" si="70"/>
        <v>9.662769851524029</v>
      </c>
      <c r="K415" s="179">
        <f t="shared" si="72"/>
        <v>8.0142743224225585E-2</v>
      </c>
      <c r="L415" s="178"/>
      <c r="M415" s="184">
        <f t="shared" si="71"/>
        <v>-1.8658161840614654E-2</v>
      </c>
      <c r="N415" s="261">
        <f t="shared" si="73"/>
        <v>-1.4951207718652637</v>
      </c>
      <c r="O415" s="267">
        <f t="shared" si="74"/>
        <v>-9.5366265123320471E-2</v>
      </c>
      <c r="P415" s="178"/>
      <c r="Q415" s="184">
        <f t="shared" si="75"/>
        <v>7.124742466734571E-3</v>
      </c>
      <c r="R415" s="261">
        <f t="shared" si="76"/>
        <v>0.6191194618306749</v>
      </c>
      <c r="S415" s="267">
        <f t="shared" si="77"/>
        <v>0.22566384163528452</v>
      </c>
      <c r="U415" s="184">
        <f t="shared" si="78"/>
        <v>-1.9737591174249985E-2</v>
      </c>
      <c r="V415" s="261">
        <f t="shared" si="79"/>
        <v>-1.583635738968985</v>
      </c>
      <c r="W415" s="267">
        <f t="shared" si="80"/>
        <v>-0.10880653973646959</v>
      </c>
    </row>
    <row r="416" spans="1:23" x14ac:dyDescent="0.25">
      <c r="A416" s="90">
        <f t="shared" si="69"/>
        <v>373</v>
      </c>
      <c r="B416" s="29">
        <v>44862</v>
      </c>
      <c r="C416" s="93">
        <v>15424.94</v>
      </c>
      <c r="D416" s="93">
        <v>15441.99</v>
      </c>
      <c r="E416" s="93">
        <v>14770.09</v>
      </c>
      <c r="F416" s="93">
        <v>14863.06</v>
      </c>
      <c r="G416" s="93">
        <v>14863.06</v>
      </c>
      <c r="H416" s="93">
        <v>3051258500</v>
      </c>
      <c r="I416" s="93"/>
      <c r="J416" s="178">
        <f t="shared" si="70"/>
        <v>9.6437409589767196</v>
      </c>
      <c r="K416" s="179">
        <f t="shared" si="72"/>
        <v>5.3991592226651397E-2</v>
      </c>
      <c r="L416" s="178"/>
      <c r="M416" s="184">
        <f t="shared" si="71"/>
        <v>-3.6426721919177708E-2</v>
      </c>
      <c r="N416" s="261">
        <f t="shared" si="73"/>
        <v>-2.9521716985226334</v>
      </c>
      <c r="O416" s="267">
        <f t="shared" si="74"/>
        <v>-0.31660754465371954</v>
      </c>
      <c r="P416" s="178"/>
      <c r="Q416" s="184">
        <f t="shared" si="75"/>
        <v>1.1053527598810285E-3</v>
      </c>
      <c r="R416" s="261">
        <f t="shared" si="76"/>
        <v>0.12551968157250648</v>
      </c>
      <c r="S416" s="267">
        <f t="shared" si="77"/>
        <v>0.1507147475698023</v>
      </c>
      <c r="U416" s="184">
        <f t="shared" si="78"/>
        <v>-4.2453973889039459E-2</v>
      </c>
      <c r="V416" s="261">
        <f t="shared" si="79"/>
        <v>-3.44641619717954</v>
      </c>
      <c r="W416" s="267">
        <f t="shared" si="80"/>
        <v>-0.39165453394088823</v>
      </c>
    </row>
    <row r="417" spans="1:23" x14ac:dyDescent="0.25">
      <c r="A417" s="90">
        <f t="shared" si="69"/>
        <v>374</v>
      </c>
      <c r="B417" s="29">
        <v>44865</v>
      </c>
      <c r="C417" s="93">
        <v>14830.69</v>
      </c>
      <c r="D417" s="93">
        <v>15113.15</v>
      </c>
      <c r="E417" s="93">
        <v>14597.31</v>
      </c>
      <c r="F417" s="93">
        <v>14687.02</v>
      </c>
      <c r="G417" s="93">
        <v>14687.02</v>
      </c>
      <c r="H417" s="93">
        <v>4183641700</v>
      </c>
      <c r="I417" s="93"/>
      <c r="J417" s="178">
        <f t="shared" si="70"/>
        <v>9.6044539613591233</v>
      </c>
      <c r="K417" s="179">
        <f t="shared" si="72"/>
        <v>0</v>
      </c>
      <c r="L417" s="178"/>
      <c r="M417" s="184">
        <f t="shared" si="71"/>
        <v>-9.6873442840488249E-3</v>
      </c>
      <c r="N417" s="261">
        <f t="shared" si="73"/>
        <v>-0.75949909088066181</v>
      </c>
      <c r="O417" s="267">
        <f t="shared" si="74"/>
        <v>1.6331877318894739E-2</v>
      </c>
      <c r="P417" s="178"/>
      <c r="Q417" s="184">
        <f t="shared" si="75"/>
        <v>1.9045641167066342E-2</v>
      </c>
      <c r="R417" s="261">
        <f t="shared" si="76"/>
        <v>1.5966526114561395</v>
      </c>
      <c r="S417" s="267">
        <f t="shared" si="77"/>
        <v>0.37409426424423664</v>
      </c>
      <c r="U417" s="184">
        <f t="shared" si="78"/>
        <v>-1.573628738784244E-2</v>
      </c>
      <c r="V417" s="261">
        <f t="shared" si="79"/>
        <v>-1.255522297922262</v>
      </c>
      <c r="W417" s="267">
        <f t="shared" si="80"/>
        <v>-5.8985194304959188E-2</v>
      </c>
    </row>
    <row r="418" spans="1:23" x14ac:dyDescent="0.25">
      <c r="A418" s="90">
        <f t="shared" si="69"/>
        <v>375</v>
      </c>
      <c r="B418" s="29">
        <v>44866</v>
      </c>
      <c r="C418" s="93">
        <v>14859.92</v>
      </c>
      <c r="D418" s="93">
        <v>15632.85</v>
      </c>
      <c r="E418" s="93">
        <v>14859.92</v>
      </c>
      <c r="F418" s="93">
        <v>15455.27</v>
      </c>
      <c r="G418" s="93">
        <v>15455.27</v>
      </c>
      <c r="H418" s="93">
        <v>3787359000</v>
      </c>
      <c r="I418" s="93"/>
      <c r="J418" s="178">
        <f t="shared" si="70"/>
        <v>9.6064229346771786</v>
      </c>
      <c r="K418" s="179">
        <f t="shared" si="72"/>
        <v>2.7059335388352687E-3</v>
      </c>
      <c r="L418" s="178"/>
      <c r="M418" s="184">
        <f t="shared" si="71"/>
        <v>4.0064145701995728E-2</v>
      </c>
      <c r="N418" s="261">
        <f t="shared" si="73"/>
        <v>3.3202042877970195</v>
      </c>
      <c r="O418" s="267">
        <f t="shared" si="74"/>
        <v>0.63580150538042068</v>
      </c>
      <c r="P418" s="178"/>
      <c r="Q418" s="184">
        <f t="shared" si="75"/>
        <v>5.2014411921463929E-2</v>
      </c>
      <c r="R418" s="261">
        <f t="shared" si="76"/>
        <v>4.3001456219226446</v>
      </c>
      <c r="S418" s="267">
        <f t="shared" si="77"/>
        <v>0.78459759113155503</v>
      </c>
      <c r="U418" s="184">
        <f t="shared" si="78"/>
        <v>0</v>
      </c>
      <c r="V418" s="261">
        <f t="shared" si="79"/>
        <v>3.4878951206797536E-2</v>
      </c>
      <c r="W418" s="267">
        <f t="shared" si="80"/>
        <v>0.13695169317218836</v>
      </c>
    </row>
    <row r="419" spans="1:23" x14ac:dyDescent="0.25">
      <c r="A419" s="90">
        <f t="shared" si="69"/>
        <v>376</v>
      </c>
      <c r="B419" s="29">
        <v>44867</v>
      </c>
      <c r="C419" s="93">
        <v>15389.55</v>
      </c>
      <c r="D419" s="93">
        <v>15867.24</v>
      </c>
      <c r="E419" s="93">
        <v>15276.76</v>
      </c>
      <c r="F419" s="93">
        <v>15827.17</v>
      </c>
      <c r="G419" s="93">
        <v>15827.17</v>
      </c>
      <c r="H419" s="93">
        <v>2774638200</v>
      </c>
      <c r="I419" s="93"/>
      <c r="J419" s="178">
        <f t="shared" si="70"/>
        <v>9.6414439866393522</v>
      </c>
      <c r="K419" s="179">
        <f t="shared" si="72"/>
        <v>5.0834894048740975E-2</v>
      </c>
      <c r="L419" s="178"/>
      <c r="M419" s="184">
        <f t="shared" si="71"/>
        <v>2.8436179095555153E-2</v>
      </c>
      <c r="N419" s="261">
        <f t="shared" si="73"/>
        <v>2.3666920479675477</v>
      </c>
      <c r="O419" s="267">
        <f t="shared" si="74"/>
        <v>0.49101846168013963</v>
      </c>
      <c r="P419" s="178"/>
      <c r="Q419" s="184">
        <f t="shared" si="75"/>
        <v>3.1039893954014283E-2</v>
      </c>
      <c r="R419" s="261">
        <f t="shared" si="76"/>
        <v>2.5802009159059471</v>
      </c>
      <c r="S419" s="267">
        <f t="shared" si="77"/>
        <v>0.523438038971199</v>
      </c>
      <c r="U419" s="184">
        <f t="shared" si="78"/>
        <v>-7.3289992234990015E-3</v>
      </c>
      <c r="V419" s="261">
        <f t="shared" si="79"/>
        <v>-0.56611094684092045</v>
      </c>
      <c r="W419" s="267">
        <f t="shared" si="80"/>
        <v>4.5696287066408381E-2</v>
      </c>
    </row>
    <row r="420" spans="1:23" x14ac:dyDescent="0.25">
      <c r="A420" s="90">
        <f t="shared" si="69"/>
        <v>377</v>
      </c>
      <c r="B420" s="29">
        <v>44868</v>
      </c>
      <c r="C420" s="93">
        <v>15477.74</v>
      </c>
      <c r="D420" s="93">
        <v>15623.18</v>
      </c>
      <c r="E420" s="93">
        <v>15301.67</v>
      </c>
      <c r="F420" s="93">
        <v>15339.49</v>
      </c>
      <c r="G420" s="93">
        <v>15339.49</v>
      </c>
      <c r="H420" s="93">
        <v>2544805200</v>
      </c>
      <c r="I420" s="93"/>
      <c r="J420" s="178">
        <f t="shared" si="70"/>
        <v>9.647158141653394</v>
      </c>
      <c r="K420" s="179">
        <f t="shared" si="72"/>
        <v>5.8687780401650777E-2</v>
      </c>
      <c r="L420" s="178"/>
      <c r="M420" s="184">
        <f t="shared" si="71"/>
        <v>-8.9321826054708248E-3</v>
      </c>
      <c r="N420" s="261">
        <f t="shared" si="73"/>
        <v>-0.69757460073158772</v>
      </c>
      <c r="O420" s="267">
        <f t="shared" si="74"/>
        <v>2.5734605242947906E-2</v>
      </c>
      <c r="P420" s="178"/>
      <c r="Q420" s="184">
        <f t="shared" si="75"/>
        <v>9.3967207098711123E-3</v>
      </c>
      <c r="R420" s="261">
        <f t="shared" si="76"/>
        <v>0.80542538588252355</v>
      </c>
      <c r="S420" s="267">
        <f t="shared" si="77"/>
        <v>0.25395287413731515</v>
      </c>
      <c r="U420" s="184">
        <f t="shared" si="78"/>
        <v>-1.137569179996561E-2</v>
      </c>
      <c r="V420" s="261">
        <f t="shared" si="79"/>
        <v>-0.89794634275190977</v>
      </c>
      <c r="W420" s="267">
        <f t="shared" si="80"/>
        <v>-4.6902068039516021E-3</v>
      </c>
    </row>
    <row r="421" spans="1:23" x14ac:dyDescent="0.25">
      <c r="A421" s="90">
        <f t="shared" si="69"/>
        <v>378</v>
      </c>
      <c r="B421" s="29">
        <v>44869</v>
      </c>
      <c r="C421" s="93">
        <v>15442.76</v>
      </c>
      <c r="D421" s="93">
        <v>16513.16</v>
      </c>
      <c r="E421" s="93">
        <v>15442.76</v>
      </c>
      <c r="F421" s="93">
        <v>16161.14</v>
      </c>
      <c r="G421" s="93">
        <v>16161.14</v>
      </c>
      <c r="H421" s="93">
        <v>3951121100</v>
      </c>
      <c r="I421" s="93"/>
      <c r="J421" s="178">
        <f t="shared" si="70"/>
        <v>9.6448955640804162</v>
      </c>
      <c r="K421" s="179">
        <f t="shared" si="72"/>
        <v>5.5578350485665708E-2</v>
      </c>
      <c r="L421" s="178"/>
      <c r="M421" s="184">
        <f t="shared" si="71"/>
        <v>4.6518886520285178E-2</v>
      </c>
      <c r="N421" s="261">
        <f t="shared" si="73"/>
        <v>3.8495035697331144</v>
      </c>
      <c r="O421" s="267">
        <f t="shared" si="74"/>
        <v>0.71617127712114459</v>
      </c>
      <c r="P421" s="178"/>
      <c r="Q421" s="184">
        <f t="shared" si="75"/>
        <v>6.9314034537867553E-2</v>
      </c>
      <c r="R421" s="261">
        <f t="shared" si="76"/>
        <v>5.7187429113261947</v>
      </c>
      <c r="S421" s="267">
        <f t="shared" si="77"/>
        <v>1</v>
      </c>
      <c r="U421" s="184">
        <f t="shared" si="78"/>
        <v>0</v>
      </c>
      <c r="V421" s="261">
        <f t="shared" si="79"/>
        <v>3.4878951206797536E-2</v>
      </c>
      <c r="W421" s="267">
        <f t="shared" si="80"/>
        <v>0.13695169317218836</v>
      </c>
    </row>
    <row r="422" spans="1:23" x14ac:dyDescent="0.25">
      <c r="A422" s="90">
        <f t="shared" si="69"/>
        <v>379</v>
      </c>
      <c r="B422" s="29">
        <v>44872</v>
      </c>
      <c r="C422" s="93">
        <v>16031.79</v>
      </c>
      <c r="D422" s="93">
        <v>16821.89</v>
      </c>
      <c r="E422" s="93">
        <v>15980.85</v>
      </c>
      <c r="F422" s="93">
        <v>16595.91</v>
      </c>
      <c r="G422" s="93">
        <v>16595.91</v>
      </c>
      <c r="H422" s="93">
        <v>3227830100</v>
      </c>
      <c r="I422" s="93"/>
      <c r="J422" s="178">
        <f t="shared" si="70"/>
        <v>9.6823289049964067</v>
      </c>
      <c r="K422" s="179">
        <f t="shared" si="72"/>
        <v>0.10702248724790497</v>
      </c>
      <c r="L422" s="178"/>
      <c r="M422" s="184">
        <f t="shared" si="71"/>
        <v>3.5187586663747404E-2</v>
      </c>
      <c r="N422" s="261">
        <f t="shared" si="73"/>
        <v>2.9203184875879509</v>
      </c>
      <c r="O422" s="267">
        <f t="shared" si="74"/>
        <v>0.57508211356941907</v>
      </c>
      <c r="P422" s="178"/>
      <c r="Q422" s="184">
        <f t="shared" si="75"/>
        <v>4.9283330183341877E-2</v>
      </c>
      <c r="R422" s="261">
        <f t="shared" si="76"/>
        <v>4.0761924619753378</v>
      </c>
      <c r="S422" s="267">
        <f t="shared" si="77"/>
        <v>0.75059213342577258</v>
      </c>
      <c r="U422" s="184">
        <f t="shared" si="78"/>
        <v>-3.1774368301980319E-3</v>
      </c>
      <c r="V422" s="261">
        <f t="shared" si="79"/>
        <v>-0.22567605479061026</v>
      </c>
      <c r="W422" s="267">
        <f t="shared" si="80"/>
        <v>9.7388544170140534E-2</v>
      </c>
    </row>
    <row r="423" spans="1:23" x14ac:dyDescent="0.25">
      <c r="A423" s="90">
        <f t="shared" si="69"/>
        <v>380</v>
      </c>
      <c r="B423" s="29">
        <v>44873</v>
      </c>
      <c r="C423" s="93">
        <v>16640.599999999999</v>
      </c>
      <c r="D423" s="93">
        <v>16719.009999999998</v>
      </c>
      <c r="E423" s="93">
        <v>16429.810000000001</v>
      </c>
      <c r="F423" s="93">
        <v>16557.310000000001</v>
      </c>
      <c r="G423" s="93">
        <v>16557.310000000001</v>
      </c>
      <c r="H423" s="93">
        <v>2071208700</v>
      </c>
      <c r="I423" s="93"/>
      <c r="J423" s="178">
        <f t="shared" si="70"/>
        <v>9.7196007714174435</v>
      </c>
      <c r="K423" s="179">
        <f t="shared" si="72"/>
        <v>0.15824471178433833</v>
      </c>
      <c r="L423" s="178"/>
      <c r="M423" s="184">
        <f t="shared" si="71"/>
        <v>-5.005228176868457E-3</v>
      </c>
      <c r="N423" s="261">
        <f t="shared" si="73"/>
        <v>-0.37555792837109658</v>
      </c>
      <c r="O423" s="267">
        <f t="shared" si="74"/>
        <v>7.4630206158281753E-2</v>
      </c>
      <c r="P423" s="178"/>
      <c r="Q423" s="184">
        <f t="shared" si="75"/>
        <v>4.7119695203297878E-3</v>
      </c>
      <c r="R423" s="261">
        <f t="shared" si="76"/>
        <v>0.42126814231861998</v>
      </c>
      <c r="S423" s="267">
        <f t="shared" si="77"/>
        <v>0.19562173515514614</v>
      </c>
      <c r="U423" s="184">
        <f t="shared" si="78"/>
        <v>-1.2667211518815263E-2</v>
      </c>
      <c r="V423" s="261">
        <f t="shared" si="79"/>
        <v>-1.0038530675976933</v>
      </c>
      <c r="W423" s="267">
        <f t="shared" si="80"/>
        <v>-2.0771277744627725E-2</v>
      </c>
    </row>
    <row r="424" spans="1:23" x14ac:dyDescent="0.25">
      <c r="A424" s="90">
        <f t="shared" si="69"/>
        <v>381</v>
      </c>
      <c r="B424" s="29">
        <v>44874</v>
      </c>
      <c r="C424" s="93">
        <v>16552.8</v>
      </c>
      <c r="D424" s="93">
        <v>16730.2</v>
      </c>
      <c r="E424" s="93">
        <v>16213.03</v>
      </c>
      <c r="F424" s="93">
        <v>16358.52</v>
      </c>
      <c r="G424" s="93">
        <v>16358.52</v>
      </c>
      <c r="H424" s="93">
        <v>3270965100</v>
      </c>
      <c r="I424" s="93"/>
      <c r="J424" s="178">
        <f t="shared" si="70"/>
        <v>9.714310550785191</v>
      </c>
      <c r="K424" s="179">
        <f t="shared" si="72"/>
        <v>0.15097443274836372</v>
      </c>
      <c r="L424" s="178"/>
      <c r="M424" s="184">
        <f t="shared" si="71"/>
        <v>-1.1736987095838701E-2</v>
      </c>
      <c r="N424" s="261">
        <f t="shared" si="73"/>
        <v>-0.92757314668657087</v>
      </c>
      <c r="O424" s="267">
        <f t="shared" si="74"/>
        <v>-9.1887949390540014E-3</v>
      </c>
      <c r="P424" s="178"/>
      <c r="Q424" s="184">
        <f t="shared" si="75"/>
        <v>1.0717220047363677E-2</v>
      </c>
      <c r="R424" s="261">
        <f t="shared" si="76"/>
        <v>0.91370848675490335</v>
      </c>
      <c r="S424" s="267">
        <f t="shared" si="77"/>
        <v>0.2703947783633287</v>
      </c>
      <c r="U424" s="184">
        <f t="shared" si="78"/>
        <v>-2.0526436614953278E-2</v>
      </c>
      <c r="V424" s="261">
        <f t="shared" si="79"/>
        <v>-1.6483223525878825</v>
      </c>
      <c r="W424" s="267">
        <f t="shared" si="80"/>
        <v>-0.11862867354366957</v>
      </c>
    </row>
    <row r="425" spans="1:23" x14ac:dyDescent="0.25">
      <c r="A425" s="90">
        <f t="shared" si="69"/>
        <v>382</v>
      </c>
      <c r="B425" s="29">
        <v>44875</v>
      </c>
      <c r="C425" s="93">
        <v>16138.22</v>
      </c>
      <c r="D425" s="93">
        <v>16138.22</v>
      </c>
      <c r="E425" s="93">
        <v>15945.2</v>
      </c>
      <c r="F425" s="93">
        <v>16081.04</v>
      </c>
      <c r="G425" s="93">
        <v>16081.04</v>
      </c>
      <c r="H425" s="93">
        <v>2204747800</v>
      </c>
      <c r="I425" s="93"/>
      <c r="J425" s="178">
        <f t="shared" si="70"/>
        <v>9.6889456507359046</v>
      </c>
      <c r="K425" s="179">
        <f t="shared" si="72"/>
        <v>0.11611579189061952</v>
      </c>
      <c r="L425" s="178"/>
      <c r="M425" s="184">
        <f t="shared" si="71"/>
        <v>-3.5431416847705927E-3</v>
      </c>
      <c r="N425" s="261">
        <f t="shared" si="73"/>
        <v>-0.25566444973550556</v>
      </c>
      <c r="O425" s="267">
        <f t="shared" si="74"/>
        <v>9.2835051394227541E-2</v>
      </c>
      <c r="P425" s="178"/>
      <c r="Q425" s="184">
        <f t="shared" si="75"/>
        <v>0</v>
      </c>
      <c r="R425" s="261">
        <f t="shared" si="76"/>
        <v>3.4878951206797536E-2</v>
      </c>
      <c r="S425" s="267">
        <f t="shared" si="77"/>
        <v>0.13695169317218836</v>
      </c>
      <c r="U425" s="184">
        <f t="shared" si="78"/>
        <v>-1.1960426862441993E-2</v>
      </c>
      <c r="V425" s="261">
        <f t="shared" si="79"/>
        <v>-0.94589557222594878</v>
      </c>
      <c r="W425" s="267">
        <f t="shared" si="80"/>
        <v>-1.1970905568317924E-2</v>
      </c>
    </row>
    <row r="426" spans="1:23" x14ac:dyDescent="0.25">
      <c r="A426" s="90">
        <f t="shared" si="69"/>
        <v>383</v>
      </c>
      <c r="B426" s="29">
        <v>44876</v>
      </c>
      <c r="C426" s="93">
        <v>17120.05</v>
      </c>
      <c r="D426" s="93">
        <v>17368.04</v>
      </c>
      <c r="E426" s="93">
        <v>16829</v>
      </c>
      <c r="F426" s="93">
        <v>17325.66</v>
      </c>
      <c r="G426" s="93">
        <v>17325.66</v>
      </c>
      <c r="H426" s="93">
        <v>5112566000</v>
      </c>
      <c r="I426" s="93"/>
      <c r="J426" s="178">
        <f t="shared" si="70"/>
        <v>9.7480055702522161</v>
      </c>
      <c r="K426" s="179">
        <f t="shared" si="72"/>
        <v>0.19728104464170626</v>
      </c>
      <c r="L426" s="178"/>
      <c r="M426" s="184">
        <f t="shared" si="71"/>
        <v>1.2009894830914664E-2</v>
      </c>
      <c r="N426" s="261">
        <f t="shared" si="73"/>
        <v>1.0197099287913871</v>
      </c>
      <c r="O426" s="267">
        <f t="shared" si="74"/>
        <v>0.28649023133560059</v>
      </c>
      <c r="P426" s="178"/>
      <c r="Q426" s="184">
        <f t="shared" si="75"/>
        <v>1.4485354890902866E-2</v>
      </c>
      <c r="R426" s="261">
        <f t="shared" si="76"/>
        <v>1.2227016939294435</v>
      </c>
      <c r="S426" s="267">
        <f t="shared" si="77"/>
        <v>0.31731287248810069</v>
      </c>
      <c r="U426" s="184">
        <f t="shared" si="78"/>
        <v>-1.7000534461055854E-2</v>
      </c>
      <c r="V426" s="261">
        <f t="shared" si="79"/>
        <v>-1.3591926213139616</v>
      </c>
      <c r="W426" s="267">
        <f t="shared" si="80"/>
        <v>-7.4726685955582406E-2</v>
      </c>
    </row>
    <row r="427" spans="1:23" x14ac:dyDescent="0.25">
      <c r="A427" s="90">
        <f t="shared" si="69"/>
        <v>384</v>
      </c>
      <c r="B427" s="29">
        <v>44879</v>
      </c>
      <c r="C427" s="93">
        <v>17999.259999999998</v>
      </c>
      <c r="D427" s="93">
        <v>18011.64</v>
      </c>
      <c r="E427" s="93">
        <v>17518.88</v>
      </c>
      <c r="F427" s="93">
        <v>17619.71</v>
      </c>
      <c r="G427" s="93">
        <v>17619.71</v>
      </c>
      <c r="H427" s="93">
        <v>5547517900</v>
      </c>
      <c r="I427" s="93"/>
      <c r="J427" s="178">
        <f t="shared" si="70"/>
        <v>9.7980859249221055</v>
      </c>
      <c r="K427" s="179">
        <f t="shared" si="72"/>
        <v>0.26610580224272196</v>
      </c>
      <c r="L427" s="178"/>
      <c r="M427" s="184">
        <f t="shared" si="71"/>
        <v>-2.108697802020746E-2</v>
      </c>
      <c r="N427" s="261">
        <f t="shared" si="73"/>
        <v>-1.6942876626830312</v>
      </c>
      <c r="O427" s="267">
        <f t="shared" si="74"/>
        <v>-0.12560813035839602</v>
      </c>
      <c r="P427" s="178"/>
      <c r="Q427" s="184">
        <f t="shared" si="75"/>
        <v>6.8780605424895354E-4</v>
      </c>
      <c r="R427" s="261">
        <f t="shared" si="76"/>
        <v>9.1280170229213239E-2</v>
      </c>
      <c r="S427" s="267">
        <f t="shared" si="77"/>
        <v>0.14551575749917789</v>
      </c>
      <c r="U427" s="184">
        <f t="shared" si="78"/>
        <v>-2.668887498708266E-2</v>
      </c>
      <c r="V427" s="261">
        <f t="shared" si="79"/>
        <v>-2.15365235686959</v>
      </c>
      <c r="W427" s="267">
        <f t="shared" si="80"/>
        <v>-0.19535890629460562</v>
      </c>
    </row>
    <row r="428" spans="1:23" x14ac:dyDescent="0.25">
      <c r="A428" s="90">
        <f t="shared" si="69"/>
        <v>385</v>
      </c>
      <c r="B428" s="29">
        <v>44880</v>
      </c>
      <c r="C428" s="93">
        <v>17665.8</v>
      </c>
      <c r="D428" s="93">
        <v>18356.78</v>
      </c>
      <c r="E428" s="93">
        <v>17552.3</v>
      </c>
      <c r="F428" s="93">
        <v>18343.12</v>
      </c>
      <c r="G428" s="93">
        <v>18343.12</v>
      </c>
      <c r="H428" s="93">
        <v>4900022200</v>
      </c>
      <c r="I428" s="93"/>
      <c r="J428" s="178">
        <f t="shared" si="70"/>
        <v>9.7793858460590606</v>
      </c>
      <c r="K428" s="179">
        <f t="shared" si="72"/>
        <v>0.24040653546730584</v>
      </c>
      <c r="L428" s="178"/>
      <c r="M428" s="184">
        <f t="shared" si="71"/>
        <v>3.8340748791450129E-2</v>
      </c>
      <c r="N428" s="261">
        <f t="shared" si="73"/>
        <v>3.1788829283617992</v>
      </c>
      <c r="O428" s="267">
        <f t="shared" si="74"/>
        <v>0.61434301150460846</v>
      </c>
      <c r="P428" s="178"/>
      <c r="Q428" s="184">
        <f t="shared" si="75"/>
        <v>3.9113994271417069E-2</v>
      </c>
      <c r="R428" s="261">
        <f t="shared" si="76"/>
        <v>3.2422903197394897</v>
      </c>
      <c r="S428" s="267">
        <f t="shared" si="77"/>
        <v>0.62397090586535509</v>
      </c>
      <c r="U428" s="184">
        <f t="shared" si="78"/>
        <v>-6.4248434828878404E-3</v>
      </c>
      <c r="V428" s="261">
        <f t="shared" si="79"/>
        <v>-0.49196870043067498</v>
      </c>
      <c r="W428" s="267">
        <f t="shared" si="80"/>
        <v>5.6954181463203302E-2</v>
      </c>
    </row>
    <row r="429" spans="1:23" x14ac:dyDescent="0.25">
      <c r="A429" s="90">
        <f t="shared" ref="A429:A492" si="81">A428+1</f>
        <v>386</v>
      </c>
      <c r="B429" s="29">
        <v>44881</v>
      </c>
      <c r="C429" s="93">
        <v>18169.21</v>
      </c>
      <c r="D429" s="93">
        <v>18414.09</v>
      </c>
      <c r="E429" s="93">
        <v>18031.87</v>
      </c>
      <c r="F429" s="93">
        <v>18256.48</v>
      </c>
      <c r="G429" s="93">
        <v>18256.48</v>
      </c>
      <c r="H429" s="93">
        <v>3918387100</v>
      </c>
      <c r="I429" s="93"/>
      <c r="J429" s="178">
        <f t="shared" ref="J429:J492" si="82">LN(C429)</f>
        <v>9.8074836821841398</v>
      </c>
      <c r="K429" s="179">
        <f t="shared" si="72"/>
        <v>0.27902101360286796</v>
      </c>
      <c r="L429" s="178"/>
      <c r="M429" s="184">
        <f t="shared" ref="M429:M492" si="83">(F429-C429)/C429</f>
        <v>4.8031807657020007E-3</v>
      </c>
      <c r="N429" s="261">
        <f t="shared" si="73"/>
        <v>0.42874761330577627</v>
      </c>
      <c r="O429" s="267">
        <f t="shared" si="74"/>
        <v>0.19675743171944204</v>
      </c>
      <c r="P429" s="178"/>
      <c r="Q429" s="184">
        <f t="shared" si="75"/>
        <v>1.3477746143062963E-2</v>
      </c>
      <c r="R429" s="261">
        <f t="shared" si="76"/>
        <v>1.1400761320799249</v>
      </c>
      <c r="S429" s="267">
        <f t="shared" si="77"/>
        <v>0.3047668559480734</v>
      </c>
      <c r="U429" s="184">
        <f t="shared" si="78"/>
        <v>-7.5589417481552665E-3</v>
      </c>
      <c r="V429" s="261">
        <f t="shared" si="79"/>
        <v>-0.58496660915384779</v>
      </c>
      <c r="W429" s="267">
        <f t="shared" si="80"/>
        <v>4.2833208789470278E-2</v>
      </c>
    </row>
    <row r="430" spans="1:23" x14ac:dyDescent="0.25">
      <c r="A430" s="90">
        <f t="shared" si="81"/>
        <v>387</v>
      </c>
      <c r="B430" s="29">
        <v>44882</v>
      </c>
      <c r="C430" s="93">
        <v>18071.599999999999</v>
      </c>
      <c r="D430" s="93">
        <v>18220.810000000001</v>
      </c>
      <c r="E430" s="93">
        <v>17711.84</v>
      </c>
      <c r="F430" s="93">
        <v>18045.66</v>
      </c>
      <c r="G430" s="93">
        <v>18045.66</v>
      </c>
      <c r="H430" s="93">
        <v>2930448500</v>
      </c>
      <c r="I430" s="93"/>
      <c r="J430" s="178">
        <f t="shared" si="82"/>
        <v>9.8020969242154123</v>
      </c>
      <c r="K430" s="179">
        <f t="shared" si="72"/>
        <v>0.27161806460426763</v>
      </c>
      <c r="L430" s="178"/>
      <c r="M430" s="184">
        <f t="shared" si="83"/>
        <v>-1.4354014033067738E-3</v>
      </c>
      <c r="N430" s="261">
        <f t="shared" si="73"/>
        <v>-8.282630659496798E-2</v>
      </c>
      <c r="O430" s="267">
        <f t="shared" si="74"/>
        <v>0.11907911139273075</v>
      </c>
      <c r="P430" s="178"/>
      <c r="Q430" s="184">
        <f t="shared" si="75"/>
        <v>8.2566015184047225E-3</v>
      </c>
      <c r="R430" s="261">
        <f t="shared" si="76"/>
        <v>0.71193375138423187</v>
      </c>
      <c r="S430" s="267">
        <f t="shared" si="77"/>
        <v>0.23975693323822656</v>
      </c>
      <c r="U430" s="184">
        <f t="shared" si="78"/>
        <v>-1.9907479138537729E-2</v>
      </c>
      <c r="V430" s="261">
        <f t="shared" si="79"/>
        <v>-1.5975668293161445</v>
      </c>
      <c r="W430" s="267">
        <f t="shared" si="80"/>
        <v>-0.11092186199272724</v>
      </c>
    </row>
    <row r="431" spans="1:23" x14ac:dyDescent="0.25">
      <c r="A431" s="90">
        <f t="shared" si="81"/>
        <v>388</v>
      </c>
      <c r="B431" s="29">
        <v>44883</v>
      </c>
      <c r="C431" s="93">
        <v>18316.36</v>
      </c>
      <c r="D431" s="93">
        <v>18378.060000000001</v>
      </c>
      <c r="E431" s="93">
        <v>17910.189999999999</v>
      </c>
      <c r="F431" s="93">
        <v>17992.54</v>
      </c>
      <c r="G431" s="93">
        <v>17992.54</v>
      </c>
      <c r="H431" s="93">
        <v>2792874200</v>
      </c>
      <c r="I431" s="93"/>
      <c r="J431" s="178">
        <f t="shared" si="82"/>
        <v>9.8155499285303254</v>
      </c>
      <c r="K431" s="179">
        <f t="shared" si="72"/>
        <v>0.29010634742659358</v>
      </c>
      <c r="L431" s="178"/>
      <c r="M431" s="184">
        <f t="shared" si="83"/>
        <v>-1.7679276886892359E-2</v>
      </c>
      <c r="N431" s="261">
        <f t="shared" si="73"/>
        <v>-1.4148506080137329</v>
      </c>
      <c r="O431" s="267">
        <f t="shared" si="74"/>
        <v>-8.3177896526370532E-2</v>
      </c>
      <c r="P431" s="178"/>
      <c r="Q431" s="184">
        <f t="shared" si="75"/>
        <v>3.3685732317993711E-3</v>
      </c>
      <c r="R431" s="261">
        <f t="shared" si="76"/>
        <v>0.3111074540908314</v>
      </c>
      <c r="S431" s="267">
        <f t="shared" si="77"/>
        <v>0.17889473462855676</v>
      </c>
      <c r="U431" s="184">
        <f t="shared" si="78"/>
        <v>-2.2175257529334535E-2</v>
      </c>
      <c r="V431" s="261">
        <f t="shared" si="79"/>
        <v>-1.7835283586215209</v>
      </c>
      <c r="W431" s="267">
        <f t="shared" si="80"/>
        <v>-0.13915860096611121</v>
      </c>
    </row>
    <row r="432" spans="1:23" x14ac:dyDescent="0.25">
      <c r="A432" s="90">
        <f t="shared" si="81"/>
        <v>389</v>
      </c>
      <c r="B432" s="29">
        <v>44886</v>
      </c>
      <c r="C432" s="93">
        <v>17654.150000000001</v>
      </c>
      <c r="D432" s="93">
        <v>17746.34</v>
      </c>
      <c r="E432" s="93">
        <v>17389.45</v>
      </c>
      <c r="F432" s="93">
        <v>17655.91</v>
      </c>
      <c r="G432" s="93">
        <v>17655.91</v>
      </c>
      <c r="H432" s="93">
        <v>2230983500</v>
      </c>
      <c r="I432" s="93"/>
      <c r="J432" s="178">
        <f t="shared" si="82"/>
        <v>9.7787261622020623</v>
      </c>
      <c r="K432" s="179">
        <f t="shared" si="72"/>
        <v>0.23949994081855605</v>
      </c>
      <c r="L432" s="178"/>
      <c r="M432" s="184">
        <f t="shared" si="83"/>
        <v>9.969327325294048E-5</v>
      </c>
      <c r="N432" s="261">
        <f t="shared" si="73"/>
        <v>4.3053962323761963E-2</v>
      </c>
      <c r="O432" s="267">
        <f t="shared" si="74"/>
        <v>0.13819300182283478</v>
      </c>
      <c r="P432" s="178"/>
      <c r="Q432" s="184">
        <f t="shared" si="75"/>
        <v>5.2220016256800065E-3</v>
      </c>
      <c r="R432" s="261">
        <f t="shared" si="76"/>
        <v>0.46309160738499378</v>
      </c>
      <c r="S432" s="267">
        <f t="shared" si="77"/>
        <v>0.20197228663992295</v>
      </c>
      <c r="U432" s="184">
        <f t="shared" si="78"/>
        <v>-1.4993641721634896E-2</v>
      </c>
      <c r="V432" s="261">
        <f t="shared" si="79"/>
        <v>-1.1946241412150536</v>
      </c>
      <c r="W432" s="267">
        <f t="shared" si="80"/>
        <v>-4.9738306729207538E-2</v>
      </c>
    </row>
    <row r="433" spans="1:23" x14ac:dyDescent="0.25">
      <c r="A433" s="90">
        <f t="shared" si="81"/>
        <v>390</v>
      </c>
      <c r="B433" s="29">
        <v>44887</v>
      </c>
      <c r="C433" s="93">
        <v>17625.189999999999</v>
      </c>
      <c r="D433" s="93">
        <v>17751.93</v>
      </c>
      <c r="E433" s="93">
        <v>17287.599999999999</v>
      </c>
      <c r="F433" s="93">
        <v>17424.41</v>
      </c>
      <c r="G433" s="93">
        <v>17424.41</v>
      </c>
      <c r="H433" s="93">
        <v>3024902000</v>
      </c>
      <c r="I433" s="93"/>
      <c r="J433" s="178">
        <f t="shared" si="82"/>
        <v>9.7770844077642085</v>
      </c>
      <c r="K433" s="179">
        <f t="shared" si="72"/>
        <v>0.23724369978411278</v>
      </c>
      <c r="L433" s="178"/>
      <c r="M433" s="184">
        <f t="shared" si="83"/>
        <v>-1.1391650246039836E-2</v>
      </c>
      <c r="N433" s="261">
        <f t="shared" si="73"/>
        <v>-0.89925496137590932</v>
      </c>
      <c r="O433" s="267">
        <f t="shared" si="74"/>
        <v>-4.888909850972234E-3</v>
      </c>
      <c r="P433" s="178"/>
      <c r="Q433" s="184">
        <f t="shared" si="75"/>
        <v>7.1908444674923565E-3</v>
      </c>
      <c r="R433" s="261">
        <f t="shared" si="76"/>
        <v>0.62453993377844041</v>
      </c>
      <c r="S433" s="267">
        <f t="shared" si="77"/>
        <v>0.22648689601687244</v>
      </c>
      <c r="U433" s="184">
        <f t="shared" si="78"/>
        <v>-1.9153836072121785E-2</v>
      </c>
      <c r="V433" s="261">
        <f t="shared" si="79"/>
        <v>-1.5357668678428986</v>
      </c>
      <c r="W433" s="267">
        <f t="shared" si="80"/>
        <v>-0.10153804273073552</v>
      </c>
    </row>
    <row r="434" spans="1:23" x14ac:dyDescent="0.25">
      <c r="A434" s="90">
        <f t="shared" si="81"/>
        <v>391</v>
      </c>
      <c r="B434" s="29">
        <v>44888</v>
      </c>
      <c r="C434" s="93">
        <v>17460.900000000001</v>
      </c>
      <c r="D434" s="93">
        <v>17640.84</v>
      </c>
      <c r="E434" s="93">
        <v>17375.96</v>
      </c>
      <c r="F434" s="93">
        <v>17523.810000000001</v>
      </c>
      <c r="G434" s="93">
        <v>17523.810000000001</v>
      </c>
      <c r="H434" s="93">
        <v>2423764400</v>
      </c>
      <c r="I434" s="93"/>
      <c r="J434" s="178">
        <f t="shared" si="82"/>
        <v>9.7677193744568758</v>
      </c>
      <c r="K434" s="179">
        <f t="shared" si="72"/>
        <v>0.22437346051461846</v>
      </c>
      <c r="L434" s="178"/>
      <c r="M434" s="184">
        <f t="shared" si="83"/>
        <v>3.6029070666460405E-3</v>
      </c>
      <c r="N434" s="261">
        <f t="shared" si="73"/>
        <v>0.33032321100646589</v>
      </c>
      <c r="O434" s="267">
        <f t="shared" si="74"/>
        <v>0.18181249032904767</v>
      </c>
      <c r="P434" s="178"/>
      <c r="Q434" s="184">
        <f t="shared" si="75"/>
        <v>1.03053107228149E-2</v>
      </c>
      <c r="R434" s="261">
        <f t="shared" si="76"/>
        <v>0.87993124986125726</v>
      </c>
      <c r="S434" s="267">
        <f t="shared" si="77"/>
        <v>0.26526598089123521</v>
      </c>
      <c r="U434" s="184">
        <f t="shared" si="78"/>
        <v>-4.864583154362165E-3</v>
      </c>
      <c r="V434" s="261">
        <f t="shared" si="79"/>
        <v>-0.36402480697766559</v>
      </c>
      <c r="W434" s="267">
        <f t="shared" si="80"/>
        <v>7.6381416419625037E-2</v>
      </c>
    </row>
    <row r="435" spans="1:23" x14ac:dyDescent="0.25">
      <c r="A435" s="90">
        <f t="shared" si="81"/>
        <v>392</v>
      </c>
      <c r="B435" s="29">
        <v>44889</v>
      </c>
      <c r="C435" s="93">
        <v>17684.53</v>
      </c>
      <c r="D435" s="93">
        <v>17759.240000000002</v>
      </c>
      <c r="E435" s="93">
        <v>17517.12</v>
      </c>
      <c r="F435" s="93">
        <v>17660.900000000001</v>
      </c>
      <c r="G435" s="93">
        <v>17660.900000000001</v>
      </c>
      <c r="H435" s="93">
        <v>2910419300</v>
      </c>
      <c r="I435" s="93"/>
      <c r="J435" s="178">
        <f t="shared" si="82"/>
        <v>9.7804455250919133</v>
      </c>
      <c r="K435" s="179">
        <f t="shared" si="72"/>
        <v>0.24186283810437201</v>
      </c>
      <c r="L435" s="178"/>
      <c r="M435" s="184">
        <f t="shared" si="83"/>
        <v>-1.3361960990762765E-3</v>
      </c>
      <c r="N435" s="261">
        <f t="shared" si="73"/>
        <v>-7.4691309734262218E-2</v>
      </c>
      <c r="O435" s="267">
        <f t="shared" si="74"/>
        <v>0.12031434420546949</v>
      </c>
      <c r="P435" s="178"/>
      <c r="Q435" s="184">
        <f t="shared" si="75"/>
        <v>4.224596299703909E-3</v>
      </c>
      <c r="R435" s="261">
        <f t="shared" si="76"/>
        <v>0.38130274278139697</v>
      </c>
      <c r="S435" s="267">
        <f t="shared" si="77"/>
        <v>0.18955331574111556</v>
      </c>
      <c r="U435" s="184">
        <f t="shared" si="78"/>
        <v>-9.4664658885477791E-3</v>
      </c>
      <c r="V435" s="261">
        <f t="shared" si="79"/>
        <v>-0.74138670195210332</v>
      </c>
      <c r="W435" s="267">
        <f t="shared" si="80"/>
        <v>1.9082095604743943E-2</v>
      </c>
    </row>
    <row r="436" spans="1:23" x14ac:dyDescent="0.25">
      <c r="A436" s="90">
        <f t="shared" si="81"/>
        <v>393</v>
      </c>
      <c r="B436" s="29">
        <v>44890</v>
      </c>
      <c r="C436" s="93">
        <v>17673.2</v>
      </c>
      <c r="D436" s="93">
        <v>17673.2</v>
      </c>
      <c r="E436" s="93">
        <v>17412.04</v>
      </c>
      <c r="F436" s="93">
        <v>17573.580000000002</v>
      </c>
      <c r="G436" s="93">
        <v>17573.580000000002</v>
      </c>
      <c r="H436" s="93">
        <v>3176711400</v>
      </c>
      <c r="I436" s="93"/>
      <c r="J436" s="178">
        <f t="shared" si="82"/>
        <v>9.7798046468235516</v>
      </c>
      <c r="K436" s="179">
        <f t="shared" si="72"/>
        <v>0.24098208772305973</v>
      </c>
      <c r="L436" s="178"/>
      <c r="M436" s="184">
        <f t="shared" si="83"/>
        <v>-5.6367833782223356E-3</v>
      </c>
      <c r="N436" s="261">
        <f t="shared" si="73"/>
        <v>-0.42734648564862965</v>
      </c>
      <c r="O436" s="267">
        <f t="shared" si="74"/>
        <v>6.6766536833146928E-2</v>
      </c>
      <c r="P436" s="178"/>
      <c r="Q436" s="184">
        <f t="shared" si="75"/>
        <v>0</v>
      </c>
      <c r="R436" s="261">
        <f t="shared" si="76"/>
        <v>3.4878951206797536E-2</v>
      </c>
      <c r="S436" s="267">
        <f t="shared" si="77"/>
        <v>0.13695169317218836</v>
      </c>
      <c r="U436" s="184">
        <f t="shared" si="78"/>
        <v>-1.4777176742185899E-2</v>
      </c>
      <c r="V436" s="261">
        <f t="shared" si="79"/>
        <v>-1.1768736596059362</v>
      </c>
      <c r="W436" s="267">
        <f t="shared" si="80"/>
        <v>-4.704304111313784E-2</v>
      </c>
    </row>
    <row r="437" spans="1:23" x14ac:dyDescent="0.25">
      <c r="A437" s="90">
        <f t="shared" si="81"/>
        <v>394</v>
      </c>
      <c r="B437" s="29">
        <v>44893</v>
      </c>
      <c r="C437" s="93">
        <v>17000.23</v>
      </c>
      <c r="D437" s="93">
        <v>17364.21</v>
      </c>
      <c r="E437" s="93">
        <v>16833.68</v>
      </c>
      <c r="F437" s="93">
        <v>17297.939999999999</v>
      </c>
      <c r="G437" s="93">
        <v>17297.939999999999</v>
      </c>
      <c r="H437" s="93">
        <v>2799254000</v>
      </c>
      <c r="I437" s="93"/>
      <c r="J437" s="178">
        <f t="shared" si="82"/>
        <v>9.7409821523585958</v>
      </c>
      <c r="K437" s="179">
        <f t="shared" si="72"/>
        <v>0.18762885592927903</v>
      </c>
      <c r="L437" s="178"/>
      <c r="M437" s="184">
        <f t="shared" si="83"/>
        <v>1.7512116012548016E-2</v>
      </c>
      <c r="N437" s="261">
        <f t="shared" si="73"/>
        <v>1.4709010459064333</v>
      </c>
      <c r="O437" s="267">
        <f t="shared" si="74"/>
        <v>0.35499991636924966</v>
      </c>
      <c r="P437" s="178"/>
      <c r="Q437" s="184">
        <f t="shared" si="75"/>
        <v>2.1410298566548781E-2</v>
      </c>
      <c r="R437" s="261">
        <f t="shared" si="76"/>
        <v>1.7905583775907765</v>
      </c>
      <c r="S437" s="267">
        <f t="shared" si="77"/>
        <v>0.40353727067803824</v>
      </c>
      <c r="U437" s="184">
        <f t="shared" si="78"/>
        <v>-9.7969262768797406E-3</v>
      </c>
      <c r="V437" s="261">
        <f t="shared" si="79"/>
        <v>-0.76848499314248198</v>
      </c>
      <c r="W437" s="267">
        <f t="shared" si="80"/>
        <v>1.4967441472646614E-2</v>
      </c>
    </row>
    <row r="438" spans="1:23" x14ac:dyDescent="0.25">
      <c r="A438" s="90">
        <f t="shared" si="81"/>
        <v>395</v>
      </c>
      <c r="B438" s="29">
        <v>44894</v>
      </c>
      <c r="C438" s="93">
        <v>17558.599999999999</v>
      </c>
      <c r="D438" s="93">
        <v>18204.68</v>
      </c>
      <c r="E438" s="93">
        <v>17536.45</v>
      </c>
      <c r="F438" s="93">
        <v>18204.68</v>
      </c>
      <c r="G438" s="93">
        <v>18204.68</v>
      </c>
      <c r="H438" s="93">
        <v>4273394700</v>
      </c>
      <c r="I438" s="93"/>
      <c r="J438" s="178">
        <f t="shared" si="82"/>
        <v>9.7732991373592881</v>
      </c>
      <c r="K438" s="179">
        <f t="shared" si="72"/>
        <v>0.23204165359673662</v>
      </c>
      <c r="L438" s="178"/>
      <c r="M438" s="184">
        <f t="shared" si="83"/>
        <v>3.6795644299659529E-2</v>
      </c>
      <c r="N438" s="261">
        <f t="shared" si="73"/>
        <v>3.0521818382570336</v>
      </c>
      <c r="O438" s="267">
        <f t="shared" si="74"/>
        <v>0.59510448608327549</v>
      </c>
      <c r="P438" s="178"/>
      <c r="Q438" s="184">
        <f t="shared" si="75"/>
        <v>3.6795644299659529E-2</v>
      </c>
      <c r="R438" s="261">
        <f t="shared" si="76"/>
        <v>3.0521818382570336</v>
      </c>
      <c r="S438" s="267">
        <f t="shared" si="77"/>
        <v>0.59510448608327549</v>
      </c>
      <c r="U438" s="184">
        <f t="shared" si="78"/>
        <v>-1.2614900960211987E-3</v>
      </c>
      <c r="V438" s="261">
        <f t="shared" si="79"/>
        <v>-6.8565295555454764E-2</v>
      </c>
      <c r="W438" s="267">
        <f t="shared" si="80"/>
        <v>0.12124452941076624</v>
      </c>
    </row>
    <row r="439" spans="1:23" x14ac:dyDescent="0.25">
      <c r="A439" s="90">
        <f t="shared" si="81"/>
        <v>396</v>
      </c>
      <c r="B439" s="29">
        <v>44895</v>
      </c>
      <c r="C439" s="93">
        <v>18141.560000000001</v>
      </c>
      <c r="D439" s="93">
        <v>18645.349999999999</v>
      </c>
      <c r="E439" s="93">
        <v>18052.32</v>
      </c>
      <c r="F439" s="93">
        <v>18597.23</v>
      </c>
      <c r="G439" s="93">
        <v>18597.23</v>
      </c>
      <c r="H439" s="93">
        <v>5359650800</v>
      </c>
      <c r="I439" s="93"/>
      <c r="J439" s="178">
        <f t="shared" si="82"/>
        <v>9.8059607177664585</v>
      </c>
      <c r="K439" s="179">
        <f t="shared" si="72"/>
        <v>0.27692802409485018</v>
      </c>
      <c r="L439" s="178"/>
      <c r="M439" s="184">
        <f t="shared" si="83"/>
        <v>2.5117465091204848E-2</v>
      </c>
      <c r="N439" s="261">
        <f t="shared" si="73"/>
        <v>2.0945520831099986</v>
      </c>
      <c r="O439" s="267">
        <f t="shared" si="74"/>
        <v>0.4496962313209254</v>
      </c>
      <c r="P439" s="178"/>
      <c r="Q439" s="184">
        <f t="shared" si="75"/>
        <v>2.776993819715599E-2</v>
      </c>
      <c r="R439" s="261">
        <f t="shared" si="76"/>
        <v>2.3120592069214858</v>
      </c>
      <c r="S439" s="267">
        <f t="shared" si="77"/>
        <v>0.48272291110172527</v>
      </c>
      <c r="U439" s="184">
        <f t="shared" si="78"/>
        <v>-4.9190918531814018E-3</v>
      </c>
      <c r="V439" s="261">
        <f t="shared" si="79"/>
        <v>-0.36849460924494526</v>
      </c>
      <c r="W439" s="267">
        <f t="shared" si="80"/>
        <v>7.5702713462323823E-2</v>
      </c>
    </row>
    <row r="440" spans="1:23" x14ac:dyDescent="0.25">
      <c r="A440" s="90">
        <f t="shared" si="81"/>
        <v>397</v>
      </c>
      <c r="B440" s="29">
        <v>44896</v>
      </c>
      <c r="C440" s="93">
        <v>19058.900000000001</v>
      </c>
      <c r="D440" s="93">
        <v>19237.45</v>
      </c>
      <c r="E440" s="93">
        <v>18679.349999999999</v>
      </c>
      <c r="F440" s="93">
        <v>18736.439999999999</v>
      </c>
      <c r="G440" s="93">
        <v>18736.439999999999</v>
      </c>
      <c r="H440" s="93">
        <v>4262000300</v>
      </c>
      <c r="I440" s="93"/>
      <c r="J440" s="178">
        <f t="shared" si="82"/>
        <v>9.8552894630558807</v>
      </c>
      <c r="K440" s="179">
        <f t="shared" si="72"/>
        <v>0.34471985503705366</v>
      </c>
      <c r="L440" s="178"/>
      <c r="M440" s="184">
        <f t="shared" si="83"/>
        <v>-1.6919129645467615E-2</v>
      </c>
      <c r="N440" s="261">
        <f t="shared" si="73"/>
        <v>-1.3525172935742469</v>
      </c>
      <c r="O440" s="267">
        <f t="shared" si="74"/>
        <v>-7.3713091973794054E-2</v>
      </c>
      <c r="P440" s="178"/>
      <c r="Q440" s="184">
        <f t="shared" si="75"/>
        <v>9.3683266085660376E-3</v>
      </c>
      <c r="R440" s="261">
        <f t="shared" si="76"/>
        <v>0.80309702323325771</v>
      </c>
      <c r="S440" s="267">
        <f t="shared" si="77"/>
        <v>0.25359933129107004</v>
      </c>
      <c r="U440" s="184">
        <f t="shared" si="78"/>
        <v>-1.9914580589645934E-2</v>
      </c>
      <c r="V440" s="261">
        <f t="shared" si="79"/>
        <v>-1.598149159897355</v>
      </c>
      <c r="W440" s="267">
        <f t="shared" si="80"/>
        <v>-0.11101028413401248</v>
      </c>
    </row>
    <row r="441" spans="1:23" x14ac:dyDescent="0.25">
      <c r="A441" s="90">
        <f t="shared" si="81"/>
        <v>398</v>
      </c>
      <c r="B441" s="29">
        <v>44897</v>
      </c>
      <c r="C441" s="93">
        <v>18785.28</v>
      </c>
      <c r="D441" s="93">
        <v>18841.22</v>
      </c>
      <c r="E441" s="93">
        <v>18530.82</v>
      </c>
      <c r="F441" s="93">
        <v>18675.349999999999</v>
      </c>
      <c r="G441" s="93">
        <v>18675.349999999999</v>
      </c>
      <c r="H441" s="93">
        <v>3757394000</v>
      </c>
      <c r="I441" s="93"/>
      <c r="J441" s="178">
        <f t="shared" si="82"/>
        <v>9.8408288634066992</v>
      </c>
      <c r="K441" s="179">
        <f t="shared" si="72"/>
        <v>0.32484684750384935</v>
      </c>
      <c r="L441" s="178"/>
      <c r="M441" s="184">
        <f t="shared" si="83"/>
        <v>-5.8519223562278708E-3</v>
      </c>
      <c r="N441" s="261">
        <f t="shared" si="73"/>
        <v>-0.44498823297520507</v>
      </c>
      <c r="O441" s="267">
        <f t="shared" si="74"/>
        <v>6.4087781629553975E-2</v>
      </c>
      <c r="P441" s="178"/>
      <c r="Q441" s="184">
        <f t="shared" si="75"/>
        <v>2.9778635186700616E-3</v>
      </c>
      <c r="R441" s="261">
        <f t="shared" si="76"/>
        <v>0.2790686199336444</v>
      </c>
      <c r="S441" s="267">
        <f t="shared" si="77"/>
        <v>0.17402989940974978</v>
      </c>
      <c r="U441" s="184">
        <f t="shared" si="78"/>
        <v>-1.3545712387571499E-2</v>
      </c>
      <c r="V441" s="261">
        <f t="shared" si="79"/>
        <v>-1.0758915726443046</v>
      </c>
      <c r="W441" s="267">
        <f t="shared" si="80"/>
        <v>-3.1709736202310213E-2</v>
      </c>
    </row>
    <row r="442" spans="1:23" x14ac:dyDescent="0.25">
      <c r="A442" s="90">
        <f t="shared" si="81"/>
        <v>399</v>
      </c>
      <c r="B442" s="29">
        <v>44900</v>
      </c>
      <c r="C442" s="93">
        <v>19221.68</v>
      </c>
      <c r="D442" s="93">
        <v>19539.599999999999</v>
      </c>
      <c r="E442" s="93">
        <v>19035.14</v>
      </c>
      <c r="F442" s="93">
        <v>19518.29</v>
      </c>
      <c r="G442" s="93">
        <v>19518.29</v>
      </c>
      <c r="H442" s="93">
        <v>4890142300</v>
      </c>
      <c r="I442" s="93"/>
      <c r="J442" s="178">
        <f t="shared" si="82"/>
        <v>9.8637940876533552</v>
      </c>
      <c r="K442" s="179">
        <f t="shared" si="72"/>
        <v>0.35640764619322818</v>
      </c>
      <c r="L442" s="178"/>
      <c r="M442" s="184">
        <f t="shared" si="83"/>
        <v>1.5431013314132823E-2</v>
      </c>
      <c r="N442" s="261">
        <f t="shared" si="73"/>
        <v>1.3002472280513049</v>
      </c>
      <c r="O442" s="267">
        <f t="shared" si="74"/>
        <v>0.32908752832003341</v>
      </c>
      <c r="P442" s="178"/>
      <c r="Q442" s="184">
        <f t="shared" si="75"/>
        <v>1.6539657303627896E-2</v>
      </c>
      <c r="R442" s="261">
        <f t="shared" si="76"/>
        <v>1.3911578446170088</v>
      </c>
      <c r="S442" s="267">
        <f t="shared" si="77"/>
        <v>0.34289156273222465</v>
      </c>
      <c r="U442" s="184">
        <f t="shared" si="78"/>
        <v>-9.7046668137228832E-3</v>
      </c>
      <c r="V442" s="261">
        <f t="shared" si="79"/>
        <v>-0.76091956658617987</v>
      </c>
      <c r="W442" s="267">
        <f t="shared" si="80"/>
        <v>1.6116189687885418E-2</v>
      </c>
    </row>
    <row r="443" spans="1:23" x14ac:dyDescent="0.25">
      <c r="A443" s="90">
        <f t="shared" si="81"/>
        <v>400</v>
      </c>
      <c r="B443" s="29">
        <v>44901</v>
      </c>
      <c r="C443" s="93">
        <v>19211.7</v>
      </c>
      <c r="D443" s="93">
        <v>19569.669999999998</v>
      </c>
      <c r="E443" s="93">
        <v>19202.87</v>
      </c>
      <c r="F443" s="93">
        <v>19441.18</v>
      </c>
      <c r="G443" s="93">
        <v>19441.18</v>
      </c>
      <c r="H443" s="93">
        <v>3552078500</v>
      </c>
      <c r="I443" s="93"/>
      <c r="J443" s="178">
        <f t="shared" si="82"/>
        <v>9.8632747474223219</v>
      </c>
      <c r="K443" s="179">
        <f t="shared" si="72"/>
        <v>0.35569392390134491</v>
      </c>
      <c r="L443" s="178"/>
      <c r="M443" s="184">
        <f t="shared" si="83"/>
        <v>1.1944804468110555E-2</v>
      </c>
      <c r="N443" s="261">
        <f t="shared" si="73"/>
        <v>1.0143724128069258</v>
      </c>
      <c r="O443" s="267">
        <f t="shared" si="74"/>
        <v>0.28567977313931414</v>
      </c>
      <c r="P443" s="178"/>
      <c r="Q443" s="184">
        <f t="shared" si="75"/>
        <v>1.8632916399902014E-2</v>
      </c>
      <c r="R443" s="261">
        <f t="shared" si="76"/>
        <v>1.5628085069371276</v>
      </c>
      <c r="S443" s="267">
        <f t="shared" si="77"/>
        <v>0.36895531346952071</v>
      </c>
      <c r="U443" s="184">
        <f t="shared" si="78"/>
        <v>-4.5961575498273168E-4</v>
      </c>
      <c r="V443" s="261">
        <f t="shared" si="79"/>
        <v>-2.8102908444960807E-3</v>
      </c>
      <c r="W443" s="267">
        <f t="shared" si="80"/>
        <v>0.13122888967685098</v>
      </c>
    </row>
    <row r="444" spans="1:23" x14ac:dyDescent="0.25">
      <c r="A444" s="90">
        <f t="shared" si="81"/>
        <v>401</v>
      </c>
      <c r="B444" s="29">
        <v>44902</v>
      </c>
      <c r="C444" s="93">
        <v>19380.8</v>
      </c>
      <c r="D444" s="93">
        <v>19737.310000000001</v>
      </c>
      <c r="E444" s="93">
        <v>18799.810000000001</v>
      </c>
      <c r="F444" s="93">
        <v>18814.82</v>
      </c>
      <c r="G444" s="93">
        <v>18814.82</v>
      </c>
      <c r="H444" s="93">
        <v>5308866200</v>
      </c>
      <c r="I444" s="93"/>
      <c r="J444" s="178">
        <f t="shared" si="82"/>
        <v>9.8720381642625377</v>
      </c>
      <c r="K444" s="179">
        <f t="shared" si="72"/>
        <v>0.36773736975471749</v>
      </c>
      <c r="L444" s="178"/>
      <c r="M444" s="184">
        <f t="shared" si="83"/>
        <v>-2.9203128869809275E-2</v>
      </c>
      <c r="N444" s="261">
        <f t="shared" si="73"/>
        <v>-2.3598252787879184</v>
      </c>
      <c r="O444" s="267">
        <f t="shared" si="74"/>
        <v>-0.22666458011506396</v>
      </c>
      <c r="P444" s="178"/>
      <c r="Q444" s="184">
        <f t="shared" si="75"/>
        <v>1.8395009493932246E-2</v>
      </c>
      <c r="R444" s="261">
        <f t="shared" si="76"/>
        <v>1.5432997523577598</v>
      </c>
      <c r="S444" s="267">
        <f t="shared" si="77"/>
        <v>0.36599306846749746</v>
      </c>
      <c r="U444" s="184">
        <f t="shared" si="78"/>
        <v>-2.9977606703541545E-2</v>
      </c>
      <c r="V444" s="261">
        <f t="shared" si="79"/>
        <v>-2.4233337251857008</v>
      </c>
      <c r="W444" s="267">
        <f t="shared" si="80"/>
        <v>-0.23630781885502117</v>
      </c>
    </row>
    <row r="445" spans="1:23" x14ac:dyDescent="0.25">
      <c r="A445" s="90">
        <f t="shared" si="81"/>
        <v>402</v>
      </c>
      <c r="B445" s="29">
        <v>44903</v>
      </c>
      <c r="C445" s="93">
        <v>18965.05</v>
      </c>
      <c r="D445" s="93">
        <v>19521.599999999999</v>
      </c>
      <c r="E445" s="93">
        <v>18965.05</v>
      </c>
      <c r="F445" s="93">
        <v>19450.23</v>
      </c>
      <c r="G445" s="93">
        <v>19450.23</v>
      </c>
      <c r="H445" s="93">
        <v>2856166600</v>
      </c>
      <c r="I445" s="93"/>
      <c r="J445" s="178">
        <f t="shared" si="82"/>
        <v>9.8503530905550623</v>
      </c>
      <c r="K445" s="179">
        <f t="shared" si="72"/>
        <v>0.33793586472714837</v>
      </c>
      <c r="L445" s="178"/>
      <c r="M445" s="184">
        <f t="shared" si="83"/>
        <v>2.5582848450175472E-2</v>
      </c>
      <c r="N445" s="261">
        <f t="shared" si="73"/>
        <v>2.1327142781016537</v>
      </c>
      <c r="O445" s="267">
        <f t="shared" si="74"/>
        <v>0.45549084885636848</v>
      </c>
      <c r="P445" s="178"/>
      <c r="Q445" s="184">
        <f t="shared" si="75"/>
        <v>2.9346086617224806E-2</v>
      </c>
      <c r="R445" s="261">
        <f t="shared" si="76"/>
        <v>2.4413059498121195</v>
      </c>
      <c r="S445" s="267">
        <f t="shared" si="77"/>
        <v>0.50234797310134915</v>
      </c>
      <c r="U445" s="184">
        <f t="shared" si="78"/>
        <v>0</v>
      </c>
      <c r="V445" s="261">
        <f t="shared" si="79"/>
        <v>3.4878951206797536E-2</v>
      </c>
      <c r="W445" s="267">
        <f t="shared" si="80"/>
        <v>0.13695169317218836</v>
      </c>
    </row>
    <row r="446" spans="1:23" x14ac:dyDescent="0.25">
      <c r="A446" s="90">
        <f t="shared" si="81"/>
        <v>403</v>
      </c>
      <c r="B446" s="29">
        <v>44904</v>
      </c>
      <c r="C446" s="93">
        <v>19484.23</v>
      </c>
      <c r="D446" s="93">
        <v>19926.48</v>
      </c>
      <c r="E446" s="93">
        <v>19404.5</v>
      </c>
      <c r="F446" s="93">
        <v>19900.87</v>
      </c>
      <c r="G446" s="93">
        <v>19900.87</v>
      </c>
      <c r="H446" s="93">
        <v>4023277500</v>
      </c>
      <c r="I446" s="93"/>
      <c r="J446" s="178">
        <f t="shared" si="82"/>
        <v>9.8773606994143464</v>
      </c>
      <c r="K446" s="179">
        <f t="shared" si="72"/>
        <v>0.37505205820013238</v>
      </c>
      <c r="L446" s="178"/>
      <c r="M446" s="184">
        <f t="shared" si="83"/>
        <v>2.1383447023567235E-2</v>
      </c>
      <c r="N446" s="261">
        <f t="shared" si="73"/>
        <v>1.7883565072416623</v>
      </c>
      <c r="O446" s="267">
        <f t="shared" si="74"/>
        <v>0.40320293465416612</v>
      </c>
      <c r="P446" s="178"/>
      <c r="Q446" s="184">
        <f t="shared" si="75"/>
        <v>2.2697843332787595E-2</v>
      </c>
      <c r="R446" s="261">
        <f t="shared" si="76"/>
        <v>1.8961391498349178</v>
      </c>
      <c r="S446" s="267">
        <f t="shared" si="77"/>
        <v>0.41956884837909314</v>
      </c>
      <c r="U446" s="184">
        <f t="shared" si="78"/>
        <v>-4.0920272445972754E-3</v>
      </c>
      <c r="V446" s="261">
        <f t="shared" si="79"/>
        <v>-0.30067396148199665</v>
      </c>
      <c r="W446" s="267">
        <f t="shared" si="80"/>
        <v>8.6000724750149971E-2</v>
      </c>
    </row>
    <row r="447" spans="1:23" x14ac:dyDescent="0.25">
      <c r="A447" s="90">
        <f t="shared" si="81"/>
        <v>404</v>
      </c>
      <c r="B447" s="29">
        <v>44907</v>
      </c>
      <c r="C447" s="93">
        <v>19594.52</v>
      </c>
      <c r="D447" s="93">
        <v>19718.080000000002</v>
      </c>
      <c r="E447" s="93">
        <v>19366.22</v>
      </c>
      <c r="F447" s="93">
        <v>19463.63</v>
      </c>
      <c r="G447" s="93">
        <v>19463.63</v>
      </c>
      <c r="H447" s="93">
        <v>3115198500</v>
      </c>
      <c r="I447" s="93"/>
      <c r="J447" s="178">
        <f t="shared" si="82"/>
        <v>9.8830052142887901</v>
      </c>
      <c r="K447" s="179">
        <f t="shared" si="72"/>
        <v>0.38280923904618758</v>
      </c>
      <c r="L447" s="178"/>
      <c r="M447" s="184">
        <f t="shared" si="83"/>
        <v>-6.6799288780740439E-3</v>
      </c>
      <c r="N447" s="261">
        <f t="shared" si="73"/>
        <v>-0.51288611916294602</v>
      </c>
      <c r="O447" s="267">
        <f t="shared" si="74"/>
        <v>5.3778042317938368E-2</v>
      </c>
      <c r="P447" s="178"/>
      <c r="Q447" s="184">
        <f t="shared" si="75"/>
        <v>6.3058446953536658E-3</v>
      </c>
      <c r="R447" s="261">
        <f t="shared" si="76"/>
        <v>0.55196850804755349</v>
      </c>
      <c r="S447" s="267">
        <f t="shared" si="77"/>
        <v>0.21546751790708996</v>
      </c>
      <c r="U447" s="184">
        <f t="shared" si="78"/>
        <v>-1.1651216768770007E-2</v>
      </c>
      <c r="V447" s="261">
        <f t="shared" si="79"/>
        <v>-0.92053983988047139</v>
      </c>
      <c r="W447" s="267">
        <f t="shared" si="80"/>
        <v>-8.1208447606199163E-3</v>
      </c>
    </row>
    <row r="448" spans="1:23" x14ac:dyDescent="0.25">
      <c r="A448" s="90">
        <f t="shared" si="81"/>
        <v>405</v>
      </c>
      <c r="B448" s="29">
        <v>44908</v>
      </c>
      <c r="C448" s="93">
        <v>19458.02</v>
      </c>
      <c r="D448" s="93">
        <v>19707.75</v>
      </c>
      <c r="E448" s="93">
        <v>19382.3</v>
      </c>
      <c r="F448" s="93">
        <v>19596.2</v>
      </c>
      <c r="G448" s="93">
        <v>19596.2</v>
      </c>
      <c r="H448" s="93">
        <v>2584117300</v>
      </c>
      <c r="I448" s="93"/>
      <c r="J448" s="178">
        <f t="shared" si="82"/>
        <v>9.8760146033897112</v>
      </c>
      <c r="K448" s="179">
        <f t="shared" si="72"/>
        <v>0.37320213654494666</v>
      </c>
      <c r="L448" s="178"/>
      <c r="M448" s="184">
        <f t="shared" si="83"/>
        <v>7.1014419761106368E-3</v>
      </c>
      <c r="N448" s="261">
        <f t="shared" si="73"/>
        <v>0.61720878357058706</v>
      </c>
      <c r="O448" s="267">
        <f t="shared" si="74"/>
        <v>0.22537372075117612</v>
      </c>
      <c r="P448" s="178"/>
      <c r="Q448" s="184">
        <f t="shared" si="75"/>
        <v>1.2834296603662632E-2</v>
      </c>
      <c r="R448" s="261">
        <f t="shared" si="76"/>
        <v>1.0873122196697342</v>
      </c>
      <c r="S448" s="267">
        <f t="shared" si="77"/>
        <v>0.29675508691441244</v>
      </c>
      <c r="U448" s="184">
        <f t="shared" si="78"/>
        <v>-3.8914545262057065E-3</v>
      </c>
      <c r="V448" s="261">
        <f t="shared" si="79"/>
        <v>-0.28422667121748035</v>
      </c>
      <c r="W448" s="267">
        <f t="shared" si="80"/>
        <v>8.8498111407236513E-2</v>
      </c>
    </row>
    <row r="449" spans="1:23" x14ac:dyDescent="0.25">
      <c r="A449" s="90">
        <f t="shared" si="81"/>
        <v>406</v>
      </c>
      <c r="B449" s="29">
        <v>44909</v>
      </c>
      <c r="C449" s="93">
        <v>19775.330000000002</v>
      </c>
      <c r="D449" s="93">
        <v>19859.75</v>
      </c>
      <c r="E449" s="93">
        <v>19528.71</v>
      </c>
      <c r="F449" s="93">
        <v>19673.45</v>
      </c>
      <c r="G449" s="93">
        <v>19673.45</v>
      </c>
      <c r="H449" s="93">
        <v>2758656100</v>
      </c>
      <c r="I449" s="93"/>
      <c r="J449" s="178">
        <f t="shared" si="82"/>
        <v>9.8921904802336584</v>
      </c>
      <c r="K449" s="179">
        <f t="shared" si="72"/>
        <v>0.39543242644818338</v>
      </c>
      <c r="L449" s="178"/>
      <c r="M449" s="184">
        <f t="shared" si="83"/>
        <v>-5.1518735717685123E-3</v>
      </c>
      <c r="N449" s="261">
        <f t="shared" si="73"/>
        <v>-0.38758309009407405</v>
      </c>
      <c r="O449" s="267">
        <f t="shared" si="74"/>
        <v>7.2804283592723396E-2</v>
      </c>
      <c r="P449" s="178"/>
      <c r="Q449" s="184">
        <f t="shared" si="75"/>
        <v>4.2689553094688304E-3</v>
      </c>
      <c r="R449" s="261">
        <f t="shared" si="76"/>
        <v>0.38494025398083059</v>
      </c>
      <c r="S449" s="267">
        <f t="shared" si="77"/>
        <v>0.19010564209934033</v>
      </c>
      <c r="U449" s="184">
        <f t="shared" si="78"/>
        <v>-1.2471094034840511E-2</v>
      </c>
      <c r="V449" s="261">
        <f t="shared" si="79"/>
        <v>-0.98777111382678129</v>
      </c>
      <c r="W449" s="267">
        <f t="shared" si="80"/>
        <v>-1.8329364449402252E-2</v>
      </c>
    </row>
    <row r="450" spans="1:23" x14ac:dyDescent="0.25">
      <c r="A450" s="90">
        <f t="shared" si="81"/>
        <v>407</v>
      </c>
      <c r="B450" s="29">
        <v>44910</v>
      </c>
      <c r="C450" s="93">
        <v>19612.669999999998</v>
      </c>
      <c r="D450" s="93">
        <v>19675.68</v>
      </c>
      <c r="E450" s="93">
        <v>19233.86</v>
      </c>
      <c r="F450" s="93">
        <v>19368.59</v>
      </c>
      <c r="G450" s="93">
        <v>19368.59</v>
      </c>
      <c r="H450" s="93">
        <v>2243394000</v>
      </c>
      <c r="I450" s="93"/>
      <c r="J450" s="178">
        <f t="shared" si="82"/>
        <v>9.8839310649450862</v>
      </c>
      <c r="K450" s="179">
        <f t="shared" ref="K450:K513" si="84">(J450-$J$1008)/($J$1007-$J$1008)</f>
        <v>0.38408162314598782</v>
      </c>
      <c r="L450" s="178"/>
      <c r="M450" s="184">
        <f t="shared" si="83"/>
        <v>-1.2445016410310178E-2</v>
      </c>
      <c r="N450" s="261">
        <f t="shared" ref="N450:N513" si="85">(M450-$M$1009)/$M$1010</f>
        <v>-0.98563270605378539</v>
      </c>
      <c r="O450" s="267">
        <f t="shared" si="74"/>
        <v>-1.8004664699242667E-2</v>
      </c>
      <c r="P450" s="178"/>
      <c r="Q450" s="184">
        <f t="shared" si="75"/>
        <v>3.2127191249331196E-3</v>
      </c>
      <c r="R450" s="261">
        <f t="shared" si="76"/>
        <v>0.29832716295701023</v>
      </c>
      <c r="S450" s="267">
        <f t="shared" si="77"/>
        <v>0.17695415183114949</v>
      </c>
      <c r="U450" s="184">
        <f t="shared" si="78"/>
        <v>-1.931455533591284E-2</v>
      </c>
      <c r="V450" s="261">
        <f t="shared" si="79"/>
        <v>-1.5489461097850168</v>
      </c>
      <c r="W450" s="267">
        <f t="shared" si="80"/>
        <v>-0.10353920294907049</v>
      </c>
    </row>
    <row r="451" spans="1:23" x14ac:dyDescent="0.25">
      <c r="A451" s="90">
        <f t="shared" si="81"/>
        <v>408</v>
      </c>
      <c r="B451" s="29">
        <v>44911</v>
      </c>
      <c r="C451" s="93">
        <v>19343.7</v>
      </c>
      <c r="D451" s="93">
        <v>19621.13</v>
      </c>
      <c r="E451" s="93">
        <v>19130.53</v>
      </c>
      <c r="F451" s="93">
        <v>19450.669999999998</v>
      </c>
      <c r="G451" s="93">
        <v>19450.669999999998</v>
      </c>
      <c r="H451" s="93">
        <v>2875978600</v>
      </c>
      <c r="I451" s="93"/>
      <c r="J451" s="178">
        <f t="shared" si="82"/>
        <v>9.8701220640494487</v>
      </c>
      <c r="K451" s="179">
        <f t="shared" si="84"/>
        <v>0.36510409901263963</v>
      </c>
      <c r="L451" s="178"/>
      <c r="M451" s="184">
        <f t="shared" si="83"/>
        <v>5.5299658286676037E-3</v>
      </c>
      <c r="N451" s="261">
        <f t="shared" si="85"/>
        <v>0.48834517466092264</v>
      </c>
      <c r="O451" s="267">
        <f t="shared" ref="O451:O514" si="86">2*(N451-$N$1008)/($N$1007-$N$1008)-1</f>
        <v>0.20580683451646919</v>
      </c>
      <c r="P451" s="178"/>
      <c r="Q451" s="184">
        <f t="shared" ref="Q451:Q514" si="87">(D451-C451)/C451</f>
        <v>1.4342137233311118E-2</v>
      </c>
      <c r="R451" s="261">
        <f t="shared" ref="R451:R514" si="88">(Q451-$Q$1009)/$Q$1010</f>
        <v>1.2109576122601859</v>
      </c>
      <c r="S451" s="267">
        <f t="shared" ref="S451:S514" si="89">2*(R451-$R$1008)/($R$1007-$R$1008)-1</f>
        <v>0.31552962963235731</v>
      </c>
      <c r="U451" s="184">
        <f t="shared" ref="U451:U514" si="90">(E451-C451)/C451</f>
        <v>-1.1020125415510057E-2</v>
      </c>
      <c r="V451" s="261">
        <f t="shared" ref="V451:V514" si="91">(U451-$U$1009)/$U$1010</f>
        <v>-0.86878931890369082</v>
      </c>
      <c r="W451" s="267">
        <f t="shared" ref="W451:W514" si="92">2*(V451-$V$1008)/($V$1007-$V$1008)-1</f>
        <v>-2.6295093700878791E-4</v>
      </c>
    </row>
    <row r="452" spans="1:23" x14ac:dyDescent="0.25">
      <c r="A452" s="90">
        <f t="shared" si="81"/>
        <v>409</v>
      </c>
      <c r="B452" s="29">
        <v>44914</v>
      </c>
      <c r="C452" s="93">
        <v>19472.21</v>
      </c>
      <c r="D452" s="93">
        <v>19786.29</v>
      </c>
      <c r="E452" s="93">
        <v>19255.95</v>
      </c>
      <c r="F452" s="93">
        <v>19352.810000000001</v>
      </c>
      <c r="G452" s="93">
        <v>19352.810000000001</v>
      </c>
      <c r="H452" s="93">
        <v>2238224700</v>
      </c>
      <c r="I452" s="93"/>
      <c r="J452" s="178">
        <f t="shared" si="82"/>
        <v>9.8767435998856694</v>
      </c>
      <c r="K452" s="179">
        <f t="shared" si="84"/>
        <v>0.37420398662083049</v>
      </c>
      <c r="L452" s="178"/>
      <c r="M452" s="184">
        <f t="shared" si="83"/>
        <v>-6.1318155463605736E-3</v>
      </c>
      <c r="N452" s="261">
        <f t="shared" si="85"/>
        <v>-0.46793993138209833</v>
      </c>
      <c r="O452" s="267">
        <f t="shared" si="86"/>
        <v>6.0602753735171433E-2</v>
      </c>
      <c r="P452" s="178"/>
      <c r="Q452" s="184">
        <f t="shared" si="87"/>
        <v>1.6129653490795433E-2</v>
      </c>
      <c r="R452" s="261">
        <f t="shared" si="88"/>
        <v>1.357536862794102</v>
      </c>
      <c r="S452" s="267">
        <f t="shared" si="89"/>
        <v>0.33778649131606464</v>
      </c>
      <c r="U452" s="184">
        <f t="shared" si="90"/>
        <v>-1.1106084003818694E-2</v>
      </c>
      <c r="V452" s="261">
        <f t="shared" si="91"/>
        <v>-0.87583806343872839</v>
      </c>
      <c r="W452" s="267">
        <f t="shared" si="92"/>
        <v>-1.333245208460454E-3</v>
      </c>
    </row>
    <row r="453" spans="1:23" x14ac:dyDescent="0.25">
      <c r="A453" s="90">
        <f t="shared" si="81"/>
        <v>410</v>
      </c>
      <c r="B453" s="29">
        <v>44915</v>
      </c>
      <c r="C453" s="93">
        <v>19156.939999999999</v>
      </c>
      <c r="D453" s="93">
        <v>19283.14</v>
      </c>
      <c r="E453" s="93">
        <v>18885.2</v>
      </c>
      <c r="F453" s="93">
        <v>19094.8</v>
      </c>
      <c r="G453" s="93">
        <v>19094.8</v>
      </c>
      <c r="H453" s="93">
        <v>1938516900</v>
      </c>
      <c r="I453" s="93"/>
      <c r="J453" s="178">
        <f t="shared" si="82"/>
        <v>9.8604203310457894</v>
      </c>
      <c r="K453" s="179">
        <f t="shared" si="84"/>
        <v>0.35177113788071523</v>
      </c>
      <c r="L453" s="178"/>
      <c r="M453" s="184">
        <f t="shared" si="83"/>
        <v>-3.2437330805441486E-3</v>
      </c>
      <c r="N453" s="261">
        <f t="shared" si="85"/>
        <v>-0.23111245552165532</v>
      </c>
      <c r="O453" s="267">
        <f t="shared" si="86"/>
        <v>9.6563071132945044E-2</v>
      </c>
      <c r="P453" s="178"/>
      <c r="Q453" s="184">
        <f t="shared" si="87"/>
        <v>6.5876909360263556E-3</v>
      </c>
      <c r="R453" s="261">
        <f t="shared" si="88"/>
        <v>0.57508035978631578</v>
      </c>
      <c r="S453" s="267">
        <f t="shared" si="89"/>
        <v>0.21897686377651038</v>
      </c>
      <c r="U453" s="184">
        <f t="shared" si="90"/>
        <v>-1.418493767793802E-2</v>
      </c>
      <c r="V453" s="261">
        <f t="shared" si="91"/>
        <v>-1.1283090897392904</v>
      </c>
      <c r="W453" s="267">
        <f t="shared" si="92"/>
        <v>-3.9668907937306375E-2</v>
      </c>
    </row>
    <row r="454" spans="1:23" x14ac:dyDescent="0.25">
      <c r="A454" s="90">
        <f t="shared" si="81"/>
        <v>411</v>
      </c>
      <c r="B454" s="29">
        <v>44916</v>
      </c>
      <c r="C454" s="93">
        <v>19190.91</v>
      </c>
      <c r="D454" s="93">
        <v>19255.740000000002</v>
      </c>
      <c r="E454" s="93">
        <v>19063.3</v>
      </c>
      <c r="F454" s="93">
        <v>19160.490000000002</v>
      </c>
      <c r="G454" s="93">
        <v>19160.490000000002</v>
      </c>
      <c r="H454" s="93">
        <v>1348431000</v>
      </c>
      <c r="I454" s="93"/>
      <c r="J454" s="178">
        <f t="shared" si="82"/>
        <v>9.8621920084089538</v>
      </c>
      <c r="K454" s="179">
        <f t="shared" si="84"/>
        <v>0.35420593024332425</v>
      </c>
      <c r="L454" s="178"/>
      <c r="M454" s="184">
        <f t="shared" si="83"/>
        <v>-1.5851254578338524E-3</v>
      </c>
      <c r="N454" s="261">
        <f t="shared" si="85"/>
        <v>-9.5103923432067403E-2</v>
      </c>
      <c r="O454" s="267">
        <f t="shared" si="86"/>
        <v>0.11721485558057787</v>
      </c>
      <c r="P454" s="178"/>
      <c r="Q454" s="184">
        <f t="shared" si="87"/>
        <v>3.3781618485002403E-3</v>
      </c>
      <c r="R454" s="261">
        <f t="shared" si="88"/>
        <v>0.31189373630996403</v>
      </c>
      <c r="S454" s="267">
        <f t="shared" si="89"/>
        <v>0.17901412515983495</v>
      </c>
      <c r="U454" s="184">
        <f t="shared" si="90"/>
        <v>-6.6495022904073118E-3</v>
      </c>
      <c r="V454" s="261">
        <f t="shared" si="91"/>
        <v>-0.51039108931478638</v>
      </c>
      <c r="W454" s="267">
        <f t="shared" si="92"/>
        <v>5.4156892216713048E-2</v>
      </c>
    </row>
    <row r="455" spans="1:23" x14ac:dyDescent="0.25">
      <c r="A455" s="90">
        <f t="shared" si="81"/>
        <v>412</v>
      </c>
      <c r="B455" s="29">
        <v>44917</v>
      </c>
      <c r="C455" s="93">
        <v>19537.45</v>
      </c>
      <c r="D455" s="93">
        <v>19735</v>
      </c>
      <c r="E455" s="93">
        <v>19475.68</v>
      </c>
      <c r="F455" s="93">
        <v>19679.22</v>
      </c>
      <c r="G455" s="93">
        <v>19679.22</v>
      </c>
      <c r="H455" s="93">
        <v>1939795100</v>
      </c>
      <c r="I455" s="93"/>
      <c r="J455" s="178">
        <f t="shared" si="82"/>
        <v>9.8800884155453961</v>
      </c>
      <c r="K455" s="179">
        <f t="shared" si="84"/>
        <v>0.37880072177812324</v>
      </c>
      <c r="L455" s="178"/>
      <c r="M455" s="184">
        <f t="shared" si="83"/>
        <v>7.2563205536034861E-3</v>
      </c>
      <c r="N455" s="261">
        <f t="shared" si="85"/>
        <v>0.62990907970361965</v>
      </c>
      <c r="O455" s="267">
        <f t="shared" si="86"/>
        <v>0.22730215696124967</v>
      </c>
      <c r="P455" s="178"/>
      <c r="Q455" s="184">
        <f t="shared" si="87"/>
        <v>1.0111350252975658E-2</v>
      </c>
      <c r="R455" s="261">
        <f t="shared" si="88"/>
        <v>0.86402617476993782</v>
      </c>
      <c r="S455" s="267">
        <f t="shared" si="89"/>
        <v>0.26285092517845832</v>
      </c>
      <c r="U455" s="184">
        <f t="shared" si="90"/>
        <v>-3.1616203752281098E-3</v>
      </c>
      <c r="V455" s="261">
        <f t="shared" si="91"/>
        <v>-0.22437907966890849</v>
      </c>
      <c r="W455" s="267">
        <f t="shared" si="92"/>
        <v>9.7585479246461215E-2</v>
      </c>
    </row>
    <row r="456" spans="1:23" x14ac:dyDescent="0.25">
      <c r="A456" s="90">
        <f t="shared" si="81"/>
        <v>413</v>
      </c>
      <c r="B456" s="29">
        <v>44918</v>
      </c>
      <c r="C456" s="93">
        <v>19382.23</v>
      </c>
      <c r="D456" s="93">
        <v>19686.77</v>
      </c>
      <c r="E456" s="93">
        <v>19380.47</v>
      </c>
      <c r="F456" s="93">
        <v>19593.060000000001</v>
      </c>
      <c r="G456" s="93">
        <v>19593.060000000001</v>
      </c>
      <c r="H456" s="93">
        <v>1363741800</v>
      </c>
      <c r="I456" s="93"/>
      <c r="J456" s="178">
        <f t="shared" si="82"/>
        <v>9.8721119459045124</v>
      </c>
      <c r="K456" s="179">
        <f t="shared" si="84"/>
        <v>0.36783876687256511</v>
      </c>
      <c r="L456" s="178"/>
      <c r="M456" s="184">
        <f t="shared" si="83"/>
        <v>1.0877489329143331E-2</v>
      </c>
      <c r="N456" s="261">
        <f t="shared" si="85"/>
        <v>0.92685082943766739</v>
      </c>
      <c r="O456" s="267">
        <f t="shared" si="86"/>
        <v>0.27239033573058702</v>
      </c>
      <c r="P456" s="178"/>
      <c r="Q456" s="184">
        <f t="shared" si="87"/>
        <v>1.5712330314932847E-2</v>
      </c>
      <c r="R456" s="261">
        <f t="shared" si="88"/>
        <v>1.3233156812567317</v>
      </c>
      <c r="S456" s="267">
        <f t="shared" si="89"/>
        <v>0.33259028447672034</v>
      </c>
      <c r="U456" s="184">
        <f t="shared" si="90"/>
        <v>-9.0804824831735011E-5</v>
      </c>
      <c r="V456" s="261">
        <f t="shared" si="91"/>
        <v>2.7432807367282808E-2</v>
      </c>
      <c r="W456" s="267">
        <f t="shared" si="92"/>
        <v>0.13582105706298853</v>
      </c>
    </row>
    <row r="457" spans="1:23" x14ac:dyDescent="0.25">
      <c r="A457" s="90">
        <f t="shared" si="81"/>
        <v>414</v>
      </c>
      <c r="B457" s="29">
        <v>44923</v>
      </c>
      <c r="C457" s="93">
        <v>19787.939999999999</v>
      </c>
      <c r="D457" s="93">
        <v>20099.77</v>
      </c>
      <c r="E457" s="93">
        <v>19787.939999999999</v>
      </c>
      <c r="F457" s="93">
        <v>19898.91</v>
      </c>
      <c r="G457" s="93">
        <v>19898.91</v>
      </c>
      <c r="H457" s="93">
        <v>2823780600</v>
      </c>
      <c r="I457" s="93"/>
      <c r="J457" s="178">
        <f t="shared" si="82"/>
        <v>9.8928279402023112</v>
      </c>
      <c r="K457" s="179">
        <f t="shared" si="84"/>
        <v>0.3963084791061981</v>
      </c>
      <c r="L457" s="178"/>
      <c r="M457" s="184">
        <f t="shared" si="83"/>
        <v>5.6079612127387275E-3</v>
      </c>
      <c r="N457" s="261">
        <f t="shared" si="85"/>
        <v>0.49474092345167209</v>
      </c>
      <c r="O457" s="267">
        <f t="shared" si="86"/>
        <v>0.20677797671893594</v>
      </c>
      <c r="P457" s="178"/>
      <c r="Q457" s="184">
        <f t="shared" si="87"/>
        <v>1.5758588311870856E-2</v>
      </c>
      <c r="R457" s="261">
        <f t="shared" si="88"/>
        <v>1.3271089125037112</v>
      </c>
      <c r="S457" s="267">
        <f t="shared" si="89"/>
        <v>0.33316625565197766</v>
      </c>
      <c r="U457" s="184">
        <f t="shared" si="90"/>
        <v>0</v>
      </c>
      <c r="V457" s="261">
        <f t="shared" si="91"/>
        <v>3.4878951206797536E-2</v>
      </c>
      <c r="W457" s="267">
        <f t="shared" si="92"/>
        <v>0.13695169317218836</v>
      </c>
    </row>
    <row r="458" spans="1:23" x14ac:dyDescent="0.25">
      <c r="A458" s="90">
        <f t="shared" si="81"/>
        <v>415</v>
      </c>
      <c r="B458" s="29">
        <v>44924</v>
      </c>
      <c r="C458" s="93">
        <v>19648.400000000001</v>
      </c>
      <c r="D458" s="93">
        <v>19764.52</v>
      </c>
      <c r="E458" s="93">
        <v>19539.84</v>
      </c>
      <c r="F458" s="93">
        <v>19741.14</v>
      </c>
      <c r="G458" s="93">
        <v>19741.14</v>
      </c>
      <c r="H458" s="93">
        <v>2902362900</v>
      </c>
      <c r="I458" s="93"/>
      <c r="J458" s="178">
        <f t="shared" si="82"/>
        <v>9.8857511890458305</v>
      </c>
      <c r="K458" s="179">
        <f t="shared" si="84"/>
        <v>0.38658299520821104</v>
      </c>
      <c r="L458" s="178"/>
      <c r="M458" s="184">
        <f t="shared" si="83"/>
        <v>4.7199771991611504E-3</v>
      </c>
      <c r="N458" s="261">
        <f t="shared" si="85"/>
        <v>0.42192478505219116</v>
      </c>
      <c r="O458" s="267">
        <f t="shared" si="86"/>
        <v>0.1957214409896586</v>
      </c>
      <c r="P458" s="178"/>
      <c r="Q458" s="184">
        <f t="shared" si="87"/>
        <v>5.9098959711731732E-3</v>
      </c>
      <c r="R458" s="261">
        <f t="shared" si="88"/>
        <v>0.51950006643353586</v>
      </c>
      <c r="S458" s="267">
        <f t="shared" si="89"/>
        <v>0.21053745030573112</v>
      </c>
      <c r="U458" s="184">
        <f t="shared" si="90"/>
        <v>-5.5251318173490617E-3</v>
      </c>
      <c r="V458" s="261">
        <f t="shared" si="91"/>
        <v>-0.41819087542957689</v>
      </c>
      <c r="W458" s="267">
        <f t="shared" si="92"/>
        <v>6.8156741446236069E-2</v>
      </c>
    </row>
    <row r="459" spans="1:23" x14ac:dyDescent="0.25">
      <c r="A459" s="90">
        <f t="shared" si="81"/>
        <v>416</v>
      </c>
      <c r="B459" s="29">
        <v>44925</v>
      </c>
      <c r="C459" s="93">
        <v>20030.849999999999</v>
      </c>
      <c r="D459" s="93">
        <v>20073.919999999998</v>
      </c>
      <c r="E459" s="93">
        <v>19781.41</v>
      </c>
      <c r="F459" s="93">
        <v>19781.41</v>
      </c>
      <c r="G459" s="93">
        <v>19781.41</v>
      </c>
      <c r="H459" s="93">
        <v>1747706800</v>
      </c>
      <c r="I459" s="93"/>
      <c r="J459" s="178">
        <f t="shared" si="82"/>
        <v>9.9050288641049491</v>
      </c>
      <c r="K459" s="179">
        <f t="shared" si="84"/>
        <v>0.41307604466444237</v>
      </c>
      <c r="L459" s="178"/>
      <c r="M459" s="184">
        <f t="shared" si="83"/>
        <v>-1.2452791569004746E-2</v>
      </c>
      <c r="N459" s="261">
        <f t="shared" si="85"/>
        <v>-0.98627028175664133</v>
      </c>
      <c r="O459" s="267">
        <f t="shared" si="86"/>
        <v>-1.8101475360913222E-2</v>
      </c>
      <c r="P459" s="178"/>
      <c r="Q459" s="184">
        <f t="shared" si="87"/>
        <v>2.1501833421946502E-3</v>
      </c>
      <c r="R459" s="261">
        <f t="shared" si="88"/>
        <v>0.21119749459893689</v>
      </c>
      <c r="S459" s="267">
        <f t="shared" si="89"/>
        <v>0.1637242235150389</v>
      </c>
      <c r="U459" s="184">
        <f t="shared" si="90"/>
        <v>-1.2452791569004746E-2</v>
      </c>
      <c r="V459" s="261">
        <f t="shared" si="91"/>
        <v>-0.98627028175664133</v>
      </c>
      <c r="W459" s="267">
        <f t="shared" si="92"/>
        <v>-1.8101475360913222E-2</v>
      </c>
    </row>
    <row r="460" spans="1:23" x14ac:dyDescent="0.25">
      <c r="A460" s="90">
        <f t="shared" si="81"/>
        <v>417</v>
      </c>
      <c r="B460" s="29">
        <v>44929</v>
      </c>
      <c r="C460" s="93">
        <v>19570.43</v>
      </c>
      <c r="D460" s="93">
        <v>20212.55</v>
      </c>
      <c r="E460" s="93">
        <v>19303.73</v>
      </c>
      <c r="F460" s="93">
        <v>20145.29</v>
      </c>
      <c r="G460" s="93">
        <v>20145.29</v>
      </c>
      <c r="H460" s="93">
        <v>2286651100</v>
      </c>
      <c r="I460" s="93"/>
      <c r="J460" s="178">
        <f t="shared" si="82"/>
        <v>9.8817750325554776</v>
      </c>
      <c r="K460" s="179">
        <f t="shared" si="84"/>
        <v>0.38111861684196163</v>
      </c>
      <c r="L460" s="178"/>
      <c r="M460" s="184">
        <f t="shared" si="83"/>
        <v>2.9373907471629421E-2</v>
      </c>
      <c r="N460" s="261">
        <f t="shared" si="85"/>
        <v>2.4435873052799466</v>
      </c>
      <c r="O460" s="267">
        <f t="shared" si="86"/>
        <v>0.50269437829112773</v>
      </c>
      <c r="P460" s="178"/>
      <c r="Q460" s="184">
        <f t="shared" si="87"/>
        <v>3.2810725160356671E-2</v>
      </c>
      <c r="R460" s="261">
        <f t="shared" si="88"/>
        <v>2.7254119650144144</v>
      </c>
      <c r="S460" s="267">
        <f t="shared" si="89"/>
        <v>0.54548715044625973</v>
      </c>
      <c r="U460" s="184">
        <f t="shared" si="90"/>
        <v>-1.3627702610520091E-2</v>
      </c>
      <c r="V460" s="261">
        <f t="shared" si="91"/>
        <v>-1.0826149047430162</v>
      </c>
      <c r="W460" s="267">
        <f t="shared" si="92"/>
        <v>-3.2730619253830695E-2</v>
      </c>
    </row>
    <row r="461" spans="1:23" x14ac:dyDescent="0.25">
      <c r="A461" s="90">
        <f t="shared" si="81"/>
        <v>418</v>
      </c>
      <c r="B461" s="29">
        <v>44930</v>
      </c>
      <c r="C461" s="93">
        <v>20319.98</v>
      </c>
      <c r="D461" s="93">
        <v>20793.11</v>
      </c>
      <c r="E461" s="93">
        <v>20233.39</v>
      </c>
      <c r="F461" s="93">
        <v>20793.11</v>
      </c>
      <c r="G461" s="93">
        <v>20793.11</v>
      </c>
      <c r="H461" s="93">
        <v>3015986300</v>
      </c>
      <c r="I461" s="93"/>
      <c r="J461" s="178">
        <f t="shared" si="82"/>
        <v>9.9193599174399658</v>
      </c>
      <c r="K461" s="179">
        <f t="shared" si="84"/>
        <v>0.43277101844111132</v>
      </c>
      <c r="L461" s="178"/>
      <c r="M461" s="184">
        <f t="shared" si="83"/>
        <v>2.3283979610216204E-2</v>
      </c>
      <c r="N461" s="261">
        <f t="shared" si="85"/>
        <v>1.9442032812219741</v>
      </c>
      <c r="O461" s="267">
        <f t="shared" si="86"/>
        <v>0.42686699406023587</v>
      </c>
      <c r="P461" s="178"/>
      <c r="Q461" s="184">
        <f t="shared" si="87"/>
        <v>2.3283979610216204E-2</v>
      </c>
      <c r="R461" s="261">
        <f t="shared" si="88"/>
        <v>1.9442032812219741</v>
      </c>
      <c r="S461" s="267">
        <f t="shared" si="89"/>
        <v>0.42686699406023587</v>
      </c>
      <c r="U461" s="184">
        <f t="shared" si="90"/>
        <v>-4.2613230918534441E-3</v>
      </c>
      <c r="V461" s="261">
        <f t="shared" si="91"/>
        <v>-0.31455649726616774</v>
      </c>
      <c r="W461" s="267">
        <f t="shared" si="92"/>
        <v>8.3892775107605733E-2</v>
      </c>
    </row>
    <row r="462" spans="1:23" x14ac:dyDescent="0.25">
      <c r="A462" s="90">
        <f t="shared" si="81"/>
        <v>419</v>
      </c>
      <c r="B462" s="29">
        <v>44931</v>
      </c>
      <c r="C462" s="93">
        <v>21295.87</v>
      </c>
      <c r="D462" s="93">
        <v>21396.09</v>
      </c>
      <c r="E462" s="93">
        <v>20962.400000000001</v>
      </c>
      <c r="F462" s="93">
        <v>21052.17</v>
      </c>
      <c r="G462" s="93">
        <v>21052.17</v>
      </c>
      <c r="H462" s="93">
        <v>2875372400</v>
      </c>
      <c r="I462" s="93"/>
      <c r="J462" s="178">
        <f t="shared" si="82"/>
        <v>9.966268436183503</v>
      </c>
      <c r="K462" s="179">
        <f t="shared" si="84"/>
        <v>0.49723676460500094</v>
      </c>
      <c r="L462" s="178"/>
      <c r="M462" s="184">
        <f t="shared" si="83"/>
        <v>-1.1443533417512444E-2</v>
      </c>
      <c r="N462" s="261">
        <f t="shared" si="85"/>
        <v>-0.90350946611562033</v>
      </c>
      <c r="O462" s="267">
        <f t="shared" si="86"/>
        <v>-5.5349216376303634E-3</v>
      </c>
      <c r="P462" s="178"/>
      <c r="Q462" s="184">
        <f t="shared" si="87"/>
        <v>4.7060768120767626E-3</v>
      </c>
      <c r="R462" s="261">
        <f t="shared" si="88"/>
        <v>0.42078493062433359</v>
      </c>
      <c r="S462" s="267">
        <f t="shared" si="89"/>
        <v>0.19554836340706783</v>
      </c>
      <c r="U462" s="184">
        <f t="shared" si="90"/>
        <v>-1.5658904754771583E-2</v>
      </c>
      <c r="V462" s="261">
        <f t="shared" si="91"/>
        <v>-1.2491767957136104</v>
      </c>
      <c r="W462" s="267">
        <f t="shared" si="92"/>
        <v>-5.8021681635483824E-2</v>
      </c>
    </row>
    <row r="463" spans="1:23" x14ac:dyDescent="0.25">
      <c r="A463" s="90">
        <f t="shared" si="81"/>
        <v>420</v>
      </c>
      <c r="B463" s="29">
        <v>44932</v>
      </c>
      <c r="C463" s="93">
        <v>21220.89</v>
      </c>
      <c r="D463" s="93">
        <v>21282.71</v>
      </c>
      <c r="E463" s="93">
        <v>20862.77</v>
      </c>
      <c r="F463" s="93">
        <v>20991.64</v>
      </c>
      <c r="G463" s="93">
        <v>20991.64</v>
      </c>
      <c r="H463" s="93">
        <v>2754459500</v>
      </c>
      <c r="I463" s="93"/>
      <c r="J463" s="178">
        <f t="shared" si="82"/>
        <v>9.9627413528530138</v>
      </c>
      <c r="K463" s="179">
        <f t="shared" si="84"/>
        <v>0.49238954144015662</v>
      </c>
      <c r="L463" s="178"/>
      <c r="M463" s="184">
        <f t="shared" si="83"/>
        <v>-1.0803034179999048E-2</v>
      </c>
      <c r="N463" s="261">
        <f t="shared" si="85"/>
        <v>-0.85098748327537077</v>
      </c>
      <c r="O463" s="267">
        <f t="shared" si="86"/>
        <v>2.4401123673292169E-3</v>
      </c>
      <c r="P463" s="178"/>
      <c r="Q463" s="184">
        <f t="shared" si="87"/>
        <v>2.9131671668812999E-3</v>
      </c>
      <c r="R463" s="261">
        <f t="shared" si="88"/>
        <v>0.27376341349551025</v>
      </c>
      <c r="S463" s="267">
        <f t="shared" si="89"/>
        <v>0.1732243471541135</v>
      </c>
      <c r="U463" s="184">
        <f t="shared" si="90"/>
        <v>-1.6875823775534343E-2</v>
      </c>
      <c r="V463" s="261">
        <f t="shared" si="91"/>
        <v>-1.3489661415598471</v>
      </c>
      <c r="W463" s="267">
        <f t="shared" si="92"/>
        <v>-7.3173878552287075E-2</v>
      </c>
    </row>
    <row r="464" spans="1:23" x14ac:dyDescent="0.25">
      <c r="A464" s="90">
        <f t="shared" si="81"/>
        <v>421</v>
      </c>
      <c r="B464" s="29">
        <v>44935</v>
      </c>
      <c r="C464" s="93">
        <v>21295.94</v>
      </c>
      <c r="D464" s="93">
        <v>21470.69</v>
      </c>
      <c r="E464" s="93">
        <v>21216.92</v>
      </c>
      <c r="F464" s="93">
        <v>21388.34</v>
      </c>
      <c r="G464" s="93">
        <v>21388.34</v>
      </c>
      <c r="H464" s="93">
        <v>2697924400</v>
      </c>
      <c r="I464" s="93"/>
      <c r="J464" s="178">
        <f t="shared" si="82"/>
        <v>9.9662717232004212</v>
      </c>
      <c r="K464" s="179">
        <f t="shared" si="84"/>
        <v>0.49724128190812539</v>
      </c>
      <c r="L464" s="178"/>
      <c r="M464" s="184">
        <f t="shared" si="83"/>
        <v>4.3388551996296695E-3</v>
      </c>
      <c r="N464" s="261">
        <f t="shared" si="85"/>
        <v>0.39067215905821351</v>
      </c>
      <c r="O464" s="267">
        <f t="shared" si="86"/>
        <v>0.1909759850573427</v>
      </c>
      <c r="P464" s="178"/>
      <c r="Q464" s="184">
        <f t="shared" si="87"/>
        <v>8.2057894603384494E-3</v>
      </c>
      <c r="R464" s="261">
        <f t="shared" si="88"/>
        <v>0.70776707969201347</v>
      </c>
      <c r="S464" s="267">
        <f t="shared" si="89"/>
        <v>0.23912425818225946</v>
      </c>
      <c r="U464" s="184">
        <f t="shared" si="90"/>
        <v>-3.7105664272157248E-3</v>
      </c>
      <c r="V464" s="261">
        <f t="shared" si="91"/>
        <v>-0.26939355187132585</v>
      </c>
      <c r="W464" s="267">
        <f t="shared" si="92"/>
        <v>9.0750399397676818E-2</v>
      </c>
    </row>
    <row r="465" spans="1:23" x14ac:dyDescent="0.25">
      <c r="A465" s="90">
        <f t="shared" si="81"/>
        <v>422</v>
      </c>
      <c r="B465" s="29">
        <v>44936</v>
      </c>
      <c r="C465" s="93">
        <v>21370.42</v>
      </c>
      <c r="D465" s="93">
        <v>21395.42</v>
      </c>
      <c r="E465" s="93">
        <v>21187.73</v>
      </c>
      <c r="F465" s="93">
        <v>21331.46</v>
      </c>
      <c r="G465" s="93">
        <v>21331.46</v>
      </c>
      <c r="H465" s="93">
        <v>2543159700</v>
      </c>
      <c r="I465" s="93"/>
      <c r="J465" s="178">
        <f t="shared" si="82"/>
        <v>9.9697630018402297</v>
      </c>
      <c r="K465" s="179">
        <f t="shared" si="84"/>
        <v>0.50203929916831258</v>
      </c>
      <c r="L465" s="178"/>
      <c r="M465" s="184">
        <f t="shared" si="83"/>
        <v>-1.8230806881661254E-3</v>
      </c>
      <c r="N465" s="261">
        <f t="shared" si="85"/>
        <v>-0.11461664068803117</v>
      </c>
      <c r="O465" s="267">
        <f t="shared" si="86"/>
        <v>0.11425200887848752</v>
      </c>
      <c r="P465" s="178"/>
      <c r="Q465" s="184">
        <f t="shared" si="87"/>
        <v>1.1698413040080635E-3</v>
      </c>
      <c r="R465" s="261">
        <f t="shared" si="88"/>
        <v>0.13080784744321441</v>
      </c>
      <c r="S465" s="267">
        <f t="shared" si="89"/>
        <v>0.1515177123544913</v>
      </c>
      <c r="U465" s="184">
        <f t="shared" si="90"/>
        <v>-8.5487323131692647E-3</v>
      </c>
      <c r="V465" s="261">
        <f t="shared" si="91"/>
        <v>-0.66613105093043745</v>
      </c>
      <c r="W465" s="267">
        <f t="shared" si="92"/>
        <v>3.0509051395590792E-2</v>
      </c>
    </row>
    <row r="466" spans="1:23" x14ac:dyDescent="0.25">
      <c r="A466" s="90">
        <f t="shared" si="81"/>
        <v>423</v>
      </c>
      <c r="B466" s="29">
        <v>44937</v>
      </c>
      <c r="C466" s="93">
        <v>21463.82</v>
      </c>
      <c r="D466" s="93">
        <v>21686.3</v>
      </c>
      <c r="E466" s="93">
        <v>21327.41</v>
      </c>
      <c r="F466" s="93">
        <v>21436.05</v>
      </c>
      <c r="G466" s="93">
        <v>21436.05</v>
      </c>
      <c r="H466" s="93">
        <v>2971313200</v>
      </c>
      <c r="I466" s="93"/>
      <c r="J466" s="178">
        <f t="shared" si="82"/>
        <v>9.9741240059353728</v>
      </c>
      <c r="K466" s="179">
        <f t="shared" si="84"/>
        <v>0.50803256841977262</v>
      </c>
      <c r="L466" s="178"/>
      <c r="M466" s="184">
        <f t="shared" si="83"/>
        <v>-1.2938051101807804E-3</v>
      </c>
      <c r="N466" s="261">
        <f t="shared" si="85"/>
        <v>-7.1215179458144762E-2</v>
      </c>
      <c r="O466" s="267">
        <f t="shared" si="86"/>
        <v>0.12084216618892385</v>
      </c>
      <c r="P466" s="178"/>
      <c r="Q466" s="184">
        <f t="shared" si="87"/>
        <v>1.0365349690781955E-2</v>
      </c>
      <c r="R466" s="261">
        <f t="shared" si="88"/>
        <v>0.88485454322465651</v>
      </c>
      <c r="S466" s="267">
        <f t="shared" si="89"/>
        <v>0.26601354276659173</v>
      </c>
      <c r="U466" s="184">
        <f t="shared" si="90"/>
        <v>-6.3553458797175836E-3</v>
      </c>
      <c r="V466" s="261">
        <f t="shared" si="91"/>
        <v>-0.48626978354309575</v>
      </c>
      <c r="W466" s="267">
        <f t="shared" si="92"/>
        <v>5.781951543408792E-2</v>
      </c>
    </row>
    <row r="467" spans="1:23" x14ac:dyDescent="0.25">
      <c r="A467" s="90">
        <f t="shared" si="81"/>
        <v>424</v>
      </c>
      <c r="B467" s="29">
        <v>44938</v>
      </c>
      <c r="C467" s="93">
        <v>21599.82</v>
      </c>
      <c r="D467" s="93">
        <v>21698.94</v>
      </c>
      <c r="E467" s="93">
        <v>21223.84</v>
      </c>
      <c r="F467" s="93">
        <v>21514.1</v>
      </c>
      <c r="G467" s="93">
        <v>21514.1</v>
      </c>
      <c r="H467" s="93">
        <v>2834627500</v>
      </c>
      <c r="I467" s="93"/>
      <c r="J467" s="178">
        <f t="shared" si="82"/>
        <v>9.9804402603042011</v>
      </c>
      <c r="K467" s="179">
        <f t="shared" si="84"/>
        <v>0.51671291181483114</v>
      </c>
      <c r="L467" s="178"/>
      <c r="M467" s="184">
        <f t="shared" si="83"/>
        <v>-3.9685515897818205E-3</v>
      </c>
      <c r="N467" s="261">
        <f t="shared" si="85"/>
        <v>-0.29054875626148263</v>
      </c>
      <c r="O467" s="267">
        <f t="shared" si="86"/>
        <v>8.7538154442901694E-2</v>
      </c>
      <c r="P467" s="178"/>
      <c r="Q467" s="184">
        <f t="shared" si="87"/>
        <v>4.5889271299482583E-3</v>
      </c>
      <c r="R467" s="261">
        <f t="shared" si="88"/>
        <v>0.41117846548882231</v>
      </c>
      <c r="S467" s="267">
        <f t="shared" si="89"/>
        <v>0.19408970015826799</v>
      </c>
      <c r="U467" s="184">
        <f t="shared" si="90"/>
        <v>-1.74066265367026E-2</v>
      </c>
      <c r="V467" s="261">
        <f t="shared" si="91"/>
        <v>-1.3924928343032605</v>
      </c>
      <c r="W467" s="267">
        <f t="shared" si="92"/>
        <v>-7.9783051244947445E-2</v>
      </c>
    </row>
    <row r="468" spans="1:23" x14ac:dyDescent="0.25">
      <c r="A468" s="90">
        <f t="shared" si="81"/>
        <v>425</v>
      </c>
      <c r="B468" s="29">
        <v>44939</v>
      </c>
      <c r="C468" s="93">
        <v>21605.07</v>
      </c>
      <c r="D468" s="93">
        <v>21770.080000000002</v>
      </c>
      <c r="E468" s="93">
        <v>21474.98</v>
      </c>
      <c r="F468" s="93">
        <v>21738.66</v>
      </c>
      <c r="G468" s="93">
        <v>21738.66</v>
      </c>
      <c r="H468" s="93">
        <v>2463604200</v>
      </c>
      <c r="I468" s="93"/>
      <c r="J468" s="178">
        <f t="shared" si="82"/>
        <v>9.9806832883515284</v>
      </c>
      <c r="K468" s="179">
        <f t="shared" si="84"/>
        <v>0.51704690199037606</v>
      </c>
      <c r="L468" s="178"/>
      <c r="M468" s="184">
        <f t="shared" si="83"/>
        <v>6.1832708711427528E-3</v>
      </c>
      <c r="N468" s="261">
        <f t="shared" si="85"/>
        <v>0.54191725440849714</v>
      </c>
      <c r="O468" s="267">
        <f t="shared" si="86"/>
        <v>0.2139413171578195</v>
      </c>
      <c r="P468" s="178"/>
      <c r="Q468" s="184">
        <f t="shared" si="87"/>
        <v>7.6375591469966097E-3</v>
      </c>
      <c r="R468" s="261">
        <f t="shared" si="88"/>
        <v>0.66117126658454584</v>
      </c>
      <c r="S468" s="267">
        <f t="shared" si="89"/>
        <v>0.23204906463613884</v>
      </c>
      <c r="U468" s="184">
        <f t="shared" si="90"/>
        <v>-6.021271858873873E-3</v>
      </c>
      <c r="V468" s="261">
        <f t="shared" si="91"/>
        <v>-0.45887516858891392</v>
      </c>
      <c r="W468" s="267">
        <f t="shared" si="92"/>
        <v>6.1979163908839396E-2</v>
      </c>
    </row>
    <row r="469" spans="1:23" x14ac:dyDescent="0.25">
      <c r="A469" s="90">
        <f t="shared" si="81"/>
        <v>426</v>
      </c>
      <c r="B469" s="29">
        <v>44942</v>
      </c>
      <c r="C469" s="93">
        <v>21818.65</v>
      </c>
      <c r="D469" s="93">
        <v>21947.55</v>
      </c>
      <c r="E469" s="93">
        <v>21572.51</v>
      </c>
      <c r="F469" s="93">
        <v>21746.720000000001</v>
      </c>
      <c r="G469" s="93">
        <v>21746.720000000001</v>
      </c>
      <c r="H469" s="93">
        <v>2559091800</v>
      </c>
      <c r="I469" s="93"/>
      <c r="J469" s="178">
        <f t="shared" si="82"/>
        <v>9.9905203876288642</v>
      </c>
      <c r="K469" s="179">
        <f t="shared" si="84"/>
        <v>0.53056589517088626</v>
      </c>
      <c r="L469" s="178"/>
      <c r="M469" s="184">
        <f t="shared" si="83"/>
        <v>-3.2967209245301742E-3</v>
      </c>
      <c r="N469" s="261">
        <f t="shared" si="85"/>
        <v>-0.23545754521041182</v>
      </c>
      <c r="O469" s="267">
        <f t="shared" si="86"/>
        <v>9.5903304761826957E-2</v>
      </c>
      <c r="P469" s="178"/>
      <c r="Q469" s="184">
        <f t="shared" si="87"/>
        <v>5.9077898953417288E-3</v>
      </c>
      <c r="R469" s="261">
        <f t="shared" si="88"/>
        <v>0.51932736477801344</v>
      </c>
      <c r="S469" s="267">
        <f t="shared" si="89"/>
        <v>0.21051122697026226</v>
      </c>
      <c r="U469" s="184">
        <f t="shared" si="90"/>
        <v>-1.128117459146203E-2</v>
      </c>
      <c r="V469" s="261">
        <f t="shared" si="91"/>
        <v>-0.89019577739229139</v>
      </c>
      <c r="W469" s="267">
        <f t="shared" si="92"/>
        <v>-3.5133467739595359E-3</v>
      </c>
    </row>
    <row r="470" spans="1:23" x14ac:dyDescent="0.25">
      <c r="A470" s="90">
        <f t="shared" si="81"/>
        <v>427</v>
      </c>
      <c r="B470" s="29">
        <v>44943</v>
      </c>
      <c r="C470" s="93">
        <v>21678.05</v>
      </c>
      <c r="D470" s="93">
        <v>21797.62</v>
      </c>
      <c r="E470" s="93">
        <v>21417.25</v>
      </c>
      <c r="F470" s="93">
        <v>21577.64</v>
      </c>
      <c r="G470" s="93">
        <v>21577.64</v>
      </c>
      <c r="H470" s="93">
        <v>2307534200</v>
      </c>
      <c r="I470" s="93"/>
      <c r="J470" s="178">
        <f t="shared" si="82"/>
        <v>9.9840555068588728</v>
      </c>
      <c r="K470" s="179">
        <f t="shared" si="84"/>
        <v>0.52168129651244965</v>
      </c>
      <c r="L470" s="178"/>
      <c r="M470" s="184">
        <f t="shared" si="83"/>
        <v>-4.6318741768747581E-3</v>
      </c>
      <c r="N470" s="261">
        <f t="shared" si="85"/>
        <v>-0.3449422910174339</v>
      </c>
      <c r="O470" s="267">
        <f t="shared" si="86"/>
        <v>7.927894056957796E-2</v>
      </c>
      <c r="P470" s="178"/>
      <c r="Q470" s="184">
        <f t="shared" si="87"/>
        <v>5.5157175114920257E-3</v>
      </c>
      <c r="R470" s="261">
        <f t="shared" si="88"/>
        <v>0.48717678939772791</v>
      </c>
      <c r="S470" s="267">
        <f t="shared" si="89"/>
        <v>0.20562942475962109</v>
      </c>
      <c r="U470" s="184">
        <f t="shared" si="90"/>
        <v>-1.2030602383516935E-2</v>
      </c>
      <c r="V470" s="261">
        <f t="shared" si="91"/>
        <v>-0.95165007948814762</v>
      </c>
      <c r="W470" s="267">
        <f t="shared" si="92"/>
        <v>-1.2844680483431237E-2</v>
      </c>
    </row>
    <row r="471" spans="1:23" x14ac:dyDescent="0.25">
      <c r="A471" s="90">
        <f t="shared" si="81"/>
        <v>428</v>
      </c>
      <c r="B471" s="29">
        <v>44944</v>
      </c>
      <c r="C471" s="93">
        <v>21514.799999999999</v>
      </c>
      <c r="D471" s="93">
        <v>21691.67</v>
      </c>
      <c r="E471" s="93">
        <v>21422.19</v>
      </c>
      <c r="F471" s="93">
        <v>21678</v>
      </c>
      <c r="G471" s="93">
        <v>21678</v>
      </c>
      <c r="H471" s="93">
        <v>2485346700</v>
      </c>
      <c r="I471" s="93"/>
      <c r="J471" s="178">
        <f t="shared" si="82"/>
        <v>9.9764963493893823</v>
      </c>
      <c r="K471" s="179">
        <f t="shared" si="84"/>
        <v>0.51129284810918008</v>
      </c>
      <c r="L471" s="178"/>
      <c r="M471" s="184">
        <f t="shared" si="83"/>
        <v>7.5854760443973789E-3</v>
      </c>
      <c r="N471" s="261">
        <f t="shared" si="85"/>
        <v>0.65690036716614242</v>
      </c>
      <c r="O471" s="267">
        <f t="shared" si="86"/>
        <v>0.23140056345146109</v>
      </c>
      <c r="P471" s="178"/>
      <c r="Q471" s="184">
        <f t="shared" si="87"/>
        <v>8.2208526223808264E-3</v>
      </c>
      <c r="R471" s="261">
        <f t="shared" si="88"/>
        <v>0.70900228356420081</v>
      </c>
      <c r="S471" s="267">
        <f t="shared" si="89"/>
        <v>0.23931181379899469</v>
      </c>
      <c r="U471" s="184">
        <f t="shared" si="90"/>
        <v>-4.3044787773997709E-3</v>
      </c>
      <c r="V471" s="261">
        <f t="shared" si="91"/>
        <v>-0.31809533391572109</v>
      </c>
      <c r="W471" s="267">
        <f t="shared" si="92"/>
        <v>8.335543167363757E-2</v>
      </c>
    </row>
    <row r="472" spans="1:23" x14ac:dyDescent="0.25">
      <c r="A472" s="90">
        <f t="shared" si="81"/>
        <v>429</v>
      </c>
      <c r="B472" s="29">
        <v>44945</v>
      </c>
      <c r="C472" s="93">
        <v>21452.26</v>
      </c>
      <c r="D472" s="93">
        <v>21754.080000000002</v>
      </c>
      <c r="E472" s="93">
        <v>21383.03</v>
      </c>
      <c r="F472" s="93">
        <v>21650.98</v>
      </c>
      <c r="G472" s="93">
        <v>21650.98</v>
      </c>
      <c r="H472" s="93">
        <v>1664915500</v>
      </c>
      <c r="I472" s="93"/>
      <c r="J472" s="178">
        <f t="shared" si="82"/>
        <v>9.9735852801114113</v>
      </c>
      <c r="K472" s="179">
        <f t="shared" si="84"/>
        <v>0.50729220476835757</v>
      </c>
      <c r="L472" s="178"/>
      <c r="M472" s="184">
        <f t="shared" si="83"/>
        <v>9.263359664669419E-3</v>
      </c>
      <c r="N472" s="261">
        <f t="shared" si="85"/>
        <v>0.79448956251630987</v>
      </c>
      <c r="O472" s="267">
        <f t="shared" si="86"/>
        <v>0.25229235870165367</v>
      </c>
      <c r="P472" s="178"/>
      <c r="Q472" s="184">
        <f t="shared" si="87"/>
        <v>1.4069380102609393E-2</v>
      </c>
      <c r="R472" s="261">
        <f t="shared" si="88"/>
        <v>1.1885910823734551</v>
      </c>
      <c r="S472" s="267">
        <f t="shared" si="89"/>
        <v>0.31213345479710486</v>
      </c>
      <c r="U472" s="184">
        <f t="shared" si="90"/>
        <v>-3.227165809103543E-3</v>
      </c>
      <c r="V472" s="261">
        <f t="shared" si="91"/>
        <v>-0.22975391222394367</v>
      </c>
      <c r="W472" s="267">
        <f t="shared" si="92"/>
        <v>9.6769354833798671E-2</v>
      </c>
    </row>
    <row r="473" spans="1:23" x14ac:dyDescent="0.25">
      <c r="A473" s="90">
        <f t="shared" si="81"/>
        <v>430</v>
      </c>
      <c r="B473" s="29">
        <v>44946</v>
      </c>
      <c r="C473" s="93">
        <v>21812.46</v>
      </c>
      <c r="D473" s="93">
        <v>22051.77</v>
      </c>
      <c r="E473" s="93">
        <v>21754.35</v>
      </c>
      <c r="F473" s="93">
        <v>22044.65</v>
      </c>
      <c r="G473" s="93">
        <v>22044.65</v>
      </c>
      <c r="H473" s="93">
        <v>1956241900</v>
      </c>
      <c r="I473" s="93"/>
      <c r="J473" s="178">
        <f t="shared" si="82"/>
        <v>9.9902366451322138</v>
      </c>
      <c r="K473" s="179">
        <f t="shared" si="84"/>
        <v>0.53017595167544185</v>
      </c>
      <c r="L473" s="178"/>
      <c r="M473" s="184">
        <f t="shared" si="83"/>
        <v>1.0644833274192932E-2</v>
      </c>
      <c r="N473" s="261">
        <f t="shared" si="85"/>
        <v>0.90777265321184564</v>
      </c>
      <c r="O473" s="267">
        <f t="shared" si="86"/>
        <v>0.26949347053384987</v>
      </c>
      <c r="P473" s="178"/>
      <c r="Q473" s="184">
        <f t="shared" si="87"/>
        <v>1.0971252210892367E-2</v>
      </c>
      <c r="R473" s="261">
        <f t="shared" si="88"/>
        <v>0.93453953877227014</v>
      </c>
      <c r="S473" s="267">
        <f t="shared" si="89"/>
        <v>0.27355780342852598</v>
      </c>
      <c r="U473" s="184">
        <f t="shared" si="90"/>
        <v>-2.664073653315609E-3</v>
      </c>
      <c r="V473" s="261">
        <f t="shared" si="91"/>
        <v>-0.18357943642192612</v>
      </c>
      <c r="W473" s="267">
        <f t="shared" si="92"/>
        <v>0.10378057175229016</v>
      </c>
    </row>
    <row r="474" spans="1:23" x14ac:dyDescent="0.25">
      <c r="A474" s="90">
        <f t="shared" si="81"/>
        <v>431</v>
      </c>
      <c r="B474" s="29">
        <v>44952</v>
      </c>
      <c r="C474" s="93">
        <v>22386.37</v>
      </c>
      <c r="D474" s="93">
        <v>22566.78</v>
      </c>
      <c r="E474" s="93">
        <v>22329.07</v>
      </c>
      <c r="F474" s="93">
        <v>22566.78</v>
      </c>
      <c r="G474" s="93">
        <v>22566.78</v>
      </c>
      <c r="H474" s="93">
        <v>2455079700</v>
      </c>
      <c r="I474" s="93"/>
      <c r="J474" s="178">
        <f t="shared" si="82"/>
        <v>10.016207570499883</v>
      </c>
      <c r="K474" s="179">
        <f t="shared" si="84"/>
        <v>0.56586744497428276</v>
      </c>
      <c r="L474" s="178"/>
      <c r="M474" s="184">
        <f t="shared" si="83"/>
        <v>8.0589215670070612E-3</v>
      </c>
      <c r="N474" s="261">
        <f t="shared" si="85"/>
        <v>0.69572367273452518</v>
      </c>
      <c r="O474" s="267">
        <f t="shared" si="86"/>
        <v>0.2372955652268991</v>
      </c>
      <c r="P474" s="178"/>
      <c r="Q474" s="184">
        <f t="shared" si="87"/>
        <v>8.0589215670070612E-3</v>
      </c>
      <c r="R474" s="261">
        <f t="shared" si="88"/>
        <v>0.69572367273452518</v>
      </c>
      <c r="S474" s="267">
        <f t="shared" si="89"/>
        <v>0.2372955652268991</v>
      </c>
      <c r="U474" s="184">
        <f t="shared" si="90"/>
        <v>-2.5595931810293172E-3</v>
      </c>
      <c r="V474" s="261">
        <f t="shared" si="91"/>
        <v>-0.1750118671709994</v>
      </c>
      <c r="W474" s="267">
        <f t="shared" si="92"/>
        <v>0.10508148714849308</v>
      </c>
    </row>
    <row r="475" spans="1:23" x14ac:dyDescent="0.25">
      <c r="A475" s="90">
        <f t="shared" si="81"/>
        <v>432</v>
      </c>
      <c r="B475" s="29">
        <v>44953</v>
      </c>
      <c r="C475" s="93">
        <v>22614.92</v>
      </c>
      <c r="D475" s="93">
        <v>22700.85</v>
      </c>
      <c r="E475" s="93">
        <v>22483.78</v>
      </c>
      <c r="F475" s="93">
        <v>22688.9</v>
      </c>
      <c r="G475" s="93">
        <v>22688.9</v>
      </c>
      <c r="H475" s="93">
        <v>2012141000</v>
      </c>
      <c r="I475" s="93"/>
      <c r="J475" s="178">
        <f t="shared" si="82"/>
        <v>10.02636514443056</v>
      </c>
      <c r="K475" s="179">
        <f t="shared" si="84"/>
        <v>0.57982686215895274</v>
      </c>
      <c r="L475" s="178"/>
      <c r="M475" s="184">
        <f t="shared" si="83"/>
        <v>3.2712916959247791E-3</v>
      </c>
      <c r="N475" s="261">
        <f t="shared" si="85"/>
        <v>0.30313020937510826</v>
      </c>
      <c r="O475" s="267">
        <f t="shared" si="86"/>
        <v>0.17768345519024464</v>
      </c>
      <c r="P475" s="178"/>
      <c r="Q475" s="184">
        <f t="shared" si="87"/>
        <v>3.7997039122844695E-3</v>
      </c>
      <c r="R475" s="261">
        <f t="shared" si="88"/>
        <v>0.34646087354259125</v>
      </c>
      <c r="S475" s="267">
        <f t="shared" si="89"/>
        <v>0.18426286254514657</v>
      </c>
      <c r="U475" s="184">
        <f t="shared" si="90"/>
        <v>-5.7988266153494875E-3</v>
      </c>
      <c r="V475" s="261">
        <f t="shared" si="91"/>
        <v>-0.44063429556517586</v>
      </c>
      <c r="W475" s="267">
        <f t="shared" si="92"/>
        <v>6.4748891454863955E-2</v>
      </c>
    </row>
    <row r="476" spans="1:23" x14ac:dyDescent="0.25">
      <c r="A476" s="90">
        <f t="shared" si="81"/>
        <v>433</v>
      </c>
      <c r="B476" s="29">
        <v>44956</v>
      </c>
      <c r="C476" s="93">
        <v>22579.88</v>
      </c>
      <c r="D476" s="93">
        <v>22623.81</v>
      </c>
      <c r="E476" s="93">
        <v>21992.51</v>
      </c>
      <c r="F476" s="93">
        <v>22069.73</v>
      </c>
      <c r="G476" s="93">
        <v>22069.73</v>
      </c>
      <c r="H476" s="93">
        <v>3802780400</v>
      </c>
      <c r="I476" s="93"/>
      <c r="J476" s="178">
        <f t="shared" si="82"/>
        <v>10.024814523251976</v>
      </c>
      <c r="K476" s="179">
        <f t="shared" si="84"/>
        <v>0.57769586433654285</v>
      </c>
      <c r="L476" s="178"/>
      <c r="M476" s="184">
        <f t="shared" si="83"/>
        <v>-2.2593122726958754E-2</v>
      </c>
      <c r="N476" s="261">
        <f t="shared" si="85"/>
        <v>-1.8177939868279833</v>
      </c>
      <c r="O476" s="267">
        <f t="shared" si="86"/>
        <v>-0.14436155666904071</v>
      </c>
      <c r="P476" s="178"/>
      <c r="Q476" s="184">
        <f t="shared" si="87"/>
        <v>1.9455373544943679E-3</v>
      </c>
      <c r="R476" s="261">
        <f t="shared" si="88"/>
        <v>0.19441618960308926</v>
      </c>
      <c r="S476" s="267">
        <f t="shared" si="89"/>
        <v>0.16117611944980315</v>
      </c>
      <c r="U476" s="184">
        <f t="shared" si="90"/>
        <v>-2.6012981468457874E-2</v>
      </c>
      <c r="V476" s="261">
        <f t="shared" si="91"/>
        <v>-2.0982279852109049</v>
      </c>
      <c r="W476" s="267">
        <f t="shared" si="92"/>
        <v>-0.18694316825923962</v>
      </c>
    </row>
    <row r="477" spans="1:23" x14ac:dyDescent="0.25">
      <c r="A477" s="90">
        <f t="shared" si="81"/>
        <v>434</v>
      </c>
      <c r="B477" s="29">
        <v>44957</v>
      </c>
      <c r="C477" s="93">
        <v>22190.27</v>
      </c>
      <c r="D477" s="93">
        <v>22284.32</v>
      </c>
      <c r="E477" s="93">
        <v>21631.55</v>
      </c>
      <c r="F477" s="93">
        <v>21842.33</v>
      </c>
      <c r="G477" s="93">
        <v>21842.33</v>
      </c>
      <c r="H477" s="93">
        <v>3304372200</v>
      </c>
      <c r="I477" s="93"/>
      <c r="J477" s="178">
        <f t="shared" si="82"/>
        <v>10.007409183495698</v>
      </c>
      <c r="K477" s="179">
        <f t="shared" si="84"/>
        <v>0.55377594009508335</v>
      </c>
      <c r="L477" s="178"/>
      <c r="M477" s="184">
        <f t="shared" si="83"/>
        <v>-1.5679845265514962E-2</v>
      </c>
      <c r="N477" s="261">
        <f t="shared" si="85"/>
        <v>-1.2508939517717499</v>
      </c>
      <c r="O477" s="267">
        <f t="shared" si="86"/>
        <v>-5.8282417754246585E-2</v>
      </c>
      <c r="P477" s="178"/>
      <c r="Q477" s="184">
        <f t="shared" si="87"/>
        <v>4.2383441030685639E-3</v>
      </c>
      <c r="R477" s="261">
        <f t="shared" si="88"/>
        <v>0.38243008509520326</v>
      </c>
      <c r="S477" s="267">
        <f t="shared" si="89"/>
        <v>0.18972449346140796</v>
      </c>
      <c r="U477" s="184">
        <f t="shared" si="90"/>
        <v>-2.5178603054401824E-2</v>
      </c>
      <c r="V477" s="261">
        <f t="shared" si="91"/>
        <v>-2.0298075934623356</v>
      </c>
      <c r="W477" s="267">
        <f t="shared" si="92"/>
        <v>-0.17655409074693085</v>
      </c>
    </row>
    <row r="478" spans="1:23" x14ac:dyDescent="0.25">
      <c r="A478" s="90">
        <f t="shared" si="81"/>
        <v>435</v>
      </c>
      <c r="B478" s="29">
        <v>44958</v>
      </c>
      <c r="C478" s="93">
        <v>21920.799999999999</v>
      </c>
      <c r="D478" s="93">
        <v>22072.18</v>
      </c>
      <c r="E478" s="93">
        <v>21703.599999999999</v>
      </c>
      <c r="F478" s="93">
        <v>22072.18</v>
      </c>
      <c r="G478" s="93">
        <v>22072.18</v>
      </c>
      <c r="H478" s="93">
        <v>2548571000</v>
      </c>
      <c r="I478" s="93"/>
      <c r="J478" s="178">
        <f t="shared" si="82"/>
        <v>9.9951912367463418</v>
      </c>
      <c r="K478" s="179">
        <f t="shared" si="84"/>
        <v>0.53698498026763375</v>
      </c>
      <c r="L478" s="178"/>
      <c r="M478" s="184">
        <f t="shared" si="83"/>
        <v>6.905769862413827E-3</v>
      </c>
      <c r="N478" s="261">
        <f t="shared" si="85"/>
        <v>0.60116335088935879</v>
      </c>
      <c r="O478" s="267">
        <f t="shared" si="86"/>
        <v>0.22293735288505245</v>
      </c>
      <c r="P478" s="178"/>
      <c r="Q478" s="184">
        <f t="shared" si="87"/>
        <v>6.905769862413827E-3</v>
      </c>
      <c r="R478" s="261">
        <f t="shared" si="88"/>
        <v>0.60116335088935879</v>
      </c>
      <c r="S478" s="267">
        <f t="shared" si="89"/>
        <v>0.22293735288505245</v>
      </c>
      <c r="U478" s="184">
        <f t="shared" si="90"/>
        <v>-9.9083975037407724E-3</v>
      </c>
      <c r="V478" s="261">
        <f t="shared" si="91"/>
        <v>-0.77762581567820632</v>
      </c>
      <c r="W478" s="267">
        <f t="shared" si="92"/>
        <v>1.357948224845984E-2</v>
      </c>
    </row>
    <row r="479" spans="1:23" x14ac:dyDescent="0.25">
      <c r="A479" s="90">
        <f t="shared" si="81"/>
        <v>436</v>
      </c>
      <c r="B479" s="29">
        <v>44959</v>
      </c>
      <c r="C479" s="93">
        <v>22276.23</v>
      </c>
      <c r="D479" s="93">
        <v>22311.96</v>
      </c>
      <c r="E479" s="93">
        <v>21930.53</v>
      </c>
      <c r="F479" s="93">
        <v>21958.36</v>
      </c>
      <c r="G479" s="93">
        <v>21958.36</v>
      </c>
      <c r="H479" s="93">
        <v>2401245600</v>
      </c>
      <c r="I479" s="93"/>
      <c r="J479" s="178">
        <f t="shared" si="82"/>
        <v>10.011275469669725</v>
      </c>
      <c r="K479" s="179">
        <f t="shared" si="84"/>
        <v>0.55908932516389076</v>
      </c>
      <c r="L479" s="178"/>
      <c r="M479" s="184">
        <f t="shared" si="83"/>
        <v>-1.4269470193116114E-2</v>
      </c>
      <c r="N479" s="261">
        <f t="shared" si="85"/>
        <v>-1.1352408939501177</v>
      </c>
      <c r="O479" s="267">
        <f t="shared" si="86"/>
        <v>-4.0721445775895093E-2</v>
      </c>
      <c r="P479" s="178"/>
      <c r="Q479" s="184">
        <f t="shared" si="87"/>
        <v>1.6039518356561933E-3</v>
      </c>
      <c r="R479" s="261">
        <f t="shared" si="88"/>
        <v>0.1664056195537828</v>
      </c>
      <c r="S479" s="267">
        <f t="shared" si="89"/>
        <v>0.15692294322603084</v>
      </c>
      <c r="U479" s="184">
        <f t="shared" si="90"/>
        <v>-1.5518783923491576E-2</v>
      </c>
      <c r="V479" s="261">
        <f t="shared" si="91"/>
        <v>-1.2376866588562716</v>
      </c>
      <c r="W479" s="267">
        <f t="shared" si="92"/>
        <v>-5.6276998224775165E-2</v>
      </c>
    </row>
    <row r="480" spans="1:23" x14ac:dyDescent="0.25">
      <c r="A480" s="90">
        <f t="shared" si="81"/>
        <v>437</v>
      </c>
      <c r="B480" s="29">
        <v>44960</v>
      </c>
      <c r="C480" s="93">
        <v>21811.08</v>
      </c>
      <c r="D480" s="93">
        <v>21820.78</v>
      </c>
      <c r="E480" s="93">
        <v>21459.65</v>
      </c>
      <c r="F480" s="93">
        <v>21660.47</v>
      </c>
      <c r="G480" s="93">
        <v>21660.47</v>
      </c>
      <c r="H480" s="93">
        <v>2414664700</v>
      </c>
      <c r="I480" s="93"/>
      <c r="J480" s="178">
        <f t="shared" si="82"/>
        <v>9.9901733765391345</v>
      </c>
      <c r="K480" s="179">
        <f t="shared" si="84"/>
        <v>0.53008900249924007</v>
      </c>
      <c r="L480" s="178"/>
      <c r="M480" s="184">
        <f t="shared" si="83"/>
        <v>-6.9052059778791589E-3</v>
      </c>
      <c r="N480" s="261">
        <f t="shared" si="85"/>
        <v>-0.53135920902360023</v>
      </c>
      <c r="O480" s="267">
        <f t="shared" si="86"/>
        <v>5.0973054542372331E-2</v>
      </c>
      <c r="P480" s="178"/>
      <c r="Q480" s="184">
        <f t="shared" si="87"/>
        <v>4.4472809232725243E-4</v>
      </c>
      <c r="R480" s="261">
        <f t="shared" si="88"/>
        <v>7.1347380622063389E-2</v>
      </c>
      <c r="S480" s="267">
        <f t="shared" si="89"/>
        <v>0.14248912624242904</v>
      </c>
      <c r="U480" s="184">
        <f t="shared" si="90"/>
        <v>-1.6112452936764263E-2</v>
      </c>
      <c r="V480" s="261">
        <f t="shared" si="91"/>
        <v>-1.2863684868767833</v>
      </c>
      <c r="W480" s="267">
        <f t="shared" si="92"/>
        <v>-6.3668936093306039E-2</v>
      </c>
    </row>
    <row r="481" spans="1:23" x14ac:dyDescent="0.25">
      <c r="A481" s="90">
        <f t="shared" si="81"/>
        <v>438</v>
      </c>
      <c r="B481" s="29">
        <v>44963</v>
      </c>
      <c r="C481" s="93">
        <v>21349.17</v>
      </c>
      <c r="D481" s="93">
        <v>21349.17</v>
      </c>
      <c r="E481" s="93">
        <v>21085.72</v>
      </c>
      <c r="F481" s="93">
        <v>21222.16</v>
      </c>
      <c r="G481" s="93">
        <v>21222.16</v>
      </c>
      <c r="H481" s="93">
        <v>2314469800</v>
      </c>
      <c r="I481" s="93"/>
      <c r="J481" s="178">
        <f t="shared" si="82"/>
        <v>9.9687681420228635</v>
      </c>
      <c r="K481" s="179">
        <f t="shared" si="84"/>
        <v>0.50067207670695912</v>
      </c>
      <c r="L481" s="178"/>
      <c r="M481" s="184">
        <f t="shared" si="83"/>
        <v>-5.9491774153280158E-3</v>
      </c>
      <c r="N481" s="261">
        <f t="shared" si="85"/>
        <v>-0.45296330655221062</v>
      </c>
      <c r="O481" s="267">
        <f t="shared" si="86"/>
        <v>6.2876831860918525E-2</v>
      </c>
      <c r="P481" s="178"/>
      <c r="Q481" s="184">
        <f t="shared" si="87"/>
        <v>0</v>
      </c>
      <c r="R481" s="261">
        <f t="shared" si="88"/>
        <v>3.4878951206797536E-2</v>
      </c>
      <c r="S481" s="267">
        <f t="shared" si="89"/>
        <v>0.13695169317218836</v>
      </c>
      <c r="U481" s="184">
        <f t="shared" si="90"/>
        <v>-1.2340058184931644E-2</v>
      </c>
      <c r="V481" s="261">
        <f t="shared" si="91"/>
        <v>-0.97702596026954991</v>
      </c>
      <c r="W481" s="267">
        <f t="shared" si="92"/>
        <v>-1.6697800666517604E-2</v>
      </c>
    </row>
    <row r="482" spans="1:23" x14ac:dyDescent="0.25">
      <c r="A482" s="90">
        <f t="shared" si="81"/>
        <v>439</v>
      </c>
      <c r="B482" s="29">
        <v>44964</v>
      </c>
      <c r="C482" s="93">
        <v>21288.39</v>
      </c>
      <c r="D482" s="93">
        <v>21512.21</v>
      </c>
      <c r="E482" s="93">
        <v>21259.21</v>
      </c>
      <c r="F482" s="93">
        <v>21298.7</v>
      </c>
      <c r="G482" s="93">
        <v>21298.7</v>
      </c>
      <c r="H482" s="93">
        <v>1777942000</v>
      </c>
      <c r="I482" s="93"/>
      <c r="J482" s="178">
        <f t="shared" si="82"/>
        <v>9.9659171326700964</v>
      </c>
      <c r="K482" s="179">
        <f t="shared" si="84"/>
        <v>0.4967539729132493</v>
      </c>
      <c r="L482" s="178"/>
      <c r="M482" s="184">
        <f t="shared" si="83"/>
        <v>4.8430153712898487E-4</v>
      </c>
      <c r="N482" s="261">
        <f t="shared" si="85"/>
        <v>7.4592467683954986E-2</v>
      </c>
      <c r="O482" s="267">
        <f t="shared" si="86"/>
        <v>0.14298186620135933</v>
      </c>
      <c r="P482" s="178"/>
      <c r="Q482" s="184">
        <f t="shared" si="87"/>
        <v>1.0513711934063577E-2</v>
      </c>
      <c r="R482" s="261">
        <f t="shared" si="88"/>
        <v>0.89702048931700495</v>
      </c>
      <c r="S482" s="267">
        <f t="shared" si="89"/>
        <v>0.26786084228847185</v>
      </c>
      <c r="U482" s="184">
        <f t="shared" si="90"/>
        <v>-1.3707001797693622E-3</v>
      </c>
      <c r="V482" s="261">
        <f t="shared" si="91"/>
        <v>-7.7520700665493311E-2</v>
      </c>
      <c r="W482" s="267">
        <f t="shared" si="92"/>
        <v>0.11988472430786334</v>
      </c>
    </row>
    <row r="483" spans="1:23" x14ac:dyDescent="0.25">
      <c r="A483" s="90">
        <f t="shared" si="81"/>
        <v>440</v>
      </c>
      <c r="B483" s="29">
        <v>44965</v>
      </c>
      <c r="C483" s="93">
        <v>21283.9</v>
      </c>
      <c r="D483" s="93">
        <v>21443.48</v>
      </c>
      <c r="E483" s="93">
        <v>21178.87</v>
      </c>
      <c r="F483" s="93">
        <v>21283.52</v>
      </c>
      <c r="G483" s="93">
        <v>21283.52</v>
      </c>
      <c r="H483" s="93">
        <v>1894498900</v>
      </c>
      <c r="I483" s="93"/>
      <c r="J483" s="178">
        <f t="shared" si="82"/>
        <v>9.9657061973402534</v>
      </c>
      <c r="K483" s="179">
        <f t="shared" si="84"/>
        <v>0.4964640873275416</v>
      </c>
      <c r="L483" s="178"/>
      <c r="M483" s="184">
        <f t="shared" si="83"/>
        <v>-1.7853870766213834E-5</v>
      </c>
      <c r="N483" s="261">
        <f t="shared" si="85"/>
        <v>3.341490466451652E-2</v>
      </c>
      <c r="O483" s="267">
        <f t="shared" si="86"/>
        <v>0.13672938966557746</v>
      </c>
      <c r="P483" s="178"/>
      <c r="Q483" s="184">
        <f t="shared" si="87"/>
        <v>7.4976860443808748E-3</v>
      </c>
      <c r="R483" s="261">
        <f t="shared" si="88"/>
        <v>0.64970144388199735</v>
      </c>
      <c r="S483" s="267">
        <f t="shared" si="89"/>
        <v>0.23030746576387418</v>
      </c>
      <c r="U483" s="184">
        <f t="shared" si="90"/>
        <v>-4.934715912027517E-3</v>
      </c>
      <c r="V483" s="261">
        <f t="shared" si="91"/>
        <v>-0.36977580757048356</v>
      </c>
      <c r="W483" s="267">
        <f t="shared" si="92"/>
        <v>7.550817396360876E-2</v>
      </c>
    </row>
    <row r="484" spans="1:23" x14ac:dyDescent="0.25">
      <c r="A484" s="90">
        <f t="shared" si="81"/>
        <v>441</v>
      </c>
      <c r="B484" s="29">
        <v>44966</v>
      </c>
      <c r="C484" s="93">
        <v>21154.25</v>
      </c>
      <c r="D484" s="93">
        <v>21637.55</v>
      </c>
      <c r="E484" s="93">
        <v>21151.27</v>
      </c>
      <c r="F484" s="93">
        <v>21624.36</v>
      </c>
      <c r="G484" s="93">
        <v>21624.36</v>
      </c>
      <c r="H484" s="93">
        <v>1933829700</v>
      </c>
      <c r="I484" s="93"/>
      <c r="J484" s="178">
        <f t="shared" si="82"/>
        <v>9.9595961099140329</v>
      </c>
      <c r="K484" s="179">
        <f t="shared" si="84"/>
        <v>0.48806707638777119</v>
      </c>
      <c r="L484" s="178"/>
      <c r="M484" s="184">
        <f t="shared" si="83"/>
        <v>2.2222957561719305E-2</v>
      </c>
      <c r="N484" s="261">
        <f t="shared" si="85"/>
        <v>1.8571977415422878</v>
      </c>
      <c r="O484" s="267">
        <f t="shared" si="86"/>
        <v>0.413655913669843</v>
      </c>
      <c r="P484" s="178"/>
      <c r="Q484" s="184">
        <f t="shared" si="87"/>
        <v>2.2846472930971282E-2</v>
      </c>
      <c r="R484" s="261">
        <f t="shared" si="88"/>
        <v>1.9083270194655879</v>
      </c>
      <c r="S484" s="267">
        <f t="shared" si="89"/>
        <v>0.4214194768111581</v>
      </c>
      <c r="U484" s="184">
        <f t="shared" si="90"/>
        <v>-1.4087003793561878E-4</v>
      </c>
      <c r="V484" s="261">
        <f t="shared" si="91"/>
        <v>2.3327378180912191E-2</v>
      </c>
      <c r="W484" s="267">
        <f t="shared" si="92"/>
        <v>0.13519768118120146</v>
      </c>
    </row>
    <row r="485" spans="1:23" x14ac:dyDescent="0.25">
      <c r="A485" s="90">
        <f t="shared" si="81"/>
        <v>442</v>
      </c>
      <c r="B485" s="29">
        <v>44967</v>
      </c>
      <c r="C485" s="93">
        <v>21559.439999999999</v>
      </c>
      <c r="D485" s="93">
        <v>21579.99</v>
      </c>
      <c r="E485" s="93">
        <v>21157.52</v>
      </c>
      <c r="F485" s="93">
        <v>21190.42</v>
      </c>
      <c r="G485" s="93">
        <v>21190.42</v>
      </c>
      <c r="H485" s="93">
        <v>1782692000</v>
      </c>
      <c r="I485" s="93"/>
      <c r="J485" s="178">
        <f t="shared" si="82"/>
        <v>9.9785690506596278</v>
      </c>
      <c r="K485" s="179">
        <f t="shared" si="84"/>
        <v>0.51414133357707026</v>
      </c>
      <c r="L485" s="178"/>
      <c r="M485" s="184">
        <f t="shared" si="83"/>
        <v>-1.7116400054917959E-2</v>
      </c>
      <c r="N485" s="261">
        <f t="shared" si="85"/>
        <v>-1.3686937891158568</v>
      </c>
      <c r="O485" s="267">
        <f t="shared" si="86"/>
        <v>-7.616936066452118E-2</v>
      </c>
      <c r="P485" s="178"/>
      <c r="Q485" s="184">
        <f t="shared" si="87"/>
        <v>9.5317874675793582E-4</v>
      </c>
      <c r="R485" s="261">
        <f t="shared" si="88"/>
        <v>0.113041164131936</v>
      </c>
      <c r="S485" s="267">
        <f t="shared" si="89"/>
        <v>0.14881998664231189</v>
      </c>
      <c r="U485" s="184">
        <f t="shared" si="90"/>
        <v>-1.8642413717610395E-2</v>
      </c>
      <c r="V485" s="261">
        <f t="shared" si="91"/>
        <v>-1.4938294000762715</v>
      </c>
      <c r="W485" s="267">
        <f t="shared" si="92"/>
        <v>-9.5170180867294119E-2</v>
      </c>
    </row>
    <row r="486" spans="1:23" x14ac:dyDescent="0.25">
      <c r="A486" s="90">
        <f t="shared" si="81"/>
        <v>443</v>
      </c>
      <c r="B486" s="29">
        <v>44970</v>
      </c>
      <c r="C486" s="93">
        <v>20910.080000000002</v>
      </c>
      <c r="D486" s="93">
        <v>21230.15</v>
      </c>
      <c r="E486" s="93">
        <v>20799.91</v>
      </c>
      <c r="F486" s="93">
        <v>21164.42</v>
      </c>
      <c r="G486" s="93">
        <v>21164.42</v>
      </c>
      <c r="H486" s="93">
        <v>1772634000</v>
      </c>
      <c r="I486" s="93"/>
      <c r="J486" s="178">
        <f t="shared" si="82"/>
        <v>9.9479866183359729</v>
      </c>
      <c r="K486" s="179">
        <f t="shared" si="84"/>
        <v>0.47211230831558293</v>
      </c>
      <c r="L486" s="178"/>
      <c r="M486" s="184">
        <f t="shared" si="83"/>
        <v>1.2163511569539499E-2</v>
      </c>
      <c r="N486" s="261">
        <f t="shared" si="85"/>
        <v>1.0323067520777847</v>
      </c>
      <c r="O486" s="267">
        <f t="shared" si="86"/>
        <v>0.28840295603925559</v>
      </c>
      <c r="P486" s="178"/>
      <c r="Q486" s="184">
        <f t="shared" si="87"/>
        <v>1.5306971565866781E-2</v>
      </c>
      <c r="R486" s="261">
        <f t="shared" si="88"/>
        <v>1.290075602243917</v>
      </c>
      <c r="S486" s="267">
        <f t="shared" si="89"/>
        <v>0.32754305004040751</v>
      </c>
      <c r="U486" s="184">
        <f t="shared" si="90"/>
        <v>-5.2687507651812846E-3</v>
      </c>
      <c r="V486" s="261">
        <f t="shared" si="91"/>
        <v>-0.3971672107101642</v>
      </c>
      <c r="W486" s="267">
        <f t="shared" si="92"/>
        <v>7.1349013176649434E-2</v>
      </c>
    </row>
    <row r="487" spans="1:23" x14ac:dyDescent="0.25">
      <c r="A487" s="90">
        <f t="shared" si="81"/>
        <v>444</v>
      </c>
      <c r="B487" s="29">
        <v>44971</v>
      </c>
      <c r="C487" s="93">
        <v>21235.919999999998</v>
      </c>
      <c r="D487" s="93">
        <v>21237.88</v>
      </c>
      <c r="E487" s="93">
        <v>21074.94</v>
      </c>
      <c r="F487" s="93">
        <v>21113.759999999998</v>
      </c>
      <c r="G487" s="93">
        <v>21113.759999999998</v>
      </c>
      <c r="H487" s="93">
        <v>1408732200</v>
      </c>
      <c r="I487" s="93"/>
      <c r="J487" s="178">
        <f t="shared" si="82"/>
        <v>9.9634493665086712</v>
      </c>
      <c r="K487" s="179">
        <f t="shared" si="84"/>
        <v>0.49336255508093524</v>
      </c>
      <c r="L487" s="178"/>
      <c r="M487" s="184">
        <f t="shared" si="83"/>
        <v>-5.7525174327271843E-3</v>
      </c>
      <c r="N487" s="261">
        <f t="shared" si="85"/>
        <v>-0.43683686700854352</v>
      </c>
      <c r="O487" s="267">
        <f t="shared" si="86"/>
        <v>6.532549995730097E-2</v>
      </c>
      <c r="P487" s="178"/>
      <c r="Q487" s="184">
        <f t="shared" si="87"/>
        <v>9.2296448658817941E-5</v>
      </c>
      <c r="R487" s="261">
        <f t="shared" si="88"/>
        <v>4.2447410634624767E-2</v>
      </c>
      <c r="S487" s="267">
        <f t="shared" si="89"/>
        <v>0.13810090190419055</v>
      </c>
      <c r="U487" s="184">
        <f t="shared" si="90"/>
        <v>-7.5805521964670977E-3</v>
      </c>
      <c r="V487" s="261">
        <f t="shared" si="91"/>
        <v>-0.5867387011860109</v>
      </c>
      <c r="W487" s="267">
        <f t="shared" si="92"/>
        <v>4.2564131091863189E-2</v>
      </c>
    </row>
    <row r="488" spans="1:23" x14ac:dyDescent="0.25">
      <c r="A488" s="90">
        <f t="shared" si="81"/>
        <v>445</v>
      </c>
      <c r="B488" s="29">
        <v>44972</v>
      </c>
      <c r="C488" s="93">
        <v>21116.84</v>
      </c>
      <c r="D488" s="93">
        <v>21117.58</v>
      </c>
      <c r="E488" s="93">
        <v>20726.830000000002</v>
      </c>
      <c r="F488" s="93">
        <v>20812.169999999998</v>
      </c>
      <c r="G488" s="93">
        <v>20812.169999999998</v>
      </c>
      <c r="H488" s="93">
        <v>2143024200</v>
      </c>
      <c r="I488" s="93"/>
      <c r="J488" s="178">
        <f t="shared" si="82"/>
        <v>9.9578261054137069</v>
      </c>
      <c r="K488" s="179">
        <f t="shared" si="84"/>
        <v>0.48563458301805301</v>
      </c>
      <c r="L488" s="178"/>
      <c r="M488" s="184">
        <f t="shared" si="83"/>
        <v>-1.4427821586942075E-2</v>
      </c>
      <c r="N488" s="261">
        <f t="shared" si="85"/>
        <v>-1.1482259666904779</v>
      </c>
      <c r="O488" s="267">
        <f t="shared" si="86"/>
        <v>-4.2693122987249033E-2</v>
      </c>
      <c r="P488" s="178"/>
      <c r="Q488" s="184">
        <f t="shared" si="87"/>
        <v>3.5043121982342091E-5</v>
      </c>
      <c r="R488" s="261">
        <f t="shared" si="88"/>
        <v>3.7752544403521444E-2</v>
      </c>
      <c r="S488" s="267">
        <f t="shared" si="89"/>
        <v>0.13738802482268975</v>
      </c>
      <c r="U488" s="184">
        <f t="shared" si="90"/>
        <v>-1.8469145951761645E-2</v>
      </c>
      <c r="V488" s="261">
        <f t="shared" si="91"/>
        <v>-1.4796211604849072</v>
      </c>
      <c r="W488" s="267">
        <f t="shared" si="92"/>
        <v>-9.3012775762532751E-2</v>
      </c>
    </row>
    <row r="489" spans="1:23" x14ac:dyDescent="0.25">
      <c r="A489" s="90">
        <f t="shared" si="81"/>
        <v>446</v>
      </c>
      <c r="B489" s="29">
        <v>44973</v>
      </c>
      <c r="C489" s="93">
        <v>20947.07</v>
      </c>
      <c r="D489" s="93">
        <v>21306.54</v>
      </c>
      <c r="E489" s="93">
        <v>20887.7</v>
      </c>
      <c r="F489" s="93">
        <v>20987.67</v>
      </c>
      <c r="G489" s="93">
        <v>20987.67</v>
      </c>
      <c r="H489" s="93">
        <v>2180463800</v>
      </c>
      <c r="I489" s="93"/>
      <c r="J489" s="178">
        <f t="shared" si="82"/>
        <v>9.9497540587674997</v>
      </c>
      <c r="K489" s="179">
        <f t="shared" si="84"/>
        <v>0.47454127792004963</v>
      </c>
      <c r="L489" s="178"/>
      <c r="M489" s="184">
        <f t="shared" si="83"/>
        <v>1.938218567083537E-3</v>
      </c>
      <c r="N489" s="261">
        <f t="shared" si="85"/>
        <v>0.19381603709034712</v>
      </c>
      <c r="O489" s="267">
        <f t="shared" si="86"/>
        <v>0.16108499119381481</v>
      </c>
      <c r="P489" s="178"/>
      <c r="Q489" s="184">
        <f t="shared" si="87"/>
        <v>1.716087261846173E-2</v>
      </c>
      <c r="R489" s="261">
        <f t="shared" si="88"/>
        <v>1.4420985143240832</v>
      </c>
      <c r="S489" s="267">
        <f t="shared" si="89"/>
        <v>0.35062648725678036</v>
      </c>
      <c r="U489" s="184">
        <f t="shared" si="90"/>
        <v>-2.8342866090579249E-3</v>
      </c>
      <c r="V489" s="261">
        <f t="shared" si="91"/>
        <v>-0.19753717659878167</v>
      </c>
      <c r="W489" s="267">
        <f t="shared" si="92"/>
        <v>0.10166120293711445</v>
      </c>
    </row>
    <row r="490" spans="1:23" x14ac:dyDescent="0.25">
      <c r="A490" s="90">
        <f t="shared" si="81"/>
        <v>447</v>
      </c>
      <c r="B490" s="29">
        <v>44974</v>
      </c>
      <c r="C490" s="93">
        <v>20958.63</v>
      </c>
      <c r="D490" s="93">
        <v>21056.68</v>
      </c>
      <c r="E490" s="93">
        <v>20703.740000000002</v>
      </c>
      <c r="F490" s="93">
        <v>20719.810000000001</v>
      </c>
      <c r="G490" s="93">
        <v>20719.810000000001</v>
      </c>
      <c r="H490" s="93">
        <v>1631650800</v>
      </c>
      <c r="I490" s="93"/>
      <c r="J490" s="178">
        <f t="shared" si="82"/>
        <v>9.9503057737033309</v>
      </c>
      <c r="K490" s="179">
        <f t="shared" si="84"/>
        <v>0.47529949233314106</v>
      </c>
      <c r="L490" s="178"/>
      <c r="M490" s="184">
        <f t="shared" si="83"/>
        <v>-1.1394828765048083E-2</v>
      </c>
      <c r="N490" s="261">
        <f t="shared" si="85"/>
        <v>-0.89951560512227291</v>
      </c>
      <c r="O490" s="267">
        <f t="shared" si="86"/>
        <v>-4.9284864744738588E-3</v>
      </c>
      <c r="P490" s="178"/>
      <c r="Q490" s="184">
        <f t="shared" si="87"/>
        <v>4.6782637987310841E-3</v>
      </c>
      <c r="R490" s="261">
        <f t="shared" si="88"/>
        <v>0.41850421813613675</v>
      </c>
      <c r="S490" s="267">
        <f t="shared" si="89"/>
        <v>0.19520205584849326</v>
      </c>
      <c r="U490" s="184">
        <f t="shared" si="90"/>
        <v>-1.2161577355008385E-2</v>
      </c>
      <c r="V490" s="261">
        <f t="shared" si="91"/>
        <v>-0.96239024091579062</v>
      </c>
      <c r="W490" s="267">
        <f t="shared" si="92"/>
        <v>-1.4475486252222058E-2</v>
      </c>
    </row>
    <row r="491" spans="1:23" x14ac:dyDescent="0.25">
      <c r="A491" s="90">
        <f t="shared" si="81"/>
        <v>448</v>
      </c>
      <c r="B491" s="29">
        <v>44977</v>
      </c>
      <c r="C491" s="93">
        <v>20681.47</v>
      </c>
      <c r="D491" s="93">
        <v>20973.67</v>
      </c>
      <c r="E491" s="93">
        <v>20606.849999999999</v>
      </c>
      <c r="F491" s="93">
        <v>20886.96</v>
      </c>
      <c r="G491" s="93">
        <v>20886.96</v>
      </c>
      <c r="H491" s="93">
        <v>1915367500</v>
      </c>
      <c r="I491" s="93"/>
      <c r="J491" s="178">
        <f t="shared" si="82"/>
        <v>9.9369934092682239</v>
      </c>
      <c r="K491" s="179">
        <f t="shared" si="84"/>
        <v>0.45700448900534923</v>
      </c>
      <c r="L491" s="178"/>
      <c r="M491" s="184">
        <f t="shared" si="83"/>
        <v>9.9359474930939603E-3</v>
      </c>
      <c r="N491" s="261">
        <f t="shared" si="85"/>
        <v>0.84964286218333041</v>
      </c>
      <c r="O491" s="267">
        <f t="shared" si="86"/>
        <v>0.26066693666966501</v>
      </c>
      <c r="P491" s="178"/>
      <c r="Q491" s="184">
        <f t="shared" si="87"/>
        <v>1.412858950548472E-2</v>
      </c>
      <c r="R491" s="261">
        <f t="shared" si="88"/>
        <v>1.1934463500453925</v>
      </c>
      <c r="S491" s="267">
        <f t="shared" si="89"/>
        <v>0.3128706875269629</v>
      </c>
      <c r="U491" s="184">
        <f t="shared" si="90"/>
        <v>-3.6080607422974585E-3</v>
      </c>
      <c r="V491" s="261">
        <f t="shared" si="91"/>
        <v>-0.26098791840764413</v>
      </c>
      <c r="W491" s="267">
        <f t="shared" si="92"/>
        <v>9.2026726167554918E-2</v>
      </c>
    </row>
    <row r="492" spans="1:23" x14ac:dyDescent="0.25">
      <c r="A492" s="90">
        <f t="shared" si="81"/>
        <v>449</v>
      </c>
      <c r="B492" s="29">
        <v>44978</v>
      </c>
      <c r="C492" s="93">
        <v>20859.5</v>
      </c>
      <c r="D492" s="93">
        <v>20941.3</v>
      </c>
      <c r="E492" s="93">
        <v>20503.05</v>
      </c>
      <c r="F492" s="93">
        <v>20529.490000000002</v>
      </c>
      <c r="G492" s="93">
        <v>20529.490000000002</v>
      </c>
      <c r="H492" s="93">
        <v>2004601100</v>
      </c>
      <c r="I492" s="93"/>
      <c r="J492" s="178">
        <f t="shared" si="82"/>
        <v>9.9455647589482226</v>
      </c>
      <c r="K492" s="179">
        <f t="shared" si="84"/>
        <v>0.46878397954466317</v>
      </c>
      <c r="L492" s="178"/>
      <c r="M492" s="184">
        <f t="shared" si="83"/>
        <v>-1.5820609314700661E-2</v>
      </c>
      <c r="N492" s="261">
        <f t="shared" si="85"/>
        <v>-1.2624368335471565</v>
      </c>
      <c r="O492" s="267">
        <f t="shared" si="86"/>
        <v>-6.0035110049853402E-2</v>
      </c>
      <c r="P492" s="178"/>
      <c r="Q492" s="184">
        <f t="shared" si="87"/>
        <v>3.9214746278673634E-3</v>
      </c>
      <c r="R492" s="261">
        <f t="shared" si="88"/>
        <v>0.35644627096338982</v>
      </c>
      <c r="S492" s="267">
        <f t="shared" si="89"/>
        <v>0.1857790635657004</v>
      </c>
      <c r="U492" s="184">
        <f t="shared" si="90"/>
        <v>-1.7088137299551796E-2</v>
      </c>
      <c r="V492" s="261">
        <f t="shared" si="91"/>
        <v>-1.3663761970479527</v>
      </c>
      <c r="W492" s="267">
        <f t="shared" si="92"/>
        <v>-7.5817453243063437E-2</v>
      </c>
    </row>
    <row r="493" spans="1:23" x14ac:dyDescent="0.25">
      <c r="A493" s="90">
        <f t="shared" ref="A493:A556" si="93">A492+1</f>
        <v>450</v>
      </c>
      <c r="B493" s="29">
        <v>44979</v>
      </c>
      <c r="C493" s="93">
        <v>20512.490000000002</v>
      </c>
      <c r="D493" s="93">
        <v>20620.98</v>
      </c>
      <c r="E493" s="93">
        <v>20344.86</v>
      </c>
      <c r="F493" s="93">
        <v>20423.84</v>
      </c>
      <c r="G493" s="93">
        <v>20423.84</v>
      </c>
      <c r="H493" s="93">
        <v>1766388300</v>
      </c>
      <c r="I493" s="93"/>
      <c r="J493" s="178">
        <f t="shared" ref="J493:J556" si="94">LN(C493)</f>
        <v>9.9287892478906095</v>
      </c>
      <c r="K493" s="179">
        <f t="shared" si="84"/>
        <v>0.44572962040955183</v>
      </c>
      <c r="L493" s="178"/>
      <c r="M493" s="184">
        <f t="shared" ref="M493:M556" si="95">(F493-C493)/C493</f>
        <v>-4.3217571343118974E-3</v>
      </c>
      <c r="N493" s="261">
        <f t="shared" si="85"/>
        <v>-0.31951218738266601</v>
      </c>
      <c r="O493" s="267">
        <f t="shared" si="86"/>
        <v>8.3140294049963037E-2</v>
      </c>
      <c r="P493" s="178"/>
      <c r="Q493" s="184">
        <f t="shared" si="87"/>
        <v>5.2889727185728283E-3</v>
      </c>
      <c r="R493" s="261">
        <f t="shared" si="88"/>
        <v>0.46858334630628479</v>
      </c>
      <c r="S493" s="267">
        <f t="shared" si="89"/>
        <v>0.20280616232921056</v>
      </c>
      <c r="U493" s="184">
        <f t="shared" si="90"/>
        <v>-8.1720941728674092E-3</v>
      </c>
      <c r="V493" s="261">
        <f t="shared" si="91"/>
        <v>-0.63524610871143317</v>
      </c>
      <c r="W493" s="267">
        <f t="shared" si="92"/>
        <v>3.519867755054662E-2</v>
      </c>
    </row>
    <row r="494" spans="1:23" x14ac:dyDescent="0.25">
      <c r="A494" s="90">
        <f t="shared" si="93"/>
        <v>451</v>
      </c>
      <c r="B494" s="29">
        <v>44980</v>
      </c>
      <c r="C494" s="93">
        <v>20339.150000000001</v>
      </c>
      <c r="D494" s="93">
        <v>20601.22</v>
      </c>
      <c r="E494" s="93">
        <v>20323.240000000002</v>
      </c>
      <c r="F494" s="93">
        <v>20351.349999999999</v>
      </c>
      <c r="G494" s="93">
        <v>20351.349999999999</v>
      </c>
      <c r="H494" s="93">
        <v>1729748400</v>
      </c>
      <c r="I494" s="93"/>
      <c r="J494" s="178">
        <f t="shared" si="94"/>
        <v>9.920302879152155</v>
      </c>
      <c r="K494" s="179">
        <f t="shared" si="84"/>
        <v>0.43406691803479935</v>
      </c>
      <c r="L494" s="178"/>
      <c r="M494" s="184">
        <f t="shared" si="95"/>
        <v>5.9982840974166026E-4</v>
      </c>
      <c r="N494" s="261">
        <f t="shared" si="85"/>
        <v>8.406585979056734E-2</v>
      </c>
      <c r="O494" s="267">
        <f t="shared" si="86"/>
        <v>0.14442032339788868</v>
      </c>
      <c r="P494" s="178"/>
      <c r="Q494" s="184">
        <f t="shared" si="87"/>
        <v>1.2885002568937232E-2</v>
      </c>
      <c r="R494" s="261">
        <f t="shared" si="88"/>
        <v>1.0914701915798806</v>
      </c>
      <c r="S494" s="267">
        <f t="shared" si="89"/>
        <v>0.29738644097954636</v>
      </c>
      <c r="U494" s="184">
        <f t="shared" si="90"/>
        <v>-7.8223524581901667E-4</v>
      </c>
      <c r="V494" s="261">
        <f t="shared" si="91"/>
        <v>-2.9265615643034999E-2</v>
      </c>
      <c r="W494" s="267">
        <f t="shared" si="92"/>
        <v>0.12721186473850632</v>
      </c>
    </row>
    <row r="495" spans="1:23" x14ac:dyDescent="0.25">
      <c r="A495" s="90">
        <f t="shared" si="93"/>
        <v>452</v>
      </c>
      <c r="B495" s="29">
        <v>44981</v>
      </c>
      <c r="C495" s="93">
        <v>20223.669999999998</v>
      </c>
      <c r="D495" s="93">
        <v>20233.64</v>
      </c>
      <c r="E495" s="93">
        <v>20006.78</v>
      </c>
      <c r="F495" s="93">
        <v>20010.04</v>
      </c>
      <c r="G495" s="93">
        <v>20010.04</v>
      </c>
      <c r="H495" s="93">
        <v>2061880100</v>
      </c>
      <c r="I495" s="93"/>
      <c r="J495" s="178">
        <f t="shared" si="94"/>
        <v>9.914608979566621</v>
      </c>
      <c r="K495" s="179">
        <f t="shared" si="84"/>
        <v>0.42624186844475481</v>
      </c>
      <c r="L495" s="178"/>
      <c r="M495" s="184">
        <f t="shared" si="95"/>
        <v>-1.0563364611863099E-2</v>
      </c>
      <c r="N495" s="261">
        <f t="shared" si="85"/>
        <v>-0.83133418752152055</v>
      </c>
      <c r="O495" s="267">
        <f t="shared" si="86"/>
        <v>5.424304765837995E-3</v>
      </c>
      <c r="P495" s="178"/>
      <c r="Q495" s="184">
        <f t="shared" si="87"/>
        <v>4.9298668342596399E-4</v>
      </c>
      <c r="R495" s="261">
        <f t="shared" si="88"/>
        <v>7.5304663855407031E-2</v>
      </c>
      <c r="S495" s="267">
        <f t="shared" si="89"/>
        <v>0.14309000737155864</v>
      </c>
      <c r="U495" s="184">
        <f t="shared" si="90"/>
        <v>-1.0724561862411691E-2</v>
      </c>
      <c r="V495" s="261">
        <f t="shared" si="91"/>
        <v>-0.84455262515788299</v>
      </c>
      <c r="W495" s="267">
        <f t="shared" si="92"/>
        <v>3.4171930015496343E-3</v>
      </c>
    </row>
    <row r="496" spans="1:23" x14ac:dyDescent="0.25">
      <c r="A496" s="90">
        <f t="shared" si="93"/>
        <v>453</v>
      </c>
      <c r="B496" s="29">
        <v>44984</v>
      </c>
      <c r="C496" s="93">
        <v>19821.03</v>
      </c>
      <c r="D496" s="93">
        <v>20086.53</v>
      </c>
      <c r="E496" s="93">
        <v>19804.560000000001</v>
      </c>
      <c r="F496" s="93">
        <v>19943.509999999998</v>
      </c>
      <c r="G496" s="93">
        <v>19943.509999999998</v>
      </c>
      <c r="H496" s="93">
        <v>1897627300</v>
      </c>
      <c r="I496" s="93"/>
      <c r="J496" s="178">
        <f t="shared" si="94"/>
        <v>9.8944987742430879</v>
      </c>
      <c r="K496" s="179">
        <f t="shared" si="84"/>
        <v>0.39860468384767772</v>
      </c>
      <c r="L496" s="178"/>
      <c r="M496" s="184">
        <f t="shared" si="95"/>
        <v>6.1792954251115896E-3</v>
      </c>
      <c r="N496" s="261">
        <f t="shared" si="85"/>
        <v>0.54159126134558311</v>
      </c>
      <c r="O496" s="267">
        <f t="shared" si="86"/>
        <v>0.21389181777448463</v>
      </c>
      <c r="P496" s="178"/>
      <c r="Q496" s="184">
        <f t="shared" si="87"/>
        <v>1.3394863939966794E-2</v>
      </c>
      <c r="R496" s="261">
        <f t="shared" si="88"/>
        <v>1.1332796561533034</v>
      </c>
      <c r="S496" s="267">
        <f t="shared" si="89"/>
        <v>0.30373486660384841</v>
      </c>
      <c r="U496" s="184">
        <f t="shared" si="90"/>
        <v>-8.3093562746222203E-4</v>
      </c>
      <c r="V496" s="261">
        <f t="shared" si="91"/>
        <v>-3.3259126422077165E-2</v>
      </c>
      <c r="W496" s="267">
        <f t="shared" si="92"/>
        <v>0.12660548275253092</v>
      </c>
    </row>
    <row r="497" spans="1:23" x14ac:dyDescent="0.25">
      <c r="A497" s="90">
        <f t="shared" si="93"/>
        <v>454</v>
      </c>
      <c r="B497" s="29">
        <v>44985</v>
      </c>
      <c r="C497" s="93">
        <v>20020.169999999998</v>
      </c>
      <c r="D497" s="93">
        <v>20185.05</v>
      </c>
      <c r="E497" s="93">
        <v>19783.07</v>
      </c>
      <c r="F497" s="93">
        <v>19785.939999999999</v>
      </c>
      <c r="G497" s="93">
        <v>19785.939999999999</v>
      </c>
      <c r="H497" s="93">
        <v>2751875300</v>
      </c>
      <c r="I497" s="93"/>
      <c r="J497" s="178">
        <f t="shared" si="94"/>
        <v>9.9044955443416498</v>
      </c>
      <c r="K497" s="179">
        <f t="shared" si="84"/>
        <v>0.41234311048945788</v>
      </c>
      <c r="L497" s="178"/>
      <c r="M497" s="184">
        <f t="shared" si="95"/>
        <v>-1.1699700851691048E-2</v>
      </c>
      <c r="N497" s="261">
        <f t="shared" si="85"/>
        <v>-0.92451561381127312</v>
      </c>
      <c r="O497" s="267">
        <f t="shared" si="86"/>
        <v>-8.7245335510948152E-3</v>
      </c>
      <c r="P497" s="178"/>
      <c r="Q497" s="184">
        <f t="shared" si="87"/>
        <v>8.2356943022961863E-3</v>
      </c>
      <c r="R497" s="261">
        <f t="shared" si="88"/>
        <v>0.71021932554049005</v>
      </c>
      <c r="S497" s="267">
        <f t="shared" si="89"/>
        <v>0.23949661168021508</v>
      </c>
      <c r="U497" s="184">
        <f t="shared" si="90"/>
        <v>-1.1843056277743824E-2</v>
      </c>
      <c r="V497" s="261">
        <f t="shared" si="91"/>
        <v>-0.93627099271918801</v>
      </c>
      <c r="W497" s="267">
        <f t="shared" si="92"/>
        <v>-1.0509491800233195E-2</v>
      </c>
    </row>
    <row r="498" spans="1:23" x14ac:dyDescent="0.25">
      <c r="A498" s="90">
        <f t="shared" si="93"/>
        <v>455</v>
      </c>
      <c r="B498" s="29">
        <v>44986</v>
      </c>
      <c r="C498" s="93">
        <v>19849.97</v>
      </c>
      <c r="D498" s="93">
        <v>20674.07</v>
      </c>
      <c r="E498" s="93">
        <v>19849.97</v>
      </c>
      <c r="F498" s="93">
        <v>20619.71</v>
      </c>
      <c r="G498" s="93">
        <v>20619.71</v>
      </c>
      <c r="H498" s="93">
        <v>2889639700</v>
      </c>
      <c r="I498" s="93"/>
      <c r="J498" s="178">
        <f t="shared" si="94"/>
        <v>9.8959577747791823</v>
      </c>
      <c r="K498" s="179">
        <f t="shared" si="84"/>
        <v>0.40060976865385267</v>
      </c>
      <c r="L498" s="178"/>
      <c r="M498" s="184">
        <f t="shared" si="95"/>
        <v>3.8777892359534945E-2</v>
      </c>
      <c r="N498" s="261">
        <f t="shared" si="85"/>
        <v>3.2147294144104199</v>
      </c>
      <c r="O498" s="267">
        <f t="shared" si="86"/>
        <v>0.61978600755572089</v>
      </c>
      <c r="P498" s="178"/>
      <c r="Q498" s="184">
        <f t="shared" si="87"/>
        <v>4.1516435541212329E-2</v>
      </c>
      <c r="R498" s="261">
        <f t="shared" si="88"/>
        <v>3.439294424907148</v>
      </c>
      <c r="S498" s="267">
        <f t="shared" si="89"/>
        <v>0.6538843697687915</v>
      </c>
      <c r="U498" s="184">
        <f t="shared" si="90"/>
        <v>0</v>
      </c>
      <c r="V498" s="261">
        <f t="shared" si="91"/>
        <v>3.4878951206797536E-2</v>
      </c>
      <c r="W498" s="267">
        <f t="shared" si="92"/>
        <v>0.13695169317218836</v>
      </c>
    </row>
    <row r="499" spans="1:23" x14ac:dyDescent="0.25">
      <c r="A499" s="90">
        <f t="shared" si="93"/>
        <v>456</v>
      </c>
      <c r="B499" s="29">
        <v>44987</v>
      </c>
      <c r="C499" s="93">
        <v>20390.02</v>
      </c>
      <c r="D499" s="93">
        <v>20548.57</v>
      </c>
      <c r="E499" s="93">
        <v>20321.25</v>
      </c>
      <c r="F499" s="93">
        <v>20429.46</v>
      </c>
      <c r="G499" s="93">
        <v>20429.46</v>
      </c>
      <c r="H499" s="93">
        <v>1992565500</v>
      </c>
      <c r="I499" s="93"/>
      <c r="J499" s="178">
        <f t="shared" si="94"/>
        <v>9.9228008444409976</v>
      </c>
      <c r="K499" s="179">
        <f t="shared" si="84"/>
        <v>0.43749983812159959</v>
      </c>
      <c r="L499" s="178"/>
      <c r="M499" s="184">
        <f t="shared" si="95"/>
        <v>1.9342796132617178E-3</v>
      </c>
      <c r="N499" s="261">
        <f t="shared" si="85"/>
        <v>0.19349303644815855</v>
      </c>
      <c r="O499" s="267">
        <f t="shared" si="86"/>
        <v>0.16103594618511985</v>
      </c>
      <c r="P499" s="178"/>
      <c r="Q499" s="184">
        <f t="shared" si="87"/>
        <v>7.7758628976332183E-3</v>
      </c>
      <c r="R499" s="261">
        <f t="shared" si="88"/>
        <v>0.67251239986345335</v>
      </c>
      <c r="S499" s="267">
        <f t="shared" si="89"/>
        <v>0.23377112307077885</v>
      </c>
      <c r="U499" s="184">
        <f t="shared" si="90"/>
        <v>-3.372728423022657E-3</v>
      </c>
      <c r="V499" s="261">
        <f t="shared" si="91"/>
        <v>-0.24169028413926807</v>
      </c>
      <c r="W499" s="267">
        <f t="shared" si="92"/>
        <v>9.495691427514541E-2</v>
      </c>
    </row>
    <row r="500" spans="1:23" x14ac:dyDescent="0.25">
      <c r="A500" s="90">
        <f t="shared" si="93"/>
        <v>457</v>
      </c>
      <c r="B500" s="29">
        <v>44988</v>
      </c>
      <c r="C500" s="93">
        <v>20703.14</v>
      </c>
      <c r="D500" s="93">
        <v>20727.25</v>
      </c>
      <c r="E500" s="93">
        <v>20498.16</v>
      </c>
      <c r="F500" s="93">
        <v>20567.54</v>
      </c>
      <c r="G500" s="93">
        <v>20567.54</v>
      </c>
      <c r="H500" s="93">
        <v>2226145400</v>
      </c>
      <c r="I500" s="93"/>
      <c r="J500" s="178">
        <f t="shared" si="94"/>
        <v>9.9380406585708272</v>
      </c>
      <c r="K500" s="179">
        <f t="shared" si="84"/>
        <v>0.45844370963137321</v>
      </c>
      <c r="L500" s="178"/>
      <c r="M500" s="184">
        <f t="shared" si="95"/>
        <v>-6.5497311035909792E-3</v>
      </c>
      <c r="N500" s="261">
        <f t="shared" si="85"/>
        <v>-0.50220968915846043</v>
      </c>
      <c r="O500" s="267">
        <f t="shared" si="86"/>
        <v>5.5399170990789948E-2</v>
      </c>
      <c r="P500" s="178"/>
      <c r="Q500" s="184">
        <f t="shared" si="87"/>
        <v>1.1645576468110915E-3</v>
      </c>
      <c r="R500" s="261">
        <f t="shared" si="88"/>
        <v>0.13037457892956172</v>
      </c>
      <c r="S500" s="267">
        <f t="shared" si="89"/>
        <v>0.15145192407037111</v>
      </c>
      <c r="U500" s="184">
        <f t="shared" si="90"/>
        <v>-9.9009135812248555E-3</v>
      </c>
      <c r="V500" s="261">
        <f t="shared" si="91"/>
        <v>-0.7770121218173287</v>
      </c>
      <c r="W500" s="267">
        <f t="shared" si="92"/>
        <v>1.3672666647533749E-2</v>
      </c>
    </row>
    <row r="501" spans="1:23" x14ac:dyDescent="0.25">
      <c r="A501" s="90">
        <f t="shared" si="93"/>
        <v>458</v>
      </c>
      <c r="B501" s="29">
        <v>44991</v>
      </c>
      <c r="C501" s="93">
        <v>20437.87</v>
      </c>
      <c r="D501" s="93">
        <v>20702.75</v>
      </c>
      <c r="E501" s="93">
        <v>20410</v>
      </c>
      <c r="F501" s="93">
        <v>20603.189999999999</v>
      </c>
      <c r="G501" s="93">
        <v>20603.189999999999</v>
      </c>
      <c r="H501" s="93">
        <v>2485355800</v>
      </c>
      <c r="I501" s="93"/>
      <c r="J501" s="178">
        <f t="shared" si="94"/>
        <v>9.92514483145127</v>
      </c>
      <c r="K501" s="179">
        <f t="shared" si="84"/>
        <v>0.44072114793190975</v>
      </c>
      <c r="L501" s="178"/>
      <c r="M501" s="184">
        <f t="shared" si="95"/>
        <v>8.0889055464194518E-3</v>
      </c>
      <c r="N501" s="261">
        <f t="shared" si="85"/>
        <v>0.69818240798344422</v>
      </c>
      <c r="O501" s="267">
        <f t="shared" si="86"/>
        <v>0.23766890408729502</v>
      </c>
      <c r="P501" s="178"/>
      <c r="Q501" s="184">
        <f t="shared" si="87"/>
        <v>1.2960254664502761E-2</v>
      </c>
      <c r="R501" s="261">
        <f t="shared" si="88"/>
        <v>1.0976409862358272</v>
      </c>
      <c r="S501" s="267">
        <f t="shared" si="89"/>
        <v>0.29832342573445314</v>
      </c>
      <c r="U501" s="184">
        <f t="shared" si="90"/>
        <v>-1.3636450373741972E-3</v>
      </c>
      <c r="V501" s="261">
        <f t="shared" si="91"/>
        <v>-7.6942167474332995E-2</v>
      </c>
      <c r="W501" s="267">
        <f t="shared" si="92"/>
        <v>0.11997256984649307</v>
      </c>
    </row>
    <row r="502" spans="1:23" x14ac:dyDescent="0.25">
      <c r="A502" s="90">
        <f t="shared" si="93"/>
        <v>459</v>
      </c>
      <c r="B502" s="29">
        <v>44992</v>
      </c>
      <c r="C502" s="93">
        <v>20606.830000000002</v>
      </c>
      <c r="D502" s="93">
        <v>21005.66</v>
      </c>
      <c r="E502" s="93">
        <v>20358.78</v>
      </c>
      <c r="F502" s="93">
        <v>20534.48</v>
      </c>
      <c r="G502" s="93">
        <v>20534.48</v>
      </c>
      <c r="H502" s="93">
        <v>3634829700</v>
      </c>
      <c r="I502" s="93"/>
      <c r="J502" s="178">
        <f t="shared" si="94"/>
        <v>9.933377853224048</v>
      </c>
      <c r="K502" s="179">
        <f t="shared" si="84"/>
        <v>0.45203567898046915</v>
      </c>
      <c r="L502" s="178"/>
      <c r="M502" s="184">
        <f t="shared" si="95"/>
        <v>-3.5109718476836163E-3</v>
      </c>
      <c r="N502" s="261">
        <f t="shared" si="85"/>
        <v>-0.25302647058971389</v>
      </c>
      <c r="O502" s="267">
        <f t="shared" si="86"/>
        <v>9.3235606975993202E-2</v>
      </c>
      <c r="P502" s="178"/>
      <c r="Q502" s="184">
        <f t="shared" si="87"/>
        <v>1.9354262640105153E-2</v>
      </c>
      <c r="R502" s="261">
        <f t="shared" si="88"/>
        <v>1.621960075949004</v>
      </c>
      <c r="S502" s="267">
        <f t="shared" si="89"/>
        <v>0.3779369959728498</v>
      </c>
      <c r="U502" s="184">
        <f t="shared" si="90"/>
        <v>-1.2037271137773394E-2</v>
      </c>
      <c r="V502" s="261">
        <f t="shared" si="91"/>
        <v>-0.95219692822130675</v>
      </c>
      <c r="W502" s="267">
        <f t="shared" si="92"/>
        <v>-1.2927714995966344E-2</v>
      </c>
    </row>
    <row r="503" spans="1:23" x14ac:dyDescent="0.25">
      <c r="A503" s="90">
        <f t="shared" si="93"/>
        <v>460</v>
      </c>
      <c r="B503" s="29">
        <v>44993</v>
      </c>
      <c r="C503" s="93">
        <v>20256.89</v>
      </c>
      <c r="D503" s="93">
        <v>20269.93</v>
      </c>
      <c r="E503" s="93">
        <v>19969.47</v>
      </c>
      <c r="F503" s="93">
        <v>20051.25</v>
      </c>
      <c r="G503" s="93">
        <v>20051.25</v>
      </c>
      <c r="H503" s="93">
        <v>2643542900</v>
      </c>
      <c r="I503" s="93"/>
      <c r="J503" s="178">
        <f t="shared" si="94"/>
        <v>9.9162502615774102</v>
      </c>
      <c r="K503" s="179">
        <f t="shared" si="84"/>
        <v>0.42849746022903967</v>
      </c>
      <c r="L503" s="178"/>
      <c r="M503" s="184">
        <f t="shared" si="95"/>
        <v>-1.0151607675215663E-2</v>
      </c>
      <c r="N503" s="261">
        <f t="shared" si="85"/>
        <v>-0.79756944668449792</v>
      </c>
      <c r="O503" s="267">
        <f t="shared" si="86"/>
        <v>1.0551204813822546E-2</v>
      </c>
      <c r="P503" s="178"/>
      <c r="Q503" s="184">
        <f t="shared" si="87"/>
        <v>6.4373158959745911E-4</v>
      </c>
      <c r="R503" s="261">
        <f t="shared" si="88"/>
        <v>8.7665992193489098E-2</v>
      </c>
      <c r="S503" s="267">
        <f t="shared" si="89"/>
        <v>0.14496697409123716</v>
      </c>
      <c r="U503" s="184">
        <f t="shared" si="90"/>
        <v>-1.41887525676448E-2</v>
      </c>
      <c r="V503" s="261">
        <f t="shared" si="91"/>
        <v>-1.1286219169215599</v>
      </c>
      <c r="W503" s="267">
        <f t="shared" si="92"/>
        <v>-3.9716408189226837E-2</v>
      </c>
    </row>
    <row r="504" spans="1:23" x14ac:dyDescent="0.25">
      <c r="A504" s="90">
        <f t="shared" si="93"/>
        <v>461</v>
      </c>
      <c r="B504" s="29">
        <v>44994</v>
      </c>
      <c r="C504" s="93">
        <v>20082.419999999998</v>
      </c>
      <c r="D504" s="93">
        <v>20157.240000000002</v>
      </c>
      <c r="E504" s="93">
        <v>19907.580000000002</v>
      </c>
      <c r="F504" s="93">
        <v>19925.740000000002</v>
      </c>
      <c r="G504" s="93">
        <v>19925.740000000002</v>
      </c>
      <c r="H504" s="93">
        <v>2193340400</v>
      </c>
      <c r="I504" s="93"/>
      <c r="J504" s="178">
        <f t="shared" si="94"/>
        <v>9.90760008447225</v>
      </c>
      <c r="K504" s="179">
        <f t="shared" si="84"/>
        <v>0.41660963821993452</v>
      </c>
      <c r="L504" s="178"/>
      <c r="M504" s="184">
        <f t="shared" si="95"/>
        <v>-7.8018485819934388E-3</v>
      </c>
      <c r="N504" s="261">
        <f t="shared" si="85"/>
        <v>-0.60488536597884868</v>
      </c>
      <c r="O504" s="267">
        <f t="shared" si="86"/>
        <v>3.9808708296046991E-2</v>
      </c>
      <c r="P504" s="178"/>
      <c r="Q504" s="184">
        <f t="shared" si="87"/>
        <v>3.7256466103190427E-3</v>
      </c>
      <c r="R504" s="261">
        <f t="shared" si="88"/>
        <v>0.3403880539118857</v>
      </c>
      <c r="S504" s="267">
        <f t="shared" si="89"/>
        <v>0.18334075449739484</v>
      </c>
      <c r="U504" s="184">
        <f t="shared" si="90"/>
        <v>-8.7061220709454597E-3</v>
      </c>
      <c r="V504" s="261">
        <f t="shared" si="91"/>
        <v>-0.67903726794522268</v>
      </c>
      <c r="W504" s="267">
        <f t="shared" si="92"/>
        <v>2.8549347781937184E-2</v>
      </c>
    </row>
    <row r="505" spans="1:23" x14ac:dyDescent="0.25">
      <c r="A505" s="90">
        <f t="shared" si="93"/>
        <v>462</v>
      </c>
      <c r="B505" s="29">
        <v>44995</v>
      </c>
      <c r="C505" s="93">
        <v>19580.78</v>
      </c>
      <c r="D505" s="93">
        <v>19637.72</v>
      </c>
      <c r="E505" s="93">
        <v>19281.97</v>
      </c>
      <c r="F505" s="93">
        <v>19319.919999999998</v>
      </c>
      <c r="G505" s="93">
        <v>19319.919999999998</v>
      </c>
      <c r="H505" s="93">
        <v>3587989800</v>
      </c>
      <c r="I505" s="93"/>
      <c r="J505" s="178">
        <f t="shared" si="94"/>
        <v>9.8823037518589736</v>
      </c>
      <c r="K505" s="179">
        <f t="shared" si="84"/>
        <v>0.38184522866693671</v>
      </c>
      <c r="L505" s="178"/>
      <c r="M505" s="184">
        <f t="shared" si="95"/>
        <v>-1.3322247632627536E-2</v>
      </c>
      <c r="N505" s="261">
        <f t="shared" si="85"/>
        <v>-1.0575670980202079</v>
      </c>
      <c r="O505" s="267">
        <f t="shared" si="86"/>
        <v>-2.8927314436272056E-2</v>
      </c>
      <c r="P505" s="178"/>
      <c r="Q505" s="184">
        <f t="shared" si="87"/>
        <v>2.9079536157396351E-3</v>
      </c>
      <c r="R505" s="261">
        <f t="shared" si="88"/>
        <v>0.27333589379281337</v>
      </c>
      <c r="S505" s="267">
        <f t="shared" si="89"/>
        <v>0.17315943177997073</v>
      </c>
      <c r="U505" s="184">
        <f t="shared" si="90"/>
        <v>-1.5260372671568635E-2</v>
      </c>
      <c r="V505" s="261">
        <f t="shared" si="91"/>
        <v>-1.2164965144434297</v>
      </c>
      <c r="W505" s="267">
        <f t="shared" si="92"/>
        <v>-5.3059447913005098E-2</v>
      </c>
    </row>
    <row r="506" spans="1:23" x14ac:dyDescent="0.25">
      <c r="A506" s="90">
        <f t="shared" si="93"/>
        <v>463</v>
      </c>
      <c r="B506" s="29">
        <v>44998</v>
      </c>
      <c r="C506" s="93">
        <v>19411.88</v>
      </c>
      <c r="D506" s="93">
        <v>19791.64</v>
      </c>
      <c r="E506" s="93">
        <v>19390.38</v>
      </c>
      <c r="F506" s="93">
        <v>19695.97</v>
      </c>
      <c r="G506" s="93">
        <v>19695.97</v>
      </c>
      <c r="H506" s="93">
        <v>3133740000</v>
      </c>
      <c r="I506" s="93"/>
      <c r="J506" s="178">
        <f t="shared" si="94"/>
        <v>9.8736405287627473</v>
      </c>
      <c r="K506" s="179">
        <f t="shared" si="84"/>
        <v>0.36993947772784075</v>
      </c>
      <c r="L506" s="178"/>
      <c r="M506" s="184">
        <f t="shared" si="95"/>
        <v>1.4634852471785326E-2</v>
      </c>
      <c r="N506" s="261">
        <f t="shared" si="85"/>
        <v>1.2349607395580549</v>
      </c>
      <c r="O506" s="267">
        <f t="shared" si="86"/>
        <v>0.31917430841396621</v>
      </c>
      <c r="P506" s="178"/>
      <c r="Q506" s="184">
        <f t="shared" si="87"/>
        <v>1.9563277745380581E-2</v>
      </c>
      <c r="R506" s="261">
        <f t="shared" si="88"/>
        <v>1.6390996557168866</v>
      </c>
      <c r="S506" s="267">
        <f t="shared" si="89"/>
        <v>0.38053950113521839</v>
      </c>
      <c r="U506" s="184">
        <f t="shared" si="90"/>
        <v>-1.1075691792860865E-3</v>
      </c>
      <c r="V506" s="261">
        <f t="shared" si="91"/>
        <v>-5.5943529167562747E-2</v>
      </c>
      <c r="W506" s="267">
        <f t="shared" si="92"/>
        <v>0.12316104152060525</v>
      </c>
    </row>
    <row r="507" spans="1:23" x14ac:dyDescent="0.25">
      <c r="A507" s="90">
        <f t="shared" si="93"/>
        <v>464</v>
      </c>
      <c r="B507" s="29">
        <v>44999</v>
      </c>
      <c r="C507" s="93">
        <v>19524.509999999998</v>
      </c>
      <c r="D507" s="93">
        <v>19639.52</v>
      </c>
      <c r="E507" s="93">
        <v>19122.82</v>
      </c>
      <c r="F507" s="93">
        <v>19247.96</v>
      </c>
      <c r="G507" s="93">
        <v>19247.96</v>
      </c>
      <c r="H507" s="93">
        <v>3027393700</v>
      </c>
      <c r="I507" s="93"/>
      <c r="J507" s="178">
        <f t="shared" si="94"/>
        <v>9.8794258783622464</v>
      </c>
      <c r="K507" s="179">
        <f t="shared" si="84"/>
        <v>0.37789020584163457</v>
      </c>
      <c r="L507" s="178"/>
      <c r="M507" s="184">
        <f t="shared" si="95"/>
        <v>-1.4164247911983414E-2</v>
      </c>
      <c r="N507" s="261">
        <f t="shared" si="85"/>
        <v>-1.1266124951630732</v>
      </c>
      <c r="O507" s="267">
        <f t="shared" si="86"/>
        <v>-3.941129391159226E-2</v>
      </c>
      <c r="P507" s="178"/>
      <c r="Q507" s="184">
        <f t="shared" si="87"/>
        <v>5.8905447563089696E-3</v>
      </c>
      <c r="R507" s="261">
        <f t="shared" si="88"/>
        <v>0.51791323523139188</v>
      </c>
      <c r="S507" s="267">
        <f t="shared" si="89"/>
        <v>0.21029650295163504</v>
      </c>
      <c r="U507" s="184">
        <f t="shared" si="90"/>
        <v>-2.0573627712039827E-2</v>
      </c>
      <c r="V507" s="261">
        <f t="shared" si="91"/>
        <v>-1.652192099569963</v>
      </c>
      <c r="W507" s="267">
        <f t="shared" si="92"/>
        <v>-0.11921626300819055</v>
      </c>
    </row>
    <row r="508" spans="1:23" x14ac:dyDescent="0.25">
      <c r="A508" s="90">
        <f t="shared" si="93"/>
        <v>465</v>
      </c>
      <c r="B508" s="29">
        <v>45000</v>
      </c>
      <c r="C508" s="93">
        <v>19523.490000000002</v>
      </c>
      <c r="D508" s="93">
        <v>19745.439999999999</v>
      </c>
      <c r="E508" s="93">
        <v>19431.09</v>
      </c>
      <c r="F508" s="93">
        <v>19539.87</v>
      </c>
      <c r="G508" s="93">
        <v>19539.87</v>
      </c>
      <c r="H508" s="93">
        <v>2633910800</v>
      </c>
      <c r="I508" s="93"/>
      <c r="J508" s="178">
        <f t="shared" si="94"/>
        <v>9.8793736349694878</v>
      </c>
      <c r="K508" s="179">
        <f t="shared" si="84"/>
        <v>0.37781840844989162</v>
      </c>
      <c r="L508" s="178"/>
      <c r="M508" s="184">
        <f t="shared" si="95"/>
        <v>8.3898934053273152E-4</v>
      </c>
      <c r="N508" s="261">
        <f t="shared" si="85"/>
        <v>0.10367744645198634</v>
      </c>
      <c r="O508" s="267">
        <f t="shared" si="86"/>
        <v>0.14739818261146298</v>
      </c>
      <c r="P508" s="178"/>
      <c r="Q508" s="184">
        <f t="shared" si="87"/>
        <v>1.1368356784570641E-2</v>
      </c>
      <c r="R508" s="261">
        <f t="shared" si="88"/>
        <v>0.96710276193157751</v>
      </c>
      <c r="S508" s="267">
        <f t="shared" si="89"/>
        <v>0.27850226283319945</v>
      </c>
      <c r="U508" s="184">
        <f t="shared" si="90"/>
        <v>-4.7327603824931629E-3</v>
      </c>
      <c r="V508" s="261">
        <f t="shared" si="91"/>
        <v>-0.3532151245353613</v>
      </c>
      <c r="W508" s="267">
        <f t="shared" si="92"/>
        <v>7.8022778386525715E-2</v>
      </c>
    </row>
    <row r="509" spans="1:23" x14ac:dyDescent="0.25">
      <c r="A509" s="90">
        <f t="shared" si="93"/>
        <v>466</v>
      </c>
      <c r="B509" s="29">
        <v>45001</v>
      </c>
      <c r="C509" s="93">
        <v>19197.97</v>
      </c>
      <c r="D509" s="93">
        <v>19388.77</v>
      </c>
      <c r="E509" s="93">
        <v>19109.07</v>
      </c>
      <c r="F509" s="93">
        <v>19203.91</v>
      </c>
      <c r="G509" s="93">
        <v>19203.91</v>
      </c>
      <c r="H509" s="93">
        <v>3047393400</v>
      </c>
      <c r="I509" s="93"/>
      <c r="J509" s="178">
        <f t="shared" si="94"/>
        <v>9.8625598232594847</v>
      </c>
      <c r="K509" s="179">
        <f t="shared" si="84"/>
        <v>0.35471141324352867</v>
      </c>
      <c r="L509" s="178"/>
      <c r="M509" s="184">
        <f t="shared" si="95"/>
        <v>3.0940771341963184E-4</v>
      </c>
      <c r="N509" s="261">
        <f t="shared" si="85"/>
        <v>6.0250888694118716E-2</v>
      </c>
      <c r="O509" s="267">
        <f t="shared" si="86"/>
        <v>0.14080421459828418</v>
      </c>
      <c r="P509" s="178"/>
      <c r="Q509" s="184">
        <f t="shared" si="87"/>
        <v>9.9385507946933589E-3</v>
      </c>
      <c r="R509" s="261">
        <f t="shared" si="88"/>
        <v>0.84985633716335129</v>
      </c>
      <c r="S509" s="267">
        <f t="shared" si="89"/>
        <v>0.26069935110135245</v>
      </c>
      <c r="U509" s="184">
        <f t="shared" si="90"/>
        <v>-4.6306979331669678E-3</v>
      </c>
      <c r="V509" s="261">
        <f t="shared" si="91"/>
        <v>-0.34484583711363792</v>
      </c>
      <c r="W509" s="267">
        <f t="shared" si="92"/>
        <v>7.9293586306868891E-2</v>
      </c>
    </row>
    <row r="510" spans="1:23" x14ac:dyDescent="0.25">
      <c r="A510" s="90">
        <f t="shared" si="93"/>
        <v>467</v>
      </c>
      <c r="B510" s="29">
        <v>45002</v>
      </c>
      <c r="C510" s="93">
        <v>19439.84</v>
      </c>
      <c r="D510" s="93">
        <v>19597.18</v>
      </c>
      <c r="E510" s="93">
        <v>19303.29</v>
      </c>
      <c r="F510" s="93">
        <v>19518.59</v>
      </c>
      <c r="G510" s="93">
        <v>19518.59</v>
      </c>
      <c r="H510" s="93">
        <v>4332277000</v>
      </c>
      <c r="I510" s="93"/>
      <c r="J510" s="178">
        <f t="shared" si="94"/>
        <v>9.8750798475278856</v>
      </c>
      <c r="K510" s="179">
        <f t="shared" si="84"/>
        <v>0.37191751414100527</v>
      </c>
      <c r="L510" s="178"/>
      <c r="M510" s="184">
        <f t="shared" si="95"/>
        <v>4.0509592671544624E-3</v>
      </c>
      <c r="N510" s="261">
        <f t="shared" si="85"/>
        <v>0.36706422271789235</v>
      </c>
      <c r="O510" s="267">
        <f t="shared" si="86"/>
        <v>0.18739131279404231</v>
      </c>
      <c r="P510" s="178"/>
      <c r="Q510" s="184">
        <f t="shared" si="87"/>
        <v>8.0936880138931262E-3</v>
      </c>
      <c r="R510" s="261">
        <f t="shared" si="88"/>
        <v>0.69857457812179058</v>
      </c>
      <c r="S510" s="267">
        <f t="shared" si="89"/>
        <v>0.23772845191888692</v>
      </c>
      <c r="U510" s="184">
        <f t="shared" si="90"/>
        <v>-7.024234767364303E-3</v>
      </c>
      <c r="V510" s="261">
        <f t="shared" si="91"/>
        <v>-0.54111976402926276</v>
      </c>
      <c r="W510" s="267">
        <f t="shared" si="92"/>
        <v>4.9490994005659594E-2</v>
      </c>
    </row>
    <row r="511" spans="1:23" x14ac:dyDescent="0.25">
      <c r="A511" s="90">
        <f t="shared" si="93"/>
        <v>468</v>
      </c>
      <c r="B511" s="29">
        <v>45005</v>
      </c>
      <c r="C511" s="93">
        <v>19352.900000000001</v>
      </c>
      <c r="D511" s="93">
        <v>19382.97</v>
      </c>
      <c r="E511" s="93">
        <v>18829.11</v>
      </c>
      <c r="F511" s="93">
        <v>19000.71</v>
      </c>
      <c r="G511" s="93">
        <v>19000.71</v>
      </c>
      <c r="H511" s="93">
        <v>2839042600</v>
      </c>
      <c r="I511" s="93"/>
      <c r="J511" s="178">
        <f t="shared" si="94"/>
        <v>9.8705975580294556</v>
      </c>
      <c r="K511" s="179">
        <f t="shared" si="84"/>
        <v>0.36575756399168047</v>
      </c>
      <c r="L511" s="178"/>
      <c r="M511" s="184">
        <f t="shared" si="95"/>
        <v>-1.8198306197004185E-2</v>
      </c>
      <c r="N511" s="261">
        <f t="shared" si="85"/>
        <v>-1.4574118585549714</v>
      </c>
      <c r="O511" s="267">
        <f t="shared" si="86"/>
        <v>-8.964047470801273E-2</v>
      </c>
      <c r="P511" s="178"/>
      <c r="Q511" s="184">
        <f t="shared" si="87"/>
        <v>1.5537723028589878E-3</v>
      </c>
      <c r="R511" s="261">
        <f t="shared" si="88"/>
        <v>0.16229081596597769</v>
      </c>
      <c r="S511" s="267">
        <f t="shared" si="89"/>
        <v>0.15629814391797203</v>
      </c>
      <c r="U511" s="184">
        <f t="shared" si="90"/>
        <v>-2.7065194363635466E-2</v>
      </c>
      <c r="V511" s="261">
        <f t="shared" si="91"/>
        <v>-2.1845111599409157</v>
      </c>
      <c r="W511" s="267">
        <f t="shared" si="92"/>
        <v>-0.2000445634335356</v>
      </c>
    </row>
    <row r="512" spans="1:23" x14ac:dyDescent="0.25">
      <c r="A512" s="90">
        <f t="shared" si="93"/>
        <v>469</v>
      </c>
      <c r="B512" s="29">
        <v>45006</v>
      </c>
      <c r="C512" s="93">
        <v>19118.87</v>
      </c>
      <c r="D512" s="93">
        <v>19295.64</v>
      </c>
      <c r="E512" s="93">
        <v>19018.099999999999</v>
      </c>
      <c r="F512" s="93">
        <v>19258.759999999998</v>
      </c>
      <c r="G512" s="93">
        <v>19258.759999999998</v>
      </c>
      <c r="H512" s="93">
        <v>1929683800</v>
      </c>
      <c r="I512" s="93"/>
      <c r="J512" s="178">
        <f t="shared" si="94"/>
        <v>9.8584310844404843</v>
      </c>
      <c r="K512" s="179">
        <f t="shared" si="84"/>
        <v>0.34903734303598577</v>
      </c>
      <c r="L512" s="178"/>
      <c r="M512" s="184">
        <f t="shared" si="95"/>
        <v>7.3168550233355537E-3</v>
      </c>
      <c r="N512" s="261">
        <f t="shared" si="85"/>
        <v>0.6348730050204624</v>
      </c>
      <c r="O512" s="267">
        <f t="shared" si="86"/>
        <v>0.22805588846678515</v>
      </c>
      <c r="P512" s="178"/>
      <c r="Q512" s="184">
        <f t="shared" si="87"/>
        <v>9.2458393200016767E-3</v>
      </c>
      <c r="R512" s="261">
        <f t="shared" si="88"/>
        <v>0.79305286565845423</v>
      </c>
      <c r="S512" s="267">
        <f t="shared" si="89"/>
        <v>0.25207420802118374</v>
      </c>
      <c r="U512" s="184">
        <f t="shared" si="90"/>
        <v>-5.2707089906464371E-3</v>
      </c>
      <c r="V512" s="261">
        <f t="shared" si="91"/>
        <v>-0.3973277883943428</v>
      </c>
      <c r="W512" s="267">
        <f t="shared" si="92"/>
        <v>7.1324630767179986E-2</v>
      </c>
    </row>
    <row r="513" spans="1:23" x14ac:dyDescent="0.25">
      <c r="A513" s="90">
        <f t="shared" si="93"/>
        <v>470</v>
      </c>
      <c r="B513" s="29">
        <v>45007</v>
      </c>
      <c r="C513" s="93">
        <v>19428.36</v>
      </c>
      <c r="D513" s="93">
        <v>19775.689999999999</v>
      </c>
      <c r="E513" s="93">
        <v>19428.36</v>
      </c>
      <c r="F513" s="93">
        <v>19591.43</v>
      </c>
      <c r="G513" s="93">
        <v>19591.43</v>
      </c>
      <c r="H513" s="93">
        <v>2364133200</v>
      </c>
      <c r="I513" s="93"/>
      <c r="J513" s="178">
        <f t="shared" si="94"/>
        <v>9.8744891332507212</v>
      </c>
      <c r="K513" s="179">
        <f t="shared" si="84"/>
        <v>0.37110570345784843</v>
      </c>
      <c r="L513" s="178"/>
      <c r="M513" s="184">
        <f t="shared" si="95"/>
        <v>8.3934001634723525E-3</v>
      </c>
      <c r="N513" s="261">
        <f t="shared" si="85"/>
        <v>0.72315146354998783</v>
      </c>
      <c r="O513" s="267">
        <f t="shared" si="86"/>
        <v>0.24146025118514913</v>
      </c>
      <c r="P513" s="178"/>
      <c r="Q513" s="184">
        <f t="shared" si="87"/>
        <v>1.7877473960745946E-2</v>
      </c>
      <c r="R513" s="261">
        <f t="shared" si="88"/>
        <v>1.5008609939624202</v>
      </c>
      <c r="S513" s="267">
        <f t="shared" si="89"/>
        <v>0.35954908971748489</v>
      </c>
      <c r="U513" s="184">
        <f t="shared" si="90"/>
        <v>0</v>
      </c>
      <c r="V513" s="261">
        <f t="shared" si="91"/>
        <v>3.4878951206797536E-2</v>
      </c>
      <c r="W513" s="267">
        <f t="shared" si="92"/>
        <v>0.13695169317218836</v>
      </c>
    </row>
    <row r="514" spans="1:23" x14ac:dyDescent="0.25">
      <c r="A514" s="90">
        <f t="shared" si="93"/>
        <v>471</v>
      </c>
      <c r="B514" s="29">
        <v>45008</v>
      </c>
      <c r="C514" s="93">
        <v>19619.740000000002</v>
      </c>
      <c r="D514" s="93">
        <v>20051.259999999998</v>
      </c>
      <c r="E514" s="93">
        <v>19523.5</v>
      </c>
      <c r="F514" s="93">
        <v>20049.64</v>
      </c>
      <c r="G514" s="93">
        <v>20049.64</v>
      </c>
      <c r="H514" s="93">
        <v>2531213200</v>
      </c>
      <c r="I514" s="93"/>
      <c r="J514" s="178">
        <f t="shared" si="94"/>
        <v>9.8842914812476543</v>
      </c>
      <c r="K514" s="179">
        <f t="shared" ref="K514:K577" si="96">(J514-$J$1008)/($J$1007-$J$1008)</f>
        <v>0.38457693842127316</v>
      </c>
      <c r="L514" s="178"/>
      <c r="M514" s="184">
        <f t="shared" si="95"/>
        <v>2.191160535256827E-2</v>
      </c>
      <c r="N514" s="261">
        <f t="shared" ref="N514:N577" si="97">(M514-$M$1009)/$M$1010</f>
        <v>1.8316663522313639</v>
      </c>
      <c r="O514" s="267">
        <f t="shared" si="86"/>
        <v>0.40977918078700815</v>
      </c>
      <c r="P514" s="178"/>
      <c r="Q514" s="184">
        <f t="shared" si="87"/>
        <v>2.1994175254106157E-2</v>
      </c>
      <c r="R514" s="261">
        <f t="shared" si="88"/>
        <v>1.8384372189204961</v>
      </c>
      <c r="S514" s="267">
        <f t="shared" si="89"/>
        <v>0.41080728157774038</v>
      </c>
      <c r="U514" s="184">
        <f t="shared" si="90"/>
        <v>-4.9052637802540497E-3</v>
      </c>
      <c r="V514" s="261">
        <f t="shared" si="91"/>
        <v>-0.3673606846959892</v>
      </c>
      <c r="W514" s="267">
        <f t="shared" si="92"/>
        <v>7.5874890641248971E-2</v>
      </c>
    </row>
    <row r="515" spans="1:23" x14ac:dyDescent="0.25">
      <c r="A515" s="90">
        <f t="shared" si="93"/>
        <v>472</v>
      </c>
      <c r="B515" s="29">
        <v>45009</v>
      </c>
      <c r="C515" s="93">
        <v>19919.650000000001</v>
      </c>
      <c r="D515" s="93">
        <v>20118.29</v>
      </c>
      <c r="E515" s="93">
        <v>19834.45</v>
      </c>
      <c r="F515" s="93">
        <v>19915.68</v>
      </c>
      <c r="G515" s="93">
        <v>19915.68</v>
      </c>
      <c r="H515" s="93">
        <v>2306894000</v>
      </c>
      <c r="I515" s="93"/>
      <c r="J515" s="178">
        <f t="shared" si="94"/>
        <v>9.8994619607031051</v>
      </c>
      <c r="K515" s="179">
        <f t="shared" si="96"/>
        <v>0.40542552422093314</v>
      </c>
      <c r="L515" s="178"/>
      <c r="M515" s="184">
        <f t="shared" si="95"/>
        <v>-1.9930069052423932E-4</v>
      </c>
      <c r="N515" s="261">
        <f t="shared" si="97"/>
        <v>1.8535969303489563E-2</v>
      </c>
      <c r="O515" s="267">
        <f t="shared" ref="O515:O578" si="98">2*(N515-$N$1008)/($N$1007-$N$1008)-1</f>
        <v>0.13447014488758247</v>
      </c>
      <c r="P515" s="178"/>
      <c r="Q515" s="184">
        <f t="shared" ref="Q515:Q578" si="99">(D515-C515)/C515</f>
        <v>9.9720627621468945E-3</v>
      </c>
      <c r="R515" s="261">
        <f t="shared" ref="R515:R578" si="100">(Q515-$Q$1009)/$Q$1010</f>
        <v>0.85260437318970306</v>
      </c>
      <c r="S515" s="267">
        <f t="shared" ref="S515:S578" si="101">2*(R515-$R$1008)/($R$1007-$R$1008)-1</f>
        <v>0.26111661792129848</v>
      </c>
      <c r="U515" s="184">
        <f t="shared" ref="U515:U578" si="102">(E515-C515)/C515</f>
        <v>-4.2771835850529865E-3</v>
      </c>
      <c r="V515" s="261">
        <f t="shared" ref="V515:V578" si="103">(U515-$U$1009)/$U$1010</f>
        <v>-0.31585708359457354</v>
      </c>
      <c r="W515" s="267">
        <f t="shared" ref="W515:W578" si="104">2*(V515-$V$1008)/($V$1007-$V$1008)-1</f>
        <v>8.3695291699049434E-2</v>
      </c>
    </row>
    <row r="516" spans="1:23" x14ac:dyDescent="0.25">
      <c r="A516" s="90">
        <f t="shared" si="93"/>
        <v>473</v>
      </c>
      <c r="B516" s="29">
        <v>45012</v>
      </c>
      <c r="C516" s="93">
        <v>19851.79</v>
      </c>
      <c r="D516" s="93">
        <v>19938.77</v>
      </c>
      <c r="E516" s="93">
        <v>19509.490000000002</v>
      </c>
      <c r="F516" s="93">
        <v>19567.689999999999</v>
      </c>
      <c r="G516" s="93">
        <v>19567.689999999999</v>
      </c>
      <c r="H516" s="93">
        <v>2503607400</v>
      </c>
      <c r="I516" s="93"/>
      <c r="J516" s="178">
        <f t="shared" si="94"/>
        <v>9.896049458372115</v>
      </c>
      <c r="K516" s="179">
        <f t="shared" si="96"/>
        <v>0.4007357681820346</v>
      </c>
      <c r="L516" s="178"/>
      <c r="M516" s="184">
        <f t="shared" si="95"/>
        <v>-1.4311052051225716E-2</v>
      </c>
      <c r="N516" s="261">
        <f t="shared" si="97"/>
        <v>-1.1386506741812028</v>
      </c>
      <c r="O516" s="267">
        <f t="shared" si="98"/>
        <v>-4.123919304707202E-2</v>
      </c>
      <c r="P516" s="178"/>
      <c r="Q516" s="184">
        <f t="shared" si="99"/>
        <v>4.3814688750988982E-3</v>
      </c>
      <c r="R516" s="261">
        <f t="shared" si="100"/>
        <v>0.39416654999682565</v>
      </c>
      <c r="S516" s="267">
        <f t="shared" si="101"/>
        <v>0.19150657977321295</v>
      </c>
      <c r="U516" s="184">
        <f t="shared" si="102"/>
        <v>-1.7242777603430182E-2</v>
      </c>
      <c r="V516" s="261">
        <f t="shared" si="103"/>
        <v>-1.3790569543557107</v>
      </c>
      <c r="W516" s="267">
        <f t="shared" si="104"/>
        <v>-7.7742922642145329E-2</v>
      </c>
    </row>
    <row r="517" spans="1:23" x14ac:dyDescent="0.25">
      <c r="A517" s="90">
        <f t="shared" si="93"/>
        <v>474</v>
      </c>
      <c r="B517" s="29">
        <v>45013</v>
      </c>
      <c r="C517" s="93">
        <v>19688.310000000001</v>
      </c>
      <c r="D517" s="93">
        <v>19875.11</v>
      </c>
      <c r="E517" s="93">
        <v>19559.47</v>
      </c>
      <c r="F517" s="93">
        <v>19784.650000000001</v>
      </c>
      <c r="G517" s="93">
        <v>19784.650000000001</v>
      </c>
      <c r="H517" s="93">
        <v>1935094200</v>
      </c>
      <c r="I517" s="93"/>
      <c r="J517" s="178">
        <f t="shared" si="94"/>
        <v>9.8877803375787874</v>
      </c>
      <c r="K517" s="179">
        <f t="shared" si="96"/>
        <v>0.3893716267352394</v>
      </c>
      <c r="L517" s="178"/>
      <c r="M517" s="184">
        <f t="shared" si="95"/>
        <v>4.8932589948045384E-3</v>
      </c>
      <c r="N517" s="261">
        <f t="shared" si="97"/>
        <v>0.43613417510961389</v>
      </c>
      <c r="O517" s="267">
        <f t="shared" si="98"/>
        <v>0.19787902078329211</v>
      </c>
      <c r="P517" s="178"/>
      <c r="Q517" s="184">
        <f t="shared" si="99"/>
        <v>9.4878636104368148E-3</v>
      </c>
      <c r="R517" s="261">
        <f t="shared" si="100"/>
        <v>0.81289925248399986</v>
      </c>
      <c r="S517" s="267">
        <f t="shared" si="101"/>
        <v>0.25508771972143185</v>
      </c>
      <c r="U517" s="184">
        <f t="shared" si="102"/>
        <v>-6.543984730025083E-3</v>
      </c>
      <c r="V517" s="261">
        <f t="shared" si="103"/>
        <v>-0.50173847714735265</v>
      </c>
      <c r="W517" s="267">
        <f t="shared" si="104"/>
        <v>5.5470720685011576E-2</v>
      </c>
    </row>
    <row r="518" spans="1:23" x14ac:dyDescent="0.25">
      <c r="A518" s="90">
        <f t="shared" si="93"/>
        <v>475</v>
      </c>
      <c r="B518" s="29">
        <v>45014</v>
      </c>
      <c r="C518" s="93">
        <v>20348.64</v>
      </c>
      <c r="D518" s="93">
        <v>20437.689999999999</v>
      </c>
      <c r="E518" s="93">
        <v>20107.73</v>
      </c>
      <c r="F518" s="93">
        <v>20192.400000000001</v>
      </c>
      <c r="G518" s="93">
        <v>20192.400000000001</v>
      </c>
      <c r="H518" s="93">
        <v>2597427400</v>
      </c>
      <c r="I518" s="93"/>
      <c r="J518" s="178">
        <f t="shared" si="94"/>
        <v>9.9207693581706557</v>
      </c>
      <c r="K518" s="179">
        <f t="shared" si="96"/>
        <v>0.43470799387353687</v>
      </c>
      <c r="L518" s="178"/>
      <c r="M518" s="184">
        <f t="shared" si="95"/>
        <v>-7.678154412284947E-3</v>
      </c>
      <c r="N518" s="261">
        <f t="shared" si="97"/>
        <v>-0.59474224218046556</v>
      </c>
      <c r="O518" s="267">
        <f t="shared" si="98"/>
        <v>4.1348858778458508E-2</v>
      </c>
      <c r="P518" s="178"/>
      <c r="Q518" s="184">
        <f t="shared" si="99"/>
        <v>4.3762138403352401E-3</v>
      </c>
      <c r="R518" s="261">
        <f t="shared" si="100"/>
        <v>0.39373562856941957</v>
      </c>
      <c r="S518" s="267">
        <f t="shared" si="101"/>
        <v>0.19144114787496402</v>
      </c>
      <c r="U518" s="184">
        <f t="shared" si="102"/>
        <v>-1.183912045227592E-2</v>
      </c>
      <c r="V518" s="261">
        <f t="shared" si="103"/>
        <v>-0.93594824860712633</v>
      </c>
      <c r="W518" s="267">
        <f t="shared" si="104"/>
        <v>-1.0460485743542192E-2</v>
      </c>
    </row>
    <row r="519" spans="1:23" x14ac:dyDescent="0.25">
      <c r="A519" s="90">
        <f t="shared" si="93"/>
        <v>476</v>
      </c>
      <c r="B519" s="29">
        <v>45015</v>
      </c>
      <c r="C519" s="93">
        <v>20216.79</v>
      </c>
      <c r="D519" s="93">
        <v>20320.02</v>
      </c>
      <c r="E519" s="93">
        <v>20017.169999999998</v>
      </c>
      <c r="F519" s="93">
        <v>20309.13</v>
      </c>
      <c r="G519" s="93">
        <v>20309.13</v>
      </c>
      <c r="H519" s="93">
        <v>2981984600</v>
      </c>
      <c r="I519" s="93"/>
      <c r="J519" s="178">
        <f t="shared" si="94"/>
        <v>9.9142687262625593</v>
      </c>
      <c r="K519" s="179">
        <f t="shared" si="96"/>
        <v>0.42577426290702741</v>
      </c>
      <c r="L519" s="178"/>
      <c r="M519" s="184">
        <f t="shared" si="95"/>
        <v>4.5674906847229524E-3</v>
      </c>
      <c r="N519" s="261">
        <f t="shared" si="97"/>
        <v>0.40942064199374611</v>
      </c>
      <c r="O519" s="267">
        <f t="shared" si="98"/>
        <v>0.19382278902144767</v>
      </c>
      <c r="P519" s="178"/>
      <c r="Q519" s="184">
        <f t="shared" si="99"/>
        <v>5.1061518668393726E-3</v>
      </c>
      <c r="R519" s="261">
        <f t="shared" si="100"/>
        <v>0.45359173808070352</v>
      </c>
      <c r="S519" s="267">
        <f t="shared" si="101"/>
        <v>0.20052980909723717</v>
      </c>
      <c r="U519" s="184">
        <f t="shared" si="102"/>
        <v>-9.8739710903661074E-3</v>
      </c>
      <c r="V519" s="261">
        <f t="shared" si="103"/>
        <v>-0.77480279359384718</v>
      </c>
      <c r="W519" s="267">
        <f t="shared" si="104"/>
        <v>1.4008135088700024E-2</v>
      </c>
    </row>
    <row r="520" spans="1:23" x14ac:dyDescent="0.25">
      <c r="A520" s="90">
        <f t="shared" si="93"/>
        <v>477</v>
      </c>
      <c r="B520" s="29">
        <v>45016</v>
      </c>
      <c r="C520" s="93">
        <v>20583.88</v>
      </c>
      <c r="D520" s="93">
        <v>20721.97</v>
      </c>
      <c r="E520" s="93">
        <v>20357.41</v>
      </c>
      <c r="F520" s="93">
        <v>20400.11</v>
      </c>
      <c r="G520" s="93">
        <v>20400.11</v>
      </c>
      <c r="H520" s="93">
        <v>3044982800</v>
      </c>
      <c r="I520" s="93"/>
      <c r="J520" s="178">
        <f t="shared" si="94"/>
        <v>9.9322635241738908</v>
      </c>
      <c r="K520" s="179">
        <f t="shared" si="96"/>
        <v>0.45050427155992723</v>
      </c>
      <c r="L520" s="178"/>
      <c r="M520" s="184">
        <f t="shared" si="95"/>
        <v>-8.9278600535953583E-3</v>
      </c>
      <c r="N520" s="261">
        <f t="shared" si="97"/>
        <v>-0.69722014442292646</v>
      </c>
      <c r="O520" s="267">
        <f t="shared" si="98"/>
        <v>2.578842653761293E-2</v>
      </c>
      <c r="P520" s="178"/>
      <c r="Q520" s="184">
        <f t="shared" si="99"/>
        <v>6.7086477379386267E-3</v>
      </c>
      <c r="R520" s="261">
        <f t="shared" si="100"/>
        <v>0.58499901495772788</v>
      </c>
      <c r="S520" s="267">
        <f t="shared" si="101"/>
        <v>0.22048293053175994</v>
      </c>
      <c r="U520" s="184">
        <f t="shared" si="102"/>
        <v>-1.1002298886313036E-2</v>
      </c>
      <c r="V520" s="261">
        <f t="shared" si="103"/>
        <v>-0.86732751441470801</v>
      </c>
      <c r="W520" s="267">
        <f t="shared" si="104"/>
        <v>-4.0987867874431316E-5</v>
      </c>
    </row>
    <row r="521" spans="1:23" x14ac:dyDescent="0.25">
      <c r="A521" s="90">
        <f t="shared" si="93"/>
        <v>478</v>
      </c>
      <c r="B521" s="29">
        <v>45019</v>
      </c>
      <c r="C521" s="93">
        <v>20379.5</v>
      </c>
      <c r="D521" s="93">
        <v>20475.43</v>
      </c>
      <c r="E521" s="93">
        <v>20226.95</v>
      </c>
      <c r="F521" s="93">
        <v>20409.18</v>
      </c>
      <c r="G521" s="93">
        <v>20409.18</v>
      </c>
      <c r="H521" s="93">
        <v>2651152300</v>
      </c>
      <c r="I521" s="93"/>
      <c r="J521" s="178">
        <f t="shared" si="94"/>
        <v>9.9222847726190331</v>
      </c>
      <c r="K521" s="179">
        <f t="shared" si="96"/>
        <v>0.43679060756032362</v>
      </c>
      <c r="L521" s="178"/>
      <c r="M521" s="184">
        <f t="shared" si="95"/>
        <v>1.4563654652960225E-3</v>
      </c>
      <c r="N521" s="261">
        <f t="shared" si="97"/>
        <v>0.154303296307302</v>
      </c>
      <c r="O521" s="267">
        <f t="shared" si="98"/>
        <v>0.15508530431351564</v>
      </c>
      <c r="P521" s="178"/>
      <c r="Q521" s="184">
        <f t="shared" si="99"/>
        <v>4.7071812360460407E-3</v>
      </c>
      <c r="R521" s="261">
        <f t="shared" si="100"/>
        <v>0.42087549519235401</v>
      </c>
      <c r="S521" s="267">
        <f t="shared" si="101"/>
        <v>0.19556211489683561</v>
      </c>
      <c r="U521" s="184">
        <f t="shared" si="102"/>
        <v>-7.4854633332515162E-3</v>
      </c>
      <c r="V521" s="261">
        <f t="shared" si="103"/>
        <v>-0.57894125920700601</v>
      </c>
      <c r="W521" s="267">
        <f t="shared" si="104"/>
        <v>4.3748108953540754E-2</v>
      </c>
    </row>
    <row r="522" spans="1:23" x14ac:dyDescent="0.25">
      <c r="A522" s="90">
        <f t="shared" si="93"/>
        <v>479</v>
      </c>
      <c r="B522" s="29">
        <v>45020</v>
      </c>
      <c r="C522" s="93">
        <v>20364.36</v>
      </c>
      <c r="D522" s="93">
        <v>20364.36</v>
      </c>
      <c r="E522" s="93">
        <v>20126.900000000001</v>
      </c>
      <c r="F522" s="93">
        <v>20274.59</v>
      </c>
      <c r="G522" s="93">
        <v>20274.59</v>
      </c>
      <c r="H522" s="93">
        <v>2415282800</v>
      </c>
      <c r="I522" s="93"/>
      <c r="J522" s="178">
        <f t="shared" si="94"/>
        <v>9.921541593121713</v>
      </c>
      <c r="K522" s="179">
        <f t="shared" si="96"/>
        <v>0.43576926597649795</v>
      </c>
      <c r="L522" s="178"/>
      <c r="M522" s="184">
        <f t="shared" si="95"/>
        <v>-4.4081915660497276E-3</v>
      </c>
      <c r="N522" s="261">
        <f t="shared" si="97"/>
        <v>-0.32659995185552543</v>
      </c>
      <c r="O522" s="267">
        <f t="shared" si="98"/>
        <v>8.2064074919734553E-2</v>
      </c>
      <c r="P522" s="178"/>
      <c r="Q522" s="184">
        <f t="shared" si="99"/>
        <v>0</v>
      </c>
      <c r="R522" s="261">
        <f t="shared" si="100"/>
        <v>3.4878951206797536E-2</v>
      </c>
      <c r="S522" s="267">
        <f t="shared" si="101"/>
        <v>0.13695169317218836</v>
      </c>
      <c r="U522" s="184">
        <f t="shared" si="102"/>
        <v>-1.1660567776252193E-2</v>
      </c>
      <c r="V522" s="261">
        <f t="shared" si="103"/>
        <v>-0.92130663775586796</v>
      </c>
      <c r="W522" s="267">
        <f t="shared" si="104"/>
        <v>-8.2372767534830693E-3</v>
      </c>
    </row>
    <row r="523" spans="1:23" x14ac:dyDescent="0.25">
      <c r="A523" s="90">
        <f t="shared" si="93"/>
        <v>480</v>
      </c>
      <c r="B523" s="29">
        <v>45022</v>
      </c>
      <c r="C523" s="93">
        <v>20146.22</v>
      </c>
      <c r="D523" s="93">
        <v>20343.86</v>
      </c>
      <c r="E523" s="93">
        <v>20099.48</v>
      </c>
      <c r="F523" s="93">
        <v>20331.2</v>
      </c>
      <c r="G523" s="93">
        <v>20331.2</v>
      </c>
      <c r="H523" s="93">
        <v>2143238700</v>
      </c>
      <c r="I523" s="93"/>
      <c r="J523" s="178">
        <f t="shared" si="94"/>
        <v>9.9107719567249433</v>
      </c>
      <c r="K523" s="179">
        <f t="shared" si="96"/>
        <v>0.42096869957986238</v>
      </c>
      <c r="L523" s="178"/>
      <c r="M523" s="184">
        <f t="shared" si="95"/>
        <v>9.1818713386431581E-3</v>
      </c>
      <c r="N523" s="261">
        <f t="shared" si="97"/>
        <v>0.78780738678437945</v>
      </c>
      <c r="O523" s="267">
        <f t="shared" si="98"/>
        <v>0.25127772490819322</v>
      </c>
      <c r="P523" s="178"/>
      <c r="Q523" s="184">
        <f t="shared" si="99"/>
        <v>9.8102770643822713E-3</v>
      </c>
      <c r="R523" s="261">
        <f t="shared" si="100"/>
        <v>0.83933768192121638</v>
      </c>
      <c r="S523" s="267">
        <f t="shared" si="101"/>
        <v>0.25910217923718992</v>
      </c>
      <c r="U523" s="184">
        <f t="shared" si="102"/>
        <v>-2.3200382007146549E-3</v>
      </c>
      <c r="V523" s="261">
        <f t="shared" si="103"/>
        <v>-0.1553679678055144</v>
      </c>
      <c r="W523" s="267">
        <f t="shared" si="104"/>
        <v>0.10806425278219445</v>
      </c>
    </row>
    <row r="524" spans="1:23" x14ac:dyDescent="0.25">
      <c r="A524" s="90">
        <f t="shared" si="93"/>
        <v>481</v>
      </c>
      <c r="B524" s="29">
        <v>45027</v>
      </c>
      <c r="C524" s="93">
        <v>20566.59</v>
      </c>
      <c r="D524" s="93">
        <v>20750.73</v>
      </c>
      <c r="E524" s="93">
        <v>20293.37</v>
      </c>
      <c r="F524" s="93">
        <v>20485.240000000002</v>
      </c>
      <c r="G524" s="93">
        <v>20485.240000000002</v>
      </c>
      <c r="H524" s="93">
        <v>3064229800</v>
      </c>
      <c r="I524" s="93"/>
      <c r="J524" s="178">
        <f t="shared" si="94"/>
        <v>9.9314231935036723</v>
      </c>
      <c r="K524" s="179">
        <f t="shared" si="96"/>
        <v>0.44934941642633808</v>
      </c>
      <c r="L524" s="178"/>
      <c r="M524" s="184">
        <f t="shared" si="95"/>
        <v>-3.9554442423366514E-3</v>
      </c>
      <c r="N524" s="261">
        <f t="shared" si="97"/>
        <v>-0.2894739323783676</v>
      </c>
      <c r="O524" s="267">
        <f t="shared" si="98"/>
        <v>8.7701357668554136E-2</v>
      </c>
      <c r="P524" s="178"/>
      <c r="Q524" s="184">
        <f t="shared" si="99"/>
        <v>8.9533559039198726E-3</v>
      </c>
      <c r="R524" s="261">
        <f t="shared" si="100"/>
        <v>0.76906874817512183</v>
      </c>
      <c r="S524" s="267">
        <f t="shared" si="101"/>
        <v>0.24843241572460784</v>
      </c>
      <c r="U524" s="184">
        <f t="shared" si="102"/>
        <v>-1.3284652438736862E-2</v>
      </c>
      <c r="V524" s="261">
        <f t="shared" si="103"/>
        <v>-1.054484230761743</v>
      </c>
      <c r="W524" s="267">
        <f t="shared" si="104"/>
        <v>-2.8459206229203615E-2</v>
      </c>
    </row>
    <row r="525" spans="1:23" x14ac:dyDescent="0.25">
      <c r="A525" s="90">
        <f t="shared" si="93"/>
        <v>482</v>
      </c>
      <c r="B525" s="29">
        <v>45028</v>
      </c>
      <c r="C525" s="93">
        <v>20481.53</v>
      </c>
      <c r="D525" s="93">
        <v>20494.810000000001</v>
      </c>
      <c r="E525" s="93">
        <v>20236.919999999998</v>
      </c>
      <c r="F525" s="93">
        <v>20309.86</v>
      </c>
      <c r="G525" s="93">
        <v>20309.86</v>
      </c>
      <c r="H525" s="93">
        <v>2351926700</v>
      </c>
      <c r="I525" s="93"/>
      <c r="J525" s="178">
        <f t="shared" si="94"/>
        <v>9.9272787833942626</v>
      </c>
      <c r="K525" s="179">
        <f t="shared" si="96"/>
        <v>0.4436538093752399</v>
      </c>
      <c r="L525" s="178"/>
      <c r="M525" s="184">
        <f t="shared" si="95"/>
        <v>-8.3816980469719922E-3</v>
      </c>
      <c r="N525" s="261">
        <f t="shared" si="97"/>
        <v>-0.65243396848424118</v>
      </c>
      <c r="O525" s="267">
        <f t="shared" si="98"/>
        <v>3.258884146386376E-2</v>
      </c>
      <c r="P525" s="178"/>
      <c r="Q525" s="184">
        <f t="shared" si="99"/>
        <v>6.4838906077829513E-4</v>
      </c>
      <c r="R525" s="261">
        <f t="shared" si="100"/>
        <v>8.8047912431815242E-2</v>
      </c>
      <c r="S525" s="267">
        <f t="shared" si="101"/>
        <v>0.14502496555924971</v>
      </c>
      <c r="U525" s="184">
        <f t="shared" si="102"/>
        <v>-1.194295543350524E-2</v>
      </c>
      <c r="V525" s="261">
        <f t="shared" si="103"/>
        <v>-0.94446288653787003</v>
      </c>
      <c r="W525" s="267">
        <f t="shared" si="104"/>
        <v>-1.1753363951208851E-2</v>
      </c>
    </row>
    <row r="526" spans="1:23" x14ac:dyDescent="0.25">
      <c r="A526" s="90">
        <f t="shared" si="93"/>
        <v>483</v>
      </c>
      <c r="B526" s="29">
        <v>45029</v>
      </c>
      <c r="C526" s="93">
        <v>19977.96</v>
      </c>
      <c r="D526" s="93">
        <v>20344.48</v>
      </c>
      <c r="E526" s="93">
        <v>19885.53</v>
      </c>
      <c r="F526" s="93">
        <v>20344.48</v>
      </c>
      <c r="G526" s="93">
        <v>20344.48</v>
      </c>
      <c r="H526" s="93">
        <v>2329727600</v>
      </c>
      <c r="I526" s="93"/>
      <c r="J526" s="178">
        <f t="shared" si="94"/>
        <v>9.9023849448876682</v>
      </c>
      <c r="K526" s="179">
        <f t="shared" si="96"/>
        <v>0.40944254205757219</v>
      </c>
      <c r="L526" s="178"/>
      <c r="M526" s="184">
        <f t="shared" si="95"/>
        <v>1.8346217531719979E-2</v>
      </c>
      <c r="N526" s="261">
        <f t="shared" si="97"/>
        <v>1.5392987318225853</v>
      </c>
      <c r="O526" s="267">
        <f t="shared" si="98"/>
        <v>0.36538554618640573</v>
      </c>
      <c r="P526" s="178"/>
      <c r="Q526" s="184">
        <f t="shared" si="99"/>
        <v>1.8346217531719979E-2</v>
      </c>
      <c r="R526" s="261">
        <f t="shared" si="100"/>
        <v>1.5392987318225853</v>
      </c>
      <c r="S526" s="267">
        <f t="shared" si="101"/>
        <v>0.36538554618640573</v>
      </c>
      <c r="U526" s="184">
        <f t="shared" si="102"/>
        <v>-4.6265985115597538E-3</v>
      </c>
      <c r="V526" s="261">
        <f t="shared" si="103"/>
        <v>-0.34450967785114617</v>
      </c>
      <c r="W526" s="267">
        <f t="shared" si="104"/>
        <v>7.9344629344554995E-2</v>
      </c>
    </row>
    <row r="527" spans="1:23" x14ac:dyDescent="0.25">
      <c r="A527" s="90">
        <f t="shared" si="93"/>
        <v>484</v>
      </c>
      <c r="B527" s="29">
        <v>45030</v>
      </c>
      <c r="C527" s="93">
        <v>20422.72</v>
      </c>
      <c r="D527" s="93">
        <v>20482.68</v>
      </c>
      <c r="E527" s="93">
        <v>20297.16</v>
      </c>
      <c r="F527" s="93">
        <v>20438.810000000001</v>
      </c>
      <c r="G527" s="93">
        <v>20438.810000000001</v>
      </c>
      <c r="H527" s="93">
        <v>2086262200</v>
      </c>
      <c r="I527" s="93"/>
      <c r="J527" s="178">
        <f t="shared" si="94"/>
        <v>9.924403285590369</v>
      </c>
      <c r="K527" s="179">
        <f t="shared" si="96"/>
        <v>0.43970205143263447</v>
      </c>
      <c r="L527" s="178"/>
      <c r="M527" s="184">
        <f t="shared" si="95"/>
        <v>7.87848043747363E-4</v>
      </c>
      <c r="N527" s="261">
        <f t="shared" si="97"/>
        <v>9.9483776647448827E-2</v>
      </c>
      <c r="O527" s="267">
        <f t="shared" si="98"/>
        <v>0.14676140811270733</v>
      </c>
      <c r="P527" s="178"/>
      <c r="Q527" s="184">
        <f t="shared" si="99"/>
        <v>2.9359458485451067E-3</v>
      </c>
      <c r="R527" s="261">
        <f t="shared" si="100"/>
        <v>0.27563130256921886</v>
      </c>
      <c r="S527" s="267">
        <f t="shared" si="101"/>
        <v>0.17350797084984548</v>
      </c>
      <c r="U527" s="184">
        <f t="shared" si="102"/>
        <v>-6.148054715532569E-3</v>
      </c>
      <c r="V527" s="261">
        <f t="shared" si="103"/>
        <v>-0.46927156975828543</v>
      </c>
      <c r="W527" s="267">
        <f t="shared" si="104"/>
        <v>6.0400555326845851E-2</v>
      </c>
    </row>
    <row r="528" spans="1:23" x14ac:dyDescent="0.25">
      <c r="A528" s="90">
        <f t="shared" si="93"/>
        <v>485</v>
      </c>
      <c r="B528" s="29">
        <v>45033</v>
      </c>
      <c r="C528" s="93">
        <v>20374.509999999998</v>
      </c>
      <c r="D528" s="93">
        <v>20864.740000000002</v>
      </c>
      <c r="E528" s="93">
        <v>20299.150000000001</v>
      </c>
      <c r="F528" s="93">
        <v>20782.45</v>
      </c>
      <c r="G528" s="93">
        <v>20782.45</v>
      </c>
      <c r="H528" s="93">
        <v>3411232600</v>
      </c>
      <c r="I528" s="93"/>
      <c r="J528" s="178">
        <f t="shared" si="94"/>
        <v>9.9220398887401249</v>
      </c>
      <c r="K528" s="179">
        <f t="shared" si="96"/>
        <v>0.43645406694040695</v>
      </c>
      <c r="L528" s="178"/>
      <c r="M528" s="184">
        <f t="shared" si="95"/>
        <v>2.0022076604541771E-2</v>
      </c>
      <c r="N528" s="261">
        <f t="shared" si="97"/>
        <v>1.6767219109775515</v>
      </c>
      <c r="O528" s="267">
        <f t="shared" si="98"/>
        <v>0.38625213323366125</v>
      </c>
      <c r="P528" s="178"/>
      <c r="Q528" s="184">
        <f t="shared" si="99"/>
        <v>2.4060946741786833E-2</v>
      </c>
      <c r="R528" s="261">
        <f t="shared" si="100"/>
        <v>2.0079158541053057</v>
      </c>
      <c r="S528" s="267">
        <f t="shared" si="101"/>
        <v>0.43654122773936965</v>
      </c>
      <c r="U528" s="184">
        <f t="shared" si="102"/>
        <v>-3.6987392580237243E-3</v>
      </c>
      <c r="V528" s="261">
        <f t="shared" si="103"/>
        <v>-0.26842370469436022</v>
      </c>
      <c r="W528" s="267">
        <f t="shared" si="104"/>
        <v>9.0897662768129495E-2</v>
      </c>
    </row>
    <row r="529" spans="1:23" x14ac:dyDescent="0.25">
      <c r="A529" s="90">
        <f t="shared" si="93"/>
        <v>486</v>
      </c>
      <c r="B529" s="29">
        <v>45034</v>
      </c>
      <c r="C529" s="93">
        <v>20643.41</v>
      </c>
      <c r="D529" s="93">
        <v>20742.39</v>
      </c>
      <c r="E529" s="93">
        <v>20559.080000000002</v>
      </c>
      <c r="F529" s="93">
        <v>20650.509999999998</v>
      </c>
      <c r="G529" s="93">
        <v>20650.509999999998</v>
      </c>
      <c r="H529" s="93">
        <v>2349659000</v>
      </c>
      <c r="I529" s="93"/>
      <c r="J529" s="178">
        <f t="shared" si="94"/>
        <v>9.9351514191275996</v>
      </c>
      <c r="K529" s="179">
        <f t="shared" si="96"/>
        <v>0.45447306673872229</v>
      </c>
      <c r="L529" s="178"/>
      <c r="M529" s="184">
        <f t="shared" si="95"/>
        <v>3.4393542539718706E-4</v>
      </c>
      <c r="N529" s="261">
        <f t="shared" si="97"/>
        <v>6.3082217429245122E-2</v>
      </c>
      <c r="O529" s="267">
        <f t="shared" si="98"/>
        <v>0.14123412873558028</v>
      </c>
      <c r="P529" s="178"/>
      <c r="Q529" s="184">
        <f t="shared" si="99"/>
        <v>4.794750479693014E-3</v>
      </c>
      <c r="R529" s="261">
        <f t="shared" si="100"/>
        <v>0.42805631609389921</v>
      </c>
      <c r="S529" s="267">
        <f t="shared" si="101"/>
        <v>0.19665246388551583</v>
      </c>
      <c r="U529" s="184">
        <f t="shared" si="102"/>
        <v>-4.0850809047535321E-3</v>
      </c>
      <c r="V529" s="261">
        <f t="shared" si="103"/>
        <v>-0.30010435027763049</v>
      </c>
      <c r="W529" s="267">
        <f t="shared" si="104"/>
        <v>8.6087215557975272E-2</v>
      </c>
    </row>
    <row r="530" spans="1:23" x14ac:dyDescent="0.25">
      <c r="A530" s="90">
        <f t="shared" si="93"/>
        <v>487</v>
      </c>
      <c r="B530" s="29">
        <v>45035</v>
      </c>
      <c r="C530" s="93">
        <v>20633</v>
      </c>
      <c r="D530" s="93">
        <v>20633</v>
      </c>
      <c r="E530" s="93">
        <v>20336.71</v>
      </c>
      <c r="F530" s="93">
        <v>20367.759999999998</v>
      </c>
      <c r="G530" s="93">
        <v>20367.759999999998</v>
      </c>
      <c r="H530" s="93">
        <v>2183749600</v>
      </c>
      <c r="I530" s="93"/>
      <c r="J530" s="178">
        <f t="shared" si="94"/>
        <v>9.9346470147852308</v>
      </c>
      <c r="K530" s="179">
        <f t="shared" si="96"/>
        <v>0.45377987063767106</v>
      </c>
      <c r="L530" s="178"/>
      <c r="M530" s="184">
        <f t="shared" si="95"/>
        <v>-1.2855134977948025E-2</v>
      </c>
      <c r="N530" s="261">
        <f t="shared" si="97"/>
        <v>-1.0192630979580259</v>
      </c>
      <c r="O530" s="267">
        <f t="shared" si="98"/>
        <v>-2.3111164959375818E-2</v>
      </c>
      <c r="P530" s="178"/>
      <c r="Q530" s="184">
        <f t="shared" si="99"/>
        <v>0</v>
      </c>
      <c r="R530" s="261">
        <f t="shared" si="100"/>
        <v>3.4878951206797536E-2</v>
      </c>
      <c r="S530" s="267">
        <f t="shared" si="101"/>
        <v>0.13695169317218836</v>
      </c>
      <c r="U530" s="184">
        <f t="shared" si="102"/>
        <v>-1.4360005815925987E-2</v>
      </c>
      <c r="V530" s="261">
        <f t="shared" si="103"/>
        <v>-1.1426649627844729</v>
      </c>
      <c r="W530" s="267">
        <f t="shared" si="104"/>
        <v>-4.1848729975907717E-2</v>
      </c>
    </row>
    <row r="531" spans="1:23" x14ac:dyDescent="0.25">
      <c r="A531" s="90">
        <f t="shared" si="93"/>
        <v>488</v>
      </c>
      <c r="B531" s="29">
        <v>45036</v>
      </c>
      <c r="C531" s="93">
        <v>20354.830000000002</v>
      </c>
      <c r="D531" s="93">
        <v>20472.5</v>
      </c>
      <c r="E531" s="93">
        <v>20308.330000000002</v>
      </c>
      <c r="F531" s="93">
        <v>20396.97</v>
      </c>
      <c r="G531" s="93">
        <v>20396.97</v>
      </c>
      <c r="H531" s="93">
        <v>2047181600</v>
      </c>
      <c r="I531" s="93"/>
      <c r="J531" s="178">
        <f t="shared" si="94"/>
        <v>9.9210735091458773</v>
      </c>
      <c r="K531" s="179">
        <f t="shared" si="96"/>
        <v>0.43512598446648926</v>
      </c>
      <c r="L531" s="178"/>
      <c r="M531" s="184">
        <f t="shared" si="95"/>
        <v>2.0702702994817158E-3</v>
      </c>
      <c r="N531" s="261">
        <f t="shared" si="97"/>
        <v>0.20464449466973231</v>
      </c>
      <c r="O531" s="267">
        <f t="shared" si="98"/>
        <v>0.16272920401189372</v>
      </c>
      <c r="P531" s="178"/>
      <c r="Q531" s="184">
        <f t="shared" si="99"/>
        <v>5.7809374973899676E-3</v>
      </c>
      <c r="R531" s="261">
        <f t="shared" si="100"/>
        <v>0.50892526110911163</v>
      </c>
      <c r="S531" s="267">
        <f t="shared" si="101"/>
        <v>0.20893175251030272</v>
      </c>
      <c r="U531" s="184">
        <f t="shared" si="102"/>
        <v>-2.284470074178954E-3</v>
      </c>
      <c r="V531" s="261">
        <f t="shared" si="103"/>
        <v>-0.15245132337855077</v>
      </c>
      <c r="W531" s="267">
        <f t="shared" si="104"/>
        <v>0.10850712141029173</v>
      </c>
    </row>
    <row r="532" spans="1:23" x14ac:dyDescent="0.25">
      <c r="A532" s="90">
        <f t="shared" si="93"/>
        <v>489</v>
      </c>
      <c r="B532" s="29">
        <v>45037</v>
      </c>
      <c r="C532" s="93">
        <v>20330.150000000001</v>
      </c>
      <c r="D532" s="93">
        <v>20378.900000000001</v>
      </c>
      <c r="E532" s="93">
        <v>19974.91</v>
      </c>
      <c r="F532" s="93">
        <v>20075.73</v>
      </c>
      <c r="G532" s="93">
        <v>20075.73</v>
      </c>
      <c r="H532" s="93">
        <v>2494223900</v>
      </c>
      <c r="I532" s="93"/>
      <c r="J532" s="178">
        <f t="shared" si="94"/>
        <v>9.9198602848539039</v>
      </c>
      <c r="K532" s="179">
        <f t="shared" si="96"/>
        <v>0.43345866664573646</v>
      </c>
      <c r="L532" s="178"/>
      <c r="M532" s="184">
        <f t="shared" si="95"/>
        <v>-1.2514418240888624E-2</v>
      </c>
      <c r="N532" s="261">
        <f t="shared" si="97"/>
        <v>-0.99132376943252487</v>
      </c>
      <c r="O532" s="267">
        <f t="shared" si="98"/>
        <v>-1.8868806178970909E-2</v>
      </c>
      <c r="P532" s="178"/>
      <c r="Q532" s="184">
        <f t="shared" si="99"/>
        <v>2.3979163951077585E-3</v>
      </c>
      <c r="R532" s="261">
        <f t="shared" si="100"/>
        <v>0.23151200926499499</v>
      </c>
      <c r="S532" s="267">
        <f t="shared" si="101"/>
        <v>0.1668088166034003</v>
      </c>
      <c r="U532" s="184">
        <f t="shared" si="102"/>
        <v>-1.7473555286114544E-2</v>
      </c>
      <c r="V532" s="261">
        <f t="shared" si="103"/>
        <v>-1.3979811009900105</v>
      </c>
      <c r="W532" s="267">
        <f t="shared" si="104"/>
        <v>-8.0616399703786978E-2</v>
      </c>
    </row>
    <row r="533" spans="1:23" x14ac:dyDescent="0.25">
      <c r="A533" s="90">
        <f t="shared" si="93"/>
        <v>490</v>
      </c>
      <c r="B533" s="29">
        <v>45040</v>
      </c>
      <c r="C533" s="93">
        <v>20049.87</v>
      </c>
      <c r="D533" s="93">
        <v>20146.37</v>
      </c>
      <c r="E533" s="93">
        <v>19734.68</v>
      </c>
      <c r="F533" s="93">
        <v>19959.939999999999</v>
      </c>
      <c r="G533" s="93">
        <v>19959.939999999999</v>
      </c>
      <c r="H533" s="93">
        <v>2247902000</v>
      </c>
      <c r="I533" s="93"/>
      <c r="J533" s="178">
        <f t="shared" si="94"/>
        <v>9.9059779489231712</v>
      </c>
      <c r="K533" s="179">
        <f t="shared" si="96"/>
        <v>0.41438035916036609</v>
      </c>
      <c r="L533" s="178"/>
      <c r="M533" s="184">
        <f t="shared" si="95"/>
        <v>-4.485315864890909E-3</v>
      </c>
      <c r="N533" s="261">
        <f t="shared" si="97"/>
        <v>-0.33292427023571414</v>
      </c>
      <c r="O533" s="267">
        <f t="shared" si="98"/>
        <v>8.1103778841545848E-2</v>
      </c>
      <c r="P533" s="178"/>
      <c r="Q533" s="184">
        <f t="shared" si="99"/>
        <v>4.8129987875233111E-3</v>
      </c>
      <c r="R533" s="261">
        <f t="shared" si="100"/>
        <v>0.42955270711919907</v>
      </c>
      <c r="S533" s="267">
        <f t="shared" si="101"/>
        <v>0.1968796786376279</v>
      </c>
      <c r="U533" s="184">
        <f t="shared" si="102"/>
        <v>-1.5720301428388248E-2</v>
      </c>
      <c r="V533" s="261">
        <f t="shared" si="103"/>
        <v>-1.2542114231562003</v>
      </c>
      <c r="W533" s="267">
        <f t="shared" si="104"/>
        <v>-5.8786148681198469E-2</v>
      </c>
    </row>
    <row r="534" spans="1:23" x14ac:dyDescent="0.25">
      <c r="A534" s="90">
        <f t="shared" si="93"/>
        <v>491</v>
      </c>
      <c r="B534" s="29">
        <v>45041</v>
      </c>
      <c r="C534" s="93">
        <v>19903.53</v>
      </c>
      <c r="D534" s="93">
        <v>19910.28</v>
      </c>
      <c r="E534" s="93">
        <v>19527.63</v>
      </c>
      <c r="F534" s="93">
        <v>19617.88</v>
      </c>
      <c r="G534" s="93">
        <v>19617.88</v>
      </c>
      <c r="H534" s="93">
        <v>2196274500</v>
      </c>
      <c r="I534" s="93"/>
      <c r="J534" s="178">
        <f t="shared" si="94"/>
        <v>9.8986523819160546</v>
      </c>
      <c r="K534" s="179">
        <f t="shared" si="96"/>
        <v>0.40431293098662086</v>
      </c>
      <c r="L534" s="178"/>
      <c r="M534" s="184">
        <f t="shared" si="95"/>
        <v>-1.4351725548181546E-2</v>
      </c>
      <c r="N534" s="261">
        <f t="shared" si="97"/>
        <v>-1.1419859673151347</v>
      </c>
      <c r="O534" s="267">
        <f t="shared" si="98"/>
        <v>-4.1745630061084227E-2</v>
      </c>
      <c r="P534" s="178"/>
      <c r="Q534" s="184">
        <f t="shared" si="99"/>
        <v>3.3913582163565964E-4</v>
      </c>
      <c r="R534" s="261">
        <f t="shared" si="100"/>
        <v>6.2688642087326524E-2</v>
      </c>
      <c r="S534" s="267">
        <f t="shared" si="101"/>
        <v>0.1411743675353061</v>
      </c>
      <c r="U534" s="184">
        <f t="shared" si="102"/>
        <v>-1.8886097089310178E-2</v>
      </c>
      <c r="V534" s="261">
        <f t="shared" si="103"/>
        <v>-1.5138118342733184</v>
      </c>
      <c r="W534" s="267">
        <f t="shared" si="104"/>
        <v>-9.8204350249436967E-2</v>
      </c>
    </row>
    <row r="535" spans="1:23" x14ac:dyDescent="0.25">
      <c r="A535" s="90">
        <f t="shared" si="93"/>
        <v>492</v>
      </c>
      <c r="B535" s="29">
        <v>45042</v>
      </c>
      <c r="C535" s="93">
        <v>19520.97</v>
      </c>
      <c r="D535" s="93">
        <v>19903.73</v>
      </c>
      <c r="E535" s="93">
        <v>19520.97</v>
      </c>
      <c r="F535" s="93">
        <v>19757.27</v>
      </c>
      <c r="G535" s="93">
        <v>19757.27</v>
      </c>
      <c r="H535" s="93">
        <v>1941042600</v>
      </c>
      <c r="I535" s="93"/>
      <c r="J535" s="178">
        <f t="shared" si="94"/>
        <v>9.8792445513553968</v>
      </c>
      <c r="K535" s="179">
        <f t="shared" si="96"/>
        <v>0.37764101057584221</v>
      </c>
      <c r="L535" s="178"/>
      <c r="M535" s="184">
        <f t="shared" si="95"/>
        <v>1.2104931261100205E-2</v>
      </c>
      <c r="N535" s="261">
        <f t="shared" si="97"/>
        <v>1.0275030711763524</v>
      </c>
      <c r="O535" s="267">
        <f t="shared" si="98"/>
        <v>0.28767355633904979</v>
      </c>
      <c r="P535" s="178"/>
      <c r="Q535" s="184">
        <f t="shared" si="99"/>
        <v>1.9607632202702958E-2</v>
      </c>
      <c r="R535" s="261">
        <f t="shared" si="100"/>
        <v>1.6427367936086017</v>
      </c>
      <c r="S535" s="267">
        <f t="shared" si="101"/>
        <v>0.3810917708097159</v>
      </c>
      <c r="U535" s="184">
        <f t="shared" si="102"/>
        <v>0</v>
      </c>
      <c r="V535" s="261">
        <f t="shared" si="103"/>
        <v>3.4878951206797536E-2</v>
      </c>
      <c r="W535" s="267">
        <f t="shared" si="104"/>
        <v>0.13695169317218836</v>
      </c>
    </row>
    <row r="536" spans="1:23" x14ac:dyDescent="0.25">
      <c r="A536" s="90">
        <f t="shared" si="93"/>
        <v>493</v>
      </c>
      <c r="B536" s="29">
        <v>45043</v>
      </c>
      <c r="C536" s="93">
        <v>19736.349999999999</v>
      </c>
      <c r="D536" s="93">
        <v>19880.29</v>
      </c>
      <c r="E536" s="93">
        <v>19662.599999999999</v>
      </c>
      <c r="F536" s="93">
        <v>19840.28</v>
      </c>
      <c r="G536" s="93">
        <v>19840.28</v>
      </c>
      <c r="H536" s="93">
        <v>2150454000</v>
      </c>
      <c r="I536" s="93"/>
      <c r="J536" s="178">
        <f t="shared" si="94"/>
        <v>9.890217392141933</v>
      </c>
      <c r="K536" s="179">
        <f t="shared" si="96"/>
        <v>0.39272083803125662</v>
      </c>
      <c r="L536" s="178"/>
      <c r="M536" s="184">
        <f t="shared" si="95"/>
        <v>5.2659179635545731E-3</v>
      </c>
      <c r="N536" s="261">
        <f t="shared" si="97"/>
        <v>0.46669281876692981</v>
      </c>
      <c r="O536" s="267">
        <f t="shared" si="98"/>
        <v>0.20251910116741989</v>
      </c>
      <c r="P536" s="178"/>
      <c r="Q536" s="184">
        <f t="shared" si="99"/>
        <v>7.2931418423367207E-3</v>
      </c>
      <c r="R536" s="261">
        <f t="shared" si="100"/>
        <v>0.6329284854760775</v>
      </c>
      <c r="S536" s="267">
        <f t="shared" si="101"/>
        <v>0.22776062906012973</v>
      </c>
      <c r="U536" s="184">
        <f t="shared" si="102"/>
        <v>-3.7367598365452581E-3</v>
      </c>
      <c r="V536" s="261">
        <f t="shared" si="103"/>
        <v>-0.27154145418682951</v>
      </c>
      <c r="W536" s="267">
        <f t="shared" si="104"/>
        <v>9.0424257978805045E-2</v>
      </c>
    </row>
    <row r="537" spans="1:23" x14ac:dyDescent="0.25">
      <c r="A537" s="90">
        <f t="shared" si="93"/>
        <v>494</v>
      </c>
      <c r="B537" s="29">
        <v>45044</v>
      </c>
      <c r="C537" s="93">
        <v>19936.02</v>
      </c>
      <c r="D537" s="93">
        <v>20167.88</v>
      </c>
      <c r="E537" s="93">
        <v>19879.07</v>
      </c>
      <c r="F537" s="93">
        <v>19894.57</v>
      </c>
      <c r="G537" s="93">
        <v>19894.57</v>
      </c>
      <c r="H537" s="93">
        <v>2574855500</v>
      </c>
      <c r="I537" s="93"/>
      <c r="J537" s="178">
        <f t="shared" si="94"/>
        <v>9.9002834247969496</v>
      </c>
      <c r="K537" s="179">
        <f t="shared" si="96"/>
        <v>0.40655445127245765</v>
      </c>
      <c r="L537" s="178"/>
      <c r="M537" s="184">
        <f t="shared" si="95"/>
        <v>-2.0791512047038841E-3</v>
      </c>
      <c r="N537" s="261">
        <f t="shared" si="97"/>
        <v>-0.13561484097895457</v>
      </c>
      <c r="O537" s="267">
        <f t="shared" si="98"/>
        <v>0.11106360371350332</v>
      </c>
      <c r="P537" s="178"/>
      <c r="Q537" s="184">
        <f t="shared" si="99"/>
        <v>1.1630205025877811E-2</v>
      </c>
      <c r="R537" s="261">
        <f t="shared" si="100"/>
        <v>0.98857474508346554</v>
      </c>
      <c r="S537" s="267">
        <f t="shared" si="101"/>
        <v>0.28176260805495312</v>
      </c>
      <c r="U537" s="184">
        <f t="shared" si="102"/>
        <v>-2.8566383861974819E-3</v>
      </c>
      <c r="V537" s="261">
        <f t="shared" si="103"/>
        <v>-0.19937005880474737</v>
      </c>
      <c r="W537" s="267">
        <f t="shared" si="104"/>
        <v>0.10138289474825335</v>
      </c>
    </row>
    <row r="538" spans="1:23" x14ac:dyDescent="0.25">
      <c r="A538" s="90">
        <f t="shared" si="93"/>
        <v>495</v>
      </c>
      <c r="B538" s="29">
        <v>45048</v>
      </c>
      <c r="C538" s="93">
        <v>20122.900000000001</v>
      </c>
      <c r="D538" s="93">
        <v>20286.46</v>
      </c>
      <c r="E538" s="93">
        <v>19761.13</v>
      </c>
      <c r="F538" s="93">
        <v>19933.810000000001</v>
      </c>
      <c r="G538" s="93">
        <v>19933.810000000001</v>
      </c>
      <c r="H538" s="93">
        <v>1459412900</v>
      </c>
      <c r="I538" s="93"/>
      <c r="J538" s="178">
        <f t="shared" si="94"/>
        <v>9.9096137490160636</v>
      </c>
      <c r="K538" s="179">
        <f t="shared" si="96"/>
        <v>0.41937699030901737</v>
      </c>
      <c r="L538" s="178"/>
      <c r="M538" s="184">
        <f t="shared" si="95"/>
        <v>-9.3967569286733093E-3</v>
      </c>
      <c r="N538" s="261">
        <f t="shared" si="97"/>
        <v>-0.73567045346982163</v>
      </c>
      <c r="O538" s="267">
        <f t="shared" si="98"/>
        <v>1.9950061236689853E-2</v>
      </c>
      <c r="P538" s="178"/>
      <c r="Q538" s="184">
        <f t="shared" si="99"/>
        <v>8.1280531136167077E-3</v>
      </c>
      <c r="R538" s="261">
        <f t="shared" si="100"/>
        <v>0.70139257238669039</v>
      </c>
      <c r="S538" s="267">
        <f t="shared" si="101"/>
        <v>0.23815634132581809</v>
      </c>
      <c r="U538" s="184">
        <f t="shared" si="102"/>
        <v>-1.797802503615286E-2</v>
      </c>
      <c r="V538" s="261">
        <f t="shared" si="103"/>
        <v>-1.4393484438424418</v>
      </c>
      <c r="W538" s="267">
        <f t="shared" si="104"/>
        <v>-8.6897692756762512E-2</v>
      </c>
    </row>
    <row r="539" spans="1:23" x14ac:dyDescent="0.25">
      <c r="A539" s="90">
        <f t="shared" si="93"/>
        <v>496</v>
      </c>
      <c r="B539" s="29">
        <v>45049</v>
      </c>
      <c r="C539" s="93">
        <v>19686.150000000001</v>
      </c>
      <c r="D539" s="93">
        <v>19721.96</v>
      </c>
      <c r="E539" s="93">
        <v>19538.72</v>
      </c>
      <c r="F539" s="93">
        <v>19699.16</v>
      </c>
      <c r="G539" s="93">
        <v>19699.16</v>
      </c>
      <c r="H539" s="93">
        <v>1460653600</v>
      </c>
      <c r="I539" s="93"/>
      <c r="J539" s="178">
        <f t="shared" si="94"/>
        <v>9.8876706217882901</v>
      </c>
      <c r="K539" s="179">
        <f t="shared" si="96"/>
        <v>0.38922084580056449</v>
      </c>
      <c r="L539" s="178"/>
      <c r="M539" s="184">
        <f t="shared" si="95"/>
        <v>6.6087071367425308E-4</v>
      </c>
      <c r="N539" s="261">
        <f t="shared" si="97"/>
        <v>8.9071428340693648E-2</v>
      </c>
      <c r="O539" s="267">
        <f t="shared" si="98"/>
        <v>0.14518037808818529</v>
      </c>
      <c r="P539" s="178"/>
      <c r="Q539" s="184">
        <f t="shared" si="99"/>
        <v>1.8190453694601366E-3</v>
      </c>
      <c r="R539" s="261">
        <f t="shared" si="100"/>
        <v>0.18404364038165782</v>
      </c>
      <c r="S539" s="267">
        <f t="shared" si="101"/>
        <v>0.15960113259124076</v>
      </c>
      <c r="U539" s="184">
        <f t="shared" si="102"/>
        <v>-7.48902146940871E-3</v>
      </c>
      <c r="V539" s="261">
        <f t="shared" si="103"/>
        <v>-0.57923303217915967</v>
      </c>
      <c r="W539" s="267">
        <f t="shared" si="104"/>
        <v>4.37038056114194E-2</v>
      </c>
    </row>
    <row r="540" spans="1:23" x14ac:dyDescent="0.25">
      <c r="A540" s="90">
        <f t="shared" si="93"/>
        <v>497</v>
      </c>
      <c r="B540" s="29">
        <v>45050</v>
      </c>
      <c r="C540" s="93">
        <v>19695.73</v>
      </c>
      <c r="D540" s="93">
        <v>19979.77</v>
      </c>
      <c r="E540" s="93">
        <v>19695.73</v>
      </c>
      <c r="F540" s="93">
        <v>19948.73</v>
      </c>
      <c r="G540" s="93">
        <v>19948.73</v>
      </c>
      <c r="H540" s="93">
        <v>3206294300</v>
      </c>
      <c r="I540" s="93"/>
      <c r="J540" s="178">
        <f t="shared" si="94"/>
        <v>9.8881571399630932</v>
      </c>
      <c r="K540" s="179">
        <f t="shared" si="96"/>
        <v>0.3898894611821852</v>
      </c>
      <c r="L540" s="178"/>
      <c r="M540" s="184">
        <f t="shared" si="95"/>
        <v>1.2845423855830681E-2</v>
      </c>
      <c r="N540" s="261">
        <f t="shared" si="97"/>
        <v>1.0882246725083953</v>
      </c>
      <c r="O540" s="267">
        <f t="shared" si="98"/>
        <v>0.29689363542348857</v>
      </c>
      <c r="P540" s="178"/>
      <c r="Q540" s="184">
        <f t="shared" si="99"/>
        <v>1.4421399968419596E-2</v>
      </c>
      <c r="R540" s="261">
        <f t="shared" si="100"/>
        <v>1.2174572859044526</v>
      </c>
      <c r="S540" s="267">
        <f t="shared" si="101"/>
        <v>0.316516551974795</v>
      </c>
      <c r="U540" s="184">
        <f t="shared" si="102"/>
        <v>0</v>
      </c>
      <c r="V540" s="261">
        <f t="shared" si="103"/>
        <v>3.4878951206797536E-2</v>
      </c>
      <c r="W540" s="267">
        <f t="shared" si="104"/>
        <v>0.13695169317218836</v>
      </c>
    </row>
    <row r="541" spans="1:23" x14ac:dyDescent="0.25">
      <c r="A541" s="90">
        <f t="shared" si="93"/>
        <v>498</v>
      </c>
      <c r="B541" s="29">
        <v>45051</v>
      </c>
      <c r="C541" s="93">
        <v>20061</v>
      </c>
      <c r="D541" s="93">
        <v>20208.75</v>
      </c>
      <c r="E541" s="93">
        <v>19968.41</v>
      </c>
      <c r="F541" s="93">
        <v>20049.310000000001</v>
      </c>
      <c r="G541" s="93">
        <v>20049.310000000001</v>
      </c>
      <c r="H541" s="93">
        <v>3321243000</v>
      </c>
      <c r="I541" s="93"/>
      <c r="J541" s="178">
        <f t="shared" si="94"/>
        <v>9.9065329107220883</v>
      </c>
      <c r="K541" s="179">
        <f t="shared" si="96"/>
        <v>0.41514303569371058</v>
      </c>
      <c r="L541" s="178"/>
      <c r="M541" s="184">
        <f t="shared" si="95"/>
        <v>-5.8272269577781214E-4</v>
      </c>
      <c r="N541" s="261">
        <f t="shared" si="97"/>
        <v>-1.2905260913558189E-2</v>
      </c>
      <c r="O541" s="267">
        <f t="shared" si="98"/>
        <v>0.12969605094483505</v>
      </c>
      <c r="P541" s="178"/>
      <c r="Q541" s="184">
        <f t="shared" si="99"/>
        <v>7.3650366382533271E-3</v>
      </c>
      <c r="R541" s="261">
        <f t="shared" si="100"/>
        <v>0.63882397608133568</v>
      </c>
      <c r="S541" s="267">
        <f t="shared" si="101"/>
        <v>0.22865581114409372</v>
      </c>
      <c r="U541" s="184">
        <f t="shared" si="102"/>
        <v>-4.6154229599720924E-3</v>
      </c>
      <c r="V541" s="261">
        <f t="shared" si="103"/>
        <v>-0.34359326438124693</v>
      </c>
      <c r="W541" s="267">
        <f t="shared" si="104"/>
        <v>7.948377924312755E-2</v>
      </c>
    </row>
    <row r="542" spans="1:23" x14ac:dyDescent="0.25">
      <c r="A542" s="90">
        <f t="shared" si="93"/>
        <v>499</v>
      </c>
      <c r="B542" s="29">
        <v>45054</v>
      </c>
      <c r="C542" s="93">
        <v>20128.18</v>
      </c>
      <c r="D542" s="93">
        <v>20321.740000000002</v>
      </c>
      <c r="E542" s="93">
        <v>20081.7</v>
      </c>
      <c r="F542" s="93">
        <v>20297.03</v>
      </c>
      <c r="G542" s="93">
        <v>20297.03</v>
      </c>
      <c r="H542" s="93">
        <v>4288098900</v>
      </c>
      <c r="I542" s="93"/>
      <c r="J542" s="178">
        <f t="shared" si="94"/>
        <v>9.9098761022264767</v>
      </c>
      <c r="K542" s="179">
        <f t="shared" si="96"/>
        <v>0.4197375387961747</v>
      </c>
      <c r="L542" s="178"/>
      <c r="M542" s="184">
        <f t="shared" si="95"/>
        <v>8.3887365872124826E-3</v>
      </c>
      <c r="N542" s="261">
        <f t="shared" si="97"/>
        <v>0.7227690426852168</v>
      </c>
      <c r="O542" s="267">
        <f t="shared" si="98"/>
        <v>0.24140218370110089</v>
      </c>
      <c r="P542" s="178"/>
      <c r="Q542" s="184">
        <f t="shared" si="99"/>
        <v>9.6163686930463323E-3</v>
      </c>
      <c r="R542" s="261">
        <f t="shared" si="100"/>
        <v>0.82343687899219808</v>
      </c>
      <c r="S542" s="267">
        <f t="shared" si="101"/>
        <v>0.25668777221735639</v>
      </c>
      <c r="U542" s="184">
        <f t="shared" si="102"/>
        <v>-2.3092003350526258E-3</v>
      </c>
      <c r="V542" s="261">
        <f t="shared" si="103"/>
        <v>-0.15447924513265701</v>
      </c>
      <c r="W542" s="267">
        <f t="shared" si="104"/>
        <v>0.10819919805946188</v>
      </c>
    </row>
    <row r="543" spans="1:23" x14ac:dyDescent="0.25">
      <c r="A543" s="90">
        <f t="shared" si="93"/>
        <v>500</v>
      </c>
      <c r="B543" s="29">
        <v>45055</v>
      </c>
      <c r="C543" s="93">
        <v>20252.13</v>
      </c>
      <c r="D543" s="93">
        <v>20297.830000000002</v>
      </c>
      <c r="E543" s="93">
        <v>19817.78</v>
      </c>
      <c r="F543" s="93">
        <v>19867.580000000002</v>
      </c>
      <c r="G543" s="93">
        <v>19867.580000000002</v>
      </c>
      <c r="H543" s="93">
        <v>4037919400</v>
      </c>
      <c r="I543" s="93"/>
      <c r="J543" s="178">
        <f t="shared" si="94"/>
        <v>9.9160152521882967</v>
      </c>
      <c r="K543" s="179">
        <f t="shared" si="96"/>
        <v>0.42817448998758845</v>
      </c>
      <c r="L543" s="178"/>
      <c r="M543" s="184">
        <f t="shared" si="95"/>
        <v>-1.8988126187220764E-2</v>
      </c>
      <c r="N543" s="261">
        <f t="shared" si="97"/>
        <v>-1.5221783868245287</v>
      </c>
      <c r="O543" s="267">
        <f t="shared" si="98"/>
        <v>-9.9474742902036062E-2</v>
      </c>
      <c r="P543" s="178"/>
      <c r="Q543" s="184">
        <f t="shared" si="99"/>
        <v>2.2565527675360926E-3</v>
      </c>
      <c r="R543" s="261">
        <f t="shared" si="100"/>
        <v>0.21991996108336201</v>
      </c>
      <c r="S543" s="267">
        <f t="shared" si="101"/>
        <v>0.1650486587906832</v>
      </c>
      <c r="U543" s="184">
        <f t="shared" si="102"/>
        <v>-2.1447126796045757E-2</v>
      </c>
      <c r="V543" s="261">
        <f t="shared" si="103"/>
        <v>-1.7238204501035945</v>
      </c>
      <c r="W543" s="267">
        <f t="shared" si="104"/>
        <v>-0.13009244285392019</v>
      </c>
    </row>
    <row r="544" spans="1:23" x14ac:dyDescent="0.25">
      <c r="A544" s="90">
        <f t="shared" si="93"/>
        <v>501</v>
      </c>
      <c r="B544" s="29">
        <v>45056</v>
      </c>
      <c r="C544" s="93">
        <v>19860.5</v>
      </c>
      <c r="D544" s="93">
        <v>19880.03</v>
      </c>
      <c r="E544" s="93">
        <v>19696.59</v>
      </c>
      <c r="F544" s="93">
        <v>19762.2</v>
      </c>
      <c r="G544" s="93">
        <v>19762.2</v>
      </c>
      <c r="H544" s="93">
        <v>2779518700</v>
      </c>
      <c r="I544" s="93"/>
      <c r="J544" s="178">
        <f t="shared" si="94"/>
        <v>9.8964881135158826</v>
      </c>
      <c r="K544" s="179">
        <f t="shared" si="96"/>
        <v>0.40133860604409144</v>
      </c>
      <c r="L544" s="178"/>
      <c r="M544" s="184">
        <f t="shared" si="95"/>
        <v>-4.9495229223835892E-3</v>
      </c>
      <c r="N544" s="261">
        <f t="shared" si="97"/>
        <v>-0.37099000658632669</v>
      </c>
      <c r="O544" s="267">
        <f t="shared" si="98"/>
        <v>7.5323807762705863E-2</v>
      </c>
      <c r="P544" s="178"/>
      <c r="Q544" s="184">
        <f t="shared" si="99"/>
        <v>9.8335892852641346E-4</v>
      </c>
      <c r="R544" s="261">
        <f t="shared" si="100"/>
        <v>0.11551598829427771</v>
      </c>
      <c r="S544" s="267">
        <f t="shared" si="101"/>
        <v>0.14919576847276939</v>
      </c>
      <c r="U544" s="184">
        <f t="shared" si="102"/>
        <v>-8.2530651292766974E-3</v>
      </c>
      <c r="V544" s="261">
        <f t="shared" si="103"/>
        <v>-0.64188585929036845</v>
      </c>
      <c r="W544" s="267">
        <f t="shared" si="104"/>
        <v>3.4190485669967519E-2</v>
      </c>
    </row>
    <row r="545" spans="1:23" x14ac:dyDescent="0.25">
      <c r="A545" s="90">
        <f t="shared" si="93"/>
        <v>502</v>
      </c>
      <c r="B545" s="29">
        <v>45057</v>
      </c>
      <c r="C545" s="93">
        <v>19842.98</v>
      </c>
      <c r="D545" s="93">
        <v>19854.490000000002</v>
      </c>
      <c r="E545" s="93">
        <v>19567.62</v>
      </c>
      <c r="F545" s="93">
        <v>19743.79</v>
      </c>
      <c r="G545" s="93">
        <v>19743.79</v>
      </c>
      <c r="H545" s="93">
        <v>2213792400</v>
      </c>
      <c r="I545" s="93"/>
      <c r="J545" s="178">
        <f t="shared" si="94"/>
        <v>9.8956055711726343</v>
      </c>
      <c r="K545" s="179">
        <f t="shared" si="96"/>
        <v>0.40012573997620754</v>
      </c>
      <c r="L545" s="178"/>
      <c r="M545" s="184">
        <f t="shared" si="95"/>
        <v>-4.9987451481581244E-3</v>
      </c>
      <c r="N545" s="261">
        <f t="shared" si="97"/>
        <v>-0.37502630943584403</v>
      </c>
      <c r="O545" s="267">
        <f t="shared" si="98"/>
        <v>7.471092815042768E-2</v>
      </c>
      <c r="P545" s="178"/>
      <c r="Q545" s="184">
        <f t="shared" si="99"/>
        <v>5.8005400398539121E-4</v>
      </c>
      <c r="R545" s="261">
        <f t="shared" si="100"/>
        <v>8.2444326244580618E-2</v>
      </c>
      <c r="S545" s="267">
        <f t="shared" si="101"/>
        <v>0.1441741067763882</v>
      </c>
      <c r="U545" s="184">
        <f t="shared" si="102"/>
        <v>-1.3876947918105072E-2</v>
      </c>
      <c r="V545" s="261">
        <f t="shared" si="103"/>
        <v>-1.1030534267603314</v>
      </c>
      <c r="W545" s="267">
        <f t="shared" si="104"/>
        <v>-3.5834041845376419E-2</v>
      </c>
    </row>
    <row r="546" spans="1:23" x14ac:dyDescent="0.25">
      <c r="A546" s="90">
        <f t="shared" si="93"/>
        <v>503</v>
      </c>
      <c r="B546" s="29">
        <v>45058</v>
      </c>
      <c r="C546" s="93">
        <v>19850.84</v>
      </c>
      <c r="D546" s="93">
        <v>19853.37</v>
      </c>
      <c r="E546" s="93">
        <v>19596.490000000002</v>
      </c>
      <c r="F546" s="93">
        <v>19627.240000000002</v>
      </c>
      <c r="G546" s="93">
        <v>19627.240000000002</v>
      </c>
      <c r="H546" s="93">
        <v>2284179000</v>
      </c>
      <c r="I546" s="93"/>
      <c r="J546" s="178">
        <f t="shared" si="94"/>
        <v>9.8960016026003341</v>
      </c>
      <c r="K546" s="179">
        <f t="shared" si="96"/>
        <v>0.40067000063876657</v>
      </c>
      <c r="L546" s="178"/>
      <c r="M546" s="184">
        <f t="shared" si="95"/>
        <v>-1.1264006963936968E-2</v>
      </c>
      <c r="N546" s="261">
        <f t="shared" si="97"/>
        <v>-0.88878800391580814</v>
      </c>
      <c r="O546" s="267">
        <f t="shared" si="98"/>
        <v>-3.2995878726556072E-3</v>
      </c>
      <c r="P546" s="178"/>
      <c r="Q546" s="184">
        <f t="shared" si="99"/>
        <v>1.2745052602302148E-4</v>
      </c>
      <c r="R546" s="261">
        <f t="shared" si="100"/>
        <v>4.5330102353752511E-2</v>
      </c>
      <c r="S546" s="267">
        <f t="shared" si="101"/>
        <v>0.13853861509098664</v>
      </c>
      <c r="U546" s="184">
        <f t="shared" si="102"/>
        <v>-1.2813059799988239E-2</v>
      </c>
      <c r="V546" s="261">
        <f t="shared" si="103"/>
        <v>-1.0158128646940743</v>
      </c>
      <c r="W546" s="267">
        <f t="shared" si="104"/>
        <v>-2.2587275225647518E-2</v>
      </c>
    </row>
    <row r="547" spans="1:23" x14ac:dyDescent="0.25">
      <c r="A547" s="90">
        <f t="shared" si="93"/>
        <v>504</v>
      </c>
      <c r="B547" s="29">
        <v>45061</v>
      </c>
      <c r="C547" s="93">
        <v>19525.060000000001</v>
      </c>
      <c r="D547" s="93">
        <v>20063.349999999999</v>
      </c>
      <c r="E547" s="93">
        <v>19498.04</v>
      </c>
      <c r="F547" s="93">
        <v>19971.13</v>
      </c>
      <c r="G547" s="93">
        <v>19971.13</v>
      </c>
      <c r="H547" s="93">
        <v>2580074400</v>
      </c>
      <c r="I547" s="93"/>
      <c r="J547" s="178">
        <f t="shared" si="94"/>
        <v>9.8794540476865205</v>
      </c>
      <c r="K547" s="179">
        <f t="shared" si="96"/>
        <v>0.37792891856497146</v>
      </c>
      <c r="L547" s="178"/>
      <c r="M547" s="184">
        <f t="shared" si="95"/>
        <v>2.2846024544866939E-2</v>
      </c>
      <c r="N547" s="261">
        <f t="shared" si="97"/>
        <v>1.9082902510732171</v>
      </c>
      <c r="O547" s="267">
        <f t="shared" si="98"/>
        <v>0.42141389383116379</v>
      </c>
      <c r="P547" s="178"/>
      <c r="Q547" s="184">
        <f t="shared" si="99"/>
        <v>2.7569185446805141E-2</v>
      </c>
      <c r="R547" s="261">
        <f t="shared" si="100"/>
        <v>2.2955971537424769</v>
      </c>
      <c r="S547" s="267">
        <f t="shared" si="101"/>
        <v>0.4802232828166817</v>
      </c>
      <c r="U547" s="184">
        <f t="shared" si="102"/>
        <v>-1.3838625848012981E-3</v>
      </c>
      <c r="V547" s="261">
        <f t="shared" si="103"/>
        <v>-7.8600039360583157E-2</v>
      </c>
      <c r="W547" s="267">
        <f t="shared" si="104"/>
        <v>0.11972083554489732</v>
      </c>
    </row>
    <row r="548" spans="1:23" x14ac:dyDescent="0.25">
      <c r="A548" s="90">
        <f t="shared" si="93"/>
        <v>505</v>
      </c>
      <c r="B548" s="29">
        <v>45062</v>
      </c>
      <c r="C548" s="93">
        <v>20183.28</v>
      </c>
      <c r="D548" s="93">
        <v>20183.28</v>
      </c>
      <c r="E548" s="93">
        <v>19891.490000000002</v>
      </c>
      <c r="F548" s="93">
        <v>19978.25</v>
      </c>
      <c r="G548" s="93">
        <v>19978.25</v>
      </c>
      <c r="H548" s="93">
        <v>1720897700</v>
      </c>
      <c r="I548" s="93"/>
      <c r="J548" s="178">
        <f t="shared" si="94"/>
        <v>9.912609817865377</v>
      </c>
      <c r="K548" s="179">
        <f t="shared" si="96"/>
        <v>0.42349444741708225</v>
      </c>
      <c r="L548" s="178"/>
      <c r="M548" s="184">
        <f t="shared" si="95"/>
        <v>-1.015840834591795E-2</v>
      </c>
      <c r="N548" s="261">
        <f t="shared" si="97"/>
        <v>-0.79812711278151693</v>
      </c>
      <c r="O548" s="267">
        <f t="shared" si="98"/>
        <v>1.0466527772960088E-2</v>
      </c>
      <c r="P548" s="178"/>
      <c r="Q548" s="184">
        <f t="shared" si="99"/>
        <v>0</v>
      </c>
      <c r="R548" s="261">
        <f t="shared" si="100"/>
        <v>3.4878951206797536E-2</v>
      </c>
      <c r="S548" s="267">
        <f t="shared" si="101"/>
        <v>0.13695169317218836</v>
      </c>
      <c r="U548" s="184">
        <f t="shared" si="102"/>
        <v>-1.4457015906235124E-2</v>
      </c>
      <c r="V548" s="261">
        <f t="shared" si="103"/>
        <v>-1.1506199485208002</v>
      </c>
      <c r="W548" s="267">
        <f t="shared" si="104"/>
        <v>-4.3056629570047855E-2</v>
      </c>
    </row>
    <row r="549" spans="1:23" x14ac:dyDescent="0.25">
      <c r="A549" s="90">
        <f t="shared" si="93"/>
        <v>506</v>
      </c>
      <c r="B549" s="29">
        <v>45063</v>
      </c>
      <c r="C549" s="93">
        <v>19956.13</v>
      </c>
      <c r="D549" s="93">
        <v>19987.93</v>
      </c>
      <c r="E549" s="93">
        <v>19538.09</v>
      </c>
      <c r="F549" s="93">
        <v>19560.57</v>
      </c>
      <c r="G549" s="93">
        <v>19560.57</v>
      </c>
      <c r="H549" s="93">
        <v>2258030500</v>
      </c>
      <c r="I549" s="93"/>
      <c r="J549" s="178">
        <f t="shared" si="94"/>
        <v>9.9012916432912395</v>
      </c>
      <c r="K549" s="179">
        <f t="shared" si="96"/>
        <v>0.40794003238376886</v>
      </c>
      <c r="L549" s="178"/>
      <c r="M549" s="184">
        <f t="shared" si="95"/>
        <v>-1.9821478412898757E-2</v>
      </c>
      <c r="N549" s="261">
        <f t="shared" si="97"/>
        <v>-1.5905146294512467</v>
      </c>
      <c r="O549" s="267">
        <f t="shared" si="98"/>
        <v>-0.10985104305766535</v>
      </c>
      <c r="P549" s="178"/>
      <c r="Q549" s="184">
        <f t="shared" si="99"/>
        <v>1.5934953320107291E-3</v>
      </c>
      <c r="R549" s="261">
        <f t="shared" si="100"/>
        <v>0.16554816918870788</v>
      </c>
      <c r="S549" s="267">
        <f t="shared" si="101"/>
        <v>0.15679274639321461</v>
      </c>
      <c r="U549" s="184">
        <f t="shared" si="102"/>
        <v>-2.0947949326848486E-2</v>
      </c>
      <c r="V549" s="261">
        <f t="shared" si="103"/>
        <v>-1.6828870829177045</v>
      </c>
      <c r="W549" s="267">
        <f t="shared" si="104"/>
        <v>-0.12387704546045386</v>
      </c>
    </row>
    <row r="550" spans="1:23" x14ac:dyDescent="0.25">
      <c r="A550" s="90">
        <f t="shared" si="93"/>
        <v>507</v>
      </c>
      <c r="B550" s="29">
        <v>45064</v>
      </c>
      <c r="C550" s="93">
        <v>19702.73</v>
      </c>
      <c r="D550" s="93">
        <v>19894.23</v>
      </c>
      <c r="E550" s="93">
        <v>19630.759999999998</v>
      </c>
      <c r="F550" s="93">
        <v>19727.25</v>
      </c>
      <c r="G550" s="93">
        <v>19727.25</v>
      </c>
      <c r="H550" s="93">
        <v>2095394100</v>
      </c>
      <c r="I550" s="93"/>
      <c r="J550" s="178">
        <f t="shared" si="94"/>
        <v>9.8885124838051439</v>
      </c>
      <c r="K550" s="179">
        <f t="shared" si="96"/>
        <v>0.39037780544323047</v>
      </c>
      <c r="L550" s="178"/>
      <c r="M550" s="184">
        <f t="shared" si="95"/>
        <v>1.2444975899279153E-3</v>
      </c>
      <c r="N550" s="261">
        <f t="shared" si="97"/>
        <v>0.13692978473578957</v>
      </c>
      <c r="O550" s="267">
        <f t="shared" si="98"/>
        <v>0.15244727851792073</v>
      </c>
      <c r="P550" s="178"/>
      <c r="Q550" s="184">
        <f t="shared" si="99"/>
        <v>9.7194652720714331E-3</v>
      </c>
      <c r="R550" s="261">
        <f t="shared" si="100"/>
        <v>0.83189096673704344</v>
      </c>
      <c r="S550" s="267">
        <f t="shared" si="101"/>
        <v>0.25797145637397167</v>
      </c>
      <c r="U550" s="184">
        <f t="shared" si="102"/>
        <v>-3.6527932931122321E-3</v>
      </c>
      <c r="V550" s="261">
        <f t="shared" si="103"/>
        <v>-0.26465606058282509</v>
      </c>
      <c r="W550" s="267">
        <f t="shared" si="104"/>
        <v>9.1469748745908852E-2</v>
      </c>
    </row>
    <row r="551" spans="1:23" x14ac:dyDescent="0.25">
      <c r="A551" s="90">
        <f t="shared" si="93"/>
        <v>508</v>
      </c>
      <c r="B551" s="29">
        <v>45065</v>
      </c>
      <c r="C551" s="93">
        <v>19535.490000000002</v>
      </c>
      <c r="D551" s="93">
        <v>19610.72</v>
      </c>
      <c r="E551" s="93">
        <v>19352.810000000001</v>
      </c>
      <c r="F551" s="93">
        <v>19450.57</v>
      </c>
      <c r="G551" s="93">
        <v>19450.57</v>
      </c>
      <c r="H551" s="93">
        <v>1947230900</v>
      </c>
      <c r="I551" s="93"/>
      <c r="J551" s="178">
        <f t="shared" si="94"/>
        <v>9.879988090358621</v>
      </c>
      <c r="K551" s="179">
        <f t="shared" si="96"/>
        <v>0.37866284622379492</v>
      </c>
      <c r="L551" s="178"/>
      <c r="M551" s="184">
        <f t="shared" si="95"/>
        <v>-4.3469603270766119E-3</v>
      </c>
      <c r="N551" s="261">
        <f t="shared" si="97"/>
        <v>-0.32157889032371378</v>
      </c>
      <c r="O551" s="267">
        <f t="shared" si="98"/>
        <v>8.2826482092727138E-2</v>
      </c>
      <c r="P551" s="178"/>
      <c r="Q551" s="184">
        <f t="shared" si="99"/>
        <v>3.8509400071357084E-3</v>
      </c>
      <c r="R551" s="261">
        <f t="shared" si="100"/>
        <v>0.3506623169432509</v>
      </c>
      <c r="S551" s="267">
        <f t="shared" si="101"/>
        <v>0.18490081740096542</v>
      </c>
      <c r="U551" s="184">
        <f t="shared" si="102"/>
        <v>-9.3511859697402149E-3</v>
      </c>
      <c r="V551" s="261">
        <f t="shared" si="103"/>
        <v>-0.73193356046056546</v>
      </c>
      <c r="W551" s="267">
        <f t="shared" si="104"/>
        <v>2.0517477910815707E-2</v>
      </c>
    </row>
    <row r="552" spans="1:23" x14ac:dyDescent="0.25">
      <c r="A552" s="90">
        <f t="shared" si="93"/>
        <v>509</v>
      </c>
      <c r="B552" s="29">
        <v>45068</v>
      </c>
      <c r="C552" s="93">
        <v>19479.060000000001</v>
      </c>
      <c r="D552" s="93">
        <v>19806.439999999999</v>
      </c>
      <c r="E552" s="93">
        <v>19410.07</v>
      </c>
      <c r="F552" s="93">
        <v>19678.169999999998</v>
      </c>
      <c r="G552" s="93">
        <v>19678.169999999998</v>
      </c>
      <c r="H552" s="93">
        <v>1677939600</v>
      </c>
      <c r="I552" s="93"/>
      <c r="J552" s="178">
        <f t="shared" si="94"/>
        <v>9.8770953214121118</v>
      </c>
      <c r="K552" s="179">
        <f t="shared" si="96"/>
        <v>0.37468735278227283</v>
      </c>
      <c r="L552" s="178"/>
      <c r="M552" s="184">
        <f t="shared" si="95"/>
        <v>1.0221745813196167E-2</v>
      </c>
      <c r="N552" s="261">
        <f t="shared" si="97"/>
        <v>0.87307879088553486</v>
      </c>
      <c r="O552" s="267">
        <f t="shared" si="98"/>
        <v>0.26422549097836967</v>
      </c>
      <c r="P552" s="178"/>
      <c r="Q552" s="184">
        <f t="shared" si="99"/>
        <v>1.6806765829562482E-2</v>
      </c>
      <c r="R552" s="261">
        <f t="shared" si="100"/>
        <v>1.4130611796936992</v>
      </c>
      <c r="S552" s="267">
        <f t="shared" si="101"/>
        <v>0.34621740521973976</v>
      </c>
      <c r="U552" s="184">
        <f t="shared" si="102"/>
        <v>-3.5417520147276922E-3</v>
      </c>
      <c r="V552" s="261">
        <f t="shared" si="103"/>
        <v>-0.25555049452389561</v>
      </c>
      <c r="W552" s="267">
        <f t="shared" si="104"/>
        <v>9.2852354562129591E-2</v>
      </c>
    </row>
    <row r="553" spans="1:23" x14ac:dyDescent="0.25">
      <c r="A553" s="90">
        <f t="shared" si="93"/>
        <v>510</v>
      </c>
      <c r="B553" s="29">
        <v>45069</v>
      </c>
      <c r="C553" s="93">
        <v>19713.46</v>
      </c>
      <c r="D553" s="93">
        <v>19769.14</v>
      </c>
      <c r="E553" s="93">
        <v>19363.5</v>
      </c>
      <c r="F553" s="93">
        <v>19431.25</v>
      </c>
      <c r="G553" s="93">
        <v>19431.25</v>
      </c>
      <c r="H553" s="93">
        <v>1888538600</v>
      </c>
      <c r="I553" s="93"/>
      <c r="J553" s="178">
        <f t="shared" si="94"/>
        <v>9.8890569301488949</v>
      </c>
      <c r="K553" s="179">
        <f t="shared" si="96"/>
        <v>0.3911260307280236</v>
      </c>
      <c r="L553" s="178"/>
      <c r="M553" s="184">
        <f t="shared" si="95"/>
        <v>-1.43155995954033E-2</v>
      </c>
      <c r="N553" s="261">
        <f t="shared" si="97"/>
        <v>-1.1390235802258495</v>
      </c>
      <c r="O553" s="267">
        <f t="shared" si="98"/>
        <v>-4.1295815783417678E-2</v>
      </c>
      <c r="P553" s="178"/>
      <c r="Q553" s="184">
        <f t="shared" si="99"/>
        <v>2.8244661261899377E-3</v>
      </c>
      <c r="R553" s="261">
        <f t="shared" si="100"/>
        <v>0.26648978338910972</v>
      </c>
      <c r="S553" s="267">
        <f t="shared" si="101"/>
        <v>0.1721199058459002</v>
      </c>
      <c r="U553" s="184">
        <f t="shared" si="102"/>
        <v>-1.7752337742841649E-2</v>
      </c>
      <c r="V553" s="261">
        <f t="shared" si="103"/>
        <v>-1.4208417174448074</v>
      </c>
      <c r="W553" s="267">
        <f t="shared" si="104"/>
        <v>-8.4087597547856774E-2</v>
      </c>
    </row>
    <row r="554" spans="1:23" x14ac:dyDescent="0.25">
      <c r="A554" s="90">
        <f t="shared" si="93"/>
        <v>511</v>
      </c>
      <c r="B554" s="29">
        <v>45070</v>
      </c>
      <c r="C554" s="93">
        <v>19279.39</v>
      </c>
      <c r="D554" s="93">
        <v>19304.2</v>
      </c>
      <c r="E554" s="93">
        <v>19046.8</v>
      </c>
      <c r="F554" s="93">
        <v>19115.93</v>
      </c>
      <c r="G554" s="93">
        <v>19115.93</v>
      </c>
      <c r="H554" s="93">
        <v>2476667200</v>
      </c>
      <c r="I554" s="93"/>
      <c r="J554" s="178">
        <f t="shared" si="94"/>
        <v>9.8667919286598629</v>
      </c>
      <c r="K554" s="179">
        <f t="shared" si="96"/>
        <v>0.36052753875308119</v>
      </c>
      <c r="L554" s="178"/>
      <c r="M554" s="184">
        <f t="shared" si="95"/>
        <v>-8.4784840184258491E-3</v>
      </c>
      <c r="N554" s="261">
        <f t="shared" si="97"/>
        <v>-0.66037057610864924</v>
      </c>
      <c r="O554" s="267">
        <f t="shared" si="98"/>
        <v>3.1383732435874556E-2</v>
      </c>
      <c r="P554" s="178"/>
      <c r="Q554" s="184">
        <f t="shared" si="99"/>
        <v>1.2868664413138232E-3</v>
      </c>
      <c r="R554" s="261">
        <f t="shared" si="100"/>
        <v>0.14040409969998999</v>
      </c>
      <c r="S554" s="267">
        <f t="shared" si="101"/>
        <v>0.15297482486109137</v>
      </c>
      <c r="U554" s="184">
        <f t="shared" si="102"/>
        <v>-1.2064178379087728E-2</v>
      </c>
      <c r="V554" s="261">
        <f t="shared" si="103"/>
        <v>-0.95440336592461528</v>
      </c>
      <c r="W554" s="267">
        <f t="shared" si="104"/>
        <v>-1.3262744535258997E-2</v>
      </c>
    </row>
    <row r="555" spans="1:23" x14ac:dyDescent="0.25">
      <c r="A555" s="90">
        <f t="shared" si="93"/>
        <v>512</v>
      </c>
      <c r="B555" s="29">
        <v>45071</v>
      </c>
      <c r="C555" s="93">
        <v>18930.23</v>
      </c>
      <c r="D555" s="93">
        <v>18930.23</v>
      </c>
      <c r="E555" s="93">
        <v>18620.84</v>
      </c>
      <c r="F555" s="93">
        <v>18746.919999999998</v>
      </c>
      <c r="G555" s="93">
        <v>18746.919999999998</v>
      </c>
      <c r="H555" s="93">
        <v>2792438700</v>
      </c>
      <c r="I555" s="93"/>
      <c r="J555" s="178">
        <f t="shared" si="94"/>
        <v>9.8485153941559709</v>
      </c>
      <c r="K555" s="179">
        <f t="shared" si="96"/>
        <v>0.33541034329173869</v>
      </c>
      <c r="L555" s="178"/>
      <c r="M555" s="184">
        <f t="shared" si="95"/>
        <v>-9.6834533970269407E-3</v>
      </c>
      <c r="N555" s="261">
        <f t="shared" si="97"/>
        <v>-0.7591800317945181</v>
      </c>
      <c r="O555" s="267">
        <f t="shared" si="98"/>
        <v>1.6380323834505717E-2</v>
      </c>
      <c r="P555" s="178"/>
      <c r="Q555" s="184">
        <f t="shared" si="99"/>
        <v>0</v>
      </c>
      <c r="R555" s="261">
        <f t="shared" si="100"/>
        <v>3.4878951206797536E-2</v>
      </c>
      <c r="S555" s="267">
        <f t="shared" si="101"/>
        <v>0.13695169317218836</v>
      </c>
      <c r="U555" s="184">
        <f t="shared" si="102"/>
        <v>-1.6343699997305866E-2</v>
      </c>
      <c r="V555" s="261">
        <f t="shared" si="103"/>
        <v>-1.3053311232614524</v>
      </c>
      <c r="W555" s="267">
        <f t="shared" si="104"/>
        <v>-6.6548257509091102E-2</v>
      </c>
    </row>
    <row r="556" spans="1:23" x14ac:dyDescent="0.25">
      <c r="A556" s="90">
        <f t="shared" si="93"/>
        <v>513</v>
      </c>
      <c r="B556" s="29">
        <v>45075</v>
      </c>
      <c r="C556" s="93">
        <v>18827.080000000002</v>
      </c>
      <c r="D556" s="93">
        <v>18879.09</v>
      </c>
      <c r="E556" s="93">
        <v>18517.86</v>
      </c>
      <c r="F556" s="93">
        <v>18551.11</v>
      </c>
      <c r="G556" s="93">
        <v>18551.11</v>
      </c>
      <c r="H556" s="93">
        <v>2196594700</v>
      </c>
      <c r="I556" s="93"/>
      <c r="J556" s="178">
        <f t="shared" si="94"/>
        <v>9.8430515379322348</v>
      </c>
      <c r="K556" s="179">
        <f t="shared" si="96"/>
        <v>0.32790143919862258</v>
      </c>
      <c r="L556" s="178"/>
      <c r="M556" s="184">
        <f t="shared" si="95"/>
        <v>-1.4658141358086392E-2</v>
      </c>
      <c r="N556" s="261">
        <f t="shared" si="97"/>
        <v>-1.1671125638311326</v>
      </c>
      <c r="O556" s="267">
        <f t="shared" si="98"/>
        <v>-4.556089846504896E-2</v>
      </c>
      <c r="P556" s="178"/>
      <c r="Q556" s="184">
        <f t="shared" si="99"/>
        <v>2.7625101715188119E-3</v>
      </c>
      <c r="R556" s="261">
        <f t="shared" si="100"/>
        <v>0.26140929398724672</v>
      </c>
      <c r="S556" s="267">
        <f t="shared" si="101"/>
        <v>0.17134847503634876</v>
      </c>
      <c r="U556" s="184">
        <f t="shared" si="102"/>
        <v>-1.642421448254329E-2</v>
      </c>
      <c r="V556" s="261">
        <f t="shared" si="103"/>
        <v>-1.3119334424592843</v>
      </c>
      <c r="W556" s="267">
        <f t="shared" si="104"/>
        <v>-6.7550765740253205E-2</v>
      </c>
    </row>
    <row r="557" spans="1:23" x14ac:dyDescent="0.25">
      <c r="A557" s="90">
        <f t="shared" ref="A557:A620" si="105">A556+1</f>
        <v>514</v>
      </c>
      <c r="B557" s="29">
        <v>45076</v>
      </c>
      <c r="C557" s="93">
        <v>18574.189999999999</v>
      </c>
      <c r="D557" s="93">
        <v>18666.71</v>
      </c>
      <c r="E557" s="93">
        <v>18369.93</v>
      </c>
      <c r="F557" s="93">
        <v>18595.78</v>
      </c>
      <c r="G557" s="93">
        <v>18595.78</v>
      </c>
      <c r="H557" s="93">
        <v>2244980000</v>
      </c>
      <c r="I557" s="93"/>
      <c r="J557" s="178">
        <f t="shared" ref="J557:J620" si="106">LN(C557)</f>
        <v>9.8295282616364936</v>
      </c>
      <c r="K557" s="179">
        <f t="shared" si="96"/>
        <v>0.30931658253854089</v>
      </c>
      <c r="L557" s="178"/>
      <c r="M557" s="184">
        <f t="shared" ref="M557:M620" si="107">(F557-C557)/C557</f>
        <v>1.1623656267110516E-3</v>
      </c>
      <c r="N557" s="261">
        <f t="shared" si="97"/>
        <v>0.13019482970374413</v>
      </c>
      <c r="O557" s="267">
        <f t="shared" si="98"/>
        <v>0.15142463061892952</v>
      </c>
      <c r="P557" s="178"/>
      <c r="Q557" s="184">
        <f t="shared" si="99"/>
        <v>4.9811055017742597E-3</v>
      </c>
      <c r="R557" s="261">
        <f t="shared" si="100"/>
        <v>0.44333773205614818</v>
      </c>
      <c r="S557" s="267">
        <f t="shared" si="101"/>
        <v>0.19897282205465694</v>
      </c>
      <c r="U557" s="184">
        <f t="shared" si="102"/>
        <v>-1.0996980218249E-2</v>
      </c>
      <c r="V557" s="261">
        <f t="shared" si="103"/>
        <v>-0.86689137495281454</v>
      </c>
      <c r="W557" s="267">
        <f t="shared" si="104"/>
        <v>2.5236346281376498E-5</v>
      </c>
    </row>
    <row r="558" spans="1:23" x14ac:dyDescent="0.25">
      <c r="A558" s="90">
        <f t="shared" si="105"/>
        <v>515</v>
      </c>
      <c r="B558" s="29">
        <v>45077</v>
      </c>
      <c r="C558" s="93">
        <v>18415</v>
      </c>
      <c r="D558" s="93">
        <v>18415</v>
      </c>
      <c r="E558" s="93">
        <v>18044.86</v>
      </c>
      <c r="F558" s="93">
        <v>18234.27</v>
      </c>
      <c r="G558" s="93">
        <v>18234.27</v>
      </c>
      <c r="H558" s="93">
        <v>4372923700</v>
      </c>
      <c r="I558" s="93"/>
      <c r="J558" s="178">
        <f t="shared" si="106"/>
        <v>9.8209208288791654</v>
      </c>
      <c r="K558" s="179">
        <f t="shared" si="96"/>
        <v>0.29748750351154396</v>
      </c>
      <c r="L558" s="178"/>
      <c r="M558" s="184">
        <f t="shared" si="107"/>
        <v>-9.8142818354601986E-3</v>
      </c>
      <c r="N558" s="261">
        <f t="shared" si="97"/>
        <v>-0.7699081772722316</v>
      </c>
      <c r="O558" s="267">
        <f t="shared" si="98"/>
        <v>1.4751342589544914E-2</v>
      </c>
      <c r="P558" s="178"/>
      <c r="Q558" s="184">
        <f t="shared" si="99"/>
        <v>0</v>
      </c>
      <c r="R558" s="261">
        <f t="shared" si="100"/>
        <v>3.4878951206797536E-2</v>
      </c>
      <c r="S558" s="267">
        <f t="shared" si="101"/>
        <v>0.13695169317218836</v>
      </c>
      <c r="U558" s="184">
        <f t="shared" si="102"/>
        <v>-2.0099918544664645E-2</v>
      </c>
      <c r="V558" s="261">
        <f t="shared" si="103"/>
        <v>-1.6133471747005124</v>
      </c>
      <c r="W558" s="267">
        <f t="shared" si="104"/>
        <v>-0.11331797851850878</v>
      </c>
    </row>
    <row r="559" spans="1:23" x14ac:dyDescent="0.25">
      <c r="A559" s="90">
        <f t="shared" si="105"/>
        <v>516</v>
      </c>
      <c r="B559" s="29">
        <v>45078</v>
      </c>
      <c r="C559" s="93">
        <v>18190.27</v>
      </c>
      <c r="D559" s="93">
        <v>18465.64</v>
      </c>
      <c r="E559" s="93">
        <v>18190.27</v>
      </c>
      <c r="F559" s="93">
        <v>18216.91</v>
      </c>
      <c r="G559" s="93">
        <v>18216.91</v>
      </c>
      <c r="H559" s="93">
        <v>2622765000</v>
      </c>
      <c r="I559" s="93"/>
      <c r="J559" s="178">
        <f t="shared" si="106"/>
        <v>9.8086421147225131</v>
      </c>
      <c r="K559" s="179">
        <f t="shared" si="96"/>
        <v>0.28061303185386111</v>
      </c>
      <c r="L559" s="178"/>
      <c r="M559" s="184">
        <f t="shared" si="107"/>
        <v>1.4645192182413684E-3</v>
      </c>
      <c r="N559" s="261">
        <f t="shared" si="97"/>
        <v>0.1549719173566286</v>
      </c>
      <c r="O559" s="267">
        <f t="shared" si="98"/>
        <v>0.15518682895741631</v>
      </c>
      <c r="P559" s="178"/>
      <c r="Q559" s="184">
        <f t="shared" si="99"/>
        <v>1.5138312955222707E-2</v>
      </c>
      <c r="R559" s="261">
        <f t="shared" si="100"/>
        <v>1.2762453209019768</v>
      </c>
      <c r="S559" s="267">
        <f t="shared" si="101"/>
        <v>0.32544303480801218</v>
      </c>
      <c r="U559" s="184">
        <f t="shared" si="102"/>
        <v>0</v>
      </c>
      <c r="V559" s="261">
        <f t="shared" si="103"/>
        <v>3.4878951206797536E-2</v>
      </c>
      <c r="W559" s="267">
        <f t="shared" si="104"/>
        <v>0.13695169317218836</v>
      </c>
    </row>
    <row r="560" spans="1:23" x14ac:dyDescent="0.25">
      <c r="A560" s="90">
        <f t="shared" si="105"/>
        <v>517</v>
      </c>
      <c r="B560" s="29">
        <v>45079</v>
      </c>
      <c r="C560" s="93">
        <v>18566.810000000001</v>
      </c>
      <c r="D560" s="93">
        <v>19024.91</v>
      </c>
      <c r="E560" s="93">
        <v>18548.3</v>
      </c>
      <c r="F560" s="93">
        <v>18949.939999999999</v>
      </c>
      <c r="G560" s="93">
        <v>18949.939999999999</v>
      </c>
      <c r="H560" s="93">
        <v>3731528000</v>
      </c>
      <c r="I560" s="93"/>
      <c r="J560" s="178">
        <f t="shared" si="106"/>
        <v>9.8291308571456533</v>
      </c>
      <c r="K560" s="179">
        <f t="shared" si="96"/>
        <v>0.30877043489378214</v>
      </c>
      <c r="L560" s="178"/>
      <c r="M560" s="184">
        <f t="shared" si="107"/>
        <v>2.0635208740758231E-2</v>
      </c>
      <c r="N560" s="261">
        <f t="shared" si="97"/>
        <v>1.7269997468453779</v>
      </c>
      <c r="O560" s="267">
        <f t="shared" si="98"/>
        <v>0.39388641185488704</v>
      </c>
      <c r="P560" s="178"/>
      <c r="Q560" s="184">
        <f t="shared" si="99"/>
        <v>2.4673059076922667E-2</v>
      </c>
      <c r="R560" s="261">
        <f t="shared" si="100"/>
        <v>2.0581100646200947</v>
      </c>
      <c r="S560" s="267">
        <f t="shared" si="101"/>
        <v>0.44416280853393131</v>
      </c>
      <c r="U560" s="184">
        <f t="shared" si="102"/>
        <v>-9.9694023906110076E-4</v>
      </c>
      <c r="V560" s="261">
        <f t="shared" si="103"/>
        <v>-4.6871775510697274E-2</v>
      </c>
      <c r="W560" s="267">
        <f t="shared" si="104"/>
        <v>0.12453851319981002</v>
      </c>
    </row>
    <row r="561" spans="1:23" x14ac:dyDescent="0.25">
      <c r="A561" s="90">
        <f t="shared" si="105"/>
        <v>518</v>
      </c>
      <c r="B561" s="29">
        <v>45082</v>
      </c>
      <c r="C561" s="93">
        <v>19014.96</v>
      </c>
      <c r="D561" s="93">
        <v>19123.8</v>
      </c>
      <c r="E561" s="93">
        <v>18896.13</v>
      </c>
      <c r="F561" s="93">
        <v>19108.5</v>
      </c>
      <c r="G561" s="93">
        <v>19108.5</v>
      </c>
      <c r="H561" s="93">
        <v>2096394500</v>
      </c>
      <c r="I561" s="93"/>
      <c r="J561" s="178">
        <f t="shared" si="106"/>
        <v>9.8529813167577291</v>
      </c>
      <c r="K561" s="179">
        <f t="shared" si="96"/>
        <v>0.34154780063518109</v>
      </c>
      <c r="L561" s="178"/>
      <c r="M561" s="184">
        <f t="shared" si="107"/>
        <v>4.9192846053844382E-3</v>
      </c>
      <c r="N561" s="261">
        <f t="shared" si="97"/>
        <v>0.43826831765378188</v>
      </c>
      <c r="O561" s="267">
        <f t="shared" si="98"/>
        <v>0.19820307289329975</v>
      </c>
      <c r="P561" s="178"/>
      <c r="Q561" s="184">
        <f t="shared" si="99"/>
        <v>5.7239142233273246E-3</v>
      </c>
      <c r="R561" s="261">
        <f t="shared" si="100"/>
        <v>0.50424925956781341</v>
      </c>
      <c r="S561" s="267">
        <f t="shared" si="101"/>
        <v>0.20822173987782988</v>
      </c>
      <c r="U561" s="184">
        <f t="shared" si="102"/>
        <v>-6.2492900326899508E-3</v>
      </c>
      <c r="V561" s="261">
        <f t="shared" si="103"/>
        <v>-0.47757303099219678</v>
      </c>
      <c r="W561" s="267">
        <f t="shared" si="104"/>
        <v>5.9140046259001489E-2</v>
      </c>
    </row>
    <row r="562" spans="1:23" x14ac:dyDescent="0.25">
      <c r="A562" s="90">
        <f t="shared" si="105"/>
        <v>519</v>
      </c>
      <c r="B562" s="29">
        <v>45083</v>
      </c>
      <c r="C562" s="93">
        <v>19117.11</v>
      </c>
      <c r="D562" s="93">
        <v>19377.38</v>
      </c>
      <c r="E562" s="93">
        <v>19033.849999999999</v>
      </c>
      <c r="F562" s="93">
        <v>19099.28</v>
      </c>
      <c r="G562" s="93">
        <v>19099.28</v>
      </c>
      <c r="H562" s="93">
        <v>2263636600</v>
      </c>
      <c r="I562" s="93"/>
      <c r="J562" s="178">
        <f t="shared" si="106"/>
        <v>9.85833902455337</v>
      </c>
      <c r="K562" s="179">
        <f t="shared" si="96"/>
        <v>0.34891082637177306</v>
      </c>
      <c r="L562" s="178"/>
      <c r="M562" s="184">
        <f t="shared" si="107"/>
        <v>-9.3267235476501137E-4</v>
      </c>
      <c r="N562" s="261">
        <f t="shared" si="97"/>
        <v>-4.1601704106267609E-2</v>
      </c>
      <c r="O562" s="267">
        <f t="shared" si="98"/>
        <v>0.12533873048762123</v>
      </c>
      <c r="P562" s="178"/>
      <c r="Q562" s="184">
        <f t="shared" si="99"/>
        <v>1.3614505539801803E-2</v>
      </c>
      <c r="R562" s="261">
        <f t="shared" si="100"/>
        <v>1.1512906258186624</v>
      </c>
      <c r="S562" s="267">
        <f t="shared" si="101"/>
        <v>0.30646968520314677</v>
      </c>
      <c r="U562" s="184">
        <f t="shared" si="102"/>
        <v>-4.3552608108653468E-3</v>
      </c>
      <c r="V562" s="261">
        <f t="shared" si="103"/>
        <v>-0.32225954354167891</v>
      </c>
      <c r="W562" s="267">
        <f t="shared" si="104"/>
        <v>8.2723130462318162E-2</v>
      </c>
    </row>
    <row r="563" spans="1:23" x14ac:dyDescent="0.25">
      <c r="A563" s="90">
        <f t="shared" si="105"/>
        <v>520</v>
      </c>
      <c r="B563" s="29">
        <v>45084</v>
      </c>
      <c r="C563" s="93">
        <v>19327.150000000001</v>
      </c>
      <c r="D563" s="93">
        <v>19410.48</v>
      </c>
      <c r="E563" s="93">
        <v>19196.09</v>
      </c>
      <c r="F563" s="93">
        <v>19252</v>
      </c>
      <c r="G563" s="93">
        <v>19252</v>
      </c>
      <c r="H563" s="93">
        <v>2156059100</v>
      </c>
      <c r="I563" s="93"/>
      <c r="J563" s="178">
        <f t="shared" si="106"/>
        <v>9.8692661221184892</v>
      </c>
      <c r="K563" s="179">
        <f t="shared" si="96"/>
        <v>0.36392778953346072</v>
      </c>
      <c r="L563" s="178"/>
      <c r="M563" s="184">
        <f t="shared" si="107"/>
        <v>-3.8883125551362435E-3</v>
      </c>
      <c r="N563" s="261">
        <f t="shared" si="97"/>
        <v>-0.28396902446174721</v>
      </c>
      <c r="O563" s="267">
        <f t="shared" si="98"/>
        <v>8.85372329621954E-2</v>
      </c>
      <c r="P563" s="178"/>
      <c r="Q563" s="184">
        <f t="shared" si="99"/>
        <v>4.3115513668594754E-3</v>
      </c>
      <c r="R563" s="261">
        <f t="shared" si="100"/>
        <v>0.38843320020824423</v>
      </c>
      <c r="S563" s="267">
        <f t="shared" si="101"/>
        <v>0.19063601744761804</v>
      </c>
      <c r="U563" s="184">
        <f t="shared" si="102"/>
        <v>-6.7811343110598978E-3</v>
      </c>
      <c r="V563" s="261">
        <f t="shared" si="103"/>
        <v>-0.52118512984601795</v>
      </c>
      <c r="W563" s="267">
        <f t="shared" si="104"/>
        <v>5.2517905346218807E-2</v>
      </c>
    </row>
    <row r="564" spans="1:23" x14ac:dyDescent="0.25">
      <c r="A564" s="90">
        <f t="shared" si="105"/>
        <v>521</v>
      </c>
      <c r="B564" s="29">
        <v>45085</v>
      </c>
      <c r="C564" s="93">
        <v>19227.84</v>
      </c>
      <c r="D564" s="93">
        <v>19339.82</v>
      </c>
      <c r="E564" s="93">
        <v>19087.66</v>
      </c>
      <c r="F564" s="93">
        <v>19299.18</v>
      </c>
      <c r="G564" s="93">
        <v>19299.18</v>
      </c>
      <c r="H564" s="93">
        <v>2212103200</v>
      </c>
      <c r="I564" s="93"/>
      <c r="J564" s="178">
        <f t="shared" si="106"/>
        <v>9.8641145077809771</v>
      </c>
      <c r="K564" s="179">
        <f t="shared" si="96"/>
        <v>0.35684799526342603</v>
      </c>
      <c r="L564" s="178"/>
      <c r="M564" s="184">
        <f t="shared" si="107"/>
        <v>3.7102451445404239E-3</v>
      </c>
      <c r="N564" s="261">
        <f t="shared" si="97"/>
        <v>0.33912510858117811</v>
      </c>
      <c r="O564" s="267">
        <f t="shared" si="98"/>
        <v>0.18314898656682321</v>
      </c>
      <c r="P564" s="178"/>
      <c r="Q564" s="184">
        <f t="shared" si="99"/>
        <v>5.8238470883884806E-3</v>
      </c>
      <c r="R564" s="261">
        <f t="shared" si="100"/>
        <v>0.51244391760409125</v>
      </c>
      <c r="S564" s="267">
        <f t="shared" si="101"/>
        <v>0.20946603175266465</v>
      </c>
      <c r="U564" s="184">
        <f t="shared" si="102"/>
        <v>-7.2904704844642086E-3</v>
      </c>
      <c r="V564" s="261">
        <f t="shared" si="103"/>
        <v>-0.56295152735699083</v>
      </c>
      <c r="W564" s="267">
        <f t="shared" si="104"/>
        <v>4.6176019103504329E-2</v>
      </c>
    </row>
    <row r="565" spans="1:23" x14ac:dyDescent="0.25">
      <c r="A565" s="90">
        <f t="shared" si="105"/>
        <v>522</v>
      </c>
      <c r="B565" s="29">
        <v>45086</v>
      </c>
      <c r="C565" s="93">
        <v>19333.43</v>
      </c>
      <c r="D565" s="93">
        <v>19463.61</v>
      </c>
      <c r="E565" s="93">
        <v>19231.13</v>
      </c>
      <c r="F565" s="93">
        <v>19389.95</v>
      </c>
      <c r="G565" s="93">
        <v>19389.95</v>
      </c>
      <c r="H565" s="93">
        <v>2003013400</v>
      </c>
      <c r="I565" s="93"/>
      <c r="J565" s="178">
        <f t="shared" si="106"/>
        <v>9.8695910008479473</v>
      </c>
      <c r="K565" s="179">
        <f t="shared" si="96"/>
        <v>0.36437426600017236</v>
      </c>
      <c r="L565" s="178"/>
      <c r="M565" s="184">
        <f t="shared" si="107"/>
        <v>2.9234336586937979E-3</v>
      </c>
      <c r="N565" s="261">
        <f t="shared" si="97"/>
        <v>0.27460528258016204</v>
      </c>
      <c r="O565" s="267">
        <f t="shared" si="98"/>
        <v>0.17335217809679215</v>
      </c>
      <c r="P565" s="178"/>
      <c r="Q565" s="184">
        <f t="shared" si="99"/>
        <v>6.7334146087890401E-3</v>
      </c>
      <c r="R565" s="261">
        <f t="shared" si="100"/>
        <v>0.58702993878967835</v>
      </c>
      <c r="S565" s="267">
        <f t="shared" si="101"/>
        <v>0.22079130972358429</v>
      </c>
      <c r="U565" s="184">
        <f t="shared" si="102"/>
        <v>-5.2913528535805223E-3</v>
      </c>
      <c r="V565" s="261">
        <f t="shared" si="103"/>
        <v>-0.39902061884795875</v>
      </c>
      <c r="W565" s="267">
        <f t="shared" si="104"/>
        <v>7.1067588292731187E-2</v>
      </c>
    </row>
    <row r="566" spans="1:23" x14ac:dyDescent="0.25">
      <c r="A566" s="90">
        <f t="shared" si="105"/>
        <v>523</v>
      </c>
      <c r="B566" s="29">
        <v>45089</v>
      </c>
      <c r="C566" s="93">
        <v>19440.990000000002</v>
      </c>
      <c r="D566" s="93">
        <v>19440.990000000002</v>
      </c>
      <c r="E566" s="93">
        <v>19255.650000000001</v>
      </c>
      <c r="F566" s="93">
        <v>19404.310000000001</v>
      </c>
      <c r="G566" s="93">
        <v>19404.310000000001</v>
      </c>
      <c r="H566" s="93">
        <v>1688193100</v>
      </c>
      <c r="I566" s="93"/>
      <c r="J566" s="178">
        <f t="shared" si="106"/>
        <v>9.8751390026436745</v>
      </c>
      <c r="K566" s="179">
        <f t="shared" si="96"/>
        <v>0.37199881022071291</v>
      </c>
      <c r="L566" s="178"/>
      <c r="M566" s="184">
        <f t="shared" si="107"/>
        <v>-1.8867351919835506E-3</v>
      </c>
      <c r="N566" s="261">
        <f t="shared" si="97"/>
        <v>-0.11983641389210699</v>
      </c>
      <c r="O566" s="267">
        <f t="shared" si="98"/>
        <v>0.11345942896147854</v>
      </c>
      <c r="P566" s="178"/>
      <c r="Q566" s="184">
        <f t="shared" si="99"/>
        <v>0</v>
      </c>
      <c r="R566" s="261">
        <f t="shared" si="100"/>
        <v>3.4878951206797536E-2</v>
      </c>
      <c r="S566" s="267">
        <f t="shared" si="101"/>
        <v>0.13695169317218836</v>
      </c>
      <c r="U566" s="184">
        <f t="shared" si="102"/>
        <v>-9.5334651167456042E-3</v>
      </c>
      <c r="V566" s="261">
        <f t="shared" si="103"/>
        <v>-0.74688074801432447</v>
      </c>
      <c r="W566" s="267">
        <f t="shared" si="104"/>
        <v>1.8247869594954835E-2</v>
      </c>
    </row>
    <row r="567" spans="1:23" x14ac:dyDescent="0.25">
      <c r="A567" s="90">
        <f t="shared" si="105"/>
        <v>524</v>
      </c>
      <c r="B567" s="29">
        <v>45090</v>
      </c>
      <c r="C567" s="93">
        <v>19355.650000000001</v>
      </c>
      <c r="D567" s="93">
        <v>19572.419999999998</v>
      </c>
      <c r="E567" s="93">
        <v>19273.419999999998</v>
      </c>
      <c r="F567" s="93">
        <v>19521.419999999998</v>
      </c>
      <c r="G567" s="93">
        <v>19521.419999999998</v>
      </c>
      <c r="H567" s="93">
        <v>2466291700</v>
      </c>
      <c r="I567" s="93"/>
      <c r="J567" s="178">
        <f t="shared" si="106"/>
        <v>9.8707396455013257</v>
      </c>
      <c r="K567" s="179">
        <f t="shared" si="96"/>
        <v>0.36595283289251113</v>
      </c>
      <c r="L567" s="178"/>
      <c r="M567" s="184">
        <f t="shared" si="107"/>
        <v>8.5644243412128646E-3</v>
      </c>
      <c r="N567" s="261">
        <f t="shared" si="97"/>
        <v>0.73717572525469777</v>
      </c>
      <c r="O567" s="267">
        <f t="shared" si="98"/>
        <v>0.24358972075086793</v>
      </c>
      <c r="P567" s="178"/>
      <c r="Q567" s="184">
        <f t="shared" si="99"/>
        <v>1.1199313895425717E-2</v>
      </c>
      <c r="R567" s="261">
        <f t="shared" si="100"/>
        <v>0.95324096912538359</v>
      </c>
      <c r="S567" s="267">
        <f t="shared" si="101"/>
        <v>0.27639746284239664</v>
      </c>
      <c r="U567" s="184">
        <f t="shared" si="102"/>
        <v>-4.2483719224104171E-3</v>
      </c>
      <c r="V567" s="261">
        <f t="shared" si="103"/>
        <v>-0.31349448023412779</v>
      </c>
      <c r="W567" s="267">
        <f t="shared" si="104"/>
        <v>8.405403371755038E-2</v>
      </c>
    </row>
    <row r="568" spans="1:23" x14ac:dyDescent="0.25">
      <c r="A568" s="90">
        <f t="shared" si="105"/>
        <v>525</v>
      </c>
      <c r="B568" s="29">
        <v>45091</v>
      </c>
      <c r="C568" s="93">
        <v>19547.580000000002</v>
      </c>
      <c r="D568" s="93">
        <v>19641.16</v>
      </c>
      <c r="E568" s="93">
        <v>19352.34</v>
      </c>
      <c r="F568" s="93">
        <v>19408.419999999998</v>
      </c>
      <c r="G568" s="93">
        <v>19408.419999999998</v>
      </c>
      <c r="H568" s="93">
        <v>2482612800</v>
      </c>
      <c r="I568" s="93"/>
      <c r="J568" s="178">
        <f t="shared" si="106"/>
        <v>9.8806067725852547</v>
      </c>
      <c r="K568" s="179">
        <f t="shared" si="96"/>
        <v>0.37951309288360374</v>
      </c>
      <c r="L568" s="178"/>
      <c r="M568" s="184">
        <f t="shared" si="107"/>
        <v>-7.1190397993001423E-3</v>
      </c>
      <c r="N568" s="261">
        <f t="shared" si="97"/>
        <v>-0.54889393138008546</v>
      </c>
      <c r="O568" s="267">
        <f t="shared" si="98"/>
        <v>4.8310550206124514E-2</v>
      </c>
      <c r="P568" s="178"/>
      <c r="Q568" s="184">
        <f t="shared" si="99"/>
        <v>4.7872933631681316E-3</v>
      </c>
      <c r="R568" s="261">
        <f t="shared" si="100"/>
        <v>0.42744482036803672</v>
      </c>
      <c r="S568" s="267">
        <f t="shared" si="101"/>
        <v>0.19655961325528604</v>
      </c>
      <c r="U568" s="184">
        <f t="shared" si="102"/>
        <v>-9.987937125721014E-3</v>
      </c>
      <c r="V568" s="261">
        <f t="shared" si="103"/>
        <v>-0.78414819449786699</v>
      </c>
      <c r="W568" s="267">
        <f t="shared" si="104"/>
        <v>1.2589112310633421E-2</v>
      </c>
    </row>
    <row r="569" spans="1:23" x14ac:dyDescent="0.25">
      <c r="A569" s="90">
        <f t="shared" si="105"/>
        <v>526</v>
      </c>
      <c r="B569" s="29">
        <v>45092</v>
      </c>
      <c r="C569" s="93">
        <v>19626.8</v>
      </c>
      <c r="D569" s="93">
        <v>19832.2</v>
      </c>
      <c r="E569" s="93">
        <v>19510.759999999998</v>
      </c>
      <c r="F569" s="93">
        <v>19828.919999999998</v>
      </c>
      <c r="G569" s="93">
        <v>19828.919999999998</v>
      </c>
      <c r="H569" s="93">
        <v>2657480300</v>
      </c>
      <c r="I569" s="93"/>
      <c r="J569" s="178">
        <f t="shared" si="106"/>
        <v>9.8846512581898338</v>
      </c>
      <c r="K569" s="179">
        <f t="shared" si="96"/>
        <v>0.38507137503217892</v>
      </c>
      <c r="L569" s="178"/>
      <c r="M569" s="184">
        <f t="shared" si="107"/>
        <v>1.029816373530066E-2</v>
      </c>
      <c r="N569" s="261">
        <f t="shared" si="97"/>
        <v>0.8793451852204317</v>
      </c>
      <c r="O569" s="267">
        <f t="shared" si="98"/>
        <v>0.2651769917635034</v>
      </c>
      <c r="P569" s="178"/>
      <c r="Q569" s="184">
        <f t="shared" si="99"/>
        <v>1.0465282165202757E-2</v>
      </c>
      <c r="R569" s="261">
        <f t="shared" si="100"/>
        <v>0.89304916922778788</v>
      </c>
      <c r="S569" s="267">
        <f t="shared" si="101"/>
        <v>0.26725782977745483</v>
      </c>
      <c r="U569" s="184">
        <f t="shared" si="102"/>
        <v>-5.9123239651904984E-3</v>
      </c>
      <c r="V569" s="261">
        <f t="shared" si="103"/>
        <v>-0.44994126349211067</v>
      </c>
      <c r="W569" s="267">
        <f t="shared" si="104"/>
        <v>6.3335704410381277E-2</v>
      </c>
    </row>
    <row r="570" spans="1:23" x14ac:dyDescent="0.25">
      <c r="A570" s="90">
        <f t="shared" si="105"/>
        <v>527</v>
      </c>
      <c r="B570" s="29">
        <v>45093</v>
      </c>
      <c r="C570" s="93">
        <v>19915.439999999999</v>
      </c>
      <c r="D570" s="93">
        <v>20155.919999999998</v>
      </c>
      <c r="E570" s="93">
        <v>19876.419999999998</v>
      </c>
      <c r="F570" s="93">
        <v>20040.37</v>
      </c>
      <c r="G570" s="93">
        <v>20040.37</v>
      </c>
      <c r="H570" s="93">
        <v>3582368700</v>
      </c>
      <c r="I570" s="93"/>
      <c r="J570" s="178">
        <f t="shared" si="106"/>
        <v>9.8992505892707499</v>
      </c>
      <c r="K570" s="179">
        <f t="shared" si="96"/>
        <v>0.40513503930541039</v>
      </c>
      <c r="L570" s="178"/>
      <c r="M570" s="184">
        <f t="shared" si="107"/>
        <v>6.2730223384469689E-3</v>
      </c>
      <c r="N570" s="261">
        <f t="shared" si="97"/>
        <v>0.54927702121156174</v>
      </c>
      <c r="O570" s="267">
        <f t="shared" si="98"/>
        <v>0.21505883761970956</v>
      </c>
      <c r="P570" s="178"/>
      <c r="Q570" s="184">
        <f t="shared" si="99"/>
        <v>1.2075053325460024E-2</v>
      </c>
      <c r="R570" s="261">
        <f t="shared" si="100"/>
        <v>1.0250530316898294</v>
      </c>
      <c r="S570" s="267">
        <f t="shared" si="101"/>
        <v>0.28730153785913171</v>
      </c>
      <c r="U570" s="184">
        <f t="shared" si="102"/>
        <v>-1.959283852126814E-3</v>
      </c>
      <c r="V570" s="261">
        <f t="shared" si="103"/>
        <v>-0.12578552243112828</v>
      </c>
      <c r="W570" s="267">
        <f t="shared" si="104"/>
        <v>0.11255610543231542</v>
      </c>
    </row>
    <row r="571" spans="1:23" x14ac:dyDescent="0.25">
      <c r="A571" s="90">
        <f t="shared" si="105"/>
        <v>528</v>
      </c>
      <c r="B571" s="29">
        <v>45096</v>
      </c>
      <c r="C571" s="93">
        <v>19983.400000000001</v>
      </c>
      <c r="D571" s="93">
        <v>20000.22</v>
      </c>
      <c r="E571" s="93">
        <v>19718.43</v>
      </c>
      <c r="F571" s="93">
        <v>19912.89</v>
      </c>
      <c r="G571" s="93">
        <v>19912.89</v>
      </c>
      <c r="H571" s="93">
        <v>1906054300</v>
      </c>
      <c r="I571" s="93"/>
      <c r="J571" s="178">
        <f t="shared" si="106"/>
        <v>9.9026572078954143</v>
      </c>
      <c r="K571" s="179">
        <f t="shared" si="96"/>
        <v>0.40981670944586973</v>
      </c>
      <c r="L571" s="178"/>
      <c r="M571" s="184">
        <f t="shared" si="107"/>
        <v>-3.5284285957345612E-3</v>
      </c>
      <c r="N571" s="261">
        <f t="shared" si="97"/>
        <v>-0.25445795242119557</v>
      </c>
      <c r="O571" s="267">
        <f t="shared" si="98"/>
        <v>9.3018248154673078E-2</v>
      </c>
      <c r="P571" s="178"/>
      <c r="Q571" s="184">
        <f t="shared" si="99"/>
        <v>8.4169860984615772E-4</v>
      </c>
      <c r="R571" s="261">
        <f t="shared" si="100"/>
        <v>0.10389961095750835</v>
      </c>
      <c r="S571" s="267">
        <f t="shared" si="101"/>
        <v>0.14743191647660714</v>
      </c>
      <c r="U571" s="184">
        <f t="shared" si="102"/>
        <v>-1.3259505389473319E-2</v>
      </c>
      <c r="V571" s="261">
        <f t="shared" si="103"/>
        <v>-1.0524221316794236</v>
      </c>
      <c r="W571" s="267">
        <f t="shared" si="104"/>
        <v>-2.814609333030349E-2</v>
      </c>
    </row>
    <row r="572" spans="1:23" x14ac:dyDescent="0.25">
      <c r="A572" s="90">
        <f t="shared" si="105"/>
        <v>529</v>
      </c>
      <c r="B572" s="29">
        <v>45097</v>
      </c>
      <c r="C572" s="93">
        <v>19863.86</v>
      </c>
      <c r="D572" s="93">
        <v>19863.86</v>
      </c>
      <c r="E572" s="93">
        <v>19504.63</v>
      </c>
      <c r="F572" s="93">
        <v>19607.080000000002</v>
      </c>
      <c r="G572" s="93">
        <v>19607.080000000002</v>
      </c>
      <c r="H572" s="93">
        <v>2121671900</v>
      </c>
      <c r="I572" s="93"/>
      <c r="J572" s="178">
        <f t="shared" si="106"/>
        <v>9.8966572792372691</v>
      </c>
      <c r="K572" s="179">
        <f t="shared" si="96"/>
        <v>0.4015710882188997</v>
      </c>
      <c r="L572" s="178"/>
      <c r="M572" s="184">
        <f t="shared" si="107"/>
        <v>-1.2926994048487999E-2</v>
      </c>
      <c r="N572" s="261">
        <f t="shared" si="97"/>
        <v>-1.0251556590240924</v>
      </c>
      <c r="O572" s="267">
        <f t="shared" si="98"/>
        <v>-2.4005902216747033E-2</v>
      </c>
      <c r="P572" s="178"/>
      <c r="Q572" s="184">
        <f t="shared" si="99"/>
        <v>0</v>
      </c>
      <c r="R572" s="261">
        <f t="shared" si="100"/>
        <v>3.4878951206797536E-2</v>
      </c>
      <c r="S572" s="267">
        <f t="shared" si="101"/>
        <v>0.13695169317218836</v>
      </c>
      <c r="U572" s="184">
        <f t="shared" si="102"/>
        <v>-1.8084601885031387E-2</v>
      </c>
      <c r="V572" s="261">
        <f t="shared" si="103"/>
        <v>-1.4480879193954455</v>
      </c>
      <c r="W572" s="267">
        <f t="shared" si="104"/>
        <v>-8.8224710720511301E-2</v>
      </c>
    </row>
    <row r="573" spans="1:23" x14ac:dyDescent="0.25">
      <c r="A573" s="90">
        <f t="shared" si="105"/>
        <v>530</v>
      </c>
      <c r="B573" s="29">
        <v>45098</v>
      </c>
      <c r="C573" s="93">
        <v>19305.240000000002</v>
      </c>
      <c r="D573" s="93">
        <v>19377.689999999999</v>
      </c>
      <c r="E573" s="93">
        <v>19174.16</v>
      </c>
      <c r="F573" s="93">
        <v>19218.349999999999</v>
      </c>
      <c r="G573" s="93">
        <v>19218.349999999999</v>
      </c>
      <c r="H573" s="93">
        <v>1995615900</v>
      </c>
      <c r="I573" s="93"/>
      <c r="J573" s="178">
        <f t="shared" si="106"/>
        <v>9.8681318406334917</v>
      </c>
      <c r="K573" s="179">
        <f t="shared" si="96"/>
        <v>0.36236896175017408</v>
      </c>
      <c r="L573" s="178"/>
      <c r="M573" s="184">
        <f t="shared" si="107"/>
        <v>-4.5008505462767129E-3</v>
      </c>
      <c r="N573" s="261">
        <f t="shared" si="97"/>
        <v>-0.33419813946363319</v>
      </c>
      <c r="O573" s="267">
        <f t="shared" si="98"/>
        <v>8.0910352206427616E-2</v>
      </c>
      <c r="P573" s="178"/>
      <c r="Q573" s="184">
        <f t="shared" si="99"/>
        <v>3.7528670972231935E-3</v>
      </c>
      <c r="R573" s="261">
        <f t="shared" si="100"/>
        <v>0.34262017826480989</v>
      </c>
      <c r="S573" s="267">
        <f t="shared" si="101"/>
        <v>0.18367968434457937</v>
      </c>
      <c r="U573" s="184">
        <f t="shared" si="102"/>
        <v>-6.789866378247654E-3</v>
      </c>
      <c r="V573" s="261">
        <f t="shared" si="103"/>
        <v>-0.52190117360709365</v>
      </c>
      <c r="W573" s="267">
        <f t="shared" si="104"/>
        <v>5.2409179950968943E-2</v>
      </c>
    </row>
    <row r="574" spans="1:23" x14ac:dyDescent="0.25">
      <c r="A574" s="90">
        <f t="shared" si="105"/>
        <v>531</v>
      </c>
      <c r="B574" s="29">
        <v>45100</v>
      </c>
      <c r="C574" s="93">
        <v>19135.02</v>
      </c>
      <c r="D574" s="93">
        <v>19138.419999999998</v>
      </c>
      <c r="E574" s="93">
        <v>18800.34</v>
      </c>
      <c r="F574" s="93">
        <v>18889.97</v>
      </c>
      <c r="G574" s="93">
        <v>18889.97</v>
      </c>
      <c r="H574" s="93">
        <v>1689313400</v>
      </c>
      <c r="I574" s="93"/>
      <c r="J574" s="178">
        <f t="shared" si="106"/>
        <v>9.8592754430643783</v>
      </c>
      <c r="K574" s="179">
        <f t="shared" si="96"/>
        <v>0.35019773373211577</v>
      </c>
      <c r="L574" s="178"/>
      <c r="M574" s="184">
        <f t="shared" si="107"/>
        <v>-1.280636236596561E-2</v>
      </c>
      <c r="N574" s="261">
        <f t="shared" si="97"/>
        <v>-1.0152636641732808</v>
      </c>
      <c r="O574" s="267">
        <f t="shared" si="98"/>
        <v>-2.2503883613373632E-2</v>
      </c>
      <c r="P574" s="178"/>
      <c r="Q574" s="184">
        <f t="shared" si="99"/>
        <v>1.7768468493880942E-4</v>
      </c>
      <c r="R574" s="261">
        <f t="shared" si="100"/>
        <v>4.9449385372437142E-2</v>
      </c>
      <c r="S574" s="267">
        <f t="shared" si="101"/>
        <v>0.1391640945640289</v>
      </c>
      <c r="U574" s="184">
        <f t="shared" si="102"/>
        <v>-1.7490444222164402E-2</v>
      </c>
      <c r="V574" s="261">
        <f t="shared" si="103"/>
        <v>-1.3993660213106722</v>
      </c>
      <c r="W574" s="267">
        <f t="shared" si="104"/>
        <v>-8.0826688540082903E-2</v>
      </c>
    </row>
    <row r="575" spans="1:23" x14ac:dyDescent="0.25">
      <c r="A575" s="90">
        <f t="shared" si="105"/>
        <v>532</v>
      </c>
      <c r="B575" s="29">
        <v>45103</v>
      </c>
      <c r="C575" s="93">
        <v>18845.900000000001</v>
      </c>
      <c r="D575" s="93">
        <v>19001.62</v>
      </c>
      <c r="E575" s="93">
        <v>18767.150000000001</v>
      </c>
      <c r="F575" s="93">
        <v>18794.13</v>
      </c>
      <c r="G575" s="93">
        <v>18794.13</v>
      </c>
      <c r="H575" s="93">
        <v>2066052200</v>
      </c>
      <c r="I575" s="93"/>
      <c r="J575" s="178">
        <f t="shared" si="106"/>
        <v>9.8440506625868593</v>
      </c>
      <c r="K575" s="179">
        <f t="shared" si="96"/>
        <v>0.32927452276843761</v>
      </c>
      <c r="L575" s="178"/>
      <c r="M575" s="184">
        <f t="shared" si="107"/>
        <v>-2.7470165924684113E-3</v>
      </c>
      <c r="N575" s="261">
        <f t="shared" si="97"/>
        <v>-0.19038089280431914</v>
      </c>
      <c r="O575" s="267">
        <f t="shared" si="98"/>
        <v>0.10274782616654532</v>
      </c>
      <c r="P575" s="178"/>
      <c r="Q575" s="184">
        <f t="shared" si="99"/>
        <v>8.2628051724777021E-3</v>
      </c>
      <c r="R575" s="261">
        <f t="shared" si="100"/>
        <v>0.71244246114325183</v>
      </c>
      <c r="S575" s="267">
        <f t="shared" si="101"/>
        <v>0.23983417665912277</v>
      </c>
      <c r="U575" s="184">
        <f t="shared" si="102"/>
        <v>-4.1786277121283674E-3</v>
      </c>
      <c r="V575" s="261">
        <f t="shared" si="103"/>
        <v>-0.30777534116089206</v>
      </c>
      <c r="W575" s="267">
        <f t="shared" si="104"/>
        <v>8.4922438262117428E-2</v>
      </c>
    </row>
    <row r="576" spans="1:23" x14ac:dyDescent="0.25">
      <c r="A576" s="90">
        <f t="shared" si="105"/>
        <v>533</v>
      </c>
      <c r="B576" s="29">
        <v>45104</v>
      </c>
      <c r="C576" s="93">
        <v>18851.66</v>
      </c>
      <c r="D576" s="93">
        <v>19226.32</v>
      </c>
      <c r="E576" s="93">
        <v>18842.419999999998</v>
      </c>
      <c r="F576" s="93">
        <v>19148.13</v>
      </c>
      <c r="G576" s="93">
        <v>19148.13</v>
      </c>
      <c r="H576" s="93">
        <v>2059536300</v>
      </c>
      <c r="I576" s="93"/>
      <c r="J576" s="178">
        <f t="shared" si="106"/>
        <v>9.8443562526592583</v>
      </c>
      <c r="K576" s="179">
        <f t="shared" si="96"/>
        <v>0.3296944910932782</v>
      </c>
      <c r="L576" s="178"/>
      <c r="M576" s="184">
        <f t="shared" si="107"/>
        <v>1.572646652867711E-2</v>
      </c>
      <c r="N576" s="261">
        <f t="shared" si="97"/>
        <v>1.3244748738555936</v>
      </c>
      <c r="O576" s="267">
        <f t="shared" si="98"/>
        <v>0.33276629840259098</v>
      </c>
      <c r="P576" s="178"/>
      <c r="Q576" s="184">
        <f t="shared" si="99"/>
        <v>1.987411188192445E-2</v>
      </c>
      <c r="R576" s="261">
        <f t="shared" si="100"/>
        <v>1.6645885622284724</v>
      </c>
      <c r="S576" s="267">
        <f t="shared" si="101"/>
        <v>0.3844097833520459</v>
      </c>
      <c r="U576" s="184">
        <f t="shared" si="102"/>
        <v>-4.9014251264883836E-4</v>
      </c>
      <c r="V576" s="261">
        <f t="shared" si="103"/>
        <v>-5.3135347960927889E-3</v>
      </c>
      <c r="W576" s="267">
        <f t="shared" si="104"/>
        <v>0.13084879253357662</v>
      </c>
    </row>
    <row r="577" spans="1:23" x14ac:dyDescent="0.25">
      <c r="A577" s="90">
        <f t="shared" si="105"/>
        <v>534</v>
      </c>
      <c r="B577" s="29">
        <v>45105</v>
      </c>
      <c r="C577" s="93">
        <v>19099.39</v>
      </c>
      <c r="D577" s="93">
        <v>19222.13</v>
      </c>
      <c r="E577" s="93">
        <v>19019.259999999998</v>
      </c>
      <c r="F577" s="93">
        <v>19172.05</v>
      </c>
      <c r="G577" s="93">
        <v>19172.05</v>
      </c>
      <c r="H577" s="93">
        <v>1675196500</v>
      </c>
      <c r="I577" s="93"/>
      <c r="J577" s="178">
        <f t="shared" si="106"/>
        <v>9.8574116763519442</v>
      </c>
      <c r="K577" s="179">
        <f t="shared" si="96"/>
        <v>0.34763638421585036</v>
      </c>
      <c r="L577" s="178"/>
      <c r="M577" s="184">
        <f t="shared" si="107"/>
        <v>3.804309980580524E-3</v>
      </c>
      <c r="N577" s="261">
        <f t="shared" si="97"/>
        <v>0.34683857866047024</v>
      </c>
      <c r="O577" s="267">
        <f t="shared" si="98"/>
        <v>0.1843202139815554</v>
      </c>
      <c r="P577" s="178"/>
      <c r="Q577" s="184">
        <f t="shared" si="99"/>
        <v>6.4263832509834926E-3</v>
      </c>
      <c r="R577" s="261">
        <f t="shared" si="100"/>
        <v>0.56185286634118192</v>
      </c>
      <c r="S577" s="267">
        <f t="shared" si="101"/>
        <v>0.21696837696164328</v>
      </c>
      <c r="U577" s="184">
        <f t="shared" si="102"/>
        <v>-4.1954219480308547E-3</v>
      </c>
      <c r="V577" s="261">
        <f t="shared" si="103"/>
        <v>-0.30915249591490856</v>
      </c>
      <c r="W577" s="267">
        <f t="shared" si="104"/>
        <v>8.4713328563674084E-2</v>
      </c>
    </row>
    <row r="578" spans="1:23" x14ac:dyDescent="0.25">
      <c r="A578" s="90">
        <f t="shared" si="105"/>
        <v>535</v>
      </c>
      <c r="B578" s="29">
        <v>45106</v>
      </c>
      <c r="C578" s="93">
        <v>19180.28</v>
      </c>
      <c r="D578" s="93">
        <v>19180.28</v>
      </c>
      <c r="E578" s="93">
        <v>18837.32</v>
      </c>
      <c r="F578" s="93">
        <v>18934.36</v>
      </c>
      <c r="G578" s="93">
        <v>18934.36</v>
      </c>
      <c r="H578" s="93">
        <v>1690353400</v>
      </c>
      <c r="I578" s="93"/>
      <c r="J578" s="178">
        <f t="shared" si="106"/>
        <v>9.8616379468710171</v>
      </c>
      <c r="K578" s="179">
        <f t="shared" ref="K578:K641" si="108">(J578-$J$1008)/($J$1007-$J$1008)</f>
        <v>0.3534444909265323</v>
      </c>
      <c r="L578" s="178"/>
      <c r="M578" s="184">
        <f t="shared" si="107"/>
        <v>-1.2821502084432463E-2</v>
      </c>
      <c r="N578" s="261">
        <f t="shared" ref="N578:N641" si="109">(M578-$M$1009)/$M$1010</f>
        <v>-1.0165051457972236</v>
      </c>
      <c r="O578" s="267">
        <f t="shared" si="98"/>
        <v>-2.2692392455425314E-2</v>
      </c>
      <c r="P578" s="178"/>
      <c r="Q578" s="184">
        <f t="shared" si="99"/>
        <v>0</v>
      </c>
      <c r="R578" s="261">
        <f t="shared" si="100"/>
        <v>3.4878951206797536E-2</v>
      </c>
      <c r="S578" s="267">
        <f t="shared" si="101"/>
        <v>0.13695169317218836</v>
      </c>
      <c r="U578" s="184">
        <f t="shared" si="102"/>
        <v>-1.788086513856936E-2</v>
      </c>
      <c r="V578" s="261">
        <f t="shared" si="103"/>
        <v>-1.431381173665115</v>
      </c>
      <c r="W578" s="267">
        <f t="shared" si="104"/>
        <v>-8.5687927870616853E-2</v>
      </c>
    </row>
    <row r="579" spans="1:23" x14ac:dyDescent="0.25">
      <c r="A579" s="90">
        <f t="shared" si="105"/>
        <v>536</v>
      </c>
      <c r="B579" s="29">
        <v>45107</v>
      </c>
      <c r="C579" s="93">
        <v>18881.43</v>
      </c>
      <c r="D579" s="93">
        <v>19070.11</v>
      </c>
      <c r="E579" s="93">
        <v>18838.62</v>
      </c>
      <c r="F579" s="93">
        <v>18916.43</v>
      </c>
      <c r="G579" s="93">
        <v>18916.43</v>
      </c>
      <c r="H579" s="93">
        <v>1869555200</v>
      </c>
      <c r="I579" s="93"/>
      <c r="J579" s="178">
        <f t="shared" si="106"/>
        <v>9.8459341783566714</v>
      </c>
      <c r="K579" s="179">
        <f t="shared" si="108"/>
        <v>0.33186301314853761</v>
      </c>
      <c r="L579" s="178"/>
      <c r="M579" s="184">
        <f t="shared" si="107"/>
        <v>1.8536731592893123E-3</v>
      </c>
      <c r="N579" s="261">
        <f t="shared" si="109"/>
        <v>0.18688317566395501</v>
      </c>
      <c r="O579" s="267">
        <f t="shared" ref="O579:O642" si="110">2*(N579-$N$1008)/($N$1007-$N$1008)-1</f>
        <v>0.16003229282567988</v>
      </c>
      <c r="P579" s="178"/>
      <c r="Q579" s="184">
        <f t="shared" ref="Q579:Q642" si="111">(D579-C579)/C579</f>
        <v>9.9928871912773713E-3</v>
      </c>
      <c r="R579" s="261">
        <f t="shared" ref="R579:R642" si="112">(Q579-$Q$1009)/$Q$1010</f>
        <v>0.8543120103661267</v>
      </c>
      <c r="S579" s="267">
        <f t="shared" ref="S579:S642" si="113">2*(R579-$R$1008)/($R$1007-$R$1008)-1</f>
        <v>0.26137590867563909</v>
      </c>
      <c r="U579" s="184">
        <f t="shared" ref="U579:U642" si="114">(E579-C579)/C579</f>
        <v>-2.2673070842622253E-3</v>
      </c>
      <c r="V579" s="261">
        <f t="shared" ref="V579:V642" si="115">(U579-$U$1009)/$U$1010</f>
        <v>-0.15104393019351992</v>
      </c>
      <c r="W579" s="267">
        <f t="shared" ref="W579:W642" si="116">2*(V579-$V$1008)/($V$1007-$V$1008)-1</f>
        <v>0.10872082256744542</v>
      </c>
    </row>
    <row r="580" spans="1:23" x14ac:dyDescent="0.25">
      <c r="A580" s="90">
        <f t="shared" si="105"/>
        <v>537</v>
      </c>
      <c r="B580" s="29">
        <v>45110</v>
      </c>
      <c r="C580" s="93">
        <v>19002.55</v>
      </c>
      <c r="D580" s="93">
        <v>19371.71</v>
      </c>
      <c r="E580" s="93">
        <v>19002.55</v>
      </c>
      <c r="F580" s="93">
        <v>19306.59</v>
      </c>
      <c r="G580" s="93">
        <v>19306.59</v>
      </c>
      <c r="H580" s="93">
        <v>2214447500</v>
      </c>
      <c r="I580" s="93"/>
      <c r="J580" s="178">
        <f t="shared" si="106"/>
        <v>9.8523284596694669</v>
      </c>
      <c r="K580" s="179">
        <f t="shared" si="108"/>
        <v>0.34065058792285241</v>
      </c>
      <c r="L580" s="178"/>
      <c r="M580" s="184">
        <f t="shared" si="107"/>
        <v>1.59999579003871E-2</v>
      </c>
      <c r="N580" s="261">
        <f t="shared" si="109"/>
        <v>1.3469016127033631</v>
      </c>
      <c r="O580" s="267">
        <f t="shared" si="110"/>
        <v>0.33617161547668761</v>
      </c>
      <c r="P580" s="178"/>
      <c r="Q580" s="184">
        <f t="shared" si="111"/>
        <v>1.942686639424708E-2</v>
      </c>
      <c r="R580" s="261">
        <f t="shared" si="112"/>
        <v>1.627913702285835</v>
      </c>
      <c r="S580" s="267">
        <f t="shared" si="113"/>
        <v>0.37884100549270117</v>
      </c>
      <c r="U580" s="184">
        <f t="shared" si="114"/>
        <v>0</v>
      </c>
      <c r="V580" s="261">
        <f t="shared" si="115"/>
        <v>3.4878951206797536E-2</v>
      </c>
      <c r="W580" s="267">
        <f t="shared" si="116"/>
        <v>0.13695169317218836</v>
      </c>
    </row>
    <row r="581" spans="1:23" x14ac:dyDescent="0.25">
      <c r="A581" s="90">
        <f t="shared" si="105"/>
        <v>538</v>
      </c>
      <c r="B581" s="29">
        <v>45111</v>
      </c>
      <c r="C581" s="93">
        <v>19289.060000000001</v>
      </c>
      <c r="D581" s="93">
        <v>19449.11</v>
      </c>
      <c r="E581" s="93">
        <v>19253.22</v>
      </c>
      <c r="F581" s="93">
        <v>19415.68</v>
      </c>
      <c r="G581" s="93">
        <v>19415.68</v>
      </c>
      <c r="H581" s="93">
        <v>1987401200</v>
      </c>
      <c r="I581" s="93"/>
      <c r="J581" s="178">
        <f t="shared" si="106"/>
        <v>9.8672933748005622</v>
      </c>
      <c r="K581" s="179">
        <f t="shared" si="108"/>
        <v>0.36121666943738018</v>
      </c>
      <c r="L581" s="178"/>
      <c r="M581" s="184">
        <f t="shared" si="107"/>
        <v>6.5643426895866863E-3</v>
      </c>
      <c r="N581" s="261">
        <f t="shared" si="109"/>
        <v>0.57316576547139497</v>
      </c>
      <c r="O581" s="267">
        <f t="shared" si="110"/>
        <v>0.21868614827146882</v>
      </c>
      <c r="P581" s="178"/>
      <c r="Q581" s="184">
        <f t="shared" si="111"/>
        <v>8.2974494350683374E-3</v>
      </c>
      <c r="R581" s="261">
        <f t="shared" si="112"/>
        <v>0.71528334721887399</v>
      </c>
      <c r="S581" s="267">
        <f t="shared" si="113"/>
        <v>0.24026554200049266</v>
      </c>
      <c r="U581" s="184">
        <f t="shared" si="114"/>
        <v>-1.858048033444872E-3</v>
      </c>
      <c r="V581" s="261">
        <f t="shared" si="115"/>
        <v>-0.11748402007138448</v>
      </c>
      <c r="W581" s="267">
        <f t="shared" si="116"/>
        <v>0.11381662074478149</v>
      </c>
    </row>
    <row r="582" spans="1:23" x14ac:dyDescent="0.25">
      <c r="A582" s="90">
        <f t="shared" si="105"/>
        <v>539</v>
      </c>
      <c r="B582" s="29">
        <v>45112</v>
      </c>
      <c r="C582" s="93">
        <v>19355.060000000001</v>
      </c>
      <c r="D582" s="93">
        <v>19378.900000000001</v>
      </c>
      <c r="E582" s="93">
        <v>19095.599999999999</v>
      </c>
      <c r="F582" s="93">
        <v>19110.38</v>
      </c>
      <c r="G582" s="93">
        <v>19110.38</v>
      </c>
      <c r="H582" s="93">
        <v>2432611100</v>
      </c>
      <c r="I582" s="93"/>
      <c r="J582" s="178">
        <f t="shared" si="106"/>
        <v>9.870709162981111</v>
      </c>
      <c r="K582" s="179">
        <f t="shared" si="108"/>
        <v>0.36591094117511674</v>
      </c>
      <c r="L582" s="178"/>
      <c r="M582" s="184">
        <f t="shared" si="107"/>
        <v>-1.2641655463739212E-2</v>
      </c>
      <c r="N582" s="261">
        <f t="shared" si="109"/>
        <v>-1.0017574293712064</v>
      </c>
      <c r="O582" s="267">
        <f t="shared" si="110"/>
        <v>-2.0453072200690925E-2</v>
      </c>
      <c r="P582" s="178"/>
      <c r="Q582" s="184">
        <f t="shared" si="111"/>
        <v>1.2317192506765746E-3</v>
      </c>
      <c r="R582" s="261">
        <f t="shared" si="112"/>
        <v>0.1358819400615455</v>
      </c>
      <c r="S582" s="267">
        <f t="shared" si="113"/>
        <v>0.15228817186472332</v>
      </c>
      <c r="U582" s="184">
        <f t="shared" si="114"/>
        <v>-1.3405280066298051E-2</v>
      </c>
      <c r="V582" s="261">
        <f t="shared" si="115"/>
        <v>-1.0643758930991181</v>
      </c>
      <c r="W582" s="267">
        <f t="shared" si="116"/>
        <v>-2.9961174343128061E-2</v>
      </c>
    </row>
    <row r="583" spans="1:23" x14ac:dyDescent="0.25">
      <c r="A583" s="90">
        <f t="shared" si="105"/>
        <v>540</v>
      </c>
      <c r="B583" s="29">
        <v>45113</v>
      </c>
      <c r="C583" s="93">
        <v>18840.41</v>
      </c>
      <c r="D583" s="93">
        <v>18973.009999999998</v>
      </c>
      <c r="E583" s="93">
        <v>18483.080000000002</v>
      </c>
      <c r="F583" s="93">
        <v>18533.05</v>
      </c>
      <c r="G583" s="93">
        <v>18533.05</v>
      </c>
      <c r="H583" s="93">
        <v>3277132300</v>
      </c>
      <c r="I583" s="93"/>
      <c r="J583" s="178">
        <f t="shared" si="106"/>
        <v>9.8437593101016283</v>
      </c>
      <c r="K583" s="179">
        <f t="shared" si="108"/>
        <v>0.32887412096807783</v>
      </c>
      <c r="L583" s="178"/>
      <c r="M583" s="184">
        <f t="shared" si="107"/>
        <v>-1.6313870027244663E-2</v>
      </c>
      <c r="N583" s="261">
        <f t="shared" si="109"/>
        <v>-1.3028850170306905</v>
      </c>
      <c r="O583" s="267">
        <f t="shared" si="110"/>
        <v>-6.6176836261926719E-2</v>
      </c>
      <c r="P583" s="178"/>
      <c r="Q583" s="184">
        <f t="shared" si="111"/>
        <v>7.038063396709442E-3</v>
      </c>
      <c r="R583" s="261">
        <f t="shared" si="112"/>
        <v>0.61201163661898061</v>
      </c>
      <c r="S583" s="267">
        <f t="shared" si="113"/>
        <v>0.22458457644575458</v>
      </c>
      <c r="U583" s="184">
        <f t="shared" si="114"/>
        <v>-1.8966147764300147E-2</v>
      </c>
      <c r="V583" s="261">
        <f t="shared" si="115"/>
        <v>-1.5203761202738706</v>
      </c>
      <c r="W583" s="267">
        <f t="shared" si="116"/>
        <v>-9.9201083450312311E-2</v>
      </c>
    </row>
    <row r="584" spans="1:23" x14ac:dyDescent="0.25">
      <c r="A584" s="90">
        <f t="shared" si="105"/>
        <v>541</v>
      </c>
      <c r="B584" s="29">
        <v>45114</v>
      </c>
      <c r="C584" s="93">
        <v>18435.46</v>
      </c>
      <c r="D584" s="93">
        <v>18537.75</v>
      </c>
      <c r="E584" s="93">
        <v>18279.73</v>
      </c>
      <c r="F584" s="93">
        <v>18365.7</v>
      </c>
      <c r="G584" s="93">
        <v>18365.7</v>
      </c>
      <c r="H584" s="93">
        <v>2463266100</v>
      </c>
      <c r="I584" s="93"/>
      <c r="J584" s="178">
        <f t="shared" si="106"/>
        <v>9.8220312628928728</v>
      </c>
      <c r="K584" s="179">
        <f t="shared" si="108"/>
        <v>0.29901355803589985</v>
      </c>
      <c r="L584" s="178"/>
      <c r="M584" s="184">
        <f t="shared" si="107"/>
        <v>-3.7840118988079715E-3</v>
      </c>
      <c r="N584" s="261">
        <f t="shared" si="109"/>
        <v>-0.27541620041285725</v>
      </c>
      <c r="O584" s="267">
        <f t="shared" si="110"/>
        <v>8.9835909419933246E-2</v>
      </c>
      <c r="P584" s="178"/>
      <c r="Q584" s="184">
        <f t="shared" si="111"/>
        <v>5.5485461171026311E-3</v>
      </c>
      <c r="R584" s="261">
        <f t="shared" si="112"/>
        <v>0.48986878863763872</v>
      </c>
      <c r="S584" s="267">
        <f t="shared" si="113"/>
        <v>0.20603818285135023</v>
      </c>
      <c r="U584" s="184">
        <f t="shared" si="114"/>
        <v>-8.4473075258224943E-3</v>
      </c>
      <c r="V584" s="261">
        <f t="shared" si="115"/>
        <v>-0.65781405283176042</v>
      </c>
      <c r="W584" s="267">
        <f t="shared" si="116"/>
        <v>3.1771919609418164E-2</v>
      </c>
    </row>
    <row r="585" spans="1:23" x14ac:dyDescent="0.25">
      <c r="A585" s="90">
        <f t="shared" si="105"/>
        <v>542</v>
      </c>
      <c r="B585" s="29">
        <v>45117</v>
      </c>
      <c r="C585" s="93">
        <v>18747.5</v>
      </c>
      <c r="D585" s="93">
        <v>18781.21</v>
      </c>
      <c r="E585" s="93">
        <v>18417.63</v>
      </c>
      <c r="F585" s="93">
        <v>18479.72</v>
      </c>
      <c r="G585" s="93">
        <v>18479.72</v>
      </c>
      <c r="H585" s="93">
        <v>1953461500</v>
      </c>
      <c r="I585" s="93"/>
      <c r="J585" s="178">
        <f t="shared" si="106"/>
        <v>9.8388156891755436</v>
      </c>
      <c r="K585" s="179">
        <f t="shared" si="108"/>
        <v>0.32208016924485539</v>
      </c>
      <c r="L585" s="178"/>
      <c r="M585" s="184">
        <f t="shared" si="107"/>
        <v>-1.428350446726224E-2</v>
      </c>
      <c r="N585" s="261">
        <f t="shared" si="109"/>
        <v>-1.1363917273355562</v>
      </c>
      <c r="O585" s="267">
        <f t="shared" si="110"/>
        <v>-4.0896190423499679E-2</v>
      </c>
      <c r="P585" s="178"/>
      <c r="Q585" s="184">
        <f t="shared" si="111"/>
        <v>1.7981064141885119E-3</v>
      </c>
      <c r="R585" s="261">
        <f t="shared" si="112"/>
        <v>0.18232661187474095</v>
      </c>
      <c r="S585" s="267">
        <f t="shared" si="113"/>
        <v>0.15934041584008929</v>
      </c>
      <c r="U585" s="184">
        <f t="shared" si="114"/>
        <v>-1.7595412721696173E-2</v>
      </c>
      <c r="V585" s="261">
        <f t="shared" si="115"/>
        <v>-1.4079736095922417</v>
      </c>
      <c r="W585" s="267">
        <f t="shared" si="116"/>
        <v>-8.2133680499145156E-2</v>
      </c>
    </row>
    <row r="586" spans="1:23" x14ac:dyDescent="0.25">
      <c r="A586" s="90">
        <f t="shared" si="105"/>
        <v>543</v>
      </c>
      <c r="B586" s="29">
        <v>45118</v>
      </c>
      <c r="C586" s="93">
        <v>18671.419999999998</v>
      </c>
      <c r="D586" s="93">
        <v>18806.55</v>
      </c>
      <c r="E586" s="93">
        <v>18573.669999999998</v>
      </c>
      <c r="F586" s="93">
        <v>18659.830000000002</v>
      </c>
      <c r="G586" s="93">
        <v>18659.830000000002</v>
      </c>
      <c r="H586" s="93">
        <v>2114932400</v>
      </c>
      <c r="I586" s="93"/>
      <c r="J586" s="178">
        <f t="shared" si="106"/>
        <v>9.8347492914903292</v>
      </c>
      <c r="K586" s="179">
        <f t="shared" si="108"/>
        <v>0.31649177361868608</v>
      </c>
      <c r="L586" s="178"/>
      <c r="M586" s="184">
        <f t="shared" si="107"/>
        <v>-6.2073479146184426E-4</v>
      </c>
      <c r="N586" s="261">
        <f t="shared" si="109"/>
        <v>-1.6022314799507435E-2</v>
      </c>
      <c r="O586" s="267">
        <f t="shared" si="110"/>
        <v>0.12922275177767761</v>
      </c>
      <c r="P586" s="178"/>
      <c r="Q586" s="184">
        <f t="shared" si="111"/>
        <v>7.2372642252169911E-3</v>
      </c>
      <c r="R586" s="261">
        <f t="shared" si="112"/>
        <v>0.62834642967393439</v>
      </c>
      <c r="S586" s="267">
        <f t="shared" si="113"/>
        <v>0.2270648813206384</v>
      </c>
      <c r="U586" s="184">
        <f t="shared" si="114"/>
        <v>-5.2352740177233443E-3</v>
      </c>
      <c r="V586" s="261">
        <f t="shared" si="115"/>
        <v>-0.39442206278093417</v>
      </c>
      <c r="W586" s="267">
        <f t="shared" si="116"/>
        <v>7.1765841462642532E-2</v>
      </c>
    </row>
    <row r="587" spans="1:23" x14ac:dyDescent="0.25">
      <c r="A587" s="90">
        <f t="shared" si="105"/>
        <v>544</v>
      </c>
      <c r="B587" s="29">
        <v>45119</v>
      </c>
      <c r="C587" s="93">
        <v>18797.009999999998</v>
      </c>
      <c r="D587" s="93">
        <v>18932.18</v>
      </c>
      <c r="E587" s="93">
        <v>18739.599999999999</v>
      </c>
      <c r="F587" s="93">
        <v>18860.95</v>
      </c>
      <c r="G587" s="93">
        <v>18860.95</v>
      </c>
      <c r="H587" s="93">
        <v>1818311800</v>
      </c>
      <c r="I587" s="93"/>
      <c r="J587" s="178">
        <f t="shared" si="106"/>
        <v>9.8414530936162414</v>
      </c>
      <c r="K587" s="179">
        <f t="shared" si="108"/>
        <v>0.32570471868192252</v>
      </c>
      <c r="L587" s="178"/>
      <c r="M587" s="184">
        <f t="shared" si="107"/>
        <v>3.4016048297044227E-3</v>
      </c>
      <c r="N587" s="261">
        <f t="shared" si="109"/>
        <v>0.31381609903019225</v>
      </c>
      <c r="O587" s="267">
        <f t="shared" si="110"/>
        <v>0.17930602023375686</v>
      </c>
      <c r="P587" s="178"/>
      <c r="Q587" s="184">
        <f t="shared" si="111"/>
        <v>7.1910372979533399E-3</v>
      </c>
      <c r="R587" s="261">
        <f t="shared" si="112"/>
        <v>0.62455574619096121</v>
      </c>
      <c r="S587" s="267">
        <f t="shared" si="113"/>
        <v>0.22648929700253095</v>
      </c>
      <c r="U587" s="184">
        <f t="shared" si="114"/>
        <v>-3.0542091534770614E-3</v>
      </c>
      <c r="V587" s="261">
        <f t="shared" si="115"/>
        <v>-0.21557118417857107</v>
      </c>
      <c r="W587" s="267">
        <f t="shared" si="116"/>
        <v>9.8922886218723249E-2</v>
      </c>
    </row>
    <row r="588" spans="1:23" x14ac:dyDescent="0.25">
      <c r="A588" s="90">
        <f t="shared" si="105"/>
        <v>545</v>
      </c>
      <c r="B588" s="29">
        <v>45120</v>
      </c>
      <c r="C588" s="93">
        <v>19181.310000000001</v>
      </c>
      <c r="D588" s="93">
        <v>19368.919999999998</v>
      </c>
      <c r="E588" s="93">
        <v>19163.21</v>
      </c>
      <c r="F588" s="93">
        <v>19350.62</v>
      </c>
      <c r="G588" s="93">
        <v>19350.62</v>
      </c>
      <c r="H588" s="93">
        <v>2729756500</v>
      </c>
      <c r="I588" s="93"/>
      <c r="J588" s="178">
        <f t="shared" si="106"/>
        <v>9.8616916464178956</v>
      </c>
      <c r="K588" s="179">
        <f t="shared" si="108"/>
        <v>0.35351828949129005</v>
      </c>
      <c r="L588" s="178"/>
      <c r="M588" s="184">
        <f t="shared" si="107"/>
        <v>8.8268215257455134E-3</v>
      </c>
      <c r="N588" s="261">
        <f t="shared" si="109"/>
        <v>0.75869272264700971</v>
      </c>
      <c r="O588" s="267">
        <f t="shared" si="110"/>
        <v>0.24685690101727631</v>
      </c>
      <c r="P588" s="178"/>
      <c r="Q588" s="184">
        <f t="shared" si="111"/>
        <v>9.7808752374054179E-3</v>
      </c>
      <c r="R588" s="261">
        <f t="shared" si="112"/>
        <v>0.83692668412214721</v>
      </c>
      <c r="S588" s="267">
        <f t="shared" si="113"/>
        <v>0.25873608891855238</v>
      </c>
      <c r="U588" s="184">
        <f t="shared" si="114"/>
        <v>-9.4362689513918406E-4</v>
      </c>
      <c r="V588" s="261">
        <f t="shared" si="115"/>
        <v>-4.2499994295946537E-2</v>
      </c>
      <c r="W588" s="267">
        <f t="shared" si="116"/>
        <v>0.12520233246108825</v>
      </c>
    </row>
    <row r="589" spans="1:23" x14ac:dyDescent="0.25">
      <c r="A589" s="90">
        <f t="shared" si="105"/>
        <v>546</v>
      </c>
      <c r="B589" s="29">
        <v>45121</v>
      </c>
      <c r="C589" s="93">
        <v>19534.82</v>
      </c>
      <c r="D589" s="93">
        <v>19534.82</v>
      </c>
      <c r="E589" s="93">
        <v>19364.599999999999</v>
      </c>
      <c r="F589" s="93">
        <v>19413.78</v>
      </c>
      <c r="G589" s="93">
        <v>19413.78</v>
      </c>
      <c r="H589" s="93">
        <v>2460070700</v>
      </c>
      <c r="I589" s="93"/>
      <c r="J589" s="178">
        <f t="shared" si="106"/>
        <v>9.8799537932158525</v>
      </c>
      <c r="K589" s="179">
        <f t="shared" si="108"/>
        <v>0.37861571212194983</v>
      </c>
      <c r="L589" s="178"/>
      <c r="M589" s="184">
        <f t="shared" si="107"/>
        <v>-6.196115449233772E-3</v>
      </c>
      <c r="N589" s="261">
        <f t="shared" si="109"/>
        <v>-0.4732126283621087</v>
      </c>
      <c r="O589" s="267">
        <f t="shared" si="110"/>
        <v>5.9802137775158526E-2</v>
      </c>
      <c r="P589" s="178"/>
      <c r="Q589" s="184">
        <f t="shared" si="111"/>
        <v>0</v>
      </c>
      <c r="R589" s="261">
        <f t="shared" si="112"/>
        <v>3.4878951206797536E-2</v>
      </c>
      <c r="S589" s="267">
        <f t="shared" si="113"/>
        <v>0.13695169317218836</v>
      </c>
      <c r="U589" s="184">
        <f t="shared" si="114"/>
        <v>-8.7136712803087598E-3</v>
      </c>
      <c r="V589" s="261">
        <f t="shared" si="115"/>
        <v>-0.67965631543414085</v>
      </c>
      <c r="W589" s="267">
        <f t="shared" si="116"/>
        <v>2.8455350478182817E-2</v>
      </c>
    </row>
    <row r="590" spans="1:23" x14ac:dyDescent="0.25">
      <c r="A590" s="90">
        <f t="shared" si="105"/>
        <v>547</v>
      </c>
      <c r="B590" s="29">
        <v>45125</v>
      </c>
      <c r="C590" s="93">
        <v>19324.34</v>
      </c>
      <c r="D590" s="93">
        <v>19324.34</v>
      </c>
      <c r="E590" s="93">
        <v>18979.919999999998</v>
      </c>
      <c r="F590" s="93">
        <v>19015.72</v>
      </c>
      <c r="G590" s="93">
        <v>19015.72</v>
      </c>
      <c r="H590" s="93">
        <v>2591229600</v>
      </c>
      <c r="I590" s="93"/>
      <c r="J590" s="178">
        <f t="shared" si="106"/>
        <v>9.869120720220403</v>
      </c>
      <c r="K590" s="179">
        <f t="shared" si="108"/>
        <v>0.36372796566127619</v>
      </c>
      <c r="L590" s="178"/>
      <c r="M590" s="184">
        <f t="shared" si="107"/>
        <v>-1.597053249942813E-2</v>
      </c>
      <c r="N590" s="261">
        <f t="shared" si="109"/>
        <v>-1.2747307793856901</v>
      </c>
      <c r="O590" s="267">
        <f t="shared" si="110"/>
        <v>-6.1901845287470891E-2</v>
      </c>
      <c r="P590" s="178"/>
      <c r="Q590" s="184">
        <f t="shared" si="111"/>
        <v>0</v>
      </c>
      <c r="R590" s="261">
        <f t="shared" si="112"/>
        <v>3.4878951206797536E-2</v>
      </c>
      <c r="S590" s="267">
        <f t="shared" si="113"/>
        <v>0.13695169317218836</v>
      </c>
      <c r="U590" s="184">
        <f t="shared" si="114"/>
        <v>-1.7823118409218731E-2</v>
      </c>
      <c r="V590" s="261">
        <f t="shared" si="115"/>
        <v>-1.4266458476094444</v>
      </c>
      <c r="W590" s="267">
        <f t="shared" si="116"/>
        <v>-8.49689072953006E-2</v>
      </c>
    </row>
    <row r="591" spans="1:23" x14ac:dyDescent="0.25">
      <c r="A591" s="90">
        <f t="shared" si="105"/>
        <v>548</v>
      </c>
      <c r="B591" s="29">
        <v>45126</v>
      </c>
      <c r="C591" s="93">
        <v>18826.59</v>
      </c>
      <c r="D591" s="93">
        <v>19004.419999999998</v>
      </c>
      <c r="E591" s="93">
        <v>18711.03</v>
      </c>
      <c r="F591" s="93">
        <v>18952.310000000001</v>
      </c>
      <c r="G591" s="93">
        <v>18952.310000000001</v>
      </c>
      <c r="H591" s="93">
        <v>1982969600</v>
      </c>
      <c r="I591" s="93"/>
      <c r="J591" s="178">
        <f t="shared" si="106"/>
        <v>9.8430255112527618</v>
      </c>
      <c r="K591" s="179">
        <f t="shared" si="108"/>
        <v>0.32786567108320702</v>
      </c>
      <c r="L591" s="178"/>
      <c r="M591" s="184">
        <f t="shared" si="107"/>
        <v>6.6777892332069251E-3</v>
      </c>
      <c r="N591" s="261">
        <f t="shared" si="109"/>
        <v>0.58246856720530515</v>
      </c>
      <c r="O591" s="267">
        <f t="shared" si="110"/>
        <v>0.22009870271357701</v>
      </c>
      <c r="P591" s="178"/>
      <c r="Q591" s="184">
        <f t="shared" si="111"/>
        <v>9.4456829409892123E-3</v>
      </c>
      <c r="R591" s="261">
        <f t="shared" si="112"/>
        <v>0.80944036874587388</v>
      </c>
      <c r="S591" s="267">
        <f t="shared" si="113"/>
        <v>0.25456251648387207</v>
      </c>
      <c r="U591" s="184">
        <f t="shared" si="114"/>
        <v>-6.1381269789165917E-3</v>
      </c>
      <c r="V591" s="261">
        <f t="shared" si="115"/>
        <v>-0.46845747915263353</v>
      </c>
      <c r="W591" s="267">
        <f t="shared" si="116"/>
        <v>6.0524168334430417E-2</v>
      </c>
    </row>
    <row r="592" spans="1:23" x14ac:dyDescent="0.25">
      <c r="A592" s="90">
        <f t="shared" si="105"/>
        <v>549</v>
      </c>
      <c r="B592" s="29">
        <v>45127</v>
      </c>
      <c r="C592" s="93">
        <v>19003.28</v>
      </c>
      <c r="D592" s="93">
        <v>19215.740000000002</v>
      </c>
      <c r="E592" s="93">
        <v>18888.759999999998</v>
      </c>
      <c r="F592" s="93">
        <v>18928.02</v>
      </c>
      <c r="G592" s="93">
        <v>18928.02</v>
      </c>
      <c r="H592" s="93">
        <v>1807926400</v>
      </c>
      <c r="I592" s="93"/>
      <c r="J592" s="178">
        <f t="shared" si="106"/>
        <v>9.8523668748284088</v>
      </c>
      <c r="K592" s="179">
        <f t="shared" si="108"/>
        <v>0.34070338135891742</v>
      </c>
      <c r="L592" s="178"/>
      <c r="M592" s="184">
        <f t="shared" si="107"/>
        <v>-3.9603689468343571E-3</v>
      </c>
      <c r="N592" s="261">
        <f t="shared" si="109"/>
        <v>-0.2898777661848308</v>
      </c>
      <c r="O592" s="267">
        <f t="shared" si="110"/>
        <v>8.7640038804247533E-2</v>
      </c>
      <c r="P592" s="178"/>
      <c r="Q592" s="184">
        <f t="shared" si="111"/>
        <v>1.1180175211858309E-2</v>
      </c>
      <c r="R592" s="261">
        <f t="shared" si="112"/>
        <v>0.95167156583645096</v>
      </c>
      <c r="S592" s="267">
        <f t="shared" si="113"/>
        <v>0.27615916177454114</v>
      </c>
      <c r="U592" s="184">
        <f t="shared" si="114"/>
        <v>-6.0263280865198244E-3</v>
      </c>
      <c r="V592" s="261">
        <f t="shared" si="115"/>
        <v>-0.45928978750819327</v>
      </c>
      <c r="W592" s="267">
        <f t="shared" si="116"/>
        <v>6.1916207413263091E-2</v>
      </c>
    </row>
    <row r="593" spans="1:23" x14ac:dyDescent="0.25">
      <c r="A593" s="90">
        <f t="shared" si="105"/>
        <v>550</v>
      </c>
      <c r="B593" s="29">
        <v>45128</v>
      </c>
      <c r="C593" s="93">
        <v>18918.7</v>
      </c>
      <c r="D593" s="93">
        <v>19169.75</v>
      </c>
      <c r="E593" s="93">
        <v>18886.43</v>
      </c>
      <c r="F593" s="93">
        <v>19075.259999999998</v>
      </c>
      <c r="G593" s="93">
        <v>19075.259999999998</v>
      </c>
      <c r="H593" s="93">
        <v>1637013200</v>
      </c>
      <c r="I593" s="93"/>
      <c r="J593" s="178">
        <f t="shared" si="106"/>
        <v>9.8479061298857964</v>
      </c>
      <c r="K593" s="179">
        <f t="shared" si="108"/>
        <v>0.33457303960277479</v>
      </c>
      <c r="L593" s="178"/>
      <c r="M593" s="184">
        <f t="shared" si="107"/>
        <v>8.2754100440303856E-3</v>
      </c>
      <c r="N593" s="261">
        <f t="shared" si="109"/>
        <v>0.71347608118308792</v>
      </c>
      <c r="O593" s="267">
        <f t="shared" si="110"/>
        <v>0.23999112341779671</v>
      </c>
      <c r="P593" s="178"/>
      <c r="Q593" s="184">
        <f t="shared" si="111"/>
        <v>1.3269939266440043E-2</v>
      </c>
      <c r="R593" s="261">
        <f t="shared" si="112"/>
        <v>1.1230356290335077</v>
      </c>
      <c r="S593" s="267">
        <f t="shared" si="113"/>
        <v>0.30217939477643108</v>
      </c>
      <c r="U593" s="184">
        <f t="shared" si="114"/>
        <v>-1.7057197376141298E-3</v>
      </c>
      <c r="V593" s="261">
        <f t="shared" si="115"/>
        <v>-0.10499285119698065</v>
      </c>
      <c r="W593" s="267">
        <f t="shared" si="116"/>
        <v>0.11571330268914104</v>
      </c>
    </row>
    <row r="594" spans="1:23" x14ac:dyDescent="0.25">
      <c r="A594" s="90">
        <f t="shared" si="105"/>
        <v>551</v>
      </c>
      <c r="B594" s="29">
        <v>45131</v>
      </c>
      <c r="C594" s="93">
        <v>18867.61</v>
      </c>
      <c r="D594" s="93">
        <v>18946.560000000001</v>
      </c>
      <c r="E594" s="93">
        <v>18562.12</v>
      </c>
      <c r="F594" s="93">
        <v>18668.150000000001</v>
      </c>
      <c r="G594" s="93">
        <v>18668.150000000001</v>
      </c>
      <c r="H594" s="93">
        <v>2212871900</v>
      </c>
      <c r="I594" s="93"/>
      <c r="J594" s="178">
        <f t="shared" si="106"/>
        <v>9.8452019742732055</v>
      </c>
      <c r="K594" s="179">
        <f t="shared" si="108"/>
        <v>0.33085675492829963</v>
      </c>
      <c r="L594" s="178"/>
      <c r="M594" s="184">
        <f t="shared" si="107"/>
        <v>-1.0571556227842272E-2</v>
      </c>
      <c r="N594" s="261">
        <f t="shared" si="109"/>
        <v>-0.8320059134014175</v>
      </c>
      <c r="O594" s="267">
        <f t="shared" si="110"/>
        <v>5.3223086787810292E-3</v>
      </c>
      <c r="P594" s="178"/>
      <c r="Q594" s="184">
        <f t="shared" si="111"/>
        <v>4.184419754277342E-3</v>
      </c>
      <c r="R594" s="261">
        <f t="shared" si="112"/>
        <v>0.3780082004839434</v>
      </c>
      <c r="S594" s="267">
        <f t="shared" si="113"/>
        <v>0.18905306640870023</v>
      </c>
      <c r="U594" s="184">
        <f t="shared" si="114"/>
        <v>-1.6191239907969349E-2</v>
      </c>
      <c r="V594" s="261">
        <f t="shared" si="115"/>
        <v>-1.2928291471044737</v>
      </c>
      <c r="W594" s="267">
        <f t="shared" si="116"/>
        <v>-6.4649934567164835E-2</v>
      </c>
    </row>
    <row r="595" spans="1:23" x14ac:dyDescent="0.25">
      <c r="A595" s="90">
        <f t="shared" si="105"/>
        <v>552</v>
      </c>
      <c r="B595" s="29">
        <v>45132</v>
      </c>
      <c r="C595" s="93">
        <v>19172.28</v>
      </c>
      <c r="D595" s="93">
        <v>19465.27</v>
      </c>
      <c r="E595" s="93">
        <v>19111.82</v>
      </c>
      <c r="F595" s="93">
        <v>19434.400000000001</v>
      </c>
      <c r="G595" s="93">
        <v>19434.400000000001</v>
      </c>
      <c r="H595" s="93">
        <v>3670887000</v>
      </c>
      <c r="I595" s="93"/>
      <c r="J595" s="178">
        <f t="shared" si="106"/>
        <v>9.8612207648046297</v>
      </c>
      <c r="K595" s="179">
        <f t="shared" si="108"/>
        <v>0.35287116322580281</v>
      </c>
      <c r="L595" s="178"/>
      <c r="M595" s="184">
        <f t="shared" si="107"/>
        <v>1.3671822026384062E-2</v>
      </c>
      <c r="N595" s="261">
        <f t="shared" si="109"/>
        <v>1.1559906712651238</v>
      </c>
      <c r="O595" s="267">
        <f t="shared" si="110"/>
        <v>0.3071833487061868</v>
      </c>
      <c r="P595" s="178"/>
      <c r="Q595" s="184">
        <f t="shared" si="111"/>
        <v>1.5281959161873372E-2</v>
      </c>
      <c r="R595" s="261">
        <f t="shared" si="112"/>
        <v>1.2880245442935041</v>
      </c>
      <c r="S595" s="267">
        <f t="shared" si="113"/>
        <v>0.32723161364718445</v>
      </c>
      <c r="U595" s="184">
        <f t="shared" si="114"/>
        <v>-3.153511215150161E-3</v>
      </c>
      <c r="V595" s="261">
        <f t="shared" si="115"/>
        <v>-0.22371411530748886</v>
      </c>
      <c r="W595" s="267">
        <f t="shared" si="116"/>
        <v>9.7686448652177127E-2</v>
      </c>
    </row>
    <row r="596" spans="1:23" x14ac:dyDescent="0.25">
      <c r="A596" s="90">
        <f t="shared" si="105"/>
        <v>553</v>
      </c>
      <c r="B596" s="29">
        <v>45133</v>
      </c>
      <c r="C596" s="93">
        <v>19340.77</v>
      </c>
      <c r="D596" s="93">
        <v>19404.5</v>
      </c>
      <c r="E596" s="93">
        <v>19245.66</v>
      </c>
      <c r="F596" s="93">
        <v>19365.14</v>
      </c>
      <c r="G596" s="93">
        <v>19365.14</v>
      </c>
      <c r="H596" s="93">
        <v>2136512600</v>
      </c>
      <c r="I596" s="93"/>
      <c r="J596" s="178">
        <f t="shared" si="106"/>
        <v>9.8699705820720247</v>
      </c>
      <c r="K596" s="179">
        <f t="shared" si="108"/>
        <v>0.36489591936922755</v>
      </c>
      <c r="L596" s="178"/>
      <c r="M596" s="184">
        <f t="shared" si="107"/>
        <v>1.2600325633363605E-3</v>
      </c>
      <c r="N596" s="261">
        <f t="shared" si="109"/>
        <v>0.13820367791004184</v>
      </c>
      <c r="O596" s="267">
        <f t="shared" si="110"/>
        <v>0.15264070878909419</v>
      </c>
      <c r="P596" s="178"/>
      <c r="Q596" s="184">
        <f t="shared" si="111"/>
        <v>3.2951118285362768E-3</v>
      </c>
      <c r="R596" s="261">
        <f t="shared" si="112"/>
        <v>0.30508349912628829</v>
      </c>
      <c r="S596" s="267">
        <f t="shared" si="113"/>
        <v>0.17798004628115183</v>
      </c>
      <c r="U596" s="184">
        <f t="shared" si="114"/>
        <v>-4.9175911817368485E-3</v>
      </c>
      <c r="V596" s="261">
        <f t="shared" si="115"/>
        <v>-0.36837155173723352</v>
      </c>
      <c r="W596" s="267">
        <f t="shared" si="116"/>
        <v>7.5721398739525769E-2</v>
      </c>
    </row>
    <row r="597" spans="1:23" x14ac:dyDescent="0.25">
      <c r="A597" s="90">
        <f t="shared" si="105"/>
        <v>554</v>
      </c>
      <c r="B597" s="29">
        <v>45134</v>
      </c>
      <c r="C597" s="93">
        <v>19502.09</v>
      </c>
      <c r="D597" s="93">
        <v>19685.79</v>
      </c>
      <c r="E597" s="93">
        <v>19482.47</v>
      </c>
      <c r="F597" s="93">
        <v>19639.11</v>
      </c>
      <c r="G597" s="93">
        <v>19639.11</v>
      </c>
      <c r="H597" s="93">
        <v>3028767100</v>
      </c>
      <c r="I597" s="93"/>
      <c r="J597" s="178">
        <f t="shared" si="106"/>
        <v>9.8782769182957075</v>
      </c>
      <c r="K597" s="179">
        <f t="shared" si="108"/>
        <v>0.3763112054812332</v>
      </c>
      <c r="L597" s="178"/>
      <c r="M597" s="184">
        <f t="shared" si="107"/>
        <v>7.0259136328465529E-3</v>
      </c>
      <c r="N597" s="261">
        <f t="shared" si="109"/>
        <v>0.61101533615249271</v>
      </c>
      <c r="O597" s="267">
        <f t="shared" si="110"/>
        <v>0.22443329635940357</v>
      </c>
      <c r="P597" s="178"/>
      <c r="Q597" s="184">
        <f t="shared" si="111"/>
        <v>9.4195032429857887E-3</v>
      </c>
      <c r="R597" s="261">
        <f t="shared" si="112"/>
        <v>0.80729359078148955</v>
      </c>
      <c r="S597" s="267">
        <f t="shared" si="113"/>
        <v>0.25423654578853228</v>
      </c>
      <c r="U597" s="184">
        <f t="shared" si="114"/>
        <v>-1.0060460186574352E-3</v>
      </c>
      <c r="V597" s="261">
        <f t="shared" si="115"/>
        <v>-4.7618464299215575E-2</v>
      </c>
      <c r="W597" s="267">
        <f t="shared" si="116"/>
        <v>0.12442513460750382</v>
      </c>
    </row>
    <row r="598" spans="1:23" x14ac:dyDescent="0.25">
      <c r="A598" s="90">
        <f t="shared" si="105"/>
        <v>555</v>
      </c>
      <c r="B598" s="29">
        <v>45135</v>
      </c>
      <c r="C598" s="93">
        <v>19418.48</v>
      </c>
      <c r="D598" s="93">
        <v>19940.59</v>
      </c>
      <c r="E598" s="93">
        <v>19381.900000000001</v>
      </c>
      <c r="F598" s="93">
        <v>19916.560000000001</v>
      </c>
      <c r="G598" s="93">
        <v>19916.560000000001</v>
      </c>
      <c r="H598" s="93">
        <v>3094859900</v>
      </c>
      <c r="I598" s="93"/>
      <c r="J598" s="178">
        <f t="shared" si="106"/>
        <v>9.87398046895715</v>
      </c>
      <c r="K598" s="179">
        <f t="shared" si="108"/>
        <v>0.37040665296317654</v>
      </c>
      <c r="L598" s="178"/>
      <c r="M598" s="184">
        <f t="shared" si="107"/>
        <v>2.5649793392685822E-2</v>
      </c>
      <c r="N598" s="261">
        <f t="shared" si="109"/>
        <v>2.1382038726489019</v>
      </c>
      <c r="O598" s="267">
        <f t="shared" si="110"/>
        <v>0.45632439893997656</v>
      </c>
      <c r="P598" s="178"/>
      <c r="Q598" s="184">
        <f t="shared" si="111"/>
        <v>2.688727439016857E-2</v>
      </c>
      <c r="R598" s="261">
        <f t="shared" si="112"/>
        <v>2.2396793341455514</v>
      </c>
      <c r="S598" s="267">
        <f t="shared" si="113"/>
        <v>0.47173261874322026</v>
      </c>
      <c r="U598" s="184">
        <f t="shared" si="114"/>
        <v>-1.8837725712825158E-3</v>
      </c>
      <c r="V598" s="261">
        <f t="shared" si="115"/>
        <v>-0.11959347415930416</v>
      </c>
      <c r="W598" s="267">
        <f t="shared" si="116"/>
        <v>0.11349631737515753</v>
      </c>
    </row>
    <row r="599" spans="1:23" x14ac:dyDescent="0.25">
      <c r="A599" s="90">
        <f t="shared" si="105"/>
        <v>556</v>
      </c>
      <c r="B599" s="29">
        <v>45138</v>
      </c>
      <c r="C599" s="93">
        <v>20237.53</v>
      </c>
      <c r="D599" s="93">
        <v>20361.03</v>
      </c>
      <c r="E599" s="93">
        <v>20019.79</v>
      </c>
      <c r="F599" s="93">
        <v>20078.939999999999</v>
      </c>
      <c r="G599" s="93">
        <v>20078.939999999999</v>
      </c>
      <c r="H599" s="93">
        <v>4327873000</v>
      </c>
      <c r="I599" s="93"/>
      <c r="J599" s="178">
        <f t="shared" si="106"/>
        <v>9.915294080381333</v>
      </c>
      <c r="K599" s="179">
        <f t="shared" si="108"/>
        <v>0.42718339327651006</v>
      </c>
      <c r="L599" s="178"/>
      <c r="M599" s="184">
        <f t="shared" si="107"/>
        <v>-7.8364306316037659E-3</v>
      </c>
      <c r="N599" s="261">
        <f t="shared" si="109"/>
        <v>-0.60772115048854725</v>
      </c>
      <c r="O599" s="267">
        <f t="shared" si="110"/>
        <v>3.9378117585784356E-2</v>
      </c>
      <c r="P599" s="178"/>
      <c r="Q599" s="184">
        <f t="shared" si="111"/>
        <v>6.1025233810647842E-3</v>
      </c>
      <c r="R599" s="261">
        <f t="shared" si="112"/>
        <v>0.53529582843345125</v>
      </c>
      <c r="S599" s="267">
        <f t="shared" si="113"/>
        <v>0.21293590771863435</v>
      </c>
      <c r="U599" s="184">
        <f t="shared" si="114"/>
        <v>-1.075921814569258E-2</v>
      </c>
      <c r="V599" s="261">
        <f t="shared" si="115"/>
        <v>-0.84739449694972513</v>
      </c>
      <c r="W599" s="267">
        <f t="shared" si="116"/>
        <v>2.9856779872248218E-3</v>
      </c>
    </row>
    <row r="600" spans="1:23" x14ac:dyDescent="0.25">
      <c r="A600" s="90">
        <f t="shared" si="105"/>
        <v>557</v>
      </c>
      <c r="B600" s="29">
        <v>45139</v>
      </c>
      <c r="C600" s="93">
        <v>20211.2</v>
      </c>
      <c r="D600" s="93">
        <v>20331.28</v>
      </c>
      <c r="E600" s="93">
        <v>19891.810000000001</v>
      </c>
      <c r="F600" s="93">
        <v>20011.12</v>
      </c>
      <c r="G600" s="93">
        <v>20011.12</v>
      </c>
      <c r="H600" s="93">
        <v>3013635300</v>
      </c>
      <c r="I600" s="93"/>
      <c r="J600" s="178">
        <f t="shared" si="106"/>
        <v>9.9139921851812129</v>
      </c>
      <c r="K600" s="179">
        <f t="shared" si="108"/>
        <v>0.42539421621974172</v>
      </c>
      <c r="L600" s="178"/>
      <c r="M600" s="184">
        <f t="shared" si="107"/>
        <v>-9.8994616846105991E-3</v>
      </c>
      <c r="N600" s="261">
        <f t="shared" si="109"/>
        <v>-0.7768930639253071</v>
      </c>
      <c r="O600" s="267">
        <f t="shared" si="110"/>
        <v>1.3690744615768802E-2</v>
      </c>
      <c r="P600" s="178"/>
      <c r="Q600" s="184">
        <f t="shared" si="111"/>
        <v>5.941260291323529E-3</v>
      </c>
      <c r="R600" s="261">
        <f t="shared" si="112"/>
        <v>0.52207199187583364</v>
      </c>
      <c r="S600" s="267">
        <f t="shared" si="113"/>
        <v>0.21092797617226067</v>
      </c>
      <c r="U600" s="184">
        <f t="shared" si="114"/>
        <v>-1.5802624287523721E-2</v>
      </c>
      <c r="V600" s="261">
        <f t="shared" si="115"/>
        <v>-1.2609620319651347</v>
      </c>
      <c r="W600" s="267">
        <f t="shared" si="116"/>
        <v>-5.9811173478323543E-2</v>
      </c>
    </row>
    <row r="601" spans="1:23" x14ac:dyDescent="0.25">
      <c r="A601" s="90">
        <f t="shared" si="105"/>
        <v>558</v>
      </c>
      <c r="B601" s="29">
        <v>45140</v>
      </c>
      <c r="C601" s="93">
        <v>19902.77</v>
      </c>
      <c r="D601" s="93">
        <v>19981</v>
      </c>
      <c r="E601" s="93">
        <v>19475.150000000001</v>
      </c>
      <c r="F601" s="93">
        <v>19517.38</v>
      </c>
      <c r="G601" s="93">
        <v>19517.38</v>
      </c>
      <c r="H601" s="93">
        <v>2958227800</v>
      </c>
      <c r="I601" s="93"/>
      <c r="J601" s="178">
        <f t="shared" si="106"/>
        <v>9.898614197005621</v>
      </c>
      <c r="K601" s="179">
        <f t="shared" si="108"/>
        <v>0.40426045397798277</v>
      </c>
      <c r="L601" s="178"/>
      <c r="M601" s="184">
        <f t="shared" si="107"/>
        <v>-1.9363636317959732E-2</v>
      </c>
      <c r="N601" s="261">
        <f t="shared" si="109"/>
        <v>-1.5529708304183423</v>
      </c>
      <c r="O601" s="267">
        <f t="shared" si="110"/>
        <v>-0.10415032389644341</v>
      </c>
      <c r="P601" s="178"/>
      <c r="Q601" s="184">
        <f t="shared" si="111"/>
        <v>3.9306086539712595E-3</v>
      </c>
      <c r="R601" s="261">
        <f t="shared" si="112"/>
        <v>0.35719527601162954</v>
      </c>
      <c r="S601" s="267">
        <f t="shared" si="113"/>
        <v>0.18589279386312207</v>
      </c>
      <c r="U601" s="184">
        <f t="shared" si="114"/>
        <v>-2.1485451522576957E-2</v>
      </c>
      <c r="V601" s="261">
        <f t="shared" si="115"/>
        <v>-1.7269631402292587</v>
      </c>
      <c r="W601" s="267">
        <f t="shared" si="116"/>
        <v>-0.13056963467463756</v>
      </c>
    </row>
    <row r="602" spans="1:23" x14ac:dyDescent="0.25">
      <c r="A602" s="90">
        <f t="shared" si="105"/>
        <v>559</v>
      </c>
      <c r="B602" s="29">
        <v>45141</v>
      </c>
      <c r="C602" s="93">
        <v>19404.14</v>
      </c>
      <c r="D602" s="93">
        <v>19650.16</v>
      </c>
      <c r="E602" s="93">
        <v>19369.060000000001</v>
      </c>
      <c r="F602" s="93">
        <v>19420.87</v>
      </c>
      <c r="G602" s="93">
        <v>19420.87</v>
      </c>
      <c r="H602" s="93">
        <v>2488071400</v>
      </c>
      <c r="I602" s="93"/>
      <c r="J602" s="178">
        <f t="shared" si="106"/>
        <v>9.8732417243462933</v>
      </c>
      <c r="K602" s="179">
        <f t="shared" si="108"/>
        <v>0.3693914061841469</v>
      </c>
      <c r="L602" s="178"/>
      <c r="M602" s="184">
        <f t="shared" si="107"/>
        <v>8.6218714150689305E-4</v>
      </c>
      <c r="N602" s="261">
        <f t="shared" si="109"/>
        <v>0.10557970399319216</v>
      </c>
      <c r="O602" s="267">
        <f t="shared" si="110"/>
        <v>0.14768702487820407</v>
      </c>
      <c r="P602" s="178"/>
      <c r="Q602" s="184">
        <f t="shared" si="111"/>
        <v>1.2678737630217079E-2</v>
      </c>
      <c r="R602" s="261">
        <f t="shared" si="112"/>
        <v>1.0745561299580999</v>
      </c>
      <c r="S602" s="267">
        <f t="shared" si="113"/>
        <v>0.29481817890524553</v>
      </c>
      <c r="U602" s="184">
        <f t="shared" si="114"/>
        <v>-1.8078616212827835E-3</v>
      </c>
      <c r="V602" s="261">
        <f t="shared" si="115"/>
        <v>-0.11336865236443107</v>
      </c>
      <c r="W602" s="267">
        <f t="shared" si="116"/>
        <v>0.11444150570972456</v>
      </c>
    </row>
    <row r="603" spans="1:23" x14ac:dyDescent="0.25">
      <c r="A603" s="90">
        <f t="shared" si="105"/>
        <v>560</v>
      </c>
      <c r="B603" s="29">
        <v>45142</v>
      </c>
      <c r="C603" s="93">
        <v>19671.13</v>
      </c>
      <c r="D603" s="93">
        <v>19857.39</v>
      </c>
      <c r="E603" s="93">
        <v>19461.61</v>
      </c>
      <c r="F603" s="93">
        <v>19539.46</v>
      </c>
      <c r="G603" s="93">
        <v>19539.46</v>
      </c>
      <c r="H603" s="93">
        <v>2771467700</v>
      </c>
      <c r="I603" s="93"/>
      <c r="J603" s="178">
        <f t="shared" si="106"/>
        <v>9.886907357623226</v>
      </c>
      <c r="K603" s="179">
        <f t="shared" si="108"/>
        <v>0.38817190212809355</v>
      </c>
      <c r="L603" s="178"/>
      <c r="M603" s="184">
        <f t="shared" si="107"/>
        <v>-6.6935656467117998E-3</v>
      </c>
      <c r="N603" s="261">
        <f t="shared" si="109"/>
        <v>-0.51400435644792597</v>
      </c>
      <c r="O603" s="267">
        <f t="shared" si="110"/>
        <v>5.360824712188772E-2</v>
      </c>
      <c r="P603" s="178"/>
      <c r="Q603" s="184">
        <f t="shared" si="111"/>
        <v>9.4686985445166794E-3</v>
      </c>
      <c r="R603" s="261">
        <f t="shared" si="112"/>
        <v>0.81132768579908476</v>
      </c>
      <c r="S603" s="267">
        <f t="shared" si="113"/>
        <v>0.25484909015957036</v>
      </c>
      <c r="U603" s="184">
        <f t="shared" si="114"/>
        <v>-1.0651142054371072E-2</v>
      </c>
      <c r="V603" s="261">
        <f t="shared" si="115"/>
        <v>-0.83853208106947086</v>
      </c>
      <c r="W603" s="267">
        <f t="shared" si="116"/>
        <v>4.3313634352797337E-3</v>
      </c>
    </row>
    <row r="604" spans="1:23" x14ac:dyDescent="0.25">
      <c r="A604" s="90">
        <f t="shared" si="105"/>
        <v>561</v>
      </c>
      <c r="B604" s="29">
        <v>45145</v>
      </c>
      <c r="C604" s="93">
        <v>19474.66</v>
      </c>
      <c r="D604" s="93">
        <v>19581.82</v>
      </c>
      <c r="E604" s="93">
        <v>19352.349999999999</v>
      </c>
      <c r="F604" s="93">
        <v>19537.919999999998</v>
      </c>
      <c r="G604" s="93">
        <v>19537.919999999998</v>
      </c>
      <c r="H604" s="93">
        <v>2277019400</v>
      </c>
      <c r="I604" s="93"/>
      <c r="J604" s="178">
        <f t="shared" si="106"/>
        <v>9.8768694123067053</v>
      </c>
      <c r="K604" s="179">
        <f t="shared" si="108"/>
        <v>0.37437688893827759</v>
      </c>
      <c r="L604" s="178"/>
      <c r="M604" s="184">
        <f t="shared" si="107"/>
        <v>3.2483237191303161E-3</v>
      </c>
      <c r="N604" s="261">
        <f t="shared" si="109"/>
        <v>0.30124679779173569</v>
      </c>
      <c r="O604" s="267">
        <f t="shared" si="110"/>
        <v>0.17739747452823473</v>
      </c>
      <c r="P604" s="178"/>
      <c r="Q604" s="184">
        <f t="shared" si="111"/>
        <v>5.5025350891876861E-3</v>
      </c>
      <c r="R604" s="261">
        <f t="shared" si="112"/>
        <v>0.48609580925363061</v>
      </c>
      <c r="S604" s="267">
        <f t="shared" si="113"/>
        <v>0.20546528675603337</v>
      </c>
      <c r="U604" s="184">
        <f t="shared" si="114"/>
        <v>-6.2804690813601525E-3</v>
      </c>
      <c r="V604" s="261">
        <f t="shared" si="115"/>
        <v>-0.48012976387073891</v>
      </c>
      <c r="W604" s="267">
        <f t="shared" si="116"/>
        <v>5.8751827259159395E-2</v>
      </c>
    </row>
    <row r="605" spans="1:23" x14ac:dyDescent="0.25">
      <c r="A605" s="90">
        <f t="shared" si="105"/>
        <v>562</v>
      </c>
      <c r="B605" s="29">
        <v>45146</v>
      </c>
      <c r="C605" s="93">
        <v>19308.55</v>
      </c>
      <c r="D605" s="93">
        <v>19370.8</v>
      </c>
      <c r="E605" s="93">
        <v>19112.61</v>
      </c>
      <c r="F605" s="93">
        <v>19184.169999999998</v>
      </c>
      <c r="G605" s="93">
        <v>19184.169999999998</v>
      </c>
      <c r="H605" s="93">
        <v>3491048500</v>
      </c>
      <c r="I605" s="93"/>
      <c r="J605" s="178">
        <f t="shared" si="106"/>
        <v>9.8683032819765</v>
      </c>
      <c r="K605" s="179">
        <f t="shared" si="108"/>
        <v>0.36260457128115908</v>
      </c>
      <c r="L605" s="178"/>
      <c r="M605" s="184">
        <f t="shared" si="107"/>
        <v>-6.4417058764123158E-3</v>
      </c>
      <c r="N605" s="261">
        <f t="shared" si="109"/>
        <v>-0.49335144422093513</v>
      </c>
      <c r="O605" s="267">
        <f t="shared" si="110"/>
        <v>5.6744223115267056E-2</v>
      </c>
      <c r="P605" s="178"/>
      <c r="Q605" s="184">
        <f t="shared" si="111"/>
        <v>3.2239603698879511E-3</v>
      </c>
      <c r="R605" s="261">
        <f t="shared" si="112"/>
        <v>0.2992489633902361</v>
      </c>
      <c r="S605" s="267">
        <f t="shared" si="113"/>
        <v>0.17709411969609334</v>
      </c>
      <c r="U605" s="184">
        <f t="shared" si="114"/>
        <v>-1.0147836062262505E-2</v>
      </c>
      <c r="V605" s="261">
        <f t="shared" si="115"/>
        <v>-0.79726016826665802</v>
      </c>
      <c r="W605" s="267">
        <f t="shared" si="116"/>
        <v>1.0598166214856652E-2</v>
      </c>
    </row>
    <row r="606" spans="1:23" x14ac:dyDescent="0.25">
      <c r="A606" s="90">
        <f t="shared" si="105"/>
        <v>563</v>
      </c>
      <c r="B606" s="29">
        <v>45147</v>
      </c>
      <c r="C606" s="93">
        <v>19059.580000000002</v>
      </c>
      <c r="D606" s="93">
        <v>19270.48</v>
      </c>
      <c r="E606" s="93">
        <v>19056.099999999999</v>
      </c>
      <c r="F606" s="93">
        <v>19246.03</v>
      </c>
      <c r="G606" s="93">
        <v>19246.03</v>
      </c>
      <c r="H606" s="93">
        <v>2264244800</v>
      </c>
      <c r="I606" s="93"/>
      <c r="J606" s="178">
        <f t="shared" si="106"/>
        <v>9.8553251412885938</v>
      </c>
      <c r="K606" s="179">
        <f t="shared" si="108"/>
        <v>0.34476888715222731</v>
      </c>
      <c r="L606" s="178"/>
      <c r="M606" s="184">
        <f t="shared" si="107"/>
        <v>9.782482090371197E-3</v>
      </c>
      <c r="N606" s="261">
        <f t="shared" si="109"/>
        <v>0.83705844868789914</v>
      </c>
      <c r="O606" s="267">
        <f t="shared" si="110"/>
        <v>0.25875609629138374</v>
      </c>
      <c r="P606" s="178"/>
      <c r="Q606" s="184">
        <f t="shared" si="111"/>
        <v>1.1065301543895395E-2</v>
      </c>
      <c r="R606" s="261">
        <f t="shared" si="112"/>
        <v>0.94225173757721981</v>
      </c>
      <c r="S606" s="267">
        <f t="shared" si="113"/>
        <v>0.2747288378106354</v>
      </c>
      <c r="U606" s="184">
        <f t="shared" si="114"/>
        <v>-1.8258534553244096E-4</v>
      </c>
      <c r="V606" s="261">
        <f t="shared" si="115"/>
        <v>1.9906654874071096E-2</v>
      </c>
      <c r="W606" s="267">
        <f t="shared" si="116"/>
        <v>0.13467827229337259</v>
      </c>
    </row>
    <row r="607" spans="1:23" x14ac:dyDescent="0.25">
      <c r="A607" s="90">
        <f t="shared" si="105"/>
        <v>564</v>
      </c>
      <c r="B607" s="29">
        <v>45148</v>
      </c>
      <c r="C607" s="93">
        <v>19125</v>
      </c>
      <c r="D607" s="93">
        <v>19315.169999999998</v>
      </c>
      <c r="E607" s="93">
        <v>19030.39</v>
      </c>
      <c r="F607" s="93">
        <v>19248.259999999998</v>
      </c>
      <c r="G607" s="93">
        <v>19248.259999999998</v>
      </c>
      <c r="H607" s="93">
        <v>2598340600</v>
      </c>
      <c r="I607" s="93"/>
      <c r="J607" s="178">
        <f t="shared" si="106"/>
        <v>9.8587516586947359</v>
      </c>
      <c r="K607" s="179">
        <f t="shared" si="108"/>
        <v>0.34947790392033701</v>
      </c>
      <c r="L607" s="178"/>
      <c r="M607" s="184">
        <f t="shared" si="107"/>
        <v>6.4449673202613541E-3</v>
      </c>
      <c r="N607" s="261">
        <f t="shared" si="109"/>
        <v>0.56337679035318111</v>
      </c>
      <c r="O607" s="267">
        <f t="shared" si="110"/>
        <v>0.21719977237284915</v>
      </c>
      <c r="P607" s="178"/>
      <c r="Q607" s="184">
        <f t="shared" si="111"/>
        <v>9.943529411764615E-3</v>
      </c>
      <c r="R607" s="261">
        <f t="shared" si="112"/>
        <v>0.85026459188883674</v>
      </c>
      <c r="S607" s="267">
        <f t="shared" si="113"/>
        <v>0.26076134124609496</v>
      </c>
      <c r="U607" s="184">
        <f t="shared" si="114"/>
        <v>-4.9469281045751937E-3</v>
      </c>
      <c r="V607" s="261">
        <f t="shared" si="115"/>
        <v>-0.37077722729101442</v>
      </c>
      <c r="W607" s="267">
        <f t="shared" si="116"/>
        <v>7.5356116560354014E-2</v>
      </c>
    </row>
    <row r="608" spans="1:23" x14ac:dyDescent="0.25">
      <c r="A608" s="90">
        <f t="shared" si="105"/>
        <v>565</v>
      </c>
      <c r="B608" s="29">
        <v>45149</v>
      </c>
      <c r="C608" s="93">
        <v>19319.91</v>
      </c>
      <c r="D608" s="93">
        <v>19346.29</v>
      </c>
      <c r="E608" s="93">
        <v>19049.919999999998</v>
      </c>
      <c r="F608" s="93">
        <v>19075.189999999999</v>
      </c>
      <c r="G608" s="93">
        <v>19075.189999999999</v>
      </c>
      <c r="H608" s="93">
        <v>3363828300</v>
      </c>
      <c r="I608" s="93"/>
      <c r="J608" s="178">
        <f t="shared" si="106"/>
        <v>9.8688914493705653</v>
      </c>
      <c r="K608" s="179">
        <f t="shared" si="108"/>
        <v>0.36341288181714071</v>
      </c>
      <c r="L608" s="178"/>
      <c r="M608" s="184">
        <f t="shared" si="107"/>
        <v>-1.2666725673152782E-2</v>
      </c>
      <c r="N608" s="261">
        <f t="shared" si="109"/>
        <v>-1.0038132274604172</v>
      </c>
      <c r="O608" s="267">
        <f t="shared" si="110"/>
        <v>-2.0765228345264619E-2</v>
      </c>
      <c r="P608" s="178"/>
      <c r="Q608" s="184">
        <f t="shared" si="111"/>
        <v>1.3654307913443188E-3</v>
      </c>
      <c r="R608" s="261">
        <f t="shared" si="112"/>
        <v>0.14684650462802201</v>
      </c>
      <c r="S608" s="267">
        <f t="shared" si="113"/>
        <v>0.15395305141683746</v>
      </c>
      <c r="U608" s="184">
        <f t="shared" si="114"/>
        <v>-1.3974702780706618E-2</v>
      </c>
      <c r="V608" s="261">
        <f t="shared" si="115"/>
        <v>-1.1110694850401852</v>
      </c>
      <c r="W608" s="267">
        <f t="shared" si="116"/>
        <v>-3.7051214806306243E-2</v>
      </c>
    </row>
    <row r="609" spans="1:23" x14ac:dyDescent="0.25">
      <c r="A609" s="90">
        <f t="shared" si="105"/>
        <v>566</v>
      </c>
      <c r="B609" s="29">
        <v>45152</v>
      </c>
      <c r="C609" s="93">
        <v>18697.330000000002</v>
      </c>
      <c r="D609" s="93">
        <v>18792.72</v>
      </c>
      <c r="E609" s="93">
        <v>18554.509999999998</v>
      </c>
      <c r="F609" s="93">
        <v>18773.55</v>
      </c>
      <c r="G609" s="93">
        <v>18773.55</v>
      </c>
      <c r="H609" s="93">
        <v>3890510400</v>
      </c>
      <c r="I609" s="93"/>
      <c r="J609" s="178">
        <f t="shared" si="106"/>
        <v>9.8361360118998729</v>
      </c>
      <c r="K609" s="179">
        <f t="shared" si="108"/>
        <v>0.31839752481945804</v>
      </c>
      <c r="L609" s="178"/>
      <c r="M609" s="184">
        <f t="shared" si="107"/>
        <v>4.0765178771513108E-3</v>
      </c>
      <c r="N609" s="261">
        <f t="shared" si="109"/>
        <v>0.36916007045205462</v>
      </c>
      <c r="O609" s="267">
        <f t="shared" si="110"/>
        <v>0.18770955015000812</v>
      </c>
      <c r="P609" s="178"/>
      <c r="Q609" s="184">
        <f t="shared" si="111"/>
        <v>5.1017979572484098E-3</v>
      </c>
      <c r="R609" s="261">
        <f t="shared" si="112"/>
        <v>0.45323471038819235</v>
      </c>
      <c r="S609" s="267">
        <f t="shared" si="113"/>
        <v>0.20047559735894183</v>
      </c>
      <c r="U609" s="184">
        <f t="shared" si="114"/>
        <v>-7.638523789225699E-3</v>
      </c>
      <c r="V609" s="261">
        <f t="shared" si="115"/>
        <v>-0.59149246640813657</v>
      </c>
      <c r="W609" s="267">
        <f t="shared" si="116"/>
        <v>4.1842310679763406E-2</v>
      </c>
    </row>
    <row r="610" spans="1:23" x14ac:dyDescent="0.25">
      <c r="A610" s="90">
        <f t="shared" si="105"/>
        <v>567</v>
      </c>
      <c r="B610" s="29">
        <v>45153</v>
      </c>
      <c r="C610" s="93">
        <v>18599.2</v>
      </c>
      <c r="D610" s="93">
        <v>18745.82</v>
      </c>
      <c r="E610" s="93">
        <v>18513.78</v>
      </c>
      <c r="F610" s="93">
        <v>18581.11</v>
      </c>
      <c r="G610" s="93">
        <v>18581.11</v>
      </c>
      <c r="H610" s="93">
        <v>2668372200</v>
      </c>
      <c r="I610" s="93"/>
      <c r="J610" s="178">
        <f t="shared" si="106"/>
        <v>9.8308738480236162</v>
      </c>
      <c r="K610" s="179">
        <f t="shared" si="108"/>
        <v>0.3111658038057501</v>
      </c>
      <c r="L610" s="178"/>
      <c r="M610" s="184">
        <f t="shared" si="107"/>
        <v>-9.7262247838617488E-4</v>
      </c>
      <c r="N610" s="261">
        <f t="shared" si="109"/>
        <v>-4.4877679446133203E-2</v>
      </c>
      <c r="O610" s="267">
        <f t="shared" si="110"/>
        <v>0.1248413003960287</v>
      </c>
      <c r="P610" s="178"/>
      <c r="Q610" s="184">
        <f t="shared" si="111"/>
        <v>7.88313475848418E-3</v>
      </c>
      <c r="R610" s="261">
        <f t="shared" si="112"/>
        <v>0.68130886753253161</v>
      </c>
      <c r="S610" s="267">
        <f t="shared" si="113"/>
        <v>0.23510679482174446</v>
      </c>
      <c r="U610" s="184">
        <f t="shared" si="114"/>
        <v>-4.592670652501284E-3</v>
      </c>
      <c r="V610" s="261">
        <f t="shared" si="115"/>
        <v>-0.34172753803440969</v>
      </c>
      <c r="W610" s="267">
        <f t="shared" si="116"/>
        <v>7.976707454645271E-2</v>
      </c>
    </row>
    <row r="611" spans="1:23" x14ac:dyDescent="0.25">
      <c r="A611" s="90">
        <f t="shared" si="105"/>
        <v>568</v>
      </c>
      <c r="B611" s="29">
        <v>45154</v>
      </c>
      <c r="C611" s="93">
        <v>18356.650000000001</v>
      </c>
      <c r="D611" s="93">
        <v>18440.96</v>
      </c>
      <c r="E611" s="93">
        <v>18261.849999999999</v>
      </c>
      <c r="F611" s="93">
        <v>18329.3</v>
      </c>
      <c r="G611" s="93">
        <v>18329.3</v>
      </c>
      <c r="H611" s="93">
        <v>2823625500</v>
      </c>
      <c r="I611" s="93"/>
      <c r="J611" s="178">
        <f t="shared" si="106"/>
        <v>9.8177471856526513</v>
      </c>
      <c r="K611" s="179">
        <f t="shared" si="108"/>
        <v>0.29312600832612207</v>
      </c>
      <c r="L611" s="178"/>
      <c r="M611" s="184">
        <f t="shared" si="107"/>
        <v>-1.489923270313602E-3</v>
      </c>
      <c r="N611" s="261">
        <f t="shared" si="109"/>
        <v>-8.7297188675122081E-2</v>
      </c>
      <c r="O611" s="267">
        <f t="shared" si="110"/>
        <v>0.11840024447466635</v>
      </c>
      <c r="P611" s="178"/>
      <c r="Q611" s="184">
        <f t="shared" si="111"/>
        <v>4.5928859568601932E-3</v>
      </c>
      <c r="R611" s="261">
        <f t="shared" si="112"/>
        <v>0.41150309575683541</v>
      </c>
      <c r="S611" s="267">
        <f t="shared" si="113"/>
        <v>0.19413899261233092</v>
      </c>
      <c r="U611" s="184">
        <f t="shared" si="114"/>
        <v>-5.1643409881434194E-3</v>
      </c>
      <c r="V611" s="261">
        <f t="shared" si="115"/>
        <v>-0.38860543858499075</v>
      </c>
      <c r="W611" s="267">
        <f t="shared" si="116"/>
        <v>7.2649048326667742E-2</v>
      </c>
    </row>
    <row r="612" spans="1:23" x14ac:dyDescent="0.25">
      <c r="A612" s="90">
        <f t="shared" si="105"/>
        <v>569</v>
      </c>
      <c r="B612" s="29">
        <v>45155</v>
      </c>
      <c r="C612" s="93">
        <v>18023.11</v>
      </c>
      <c r="D612" s="93">
        <v>18399.2</v>
      </c>
      <c r="E612" s="93">
        <v>17900.77</v>
      </c>
      <c r="F612" s="93">
        <v>18326.63</v>
      </c>
      <c r="G612" s="93">
        <v>18326.63</v>
      </c>
      <c r="H612" s="93">
        <v>3160942900</v>
      </c>
      <c r="I612" s="93"/>
      <c r="J612" s="178">
        <f t="shared" si="106"/>
        <v>9.7994101022866147</v>
      </c>
      <c r="K612" s="179">
        <f t="shared" si="108"/>
        <v>0.26792560137820798</v>
      </c>
      <c r="L612" s="178"/>
      <c r="M612" s="184">
        <f t="shared" si="107"/>
        <v>1.6840600762021672E-2</v>
      </c>
      <c r="N612" s="261">
        <f t="shared" si="109"/>
        <v>1.4158356993776284</v>
      </c>
      <c r="O612" s="267">
        <f t="shared" si="110"/>
        <v>0.34663869336672493</v>
      </c>
      <c r="P612" s="178"/>
      <c r="Q612" s="184">
        <f t="shared" si="111"/>
        <v>2.086709785381103E-2</v>
      </c>
      <c r="R612" s="261">
        <f t="shared" si="112"/>
        <v>1.7460150325838641</v>
      </c>
      <c r="S612" s="267">
        <f t="shared" si="113"/>
        <v>0.39677372764491903</v>
      </c>
      <c r="U612" s="184">
        <f t="shared" si="114"/>
        <v>-6.7879516909123971E-3</v>
      </c>
      <c r="V612" s="261">
        <f t="shared" si="115"/>
        <v>-0.52174416612062546</v>
      </c>
      <c r="W612" s="267">
        <f t="shared" si="116"/>
        <v>5.2433020255083562E-2</v>
      </c>
    </row>
    <row r="613" spans="1:23" x14ac:dyDescent="0.25">
      <c r="A613" s="90">
        <f t="shared" si="105"/>
        <v>570</v>
      </c>
      <c r="B613" s="29">
        <v>45156</v>
      </c>
      <c r="C613" s="93">
        <v>18208.98</v>
      </c>
      <c r="D613" s="93">
        <v>18336.41</v>
      </c>
      <c r="E613" s="93">
        <v>17936.43</v>
      </c>
      <c r="F613" s="93">
        <v>17950.849999999999</v>
      </c>
      <c r="G613" s="93">
        <v>17950.849999999999</v>
      </c>
      <c r="H613" s="93">
        <v>3049414000</v>
      </c>
      <c r="I613" s="93"/>
      <c r="J613" s="178">
        <f t="shared" si="106"/>
        <v>9.8096701579732848</v>
      </c>
      <c r="K613" s="179">
        <f t="shared" si="108"/>
        <v>0.28202585786126677</v>
      </c>
      <c r="L613" s="178"/>
      <c r="M613" s="184">
        <f t="shared" si="107"/>
        <v>-1.4175972514660405E-2</v>
      </c>
      <c r="N613" s="261">
        <f t="shared" si="109"/>
        <v>-1.1275739317184084</v>
      </c>
      <c r="O613" s="267">
        <f t="shared" si="110"/>
        <v>-3.9557280197862643E-2</v>
      </c>
      <c r="P613" s="178"/>
      <c r="Q613" s="184">
        <f t="shared" si="111"/>
        <v>6.9981953958980839E-3</v>
      </c>
      <c r="R613" s="261">
        <f t="shared" si="112"/>
        <v>0.60874239548355247</v>
      </c>
      <c r="S613" s="267">
        <f t="shared" si="113"/>
        <v>0.22408816888808936</v>
      </c>
      <c r="U613" s="184">
        <f t="shared" si="114"/>
        <v>-1.4967889469920845E-2</v>
      </c>
      <c r="V613" s="261">
        <f t="shared" si="115"/>
        <v>-1.1925124145440362</v>
      </c>
      <c r="W613" s="267">
        <f t="shared" si="116"/>
        <v>-4.9417658286406541E-2</v>
      </c>
    </row>
    <row r="614" spans="1:23" x14ac:dyDescent="0.25">
      <c r="A614" s="90">
        <f t="shared" si="105"/>
        <v>571</v>
      </c>
      <c r="B614" s="29">
        <v>45159</v>
      </c>
      <c r="C614" s="93">
        <v>17798.47</v>
      </c>
      <c r="D614" s="93">
        <v>17867.66</v>
      </c>
      <c r="E614" s="93">
        <v>17587.38</v>
      </c>
      <c r="F614" s="93">
        <v>17623.29</v>
      </c>
      <c r="G614" s="93">
        <v>17623.29</v>
      </c>
      <c r="H614" s="93">
        <v>3141863900</v>
      </c>
      <c r="I614" s="93"/>
      <c r="J614" s="178">
        <f t="shared" si="106"/>
        <v>9.7868677775296486</v>
      </c>
      <c r="K614" s="179">
        <f t="shared" si="108"/>
        <v>0.25068885321934525</v>
      </c>
      <c r="L614" s="178"/>
      <c r="M614" s="184">
        <f t="shared" si="107"/>
        <v>-9.8424190393893562E-3</v>
      </c>
      <c r="N614" s="261">
        <f t="shared" si="109"/>
        <v>-0.77221547391738787</v>
      </c>
      <c r="O614" s="267">
        <f t="shared" si="110"/>
        <v>1.4400998443920621E-2</v>
      </c>
      <c r="P614" s="178"/>
      <c r="Q614" s="184">
        <f t="shared" si="111"/>
        <v>3.8874127944704623E-3</v>
      </c>
      <c r="R614" s="261">
        <f t="shared" si="112"/>
        <v>0.35365314503224132</v>
      </c>
      <c r="S614" s="267">
        <f t="shared" si="113"/>
        <v>0.18535495021208237</v>
      </c>
      <c r="U614" s="184">
        <f t="shared" si="114"/>
        <v>-1.1860008191715362E-2</v>
      </c>
      <c r="V614" s="261">
        <f t="shared" si="115"/>
        <v>-0.93766107733221449</v>
      </c>
      <c r="W614" s="267">
        <f t="shared" si="116"/>
        <v>-1.0720564792134013E-2</v>
      </c>
    </row>
    <row r="615" spans="1:23" x14ac:dyDescent="0.25">
      <c r="A615" s="90">
        <f t="shared" si="105"/>
        <v>572</v>
      </c>
      <c r="B615" s="29">
        <v>45160</v>
      </c>
      <c r="C615" s="93">
        <v>17641.86</v>
      </c>
      <c r="D615" s="93">
        <v>17965.259999999998</v>
      </c>
      <c r="E615" s="93">
        <v>17573.7</v>
      </c>
      <c r="F615" s="93">
        <v>17791.009999999998</v>
      </c>
      <c r="G615" s="93">
        <v>17791.009999999998</v>
      </c>
      <c r="H615" s="93">
        <v>2895653800</v>
      </c>
      <c r="I615" s="93"/>
      <c r="J615" s="178">
        <f t="shared" si="106"/>
        <v>9.7780297661790172</v>
      </c>
      <c r="K615" s="179">
        <f t="shared" si="108"/>
        <v>0.23854289313396357</v>
      </c>
      <c r="L615" s="178"/>
      <c r="M615" s="184">
        <f t="shared" si="107"/>
        <v>8.454323977176886E-3</v>
      </c>
      <c r="N615" s="261">
        <f t="shared" si="109"/>
        <v>0.72814731570802449</v>
      </c>
      <c r="O615" s="267">
        <f t="shared" si="110"/>
        <v>0.24221883052068693</v>
      </c>
      <c r="P615" s="178"/>
      <c r="Q615" s="184">
        <f t="shared" si="111"/>
        <v>1.8331400430566722E-2</v>
      </c>
      <c r="R615" s="261">
        <f t="shared" si="112"/>
        <v>1.5380837053449037</v>
      </c>
      <c r="S615" s="267">
        <f t="shared" si="113"/>
        <v>0.36520105434218308</v>
      </c>
      <c r="U615" s="184">
        <f t="shared" si="114"/>
        <v>-3.8635381983532263E-3</v>
      </c>
      <c r="V615" s="261">
        <f t="shared" si="115"/>
        <v>-0.28193748677110531</v>
      </c>
      <c r="W615" s="267">
        <f t="shared" si="116"/>
        <v>8.8845705363447047E-2</v>
      </c>
    </row>
    <row r="616" spans="1:23" x14ac:dyDescent="0.25">
      <c r="A616" s="90">
        <f t="shared" si="105"/>
        <v>573</v>
      </c>
      <c r="B616" s="29">
        <v>45161</v>
      </c>
      <c r="C616" s="93">
        <v>17762.759999999998</v>
      </c>
      <c r="D616" s="93">
        <v>18000.53</v>
      </c>
      <c r="E616" s="93">
        <v>17730.79</v>
      </c>
      <c r="F616" s="93">
        <v>17845.919999999998</v>
      </c>
      <c r="G616" s="93">
        <v>17845.919999999998</v>
      </c>
      <c r="H616" s="93">
        <v>2499731900</v>
      </c>
      <c r="I616" s="93"/>
      <c r="J616" s="178">
        <f t="shared" si="106"/>
        <v>9.7848594098773969</v>
      </c>
      <c r="K616" s="179">
        <f t="shared" si="108"/>
        <v>0.2479287805770671</v>
      </c>
      <c r="L616" s="178"/>
      <c r="M616" s="184">
        <f t="shared" si="107"/>
        <v>4.6817048701890841E-3</v>
      </c>
      <c r="N616" s="261">
        <f t="shared" si="109"/>
        <v>0.41878639161189418</v>
      </c>
      <c r="O616" s="267">
        <f t="shared" si="110"/>
        <v>0.19524490158551155</v>
      </c>
      <c r="P616" s="178"/>
      <c r="Q616" s="184">
        <f t="shared" si="111"/>
        <v>1.3385870213863187E-2</v>
      </c>
      <c r="R616" s="261">
        <f t="shared" si="112"/>
        <v>1.1325421559340723</v>
      </c>
      <c r="S616" s="267">
        <f t="shared" si="113"/>
        <v>0.30362288322072084</v>
      </c>
      <c r="U616" s="184">
        <f t="shared" si="114"/>
        <v>-1.7998329088496118E-3</v>
      </c>
      <c r="V616" s="261">
        <f t="shared" si="115"/>
        <v>-0.11271028484118242</v>
      </c>
      <c r="W616" s="267">
        <f t="shared" si="116"/>
        <v>0.11454147343945853</v>
      </c>
    </row>
    <row r="617" spans="1:23" x14ac:dyDescent="0.25">
      <c r="A617" s="90">
        <f t="shared" si="105"/>
        <v>574</v>
      </c>
      <c r="B617" s="29">
        <v>45162</v>
      </c>
      <c r="C617" s="93">
        <v>17992.73</v>
      </c>
      <c r="D617" s="93">
        <v>18272.95</v>
      </c>
      <c r="E617" s="93">
        <v>17945.009999999998</v>
      </c>
      <c r="F617" s="93">
        <v>18212.169999999998</v>
      </c>
      <c r="G617" s="93">
        <v>18212.169999999998</v>
      </c>
      <c r="H617" s="93">
        <v>2758913200</v>
      </c>
      <c r="I617" s="93"/>
      <c r="J617" s="178">
        <f t="shared" si="106"/>
        <v>9.7977230664043269</v>
      </c>
      <c r="K617" s="179">
        <f t="shared" si="108"/>
        <v>0.26560713066393238</v>
      </c>
      <c r="L617" s="178"/>
      <c r="M617" s="184">
        <f t="shared" si="107"/>
        <v>1.2196036954925611E-2</v>
      </c>
      <c r="N617" s="261">
        <f t="shared" si="109"/>
        <v>1.0349738867643989</v>
      </c>
      <c r="O617" s="267">
        <f t="shared" si="110"/>
        <v>0.28880793865170284</v>
      </c>
      <c r="P617" s="178"/>
      <c r="Q617" s="184">
        <f t="shared" si="111"/>
        <v>1.5574067970786044E-2</v>
      </c>
      <c r="R617" s="261">
        <f t="shared" si="112"/>
        <v>1.3119779433775682</v>
      </c>
      <c r="S617" s="267">
        <f t="shared" si="113"/>
        <v>0.33086874160579205</v>
      </c>
      <c r="U617" s="184">
        <f t="shared" si="114"/>
        <v>-2.6521822980726754E-3</v>
      </c>
      <c r="V617" s="261">
        <f t="shared" si="115"/>
        <v>-0.18260432588402542</v>
      </c>
      <c r="W617" s="267">
        <f t="shared" si="116"/>
        <v>0.10392863432110078</v>
      </c>
    </row>
    <row r="618" spans="1:23" x14ac:dyDescent="0.25">
      <c r="A618" s="90">
        <f t="shared" si="105"/>
        <v>575</v>
      </c>
      <c r="B618" s="29">
        <v>45163</v>
      </c>
      <c r="C618" s="93">
        <v>18037.599999999999</v>
      </c>
      <c r="D618" s="93">
        <v>18137.650000000001</v>
      </c>
      <c r="E618" s="93">
        <v>17969.41</v>
      </c>
      <c r="F618" s="93">
        <v>18119.39</v>
      </c>
      <c r="G618" s="93">
        <v>18119.39</v>
      </c>
      <c r="H618" s="93">
        <v>2467696800</v>
      </c>
      <c r="I618" s="93"/>
      <c r="J618" s="178">
        <f t="shared" si="106"/>
        <v>9.8002137470723021</v>
      </c>
      <c r="K618" s="179">
        <f t="shared" si="108"/>
        <v>0.26903003959428773</v>
      </c>
      <c r="L618" s="178"/>
      <c r="M618" s="184">
        <f t="shared" si="107"/>
        <v>4.5344169956092204E-3</v>
      </c>
      <c r="N618" s="261">
        <f t="shared" si="109"/>
        <v>0.40670854550657604</v>
      </c>
      <c r="O618" s="267">
        <f t="shared" si="110"/>
        <v>0.19341097932691098</v>
      </c>
      <c r="P618" s="178"/>
      <c r="Q618" s="184">
        <f t="shared" si="111"/>
        <v>5.5467467955827229E-3</v>
      </c>
      <c r="R618" s="261">
        <f t="shared" si="112"/>
        <v>0.48972124133631861</v>
      </c>
      <c r="S618" s="267">
        <f t="shared" si="113"/>
        <v>0.20601577899906331</v>
      </c>
      <c r="U618" s="184">
        <f t="shared" si="114"/>
        <v>-3.7804364216968275E-3</v>
      </c>
      <c r="V618" s="261">
        <f t="shared" si="115"/>
        <v>-0.27512300545417739</v>
      </c>
      <c r="W618" s="267">
        <f t="shared" si="116"/>
        <v>8.9880428679091073E-2</v>
      </c>
    </row>
    <row r="619" spans="1:23" x14ac:dyDescent="0.25">
      <c r="A619" s="90">
        <f t="shared" si="105"/>
        <v>576</v>
      </c>
      <c r="B619" s="29">
        <v>45166</v>
      </c>
      <c r="C619" s="93">
        <v>18519.080000000002</v>
      </c>
      <c r="D619" s="93">
        <v>18564.43</v>
      </c>
      <c r="E619" s="93">
        <v>18113.23</v>
      </c>
      <c r="F619" s="93">
        <v>18130.740000000002</v>
      </c>
      <c r="G619" s="93">
        <v>18130.740000000002</v>
      </c>
      <c r="H619" s="93">
        <v>2985842200</v>
      </c>
      <c r="I619" s="93"/>
      <c r="J619" s="178">
        <f t="shared" si="106"/>
        <v>9.8265568309403584</v>
      </c>
      <c r="K619" s="179">
        <f t="shared" si="108"/>
        <v>0.30523298531288695</v>
      </c>
      <c r="L619" s="178"/>
      <c r="M619" s="184">
        <f t="shared" si="107"/>
        <v>-2.0969724197962322E-2</v>
      </c>
      <c r="N619" s="261">
        <f t="shared" si="109"/>
        <v>-1.684672657887988</v>
      </c>
      <c r="O619" s="267">
        <f t="shared" si="110"/>
        <v>-0.12414817043206283</v>
      </c>
      <c r="P619" s="178"/>
      <c r="Q619" s="184">
        <f t="shared" si="111"/>
        <v>2.4488257516031326E-3</v>
      </c>
      <c r="R619" s="261">
        <f t="shared" si="112"/>
        <v>0.23568665958720128</v>
      </c>
      <c r="S619" s="267">
        <f t="shared" si="113"/>
        <v>0.16744270314914766</v>
      </c>
      <c r="U619" s="184">
        <f t="shared" si="114"/>
        <v>-2.1915235530058846E-2</v>
      </c>
      <c r="V619" s="261">
        <f t="shared" si="115"/>
        <v>-1.7622061302968393</v>
      </c>
      <c r="W619" s="267">
        <f t="shared" si="116"/>
        <v>-0.13592099479141551</v>
      </c>
    </row>
    <row r="620" spans="1:23" x14ac:dyDescent="0.25">
      <c r="A620" s="90">
        <f t="shared" si="105"/>
        <v>577</v>
      </c>
      <c r="B620" s="29">
        <v>45167</v>
      </c>
      <c r="C620" s="93">
        <v>18261.689999999999</v>
      </c>
      <c r="D620" s="93">
        <v>18583.8</v>
      </c>
      <c r="E620" s="93">
        <v>18239.919999999998</v>
      </c>
      <c r="F620" s="93">
        <v>18484.03</v>
      </c>
      <c r="G620" s="93">
        <v>18484.03</v>
      </c>
      <c r="H620" s="93">
        <v>3071235600</v>
      </c>
      <c r="I620" s="93"/>
      <c r="J620" s="178">
        <f t="shared" si="106"/>
        <v>9.812560701892572</v>
      </c>
      <c r="K620" s="179">
        <f t="shared" si="108"/>
        <v>0.28599829347781497</v>
      </c>
      <c r="L620" s="178"/>
      <c r="M620" s="184">
        <f t="shared" si="107"/>
        <v>1.2175214889750081E-2</v>
      </c>
      <c r="N620" s="261">
        <f t="shared" si="109"/>
        <v>1.0332664434361392</v>
      </c>
      <c r="O620" s="267">
        <f t="shared" si="110"/>
        <v>0.28854867733162237</v>
      </c>
      <c r="P620" s="178"/>
      <c r="Q620" s="184">
        <f t="shared" si="111"/>
        <v>1.7638564667344623E-2</v>
      </c>
      <c r="R620" s="261">
        <f t="shared" si="112"/>
        <v>1.4812700419776601</v>
      </c>
      <c r="S620" s="267">
        <f t="shared" si="113"/>
        <v>0.35657436371098172</v>
      </c>
      <c r="U620" s="184">
        <f t="shared" si="114"/>
        <v>-1.1921131067278241E-3</v>
      </c>
      <c r="V620" s="261">
        <f t="shared" si="115"/>
        <v>-6.287626920263481E-2</v>
      </c>
      <c r="W620" s="267">
        <f t="shared" si="116"/>
        <v>0.12210836158475047</v>
      </c>
    </row>
    <row r="621" spans="1:23" x14ac:dyDescent="0.25">
      <c r="A621" s="90">
        <f t="shared" ref="A621:A684" si="117">A620+1</f>
        <v>578</v>
      </c>
      <c r="B621" s="29">
        <v>45168</v>
      </c>
      <c r="C621" s="93">
        <v>18659.96</v>
      </c>
      <c r="D621" s="93">
        <v>18742.14</v>
      </c>
      <c r="E621" s="93">
        <v>18427.22</v>
      </c>
      <c r="F621" s="93">
        <v>18482.86</v>
      </c>
      <c r="G621" s="93">
        <v>18482.86</v>
      </c>
      <c r="H621" s="93">
        <v>3288670900</v>
      </c>
      <c r="I621" s="93"/>
      <c r="J621" s="178">
        <f t="shared" ref="J621:J684" si="118">LN(C621)</f>
        <v>9.8341353307763146</v>
      </c>
      <c r="K621" s="179">
        <f t="shared" si="108"/>
        <v>0.31564801567014261</v>
      </c>
      <c r="L621" s="178"/>
      <c r="M621" s="184">
        <f t="shared" ref="M621:M684" si="119">(F621-C621)/C621</f>
        <v>-9.4909099483599397E-3</v>
      </c>
      <c r="N621" s="261">
        <f t="shared" si="109"/>
        <v>-0.74339115475205453</v>
      </c>
      <c r="O621" s="267">
        <f t="shared" si="110"/>
        <v>1.8777735822867792E-2</v>
      </c>
      <c r="P621" s="178"/>
      <c r="Q621" s="184">
        <f t="shared" si="111"/>
        <v>4.4040823238635186E-3</v>
      </c>
      <c r="R621" s="261">
        <f t="shared" si="112"/>
        <v>0.39602088970312299</v>
      </c>
      <c r="S621" s="267">
        <f t="shared" si="113"/>
        <v>0.19178814610819761</v>
      </c>
      <c r="U621" s="184">
        <f t="shared" si="114"/>
        <v>-1.2472695547042865E-2</v>
      </c>
      <c r="V621" s="261">
        <f t="shared" si="115"/>
        <v>-0.98790244044121578</v>
      </c>
      <c r="W621" s="267">
        <f t="shared" si="116"/>
        <v>-1.8349305322903908E-2</v>
      </c>
    </row>
    <row r="622" spans="1:23" x14ac:dyDescent="0.25">
      <c r="A622" s="90">
        <f t="shared" si="117"/>
        <v>579</v>
      </c>
      <c r="B622" s="29">
        <v>45169</v>
      </c>
      <c r="C622" s="93">
        <v>18580.47</v>
      </c>
      <c r="D622" s="93">
        <v>18667.18</v>
      </c>
      <c r="E622" s="93">
        <v>18312.759999999998</v>
      </c>
      <c r="F622" s="93">
        <v>18382.060000000001</v>
      </c>
      <c r="G622" s="93">
        <v>18382.060000000001</v>
      </c>
      <c r="H622" s="93">
        <v>4074881200</v>
      </c>
      <c r="I622" s="93"/>
      <c r="J622" s="178">
        <f t="shared" si="118"/>
        <v>9.8298663080651139</v>
      </c>
      <c r="K622" s="179">
        <f t="shared" si="108"/>
        <v>0.30978115519704219</v>
      </c>
      <c r="L622" s="178"/>
      <c r="M622" s="184">
        <f t="shared" si="119"/>
        <v>-1.0678416638545733E-2</v>
      </c>
      <c r="N622" s="261">
        <f t="shared" si="109"/>
        <v>-0.84076864148686947</v>
      </c>
      <c r="O622" s="267">
        <f t="shared" si="110"/>
        <v>3.9917600079462101E-3</v>
      </c>
      <c r="P622" s="178"/>
      <c r="Q622" s="184">
        <f t="shared" si="111"/>
        <v>4.6667280214116825E-3</v>
      </c>
      <c r="R622" s="261">
        <f t="shared" si="112"/>
        <v>0.41755826556830739</v>
      </c>
      <c r="S622" s="267">
        <f t="shared" si="113"/>
        <v>0.19505842067922585</v>
      </c>
      <c r="U622" s="184">
        <f t="shared" si="114"/>
        <v>-1.4408139298952219E-2</v>
      </c>
      <c r="V622" s="261">
        <f t="shared" si="115"/>
        <v>-1.1466119869516833</v>
      </c>
      <c r="W622" s="267">
        <f t="shared" si="116"/>
        <v>-4.2448053349658399E-2</v>
      </c>
    </row>
    <row r="623" spans="1:23" x14ac:dyDescent="0.25">
      <c r="A623" s="90">
        <f t="shared" si="117"/>
        <v>580</v>
      </c>
      <c r="B623" s="29">
        <v>45173</v>
      </c>
      <c r="C623" s="93">
        <v>18592.53</v>
      </c>
      <c r="D623" s="93">
        <v>18899.490000000002</v>
      </c>
      <c r="E623" s="93">
        <v>18575.45</v>
      </c>
      <c r="F623" s="93">
        <v>18844.16</v>
      </c>
      <c r="G623" s="93">
        <v>18844.16</v>
      </c>
      <c r="H623" s="93">
        <v>4040296000</v>
      </c>
      <c r="I623" s="93"/>
      <c r="J623" s="178">
        <f t="shared" si="118"/>
        <v>9.8305151661300059</v>
      </c>
      <c r="K623" s="179">
        <f t="shared" si="108"/>
        <v>0.31067287210535927</v>
      </c>
      <c r="L623" s="178"/>
      <c r="M623" s="184">
        <f t="shared" si="119"/>
        <v>1.3533930024585198E-2</v>
      </c>
      <c r="N623" s="261">
        <f t="shared" si="109"/>
        <v>1.1446833020629299</v>
      </c>
      <c r="O623" s="267">
        <f t="shared" si="110"/>
        <v>0.30546641707075328</v>
      </c>
      <c r="P623" s="178"/>
      <c r="Q623" s="184">
        <f t="shared" si="111"/>
        <v>1.6509856377803493E-2</v>
      </c>
      <c r="R623" s="261">
        <f t="shared" si="112"/>
        <v>1.388714120061068</v>
      </c>
      <c r="S623" s="267">
        <f t="shared" si="113"/>
        <v>0.34252050312292437</v>
      </c>
      <c r="U623" s="184">
        <f t="shared" si="114"/>
        <v>-9.1864851098791343E-4</v>
      </c>
      <c r="V623" s="261">
        <f t="shared" si="115"/>
        <v>-4.0451726028113109E-2</v>
      </c>
      <c r="W623" s="267">
        <f t="shared" si="116"/>
        <v>0.12551334526380242</v>
      </c>
    </row>
    <row r="624" spans="1:23" x14ac:dyDescent="0.25">
      <c r="A624" s="90">
        <f t="shared" si="117"/>
        <v>581</v>
      </c>
      <c r="B624" s="29">
        <v>45174</v>
      </c>
      <c r="C624" s="93">
        <v>18717.419999999998</v>
      </c>
      <c r="D624" s="93">
        <v>18725.5</v>
      </c>
      <c r="E624" s="93">
        <v>18431.72</v>
      </c>
      <c r="F624" s="93">
        <v>18456.91</v>
      </c>
      <c r="G624" s="93">
        <v>18456.91</v>
      </c>
      <c r="H624" s="93">
        <v>2315663900</v>
      </c>
      <c r="I624" s="93"/>
      <c r="J624" s="178">
        <f t="shared" si="118"/>
        <v>9.8372099200206424</v>
      </c>
      <c r="K624" s="179">
        <f t="shared" si="108"/>
        <v>0.31987338230059859</v>
      </c>
      <c r="L624" s="178"/>
      <c r="M624" s="184">
        <f t="shared" si="119"/>
        <v>-1.3918050671513403E-2</v>
      </c>
      <c r="N624" s="261">
        <f t="shared" si="109"/>
        <v>-1.1064239196239614</v>
      </c>
      <c r="O624" s="267">
        <f t="shared" si="110"/>
        <v>-3.6345823650771658E-2</v>
      </c>
      <c r="P624" s="178"/>
      <c r="Q624" s="184">
        <f t="shared" si="111"/>
        <v>4.3168342645523515E-4</v>
      </c>
      <c r="R624" s="261">
        <f t="shared" si="112"/>
        <v>7.0277696730249931E-2</v>
      </c>
      <c r="S624" s="267">
        <f t="shared" si="113"/>
        <v>0.14232670348246379</v>
      </c>
      <c r="U624" s="184">
        <f t="shared" si="114"/>
        <v>-1.5263855809187224E-2</v>
      </c>
      <c r="V624" s="261">
        <f t="shared" si="115"/>
        <v>-1.2167821374130119</v>
      </c>
      <c r="W624" s="267">
        <f t="shared" si="116"/>
        <v>-5.3102817427479576E-2</v>
      </c>
    </row>
    <row r="625" spans="1:23" x14ac:dyDescent="0.25">
      <c r="A625" s="90">
        <f t="shared" si="117"/>
        <v>582</v>
      </c>
      <c r="B625" s="29">
        <v>45175</v>
      </c>
      <c r="C625" s="93">
        <v>18405.09</v>
      </c>
      <c r="D625" s="93">
        <v>18492.59</v>
      </c>
      <c r="E625" s="93">
        <v>18256.099999999999</v>
      </c>
      <c r="F625" s="93">
        <v>18449.98</v>
      </c>
      <c r="G625" s="93">
        <v>18449.98</v>
      </c>
      <c r="H625" s="93">
        <v>2352887700</v>
      </c>
      <c r="I625" s="93"/>
      <c r="J625" s="178">
        <f t="shared" si="118"/>
        <v>9.8203825357767158</v>
      </c>
      <c r="K625" s="179">
        <f t="shared" si="108"/>
        <v>0.29674773454348058</v>
      </c>
      <c r="L625" s="178"/>
      <c r="M625" s="184">
        <f t="shared" si="119"/>
        <v>2.4389992116310988E-3</v>
      </c>
      <c r="N625" s="261">
        <f t="shared" si="109"/>
        <v>0.23488086727151661</v>
      </c>
      <c r="O625" s="267">
        <f t="shared" si="110"/>
        <v>0.16732035016909985</v>
      </c>
      <c r="P625" s="178"/>
      <c r="Q625" s="184">
        <f t="shared" si="111"/>
        <v>4.7541196484233439E-3</v>
      </c>
      <c r="R625" s="261">
        <f t="shared" si="112"/>
        <v>0.42472452161586743</v>
      </c>
      <c r="S625" s="267">
        <f t="shared" si="113"/>
        <v>0.19614655811381909</v>
      </c>
      <c r="U625" s="184">
        <f t="shared" si="114"/>
        <v>-8.0950432733554473E-3</v>
      </c>
      <c r="V625" s="261">
        <f t="shared" si="115"/>
        <v>-0.62892780919603608</v>
      </c>
      <c r="W625" s="267">
        <f t="shared" si="116"/>
        <v>3.6158059713289337E-2</v>
      </c>
    </row>
    <row r="626" spans="1:23" x14ac:dyDescent="0.25">
      <c r="A626" s="90">
        <f t="shared" si="117"/>
        <v>583</v>
      </c>
      <c r="B626" s="29">
        <v>45176</v>
      </c>
      <c r="C626" s="93">
        <v>18437.48</v>
      </c>
      <c r="D626" s="93">
        <v>18437.48</v>
      </c>
      <c r="E626" s="93">
        <v>18173.439999999999</v>
      </c>
      <c r="F626" s="93">
        <v>18202.07</v>
      </c>
      <c r="G626" s="93">
        <v>18202.07</v>
      </c>
      <c r="H626" s="93">
        <v>2123306900</v>
      </c>
      <c r="I626" s="93"/>
      <c r="J626" s="178">
        <f t="shared" si="118"/>
        <v>9.822140828335824</v>
      </c>
      <c r="K626" s="179">
        <f t="shared" si="108"/>
        <v>0.29916413234996519</v>
      </c>
      <c r="L626" s="178"/>
      <c r="M626" s="184">
        <f t="shared" si="119"/>
        <v>-1.2768013850048915E-2</v>
      </c>
      <c r="N626" s="261">
        <f t="shared" si="109"/>
        <v>-1.0121190232791788</v>
      </c>
      <c r="O626" s="267">
        <f t="shared" si="110"/>
        <v>-2.2026395584406222E-2</v>
      </c>
      <c r="P626" s="178"/>
      <c r="Q626" s="184">
        <f t="shared" si="111"/>
        <v>0</v>
      </c>
      <c r="R626" s="261">
        <f t="shared" si="112"/>
        <v>3.4878951206797536E-2</v>
      </c>
      <c r="S626" s="267">
        <f t="shared" si="113"/>
        <v>0.13695169317218836</v>
      </c>
      <c r="U626" s="184">
        <f t="shared" si="114"/>
        <v>-1.4320829093780759E-2</v>
      </c>
      <c r="V626" s="261">
        <f t="shared" si="115"/>
        <v>-1.1394524076279091</v>
      </c>
      <c r="W626" s="267">
        <f t="shared" si="116"/>
        <v>-4.136092972102523E-2</v>
      </c>
    </row>
    <row r="627" spans="1:23" x14ac:dyDescent="0.25">
      <c r="A627" s="90">
        <f t="shared" si="117"/>
        <v>584</v>
      </c>
      <c r="B627" s="29">
        <v>45180</v>
      </c>
      <c r="C627" s="93">
        <v>17941.650000000001</v>
      </c>
      <c r="D627" s="93">
        <v>18164.61</v>
      </c>
      <c r="E627" s="93">
        <v>17842.37</v>
      </c>
      <c r="F627" s="93">
        <v>18096.45</v>
      </c>
      <c r="G627" s="93">
        <v>18096.45</v>
      </c>
      <c r="H627" s="93">
        <v>2522422900</v>
      </c>
      <c r="I627" s="93"/>
      <c r="J627" s="178">
        <f t="shared" si="118"/>
        <v>9.794880104627655</v>
      </c>
      <c r="K627" s="179">
        <f t="shared" si="108"/>
        <v>0.26170008654577165</v>
      </c>
      <c r="L627" s="178"/>
      <c r="M627" s="184">
        <f t="shared" si="119"/>
        <v>8.6279689995066924E-3</v>
      </c>
      <c r="N627" s="261">
        <f t="shared" si="109"/>
        <v>0.74238649094655873</v>
      </c>
      <c r="O627" s="267">
        <f t="shared" si="110"/>
        <v>0.24438093295073582</v>
      </c>
      <c r="P627" s="178"/>
      <c r="Q627" s="184">
        <f t="shared" si="111"/>
        <v>1.2426950698514301E-2</v>
      </c>
      <c r="R627" s="261">
        <f t="shared" si="112"/>
        <v>1.0539091906149196</v>
      </c>
      <c r="S627" s="267">
        <f t="shared" si="113"/>
        <v>0.29168310984547619</v>
      </c>
      <c r="U627" s="184">
        <f t="shared" si="114"/>
        <v>-5.5334932963246111E-3</v>
      </c>
      <c r="V627" s="261">
        <f t="shared" si="115"/>
        <v>-0.41887653035241157</v>
      </c>
      <c r="W627" s="267">
        <f t="shared" si="116"/>
        <v>6.8052630347805065E-2</v>
      </c>
    </row>
    <row r="628" spans="1:23" x14ac:dyDescent="0.25">
      <c r="A628" s="90">
        <f t="shared" si="117"/>
        <v>585</v>
      </c>
      <c r="B628" s="29">
        <v>45181</v>
      </c>
      <c r="C628" s="93">
        <v>18015.560000000001</v>
      </c>
      <c r="D628" s="93">
        <v>18145.580000000002</v>
      </c>
      <c r="E628" s="93">
        <v>17892.009999999998</v>
      </c>
      <c r="F628" s="93">
        <v>18025.89</v>
      </c>
      <c r="G628" s="93">
        <v>18025.89</v>
      </c>
      <c r="H628" s="93">
        <v>1887139100</v>
      </c>
      <c r="I628" s="93"/>
      <c r="J628" s="178">
        <f t="shared" si="118"/>
        <v>9.7989911079058309</v>
      </c>
      <c r="K628" s="179">
        <f t="shared" si="108"/>
        <v>0.26734978303818796</v>
      </c>
      <c r="L628" s="178"/>
      <c r="M628" s="184">
        <f t="shared" si="119"/>
        <v>5.7339322230328153E-4</v>
      </c>
      <c r="N628" s="261">
        <f t="shared" si="109"/>
        <v>8.1898131275530237E-2</v>
      </c>
      <c r="O628" s="267">
        <f t="shared" si="110"/>
        <v>0.1440911715325921</v>
      </c>
      <c r="P628" s="178"/>
      <c r="Q628" s="184">
        <f t="shared" si="111"/>
        <v>7.2170945560393589E-3</v>
      </c>
      <c r="R628" s="261">
        <f t="shared" si="112"/>
        <v>0.62669248388228316</v>
      </c>
      <c r="S628" s="267">
        <f t="shared" si="113"/>
        <v>0.22681374316443237</v>
      </c>
      <c r="U628" s="184">
        <f t="shared" si="114"/>
        <v>-6.8579605629801631E-3</v>
      </c>
      <c r="V628" s="261">
        <f t="shared" si="115"/>
        <v>-0.52748500789224662</v>
      </c>
      <c r="W628" s="267">
        <f t="shared" si="116"/>
        <v>5.156132033307137E-2</v>
      </c>
    </row>
    <row r="629" spans="1:23" x14ac:dyDescent="0.25">
      <c r="A629" s="90">
        <f t="shared" si="117"/>
        <v>586</v>
      </c>
      <c r="B629" s="29">
        <v>45182</v>
      </c>
      <c r="C629" s="93">
        <v>18131.099999999999</v>
      </c>
      <c r="D629" s="93">
        <v>18200.52</v>
      </c>
      <c r="E629" s="93">
        <v>17954.97</v>
      </c>
      <c r="F629" s="93">
        <v>18009.22</v>
      </c>
      <c r="G629" s="93">
        <v>18009.22</v>
      </c>
      <c r="H629" s="93">
        <v>1865961200</v>
      </c>
      <c r="I629" s="93"/>
      <c r="J629" s="178">
        <f t="shared" si="118"/>
        <v>9.8053839748261851</v>
      </c>
      <c r="K629" s="179">
        <f t="shared" si="108"/>
        <v>0.27613541403200087</v>
      </c>
      <c r="L629" s="178"/>
      <c r="M629" s="184">
        <f t="shared" si="119"/>
        <v>-6.7221514414457697E-3</v>
      </c>
      <c r="N629" s="261">
        <f t="shared" si="109"/>
        <v>-0.51634843827122567</v>
      </c>
      <c r="O629" s="267">
        <f t="shared" si="110"/>
        <v>5.3252317447487041E-2</v>
      </c>
      <c r="P629" s="178"/>
      <c r="Q629" s="184">
        <f t="shared" si="111"/>
        <v>3.8287803828781428E-3</v>
      </c>
      <c r="R629" s="261">
        <f t="shared" si="112"/>
        <v>0.34884519158722282</v>
      </c>
      <c r="S629" s="267">
        <f t="shared" si="113"/>
        <v>0.18462490176103841</v>
      </c>
      <c r="U629" s="184">
        <f t="shared" si="114"/>
        <v>-9.7142478945015688E-3</v>
      </c>
      <c r="V629" s="261">
        <f t="shared" si="115"/>
        <v>-0.76170523084739394</v>
      </c>
      <c r="W629" s="267">
        <f t="shared" si="116"/>
        <v>1.5996892988468625E-2</v>
      </c>
    </row>
    <row r="630" spans="1:23" x14ac:dyDescent="0.25">
      <c r="A630" s="90">
        <f t="shared" si="117"/>
        <v>587</v>
      </c>
      <c r="B630" s="29">
        <v>45183</v>
      </c>
      <c r="C630" s="93">
        <v>18101.96</v>
      </c>
      <c r="D630" s="93">
        <v>18173.54</v>
      </c>
      <c r="E630" s="93">
        <v>17928.63</v>
      </c>
      <c r="F630" s="93">
        <v>18047.919999999998</v>
      </c>
      <c r="G630" s="93">
        <v>18047.919999999998</v>
      </c>
      <c r="H630" s="93">
        <v>2013840800</v>
      </c>
      <c r="I630" s="93"/>
      <c r="J630" s="178">
        <f t="shared" si="118"/>
        <v>9.8037754986840895</v>
      </c>
      <c r="K630" s="179">
        <f t="shared" si="108"/>
        <v>0.27392490691166482</v>
      </c>
      <c r="L630" s="178"/>
      <c r="M630" s="184">
        <f t="shared" si="119"/>
        <v>-2.9853120877518721E-3</v>
      </c>
      <c r="N630" s="261">
        <f t="shared" si="109"/>
        <v>-0.20992151234162956</v>
      </c>
      <c r="O630" s="267">
        <f t="shared" si="110"/>
        <v>9.9780742730986249E-2</v>
      </c>
      <c r="P630" s="178"/>
      <c r="Q630" s="184">
        <f t="shared" si="111"/>
        <v>3.954267935626957E-3</v>
      </c>
      <c r="R630" s="261">
        <f t="shared" si="112"/>
        <v>0.35913537572190779</v>
      </c>
      <c r="S630" s="267">
        <f t="shared" si="113"/>
        <v>0.18618738215407715</v>
      </c>
      <c r="U630" s="184">
        <f t="shared" si="114"/>
        <v>-9.5752062207627303E-3</v>
      </c>
      <c r="V630" s="261">
        <f t="shared" si="115"/>
        <v>-0.75030358666973307</v>
      </c>
      <c r="W630" s="267">
        <f t="shared" si="116"/>
        <v>1.7728139508727869E-2</v>
      </c>
    </row>
    <row r="631" spans="1:23" x14ac:dyDescent="0.25">
      <c r="A631" s="90">
        <f t="shared" si="117"/>
        <v>588</v>
      </c>
      <c r="B631" s="29">
        <v>45184</v>
      </c>
      <c r="C631" s="93">
        <v>18154.009999999998</v>
      </c>
      <c r="D631" s="93">
        <v>18372.650000000001</v>
      </c>
      <c r="E631" s="93">
        <v>18030.79</v>
      </c>
      <c r="F631" s="93">
        <v>18182.89</v>
      </c>
      <c r="G631" s="93">
        <v>18182.89</v>
      </c>
      <c r="H631" s="93">
        <v>2781390700</v>
      </c>
      <c r="I631" s="93"/>
      <c r="J631" s="178">
        <f t="shared" si="118"/>
        <v>9.8066467519292111</v>
      </c>
      <c r="K631" s="179">
        <f t="shared" si="108"/>
        <v>0.27787083161425963</v>
      </c>
      <c r="L631" s="178"/>
      <c r="M631" s="184">
        <f t="shared" si="119"/>
        <v>1.5908330996843684E-3</v>
      </c>
      <c r="N631" s="261">
        <f t="shared" si="109"/>
        <v>0.16532986179289472</v>
      </c>
      <c r="O631" s="267">
        <f t="shared" si="110"/>
        <v>0.15675959819866825</v>
      </c>
      <c r="P631" s="178"/>
      <c r="Q631" s="184">
        <f t="shared" si="111"/>
        <v>1.2043620114784727E-2</v>
      </c>
      <c r="R631" s="261">
        <f t="shared" si="112"/>
        <v>1.0224754571120496</v>
      </c>
      <c r="S631" s="267">
        <f t="shared" si="113"/>
        <v>0.28691015421753074</v>
      </c>
      <c r="U631" s="184">
        <f t="shared" si="114"/>
        <v>-6.7874811129881247E-3</v>
      </c>
      <c r="V631" s="261">
        <f t="shared" si="115"/>
        <v>-0.52170557796280093</v>
      </c>
      <c r="W631" s="267">
        <f t="shared" si="116"/>
        <v>5.2438879551595097E-2</v>
      </c>
    </row>
    <row r="632" spans="1:23" x14ac:dyDescent="0.25">
      <c r="A632" s="90">
        <f t="shared" si="117"/>
        <v>589</v>
      </c>
      <c r="B632" s="29">
        <v>45187</v>
      </c>
      <c r="C632" s="93">
        <v>18069.04</v>
      </c>
      <c r="D632" s="93">
        <v>18114.82</v>
      </c>
      <c r="E632" s="93">
        <v>17894.810000000001</v>
      </c>
      <c r="F632" s="93">
        <v>17930.55</v>
      </c>
      <c r="G632" s="93">
        <v>17930.55</v>
      </c>
      <c r="H632" s="93">
        <v>1691546500</v>
      </c>
      <c r="I632" s="93"/>
      <c r="J632" s="178">
        <f t="shared" si="118"/>
        <v>9.8019552554456144</v>
      </c>
      <c r="K632" s="179">
        <f t="shared" si="108"/>
        <v>0.27142337112006115</v>
      </c>
      <c r="L632" s="178"/>
      <c r="M632" s="184">
        <f t="shared" si="119"/>
        <v>-7.6644913066771445E-3</v>
      </c>
      <c r="N632" s="261">
        <f t="shared" si="109"/>
        <v>-0.59362184522095707</v>
      </c>
      <c r="O632" s="267">
        <f t="shared" si="110"/>
        <v>4.1518981903442498E-2</v>
      </c>
      <c r="P632" s="178"/>
      <c r="Q632" s="184">
        <f t="shared" si="111"/>
        <v>2.5336155102871449E-3</v>
      </c>
      <c r="R632" s="261">
        <f t="shared" si="112"/>
        <v>0.24263955818536309</v>
      </c>
      <c r="S632" s="267">
        <f t="shared" si="113"/>
        <v>0.16849844399811809</v>
      </c>
      <c r="U632" s="184">
        <f t="shared" si="114"/>
        <v>-9.6424602524538966E-3</v>
      </c>
      <c r="V632" s="261">
        <f t="shared" si="115"/>
        <v>-0.7558185270342751</v>
      </c>
      <c r="W632" s="267">
        <f t="shared" si="116"/>
        <v>1.6890740869831777E-2</v>
      </c>
    </row>
    <row r="633" spans="1:23" x14ac:dyDescent="0.25">
      <c r="A633" s="90">
        <f t="shared" si="117"/>
        <v>590</v>
      </c>
      <c r="B633" s="29">
        <v>45188</v>
      </c>
      <c r="C633" s="93">
        <v>17942.07</v>
      </c>
      <c r="D633" s="93">
        <v>18004.740000000002</v>
      </c>
      <c r="E633" s="93">
        <v>17832.3</v>
      </c>
      <c r="F633" s="93">
        <v>17997.169999999998</v>
      </c>
      <c r="G633" s="93">
        <v>17997.169999999998</v>
      </c>
      <c r="H633" s="93">
        <v>1778221800</v>
      </c>
      <c r="I633" s="93"/>
      <c r="J633" s="178">
        <f t="shared" si="118"/>
        <v>9.7949035135718798</v>
      </c>
      <c r="K633" s="179">
        <f t="shared" si="108"/>
        <v>0.26173225714285681</v>
      </c>
      <c r="L633" s="178"/>
      <c r="M633" s="184">
        <f t="shared" si="119"/>
        <v>3.0709945953838408E-3</v>
      </c>
      <c r="N633" s="261">
        <f t="shared" si="109"/>
        <v>0.28670552022418189</v>
      </c>
      <c r="O633" s="267">
        <f t="shared" si="110"/>
        <v>0.17518950032761227</v>
      </c>
      <c r="P633" s="178"/>
      <c r="Q633" s="184">
        <f t="shared" si="111"/>
        <v>3.4929080089422175E-3</v>
      </c>
      <c r="R633" s="261">
        <f t="shared" si="112"/>
        <v>0.32130310874437229</v>
      </c>
      <c r="S633" s="267">
        <f t="shared" si="113"/>
        <v>0.18044286149216227</v>
      </c>
      <c r="U633" s="184">
        <f t="shared" si="114"/>
        <v>-6.1180231712394638E-3</v>
      </c>
      <c r="V633" s="261">
        <f t="shared" si="115"/>
        <v>-0.46680893411151675</v>
      </c>
      <c r="W633" s="267">
        <f t="shared" si="116"/>
        <v>6.077448643079042E-2</v>
      </c>
    </row>
    <row r="634" spans="1:23" x14ac:dyDescent="0.25">
      <c r="A634" s="90">
        <f t="shared" si="117"/>
        <v>591</v>
      </c>
      <c r="B634" s="29">
        <v>45189</v>
      </c>
      <c r="C634" s="93">
        <v>17939.25</v>
      </c>
      <c r="D634" s="93">
        <v>17995.38</v>
      </c>
      <c r="E634" s="93">
        <v>17833.2</v>
      </c>
      <c r="F634" s="93">
        <v>17885.599999999999</v>
      </c>
      <c r="G634" s="93">
        <v>17885.599999999999</v>
      </c>
      <c r="H634" s="93">
        <v>1657120100</v>
      </c>
      <c r="I634" s="93"/>
      <c r="J634" s="178">
        <f t="shared" si="118"/>
        <v>9.7947463287188246</v>
      </c>
      <c r="K634" s="179">
        <f t="shared" si="108"/>
        <v>0.26151624011419577</v>
      </c>
      <c r="L634" s="178"/>
      <c r="M634" s="184">
        <f t="shared" si="119"/>
        <v>-2.9906489959168558E-3</v>
      </c>
      <c r="N634" s="261">
        <f t="shared" si="109"/>
        <v>-0.21035914752157059</v>
      </c>
      <c r="O634" s="267">
        <f t="shared" si="110"/>
        <v>9.9714291404264355E-2</v>
      </c>
      <c r="P634" s="178"/>
      <c r="Q634" s="184">
        <f t="shared" si="111"/>
        <v>3.1288933483841867E-3</v>
      </c>
      <c r="R634" s="261">
        <f t="shared" si="112"/>
        <v>0.2914533124672482</v>
      </c>
      <c r="S634" s="267">
        <f t="shared" si="113"/>
        <v>0.17591041379163941</v>
      </c>
      <c r="U634" s="184">
        <f t="shared" si="114"/>
        <v>-5.911618378694721E-3</v>
      </c>
      <c r="V634" s="261">
        <f t="shared" si="115"/>
        <v>-0.44988340424786327</v>
      </c>
      <c r="W634" s="267">
        <f t="shared" si="116"/>
        <v>6.3344489863927045E-2</v>
      </c>
    </row>
    <row r="635" spans="1:23" x14ac:dyDescent="0.25">
      <c r="A635" s="90">
        <f t="shared" si="117"/>
        <v>592</v>
      </c>
      <c r="B635" s="29">
        <v>45190</v>
      </c>
      <c r="C635" s="93">
        <v>17795.8</v>
      </c>
      <c r="D635" s="93">
        <v>17823.82</v>
      </c>
      <c r="E635" s="93">
        <v>17623.87</v>
      </c>
      <c r="F635" s="93">
        <v>17655.41</v>
      </c>
      <c r="G635" s="93">
        <v>17655.41</v>
      </c>
      <c r="H635" s="93">
        <v>2046449600</v>
      </c>
      <c r="I635" s="93"/>
      <c r="J635" s="178">
        <f t="shared" si="118"/>
        <v>9.7867177533822236</v>
      </c>
      <c r="K635" s="179">
        <f t="shared" si="108"/>
        <v>0.25048267705208588</v>
      </c>
      <c r="L635" s="178"/>
      <c r="M635" s="184">
        <f t="shared" si="119"/>
        <v>-7.8889400869867846E-3</v>
      </c>
      <c r="N635" s="261">
        <f t="shared" si="109"/>
        <v>-0.61202701153107519</v>
      </c>
      <c r="O635" s="267">
        <f t="shared" si="110"/>
        <v>3.8724307764109511E-2</v>
      </c>
      <c r="P635" s="178"/>
      <c r="Q635" s="184">
        <f t="shared" si="111"/>
        <v>1.574528821407323E-3</v>
      </c>
      <c r="R635" s="261">
        <f t="shared" si="112"/>
        <v>0.16399288436382833</v>
      </c>
      <c r="S635" s="267">
        <f t="shared" si="113"/>
        <v>0.15655658909878145</v>
      </c>
      <c r="U635" s="184">
        <f t="shared" si="114"/>
        <v>-9.6612683891704951E-3</v>
      </c>
      <c r="V635" s="261">
        <f t="shared" si="115"/>
        <v>-0.75736082494195311</v>
      </c>
      <c r="W635" s="267">
        <f t="shared" si="116"/>
        <v>1.6656555532676309E-2</v>
      </c>
    </row>
    <row r="636" spans="1:23" x14ac:dyDescent="0.25">
      <c r="A636" s="90">
        <f t="shared" si="117"/>
        <v>593</v>
      </c>
      <c r="B636" s="29">
        <v>45191</v>
      </c>
      <c r="C636" s="93">
        <v>17578.259999999998</v>
      </c>
      <c r="D636" s="93">
        <v>18078.689999999999</v>
      </c>
      <c r="E636" s="93">
        <v>17573.810000000001</v>
      </c>
      <c r="F636" s="93">
        <v>18057.45</v>
      </c>
      <c r="G636" s="93">
        <v>18057.45</v>
      </c>
      <c r="H636" s="93">
        <v>1924148900</v>
      </c>
      <c r="I636" s="93"/>
      <c r="J636" s="178">
        <f t="shared" si="118"/>
        <v>9.7744181902314953</v>
      </c>
      <c r="K636" s="179">
        <f t="shared" si="108"/>
        <v>0.23357955290236365</v>
      </c>
      <c r="L636" s="178"/>
      <c r="M636" s="184">
        <f t="shared" si="119"/>
        <v>2.7260377306969084E-2</v>
      </c>
      <c r="N636" s="261">
        <f t="shared" si="109"/>
        <v>2.2702743822675777</v>
      </c>
      <c r="O636" s="267">
        <f t="shared" si="110"/>
        <v>0.47637822684790021</v>
      </c>
      <c r="P636" s="178"/>
      <c r="Q636" s="184">
        <f t="shared" si="111"/>
        <v>2.8468688027142638E-2</v>
      </c>
      <c r="R636" s="261">
        <f t="shared" si="112"/>
        <v>2.3693578334158203</v>
      </c>
      <c r="S636" s="267">
        <f t="shared" si="113"/>
        <v>0.49142323942176747</v>
      </c>
      <c r="U636" s="184">
        <f t="shared" si="114"/>
        <v>-2.5315361133565494E-4</v>
      </c>
      <c r="V636" s="261">
        <f t="shared" si="115"/>
        <v>1.4119941903151974E-2</v>
      </c>
      <c r="W636" s="267">
        <f t="shared" si="116"/>
        <v>0.13379960720450135</v>
      </c>
    </row>
    <row r="637" spans="1:23" x14ac:dyDescent="0.25">
      <c r="A637" s="90">
        <f t="shared" si="117"/>
        <v>594</v>
      </c>
      <c r="B637" s="29">
        <v>45194</v>
      </c>
      <c r="C637" s="93">
        <v>18046.89</v>
      </c>
      <c r="D637" s="93">
        <v>18046.89</v>
      </c>
      <c r="E637" s="93">
        <v>17722.490000000002</v>
      </c>
      <c r="F637" s="93">
        <v>17729.29</v>
      </c>
      <c r="G637" s="93">
        <v>17729.29</v>
      </c>
      <c r="H637" s="93">
        <v>1552391300</v>
      </c>
      <c r="I637" s="93"/>
      <c r="J637" s="178">
        <f t="shared" si="118"/>
        <v>9.8007286497468442</v>
      </c>
      <c r="K637" s="179">
        <f t="shared" si="108"/>
        <v>0.26973766341199173</v>
      </c>
      <c r="L637" s="178"/>
      <c r="M637" s="184">
        <f t="shared" si="119"/>
        <v>-1.759860009120677E-2</v>
      </c>
      <c r="N637" s="261">
        <f t="shared" si="109"/>
        <v>-1.408234979094243</v>
      </c>
      <c r="O637" s="267">
        <f t="shared" si="110"/>
        <v>-8.2173367322711188E-2</v>
      </c>
      <c r="P637" s="178"/>
      <c r="Q637" s="184">
        <f t="shared" si="111"/>
        <v>0</v>
      </c>
      <c r="R637" s="261">
        <f t="shared" si="112"/>
        <v>3.4878951206797536E-2</v>
      </c>
      <c r="S637" s="267">
        <f t="shared" si="113"/>
        <v>0.13695169317218836</v>
      </c>
      <c r="U637" s="184">
        <f t="shared" si="114"/>
        <v>-1.7975396314821989E-2</v>
      </c>
      <c r="V637" s="261">
        <f t="shared" si="115"/>
        <v>-1.4391328844029523</v>
      </c>
      <c r="W637" s="267">
        <f t="shared" si="116"/>
        <v>-8.6864961816934039E-2</v>
      </c>
    </row>
    <row r="638" spans="1:23" x14ac:dyDescent="0.25">
      <c r="A638" s="90">
        <f t="shared" si="117"/>
        <v>595</v>
      </c>
      <c r="B638" s="29">
        <v>45195</v>
      </c>
      <c r="C638" s="93">
        <v>17661.849999999999</v>
      </c>
      <c r="D638" s="93">
        <v>17718.18</v>
      </c>
      <c r="E638" s="93">
        <v>17379.439999999999</v>
      </c>
      <c r="F638" s="93">
        <v>17466.900000000001</v>
      </c>
      <c r="G638" s="93">
        <v>17466.900000000001</v>
      </c>
      <c r="H638" s="93">
        <v>1909387100</v>
      </c>
      <c r="I638" s="93"/>
      <c r="J638" s="178">
        <f t="shared" si="118"/>
        <v>9.7791622251832617</v>
      </c>
      <c r="K638" s="179">
        <f t="shared" si="108"/>
        <v>0.24009921630647255</v>
      </c>
      <c r="L638" s="178"/>
      <c r="M638" s="184">
        <f t="shared" si="119"/>
        <v>-1.1037915054198575E-2</v>
      </c>
      <c r="N638" s="261">
        <f t="shared" si="109"/>
        <v>-0.8702480983107671</v>
      </c>
      <c r="O638" s="267">
        <f t="shared" si="110"/>
        <v>-4.8445467216950977E-4</v>
      </c>
      <c r="P638" s="178"/>
      <c r="Q638" s="184">
        <f t="shared" si="111"/>
        <v>3.1893601179945334E-3</v>
      </c>
      <c r="R638" s="261">
        <f t="shared" si="112"/>
        <v>0.29641168626361597</v>
      </c>
      <c r="S638" s="267">
        <f t="shared" si="113"/>
        <v>0.17666330234414529</v>
      </c>
      <c r="U638" s="184">
        <f t="shared" si="114"/>
        <v>-1.5989831189824388E-2</v>
      </c>
      <c r="V638" s="261">
        <f t="shared" si="115"/>
        <v>-1.276313303495737</v>
      </c>
      <c r="W638" s="267">
        <f t="shared" si="116"/>
        <v>-6.2142138644819545E-2</v>
      </c>
    </row>
    <row r="639" spans="1:23" x14ac:dyDescent="0.25">
      <c r="A639" s="90">
        <f t="shared" si="117"/>
        <v>596</v>
      </c>
      <c r="B639" s="29">
        <v>45196</v>
      </c>
      <c r="C639" s="93">
        <v>17472.11</v>
      </c>
      <c r="D639" s="93">
        <v>17655.310000000001</v>
      </c>
      <c r="E639" s="93">
        <v>17472.11</v>
      </c>
      <c r="F639" s="93">
        <v>17611.87</v>
      </c>
      <c r="G639" s="93">
        <v>17611.87</v>
      </c>
      <c r="H639" s="93">
        <v>1571624300</v>
      </c>
      <c r="I639" s="93"/>
      <c r="J639" s="178">
        <f t="shared" si="118"/>
        <v>9.7683611743123588</v>
      </c>
      <c r="K639" s="179">
        <f t="shared" si="108"/>
        <v>0.22525547742071172</v>
      </c>
      <c r="L639" s="178"/>
      <c r="M639" s="184">
        <f t="shared" si="119"/>
        <v>7.9990338888662211E-3</v>
      </c>
      <c r="N639" s="261">
        <f t="shared" si="109"/>
        <v>0.69081278538379698</v>
      </c>
      <c r="O639" s="267">
        <f t="shared" si="110"/>
        <v>0.23654988710321301</v>
      </c>
      <c r="P639" s="178"/>
      <c r="Q639" s="184">
        <f t="shared" si="111"/>
        <v>1.0485281972240372E-2</v>
      </c>
      <c r="R639" s="261">
        <f t="shared" si="112"/>
        <v>0.89468918604672432</v>
      </c>
      <c r="S639" s="267">
        <f t="shared" si="113"/>
        <v>0.26750685293294962</v>
      </c>
      <c r="U639" s="184">
        <f t="shared" si="114"/>
        <v>0</v>
      </c>
      <c r="V639" s="261">
        <f t="shared" si="115"/>
        <v>3.4878951206797536E-2</v>
      </c>
      <c r="W639" s="267">
        <f t="shared" si="116"/>
        <v>0.13695169317218836</v>
      </c>
    </row>
    <row r="640" spans="1:23" x14ac:dyDescent="0.25">
      <c r="A640" s="90">
        <f t="shared" si="117"/>
        <v>597</v>
      </c>
      <c r="B640" s="29">
        <v>45197</v>
      </c>
      <c r="C640" s="93">
        <v>17587.080000000002</v>
      </c>
      <c r="D640" s="93">
        <v>17627.73</v>
      </c>
      <c r="E640" s="93">
        <v>17352.830000000002</v>
      </c>
      <c r="F640" s="93">
        <v>17373.03</v>
      </c>
      <c r="G640" s="93">
        <v>17373.03</v>
      </c>
      <c r="H640" s="93">
        <v>1997138800</v>
      </c>
      <c r="I640" s="93"/>
      <c r="J640" s="178">
        <f t="shared" si="118"/>
        <v>9.7749198205404841</v>
      </c>
      <c r="K640" s="179">
        <f t="shared" si="108"/>
        <v>0.23426893668666499</v>
      </c>
      <c r="L640" s="178"/>
      <c r="M640" s="184">
        <f t="shared" si="119"/>
        <v>-1.2170866340518317E-2</v>
      </c>
      <c r="N640" s="261">
        <f t="shared" si="109"/>
        <v>-0.96315195288823585</v>
      </c>
      <c r="O640" s="267">
        <f t="shared" si="110"/>
        <v>-1.4591145992272403E-2</v>
      </c>
      <c r="P640" s="178"/>
      <c r="Q640" s="184">
        <f t="shared" si="111"/>
        <v>2.3113558362160072E-3</v>
      </c>
      <c r="R640" s="261">
        <f t="shared" si="112"/>
        <v>0.22441390215966078</v>
      </c>
      <c r="S640" s="267">
        <f t="shared" si="113"/>
        <v>0.16573102702892695</v>
      </c>
      <c r="U640" s="184">
        <f t="shared" si="114"/>
        <v>-1.331943676835495E-2</v>
      </c>
      <c r="V640" s="261">
        <f t="shared" si="115"/>
        <v>-1.0573366025622208</v>
      </c>
      <c r="W640" s="267">
        <f t="shared" si="116"/>
        <v>-2.8892315584057693E-2</v>
      </c>
    </row>
    <row r="641" spans="1:23" x14ac:dyDescent="0.25">
      <c r="A641" s="90">
        <f t="shared" si="117"/>
        <v>598</v>
      </c>
      <c r="B641" s="29">
        <v>45198</v>
      </c>
      <c r="C641" s="93">
        <v>17484.95</v>
      </c>
      <c r="D641" s="93">
        <v>17935.150000000001</v>
      </c>
      <c r="E641" s="93">
        <v>17482.39</v>
      </c>
      <c r="F641" s="93">
        <v>17809.66</v>
      </c>
      <c r="G641" s="93">
        <v>17809.66</v>
      </c>
      <c r="H641" s="93">
        <v>1839910300</v>
      </c>
      <c r="I641" s="93"/>
      <c r="J641" s="178">
        <f t="shared" si="118"/>
        <v>9.7690957898994508</v>
      </c>
      <c r="K641" s="179">
        <f t="shared" si="108"/>
        <v>0.22626504973793679</v>
      </c>
      <c r="L641" s="178"/>
      <c r="M641" s="184">
        <f t="shared" si="119"/>
        <v>1.8570828054984379E-2</v>
      </c>
      <c r="N641" s="261">
        <f t="shared" si="109"/>
        <v>1.5577171613189755</v>
      </c>
      <c r="O641" s="267">
        <f t="shared" si="110"/>
        <v>0.36818223423221785</v>
      </c>
      <c r="P641" s="178"/>
      <c r="Q641" s="184">
        <f t="shared" si="111"/>
        <v>2.5747857443115404E-2</v>
      </c>
      <c r="R641" s="261">
        <f t="shared" si="112"/>
        <v>2.1462452848352829</v>
      </c>
      <c r="S641" s="267">
        <f t="shared" si="113"/>
        <v>0.45754542168447832</v>
      </c>
      <c r="U641" s="184">
        <f t="shared" si="114"/>
        <v>-1.4641162828611518E-4</v>
      </c>
      <c r="V641" s="261">
        <f t="shared" si="115"/>
        <v>2.2872958727695628E-2</v>
      </c>
      <c r="W641" s="267">
        <f t="shared" si="116"/>
        <v>0.13512868129970523</v>
      </c>
    </row>
    <row r="642" spans="1:23" x14ac:dyDescent="0.25">
      <c r="A642" s="90">
        <f t="shared" si="117"/>
        <v>599</v>
      </c>
      <c r="B642" s="29">
        <v>45202</v>
      </c>
      <c r="C642" s="93">
        <v>17546.39</v>
      </c>
      <c r="D642" s="93">
        <v>17546.39</v>
      </c>
      <c r="E642" s="93">
        <v>17212.87</v>
      </c>
      <c r="F642" s="93">
        <v>17331.22</v>
      </c>
      <c r="G642" s="93">
        <v>17331.22</v>
      </c>
      <c r="H642" s="93">
        <v>2102884000</v>
      </c>
      <c r="I642" s="93"/>
      <c r="J642" s="178">
        <f t="shared" si="118"/>
        <v>9.7726035097295778</v>
      </c>
      <c r="K642" s="179">
        <f t="shared" ref="K642:K705" si="120">(J642-$J$1008)/($J$1007-$J$1008)</f>
        <v>0.23108566190476551</v>
      </c>
      <c r="L642" s="178"/>
      <c r="M642" s="184">
        <f t="shared" si="119"/>
        <v>-1.2262921318858082E-2</v>
      </c>
      <c r="N642" s="261">
        <f t="shared" ref="N642:N705" si="121">(M642-$M$1009)/$M$1010</f>
        <v>-0.970700611355795</v>
      </c>
      <c r="O642" s="267">
        <f t="shared" si="110"/>
        <v>-1.5737348110225979E-2</v>
      </c>
      <c r="P642" s="178"/>
      <c r="Q642" s="184">
        <f t="shared" si="111"/>
        <v>0</v>
      </c>
      <c r="R642" s="261">
        <f t="shared" si="112"/>
        <v>3.4878951206797536E-2</v>
      </c>
      <c r="S642" s="267">
        <f t="shared" si="113"/>
        <v>0.13695169317218836</v>
      </c>
      <c r="U642" s="184">
        <f t="shared" si="114"/>
        <v>-1.9007898490800697E-2</v>
      </c>
      <c r="V642" s="261">
        <f t="shared" si="115"/>
        <v>-1.5237997479886249</v>
      </c>
      <c r="W642" s="267">
        <f t="shared" si="116"/>
        <v>-9.9720933348754648E-2</v>
      </c>
    </row>
    <row r="643" spans="1:23" x14ac:dyDescent="0.25">
      <c r="A643" s="90">
        <f t="shared" si="117"/>
        <v>600</v>
      </c>
      <c r="B643" s="29">
        <v>45203</v>
      </c>
      <c r="C643" s="93">
        <v>17266.82</v>
      </c>
      <c r="D643" s="93">
        <v>17266.82</v>
      </c>
      <c r="E643" s="93">
        <v>17094</v>
      </c>
      <c r="F643" s="93">
        <v>17195.84</v>
      </c>
      <c r="G643" s="93">
        <v>17195.84</v>
      </c>
      <c r="H643" s="93">
        <v>1294655000</v>
      </c>
      <c r="I643" s="93"/>
      <c r="J643" s="178">
        <f t="shared" si="118"/>
        <v>9.756542019848915</v>
      </c>
      <c r="K643" s="179">
        <f t="shared" si="120"/>
        <v>0.20901257246611543</v>
      </c>
      <c r="L643" s="178"/>
      <c r="M643" s="184">
        <f t="shared" si="119"/>
        <v>-4.1107743058652127E-3</v>
      </c>
      <c r="N643" s="261">
        <f t="shared" si="121"/>
        <v>-0.30221125110320268</v>
      </c>
      <c r="O643" s="267">
        <f t="shared" ref="O643:O706" si="122">2*(N643-$N$1008)/($N$1007-$N$1008)-1</f>
        <v>8.5767299880379344E-2</v>
      </c>
      <c r="P643" s="178"/>
      <c r="Q643" s="184">
        <f t="shared" ref="Q643:Q706" si="123">(D643-C643)/C643</f>
        <v>0</v>
      </c>
      <c r="R643" s="261">
        <f t="shared" ref="R643:R706" si="124">(Q643-$Q$1009)/$Q$1010</f>
        <v>3.4878951206797536E-2</v>
      </c>
      <c r="S643" s="267">
        <f t="shared" ref="S643:S706" si="125">2*(R643-$R$1008)/($R$1007-$R$1008)-1</f>
        <v>0.13695169317218836</v>
      </c>
      <c r="U643" s="184">
        <f t="shared" ref="U643:U706" si="126">(E643-C643)/C643</f>
        <v>-1.0008791427720895E-2</v>
      </c>
      <c r="V643" s="261">
        <f t="shared" ref="V643:V706" si="127">(U643-$U$1009)/$U$1010</f>
        <v>-0.78585828129833746</v>
      </c>
      <c r="W643" s="267">
        <f t="shared" ref="W643:W706" si="128">2*(V643-$V$1008)/($V$1007-$V$1008)-1</f>
        <v>1.2329449600893883E-2</v>
      </c>
    </row>
    <row r="644" spans="1:23" x14ac:dyDescent="0.25">
      <c r="A644" s="90">
        <f t="shared" si="117"/>
        <v>601</v>
      </c>
      <c r="B644" s="29">
        <v>45204</v>
      </c>
      <c r="C644" s="93">
        <v>17249.97</v>
      </c>
      <c r="D644" s="93">
        <v>17336.43</v>
      </c>
      <c r="E644" s="93">
        <v>17197.61</v>
      </c>
      <c r="F644" s="93">
        <v>17213.87</v>
      </c>
      <c r="G644" s="93">
        <v>17213.87</v>
      </c>
      <c r="H644" s="93">
        <v>1088259900</v>
      </c>
      <c r="I644" s="93"/>
      <c r="J644" s="178">
        <f t="shared" si="118"/>
        <v>9.7555656833275588</v>
      </c>
      <c r="K644" s="179">
        <f t="shared" si="120"/>
        <v>0.20767080632124105</v>
      </c>
      <c r="L644" s="178"/>
      <c r="M644" s="184">
        <f t="shared" si="119"/>
        <v>-2.0927572627663805E-3</v>
      </c>
      <c r="N644" s="261">
        <f t="shared" si="121"/>
        <v>-0.13673055994664021</v>
      </c>
      <c r="O644" s="267">
        <f t="shared" si="122"/>
        <v>0.11089419090335983</v>
      </c>
      <c r="P644" s="178"/>
      <c r="Q644" s="184">
        <f t="shared" si="123"/>
        <v>5.0121826298827835E-3</v>
      </c>
      <c r="R644" s="261">
        <f t="shared" si="124"/>
        <v>0.44588610728228728</v>
      </c>
      <c r="S644" s="267">
        <f t="shared" si="125"/>
        <v>0.19935977201326138</v>
      </c>
      <c r="U644" s="184">
        <f t="shared" si="126"/>
        <v>-3.0353675977407833E-3</v>
      </c>
      <c r="V644" s="261">
        <f t="shared" si="127"/>
        <v>-0.21402614585673591</v>
      </c>
      <c r="W644" s="267">
        <f t="shared" si="128"/>
        <v>9.9157487665379795E-2</v>
      </c>
    </row>
    <row r="645" spans="1:23" x14ac:dyDescent="0.25">
      <c r="A645" s="90">
        <f t="shared" si="117"/>
        <v>602</v>
      </c>
      <c r="B645" s="29">
        <v>45205</v>
      </c>
      <c r="C645" s="93">
        <v>17370.03</v>
      </c>
      <c r="D645" s="93">
        <v>17603.8</v>
      </c>
      <c r="E645" s="93">
        <v>17370.03</v>
      </c>
      <c r="F645" s="93">
        <v>17485.98</v>
      </c>
      <c r="G645" s="93">
        <v>17485.98</v>
      </c>
      <c r="H645" s="93">
        <v>1141210000</v>
      </c>
      <c r="I645" s="93"/>
      <c r="J645" s="178">
        <f t="shared" si="118"/>
        <v>9.7625015863493765</v>
      </c>
      <c r="K645" s="179">
        <f t="shared" si="120"/>
        <v>0.21720272452284609</v>
      </c>
      <c r="L645" s="178"/>
      <c r="M645" s="184">
        <f t="shared" si="119"/>
        <v>6.6752907162509643E-3</v>
      </c>
      <c r="N645" s="261">
        <f t="shared" si="121"/>
        <v>0.58226368473706602</v>
      </c>
      <c r="O645" s="267">
        <f t="shared" si="122"/>
        <v>0.22006759298460521</v>
      </c>
      <c r="P645" s="178"/>
      <c r="Q645" s="184">
        <f t="shared" si="123"/>
        <v>1.3458238126243907E-2</v>
      </c>
      <c r="R645" s="261">
        <f t="shared" si="124"/>
        <v>1.138476442861565</v>
      </c>
      <c r="S645" s="267">
        <f t="shared" si="125"/>
        <v>0.3045239562092612</v>
      </c>
      <c r="U645" s="184">
        <f t="shared" si="126"/>
        <v>0</v>
      </c>
      <c r="V645" s="261">
        <f t="shared" si="127"/>
        <v>3.4878951206797536E-2</v>
      </c>
      <c r="W645" s="267">
        <f t="shared" si="128"/>
        <v>0.13695169317218836</v>
      </c>
    </row>
    <row r="646" spans="1:23" x14ac:dyDescent="0.25">
      <c r="A646" s="90">
        <f t="shared" si="117"/>
        <v>603</v>
      </c>
      <c r="B646" s="29">
        <v>45208</v>
      </c>
      <c r="C646" s="93">
        <v>17500.37</v>
      </c>
      <c r="D646" s="93">
        <v>17633.189999999999</v>
      </c>
      <c r="E646" s="93">
        <v>17447.759999999998</v>
      </c>
      <c r="F646" s="93">
        <v>17517.400000000001</v>
      </c>
      <c r="G646" s="93">
        <v>17517.400000000001</v>
      </c>
      <c r="H646" s="93">
        <v>1221298000</v>
      </c>
      <c r="I646" s="93"/>
      <c r="J646" s="178">
        <f t="shared" si="118"/>
        <v>9.7699773025452412</v>
      </c>
      <c r="K646" s="179">
        <f t="shared" si="120"/>
        <v>0.22747650070645861</v>
      </c>
      <c r="L646" s="178"/>
      <c r="M646" s="184">
        <f t="shared" si="119"/>
        <v>9.731222825575959E-4</v>
      </c>
      <c r="N646" s="261">
        <f t="shared" si="121"/>
        <v>0.11467656661751938</v>
      </c>
      <c r="O646" s="267">
        <f t="shared" si="122"/>
        <v>0.14906830914898483</v>
      </c>
      <c r="P646" s="178"/>
      <c r="Q646" s="184">
        <f t="shared" si="123"/>
        <v>7.5895538208620569E-3</v>
      </c>
      <c r="R646" s="261">
        <f t="shared" si="124"/>
        <v>0.65723475149161892</v>
      </c>
      <c r="S646" s="267">
        <f t="shared" si="125"/>
        <v>0.23145133697946196</v>
      </c>
      <c r="U646" s="184">
        <f t="shared" si="126"/>
        <v>-3.0062221541602026E-3</v>
      </c>
      <c r="V646" s="261">
        <f t="shared" si="127"/>
        <v>-0.21163617191460657</v>
      </c>
      <c r="W646" s="267">
        <f t="shared" si="128"/>
        <v>9.9520385683099732E-2</v>
      </c>
    </row>
    <row r="647" spans="1:23" x14ac:dyDescent="0.25">
      <c r="A647" s="90">
        <f t="shared" si="117"/>
        <v>604</v>
      </c>
      <c r="B647" s="29">
        <v>45209</v>
      </c>
      <c r="C647" s="93">
        <v>17726.63</v>
      </c>
      <c r="D647" s="93">
        <v>17916.62</v>
      </c>
      <c r="E647" s="93">
        <v>17638.009999999998</v>
      </c>
      <c r="F647" s="93">
        <v>17664.73</v>
      </c>
      <c r="G647" s="93">
        <v>17664.73</v>
      </c>
      <c r="H647" s="93">
        <v>1596847200</v>
      </c>
      <c r="I647" s="93"/>
      <c r="J647" s="178">
        <f t="shared" si="118"/>
        <v>9.782823307679978</v>
      </c>
      <c r="K647" s="179">
        <f t="shared" si="120"/>
        <v>0.24513059272252888</v>
      </c>
      <c r="L647" s="178"/>
      <c r="M647" s="184">
        <f t="shared" si="119"/>
        <v>-3.4919214763325826E-3</v>
      </c>
      <c r="N647" s="261">
        <f t="shared" si="121"/>
        <v>-0.25146430904665906</v>
      </c>
      <c r="O647" s="267">
        <f t="shared" si="122"/>
        <v>9.347280844390049E-2</v>
      </c>
      <c r="P647" s="178"/>
      <c r="Q647" s="184">
        <f t="shared" si="123"/>
        <v>1.0717773203366796E-2</v>
      </c>
      <c r="R647" s="261">
        <f t="shared" si="124"/>
        <v>0.9137538464499696</v>
      </c>
      <c r="S647" s="267">
        <f t="shared" si="125"/>
        <v>0.27040166586244907</v>
      </c>
      <c r="U647" s="184">
        <f t="shared" si="126"/>
        <v>-4.9992581782325584E-3</v>
      </c>
      <c r="V647" s="261">
        <f t="shared" si="127"/>
        <v>-0.37506837873926829</v>
      </c>
      <c r="W647" s="267">
        <f t="shared" si="128"/>
        <v>7.4704540270396746E-2</v>
      </c>
    </row>
    <row r="648" spans="1:23" x14ac:dyDescent="0.25">
      <c r="A648" s="90">
        <f t="shared" si="117"/>
        <v>605</v>
      </c>
      <c r="B648" s="29">
        <v>45210</v>
      </c>
      <c r="C648" s="93">
        <v>17956.830000000002</v>
      </c>
      <c r="D648" s="93">
        <v>18022.45</v>
      </c>
      <c r="E648" s="93">
        <v>17889.71</v>
      </c>
      <c r="F648" s="93">
        <v>17893.099999999999</v>
      </c>
      <c r="G648" s="93">
        <v>17893.099999999999</v>
      </c>
      <c r="H648" s="93">
        <v>2029133700</v>
      </c>
      <c r="I648" s="93"/>
      <c r="J648" s="178">
        <f t="shared" si="118"/>
        <v>9.7957258229368858</v>
      </c>
      <c r="K648" s="179">
        <f t="shared" si="120"/>
        <v>0.26286234583916562</v>
      </c>
      <c r="L648" s="178"/>
      <c r="M648" s="184">
        <f t="shared" si="119"/>
        <v>-3.5490674022086968E-3</v>
      </c>
      <c r="N648" s="261">
        <f t="shared" si="121"/>
        <v>-0.25615036823684295</v>
      </c>
      <c r="O648" s="267">
        <f t="shared" si="122"/>
        <v>9.2761268639612426E-2</v>
      </c>
      <c r="P648" s="178"/>
      <c r="Q648" s="184">
        <f t="shared" si="123"/>
        <v>3.6543198326207341E-3</v>
      </c>
      <c r="R648" s="261">
        <f t="shared" si="124"/>
        <v>0.33453914172759525</v>
      </c>
      <c r="S648" s="267">
        <f t="shared" si="125"/>
        <v>0.18245264496612279</v>
      </c>
      <c r="U648" s="184">
        <f t="shared" si="126"/>
        <v>-3.7378535075513111E-3</v>
      </c>
      <c r="V648" s="261">
        <f t="shared" si="127"/>
        <v>-0.27163113699431546</v>
      </c>
      <c r="W648" s="267">
        <f t="shared" si="128"/>
        <v>9.0410640377170726E-2</v>
      </c>
    </row>
    <row r="649" spans="1:23" x14ac:dyDescent="0.25">
      <c r="A649" s="90">
        <f t="shared" si="117"/>
        <v>606</v>
      </c>
      <c r="B649" s="29">
        <v>45211</v>
      </c>
      <c r="C649" s="93">
        <v>18258.259999999998</v>
      </c>
      <c r="D649" s="93">
        <v>18290.91</v>
      </c>
      <c r="E649" s="93">
        <v>18175.349999999999</v>
      </c>
      <c r="F649" s="93">
        <v>18238.21</v>
      </c>
      <c r="G649" s="93">
        <v>18238.21</v>
      </c>
      <c r="H649" s="93">
        <v>3861574900</v>
      </c>
      <c r="I649" s="93"/>
      <c r="J649" s="178">
        <f t="shared" si="118"/>
        <v>9.8123728593566373</v>
      </c>
      <c r="K649" s="179">
        <f t="shared" si="120"/>
        <v>0.28574014400806608</v>
      </c>
      <c r="L649" s="178"/>
      <c r="M649" s="184">
        <f t="shared" si="119"/>
        <v>-1.0981331189280508E-3</v>
      </c>
      <c r="N649" s="261">
        <f t="shared" si="121"/>
        <v>-5.516975681753096E-2</v>
      </c>
      <c r="O649" s="267">
        <f t="shared" si="122"/>
        <v>0.12327853253046239</v>
      </c>
      <c r="P649" s="178"/>
      <c r="Q649" s="184">
        <f t="shared" si="123"/>
        <v>1.7882317373069207E-3</v>
      </c>
      <c r="R649" s="261">
        <f t="shared" si="124"/>
        <v>0.18151687225390792</v>
      </c>
      <c r="S649" s="267">
        <f t="shared" si="125"/>
        <v>0.1592174634940029</v>
      </c>
      <c r="U649" s="184">
        <f t="shared" si="126"/>
        <v>-4.5409584483954036E-3</v>
      </c>
      <c r="V649" s="261">
        <f t="shared" si="127"/>
        <v>-0.33748705289780762</v>
      </c>
      <c r="W649" s="267">
        <f t="shared" si="128"/>
        <v>8.0410957570914876E-2</v>
      </c>
    </row>
    <row r="650" spans="1:23" x14ac:dyDescent="0.25">
      <c r="A650" s="90">
        <f t="shared" si="117"/>
        <v>607</v>
      </c>
      <c r="B650" s="29">
        <v>45212</v>
      </c>
      <c r="C650" s="93">
        <v>17946.77</v>
      </c>
      <c r="D650" s="93">
        <v>18013.669999999998</v>
      </c>
      <c r="E650" s="93">
        <v>17776.95</v>
      </c>
      <c r="F650" s="93">
        <v>17813.45</v>
      </c>
      <c r="G650" s="93">
        <v>17813.45</v>
      </c>
      <c r="H650" s="93">
        <v>2139651200</v>
      </c>
      <c r="I650" s="93"/>
      <c r="J650" s="178">
        <f t="shared" si="118"/>
        <v>9.7951654334348159</v>
      </c>
      <c r="K650" s="179">
        <f t="shared" si="120"/>
        <v>0.2620922100864071</v>
      </c>
      <c r="L650" s="178"/>
      <c r="M650" s="184">
        <f t="shared" si="119"/>
        <v>-7.4286347905500377E-3</v>
      </c>
      <c r="N650" s="261">
        <f t="shared" si="121"/>
        <v>-0.57428122595514597</v>
      </c>
      <c r="O650" s="267">
        <f t="shared" si="122"/>
        <v>4.4455696931718469E-2</v>
      </c>
      <c r="P650" s="178"/>
      <c r="Q650" s="184">
        <f t="shared" si="123"/>
        <v>3.7276902751858867E-3</v>
      </c>
      <c r="R650" s="261">
        <f t="shared" si="124"/>
        <v>0.34055563776644937</v>
      </c>
      <c r="S650" s="267">
        <f t="shared" si="125"/>
        <v>0.18336620073659904</v>
      </c>
      <c r="U650" s="184">
        <f t="shared" si="126"/>
        <v>-9.4624269436784283E-3</v>
      </c>
      <c r="V650" s="261">
        <f t="shared" si="127"/>
        <v>-0.74105550188082092</v>
      </c>
      <c r="W650" s="267">
        <f t="shared" si="128"/>
        <v>1.9132385629759829E-2</v>
      </c>
    </row>
    <row r="651" spans="1:23" x14ac:dyDescent="0.25">
      <c r="A651" s="90">
        <f t="shared" si="117"/>
        <v>608</v>
      </c>
      <c r="B651" s="29">
        <v>45215</v>
      </c>
      <c r="C651" s="93">
        <v>17803.310000000001</v>
      </c>
      <c r="D651" s="93">
        <v>17858.18</v>
      </c>
      <c r="E651" s="93">
        <v>17601.5</v>
      </c>
      <c r="F651" s="93">
        <v>17640.36</v>
      </c>
      <c r="G651" s="93">
        <v>17640.36</v>
      </c>
      <c r="H651" s="93">
        <v>1904582500</v>
      </c>
      <c r="I651" s="93"/>
      <c r="J651" s="178">
        <f t="shared" si="118"/>
        <v>9.7871396740488574</v>
      </c>
      <c r="K651" s="179">
        <f t="shared" si="120"/>
        <v>0.25106251694737702</v>
      </c>
      <c r="L651" s="178"/>
      <c r="M651" s="184">
        <f t="shared" si="119"/>
        <v>-9.1527923740024018E-3</v>
      </c>
      <c r="N651" s="261">
        <f t="shared" si="121"/>
        <v>-0.71566496181022143</v>
      </c>
      <c r="O651" s="267">
        <f t="shared" si="122"/>
        <v>2.2987731706148651E-2</v>
      </c>
      <c r="P651" s="178"/>
      <c r="Q651" s="184">
        <f t="shared" si="123"/>
        <v>3.0820111541055555E-3</v>
      </c>
      <c r="R651" s="261">
        <f t="shared" si="124"/>
        <v>0.2876088960195799</v>
      </c>
      <c r="S651" s="267">
        <f t="shared" si="125"/>
        <v>0.17532667056182594</v>
      </c>
      <c r="U651" s="184">
        <f t="shared" si="126"/>
        <v>-1.1335532549846141E-2</v>
      </c>
      <c r="V651" s="261">
        <f t="shared" si="127"/>
        <v>-0.89465321869786607</v>
      </c>
      <c r="W651" s="267">
        <f t="shared" si="128"/>
        <v>-4.1901728202112798E-3</v>
      </c>
    </row>
    <row r="652" spans="1:23" x14ac:dyDescent="0.25">
      <c r="A652" s="90">
        <f t="shared" si="117"/>
        <v>609</v>
      </c>
      <c r="B652" s="29">
        <v>45216</v>
      </c>
      <c r="C652" s="93">
        <v>17806.23</v>
      </c>
      <c r="D652" s="93">
        <v>17815.71</v>
      </c>
      <c r="E652" s="93">
        <v>17671.990000000002</v>
      </c>
      <c r="F652" s="93">
        <v>17773.34</v>
      </c>
      <c r="G652" s="93">
        <v>17773.34</v>
      </c>
      <c r="H652" s="93">
        <v>1730954900</v>
      </c>
      <c r="I652" s="93"/>
      <c r="J652" s="178">
        <f t="shared" si="118"/>
        <v>9.7873036750444644</v>
      </c>
      <c r="K652" s="179">
        <f t="shared" si="120"/>
        <v>0.25128790130903694</v>
      </c>
      <c r="L652" s="178"/>
      <c r="M652" s="184">
        <f t="shared" si="119"/>
        <v>-1.8471063217761097E-3</v>
      </c>
      <c r="N652" s="261">
        <f t="shared" si="121"/>
        <v>-0.11658678185648701</v>
      </c>
      <c r="O652" s="267">
        <f t="shared" si="122"/>
        <v>0.11395285903753827</v>
      </c>
      <c r="P652" s="178"/>
      <c r="Q652" s="184">
        <f t="shared" si="123"/>
        <v>5.3239793038726126E-4</v>
      </c>
      <c r="R652" s="261">
        <f t="shared" si="124"/>
        <v>7.8536450429658497E-2</v>
      </c>
      <c r="S652" s="267">
        <f t="shared" si="125"/>
        <v>0.14358072776010178</v>
      </c>
      <c r="U652" s="184">
        <f t="shared" si="126"/>
        <v>-7.5389344066654181E-3</v>
      </c>
      <c r="V652" s="261">
        <f t="shared" si="127"/>
        <v>-0.5833259744975311</v>
      </c>
      <c r="W652" s="267">
        <f t="shared" si="128"/>
        <v>4.3082325758523776E-2</v>
      </c>
    </row>
    <row r="653" spans="1:23" x14ac:dyDescent="0.25">
      <c r="A653" s="90">
        <f t="shared" si="117"/>
        <v>610</v>
      </c>
      <c r="B653" s="29">
        <v>45217</v>
      </c>
      <c r="C653" s="93">
        <v>17728.25</v>
      </c>
      <c r="D653" s="93">
        <v>17831.18</v>
      </c>
      <c r="E653" s="93">
        <v>17625.89</v>
      </c>
      <c r="F653" s="93">
        <v>17732.52</v>
      </c>
      <c r="G653" s="93">
        <v>17732.52</v>
      </c>
      <c r="H653" s="93">
        <v>1937541200</v>
      </c>
      <c r="I653" s="93"/>
      <c r="J653" s="178">
        <f t="shared" si="118"/>
        <v>9.7829146914331382</v>
      </c>
      <c r="K653" s="179">
        <f t="shared" si="120"/>
        <v>0.24525618018494563</v>
      </c>
      <c r="L653" s="178"/>
      <c r="M653" s="184">
        <f t="shared" si="119"/>
        <v>2.408585167740999E-4</v>
      </c>
      <c r="N653" s="261">
        <f t="shared" si="121"/>
        <v>5.4629742689469143E-2</v>
      </c>
      <c r="O653" s="267">
        <f t="shared" si="122"/>
        <v>0.13995068950060685</v>
      </c>
      <c r="P653" s="178"/>
      <c r="Q653" s="184">
        <f t="shared" si="123"/>
        <v>5.8059876186312967E-3</v>
      </c>
      <c r="R653" s="261">
        <f t="shared" si="124"/>
        <v>0.51097941193541252</v>
      </c>
      <c r="S653" s="267">
        <f t="shared" si="125"/>
        <v>0.20924365853146143</v>
      </c>
      <c r="U653" s="184">
        <f t="shared" si="126"/>
        <v>-5.7738355449635801E-3</v>
      </c>
      <c r="V653" s="261">
        <f t="shared" si="127"/>
        <v>-0.43858498700539689</v>
      </c>
      <c r="W653" s="267">
        <f t="shared" si="128"/>
        <v>6.5060062217411119E-2</v>
      </c>
    </row>
    <row r="654" spans="1:23" x14ac:dyDescent="0.25">
      <c r="A654" s="90">
        <f t="shared" si="117"/>
        <v>611</v>
      </c>
      <c r="B654" s="29">
        <v>45218</v>
      </c>
      <c r="C654" s="93">
        <v>17540.46</v>
      </c>
      <c r="D654" s="93">
        <v>17540.46</v>
      </c>
      <c r="E654" s="93">
        <v>17292.36</v>
      </c>
      <c r="F654" s="93">
        <v>17295.89</v>
      </c>
      <c r="G654" s="93">
        <v>17295.89</v>
      </c>
      <c r="H654" s="93">
        <v>2272465500</v>
      </c>
      <c r="I654" s="93"/>
      <c r="J654" s="178">
        <f t="shared" si="118"/>
        <v>9.7722654913519538</v>
      </c>
      <c r="K654" s="179">
        <f t="shared" si="120"/>
        <v>0.23062112779637089</v>
      </c>
      <c r="L654" s="178"/>
      <c r="M654" s="184">
        <f t="shared" si="119"/>
        <v>-1.3943191911728639E-2</v>
      </c>
      <c r="N654" s="261">
        <f t="shared" si="121"/>
        <v>-1.1084855423548388</v>
      </c>
      <c r="O654" s="267">
        <f t="shared" si="122"/>
        <v>-3.6658864219597076E-2</v>
      </c>
      <c r="P654" s="178"/>
      <c r="Q654" s="184">
        <f t="shared" si="123"/>
        <v>0</v>
      </c>
      <c r="R654" s="261">
        <f t="shared" si="124"/>
        <v>3.4878951206797536E-2</v>
      </c>
      <c r="S654" s="267">
        <f t="shared" si="125"/>
        <v>0.13695169317218836</v>
      </c>
      <c r="U654" s="184">
        <f t="shared" si="126"/>
        <v>-1.4144440909759411E-2</v>
      </c>
      <c r="V654" s="261">
        <f t="shared" si="127"/>
        <v>-1.1249882886535314</v>
      </c>
      <c r="W654" s="267">
        <f t="shared" si="128"/>
        <v>-3.9164671422413422E-2</v>
      </c>
    </row>
    <row r="655" spans="1:23" x14ac:dyDescent="0.25">
      <c r="A655" s="90">
        <f t="shared" si="117"/>
        <v>612</v>
      </c>
      <c r="B655" s="29">
        <v>45219</v>
      </c>
      <c r="C655" s="93">
        <v>17127.259999999998</v>
      </c>
      <c r="D655" s="93">
        <v>17309.740000000002</v>
      </c>
      <c r="E655" s="93">
        <v>17118.07</v>
      </c>
      <c r="F655" s="93">
        <v>17172.13</v>
      </c>
      <c r="G655" s="93">
        <v>17172.13</v>
      </c>
      <c r="H655" s="93">
        <v>1989910700</v>
      </c>
      <c r="I655" s="93"/>
      <c r="J655" s="178">
        <f t="shared" si="118"/>
        <v>9.7484266252259655</v>
      </c>
      <c r="K655" s="179">
        <f t="shared" si="120"/>
        <v>0.19785969482691398</v>
      </c>
      <c r="L655" s="178"/>
      <c r="M655" s="184">
        <f t="shared" si="119"/>
        <v>2.6198002482593608E-3</v>
      </c>
      <c r="N655" s="261">
        <f t="shared" si="121"/>
        <v>0.24970684736191492</v>
      </c>
      <c r="O655" s="267">
        <f t="shared" si="122"/>
        <v>0.16957155412187919</v>
      </c>
      <c r="P655" s="178"/>
      <c r="Q655" s="184">
        <f t="shared" si="123"/>
        <v>1.0654360358866697E-2</v>
      </c>
      <c r="R655" s="261">
        <f t="shared" si="124"/>
        <v>0.90855388970432882</v>
      </c>
      <c r="S655" s="267">
        <f t="shared" si="125"/>
        <v>0.26961209491275828</v>
      </c>
      <c r="U655" s="184">
        <f t="shared" si="126"/>
        <v>-5.3657152399150189E-4</v>
      </c>
      <c r="V655" s="261">
        <f t="shared" si="127"/>
        <v>-9.1207895033681031E-3</v>
      </c>
      <c r="W655" s="267">
        <f t="shared" si="128"/>
        <v>0.13027069201044106</v>
      </c>
    </row>
    <row r="656" spans="1:23" x14ac:dyDescent="0.25">
      <c r="A656" s="90">
        <f t="shared" si="117"/>
        <v>613</v>
      </c>
      <c r="B656" s="29">
        <v>45223</v>
      </c>
      <c r="C656" s="93">
        <v>17053.150000000001</v>
      </c>
      <c r="D656" s="93">
        <v>17139.53</v>
      </c>
      <c r="E656" s="93">
        <v>16879.66</v>
      </c>
      <c r="F656" s="93">
        <v>16991.53</v>
      </c>
      <c r="G656" s="93">
        <v>16991.53</v>
      </c>
      <c r="H656" s="93">
        <v>2116174000</v>
      </c>
      <c r="I656" s="93"/>
      <c r="J656" s="178">
        <f t="shared" si="118"/>
        <v>9.744090216380485</v>
      </c>
      <c r="K656" s="179">
        <f t="shared" si="120"/>
        <v>0.1919002264961408</v>
      </c>
      <c r="L656" s="178"/>
      <c r="M656" s="184">
        <f t="shared" si="119"/>
        <v>-3.613408666434214E-3</v>
      </c>
      <c r="N656" s="261">
        <f t="shared" si="121"/>
        <v>-0.26142645691524974</v>
      </c>
      <c r="O656" s="267">
        <f t="shared" si="122"/>
        <v>9.1960137677907117E-2</v>
      </c>
      <c r="P656" s="178"/>
      <c r="Q656" s="184">
        <f t="shared" si="123"/>
        <v>5.0653398345758627E-3</v>
      </c>
      <c r="R656" s="261">
        <f t="shared" si="124"/>
        <v>0.45024508482543724</v>
      </c>
      <c r="S656" s="267">
        <f t="shared" si="125"/>
        <v>0.20002164714160942</v>
      </c>
      <c r="U656" s="184">
        <f t="shared" si="126"/>
        <v>-1.0173487009731433E-2</v>
      </c>
      <c r="V656" s="261">
        <f t="shared" si="127"/>
        <v>-0.79936358782423556</v>
      </c>
      <c r="W656" s="267">
        <f t="shared" si="128"/>
        <v>1.0278779139364813E-2</v>
      </c>
    </row>
    <row r="657" spans="1:23" x14ac:dyDescent="0.25">
      <c r="A657" s="90">
        <f t="shared" si="117"/>
        <v>614</v>
      </c>
      <c r="B657" s="29">
        <v>45224</v>
      </c>
      <c r="C657" s="93">
        <v>17465.43</v>
      </c>
      <c r="D657" s="93">
        <v>17465.82</v>
      </c>
      <c r="E657" s="93">
        <v>17001.43</v>
      </c>
      <c r="F657" s="93">
        <v>17085.330000000002</v>
      </c>
      <c r="G657" s="93">
        <v>17085.330000000002</v>
      </c>
      <c r="H657" s="93">
        <v>2499934100</v>
      </c>
      <c r="I657" s="93"/>
      <c r="J657" s="178">
        <f t="shared" si="118"/>
        <v>9.7679787776077607</v>
      </c>
      <c r="K657" s="179">
        <f t="shared" si="120"/>
        <v>0.22472995477465865</v>
      </c>
      <c r="L657" s="178"/>
      <c r="M657" s="184">
        <f t="shared" si="119"/>
        <v>-2.1762991234684663E-2</v>
      </c>
      <c r="N657" s="261">
        <f t="shared" si="121"/>
        <v>-1.7497218495969711</v>
      </c>
      <c r="O657" s="267">
        <f t="shared" si="122"/>
        <v>-0.1340253587600847</v>
      </c>
      <c r="P657" s="178"/>
      <c r="Q657" s="184">
        <f t="shared" si="123"/>
        <v>2.2329825260495614E-5</v>
      </c>
      <c r="R657" s="261">
        <f t="shared" si="124"/>
        <v>3.6710033322852345E-2</v>
      </c>
      <c r="S657" s="267">
        <f t="shared" si="125"/>
        <v>0.13722972803210265</v>
      </c>
      <c r="U657" s="184">
        <f t="shared" si="126"/>
        <v>-2.6566766463808792E-2</v>
      </c>
      <c r="V657" s="261">
        <f t="shared" si="127"/>
        <v>-2.1436392586667932</v>
      </c>
      <c r="W657" s="267">
        <f t="shared" si="128"/>
        <v>-0.19383849913661255</v>
      </c>
    </row>
    <row r="658" spans="1:23" x14ac:dyDescent="0.25">
      <c r="A658" s="90">
        <f t="shared" si="117"/>
        <v>615</v>
      </c>
      <c r="B658" s="29">
        <v>45225</v>
      </c>
      <c r="C658" s="93">
        <v>17085.12</v>
      </c>
      <c r="D658" s="93">
        <v>17174.080000000002</v>
      </c>
      <c r="E658" s="93">
        <v>16917.22</v>
      </c>
      <c r="F658" s="93">
        <v>17044.61</v>
      </c>
      <c r="G658" s="93">
        <v>17044.61</v>
      </c>
      <c r="H658" s="93">
        <v>1967215900</v>
      </c>
      <c r="I658" s="93"/>
      <c r="J658" s="178">
        <f t="shared" si="118"/>
        <v>9.7459631882297302</v>
      </c>
      <c r="K658" s="179">
        <f t="shared" si="120"/>
        <v>0.19447422650807222</v>
      </c>
      <c r="L658" s="178"/>
      <c r="M658" s="184">
        <f t="shared" si="119"/>
        <v>-2.3710690940419734E-3</v>
      </c>
      <c r="N658" s="261">
        <f t="shared" si="121"/>
        <v>-0.1595525843463014</v>
      </c>
      <c r="O658" s="267">
        <f t="shared" si="122"/>
        <v>0.10742885294757665</v>
      </c>
      <c r="P658" s="178"/>
      <c r="Q658" s="184">
        <f t="shared" si="123"/>
        <v>5.2068700717350985E-3</v>
      </c>
      <c r="R658" s="261">
        <f t="shared" si="124"/>
        <v>0.46185079526517581</v>
      </c>
      <c r="S658" s="267">
        <f t="shared" si="125"/>
        <v>0.20178387945660292</v>
      </c>
      <c r="U658" s="184">
        <f t="shared" si="126"/>
        <v>-9.8272648948323355E-3</v>
      </c>
      <c r="V658" s="261">
        <f t="shared" si="127"/>
        <v>-0.77097280933050627</v>
      </c>
      <c r="W658" s="267">
        <f t="shared" si="128"/>
        <v>1.4589686909230348E-2</v>
      </c>
    </row>
    <row r="659" spans="1:23" x14ac:dyDescent="0.25">
      <c r="A659" s="90">
        <f t="shared" si="117"/>
        <v>616</v>
      </c>
      <c r="B659" s="29">
        <v>45226</v>
      </c>
      <c r="C659" s="93">
        <v>17160.23</v>
      </c>
      <c r="D659" s="93">
        <v>17497.72</v>
      </c>
      <c r="E659" s="93">
        <v>17078.240000000002</v>
      </c>
      <c r="F659" s="93">
        <v>17398.73</v>
      </c>
      <c r="G659" s="93">
        <v>17398.73</v>
      </c>
      <c r="H659" s="93">
        <v>2452090300</v>
      </c>
      <c r="I659" s="93"/>
      <c r="J659" s="178">
        <f t="shared" si="118"/>
        <v>9.7503497762155344</v>
      </c>
      <c r="K659" s="179">
        <f t="shared" si="120"/>
        <v>0.20050265535624143</v>
      </c>
      <c r="L659" s="178"/>
      <c r="M659" s="184">
        <f t="shared" si="119"/>
        <v>1.3898415114482731E-2</v>
      </c>
      <c r="N659" s="261">
        <f t="shared" si="121"/>
        <v>1.1745716743136849</v>
      </c>
      <c r="O659" s="267">
        <f t="shared" si="122"/>
        <v>0.31000472221771735</v>
      </c>
      <c r="P659" s="178"/>
      <c r="Q659" s="184">
        <f t="shared" si="123"/>
        <v>1.9666985815458279E-2</v>
      </c>
      <c r="R659" s="261">
        <f t="shared" si="124"/>
        <v>1.6476038867260647</v>
      </c>
      <c r="S659" s="267">
        <f t="shared" si="125"/>
        <v>0.38183079913686679</v>
      </c>
      <c r="U659" s="184">
        <f t="shared" si="126"/>
        <v>-4.777907988412624E-3</v>
      </c>
      <c r="V659" s="261">
        <f t="shared" si="127"/>
        <v>-0.35691730190654153</v>
      </c>
      <c r="W659" s="267">
        <f t="shared" si="128"/>
        <v>7.7460632998424872E-2</v>
      </c>
    </row>
    <row r="660" spans="1:23" x14ac:dyDescent="0.25">
      <c r="A660" s="90">
        <f t="shared" si="117"/>
        <v>617</v>
      </c>
      <c r="B660" s="29">
        <v>45229</v>
      </c>
      <c r="C660" s="93">
        <v>17225.650000000001</v>
      </c>
      <c r="D660" s="93">
        <v>17406.36</v>
      </c>
      <c r="E660" s="93">
        <v>17225.650000000001</v>
      </c>
      <c r="F660" s="93">
        <v>17406.36</v>
      </c>
      <c r="G660" s="93">
        <v>17406.36</v>
      </c>
      <c r="H660" s="93">
        <v>2665231300</v>
      </c>
      <c r="I660" s="93"/>
      <c r="J660" s="178">
        <f t="shared" si="118"/>
        <v>9.754154831018937</v>
      </c>
      <c r="K660" s="179">
        <f t="shared" si="120"/>
        <v>0.20573189097625624</v>
      </c>
      <c r="L660" s="178"/>
      <c r="M660" s="184">
        <f t="shared" si="119"/>
        <v>1.0490750711874391E-2</v>
      </c>
      <c r="N660" s="261">
        <f t="shared" si="121"/>
        <v>0.89513763162228943</v>
      </c>
      <c r="O660" s="267">
        <f t="shared" si="122"/>
        <v>0.26757494572992924</v>
      </c>
      <c r="P660" s="178"/>
      <c r="Q660" s="184">
        <f t="shared" si="123"/>
        <v>1.0490750711874391E-2</v>
      </c>
      <c r="R660" s="261">
        <f t="shared" si="124"/>
        <v>0.89513763162228943</v>
      </c>
      <c r="S660" s="267">
        <f t="shared" si="125"/>
        <v>0.26757494572992924</v>
      </c>
      <c r="U660" s="184">
        <f t="shared" si="126"/>
        <v>0</v>
      </c>
      <c r="V660" s="261">
        <f t="shared" si="127"/>
        <v>3.4878951206797536E-2</v>
      </c>
      <c r="W660" s="267">
        <f t="shared" si="128"/>
        <v>0.13695169317218836</v>
      </c>
    </row>
    <row r="661" spans="1:23" x14ac:dyDescent="0.25">
      <c r="A661" s="90">
        <f t="shared" si="117"/>
        <v>618</v>
      </c>
      <c r="B661" s="29">
        <v>45230</v>
      </c>
      <c r="C661" s="93">
        <v>17337.7</v>
      </c>
      <c r="D661" s="93">
        <v>17337.7</v>
      </c>
      <c r="E661" s="93">
        <v>17042.099999999999</v>
      </c>
      <c r="F661" s="93">
        <v>17112.48</v>
      </c>
      <c r="G661" s="93">
        <v>17112.48</v>
      </c>
      <c r="H661" s="93">
        <v>2112803500</v>
      </c>
      <c r="I661" s="93"/>
      <c r="J661" s="178">
        <f t="shared" si="118"/>
        <v>9.7606386002450876</v>
      </c>
      <c r="K661" s="179">
        <f t="shared" si="120"/>
        <v>0.2146424477858517</v>
      </c>
      <c r="L661" s="178"/>
      <c r="M661" s="184">
        <f t="shared" si="119"/>
        <v>-1.2990189010076375E-2</v>
      </c>
      <c r="N661" s="261">
        <f t="shared" si="121"/>
        <v>-1.0303377490153636</v>
      </c>
      <c r="O661" s="267">
        <f t="shared" si="122"/>
        <v>-2.479276024575261E-2</v>
      </c>
      <c r="P661" s="178"/>
      <c r="Q661" s="184">
        <f t="shared" si="123"/>
        <v>0</v>
      </c>
      <c r="R661" s="261">
        <f t="shared" si="124"/>
        <v>3.4878951206797536E-2</v>
      </c>
      <c r="S661" s="267">
        <f t="shared" si="125"/>
        <v>0.13695169317218836</v>
      </c>
      <c r="U661" s="184">
        <f t="shared" si="126"/>
        <v>-1.7049550978503619E-2</v>
      </c>
      <c r="V661" s="261">
        <f t="shared" si="127"/>
        <v>-1.3632120557449454</v>
      </c>
      <c r="W661" s="267">
        <f t="shared" si="128"/>
        <v>-7.5337004236316396E-2</v>
      </c>
    </row>
    <row r="662" spans="1:23" x14ac:dyDescent="0.25">
      <c r="A662" s="90">
        <f t="shared" si="117"/>
        <v>619</v>
      </c>
      <c r="B662" s="29">
        <v>45231</v>
      </c>
      <c r="C662" s="93">
        <v>17139.400000000001</v>
      </c>
      <c r="D662" s="93">
        <v>17188.849999999999</v>
      </c>
      <c r="E662" s="93">
        <v>16979.259999999998</v>
      </c>
      <c r="F662" s="93">
        <v>17101.78</v>
      </c>
      <c r="G662" s="93">
        <v>17101.78</v>
      </c>
      <c r="H662" s="93">
        <v>1529284000</v>
      </c>
      <c r="I662" s="93"/>
      <c r="J662" s="178">
        <f t="shared" si="118"/>
        <v>9.7491351857047466</v>
      </c>
      <c r="K662" s="179">
        <f t="shared" si="120"/>
        <v>0.198833459959354</v>
      </c>
      <c r="L662" s="178"/>
      <c r="M662" s="184">
        <f t="shared" si="119"/>
        <v>-2.1949426467672505E-3</v>
      </c>
      <c r="N662" s="261">
        <f t="shared" si="121"/>
        <v>-0.1451099282123296</v>
      </c>
      <c r="O662" s="267">
        <f t="shared" si="122"/>
        <v>0.10962185228921784</v>
      </c>
      <c r="P662" s="178"/>
      <c r="Q662" s="184">
        <f t="shared" si="123"/>
        <v>2.8851651749767838E-3</v>
      </c>
      <c r="R662" s="261">
        <f t="shared" si="124"/>
        <v>0.27146720445705524</v>
      </c>
      <c r="S662" s="267">
        <f t="shared" si="125"/>
        <v>0.1728756865709844</v>
      </c>
      <c r="U662" s="184">
        <f t="shared" si="126"/>
        <v>-9.3433842491570905E-3</v>
      </c>
      <c r="V662" s="261">
        <f t="shared" si="127"/>
        <v>-0.73129380663949595</v>
      </c>
      <c r="W662" s="267">
        <f t="shared" si="128"/>
        <v>2.0614619301942527E-2</v>
      </c>
    </row>
    <row r="663" spans="1:23" x14ac:dyDescent="0.25">
      <c r="A663" s="90">
        <f t="shared" si="117"/>
        <v>620</v>
      </c>
      <c r="B663" s="29">
        <v>45232</v>
      </c>
      <c r="C663" s="93">
        <v>17282.39</v>
      </c>
      <c r="D663" s="93">
        <v>17459.43</v>
      </c>
      <c r="E663" s="93">
        <v>17176.009999999998</v>
      </c>
      <c r="F663" s="93">
        <v>17230.59</v>
      </c>
      <c r="G663" s="93">
        <v>17230.59</v>
      </c>
      <c r="H663" s="93">
        <v>1802714600</v>
      </c>
      <c r="I663" s="93"/>
      <c r="J663" s="178">
        <f t="shared" si="118"/>
        <v>9.7574433429792595</v>
      </c>
      <c r="K663" s="179">
        <f t="shared" si="120"/>
        <v>0.21025124871701362</v>
      </c>
      <c r="L663" s="178"/>
      <c r="M663" s="184">
        <f t="shared" si="119"/>
        <v>-2.9972706321289631E-3</v>
      </c>
      <c r="N663" s="261">
        <f t="shared" si="121"/>
        <v>-0.21090213249819112</v>
      </c>
      <c r="O663" s="267">
        <f t="shared" si="122"/>
        <v>9.9631843571593937E-2</v>
      </c>
      <c r="P663" s="178"/>
      <c r="Q663" s="184">
        <f t="shared" si="123"/>
        <v>1.0243953527261037E-2</v>
      </c>
      <c r="R663" s="261">
        <f t="shared" si="124"/>
        <v>0.87489985968424966</v>
      </c>
      <c r="S663" s="267">
        <f t="shared" si="125"/>
        <v>0.26450200539785174</v>
      </c>
      <c r="U663" s="184">
        <f t="shared" si="126"/>
        <v>-6.1553986456734872E-3</v>
      </c>
      <c r="V663" s="261">
        <f t="shared" si="127"/>
        <v>-0.46987378401593044</v>
      </c>
      <c r="W663" s="267">
        <f t="shared" si="128"/>
        <v>6.0309114011737996E-2</v>
      </c>
    </row>
    <row r="664" spans="1:23" x14ac:dyDescent="0.25">
      <c r="A664" s="90">
        <f t="shared" si="117"/>
        <v>621</v>
      </c>
      <c r="B664" s="29">
        <v>45233</v>
      </c>
      <c r="C664" s="93">
        <v>17405.91</v>
      </c>
      <c r="D664" s="93">
        <v>17729.43</v>
      </c>
      <c r="E664" s="93">
        <v>17352.599999999999</v>
      </c>
      <c r="F664" s="93">
        <v>17664.12</v>
      </c>
      <c r="G664" s="93">
        <v>17664.12</v>
      </c>
      <c r="H664" s="93">
        <v>1998722400</v>
      </c>
      <c r="I664" s="93"/>
      <c r="J664" s="178">
        <f t="shared" si="118"/>
        <v>9.7645650827052748</v>
      </c>
      <c r="K664" s="179">
        <f t="shared" si="120"/>
        <v>0.22003855980079928</v>
      </c>
      <c r="L664" s="178"/>
      <c r="M664" s="184">
        <f t="shared" si="119"/>
        <v>1.4834616518182566E-2</v>
      </c>
      <c r="N664" s="261">
        <f t="shared" si="121"/>
        <v>1.2513417173991959</v>
      </c>
      <c r="O664" s="267">
        <f t="shared" si="122"/>
        <v>0.3216616260713161</v>
      </c>
      <c r="P664" s="178"/>
      <c r="Q664" s="184">
        <f t="shared" si="123"/>
        <v>1.8586790348795349E-2</v>
      </c>
      <c r="R664" s="261">
        <f t="shared" si="124"/>
        <v>1.5590260954636681</v>
      </c>
      <c r="S664" s="267">
        <f t="shared" si="125"/>
        <v>0.36838098518847784</v>
      </c>
      <c r="U664" s="184">
        <f t="shared" si="126"/>
        <v>-3.0627528236099873E-3</v>
      </c>
      <c r="V664" s="261">
        <f t="shared" si="127"/>
        <v>-0.21627177907366632</v>
      </c>
      <c r="W664" s="267">
        <f t="shared" si="128"/>
        <v>9.8816506607559695E-2</v>
      </c>
    </row>
    <row r="665" spans="1:23" x14ac:dyDescent="0.25">
      <c r="A665" s="90">
        <f t="shared" si="117"/>
        <v>622</v>
      </c>
      <c r="B665" s="29">
        <v>45236</v>
      </c>
      <c r="C665" s="93">
        <v>17913.54</v>
      </c>
      <c r="D665" s="93">
        <v>18037.939999999999</v>
      </c>
      <c r="E665" s="93">
        <v>17899.349999999999</v>
      </c>
      <c r="F665" s="93">
        <v>17966.59</v>
      </c>
      <c r="G665" s="93">
        <v>17966.59</v>
      </c>
      <c r="H665" s="93">
        <v>2764092100</v>
      </c>
      <c r="I665" s="93"/>
      <c r="J665" s="178">
        <f t="shared" si="118"/>
        <v>9.7933121304649671</v>
      </c>
      <c r="K665" s="179">
        <f t="shared" si="120"/>
        <v>0.25954524075078894</v>
      </c>
      <c r="L665" s="178"/>
      <c r="M665" s="184">
        <f t="shared" si="119"/>
        <v>2.9614470395019224E-3</v>
      </c>
      <c r="N665" s="261">
        <f t="shared" si="121"/>
        <v>0.27772244184838435</v>
      </c>
      <c r="O665" s="267">
        <f t="shared" si="122"/>
        <v>0.17382549326538665</v>
      </c>
      <c r="P665" s="178"/>
      <c r="Q665" s="184">
        <f t="shared" si="123"/>
        <v>6.9444677043173936E-3</v>
      </c>
      <c r="R665" s="261">
        <f t="shared" si="124"/>
        <v>0.60433663708452201</v>
      </c>
      <c r="S665" s="267">
        <f t="shared" si="125"/>
        <v>0.22341919046896219</v>
      </c>
      <c r="U665" s="184">
        <f t="shared" si="126"/>
        <v>-7.9213823733345439E-4</v>
      </c>
      <c r="V665" s="261">
        <f t="shared" si="127"/>
        <v>-3.0077677109973992E-2</v>
      </c>
      <c r="W665" s="267">
        <f t="shared" si="128"/>
        <v>0.12708855983905765</v>
      </c>
    </row>
    <row r="666" spans="1:23" x14ac:dyDescent="0.25">
      <c r="A666" s="90">
        <f t="shared" si="117"/>
        <v>623</v>
      </c>
      <c r="B666" s="29">
        <v>45237</v>
      </c>
      <c r="C666" s="93">
        <v>17850.59</v>
      </c>
      <c r="D666" s="93">
        <v>17890.63</v>
      </c>
      <c r="E666" s="93">
        <v>17658.91</v>
      </c>
      <c r="F666" s="93">
        <v>17670.16</v>
      </c>
      <c r="G666" s="93">
        <v>17670.16</v>
      </c>
      <c r="H666" s="93">
        <v>1971243300</v>
      </c>
      <c r="I666" s="93"/>
      <c r="J666" s="178">
        <f t="shared" si="118"/>
        <v>9.7897918398828274</v>
      </c>
      <c r="K666" s="179">
        <f t="shared" si="120"/>
        <v>0.25470735276860634</v>
      </c>
      <c r="L666" s="178"/>
      <c r="M666" s="184">
        <f t="shared" si="119"/>
        <v>-1.0107789154308081E-2</v>
      </c>
      <c r="N666" s="261">
        <f t="shared" si="121"/>
        <v>-0.79397625645350256</v>
      </c>
      <c r="O666" s="267">
        <f t="shared" si="122"/>
        <v>1.1096801395079403E-2</v>
      </c>
      <c r="P666" s="178"/>
      <c r="Q666" s="184">
        <f t="shared" si="123"/>
        <v>2.2430631144405239E-3</v>
      </c>
      <c r="R666" s="261">
        <f t="shared" si="124"/>
        <v>0.21881378751294997</v>
      </c>
      <c r="S666" s="267">
        <f t="shared" si="125"/>
        <v>0.16488069537113259</v>
      </c>
      <c r="U666" s="184">
        <f t="shared" si="126"/>
        <v>-1.0738020423974797E-2</v>
      </c>
      <c r="V666" s="261">
        <f t="shared" si="127"/>
        <v>-0.84565624917188842</v>
      </c>
      <c r="W666" s="267">
        <f t="shared" si="128"/>
        <v>3.2496167113102992E-3</v>
      </c>
    </row>
    <row r="667" spans="1:23" x14ac:dyDescent="0.25">
      <c r="A667" s="90">
        <f t="shared" si="117"/>
        <v>624</v>
      </c>
      <c r="B667" s="29">
        <v>45238</v>
      </c>
      <c r="C667" s="93">
        <v>17650.509999999998</v>
      </c>
      <c r="D667" s="93">
        <v>17753.59</v>
      </c>
      <c r="E667" s="93">
        <v>17537.2</v>
      </c>
      <c r="F667" s="93">
        <v>17568.46</v>
      </c>
      <c r="G667" s="93">
        <v>17568.46</v>
      </c>
      <c r="H667" s="93">
        <v>2140777800</v>
      </c>
      <c r="I667" s="93"/>
      <c r="J667" s="178">
        <f t="shared" si="118"/>
        <v>9.7785199571281201</v>
      </c>
      <c r="K667" s="179">
        <f t="shared" si="120"/>
        <v>0.239216555959888</v>
      </c>
      <c r="L667" s="178"/>
      <c r="M667" s="184">
        <f t="shared" si="119"/>
        <v>-4.6485908905747921E-3</v>
      </c>
      <c r="N667" s="261">
        <f t="shared" si="121"/>
        <v>-0.34631308882432466</v>
      </c>
      <c r="O667" s="267">
        <f t="shared" si="122"/>
        <v>7.9070796121621045E-2</v>
      </c>
      <c r="P667" s="178"/>
      <c r="Q667" s="184">
        <f t="shared" si="123"/>
        <v>5.8400578793474951E-3</v>
      </c>
      <c r="R667" s="261">
        <f t="shared" si="124"/>
        <v>0.5137732289204977</v>
      </c>
      <c r="S667" s="267">
        <f t="shared" si="125"/>
        <v>0.2096678768159741</v>
      </c>
      <c r="U667" s="184">
        <f t="shared" si="126"/>
        <v>-6.4196445315176549E-3</v>
      </c>
      <c r="V667" s="261">
        <f t="shared" si="127"/>
        <v>-0.49154237793306782</v>
      </c>
      <c r="W667" s="267">
        <f t="shared" si="128"/>
        <v>5.7018915051534114E-2</v>
      </c>
    </row>
    <row r="668" spans="1:23" x14ac:dyDescent="0.25">
      <c r="A668" s="90">
        <f t="shared" si="117"/>
        <v>625</v>
      </c>
      <c r="B668" s="29">
        <v>45239</v>
      </c>
      <c r="C668" s="93">
        <v>17553.259999999998</v>
      </c>
      <c r="D668" s="93">
        <v>17617.27</v>
      </c>
      <c r="E668" s="93">
        <v>17457</v>
      </c>
      <c r="F668" s="93">
        <v>17511.29</v>
      </c>
      <c r="G668" s="93">
        <v>17511.29</v>
      </c>
      <c r="H668" s="93">
        <v>1643795500</v>
      </c>
      <c r="I668" s="93"/>
      <c r="J668" s="178">
        <f t="shared" si="118"/>
        <v>9.7729949666294456</v>
      </c>
      <c r="K668" s="179">
        <f t="shared" si="120"/>
        <v>0.23162363585527432</v>
      </c>
      <c r="L668" s="178"/>
      <c r="M668" s="184">
        <f t="shared" si="119"/>
        <v>-2.3910088496380461E-3</v>
      </c>
      <c r="N668" s="261">
        <f t="shared" si="121"/>
        <v>-0.16118767684902091</v>
      </c>
      <c r="O668" s="267">
        <f t="shared" si="122"/>
        <v>0.10718057750926913</v>
      </c>
      <c r="P668" s="178"/>
      <c r="Q668" s="184">
        <f t="shared" si="123"/>
        <v>3.6466160701773939E-3</v>
      </c>
      <c r="R668" s="261">
        <f t="shared" si="124"/>
        <v>0.3339074206338663</v>
      </c>
      <c r="S668" s="267">
        <f t="shared" si="125"/>
        <v>0.18235672327901775</v>
      </c>
      <c r="U668" s="184">
        <f t="shared" si="126"/>
        <v>-5.4838816265467731E-3</v>
      </c>
      <c r="V668" s="261">
        <f t="shared" si="127"/>
        <v>-0.41480829245900852</v>
      </c>
      <c r="W668" s="267">
        <f t="shared" si="128"/>
        <v>6.8670359035597262E-2</v>
      </c>
    </row>
    <row r="669" spans="1:23" x14ac:dyDescent="0.25">
      <c r="A669" s="90">
        <f t="shared" si="117"/>
        <v>626</v>
      </c>
      <c r="B669" s="29">
        <v>45240</v>
      </c>
      <c r="C669" s="93">
        <v>17350.87</v>
      </c>
      <c r="D669" s="93">
        <v>17350.87</v>
      </c>
      <c r="E669" s="93">
        <v>17177.53</v>
      </c>
      <c r="F669" s="93">
        <v>17203.259999999998</v>
      </c>
      <c r="G669" s="93">
        <v>17203.259999999998</v>
      </c>
      <c r="H669" s="93">
        <v>1674484500</v>
      </c>
      <c r="I669" s="93"/>
      <c r="J669" s="178">
        <f t="shared" si="118"/>
        <v>9.7613979282100516</v>
      </c>
      <c r="K669" s="179">
        <f t="shared" si="120"/>
        <v>0.21568598199148589</v>
      </c>
      <c r="L669" s="178"/>
      <c r="M669" s="184">
        <f t="shared" si="119"/>
        <v>-8.5073543862642393E-3</v>
      </c>
      <c r="N669" s="261">
        <f t="shared" si="121"/>
        <v>-0.66273799339096551</v>
      </c>
      <c r="O669" s="267">
        <f t="shared" si="122"/>
        <v>3.102425946266596E-2</v>
      </c>
      <c r="P669" s="178"/>
      <c r="Q669" s="184">
        <f t="shared" si="123"/>
        <v>0</v>
      </c>
      <c r="R669" s="261">
        <f t="shared" si="124"/>
        <v>3.4878951206797536E-2</v>
      </c>
      <c r="S669" s="267">
        <f t="shared" si="125"/>
        <v>0.13695169317218836</v>
      </c>
      <c r="U669" s="184">
        <f t="shared" si="126"/>
        <v>-9.9902771446042857E-3</v>
      </c>
      <c r="V669" s="261">
        <f t="shared" si="127"/>
        <v>-0.78434007986545962</v>
      </c>
      <c r="W669" s="267">
        <f t="shared" si="128"/>
        <v>1.2559976085212199E-2</v>
      </c>
    </row>
    <row r="670" spans="1:23" x14ac:dyDescent="0.25">
      <c r="A670" s="90">
        <f t="shared" si="117"/>
        <v>627</v>
      </c>
      <c r="B670" s="29">
        <v>45243</v>
      </c>
      <c r="C670" s="93">
        <v>17263</v>
      </c>
      <c r="D670" s="93">
        <v>17456.080000000002</v>
      </c>
      <c r="E670" s="93">
        <v>17126.61</v>
      </c>
      <c r="F670" s="93">
        <v>17426.21</v>
      </c>
      <c r="G670" s="93">
        <v>17426.21</v>
      </c>
      <c r="H670" s="93">
        <v>1440269500</v>
      </c>
      <c r="I670" s="93"/>
      <c r="J670" s="178">
        <f t="shared" si="118"/>
        <v>9.7563207618165482</v>
      </c>
      <c r="K670" s="179">
        <f t="shared" si="120"/>
        <v>0.20870850052921919</v>
      </c>
      <c r="L670" s="178"/>
      <c r="M670" s="184">
        <f t="shared" si="119"/>
        <v>9.4543242773561451E-3</v>
      </c>
      <c r="N670" s="261">
        <f t="shared" si="121"/>
        <v>0.81014897243155948</v>
      </c>
      <c r="O670" s="267">
        <f t="shared" si="122"/>
        <v>0.25467011216445745</v>
      </c>
      <c r="P670" s="178"/>
      <c r="Q670" s="184">
        <f t="shared" si="123"/>
        <v>1.1184614493425346E-2</v>
      </c>
      <c r="R670" s="261">
        <f t="shared" si="124"/>
        <v>0.95203559417033656</v>
      </c>
      <c r="S670" s="267">
        <f t="shared" si="125"/>
        <v>0.2762144365030359</v>
      </c>
      <c r="U670" s="184">
        <f t="shared" si="126"/>
        <v>-7.9007125065167945E-3</v>
      </c>
      <c r="V670" s="261">
        <f t="shared" si="127"/>
        <v>-0.6129923691464001</v>
      </c>
      <c r="W670" s="267">
        <f t="shared" si="128"/>
        <v>3.8577726096913567E-2</v>
      </c>
    </row>
    <row r="671" spans="1:23" x14ac:dyDescent="0.25">
      <c r="A671" s="90">
        <f t="shared" si="117"/>
        <v>628</v>
      </c>
      <c r="B671" s="29">
        <v>45244</v>
      </c>
      <c r="C671" s="93">
        <v>17495.099999999999</v>
      </c>
      <c r="D671" s="93">
        <v>17565.22</v>
      </c>
      <c r="E671" s="93">
        <v>17358.89</v>
      </c>
      <c r="F671" s="93">
        <v>17396.86</v>
      </c>
      <c r="G671" s="93">
        <v>17396.86</v>
      </c>
      <c r="H671" s="93">
        <v>1449318000</v>
      </c>
      <c r="I671" s="93"/>
      <c r="J671" s="178">
        <f t="shared" si="118"/>
        <v>9.7696761207042861</v>
      </c>
      <c r="K671" s="179">
        <f t="shared" si="120"/>
        <v>0.22706259055477945</v>
      </c>
      <c r="L671" s="178"/>
      <c r="M671" s="184">
        <f t="shared" si="119"/>
        <v>-5.6152865659526369E-3</v>
      </c>
      <c r="N671" s="261">
        <f t="shared" si="121"/>
        <v>-0.42558371195738764</v>
      </c>
      <c r="O671" s="267">
        <f t="shared" si="122"/>
        <v>6.7034199616813561E-2</v>
      </c>
      <c r="P671" s="178"/>
      <c r="Q671" s="184">
        <f t="shared" si="123"/>
        <v>4.0079793770828763E-3</v>
      </c>
      <c r="R671" s="261">
        <f t="shared" si="124"/>
        <v>0.36353980158418503</v>
      </c>
      <c r="S671" s="267">
        <f t="shared" si="125"/>
        <v>0.18685615823838497</v>
      </c>
      <c r="U671" s="184">
        <f t="shared" si="126"/>
        <v>-7.7856085418202322E-3</v>
      </c>
      <c r="V671" s="261">
        <f t="shared" si="127"/>
        <v>-0.60355365617914059</v>
      </c>
      <c r="W671" s="267">
        <f t="shared" si="128"/>
        <v>4.0010917549450742E-2</v>
      </c>
    </row>
    <row r="672" spans="1:23" x14ac:dyDescent="0.25">
      <c r="A672" s="90">
        <f t="shared" si="117"/>
        <v>629</v>
      </c>
      <c r="B672" s="29">
        <v>45245</v>
      </c>
      <c r="C672" s="93">
        <v>17836.650000000001</v>
      </c>
      <c r="D672" s="93">
        <v>18102.28</v>
      </c>
      <c r="E672" s="93">
        <v>17766.22</v>
      </c>
      <c r="F672" s="93">
        <v>18079</v>
      </c>
      <c r="G672" s="93">
        <v>18079</v>
      </c>
      <c r="H672" s="93">
        <v>2908679700</v>
      </c>
      <c r="I672" s="93"/>
      <c r="J672" s="178">
        <f t="shared" si="118"/>
        <v>9.7890106082320205</v>
      </c>
      <c r="K672" s="179">
        <f t="shared" si="120"/>
        <v>0.25363371662222828</v>
      </c>
      <c r="L672" s="178"/>
      <c r="M672" s="184">
        <f t="shared" si="119"/>
        <v>1.3587192662299172E-2</v>
      </c>
      <c r="N672" s="261">
        <f t="shared" si="121"/>
        <v>1.1490509252858714</v>
      </c>
      <c r="O672" s="267">
        <f t="shared" si="122"/>
        <v>0.30612960497494468</v>
      </c>
      <c r="P672" s="178"/>
      <c r="Q672" s="184">
        <f t="shared" si="123"/>
        <v>1.4892370484367713E-2</v>
      </c>
      <c r="R672" s="261">
        <f t="shared" si="124"/>
        <v>1.2560776368871081</v>
      </c>
      <c r="S672" s="267">
        <f t="shared" si="125"/>
        <v>0.32238073675447021</v>
      </c>
      <c r="U672" s="184">
        <f t="shared" si="126"/>
        <v>-3.948611426473036E-3</v>
      </c>
      <c r="V672" s="261">
        <f t="shared" si="127"/>
        <v>-0.28891363032565537</v>
      </c>
      <c r="W672" s="267">
        <f t="shared" si="128"/>
        <v>8.7786434957753512E-2</v>
      </c>
    </row>
    <row r="673" spans="1:23" x14ac:dyDescent="0.25">
      <c r="A673" s="90">
        <f t="shared" si="117"/>
        <v>630</v>
      </c>
      <c r="B673" s="29">
        <v>45246</v>
      </c>
      <c r="C673" s="93">
        <v>18174.689999999999</v>
      </c>
      <c r="D673" s="93">
        <v>18174.689999999999</v>
      </c>
      <c r="E673" s="93">
        <v>17722.86</v>
      </c>
      <c r="F673" s="93">
        <v>17832.82</v>
      </c>
      <c r="G673" s="93">
        <v>17832.82</v>
      </c>
      <c r="H673" s="93">
        <v>1880199400</v>
      </c>
      <c r="I673" s="93"/>
      <c r="J673" s="178">
        <f t="shared" si="118"/>
        <v>9.80778524586011</v>
      </c>
      <c r="K673" s="179">
        <f t="shared" si="120"/>
        <v>0.27943544850527091</v>
      </c>
      <c r="L673" s="178"/>
      <c r="M673" s="184">
        <f t="shared" si="119"/>
        <v>-1.8810224548534198E-2</v>
      </c>
      <c r="N673" s="261">
        <f t="shared" si="121"/>
        <v>-1.507590162097481</v>
      </c>
      <c r="O673" s="267">
        <f t="shared" si="122"/>
        <v>-9.7259640158789074E-2</v>
      </c>
      <c r="P673" s="178"/>
      <c r="Q673" s="184">
        <f t="shared" si="123"/>
        <v>0</v>
      </c>
      <c r="R673" s="261">
        <f t="shared" si="124"/>
        <v>3.4878951206797536E-2</v>
      </c>
      <c r="S673" s="267">
        <f t="shared" si="125"/>
        <v>0.13695169317218836</v>
      </c>
      <c r="U673" s="184">
        <f t="shared" si="126"/>
        <v>-2.4860396518454959E-2</v>
      </c>
      <c r="V673" s="261">
        <f t="shared" si="127"/>
        <v>-2.0037141381671497</v>
      </c>
      <c r="W673" s="267">
        <f t="shared" si="128"/>
        <v>-0.17259201273630165</v>
      </c>
    </row>
    <row r="674" spans="1:23" x14ac:dyDescent="0.25">
      <c r="A674" s="90">
        <f t="shared" si="117"/>
        <v>631</v>
      </c>
      <c r="B674" s="29">
        <v>45247</v>
      </c>
      <c r="C674" s="93">
        <v>17584.32</v>
      </c>
      <c r="D674" s="93">
        <v>17631.04</v>
      </c>
      <c r="E674" s="93">
        <v>17413.46</v>
      </c>
      <c r="F674" s="93">
        <v>17454.189999999999</v>
      </c>
      <c r="G674" s="93">
        <v>17454.189999999999</v>
      </c>
      <c r="H674" s="93">
        <v>1945034800</v>
      </c>
      <c r="I674" s="93"/>
      <c r="J674" s="178">
        <f t="shared" si="118"/>
        <v>9.7747628748399613</v>
      </c>
      <c r="K674" s="179">
        <f t="shared" si="120"/>
        <v>0.23405324832211152</v>
      </c>
      <c r="L674" s="178"/>
      <c r="M674" s="184">
        <f t="shared" si="119"/>
        <v>-7.4003430328838998E-3</v>
      </c>
      <c r="N674" s="261">
        <f t="shared" si="121"/>
        <v>-0.57196125565130884</v>
      </c>
      <c r="O674" s="267">
        <f t="shared" si="122"/>
        <v>4.4807965468873112E-2</v>
      </c>
      <c r="P674" s="178"/>
      <c r="Q674" s="184">
        <f t="shared" si="123"/>
        <v>2.6569125220651788E-3</v>
      </c>
      <c r="R674" s="261">
        <f t="shared" si="124"/>
        <v>0.25275011438524381</v>
      </c>
      <c r="S674" s="267">
        <f t="shared" si="125"/>
        <v>0.1700336493567649</v>
      </c>
      <c r="U674" s="184">
        <f t="shared" si="126"/>
        <v>-9.7166111626722316E-3</v>
      </c>
      <c r="V674" s="261">
        <f t="shared" si="127"/>
        <v>-0.76189902269449805</v>
      </c>
      <c r="W674" s="267">
        <f t="shared" si="128"/>
        <v>1.5967467279708769E-2</v>
      </c>
    </row>
    <row r="675" spans="1:23" x14ac:dyDescent="0.25">
      <c r="A675" s="90">
        <f t="shared" si="117"/>
        <v>632</v>
      </c>
      <c r="B675" s="29">
        <v>45250</v>
      </c>
      <c r="C675" s="93">
        <v>17625.84</v>
      </c>
      <c r="D675" s="93">
        <v>17788.900000000001</v>
      </c>
      <c r="E675" s="93">
        <v>17532.73</v>
      </c>
      <c r="F675" s="93">
        <v>17778.07</v>
      </c>
      <c r="G675" s="93">
        <v>17778.07</v>
      </c>
      <c r="H675" s="93">
        <v>1964565600</v>
      </c>
      <c r="I675" s="93"/>
      <c r="J675" s="178">
        <f t="shared" si="118"/>
        <v>9.7771212861192556</v>
      </c>
      <c r="K675" s="179">
        <f t="shared" si="120"/>
        <v>0.23729438121126259</v>
      </c>
      <c r="L675" s="178"/>
      <c r="M675" s="184">
        <f t="shared" si="119"/>
        <v>8.636751496666234E-3</v>
      </c>
      <c r="N675" s="261">
        <f t="shared" si="121"/>
        <v>0.74310667004762809</v>
      </c>
      <c r="O675" s="267">
        <f t="shared" si="122"/>
        <v>0.24449028626357938</v>
      </c>
      <c r="P675" s="178"/>
      <c r="Q675" s="184">
        <f t="shared" si="123"/>
        <v>9.2511902978809121E-3</v>
      </c>
      <c r="R675" s="261">
        <f t="shared" si="124"/>
        <v>0.79349165457792714</v>
      </c>
      <c r="S675" s="267">
        <f t="shared" si="125"/>
        <v>0.25214083453382785</v>
      </c>
      <c r="U675" s="184">
        <f t="shared" si="126"/>
        <v>-5.2825851136740478E-3</v>
      </c>
      <c r="V675" s="261">
        <f t="shared" si="127"/>
        <v>-0.39830164986572641</v>
      </c>
      <c r="W675" s="267">
        <f t="shared" si="128"/>
        <v>7.1176757858915529E-2</v>
      </c>
    </row>
    <row r="676" spans="1:23" x14ac:dyDescent="0.25">
      <c r="A676" s="90">
        <f t="shared" si="117"/>
        <v>633</v>
      </c>
      <c r="B676" s="29">
        <v>45251</v>
      </c>
      <c r="C676" s="93">
        <v>17932.54</v>
      </c>
      <c r="D676" s="93">
        <v>18057.62</v>
      </c>
      <c r="E676" s="93">
        <v>17689.009999999998</v>
      </c>
      <c r="F676" s="93">
        <v>17733.89</v>
      </c>
      <c r="G676" s="93">
        <v>17733.89</v>
      </c>
      <c r="H676" s="93">
        <v>2090432200</v>
      </c>
      <c r="I676" s="93"/>
      <c r="J676" s="178">
        <f t="shared" si="118"/>
        <v>9.7943722185850248</v>
      </c>
      <c r="K676" s="179">
        <f t="shared" si="120"/>
        <v>0.26100210559089676</v>
      </c>
      <c r="L676" s="178"/>
      <c r="M676" s="184">
        <f t="shared" si="119"/>
        <v>-1.107762759765217E-2</v>
      </c>
      <c r="N676" s="261">
        <f t="shared" si="121"/>
        <v>-0.87350459168913552</v>
      </c>
      <c r="O676" s="267">
        <f t="shared" si="122"/>
        <v>-9.7892658707054991E-4</v>
      </c>
      <c r="P676" s="178"/>
      <c r="Q676" s="184">
        <f t="shared" si="123"/>
        <v>6.9750297503866215E-3</v>
      </c>
      <c r="R676" s="261">
        <f t="shared" si="124"/>
        <v>0.60684277474276915</v>
      </c>
      <c r="S676" s="267">
        <f t="shared" si="125"/>
        <v>0.22379972699795081</v>
      </c>
      <c r="U676" s="184">
        <f t="shared" si="126"/>
        <v>-1.3580340542946089E-2</v>
      </c>
      <c r="V676" s="261">
        <f t="shared" si="127"/>
        <v>-1.0787311379019222</v>
      </c>
      <c r="W676" s="267">
        <f t="shared" si="128"/>
        <v>-3.2140900988256726E-2</v>
      </c>
    </row>
    <row r="677" spans="1:23" x14ac:dyDescent="0.25">
      <c r="A677" s="90">
        <f t="shared" si="117"/>
        <v>634</v>
      </c>
      <c r="B677" s="29">
        <v>45252</v>
      </c>
      <c r="C677" s="93">
        <v>17736.400000000001</v>
      </c>
      <c r="D677" s="93">
        <v>17796.86</v>
      </c>
      <c r="E677" s="93">
        <v>17650.490000000002</v>
      </c>
      <c r="F677" s="93">
        <v>17734.599999999999</v>
      </c>
      <c r="G677" s="93">
        <v>17734.599999999999</v>
      </c>
      <c r="H677" s="93">
        <v>1235837700</v>
      </c>
      <c r="I677" s="93"/>
      <c r="J677" s="178">
        <f t="shared" si="118"/>
        <v>9.7833743040413808</v>
      </c>
      <c r="K677" s="179">
        <f t="shared" si="120"/>
        <v>0.24588781960845163</v>
      </c>
      <c r="L677" s="178"/>
      <c r="M677" s="184">
        <f t="shared" si="119"/>
        <v>-1.014862091519649E-4</v>
      </c>
      <c r="N677" s="261">
        <f t="shared" si="121"/>
        <v>2.6556916419847469E-2</v>
      </c>
      <c r="O677" s="267">
        <f t="shared" si="122"/>
        <v>0.13568806017839496</v>
      </c>
      <c r="P677" s="178"/>
      <c r="Q677" s="184">
        <f t="shared" si="123"/>
        <v>3.4088090029543269E-3</v>
      </c>
      <c r="R677" s="261">
        <f t="shared" si="124"/>
        <v>0.31440685299467569</v>
      </c>
      <c r="S677" s="267">
        <f t="shared" si="125"/>
        <v>0.17939572139697568</v>
      </c>
      <c r="U677" s="184">
        <f t="shared" si="126"/>
        <v>-4.8437112379062178E-3</v>
      </c>
      <c r="V677" s="261">
        <f t="shared" si="127"/>
        <v>-0.36231327576304889</v>
      </c>
      <c r="W677" s="267">
        <f t="shared" si="128"/>
        <v>7.664129845185208E-2</v>
      </c>
    </row>
    <row r="678" spans="1:23" x14ac:dyDescent="0.25">
      <c r="A678" s="90">
        <f t="shared" si="117"/>
        <v>635</v>
      </c>
      <c r="B678" s="29">
        <v>45253</v>
      </c>
      <c r="C678" s="93">
        <v>17680.05</v>
      </c>
      <c r="D678" s="93">
        <v>17927.36</v>
      </c>
      <c r="E678" s="93">
        <v>17577.310000000001</v>
      </c>
      <c r="F678" s="93">
        <v>17910.84</v>
      </c>
      <c r="G678" s="93">
        <v>17910.84</v>
      </c>
      <c r="H678" s="93">
        <v>1671974300</v>
      </c>
      <c r="I678" s="93"/>
      <c r="J678" s="178">
        <f t="shared" si="118"/>
        <v>9.7801921642419334</v>
      </c>
      <c r="K678" s="179">
        <f t="shared" si="120"/>
        <v>0.24151464769716743</v>
      </c>
      <c r="L678" s="178"/>
      <c r="M678" s="184">
        <f t="shared" si="119"/>
        <v>1.3053696115112846E-2</v>
      </c>
      <c r="N678" s="261">
        <f t="shared" si="121"/>
        <v>1.1053033376924255</v>
      </c>
      <c r="O678" s="267">
        <f t="shared" si="122"/>
        <v>0.29948689120395366</v>
      </c>
      <c r="P678" s="178"/>
      <c r="Q678" s="184">
        <f t="shared" si="123"/>
        <v>1.3988082612888612E-2</v>
      </c>
      <c r="R678" s="261">
        <f t="shared" si="124"/>
        <v>1.1819245555300395</v>
      </c>
      <c r="S678" s="267">
        <f t="shared" si="125"/>
        <v>0.31112119715951847</v>
      </c>
      <c r="U678" s="184">
        <f t="shared" si="126"/>
        <v>-5.8110695388303747E-3</v>
      </c>
      <c r="V678" s="261">
        <f t="shared" si="127"/>
        <v>-0.44163823527238616</v>
      </c>
      <c r="W678" s="267">
        <f t="shared" si="128"/>
        <v>6.4596451412219702E-2</v>
      </c>
    </row>
    <row r="679" spans="1:23" x14ac:dyDescent="0.25">
      <c r="A679" s="90">
        <f t="shared" si="117"/>
        <v>636</v>
      </c>
      <c r="B679" s="29">
        <v>45254</v>
      </c>
      <c r="C679" s="93">
        <v>17771.75</v>
      </c>
      <c r="D679" s="93">
        <v>17771.75</v>
      </c>
      <c r="E679" s="93">
        <v>17545.61</v>
      </c>
      <c r="F679" s="93">
        <v>17559.419999999998</v>
      </c>
      <c r="G679" s="93">
        <v>17559.419999999998</v>
      </c>
      <c r="H679" s="93">
        <v>1298211800</v>
      </c>
      <c r="I679" s="93"/>
      <c r="J679" s="178">
        <f t="shared" si="118"/>
        <v>9.7853653968850587</v>
      </c>
      <c r="K679" s="179">
        <f t="shared" si="120"/>
        <v>0.24862415171373609</v>
      </c>
      <c r="L679" s="178"/>
      <c r="M679" s="184">
        <f t="shared" si="119"/>
        <v>-1.1947613487698272E-2</v>
      </c>
      <c r="N679" s="261">
        <f t="shared" si="121"/>
        <v>-0.9448448545841478</v>
      </c>
      <c r="O679" s="267">
        <f t="shared" si="122"/>
        <v>-1.1811362678468162E-2</v>
      </c>
      <c r="P679" s="178"/>
      <c r="Q679" s="184">
        <f t="shared" si="123"/>
        <v>0</v>
      </c>
      <c r="R679" s="261">
        <f t="shared" si="124"/>
        <v>3.4878951206797536E-2</v>
      </c>
      <c r="S679" s="267">
        <f t="shared" si="125"/>
        <v>0.13695169317218836</v>
      </c>
      <c r="U679" s="184">
        <f t="shared" si="126"/>
        <v>-1.2724689465021701E-2</v>
      </c>
      <c r="V679" s="261">
        <f t="shared" si="127"/>
        <v>-1.0085663529968569</v>
      </c>
      <c r="W679" s="267">
        <f t="shared" si="128"/>
        <v>-2.1486951626319084E-2</v>
      </c>
    </row>
    <row r="680" spans="1:23" x14ac:dyDescent="0.25">
      <c r="A680" s="90">
        <f t="shared" si="117"/>
        <v>637</v>
      </c>
      <c r="B680" s="29">
        <v>45257</v>
      </c>
      <c r="C680" s="93">
        <v>17677.52</v>
      </c>
      <c r="D680" s="93">
        <v>17677.52</v>
      </c>
      <c r="E680" s="93">
        <v>17358.240000000002</v>
      </c>
      <c r="F680" s="93">
        <v>17525.060000000001</v>
      </c>
      <c r="G680" s="93">
        <v>17525.060000000001</v>
      </c>
      <c r="H680" s="93">
        <v>1502728300</v>
      </c>
      <c r="I680" s="93"/>
      <c r="J680" s="178">
        <f t="shared" si="118"/>
        <v>9.7800490548594556</v>
      </c>
      <c r="K680" s="179">
        <f t="shared" si="120"/>
        <v>0.24131797439833827</v>
      </c>
      <c r="L680" s="178"/>
      <c r="M680" s="184">
        <f t="shared" si="119"/>
        <v>-8.6245129407291933E-3</v>
      </c>
      <c r="N680" s="261">
        <f t="shared" si="121"/>
        <v>-0.67234518607254634</v>
      </c>
      <c r="O680" s="267">
        <f t="shared" si="122"/>
        <v>2.9565485741939401E-2</v>
      </c>
      <c r="P680" s="178"/>
      <c r="Q680" s="184">
        <f t="shared" si="123"/>
        <v>0</v>
      </c>
      <c r="R680" s="261">
        <f t="shared" si="124"/>
        <v>3.4878951206797536E-2</v>
      </c>
      <c r="S680" s="267">
        <f t="shared" si="125"/>
        <v>0.13695169317218836</v>
      </c>
      <c r="U680" s="184">
        <f t="shared" si="126"/>
        <v>-1.8061357022930751E-2</v>
      </c>
      <c r="V680" s="261">
        <f t="shared" si="127"/>
        <v>-1.4461818027650599</v>
      </c>
      <c r="W680" s="267">
        <f t="shared" si="128"/>
        <v>-8.793528248260607E-2</v>
      </c>
    </row>
    <row r="681" spans="1:23" x14ac:dyDescent="0.25">
      <c r="A681" s="90">
        <f t="shared" si="117"/>
        <v>638</v>
      </c>
      <c r="B681" s="29">
        <v>45258</v>
      </c>
      <c r="C681" s="93">
        <v>17541.48</v>
      </c>
      <c r="D681" s="93">
        <v>17541.48</v>
      </c>
      <c r="E681" s="93">
        <v>17303.82</v>
      </c>
      <c r="F681" s="93">
        <v>17354.14</v>
      </c>
      <c r="G681" s="93">
        <v>17354.14</v>
      </c>
      <c r="H681" s="93">
        <v>1785765500</v>
      </c>
      <c r="I681" s="93"/>
      <c r="J681" s="178">
        <f t="shared" si="118"/>
        <v>9.7723236409297876</v>
      </c>
      <c r="K681" s="179">
        <f t="shared" si="120"/>
        <v>0.23070104197879615</v>
      </c>
      <c r="L681" s="178"/>
      <c r="M681" s="184">
        <f t="shared" si="119"/>
        <v>-1.0679828611952933E-2</v>
      </c>
      <c r="N681" s="261">
        <f t="shared" si="121"/>
        <v>-0.84088442561075349</v>
      </c>
      <c r="O681" s="267">
        <f t="shared" si="122"/>
        <v>3.9741791346572519E-3</v>
      </c>
      <c r="P681" s="178"/>
      <c r="Q681" s="184">
        <f t="shared" si="123"/>
        <v>0</v>
      </c>
      <c r="R681" s="261">
        <f t="shared" si="124"/>
        <v>3.4878951206797536E-2</v>
      </c>
      <c r="S681" s="267">
        <f t="shared" si="125"/>
        <v>0.13695169317218836</v>
      </c>
      <c r="U681" s="184">
        <f t="shared" si="126"/>
        <v>-1.3548457712804158E-2</v>
      </c>
      <c r="V681" s="261">
        <f t="shared" si="127"/>
        <v>-1.0761166937940507</v>
      </c>
      <c r="W681" s="267">
        <f t="shared" si="128"/>
        <v>-3.1743919009724841E-2</v>
      </c>
    </row>
    <row r="682" spans="1:23" x14ac:dyDescent="0.25">
      <c r="A682" s="90">
        <f t="shared" si="117"/>
        <v>639</v>
      </c>
      <c r="B682" s="29">
        <v>45259</v>
      </c>
      <c r="C682" s="93">
        <v>17359.080000000002</v>
      </c>
      <c r="D682" s="93">
        <v>17359.080000000002</v>
      </c>
      <c r="E682" s="93">
        <v>16881.98</v>
      </c>
      <c r="F682" s="93">
        <v>16993.439999999999</v>
      </c>
      <c r="G682" s="93">
        <v>16993.439999999999</v>
      </c>
      <c r="H682" s="93">
        <v>2810136500</v>
      </c>
      <c r="I682" s="93"/>
      <c r="J682" s="178">
        <f t="shared" si="118"/>
        <v>9.7618709914183306</v>
      </c>
      <c r="K682" s="179">
        <f t="shared" si="120"/>
        <v>0.21633610639364667</v>
      </c>
      <c r="L682" s="178"/>
      <c r="M682" s="184">
        <f t="shared" si="119"/>
        <v>-2.1063328240897732E-2</v>
      </c>
      <c r="N682" s="261">
        <f t="shared" si="121"/>
        <v>-1.6923483421806313</v>
      </c>
      <c r="O682" s="267">
        <f t="shared" si="122"/>
        <v>-0.12531366038379144</v>
      </c>
      <c r="P682" s="178"/>
      <c r="Q682" s="184">
        <f t="shared" si="123"/>
        <v>0</v>
      </c>
      <c r="R682" s="261">
        <f t="shared" si="124"/>
        <v>3.4878951206797536E-2</v>
      </c>
      <c r="S682" s="267">
        <f t="shared" si="125"/>
        <v>0.13695169317218836</v>
      </c>
      <c r="U682" s="184">
        <f t="shared" si="126"/>
        <v>-2.7484175428651871E-2</v>
      </c>
      <c r="V682" s="261">
        <f t="shared" si="127"/>
        <v>-2.2188682910947537</v>
      </c>
      <c r="W682" s="267">
        <f t="shared" si="128"/>
        <v>-0.20526141311147161</v>
      </c>
    </row>
    <row r="683" spans="1:23" x14ac:dyDescent="0.25">
      <c r="A683" s="90">
        <f t="shared" si="117"/>
        <v>640</v>
      </c>
      <c r="B683" s="29">
        <v>45260</v>
      </c>
      <c r="C683" s="93">
        <v>16985.18</v>
      </c>
      <c r="D683" s="93">
        <v>17068.259999999998</v>
      </c>
      <c r="E683" s="93">
        <v>16863.05</v>
      </c>
      <c r="F683" s="93">
        <v>17042.88</v>
      </c>
      <c r="G683" s="93">
        <v>17042.88</v>
      </c>
      <c r="H683" s="93">
        <v>3013993300</v>
      </c>
      <c r="I683" s="93"/>
      <c r="J683" s="178">
        <f t="shared" si="118"/>
        <v>9.7400964781246362</v>
      </c>
      <c r="K683" s="179">
        <f t="shared" si="120"/>
        <v>0.18641168574612968</v>
      </c>
      <c r="L683" s="178"/>
      <c r="M683" s="184">
        <f t="shared" si="119"/>
        <v>3.3970791007219663E-3</v>
      </c>
      <c r="N683" s="261">
        <f t="shared" si="121"/>
        <v>0.31344498186715081</v>
      </c>
      <c r="O683" s="267">
        <f t="shared" si="122"/>
        <v>0.17924966912446849</v>
      </c>
      <c r="P683" s="178"/>
      <c r="Q683" s="184">
        <f t="shared" si="123"/>
        <v>4.8913229062040034E-3</v>
      </c>
      <c r="R683" s="261">
        <f t="shared" si="124"/>
        <v>0.4359754126844636</v>
      </c>
      <c r="S683" s="267">
        <f t="shared" si="125"/>
        <v>0.19785491400607591</v>
      </c>
      <c r="U683" s="184">
        <f t="shared" si="126"/>
        <v>-7.1903859717707443E-3</v>
      </c>
      <c r="V683" s="261">
        <f t="shared" si="127"/>
        <v>-0.5547444339673584</v>
      </c>
      <c r="W683" s="267">
        <f t="shared" si="128"/>
        <v>4.7422199185152669E-2</v>
      </c>
    </row>
    <row r="684" spans="1:23" x14ac:dyDescent="0.25">
      <c r="A684" s="90">
        <f t="shared" si="117"/>
        <v>641</v>
      </c>
      <c r="B684" s="29">
        <v>45261</v>
      </c>
      <c r="C684" s="93">
        <v>17019.169999999998</v>
      </c>
      <c r="D684" s="93">
        <v>17038.98</v>
      </c>
      <c r="E684" s="93">
        <v>16830.3</v>
      </c>
      <c r="F684" s="93">
        <v>16830.3</v>
      </c>
      <c r="G684" s="93">
        <v>16830.3</v>
      </c>
      <c r="H684" s="93">
        <v>2434410800</v>
      </c>
      <c r="I684" s="93"/>
      <c r="J684" s="178">
        <f t="shared" si="118"/>
        <v>9.7420956347807959</v>
      </c>
      <c r="K684" s="179">
        <f t="shared" si="120"/>
        <v>0.18915909984041071</v>
      </c>
      <c r="L684" s="178"/>
      <c r="M684" s="184">
        <f t="shared" si="119"/>
        <v>-1.109748595260515E-2</v>
      </c>
      <c r="N684" s="261">
        <f t="shared" si="121"/>
        <v>-0.87513300920626669</v>
      </c>
      <c r="O684" s="267">
        <f t="shared" si="122"/>
        <v>-1.2261884833492109E-3</v>
      </c>
      <c r="P684" s="178"/>
      <c r="Q684" s="184">
        <f t="shared" si="123"/>
        <v>1.1639815572675584E-3</v>
      </c>
      <c r="R684" s="261">
        <f t="shared" si="124"/>
        <v>0.13032733864675144</v>
      </c>
      <c r="S684" s="267">
        <f t="shared" si="125"/>
        <v>0.15144475101936572</v>
      </c>
      <c r="U684" s="184">
        <f t="shared" si="126"/>
        <v>-1.109748595260515E-2</v>
      </c>
      <c r="V684" s="261">
        <f t="shared" si="127"/>
        <v>-0.87513300920626669</v>
      </c>
      <c r="W684" s="267">
        <f t="shared" si="128"/>
        <v>-1.2261884833492109E-3</v>
      </c>
    </row>
    <row r="685" spans="1:23" x14ac:dyDescent="0.25">
      <c r="A685" s="90">
        <f t="shared" ref="A685:A748" si="129">A684+1</f>
        <v>642</v>
      </c>
      <c r="B685" s="29">
        <v>45264</v>
      </c>
      <c r="C685" s="93">
        <v>16919.080000000002</v>
      </c>
      <c r="D685" s="93">
        <v>16941.91</v>
      </c>
      <c r="E685" s="93">
        <v>16617.03</v>
      </c>
      <c r="F685" s="93">
        <v>16646.05</v>
      </c>
      <c r="G685" s="93">
        <v>16646.05</v>
      </c>
      <c r="H685" s="93">
        <v>2476132300</v>
      </c>
      <c r="I685" s="93"/>
      <c r="J685" s="178">
        <f t="shared" ref="J685:J748" si="130">LN(C685)</f>
        <v>9.7361972581594625</v>
      </c>
      <c r="K685" s="179">
        <f t="shared" si="120"/>
        <v>0.18105304021126739</v>
      </c>
      <c r="L685" s="178"/>
      <c r="M685" s="184">
        <f t="shared" ref="M685:M748" si="131">(F685-C685)/C685</f>
        <v>-1.6137402270099938E-2</v>
      </c>
      <c r="N685" s="261">
        <f t="shared" si="121"/>
        <v>-1.2884143729303239</v>
      </c>
      <c r="O685" s="267">
        <f t="shared" si="122"/>
        <v>-6.3979587176241859E-2</v>
      </c>
      <c r="P685" s="178"/>
      <c r="Q685" s="184">
        <f t="shared" si="123"/>
        <v>1.3493641498236373E-3</v>
      </c>
      <c r="R685" s="261">
        <f t="shared" si="124"/>
        <v>0.14552901380082642</v>
      </c>
      <c r="S685" s="267">
        <f t="shared" si="125"/>
        <v>0.15375300119824487</v>
      </c>
      <c r="U685" s="184">
        <f t="shared" si="126"/>
        <v>-1.7852625556472507E-2</v>
      </c>
      <c r="V685" s="261">
        <f t="shared" si="127"/>
        <v>-1.4290654818431154</v>
      </c>
      <c r="W685" s="267">
        <f t="shared" si="128"/>
        <v>-8.5336308985975107E-2</v>
      </c>
    </row>
    <row r="686" spans="1:23" x14ac:dyDescent="0.25">
      <c r="A686" s="90">
        <f t="shared" si="129"/>
        <v>643</v>
      </c>
      <c r="B686" s="29">
        <v>45265</v>
      </c>
      <c r="C686" s="93">
        <v>16606.54</v>
      </c>
      <c r="D686" s="93">
        <v>16606.54</v>
      </c>
      <c r="E686" s="93">
        <v>16228.52</v>
      </c>
      <c r="F686" s="93">
        <v>16327.86</v>
      </c>
      <c r="G686" s="93">
        <v>16327.86</v>
      </c>
      <c r="H686" s="93">
        <v>2682379700</v>
      </c>
      <c r="I686" s="93"/>
      <c r="J686" s="178">
        <f t="shared" si="130"/>
        <v>9.7175518726601204</v>
      </c>
      <c r="K686" s="179">
        <f t="shared" si="120"/>
        <v>0.15542893778969913</v>
      </c>
      <c r="L686" s="178"/>
      <c r="M686" s="184">
        <f t="shared" si="131"/>
        <v>-1.6781340363495361E-2</v>
      </c>
      <c r="N686" s="261">
        <f t="shared" si="121"/>
        <v>-1.3412183475654851</v>
      </c>
      <c r="O686" s="267">
        <f t="shared" si="122"/>
        <v>-7.1997439331467961E-2</v>
      </c>
      <c r="P686" s="178"/>
      <c r="Q686" s="184">
        <f t="shared" si="123"/>
        <v>0</v>
      </c>
      <c r="R686" s="261">
        <f t="shared" si="124"/>
        <v>3.4878951206797536E-2</v>
      </c>
      <c r="S686" s="267">
        <f t="shared" si="125"/>
        <v>0.13695169317218836</v>
      </c>
      <c r="U686" s="184">
        <f t="shared" si="126"/>
        <v>-2.2763320956683354E-2</v>
      </c>
      <c r="V686" s="261">
        <f t="shared" si="127"/>
        <v>-1.8317505194473518</v>
      </c>
      <c r="W686" s="267">
        <f t="shared" si="128"/>
        <v>-0.14648074212647721</v>
      </c>
    </row>
    <row r="687" spans="1:23" x14ac:dyDescent="0.25">
      <c r="A687" s="90">
        <f t="shared" si="129"/>
        <v>644</v>
      </c>
      <c r="B687" s="29">
        <v>45266</v>
      </c>
      <c r="C687" s="93">
        <v>16311.96</v>
      </c>
      <c r="D687" s="93">
        <v>16600.36</v>
      </c>
      <c r="E687" s="93">
        <v>16234.84</v>
      </c>
      <c r="F687" s="93">
        <v>16463.259999999998</v>
      </c>
      <c r="G687" s="93">
        <v>16463.259999999998</v>
      </c>
      <c r="H687" s="93">
        <v>1986768900</v>
      </c>
      <c r="I687" s="93"/>
      <c r="J687" s="178">
        <f t="shared" si="130"/>
        <v>9.6996538600688424</v>
      </c>
      <c r="K687" s="179">
        <f t="shared" si="120"/>
        <v>0.13083193989992048</v>
      </c>
      <c r="L687" s="178"/>
      <c r="M687" s="184">
        <f t="shared" si="131"/>
        <v>9.2754028332584972E-3</v>
      </c>
      <c r="N687" s="261">
        <f t="shared" si="121"/>
        <v>0.79547712199637022</v>
      </c>
      <c r="O687" s="267">
        <f t="shared" si="122"/>
        <v>0.25244231154062668</v>
      </c>
      <c r="P687" s="178"/>
      <c r="Q687" s="184">
        <f t="shared" si="123"/>
        <v>1.768027876478372E-2</v>
      </c>
      <c r="R687" s="261">
        <f t="shared" si="124"/>
        <v>1.4846906660495927</v>
      </c>
      <c r="S687" s="267">
        <f t="shared" si="125"/>
        <v>0.35709375753080042</v>
      </c>
      <c r="U687" s="184">
        <f t="shared" si="126"/>
        <v>-4.7278193423720381E-3</v>
      </c>
      <c r="V687" s="261">
        <f t="shared" si="127"/>
        <v>-0.35280995118111624</v>
      </c>
      <c r="W687" s="267">
        <f t="shared" si="128"/>
        <v>7.8084300650219429E-2</v>
      </c>
    </row>
    <row r="688" spans="1:23" x14ac:dyDescent="0.25">
      <c r="A688" s="90">
        <f t="shared" si="129"/>
        <v>645</v>
      </c>
      <c r="B688" s="29">
        <v>45267</v>
      </c>
      <c r="C688" s="93">
        <v>16376.44</v>
      </c>
      <c r="D688" s="93">
        <v>16376.44</v>
      </c>
      <c r="E688" s="93">
        <v>16157.98</v>
      </c>
      <c r="F688" s="93">
        <v>16345.89</v>
      </c>
      <c r="G688" s="93">
        <v>16345.89</v>
      </c>
      <c r="H688" s="93">
        <v>1947345700</v>
      </c>
      <c r="I688" s="93"/>
      <c r="J688" s="178">
        <f t="shared" si="130"/>
        <v>9.703598995568349</v>
      </c>
      <c r="K688" s="179">
        <f t="shared" si="120"/>
        <v>0.1362536865358315</v>
      </c>
      <c r="L688" s="178"/>
      <c r="M688" s="184">
        <f t="shared" si="131"/>
        <v>-1.8654848062216874E-3</v>
      </c>
      <c r="N688" s="261">
        <f t="shared" si="121"/>
        <v>-0.11809384757670223</v>
      </c>
      <c r="O688" s="267">
        <f t="shared" si="122"/>
        <v>0.11372402342021237</v>
      </c>
      <c r="P688" s="178"/>
      <c r="Q688" s="184">
        <f t="shared" si="123"/>
        <v>0</v>
      </c>
      <c r="R688" s="261">
        <f t="shared" si="124"/>
        <v>3.4878951206797536E-2</v>
      </c>
      <c r="S688" s="267">
        <f t="shared" si="125"/>
        <v>0.13695169317218836</v>
      </c>
      <c r="U688" s="184">
        <f t="shared" si="126"/>
        <v>-1.3339895606126908E-2</v>
      </c>
      <c r="V688" s="261">
        <f t="shared" si="127"/>
        <v>-1.0590142606505613</v>
      </c>
      <c r="W688" s="267">
        <f t="shared" si="128"/>
        <v>-2.9147054258793159E-2</v>
      </c>
    </row>
    <row r="689" spans="1:23" x14ac:dyDescent="0.25">
      <c r="A689" s="90">
        <f t="shared" si="129"/>
        <v>646</v>
      </c>
      <c r="B689" s="29">
        <v>45268</v>
      </c>
      <c r="C689" s="93">
        <v>16373.44</v>
      </c>
      <c r="D689" s="93">
        <v>16464.14</v>
      </c>
      <c r="E689" s="93">
        <v>16249.15</v>
      </c>
      <c r="F689" s="93">
        <v>16334.37</v>
      </c>
      <c r="G689" s="93">
        <v>16334.37</v>
      </c>
      <c r="H689" s="93">
        <v>1877235700</v>
      </c>
      <c r="I689" s="93"/>
      <c r="J689" s="178">
        <f t="shared" si="130"/>
        <v>9.703415788789675</v>
      </c>
      <c r="K689" s="179">
        <f t="shared" si="120"/>
        <v>0.13600190792491279</v>
      </c>
      <c r="L689" s="178"/>
      <c r="M689" s="184">
        <f t="shared" si="131"/>
        <v>-2.3861815232473875E-3</v>
      </c>
      <c r="N689" s="261">
        <f t="shared" si="121"/>
        <v>-0.1607918282062672</v>
      </c>
      <c r="O689" s="267">
        <f t="shared" si="122"/>
        <v>0.10724068389170305</v>
      </c>
      <c r="P689" s="178"/>
      <c r="Q689" s="184">
        <f t="shared" si="123"/>
        <v>5.5394590263254948E-3</v>
      </c>
      <c r="R689" s="261">
        <f t="shared" si="124"/>
        <v>0.48912363236279688</v>
      </c>
      <c r="S689" s="267">
        <f t="shared" si="125"/>
        <v>0.20592503695872555</v>
      </c>
      <c r="U689" s="184">
        <f t="shared" si="126"/>
        <v>-7.590952176207374E-3</v>
      </c>
      <c r="V689" s="261">
        <f t="shared" si="127"/>
        <v>-0.5875915164986073</v>
      </c>
      <c r="W689" s="267">
        <f t="shared" si="128"/>
        <v>4.2434638053898466E-2</v>
      </c>
    </row>
    <row r="690" spans="1:23" x14ac:dyDescent="0.25">
      <c r="A690" s="90">
        <f t="shared" si="129"/>
        <v>647</v>
      </c>
      <c r="B690" s="29">
        <v>45271</v>
      </c>
      <c r="C690" s="93">
        <v>16149.06</v>
      </c>
      <c r="D690" s="93">
        <v>16276.88</v>
      </c>
      <c r="E690" s="93">
        <v>15972.31</v>
      </c>
      <c r="F690" s="93">
        <v>16201.49</v>
      </c>
      <c r="G690" s="93">
        <v>16201.49</v>
      </c>
      <c r="H690" s="93">
        <v>2532290600</v>
      </c>
      <c r="I690" s="93"/>
      <c r="J690" s="178">
        <f t="shared" si="130"/>
        <v>9.689617122622499</v>
      </c>
      <c r="K690" s="179">
        <f t="shared" si="120"/>
        <v>0.11703858666983735</v>
      </c>
      <c r="L690" s="178"/>
      <c r="M690" s="184">
        <f t="shared" si="131"/>
        <v>3.2466285963393716E-3</v>
      </c>
      <c r="N690" s="261">
        <f t="shared" si="121"/>
        <v>0.30110779495625417</v>
      </c>
      <c r="O690" s="267">
        <f t="shared" si="122"/>
        <v>0.17737636808327961</v>
      </c>
      <c r="P690" s="178"/>
      <c r="Q690" s="184">
        <f t="shared" si="123"/>
        <v>7.9150117715829724E-3</v>
      </c>
      <c r="R690" s="261">
        <f t="shared" si="124"/>
        <v>0.68392283463337178</v>
      </c>
      <c r="S690" s="267">
        <f t="shared" si="125"/>
        <v>0.23550370437065582</v>
      </c>
      <c r="U690" s="184">
        <f t="shared" si="126"/>
        <v>-1.0944909486991812E-2</v>
      </c>
      <c r="V690" s="261">
        <f t="shared" si="127"/>
        <v>-0.86262149000465005</v>
      </c>
      <c r="W690" s="267">
        <f t="shared" si="128"/>
        <v>6.7358349194135414E-4</v>
      </c>
    </row>
    <row r="691" spans="1:23" x14ac:dyDescent="0.25">
      <c r="A691" s="90">
        <f t="shared" si="129"/>
        <v>648</v>
      </c>
      <c r="B691" s="29">
        <v>45272</v>
      </c>
      <c r="C691" s="93">
        <v>16236.06</v>
      </c>
      <c r="D691" s="93">
        <v>16420.97</v>
      </c>
      <c r="E691" s="93">
        <v>16157.68</v>
      </c>
      <c r="F691" s="93">
        <v>16374.5</v>
      </c>
      <c r="G691" s="93">
        <v>16374.5</v>
      </c>
      <c r="H691" s="93">
        <v>1980791700</v>
      </c>
      <c r="I691" s="93"/>
      <c r="J691" s="178">
        <f t="shared" si="130"/>
        <v>9.6949899734434606</v>
      </c>
      <c r="K691" s="179">
        <f t="shared" si="120"/>
        <v>0.12442242326238118</v>
      </c>
      <c r="L691" s="178"/>
      <c r="M691" s="184">
        <f t="shared" si="131"/>
        <v>8.5266992115082419E-3</v>
      </c>
      <c r="N691" s="261">
        <f t="shared" si="121"/>
        <v>0.73408220304741967</v>
      </c>
      <c r="O691" s="267">
        <f t="shared" si="122"/>
        <v>0.24311999467686962</v>
      </c>
      <c r="P691" s="178"/>
      <c r="Q691" s="184">
        <f t="shared" si="123"/>
        <v>1.1388846801502438E-2</v>
      </c>
      <c r="R691" s="261">
        <f t="shared" si="124"/>
        <v>0.96878297676191261</v>
      </c>
      <c r="S691" s="267">
        <f t="shared" si="125"/>
        <v>0.27875738972831909</v>
      </c>
      <c r="U691" s="184">
        <f t="shared" si="126"/>
        <v>-4.8275258899018111E-3</v>
      </c>
      <c r="V691" s="261">
        <f t="shared" si="127"/>
        <v>-0.36098605081044599</v>
      </c>
      <c r="W691" s="267">
        <f t="shared" si="128"/>
        <v>7.6842826717862911E-2</v>
      </c>
    </row>
    <row r="692" spans="1:23" x14ac:dyDescent="0.25">
      <c r="A692" s="90">
        <f t="shared" si="129"/>
        <v>649</v>
      </c>
      <c r="B692" s="29">
        <v>45273</v>
      </c>
      <c r="C692" s="93">
        <v>16311.71</v>
      </c>
      <c r="D692" s="93">
        <v>16326.95</v>
      </c>
      <c r="E692" s="93">
        <v>16145.25</v>
      </c>
      <c r="F692" s="93">
        <v>16228.75</v>
      </c>
      <c r="G692" s="93">
        <v>16228.75</v>
      </c>
      <c r="H692" s="93">
        <v>1863333100</v>
      </c>
      <c r="I692" s="93"/>
      <c r="J692" s="178">
        <f t="shared" si="130"/>
        <v>9.6996385337735482</v>
      </c>
      <c r="K692" s="179">
        <f t="shared" si="120"/>
        <v>0.13081087717851009</v>
      </c>
      <c r="L692" s="178"/>
      <c r="M692" s="184">
        <f t="shared" si="131"/>
        <v>-5.0859168045532402E-3</v>
      </c>
      <c r="N692" s="261">
        <f t="shared" si="121"/>
        <v>-0.38217452753383147</v>
      </c>
      <c r="O692" s="267">
        <f t="shared" si="122"/>
        <v>7.3625529631112352E-2</v>
      </c>
      <c r="P692" s="178"/>
      <c r="Q692" s="184">
        <f t="shared" si="123"/>
        <v>9.3429812079797901E-4</v>
      </c>
      <c r="R692" s="261">
        <f t="shared" si="124"/>
        <v>0.11149292198799235</v>
      </c>
      <c r="S692" s="267">
        <f t="shared" si="125"/>
        <v>0.14858489872144243</v>
      </c>
      <c r="U692" s="184">
        <f t="shared" si="126"/>
        <v>-1.0204938660630868E-2</v>
      </c>
      <c r="V692" s="261">
        <f t="shared" si="127"/>
        <v>-0.80194267453049117</v>
      </c>
      <c r="W692" s="267">
        <f t="shared" si="128"/>
        <v>9.8871658934085449E-3</v>
      </c>
    </row>
    <row r="693" spans="1:23" x14ac:dyDescent="0.25">
      <c r="A693" s="90">
        <f t="shared" si="129"/>
        <v>650</v>
      </c>
      <c r="B693" s="29">
        <v>45274</v>
      </c>
      <c r="C693" s="93">
        <v>16419.740000000002</v>
      </c>
      <c r="D693" s="93">
        <v>16577.75</v>
      </c>
      <c r="E693" s="93">
        <v>16319.22</v>
      </c>
      <c r="F693" s="93">
        <v>16402.189999999999</v>
      </c>
      <c r="G693" s="93">
        <v>16402.189999999999</v>
      </c>
      <c r="H693" s="93">
        <v>2341652000</v>
      </c>
      <c r="I693" s="93"/>
      <c r="J693" s="178">
        <f t="shared" si="130"/>
        <v>9.7062395485326984</v>
      </c>
      <c r="K693" s="179">
        <f t="shared" si="120"/>
        <v>0.13988256294659021</v>
      </c>
      <c r="L693" s="178"/>
      <c r="M693" s="184">
        <f t="shared" si="131"/>
        <v>-1.0688354383201505E-3</v>
      </c>
      <c r="N693" s="261">
        <f t="shared" si="121"/>
        <v>-5.2767299190694096E-2</v>
      </c>
      <c r="O693" s="267">
        <f t="shared" si="122"/>
        <v>0.12364332609371709</v>
      </c>
      <c r="P693" s="178"/>
      <c r="Q693" s="184">
        <f t="shared" si="123"/>
        <v>9.6231730831303295E-3</v>
      </c>
      <c r="R693" s="261">
        <f t="shared" si="124"/>
        <v>0.82399485008458773</v>
      </c>
      <c r="S693" s="267">
        <f t="shared" si="125"/>
        <v>0.25677249556927406</v>
      </c>
      <c r="U693" s="184">
        <f t="shared" si="126"/>
        <v>-6.1218996159502067E-3</v>
      </c>
      <c r="V693" s="261">
        <f t="shared" si="127"/>
        <v>-0.46712680890457542</v>
      </c>
      <c r="W693" s="267">
        <f t="shared" si="128"/>
        <v>6.0726219740409038E-2</v>
      </c>
    </row>
    <row r="694" spans="1:23" x14ac:dyDescent="0.25">
      <c r="A694" s="90">
        <f t="shared" si="129"/>
        <v>651</v>
      </c>
      <c r="B694" s="29">
        <v>45275</v>
      </c>
      <c r="C694" s="93">
        <v>16610.7</v>
      </c>
      <c r="D694" s="93">
        <v>16964.330000000002</v>
      </c>
      <c r="E694" s="93">
        <v>16610.7</v>
      </c>
      <c r="F694" s="93">
        <v>16792.189999999999</v>
      </c>
      <c r="G694" s="93">
        <v>16792.189999999999</v>
      </c>
      <c r="H694" s="93">
        <v>3900268500</v>
      </c>
      <c r="I694" s="93"/>
      <c r="J694" s="178">
        <f t="shared" si="130"/>
        <v>9.717802345006513</v>
      </c>
      <c r="K694" s="179">
        <f t="shared" si="120"/>
        <v>0.15577315856528778</v>
      </c>
      <c r="L694" s="178"/>
      <c r="M694" s="184">
        <f t="shared" si="131"/>
        <v>1.0926089809580448E-2</v>
      </c>
      <c r="N694" s="261">
        <f t="shared" si="121"/>
        <v>0.93083614815476068</v>
      </c>
      <c r="O694" s="267">
        <f t="shared" si="122"/>
        <v>0.27299547381888223</v>
      </c>
      <c r="P694" s="178"/>
      <c r="Q694" s="184">
        <f t="shared" si="123"/>
        <v>2.128928943391916E-2</v>
      </c>
      <c r="R694" s="261">
        <f t="shared" si="124"/>
        <v>1.7806354312151322</v>
      </c>
      <c r="S694" s="267">
        <f t="shared" si="125"/>
        <v>0.40203055233848395</v>
      </c>
      <c r="U694" s="184">
        <f t="shared" si="126"/>
        <v>0</v>
      </c>
      <c r="V694" s="261">
        <f t="shared" si="127"/>
        <v>3.4878951206797536E-2</v>
      </c>
      <c r="W694" s="267">
        <f t="shared" si="128"/>
        <v>0.13695169317218836</v>
      </c>
    </row>
    <row r="695" spans="1:23" x14ac:dyDescent="0.25">
      <c r="A695" s="90">
        <f t="shared" si="129"/>
        <v>652</v>
      </c>
      <c r="B695" s="29">
        <v>45278</v>
      </c>
      <c r="C695" s="93">
        <v>16669.82</v>
      </c>
      <c r="D695" s="93">
        <v>16713.41</v>
      </c>
      <c r="E695" s="93">
        <v>16572.88</v>
      </c>
      <c r="F695" s="93">
        <v>16629.23</v>
      </c>
      <c r="G695" s="93">
        <v>16629.23</v>
      </c>
      <c r="H695" s="93">
        <v>1566620000</v>
      </c>
      <c r="I695" s="93"/>
      <c r="J695" s="178">
        <f t="shared" si="130"/>
        <v>9.7213551778461103</v>
      </c>
      <c r="K695" s="179">
        <f t="shared" si="120"/>
        <v>0.1606557689340444</v>
      </c>
      <c r="L695" s="178"/>
      <c r="M695" s="184">
        <f t="shared" si="131"/>
        <v>-2.4349393094826545E-3</v>
      </c>
      <c r="N695" s="261">
        <f t="shared" si="121"/>
        <v>-0.16479004625554894</v>
      </c>
      <c r="O695" s="267">
        <f t="shared" si="122"/>
        <v>0.10663358714519866</v>
      </c>
      <c r="P695" s="178"/>
      <c r="Q695" s="184">
        <f t="shared" si="123"/>
        <v>2.6149052599248311E-3</v>
      </c>
      <c r="R695" s="261">
        <f t="shared" si="124"/>
        <v>0.24930545032933218</v>
      </c>
      <c r="S695" s="267">
        <f t="shared" si="125"/>
        <v>0.16951060526177875</v>
      </c>
      <c r="U695" s="184">
        <f t="shared" si="126"/>
        <v>-5.8152997452881128E-3</v>
      </c>
      <c r="V695" s="261">
        <f t="shared" si="127"/>
        <v>-0.44198511910607596</v>
      </c>
      <c r="W695" s="267">
        <f t="shared" si="128"/>
        <v>6.454377993601379E-2</v>
      </c>
    </row>
    <row r="696" spans="1:23" x14ac:dyDescent="0.25">
      <c r="A696" s="90">
        <f t="shared" si="129"/>
        <v>653</v>
      </c>
      <c r="B696" s="29">
        <v>45279</v>
      </c>
      <c r="C696" s="93">
        <v>16551.439999999999</v>
      </c>
      <c r="D696" s="93">
        <v>16579.55</v>
      </c>
      <c r="E696" s="93">
        <v>16408.02</v>
      </c>
      <c r="F696" s="93">
        <v>16505</v>
      </c>
      <c r="G696" s="93">
        <v>16505</v>
      </c>
      <c r="H696" s="93">
        <v>1521452800</v>
      </c>
      <c r="I696" s="93"/>
      <c r="J696" s="178">
        <f t="shared" si="130"/>
        <v>9.7142283860835832</v>
      </c>
      <c r="K696" s="179">
        <f t="shared" si="120"/>
        <v>0.15086151490445479</v>
      </c>
      <c r="L696" s="178"/>
      <c r="M696" s="184">
        <f t="shared" si="131"/>
        <v>-2.8057981662017741E-3</v>
      </c>
      <c r="N696" s="261">
        <f t="shared" si="121"/>
        <v>-0.19520107778835197</v>
      </c>
      <c r="O696" s="267">
        <f t="shared" si="122"/>
        <v>0.10201592045623009</v>
      </c>
      <c r="P696" s="178"/>
      <c r="Q696" s="184">
        <f t="shared" si="123"/>
        <v>1.6983416548651104E-3</v>
      </c>
      <c r="R696" s="261">
        <f t="shared" si="124"/>
        <v>0.1741457387833257</v>
      </c>
      <c r="S696" s="267">
        <f t="shared" si="125"/>
        <v>0.15809821709651284</v>
      </c>
      <c r="U696" s="184">
        <f t="shared" si="126"/>
        <v>-8.6651070843381771E-3</v>
      </c>
      <c r="V696" s="261">
        <f t="shared" si="127"/>
        <v>-0.67567397210252356</v>
      </c>
      <c r="W696" s="267">
        <f t="shared" si="128"/>
        <v>2.9060036778501663E-2</v>
      </c>
    </row>
    <row r="697" spans="1:23" x14ac:dyDescent="0.25">
      <c r="A697" s="90">
        <f t="shared" si="129"/>
        <v>654</v>
      </c>
      <c r="B697" s="29">
        <v>45280</v>
      </c>
      <c r="C697" s="93">
        <v>16647.95</v>
      </c>
      <c r="D697" s="93">
        <v>16741.05</v>
      </c>
      <c r="E697" s="93">
        <v>16549.490000000002</v>
      </c>
      <c r="F697" s="93">
        <v>16613.810000000001</v>
      </c>
      <c r="G697" s="93">
        <v>16613.810000000001</v>
      </c>
      <c r="H697" s="93">
        <v>1647320700</v>
      </c>
      <c r="I697" s="93"/>
      <c r="J697" s="178">
        <f t="shared" si="130"/>
        <v>9.7200423647051934</v>
      </c>
      <c r="K697" s="179">
        <f t="shared" si="120"/>
        <v>0.15885158749813794</v>
      </c>
      <c r="L697" s="178"/>
      <c r="M697" s="184">
        <f t="shared" si="131"/>
        <v>-2.0507029394009123E-3</v>
      </c>
      <c r="N697" s="261">
        <f t="shared" si="121"/>
        <v>-0.13328203679345965</v>
      </c>
      <c r="O697" s="267">
        <f t="shared" si="122"/>
        <v>0.11141782097073882</v>
      </c>
      <c r="P697" s="178"/>
      <c r="Q697" s="184">
        <f t="shared" si="123"/>
        <v>5.5922801305865613E-3</v>
      </c>
      <c r="R697" s="261">
        <f t="shared" si="124"/>
        <v>0.49345504912196941</v>
      </c>
      <c r="S697" s="267">
        <f t="shared" si="125"/>
        <v>0.20658272720719006</v>
      </c>
      <c r="U697" s="184">
        <f t="shared" si="126"/>
        <v>-5.9142416934216601E-3</v>
      </c>
      <c r="V697" s="261">
        <f t="shared" si="127"/>
        <v>-0.45009852033700615</v>
      </c>
      <c r="W697" s="267">
        <f t="shared" si="128"/>
        <v>6.3311826243226621E-2</v>
      </c>
    </row>
    <row r="698" spans="1:23" x14ac:dyDescent="0.25">
      <c r="A698" s="90">
        <f t="shared" si="129"/>
        <v>655</v>
      </c>
      <c r="B698" s="29">
        <v>45281</v>
      </c>
      <c r="C698" s="93">
        <v>16455.14</v>
      </c>
      <c r="D698" s="93">
        <v>16649.57</v>
      </c>
      <c r="E698" s="93">
        <v>16444.73</v>
      </c>
      <c r="F698" s="93">
        <v>16621.13</v>
      </c>
      <c r="G698" s="93">
        <v>16621.13</v>
      </c>
      <c r="H698" s="93">
        <v>1404417200</v>
      </c>
      <c r="I698" s="93"/>
      <c r="J698" s="178">
        <f t="shared" si="130"/>
        <v>9.7083931693935099</v>
      </c>
      <c r="K698" s="179">
        <f t="shared" si="120"/>
        <v>0.14284225511903723</v>
      </c>
      <c r="L698" s="178"/>
      <c r="M698" s="184">
        <f t="shared" si="131"/>
        <v>1.0087425570368992E-2</v>
      </c>
      <c r="N698" s="261">
        <f t="shared" si="121"/>
        <v>0.86206431174851716</v>
      </c>
      <c r="O698" s="267">
        <f t="shared" si="122"/>
        <v>0.2625530323065064</v>
      </c>
      <c r="P698" s="178"/>
      <c r="Q698" s="184">
        <f t="shared" si="123"/>
        <v>1.1815760911180355E-2</v>
      </c>
      <c r="R698" s="261">
        <f t="shared" si="124"/>
        <v>1.003790630525583</v>
      </c>
      <c r="S698" s="267">
        <f t="shared" si="125"/>
        <v>0.28407301594997758</v>
      </c>
      <c r="U698" s="184">
        <f t="shared" si="126"/>
        <v>-6.3262907517042425E-4</v>
      </c>
      <c r="V698" s="261">
        <f t="shared" si="127"/>
        <v>-1.6997665476370705E-2</v>
      </c>
      <c r="W698" s="267">
        <f t="shared" si="128"/>
        <v>0.1290746527457276</v>
      </c>
    </row>
    <row r="699" spans="1:23" x14ac:dyDescent="0.25">
      <c r="A699" s="90">
        <f t="shared" si="129"/>
        <v>656</v>
      </c>
      <c r="B699" s="29">
        <v>45282</v>
      </c>
      <c r="C699" s="93">
        <v>16743.060000000001</v>
      </c>
      <c r="D699" s="93">
        <v>16857.84</v>
      </c>
      <c r="E699" s="93">
        <v>16271.5</v>
      </c>
      <c r="F699" s="93">
        <v>16340.41</v>
      </c>
      <c r="G699" s="93">
        <v>16340.41</v>
      </c>
      <c r="H699" s="93">
        <v>2197553900</v>
      </c>
      <c r="I699" s="93"/>
      <c r="J699" s="178">
        <f t="shared" si="130"/>
        <v>9.7257391230372932</v>
      </c>
      <c r="K699" s="179">
        <f t="shared" si="120"/>
        <v>0.16668056582512378</v>
      </c>
      <c r="L699" s="178"/>
      <c r="M699" s="184">
        <f t="shared" si="131"/>
        <v>-2.4048770057564235E-2</v>
      </c>
      <c r="N699" s="261">
        <f t="shared" si="121"/>
        <v>-1.9371594437117898</v>
      </c>
      <c r="O699" s="267">
        <f t="shared" si="122"/>
        <v>-0.16248622611576202</v>
      </c>
      <c r="P699" s="178"/>
      <c r="Q699" s="184">
        <f t="shared" si="123"/>
        <v>6.8553776908163036E-3</v>
      </c>
      <c r="R699" s="261">
        <f t="shared" si="124"/>
        <v>0.59703111057287805</v>
      </c>
      <c r="S699" s="267">
        <f t="shared" si="125"/>
        <v>0.22230990595219691</v>
      </c>
      <c r="U699" s="184">
        <f t="shared" si="126"/>
        <v>-2.8164505174084146E-2</v>
      </c>
      <c r="V699" s="261">
        <f t="shared" si="127"/>
        <v>-2.2746564405920555</v>
      </c>
      <c r="W699" s="267">
        <f t="shared" si="128"/>
        <v>-0.21373238783967252</v>
      </c>
    </row>
    <row r="700" spans="1:23" x14ac:dyDescent="0.25">
      <c r="A700" s="90">
        <f t="shared" si="129"/>
        <v>657</v>
      </c>
      <c r="B700" s="29">
        <v>45287</v>
      </c>
      <c r="C700" s="93">
        <v>16561.78</v>
      </c>
      <c r="D700" s="93">
        <v>16673.57</v>
      </c>
      <c r="E700" s="93">
        <v>16439.259999999998</v>
      </c>
      <c r="F700" s="93">
        <v>16624.84</v>
      </c>
      <c r="G700" s="93">
        <v>16624.84</v>
      </c>
      <c r="H700" s="93">
        <v>2228051300</v>
      </c>
      <c r="I700" s="93"/>
      <c r="J700" s="178">
        <f t="shared" si="130"/>
        <v>9.7148529100855434</v>
      </c>
      <c r="K700" s="179">
        <f t="shared" si="120"/>
        <v>0.15171978983749501</v>
      </c>
      <c r="L700" s="178"/>
      <c r="M700" s="184">
        <f t="shared" si="131"/>
        <v>3.8075617475900121E-3</v>
      </c>
      <c r="N700" s="261">
        <f t="shared" si="121"/>
        <v>0.34710522886248435</v>
      </c>
      <c r="O700" s="267">
        <f t="shared" si="122"/>
        <v>0.18436070263627657</v>
      </c>
      <c r="P700" s="178"/>
      <c r="Q700" s="184">
        <f t="shared" si="123"/>
        <v>6.7498783343336814E-3</v>
      </c>
      <c r="R700" s="261">
        <f t="shared" si="124"/>
        <v>0.58837999115492279</v>
      </c>
      <c r="S700" s="267">
        <f t="shared" si="125"/>
        <v>0.22099630414571125</v>
      </c>
      <c r="U700" s="184">
        <f t="shared" si="126"/>
        <v>-7.3977555552603913E-3</v>
      </c>
      <c r="V700" s="261">
        <f t="shared" si="127"/>
        <v>-0.57174907826313726</v>
      </c>
      <c r="W700" s="267">
        <f t="shared" si="128"/>
        <v>4.4840182871839662E-2</v>
      </c>
    </row>
    <row r="701" spans="1:23" x14ac:dyDescent="0.25">
      <c r="A701" s="90">
        <f t="shared" si="129"/>
        <v>658</v>
      </c>
      <c r="B701" s="29">
        <v>45288</v>
      </c>
      <c r="C701" s="93">
        <v>16678.23</v>
      </c>
      <c r="D701" s="93">
        <v>17086.099999999999</v>
      </c>
      <c r="E701" s="93">
        <v>16644.43</v>
      </c>
      <c r="F701" s="93">
        <v>17043.53</v>
      </c>
      <c r="G701" s="93">
        <v>17043.53</v>
      </c>
      <c r="H701" s="93">
        <v>2301329400</v>
      </c>
      <c r="I701" s="93"/>
      <c r="J701" s="178">
        <f t="shared" si="130"/>
        <v>9.721859555174218</v>
      </c>
      <c r="K701" s="179">
        <f t="shared" si="120"/>
        <v>0.16134892790976013</v>
      </c>
      <c r="L701" s="178"/>
      <c r="M701" s="184">
        <f t="shared" si="131"/>
        <v>2.1902803834699443E-2</v>
      </c>
      <c r="N701" s="261">
        <f t="shared" si="121"/>
        <v>1.8309446134010894</v>
      </c>
      <c r="O701" s="267">
        <f t="shared" si="122"/>
        <v>0.40966959064202757</v>
      </c>
      <c r="P701" s="178"/>
      <c r="Q701" s="184">
        <f t="shared" si="123"/>
        <v>2.4455232959372727E-2</v>
      </c>
      <c r="R701" s="261">
        <f t="shared" si="124"/>
        <v>2.0402479674651754</v>
      </c>
      <c r="S701" s="267">
        <f t="shared" si="125"/>
        <v>0.44145059500909833</v>
      </c>
      <c r="U701" s="184">
        <f t="shared" si="126"/>
        <v>-2.0265939491180582E-3</v>
      </c>
      <c r="V701" s="261">
        <f t="shared" si="127"/>
        <v>-0.13130506024178137</v>
      </c>
      <c r="W701" s="267">
        <f t="shared" si="128"/>
        <v>0.11171800870878723</v>
      </c>
    </row>
    <row r="702" spans="1:23" x14ac:dyDescent="0.25">
      <c r="A702" s="90">
        <f t="shared" si="129"/>
        <v>659</v>
      </c>
      <c r="B702" s="29">
        <v>45289</v>
      </c>
      <c r="C702" s="93">
        <v>17066.52</v>
      </c>
      <c r="D702" s="93">
        <v>17095.12</v>
      </c>
      <c r="E702" s="93">
        <v>16950.900000000001</v>
      </c>
      <c r="F702" s="93">
        <v>17047.39</v>
      </c>
      <c r="G702" s="93">
        <v>17047.39</v>
      </c>
      <c r="H702" s="93">
        <v>1570053000</v>
      </c>
      <c r="I702" s="93"/>
      <c r="J702" s="178">
        <f t="shared" si="130"/>
        <v>9.744873928572563</v>
      </c>
      <c r="K702" s="179">
        <f t="shared" si="120"/>
        <v>0.19297727161701245</v>
      </c>
      <c r="L702" s="178"/>
      <c r="M702" s="184">
        <f t="shared" si="131"/>
        <v>-1.1209080703037889E-3</v>
      </c>
      <c r="N702" s="261">
        <f t="shared" si="121"/>
        <v>-5.7037340001529699E-2</v>
      </c>
      <c r="O702" s="267">
        <f t="shared" si="122"/>
        <v>0.12299495528158388</v>
      </c>
      <c r="P702" s="178"/>
      <c r="Q702" s="184">
        <f t="shared" si="123"/>
        <v>1.6757956513687936E-3</v>
      </c>
      <c r="R702" s="261">
        <f t="shared" si="124"/>
        <v>0.17229692969910729</v>
      </c>
      <c r="S702" s="267">
        <f t="shared" si="125"/>
        <v>0.157817490541307</v>
      </c>
      <c r="U702" s="184">
        <f t="shared" si="126"/>
        <v>-6.7746675947995827E-3</v>
      </c>
      <c r="V702" s="261">
        <f t="shared" si="127"/>
        <v>-0.52065484855829047</v>
      </c>
      <c r="W702" s="267">
        <f t="shared" si="128"/>
        <v>5.2598424227516372E-2</v>
      </c>
    </row>
    <row r="703" spans="1:23" x14ac:dyDescent="0.25">
      <c r="A703" s="90">
        <f t="shared" si="129"/>
        <v>660</v>
      </c>
      <c r="B703" s="29">
        <v>45293</v>
      </c>
      <c r="C703" s="93">
        <v>17135.12</v>
      </c>
      <c r="D703" s="93">
        <v>17135.12</v>
      </c>
      <c r="E703" s="93">
        <v>16725.28</v>
      </c>
      <c r="F703" s="93">
        <v>16788.55</v>
      </c>
      <c r="G703" s="93">
        <v>16788.55</v>
      </c>
      <c r="H703" s="93">
        <v>1720670000</v>
      </c>
      <c r="I703" s="93"/>
      <c r="J703" s="178">
        <f t="shared" si="130"/>
        <v>9.7488854374939908</v>
      </c>
      <c r="K703" s="179">
        <f t="shared" si="120"/>
        <v>0.19849023435362789</v>
      </c>
      <c r="L703" s="178"/>
      <c r="M703" s="184">
        <f t="shared" si="131"/>
        <v>-2.0225711871291227E-2</v>
      </c>
      <c r="N703" s="261">
        <f t="shared" si="121"/>
        <v>-1.6236624327922304</v>
      </c>
      <c r="O703" s="267">
        <f t="shared" si="122"/>
        <v>-0.11488426618707626</v>
      </c>
      <c r="P703" s="178"/>
      <c r="Q703" s="184">
        <f t="shared" si="123"/>
        <v>0</v>
      </c>
      <c r="R703" s="261">
        <f t="shared" si="124"/>
        <v>3.4878951206797536E-2</v>
      </c>
      <c r="S703" s="267">
        <f t="shared" si="125"/>
        <v>0.13695169317218836</v>
      </c>
      <c r="U703" s="184">
        <f t="shared" si="126"/>
        <v>-2.3918128381943061E-2</v>
      </c>
      <c r="V703" s="261">
        <f t="shared" si="127"/>
        <v>-1.9264466130894844</v>
      </c>
      <c r="W703" s="267">
        <f t="shared" si="128"/>
        <v>-0.16085957030647713</v>
      </c>
    </row>
    <row r="704" spans="1:23" x14ac:dyDescent="0.25">
      <c r="A704" s="90">
        <f t="shared" si="129"/>
        <v>661</v>
      </c>
      <c r="B704" s="29">
        <v>45294</v>
      </c>
      <c r="C704" s="93">
        <v>16624.919999999998</v>
      </c>
      <c r="D704" s="93">
        <v>16657.509999999998</v>
      </c>
      <c r="E704" s="93">
        <v>16564.8</v>
      </c>
      <c r="F704" s="93">
        <v>16646.41</v>
      </c>
      <c r="G704" s="93">
        <v>16646.41</v>
      </c>
      <c r="H704" s="93">
        <v>1577461700</v>
      </c>
      <c r="I704" s="93"/>
      <c r="J704" s="178">
        <f t="shared" si="130"/>
        <v>9.7186580534824021</v>
      </c>
      <c r="K704" s="179">
        <f t="shared" si="120"/>
        <v>0.15694914721030456</v>
      </c>
      <c r="L704" s="178"/>
      <c r="M704" s="184">
        <f t="shared" si="131"/>
        <v>1.2926377991594308E-3</v>
      </c>
      <c r="N704" s="261">
        <f t="shared" si="121"/>
        <v>0.14087736046281113</v>
      </c>
      <c r="O704" s="267">
        <f t="shared" si="122"/>
        <v>0.15304668564152291</v>
      </c>
      <c r="P704" s="178"/>
      <c r="Q704" s="184">
        <f t="shared" si="123"/>
        <v>1.960310184951275E-3</v>
      </c>
      <c r="R704" s="261">
        <f t="shared" si="124"/>
        <v>0.19562758581141554</v>
      </c>
      <c r="S704" s="267">
        <f t="shared" si="125"/>
        <v>0.16136006006728265</v>
      </c>
      <c r="U704" s="184">
        <f t="shared" si="126"/>
        <v>-3.6162580030459687E-3</v>
      </c>
      <c r="V704" s="261">
        <f t="shared" si="127"/>
        <v>-0.26166010716783966</v>
      </c>
      <c r="W704" s="267">
        <f t="shared" si="128"/>
        <v>9.1924659795906027E-2</v>
      </c>
    </row>
    <row r="705" spans="1:23" x14ac:dyDescent="0.25">
      <c r="A705" s="90">
        <f t="shared" si="129"/>
        <v>662</v>
      </c>
      <c r="B705" s="29">
        <v>45295</v>
      </c>
      <c r="C705" s="93">
        <v>16673.400000000001</v>
      </c>
      <c r="D705" s="93">
        <v>16673.400000000001</v>
      </c>
      <c r="E705" s="93">
        <v>16516.330000000002</v>
      </c>
      <c r="F705" s="93">
        <v>16645.98</v>
      </c>
      <c r="G705" s="93">
        <v>16645.98</v>
      </c>
      <c r="H705" s="93">
        <v>1789349300</v>
      </c>
      <c r="I705" s="93"/>
      <c r="J705" s="178">
        <f t="shared" si="130"/>
        <v>9.7215699141561469</v>
      </c>
      <c r="K705" s="179">
        <f t="shared" si="120"/>
        <v>0.16095087815569087</v>
      </c>
      <c r="L705" s="178"/>
      <c r="M705" s="184">
        <f t="shared" si="131"/>
        <v>-1.6445356076146371E-3</v>
      </c>
      <c r="N705" s="261">
        <f t="shared" si="121"/>
        <v>-9.9975652677893045E-2</v>
      </c>
      <c r="O705" s="267">
        <f t="shared" si="122"/>
        <v>0.11647512329521104</v>
      </c>
      <c r="P705" s="178"/>
      <c r="Q705" s="184">
        <f t="shared" si="123"/>
        <v>0</v>
      </c>
      <c r="R705" s="261">
        <f t="shared" si="124"/>
        <v>3.4878951206797536E-2</v>
      </c>
      <c r="S705" s="267">
        <f t="shared" si="125"/>
        <v>0.13695169317218836</v>
      </c>
      <c r="U705" s="184">
        <f t="shared" si="126"/>
        <v>-9.4203941607590349E-3</v>
      </c>
      <c r="V705" s="261">
        <f t="shared" si="127"/>
        <v>-0.73760874507937491</v>
      </c>
      <c r="W705" s="267">
        <f t="shared" si="128"/>
        <v>1.965574749105814E-2</v>
      </c>
    </row>
    <row r="706" spans="1:23" x14ac:dyDescent="0.25">
      <c r="A706" s="90">
        <f t="shared" si="129"/>
        <v>663</v>
      </c>
      <c r="B706" s="29">
        <v>45296</v>
      </c>
      <c r="C706" s="93">
        <v>16573.12</v>
      </c>
      <c r="D706" s="93">
        <v>16745.73</v>
      </c>
      <c r="E706" s="93">
        <v>16455.57</v>
      </c>
      <c r="F706" s="93">
        <v>16535.330000000002</v>
      </c>
      <c r="G706" s="93">
        <v>16535.330000000002</v>
      </c>
      <c r="H706" s="93">
        <v>1936599800</v>
      </c>
      <c r="I706" s="93"/>
      <c r="J706" s="178">
        <f t="shared" si="130"/>
        <v>9.7155373847900233</v>
      </c>
      <c r="K706" s="179">
        <f t="shared" ref="K706:K769" si="132">(J706-$J$1008)/($J$1007-$J$1008)</f>
        <v>0.15266045421438243</v>
      </c>
      <c r="L706" s="178"/>
      <c r="M706" s="184">
        <f t="shared" si="131"/>
        <v>-2.2801982970012428E-3</v>
      </c>
      <c r="N706" s="261">
        <f t="shared" ref="N706:N769" si="133">(M706-$M$1009)/$M$1010</f>
        <v>-0.15210103067797526</v>
      </c>
      <c r="O706" s="267">
        <f t="shared" si="122"/>
        <v>0.10856031049508452</v>
      </c>
      <c r="P706" s="178"/>
      <c r="Q706" s="184">
        <f t="shared" si="123"/>
        <v>1.0415057635496551E-2</v>
      </c>
      <c r="R706" s="261">
        <f t="shared" si="124"/>
        <v>0.88893067582000485</v>
      </c>
      <c r="S706" s="267">
        <f t="shared" si="125"/>
        <v>0.26663247020037706</v>
      </c>
      <c r="U706" s="184">
        <f t="shared" si="126"/>
        <v>-7.0928105269254839E-3</v>
      </c>
      <c r="V706" s="261">
        <f t="shared" si="127"/>
        <v>-0.5467430882363491</v>
      </c>
      <c r="W706" s="267">
        <f t="shared" si="128"/>
        <v>4.8637138165737781E-2</v>
      </c>
    </row>
    <row r="707" spans="1:23" x14ac:dyDescent="0.25">
      <c r="A707" s="90">
        <f t="shared" si="129"/>
        <v>664</v>
      </c>
      <c r="B707" s="29">
        <v>45299</v>
      </c>
      <c r="C707" s="93">
        <v>16581.86</v>
      </c>
      <c r="D707" s="93">
        <v>16592.060000000001</v>
      </c>
      <c r="E707" s="93">
        <v>16144.56</v>
      </c>
      <c r="F707" s="93">
        <v>16224.45</v>
      </c>
      <c r="G707" s="93">
        <v>16224.45</v>
      </c>
      <c r="H707" s="93">
        <v>2227172000</v>
      </c>
      <c r="I707" s="93"/>
      <c r="J707" s="178">
        <f t="shared" si="130"/>
        <v>9.7160646057506419</v>
      </c>
      <c r="K707" s="179">
        <f t="shared" si="132"/>
        <v>0.15338500688690113</v>
      </c>
      <c r="L707" s="178"/>
      <c r="M707" s="184">
        <f t="shared" si="131"/>
        <v>-2.1554276781977404E-2</v>
      </c>
      <c r="N707" s="261">
        <f t="shared" si="133"/>
        <v>-1.7326069238303756</v>
      </c>
      <c r="O707" s="267">
        <f t="shared" ref="O707:O770" si="134">2*(N707-$N$1008)/($N$1007-$N$1008)-1</f>
        <v>-0.1314265971063957</v>
      </c>
      <c r="P707" s="178"/>
      <c r="Q707" s="184">
        <f t="shared" ref="Q707:Q770" si="135">(D707-C707)/C707</f>
        <v>6.1513002763264961E-4</v>
      </c>
      <c r="R707" s="261">
        <f t="shared" ref="R707:R770" si="136">(Q707-$Q$1009)/$Q$1010</f>
        <v>8.5320617431526732E-2</v>
      </c>
      <c r="S707" s="267">
        <f t="shared" ref="S707:S770" si="137">2*(R707-$R$1008)/($R$1007-$R$1008)-1</f>
        <v>0.14461084809466307</v>
      </c>
      <c r="U707" s="184">
        <f t="shared" ref="U707:U770" si="138">(E707-C707)/C707</f>
        <v>-2.6372192263111681E-2</v>
      </c>
      <c r="V707" s="261">
        <f t="shared" ref="V707:V770" si="139">(U707-$U$1009)/$U$1010</f>
        <v>-2.1276838566434533</v>
      </c>
      <c r="W707" s="267">
        <f t="shared" ref="W707:W770" si="140">2*(V707-$V$1008)/($V$1007-$V$1008)-1</f>
        <v>-0.19141580169036487</v>
      </c>
    </row>
    <row r="708" spans="1:23" x14ac:dyDescent="0.25">
      <c r="A708" s="90">
        <f t="shared" si="129"/>
        <v>665</v>
      </c>
      <c r="B708" s="29">
        <v>45300</v>
      </c>
      <c r="C708" s="93">
        <v>16256.1</v>
      </c>
      <c r="D708" s="93">
        <v>16414.79</v>
      </c>
      <c r="E708" s="93">
        <v>16190.02</v>
      </c>
      <c r="F708" s="93">
        <v>16190.02</v>
      </c>
      <c r="G708" s="93">
        <v>16190.02</v>
      </c>
      <c r="H708" s="93">
        <v>1937380500</v>
      </c>
      <c r="I708" s="93"/>
      <c r="J708" s="178">
        <f t="shared" si="130"/>
        <v>9.6962235019340905</v>
      </c>
      <c r="K708" s="179">
        <f t="shared" si="132"/>
        <v>0.12611764487015861</v>
      </c>
      <c r="L708" s="178"/>
      <c r="M708" s="184">
        <f t="shared" si="131"/>
        <v>-4.0649356241656935E-3</v>
      </c>
      <c r="N708" s="261">
        <f t="shared" si="133"/>
        <v>-0.29845240439014714</v>
      </c>
      <c r="O708" s="267">
        <f t="shared" si="134"/>
        <v>8.6338050045071668E-2</v>
      </c>
      <c r="P708" s="178"/>
      <c r="Q708" s="184">
        <f t="shared" si="135"/>
        <v>9.7618740042199857E-3</v>
      </c>
      <c r="R708" s="261">
        <f t="shared" si="136"/>
        <v>0.8353685519888705</v>
      </c>
      <c r="S708" s="267">
        <f t="shared" si="137"/>
        <v>0.25849949928360094</v>
      </c>
      <c r="U708" s="184">
        <f t="shared" si="138"/>
        <v>-4.0649356241656935E-3</v>
      </c>
      <c r="V708" s="261">
        <f t="shared" si="139"/>
        <v>-0.29845240439014714</v>
      </c>
      <c r="W708" s="267">
        <f t="shared" si="140"/>
        <v>8.6338050045071668E-2</v>
      </c>
    </row>
    <row r="709" spans="1:23" x14ac:dyDescent="0.25">
      <c r="A709" s="90">
        <f t="shared" si="129"/>
        <v>666</v>
      </c>
      <c r="B709" s="29">
        <v>45301</v>
      </c>
      <c r="C709" s="93">
        <v>16143.97</v>
      </c>
      <c r="D709" s="93">
        <v>16247.3</v>
      </c>
      <c r="E709" s="93">
        <v>16036.42</v>
      </c>
      <c r="F709" s="93">
        <v>16097.28</v>
      </c>
      <c r="G709" s="93">
        <v>16097.28</v>
      </c>
      <c r="H709" s="93">
        <v>1788113700</v>
      </c>
      <c r="I709" s="93"/>
      <c r="J709" s="178">
        <f t="shared" si="130"/>
        <v>9.6893018843161425</v>
      </c>
      <c r="K709" s="179">
        <f t="shared" si="132"/>
        <v>0.11660535890688413</v>
      </c>
      <c r="L709" s="178"/>
      <c r="M709" s="184">
        <f t="shared" si="131"/>
        <v>-2.8921015091082736E-3</v>
      </c>
      <c r="N709" s="261">
        <f t="shared" si="133"/>
        <v>-0.20227809276309114</v>
      </c>
      <c r="O709" s="267">
        <f t="shared" si="134"/>
        <v>0.1009413335494711</v>
      </c>
      <c r="P709" s="178"/>
      <c r="Q709" s="184">
        <f t="shared" si="135"/>
        <v>6.4005322110980093E-3</v>
      </c>
      <c r="R709" s="261">
        <f t="shared" si="136"/>
        <v>0.55973303887887438</v>
      </c>
      <c r="S709" s="267">
        <f t="shared" si="137"/>
        <v>0.21664649847986595</v>
      </c>
      <c r="U709" s="184">
        <f t="shared" si="138"/>
        <v>-6.6619301200385823E-3</v>
      </c>
      <c r="V709" s="261">
        <f t="shared" si="139"/>
        <v>-0.51141019162811496</v>
      </c>
      <c r="W709" s="267">
        <f t="shared" si="140"/>
        <v>5.4002149856203774E-2</v>
      </c>
    </row>
    <row r="710" spans="1:23" x14ac:dyDescent="0.25">
      <c r="A710" s="90">
        <f t="shared" si="129"/>
        <v>667</v>
      </c>
      <c r="B710" s="29">
        <v>45302</v>
      </c>
      <c r="C710" s="93">
        <v>16154.17</v>
      </c>
      <c r="D710" s="93">
        <v>16459.919999999998</v>
      </c>
      <c r="E710" s="93">
        <v>16106.83</v>
      </c>
      <c r="F710" s="93">
        <v>16302.04</v>
      </c>
      <c r="G710" s="93">
        <v>16302.04</v>
      </c>
      <c r="H710" s="93">
        <v>1970866100</v>
      </c>
      <c r="I710" s="93"/>
      <c r="J710" s="178">
        <f t="shared" si="130"/>
        <v>9.6899334996561652</v>
      </c>
      <c r="K710" s="179">
        <f t="shared" si="132"/>
        <v>0.11747337937041105</v>
      </c>
      <c r="L710" s="178"/>
      <c r="M710" s="184">
        <f t="shared" si="131"/>
        <v>9.1536736334953024E-3</v>
      </c>
      <c r="N710" s="261">
        <f t="shared" si="133"/>
        <v>0.78549512894054541</v>
      </c>
      <c r="O710" s="267">
        <f t="shared" si="134"/>
        <v>0.25092662744508143</v>
      </c>
      <c r="P710" s="178"/>
      <c r="Q710" s="184">
        <f t="shared" si="135"/>
        <v>1.8927001511064832E-2</v>
      </c>
      <c r="R710" s="261">
        <f t="shared" si="136"/>
        <v>1.5869239660312431</v>
      </c>
      <c r="S710" s="267">
        <f t="shared" si="137"/>
        <v>0.37261704891667136</v>
      </c>
      <c r="U710" s="184">
        <f t="shared" si="138"/>
        <v>-2.9305126787696396E-3</v>
      </c>
      <c r="V710" s="261">
        <f t="shared" si="139"/>
        <v>-0.20542787136651375</v>
      </c>
      <c r="W710" s="267">
        <f t="shared" si="140"/>
        <v>0.100463065401317</v>
      </c>
    </row>
    <row r="711" spans="1:23" x14ac:dyDescent="0.25">
      <c r="A711" s="90">
        <f t="shared" si="129"/>
        <v>668</v>
      </c>
      <c r="B711" s="29">
        <v>45303</v>
      </c>
      <c r="C711" s="93">
        <v>16216.97</v>
      </c>
      <c r="D711" s="93">
        <v>16393.740000000002</v>
      </c>
      <c r="E711" s="93">
        <v>16185.91</v>
      </c>
      <c r="F711" s="93">
        <v>16244.58</v>
      </c>
      <c r="G711" s="93">
        <v>16244.58</v>
      </c>
      <c r="H711" s="93">
        <v>1534599800</v>
      </c>
      <c r="I711" s="93"/>
      <c r="J711" s="178">
        <f t="shared" si="130"/>
        <v>9.6938135038070747</v>
      </c>
      <c r="K711" s="179">
        <f t="shared" si="132"/>
        <v>0.12280561687027521</v>
      </c>
      <c r="L711" s="178"/>
      <c r="M711" s="184">
        <f t="shared" si="131"/>
        <v>1.7025375270473203E-3</v>
      </c>
      <c r="N711" s="261">
        <f t="shared" si="133"/>
        <v>0.17448980715038492</v>
      </c>
      <c r="O711" s="267">
        <f t="shared" si="134"/>
        <v>0.15815046106711228</v>
      </c>
      <c r="P711" s="178"/>
      <c r="Q711" s="184">
        <f t="shared" si="135"/>
        <v>1.0900309983924387E-2</v>
      </c>
      <c r="R711" s="261">
        <f t="shared" si="136"/>
        <v>0.92872216037549515</v>
      </c>
      <c r="S711" s="267">
        <f t="shared" si="137"/>
        <v>0.27267448204526645</v>
      </c>
      <c r="U711" s="184">
        <f t="shared" si="138"/>
        <v>-1.9152776381777541E-3</v>
      </c>
      <c r="V711" s="261">
        <f t="shared" si="139"/>
        <v>-0.12217694106439632</v>
      </c>
      <c r="W711" s="267">
        <f t="shared" si="140"/>
        <v>0.113104039031793</v>
      </c>
    </row>
    <row r="712" spans="1:23" x14ac:dyDescent="0.25">
      <c r="A712" s="90">
        <f t="shared" si="129"/>
        <v>669</v>
      </c>
      <c r="B712" s="29">
        <v>45306</v>
      </c>
      <c r="C712" s="93">
        <v>16258.28</v>
      </c>
      <c r="D712" s="93">
        <v>16334.71</v>
      </c>
      <c r="E712" s="93">
        <v>16104.5</v>
      </c>
      <c r="F712" s="93">
        <v>16216.33</v>
      </c>
      <c r="G712" s="93">
        <v>16216.33</v>
      </c>
      <c r="H712" s="93">
        <v>1368415400</v>
      </c>
      <c r="I712" s="93"/>
      <c r="J712" s="178">
        <f t="shared" si="130"/>
        <v>9.6963575964487809</v>
      </c>
      <c r="K712" s="179">
        <f t="shared" si="132"/>
        <v>0.12630192915748095</v>
      </c>
      <c r="L712" s="178"/>
      <c r="M712" s="184">
        <f t="shared" si="131"/>
        <v>-2.5802237383044657E-3</v>
      </c>
      <c r="N712" s="261">
        <f t="shared" si="133"/>
        <v>-0.17670360653886627</v>
      </c>
      <c r="O712" s="267">
        <f t="shared" si="134"/>
        <v>0.10482461034650137</v>
      </c>
      <c r="P712" s="178"/>
      <c r="Q712" s="184">
        <f t="shared" si="135"/>
        <v>4.7009892805388066E-3</v>
      </c>
      <c r="R712" s="261">
        <f t="shared" si="136"/>
        <v>0.42036774473481853</v>
      </c>
      <c r="S712" s="267">
        <f t="shared" si="137"/>
        <v>0.19548501713803246</v>
      </c>
      <c r="U712" s="184">
        <f t="shared" si="138"/>
        <v>-9.4585651126687844E-3</v>
      </c>
      <c r="V712" s="261">
        <f t="shared" si="139"/>
        <v>-0.7407388254351035</v>
      </c>
      <c r="W712" s="267">
        <f t="shared" si="140"/>
        <v>1.9180470360887325E-2</v>
      </c>
    </row>
    <row r="713" spans="1:23" x14ac:dyDescent="0.25">
      <c r="A713" s="90">
        <f t="shared" si="129"/>
        <v>670</v>
      </c>
      <c r="B713" s="29">
        <v>45307</v>
      </c>
      <c r="C713" s="93">
        <v>16030.25</v>
      </c>
      <c r="D713" s="93">
        <v>16197.04</v>
      </c>
      <c r="E713" s="93">
        <v>15834.41</v>
      </c>
      <c r="F713" s="93">
        <v>15865.92</v>
      </c>
      <c r="G713" s="93">
        <v>15865.92</v>
      </c>
      <c r="H713" s="93">
        <v>2139164100</v>
      </c>
      <c r="I713" s="93"/>
      <c r="J713" s="178">
        <f t="shared" si="130"/>
        <v>9.6822328412399408</v>
      </c>
      <c r="K713" s="179">
        <f t="shared" si="132"/>
        <v>0.10689046811991368</v>
      </c>
      <c r="L713" s="178"/>
      <c r="M713" s="184">
        <f t="shared" si="131"/>
        <v>-1.025124374229971E-2</v>
      </c>
      <c r="N713" s="261">
        <f t="shared" si="133"/>
        <v>-0.80573976680224646</v>
      </c>
      <c r="O713" s="267">
        <f t="shared" si="134"/>
        <v>9.310608453082736E-3</v>
      </c>
      <c r="P713" s="178"/>
      <c r="Q713" s="184">
        <f t="shared" si="135"/>
        <v>1.0404703607242612E-2</v>
      </c>
      <c r="R713" s="261">
        <f t="shared" si="136"/>
        <v>0.88808162860428586</v>
      </c>
      <c r="S713" s="267">
        <f t="shared" si="137"/>
        <v>0.26650354931713904</v>
      </c>
      <c r="U713" s="184">
        <f t="shared" si="138"/>
        <v>-1.2216902418864344E-2</v>
      </c>
      <c r="V713" s="261">
        <f t="shared" si="139"/>
        <v>-0.96692698644847774</v>
      </c>
      <c r="W713" s="267">
        <f t="shared" si="140"/>
        <v>-1.5164353997468294E-2</v>
      </c>
    </row>
    <row r="714" spans="1:23" x14ac:dyDescent="0.25">
      <c r="A714" s="90">
        <f t="shared" si="129"/>
        <v>671</v>
      </c>
      <c r="B714" s="29">
        <v>45308</v>
      </c>
      <c r="C714" s="93">
        <v>15764.38</v>
      </c>
      <c r="D714" s="93">
        <v>15764.38</v>
      </c>
      <c r="E714" s="93">
        <v>15194.94</v>
      </c>
      <c r="F714" s="93">
        <v>15276.9</v>
      </c>
      <c r="G714" s="93">
        <v>15276.9</v>
      </c>
      <c r="H714" s="93">
        <v>3952310100</v>
      </c>
      <c r="I714" s="93"/>
      <c r="J714" s="178">
        <f t="shared" si="130"/>
        <v>9.6655082435813249</v>
      </c>
      <c r="K714" s="179">
        <f t="shared" si="132"/>
        <v>8.3906078584013916E-2</v>
      </c>
      <c r="L714" s="178"/>
      <c r="M714" s="184">
        <f t="shared" si="131"/>
        <v>-3.092287803262796E-2</v>
      </c>
      <c r="N714" s="261">
        <f t="shared" si="133"/>
        <v>-2.500847516956012</v>
      </c>
      <c r="O714" s="267">
        <f t="shared" si="134"/>
        <v>-0.24807765487019662</v>
      </c>
      <c r="P714" s="178"/>
      <c r="Q714" s="184">
        <f t="shared" si="135"/>
        <v>0</v>
      </c>
      <c r="R714" s="261">
        <f t="shared" si="136"/>
        <v>3.4878951206797536E-2</v>
      </c>
      <c r="S714" s="267">
        <f t="shared" si="137"/>
        <v>0.13695169317218836</v>
      </c>
      <c r="U714" s="184">
        <f t="shared" si="138"/>
        <v>-3.6121940729670225E-2</v>
      </c>
      <c r="V714" s="261">
        <f t="shared" si="139"/>
        <v>-2.9271791435470966</v>
      </c>
      <c r="W714" s="267">
        <f t="shared" si="140"/>
        <v>-0.31281262936259346</v>
      </c>
    </row>
    <row r="715" spans="1:23" x14ac:dyDescent="0.25">
      <c r="A715" s="90">
        <f t="shared" si="129"/>
        <v>672</v>
      </c>
      <c r="B715" s="29">
        <v>45309</v>
      </c>
      <c r="C715" s="93">
        <v>15301.19</v>
      </c>
      <c r="D715" s="93">
        <v>15463.69</v>
      </c>
      <c r="E715" s="93">
        <v>15183.96</v>
      </c>
      <c r="F715" s="93">
        <v>15391.79</v>
      </c>
      <c r="G715" s="93">
        <v>15391.79</v>
      </c>
      <c r="H715" s="93">
        <v>2815987000</v>
      </c>
      <c r="I715" s="93"/>
      <c r="J715" s="178">
        <f t="shared" si="130"/>
        <v>9.635685882133771</v>
      </c>
      <c r="K715" s="179">
        <f t="shared" si="132"/>
        <v>4.2921608500940761E-2</v>
      </c>
      <c r="L715" s="178"/>
      <c r="M715" s="184">
        <f t="shared" si="131"/>
        <v>5.9211080968212511E-3</v>
      </c>
      <c r="N715" s="261">
        <f t="shared" si="133"/>
        <v>0.5204194790360821</v>
      </c>
      <c r="O715" s="267">
        <f t="shared" si="134"/>
        <v>0.21067705559809391</v>
      </c>
      <c r="P715" s="178"/>
      <c r="Q715" s="184">
        <f t="shared" si="135"/>
        <v>1.0620089025755513E-2</v>
      </c>
      <c r="R715" s="261">
        <f t="shared" si="136"/>
        <v>0.90574358445468295</v>
      </c>
      <c r="S715" s="267">
        <f t="shared" si="137"/>
        <v>0.26918537301997647</v>
      </c>
      <c r="U715" s="184">
        <f t="shared" si="138"/>
        <v>-7.6614956091651289E-3</v>
      </c>
      <c r="V715" s="261">
        <f t="shared" si="139"/>
        <v>-0.59337619313566892</v>
      </c>
      <c r="W715" s="267">
        <f t="shared" si="140"/>
        <v>4.1556282165687186E-2</v>
      </c>
    </row>
    <row r="716" spans="1:23" x14ac:dyDescent="0.25">
      <c r="A716" s="90">
        <f t="shared" si="129"/>
        <v>673</v>
      </c>
      <c r="B716" s="29">
        <v>45310</v>
      </c>
      <c r="C716" s="93">
        <v>15404.69</v>
      </c>
      <c r="D716" s="93">
        <v>15540.75</v>
      </c>
      <c r="E716" s="93">
        <v>15207.99</v>
      </c>
      <c r="F716" s="93">
        <v>15308.69</v>
      </c>
      <c r="G716" s="93">
        <v>15308.69</v>
      </c>
      <c r="H716" s="93">
        <v>2242257300</v>
      </c>
      <c r="I716" s="93"/>
      <c r="J716" s="178">
        <f t="shared" si="130"/>
        <v>9.6424272874917119</v>
      </c>
      <c r="K716" s="179">
        <f t="shared" si="132"/>
        <v>5.2186231180009625E-2</v>
      </c>
      <c r="L716" s="178"/>
      <c r="M716" s="184">
        <f t="shared" si="131"/>
        <v>-6.2318683465879543E-3</v>
      </c>
      <c r="N716" s="261">
        <f t="shared" si="133"/>
        <v>-0.47614442429775378</v>
      </c>
      <c r="O716" s="267">
        <f t="shared" si="134"/>
        <v>5.9356968514251207E-2</v>
      </c>
      <c r="P716" s="178"/>
      <c r="Q716" s="184">
        <f t="shared" si="135"/>
        <v>8.8323750753828527E-3</v>
      </c>
      <c r="R716" s="261">
        <f t="shared" si="136"/>
        <v>0.75914812278126631</v>
      </c>
      <c r="S716" s="267">
        <f t="shared" si="137"/>
        <v>0.24692604980717658</v>
      </c>
      <c r="U716" s="184">
        <f t="shared" si="138"/>
        <v>-1.2768838580977658E-2</v>
      </c>
      <c r="V716" s="261">
        <f t="shared" si="139"/>
        <v>-1.0121866525613861</v>
      </c>
      <c r="W716" s="267">
        <f t="shared" si="140"/>
        <v>-2.203666453839781E-2</v>
      </c>
    </row>
    <row r="717" spans="1:23" x14ac:dyDescent="0.25">
      <c r="A717" s="90">
        <f t="shared" si="129"/>
        <v>674</v>
      </c>
      <c r="B717" s="29">
        <v>45313</v>
      </c>
      <c r="C717" s="93">
        <v>15349.05</v>
      </c>
      <c r="D717" s="93">
        <v>15362.91</v>
      </c>
      <c r="E717" s="93">
        <v>14794.16</v>
      </c>
      <c r="F717" s="93">
        <v>14961.18</v>
      </c>
      <c r="G717" s="93">
        <v>14961.18</v>
      </c>
      <c r="H717" s="93">
        <v>2812384600</v>
      </c>
      <c r="I717" s="93"/>
      <c r="J717" s="178">
        <f t="shared" si="130"/>
        <v>9.6388088618493093</v>
      </c>
      <c r="K717" s="179">
        <f t="shared" si="132"/>
        <v>4.7213477504896614E-2</v>
      </c>
      <c r="L717" s="178"/>
      <c r="M717" s="184">
        <f t="shared" si="131"/>
        <v>-2.5269967848172949E-2</v>
      </c>
      <c r="N717" s="261">
        <f t="shared" si="133"/>
        <v>-2.0372996556688103</v>
      </c>
      <c r="O717" s="267">
        <f t="shared" si="134"/>
        <v>-0.1776916991850136</v>
      </c>
      <c r="P717" s="178"/>
      <c r="Q717" s="184">
        <f t="shared" si="135"/>
        <v>9.0298748130995614E-4</v>
      </c>
      <c r="R717" s="261">
        <f t="shared" si="136"/>
        <v>0.10892539844761845</v>
      </c>
      <c r="S717" s="267">
        <f t="shared" si="137"/>
        <v>0.14819504124775751</v>
      </c>
      <c r="U717" s="184">
        <f t="shared" si="138"/>
        <v>-3.6151423052240984E-2</v>
      </c>
      <c r="V717" s="261">
        <f t="shared" si="139"/>
        <v>-2.9295967421162437</v>
      </c>
      <c r="W717" s="267">
        <f t="shared" si="140"/>
        <v>-0.31317972195424082</v>
      </c>
    </row>
    <row r="718" spans="1:23" x14ac:dyDescent="0.25">
      <c r="A718" s="90">
        <f t="shared" si="129"/>
        <v>675</v>
      </c>
      <c r="B718" s="29">
        <v>45314</v>
      </c>
      <c r="C718" s="93">
        <v>15038.33</v>
      </c>
      <c r="D718" s="93">
        <v>15516.8</v>
      </c>
      <c r="E718" s="93">
        <v>14994.37</v>
      </c>
      <c r="F718" s="93">
        <v>15353.98</v>
      </c>
      <c r="G718" s="93">
        <v>15353.98</v>
      </c>
      <c r="H718" s="93">
        <v>2804009700</v>
      </c>
      <c r="I718" s="93"/>
      <c r="J718" s="178">
        <f t="shared" si="130"/>
        <v>9.6183575541046977</v>
      </c>
      <c r="K718" s="179">
        <f t="shared" si="132"/>
        <v>1.9107520440000764E-2</v>
      </c>
      <c r="L718" s="178"/>
      <c r="M718" s="184">
        <f t="shared" si="131"/>
        <v>2.0989697659248043E-2</v>
      </c>
      <c r="N718" s="261">
        <f t="shared" si="133"/>
        <v>1.7560684167258649</v>
      </c>
      <c r="O718" s="267">
        <f t="shared" si="134"/>
        <v>0.39830025189365581</v>
      </c>
      <c r="P718" s="178"/>
      <c r="Q718" s="184">
        <f t="shared" si="135"/>
        <v>3.1816697731729481E-2</v>
      </c>
      <c r="R718" s="261">
        <f t="shared" si="136"/>
        <v>2.6439000935065224</v>
      </c>
      <c r="S718" s="267">
        <f t="shared" si="137"/>
        <v>0.53311023868608221</v>
      </c>
      <c r="U718" s="184">
        <f t="shared" si="138"/>
        <v>-2.9231969241264905E-3</v>
      </c>
      <c r="V718" s="261">
        <f t="shared" si="139"/>
        <v>-0.20482796754567131</v>
      </c>
      <c r="W718" s="267">
        <f t="shared" si="140"/>
        <v>0.10055415589547212</v>
      </c>
    </row>
    <row r="719" spans="1:23" x14ac:dyDescent="0.25">
      <c r="A719" s="90">
        <f t="shared" si="129"/>
        <v>676</v>
      </c>
      <c r="B719" s="29">
        <v>45315</v>
      </c>
      <c r="C719" s="93">
        <v>15602.45</v>
      </c>
      <c r="D719" s="93">
        <v>15975.11</v>
      </c>
      <c r="E719" s="93">
        <v>15412.1</v>
      </c>
      <c r="F719" s="93">
        <v>15899.87</v>
      </c>
      <c r="G719" s="93">
        <v>15899.87</v>
      </c>
      <c r="H719" s="93">
        <v>3597683500</v>
      </c>
      <c r="I719" s="93"/>
      <c r="J719" s="178">
        <f t="shared" si="130"/>
        <v>9.6551832321884188</v>
      </c>
      <c r="K719" s="179">
        <f t="shared" si="132"/>
        <v>6.9716554347841853E-2</v>
      </c>
      <c r="L719" s="178"/>
      <c r="M719" s="184">
        <f t="shared" si="131"/>
        <v>1.9062390842463847E-2</v>
      </c>
      <c r="N719" s="261">
        <f t="shared" si="133"/>
        <v>1.59802611217602</v>
      </c>
      <c r="O719" s="267">
        <f t="shared" si="134"/>
        <v>0.37430281910744889</v>
      </c>
      <c r="P719" s="178"/>
      <c r="Q719" s="184">
        <f t="shared" si="135"/>
        <v>2.3884710414069574E-2</v>
      </c>
      <c r="R719" s="261">
        <f t="shared" si="136"/>
        <v>1.9934641875957091</v>
      </c>
      <c r="S719" s="267">
        <f t="shared" si="137"/>
        <v>0.43434686024580205</v>
      </c>
      <c r="U719" s="184">
        <f t="shared" si="138"/>
        <v>-1.2200007050174835E-2</v>
      </c>
      <c r="V719" s="261">
        <f t="shared" si="139"/>
        <v>-0.96554153864086578</v>
      </c>
      <c r="W719" s="267">
        <f t="shared" si="140"/>
        <v>-1.4953985066588404E-2</v>
      </c>
    </row>
    <row r="720" spans="1:23" x14ac:dyDescent="0.25">
      <c r="A720" s="90">
        <f t="shared" si="129"/>
        <v>677</v>
      </c>
      <c r="B720" s="29">
        <v>45316</v>
      </c>
      <c r="C720" s="93">
        <v>15989.94</v>
      </c>
      <c r="D720" s="93">
        <v>16254.93</v>
      </c>
      <c r="E720" s="93">
        <v>15828.93</v>
      </c>
      <c r="F720" s="93">
        <v>16211.96</v>
      </c>
      <c r="G720" s="93">
        <v>16211.96</v>
      </c>
      <c r="H720" s="93">
        <v>4096404800</v>
      </c>
      <c r="I720" s="93"/>
      <c r="J720" s="178">
        <f t="shared" si="130"/>
        <v>9.6797150534757446</v>
      </c>
      <c r="K720" s="179">
        <f t="shared" si="132"/>
        <v>0.10343030627194269</v>
      </c>
      <c r="L720" s="178"/>
      <c r="M720" s="184">
        <f t="shared" si="131"/>
        <v>1.3884980181288899E-2</v>
      </c>
      <c r="N720" s="261">
        <f t="shared" si="133"/>
        <v>1.1734699878645241</v>
      </c>
      <c r="O720" s="267">
        <f t="shared" si="134"/>
        <v>0.30983744013087033</v>
      </c>
      <c r="P720" s="178"/>
      <c r="Q720" s="184">
        <f t="shared" si="135"/>
        <v>1.6572294830374583E-2</v>
      </c>
      <c r="R720" s="261">
        <f t="shared" si="136"/>
        <v>1.3938341750782168</v>
      </c>
      <c r="S720" s="267">
        <f t="shared" si="137"/>
        <v>0.34329794164791716</v>
      </c>
      <c r="U720" s="184">
        <f t="shared" si="138"/>
        <v>-1.0069456170567257E-2</v>
      </c>
      <c r="V720" s="261">
        <f t="shared" si="139"/>
        <v>-0.79083288922317241</v>
      </c>
      <c r="W720" s="267">
        <f t="shared" si="140"/>
        <v>1.1574096028608594E-2</v>
      </c>
    </row>
    <row r="721" spans="1:23" x14ac:dyDescent="0.25">
      <c r="A721" s="90">
        <f t="shared" si="129"/>
        <v>678</v>
      </c>
      <c r="B721" s="29">
        <v>45317</v>
      </c>
      <c r="C721" s="93">
        <v>16158.72</v>
      </c>
      <c r="D721" s="93">
        <v>16240.96</v>
      </c>
      <c r="E721" s="93">
        <v>15888.04</v>
      </c>
      <c r="F721" s="93">
        <v>15952.23</v>
      </c>
      <c r="G721" s="93">
        <v>15952.23</v>
      </c>
      <c r="H721" s="93">
        <v>3314021500</v>
      </c>
      <c r="I721" s="93"/>
      <c r="J721" s="178">
        <f t="shared" si="130"/>
        <v>9.6902151210171805</v>
      </c>
      <c r="K721" s="179">
        <f t="shared" si="132"/>
        <v>0.11786040781769157</v>
      </c>
      <c r="L721" s="178"/>
      <c r="M721" s="184">
        <f t="shared" si="131"/>
        <v>-1.2778858721482877E-2</v>
      </c>
      <c r="N721" s="261">
        <f t="shared" si="133"/>
        <v>-1.013008320436769</v>
      </c>
      <c r="O721" s="267">
        <f t="shared" si="134"/>
        <v>-2.2161428092487001E-2</v>
      </c>
      <c r="P721" s="178"/>
      <c r="Q721" s="184">
        <f t="shared" si="135"/>
        <v>5.0895120405576545E-3</v>
      </c>
      <c r="R721" s="261">
        <f t="shared" si="136"/>
        <v>0.45222724516760326</v>
      </c>
      <c r="S721" s="267">
        <f t="shared" si="137"/>
        <v>0.20032262199589335</v>
      </c>
      <c r="U721" s="184">
        <f t="shared" si="138"/>
        <v>-1.6751326837769233E-2</v>
      </c>
      <c r="V721" s="261">
        <f t="shared" si="139"/>
        <v>-1.3387571894706167</v>
      </c>
      <c r="W721" s="267">
        <f t="shared" si="140"/>
        <v>-7.1623732581708399E-2</v>
      </c>
    </row>
    <row r="722" spans="1:23" x14ac:dyDescent="0.25">
      <c r="A722" s="90">
        <f t="shared" si="129"/>
        <v>679</v>
      </c>
      <c r="B722" s="29">
        <v>45320</v>
      </c>
      <c r="C722" s="93">
        <v>16046.25</v>
      </c>
      <c r="D722" s="93">
        <v>16258.45</v>
      </c>
      <c r="E722" s="93">
        <v>16012.59</v>
      </c>
      <c r="F722" s="93">
        <v>16077.24</v>
      </c>
      <c r="G722" s="93">
        <v>16077.24</v>
      </c>
      <c r="H722" s="93">
        <v>2923198800</v>
      </c>
      <c r="I722" s="93"/>
      <c r="J722" s="178">
        <f t="shared" si="130"/>
        <v>9.6832304563991372</v>
      </c>
      <c r="K722" s="179">
        <f t="shared" si="132"/>
        <v>0.10826147721047173</v>
      </c>
      <c r="L722" s="178"/>
      <c r="M722" s="184">
        <f t="shared" si="131"/>
        <v>1.9312923580275629E-3</v>
      </c>
      <c r="N722" s="261">
        <f t="shared" si="133"/>
        <v>0.19324807664343366</v>
      </c>
      <c r="O722" s="267">
        <f t="shared" si="134"/>
        <v>0.16099875104002281</v>
      </c>
      <c r="P722" s="178"/>
      <c r="Q722" s="184">
        <f t="shared" si="135"/>
        <v>1.3224273584170802E-2</v>
      </c>
      <c r="R722" s="261">
        <f t="shared" si="136"/>
        <v>1.1192909685560888</v>
      </c>
      <c r="S722" s="267">
        <f t="shared" si="137"/>
        <v>0.30161079867572282</v>
      </c>
      <c r="U722" s="184">
        <f t="shared" si="138"/>
        <v>-2.0976863753213275E-3</v>
      </c>
      <c r="V722" s="261">
        <f t="shared" si="139"/>
        <v>-0.13713475522099161</v>
      </c>
      <c r="W722" s="267">
        <f t="shared" si="140"/>
        <v>0.11083281715310744</v>
      </c>
    </row>
    <row r="723" spans="1:23" x14ac:dyDescent="0.25">
      <c r="A723" s="90">
        <f t="shared" si="129"/>
        <v>680</v>
      </c>
      <c r="B723" s="29">
        <v>45321</v>
      </c>
      <c r="C723" s="93">
        <v>15896.66</v>
      </c>
      <c r="D723" s="93">
        <v>15896.66</v>
      </c>
      <c r="E723" s="93">
        <v>15654.97</v>
      </c>
      <c r="F723" s="93">
        <v>15703.45</v>
      </c>
      <c r="G723" s="93">
        <v>15703.45</v>
      </c>
      <c r="H723" s="93">
        <v>2565524400</v>
      </c>
      <c r="I723" s="93"/>
      <c r="J723" s="178">
        <f t="shared" si="130"/>
        <v>9.6738643032489406</v>
      </c>
      <c r="K723" s="179">
        <f t="shared" si="132"/>
        <v>9.5389698955996985E-2</v>
      </c>
      <c r="L723" s="178"/>
      <c r="M723" s="184">
        <f t="shared" si="131"/>
        <v>-1.2154125457800515E-2</v>
      </c>
      <c r="N723" s="261">
        <f t="shared" si="133"/>
        <v>-0.96177917318244155</v>
      </c>
      <c r="O723" s="267">
        <f t="shared" si="134"/>
        <v>-1.4382700609158694E-2</v>
      </c>
      <c r="P723" s="178"/>
      <c r="Q723" s="184">
        <f t="shared" si="135"/>
        <v>0</v>
      </c>
      <c r="R723" s="261">
        <f t="shared" si="136"/>
        <v>3.4878951206797536E-2</v>
      </c>
      <c r="S723" s="267">
        <f t="shared" si="137"/>
        <v>0.13695169317218836</v>
      </c>
      <c r="U723" s="184">
        <f t="shared" si="138"/>
        <v>-1.5203822689797763E-2</v>
      </c>
      <c r="V723" s="261">
        <f t="shared" si="139"/>
        <v>-1.2118593236425208</v>
      </c>
      <c r="W723" s="267">
        <f t="shared" si="140"/>
        <v>-5.2355328374387944E-2</v>
      </c>
    </row>
    <row r="724" spans="1:23" x14ac:dyDescent="0.25">
      <c r="A724" s="90">
        <f t="shared" si="129"/>
        <v>681</v>
      </c>
      <c r="B724" s="29">
        <v>45322</v>
      </c>
      <c r="C724" s="93">
        <v>15652.05</v>
      </c>
      <c r="D724" s="93">
        <v>15744.04</v>
      </c>
      <c r="E724" s="93">
        <v>15411.66</v>
      </c>
      <c r="F724" s="93">
        <v>15485.07</v>
      </c>
      <c r="G724" s="93">
        <v>15485.07</v>
      </c>
      <c r="H724" s="93">
        <v>2594937800</v>
      </c>
      <c r="I724" s="93"/>
      <c r="J724" s="178">
        <f t="shared" si="130"/>
        <v>9.65835717780514</v>
      </c>
      <c r="K724" s="179">
        <f t="shared" si="132"/>
        <v>7.4078465104056718E-2</v>
      </c>
      <c r="L724" s="178"/>
      <c r="M724" s="184">
        <f t="shared" si="131"/>
        <v>-1.0668251123654701E-2</v>
      </c>
      <c r="N724" s="261">
        <f t="shared" si="133"/>
        <v>-0.83993505267458313</v>
      </c>
      <c r="O724" s="267">
        <f t="shared" si="134"/>
        <v>4.1183336589136754E-3</v>
      </c>
      <c r="P724" s="178"/>
      <c r="Q724" s="184">
        <f t="shared" si="135"/>
        <v>5.8771854166068732E-3</v>
      </c>
      <c r="R724" s="261">
        <f t="shared" si="136"/>
        <v>0.51681774757193011</v>
      </c>
      <c r="S724" s="267">
        <f t="shared" si="137"/>
        <v>0.21013016210036151</v>
      </c>
      <c r="U724" s="184">
        <f t="shared" si="138"/>
        <v>-1.5358371587108361E-2</v>
      </c>
      <c r="V724" s="261">
        <f t="shared" si="139"/>
        <v>-1.2245325854625351</v>
      </c>
      <c r="W724" s="267">
        <f t="shared" si="140"/>
        <v>-5.427965964489212E-2</v>
      </c>
    </row>
    <row r="725" spans="1:23" x14ac:dyDescent="0.25">
      <c r="A725" s="90">
        <f t="shared" si="129"/>
        <v>682</v>
      </c>
      <c r="B725" s="29">
        <v>45323</v>
      </c>
      <c r="C725" s="93">
        <v>15522.86</v>
      </c>
      <c r="D725" s="93">
        <v>15805.06</v>
      </c>
      <c r="E725" s="93">
        <v>15434.82</v>
      </c>
      <c r="F725" s="93">
        <v>15566.21</v>
      </c>
      <c r="G725" s="93">
        <v>15566.21</v>
      </c>
      <c r="H725" s="93">
        <v>2454568100</v>
      </c>
      <c r="I725" s="93"/>
      <c r="J725" s="178">
        <f t="shared" si="130"/>
        <v>9.6500690551105563</v>
      </c>
      <c r="K725" s="179">
        <f t="shared" si="132"/>
        <v>6.268820960003238E-2</v>
      </c>
      <c r="L725" s="178"/>
      <c r="M725" s="184">
        <f t="shared" si="131"/>
        <v>2.7926554771478028E-3</v>
      </c>
      <c r="N725" s="261">
        <f t="shared" si="133"/>
        <v>0.26388125824922887</v>
      </c>
      <c r="O725" s="267">
        <f t="shared" si="134"/>
        <v>0.17172382261430141</v>
      </c>
      <c r="P725" s="178"/>
      <c r="Q725" s="184">
        <f t="shared" si="135"/>
        <v>1.8179639576727413E-2</v>
      </c>
      <c r="R725" s="261">
        <f t="shared" si="136"/>
        <v>1.5256390676399243</v>
      </c>
      <c r="S725" s="267">
        <f t="shared" si="137"/>
        <v>0.3633114377757547</v>
      </c>
      <c r="U725" s="184">
        <f t="shared" si="138"/>
        <v>-5.6716352527820821E-3</v>
      </c>
      <c r="V725" s="261">
        <f t="shared" si="139"/>
        <v>-0.43020439624456425</v>
      </c>
      <c r="W725" s="267">
        <f t="shared" si="140"/>
        <v>6.6332586457453102E-2</v>
      </c>
    </row>
    <row r="726" spans="1:23" x14ac:dyDescent="0.25">
      <c r="A726" s="90">
        <f t="shared" si="129"/>
        <v>683</v>
      </c>
      <c r="B726" s="29">
        <v>45324</v>
      </c>
      <c r="C726" s="93">
        <v>15756.12</v>
      </c>
      <c r="D726" s="93">
        <v>15912.61</v>
      </c>
      <c r="E726" s="93">
        <v>15435.85</v>
      </c>
      <c r="F726" s="93">
        <v>15533.56</v>
      </c>
      <c r="G726" s="93">
        <v>15533.56</v>
      </c>
      <c r="H726" s="93">
        <v>2475955200</v>
      </c>
      <c r="I726" s="93"/>
      <c r="J726" s="178">
        <f t="shared" si="130"/>
        <v>9.6649841402080234</v>
      </c>
      <c r="K726" s="179">
        <f t="shared" si="132"/>
        <v>8.3185810369798691E-2</v>
      </c>
      <c r="L726" s="178"/>
      <c r="M726" s="184">
        <f t="shared" si="131"/>
        <v>-1.4125304960866083E-2</v>
      </c>
      <c r="N726" s="261">
        <f t="shared" si="133"/>
        <v>-1.1234191096123365</v>
      </c>
      <c r="O726" s="267">
        <f t="shared" si="134"/>
        <v>-3.8926404404744486E-2</v>
      </c>
      <c r="P726" s="178"/>
      <c r="Q726" s="184">
        <f t="shared" si="135"/>
        <v>9.9320137191135742E-3</v>
      </c>
      <c r="R726" s="261">
        <f t="shared" si="136"/>
        <v>0.8493202862965934</v>
      </c>
      <c r="S726" s="267">
        <f t="shared" si="137"/>
        <v>0.26061795615661509</v>
      </c>
      <c r="U726" s="184">
        <f t="shared" si="138"/>
        <v>-2.0326704797881737E-2</v>
      </c>
      <c r="V726" s="261">
        <f t="shared" si="139"/>
        <v>-1.6319440176040507</v>
      </c>
      <c r="W726" s="267">
        <f t="shared" si="140"/>
        <v>-0.11614175718261055</v>
      </c>
    </row>
    <row r="727" spans="1:23" x14ac:dyDescent="0.25">
      <c r="A727" s="90">
        <f t="shared" si="129"/>
        <v>684</v>
      </c>
      <c r="B727" s="29">
        <v>45327</v>
      </c>
      <c r="C727" s="93">
        <v>15336.86</v>
      </c>
      <c r="D727" s="93">
        <v>15669.77</v>
      </c>
      <c r="E727" s="93">
        <v>15336.86</v>
      </c>
      <c r="F727" s="93">
        <v>15510.01</v>
      </c>
      <c r="G727" s="93">
        <v>15510.01</v>
      </c>
      <c r="H727" s="93">
        <v>2313277300</v>
      </c>
      <c r="I727" s="93"/>
      <c r="J727" s="178">
        <f t="shared" si="130"/>
        <v>9.6380143603571771</v>
      </c>
      <c r="K727" s="179">
        <f t="shared" si="132"/>
        <v>4.6121604794128399E-2</v>
      </c>
      <c r="L727" s="178"/>
      <c r="M727" s="184">
        <f t="shared" si="131"/>
        <v>1.128979465157794E-2</v>
      </c>
      <c r="N727" s="261">
        <f t="shared" si="133"/>
        <v>0.96066053880426316</v>
      </c>
      <c r="O727" s="267">
        <f t="shared" si="134"/>
        <v>0.27752406388240702</v>
      </c>
      <c r="P727" s="178"/>
      <c r="Q727" s="184">
        <f t="shared" si="135"/>
        <v>2.1706529237405819E-2</v>
      </c>
      <c r="R727" s="261">
        <f t="shared" si="136"/>
        <v>1.8148497760816038</v>
      </c>
      <c r="S727" s="267">
        <f t="shared" si="137"/>
        <v>0.40722572108520594</v>
      </c>
      <c r="U727" s="184">
        <f t="shared" si="138"/>
        <v>0</v>
      </c>
      <c r="V727" s="261">
        <f t="shared" si="139"/>
        <v>3.4878951206797536E-2</v>
      </c>
      <c r="W727" s="267">
        <f t="shared" si="140"/>
        <v>0.13695169317218836</v>
      </c>
    </row>
    <row r="728" spans="1:23" x14ac:dyDescent="0.25">
      <c r="A728" s="90">
        <f t="shared" si="129"/>
        <v>685</v>
      </c>
      <c r="B728" s="29">
        <v>45328</v>
      </c>
      <c r="C728" s="93">
        <v>15541.23</v>
      </c>
      <c r="D728" s="93">
        <v>16154.05</v>
      </c>
      <c r="E728" s="93">
        <v>15541.23</v>
      </c>
      <c r="F728" s="93">
        <v>16136.87</v>
      </c>
      <c r="G728" s="93">
        <v>16136.87</v>
      </c>
      <c r="H728" s="93">
        <v>3314171100</v>
      </c>
      <c r="I728" s="93"/>
      <c r="J728" s="178">
        <f t="shared" si="130"/>
        <v>9.6512517713685479</v>
      </c>
      <c r="K728" s="179">
        <f t="shared" si="132"/>
        <v>6.4313600640164004E-2</v>
      </c>
      <c r="L728" s="178"/>
      <c r="M728" s="184">
        <f t="shared" si="131"/>
        <v>3.832643876964701E-2</v>
      </c>
      <c r="N728" s="261">
        <f t="shared" si="133"/>
        <v>3.1777094832184374</v>
      </c>
      <c r="O728" s="267">
        <f t="shared" si="134"/>
        <v>0.6141648334462948</v>
      </c>
      <c r="P728" s="178"/>
      <c r="Q728" s="184">
        <f t="shared" si="135"/>
        <v>3.9431885378441715E-2</v>
      </c>
      <c r="R728" s="261">
        <f t="shared" si="136"/>
        <v>3.2683579093482393</v>
      </c>
      <c r="S728" s="267">
        <f t="shared" si="137"/>
        <v>0.62792905638281438</v>
      </c>
      <c r="U728" s="184">
        <f t="shared" si="138"/>
        <v>0</v>
      </c>
      <c r="V728" s="261">
        <f t="shared" si="139"/>
        <v>3.4878951206797536E-2</v>
      </c>
      <c r="W728" s="267">
        <f t="shared" si="140"/>
        <v>0.13695169317218836</v>
      </c>
    </row>
    <row r="729" spans="1:23" x14ac:dyDescent="0.25">
      <c r="A729" s="90">
        <f t="shared" si="129"/>
        <v>686</v>
      </c>
      <c r="B729" s="29">
        <v>45329</v>
      </c>
      <c r="C729" s="93">
        <v>16282.39</v>
      </c>
      <c r="D729" s="93">
        <v>16408.150000000001</v>
      </c>
      <c r="E729" s="93">
        <v>16035.43</v>
      </c>
      <c r="F729" s="93">
        <v>16081.89</v>
      </c>
      <c r="G729" s="93">
        <v>16081.89</v>
      </c>
      <c r="H729" s="93">
        <v>2809645100</v>
      </c>
      <c r="I729" s="93"/>
      <c r="J729" s="178">
        <f t="shared" si="130"/>
        <v>9.6978394346784054</v>
      </c>
      <c r="K729" s="179">
        <f t="shared" si="132"/>
        <v>0.12833839949859738</v>
      </c>
      <c r="L729" s="178"/>
      <c r="M729" s="184">
        <f t="shared" si="131"/>
        <v>-1.2313917060087616E-2</v>
      </c>
      <c r="N729" s="261">
        <f t="shared" si="133"/>
        <v>-0.97488234536719165</v>
      </c>
      <c r="O729" s="267">
        <f t="shared" si="134"/>
        <v>-1.6372310256305256E-2</v>
      </c>
      <c r="P729" s="178"/>
      <c r="Q729" s="184">
        <f t="shared" si="135"/>
        <v>7.7236818427762781E-3</v>
      </c>
      <c r="R729" s="261">
        <f t="shared" si="136"/>
        <v>0.66823346820004914</v>
      </c>
      <c r="S729" s="267">
        <f t="shared" si="137"/>
        <v>0.23312140225531874</v>
      </c>
      <c r="U729" s="184">
        <f t="shared" si="138"/>
        <v>-1.5167306519497391E-2</v>
      </c>
      <c r="V729" s="261">
        <f t="shared" si="139"/>
        <v>-1.208864938079544</v>
      </c>
      <c r="W729" s="267">
        <f t="shared" si="140"/>
        <v>-5.1900655389909622E-2</v>
      </c>
    </row>
    <row r="730" spans="1:23" x14ac:dyDescent="0.25">
      <c r="A730" s="90">
        <f t="shared" si="129"/>
        <v>687</v>
      </c>
      <c r="B730" s="29">
        <v>45330</v>
      </c>
      <c r="C730" s="93">
        <v>15988.62</v>
      </c>
      <c r="D730" s="93">
        <v>16093.52</v>
      </c>
      <c r="E730" s="93">
        <v>15821.86</v>
      </c>
      <c r="F730" s="93">
        <v>15878.07</v>
      </c>
      <c r="G730" s="93">
        <v>15878.07</v>
      </c>
      <c r="H730" s="93">
        <v>1940615100</v>
      </c>
      <c r="I730" s="93"/>
      <c r="J730" s="178">
        <f t="shared" si="130"/>
        <v>9.6796324981636381</v>
      </c>
      <c r="K730" s="179">
        <f t="shared" si="132"/>
        <v>0.10331685161728112</v>
      </c>
      <c r="L730" s="178"/>
      <c r="M730" s="184">
        <f t="shared" si="131"/>
        <v>-6.9142927907474873E-3</v>
      </c>
      <c r="N730" s="261">
        <f t="shared" si="133"/>
        <v>-0.53210434250946625</v>
      </c>
      <c r="O730" s="267">
        <f t="shared" si="134"/>
        <v>5.0859912110067684E-2</v>
      </c>
      <c r="P730" s="178"/>
      <c r="Q730" s="184">
        <f t="shared" si="135"/>
        <v>6.5609164518263385E-3</v>
      </c>
      <c r="R730" s="261">
        <f t="shared" si="136"/>
        <v>0.57288480838305522</v>
      </c>
      <c r="S730" s="267">
        <f t="shared" si="137"/>
        <v>0.21864348723294214</v>
      </c>
      <c r="U730" s="184">
        <f t="shared" si="138"/>
        <v>-1.042991827937622E-2</v>
      </c>
      <c r="V730" s="261">
        <f t="shared" si="139"/>
        <v>-0.82039137045872346</v>
      </c>
      <c r="W730" s="267">
        <f t="shared" si="140"/>
        <v>7.0858821371895253E-3</v>
      </c>
    </row>
    <row r="731" spans="1:23" x14ac:dyDescent="0.25">
      <c r="A731" s="90">
        <f t="shared" si="129"/>
        <v>688</v>
      </c>
      <c r="B731" s="29">
        <v>45331</v>
      </c>
      <c r="C731" s="93">
        <v>15709.3</v>
      </c>
      <c r="D731" s="93">
        <v>15754.01</v>
      </c>
      <c r="E731" s="93">
        <v>15531.03</v>
      </c>
      <c r="F731" s="93">
        <v>15746.58</v>
      </c>
      <c r="G731" s="93">
        <v>15746.58</v>
      </c>
      <c r="H731" s="93">
        <v>745466400</v>
      </c>
      <c r="I731" s="93"/>
      <c r="J731" s="178">
        <f t="shared" si="130"/>
        <v>9.662008172650328</v>
      </c>
      <c r="K731" s="179">
        <f t="shared" si="132"/>
        <v>7.9095978196345146E-2</v>
      </c>
      <c r="L731" s="178"/>
      <c r="M731" s="184">
        <f t="shared" si="131"/>
        <v>2.3731165615272901E-3</v>
      </c>
      <c r="N731" s="261">
        <f t="shared" si="133"/>
        <v>0.22947838243538121</v>
      </c>
      <c r="O731" s="267">
        <f t="shared" si="134"/>
        <v>0.16650002698346356</v>
      </c>
      <c r="P731" s="178"/>
      <c r="Q731" s="184">
        <f t="shared" si="135"/>
        <v>2.8460848032694614E-3</v>
      </c>
      <c r="R731" s="261">
        <f t="shared" si="136"/>
        <v>0.26826255019365397</v>
      </c>
      <c r="S731" s="267">
        <f t="shared" si="137"/>
        <v>0.17238908600218084</v>
      </c>
      <c r="U731" s="184">
        <f t="shared" si="138"/>
        <v>-1.1348054973805238E-2</v>
      </c>
      <c r="V731" s="261">
        <f t="shared" si="139"/>
        <v>-0.89568007790046456</v>
      </c>
      <c r="W731" s="267">
        <f t="shared" si="140"/>
        <v>-4.3460930009846521E-3</v>
      </c>
    </row>
    <row r="732" spans="1:23" x14ac:dyDescent="0.25">
      <c r="A732" s="90">
        <f t="shared" si="129"/>
        <v>689</v>
      </c>
      <c r="B732" s="29">
        <v>45336</v>
      </c>
      <c r="C732" s="93">
        <v>15579.41</v>
      </c>
      <c r="D732" s="93">
        <v>15911.05</v>
      </c>
      <c r="E732" s="93">
        <v>15456.32</v>
      </c>
      <c r="F732" s="93">
        <v>15879.38</v>
      </c>
      <c r="G732" s="93">
        <v>15879.38</v>
      </c>
      <c r="H732" s="93">
        <v>1403032800</v>
      </c>
      <c r="I732" s="93"/>
      <c r="J732" s="178">
        <f t="shared" si="130"/>
        <v>9.6537054496447876</v>
      </c>
      <c r="K732" s="179">
        <f t="shared" si="132"/>
        <v>6.7685657681417488E-2</v>
      </c>
      <c r="L732" s="178"/>
      <c r="M732" s="184">
        <f t="shared" si="131"/>
        <v>1.9254259307637411E-2</v>
      </c>
      <c r="N732" s="261">
        <f t="shared" si="133"/>
        <v>1.6137596394703755</v>
      </c>
      <c r="O732" s="267">
        <f t="shared" si="134"/>
        <v>0.37669182668875245</v>
      </c>
      <c r="P732" s="178"/>
      <c r="Q732" s="184">
        <f t="shared" si="135"/>
        <v>2.128707056300588E-2</v>
      </c>
      <c r="R732" s="261">
        <f t="shared" si="136"/>
        <v>1.7804534801788054</v>
      </c>
      <c r="S732" s="267">
        <f t="shared" si="137"/>
        <v>0.40200292456010489</v>
      </c>
      <c r="U732" s="184">
        <f t="shared" si="138"/>
        <v>-7.9008126751911757E-3</v>
      </c>
      <c r="V732" s="261">
        <f t="shared" si="139"/>
        <v>-0.61300058314118555</v>
      </c>
      <c r="W732" s="267">
        <f t="shared" si="140"/>
        <v>3.8576478868911357E-2</v>
      </c>
    </row>
    <row r="733" spans="1:23" x14ac:dyDescent="0.25">
      <c r="A733" s="90">
        <f t="shared" si="129"/>
        <v>690</v>
      </c>
      <c r="B733" s="29">
        <v>45337</v>
      </c>
      <c r="C733" s="93">
        <v>15824.21</v>
      </c>
      <c r="D733" s="93">
        <v>16029.02</v>
      </c>
      <c r="E733" s="93">
        <v>15751.36</v>
      </c>
      <c r="F733" s="93">
        <v>15944.63</v>
      </c>
      <c r="G733" s="93">
        <v>15944.63</v>
      </c>
      <c r="H733" s="93">
        <v>1056900200</v>
      </c>
      <c r="I733" s="93"/>
      <c r="J733" s="178">
        <f t="shared" si="130"/>
        <v>9.6692963247552228</v>
      </c>
      <c r="K733" s="179">
        <f t="shared" si="132"/>
        <v>8.9111987573377571E-2</v>
      </c>
      <c r="L733" s="178"/>
      <c r="M733" s="184">
        <f t="shared" si="131"/>
        <v>7.6098585648193542E-3</v>
      </c>
      <c r="N733" s="261">
        <f t="shared" si="133"/>
        <v>0.65889977363565944</v>
      </c>
      <c r="O733" s="267">
        <f t="shared" si="134"/>
        <v>0.23170415698928748</v>
      </c>
      <c r="P733" s="178"/>
      <c r="Q733" s="184">
        <f t="shared" si="135"/>
        <v>1.2942826213757358E-2</v>
      </c>
      <c r="R733" s="261">
        <f t="shared" si="136"/>
        <v>1.0962118248295842</v>
      </c>
      <c r="S733" s="267">
        <f t="shared" si="137"/>
        <v>0.29810641925074832</v>
      </c>
      <c r="U733" s="184">
        <f t="shared" si="138"/>
        <v>-4.6037053350529693E-3</v>
      </c>
      <c r="V733" s="261">
        <f t="shared" si="139"/>
        <v>-0.34263240001344542</v>
      </c>
      <c r="W733" s="267">
        <f t="shared" si="140"/>
        <v>7.9629678647395563E-2</v>
      </c>
    </row>
    <row r="734" spans="1:23" x14ac:dyDescent="0.25">
      <c r="A734" s="90">
        <f t="shared" si="129"/>
        <v>691</v>
      </c>
      <c r="B734" s="29">
        <v>45338</v>
      </c>
      <c r="C734" s="93">
        <v>16007.54</v>
      </c>
      <c r="D734" s="93">
        <v>16394.16</v>
      </c>
      <c r="E734" s="93">
        <v>15937.28</v>
      </c>
      <c r="F734" s="93">
        <v>16339.96</v>
      </c>
      <c r="G734" s="93">
        <v>16339.96</v>
      </c>
      <c r="H734" s="93">
        <v>1742961100</v>
      </c>
      <c r="I734" s="93"/>
      <c r="J734" s="178">
        <f t="shared" si="130"/>
        <v>9.6808151402185096</v>
      </c>
      <c r="K734" s="179">
        <f t="shared" si="132"/>
        <v>0.10494214068106318</v>
      </c>
      <c r="L734" s="178"/>
      <c r="M734" s="184">
        <f t="shared" si="131"/>
        <v>2.0766463803932288E-2</v>
      </c>
      <c r="N734" s="261">
        <f t="shared" si="133"/>
        <v>1.7377628762481345</v>
      </c>
      <c r="O734" s="267">
        <f t="shared" si="134"/>
        <v>0.39552070512305693</v>
      </c>
      <c r="P734" s="178"/>
      <c r="Q734" s="184">
        <f t="shared" si="135"/>
        <v>2.4152368196487341E-2</v>
      </c>
      <c r="R734" s="261">
        <f t="shared" si="136"/>
        <v>2.0154125626004666</v>
      </c>
      <c r="S734" s="267">
        <f t="shared" si="137"/>
        <v>0.43767954167843071</v>
      </c>
      <c r="U734" s="184">
        <f t="shared" si="138"/>
        <v>-4.3891815981718747E-3</v>
      </c>
      <c r="V734" s="261">
        <f t="shared" si="139"/>
        <v>-0.3250411034632143</v>
      </c>
      <c r="W734" s="267">
        <f t="shared" si="140"/>
        <v>8.2300773312768971E-2</v>
      </c>
    </row>
    <row r="735" spans="1:23" x14ac:dyDescent="0.25">
      <c r="A735" s="90">
        <f t="shared" si="129"/>
        <v>692</v>
      </c>
      <c r="B735" s="29">
        <v>45341</v>
      </c>
      <c r="C735" s="93">
        <v>16334.47</v>
      </c>
      <c r="D735" s="93">
        <v>16334.47</v>
      </c>
      <c r="E735" s="93">
        <v>16137.98</v>
      </c>
      <c r="F735" s="93">
        <v>16155.61</v>
      </c>
      <c r="G735" s="93">
        <v>16155.61</v>
      </c>
      <c r="H735" s="93">
        <v>2185820800</v>
      </c>
      <c r="I735" s="93"/>
      <c r="J735" s="178">
        <f t="shared" si="130"/>
        <v>9.7010328778399888</v>
      </c>
      <c r="K735" s="179">
        <f t="shared" si="132"/>
        <v>0.13272710546838051</v>
      </c>
      <c r="L735" s="178"/>
      <c r="M735" s="184">
        <f t="shared" si="131"/>
        <v>-1.0949850224708776E-2</v>
      </c>
      <c r="N735" s="261">
        <f t="shared" si="133"/>
        <v>-0.86302663856126038</v>
      </c>
      <c r="O735" s="267">
        <f t="shared" si="134"/>
        <v>6.1206499356591948E-4</v>
      </c>
      <c r="P735" s="178"/>
      <c r="Q735" s="184">
        <f t="shared" si="135"/>
        <v>0</v>
      </c>
      <c r="R735" s="261">
        <f t="shared" si="136"/>
        <v>3.4878951206797536E-2</v>
      </c>
      <c r="S735" s="267">
        <f t="shared" si="137"/>
        <v>0.13695169317218836</v>
      </c>
      <c r="U735" s="184">
        <f t="shared" si="138"/>
        <v>-1.202916286846159E-2</v>
      </c>
      <c r="V735" s="261">
        <f t="shared" si="139"/>
        <v>-0.95153203690416488</v>
      </c>
      <c r="W735" s="267">
        <f t="shared" si="140"/>
        <v>-1.2826756681426965E-2</v>
      </c>
    </row>
    <row r="736" spans="1:23" x14ac:dyDescent="0.25">
      <c r="A736" s="90">
        <f t="shared" si="129"/>
        <v>693</v>
      </c>
      <c r="B736" s="29">
        <v>45342</v>
      </c>
      <c r="C736" s="93">
        <v>16222.09</v>
      </c>
      <c r="D736" s="93">
        <v>16274.56</v>
      </c>
      <c r="E736" s="93">
        <v>16055.08</v>
      </c>
      <c r="F736" s="93">
        <v>16247.51</v>
      </c>
      <c r="G736" s="93">
        <v>16247.51</v>
      </c>
      <c r="H736" s="93">
        <v>2205924400</v>
      </c>
      <c r="I736" s="93"/>
      <c r="J736" s="178">
        <f t="shared" si="130"/>
        <v>9.6941291726361047</v>
      </c>
      <c r="K736" s="179">
        <f t="shared" si="132"/>
        <v>0.12323943629474603</v>
      </c>
      <c r="L736" s="178"/>
      <c r="M736" s="184">
        <f t="shared" si="131"/>
        <v>1.5669990734856034E-3</v>
      </c>
      <c r="N736" s="261">
        <f t="shared" si="133"/>
        <v>0.16337543274488289</v>
      </c>
      <c r="O736" s="267">
        <f t="shared" si="134"/>
        <v>0.15646283411484485</v>
      </c>
      <c r="P736" s="178"/>
      <c r="Q736" s="184">
        <f t="shared" si="135"/>
        <v>3.2344784180089832E-3</v>
      </c>
      <c r="R736" s="261">
        <f t="shared" si="136"/>
        <v>0.30011146050275489</v>
      </c>
      <c r="S736" s="267">
        <f t="shared" si="137"/>
        <v>0.17722508283627869</v>
      </c>
      <c r="U736" s="184">
        <f t="shared" si="138"/>
        <v>-1.0295220899403235E-2</v>
      </c>
      <c r="V736" s="261">
        <f t="shared" si="139"/>
        <v>-0.80934596546022064</v>
      </c>
      <c r="W736" s="267">
        <f t="shared" si="140"/>
        <v>8.7630366484641176E-3</v>
      </c>
    </row>
    <row r="737" spans="1:23" x14ac:dyDescent="0.25">
      <c r="A737" s="90">
        <f t="shared" si="129"/>
        <v>694</v>
      </c>
      <c r="B737" s="29">
        <v>45343</v>
      </c>
      <c r="C737" s="93">
        <v>16182.93</v>
      </c>
      <c r="D737" s="93">
        <v>16756.009999999998</v>
      </c>
      <c r="E737" s="93">
        <v>16138.81</v>
      </c>
      <c r="F737" s="93">
        <v>16503.099999999999</v>
      </c>
      <c r="G737" s="93">
        <v>16503.099999999999</v>
      </c>
      <c r="H737" s="93">
        <v>3844263000</v>
      </c>
      <c r="I737" s="93"/>
      <c r="J737" s="178">
        <f t="shared" si="130"/>
        <v>9.6917122619807436</v>
      </c>
      <c r="K737" s="179">
        <f t="shared" si="132"/>
        <v>0.11991790850016448</v>
      </c>
      <c r="L737" s="178"/>
      <c r="M737" s="184">
        <f t="shared" si="131"/>
        <v>1.9784427171099316E-2</v>
      </c>
      <c r="N737" s="261">
        <f t="shared" si="133"/>
        <v>1.6572342695656463</v>
      </c>
      <c r="O737" s="267">
        <f t="shared" si="134"/>
        <v>0.38329309409362899</v>
      </c>
      <c r="P737" s="178"/>
      <c r="Q737" s="184">
        <f t="shared" si="135"/>
        <v>3.5412623054045099E-2</v>
      </c>
      <c r="R737" s="261">
        <f t="shared" si="136"/>
        <v>2.938771838876133</v>
      </c>
      <c r="S737" s="267">
        <f t="shared" si="137"/>
        <v>0.5778841042040137</v>
      </c>
      <c r="U737" s="184">
        <f t="shared" si="138"/>
        <v>-2.7263295336506306E-3</v>
      </c>
      <c r="V737" s="261">
        <f t="shared" si="139"/>
        <v>-0.18868452021773977</v>
      </c>
      <c r="W737" s="267">
        <f t="shared" si="140"/>
        <v>0.1030054064849466</v>
      </c>
    </row>
    <row r="738" spans="1:23" x14ac:dyDescent="0.25">
      <c r="A738" s="90">
        <f t="shared" si="129"/>
        <v>695</v>
      </c>
      <c r="B738" s="29">
        <v>45344</v>
      </c>
      <c r="C738" s="93">
        <v>16489.84</v>
      </c>
      <c r="D738" s="93">
        <v>16742.95</v>
      </c>
      <c r="E738" s="93">
        <v>16424.79</v>
      </c>
      <c r="F738" s="93">
        <v>16742.95</v>
      </c>
      <c r="G738" s="93">
        <v>16742.95</v>
      </c>
      <c r="H738" s="93">
        <v>2739673200</v>
      </c>
      <c r="I738" s="93"/>
      <c r="J738" s="178">
        <f t="shared" si="130"/>
        <v>9.7104997126563593</v>
      </c>
      <c r="K738" s="179">
        <f t="shared" si="132"/>
        <v>0.1457372491820251</v>
      </c>
      <c r="L738" s="178"/>
      <c r="M738" s="184">
        <f t="shared" si="131"/>
        <v>1.5349451541070173E-2</v>
      </c>
      <c r="N738" s="261">
        <f t="shared" si="133"/>
        <v>1.2935590295425172</v>
      </c>
      <c r="O738" s="267">
        <f t="shared" si="134"/>
        <v>0.32807198001711146</v>
      </c>
      <c r="P738" s="178"/>
      <c r="Q738" s="184">
        <f t="shared" si="135"/>
        <v>1.5349451541070173E-2</v>
      </c>
      <c r="R738" s="261">
        <f t="shared" si="136"/>
        <v>1.2935590295425172</v>
      </c>
      <c r="S738" s="267">
        <f t="shared" si="137"/>
        <v>0.32807198001711146</v>
      </c>
      <c r="U738" s="184">
        <f t="shared" si="138"/>
        <v>-3.9448533157386166E-3</v>
      </c>
      <c r="V738" s="261">
        <f t="shared" si="139"/>
        <v>-0.28860545911178903</v>
      </c>
      <c r="W738" s="267">
        <f t="shared" si="140"/>
        <v>8.7833228238910044E-2</v>
      </c>
    </row>
    <row r="739" spans="1:23" x14ac:dyDescent="0.25">
      <c r="A739" s="90">
        <f t="shared" si="129"/>
        <v>696</v>
      </c>
      <c r="B739" s="29">
        <v>45345</v>
      </c>
      <c r="C739" s="93">
        <v>16654.68</v>
      </c>
      <c r="D739" s="93">
        <v>16895.82</v>
      </c>
      <c r="E739" s="93">
        <v>16654.68</v>
      </c>
      <c r="F739" s="93">
        <v>16725.86</v>
      </c>
      <c r="G739" s="93">
        <v>16725.86</v>
      </c>
      <c r="H739" s="93">
        <v>2903143800</v>
      </c>
      <c r="I739" s="93"/>
      <c r="J739" s="178">
        <f t="shared" si="130"/>
        <v>9.7204465369937854</v>
      </c>
      <c r="K739" s="179">
        <f t="shared" si="132"/>
        <v>0.15940703603628717</v>
      </c>
      <c r="L739" s="178"/>
      <c r="M739" s="184">
        <f t="shared" si="131"/>
        <v>4.2738737700154126E-3</v>
      </c>
      <c r="N739" s="261">
        <f t="shared" si="133"/>
        <v>0.38534357577311085</v>
      </c>
      <c r="O739" s="267">
        <f t="shared" si="134"/>
        <v>0.19016688321847641</v>
      </c>
      <c r="P739" s="178"/>
      <c r="Q739" s="184">
        <f t="shared" si="135"/>
        <v>1.4478813162426381E-2</v>
      </c>
      <c r="R739" s="261">
        <f t="shared" si="136"/>
        <v>1.2221652615175622</v>
      </c>
      <c r="S739" s="267">
        <f t="shared" si="137"/>
        <v>0.31723141960885348</v>
      </c>
      <c r="U739" s="184">
        <f t="shared" si="138"/>
        <v>0</v>
      </c>
      <c r="V739" s="261">
        <f t="shared" si="139"/>
        <v>3.4878951206797536E-2</v>
      </c>
      <c r="W739" s="267">
        <f t="shared" si="140"/>
        <v>0.13695169317218836</v>
      </c>
    </row>
    <row r="740" spans="1:23" x14ac:dyDescent="0.25">
      <c r="A740" s="90">
        <f t="shared" si="129"/>
        <v>697</v>
      </c>
      <c r="B740" s="29">
        <v>45348</v>
      </c>
      <c r="C740" s="93">
        <v>16684.96</v>
      </c>
      <c r="D740" s="93">
        <v>16777.41</v>
      </c>
      <c r="E740" s="93">
        <v>16590.71</v>
      </c>
      <c r="F740" s="93">
        <v>16634.740000000002</v>
      </c>
      <c r="G740" s="93">
        <v>16634.740000000002</v>
      </c>
      <c r="H740" s="93">
        <v>2253549700</v>
      </c>
      <c r="I740" s="93"/>
      <c r="J740" s="178">
        <f t="shared" si="130"/>
        <v>9.7222629938196992</v>
      </c>
      <c r="K740" s="179">
        <f t="shared" si="132"/>
        <v>0.16190336821205337</v>
      </c>
      <c r="L740" s="178"/>
      <c r="M740" s="184">
        <f t="shared" si="131"/>
        <v>-3.0098963377795051E-3</v>
      </c>
      <c r="N740" s="261">
        <f t="shared" si="133"/>
        <v>-0.2119374609680551</v>
      </c>
      <c r="O740" s="267">
        <f t="shared" si="134"/>
        <v>9.9474637401777644E-2</v>
      </c>
      <c r="P740" s="178"/>
      <c r="Q740" s="184">
        <f t="shared" si="135"/>
        <v>5.5409182880870392E-3</v>
      </c>
      <c r="R740" s="261">
        <f t="shared" si="136"/>
        <v>0.48924329420891682</v>
      </c>
      <c r="S740" s="267">
        <f t="shared" si="137"/>
        <v>0.20594320663245647</v>
      </c>
      <c r="U740" s="184">
        <f t="shared" si="138"/>
        <v>-5.6487998772547258E-3</v>
      </c>
      <c r="V740" s="261">
        <f t="shared" si="139"/>
        <v>-0.42833185818151404</v>
      </c>
      <c r="W740" s="267">
        <f t="shared" si="140"/>
        <v>6.6616916064235587E-2</v>
      </c>
    </row>
    <row r="741" spans="1:23" x14ac:dyDescent="0.25">
      <c r="A741" s="90">
        <f t="shared" si="129"/>
        <v>698</v>
      </c>
      <c r="B741" s="29">
        <v>45349</v>
      </c>
      <c r="C741" s="93">
        <v>16645.63</v>
      </c>
      <c r="D741" s="93">
        <v>16828.669999999998</v>
      </c>
      <c r="E741" s="93">
        <v>16453.5</v>
      </c>
      <c r="F741" s="93">
        <v>16790.8</v>
      </c>
      <c r="G741" s="93">
        <v>16790.8</v>
      </c>
      <c r="H741" s="93">
        <v>2423909600</v>
      </c>
      <c r="I741" s="93"/>
      <c r="J741" s="178">
        <f t="shared" si="130"/>
        <v>9.7199029984968277</v>
      </c>
      <c r="K741" s="179">
        <f t="shared" si="132"/>
        <v>0.15866005839312716</v>
      </c>
      <c r="L741" s="178"/>
      <c r="M741" s="184">
        <f t="shared" si="131"/>
        <v>8.7212079086221583E-3</v>
      </c>
      <c r="N741" s="261">
        <f t="shared" si="133"/>
        <v>0.75003223367002869</v>
      </c>
      <c r="O741" s="267">
        <f t="shared" si="134"/>
        <v>0.24554187651979942</v>
      </c>
      <c r="P741" s="178"/>
      <c r="Q741" s="184">
        <f t="shared" si="135"/>
        <v>1.0996279503989769E-2</v>
      </c>
      <c r="R741" s="261">
        <f t="shared" si="136"/>
        <v>0.93659181765351118</v>
      </c>
      <c r="S741" s="267">
        <f t="shared" si="137"/>
        <v>0.27386942521012081</v>
      </c>
      <c r="U741" s="184">
        <f t="shared" si="138"/>
        <v>-1.154236877787149E-2</v>
      </c>
      <c r="V741" s="261">
        <f t="shared" si="139"/>
        <v>-0.9116141269750786</v>
      </c>
      <c r="W741" s="267">
        <f t="shared" si="140"/>
        <v>-6.7655481764157255E-3</v>
      </c>
    </row>
    <row r="742" spans="1:23" x14ac:dyDescent="0.25">
      <c r="A742" s="90">
        <f t="shared" si="129"/>
        <v>699</v>
      </c>
      <c r="B742" s="29">
        <v>45350</v>
      </c>
      <c r="C742" s="93">
        <v>16833.61</v>
      </c>
      <c r="D742" s="93">
        <v>16844.330000000002</v>
      </c>
      <c r="E742" s="93">
        <v>16517.84</v>
      </c>
      <c r="F742" s="93">
        <v>16536.849999999999</v>
      </c>
      <c r="G742" s="93">
        <v>16536.849999999999</v>
      </c>
      <c r="H742" s="93">
        <v>2587721800</v>
      </c>
      <c r="I742" s="93"/>
      <c r="J742" s="178">
        <f t="shared" si="130"/>
        <v>9.7311327621038419</v>
      </c>
      <c r="K742" s="179">
        <f t="shared" si="132"/>
        <v>0.17409297142387606</v>
      </c>
      <c r="L742" s="178"/>
      <c r="M742" s="184">
        <f t="shared" si="131"/>
        <v>-1.7629017186450324E-2</v>
      </c>
      <c r="N742" s="261">
        <f t="shared" si="133"/>
        <v>-1.4107292305482095</v>
      </c>
      <c r="O742" s="267">
        <f t="shared" si="134"/>
        <v>-8.2552099028686654E-2</v>
      </c>
      <c r="P742" s="178"/>
      <c r="Q742" s="184">
        <f t="shared" si="135"/>
        <v>6.3682121660185568E-4</v>
      </c>
      <c r="R742" s="261">
        <f t="shared" si="136"/>
        <v>8.7099330329372185E-2</v>
      </c>
      <c r="S742" s="267">
        <f t="shared" si="137"/>
        <v>0.14488093111663369</v>
      </c>
      <c r="U742" s="184">
        <f t="shared" si="138"/>
        <v>-1.8758305556562164E-2</v>
      </c>
      <c r="V742" s="261">
        <f t="shared" si="139"/>
        <v>-1.5033327200183542</v>
      </c>
      <c r="W742" s="267">
        <f t="shared" si="140"/>
        <v>-9.6613182361137917E-2</v>
      </c>
    </row>
    <row r="743" spans="1:23" x14ac:dyDescent="0.25">
      <c r="A743" s="90">
        <f t="shared" si="129"/>
        <v>700</v>
      </c>
      <c r="B743" s="29">
        <v>45351</v>
      </c>
      <c r="C743" s="93">
        <v>16429.57</v>
      </c>
      <c r="D743" s="93">
        <v>16695.36</v>
      </c>
      <c r="E743" s="93">
        <v>16429.57</v>
      </c>
      <c r="F743" s="93">
        <v>16511.439999999999</v>
      </c>
      <c r="G743" s="93">
        <v>16511.439999999999</v>
      </c>
      <c r="H743" s="93">
        <v>3380825500</v>
      </c>
      <c r="I743" s="93"/>
      <c r="J743" s="178">
        <f t="shared" si="130"/>
        <v>9.7068380390515809</v>
      </c>
      <c r="K743" s="179">
        <f t="shared" si="132"/>
        <v>0.14070506041411235</v>
      </c>
      <c r="L743" s="178"/>
      <c r="M743" s="184">
        <f t="shared" si="131"/>
        <v>4.9830884192342819E-3</v>
      </c>
      <c r="N743" s="261">
        <f t="shared" si="133"/>
        <v>0.44350033452420617</v>
      </c>
      <c r="O743" s="267">
        <f t="shared" si="134"/>
        <v>0.19899751191101678</v>
      </c>
      <c r="P743" s="178"/>
      <c r="Q743" s="184">
        <f t="shared" si="135"/>
        <v>1.6177538426142671E-2</v>
      </c>
      <c r="R743" s="261">
        <f t="shared" si="136"/>
        <v>1.3614635056459781</v>
      </c>
      <c r="S743" s="267">
        <f t="shared" si="137"/>
        <v>0.33838271995359137</v>
      </c>
      <c r="U743" s="184">
        <f t="shared" si="138"/>
        <v>0</v>
      </c>
      <c r="V743" s="261">
        <f t="shared" si="139"/>
        <v>3.4878951206797536E-2</v>
      </c>
      <c r="W743" s="267">
        <f t="shared" si="140"/>
        <v>0.13695169317218836</v>
      </c>
    </row>
    <row r="744" spans="1:23" x14ac:dyDescent="0.25">
      <c r="A744" s="90">
        <f t="shared" si="129"/>
        <v>701</v>
      </c>
      <c r="B744" s="29">
        <v>45352</v>
      </c>
      <c r="C744" s="93">
        <v>16390.89</v>
      </c>
      <c r="D744" s="93">
        <v>16651.669999999998</v>
      </c>
      <c r="E744" s="93">
        <v>16321.12</v>
      </c>
      <c r="F744" s="93">
        <v>16589.439999999999</v>
      </c>
      <c r="G744" s="93">
        <v>16589.439999999999</v>
      </c>
      <c r="H744" s="93">
        <v>2880658500</v>
      </c>
      <c r="I744" s="93"/>
      <c r="J744" s="178">
        <f t="shared" si="130"/>
        <v>9.7044809716669018</v>
      </c>
      <c r="K744" s="179">
        <f t="shared" si="132"/>
        <v>0.13746577442124902</v>
      </c>
      <c r="L744" s="178"/>
      <c r="M744" s="184">
        <f t="shared" si="131"/>
        <v>1.2113436183148033E-2</v>
      </c>
      <c r="N744" s="261">
        <f t="shared" si="133"/>
        <v>1.0282004886652285</v>
      </c>
      <c r="O744" s="267">
        <f t="shared" si="134"/>
        <v>0.28777945348703748</v>
      </c>
      <c r="P744" s="178"/>
      <c r="Q744" s="184">
        <f t="shared" si="135"/>
        <v>1.591005735503068E-2</v>
      </c>
      <c r="R744" s="261">
        <f t="shared" si="136"/>
        <v>1.3395296212567063</v>
      </c>
      <c r="S744" s="267">
        <f t="shared" si="137"/>
        <v>0.33505223880253987</v>
      </c>
      <c r="U744" s="184">
        <f t="shared" si="138"/>
        <v>-4.2566328002932498E-3</v>
      </c>
      <c r="V744" s="261">
        <f t="shared" si="139"/>
        <v>-0.31417188570316784</v>
      </c>
      <c r="W744" s="267">
        <f t="shared" si="140"/>
        <v>8.3951175231282482E-2</v>
      </c>
    </row>
    <row r="745" spans="1:23" x14ac:dyDescent="0.25">
      <c r="A745" s="90">
        <f t="shared" si="129"/>
        <v>702</v>
      </c>
      <c r="B745" s="29">
        <v>45355</v>
      </c>
      <c r="C745" s="93">
        <v>16629.55</v>
      </c>
      <c r="D745" s="93">
        <v>16645.96</v>
      </c>
      <c r="E745" s="93">
        <v>16473.650000000001</v>
      </c>
      <c r="F745" s="93">
        <v>16595.97</v>
      </c>
      <c r="G745" s="93">
        <v>16595.97</v>
      </c>
      <c r="H745" s="93">
        <v>2519017900</v>
      </c>
      <c r="I745" s="93"/>
      <c r="J745" s="178">
        <f t="shared" si="130"/>
        <v>9.7189365122898899</v>
      </c>
      <c r="K745" s="179">
        <f t="shared" si="132"/>
        <v>0.15733182940282381</v>
      </c>
      <c r="L745" s="178"/>
      <c r="M745" s="184">
        <f t="shared" si="131"/>
        <v>-2.0192969743617903E-3</v>
      </c>
      <c r="N745" s="261">
        <f t="shared" si="133"/>
        <v>-0.13070669640231403</v>
      </c>
      <c r="O745" s="267">
        <f t="shared" si="134"/>
        <v>0.11180886536935164</v>
      </c>
      <c r="P745" s="178"/>
      <c r="Q745" s="184">
        <f t="shared" si="135"/>
        <v>9.86797598251297E-4</v>
      </c>
      <c r="R745" s="261">
        <f t="shared" si="136"/>
        <v>0.11579796482399973</v>
      </c>
      <c r="S745" s="267">
        <f t="shared" si="137"/>
        <v>0.14923858430514136</v>
      </c>
      <c r="U745" s="184">
        <f t="shared" si="138"/>
        <v>-9.374877852978452E-3</v>
      </c>
      <c r="V745" s="261">
        <f t="shared" si="139"/>
        <v>-0.73387633355382131</v>
      </c>
      <c r="W745" s="267">
        <f t="shared" si="140"/>
        <v>2.0222483688496329E-2</v>
      </c>
    </row>
    <row r="746" spans="1:23" x14ac:dyDescent="0.25">
      <c r="A746" s="90">
        <f t="shared" si="129"/>
        <v>703</v>
      </c>
      <c r="B746" s="29">
        <v>45356</v>
      </c>
      <c r="C746" s="93">
        <v>16343.95</v>
      </c>
      <c r="D746" s="93">
        <v>16450.37</v>
      </c>
      <c r="E746" s="93">
        <v>16095.68</v>
      </c>
      <c r="F746" s="93">
        <v>16162.64</v>
      </c>
      <c r="G746" s="93">
        <v>16162.64</v>
      </c>
      <c r="H746" s="93">
        <v>2697889500</v>
      </c>
      <c r="I746" s="93"/>
      <c r="J746" s="178">
        <f t="shared" si="130"/>
        <v>9.7016130772661509</v>
      </c>
      <c r="K746" s="179">
        <f t="shared" si="132"/>
        <v>0.13352446573328017</v>
      </c>
      <c r="L746" s="178"/>
      <c r="M746" s="184">
        <f t="shared" si="131"/>
        <v>-1.1093401533901003E-2</v>
      </c>
      <c r="N746" s="261">
        <f t="shared" si="133"/>
        <v>-0.87479808020631267</v>
      </c>
      <c r="O746" s="267">
        <f t="shared" si="134"/>
        <v>-1.1753322509787667E-3</v>
      </c>
      <c r="P746" s="178"/>
      <c r="Q746" s="184">
        <f t="shared" si="135"/>
        <v>6.5112778734637737E-3</v>
      </c>
      <c r="R746" s="261">
        <f t="shared" si="136"/>
        <v>0.56881436394178686</v>
      </c>
      <c r="S746" s="267">
        <f t="shared" si="137"/>
        <v>0.21802542349888343</v>
      </c>
      <c r="U746" s="184">
        <f t="shared" si="138"/>
        <v>-1.5190330366894197E-2</v>
      </c>
      <c r="V746" s="261">
        <f t="shared" si="139"/>
        <v>-1.2107529311434957</v>
      </c>
      <c r="W746" s="267">
        <f t="shared" si="140"/>
        <v>-5.2187331712316154E-2</v>
      </c>
    </row>
    <row r="747" spans="1:23" x14ac:dyDescent="0.25">
      <c r="A747" s="90">
        <f t="shared" si="129"/>
        <v>704</v>
      </c>
      <c r="B747" s="29">
        <v>45357</v>
      </c>
      <c r="C747" s="93">
        <v>16167.45</v>
      </c>
      <c r="D747" s="93">
        <v>16545.05</v>
      </c>
      <c r="E747" s="93">
        <v>16145.22</v>
      </c>
      <c r="F747" s="93">
        <v>16438.09</v>
      </c>
      <c r="G747" s="93">
        <v>16438.09</v>
      </c>
      <c r="H747" s="93">
        <v>2488701100</v>
      </c>
      <c r="I747" s="93"/>
      <c r="J747" s="178">
        <f t="shared" si="130"/>
        <v>9.6907552406918747</v>
      </c>
      <c r="K747" s="179">
        <f t="shared" si="132"/>
        <v>0.11860268701941444</v>
      </c>
      <c r="L747" s="178"/>
      <c r="M747" s="184">
        <f t="shared" si="131"/>
        <v>1.6739807452628548E-2</v>
      </c>
      <c r="N747" s="261">
        <f t="shared" si="133"/>
        <v>1.4075704835017908</v>
      </c>
      <c r="O747" s="267">
        <f t="shared" si="134"/>
        <v>0.3453836878603902</v>
      </c>
      <c r="P747" s="178"/>
      <c r="Q747" s="184">
        <f t="shared" si="135"/>
        <v>2.3355569369319127E-2</v>
      </c>
      <c r="R747" s="261">
        <f t="shared" si="136"/>
        <v>1.9500737583106571</v>
      </c>
      <c r="S747" s="267">
        <f t="shared" si="137"/>
        <v>0.42775837804606098</v>
      </c>
      <c r="U747" s="184">
        <f t="shared" si="138"/>
        <v>-1.3749849234110129E-3</v>
      </c>
      <c r="V747" s="261">
        <f t="shared" si="139"/>
        <v>-7.787205663727452E-2</v>
      </c>
      <c r="W747" s="267">
        <f t="shared" si="140"/>
        <v>0.11983137377402464</v>
      </c>
    </row>
    <row r="748" spans="1:23" x14ac:dyDescent="0.25">
      <c r="A748" s="90">
        <f t="shared" si="129"/>
        <v>705</v>
      </c>
      <c r="B748" s="29">
        <v>45358</v>
      </c>
      <c r="C748" s="93">
        <v>16417.77</v>
      </c>
      <c r="D748" s="93">
        <v>16512.41</v>
      </c>
      <c r="E748" s="93">
        <v>16136.12</v>
      </c>
      <c r="F748" s="93">
        <v>16229.78</v>
      </c>
      <c r="G748" s="93">
        <v>16229.78</v>
      </c>
      <c r="H748" s="93">
        <v>2535414300</v>
      </c>
      <c r="I748" s="93"/>
      <c r="J748" s="178">
        <f t="shared" si="130"/>
        <v>9.7061195637955873</v>
      </c>
      <c r="K748" s="179">
        <f t="shared" si="132"/>
        <v>0.13971766953675055</v>
      </c>
      <c r="L748" s="178"/>
      <c r="M748" s="184">
        <f t="shared" si="131"/>
        <v>-1.1450397952949748E-2</v>
      </c>
      <c r="N748" s="261">
        <f t="shared" si="133"/>
        <v>-0.90407236922514478</v>
      </c>
      <c r="O748" s="267">
        <f t="shared" si="134"/>
        <v>-5.6203938760568395E-3</v>
      </c>
      <c r="P748" s="178"/>
      <c r="Q748" s="184">
        <f t="shared" si="135"/>
        <v>5.7644856761910673E-3</v>
      </c>
      <c r="R748" s="261">
        <f t="shared" si="136"/>
        <v>0.50757618491964707</v>
      </c>
      <c r="S748" s="267">
        <f t="shared" si="137"/>
        <v>0.2087269063124928</v>
      </c>
      <c r="U748" s="184">
        <f t="shared" si="138"/>
        <v>-1.715519220941697E-2</v>
      </c>
      <c r="V748" s="261">
        <f t="shared" si="139"/>
        <v>-1.3718748090977748</v>
      </c>
      <c r="W748" s="267">
        <f t="shared" si="140"/>
        <v>-7.6652372560766846E-2</v>
      </c>
    </row>
    <row r="749" spans="1:23" x14ac:dyDescent="0.25">
      <c r="A749" s="90">
        <f t="shared" ref="A749:A812" si="141">A748+1</f>
        <v>706</v>
      </c>
      <c r="B749" s="29">
        <v>45359</v>
      </c>
      <c r="C749" s="93">
        <v>16275.39</v>
      </c>
      <c r="D749" s="93">
        <v>16489.73</v>
      </c>
      <c r="E749" s="93">
        <v>16275.39</v>
      </c>
      <c r="F749" s="93">
        <v>16353.39</v>
      </c>
      <c r="G749" s="93">
        <v>16353.39</v>
      </c>
      <c r="H749" s="93">
        <v>2596313300</v>
      </c>
      <c r="I749" s="93"/>
      <c r="J749" s="178">
        <f t="shared" ref="J749:J812" si="142">LN(C749)</f>
        <v>9.6974094299232991</v>
      </c>
      <c r="K749" s="179">
        <f t="shared" si="132"/>
        <v>0.12774744974928848</v>
      </c>
      <c r="L749" s="178"/>
      <c r="M749" s="184">
        <f t="shared" ref="M749:M812" si="143">(F749-C749)/C749</f>
        <v>4.7925118845078369E-3</v>
      </c>
      <c r="N749" s="261">
        <f t="shared" si="133"/>
        <v>0.42787274763508482</v>
      </c>
      <c r="O749" s="267">
        <f t="shared" si="134"/>
        <v>0.1966245905147459</v>
      </c>
      <c r="P749" s="178"/>
      <c r="Q749" s="184">
        <f t="shared" si="135"/>
        <v>1.3169576888787313E-2</v>
      </c>
      <c r="R749" s="261">
        <f t="shared" si="136"/>
        <v>1.1148057502637096</v>
      </c>
      <c r="S749" s="267">
        <f t="shared" si="137"/>
        <v>0.30092975492095486</v>
      </c>
      <c r="U749" s="184">
        <f t="shared" si="138"/>
        <v>0</v>
      </c>
      <c r="V749" s="261">
        <f t="shared" si="139"/>
        <v>3.4878951206797536E-2</v>
      </c>
      <c r="W749" s="267">
        <f t="shared" si="140"/>
        <v>0.13695169317218836</v>
      </c>
    </row>
    <row r="750" spans="1:23" x14ac:dyDescent="0.25">
      <c r="A750" s="90">
        <f t="shared" si="141"/>
        <v>707</v>
      </c>
      <c r="B750" s="29">
        <v>45362</v>
      </c>
      <c r="C750" s="93">
        <v>16416.169999999998</v>
      </c>
      <c r="D750" s="93">
        <v>16625.64</v>
      </c>
      <c r="E750" s="93">
        <v>16416.169999999998</v>
      </c>
      <c r="F750" s="93">
        <v>16587.57</v>
      </c>
      <c r="G750" s="93">
        <v>16587.57</v>
      </c>
      <c r="H750" s="93">
        <v>2494031000</v>
      </c>
      <c r="I750" s="93"/>
      <c r="J750" s="178">
        <f t="shared" si="142"/>
        <v>9.7060221036673635</v>
      </c>
      <c r="K750" s="179">
        <f t="shared" si="132"/>
        <v>0.13958373139384045</v>
      </c>
      <c r="L750" s="178"/>
      <c r="M750" s="184">
        <f t="shared" si="143"/>
        <v>1.044092501478734E-2</v>
      </c>
      <c r="N750" s="261">
        <f t="shared" si="133"/>
        <v>0.89105184314021513</v>
      </c>
      <c r="O750" s="267">
        <f t="shared" si="134"/>
        <v>0.26695455212863051</v>
      </c>
      <c r="P750" s="178"/>
      <c r="Q750" s="184">
        <f t="shared" si="135"/>
        <v>1.2759979946601503E-2</v>
      </c>
      <c r="R750" s="261">
        <f t="shared" si="136"/>
        <v>1.0812181324978853</v>
      </c>
      <c r="S750" s="267">
        <f t="shared" si="137"/>
        <v>0.29582974956428787</v>
      </c>
      <c r="U750" s="184">
        <f t="shared" si="138"/>
        <v>0</v>
      </c>
      <c r="V750" s="261">
        <f t="shared" si="139"/>
        <v>3.4878951206797536E-2</v>
      </c>
      <c r="W750" s="267">
        <f t="shared" si="140"/>
        <v>0.13695169317218836</v>
      </c>
    </row>
    <row r="751" spans="1:23" x14ac:dyDescent="0.25">
      <c r="A751" s="90">
        <f t="shared" si="141"/>
        <v>708</v>
      </c>
      <c r="B751" s="29">
        <v>45363</v>
      </c>
      <c r="C751" s="93">
        <v>16701.95</v>
      </c>
      <c r="D751" s="93">
        <v>17154.87</v>
      </c>
      <c r="E751" s="93">
        <v>16613.45</v>
      </c>
      <c r="F751" s="93">
        <v>17093.5</v>
      </c>
      <c r="G751" s="93">
        <v>17093.5</v>
      </c>
      <c r="H751" s="93">
        <v>4001753000</v>
      </c>
      <c r="I751" s="93"/>
      <c r="J751" s="178">
        <f t="shared" si="142"/>
        <v>9.7232807580552389</v>
      </c>
      <c r="K751" s="179">
        <f t="shared" si="132"/>
        <v>0.16330206790712812</v>
      </c>
      <c r="L751" s="178"/>
      <c r="M751" s="184">
        <f t="shared" si="143"/>
        <v>2.3443370384895131E-2</v>
      </c>
      <c r="N751" s="261">
        <f t="shared" si="133"/>
        <v>1.9572735848886598</v>
      </c>
      <c r="O751" s="267">
        <f t="shared" si="134"/>
        <v>0.42885161289144036</v>
      </c>
      <c r="P751" s="178"/>
      <c r="Q751" s="184">
        <f t="shared" si="135"/>
        <v>2.7117791635108371E-2</v>
      </c>
      <c r="R751" s="261">
        <f t="shared" si="136"/>
        <v>2.2585821244597342</v>
      </c>
      <c r="S751" s="267">
        <f t="shared" si="137"/>
        <v>0.4746028530221269</v>
      </c>
      <c r="U751" s="184">
        <f t="shared" si="138"/>
        <v>-5.2987824774951425E-3</v>
      </c>
      <c r="V751" s="261">
        <f t="shared" si="139"/>
        <v>-0.39962986013490881</v>
      </c>
      <c r="W751" s="267">
        <f t="shared" si="140"/>
        <v>7.0975079980631905E-2</v>
      </c>
    </row>
    <row r="752" spans="1:23" x14ac:dyDescent="0.25">
      <c r="A752" s="90">
        <f t="shared" si="141"/>
        <v>709</v>
      </c>
      <c r="B752" s="29">
        <v>45364</v>
      </c>
      <c r="C752" s="93">
        <v>17059.11</v>
      </c>
      <c r="D752" s="93">
        <v>17214.669999999998</v>
      </c>
      <c r="E752" s="93">
        <v>17050.87</v>
      </c>
      <c r="F752" s="93">
        <v>17082.11</v>
      </c>
      <c r="G752" s="93">
        <v>17082.11</v>
      </c>
      <c r="H752" s="93">
        <v>2801014000</v>
      </c>
      <c r="I752" s="93"/>
      <c r="J752" s="178">
        <f t="shared" si="142"/>
        <v>9.7444396508688857</v>
      </c>
      <c r="K752" s="179">
        <f t="shared" si="132"/>
        <v>0.1923804496119742</v>
      </c>
      <c r="L752" s="178"/>
      <c r="M752" s="184">
        <f t="shared" si="143"/>
        <v>1.3482532207131556E-3</v>
      </c>
      <c r="N752" s="261">
        <f t="shared" si="133"/>
        <v>0.14543791580061025</v>
      </c>
      <c r="O752" s="267">
        <f t="shared" si="134"/>
        <v>0.15373916871115623</v>
      </c>
      <c r="P752" s="178"/>
      <c r="Q752" s="184">
        <f t="shared" si="135"/>
        <v>9.1188813484406675E-3</v>
      </c>
      <c r="R752" s="261">
        <f t="shared" si="136"/>
        <v>0.78264210478128649</v>
      </c>
      <c r="S752" s="267">
        <f t="shared" si="137"/>
        <v>0.25049341903487599</v>
      </c>
      <c r="U752" s="184">
        <f t="shared" si="138"/>
        <v>-4.8302637124689391E-4</v>
      </c>
      <c r="V752" s="261">
        <f t="shared" si="139"/>
        <v>-4.7299995868195707E-3</v>
      </c>
      <c r="W752" s="267">
        <f t="shared" si="140"/>
        <v>0.13093739758779166</v>
      </c>
    </row>
    <row r="753" spans="1:23" x14ac:dyDescent="0.25">
      <c r="A753" s="90">
        <f t="shared" si="141"/>
        <v>710</v>
      </c>
      <c r="B753" s="29">
        <v>45365</v>
      </c>
      <c r="C753" s="93">
        <v>17120.54</v>
      </c>
      <c r="D753" s="93">
        <v>17209.82</v>
      </c>
      <c r="E753" s="93">
        <v>16878.11</v>
      </c>
      <c r="F753" s="93">
        <v>16961.66</v>
      </c>
      <c r="G753" s="93">
        <v>16961.66</v>
      </c>
      <c r="H753" s="93">
        <v>2699096400</v>
      </c>
      <c r="I753" s="93"/>
      <c r="J753" s="178">
        <f t="shared" si="142"/>
        <v>9.7480341912543675</v>
      </c>
      <c r="K753" s="179">
        <f t="shared" si="132"/>
        <v>0.19732037809987268</v>
      </c>
      <c r="L753" s="178"/>
      <c r="M753" s="184">
        <f t="shared" si="143"/>
        <v>-9.2800811189367276E-3</v>
      </c>
      <c r="N753" s="261">
        <f t="shared" si="133"/>
        <v>-0.72610284664385905</v>
      </c>
      <c r="O753" s="267">
        <f t="shared" si="134"/>
        <v>2.1402824168645695E-2</v>
      </c>
      <c r="P753" s="178"/>
      <c r="Q753" s="184">
        <f t="shared" si="135"/>
        <v>5.2147887858676675E-3</v>
      </c>
      <c r="R753" s="261">
        <f t="shared" si="136"/>
        <v>0.46250014274824591</v>
      </c>
      <c r="S753" s="267">
        <f t="shared" si="137"/>
        <v>0.20188247756692701</v>
      </c>
      <c r="U753" s="184">
        <f t="shared" si="138"/>
        <v>-1.4160184199797452E-2</v>
      </c>
      <c r="V753" s="261">
        <f t="shared" si="139"/>
        <v>-1.1262792641314057</v>
      </c>
      <c r="W753" s="267">
        <f t="shared" si="140"/>
        <v>-3.9360695501834297E-2</v>
      </c>
    </row>
    <row r="754" spans="1:23" x14ac:dyDescent="0.25">
      <c r="A754" s="90">
        <f t="shared" si="141"/>
        <v>711</v>
      </c>
      <c r="B754" s="29">
        <v>45366</v>
      </c>
      <c r="C754" s="93">
        <v>16758.36</v>
      </c>
      <c r="D754" s="93">
        <v>16821.13</v>
      </c>
      <c r="E754" s="93">
        <v>16550.419999999998</v>
      </c>
      <c r="F754" s="93">
        <v>16720.89</v>
      </c>
      <c r="G754" s="93">
        <v>16720.89</v>
      </c>
      <c r="H754" s="93">
        <v>3776694200</v>
      </c>
      <c r="I754" s="93"/>
      <c r="J754" s="178">
        <f t="shared" si="142"/>
        <v>9.7266525172196125</v>
      </c>
      <c r="K754" s="179">
        <f t="shared" si="132"/>
        <v>0.16793583116033731</v>
      </c>
      <c r="L754" s="178"/>
      <c r="M754" s="184">
        <f t="shared" si="143"/>
        <v>-2.2358989781817054E-3</v>
      </c>
      <c r="N754" s="261">
        <f t="shared" si="133"/>
        <v>-0.14846841423348522</v>
      </c>
      <c r="O754" s="267">
        <f t="shared" si="134"/>
        <v>0.10911189362475993</v>
      </c>
      <c r="P754" s="178"/>
      <c r="Q754" s="184">
        <f t="shared" si="135"/>
        <v>3.7455932442076929E-3</v>
      </c>
      <c r="R754" s="261">
        <f t="shared" si="136"/>
        <v>0.34202371044582264</v>
      </c>
      <c r="S754" s="267">
        <f t="shared" si="137"/>
        <v>0.18358911557923485</v>
      </c>
      <c r="U754" s="184">
        <f t="shared" si="138"/>
        <v>-1.2408135402271005E-2</v>
      </c>
      <c r="V754" s="261">
        <f t="shared" si="139"/>
        <v>-0.98260840320077214</v>
      </c>
      <c r="W754" s="267">
        <f t="shared" si="140"/>
        <v>-1.754544901868782E-2</v>
      </c>
    </row>
    <row r="755" spans="1:23" x14ac:dyDescent="0.25">
      <c r="A755" s="90">
        <f t="shared" si="141"/>
        <v>712</v>
      </c>
      <c r="B755" s="29">
        <v>45369</v>
      </c>
      <c r="C755" s="93">
        <v>16690.259999999998</v>
      </c>
      <c r="D755" s="93">
        <v>16801.64</v>
      </c>
      <c r="E755" s="93">
        <v>16641.580000000002</v>
      </c>
      <c r="F755" s="93">
        <v>16737.12</v>
      </c>
      <c r="G755" s="93">
        <v>16737.12</v>
      </c>
      <c r="H755" s="93">
        <v>2241776800</v>
      </c>
      <c r="I755" s="93"/>
      <c r="J755" s="178">
        <f t="shared" si="142"/>
        <v>9.7225805947250752</v>
      </c>
      <c r="K755" s="179">
        <f t="shared" si="132"/>
        <v>0.16233984286305081</v>
      </c>
      <c r="L755" s="178"/>
      <c r="M755" s="184">
        <f t="shared" si="143"/>
        <v>2.8076255253064114E-3</v>
      </c>
      <c r="N755" s="261">
        <f t="shared" si="133"/>
        <v>0.26510882663097535</v>
      </c>
      <c r="O755" s="267">
        <f t="shared" si="134"/>
        <v>0.17191021884419277</v>
      </c>
      <c r="P755" s="178"/>
      <c r="Q755" s="184">
        <f t="shared" si="135"/>
        <v>6.6733532012084309E-3</v>
      </c>
      <c r="R755" s="261">
        <f t="shared" si="136"/>
        <v>0.58210480534134379</v>
      </c>
      <c r="S755" s="267">
        <f t="shared" si="137"/>
        <v>0.22004346844636324</v>
      </c>
      <c r="U755" s="184">
        <f t="shared" si="138"/>
        <v>-2.9166711603052712E-3</v>
      </c>
      <c r="V755" s="261">
        <f t="shared" si="139"/>
        <v>-0.20429284426157773</v>
      </c>
      <c r="W755" s="267">
        <f t="shared" si="140"/>
        <v>0.10063540999435983</v>
      </c>
    </row>
    <row r="756" spans="1:23" x14ac:dyDescent="0.25">
      <c r="A756" s="90">
        <f t="shared" si="141"/>
        <v>713</v>
      </c>
      <c r="B756" s="29">
        <v>45370</v>
      </c>
      <c r="C756" s="93">
        <v>16628.07</v>
      </c>
      <c r="D756" s="93">
        <v>16682.54</v>
      </c>
      <c r="E756" s="93">
        <v>16492.09</v>
      </c>
      <c r="F756" s="93">
        <v>16529.48</v>
      </c>
      <c r="G756" s="93">
        <v>16529.48</v>
      </c>
      <c r="H756" s="93">
        <v>2433582900</v>
      </c>
      <c r="I756" s="93"/>
      <c r="J756" s="178">
        <f t="shared" si="142"/>
        <v>9.7188475101303258</v>
      </c>
      <c r="K756" s="179">
        <f t="shared" si="132"/>
        <v>0.15720951493244228</v>
      </c>
      <c r="L756" s="178"/>
      <c r="M756" s="184">
        <f t="shared" si="143"/>
        <v>-5.9291306808306769E-3</v>
      </c>
      <c r="N756" s="261">
        <f t="shared" si="133"/>
        <v>-0.45131944160498616</v>
      </c>
      <c r="O756" s="267">
        <f t="shared" si="134"/>
        <v>6.312643932325579E-2</v>
      </c>
      <c r="P756" s="178"/>
      <c r="Q756" s="184">
        <f t="shared" si="135"/>
        <v>3.2757860653702545E-3</v>
      </c>
      <c r="R756" s="261">
        <f t="shared" si="136"/>
        <v>0.30349875500493512</v>
      </c>
      <c r="S756" s="267">
        <f t="shared" si="137"/>
        <v>0.17773941583322328</v>
      </c>
      <c r="U756" s="184">
        <f t="shared" si="138"/>
        <v>-8.1777380056735124E-3</v>
      </c>
      <c r="V756" s="261">
        <f t="shared" si="139"/>
        <v>-0.63570891221288017</v>
      </c>
      <c r="W756" s="267">
        <f t="shared" si="140"/>
        <v>3.5128404619821918E-2</v>
      </c>
    </row>
    <row r="757" spans="1:23" x14ac:dyDescent="0.25">
      <c r="A757" s="90">
        <f t="shared" si="141"/>
        <v>714</v>
      </c>
      <c r="B757" s="29">
        <v>45371</v>
      </c>
      <c r="C757" s="93">
        <v>16559.009999999998</v>
      </c>
      <c r="D757" s="93">
        <v>16654.080000000002</v>
      </c>
      <c r="E757" s="93">
        <v>16430.12</v>
      </c>
      <c r="F757" s="93">
        <v>16543.07</v>
      </c>
      <c r="G757" s="93">
        <v>16543.07</v>
      </c>
      <c r="H757" s="93">
        <v>2291672600</v>
      </c>
      <c r="I757" s="93"/>
      <c r="J757" s="178">
        <f t="shared" si="142"/>
        <v>9.7146856435435041</v>
      </c>
      <c r="K757" s="179">
        <f t="shared" si="132"/>
        <v>0.15148991767931039</v>
      </c>
      <c r="L757" s="178"/>
      <c r="M757" s="184">
        <f t="shared" si="143"/>
        <v>-9.626179342846397E-4</v>
      </c>
      <c r="N757" s="261">
        <f t="shared" si="133"/>
        <v>-4.405729050130739E-2</v>
      </c>
      <c r="O757" s="267">
        <f t="shared" si="134"/>
        <v>0.12496586975496138</v>
      </c>
      <c r="P757" s="178"/>
      <c r="Q757" s="184">
        <f t="shared" si="135"/>
        <v>5.7412852579956991E-3</v>
      </c>
      <c r="R757" s="261">
        <f t="shared" si="136"/>
        <v>0.50567371276203077</v>
      </c>
      <c r="S757" s="267">
        <f t="shared" si="137"/>
        <v>0.20843803145800321</v>
      </c>
      <c r="U757" s="184">
        <f t="shared" si="138"/>
        <v>-7.7836778889558873E-3</v>
      </c>
      <c r="V757" s="261">
        <f t="shared" si="139"/>
        <v>-0.60339533949322965</v>
      </c>
      <c r="W757" s="267">
        <f t="shared" si="140"/>
        <v>4.0034956644805053E-2</v>
      </c>
    </row>
    <row r="758" spans="1:23" x14ac:dyDescent="0.25">
      <c r="A758" s="90">
        <f t="shared" si="141"/>
        <v>715</v>
      </c>
      <c r="B758" s="29">
        <v>45372</v>
      </c>
      <c r="C758" s="93">
        <v>16762.830000000002</v>
      </c>
      <c r="D758" s="93">
        <v>16973.52</v>
      </c>
      <c r="E758" s="93">
        <v>16762.830000000002</v>
      </c>
      <c r="F758" s="93">
        <v>16863.099999999999</v>
      </c>
      <c r="G758" s="93">
        <v>16863.099999999999</v>
      </c>
      <c r="H758" s="93">
        <v>3220967100</v>
      </c>
      <c r="I758" s="93"/>
      <c r="J758" s="178">
        <f t="shared" si="142"/>
        <v>9.7269192141970464</v>
      </c>
      <c r="K758" s="179">
        <f t="shared" si="132"/>
        <v>0.16830234922806667</v>
      </c>
      <c r="L758" s="178"/>
      <c r="M758" s="184">
        <f t="shared" si="143"/>
        <v>5.9816868631368805E-3</v>
      </c>
      <c r="N758" s="261">
        <f t="shared" si="133"/>
        <v>0.5253870367450737</v>
      </c>
      <c r="O758" s="267">
        <f t="shared" si="134"/>
        <v>0.21143133865270181</v>
      </c>
      <c r="P758" s="178"/>
      <c r="Q758" s="184">
        <f t="shared" si="135"/>
        <v>1.2568880075738921E-2</v>
      </c>
      <c r="R758" s="261">
        <f t="shared" si="136"/>
        <v>1.0655476311914596</v>
      </c>
      <c r="S758" s="267">
        <f t="shared" si="137"/>
        <v>0.29345031196434745</v>
      </c>
      <c r="U758" s="184">
        <f t="shared" si="138"/>
        <v>0</v>
      </c>
      <c r="V758" s="261">
        <f t="shared" si="139"/>
        <v>3.4878951206797536E-2</v>
      </c>
      <c r="W758" s="267">
        <f t="shared" si="140"/>
        <v>0.13695169317218836</v>
      </c>
    </row>
    <row r="759" spans="1:23" x14ac:dyDescent="0.25">
      <c r="A759" s="90">
        <f t="shared" si="141"/>
        <v>716</v>
      </c>
      <c r="B759" s="29">
        <v>45373</v>
      </c>
      <c r="C759" s="93">
        <v>16745.27</v>
      </c>
      <c r="D759" s="93">
        <v>16747.2</v>
      </c>
      <c r="E759" s="93">
        <v>16341.61</v>
      </c>
      <c r="F759" s="93">
        <v>16499.47</v>
      </c>
      <c r="G759" s="93">
        <v>16499.47</v>
      </c>
      <c r="H759" s="93">
        <v>3110411500</v>
      </c>
      <c r="I759" s="93"/>
      <c r="J759" s="178">
        <f t="shared" si="142"/>
        <v>9.7258711093144949</v>
      </c>
      <c r="K759" s="179">
        <f t="shared" si="132"/>
        <v>0.16686195279003152</v>
      </c>
      <c r="L759" s="178"/>
      <c r="M759" s="184">
        <f t="shared" si="143"/>
        <v>-1.4678771975608591E-2</v>
      </c>
      <c r="N759" s="261">
        <f t="shared" si="133"/>
        <v>-1.168804308139356</v>
      </c>
      <c r="O759" s="267">
        <f t="shared" si="134"/>
        <v>-4.5817776017193501E-2</v>
      </c>
      <c r="P759" s="178"/>
      <c r="Q759" s="184">
        <f t="shared" si="135"/>
        <v>1.1525642763600055E-4</v>
      </c>
      <c r="R759" s="261">
        <f t="shared" si="136"/>
        <v>4.4330166383927047E-2</v>
      </c>
      <c r="S759" s="267">
        <f t="shared" si="137"/>
        <v>0.13838678298315465</v>
      </c>
      <c r="U759" s="184">
        <f t="shared" si="138"/>
        <v>-2.4105911699244018E-2</v>
      </c>
      <c r="V759" s="261">
        <f t="shared" si="139"/>
        <v>-1.9418451515908823</v>
      </c>
      <c r="W759" s="267">
        <f t="shared" si="140"/>
        <v>-0.16319771257633098</v>
      </c>
    </row>
    <row r="760" spans="1:23" x14ac:dyDescent="0.25">
      <c r="A760" s="90">
        <f t="shared" si="141"/>
        <v>717</v>
      </c>
      <c r="B760" s="29">
        <v>45376</v>
      </c>
      <c r="C760" s="93">
        <v>16531.95</v>
      </c>
      <c r="D760" s="93">
        <v>16612.64</v>
      </c>
      <c r="E760" s="93">
        <v>16441.3</v>
      </c>
      <c r="F760" s="93">
        <v>16473.64</v>
      </c>
      <c r="G760" s="93">
        <v>16473.64</v>
      </c>
      <c r="H760" s="93">
        <v>2624506500</v>
      </c>
      <c r="I760" s="93"/>
      <c r="J760" s="178">
        <f t="shared" si="142"/>
        <v>9.713050151189595</v>
      </c>
      <c r="K760" s="179">
        <f t="shared" si="132"/>
        <v>0.14924228254257718</v>
      </c>
      <c r="L760" s="178"/>
      <c r="M760" s="184">
        <f t="shared" si="143"/>
        <v>-3.5271096271160575E-3</v>
      </c>
      <c r="N760" s="261">
        <f t="shared" si="133"/>
        <v>-0.25434979484177855</v>
      </c>
      <c r="O760" s="267">
        <f t="shared" si="134"/>
        <v>9.3034670999491587E-2</v>
      </c>
      <c r="P760" s="178"/>
      <c r="Q760" s="184">
        <f t="shared" si="135"/>
        <v>4.8808519261187393E-3</v>
      </c>
      <c r="R760" s="261">
        <f t="shared" si="136"/>
        <v>0.43511677522769798</v>
      </c>
      <c r="S760" s="267">
        <f t="shared" si="137"/>
        <v>0.19772453692308445</v>
      </c>
      <c r="U760" s="184">
        <f t="shared" si="138"/>
        <v>-5.4833216892140038E-3</v>
      </c>
      <c r="V760" s="261">
        <f t="shared" si="139"/>
        <v>-0.41476237668384303</v>
      </c>
      <c r="W760" s="267">
        <f t="shared" si="140"/>
        <v>6.8677330970937644E-2</v>
      </c>
    </row>
    <row r="761" spans="1:23" x14ac:dyDescent="0.25">
      <c r="A761" s="90">
        <f t="shared" si="141"/>
        <v>718</v>
      </c>
      <c r="B761" s="29">
        <v>45377</v>
      </c>
      <c r="C761" s="93">
        <v>16548.5</v>
      </c>
      <c r="D761" s="93">
        <v>16728.900000000001</v>
      </c>
      <c r="E761" s="93">
        <v>16452.55</v>
      </c>
      <c r="F761" s="93">
        <v>16618.32</v>
      </c>
      <c r="G761" s="93">
        <v>16618.32</v>
      </c>
      <c r="H761" s="93">
        <v>2745765700</v>
      </c>
      <c r="I761" s="93"/>
      <c r="J761" s="178">
        <f t="shared" si="142"/>
        <v>9.7140507422565729</v>
      </c>
      <c r="K761" s="179">
        <f t="shared" si="132"/>
        <v>0.15061738138315911</v>
      </c>
      <c r="L761" s="178"/>
      <c r="M761" s="184">
        <f t="shared" si="143"/>
        <v>4.2191135148200564E-3</v>
      </c>
      <c r="N761" s="261">
        <f t="shared" si="133"/>
        <v>0.38085314547242211</v>
      </c>
      <c r="O761" s="267">
        <f t="shared" si="134"/>
        <v>0.18948504806282696</v>
      </c>
      <c r="P761" s="178"/>
      <c r="Q761" s="184">
        <f t="shared" si="135"/>
        <v>1.0901290147143333E-2</v>
      </c>
      <c r="R761" s="261">
        <f t="shared" si="136"/>
        <v>0.92880253535918134</v>
      </c>
      <c r="S761" s="267">
        <f t="shared" si="137"/>
        <v>0.27268668632989868</v>
      </c>
      <c r="U761" s="184">
        <f t="shared" si="138"/>
        <v>-5.7981085899024521E-3</v>
      </c>
      <c r="V761" s="261">
        <f t="shared" si="139"/>
        <v>-0.44057541630662361</v>
      </c>
      <c r="W761" s="267">
        <f t="shared" si="140"/>
        <v>6.4757831789248543E-2</v>
      </c>
    </row>
    <row r="762" spans="1:23" x14ac:dyDescent="0.25">
      <c r="A762" s="90">
        <f t="shared" si="141"/>
        <v>719</v>
      </c>
      <c r="B762" s="29">
        <v>45378</v>
      </c>
      <c r="C762" s="93">
        <v>16530.439999999999</v>
      </c>
      <c r="D762" s="93">
        <v>16612</v>
      </c>
      <c r="E762" s="93">
        <v>16354.81</v>
      </c>
      <c r="F762" s="93">
        <v>16392.84</v>
      </c>
      <c r="G762" s="93">
        <v>16392.84</v>
      </c>
      <c r="H762" s="93">
        <v>2769889600</v>
      </c>
      <c r="I762" s="93"/>
      <c r="J762" s="178">
        <f t="shared" si="142"/>
        <v>9.7129588087306225</v>
      </c>
      <c r="K762" s="179">
        <f t="shared" si="132"/>
        <v>0.1491167518302069</v>
      </c>
      <c r="L762" s="178"/>
      <c r="M762" s="184">
        <f t="shared" si="143"/>
        <v>-8.3240373516977502E-3</v>
      </c>
      <c r="N762" s="261">
        <f t="shared" si="133"/>
        <v>-0.64770569736325134</v>
      </c>
      <c r="O762" s="267">
        <f t="shared" si="134"/>
        <v>3.3306790804985553E-2</v>
      </c>
      <c r="P762" s="178"/>
      <c r="Q762" s="184">
        <f t="shared" si="135"/>
        <v>4.9339279535209777E-3</v>
      </c>
      <c r="R762" s="261">
        <f t="shared" si="136"/>
        <v>0.43946909610050883</v>
      </c>
      <c r="S762" s="267">
        <f t="shared" si="137"/>
        <v>0.19838540129042448</v>
      </c>
      <c r="U762" s="184">
        <f t="shared" si="138"/>
        <v>-1.0624641570339278E-2</v>
      </c>
      <c r="V762" s="261">
        <f t="shared" si="139"/>
        <v>-0.8363589981272026</v>
      </c>
      <c r="W762" s="267">
        <f t="shared" si="140"/>
        <v>4.6613283266072614E-3</v>
      </c>
    </row>
    <row r="763" spans="1:23" x14ac:dyDescent="0.25">
      <c r="A763" s="90">
        <f t="shared" si="141"/>
        <v>720</v>
      </c>
      <c r="B763" s="29">
        <v>45379</v>
      </c>
      <c r="C763" s="93">
        <v>16378.4</v>
      </c>
      <c r="D763" s="93">
        <v>16725.61</v>
      </c>
      <c r="E763" s="93">
        <v>16345.9</v>
      </c>
      <c r="F763" s="93">
        <v>16541.419999999998</v>
      </c>
      <c r="G763" s="93">
        <v>16541.419999999998</v>
      </c>
      <c r="H763" s="93">
        <v>3203421300</v>
      </c>
      <c r="I763" s="93"/>
      <c r="J763" s="178">
        <f t="shared" si="142"/>
        <v>9.7037186725383684</v>
      </c>
      <c r="K763" s="179">
        <f t="shared" si="132"/>
        <v>0.13641815698549783</v>
      </c>
      <c r="L763" s="178"/>
      <c r="M763" s="184">
        <f t="shared" si="143"/>
        <v>9.9533531968933851E-3</v>
      </c>
      <c r="N763" s="261">
        <f t="shared" si="133"/>
        <v>0.85107015830287769</v>
      </c>
      <c r="O763" s="267">
        <f t="shared" si="134"/>
        <v>0.26088365992482365</v>
      </c>
      <c r="P763" s="178"/>
      <c r="Q763" s="184">
        <f t="shared" si="135"/>
        <v>2.1199262443217955E-2</v>
      </c>
      <c r="R763" s="261">
        <f t="shared" si="136"/>
        <v>1.7732530710438306</v>
      </c>
      <c r="S763" s="267">
        <f t="shared" si="137"/>
        <v>0.40090960125820851</v>
      </c>
      <c r="U763" s="184">
        <f t="shared" si="138"/>
        <v>-1.984320812777805E-3</v>
      </c>
      <c r="V763" s="261">
        <f t="shared" si="139"/>
        <v>-0.127838594067542</v>
      </c>
      <c r="W763" s="267">
        <f t="shared" si="140"/>
        <v>0.11224436327732445</v>
      </c>
    </row>
    <row r="764" spans="1:23" x14ac:dyDescent="0.25">
      <c r="A764" s="90">
        <f t="shared" si="141"/>
        <v>721</v>
      </c>
      <c r="B764" s="29">
        <v>45384</v>
      </c>
      <c r="C764" s="93">
        <v>16811.740000000002</v>
      </c>
      <c r="D764" s="93">
        <v>17007.34</v>
      </c>
      <c r="E764" s="93">
        <v>16811.740000000002</v>
      </c>
      <c r="F764" s="93">
        <v>16931.52</v>
      </c>
      <c r="G764" s="93">
        <v>16931.52</v>
      </c>
      <c r="H764" s="93">
        <v>3983141300</v>
      </c>
      <c r="I764" s="93"/>
      <c r="J764" s="178">
        <f t="shared" si="142"/>
        <v>9.7298327308614763</v>
      </c>
      <c r="K764" s="179">
        <f t="shared" si="132"/>
        <v>0.17230635597917035</v>
      </c>
      <c r="L764" s="178"/>
      <c r="M764" s="184">
        <f t="shared" si="143"/>
        <v>7.1247830385194411E-3</v>
      </c>
      <c r="N764" s="261">
        <f t="shared" si="133"/>
        <v>0.61912278878325178</v>
      </c>
      <c r="O764" s="267">
        <f t="shared" si="134"/>
        <v>0.22566434680585301</v>
      </c>
      <c r="P764" s="178"/>
      <c r="Q764" s="184">
        <f t="shared" si="135"/>
        <v>1.1634726685042627E-2</v>
      </c>
      <c r="R764" s="261">
        <f t="shared" si="136"/>
        <v>0.9889455285148181</v>
      </c>
      <c r="S764" s="267">
        <f t="shared" si="137"/>
        <v>0.28181890848981106</v>
      </c>
      <c r="U764" s="184">
        <f t="shared" si="138"/>
        <v>0</v>
      </c>
      <c r="V764" s="261">
        <f t="shared" si="139"/>
        <v>3.4878951206797536E-2</v>
      </c>
      <c r="W764" s="267">
        <f t="shared" si="140"/>
        <v>0.13695169317218836</v>
      </c>
    </row>
    <row r="765" spans="1:23" x14ac:dyDescent="0.25">
      <c r="A765" s="90">
        <f t="shared" si="141"/>
        <v>722</v>
      </c>
      <c r="B765" s="29">
        <v>45385</v>
      </c>
      <c r="C765" s="93">
        <v>16926.849999999999</v>
      </c>
      <c r="D765" s="93">
        <v>16926.849999999999</v>
      </c>
      <c r="E765" s="93">
        <v>16689.189999999999</v>
      </c>
      <c r="F765" s="93">
        <v>16725.099999999999</v>
      </c>
      <c r="G765" s="93">
        <v>16725.099999999999</v>
      </c>
      <c r="H765" s="93">
        <v>2667363200</v>
      </c>
      <c r="I765" s="93"/>
      <c r="J765" s="178">
        <f t="shared" si="142"/>
        <v>9.7366563975677458</v>
      </c>
      <c r="K765" s="179">
        <f t="shared" si="132"/>
        <v>0.18168402932243624</v>
      </c>
      <c r="L765" s="178"/>
      <c r="M765" s="184">
        <f t="shared" si="143"/>
        <v>-1.191893352868372E-2</v>
      </c>
      <c r="N765" s="261">
        <f t="shared" si="133"/>
        <v>-0.942493051136154</v>
      </c>
      <c r="O765" s="267">
        <f t="shared" si="134"/>
        <v>-1.1454260538440786E-2</v>
      </c>
      <c r="P765" s="178"/>
      <c r="Q765" s="184">
        <f t="shared" si="135"/>
        <v>0</v>
      </c>
      <c r="R765" s="261">
        <f t="shared" si="136"/>
        <v>3.4878951206797536E-2</v>
      </c>
      <c r="S765" s="267">
        <f t="shared" si="137"/>
        <v>0.13695169317218836</v>
      </c>
      <c r="U765" s="184">
        <f t="shared" si="138"/>
        <v>-1.4040415080183251E-2</v>
      </c>
      <c r="V765" s="261">
        <f t="shared" si="139"/>
        <v>-1.1164580008468614</v>
      </c>
      <c r="W765" s="267">
        <f t="shared" si="140"/>
        <v>-3.7869416908942188E-2</v>
      </c>
    </row>
    <row r="766" spans="1:23" x14ac:dyDescent="0.25">
      <c r="A766" s="90">
        <f t="shared" si="141"/>
        <v>723</v>
      </c>
      <c r="B766" s="29">
        <v>45387</v>
      </c>
      <c r="C766" s="93">
        <v>16787.93</v>
      </c>
      <c r="D766" s="93">
        <v>16839.55</v>
      </c>
      <c r="E766" s="93">
        <v>16480.36</v>
      </c>
      <c r="F766" s="93">
        <v>16723.919999999998</v>
      </c>
      <c r="G766" s="93">
        <v>16723.919999999998</v>
      </c>
      <c r="H766" s="93">
        <v>1804396100</v>
      </c>
      <c r="I766" s="93"/>
      <c r="J766" s="178">
        <f t="shared" si="142"/>
        <v>9.7284154547998032</v>
      </c>
      <c r="K766" s="179">
        <f t="shared" si="132"/>
        <v>0.1703586125567976</v>
      </c>
      <c r="L766" s="178"/>
      <c r="M766" s="184">
        <f t="shared" si="143"/>
        <v>-3.8128584048183448E-3</v>
      </c>
      <c r="N766" s="261">
        <f t="shared" si="133"/>
        <v>-0.27778166098633106</v>
      </c>
      <c r="O766" s="267">
        <f t="shared" si="134"/>
        <v>8.9476733556976384E-2</v>
      </c>
      <c r="P766" s="178"/>
      <c r="Q766" s="184">
        <f t="shared" si="135"/>
        <v>3.0748281652353197E-3</v>
      </c>
      <c r="R766" s="261">
        <f t="shared" si="136"/>
        <v>0.28701987920880451</v>
      </c>
      <c r="S766" s="267">
        <f t="shared" si="137"/>
        <v>0.17523723317120576</v>
      </c>
      <c r="U766" s="184">
        <f t="shared" si="138"/>
        <v>-1.8320900790031867E-2</v>
      </c>
      <c r="V766" s="261">
        <f t="shared" si="139"/>
        <v>-1.4674648152708998</v>
      </c>
      <c r="W766" s="267">
        <f t="shared" si="140"/>
        <v>-9.1166934055592508E-2</v>
      </c>
    </row>
    <row r="767" spans="1:23" x14ac:dyDescent="0.25">
      <c r="A767" s="90">
        <f t="shared" si="141"/>
        <v>724</v>
      </c>
      <c r="B767" s="29">
        <v>45390</v>
      </c>
      <c r="C767" s="93">
        <v>16650.830000000002</v>
      </c>
      <c r="D767" s="93">
        <v>16895.060000000001</v>
      </c>
      <c r="E767" s="93">
        <v>16580.53</v>
      </c>
      <c r="F767" s="93">
        <v>16732.849999999999</v>
      </c>
      <c r="G767" s="93">
        <v>16732.849999999999</v>
      </c>
      <c r="H767" s="93">
        <v>2636773000</v>
      </c>
      <c r="I767" s="93"/>
      <c r="J767" s="178">
        <f t="shared" si="142"/>
        <v>9.720215344015978</v>
      </c>
      <c r="K767" s="179">
        <f t="shared" si="132"/>
        <v>0.15908931063754481</v>
      </c>
      <c r="L767" s="178"/>
      <c r="M767" s="184">
        <f t="shared" si="143"/>
        <v>4.9258805717190546E-3</v>
      </c>
      <c r="N767" s="261">
        <f t="shared" si="133"/>
        <v>0.43880919765855214</v>
      </c>
      <c r="O767" s="267">
        <f t="shared" si="134"/>
        <v>0.1982852011031917</v>
      </c>
      <c r="P767" s="178"/>
      <c r="Q767" s="184">
        <f t="shared" si="135"/>
        <v>1.4667737283967197E-2</v>
      </c>
      <c r="R767" s="261">
        <f t="shared" si="136"/>
        <v>1.2376573478285446</v>
      </c>
      <c r="S767" s="267">
        <f t="shared" si="137"/>
        <v>0.31958376634933439</v>
      </c>
      <c r="U767" s="184">
        <f t="shared" si="138"/>
        <v>-4.2220117555703167E-3</v>
      </c>
      <c r="V767" s="261">
        <f t="shared" si="139"/>
        <v>-0.31133290353059129</v>
      </c>
      <c r="W767" s="267">
        <f t="shared" si="140"/>
        <v>8.4382251480529247E-2</v>
      </c>
    </row>
    <row r="768" spans="1:23" x14ac:dyDescent="0.25">
      <c r="A768" s="90">
        <f t="shared" si="141"/>
        <v>725</v>
      </c>
      <c r="B768" s="29">
        <v>45391</v>
      </c>
      <c r="C768" s="93">
        <v>16819.18</v>
      </c>
      <c r="D768" s="93">
        <v>17006.849999999999</v>
      </c>
      <c r="E768" s="93">
        <v>16805.990000000002</v>
      </c>
      <c r="F768" s="93">
        <v>16828.07</v>
      </c>
      <c r="G768" s="93">
        <v>16828.07</v>
      </c>
      <c r="H768" s="93">
        <v>2120056900</v>
      </c>
      <c r="I768" s="93"/>
      <c r="J768" s="178">
        <f t="shared" si="142"/>
        <v>9.730275180852221</v>
      </c>
      <c r="K768" s="179">
        <f t="shared" si="132"/>
        <v>0.17291440904836888</v>
      </c>
      <c r="L768" s="178"/>
      <c r="M768" s="184">
        <f t="shared" si="143"/>
        <v>5.2856322365296151E-4</v>
      </c>
      <c r="N768" s="261">
        <f t="shared" si="133"/>
        <v>7.8221998218789057E-2</v>
      </c>
      <c r="O768" s="267">
        <f t="shared" si="134"/>
        <v>0.14353298076086451</v>
      </c>
      <c r="P768" s="178"/>
      <c r="Q768" s="184">
        <f t="shared" si="135"/>
        <v>1.1158094508769052E-2</v>
      </c>
      <c r="R768" s="261">
        <f t="shared" si="136"/>
        <v>0.9498609121450321</v>
      </c>
      <c r="S768" s="267">
        <f t="shared" si="137"/>
        <v>0.27588422880401331</v>
      </c>
      <c r="U768" s="184">
        <f t="shared" si="138"/>
        <v>-7.8422372553232022E-4</v>
      </c>
      <c r="V768" s="261">
        <f t="shared" si="139"/>
        <v>-2.9428674224940225E-2</v>
      </c>
      <c r="W768" s="267">
        <f t="shared" si="140"/>
        <v>0.12718710562498514</v>
      </c>
    </row>
    <row r="769" spans="1:23" x14ac:dyDescent="0.25">
      <c r="A769" s="90">
        <f t="shared" si="141"/>
        <v>726</v>
      </c>
      <c r="B769" s="29">
        <v>45392</v>
      </c>
      <c r="C769" s="93">
        <v>16926.02</v>
      </c>
      <c r="D769" s="93">
        <v>17190.5</v>
      </c>
      <c r="E769" s="93">
        <v>16918.36</v>
      </c>
      <c r="F769" s="93">
        <v>17139.169999999998</v>
      </c>
      <c r="G769" s="93">
        <v>17139.169999999998</v>
      </c>
      <c r="H769" s="93">
        <v>2549074700</v>
      </c>
      <c r="I769" s="93"/>
      <c r="J769" s="178">
        <f t="shared" si="142"/>
        <v>9.7366073618434381</v>
      </c>
      <c r="K769" s="179">
        <f t="shared" si="132"/>
        <v>0.18161664018628668</v>
      </c>
      <c r="L769" s="178"/>
      <c r="M769" s="184">
        <f t="shared" si="143"/>
        <v>1.2593037229070852E-2</v>
      </c>
      <c r="N769" s="261">
        <f t="shared" si="133"/>
        <v>1.0675285571917694</v>
      </c>
      <c r="O769" s="267">
        <f t="shared" si="134"/>
        <v>0.29375109939390498</v>
      </c>
      <c r="P769" s="178"/>
      <c r="Q769" s="184">
        <f t="shared" si="135"/>
        <v>1.5625646194439069E-2</v>
      </c>
      <c r="R769" s="261">
        <f t="shared" si="136"/>
        <v>1.3162074418983654</v>
      </c>
      <c r="S769" s="267">
        <f t="shared" si="137"/>
        <v>0.33151095640240169</v>
      </c>
      <c r="U769" s="184">
        <f t="shared" si="138"/>
        <v>-4.5255765974516477E-4</v>
      </c>
      <c r="V769" s="261">
        <f t="shared" si="139"/>
        <v>-2.2315155154394506E-3</v>
      </c>
      <c r="W769" s="267">
        <f t="shared" si="140"/>
        <v>0.1313167719821422</v>
      </c>
    </row>
    <row r="770" spans="1:23" x14ac:dyDescent="0.25">
      <c r="A770" s="90">
        <f t="shared" si="141"/>
        <v>727</v>
      </c>
      <c r="B770" s="29">
        <v>45393</v>
      </c>
      <c r="C770" s="93">
        <v>16856.189999999999</v>
      </c>
      <c r="D770" s="93">
        <v>17141.36</v>
      </c>
      <c r="E770" s="93">
        <v>16856.189999999999</v>
      </c>
      <c r="F770" s="93">
        <v>17095.03</v>
      </c>
      <c r="G770" s="93">
        <v>17095.03</v>
      </c>
      <c r="H770" s="93">
        <v>2480545300</v>
      </c>
      <c r="I770" s="93"/>
      <c r="J770" s="178">
        <f t="shared" si="142"/>
        <v>9.7324732273711376</v>
      </c>
      <c r="K770" s="179">
        <f t="shared" ref="K770:K833" si="144">(J770-$J$1008)/($J$1007-$J$1008)</f>
        <v>0.17593515480501087</v>
      </c>
      <c r="L770" s="178"/>
      <c r="M770" s="184">
        <f t="shared" si="143"/>
        <v>1.4169275500572797E-2</v>
      </c>
      <c r="N770" s="261">
        <f t="shared" ref="N770:N833" si="145">(M770-$M$1009)/$M$1010</f>
        <v>1.196782668046567</v>
      </c>
      <c r="O770" s="267">
        <f t="shared" si="134"/>
        <v>0.31337728015869315</v>
      </c>
      <c r="P770" s="178"/>
      <c r="Q770" s="184">
        <f t="shared" si="135"/>
        <v>1.6917820693763057E-2</v>
      </c>
      <c r="R770" s="261">
        <f t="shared" si="136"/>
        <v>1.4221678598117171</v>
      </c>
      <c r="S770" s="267">
        <f t="shared" si="137"/>
        <v>0.34760018019673145</v>
      </c>
      <c r="U770" s="184">
        <f t="shared" si="138"/>
        <v>0</v>
      </c>
      <c r="V770" s="261">
        <f t="shared" si="139"/>
        <v>3.4878951206797536E-2</v>
      </c>
      <c r="W770" s="267">
        <f t="shared" si="140"/>
        <v>0.13695169317218836</v>
      </c>
    </row>
    <row r="771" spans="1:23" x14ac:dyDescent="0.25">
      <c r="A771" s="90">
        <f t="shared" si="141"/>
        <v>728</v>
      </c>
      <c r="B771" s="29">
        <v>45394</v>
      </c>
      <c r="C771" s="93">
        <v>16978.7</v>
      </c>
      <c r="D771" s="93">
        <v>17031.310000000001</v>
      </c>
      <c r="E771" s="93">
        <v>16721.689999999999</v>
      </c>
      <c r="F771" s="93">
        <v>16721.689999999999</v>
      </c>
      <c r="G771" s="93">
        <v>16721.689999999999</v>
      </c>
      <c r="H771" s="93">
        <v>2840321200</v>
      </c>
      <c r="I771" s="93"/>
      <c r="J771" s="178">
        <f t="shared" si="142"/>
        <v>9.7397148962748226</v>
      </c>
      <c r="K771" s="179">
        <f t="shared" si="144"/>
        <v>0.18588728294404328</v>
      </c>
      <c r="L771" s="178"/>
      <c r="M771" s="184">
        <f t="shared" si="143"/>
        <v>-1.5137201316944291E-2</v>
      </c>
      <c r="N771" s="261">
        <f t="shared" si="145"/>
        <v>-1.2063962623352376</v>
      </c>
      <c r="O771" s="267">
        <f t="shared" ref="O771:O834" si="146">2*(N771-$N$1008)/($N$1007-$N$1008)-1</f>
        <v>-5.1525807146499902E-2</v>
      </c>
      <c r="P771" s="178"/>
      <c r="Q771" s="184">
        <f t="shared" ref="Q771:Q834" si="147">(D771-C771)/C771</f>
        <v>3.0985882311366938E-3</v>
      </c>
      <c r="R771" s="261">
        <f t="shared" ref="R771:R834" si="148">(Q771-$Q$1009)/$Q$1010</f>
        <v>0.288968243391719</v>
      </c>
      <c r="S771" s="267">
        <f t="shared" ref="S771:S834" si="149">2*(R771-$R$1008)/($R$1007-$R$1008)-1</f>
        <v>0.17553307635481241</v>
      </c>
      <c r="U771" s="184">
        <f t="shared" ref="U771:U834" si="150">(E771-C771)/C771</f>
        <v>-1.5137201316944291E-2</v>
      </c>
      <c r="V771" s="261">
        <f t="shared" ref="V771:V834" si="151">(U771-$U$1009)/$U$1010</f>
        <v>-1.2063962623352376</v>
      </c>
      <c r="W771" s="267">
        <f t="shared" ref="W771:W834" si="152">2*(V771-$V$1008)/($V$1007-$V$1008)-1</f>
        <v>-5.1525807146499902E-2</v>
      </c>
    </row>
    <row r="772" spans="1:23" x14ac:dyDescent="0.25">
      <c r="A772" s="90">
        <f t="shared" si="141"/>
        <v>729</v>
      </c>
      <c r="B772" s="29">
        <v>45397</v>
      </c>
      <c r="C772" s="93">
        <v>16487.36</v>
      </c>
      <c r="D772" s="93">
        <v>16647.09</v>
      </c>
      <c r="E772" s="93">
        <v>16465.400000000001</v>
      </c>
      <c r="F772" s="93">
        <v>16600.46</v>
      </c>
      <c r="G772" s="93">
        <v>16600.46</v>
      </c>
      <c r="H772" s="93">
        <v>2561790600</v>
      </c>
      <c r="I772" s="93"/>
      <c r="J772" s="178">
        <f t="shared" si="142"/>
        <v>9.7103493057082453</v>
      </c>
      <c r="K772" s="179">
        <f t="shared" si="144"/>
        <v>0.14553054693692946</v>
      </c>
      <c r="L772" s="178"/>
      <c r="M772" s="184">
        <f t="shared" si="143"/>
        <v>6.8598004774565813E-3</v>
      </c>
      <c r="N772" s="261">
        <f t="shared" si="145"/>
        <v>0.59739378629584783</v>
      </c>
      <c r="O772" s="267">
        <f t="shared" si="146"/>
        <v>0.22236497529777455</v>
      </c>
      <c r="P772" s="178"/>
      <c r="Q772" s="184">
        <f t="shared" si="147"/>
        <v>9.6880276769597783E-3</v>
      </c>
      <c r="R772" s="261">
        <f t="shared" si="148"/>
        <v>0.82931303262832645</v>
      </c>
      <c r="S772" s="267">
        <f t="shared" si="149"/>
        <v>0.25758001814053544</v>
      </c>
      <c r="U772" s="184">
        <f t="shared" si="150"/>
        <v>-1.3319294295750881E-3</v>
      </c>
      <c r="V772" s="261">
        <f t="shared" si="151"/>
        <v>-7.4341435871497871E-2</v>
      </c>
      <c r="W772" s="267">
        <f t="shared" si="152"/>
        <v>0.12036746969316248</v>
      </c>
    </row>
    <row r="773" spans="1:23" x14ac:dyDescent="0.25">
      <c r="A773" s="90">
        <f t="shared" si="141"/>
        <v>730</v>
      </c>
      <c r="B773" s="29">
        <v>45398</v>
      </c>
      <c r="C773" s="93">
        <v>16367.69</v>
      </c>
      <c r="D773" s="93">
        <v>16449.240000000002</v>
      </c>
      <c r="E773" s="93">
        <v>16208.64</v>
      </c>
      <c r="F773" s="93">
        <v>16248.97</v>
      </c>
      <c r="G773" s="93">
        <v>16248.97</v>
      </c>
      <c r="H773" s="93">
        <v>3092911600</v>
      </c>
      <c r="I773" s="93"/>
      <c r="J773" s="178">
        <f t="shared" si="142"/>
        <v>9.7030645486181157</v>
      </c>
      <c r="K773" s="179">
        <f t="shared" si="144"/>
        <v>0.13551920328300973</v>
      </c>
      <c r="L773" s="178"/>
      <c r="M773" s="184">
        <f t="shared" si="143"/>
        <v>-7.2533143039733251E-3</v>
      </c>
      <c r="N773" s="261">
        <f t="shared" si="145"/>
        <v>-0.55990465991382621</v>
      </c>
      <c r="O773" s="267">
        <f t="shared" si="146"/>
        <v>4.6638661032727402E-2</v>
      </c>
      <c r="P773" s="178"/>
      <c r="Q773" s="184">
        <f t="shared" si="147"/>
        <v>4.9823768656420721E-3</v>
      </c>
      <c r="R773" s="261">
        <f t="shared" si="148"/>
        <v>0.44344198596831241</v>
      </c>
      <c r="S773" s="267">
        <f t="shared" si="149"/>
        <v>0.19898865215949502</v>
      </c>
      <c r="U773" s="184">
        <f t="shared" si="150"/>
        <v>-9.7173150273496805E-3</v>
      </c>
      <c r="V773" s="261">
        <f t="shared" si="151"/>
        <v>-0.76195674074683228</v>
      </c>
      <c r="W773" s="267">
        <f t="shared" si="152"/>
        <v>1.5958703265001706E-2</v>
      </c>
    </row>
    <row r="774" spans="1:23" x14ac:dyDescent="0.25">
      <c r="A774" s="90">
        <f t="shared" si="141"/>
        <v>731</v>
      </c>
      <c r="B774" s="29">
        <v>45399</v>
      </c>
      <c r="C774" s="93">
        <v>16225.54</v>
      </c>
      <c r="D774" s="93">
        <v>16316.69</v>
      </c>
      <c r="E774" s="93">
        <v>16155.83</v>
      </c>
      <c r="F774" s="93">
        <v>16251.84</v>
      </c>
      <c r="G774" s="93">
        <v>16251.84</v>
      </c>
      <c r="H774" s="93">
        <v>2450526000</v>
      </c>
      <c r="I774" s="93"/>
      <c r="J774" s="178">
        <f t="shared" si="142"/>
        <v>9.6943418229907241</v>
      </c>
      <c r="K774" s="179">
        <f t="shared" si="144"/>
        <v>0.12353167881592865</v>
      </c>
      <c r="L774" s="178"/>
      <c r="M774" s="184">
        <f t="shared" si="143"/>
        <v>1.6209013690761153E-3</v>
      </c>
      <c r="N774" s="261">
        <f t="shared" si="145"/>
        <v>0.16779550895769135</v>
      </c>
      <c r="O774" s="267">
        <f t="shared" si="146"/>
        <v>0.15713398657702204</v>
      </c>
      <c r="P774" s="178"/>
      <c r="Q774" s="184">
        <f t="shared" si="147"/>
        <v>5.6176866840795207E-3</v>
      </c>
      <c r="R774" s="261">
        <f t="shared" si="148"/>
        <v>0.49553842797464009</v>
      </c>
      <c r="S774" s="267">
        <f t="shared" si="149"/>
        <v>0.20689907126536866</v>
      </c>
      <c r="U774" s="184">
        <f t="shared" si="150"/>
        <v>-4.2963130965133324E-3</v>
      </c>
      <c r="V774" s="261">
        <f t="shared" si="151"/>
        <v>-0.31742573475575719</v>
      </c>
      <c r="W774" s="267">
        <f t="shared" si="152"/>
        <v>8.3457104835647611E-2</v>
      </c>
    </row>
    <row r="775" spans="1:23" x14ac:dyDescent="0.25">
      <c r="A775" s="90">
        <f t="shared" si="141"/>
        <v>732</v>
      </c>
      <c r="B775" s="29">
        <v>45400</v>
      </c>
      <c r="C775" s="93">
        <v>16253.24</v>
      </c>
      <c r="D775" s="93">
        <v>16507.599999999999</v>
      </c>
      <c r="E775" s="93">
        <v>16206.55</v>
      </c>
      <c r="F775" s="93">
        <v>16385.87</v>
      </c>
      <c r="G775" s="93">
        <v>16385.87</v>
      </c>
      <c r="H775" s="93">
        <v>3228014900</v>
      </c>
      <c r="I775" s="93"/>
      <c r="J775" s="178">
        <f t="shared" si="142"/>
        <v>9.696047552498797</v>
      </c>
      <c r="K775" s="179">
        <f t="shared" si="144"/>
        <v>0.12587583992860149</v>
      </c>
      <c r="L775" s="178"/>
      <c r="M775" s="184">
        <f t="shared" si="143"/>
        <v>8.1602191316930781E-3</v>
      </c>
      <c r="N775" s="261">
        <f t="shared" si="145"/>
        <v>0.70403023836737932</v>
      </c>
      <c r="O775" s="267">
        <f t="shared" si="146"/>
        <v>0.23855684935602128</v>
      </c>
      <c r="P775" s="178"/>
      <c r="Q775" s="184">
        <f t="shared" si="147"/>
        <v>1.5649802747021442E-2</v>
      </c>
      <c r="R775" s="261">
        <f t="shared" si="148"/>
        <v>1.3181883186362311</v>
      </c>
      <c r="S775" s="267">
        <f t="shared" si="149"/>
        <v>0.33181173635185934</v>
      </c>
      <c r="U775" s="184">
        <f t="shared" si="150"/>
        <v>-2.8726580054192585E-3</v>
      </c>
      <c r="V775" s="261">
        <f t="shared" si="151"/>
        <v>-0.20068369372668726</v>
      </c>
      <c r="W775" s="267">
        <f t="shared" si="152"/>
        <v>0.1011834300173724</v>
      </c>
    </row>
    <row r="776" spans="1:23" x14ac:dyDescent="0.25">
      <c r="A776" s="90">
        <f t="shared" si="141"/>
        <v>733</v>
      </c>
      <c r="B776" s="29">
        <v>45401</v>
      </c>
      <c r="C776" s="93">
        <v>16246.34</v>
      </c>
      <c r="D776" s="93">
        <v>16254.9</v>
      </c>
      <c r="E776" s="93">
        <v>16044.45</v>
      </c>
      <c r="F776" s="93">
        <v>16224.14</v>
      </c>
      <c r="G776" s="93">
        <v>16224.14</v>
      </c>
      <c r="H776" s="93">
        <v>3393743300</v>
      </c>
      <c r="I776" s="93"/>
      <c r="J776" s="178">
        <f t="shared" si="142"/>
        <v>9.6956229316203935</v>
      </c>
      <c r="K776" s="179">
        <f t="shared" si="144"/>
        <v>0.12529228916860605</v>
      </c>
      <c r="L776" s="178"/>
      <c r="M776" s="184">
        <f t="shared" si="143"/>
        <v>-1.3664616153546416E-3</v>
      </c>
      <c r="N776" s="261">
        <f t="shared" si="145"/>
        <v>-7.7173131465689868E-2</v>
      </c>
      <c r="O776" s="267">
        <f t="shared" si="146"/>
        <v>0.1199374998513143</v>
      </c>
      <c r="P776" s="178"/>
      <c r="Q776" s="184">
        <f t="shared" si="147"/>
        <v>5.2688790213669605E-4</v>
      </c>
      <c r="R776" s="261">
        <f t="shared" si="148"/>
        <v>7.8084619120149051E-2</v>
      </c>
      <c r="S776" s="267">
        <f t="shared" si="149"/>
        <v>0.14351212086708331</v>
      </c>
      <c r="U776" s="184">
        <f t="shared" si="150"/>
        <v>-1.2426798897474719E-2</v>
      </c>
      <c r="V776" s="261">
        <f t="shared" si="151"/>
        <v>-0.98413884026832299</v>
      </c>
      <c r="W776" s="267">
        <f t="shared" si="152"/>
        <v>-1.7777833384169495E-2</v>
      </c>
    </row>
    <row r="777" spans="1:23" x14ac:dyDescent="0.25">
      <c r="A777" s="90">
        <f t="shared" si="141"/>
        <v>734</v>
      </c>
      <c r="B777" s="29">
        <v>45404</v>
      </c>
      <c r="C777" s="93">
        <v>16410.830000000002</v>
      </c>
      <c r="D777" s="93">
        <v>16637.82</v>
      </c>
      <c r="E777" s="93">
        <v>16410.830000000002</v>
      </c>
      <c r="F777" s="93">
        <v>16511.689999999999</v>
      </c>
      <c r="G777" s="93">
        <v>16511.689999999999</v>
      </c>
      <c r="H777" s="93">
        <v>2915063300</v>
      </c>
      <c r="I777" s="93"/>
      <c r="J777" s="178">
        <f t="shared" si="142"/>
        <v>9.7056967617203629</v>
      </c>
      <c r="K777" s="179">
        <f t="shared" si="144"/>
        <v>0.13913661833349258</v>
      </c>
      <c r="L777" s="178"/>
      <c r="M777" s="184">
        <f t="shared" si="143"/>
        <v>6.1459414301407627E-3</v>
      </c>
      <c r="N777" s="261">
        <f t="shared" si="145"/>
        <v>0.53885617932064178</v>
      </c>
      <c r="O777" s="267">
        <f t="shared" si="146"/>
        <v>0.21347651791382249</v>
      </c>
      <c r="P777" s="178"/>
      <c r="Q777" s="184">
        <f t="shared" si="147"/>
        <v>1.3831719663173522E-2</v>
      </c>
      <c r="R777" s="261">
        <f t="shared" si="148"/>
        <v>1.169102538452127</v>
      </c>
      <c r="S777" s="267">
        <f t="shared" si="149"/>
        <v>0.30917427861838975</v>
      </c>
      <c r="U777" s="184">
        <f t="shared" si="150"/>
        <v>0</v>
      </c>
      <c r="V777" s="261">
        <f t="shared" si="151"/>
        <v>3.4878951206797536E-2</v>
      </c>
      <c r="W777" s="267">
        <f t="shared" si="152"/>
        <v>0.13695169317218836</v>
      </c>
    </row>
    <row r="778" spans="1:23" x14ac:dyDescent="0.25">
      <c r="A778" s="90">
        <f t="shared" si="141"/>
        <v>735</v>
      </c>
      <c r="B778" s="29">
        <v>45405</v>
      </c>
      <c r="C778" s="93">
        <v>16679.39</v>
      </c>
      <c r="D778" s="93">
        <v>16846.13</v>
      </c>
      <c r="E778" s="93">
        <v>16599.21</v>
      </c>
      <c r="F778" s="93">
        <v>16828.93</v>
      </c>
      <c r="G778" s="93">
        <v>16828.93</v>
      </c>
      <c r="H778" s="93">
        <v>2993655900</v>
      </c>
      <c r="I778" s="93"/>
      <c r="J778" s="178">
        <f t="shared" si="142"/>
        <v>9.7219291045006067</v>
      </c>
      <c r="K778" s="179">
        <f t="shared" si="144"/>
        <v>0.16144450861324294</v>
      </c>
      <c r="L778" s="178"/>
      <c r="M778" s="184">
        <f t="shared" si="143"/>
        <v>8.9655556947826551E-3</v>
      </c>
      <c r="N778" s="261">
        <f t="shared" si="145"/>
        <v>0.77006915093725048</v>
      </c>
      <c r="O778" s="267">
        <f t="shared" si="146"/>
        <v>0.24858431871103726</v>
      </c>
      <c r="P778" s="178"/>
      <c r="Q778" s="184">
        <f t="shared" si="147"/>
        <v>9.9967684669524243E-3</v>
      </c>
      <c r="R778" s="261">
        <f t="shared" si="148"/>
        <v>0.85463028130614349</v>
      </c>
      <c r="S778" s="267">
        <f t="shared" si="149"/>
        <v>0.26142423551769967</v>
      </c>
      <c r="U778" s="184">
        <f t="shared" si="150"/>
        <v>-4.8071302367772616E-3</v>
      </c>
      <c r="V778" s="261">
        <f t="shared" si="151"/>
        <v>-0.35931357396631725</v>
      </c>
      <c r="W778" s="267">
        <f t="shared" si="152"/>
        <v>7.7096778662994137E-2</v>
      </c>
    </row>
    <row r="779" spans="1:23" x14ac:dyDescent="0.25">
      <c r="A779" s="90">
        <f t="shared" si="141"/>
        <v>736</v>
      </c>
      <c r="B779" s="29">
        <v>45406</v>
      </c>
      <c r="C779" s="93">
        <v>16993.169999999998</v>
      </c>
      <c r="D779" s="93">
        <v>17217.86</v>
      </c>
      <c r="E779" s="93">
        <v>16934.650000000001</v>
      </c>
      <c r="F779" s="93">
        <v>17201.27</v>
      </c>
      <c r="G779" s="93">
        <v>17201.27</v>
      </c>
      <c r="H779" s="93">
        <v>3314752700</v>
      </c>
      <c r="I779" s="93"/>
      <c r="J779" s="178">
        <f t="shared" si="142"/>
        <v>9.7405667776034086</v>
      </c>
      <c r="K779" s="179">
        <f t="shared" si="144"/>
        <v>0.18705801199201502</v>
      </c>
      <c r="L779" s="178"/>
      <c r="M779" s="184">
        <f t="shared" si="143"/>
        <v>1.2246096519954912E-2</v>
      </c>
      <c r="N779" s="261">
        <f t="shared" si="145"/>
        <v>1.0390788527994355</v>
      </c>
      <c r="O779" s="267">
        <f t="shared" si="146"/>
        <v>0.28943124420774402</v>
      </c>
      <c r="P779" s="178"/>
      <c r="Q779" s="184">
        <f t="shared" si="147"/>
        <v>1.3222371105567846E-2</v>
      </c>
      <c r="R779" s="261">
        <f t="shared" si="148"/>
        <v>1.1191349622055951</v>
      </c>
      <c r="S779" s="267">
        <f t="shared" si="149"/>
        <v>0.30158711038592689</v>
      </c>
      <c r="U779" s="184">
        <f t="shared" si="150"/>
        <v>-3.4437365129635499E-3</v>
      </c>
      <c r="V779" s="261">
        <f t="shared" si="151"/>
        <v>-0.24751306340731749</v>
      </c>
      <c r="W779" s="267">
        <f t="shared" si="152"/>
        <v>9.4072772813706074E-2</v>
      </c>
    </row>
    <row r="780" spans="1:23" x14ac:dyDescent="0.25">
      <c r="A780" s="90">
        <f t="shared" si="141"/>
        <v>737</v>
      </c>
      <c r="B780" s="29">
        <v>45407</v>
      </c>
      <c r="C780" s="93">
        <v>17144.12</v>
      </c>
      <c r="D780" s="93">
        <v>17438.830000000002</v>
      </c>
      <c r="E780" s="93">
        <v>17109.57</v>
      </c>
      <c r="F780" s="93">
        <v>17284.54</v>
      </c>
      <c r="G780" s="93">
        <v>17284.54</v>
      </c>
      <c r="H780" s="93">
        <v>3147284200</v>
      </c>
      <c r="I780" s="93"/>
      <c r="J780" s="178">
        <f t="shared" si="142"/>
        <v>9.7494105366622801</v>
      </c>
      <c r="K780" s="179">
        <f t="shared" si="144"/>
        <v>0.19921187107549662</v>
      </c>
      <c r="L780" s="178"/>
      <c r="M780" s="184">
        <f t="shared" si="143"/>
        <v>8.1905632951707E-3</v>
      </c>
      <c r="N780" s="261">
        <f t="shared" si="145"/>
        <v>0.70651850929750681</v>
      </c>
      <c r="O780" s="267">
        <f t="shared" si="146"/>
        <v>0.23893467296831106</v>
      </c>
      <c r="P780" s="178"/>
      <c r="Q780" s="184">
        <f t="shared" si="147"/>
        <v>1.7190150325592842E-2</v>
      </c>
      <c r="R780" s="261">
        <f t="shared" si="148"/>
        <v>1.4444993340932244</v>
      </c>
      <c r="S780" s="267">
        <f t="shared" si="149"/>
        <v>0.35099103212472471</v>
      </c>
      <c r="U780" s="184">
        <f t="shared" si="150"/>
        <v>-2.0152682085752592E-3</v>
      </c>
      <c r="V780" s="261">
        <f t="shared" si="151"/>
        <v>-0.1303763310324362</v>
      </c>
      <c r="W780" s="267">
        <f t="shared" si="152"/>
        <v>0.11185902865177866</v>
      </c>
    </row>
    <row r="781" spans="1:23" x14ac:dyDescent="0.25">
      <c r="A781" s="90">
        <f t="shared" si="141"/>
        <v>738</v>
      </c>
      <c r="B781" s="29">
        <v>45408</v>
      </c>
      <c r="C781" s="93">
        <v>17336.2</v>
      </c>
      <c r="D781" s="93">
        <v>17758.240000000002</v>
      </c>
      <c r="E781" s="93">
        <v>17336.2</v>
      </c>
      <c r="F781" s="93">
        <v>17651.150000000001</v>
      </c>
      <c r="G781" s="93">
        <v>17651.150000000001</v>
      </c>
      <c r="H781" s="93">
        <v>3850968700</v>
      </c>
      <c r="I781" s="93"/>
      <c r="J781" s="178">
        <f t="shared" si="142"/>
        <v>9.7605520798363123</v>
      </c>
      <c r="K781" s="179">
        <f t="shared" si="144"/>
        <v>0.21452354395218787</v>
      </c>
      <c r="L781" s="178"/>
      <c r="M781" s="184">
        <f t="shared" si="143"/>
        <v>1.8167187734336284E-2</v>
      </c>
      <c r="N781" s="261">
        <f t="shared" si="145"/>
        <v>1.5246179962410957</v>
      </c>
      <c r="O781" s="267">
        <f t="shared" si="146"/>
        <v>0.36315639642569875</v>
      </c>
      <c r="P781" s="178"/>
      <c r="Q781" s="184">
        <f t="shared" si="147"/>
        <v>2.4344435343385568E-2</v>
      </c>
      <c r="R781" s="261">
        <f t="shared" si="148"/>
        <v>2.0311623821205145</v>
      </c>
      <c r="S781" s="267">
        <f t="shared" si="149"/>
        <v>0.44007102310110269</v>
      </c>
      <c r="U781" s="184">
        <f t="shared" si="150"/>
        <v>0</v>
      </c>
      <c r="V781" s="261">
        <f t="shared" si="151"/>
        <v>3.4878951206797536E-2</v>
      </c>
      <c r="W781" s="267">
        <f t="shared" si="152"/>
        <v>0.13695169317218836</v>
      </c>
    </row>
    <row r="782" spans="1:23" x14ac:dyDescent="0.25">
      <c r="A782" s="90">
        <f t="shared" si="141"/>
        <v>739</v>
      </c>
      <c r="B782" s="29">
        <v>45411</v>
      </c>
      <c r="C782" s="93">
        <v>17737.93</v>
      </c>
      <c r="D782" s="93">
        <v>18031.16</v>
      </c>
      <c r="E782" s="93">
        <v>17679.189999999999</v>
      </c>
      <c r="F782" s="93">
        <v>17746.91</v>
      </c>
      <c r="G782" s="93">
        <v>17746.91</v>
      </c>
      <c r="H782" s="93">
        <v>4850882200</v>
      </c>
      <c r="I782" s="93"/>
      <c r="J782" s="178">
        <f t="shared" si="142"/>
        <v>9.7834605635986982</v>
      </c>
      <c r="K782" s="179">
        <f t="shared" si="144"/>
        <v>0.24600636495746678</v>
      </c>
      <c r="L782" s="178"/>
      <c r="M782" s="184">
        <f t="shared" si="143"/>
        <v>5.0625974958744139E-4</v>
      </c>
      <c r="N782" s="261">
        <f t="shared" si="145"/>
        <v>7.6393076943730237E-2</v>
      </c>
      <c r="O782" s="267">
        <f t="shared" si="146"/>
        <v>0.14325527400700189</v>
      </c>
      <c r="P782" s="178"/>
      <c r="Q782" s="184">
        <f t="shared" si="147"/>
        <v>1.6531241244045928E-2</v>
      </c>
      <c r="R782" s="261">
        <f t="shared" si="148"/>
        <v>1.3904677139953663</v>
      </c>
      <c r="S782" s="267">
        <f t="shared" si="149"/>
        <v>0.3427867720354949</v>
      </c>
      <c r="U782" s="184">
        <f t="shared" si="150"/>
        <v>-3.3115476270343608E-3</v>
      </c>
      <c r="V782" s="261">
        <f t="shared" si="151"/>
        <v>-0.23667335901454004</v>
      </c>
      <c r="W782" s="267">
        <f t="shared" si="152"/>
        <v>9.5718693368515462E-2</v>
      </c>
    </row>
    <row r="783" spans="1:23" x14ac:dyDescent="0.25">
      <c r="A783" s="90">
        <f t="shared" si="141"/>
        <v>740</v>
      </c>
      <c r="B783" s="29">
        <v>45412</v>
      </c>
      <c r="C783" s="93">
        <v>17843.439999999999</v>
      </c>
      <c r="D783" s="93">
        <v>17902.02</v>
      </c>
      <c r="E783" s="93">
        <v>17686.939999999999</v>
      </c>
      <c r="F783" s="93">
        <v>17763.03</v>
      </c>
      <c r="G783" s="93">
        <v>17763.03</v>
      </c>
      <c r="H783" s="93">
        <v>3679962400</v>
      </c>
      <c r="I783" s="93"/>
      <c r="J783" s="178">
        <f t="shared" si="142"/>
        <v>9.7893912126577352</v>
      </c>
      <c r="K783" s="179">
        <f t="shared" si="144"/>
        <v>0.2541567761635265</v>
      </c>
      <c r="L783" s="178"/>
      <c r="M783" s="184">
        <f t="shared" si="143"/>
        <v>-4.5064180449509656E-3</v>
      </c>
      <c r="N783" s="261">
        <f t="shared" si="145"/>
        <v>-0.33465468344168298</v>
      </c>
      <c r="O783" s="267">
        <f t="shared" si="146"/>
        <v>8.0841029733192293E-2</v>
      </c>
      <c r="P783" s="178"/>
      <c r="Q783" s="184">
        <f t="shared" si="147"/>
        <v>3.2829992422986685E-3</v>
      </c>
      <c r="R783" s="261">
        <f t="shared" si="148"/>
        <v>0.30409024728575135</v>
      </c>
      <c r="S783" s="267">
        <f t="shared" si="149"/>
        <v>0.1778292291037451</v>
      </c>
      <c r="U783" s="184">
        <f t="shared" si="150"/>
        <v>-8.7707303076088473E-3</v>
      </c>
      <c r="V783" s="261">
        <f t="shared" si="151"/>
        <v>-0.68433524879926277</v>
      </c>
      <c r="W783" s="267">
        <f t="shared" si="152"/>
        <v>2.7744892672214583E-2</v>
      </c>
    </row>
    <row r="784" spans="1:23" x14ac:dyDescent="0.25">
      <c r="A784" s="90">
        <f t="shared" si="141"/>
        <v>741</v>
      </c>
      <c r="B784" s="29">
        <v>45414</v>
      </c>
      <c r="C784" s="93">
        <v>17760.68</v>
      </c>
      <c r="D784" s="93">
        <v>18217.82</v>
      </c>
      <c r="E784" s="93">
        <v>17740.62</v>
      </c>
      <c r="F784" s="93">
        <v>18207.13</v>
      </c>
      <c r="G784" s="93">
        <v>18207.13</v>
      </c>
      <c r="H784" s="93">
        <v>2424963300</v>
      </c>
      <c r="I784" s="93"/>
      <c r="J784" s="178">
        <f t="shared" si="142"/>
        <v>9.7847423041014707</v>
      </c>
      <c r="K784" s="179">
        <f t="shared" si="144"/>
        <v>0.24776784368484811</v>
      </c>
      <c r="L784" s="178"/>
      <c r="M784" s="184">
        <f t="shared" si="143"/>
        <v>2.5136987998207315E-2</v>
      </c>
      <c r="N784" s="261">
        <f t="shared" si="145"/>
        <v>2.0961529933477001</v>
      </c>
      <c r="O784" s="267">
        <f t="shared" si="146"/>
        <v>0.44993931646154928</v>
      </c>
      <c r="P784" s="178"/>
      <c r="Q784" s="184">
        <f t="shared" si="147"/>
        <v>2.5738879367231401E-2</v>
      </c>
      <c r="R784" s="261">
        <f t="shared" si="148"/>
        <v>2.1455090679596021</v>
      </c>
      <c r="S784" s="267">
        <f t="shared" si="149"/>
        <v>0.45743363316658425</v>
      </c>
      <c r="U784" s="184">
        <f t="shared" si="150"/>
        <v>-1.1294612593662691E-3</v>
      </c>
      <c r="V784" s="261">
        <f t="shared" si="151"/>
        <v>-5.7738715464384333E-2</v>
      </c>
      <c r="W784" s="267">
        <f t="shared" si="152"/>
        <v>0.12288845714758323</v>
      </c>
    </row>
    <row r="785" spans="1:23" x14ac:dyDescent="0.25">
      <c r="A785" s="90">
        <f t="shared" si="141"/>
        <v>742</v>
      </c>
      <c r="B785" s="29">
        <v>45415</v>
      </c>
      <c r="C785" s="93">
        <v>18543.3</v>
      </c>
      <c r="D785" s="93">
        <v>18604.169999999998</v>
      </c>
      <c r="E785" s="93">
        <v>18362.22</v>
      </c>
      <c r="F785" s="93">
        <v>18475.919999999998</v>
      </c>
      <c r="G785" s="93">
        <v>18475.919999999998</v>
      </c>
      <c r="H785" s="93">
        <v>2476085800</v>
      </c>
      <c r="I785" s="93"/>
      <c r="J785" s="178">
        <f t="shared" si="142"/>
        <v>9.8278638168083852</v>
      </c>
      <c r="K785" s="179">
        <f t="shared" si="144"/>
        <v>0.30702915840606559</v>
      </c>
      <c r="L785" s="178"/>
      <c r="M785" s="184">
        <f t="shared" si="143"/>
        <v>-3.6336574396143633E-3</v>
      </c>
      <c r="N785" s="261">
        <f t="shared" si="145"/>
        <v>-0.26308688936421365</v>
      </c>
      <c r="O785" s="267">
        <f t="shared" si="146"/>
        <v>9.170801457578226E-2</v>
      </c>
      <c r="P785" s="178"/>
      <c r="Q785" s="184">
        <f t="shared" si="147"/>
        <v>3.2825872417530312E-3</v>
      </c>
      <c r="R785" s="261">
        <f t="shared" si="148"/>
        <v>0.30405646256857954</v>
      </c>
      <c r="S785" s="267">
        <f t="shared" si="149"/>
        <v>0.17782409917045383</v>
      </c>
      <c r="U785" s="184">
        <f t="shared" si="150"/>
        <v>-9.7652521395867036E-3</v>
      </c>
      <c r="V785" s="261">
        <f t="shared" si="151"/>
        <v>-0.76588766218882909</v>
      </c>
      <c r="W785" s="267">
        <f t="shared" si="152"/>
        <v>1.5361824958519898E-2</v>
      </c>
    </row>
    <row r="786" spans="1:23" x14ac:dyDescent="0.25">
      <c r="A786" s="90">
        <f t="shared" si="141"/>
        <v>743</v>
      </c>
      <c r="B786" s="29">
        <v>45418</v>
      </c>
      <c r="C786" s="93">
        <v>18488.55</v>
      </c>
      <c r="D786" s="93">
        <v>18590.169999999998</v>
      </c>
      <c r="E786" s="93">
        <v>18389.54</v>
      </c>
      <c r="F786" s="93">
        <v>18578.3</v>
      </c>
      <c r="G786" s="93">
        <v>18578.3</v>
      </c>
      <c r="H786" s="93">
        <v>3438627300</v>
      </c>
      <c r="I786" s="93"/>
      <c r="J786" s="178">
        <f t="shared" si="142"/>
        <v>9.8249069005381191</v>
      </c>
      <c r="K786" s="179">
        <f t="shared" si="144"/>
        <v>0.30296550816059475</v>
      </c>
      <c r="L786" s="178"/>
      <c r="M786" s="184">
        <f t="shared" si="143"/>
        <v>4.8543558039976092E-3</v>
      </c>
      <c r="N786" s="261">
        <f t="shared" si="145"/>
        <v>0.43294404996922325</v>
      </c>
      <c r="O786" s="267">
        <f t="shared" si="146"/>
        <v>0.19739462634311877</v>
      </c>
      <c r="P786" s="178"/>
      <c r="Q786" s="184">
        <f t="shared" si="147"/>
        <v>5.4963747833117783E-3</v>
      </c>
      <c r="R786" s="261">
        <f t="shared" si="148"/>
        <v>0.4855906541175195</v>
      </c>
      <c r="S786" s="267">
        <f t="shared" si="149"/>
        <v>0.2053885830755855</v>
      </c>
      <c r="U786" s="184">
        <f t="shared" si="150"/>
        <v>-5.3552063304044073E-3</v>
      </c>
      <c r="V786" s="261">
        <f t="shared" si="151"/>
        <v>-0.40425670816330977</v>
      </c>
      <c r="W786" s="267">
        <f t="shared" si="152"/>
        <v>7.0272530907522723E-2</v>
      </c>
    </row>
    <row r="787" spans="1:23" x14ac:dyDescent="0.25">
      <c r="A787" s="90">
        <f t="shared" si="141"/>
        <v>744</v>
      </c>
      <c r="B787" s="29">
        <v>45419</v>
      </c>
      <c r="C787" s="93">
        <v>18577.55</v>
      </c>
      <c r="D787" s="93">
        <v>18638.810000000001</v>
      </c>
      <c r="E787" s="93">
        <v>18411.02</v>
      </c>
      <c r="F787" s="93">
        <v>18479.37</v>
      </c>
      <c r="G787" s="93">
        <v>18479.37</v>
      </c>
      <c r="H787" s="93">
        <v>2494399700</v>
      </c>
      <c r="I787" s="93"/>
      <c r="J787" s="178">
        <f t="shared" si="142"/>
        <v>9.8297091414558047</v>
      </c>
      <c r="K787" s="179">
        <f t="shared" si="144"/>
        <v>0.30956516324051592</v>
      </c>
      <c r="L787" s="178"/>
      <c r="M787" s="184">
        <f t="shared" si="143"/>
        <v>-5.2848734090340382E-3</v>
      </c>
      <c r="N787" s="261">
        <f t="shared" si="145"/>
        <v>-0.39848929381999154</v>
      </c>
      <c r="O787" s="267">
        <f t="shared" si="146"/>
        <v>7.1148265657456911E-2</v>
      </c>
      <c r="P787" s="178"/>
      <c r="Q787" s="184">
        <f t="shared" si="147"/>
        <v>3.2975284685010692E-3</v>
      </c>
      <c r="R787" s="261">
        <f t="shared" si="148"/>
        <v>0.30528166754761954</v>
      </c>
      <c r="S787" s="267">
        <f t="shared" si="149"/>
        <v>0.17801013653695263</v>
      </c>
      <c r="U787" s="184">
        <f t="shared" si="150"/>
        <v>-8.9640453127564634E-3</v>
      </c>
      <c r="V787" s="261">
        <f t="shared" si="151"/>
        <v>-0.70018739473240055</v>
      </c>
      <c r="W787" s="267">
        <f t="shared" si="152"/>
        <v>2.5337873819691881E-2</v>
      </c>
    </row>
    <row r="788" spans="1:23" x14ac:dyDescent="0.25">
      <c r="A788" s="90">
        <f t="shared" si="141"/>
        <v>745</v>
      </c>
      <c r="B788" s="29">
        <v>45420</v>
      </c>
      <c r="C788" s="93">
        <v>18510.54</v>
      </c>
      <c r="D788" s="93">
        <v>18606.560000000001</v>
      </c>
      <c r="E788" s="93">
        <v>18298.36</v>
      </c>
      <c r="F788" s="93">
        <v>18313.86</v>
      </c>
      <c r="G788" s="93">
        <v>18313.86</v>
      </c>
      <c r="H788" s="93">
        <v>2911676300</v>
      </c>
      <c r="I788" s="93"/>
      <c r="J788" s="178">
        <f t="shared" si="142"/>
        <v>9.8260955785617803</v>
      </c>
      <c r="K788" s="179">
        <f t="shared" si="144"/>
        <v>0.30459909237507166</v>
      </c>
      <c r="L788" s="178"/>
      <c r="M788" s="184">
        <f t="shared" si="143"/>
        <v>-1.0625297803305591E-2</v>
      </c>
      <c r="N788" s="261">
        <f t="shared" si="145"/>
        <v>-0.83641281030148351</v>
      </c>
      <c r="O788" s="267">
        <f t="shared" si="146"/>
        <v>4.6531573875725485E-3</v>
      </c>
      <c r="P788" s="178"/>
      <c r="Q788" s="184">
        <f t="shared" si="147"/>
        <v>5.1873149027527252E-3</v>
      </c>
      <c r="R788" s="261">
        <f t="shared" si="148"/>
        <v>0.46024723949246671</v>
      </c>
      <c r="S788" s="267">
        <f t="shared" si="149"/>
        <v>0.20154039261310164</v>
      </c>
      <c r="U788" s="184">
        <f t="shared" si="150"/>
        <v>-1.1462658571819098E-2</v>
      </c>
      <c r="V788" s="261">
        <f t="shared" si="151"/>
        <v>-0.90507775998308992</v>
      </c>
      <c r="W788" s="267">
        <f t="shared" si="152"/>
        <v>-5.773054248900622E-3</v>
      </c>
    </row>
    <row r="789" spans="1:23" x14ac:dyDescent="0.25">
      <c r="A789" s="90">
        <f t="shared" si="141"/>
        <v>746</v>
      </c>
      <c r="B789" s="29">
        <v>45421</v>
      </c>
      <c r="C789" s="93">
        <v>18306.25</v>
      </c>
      <c r="D789" s="93">
        <v>18560.759999999998</v>
      </c>
      <c r="E789" s="93">
        <v>18278.11</v>
      </c>
      <c r="F789" s="93">
        <v>18537.810000000001</v>
      </c>
      <c r="G789" s="93">
        <v>18537.810000000001</v>
      </c>
      <c r="H789" s="93">
        <v>2904974500</v>
      </c>
      <c r="I789" s="93"/>
      <c r="J789" s="178">
        <f t="shared" si="142"/>
        <v>9.8149978105760436</v>
      </c>
      <c r="K789" s="179">
        <f t="shared" si="144"/>
        <v>0.28934757915066806</v>
      </c>
      <c r="L789" s="178"/>
      <c r="M789" s="184">
        <f t="shared" si="143"/>
        <v>1.2649231819733769E-2</v>
      </c>
      <c r="N789" s="261">
        <f t="shared" si="145"/>
        <v>1.0721366053417891</v>
      </c>
      <c r="O789" s="267">
        <f t="shared" si="146"/>
        <v>0.29445079385907147</v>
      </c>
      <c r="P789" s="178"/>
      <c r="Q789" s="184">
        <f t="shared" si="147"/>
        <v>1.3902902014339278E-2</v>
      </c>
      <c r="R789" s="261">
        <f t="shared" si="148"/>
        <v>1.1749396074250285</v>
      </c>
      <c r="S789" s="267">
        <f t="shared" si="149"/>
        <v>0.31006058985476814</v>
      </c>
      <c r="U789" s="184">
        <f t="shared" si="150"/>
        <v>-1.5371799248890088E-3</v>
      </c>
      <c r="V789" s="261">
        <f t="shared" si="151"/>
        <v>-9.1172311478285778E-2</v>
      </c>
      <c r="W789" s="267">
        <f t="shared" si="152"/>
        <v>0.11781183873563283</v>
      </c>
    </row>
    <row r="790" spans="1:23" x14ac:dyDescent="0.25">
      <c r="A790" s="90">
        <f t="shared" si="141"/>
        <v>747</v>
      </c>
      <c r="B790" s="29">
        <v>45422</v>
      </c>
      <c r="C790" s="93">
        <v>18669.43</v>
      </c>
      <c r="D790" s="93">
        <v>18993.28</v>
      </c>
      <c r="E790" s="93">
        <v>18657.509999999998</v>
      </c>
      <c r="F790" s="93">
        <v>18963.68</v>
      </c>
      <c r="G790" s="93">
        <v>18963.68</v>
      </c>
      <c r="H790" s="93">
        <v>6506899800</v>
      </c>
      <c r="I790" s="93"/>
      <c r="J790" s="178">
        <f t="shared" si="142"/>
        <v>9.8346427058072567</v>
      </c>
      <c r="K790" s="179">
        <f t="shared" si="144"/>
        <v>0.31634529434853009</v>
      </c>
      <c r="L790" s="178"/>
      <c r="M790" s="184">
        <f t="shared" si="143"/>
        <v>1.5761059657418572E-2</v>
      </c>
      <c r="N790" s="261">
        <f t="shared" si="145"/>
        <v>1.3273115668721276</v>
      </c>
      <c r="O790" s="267">
        <f t="shared" si="146"/>
        <v>0.33319702706219423</v>
      </c>
      <c r="P790" s="178"/>
      <c r="Q790" s="184">
        <f t="shared" si="147"/>
        <v>1.7346539235530947E-2</v>
      </c>
      <c r="R790" s="261">
        <f t="shared" si="148"/>
        <v>1.457323479951794</v>
      </c>
      <c r="S790" s="267">
        <f t="shared" si="149"/>
        <v>0.35293827390380472</v>
      </c>
      <c r="U790" s="184">
        <f t="shared" si="150"/>
        <v>-6.3847691118592751E-4</v>
      </c>
      <c r="V790" s="261">
        <f t="shared" si="151"/>
        <v>-1.7477197573943937E-2</v>
      </c>
      <c r="W790" s="267">
        <f t="shared" si="152"/>
        <v>0.12900183971434886</v>
      </c>
    </row>
    <row r="791" spans="1:23" x14ac:dyDescent="0.25">
      <c r="A791" s="90">
        <f t="shared" si="141"/>
        <v>748</v>
      </c>
      <c r="B791" s="29">
        <v>45425</v>
      </c>
      <c r="C791" s="93">
        <v>18904.580000000002</v>
      </c>
      <c r="D791" s="93">
        <v>19123.48</v>
      </c>
      <c r="E791" s="93">
        <v>18827.599999999999</v>
      </c>
      <c r="F791" s="93">
        <v>19115.060000000001</v>
      </c>
      <c r="G791" s="93">
        <v>19115.060000000001</v>
      </c>
      <c r="H791" s="93">
        <v>3760625900</v>
      </c>
      <c r="I791" s="93"/>
      <c r="J791" s="178">
        <f t="shared" si="142"/>
        <v>9.8471594997333636</v>
      </c>
      <c r="K791" s="179">
        <f t="shared" si="144"/>
        <v>0.33354695583005556</v>
      </c>
      <c r="L791" s="178"/>
      <c r="M791" s="184">
        <f t="shared" si="143"/>
        <v>1.1133809902150672E-2</v>
      </c>
      <c r="N791" s="261">
        <f t="shared" si="145"/>
        <v>0.9478695347672158</v>
      </c>
      <c r="O791" s="267">
        <f t="shared" si="146"/>
        <v>0.27558185441816607</v>
      </c>
      <c r="P791" s="178"/>
      <c r="Q791" s="184">
        <f t="shared" si="147"/>
        <v>1.1579204616024149E-2</v>
      </c>
      <c r="R791" s="261">
        <f t="shared" si="148"/>
        <v>0.98439262823727069</v>
      </c>
      <c r="S791" s="267">
        <f t="shared" si="149"/>
        <v>0.2811275877785373</v>
      </c>
      <c r="U791" s="184">
        <f t="shared" si="150"/>
        <v>-4.0720291061744403E-3</v>
      </c>
      <c r="V791" s="261">
        <f t="shared" si="151"/>
        <v>-0.29903408149219557</v>
      </c>
      <c r="W791" s="267">
        <f t="shared" si="152"/>
        <v>8.6249727129258602E-2</v>
      </c>
    </row>
    <row r="792" spans="1:23" x14ac:dyDescent="0.25">
      <c r="A792" s="90">
        <f t="shared" si="141"/>
        <v>749</v>
      </c>
      <c r="B792" s="29">
        <v>45426</v>
      </c>
      <c r="C792" s="93">
        <v>19203.82</v>
      </c>
      <c r="D792" s="93">
        <v>19301.13</v>
      </c>
      <c r="E792" s="93">
        <v>19072.64</v>
      </c>
      <c r="F792" s="93">
        <v>19073.71</v>
      </c>
      <c r="G792" s="93">
        <v>19073.71</v>
      </c>
      <c r="H792" s="93">
        <v>3455242600</v>
      </c>
      <c r="I792" s="93"/>
      <c r="J792" s="178">
        <f t="shared" si="142"/>
        <v>9.8628644965596219</v>
      </c>
      <c r="K792" s="179">
        <f t="shared" si="144"/>
        <v>0.35513012166058505</v>
      </c>
      <c r="L792" s="178"/>
      <c r="M792" s="184">
        <f t="shared" si="143"/>
        <v>-6.7752145146122277E-3</v>
      </c>
      <c r="N792" s="261">
        <f t="shared" si="145"/>
        <v>-0.52069969687555973</v>
      </c>
      <c r="O792" s="267">
        <f t="shared" si="146"/>
        <v>5.2591614376936713E-2</v>
      </c>
      <c r="P792" s="178"/>
      <c r="Q792" s="184">
        <f t="shared" si="147"/>
        <v>5.0672210008217795E-3</v>
      </c>
      <c r="R792" s="261">
        <f t="shared" si="148"/>
        <v>0.45039934352786953</v>
      </c>
      <c r="S792" s="267">
        <f t="shared" si="149"/>
        <v>0.2000450700653249</v>
      </c>
      <c r="U792" s="184">
        <f t="shared" si="150"/>
        <v>-6.8309325957023282E-3</v>
      </c>
      <c r="V792" s="261">
        <f t="shared" si="151"/>
        <v>-0.52526867046289316</v>
      </c>
      <c r="W792" s="267">
        <f t="shared" si="152"/>
        <v>5.1897853064886146E-2</v>
      </c>
    </row>
    <row r="793" spans="1:23" x14ac:dyDescent="0.25">
      <c r="A793" s="90">
        <f t="shared" si="141"/>
        <v>750</v>
      </c>
      <c r="B793" s="29">
        <v>45428</v>
      </c>
      <c r="C793" s="93">
        <v>19262.79</v>
      </c>
      <c r="D793" s="93">
        <v>19442.900000000001</v>
      </c>
      <c r="E793" s="93">
        <v>19114.38</v>
      </c>
      <c r="F793" s="93">
        <v>19376.53</v>
      </c>
      <c r="G793" s="93">
        <v>19376.53</v>
      </c>
      <c r="H793" s="93">
        <v>5813458500</v>
      </c>
      <c r="I793" s="93"/>
      <c r="J793" s="178">
        <f t="shared" si="142"/>
        <v>9.8659305346740318</v>
      </c>
      <c r="K793" s="179">
        <f t="shared" si="144"/>
        <v>0.35934373658824864</v>
      </c>
      <c r="L793" s="178"/>
      <c r="M793" s="184">
        <f t="shared" si="143"/>
        <v>5.9046482882281308E-3</v>
      </c>
      <c r="N793" s="261">
        <f t="shared" si="145"/>
        <v>0.51906974786725524</v>
      </c>
      <c r="O793" s="267">
        <f t="shared" si="146"/>
        <v>0.21047210994701882</v>
      </c>
      <c r="P793" s="178"/>
      <c r="Q793" s="184">
        <f t="shared" si="147"/>
        <v>9.3501512501564191E-3</v>
      </c>
      <c r="R793" s="261">
        <f t="shared" si="148"/>
        <v>0.80160661417951484</v>
      </c>
      <c r="S793" s="267">
        <f t="shared" si="149"/>
        <v>0.25337302485246815</v>
      </c>
      <c r="U793" s="184">
        <f t="shared" si="150"/>
        <v>-7.7044914054506045E-3</v>
      </c>
      <c r="V793" s="261">
        <f t="shared" si="151"/>
        <v>-0.59690191860487585</v>
      </c>
      <c r="W793" s="267">
        <f t="shared" si="152"/>
        <v>4.1020929557340491E-2</v>
      </c>
    </row>
    <row r="794" spans="1:23" x14ac:dyDescent="0.25">
      <c r="A794" s="90">
        <f t="shared" si="141"/>
        <v>751</v>
      </c>
      <c r="B794" s="29">
        <v>45429</v>
      </c>
      <c r="C794" s="93">
        <v>19525.12</v>
      </c>
      <c r="D794" s="93">
        <v>19602.240000000002</v>
      </c>
      <c r="E794" s="93">
        <v>19342.96</v>
      </c>
      <c r="F794" s="93">
        <v>19553.61</v>
      </c>
      <c r="G794" s="93">
        <v>19553.61</v>
      </c>
      <c r="H794" s="93">
        <v>4376057600</v>
      </c>
      <c r="I794" s="93"/>
      <c r="J794" s="178">
        <f t="shared" si="142"/>
        <v>9.8794571206557098</v>
      </c>
      <c r="K794" s="179">
        <f t="shared" si="144"/>
        <v>0.37793314170518216</v>
      </c>
      <c r="L794" s="178"/>
      <c r="M794" s="184">
        <f t="shared" si="143"/>
        <v>1.459145961715042E-3</v>
      </c>
      <c r="N794" s="261">
        <f t="shared" si="145"/>
        <v>0.154531301551733</v>
      </c>
      <c r="O794" s="267">
        <f t="shared" si="146"/>
        <v>0.155119925047146</v>
      </c>
      <c r="P794" s="178"/>
      <c r="Q794" s="184">
        <f t="shared" si="147"/>
        <v>3.9497836633015631E-3</v>
      </c>
      <c r="R794" s="261">
        <f t="shared" si="148"/>
        <v>0.35876765807240718</v>
      </c>
      <c r="S794" s="267">
        <f t="shared" si="149"/>
        <v>0.18613154723314684</v>
      </c>
      <c r="U794" s="184">
        <f t="shared" si="150"/>
        <v>-9.3295201258686185E-3</v>
      </c>
      <c r="V794" s="261">
        <f t="shared" si="151"/>
        <v>-0.73015692590208991</v>
      </c>
      <c r="W794" s="267">
        <f t="shared" si="152"/>
        <v>2.0787245353932393E-2</v>
      </c>
    </row>
    <row r="795" spans="1:23" x14ac:dyDescent="0.25">
      <c r="A795" s="90">
        <f t="shared" si="141"/>
        <v>752</v>
      </c>
      <c r="B795" s="29">
        <v>45432</v>
      </c>
      <c r="C795" s="93">
        <v>19621.43</v>
      </c>
      <c r="D795" s="93">
        <v>19706.12</v>
      </c>
      <c r="E795" s="93">
        <v>19574.560000000001</v>
      </c>
      <c r="F795" s="93">
        <v>19636.22</v>
      </c>
      <c r="G795" s="93">
        <v>19636.22</v>
      </c>
      <c r="H795" s="93">
        <v>3501238100</v>
      </c>
      <c r="I795" s="93"/>
      <c r="J795" s="178">
        <f t="shared" si="142"/>
        <v>9.8843776152748024</v>
      </c>
      <c r="K795" s="179">
        <f t="shared" si="144"/>
        <v>0.38469531125586554</v>
      </c>
      <c r="L795" s="178"/>
      <c r="M795" s="184">
        <f t="shared" si="143"/>
        <v>7.5376769175339786E-4</v>
      </c>
      <c r="N795" s="261">
        <f t="shared" si="145"/>
        <v>9.6689132161116742E-2</v>
      </c>
      <c r="O795" s="267">
        <f t="shared" si="146"/>
        <v>0.14633706417889081</v>
      </c>
      <c r="P795" s="178"/>
      <c r="Q795" s="184">
        <f t="shared" si="147"/>
        <v>4.3161991761048344E-3</v>
      </c>
      <c r="R795" s="261">
        <f t="shared" si="148"/>
        <v>0.38881432815209194</v>
      </c>
      <c r="S795" s="267">
        <f t="shared" si="149"/>
        <v>0.19069388861218672</v>
      </c>
      <c r="U795" s="184">
        <f t="shared" si="150"/>
        <v>-2.3887147878619949E-3</v>
      </c>
      <c r="V795" s="261">
        <f t="shared" si="151"/>
        <v>-0.16099956003922733</v>
      </c>
      <c r="W795" s="267">
        <f t="shared" si="152"/>
        <v>0.10720914150997674</v>
      </c>
    </row>
    <row r="796" spans="1:23" x14ac:dyDescent="0.25">
      <c r="A796" s="90">
        <f t="shared" si="141"/>
        <v>753</v>
      </c>
      <c r="B796" s="29">
        <v>45433</v>
      </c>
      <c r="C796" s="93">
        <v>19473.669999999998</v>
      </c>
      <c r="D796" s="93">
        <v>19487.36</v>
      </c>
      <c r="E796" s="93">
        <v>19175.8</v>
      </c>
      <c r="F796" s="93">
        <v>19220.62</v>
      </c>
      <c r="G796" s="93">
        <v>19220.62</v>
      </c>
      <c r="H796" s="93">
        <v>3517186600</v>
      </c>
      <c r="I796" s="93"/>
      <c r="J796" s="178">
        <f t="shared" si="142"/>
        <v>9.8768185757239699</v>
      </c>
      <c r="K796" s="179">
        <f t="shared" si="144"/>
        <v>0.37430702490662099</v>
      </c>
      <c r="L796" s="178"/>
      <c r="M796" s="184">
        <f t="shared" si="143"/>
        <v>-1.2994468941909733E-2</v>
      </c>
      <c r="N796" s="261">
        <f t="shared" si="145"/>
        <v>-1.0306887104110114</v>
      </c>
      <c r="O796" s="267">
        <f t="shared" si="146"/>
        <v>-2.4846050866429104E-2</v>
      </c>
      <c r="P796" s="178"/>
      <c r="Q796" s="184">
        <f t="shared" si="147"/>
        <v>7.0300051300049393E-4</v>
      </c>
      <c r="R796" s="261">
        <f t="shared" si="148"/>
        <v>9.2526140645842497E-2</v>
      </c>
      <c r="S796" s="267">
        <f t="shared" si="149"/>
        <v>0.14570494792772704</v>
      </c>
      <c r="U796" s="184">
        <f t="shared" si="150"/>
        <v>-1.529603818900079E-2</v>
      </c>
      <c r="V796" s="261">
        <f t="shared" si="151"/>
        <v>-1.2194211450828549</v>
      </c>
      <c r="W796" s="267">
        <f t="shared" si="152"/>
        <v>-5.3503529182219678E-2</v>
      </c>
    </row>
    <row r="797" spans="1:23" x14ac:dyDescent="0.25">
      <c r="A797" s="90">
        <f t="shared" si="141"/>
        <v>754</v>
      </c>
      <c r="B797" s="29">
        <v>45434</v>
      </c>
      <c r="C797" s="93">
        <v>19225.259999999998</v>
      </c>
      <c r="D797" s="93">
        <v>19359.68</v>
      </c>
      <c r="E797" s="93">
        <v>19149.41</v>
      </c>
      <c r="F797" s="93">
        <v>19195.599999999999</v>
      </c>
      <c r="G797" s="93">
        <v>19195.599999999999</v>
      </c>
      <c r="H797" s="93">
        <v>2837605100</v>
      </c>
      <c r="I797" s="93"/>
      <c r="J797" s="178">
        <f t="shared" si="142"/>
        <v>9.8639803183396122</v>
      </c>
      <c r="K797" s="179">
        <f t="shared" si="144"/>
        <v>0.35666358051965213</v>
      </c>
      <c r="L797" s="178"/>
      <c r="M797" s="184">
        <f t="shared" si="143"/>
        <v>-1.5427619704492868E-3</v>
      </c>
      <c r="N797" s="261">
        <f t="shared" si="145"/>
        <v>-9.1630048324731705E-2</v>
      </c>
      <c r="O797" s="267">
        <f t="shared" si="146"/>
        <v>0.11774233513507704</v>
      </c>
      <c r="P797" s="178"/>
      <c r="Q797" s="184">
        <f t="shared" si="147"/>
        <v>6.991843023189382E-3</v>
      </c>
      <c r="R797" s="261">
        <f t="shared" si="148"/>
        <v>0.60822149055367836</v>
      </c>
      <c r="S797" s="267">
        <f t="shared" si="149"/>
        <v>0.2240090737301299</v>
      </c>
      <c r="U797" s="184">
        <f t="shared" si="150"/>
        <v>-3.9453302582122974E-3</v>
      </c>
      <c r="V797" s="261">
        <f t="shared" si="151"/>
        <v>-0.2886445691730527</v>
      </c>
      <c r="W797" s="267">
        <f t="shared" si="152"/>
        <v>8.7827289695624922E-2</v>
      </c>
    </row>
    <row r="798" spans="1:23" x14ac:dyDescent="0.25">
      <c r="A798" s="90">
        <f t="shared" si="141"/>
        <v>755</v>
      </c>
      <c r="B798" s="29">
        <v>45435</v>
      </c>
      <c r="C798" s="93">
        <v>19024.41</v>
      </c>
      <c r="D798" s="93">
        <v>19024.41</v>
      </c>
      <c r="E798" s="93">
        <v>18776.21</v>
      </c>
      <c r="F798" s="93">
        <v>18868.71</v>
      </c>
      <c r="G798" s="93">
        <v>18868.71</v>
      </c>
      <c r="H798" s="93">
        <v>3166005900</v>
      </c>
      <c r="I798" s="93"/>
      <c r="J798" s="178">
        <f t="shared" si="142"/>
        <v>9.8534781704224663</v>
      </c>
      <c r="K798" s="179">
        <f t="shared" si="144"/>
        <v>0.34223061994155612</v>
      </c>
      <c r="L798" s="178"/>
      <c r="M798" s="184">
        <f t="shared" si="143"/>
        <v>-8.1842222702307576E-3</v>
      </c>
      <c r="N798" s="261">
        <f t="shared" si="145"/>
        <v>-0.63624063248959661</v>
      </c>
      <c r="O798" s="267">
        <f t="shared" si="146"/>
        <v>3.5047667239802793E-2</v>
      </c>
      <c r="P798" s="178"/>
      <c r="Q798" s="184">
        <f t="shared" si="147"/>
        <v>0</v>
      </c>
      <c r="R798" s="261">
        <f t="shared" si="148"/>
        <v>3.4878951206797536E-2</v>
      </c>
      <c r="S798" s="267">
        <f t="shared" si="149"/>
        <v>0.13695169317218836</v>
      </c>
      <c r="U798" s="184">
        <f t="shared" si="150"/>
        <v>-1.3046396708229097E-2</v>
      </c>
      <c r="V798" s="261">
        <f t="shared" si="151"/>
        <v>-1.03494687200094</v>
      </c>
      <c r="W798" s="267">
        <f t="shared" si="152"/>
        <v>-2.5492617915917393E-2</v>
      </c>
    </row>
    <row r="799" spans="1:23" x14ac:dyDescent="0.25">
      <c r="A799" s="90">
        <f t="shared" si="141"/>
        <v>756</v>
      </c>
      <c r="B799" s="29">
        <v>45436</v>
      </c>
      <c r="C799" s="93">
        <v>18742.28</v>
      </c>
      <c r="D799" s="93">
        <v>18867.91</v>
      </c>
      <c r="E799" s="93">
        <v>18532.41</v>
      </c>
      <c r="F799" s="93">
        <v>18608.939999999999</v>
      </c>
      <c r="G799" s="93">
        <v>18608.939999999999</v>
      </c>
      <c r="H799" s="93">
        <v>3549017600</v>
      </c>
      <c r="I799" s="93"/>
      <c r="J799" s="178">
        <f t="shared" si="142"/>
        <v>9.8385372132797819</v>
      </c>
      <c r="K799" s="179">
        <f t="shared" si="144"/>
        <v>0.32169746356815121</v>
      </c>
      <c r="L799" s="178"/>
      <c r="M799" s="184">
        <f t="shared" si="143"/>
        <v>-7.1143959006054842E-3</v>
      </c>
      <c r="N799" s="261">
        <f t="shared" si="145"/>
        <v>-0.54851312410777764</v>
      </c>
      <c r="O799" s="267">
        <f t="shared" si="146"/>
        <v>4.8368372679339799E-2</v>
      </c>
      <c r="P799" s="178"/>
      <c r="Q799" s="184">
        <f t="shared" si="147"/>
        <v>6.7030265261217433E-3</v>
      </c>
      <c r="R799" s="261">
        <f t="shared" si="148"/>
        <v>0.58453806641431671</v>
      </c>
      <c r="S799" s="267">
        <f t="shared" si="149"/>
        <v>0.2204129392612586</v>
      </c>
      <c r="U799" s="184">
        <f t="shared" si="150"/>
        <v>-1.1197677123594301E-2</v>
      </c>
      <c r="V799" s="261">
        <f t="shared" si="151"/>
        <v>-0.88334884875022346</v>
      </c>
      <c r="W799" s="267">
        <f t="shared" si="152"/>
        <v>-2.4736965970781899E-3</v>
      </c>
    </row>
    <row r="800" spans="1:23" x14ac:dyDescent="0.25">
      <c r="A800" s="90">
        <f t="shared" si="141"/>
        <v>757</v>
      </c>
      <c r="B800" s="29">
        <v>45439</v>
      </c>
      <c r="C800" s="93">
        <v>18606.02</v>
      </c>
      <c r="D800" s="93">
        <v>18871.13</v>
      </c>
      <c r="E800" s="93">
        <v>18504.53</v>
      </c>
      <c r="F800" s="93">
        <v>18827.349999999999</v>
      </c>
      <c r="G800" s="93">
        <v>18827.349999999999</v>
      </c>
      <c r="H800" s="93">
        <v>2906070700</v>
      </c>
      <c r="I800" s="93"/>
      <c r="J800" s="178">
        <f t="shared" si="142"/>
        <v>9.8312404632499941</v>
      </c>
      <c r="K800" s="179">
        <f t="shared" si="144"/>
        <v>0.31166963817862192</v>
      </c>
      <c r="L800" s="178"/>
      <c r="M800" s="184">
        <f t="shared" si="143"/>
        <v>1.1895612280326373E-2</v>
      </c>
      <c r="N800" s="261">
        <f t="shared" si="145"/>
        <v>1.0103385731216425</v>
      </c>
      <c r="O800" s="267">
        <f t="shared" si="146"/>
        <v>0.28506726753840161</v>
      </c>
      <c r="P800" s="178"/>
      <c r="Q800" s="184">
        <f t="shared" si="147"/>
        <v>1.424861415821334E-2</v>
      </c>
      <c r="R800" s="261">
        <f t="shared" si="148"/>
        <v>1.2032885674623768</v>
      </c>
      <c r="S800" s="267">
        <f t="shared" si="149"/>
        <v>0.31436514783367686</v>
      </c>
      <c r="U800" s="184">
        <f t="shared" si="150"/>
        <v>-5.4546861714650204E-3</v>
      </c>
      <c r="V800" s="261">
        <f t="shared" si="151"/>
        <v>-0.4124142174921589</v>
      </c>
      <c r="W800" s="267">
        <f t="shared" si="152"/>
        <v>6.9033879760417083E-2</v>
      </c>
    </row>
    <row r="801" spans="1:23" x14ac:dyDescent="0.25">
      <c r="A801" s="90">
        <f t="shared" si="141"/>
        <v>758</v>
      </c>
      <c r="B801" s="29">
        <v>45440</v>
      </c>
      <c r="C801" s="93">
        <v>18814.009999999998</v>
      </c>
      <c r="D801" s="93">
        <v>19000.52</v>
      </c>
      <c r="E801" s="93">
        <v>18776.099999999999</v>
      </c>
      <c r="F801" s="93">
        <v>18821.16</v>
      </c>
      <c r="G801" s="93">
        <v>18821.16</v>
      </c>
      <c r="H801" s="93">
        <v>2432705400</v>
      </c>
      <c r="I801" s="93"/>
      <c r="J801" s="178">
        <f t="shared" si="142"/>
        <v>9.8423570840508372</v>
      </c>
      <c r="K801" s="179">
        <f t="shared" si="144"/>
        <v>0.32694706057316508</v>
      </c>
      <c r="L801" s="178"/>
      <c r="M801" s="184">
        <f t="shared" si="143"/>
        <v>3.8003594130126727E-4</v>
      </c>
      <c r="N801" s="261">
        <f t="shared" si="145"/>
        <v>6.6042518653332993E-2</v>
      </c>
      <c r="O801" s="267">
        <f t="shared" si="146"/>
        <v>0.14168362629165765</v>
      </c>
      <c r="P801" s="178"/>
      <c r="Q801" s="184">
        <f t="shared" si="147"/>
        <v>9.9133571205714272E-3</v>
      </c>
      <c r="R801" s="261">
        <f t="shared" si="148"/>
        <v>0.84779041476654715</v>
      </c>
      <c r="S801" s="267">
        <f t="shared" si="149"/>
        <v>0.26038565766338317</v>
      </c>
      <c r="U801" s="184">
        <f t="shared" si="150"/>
        <v>-2.0149877670948327E-3</v>
      </c>
      <c r="V801" s="261">
        <f t="shared" si="151"/>
        <v>-0.13035333437333035</v>
      </c>
      <c r="W801" s="267">
        <f t="shared" si="152"/>
        <v>0.11186252050658796</v>
      </c>
    </row>
    <row r="802" spans="1:23" x14ac:dyDescent="0.25">
      <c r="A802" s="90">
        <f t="shared" si="141"/>
        <v>759</v>
      </c>
      <c r="B802" s="29">
        <v>45441</v>
      </c>
      <c r="C802" s="93">
        <v>18659.41</v>
      </c>
      <c r="D802" s="93">
        <v>18694.55</v>
      </c>
      <c r="E802" s="93">
        <v>18425.09</v>
      </c>
      <c r="F802" s="93">
        <v>18477.009999999998</v>
      </c>
      <c r="G802" s="93">
        <v>18477.009999999998</v>
      </c>
      <c r="H802" s="93">
        <v>3215579000</v>
      </c>
      <c r="I802" s="93"/>
      <c r="J802" s="178">
        <f t="shared" si="142"/>
        <v>9.8341058554663068</v>
      </c>
      <c r="K802" s="179">
        <f t="shared" si="144"/>
        <v>0.31560750814818361</v>
      </c>
      <c r="L802" s="178"/>
      <c r="M802" s="184">
        <f t="shared" si="143"/>
        <v>-9.7752286915825017E-3</v>
      </c>
      <c r="N802" s="261">
        <f t="shared" si="145"/>
        <v>-0.76670575573529831</v>
      </c>
      <c r="O802" s="267">
        <f t="shared" si="146"/>
        <v>1.5237604137074978E-2</v>
      </c>
      <c r="P802" s="178"/>
      <c r="Q802" s="184">
        <f t="shared" si="147"/>
        <v>1.8832321064813635E-3</v>
      </c>
      <c r="R802" s="261">
        <f t="shared" si="148"/>
        <v>0.18930705757710761</v>
      </c>
      <c r="S802" s="267">
        <f t="shared" si="149"/>
        <v>0.16040033949178145</v>
      </c>
      <c r="U802" s="184">
        <f t="shared" si="150"/>
        <v>-1.2557738963879336E-2</v>
      </c>
      <c r="V802" s="261">
        <f t="shared" si="151"/>
        <v>-0.9948761394218768</v>
      </c>
      <c r="W802" s="267">
        <f t="shared" si="152"/>
        <v>-1.9408204540023788E-2</v>
      </c>
    </row>
    <row r="803" spans="1:23" x14ac:dyDescent="0.25">
      <c r="A803" s="90">
        <f t="shared" si="141"/>
        <v>760</v>
      </c>
      <c r="B803" s="29">
        <v>45442</v>
      </c>
      <c r="C803" s="93">
        <v>18423.78</v>
      </c>
      <c r="D803" s="93">
        <v>18537.919999999998</v>
      </c>
      <c r="E803" s="93">
        <v>18163.21</v>
      </c>
      <c r="F803" s="93">
        <v>18230.189999999999</v>
      </c>
      <c r="G803" s="93">
        <v>18230.189999999999</v>
      </c>
      <c r="H803" s="93">
        <v>3492796500</v>
      </c>
      <c r="I803" s="93"/>
      <c r="J803" s="178">
        <f t="shared" si="142"/>
        <v>9.8213975004826359</v>
      </c>
      <c r="K803" s="179">
        <f t="shared" si="144"/>
        <v>0.29814258688266615</v>
      </c>
      <c r="L803" s="178"/>
      <c r="M803" s="184">
        <f t="shared" si="143"/>
        <v>-1.0507615701012505E-2</v>
      </c>
      <c r="N803" s="261">
        <f t="shared" si="145"/>
        <v>-0.82676268584350909</v>
      </c>
      <c r="O803" s="267">
        <f t="shared" si="146"/>
        <v>6.1184499478044163E-3</v>
      </c>
      <c r="P803" s="178"/>
      <c r="Q803" s="184">
        <f t="shared" si="147"/>
        <v>6.1952541769386858E-3</v>
      </c>
      <c r="R803" s="261">
        <f t="shared" si="148"/>
        <v>0.54289990504181707</v>
      </c>
      <c r="S803" s="267">
        <f t="shared" si="149"/>
        <v>0.21409052462851919</v>
      </c>
      <c r="U803" s="184">
        <f t="shared" si="150"/>
        <v>-1.4143134579331697E-2</v>
      </c>
      <c r="V803" s="261">
        <f t="shared" si="151"/>
        <v>-1.1248811674263859</v>
      </c>
      <c r="W803" s="267">
        <f t="shared" si="152"/>
        <v>-3.9148405939220643E-2</v>
      </c>
    </row>
    <row r="804" spans="1:23" x14ac:dyDescent="0.25">
      <c r="A804" s="90">
        <f t="shared" si="141"/>
        <v>761</v>
      </c>
      <c r="B804" s="29">
        <v>45443</v>
      </c>
      <c r="C804" s="93">
        <v>18409.62</v>
      </c>
      <c r="D804" s="93">
        <v>18551.18</v>
      </c>
      <c r="E804" s="93">
        <v>18077.39</v>
      </c>
      <c r="F804" s="93">
        <v>18079.61</v>
      </c>
      <c r="G804" s="93">
        <v>18079.61</v>
      </c>
      <c r="H804" s="93">
        <v>5337054200</v>
      </c>
      <c r="I804" s="93"/>
      <c r="J804" s="178">
        <f t="shared" si="142"/>
        <v>9.8206286330580941</v>
      </c>
      <c r="K804" s="179">
        <f t="shared" si="144"/>
        <v>0.29708594272608579</v>
      </c>
      <c r="L804" s="178"/>
      <c r="M804" s="184">
        <f t="shared" si="143"/>
        <v>-1.7925953930607932E-2</v>
      </c>
      <c r="N804" s="261">
        <f t="shared" si="145"/>
        <v>-1.4350785282020717</v>
      </c>
      <c r="O804" s="267">
        <f t="shared" si="146"/>
        <v>-8.6249340950741882E-2</v>
      </c>
      <c r="P804" s="178"/>
      <c r="Q804" s="184">
        <f t="shared" si="147"/>
        <v>7.6894580116266013E-3</v>
      </c>
      <c r="R804" s="261">
        <f t="shared" si="148"/>
        <v>0.66542705818877512</v>
      </c>
      <c r="S804" s="267">
        <f t="shared" si="149"/>
        <v>0.2326952718226607</v>
      </c>
      <c r="U804" s="184">
        <f t="shared" si="150"/>
        <v>-1.8046543057379759E-2</v>
      </c>
      <c r="V804" s="261">
        <f t="shared" si="151"/>
        <v>-1.4449670334118816</v>
      </c>
      <c r="W804" s="267">
        <f t="shared" si="152"/>
        <v>-8.7750829680638409E-2</v>
      </c>
    </row>
    <row r="805" spans="1:23" x14ac:dyDescent="0.25">
      <c r="A805" s="90">
        <f t="shared" si="141"/>
        <v>762</v>
      </c>
      <c r="B805" s="29">
        <v>45446</v>
      </c>
      <c r="C805" s="93">
        <v>18283.560000000001</v>
      </c>
      <c r="D805" s="93">
        <v>18573.810000000001</v>
      </c>
      <c r="E805" s="93">
        <v>18283.560000000001</v>
      </c>
      <c r="F805" s="93">
        <v>18403.04</v>
      </c>
      <c r="G805" s="93">
        <v>18403.04</v>
      </c>
      <c r="H805" s="93">
        <v>3140936400</v>
      </c>
      <c r="I805" s="93"/>
      <c r="J805" s="178">
        <f t="shared" si="142"/>
        <v>9.8137575744060026</v>
      </c>
      <c r="K805" s="179">
        <f t="shared" si="144"/>
        <v>0.28764313926932661</v>
      </c>
      <c r="L805" s="178"/>
      <c r="M805" s="184">
        <f t="shared" si="143"/>
        <v>6.5348323849403261E-3</v>
      </c>
      <c r="N805" s="261">
        <f t="shared" si="145"/>
        <v>0.57074587232637897</v>
      </c>
      <c r="O805" s="267">
        <f t="shared" si="146"/>
        <v>0.21831870726722169</v>
      </c>
      <c r="P805" s="178"/>
      <c r="Q805" s="184">
        <f t="shared" si="147"/>
        <v>1.58749171386754E-2</v>
      </c>
      <c r="R805" s="261">
        <f t="shared" si="148"/>
        <v>1.336648066162933</v>
      </c>
      <c r="S805" s="267">
        <f t="shared" si="149"/>
        <v>0.33461469820301781</v>
      </c>
      <c r="U805" s="184">
        <f t="shared" si="150"/>
        <v>0</v>
      </c>
      <c r="V805" s="261">
        <f t="shared" si="151"/>
        <v>3.4878951206797536E-2</v>
      </c>
      <c r="W805" s="267">
        <f t="shared" si="152"/>
        <v>0.13695169317218836</v>
      </c>
    </row>
    <row r="806" spans="1:23" x14ac:dyDescent="0.25">
      <c r="A806" s="90">
        <f t="shared" si="141"/>
        <v>763</v>
      </c>
      <c r="B806" s="29">
        <v>45447</v>
      </c>
      <c r="C806" s="93">
        <v>18335.45</v>
      </c>
      <c r="D806" s="93">
        <v>18541.03</v>
      </c>
      <c r="E806" s="93">
        <v>18335.45</v>
      </c>
      <c r="F806" s="93">
        <v>18444.11</v>
      </c>
      <c r="G806" s="93">
        <v>18444.11</v>
      </c>
      <c r="H806" s="93">
        <v>2971467000</v>
      </c>
      <c r="I806" s="93"/>
      <c r="J806" s="178">
        <f t="shared" si="142"/>
        <v>9.8165916234275894</v>
      </c>
      <c r="K806" s="179">
        <f t="shared" si="144"/>
        <v>0.29153793470809336</v>
      </c>
      <c r="L806" s="178"/>
      <c r="M806" s="184">
        <f t="shared" si="143"/>
        <v>5.9262248813091497E-3</v>
      </c>
      <c r="N806" s="261">
        <f t="shared" si="145"/>
        <v>0.52083906371523636</v>
      </c>
      <c r="O806" s="267">
        <f t="shared" si="146"/>
        <v>0.2107407661037386</v>
      </c>
      <c r="P806" s="178"/>
      <c r="Q806" s="184">
        <f t="shared" si="147"/>
        <v>1.1212160050612235E-2</v>
      </c>
      <c r="R806" s="261">
        <f t="shared" si="148"/>
        <v>0.95429437481699519</v>
      </c>
      <c r="S806" s="267">
        <f t="shared" si="149"/>
        <v>0.27655741389064969</v>
      </c>
      <c r="U806" s="184">
        <f t="shared" si="150"/>
        <v>0</v>
      </c>
      <c r="V806" s="261">
        <f t="shared" si="151"/>
        <v>3.4878951206797536E-2</v>
      </c>
      <c r="W806" s="267">
        <f t="shared" si="152"/>
        <v>0.13695169317218836</v>
      </c>
    </row>
    <row r="807" spans="1:23" x14ac:dyDescent="0.25">
      <c r="A807" s="90">
        <f t="shared" si="141"/>
        <v>764</v>
      </c>
      <c r="B807" s="29">
        <v>45448</v>
      </c>
      <c r="C807" s="93">
        <v>18489.78</v>
      </c>
      <c r="D807" s="93">
        <v>18724.62</v>
      </c>
      <c r="E807" s="93">
        <v>18375.27</v>
      </c>
      <c r="F807" s="93">
        <v>18424.96</v>
      </c>
      <c r="G807" s="93">
        <v>18424.96</v>
      </c>
      <c r="H807" s="93">
        <v>3250805000</v>
      </c>
      <c r="I807" s="93"/>
      <c r="J807" s="178">
        <f t="shared" si="142"/>
        <v>9.8249734259869665</v>
      </c>
      <c r="K807" s="179">
        <f t="shared" si="144"/>
        <v>0.30305693318985832</v>
      </c>
      <c r="L807" s="178"/>
      <c r="M807" s="184">
        <f t="shared" si="143"/>
        <v>-3.5057204574635132E-3</v>
      </c>
      <c r="N807" s="261">
        <f t="shared" si="145"/>
        <v>-0.25259584802082763</v>
      </c>
      <c r="O807" s="267">
        <f t="shared" si="146"/>
        <v>9.3300993495017526E-2</v>
      </c>
      <c r="P807" s="178"/>
      <c r="Q807" s="184">
        <f t="shared" si="147"/>
        <v>1.2701070537345505E-2</v>
      </c>
      <c r="R807" s="261">
        <f t="shared" si="148"/>
        <v>1.076387464792355</v>
      </c>
      <c r="S807" s="267">
        <f t="shared" si="149"/>
        <v>0.295096252138354</v>
      </c>
      <c r="U807" s="184">
        <f t="shared" si="150"/>
        <v>-6.1931510272160298E-3</v>
      </c>
      <c r="V807" s="261">
        <f t="shared" si="151"/>
        <v>-0.47296954091839594</v>
      </c>
      <c r="W807" s="267">
        <f t="shared" si="152"/>
        <v>5.983904861753242E-2</v>
      </c>
    </row>
    <row r="808" spans="1:23" x14ac:dyDescent="0.25">
      <c r="A808" s="90">
        <f t="shared" si="141"/>
        <v>765</v>
      </c>
      <c r="B808" s="29">
        <v>45449</v>
      </c>
      <c r="C808" s="93">
        <v>18577.580000000002</v>
      </c>
      <c r="D808" s="93">
        <v>18700.68</v>
      </c>
      <c r="E808" s="93">
        <v>18383.8</v>
      </c>
      <c r="F808" s="93">
        <v>18476.8</v>
      </c>
      <c r="G808" s="93">
        <v>18476.8</v>
      </c>
      <c r="H808" s="93">
        <v>2797746800</v>
      </c>
      <c r="I808" s="93"/>
      <c r="J808" s="178">
        <f t="shared" si="142"/>
        <v>9.8297107563068362</v>
      </c>
      <c r="K808" s="179">
        <f t="shared" si="144"/>
        <v>0.30956738250856103</v>
      </c>
      <c r="L808" s="178"/>
      <c r="M808" s="184">
        <f t="shared" si="143"/>
        <v>-5.4248185178049271E-3</v>
      </c>
      <c r="N808" s="261">
        <f t="shared" si="145"/>
        <v>-0.40996502114478445</v>
      </c>
      <c r="O808" s="267">
        <f t="shared" si="146"/>
        <v>6.9405770216543594E-2</v>
      </c>
      <c r="P808" s="178"/>
      <c r="Q808" s="184">
        <f t="shared" si="147"/>
        <v>6.6262667150403087E-3</v>
      </c>
      <c r="R808" s="261">
        <f t="shared" si="148"/>
        <v>0.57824363662531075</v>
      </c>
      <c r="S808" s="267">
        <f t="shared" si="149"/>
        <v>0.21945718152145965</v>
      </c>
      <c r="U808" s="184">
        <f t="shared" si="150"/>
        <v>-1.0430852672953229E-2</v>
      </c>
      <c r="V808" s="261">
        <f t="shared" si="151"/>
        <v>-0.82046799225706968</v>
      </c>
      <c r="W808" s="267">
        <f t="shared" si="152"/>
        <v>7.0742477430885131E-3</v>
      </c>
    </row>
    <row r="809" spans="1:23" x14ac:dyDescent="0.25">
      <c r="A809" s="90">
        <f t="shared" si="141"/>
        <v>766</v>
      </c>
      <c r="B809" s="29">
        <v>45450</v>
      </c>
      <c r="C809" s="93">
        <v>18562.48</v>
      </c>
      <c r="D809" s="93">
        <v>18575.689999999999</v>
      </c>
      <c r="E809" s="93">
        <v>18302.330000000002</v>
      </c>
      <c r="F809" s="93">
        <v>18366.95</v>
      </c>
      <c r="G809" s="93">
        <v>18366.95</v>
      </c>
      <c r="H809" s="93">
        <v>3310059200</v>
      </c>
      <c r="I809" s="93"/>
      <c r="J809" s="178">
        <f t="shared" si="142"/>
        <v>9.8288976181033973</v>
      </c>
      <c r="K809" s="179">
        <f t="shared" si="144"/>
        <v>0.30844989761619757</v>
      </c>
      <c r="L809" s="178"/>
      <c r="M809" s="184">
        <f t="shared" si="143"/>
        <v>-1.0533614042951094E-2</v>
      </c>
      <c r="N809" s="261">
        <f t="shared" si="145"/>
        <v>-0.82889459231458429</v>
      </c>
      <c r="O809" s="267">
        <f t="shared" si="146"/>
        <v>5.794737367227798E-3</v>
      </c>
      <c r="P809" s="178"/>
      <c r="Q809" s="184">
        <f t="shared" si="147"/>
        <v>7.1165059841137219E-4</v>
      </c>
      <c r="R809" s="261">
        <f t="shared" si="148"/>
        <v>9.3235461767411112E-2</v>
      </c>
      <c r="S809" s="267">
        <f t="shared" si="149"/>
        <v>0.14581265254508979</v>
      </c>
      <c r="U809" s="184">
        <f t="shared" si="150"/>
        <v>-1.4014829914968141E-2</v>
      </c>
      <c r="V809" s="261">
        <f t="shared" si="151"/>
        <v>-1.1143599755414608</v>
      </c>
      <c r="W809" s="267">
        <f t="shared" si="152"/>
        <v>-3.7550848906574008E-2</v>
      </c>
    </row>
    <row r="810" spans="1:23" x14ac:dyDescent="0.25">
      <c r="A810" s="90">
        <f t="shared" si="141"/>
        <v>767</v>
      </c>
      <c r="B810" s="29">
        <v>45454</v>
      </c>
      <c r="C810" s="93">
        <v>18163.12</v>
      </c>
      <c r="D810" s="93">
        <v>18267.689999999999</v>
      </c>
      <c r="E810" s="93">
        <v>17994.099999999999</v>
      </c>
      <c r="F810" s="93">
        <v>18176.34</v>
      </c>
      <c r="G810" s="93">
        <v>18176.34</v>
      </c>
      <c r="H810" s="93">
        <v>3528461800</v>
      </c>
      <c r="I810" s="93"/>
      <c r="J810" s="178">
        <f t="shared" si="142"/>
        <v>9.8071484435656959</v>
      </c>
      <c r="K810" s="179">
        <f t="shared" si="144"/>
        <v>0.27856029968011353</v>
      </c>
      <c r="L810" s="178"/>
      <c r="M810" s="184">
        <f t="shared" si="143"/>
        <v>7.2784851941743291E-4</v>
      </c>
      <c r="N810" s="261">
        <f t="shared" si="145"/>
        <v>9.4563717726670146E-2</v>
      </c>
      <c r="O810" s="267">
        <f t="shared" si="146"/>
        <v>0.14601433736103808</v>
      </c>
      <c r="P810" s="178"/>
      <c r="Q810" s="184">
        <f t="shared" si="147"/>
        <v>5.7572707772673261E-3</v>
      </c>
      <c r="R810" s="261">
        <f t="shared" si="148"/>
        <v>0.50698455143240362</v>
      </c>
      <c r="S810" s="267">
        <f t="shared" si="149"/>
        <v>0.20863707160092848</v>
      </c>
      <c r="U810" s="184">
        <f t="shared" si="150"/>
        <v>-9.3056699509776099E-3</v>
      </c>
      <c r="V810" s="261">
        <f t="shared" si="151"/>
        <v>-0.72820117263495776</v>
      </c>
      <c r="W810" s="267">
        <f t="shared" si="152"/>
        <v>2.1084210509610735E-2</v>
      </c>
    </row>
    <row r="811" spans="1:23" x14ac:dyDescent="0.25">
      <c r="A811" s="90">
        <f t="shared" si="141"/>
        <v>768</v>
      </c>
      <c r="B811" s="29">
        <v>45455</v>
      </c>
      <c r="C811" s="93">
        <v>18032.400000000001</v>
      </c>
      <c r="D811" s="93">
        <v>18063.72</v>
      </c>
      <c r="E811" s="93">
        <v>17848.759999999998</v>
      </c>
      <c r="F811" s="93">
        <v>17937.84</v>
      </c>
      <c r="G811" s="93">
        <v>17937.84</v>
      </c>
      <c r="H811" s="93">
        <v>3139463400</v>
      </c>
      <c r="I811" s="93"/>
      <c r="J811" s="178">
        <f t="shared" si="142"/>
        <v>9.7999254188196812</v>
      </c>
      <c r="K811" s="179">
        <f t="shared" si="144"/>
        <v>0.26863379395611353</v>
      </c>
      <c r="L811" s="178"/>
      <c r="M811" s="184">
        <f t="shared" si="143"/>
        <v>-5.2438943235510139E-3</v>
      </c>
      <c r="N811" s="261">
        <f t="shared" si="145"/>
        <v>-0.39512894192807613</v>
      </c>
      <c r="O811" s="267">
        <f t="shared" si="146"/>
        <v>7.1658507639146274E-2</v>
      </c>
      <c r="P811" s="178"/>
      <c r="Q811" s="184">
        <f t="shared" si="147"/>
        <v>1.7368736274705368E-3</v>
      </c>
      <c r="R811" s="261">
        <f t="shared" si="148"/>
        <v>0.17730542342532474</v>
      </c>
      <c r="S811" s="267">
        <f t="shared" si="149"/>
        <v>0.15857798939569534</v>
      </c>
      <c r="U811" s="184">
        <f t="shared" si="150"/>
        <v>-1.0183891218029937E-2</v>
      </c>
      <c r="V811" s="261">
        <f t="shared" si="151"/>
        <v>-0.80021674988550806</v>
      </c>
      <c r="W811" s="267">
        <f t="shared" si="152"/>
        <v>1.0149233450446715E-2</v>
      </c>
    </row>
    <row r="812" spans="1:23" x14ac:dyDescent="0.25">
      <c r="A812" s="90">
        <f t="shared" si="141"/>
        <v>769</v>
      </c>
      <c r="B812" s="29">
        <v>45456</v>
      </c>
      <c r="C812" s="93">
        <v>18104.13</v>
      </c>
      <c r="D812" s="93">
        <v>18173.53</v>
      </c>
      <c r="E812" s="93">
        <v>17971.57</v>
      </c>
      <c r="F812" s="93">
        <v>18112.63</v>
      </c>
      <c r="G812" s="93">
        <v>18112.63</v>
      </c>
      <c r="H812" s="93">
        <v>2331253000</v>
      </c>
      <c r="I812" s="93"/>
      <c r="J812" s="178">
        <f t="shared" si="142"/>
        <v>9.8038953680211307</v>
      </c>
      <c r="K812" s="179">
        <f t="shared" si="144"/>
        <v>0.27408964172874106</v>
      </c>
      <c r="L812" s="178"/>
      <c r="M812" s="184">
        <f t="shared" si="143"/>
        <v>4.6950612926442746E-4</v>
      </c>
      <c r="N812" s="261">
        <f t="shared" si="145"/>
        <v>7.3379220091352629E-2</v>
      </c>
      <c r="O812" s="267">
        <f t="shared" si="146"/>
        <v>0.14279764446630283</v>
      </c>
      <c r="P812" s="178"/>
      <c r="Q812" s="184">
        <f t="shared" si="147"/>
        <v>3.8333794554059109E-3</v>
      </c>
      <c r="R812" s="261">
        <f t="shared" si="148"/>
        <v>0.34922232304068446</v>
      </c>
      <c r="S812" s="267">
        <f t="shared" si="149"/>
        <v>0.18468216609119215</v>
      </c>
      <c r="U812" s="184">
        <f t="shared" si="150"/>
        <v>-7.3220861759168377E-3</v>
      </c>
      <c r="V812" s="261">
        <f t="shared" si="151"/>
        <v>-0.5655440656563403</v>
      </c>
      <c r="W812" s="267">
        <f t="shared" si="152"/>
        <v>4.5782363343032317E-2</v>
      </c>
    </row>
    <row r="813" spans="1:23" x14ac:dyDescent="0.25">
      <c r="A813" s="90">
        <f t="shared" ref="A813:A876" si="153">A812+1</f>
        <v>770</v>
      </c>
      <c r="B813" s="29">
        <v>45457</v>
      </c>
      <c r="C813" s="93">
        <v>18028.07</v>
      </c>
      <c r="D813" s="93">
        <v>18109.89</v>
      </c>
      <c r="E813" s="93">
        <v>17927.16</v>
      </c>
      <c r="F813" s="93">
        <v>17941.78</v>
      </c>
      <c r="G813" s="93">
        <v>17941.78</v>
      </c>
      <c r="H813" s="93">
        <v>2621288300</v>
      </c>
      <c r="I813" s="93"/>
      <c r="J813" s="178">
        <f t="shared" ref="J813:J876" si="154">LN(C813)</f>
        <v>9.7996852666519025</v>
      </c>
      <c r="K813" s="179">
        <f t="shared" si="144"/>
        <v>0.26830375606313794</v>
      </c>
      <c r="L813" s="178"/>
      <c r="M813" s="184">
        <f t="shared" ref="M813:M876" si="155">(F813-C813)/C813</f>
        <v>-4.7864247254420953E-3</v>
      </c>
      <c r="N813" s="261">
        <f t="shared" si="145"/>
        <v>-0.35761568824319573</v>
      </c>
      <c r="O813" s="267">
        <f t="shared" si="146"/>
        <v>7.7354588738817398E-2</v>
      </c>
      <c r="P813" s="178"/>
      <c r="Q813" s="184">
        <f t="shared" si="147"/>
        <v>4.538478051172406E-3</v>
      </c>
      <c r="R813" s="261">
        <f t="shared" si="148"/>
        <v>0.40704155869083991</v>
      </c>
      <c r="S813" s="267">
        <f t="shared" si="149"/>
        <v>0.19346154465832055</v>
      </c>
      <c r="U813" s="184">
        <f t="shared" si="150"/>
        <v>-5.5973823043731167E-3</v>
      </c>
      <c r="V813" s="261">
        <f t="shared" si="151"/>
        <v>-0.42411553328617224</v>
      </c>
      <c r="W813" s="267">
        <f t="shared" si="152"/>
        <v>6.7257130553444622E-2</v>
      </c>
    </row>
    <row r="814" spans="1:23" x14ac:dyDescent="0.25">
      <c r="A814" s="90">
        <f t="shared" si="153"/>
        <v>771</v>
      </c>
      <c r="B814" s="29">
        <v>45460</v>
      </c>
      <c r="C814" s="93">
        <v>17848.87</v>
      </c>
      <c r="D814" s="93">
        <v>18122.8</v>
      </c>
      <c r="E814" s="93">
        <v>17752.96</v>
      </c>
      <c r="F814" s="93">
        <v>17936.12</v>
      </c>
      <c r="G814" s="93">
        <v>17936.12</v>
      </c>
      <c r="H814" s="93">
        <v>2118421200</v>
      </c>
      <c r="I814" s="93"/>
      <c r="J814" s="178">
        <f t="shared" si="154"/>
        <v>9.7896954798817895</v>
      </c>
      <c r="K814" s="179">
        <f t="shared" si="144"/>
        <v>0.25457492651568564</v>
      </c>
      <c r="L814" s="178"/>
      <c r="M814" s="184">
        <f t="shared" si="155"/>
        <v>4.8882646352402144E-3</v>
      </c>
      <c r="N814" s="261">
        <f t="shared" si="145"/>
        <v>0.43572462947400337</v>
      </c>
      <c r="O814" s="267">
        <f t="shared" si="146"/>
        <v>0.19781683462439337</v>
      </c>
      <c r="P814" s="178"/>
      <c r="Q814" s="184">
        <f t="shared" si="147"/>
        <v>1.5347190046204624E-2</v>
      </c>
      <c r="R814" s="261">
        <f t="shared" si="148"/>
        <v>1.2933735832725373</v>
      </c>
      <c r="S814" s="267">
        <f t="shared" si="149"/>
        <v>0.32804382151605727</v>
      </c>
      <c r="U814" s="184">
        <f t="shared" si="150"/>
        <v>-5.3734494116434179E-3</v>
      </c>
      <c r="V814" s="261">
        <f t="shared" si="151"/>
        <v>-0.4057526705995938</v>
      </c>
      <c r="W814" s="267">
        <f t="shared" si="152"/>
        <v>7.0045381233151183E-2</v>
      </c>
    </row>
    <row r="815" spans="1:23" x14ac:dyDescent="0.25">
      <c r="A815" s="90">
        <f t="shared" si="153"/>
        <v>772</v>
      </c>
      <c r="B815" s="29">
        <v>45461</v>
      </c>
      <c r="C815" s="93">
        <v>17961.89</v>
      </c>
      <c r="D815" s="93">
        <v>18043.48</v>
      </c>
      <c r="E815" s="93">
        <v>17854.79</v>
      </c>
      <c r="F815" s="93">
        <v>17915.55</v>
      </c>
      <c r="G815" s="93">
        <v>17915.55</v>
      </c>
      <c r="H815" s="93">
        <v>2550030800</v>
      </c>
      <c r="I815" s="93"/>
      <c r="J815" s="178">
        <f t="shared" si="154"/>
        <v>9.7960075701725042</v>
      </c>
      <c r="K815" s="179">
        <f t="shared" si="144"/>
        <v>0.26324954727421968</v>
      </c>
      <c r="L815" s="178"/>
      <c r="M815" s="184">
        <f t="shared" si="155"/>
        <v>-2.5799066801990293E-3</v>
      </c>
      <c r="N815" s="261">
        <f t="shared" si="145"/>
        <v>-0.1766776072567473</v>
      </c>
      <c r="O815" s="267">
        <f t="shared" si="146"/>
        <v>0.10482855812508451</v>
      </c>
      <c r="P815" s="178"/>
      <c r="Q815" s="184">
        <f t="shared" si="147"/>
        <v>4.5423950374932787E-3</v>
      </c>
      <c r="R815" s="261">
        <f t="shared" si="148"/>
        <v>0.40736275796209753</v>
      </c>
      <c r="S815" s="267">
        <f t="shared" si="149"/>
        <v>0.19351031614355629</v>
      </c>
      <c r="U815" s="184">
        <f t="shared" si="150"/>
        <v>-5.9626242004598932E-3</v>
      </c>
      <c r="V815" s="261">
        <f t="shared" si="151"/>
        <v>-0.4540659648796348</v>
      </c>
      <c r="W815" s="267">
        <f t="shared" si="152"/>
        <v>6.2709402202297149E-2</v>
      </c>
    </row>
    <row r="816" spans="1:23" x14ac:dyDescent="0.25">
      <c r="A816" s="90">
        <f t="shared" si="153"/>
        <v>773</v>
      </c>
      <c r="B816" s="29">
        <v>45462</v>
      </c>
      <c r="C816" s="93">
        <v>18056.22</v>
      </c>
      <c r="D816" s="93">
        <v>18448.66</v>
      </c>
      <c r="E816" s="93">
        <v>18039.009999999998</v>
      </c>
      <c r="F816" s="93">
        <v>18430.39</v>
      </c>
      <c r="G816" s="93">
        <v>18430.39</v>
      </c>
      <c r="H816" s="93">
        <v>3513293400</v>
      </c>
      <c r="I816" s="93"/>
      <c r="J816" s="178">
        <f t="shared" si="154"/>
        <v>9.8012455027386061</v>
      </c>
      <c r="K816" s="179">
        <f t="shared" si="144"/>
        <v>0.27044796752440964</v>
      </c>
      <c r="L816" s="178"/>
      <c r="M816" s="184">
        <f t="shared" si="155"/>
        <v>2.0722498950500063E-2</v>
      </c>
      <c r="N816" s="261">
        <f t="shared" si="145"/>
        <v>1.734157686511288</v>
      </c>
      <c r="O816" s="267">
        <f t="shared" si="146"/>
        <v>0.39497328651486896</v>
      </c>
      <c r="P816" s="178"/>
      <c r="Q816" s="184">
        <f t="shared" si="147"/>
        <v>2.1734338637876514E-2</v>
      </c>
      <c r="R816" s="261">
        <f t="shared" si="148"/>
        <v>1.8171301923081555</v>
      </c>
      <c r="S816" s="267">
        <f t="shared" si="149"/>
        <v>0.40757198365887004</v>
      </c>
      <c r="U816" s="184">
        <f t="shared" si="150"/>
        <v>-9.531341554324639E-4</v>
      </c>
      <c r="V816" s="261">
        <f t="shared" si="151"/>
        <v>-4.3279605156874359E-2</v>
      </c>
      <c r="W816" s="267">
        <f t="shared" si="152"/>
        <v>0.12508395492105051</v>
      </c>
    </row>
    <row r="817" spans="1:23" x14ac:dyDescent="0.25">
      <c r="A817" s="90">
        <f t="shared" si="153"/>
        <v>774</v>
      </c>
      <c r="B817" s="29">
        <v>45463</v>
      </c>
      <c r="C817" s="93">
        <v>18453.63</v>
      </c>
      <c r="D817" s="93">
        <v>18520.37</v>
      </c>
      <c r="E817" s="93">
        <v>18274.2</v>
      </c>
      <c r="F817" s="93">
        <v>18335.32</v>
      </c>
      <c r="G817" s="93">
        <v>18335.32</v>
      </c>
      <c r="H817" s="93">
        <v>2682897600</v>
      </c>
      <c r="I817" s="93"/>
      <c r="J817" s="178">
        <f t="shared" si="154"/>
        <v>9.8230163780838105</v>
      </c>
      <c r="K817" s="179">
        <f t="shared" si="144"/>
        <v>0.30036738858826473</v>
      </c>
      <c r="L817" s="178"/>
      <c r="M817" s="184">
        <f t="shared" si="155"/>
        <v>-6.4112047331609714E-3</v>
      </c>
      <c r="N817" s="261">
        <f t="shared" si="145"/>
        <v>-0.49085030069315444</v>
      </c>
      <c r="O817" s="267">
        <f t="shared" si="146"/>
        <v>5.7124001326344986E-2</v>
      </c>
      <c r="P817" s="178"/>
      <c r="Q817" s="184">
        <f t="shared" si="147"/>
        <v>3.616632608326815E-3</v>
      </c>
      <c r="R817" s="261">
        <f t="shared" si="148"/>
        <v>0.33144872782586055</v>
      </c>
      <c r="S817" s="267">
        <f t="shared" si="149"/>
        <v>0.18198339086292759</v>
      </c>
      <c r="U817" s="184">
        <f t="shared" si="150"/>
        <v>-9.7232902144456287E-3</v>
      </c>
      <c r="V817" s="261">
        <f t="shared" si="151"/>
        <v>-0.76244671584085277</v>
      </c>
      <c r="W817" s="267">
        <f t="shared" si="152"/>
        <v>1.5884304549928618E-2</v>
      </c>
    </row>
    <row r="818" spans="1:23" x14ac:dyDescent="0.25">
      <c r="A818" s="90">
        <f t="shared" si="153"/>
        <v>775</v>
      </c>
      <c r="B818" s="29">
        <v>45464</v>
      </c>
      <c r="C818" s="93">
        <v>18199.14</v>
      </c>
      <c r="D818" s="93">
        <v>18240.13</v>
      </c>
      <c r="E818" s="93">
        <v>17968.37</v>
      </c>
      <c r="F818" s="93">
        <v>18028.52</v>
      </c>
      <c r="G818" s="93">
        <v>18028.52</v>
      </c>
      <c r="H818" s="93">
        <v>3426213700</v>
      </c>
      <c r="I818" s="93"/>
      <c r="J818" s="178">
        <f t="shared" si="154"/>
        <v>9.8091296192011885</v>
      </c>
      <c r="K818" s="179">
        <f t="shared" si="144"/>
        <v>0.28128300269962303</v>
      </c>
      <c r="L818" s="178"/>
      <c r="M818" s="184">
        <f t="shared" si="155"/>
        <v>-9.3751682771822734E-3</v>
      </c>
      <c r="N818" s="261">
        <f t="shared" si="145"/>
        <v>-0.7339001488125384</v>
      </c>
      <c r="O818" s="267">
        <f t="shared" si="146"/>
        <v>2.0218867536023755E-2</v>
      </c>
      <c r="P818" s="178"/>
      <c r="Q818" s="184">
        <f t="shared" si="147"/>
        <v>2.2523042297603953E-3</v>
      </c>
      <c r="R818" s="261">
        <f t="shared" si="148"/>
        <v>0.21957157405168087</v>
      </c>
      <c r="S818" s="267">
        <f t="shared" si="149"/>
        <v>0.16499575906614328</v>
      </c>
      <c r="U818" s="184">
        <f t="shared" si="150"/>
        <v>-1.2680269507240476E-2</v>
      </c>
      <c r="V818" s="261">
        <f t="shared" si="151"/>
        <v>-1.0049238439606127</v>
      </c>
      <c r="W818" s="267">
        <f t="shared" si="152"/>
        <v>-2.0933866387405353E-2</v>
      </c>
    </row>
    <row r="819" spans="1:23" x14ac:dyDescent="0.25">
      <c r="A819" s="90">
        <f t="shared" si="153"/>
        <v>776</v>
      </c>
      <c r="B819" s="29">
        <v>45467</v>
      </c>
      <c r="C819" s="93">
        <v>17906.36</v>
      </c>
      <c r="D819" s="93">
        <v>18032.669999999998</v>
      </c>
      <c r="E819" s="93">
        <v>17789.57</v>
      </c>
      <c r="F819" s="93">
        <v>18027.71</v>
      </c>
      <c r="G819" s="93">
        <v>18027.71</v>
      </c>
      <c r="H819" s="93">
        <v>2716259500</v>
      </c>
      <c r="I819" s="93"/>
      <c r="J819" s="178">
        <f t="shared" si="154"/>
        <v>9.7929112359847377</v>
      </c>
      <c r="K819" s="179">
        <f t="shared" si="144"/>
        <v>0.25899429686056996</v>
      </c>
      <c r="L819" s="178"/>
      <c r="M819" s="184">
        <f t="shared" si="155"/>
        <v>6.7769217194336836E-3</v>
      </c>
      <c r="N819" s="261">
        <f t="shared" si="145"/>
        <v>0.59059759287085756</v>
      </c>
      <c r="O819" s="267">
        <f t="shared" si="146"/>
        <v>0.22133302884911465</v>
      </c>
      <c r="P819" s="178"/>
      <c r="Q819" s="184">
        <f t="shared" si="147"/>
        <v>7.0539182726136228E-3</v>
      </c>
      <c r="R819" s="261">
        <f t="shared" si="148"/>
        <v>0.61331176231999873</v>
      </c>
      <c r="S819" s="267">
        <f t="shared" si="149"/>
        <v>0.22478198991180509</v>
      </c>
      <c r="U819" s="184">
        <f t="shared" si="150"/>
        <v>-6.5222635979618904E-3</v>
      </c>
      <c r="V819" s="261">
        <f t="shared" si="151"/>
        <v>-0.49995730886692996</v>
      </c>
      <c r="W819" s="267">
        <f t="shared" si="152"/>
        <v>5.5741176536766801E-2</v>
      </c>
    </row>
    <row r="820" spans="1:23" x14ac:dyDescent="0.25">
      <c r="A820" s="90">
        <f t="shared" si="153"/>
        <v>777</v>
      </c>
      <c r="B820" s="29">
        <v>45468</v>
      </c>
      <c r="C820" s="93">
        <v>18088.02</v>
      </c>
      <c r="D820" s="93">
        <v>18231.46</v>
      </c>
      <c r="E820" s="93">
        <v>17959.07</v>
      </c>
      <c r="F820" s="93">
        <v>18072.900000000001</v>
      </c>
      <c r="G820" s="93">
        <v>18072.900000000001</v>
      </c>
      <c r="H820" s="93">
        <v>2333709800</v>
      </c>
      <c r="I820" s="93"/>
      <c r="J820" s="178">
        <f t="shared" si="154"/>
        <v>9.8030051196626342</v>
      </c>
      <c r="K820" s="179">
        <f t="shared" si="144"/>
        <v>0.27286618538778462</v>
      </c>
      <c r="L820" s="178"/>
      <c r="M820" s="184">
        <f t="shared" si="155"/>
        <v>-8.3591238842056683E-4</v>
      </c>
      <c r="N820" s="261">
        <f t="shared" si="145"/>
        <v>-3.3667228943274535E-2</v>
      </c>
      <c r="O820" s="267">
        <f t="shared" si="146"/>
        <v>0.12654351571876599</v>
      </c>
      <c r="P820" s="178"/>
      <c r="Q820" s="184">
        <f t="shared" si="147"/>
        <v>7.9301106478209711E-3</v>
      </c>
      <c r="R820" s="261">
        <f t="shared" si="148"/>
        <v>0.68516096712788954</v>
      </c>
      <c r="S820" s="267">
        <f t="shared" si="149"/>
        <v>0.23569170467476575</v>
      </c>
      <c r="U820" s="184">
        <f t="shared" si="150"/>
        <v>-7.12902794225132E-3</v>
      </c>
      <c r="V820" s="261">
        <f t="shared" si="151"/>
        <v>-0.54971297540381348</v>
      </c>
      <c r="W820" s="267">
        <f t="shared" si="152"/>
        <v>4.8186185062473186E-2</v>
      </c>
    </row>
    <row r="821" spans="1:23" x14ac:dyDescent="0.25">
      <c r="A821" s="90">
        <f t="shared" si="153"/>
        <v>778</v>
      </c>
      <c r="B821" s="29">
        <v>45469</v>
      </c>
      <c r="C821" s="93">
        <v>17934.63</v>
      </c>
      <c r="D821" s="93">
        <v>18156.349999999999</v>
      </c>
      <c r="E821" s="93">
        <v>17934.63</v>
      </c>
      <c r="F821" s="93">
        <v>18089.93</v>
      </c>
      <c r="G821" s="93">
        <v>18089.93</v>
      </c>
      <c r="H821" s="93">
        <v>2308525600</v>
      </c>
      <c r="I821" s="93"/>
      <c r="J821" s="178">
        <f t="shared" si="154"/>
        <v>9.7944887597006112</v>
      </c>
      <c r="K821" s="179">
        <f t="shared" si="144"/>
        <v>0.26116226647800811</v>
      </c>
      <c r="L821" s="178"/>
      <c r="M821" s="184">
        <f t="shared" si="155"/>
        <v>8.6592251972858799E-3</v>
      </c>
      <c r="N821" s="261">
        <f t="shared" si="145"/>
        <v>0.74494955017795339</v>
      </c>
      <c r="O821" s="267">
        <f t="shared" si="146"/>
        <v>0.24477011255557435</v>
      </c>
      <c r="P821" s="178"/>
      <c r="Q821" s="184">
        <f t="shared" si="147"/>
        <v>1.2362674892094095E-2</v>
      </c>
      <c r="R821" s="261">
        <f t="shared" si="148"/>
        <v>1.0486384695833826</v>
      </c>
      <c r="S821" s="267">
        <f t="shared" si="149"/>
        <v>0.29088279391709615</v>
      </c>
      <c r="U821" s="184">
        <f t="shared" si="150"/>
        <v>0</v>
      </c>
      <c r="V821" s="261">
        <f t="shared" si="151"/>
        <v>3.4878951206797536E-2</v>
      </c>
      <c r="W821" s="267">
        <f t="shared" si="152"/>
        <v>0.13695169317218836</v>
      </c>
    </row>
    <row r="822" spans="1:23" x14ac:dyDescent="0.25">
      <c r="A822" s="90">
        <f t="shared" si="153"/>
        <v>779</v>
      </c>
      <c r="B822" s="29">
        <v>45470</v>
      </c>
      <c r="C822" s="93">
        <v>17946</v>
      </c>
      <c r="D822" s="93">
        <v>17961.919999999998</v>
      </c>
      <c r="E822" s="93">
        <v>17677.330000000002</v>
      </c>
      <c r="F822" s="93">
        <v>17716.47</v>
      </c>
      <c r="G822" s="93">
        <v>17716.47</v>
      </c>
      <c r="H822" s="93">
        <v>2806087800</v>
      </c>
      <c r="I822" s="93"/>
      <c r="J822" s="178">
        <f t="shared" si="154"/>
        <v>9.7951225278580036</v>
      </c>
      <c r="K822" s="179">
        <f t="shared" si="144"/>
        <v>0.26203324552948049</v>
      </c>
      <c r="L822" s="178"/>
      <c r="M822" s="184">
        <f t="shared" si="155"/>
        <v>-1.2790036776997594E-2</v>
      </c>
      <c r="N822" s="261">
        <f t="shared" si="145"/>
        <v>-1.0139249392327734</v>
      </c>
      <c r="O822" s="267">
        <f t="shared" si="146"/>
        <v>-2.2300609168151242E-2</v>
      </c>
      <c r="P822" s="178"/>
      <c r="Q822" s="184">
        <f t="shared" si="147"/>
        <v>8.8710576172953601E-4</v>
      </c>
      <c r="R822" s="261">
        <f t="shared" si="148"/>
        <v>0.10762307152133693</v>
      </c>
      <c r="S822" s="267">
        <f t="shared" si="149"/>
        <v>0.147997293543634</v>
      </c>
      <c r="U822" s="184">
        <f t="shared" si="150"/>
        <v>-1.4971024183662E-2</v>
      </c>
      <c r="V822" s="261">
        <f t="shared" si="151"/>
        <v>-1.1927694661870034</v>
      </c>
      <c r="W822" s="267">
        <f t="shared" si="152"/>
        <v>-4.9456689478353799E-2</v>
      </c>
    </row>
    <row r="823" spans="1:23" x14ac:dyDescent="0.25">
      <c r="A823" s="90">
        <f t="shared" si="153"/>
        <v>780</v>
      </c>
      <c r="B823" s="29">
        <v>45471</v>
      </c>
      <c r="C823" s="93">
        <v>17583.189999999999</v>
      </c>
      <c r="D823" s="93">
        <v>17865.47</v>
      </c>
      <c r="E823" s="93">
        <v>17583.189999999999</v>
      </c>
      <c r="F823" s="93">
        <v>17718.61</v>
      </c>
      <c r="G823" s="93">
        <v>17718.61</v>
      </c>
      <c r="H823" s="93">
        <v>2826596300</v>
      </c>
      <c r="I823" s="93"/>
      <c r="J823" s="178">
        <f t="shared" si="154"/>
        <v>9.774698610978211</v>
      </c>
      <c r="K823" s="179">
        <f t="shared" si="144"/>
        <v>0.23396493136156635</v>
      </c>
      <c r="L823" s="178"/>
      <c r="M823" s="184">
        <f t="shared" si="155"/>
        <v>7.7016741558273497E-3</v>
      </c>
      <c r="N823" s="261">
        <f t="shared" si="145"/>
        <v>0.66642880195130749</v>
      </c>
      <c r="O823" s="267">
        <f t="shared" si="146"/>
        <v>0.23284737842904613</v>
      </c>
      <c r="P823" s="178"/>
      <c r="Q823" s="184">
        <f t="shared" si="147"/>
        <v>1.6053969729042484E-2</v>
      </c>
      <c r="R823" s="261">
        <f t="shared" si="148"/>
        <v>1.3513306708062609</v>
      </c>
      <c r="S823" s="267">
        <f t="shared" si="149"/>
        <v>0.33684413176549532</v>
      </c>
      <c r="U823" s="184">
        <f t="shared" si="150"/>
        <v>0</v>
      </c>
      <c r="V823" s="261">
        <f t="shared" si="151"/>
        <v>3.4878951206797536E-2</v>
      </c>
      <c r="W823" s="267">
        <f t="shared" si="152"/>
        <v>0.13695169317218836</v>
      </c>
    </row>
    <row r="824" spans="1:23" x14ac:dyDescent="0.25">
      <c r="A824" s="90">
        <f t="shared" si="153"/>
        <v>781</v>
      </c>
      <c r="B824" s="29">
        <v>45475</v>
      </c>
      <c r="C824" s="93">
        <v>17669.419999999998</v>
      </c>
      <c r="D824" s="93">
        <v>17986.14</v>
      </c>
      <c r="E824" s="93">
        <v>17669.419999999998</v>
      </c>
      <c r="F824" s="93">
        <v>17769.14</v>
      </c>
      <c r="G824" s="93">
        <v>17769.14</v>
      </c>
      <c r="H824" s="93">
        <v>3374290200</v>
      </c>
      <c r="I824" s="93"/>
      <c r="J824" s="178">
        <f t="shared" si="154"/>
        <v>9.7795907407795504</v>
      </c>
      <c r="K824" s="179">
        <f t="shared" si="144"/>
        <v>0.24068811952485478</v>
      </c>
      <c r="L824" s="178"/>
      <c r="M824" s="184">
        <f t="shared" si="155"/>
        <v>5.6436487445542171E-3</v>
      </c>
      <c r="N824" s="261">
        <f t="shared" si="145"/>
        <v>0.49766735930646078</v>
      </c>
      <c r="O824" s="267">
        <f t="shared" si="146"/>
        <v>0.20722233209535545</v>
      </c>
      <c r="P824" s="178"/>
      <c r="Q824" s="184">
        <f t="shared" si="147"/>
        <v>1.792475361387081E-2</v>
      </c>
      <c r="R824" s="261">
        <f t="shared" si="148"/>
        <v>1.5047380026841755</v>
      </c>
      <c r="S824" s="267">
        <f t="shared" si="149"/>
        <v>0.36013778181784906</v>
      </c>
      <c r="U824" s="184">
        <f t="shared" si="150"/>
        <v>0</v>
      </c>
      <c r="V824" s="261">
        <f t="shared" si="151"/>
        <v>3.4878951206797536E-2</v>
      </c>
      <c r="W824" s="267">
        <f t="shared" si="152"/>
        <v>0.13695169317218836</v>
      </c>
    </row>
    <row r="825" spans="1:23" x14ac:dyDescent="0.25">
      <c r="A825" s="90">
        <f t="shared" si="153"/>
        <v>782</v>
      </c>
      <c r="B825" s="29">
        <v>45476</v>
      </c>
      <c r="C825" s="93">
        <v>17841.77</v>
      </c>
      <c r="D825" s="93">
        <v>18017.759999999998</v>
      </c>
      <c r="E825" s="93">
        <v>17808.27</v>
      </c>
      <c r="F825" s="93">
        <v>17978.57</v>
      </c>
      <c r="G825" s="93">
        <v>17978.57</v>
      </c>
      <c r="H825" s="93">
        <v>3089691800</v>
      </c>
      <c r="I825" s="93"/>
      <c r="J825" s="178">
        <f t="shared" si="154"/>
        <v>9.7892976164591303</v>
      </c>
      <c r="K825" s="179">
        <f t="shared" si="144"/>
        <v>0.25402814816710323</v>
      </c>
      <c r="L825" s="178"/>
      <c r="M825" s="184">
        <f t="shared" si="155"/>
        <v>7.6674007119248407E-3</v>
      </c>
      <c r="N825" s="261">
        <f t="shared" si="145"/>
        <v>0.66361832361332784</v>
      </c>
      <c r="O825" s="267">
        <f t="shared" si="146"/>
        <v>0.23242063025421489</v>
      </c>
      <c r="P825" s="178"/>
      <c r="Q825" s="184">
        <f t="shared" si="147"/>
        <v>9.8639316614886272E-3</v>
      </c>
      <c r="R825" s="261">
        <f t="shared" si="148"/>
        <v>0.84373744645405324</v>
      </c>
      <c r="S825" s="267">
        <f t="shared" si="149"/>
        <v>0.25977024753670408</v>
      </c>
      <c r="U825" s="184">
        <f t="shared" si="150"/>
        <v>-1.8776164024085053E-3</v>
      </c>
      <c r="V825" s="261">
        <f t="shared" si="151"/>
        <v>-0.1190886582641007</v>
      </c>
      <c r="W825" s="267">
        <f t="shared" si="152"/>
        <v>0.11357296954464502</v>
      </c>
    </row>
    <row r="826" spans="1:23" x14ac:dyDescent="0.25">
      <c r="A826" s="90">
        <f t="shared" si="153"/>
        <v>783</v>
      </c>
      <c r="B826" s="29">
        <v>45477</v>
      </c>
      <c r="C826" s="93">
        <v>18079.72</v>
      </c>
      <c r="D826" s="93">
        <v>18133.3</v>
      </c>
      <c r="E826" s="93">
        <v>17942.080000000002</v>
      </c>
      <c r="F826" s="93">
        <v>18028.28</v>
      </c>
      <c r="G826" s="93">
        <v>18028.28</v>
      </c>
      <c r="H826" s="93">
        <v>2994630800</v>
      </c>
      <c r="I826" s="93"/>
      <c r="J826" s="178">
        <f t="shared" si="154"/>
        <v>9.8025461471005837</v>
      </c>
      <c r="K826" s="179">
        <f t="shared" si="144"/>
        <v>0.27223542557114866</v>
      </c>
      <c r="L826" s="178"/>
      <c r="M826" s="184">
        <f t="shared" si="155"/>
        <v>-2.845176805835617E-3</v>
      </c>
      <c r="N826" s="261">
        <f t="shared" si="145"/>
        <v>-0.19843019050853347</v>
      </c>
      <c r="O826" s="267">
        <f t="shared" si="146"/>
        <v>0.1015256060705827</v>
      </c>
      <c r="P826" s="178"/>
      <c r="Q826" s="184">
        <f t="shared" si="147"/>
        <v>2.9635414707748849E-3</v>
      </c>
      <c r="R826" s="261">
        <f t="shared" si="148"/>
        <v>0.27789418863110599</v>
      </c>
      <c r="S826" s="267">
        <f t="shared" si="149"/>
        <v>0.17385157161122167</v>
      </c>
      <c r="U826" s="184">
        <f t="shared" si="150"/>
        <v>-7.6129497580714415E-3</v>
      </c>
      <c r="V826" s="261">
        <f t="shared" si="151"/>
        <v>-0.58939535411389787</v>
      </c>
      <c r="W826" s="267">
        <f t="shared" si="152"/>
        <v>4.2160740048845735E-2</v>
      </c>
    </row>
    <row r="827" spans="1:23" x14ac:dyDescent="0.25">
      <c r="A827" s="90">
        <f t="shared" si="153"/>
        <v>784</v>
      </c>
      <c r="B827" s="29">
        <v>45478</v>
      </c>
      <c r="C827" s="93">
        <v>18035.77</v>
      </c>
      <c r="D827" s="93">
        <v>18105.009999999998</v>
      </c>
      <c r="E827" s="93">
        <v>17799.61</v>
      </c>
      <c r="F827" s="93">
        <v>17799.61</v>
      </c>
      <c r="G827" s="93">
        <v>17799.61</v>
      </c>
      <c r="H827" s="93">
        <v>2886550200</v>
      </c>
      <c r="I827" s="93"/>
      <c r="J827" s="178">
        <f t="shared" si="154"/>
        <v>9.8001122871864332</v>
      </c>
      <c r="K827" s="179">
        <f t="shared" si="144"/>
        <v>0.26889060463826198</v>
      </c>
      <c r="L827" s="178"/>
      <c r="M827" s="184">
        <f t="shared" si="155"/>
        <v>-1.309397935325189E-2</v>
      </c>
      <c r="N827" s="261">
        <f t="shared" si="145"/>
        <v>-1.038848726552841</v>
      </c>
      <c r="O827" s="267">
        <f t="shared" si="146"/>
        <v>-2.6085082652606117E-2</v>
      </c>
      <c r="P827" s="178"/>
      <c r="Q827" s="184">
        <f t="shared" si="147"/>
        <v>3.8390376457449814E-3</v>
      </c>
      <c r="R827" s="261">
        <f t="shared" si="148"/>
        <v>0.34968630388326788</v>
      </c>
      <c r="S827" s="267">
        <f t="shared" si="149"/>
        <v>0.18475261779154994</v>
      </c>
      <c r="U827" s="184">
        <f t="shared" si="150"/>
        <v>-1.309397935325189E-2</v>
      </c>
      <c r="V827" s="261">
        <f t="shared" si="151"/>
        <v>-1.038848726552841</v>
      </c>
      <c r="W827" s="267">
        <f t="shared" si="152"/>
        <v>-2.6085082652606117E-2</v>
      </c>
    </row>
    <row r="828" spans="1:23" x14ac:dyDescent="0.25">
      <c r="A828" s="90">
        <f t="shared" si="153"/>
        <v>785</v>
      </c>
      <c r="B828" s="29">
        <v>45481</v>
      </c>
      <c r="C828" s="93">
        <v>17667.97</v>
      </c>
      <c r="D828" s="93">
        <v>17735.580000000002</v>
      </c>
      <c r="E828" s="93">
        <v>17453.560000000001</v>
      </c>
      <c r="F828" s="93">
        <v>17524.060000000001</v>
      </c>
      <c r="G828" s="93">
        <v>17524.060000000001</v>
      </c>
      <c r="H828" s="93">
        <v>2348970100</v>
      </c>
      <c r="I828" s="93"/>
      <c r="J828" s="178">
        <f t="shared" si="154"/>
        <v>9.779508674729918</v>
      </c>
      <c r="K828" s="179">
        <f t="shared" si="144"/>
        <v>0.2405753372570284</v>
      </c>
      <c r="L828" s="178"/>
      <c r="M828" s="184">
        <f t="shared" si="155"/>
        <v>-8.1452481524476126E-3</v>
      </c>
      <c r="N828" s="261">
        <f t="shared" si="145"/>
        <v>-0.63304469122139584</v>
      </c>
      <c r="O828" s="267">
        <f t="shared" si="146"/>
        <v>3.5532944811467848E-2</v>
      </c>
      <c r="P828" s="178"/>
      <c r="Q828" s="184">
        <f t="shared" si="147"/>
        <v>3.8266988227849933E-3</v>
      </c>
      <c r="R828" s="261">
        <f t="shared" si="148"/>
        <v>0.34867450026225294</v>
      </c>
      <c r="S828" s="267">
        <f t="shared" si="149"/>
        <v>0.18459898367784033</v>
      </c>
      <c r="U828" s="184">
        <f t="shared" si="150"/>
        <v>-1.2135519813538276E-2</v>
      </c>
      <c r="V828" s="261">
        <f t="shared" si="151"/>
        <v>-0.96025347998651078</v>
      </c>
      <c r="W828" s="267">
        <f t="shared" si="152"/>
        <v>-1.4151036561826591E-2</v>
      </c>
    </row>
    <row r="829" spans="1:23" x14ac:dyDescent="0.25">
      <c r="A829" s="90">
        <f t="shared" si="153"/>
        <v>786</v>
      </c>
      <c r="B829" s="29">
        <v>45482</v>
      </c>
      <c r="C829" s="93">
        <v>17481</v>
      </c>
      <c r="D829" s="93">
        <v>17617.64</v>
      </c>
      <c r="E829" s="93">
        <v>17376.48</v>
      </c>
      <c r="F829" s="93">
        <v>17523.23</v>
      </c>
      <c r="G829" s="93">
        <v>17523.23</v>
      </c>
      <c r="H829" s="93">
        <v>2618911600</v>
      </c>
      <c r="I829" s="93"/>
      <c r="J829" s="178">
        <f t="shared" si="154"/>
        <v>9.7688698558111842</v>
      </c>
      <c r="K829" s="179">
        <f t="shared" si="144"/>
        <v>0.22595455156033287</v>
      </c>
      <c r="L829" s="178"/>
      <c r="M829" s="184">
        <f t="shared" si="155"/>
        <v>2.4157656884617336E-3</v>
      </c>
      <c r="N829" s="261">
        <f t="shared" si="145"/>
        <v>0.23297568045200159</v>
      </c>
      <c r="O829" s="267">
        <f t="shared" si="146"/>
        <v>0.16703106311537907</v>
      </c>
      <c r="P829" s="178"/>
      <c r="Q829" s="184">
        <f t="shared" si="147"/>
        <v>7.8164864710256517E-3</v>
      </c>
      <c r="R829" s="261">
        <f t="shared" si="148"/>
        <v>0.67584359918370607</v>
      </c>
      <c r="S829" s="267">
        <f t="shared" si="149"/>
        <v>0.23427693847262909</v>
      </c>
      <c r="U829" s="184">
        <f t="shared" si="150"/>
        <v>-5.9790629826669203E-3</v>
      </c>
      <c r="V829" s="261">
        <f t="shared" si="151"/>
        <v>-0.45541397185048466</v>
      </c>
      <c r="W829" s="267">
        <f t="shared" si="152"/>
        <v>6.2504718356598765E-2</v>
      </c>
    </row>
    <row r="830" spans="1:23" x14ac:dyDescent="0.25">
      <c r="A830" s="90">
        <f t="shared" si="153"/>
        <v>787</v>
      </c>
      <c r="B830" s="29">
        <v>45483</v>
      </c>
      <c r="C830" s="93">
        <v>17613.5</v>
      </c>
      <c r="D830" s="93">
        <v>17765.88</v>
      </c>
      <c r="E830" s="93">
        <v>17455.080000000002</v>
      </c>
      <c r="F830" s="93">
        <v>17471.669999999998</v>
      </c>
      <c r="G830" s="93">
        <v>17471.669999999998</v>
      </c>
      <c r="H830" s="93">
        <v>2641974200</v>
      </c>
      <c r="I830" s="93"/>
      <c r="J830" s="178">
        <f t="shared" si="154"/>
        <v>9.7764209324517708</v>
      </c>
      <c r="K830" s="179">
        <f t="shared" si="144"/>
        <v>0.23633189458916598</v>
      </c>
      <c r="L830" s="178"/>
      <c r="M830" s="184">
        <f t="shared" si="155"/>
        <v>-8.0523462117127066E-3</v>
      </c>
      <c r="N830" s="261">
        <f t="shared" si="145"/>
        <v>-0.62542658045510069</v>
      </c>
      <c r="O830" s="267">
        <f t="shared" si="146"/>
        <v>3.6689692693579357E-2</v>
      </c>
      <c r="P830" s="178"/>
      <c r="Q830" s="184">
        <f t="shared" si="147"/>
        <v>8.6513185908536645E-3</v>
      </c>
      <c r="R830" s="261">
        <f t="shared" si="148"/>
        <v>0.74430119554607332</v>
      </c>
      <c r="S830" s="267">
        <f t="shared" si="149"/>
        <v>0.24467166520159211</v>
      </c>
      <c r="U830" s="184">
        <f t="shared" si="150"/>
        <v>-8.9942373747408672E-3</v>
      </c>
      <c r="V830" s="261">
        <f t="shared" si="151"/>
        <v>-0.702663193091838</v>
      </c>
      <c r="W830" s="267">
        <f t="shared" si="152"/>
        <v>2.4961944065364117E-2</v>
      </c>
    </row>
    <row r="831" spans="1:23" x14ac:dyDescent="0.25">
      <c r="A831" s="90">
        <f t="shared" si="153"/>
        <v>788</v>
      </c>
      <c r="B831" s="29">
        <v>45484</v>
      </c>
      <c r="C831" s="93">
        <v>17629.13</v>
      </c>
      <c r="D831" s="93">
        <v>17864.09</v>
      </c>
      <c r="E831" s="93">
        <v>17621.05</v>
      </c>
      <c r="F831" s="93">
        <v>17832.330000000002</v>
      </c>
      <c r="G831" s="93">
        <v>17832.330000000002</v>
      </c>
      <c r="H831" s="93">
        <v>2231597400</v>
      </c>
      <c r="I831" s="93"/>
      <c r="J831" s="178">
        <f t="shared" si="154"/>
        <v>9.777307926471499</v>
      </c>
      <c r="K831" s="179">
        <f t="shared" si="144"/>
        <v>0.23755087853613974</v>
      </c>
      <c r="L831" s="178"/>
      <c r="M831" s="184">
        <f t="shared" si="155"/>
        <v>1.1526377081569013E-2</v>
      </c>
      <c r="N831" s="261">
        <f t="shared" si="145"/>
        <v>0.98006068419168957</v>
      </c>
      <c r="O831" s="267">
        <f t="shared" si="146"/>
        <v>0.28046981746593924</v>
      </c>
      <c r="P831" s="178"/>
      <c r="Q831" s="184">
        <f t="shared" si="147"/>
        <v>1.3327940743530685E-2</v>
      </c>
      <c r="R831" s="261">
        <f t="shared" si="148"/>
        <v>1.1277918448196351</v>
      </c>
      <c r="S831" s="267">
        <f t="shared" si="149"/>
        <v>0.30290158728665451</v>
      </c>
      <c r="U831" s="184">
        <f t="shared" si="150"/>
        <v>-4.5833231702311716E-4</v>
      </c>
      <c r="V831" s="261">
        <f t="shared" si="151"/>
        <v>-2.7050468370978845E-3</v>
      </c>
      <c r="W831" s="267">
        <f t="shared" si="152"/>
        <v>0.13124487011956165</v>
      </c>
    </row>
    <row r="832" spans="1:23" x14ac:dyDescent="0.25">
      <c r="A832" s="90">
        <f t="shared" si="153"/>
        <v>789</v>
      </c>
      <c r="B832" s="29">
        <v>45485</v>
      </c>
      <c r="C832" s="93">
        <v>18020.169999999998</v>
      </c>
      <c r="D832" s="93">
        <v>18317.310000000001</v>
      </c>
      <c r="E832" s="93">
        <v>18020.169999999998</v>
      </c>
      <c r="F832" s="93">
        <v>18293.38</v>
      </c>
      <c r="G832" s="93">
        <v>18293.38</v>
      </c>
      <c r="H832" s="93">
        <v>3059027200</v>
      </c>
      <c r="I832" s="93"/>
      <c r="J832" s="178">
        <f t="shared" si="154"/>
        <v>9.7992469650800942</v>
      </c>
      <c r="K832" s="179">
        <f t="shared" si="144"/>
        <v>0.26770140411026744</v>
      </c>
      <c r="L832" s="178"/>
      <c r="M832" s="184">
        <f t="shared" si="155"/>
        <v>1.5161344204855048E-2</v>
      </c>
      <c r="N832" s="261">
        <f t="shared" si="145"/>
        <v>1.2781339209613236</v>
      </c>
      <c r="O832" s="267">
        <f t="shared" si="146"/>
        <v>0.32572980329771051</v>
      </c>
      <c r="P832" s="178"/>
      <c r="Q832" s="184">
        <f t="shared" si="147"/>
        <v>1.6489300600382964E-2</v>
      </c>
      <c r="R832" s="261">
        <f t="shared" si="148"/>
        <v>1.3870285127633286</v>
      </c>
      <c r="S832" s="267">
        <f t="shared" si="149"/>
        <v>0.3422645574256844</v>
      </c>
      <c r="U832" s="184">
        <f t="shared" si="150"/>
        <v>0</v>
      </c>
      <c r="V832" s="261">
        <f t="shared" si="151"/>
        <v>3.4878951206797536E-2</v>
      </c>
      <c r="W832" s="267">
        <f t="shared" si="152"/>
        <v>0.13695169317218836</v>
      </c>
    </row>
    <row r="833" spans="1:23" x14ac:dyDescent="0.25">
      <c r="A833" s="90">
        <f t="shared" si="153"/>
        <v>790</v>
      </c>
      <c r="B833" s="29">
        <v>45488</v>
      </c>
      <c r="C833" s="93">
        <v>18201.48</v>
      </c>
      <c r="D833" s="93">
        <v>18243.39</v>
      </c>
      <c r="E833" s="93">
        <v>17946.490000000002</v>
      </c>
      <c r="F833" s="93">
        <v>18015.939999999999</v>
      </c>
      <c r="G833" s="93">
        <v>18015.939999999999</v>
      </c>
      <c r="H833" s="93">
        <v>2326339500</v>
      </c>
      <c r="I833" s="93"/>
      <c r="J833" s="178">
        <f t="shared" si="154"/>
        <v>9.8092581884400207</v>
      </c>
      <c r="K833" s="179">
        <f t="shared" si="144"/>
        <v>0.28145969367467505</v>
      </c>
      <c r="L833" s="178"/>
      <c r="M833" s="184">
        <f t="shared" si="155"/>
        <v>-1.0193676558170044E-2</v>
      </c>
      <c r="N833" s="261">
        <f t="shared" si="145"/>
        <v>-0.80101916374773219</v>
      </c>
      <c r="O833" s="267">
        <f t="shared" si="146"/>
        <v>1.0027393460956047E-2</v>
      </c>
      <c r="P833" s="178"/>
      <c r="Q833" s="184">
        <f t="shared" si="147"/>
        <v>2.3025600116034443E-3</v>
      </c>
      <c r="R833" s="261">
        <f t="shared" si="148"/>
        <v>0.22369263018569188</v>
      </c>
      <c r="S833" s="267">
        <f t="shared" si="149"/>
        <v>0.16562150777226226</v>
      </c>
      <c r="U833" s="184">
        <f t="shared" si="150"/>
        <v>-1.4009300342609391E-2</v>
      </c>
      <c r="V833" s="261">
        <f t="shared" si="151"/>
        <v>-1.1139065415831821</v>
      </c>
      <c r="W833" s="267">
        <f t="shared" si="152"/>
        <v>-3.7481998664433025E-2</v>
      </c>
    </row>
    <row r="834" spans="1:23" x14ac:dyDescent="0.25">
      <c r="A834" s="90">
        <f t="shared" si="153"/>
        <v>791</v>
      </c>
      <c r="B834" s="29">
        <v>45489</v>
      </c>
      <c r="C834" s="93">
        <v>17845.060000000001</v>
      </c>
      <c r="D834" s="93">
        <v>17899.55</v>
      </c>
      <c r="E834" s="93">
        <v>17727.98</v>
      </c>
      <c r="F834" s="93">
        <v>17727.98</v>
      </c>
      <c r="G834" s="93">
        <v>17727.98</v>
      </c>
      <c r="H834" s="93">
        <v>2334968300</v>
      </c>
      <c r="I834" s="93"/>
      <c r="J834" s="178">
        <f t="shared" si="154"/>
        <v>9.7894819982049626</v>
      </c>
      <c r="K834" s="179">
        <f t="shared" ref="K834:K897" si="156">(J834-$J$1008)/($J$1007-$J$1008)</f>
        <v>0.25428154151957855</v>
      </c>
      <c r="L834" s="178"/>
      <c r="M834" s="184">
        <f t="shared" si="155"/>
        <v>-6.5609193804897119E-3</v>
      </c>
      <c r="N834" s="261">
        <f t="shared" ref="N834:N897" si="157">(M834-$M$1009)/$M$1010</f>
        <v>-0.5031271461246366</v>
      </c>
      <c r="O834" s="267">
        <f t="shared" si="146"/>
        <v>5.5259862645832936E-2</v>
      </c>
      <c r="P834" s="178"/>
      <c r="Q834" s="184">
        <f t="shared" si="147"/>
        <v>3.0535061243838887E-3</v>
      </c>
      <c r="R834" s="261">
        <f t="shared" si="148"/>
        <v>0.28527143705910629</v>
      </c>
      <c r="S834" s="267">
        <f t="shared" si="149"/>
        <v>0.17497174651503822</v>
      </c>
      <c r="U834" s="184">
        <f t="shared" si="150"/>
        <v>-6.5609193804897119E-3</v>
      </c>
      <c r="V834" s="261">
        <f t="shared" si="151"/>
        <v>-0.5031271461246366</v>
      </c>
      <c r="W834" s="267">
        <f t="shared" si="152"/>
        <v>5.5259862645832936E-2</v>
      </c>
    </row>
    <row r="835" spans="1:23" x14ac:dyDescent="0.25">
      <c r="A835" s="90">
        <f t="shared" si="153"/>
        <v>792</v>
      </c>
      <c r="B835" s="29">
        <v>45490</v>
      </c>
      <c r="C835" s="93">
        <v>17741.77</v>
      </c>
      <c r="D835" s="93">
        <v>17807.68</v>
      </c>
      <c r="E835" s="93">
        <v>17658.68</v>
      </c>
      <c r="F835" s="93">
        <v>17739.41</v>
      </c>
      <c r="G835" s="93">
        <v>17739.41</v>
      </c>
      <c r="H835" s="93">
        <v>2757015800</v>
      </c>
      <c r="I835" s="93"/>
      <c r="J835" s="178">
        <f t="shared" si="154"/>
        <v>9.7836770254072807</v>
      </c>
      <c r="K835" s="179">
        <f t="shared" si="156"/>
        <v>0.2463038455085485</v>
      </c>
      <c r="L835" s="178"/>
      <c r="M835" s="184">
        <f t="shared" si="155"/>
        <v>-1.3301942252664655E-4</v>
      </c>
      <c r="N835" s="261">
        <f t="shared" si="157"/>
        <v>2.3971141457502846E-2</v>
      </c>
      <c r="O835" s="267">
        <f t="shared" ref="O835:O898" si="158">2*(N835-$N$1008)/($N$1007-$N$1008)-1</f>
        <v>0.13529543137539268</v>
      </c>
      <c r="P835" s="178"/>
      <c r="Q835" s="184">
        <f t="shared" ref="Q835:Q898" si="159">(D835-C835)/C835</f>
        <v>3.7149619231902934E-3</v>
      </c>
      <c r="R835" s="261">
        <f t="shared" ref="R835:R898" si="160">(Q835-$Q$1009)/$Q$1010</f>
        <v>0.33951189212876121</v>
      </c>
      <c r="S835" s="267">
        <f t="shared" ref="S835:S898" si="161">2*(R835-$R$1008)/($R$1007-$R$1008)-1</f>
        <v>0.18320771648861456</v>
      </c>
      <c r="U835" s="184">
        <f t="shared" ref="U835:U898" si="162">(E835-C835)/C835</f>
        <v>-4.6832982278543879E-3</v>
      </c>
      <c r="V835" s="261">
        <f t="shared" ref="V835:V898" si="163">(U835-$U$1009)/$U$1010</f>
        <v>-0.34915914712738633</v>
      </c>
      <c r="W835" s="267">
        <f t="shared" ref="W835:W898" si="164">2*(V835-$V$1008)/($V$1007-$V$1008)-1</f>
        <v>7.8638645419770281E-2</v>
      </c>
    </row>
    <row r="836" spans="1:23" x14ac:dyDescent="0.25">
      <c r="A836" s="90">
        <f t="shared" si="153"/>
        <v>793</v>
      </c>
      <c r="B836" s="29">
        <v>45491</v>
      </c>
      <c r="C836" s="93">
        <v>17653.23</v>
      </c>
      <c r="D836" s="93">
        <v>17864.12</v>
      </c>
      <c r="E836" s="93">
        <v>17623.740000000002</v>
      </c>
      <c r="F836" s="93">
        <v>17778.41</v>
      </c>
      <c r="G836" s="93">
        <v>17778.41</v>
      </c>
      <c r="H836" s="93">
        <v>2018291500</v>
      </c>
      <c r="I836" s="93"/>
      <c r="J836" s="178">
        <f t="shared" si="154"/>
        <v>9.7786740484513288</v>
      </c>
      <c r="K836" s="179">
        <f t="shared" si="156"/>
        <v>0.23942832159210384</v>
      </c>
      <c r="L836" s="178"/>
      <c r="M836" s="184">
        <f t="shared" si="155"/>
        <v>7.0910535918922652E-3</v>
      </c>
      <c r="N836" s="261">
        <f t="shared" si="157"/>
        <v>0.61635691910971202</v>
      </c>
      <c r="O836" s="267">
        <f t="shared" si="158"/>
        <v>0.22524437209227721</v>
      </c>
      <c r="P836" s="178"/>
      <c r="Q836" s="184">
        <f t="shared" si="159"/>
        <v>1.1946255727705322E-2</v>
      </c>
      <c r="R836" s="261">
        <f t="shared" si="160"/>
        <v>1.0144914184623097</v>
      </c>
      <c r="S836" s="267">
        <f t="shared" si="161"/>
        <v>0.28569784317584279</v>
      </c>
      <c r="U836" s="184">
        <f t="shared" si="162"/>
        <v>-1.6705158206174148E-3</v>
      </c>
      <c r="V836" s="261">
        <f t="shared" si="163"/>
        <v>-0.10210607254664329</v>
      </c>
      <c r="W836" s="267">
        <f t="shared" si="164"/>
        <v>0.11615163644305238</v>
      </c>
    </row>
    <row r="837" spans="1:23" x14ac:dyDescent="0.25">
      <c r="A837" s="90">
        <f t="shared" si="153"/>
        <v>794</v>
      </c>
      <c r="B837" s="29">
        <v>45492</v>
      </c>
      <c r="C837" s="93">
        <v>17603.8</v>
      </c>
      <c r="D837" s="93">
        <v>17629.97</v>
      </c>
      <c r="E837" s="93">
        <v>17376.23</v>
      </c>
      <c r="F837" s="93">
        <v>17417.68</v>
      </c>
      <c r="G837" s="93">
        <v>17417.68</v>
      </c>
      <c r="H837" s="93">
        <v>2811638800</v>
      </c>
      <c r="I837" s="93"/>
      <c r="J837" s="178">
        <f t="shared" si="154"/>
        <v>9.7758700668121392</v>
      </c>
      <c r="K837" s="179">
        <f t="shared" si="156"/>
        <v>0.23557484735241455</v>
      </c>
      <c r="L837" s="178"/>
      <c r="M837" s="184">
        <f t="shared" si="155"/>
        <v>-1.0572717254229144E-2</v>
      </c>
      <c r="N837" s="261">
        <f t="shared" si="157"/>
        <v>-0.83210111946006182</v>
      </c>
      <c r="O837" s="267">
        <f t="shared" si="158"/>
        <v>5.3078524165817154E-3</v>
      </c>
      <c r="P837" s="178"/>
      <c r="Q837" s="184">
        <f t="shared" si="159"/>
        <v>1.4866108453857629E-3</v>
      </c>
      <c r="R837" s="261">
        <f t="shared" si="160"/>
        <v>0.15678346683839797</v>
      </c>
      <c r="S837" s="267">
        <f t="shared" si="161"/>
        <v>0.15546189794639043</v>
      </c>
      <c r="U837" s="184">
        <f t="shared" si="162"/>
        <v>-1.2927322509912617E-2</v>
      </c>
      <c r="V837" s="261">
        <f t="shared" si="163"/>
        <v>-1.0251825933969958</v>
      </c>
      <c r="W837" s="267">
        <f t="shared" si="164"/>
        <v>-2.400999198122622E-2</v>
      </c>
    </row>
    <row r="838" spans="1:23" x14ac:dyDescent="0.25">
      <c r="A838" s="90">
        <f t="shared" si="153"/>
        <v>795</v>
      </c>
      <c r="B838" s="29">
        <v>45495</v>
      </c>
      <c r="C838" s="93">
        <v>17465.13</v>
      </c>
      <c r="D838" s="93">
        <v>17693.349999999999</v>
      </c>
      <c r="E838" s="93">
        <v>17313.88</v>
      </c>
      <c r="F838" s="93">
        <v>17635.88</v>
      </c>
      <c r="G838" s="93">
        <v>17635.88</v>
      </c>
      <c r="H838" s="93">
        <v>2133630300</v>
      </c>
      <c r="I838" s="93"/>
      <c r="J838" s="178">
        <f t="shared" si="154"/>
        <v>9.7679616006715762</v>
      </c>
      <c r="K838" s="179">
        <f t="shared" si="156"/>
        <v>0.22470634874237275</v>
      </c>
      <c r="L838" s="178"/>
      <c r="M838" s="184">
        <f t="shared" si="155"/>
        <v>9.7766234777525267E-3</v>
      </c>
      <c r="N838" s="261">
        <f t="shared" si="157"/>
        <v>0.83657803289127763</v>
      </c>
      <c r="O838" s="267">
        <f t="shared" si="158"/>
        <v>0.2586831490775241</v>
      </c>
      <c r="P838" s="178"/>
      <c r="Q838" s="184">
        <f t="shared" si="159"/>
        <v>1.3067180146955534E-2</v>
      </c>
      <c r="R838" s="261">
        <f t="shared" si="160"/>
        <v>1.1064090503109267</v>
      </c>
      <c r="S838" s="267">
        <f t="shared" si="161"/>
        <v>0.29965478463172257</v>
      </c>
      <c r="U838" s="184">
        <f t="shared" si="162"/>
        <v>-8.6601130366621946E-3</v>
      </c>
      <c r="V838" s="261">
        <f t="shared" si="163"/>
        <v>-0.67526445204226615</v>
      </c>
      <c r="W838" s="267">
        <f t="shared" si="164"/>
        <v>2.9122219053991705E-2</v>
      </c>
    </row>
    <row r="839" spans="1:23" x14ac:dyDescent="0.25">
      <c r="A839" s="90">
        <f t="shared" si="153"/>
        <v>796</v>
      </c>
      <c r="B839" s="29">
        <v>45496</v>
      </c>
      <c r="C839" s="93">
        <v>17679.55</v>
      </c>
      <c r="D839" s="93">
        <v>17707.68</v>
      </c>
      <c r="E839" s="93">
        <v>17451.86</v>
      </c>
      <c r="F839" s="93">
        <v>17469.36</v>
      </c>
      <c r="G839" s="93">
        <v>17469.36</v>
      </c>
      <c r="H839" s="93">
        <v>2216456000</v>
      </c>
      <c r="I839" s="93"/>
      <c r="J839" s="178">
        <f t="shared" si="154"/>
        <v>9.7801638833790268</v>
      </c>
      <c r="K839" s="179">
        <f t="shared" si="156"/>
        <v>0.2414757816877886</v>
      </c>
      <c r="L839" s="178"/>
      <c r="M839" s="184">
        <f t="shared" si="155"/>
        <v>-1.1888877262147437E-2</v>
      </c>
      <c r="N839" s="261">
        <f t="shared" si="157"/>
        <v>-0.94002838822509538</v>
      </c>
      <c r="O839" s="267">
        <f t="shared" si="158"/>
        <v>-1.1080021610976099E-2</v>
      </c>
      <c r="P839" s="178"/>
      <c r="Q839" s="184">
        <f t="shared" si="159"/>
        <v>1.591103845968988E-3</v>
      </c>
      <c r="R839" s="261">
        <f t="shared" si="160"/>
        <v>0.16535206343012077</v>
      </c>
      <c r="S839" s="267">
        <f t="shared" si="161"/>
        <v>0.15676296933590028</v>
      </c>
      <c r="U839" s="184">
        <f t="shared" si="162"/>
        <v>-1.2878721460670588E-2</v>
      </c>
      <c r="V839" s="261">
        <f t="shared" si="163"/>
        <v>-1.0211972280369712</v>
      </c>
      <c r="W839" s="267">
        <f t="shared" si="164"/>
        <v>-2.340484681058308E-2</v>
      </c>
    </row>
    <row r="840" spans="1:23" x14ac:dyDescent="0.25">
      <c r="A840" s="90">
        <f t="shared" si="153"/>
        <v>797</v>
      </c>
      <c r="B840" s="29">
        <v>45497</v>
      </c>
      <c r="C840" s="93">
        <v>17454.43</v>
      </c>
      <c r="D840" s="93">
        <v>17516.95</v>
      </c>
      <c r="E840" s="93">
        <v>17251.259999999998</v>
      </c>
      <c r="F840" s="93">
        <v>17311.05</v>
      </c>
      <c r="G840" s="93">
        <v>17311.05</v>
      </c>
      <c r="H840" s="93">
        <v>2208182400</v>
      </c>
      <c r="I840" s="93"/>
      <c r="J840" s="178">
        <f t="shared" si="154"/>
        <v>9.7673487636063374</v>
      </c>
      <c r="K840" s="179">
        <f t="shared" si="156"/>
        <v>0.22386413500922334</v>
      </c>
      <c r="L840" s="178"/>
      <c r="M840" s="184">
        <f t="shared" si="155"/>
        <v>-8.2145335023831208E-3</v>
      </c>
      <c r="N840" s="261">
        <f t="shared" si="157"/>
        <v>-0.63872620299730543</v>
      </c>
      <c r="O840" s="267">
        <f t="shared" si="158"/>
        <v>3.4670253664595752E-2</v>
      </c>
      <c r="P840" s="178"/>
      <c r="Q840" s="184">
        <f t="shared" si="159"/>
        <v>3.5818986927674198E-3</v>
      </c>
      <c r="R840" s="261">
        <f t="shared" si="160"/>
        <v>0.3286004900604767</v>
      </c>
      <c r="S840" s="267">
        <f t="shared" si="161"/>
        <v>0.18155090922752848</v>
      </c>
      <c r="U840" s="184">
        <f t="shared" si="162"/>
        <v>-1.1640024910581548E-2</v>
      </c>
      <c r="V840" s="261">
        <f t="shared" si="163"/>
        <v>-0.91962208924269262</v>
      </c>
      <c r="W840" s="267">
        <f t="shared" si="164"/>
        <v>-7.9814918240290744E-3</v>
      </c>
    </row>
    <row r="841" spans="1:23" x14ac:dyDescent="0.25">
      <c r="A841" s="90">
        <f t="shared" si="153"/>
        <v>798</v>
      </c>
      <c r="B841" s="29">
        <v>45498</v>
      </c>
      <c r="C841" s="93">
        <v>17260.830000000002</v>
      </c>
      <c r="D841" s="93">
        <v>17288.46</v>
      </c>
      <c r="E841" s="93">
        <v>16964.52</v>
      </c>
      <c r="F841" s="93">
        <v>17021.91</v>
      </c>
      <c r="G841" s="93">
        <v>17021.91</v>
      </c>
      <c r="H841" s="93">
        <v>2401390700</v>
      </c>
      <c r="I841" s="93"/>
      <c r="J841" s="178">
        <f t="shared" si="154"/>
        <v>9.7561950515461149</v>
      </c>
      <c r="K841" s="179">
        <f t="shared" si="156"/>
        <v>0.20853573859597091</v>
      </c>
      <c r="L841" s="178"/>
      <c r="M841" s="184">
        <f t="shared" si="155"/>
        <v>-1.3841744574276085E-2</v>
      </c>
      <c r="N841" s="261">
        <f t="shared" si="157"/>
        <v>-1.100166695110683</v>
      </c>
      <c r="O841" s="267">
        <f t="shared" si="158"/>
        <v>-3.5395715228135671E-2</v>
      </c>
      <c r="P841" s="178"/>
      <c r="Q841" s="184">
        <f t="shared" si="159"/>
        <v>1.6007341477783732E-3</v>
      </c>
      <c r="R841" s="261">
        <f t="shared" si="160"/>
        <v>0.16614176389618632</v>
      </c>
      <c r="S841" s="267">
        <f t="shared" si="161"/>
        <v>0.15688287890004893</v>
      </c>
      <c r="U841" s="184">
        <f t="shared" si="162"/>
        <v>-1.7166613656469664E-2</v>
      </c>
      <c r="V841" s="261">
        <f t="shared" si="163"/>
        <v>-1.372811386397135</v>
      </c>
      <c r="W841" s="267">
        <f t="shared" si="164"/>
        <v>-7.6794584172110492E-2</v>
      </c>
    </row>
    <row r="842" spans="1:23" x14ac:dyDescent="0.25">
      <c r="A842" s="90">
        <f t="shared" si="153"/>
        <v>799</v>
      </c>
      <c r="B842" s="29">
        <v>45499</v>
      </c>
      <c r="C842" s="93">
        <v>17079.669999999998</v>
      </c>
      <c r="D842" s="93">
        <v>17229.189999999999</v>
      </c>
      <c r="E842" s="93">
        <v>16924.580000000002</v>
      </c>
      <c r="F842" s="93">
        <v>17021.310000000001</v>
      </c>
      <c r="G842" s="93">
        <v>17021.310000000001</v>
      </c>
      <c r="H842" s="93">
        <v>2374210700</v>
      </c>
      <c r="I842" s="93"/>
      <c r="J842" s="178">
        <f t="shared" si="154"/>
        <v>9.7456441463128201</v>
      </c>
      <c r="K842" s="179">
        <f t="shared" si="156"/>
        <v>0.194035771494312</v>
      </c>
      <c r="L842" s="178"/>
      <c r="M842" s="184">
        <f t="shared" si="155"/>
        <v>-3.4169278446244543E-3</v>
      </c>
      <c r="N842" s="261">
        <f t="shared" si="157"/>
        <v>-0.24531470884886034</v>
      </c>
      <c r="O842" s="267">
        <f t="shared" si="158"/>
        <v>9.4406574993490144E-2</v>
      </c>
      <c r="P842" s="178"/>
      <c r="Q842" s="184">
        <f t="shared" si="159"/>
        <v>8.7542675004845198E-3</v>
      </c>
      <c r="R842" s="261">
        <f t="shared" si="160"/>
        <v>0.75274317415957814</v>
      </c>
      <c r="S842" s="267">
        <f t="shared" si="161"/>
        <v>0.24595351068554172</v>
      </c>
      <c r="U842" s="184">
        <f t="shared" si="162"/>
        <v>-9.0803862135507615E-3</v>
      </c>
      <c r="V842" s="261">
        <f t="shared" si="163"/>
        <v>-0.70972753847848813</v>
      </c>
      <c r="W842" s="267">
        <f t="shared" si="164"/>
        <v>2.3889280932049672E-2</v>
      </c>
    </row>
    <row r="843" spans="1:23" x14ac:dyDescent="0.25">
      <c r="A843" s="90">
        <f t="shared" si="153"/>
        <v>800</v>
      </c>
      <c r="B843" s="29">
        <v>45502</v>
      </c>
      <c r="C843" s="93">
        <v>17196.45</v>
      </c>
      <c r="D843" s="93">
        <v>17358.66</v>
      </c>
      <c r="E843" s="93">
        <v>17154.12</v>
      </c>
      <c r="F843" s="93">
        <v>17238.34</v>
      </c>
      <c r="G843" s="93">
        <v>17238.34</v>
      </c>
      <c r="H843" s="93">
        <v>2258413800</v>
      </c>
      <c r="I843" s="93"/>
      <c r="J843" s="178">
        <f t="shared" si="154"/>
        <v>9.7524582461502565</v>
      </c>
      <c r="K843" s="179">
        <f t="shared" si="156"/>
        <v>0.20340029721846098</v>
      </c>
      <c r="L843" s="178"/>
      <c r="M843" s="184">
        <f t="shared" si="155"/>
        <v>2.4359678887211846E-3</v>
      </c>
      <c r="N843" s="261">
        <f t="shared" si="157"/>
        <v>0.23463229384545622</v>
      </c>
      <c r="O843" s="267">
        <f t="shared" si="158"/>
        <v>0.16728260632512515</v>
      </c>
      <c r="P843" s="178"/>
      <c r="Q843" s="184">
        <f t="shared" si="159"/>
        <v>9.4327608314506255E-3</v>
      </c>
      <c r="R843" s="261">
        <f t="shared" si="160"/>
        <v>0.80838073467342686</v>
      </c>
      <c r="S843" s="267">
        <f t="shared" si="161"/>
        <v>0.25440161970687325</v>
      </c>
      <c r="U843" s="184">
        <f t="shared" si="162"/>
        <v>-2.4615545650411418E-3</v>
      </c>
      <c r="V843" s="261">
        <f t="shared" si="163"/>
        <v>-0.16697254065032563</v>
      </c>
      <c r="W843" s="267">
        <f t="shared" si="164"/>
        <v>0.10630219320169654</v>
      </c>
    </row>
    <row r="844" spans="1:23" x14ac:dyDescent="0.25">
      <c r="A844" s="90">
        <f t="shared" si="153"/>
        <v>801</v>
      </c>
      <c r="B844" s="29">
        <v>45503</v>
      </c>
      <c r="C844" s="93">
        <v>17194.37</v>
      </c>
      <c r="D844" s="93">
        <v>17194.37</v>
      </c>
      <c r="E844" s="93">
        <v>16971.599999999999</v>
      </c>
      <c r="F844" s="93">
        <v>17002.91</v>
      </c>
      <c r="G844" s="93">
        <v>17002.91</v>
      </c>
      <c r="H844" s="93">
        <v>2552688900</v>
      </c>
      <c r="I844" s="93"/>
      <c r="J844" s="178">
        <f t="shared" si="154"/>
        <v>9.7523372836374378</v>
      </c>
      <c r="K844" s="179">
        <f t="shared" si="156"/>
        <v>0.20323406006462227</v>
      </c>
      <c r="L844" s="178"/>
      <c r="M844" s="184">
        <f t="shared" si="155"/>
        <v>-1.1135040132322332E-2</v>
      </c>
      <c r="N844" s="261">
        <f t="shared" si="157"/>
        <v>-0.87821251323556582</v>
      </c>
      <c r="O844" s="267">
        <f t="shared" si="158"/>
        <v>-1.6937860115454617E-3</v>
      </c>
      <c r="P844" s="178"/>
      <c r="Q844" s="184">
        <f t="shared" si="159"/>
        <v>0</v>
      </c>
      <c r="R844" s="261">
        <f t="shared" si="160"/>
        <v>3.4878951206797536E-2</v>
      </c>
      <c r="S844" s="267">
        <f t="shared" si="161"/>
        <v>0.13695169317218836</v>
      </c>
      <c r="U844" s="184">
        <f t="shared" si="162"/>
        <v>-1.2955985011372935E-2</v>
      </c>
      <c r="V844" s="261">
        <f t="shared" si="163"/>
        <v>-1.0275329652970497</v>
      </c>
      <c r="W844" s="267">
        <f t="shared" si="164"/>
        <v>-2.436687675239424E-2</v>
      </c>
    </row>
    <row r="845" spans="1:23" x14ac:dyDescent="0.25">
      <c r="A845" s="90">
        <f t="shared" si="153"/>
        <v>802</v>
      </c>
      <c r="B845" s="29">
        <v>45504</v>
      </c>
      <c r="C845" s="93">
        <v>17070.86</v>
      </c>
      <c r="D845" s="93">
        <v>17400.240000000002</v>
      </c>
      <c r="E845" s="93">
        <v>17015.830000000002</v>
      </c>
      <c r="F845" s="93">
        <v>17344.599999999999</v>
      </c>
      <c r="G845" s="93">
        <v>17344.599999999999</v>
      </c>
      <c r="H845" s="93">
        <v>2678950500</v>
      </c>
      <c r="I845" s="93"/>
      <c r="J845" s="178">
        <f t="shared" si="154"/>
        <v>9.7451281953044209</v>
      </c>
      <c r="K845" s="179">
        <f t="shared" si="156"/>
        <v>0.19332670696549342</v>
      </c>
      <c r="L845" s="178"/>
      <c r="M845" s="184">
        <f t="shared" si="155"/>
        <v>1.6035513149308116E-2</v>
      </c>
      <c r="N845" s="261">
        <f t="shared" si="157"/>
        <v>1.349817201144905</v>
      </c>
      <c r="O845" s="267">
        <f t="shared" si="158"/>
        <v>0.33661432376202582</v>
      </c>
      <c r="P845" s="178"/>
      <c r="Q845" s="184">
        <f t="shared" si="159"/>
        <v>1.9294868565497052E-2</v>
      </c>
      <c r="R845" s="261">
        <f t="shared" si="160"/>
        <v>1.6170896648935749</v>
      </c>
      <c r="S845" s="267">
        <f t="shared" si="161"/>
        <v>0.37719746384392527</v>
      </c>
      <c r="U845" s="184">
        <f t="shared" si="162"/>
        <v>-3.2236220084986248E-3</v>
      </c>
      <c r="V845" s="261">
        <f t="shared" si="163"/>
        <v>-0.22946331479047385</v>
      </c>
      <c r="W845" s="267">
        <f t="shared" si="164"/>
        <v>9.6813479679974446E-2</v>
      </c>
    </row>
    <row r="846" spans="1:23" x14ac:dyDescent="0.25">
      <c r="A846" s="90">
        <f t="shared" si="153"/>
        <v>803</v>
      </c>
      <c r="B846" s="29">
        <v>45505</v>
      </c>
      <c r="C846" s="93">
        <v>17327.849999999999</v>
      </c>
      <c r="D846" s="93">
        <v>17408.95</v>
      </c>
      <c r="E846" s="93">
        <v>17248.12</v>
      </c>
      <c r="F846" s="93">
        <v>17304.96</v>
      </c>
      <c r="G846" s="93">
        <v>17304.96</v>
      </c>
      <c r="H846" s="93">
        <v>1933874700</v>
      </c>
      <c r="I846" s="93"/>
      <c r="J846" s="178">
        <f t="shared" si="154"/>
        <v>9.7600703126936086</v>
      </c>
      <c r="K846" s="179">
        <f t="shared" si="156"/>
        <v>0.21386145785005695</v>
      </c>
      <c r="L846" s="178"/>
      <c r="M846" s="184">
        <f t="shared" si="155"/>
        <v>-1.3209948147057725E-3</v>
      </c>
      <c r="N846" s="261">
        <f t="shared" si="157"/>
        <v>-7.3444779605737795E-2</v>
      </c>
      <c r="O846" s="267">
        <f t="shared" si="158"/>
        <v>0.12050361962169709</v>
      </c>
      <c r="P846" s="178"/>
      <c r="Q846" s="184">
        <f t="shared" si="159"/>
        <v>4.680326757214668E-3</v>
      </c>
      <c r="R846" s="261">
        <f t="shared" si="160"/>
        <v>0.41867338409876242</v>
      </c>
      <c r="S846" s="267">
        <f t="shared" si="161"/>
        <v>0.1952277423178812</v>
      </c>
      <c r="U846" s="184">
        <f t="shared" si="162"/>
        <v>-4.6012632842504734E-3</v>
      </c>
      <c r="V846" s="261">
        <f t="shared" si="163"/>
        <v>-0.34243214786194925</v>
      </c>
      <c r="W846" s="267">
        <f t="shared" si="164"/>
        <v>7.9660085300598427E-2</v>
      </c>
    </row>
    <row r="847" spans="1:23" x14ac:dyDescent="0.25">
      <c r="A847" s="90">
        <f t="shared" si="153"/>
        <v>804</v>
      </c>
      <c r="B847" s="29">
        <v>45506</v>
      </c>
      <c r="C847" s="93">
        <v>17025.259999999998</v>
      </c>
      <c r="D847" s="93">
        <v>17075.52</v>
      </c>
      <c r="E847" s="93">
        <v>16865.93</v>
      </c>
      <c r="F847" s="93">
        <v>16945.509999999998</v>
      </c>
      <c r="G847" s="93">
        <v>16945.509999999998</v>
      </c>
      <c r="H847" s="93">
        <v>2433818600</v>
      </c>
      <c r="I847" s="93"/>
      <c r="J847" s="178">
        <f t="shared" si="154"/>
        <v>9.742453402560427</v>
      </c>
      <c r="K847" s="179">
        <f t="shared" si="156"/>
        <v>0.18965077528625918</v>
      </c>
      <c r="L847" s="178"/>
      <c r="M847" s="184">
        <f t="shared" si="155"/>
        <v>-4.6842162762859426E-3</v>
      </c>
      <c r="N847" s="261">
        <f t="shared" si="157"/>
        <v>-0.34923442859712833</v>
      </c>
      <c r="O847" s="267">
        <f t="shared" si="158"/>
        <v>7.8627214543617763E-2</v>
      </c>
      <c r="P847" s="178"/>
      <c r="Q847" s="184">
        <f t="shared" si="159"/>
        <v>2.952084138509605E-3</v>
      </c>
      <c r="R847" s="261">
        <f t="shared" si="160"/>
        <v>0.27695466868574548</v>
      </c>
      <c r="S847" s="267">
        <f t="shared" si="161"/>
        <v>0.17370891318312354</v>
      </c>
      <c r="U847" s="184">
        <f t="shared" si="162"/>
        <v>-9.3584473893495966E-3</v>
      </c>
      <c r="V847" s="261">
        <f t="shared" si="163"/>
        <v>-0.7325290087199583</v>
      </c>
      <c r="W847" s="267">
        <f t="shared" si="164"/>
        <v>2.0427063957266123E-2</v>
      </c>
    </row>
    <row r="848" spans="1:23" x14ac:dyDescent="0.25">
      <c r="A848" s="90">
        <f t="shared" si="153"/>
        <v>805</v>
      </c>
      <c r="B848" s="29">
        <v>45509</v>
      </c>
      <c r="C848" s="93">
        <v>16676.82</v>
      </c>
      <c r="D848" s="93">
        <v>16944.59</v>
      </c>
      <c r="E848" s="93">
        <v>16441.439999999999</v>
      </c>
      <c r="F848" s="93">
        <v>16698.36</v>
      </c>
      <c r="G848" s="93">
        <v>16698.36</v>
      </c>
      <c r="H848" s="93">
        <v>3667470600</v>
      </c>
      <c r="I848" s="93"/>
      <c r="J848" s="178">
        <f t="shared" si="154"/>
        <v>9.7217750102551825</v>
      </c>
      <c r="K848" s="179">
        <f t="shared" si="156"/>
        <v>0.16123273896506585</v>
      </c>
      <c r="L848" s="178"/>
      <c r="M848" s="184">
        <f t="shared" si="155"/>
        <v>1.2916131492695174E-3</v>
      </c>
      <c r="N848" s="261">
        <f t="shared" si="157"/>
        <v>0.14079333749949857</v>
      </c>
      <c r="O848" s="267">
        <f t="shared" si="158"/>
        <v>0.15303392744098709</v>
      </c>
      <c r="P848" s="178"/>
      <c r="Q848" s="184">
        <f t="shared" si="159"/>
        <v>1.6056418429892538E-2</v>
      </c>
      <c r="R848" s="261">
        <f t="shared" si="160"/>
        <v>1.3515314682725104</v>
      </c>
      <c r="S848" s="267">
        <f t="shared" si="161"/>
        <v>0.33687462122028866</v>
      </c>
      <c r="U848" s="184">
        <f t="shared" si="162"/>
        <v>-1.4114201628368059E-2</v>
      </c>
      <c r="V848" s="261">
        <f t="shared" si="163"/>
        <v>-1.122508618225657</v>
      </c>
      <c r="W848" s="267">
        <f t="shared" si="164"/>
        <v>-3.8788153726127317E-2</v>
      </c>
    </row>
    <row r="849" spans="1:23" x14ac:dyDescent="0.25">
      <c r="A849" s="90">
        <f t="shared" si="153"/>
        <v>806</v>
      </c>
      <c r="B849" s="29">
        <v>45510</v>
      </c>
      <c r="C849" s="93">
        <v>16861.3</v>
      </c>
      <c r="D849" s="93">
        <v>16908.97</v>
      </c>
      <c r="E849" s="93">
        <v>16611.14</v>
      </c>
      <c r="F849" s="93">
        <v>16647.34</v>
      </c>
      <c r="G849" s="93">
        <v>16647.34</v>
      </c>
      <c r="H849" s="93">
        <v>2425958000</v>
      </c>
      <c r="I849" s="93"/>
      <c r="J849" s="178">
        <f t="shared" si="154"/>
        <v>9.7327763341586913</v>
      </c>
      <c r="K849" s="179">
        <f t="shared" si="156"/>
        <v>0.17635171038490066</v>
      </c>
      <c r="L849" s="178"/>
      <c r="M849" s="184">
        <f t="shared" si="155"/>
        <v>-1.2689413034582098E-2</v>
      </c>
      <c r="N849" s="261">
        <f t="shared" si="157"/>
        <v>-1.0056736281258529</v>
      </c>
      <c r="O849" s="267">
        <f t="shared" si="158"/>
        <v>-2.1047714987378452E-2</v>
      </c>
      <c r="P849" s="178"/>
      <c r="Q849" s="184">
        <f t="shared" si="159"/>
        <v>2.8271841435714858E-3</v>
      </c>
      <c r="R849" s="261">
        <f t="shared" si="160"/>
        <v>0.26671266525049553</v>
      </c>
      <c r="S849" s="267">
        <f t="shared" si="161"/>
        <v>0.17215374863567146</v>
      </c>
      <c r="U849" s="184">
        <f t="shared" si="162"/>
        <v>-1.4836341207380206E-2</v>
      </c>
      <c r="V849" s="261">
        <f t="shared" si="163"/>
        <v>-1.1817252423146867</v>
      </c>
      <c r="W849" s="267">
        <f t="shared" si="164"/>
        <v>-4.7779714311441235E-2</v>
      </c>
    </row>
    <row r="850" spans="1:23" x14ac:dyDescent="0.25">
      <c r="A850" s="90">
        <f t="shared" si="153"/>
        <v>807</v>
      </c>
      <c r="B850" s="29">
        <v>45511</v>
      </c>
      <c r="C850" s="93">
        <v>16684.78</v>
      </c>
      <c r="D850" s="93">
        <v>16988.259999999998</v>
      </c>
      <c r="E850" s="93">
        <v>16684.78</v>
      </c>
      <c r="F850" s="93">
        <v>16877.86</v>
      </c>
      <c r="G850" s="93">
        <v>16877.86</v>
      </c>
      <c r="H850" s="93">
        <v>2267420200</v>
      </c>
      <c r="I850" s="93"/>
      <c r="J850" s="178">
        <f t="shared" si="154"/>
        <v>9.7222522056025902</v>
      </c>
      <c r="K850" s="179">
        <f t="shared" si="156"/>
        <v>0.16188854211043394</v>
      </c>
      <c r="L850" s="178"/>
      <c r="M850" s="184">
        <f t="shared" si="155"/>
        <v>1.1572223307709286E-2</v>
      </c>
      <c r="N850" s="261">
        <f t="shared" si="157"/>
        <v>0.98382014956120034</v>
      </c>
      <c r="O850" s="267">
        <f t="shared" si="158"/>
        <v>0.28104066156856033</v>
      </c>
      <c r="P850" s="178"/>
      <c r="Q850" s="184">
        <f t="shared" si="159"/>
        <v>1.8189032159848652E-2</v>
      </c>
      <c r="R850" s="261">
        <f t="shared" si="160"/>
        <v>1.5264092747855791</v>
      </c>
      <c r="S850" s="267">
        <f t="shared" si="161"/>
        <v>0.36342838743845385</v>
      </c>
      <c r="U850" s="184">
        <f t="shared" si="162"/>
        <v>0</v>
      </c>
      <c r="V850" s="261">
        <f t="shared" si="163"/>
        <v>3.4878951206797536E-2</v>
      </c>
      <c r="W850" s="267">
        <f t="shared" si="164"/>
        <v>0.13695169317218836</v>
      </c>
    </row>
    <row r="851" spans="1:23" x14ac:dyDescent="0.25">
      <c r="A851" s="90">
        <f t="shared" si="153"/>
        <v>808</v>
      </c>
      <c r="B851" s="29">
        <v>45512</v>
      </c>
      <c r="C851" s="93">
        <v>16773.04</v>
      </c>
      <c r="D851" s="93">
        <v>17023.099999999999</v>
      </c>
      <c r="E851" s="93">
        <v>16665.060000000001</v>
      </c>
      <c r="F851" s="93">
        <v>16891.830000000002</v>
      </c>
      <c r="G851" s="93">
        <v>16891.830000000002</v>
      </c>
      <c r="H851" s="93">
        <v>2114356200</v>
      </c>
      <c r="I851" s="93"/>
      <c r="J851" s="178">
        <f t="shared" si="154"/>
        <v>9.7275281144769821</v>
      </c>
      <c r="K851" s="179">
        <f t="shared" si="156"/>
        <v>0.16913915269014276</v>
      </c>
      <c r="L851" s="178"/>
      <c r="M851" s="184">
        <f t="shared" si="155"/>
        <v>7.0821985758098031E-3</v>
      </c>
      <c r="N851" s="261">
        <f t="shared" si="157"/>
        <v>0.61563079333860438</v>
      </c>
      <c r="O851" s="267">
        <f t="shared" si="158"/>
        <v>0.22513411582617082</v>
      </c>
      <c r="P851" s="178"/>
      <c r="Q851" s="184">
        <f t="shared" si="159"/>
        <v>1.4908448319445829E-2</v>
      </c>
      <c r="R851" s="261">
        <f t="shared" si="160"/>
        <v>1.2573960456042823</v>
      </c>
      <c r="S851" s="267">
        <f t="shared" si="161"/>
        <v>0.32258092634715707</v>
      </c>
      <c r="U851" s="184">
        <f t="shared" si="162"/>
        <v>-6.4377119472677317E-3</v>
      </c>
      <c r="V851" s="261">
        <f t="shared" si="163"/>
        <v>-0.49302393551255419</v>
      </c>
      <c r="W851" s="267">
        <f t="shared" si="164"/>
        <v>5.6793952636983835E-2</v>
      </c>
    </row>
    <row r="852" spans="1:23" x14ac:dyDescent="0.25">
      <c r="A852" s="90">
        <f t="shared" si="153"/>
        <v>809</v>
      </c>
      <c r="B852" s="29">
        <v>45513</v>
      </c>
      <c r="C852" s="93">
        <v>17097.36</v>
      </c>
      <c r="D852" s="93">
        <v>17252.22</v>
      </c>
      <c r="E852" s="93">
        <v>17079.349999999999</v>
      </c>
      <c r="F852" s="93">
        <v>17090.23</v>
      </c>
      <c r="G852" s="93">
        <v>17090.23</v>
      </c>
      <c r="H852" s="93">
        <v>2145406500</v>
      </c>
      <c r="I852" s="93"/>
      <c r="J852" s="178">
        <f t="shared" si="154"/>
        <v>9.7466793446070987</v>
      </c>
      <c r="K852" s="179">
        <f t="shared" si="156"/>
        <v>0.19545843058173959</v>
      </c>
      <c r="L852" s="178"/>
      <c r="M852" s="184">
        <f t="shared" si="155"/>
        <v>-4.1702344689478483E-4</v>
      </c>
      <c r="N852" s="261">
        <f t="shared" si="157"/>
        <v>6.8234793397706347E-4</v>
      </c>
      <c r="O852" s="267">
        <f t="shared" si="158"/>
        <v>0.1317592183415186</v>
      </c>
      <c r="P852" s="178"/>
      <c r="Q852" s="184">
        <f t="shared" si="159"/>
        <v>9.0575387077303504E-3</v>
      </c>
      <c r="R852" s="261">
        <f t="shared" si="160"/>
        <v>0.77761190812520464</v>
      </c>
      <c r="S852" s="267">
        <f t="shared" si="161"/>
        <v>0.24972962476789462</v>
      </c>
      <c r="U852" s="184">
        <f t="shared" si="162"/>
        <v>-1.053379001202644E-3</v>
      </c>
      <c r="V852" s="261">
        <f t="shared" si="163"/>
        <v>-5.1499846120478546E-2</v>
      </c>
      <c r="W852" s="267">
        <f t="shared" si="164"/>
        <v>0.12383577848770622</v>
      </c>
    </row>
    <row r="853" spans="1:23" x14ac:dyDescent="0.25">
      <c r="A853" s="90">
        <f t="shared" si="153"/>
        <v>810</v>
      </c>
      <c r="B853" s="29">
        <v>45516</v>
      </c>
      <c r="C853" s="93">
        <v>17102.98</v>
      </c>
      <c r="D853" s="93">
        <v>17162.759999999998</v>
      </c>
      <c r="E853" s="93">
        <v>17002.93</v>
      </c>
      <c r="F853" s="93">
        <v>17111.650000000001</v>
      </c>
      <c r="G853" s="93">
        <v>17111.650000000001</v>
      </c>
      <c r="H853" s="93">
        <v>1793074600</v>
      </c>
      <c r="I853" s="93"/>
      <c r="J853" s="178">
        <f t="shared" si="154"/>
        <v>9.7470079963135206</v>
      </c>
      <c r="K853" s="179">
        <f t="shared" si="156"/>
        <v>0.19591009219992783</v>
      </c>
      <c r="L853" s="178"/>
      <c r="M853" s="184">
        <f t="shared" si="155"/>
        <v>5.0692920181172471E-4</v>
      </c>
      <c r="N853" s="261">
        <f t="shared" si="157"/>
        <v>7.6447973118740034E-2</v>
      </c>
      <c r="O853" s="267">
        <f t="shared" si="158"/>
        <v>0.14326360954269135</v>
      </c>
      <c r="P853" s="178"/>
      <c r="Q853" s="184">
        <f t="shared" si="159"/>
        <v>3.4952973107609808E-3</v>
      </c>
      <c r="R853" s="261">
        <f t="shared" si="160"/>
        <v>0.32149903539311037</v>
      </c>
      <c r="S853" s="267">
        <f t="shared" si="161"/>
        <v>0.18047261135310921</v>
      </c>
      <c r="U853" s="184">
        <f t="shared" si="162"/>
        <v>-5.8498577440889996E-3</v>
      </c>
      <c r="V853" s="261">
        <f t="shared" si="163"/>
        <v>-0.44481893141014694</v>
      </c>
      <c r="W853" s="267">
        <f t="shared" si="164"/>
        <v>6.4113488689063525E-2</v>
      </c>
    </row>
    <row r="854" spans="1:23" x14ac:dyDescent="0.25">
      <c r="A854" s="90">
        <f t="shared" si="153"/>
        <v>811</v>
      </c>
      <c r="B854" s="29">
        <v>45517</v>
      </c>
      <c r="C854" s="93">
        <v>17160.21</v>
      </c>
      <c r="D854" s="93">
        <v>17252.88</v>
      </c>
      <c r="E854" s="93">
        <v>17074.689999999999</v>
      </c>
      <c r="F854" s="93">
        <v>17174.060000000001</v>
      </c>
      <c r="G854" s="93">
        <v>17174.060000000001</v>
      </c>
      <c r="H854" s="93">
        <v>1934995900</v>
      </c>
      <c r="I854" s="93"/>
      <c r="J854" s="178">
        <f t="shared" si="154"/>
        <v>9.7503486107293096</v>
      </c>
      <c r="K854" s="179">
        <f t="shared" si="156"/>
        <v>0.20050105364420401</v>
      </c>
      <c r="L854" s="178"/>
      <c r="M854" s="184">
        <f t="shared" si="155"/>
        <v>8.0709968001569819E-4</v>
      </c>
      <c r="N854" s="261">
        <f t="shared" si="157"/>
        <v>0.10106244224220852</v>
      </c>
      <c r="O854" s="267">
        <f t="shared" si="158"/>
        <v>0.14700111558603246</v>
      </c>
      <c r="P854" s="178"/>
      <c r="Q854" s="184">
        <f t="shared" si="159"/>
        <v>5.400283562963501E-3</v>
      </c>
      <c r="R854" s="261">
        <f t="shared" si="160"/>
        <v>0.47771101721767806</v>
      </c>
      <c r="S854" s="267">
        <f t="shared" si="161"/>
        <v>0.20419212458668756</v>
      </c>
      <c r="U854" s="184">
        <f t="shared" si="162"/>
        <v>-4.9836219953019482E-3</v>
      </c>
      <c r="V854" s="261">
        <f t="shared" si="163"/>
        <v>-0.37378618621901361</v>
      </c>
      <c r="W854" s="267">
        <f t="shared" si="164"/>
        <v>7.4899230729457367E-2</v>
      </c>
    </row>
    <row r="855" spans="1:23" x14ac:dyDescent="0.25">
      <c r="A855" s="90">
        <f t="shared" si="153"/>
        <v>812</v>
      </c>
      <c r="B855" s="29">
        <v>45518</v>
      </c>
      <c r="C855" s="93">
        <v>17233.68</v>
      </c>
      <c r="D855" s="93">
        <v>17254.23</v>
      </c>
      <c r="E855" s="93">
        <v>17055.7</v>
      </c>
      <c r="F855" s="93">
        <v>17113.36</v>
      </c>
      <c r="G855" s="93">
        <v>17113.36</v>
      </c>
      <c r="H855" s="93">
        <v>1574534000</v>
      </c>
      <c r="I855" s="93"/>
      <c r="J855" s="178">
        <f t="shared" si="154"/>
        <v>9.7546208876802449</v>
      </c>
      <c r="K855" s="179">
        <f t="shared" si="156"/>
        <v>0.20637238637518648</v>
      </c>
      <c r="L855" s="178"/>
      <c r="M855" s="184">
        <f t="shared" si="155"/>
        <v>-6.9816777380106694E-3</v>
      </c>
      <c r="N855" s="261">
        <f t="shared" si="157"/>
        <v>-0.537630018164582</v>
      </c>
      <c r="O855" s="267">
        <f t="shared" si="158"/>
        <v>5.0020883405002214E-2</v>
      </c>
      <c r="P855" s="178"/>
      <c r="Q855" s="184">
        <f t="shared" si="159"/>
        <v>1.1924324926538773E-3</v>
      </c>
      <c r="R855" s="261">
        <f t="shared" si="160"/>
        <v>0.13266036178343868</v>
      </c>
      <c r="S855" s="267">
        <f t="shared" si="161"/>
        <v>0.15179900152255077</v>
      </c>
      <c r="U855" s="184">
        <f t="shared" si="162"/>
        <v>-1.0327451826887789E-2</v>
      </c>
      <c r="V855" s="261">
        <f t="shared" si="163"/>
        <v>-0.81198895411831984</v>
      </c>
      <c r="W855" s="267">
        <f t="shared" si="164"/>
        <v>8.3617204131807288E-3</v>
      </c>
    </row>
    <row r="856" spans="1:23" x14ac:dyDescent="0.25">
      <c r="A856" s="90">
        <f t="shared" si="153"/>
        <v>813</v>
      </c>
      <c r="B856" s="29">
        <v>45519</v>
      </c>
      <c r="C856" s="93">
        <v>17008.21</v>
      </c>
      <c r="D856" s="93">
        <v>17283.650000000001</v>
      </c>
      <c r="E856" s="93">
        <v>16926.47</v>
      </c>
      <c r="F856" s="93">
        <v>17109.14</v>
      </c>
      <c r="G856" s="93">
        <v>17109.14</v>
      </c>
      <c r="H856" s="93">
        <v>2407027500</v>
      </c>
      <c r="I856" s="93"/>
      <c r="J856" s="178">
        <f t="shared" si="154"/>
        <v>9.7414514476362655</v>
      </c>
      <c r="K856" s="179">
        <f t="shared" si="156"/>
        <v>0.18827380211510023</v>
      </c>
      <c r="L856" s="178"/>
      <c r="M856" s="184">
        <f t="shared" si="155"/>
        <v>5.9341929574011788E-3</v>
      </c>
      <c r="N856" s="261">
        <f t="shared" si="157"/>
        <v>0.52149245895954632</v>
      </c>
      <c r="O856" s="267">
        <f t="shared" si="158"/>
        <v>0.210839978833538</v>
      </c>
      <c r="P856" s="178"/>
      <c r="Q856" s="184">
        <f t="shared" si="159"/>
        <v>1.6194531934871591E-2</v>
      </c>
      <c r="R856" s="261">
        <f t="shared" si="160"/>
        <v>1.3628570010969969</v>
      </c>
      <c r="S856" s="267">
        <f t="shared" si="161"/>
        <v>0.33859431085337577</v>
      </c>
      <c r="U856" s="184">
        <f t="shared" si="162"/>
        <v>-4.805914320201712E-3</v>
      </c>
      <c r="V856" s="261">
        <f t="shared" si="163"/>
        <v>-0.35921386682261458</v>
      </c>
      <c r="W856" s="267">
        <f t="shared" si="164"/>
        <v>7.7111918378186983E-2</v>
      </c>
    </row>
    <row r="857" spans="1:23" x14ac:dyDescent="0.25">
      <c r="A857" s="90">
        <f t="shared" si="153"/>
        <v>814</v>
      </c>
      <c r="B857" s="29">
        <v>45520</v>
      </c>
      <c r="C857" s="93">
        <v>17286.04</v>
      </c>
      <c r="D857" s="93">
        <v>17473.89</v>
      </c>
      <c r="E857" s="93">
        <v>17255.86</v>
      </c>
      <c r="F857" s="93">
        <v>17430.16</v>
      </c>
      <c r="G857" s="93">
        <v>17430.16</v>
      </c>
      <c r="H857" s="93">
        <v>2551716800</v>
      </c>
      <c r="I857" s="93"/>
      <c r="J857" s="178">
        <f t="shared" si="154"/>
        <v>9.7576545183212442</v>
      </c>
      <c r="K857" s="179">
        <f t="shared" si="156"/>
        <v>0.2105414641481784</v>
      </c>
      <c r="L857" s="178"/>
      <c r="M857" s="184">
        <f t="shared" si="155"/>
        <v>8.3373635604221084E-3</v>
      </c>
      <c r="N857" s="261">
        <f t="shared" si="157"/>
        <v>0.71855637064206035</v>
      </c>
      <c r="O857" s="267">
        <f t="shared" si="158"/>
        <v>0.2407625238676534</v>
      </c>
      <c r="P857" s="178"/>
      <c r="Q857" s="184">
        <f t="shared" si="159"/>
        <v>1.0867150602451373E-2</v>
      </c>
      <c r="R857" s="261">
        <f t="shared" si="160"/>
        <v>0.92600303697500475</v>
      </c>
      <c r="S857" s="267">
        <f t="shared" si="161"/>
        <v>0.27226160537134958</v>
      </c>
      <c r="U857" s="184">
        <f t="shared" si="162"/>
        <v>-1.7459175149427105E-3</v>
      </c>
      <c r="V857" s="261">
        <f t="shared" si="163"/>
        <v>-0.10828913454505215</v>
      </c>
      <c r="W857" s="267">
        <f t="shared" si="164"/>
        <v>0.11521278899241305</v>
      </c>
    </row>
    <row r="858" spans="1:23" x14ac:dyDescent="0.25">
      <c r="A858" s="90">
        <f t="shared" si="153"/>
        <v>815</v>
      </c>
      <c r="B858" s="29">
        <v>45523</v>
      </c>
      <c r="C858" s="93">
        <v>17569.66</v>
      </c>
      <c r="D858" s="93">
        <v>17685.86</v>
      </c>
      <c r="E858" s="93">
        <v>17547.650000000001</v>
      </c>
      <c r="F858" s="93">
        <v>17569.57</v>
      </c>
      <c r="G858" s="93">
        <v>17569.57</v>
      </c>
      <c r="H858" s="93">
        <v>2361570600</v>
      </c>
      <c r="I858" s="93"/>
      <c r="J858" s="178">
        <f t="shared" si="154"/>
        <v>9.7739288298271454</v>
      </c>
      <c r="K858" s="179">
        <f t="shared" si="156"/>
        <v>0.23290703148291839</v>
      </c>
      <c r="L858" s="178"/>
      <c r="M858" s="184">
        <f t="shared" si="155"/>
        <v>-5.1224667978859874E-6</v>
      </c>
      <c r="N858" s="261">
        <f t="shared" si="157"/>
        <v>3.4458900568950075E-2</v>
      </c>
      <c r="O858" s="267">
        <f t="shared" si="158"/>
        <v>0.13688791191452276</v>
      </c>
      <c r="P858" s="178"/>
      <c r="Q858" s="184">
        <f t="shared" si="159"/>
        <v>6.6136737990377011E-3</v>
      </c>
      <c r="R858" s="261">
        <f t="shared" si="160"/>
        <v>0.57721099696009359</v>
      </c>
      <c r="S858" s="267">
        <f t="shared" si="161"/>
        <v>0.21930038362466231</v>
      </c>
      <c r="U858" s="184">
        <f t="shared" si="162"/>
        <v>-1.2527277135697787E-3</v>
      </c>
      <c r="V858" s="261">
        <f t="shared" si="163"/>
        <v>-6.7846765893280786E-2</v>
      </c>
      <c r="W858" s="267">
        <f t="shared" si="164"/>
        <v>0.12135363226978901</v>
      </c>
    </row>
    <row r="859" spans="1:23" x14ac:dyDescent="0.25">
      <c r="A859" s="90">
        <f t="shared" si="153"/>
        <v>816</v>
      </c>
      <c r="B859" s="29">
        <v>45524</v>
      </c>
      <c r="C859" s="93">
        <v>17661.689999999999</v>
      </c>
      <c r="D859" s="93">
        <v>17661.689999999999</v>
      </c>
      <c r="E859" s="93">
        <v>17449.990000000002</v>
      </c>
      <c r="F859" s="93">
        <v>17511.080000000002</v>
      </c>
      <c r="G859" s="93">
        <v>17511.080000000002</v>
      </c>
      <c r="H859" s="93">
        <v>1961800000</v>
      </c>
      <c r="I859" s="93"/>
      <c r="J859" s="178">
        <f t="shared" si="154"/>
        <v>9.7791531660685749</v>
      </c>
      <c r="K859" s="179">
        <f t="shared" si="156"/>
        <v>0.2400867664870471</v>
      </c>
      <c r="L859" s="178"/>
      <c r="M859" s="184">
        <f t="shared" si="155"/>
        <v>-8.5274965193023397E-3</v>
      </c>
      <c r="N859" s="261">
        <f t="shared" si="157"/>
        <v>-0.66438968117423325</v>
      </c>
      <c r="O859" s="267">
        <f t="shared" si="158"/>
        <v>3.0773464166585773E-2</v>
      </c>
      <c r="P859" s="178"/>
      <c r="Q859" s="184">
        <f t="shared" si="159"/>
        <v>0</v>
      </c>
      <c r="R859" s="261">
        <f t="shared" si="160"/>
        <v>3.4878951206797536E-2</v>
      </c>
      <c r="S859" s="267">
        <f t="shared" si="161"/>
        <v>0.13695169317218836</v>
      </c>
      <c r="U859" s="184">
        <f t="shared" si="162"/>
        <v>-1.1986395412896337E-2</v>
      </c>
      <c r="V859" s="261">
        <f t="shared" si="163"/>
        <v>-0.94802503574669295</v>
      </c>
      <c r="W859" s="267">
        <f t="shared" si="164"/>
        <v>-1.2294247206845021E-2</v>
      </c>
    </row>
    <row r="860" spans="1:23" x14ac:dyDescent="0.25">
      <c r="A860" s="90">
        <f t="shared" si="153"/>
        <v>817</v>
      </c>
      <c r="B860" s="29">
        <v>45525</v>
      </c>
      <c r="C860" s="93">
        <v>17313.86</v>
      </c>
      <c r="D860" s="93">
        <v>17415.48</v>
      </c>
      <c r="E860" s="93">
        <v>17232.13</v>
      </c>
      <c r="F860" s="93">
        <v>17391.009999999998</v>
      </c>
      <c r="G860" s="93">
        <v>17391.009999999998</v>
      </c>
      <c r="H860" s="93">
        <v>2060224300</v>
      </c>
      <c r="I860" s="93"/>
      <c r="J860" s="178">
        <f t="shared" si="154"/>
        <v>9.7592626158010152</v>
      </c>
      <c r="K860" s="179">
        <f t="shared" si="156"/>
        <v>0.21275145087797659</v>
      </c>
      <c r="L860" s="178"/>
      <c r="M860" s="184">
        <f t="shared" si="155"/>
        <v>4.4559676467291415E-3</v>
      </c>
      <c r="N860" s="261">
        <f t="shared" si="157"/>
        <v>0.40027557086057253</v>
      </c>
      <c r="O860" s="267">
        <f t="shared" si="158"/>
        <v>0.19243418468244822</v>
      </c>
      <c r="P860" s="178"/>
      <c r="Q860" s="184">
        <f t="shared" si="159"/>
        <v>5.8692862250242853E-3</v>
      </c>
      <c r="R860" s="261">
        <f t="shared" si="160"/>
        <v>0.51617000096982135</v>
      </c>
      <c r="S860" s="267">
        <f t="shared" si="161"/>
        <v>0.21003180707073277</v>
      </c>
      <c r="U860" s="184">
        <f t="shared" si="162"/>
        <v>-4.7204956029446672E-3</v>
      </c>
      <c r="V860" s="261">
        <f t="shared" si="163"/>
        <v>-0.35220939259493556</v>
      </c>
      <c r="W860" s="267">
        <f t="shared" si="164"/>
        <v>7.8175490565141725E-2</v>
      </c>
    </row>
    <row r="861" spans="1:23" x14ac:dyDescent="0.25">
      <c r="A861" s="90">
        <f t="shared" si="153"/>
        <v>818</v>
      </c>
      <c r="B861" s="29">
        <v>45526</v>
      </c>
      <c r="C861" s="93">
        <v>17497.63</v>
      </c>
      <c r="D861" s="93">
        <v>17652.8</v>
      </c>
      <c r="E861" s="93">
        <v>17389.939999999999</v>
      </c>
      <c r="F861" s="93">
        <v>17641</v>
      </c>
      <c r="G861" s="93">
        <v>17641</v>
      </c>
      <c r="H861" s="93">
        <v>2945729800</v>
      </c>
      <c r="I861" s="93"/>
      <c r="J861" s="178">
        <f t="shared" si="154"/>
        <v>9.7698207221689</v>
      </c>
      <c r="K861" s="179">
        <f t="shared" si="156"/>
        <v>0.22726131440201253</v>
      </c>
      <c r="L861" s="178"/>
      <c r="M861" s="184">
        <f t="shared" si="155"/>
        <v>8.1936810870957364E-3</v>
      </c>
      <c r="N861" s="261">
        <f t="shared" si="157"/>
        <v>0.706774173323934</v>
      </c>
      <c r="O861" s="267">
        <f t="shared" si="158"/>
        <v>0.23897349346202312</v>
      </c>
      <c r="P861" s="178"/>
      <c r="Q861" s="184">
        <f t="shared" si="159"/>
        <v>8.8680581313011105E-3</v>
      </c>
      <c r="R861" s="261">
        <f t="shared" si="160"/>
        <v>0.76207419160517675</v>
      </c>
      <c r="S861" s="267">
        <f t="shared" si="161"/>
        <v>0.24737034945295577</v>
      </c>
      <c r="U861" s="184">
        <f t="shared" si="162"/>
        <v>-6.1545477873290455E-3</v>
      </c>
      <c r="V861" s="261">
        <f t="shared" si="163"/>
        <v>-0.46980401224299317</v>
      </c>
      <c r="W861" s="267">
        <f t="shared" si="164"/>
        <v>6.0319708285443197E-2</v>
      </c>
    </row>
    <row r="862" spans="1:23" x14ac:dyDescent="0.25">
      <c r="A862" s="90">
        <f t="shared" si="153"/>
        <v>819</v>
      </c>
      <c r="B862" s="29">
        <v>45527</v>
      </c>
      <c r="C862" s="93">
        <v>17521.18</v>
      </c>
      <c r="D862" s="93">
        <v>17635.7</v>
      </c>
      <c r="E862" s="93">
        <v>17493.080000000002</v>
      </c>
      <c r="F862" s="93">
        <v>17612.099999999999</v>
      </c>
      <c r="G862" s="93">
        <v>17612.099999999999</v>
      </c>
      <c r="H862" s="93">
        <v>2054121600</v>
      </c>
      <c r="I862" s="93"/>
      <c r="J862" s="178">
        <f t="shared" si="154"/>
        <v>9.7711657138205386</v>
      </c>
      <c r="K862" s="179">
        <f t="shared" si="156"/>
        <v>0.22910971833224814</v>
      </c>
      <c r="L862" s="178"/>
      <c r="M862" s="184">
        <f t="shared" si="155"/>
        <v>5.1891482194691366E-3</v>
      </c>
      <c r="N862" s="261">
        <f t="shared" si="157"/>
        <v>0.46039757445538398</v>
      </c>
      <c r="O862" s="267">
        <f t="shared" si="158"/>
        <v>0.2015632197490278</v>
      </c>
      <c r="P862" s="178"/>
      <c r="Q862" s="184">
        <f t="shared" si="159"/>
        <v>6.5360894642940964E-3</v>
      </c>
      <c r="R862" s="261">
        <f t="shared" si="160"/>
        <v>0.57084895488507781</v>
      </c>
      <c r="S862" s="267">
        <f t="shared" si="161"/>
        <v>0.21833435951160562</v>
      </c>
      <c r="U862" s="184">
        <f t="shared" si="162"/>
        <v>-1.6037732618464364E-3</v>
      </c>
      <c r="V862" s="261">
        <f t="shared" si="163"/>
        <v>-9.6633073796335858E-2</v>
      </c>
      <c r="W862" s="267">
        <f t="shared" si="164"/>
        <v>0.11698266659047762</v>
      </c>
    </row>
    <row r="863" spans="1:23" x14ac:dyDescent="0.25">
      <c r="A863" s="90">
        <f t="shared" si="153"/>
        <v>820</v>
      </c>
      <c r="B863" s="29">
        <v>45530</v>
      </c>
      <c r="C863" s="93">
        <v>17709.27</v>
      </c>
      <c r="D863" s="93">
        <v>17826.05</v>
      </c>
      <c r="E863" s="93">
        <v>17709.27</v>
      </c>
      <c r="F863" s="93">
        <v>17798.73</v>
      </c>
      <c r="G863" s="93">
        <v>17798.73</v>
      </c>
      <c r="H863" s="93">
        <v>1970098500</v>
      </c>
      <c r="I863" s="93"/>
      <c r="J863" s="178">
        <f t="shared" si="154"/>
        <v>9.7818435102774099</v>
      </c>
      <c r="K863" s="179">
        <f t="shared" si="156"/>
        <v>0.24378407033517058</v>
      </c>
      <c r="L863" s="178"/>
      <c r="M863" s="184">
        <f t="shared" si="155"/>
        <v>5.0515916240476948E-3</v>
      </c>
      <c r="N863" s="261">
        <f t="shared" si="157"/>
        <v>0.44911770912355831</v>
      </c>
      <c r="O863" s="267">
        <f t="shared" si="158"/>
        <v>0.1998504643516108</v>
      </c>
      <c r="P863" s="178"/>
      <c r="Q863" s="184">
        <f t="shared" si="159"/>
        <v>6.5942864951519086E-3</v>
      </c>
      <c r="R863" s="261">
        <f t="shared" si="160"/>
        <v>0.57562120639927816</v>
      </c>
      <c r="S863" s="267">
        <f t="shared" si="161"/>
        <v>0.21905898691612946</v>
      </c>
      <c r="U863" s="184">
        <f t="shared" si="162"/>
        <v>0</v>
      </c>
      <c r="V863" s="261">
        <f t="shared" si="163"/>
        <v>3.4878951206797536E-2</v>
      </c>
      <c r="W863" s="267">
        <f t="shared" si="164"/>
        <v>0.13695169317218836</v>
      </c>
    </row>
    <row r="864" spans="1:23" x14ac:dyDescent="0.25">
      <c r="A864" s="90">
        <f t="shared" si="153"/>
        <v>821</v>
      </c>
      <c r="B864" s="29">
        <v>45531</v>
      </c>
      <c r="C864" s="93">
        <v>17663.8</v>
      </c>
      <c r="D864" s="93">
        <v>17879.27</v>
      </c>
      <c r="E864" s="93">
        <v>17624.419999999998</v>
      </c>
      <c r="F864" s="93">
        <v>17874.669999999998</v>
      </c>
      <c r="G864" s="93">
        <v>17874.669999999998</v>
      </c>
      <c r="H864" s="93">
        <v>2702698800</v>
      </c>
      <c r="I864" s="93"/>
      <c r="J864" s="178">
        <f t="shared" si="154"/>
        <v>9.7792726265489538</v>
      </c>
      <c r="K864" s="179">
        <f t="shared" si="156"/>
        <v>0.24025093941791342</v>
      </c>
      <c r="L864" s="178"/>
      <c r="M864" s="184">
        <f t="shared" si="155"/>
        <v>1.1937974841200591E-2</v>
      </c>
      <c r="N864" s="261">
        <f t="shared" si="157"/>
        <v>1.0138123722536176</v>
      </c>
      <c r="O864" s="267">
        <f t="shared" si="158"/>
        <v>0.28559473555666282</v>
      </c>
      <c r="P864" s="178"/>
      <c r="Q864" s="184">
        <f t="shared" si="159"/>
        <v>1.2198394456459039E-2</v>
      </c>
      <c r="R864" s="261">
        <f t="shared" si="160"/>
        <v>1.0351672057378378</v>
      </c>
      <c r="S864" s="267">
        <f t="shared" si="161"/>
        <v>0.28883729255845969</v>
      </c>
      <c r="U864" s="184">
        <f t="shared" si="162"/>
        <v>-2.2294183584506745E-3</v>
      </c>
      <c r="V864" s="261">
        <f t="shared" si="163"/>
        <v>-0.14793699283846715</v>
      </c>
      <c r="W864" s="267">
        <f t="shared" si="164"/>
        <v>0.10919258562203527</v>
      </c>
    </row>
    <row r="865" spans="1:23" x14ac:dyDescent="0.25">
      <c r="A865" s="90">
        <f t="shared" si="153"/>
        <v>822</v>
      </c>
      <c r="B865" s="29">
        <v>45532</v>
      </c>
      <c r="C865" s="93">
        <v>17847.990000000002</v>
      </c>
      <c r="D865" s="93">
        <v>17879.009999999998</v>
      </c>
      <c r="E865" s="93">
        <v>17659.29</v>
      </c>
      <c r="F865" s="93">
        <v>17692.45</v>
      </c>
      <c r="G865" s="93">
        <v>17692.45</v>
      </c>
      <c r="H865" s="93">
        <v>2184592400</v>
      </c>
      <c r="I865" s="93"/>
      <c r="J865" s="178">
        <f t="shared" si="154"/>
        <v>9.7896461758253448</v>
      </c>
      <c r="K865" s="179">
        <f t="shared" si="156"/>
        <v>0.25450716861429062</v>
      </c>
      <c r="L865" s="178"/>
      <c r="M865" s="184">
        <f t="shared" si="155"/>
        <v>-8.7147068101226452E-3</v>
      </c>
      <c r="N865" s="261">
        <f t="shared" si="157"/>
        <v>-0.6797412305689764</v>
      </c>
      <c r="O865" s="267">
        <f t="shared" si="158"/>
        <v>2.8442456808690064E-2</v>
      </c>
      <c r="P865" s="178"/>
      <c r="Q865" s="184">
        <f t="shared" si="159"/>
        <v>1.7380108348333228E-3</v>
      </c>
      <c r="R865" s="261">
        <f t="shared" si="160"/>
        <v>0.17739867628511885</v>
      </c>
      <c r="S865" s="267">
        <f t="shared" si="161"/>
        <v>0.15859214908060637</v>
      </c>
      <c r="U865" s="184">
        <f t="shared" si="162"/>
        <v>-1.057261910164678E-2</v>
      </c>
      <c r="V865" s="261">
        <f t="shared" si="163"/>
        <v>-0.83209307078811234</v>
      </c>
      <c r="W865" s="267">
        <f t="shared" si="164"/>
        <v>5.3090745416617402E-3</v>
      </c>
    </row>
    <row r="866" spans="1:23" x14ac:dyDescent="0.25">
      <c r="A866" s="90">
        <f t="shared" si="153"/>
        <v>823</v>
      </c>
      <c r="B866" s="29">
        <v>45533</v>
      </c>
      <c r="C866" s="93">
        <v>17614.41</v>
      </c>
      <c r="D866" s="93">
        <v>17797.169999999998</v>
      </c>
      <c r="E866" s="93">
        <v>17502.53</v>
      </c>
      <c r="F866" s="93">
        <v>17786.32</v>
      </c>
      <c r="G866" s="93">
        <v>17786.32</v>
      </c>
      <c r="H866" s="93">
        <v>2858172500</v>
      </c>
      <c r="I866" s="93"/>
      <c r="J866" s="178">
        <f t="shared" si="154"/>
        <v>9.7764725960332992</v>
      </c>
      <c r="K866" s="179">
        <f t="shared" si="156"/>
        <v>0.23640289515413665</v>
      </c>
      <c r="L866" s="178"/>
      <c r="M866" s="184">
        <f t="shared" si="155"/>
        <v>9.7596229450773453E-3</v>
      </c>
      <c r="N866" s="261">
        <f t="shared" si="157"/>
        <v>0.83518396146520157</v>
      </c>
      <c r="O866" s="267">
        <f t="shared" si="158"/>
        <v>0.25847147072063303</v>
      </c>
      <c r="P866" s="178"/>
      <c r="Q866" s="184">
        <f t="shared" si="159"/>
        <v>1.0375595889955918E-2</v>
      </c>
      <c r="R866" s="261">
        <f t="shared" si="160"/>
        <v>0.88569474827982864</v>
      </c>
      <c r="S866" s="267">
        <f t="shared" si="161"/>
        <v>0.26614112103998866</v>
      </c>
      <c r="U866" s="184">
        <f t="shared" si="162"/>
        <v>-6.3516177947487889E-3</v>
      </c>
      <c r="V866" s="261">
        <f t="shared" si="163"/>
        <v>-0.48596407449101597</v>
      </c>
      <c r="W866" s="267">
        <f t="shared" si="164"/>
        <v>5.7865934856091927E-2</v>
      </c>
    </row>
    <row r="867" spans="1:23" x14ac:dyDescent="0.25">
      <c r="A867" s="90">
        <f t="shared" si="153"/>
        <v>824</v>
      </c>
      <c r="B867" s="29">
        <v>45534</v>
      </c>
      <c r="C867" s="93">
        <v>17794.41</v>
      </c>
      <c r="D867" s="93">
        <v>18202.599999999999</v>
      </c>
      <c r="E867" s="93">
        <v>17778.099999999999</v>
      </c>
      <c r="F867" s="93">
        <v>17989.07</v>
      </c>
      <c r="G867" s="93">
        <v>17989.07</v>
      </c>
      <c r="H867" s="93">
        <v>4753806200</v>
      </c>
      <c r="I867" s="93"/>
      <c r="J867" s="178">
        <f t="shared" si="154"/>
        <v>9.7866396420139168</v>
      </c>
      <c r="K867" s="179">
        <f t="shared" si="156"/>
        <v>0.25037532964959569</v>
      </c>
      <c r="L867" s="178"/>
      <c r="M867" s="184">
        <f t="shared" si="155"/>
        <v>1.0939390516459936E-2</v>
      </c>
      <c r="N867" s="261">
        <f t="shared" si="157"/>
        <v>0.93192682782707348</v>
      </c>
      <c r="O867" s="267">
        <f t="shared" si="158"/>
        <v>0.27316108461658706</v>
      </c>
      <c r="P867" s="178"/>
      <c r="Q867" s="184">
        <f t="shared" si="159"/>
        <v>2.2939226419982382E-2</v>
      </c>
      <c r="R867" s="261">
        <f t="shared" si="160"/>
        <v>1.9159329569482417</v>
      </c>
      <c r="S867" s="267">
        <f t="shared" si="161"/>
        <v>0.42257437627960104</v>
      </c>
      <c r="U867" s="184">
        <f t="shared" si="162"/>
        <v>-9.1657998214053236E-4</v>
      </c>
      <c r="V867" s="261">
        <f t="shared" si="163"/>
        <v>-4.0282103286564667E-2</v>
      </c>
      <c r="W867" s="267">
        <f t="shared" si="164"/>
        <v>0.12553910109133803</v>
      </c>
    </row>
    <row r="868" spans="1:23" x14ac:dyDescent="0.25">
      <c r="A868" s="90">
        <f t="shared" si="153"/>
        <v>825</v>
      </c>
      <c r="B868" s="29">
        <v>45537</v>
      </c>
      <c r="C868" s="93">
        <v>17862.59</v>
      </c>
      <c r="D868" s="93">
        <v>17862.59</v>
      </c>
      <c r="E868" s="93">
        <v>17645.919999999998</v>
      </c>
      <c r="F868" s="93">
        <v>17691.97</v>
      </c>
      <c r="G868" s="93">
        <v>17691.97</v>
      </c>
      <c r="H868" s="93">
        <v>3077120300</v>
      </c>
      <c r="I868" s="93"/>
      <c r="J868" s="178">
        <f t="shared" si="154"/>
        <v>9.7904638607138832</v>
      </c>
      <c r="K868" s="179">
        <f t="shared" si="156"/>
        <v>0.25563090195481158</v>
      </c>
      <c r="L868" s="178"/>
      <c r="M868" s="184">
        <f t="shared" si="155"/>
        <v>-9.5518063170010048E-3</v>
      </c>
      <c r="N868" s="261">
        <f t="shared" si="157"/>
        <v>-0.74838475637009338</v>
      </c>
      <c r="O868" s="267">
        <f t="shared" si="158"/>
        <v>1.8019498213442287E-2</v>
      </c>
      <c r="P868" s="178"/>
      <c r="Q868" s="184">
        <f t="shared" si="159"/>
        <v>0</v>
      </c>
      <c r="R868" s="261">
        <f t="shared" si="160"/>
        <v>3.4878951206797536E-2</v>
      </c>
      <c r="S868" s="267">
        <f t="shared" si="161"/>
        <v>0.13695169317218836</v>
      </c>
      <c r="U868" s="184">
        <f t="shared" si="162"/>
        <v>-1.2129819919731791E-2</v>
      </c>
      <c r="V868" s="261">
        <f t="shared" si="163"/>
        <v>-0.95978607939153471</v>
      </c>
      <c r="W868" s="267">
        <f t="shared" si="164"/>
        <v>-1.4080065600006408E-2</v>
      </c>
    </row>
    <row r="869" spans="1:23" x14ac:dyDescent="0.25">
      <c r="A869" s="90">
        <f t="shared" si="153"/>
        <v>826</v>
      </c>
      <c r="B869" s="29">
        <v>45538</v>
      </c>
      <c r="C869" s="93">
        <v>17665.93</v>
      </c>
      <c r="D869" s="93">
        <v>17725.509999999998</v>
      </c>
      <c r="E869" s="93">
        <v>17583.7</v>
      </c>
      <c r="F869" s="93">
        <v>17651.490000000002</v>
      </c>
      <c r="G869" s="93">
        <v>17651.490000000002</v>
      </c>
      <c r="H869" s="93">
        <v>2470760400</v>
      </c>
      <c r="I869" s="93"/>
      <c r="J869" s="178">
        <f t="shared" si="154"/>
        <v>9.7793932048835508</v>
      </c>
      <c r="K869" s="179">
        <f t="shared" si="156"/>
        <v>0.24041664860079112</v>
      </c>
      <c r="L869" s="178"/>
      <c r="M869" s="184">
        <f t="shared" si="155"/>
        <v>-8.1739257429406153E-4</v>
      </c>
      <c r="N869" s="261">
        <f t="shared" si="157"/>
        <v>-3.2148573958557899E-2</v>
      </c>
      <c r="O869" s="267">
        <f t="shared" si="158"/>
        <v>0.12677411107122549</v>
      </c>
      <c r="P869" s="178"/>
      <c r="Q869" s="184">
        <f t="shared" si="159"/>
        <v>3.3725934609725107E-3</v>
      </c>
      <c r="R869" s="261">
        <f t="shared" si="160"/>
        <v>0.31143711944447844</v>
      </c>
      <c r="S869" s="267">
        <f t="shared" si="161"/>
        <v>0.17894479161923793</v>
      </c>
      <c r="U869" s="184">
        <f t="shared" si="162"/>
        <v>-4.6547223950281456E-3</v>
      </c>
      <c r="V869" s="261">
        <f t="shared" si="163"/>
        <v>-0.34681588219677922</v>
      </c>
      <c r="W869" s="267">
        <f t="shared" si="164"/>
        <v>7.8994451055689696E-2</v>
      </c>
    </row>
    <row r="870" spans="1:23" x14ac:dyDescent="0.25">
      <c r="A870" s="90">
        <f t="shared" si="153"/>
        <v>827</v>
      </c>
      <c r="B870" s="29">
        <v>45539</v>
      </c>
      <c r="C870" s="93">
        <v>17474.740000000002</v>
      </c>
      <c r="D870" s="93">
        <v>17531.05</v>
      </c>
      <c r="E870" s="93">
        <v>17333.3</v>
      </c>
      <c r="F870" s="93">
        <v>17457.34</v>
      </c>
      <c r="G870" s="93">
        <v>17457.34</v>
      </c>
      <c r="H870" s="93">
        <v>2601237200</v>
      </c>
      <c r="I870" s="93"/>
      <c r="J870" s="178">
        <f t="shared" si="154"/>
        <v>9.7685116885936161</v>
      </c>
      <c r="K870" s="179">
        <f t="shared" si="156"/>
        <v>0.225462327172302</v>
      </c>
      <c r="L870" s="178"/>
      <c r="M870" s="184">
        <f t="shared" si="155"/>
        <v>-9.9572296926886774E-4</v>
      </c>
      <c r="N870" s="261">
        <f t="shared" si="157"/>
        <v>-4.6771957401017979E-2</v>
      </c>
      <c r="O870" s="267">
        <f t="shared" si="158"/>
        <v>0.12455366976427995</v>
      </c>
      <c r="P870" s="178"/>
      <c r="Q870" s="184">
        <f t="shared" si="159"/>
        <v>3.2223655402024674E-3</v>
      </c>
      <c r="R870" s="261">
        <f t="shared" si="160"/>
        <v>0.2991181847530916</v>
      </c>
      <c r="S870" s="267">
        <f t="shared" si="161"/>
        <v>0.17707426202846643</v>
      </c>
      <c r="U870" s="184">
        <f t="shared" si="162"/>
        <v>-8.0939687800792633E-3</v>
      </c>
      <c r="V870" s="261">
        <f t="shared" si="163"/>
        <v>-0.62883969899369963</v>
      </c>
      <c r="W870" s="267">
        <f t="shared" si="164"/>
        <v>3.6171438527679456E-2</v>
      </c>
    </row>
    <row r="871" spans="1:23" x14ac:dyDescent="0.25">
      <c r="A871" s="90">
        <f t="shared" si="153"/>
        <v>828</v>
      </c>
      <c r="B871" s="29">
        <v>45540</v>
      </c>
      <c r="C871" s="93">
        <v>17469.96</v>
      </c>
      <c r="D871" s="93">
        <v>17555.61</v>
      </c>
      <c r="E871" s="93">
        <v>17332.490000000002</v>
      </c>
      <c r="F871" s="93">
        <v>17444.3</v>
      </c>
      <c r="G871" s="93">
        <v>17444.3</v>
      </c>
      <c r="H871" s="93">
        <v>2558634900</v>
      </c>
      <c r="I871" s="93"/>
      <c r="J871" s="178">
        <f t="shared" si="154"/>
        <v>9.7682381134860989</v>
      </c>
      <c r="K871" s="179">
        <f t="shared" si="156"/>
        <v>0.22508635658294315</v>
      </c>
      <c r="L871" s="178"/>
      <c r="M871" s="184">
        <f t="shared" si="155"/>
        <v>-1.4688070264614146E-3</v>
      </c>
      <c r="N871" s="261">
        <f t="shared" si="157"/>
        <v>-8.5565622215244899E-2</v>
      </c>
      <c r="O871" s="267">
        <f t="shared" si="158"/>
        <v>0.11866316869520421</v>
      </c>
      <c r="P871" s="178"/>
      <c r="Q871" s="184">
        <f t="shared" si="159"/>
        <v>4.9027015516922455E-3</v>
      </c>
      <c r="R871" s="261">
        <f t="shared" si="160"/>
        <v>0.43690848018568174</v>
      </c>
      <c r="S871" s="267">
        <f t="shared" si="161"/>
        <v>0.19799659268324543</v>
      </c>
      <c r="U871" s="184">
        <f t="shared" si="162"/>
        <v>-7.8689361624180894E-3</v>
      </c>
      <c r="V871" s="261">
        <f t="shared" si="163"/>
        <v>-0.61038665706786988</v>
      </c>
      <c r="W871" s="267">
        <f t="shared" si="164"/>
        <v>3.8973382188128181E-2</v>
      </c>
    </row>
    <row r="872" spans="1:23" x14ac:dyDescent="0.25">
      <c r="A872" s="90">
        <f t="shared" si="153"/>
        <v>829</v>
      </c>
      <c r="B872" s="29">
        <v>45544</v>
      </c>
      <c r="C872" s="93">
        <v>17261.89</v>
      </c>
      <c r="D872" s="93">
        <v>17305.91</v>
      </c>
      <c r="E872" s="93">
        <v>17067.45</v>
      </c>
      <c r="F872" s="93">
        <v>17196.96</v>
      </c>
      <c r="G872" s="93">
        <v>17196.96</v>
      </c>
      <c r="H872" s="93">
        <v>3841864100</v>
      </c>
      <c r="I872" s="93"/>
      <c r="J872" s="178">
        <f t="shared" si="154"/>
        <v>9.7562564603806639</v>
      </c>
      <c r="K872" s="179">
        <f t="shared" si="156"/>
        <v>0.20862013193104717</v>
      </c>
      <c r="L872" s="178"/>
      <c r="M872" s="184">
        <f t="shared" si="155"/>
        <v>-3.7614652856668819E-3</v>
      </c>
      <c r="N872" s="261">
        <f t="shared" si="157"/>
        <v>-0.27356734133677241</v>
      </c>
      <c r="O872" s="267">
        <f t="shared" si="158"/>
        <v>9.0116643565995469E-2</v>
      </c>
      <c r="P872" s="178"/>
      <c r="Q872" s="184">
        <f t="shared" si="159"/>
        <v>2.5501263187287394E-3</v>
      </c>
      <c r="R872" s="261">
        <f t="shared" si="160"/>
        <v>0.24399347142500211</v>
      </c>
      <c r="S872" s="267">
        <f t="shared" si="161"/>
        <v>0.16870402466247958</v>
      </c>
      <c r="U872" s="184">
        <f t="shared" si="162"/>
        <v>-1.1264119977592182E-2</v>
      </c>
      <c r="V872" s="261">
        <f t="shared" si="163"/>
        <v>-0.8887972712199862</v>
      </c>
      <c r="W872" s="267">
        <f t="shared" si="164"/>
        <v>-3.3009950370839203E-3</v>
      </c>
    </row>
    <row r="873" spans="1:23" x14ac:dyDescent="0.25">
      <c r="A873" s="90">
        <f t="shared" si="153"/>
        <v>830</v>
      </c>
      <c r="B873" s="29">
        <v>45545</v>
      </c>
      <c r="C873" s="93">
        <v>17205.419999999998</v>
      </c>
      <c r="D873" s="93">
        <v>17297.95</v>
      </c>
      <c r="E873" s="93">
        <v>17133.5</v>
      </c>
      <c r="F873" s="93">
        <v>17234.09</v>
      </c>
      <c r="G873" s="93">
        <v>17234.09</v>
      </c>
      <c r="H873" s="93">
        <v>2786726500</v>
      </c>
      <c r="I873" s="93"/>
      <c r="J873" s="178">
        <f t="shared" si="154"/>
        <v>9.7529797294419076</v>
      </c>
      <c r="K873" s="179">
        <f t="shared" si="156"/>
        <v>0.20411696468971688</v>
      </c>
      <c r="L873" s="178"/>
      <c r="M873" s="184">
        <f t="shared" si="155"/>
        <v>1.6663353757131122E-3</v>
      </c>
      <c r="N873" s="261">
        <f t="shared" si="157"/>
        <v>0.17152117165514652</v>
      </c>
      <c r="O873" s="267">
        <f t="shared" si="158"/>
        <v>0.15769969802004935</v>
      </c>
      <c r="P873" s="178"/>
      <c r="Q873" s="184">
        <f t="shared" si="159"/>
        <v>5.3779564811555014E-3</v>
      </c>
      <c r="R873" s="261">
        <f t="shared" si="160"/>
        <v>0.47588016006920553</v>
      </c>
      <c r="S873" s="267">
        <f t="shared" si="161"/>
        <v>0.20391412388626251</v>
      </c>
      <c r="U873" s="184">
        <f t="shared" si="162"/>
        <v>-4.1800781381679877E-3</v>
      </c>
      <c r="V873" s="261">
        <f t="shared" si="163"/>
        <v>-0.30789427846339334</v>
      </c>
      <c r="W873" s="267">
        <f t="shared" si="164"/>
        <v>8.4904378604415909E-2</v>
      </c>
    </row>
    <row r="874" spans="1:23" x14ac:dyDescent="0.25">
      <c r="A874" s="90">
        <f t="shared" si="153"/>
        <v>831</v>
      </c>
      <c r="B874" s="29">
        <v>45546</v>
      </c>
      <c r="C874" s="93">
        <v>17051.84</v>
      </c>
      <c r="D874" s="93">
        <v>17124.96</v>
      </c>
      <c r="E874" s="93">
        <v>16964.28</v>
      </c>
      <c r="F874" s="93">
        <v>17108.71</v>
      </c>
      <c r="G874" s="93">
        <v>17108.71</v>
      </c>
      <c r="H874" s="93">
        <v>3071142700</v>
      </c>
      <c r="I874" s="93"/>
      <c r="J874" s="178">
        <f t="shared" si="154"/>
        <v>9.7440133947775092</v>
      </c>
      <c r="K874" s="179">
        <f t="shared" si="156"/>
        <v>0.19179465160079143</v>
      </c>
      <c r="L874" s="178"/>
      <c r="M874" s="184">
        <f t="shared" si="155"/>
        <v>3.3351239514327474E-3</v>
      </c>
      <c r="N874" s="261">
        <f t="shared" si="157"/>
        <v>0.30836455850791861</v>
      </c>
      <c r="O874" s="267">
        <f t="shared" si="158"/>
        <v>0.17847824834295101</v>
      </c>
      <c r="P874" s="178"/>
      <c r="Q874" s="184">
        <f t="shared" si="159"/>
        <v>4.2881002871243794E-3</v>
      </c>
      <c r="R874" s="261">
        <f t="shared" si="160"/>
        <v>0.38651017339526339</v>
      </c>
      <c r="S874" s="267">
        <f t="shared" si="161"/>
        <v>0.19034402153663676</v>
      </c>
      <c r="U874" s="184">
        <f t="shared" si="162"/>
        <v>-5.1349297201944959E-3</v>
      </c>
      <c r="V874" s="261">
        <f t="shared" si="163"/>
        <v>-0.38619366661080312</v>
      </c>
      <c r="W874" s="267">
        <f t="shared" si="164"/>
        <v>7.3015256197471956E-2</v>
      </c>
    </row>
    <row r="875" spans="1:23" x14ac:dyDescent="0.25">
      <c r="A875" s="90">
        <f t="shared" si="153"/>
        <v>832</v>
      </c>
      <c r="B875" s="29">
        <v>45547</v>
      </c>
      <c r="C875" s="93">
        <v>17177.3</v>
      </c>
      <c r="D875" s="93">
        <v>17334.189999999999</v>
      </c>
      <c r="E875" s="93">
        <v>17127.25</v>
      </c>
      <c r="F875" s="93">
        <v>17240.39</v>
      </c>
      <c r="G875" s="93">
        <v>17240.39</v>
      </c>
      <c r="H875" s="93">
        <v>2374153300</v>
      </c>
      <c r="I875" s="93"/>
      <c r="J875" s="178">
        <f t="shared" si="154"/>
        <v>9.7513440236996232</v>
      </c>
      <c r="K875" s="179">
        <f t="shared" si="156"/>
        <v>0.20186903629621047</v>
      </c>
      <c r="L875" s="178"/>
      <c r="M875" s="184">
        <f t="shared" si="155"/>
        <v>3.6728705908379167E-3</v>
      </c>
      <c r="N875" s="261">
        <f t="shared" si="157"/>
        <v>0.33606033417825149</v>
      </c>
      <c r="O875" s="267">
        <f t="shared" si="158"/>
        <v>0.18268362561205476</v>
      </c>
      <c r="P875" s="178"/>
      <c r="Q875" s="184">
        <f t="shared" si="159"/>
        <v>9.1335658106919838E-3</v>
      </c>
      <c r="R875" s="261">
        <f t="shared" si="160"/>
        <v>0.78384625465252789</v>
      </c>
      <c r="S875" s="267">
        <f t="shared" si="161"/>
        <v>0.2506762593552696</v>
      </c>
      <c r="U875" s="184">
        <f t="shared" si="162"/>
        <v>-2.9137291658176355E-3</v>
      </c>
      <c r="V875" s="261">
        <f t="shared" si="163"/>
        <v>-0.20405159591193786</v>
      </c>
      <c r="W875" s="267">
        <f t="shared" si="164"/>
        <v>0.10067204158532372</v>
      </c>
    </row>
    <row r="876" spans="1:23" x14ac:dyDescent="0.25">
      <c r="A876" s="90">
        <f t="shared" si="153"/>
        <v>833</v>
      </c>
      <c r="B876" s="29">
        <v>45548</v>
      </c>
      <c r="C876" s="93">
        <v>17298.349999999999</v>
      </c>
      <c r="D876" s="93">
        <v>17540.810000000001</v>
      </c>
      <c r="E876" s="93">
        <v>17298.349999999999</v>
      </c>
      <c r="F876" s="93">
        <v>17369.09</v>
      </c>
      <c r="G876" s="93">
        <v>17369.09</v>
      </c>
      <c r="H876" s="93">
        <v>2139977900</v>
      </c>
      <c r="I876" s="93"/>
      <c r="J876" s="178">
        <f t="shared" si="154"/>
        <v>9.7583664002147739</v>
      </c>
      <c r="K876" s="179">
        <f t="shared" si="156"/>
        <v>0.21151979385621839</v>
      </c>
      <c r="L876" s="178"/>
      <c r="M876" s="184">
        <f t="shared" si="155"/>
        <v>4.08940737122336E-3</v>
      </c>
      <c r="N876" s="261">
        <f t="shared" si="157"/>
        <v>0.37021703000301348</v>
      </c>
      <c r="O876" s="267">
        <f t="shared" si="158"/>
        <v>0.18787004082276892</v>
      </c>
      <c r="P876" s="178"/>
      <c r="Q876" s="184">
        <f t="shared" si="159"/>
        <v>1.4016365722742504E-2</v>
      </c>
      <c r="R876" s="261">
        <f t="shared" si="160"/>
        <v>1.1842438166991585</v>
      </c>
      <c r="S876" s="267">
        <f t="shared" si="161"/>
        <v>0.31147335802035991</v>
      </c>
      <c r="U876" s="184">
        <f t="shared" si="162"/>
        <v>0</v>
      </c>
      <c r="V876" s="261">
        <f t="shared" si="163"/>
        <v>3.4878951206797536E-2</v>
      </c>
      <c r="W876" s="267">
        <f t="shared" si="164"/>
        <v>0.13695169317218836</v>
      </c>
    </row>
    <row r="877" spans="1:23" x14ac:dyDescent="0.25">
      <c r="A877" s="90">
        <f t="shared" ref="A877:A940" si="165">A876+1</f>
        <v>834</v>
      </c>
      <c r="B877" s="29">
        <v>45551</v>
      </c>
      <c r="C877" s="93">
        <v>17252.77</v>
      </c>
      <c r="D877" s="93">
        <v>17422.12</v>
      </c>
      <c r="E877" s="93">
        <v>17177.080000000002</v>
      </c>
      <c r="F877" s="93">
        <v>17422.12</v>
      </c>
      <c r="G877" s="93">
        <v>17422.12</v>
      </c>
      <c r="H877" s="93">
        <v>1127924500</v>
      </c>
      <c r="I877" s="93"/>
      <c r="J877" s="178">
        <f t="shared" ref="J877:J940" si="166">LN(C877)</f>
        <v>9.7557279892781086</v>
      </c>
      <c r="K877" s="179">
        <f t="shared" si="156"/>
        <v>0.20789386120528539</v>
      </c>
      <c r="L877" s="178"/>
      <c r="M877" s="184">
        <f t="shared" ref="M877:M940" si="167">(F877-C877)/C877</f>
        <v>9.8158150836067798E-3</v>
      </c>
      <c r="N877" s="261">
        <f t="shared" si="157"/>
        <v>0.83979180853627344</v>
      </c>
      <c r="O877" s="267">
        <f t="shared" si="158"/>
        <v>0.25917113465360386</v>
      </c>
      <c r="P877" s="178"/>
      <c r="Q877" s="184">
        <f t="shared" si="159"/>
        <v>9.8158150836067798E-3</v>
      </c>
      <c r="R877" s="261">
        <f t="shared" si="160"/>
        <v>0.83979180853627344</v>
      </c>
      <c r="S877" s="267">
        <f t="shared" si="161"/>
        <v>0.25917113465360386</v>
      </c>
      <c r="U877" s="184">
        <f t="shared" si="162"/>
        <v>-4.3871216042408664E-3</v>
      </c>
      <c r="V877" s="261">
        <f t="shared" si="163"/>
        <v>-0.32487218059873829</v>
      </c>
      <c r="W877" s="267">
        <f t="shared" si="164"/>
        <v>8.2326422869688942E-2</v>
      </c>
    </row>
    <row r="878" spans="1:23" x14ac:dyDescent="0.25">
      <c r="A878" s="90">
        <f t="shared" si="165"/>
        <v>835</v>
      </c>
      <c r="B878" s="29">
        <v>45552</v>
      </c>
      <c r="C878" s="93">
        <v>17386.75</v>
      </c>
      <c r="D878" s="93">
        <v>17715.77</v>
      </c>
      <c r="E878" s="93">
        <v>17368.14</v>
      </c>
      <c r="F878" s="93">
        <v>17660.02</v>
      </c>
      <c r="G878" s="93">
        <v>17660.02</v>
      </c>
      <c r="H878" s="93">
        <v>1665721500</v>
      </c>
      <c r="I878" s="93"/>
      <c r="J878" s="178">
        <f t="shared" si="166"/>
        <v>9.7634637008657243</v>
      </c>
      <c r="K878" s="179">
        <f t="shared" si="156"/>
        <v>0.21852494555759194</v>
      </c>
      <c r="L878" s="178"/>
      <c r="M878" s="184">
        <f t="shared" si="167"/>
        <v>1.5717140926280095E-2</v>
      </c>
      <c r="N878" s="261">
        <f t="shared" si="157"/>
        <v>1.3237101592386449</v>
      </c>
      <c r="O878" s="267">
        <f t="shared" si="158"/>
        <v>0.33265018273550351</v>
      </c>
      <c r="P878" s="178"/>
      <c r="Q878" s="184">
        <f t="shared" si="159"/>
        <v>1.8923605619221559E-2</v>
      </c>
      <c r="R878" s="261">
        <f t="shared" si="160"/>
        <v>1.5866454973576312</v>
      </c>
      <c r="S878" s="267">
        <f t="shared" si="161"/>
        <v>0.37257476572359138</v>
      </c>
      <c r="U878" s="184">
        <f t="shared" si="162"/>
        <v>-1.070355299294036E-3</v>
      </c>
      <c r="V878" s="261">
        <f t="shared" si="163"/>
        <v>-5.2891930271130483E-2</v>
      </c>
      <c r="W878" s="267">
        <f t="shared" si="164"/>
        <v>0.12362440188235269</v>
      </c>
    </row>
    <row r="879" spans="1:23" x14ac:dyDescent="0.25">
      <c r="A879" s="90">
        <f t="shared" si="165"/>
        <v>836</v>
      </c>
      <c r="B879" s="29">
        <v>45554</v>
      </c>
      <c r="C879" s="93">
        <v>17633.93</v>
      </c>
      <c r="D879" s="93">
        <v>18071.099999999999</v>
      </c>
      <c r="E879" s="93">
        <v>17602.45</v>
      </c>
      <c r="F879" s="93">
        <v>18013.16</v>
      </c>
      <c r="G879" s="93">
        <v>18013.16</v>
      </c>
      <c r="H879" s="93">
        <v>3436673300</v>
      </c>
      <c r="I879" s="93"/>
      <c r="J879" s="178">
        <f t="shared" si="166"/>
        <v>9.7775801660349195</v>
      </c>
      <c r="K879" s="179">
        <f t="shared" si="156"/>
        <v>0.23792501370521607</v>
      </c>
      <c r="L879" s="178"/>
      <c r="M879" s="184">
        <f t="shared" si="167"/>
        <v>2.1505699523588873E-2</v>
      </c>
      <c r="N879" s="261">
        <f t="shared" si="157"/>
        <v>1.7983814117727623</v>
      </c>
      <c r="O879" s="267">
        <f t="shared" si="158"/>
        <v>0.40472513450665737</v>
      </c>
      <c r="P879" s="178"/>
      <c r="Q879" s="184">
        <f t="shared" si="159"/>
        <v>2.4791410649809671E-2</v>
      </c>
      <c r="R879" s="261">
        <f t="shared" si="160"/>
        <v>2.0678150867594192</v>
      </c>
      <c r="S879" s="267">
        <f t="shared" si="161"/>
        <v>0.44563643685857812</v>
      </c>
      <c r="U879" s="184">
        <f t="shared" si="162"/>
        <v>-1.7851947920854605E-3</v>
      </c>
      <c r="V879" s="261">
        <f t="shared" si="163"/>
        <v>-0.11150993537552947</v>
      </c>
      <c r="W879" s="267">
        <f t="shared" si="164"/>
        <v>0.11472373669931168</v>
      </c>
    </row>
    <row r="880" spans="1:23" x14ac:dyDescent="0.25">
      <c r="A880" s="90">
        <f t="shared" si="165"/>
        <v>837</v>
      </c>
      <c r="B880" s="29">
        <v>45555</v>
      </c>
      <c r="C880" s="93">
        <v>18069.330000000002</v>
      </c>
      <c r="D880" s="93">
        <v>18355.150000000001</v>
      </c>
      <c r="E880" s="93">
        <v>18047.13</v>
      </c>
      <c r="F880" s="93">
        <v>18258.57</v>
      </c>
      <c r="G880" s="93">
        <v>18258.57</v>
      </c>
      <c r="H880" s="93">
        <v>4005306800</v>
      </c>
      <c r="I880" s="93"/>
      <c r="J880" s="178">
        <f t="shared" si="166"/>
        <v>9.8019713048689834</v>
      </c>
      <c r="K880" s="179">
        <f t="shared" si="156"/>
        <v>0.27144542762665513</v>
      </c>
      <c r="L880" s="178"/>
      <c r="M880" s="184">
        <f t="shared" si="167"/>
        <v>1.0472994848176327E-2</v>
      </c>
      <c r="N880" s="261">
        <f t="shared" si="157"/>
        <v>0.89368162181955479</v>
      </c>
      <c r="O880" s="267">
        <f t="shared" si="158"/>
        <v>0.26735386253656079</v>
      </c>
      <c r="P880" s="178"/>
      <c r="Q880" s="184">
        <f t="shared" si="159"/>
        <v>1.5817963366654971E-2</v>
      </c>
      <c r="R880" s="261">
        <f t="shared" si="160"/>
        <v>1.3319777639025312</v>
      </c>
      <c r="S880" s="267">
        <f t="shared" si="161"/>
        <v>0.33390555095978791</v>
      </c>
      <c r="U880" s="184">
        <f t="shared" si="162"/>
        <v>-1.2286011711558052E-3</v>
      </c>
      <c r="V880" s="261">
        <f t="shared" si="163"/>
        <v>-6.5868350038203738E-2</v>
      </c>
      <c r="W880" s="267">
        <f t="shared" si="164"/>
        <v>0.1216540385542999</v>
      </c>
    </row>
    <row r="881" spans="1:23" x14ac:dyDescent="0.25">
      <c r="A881" s="90">
        <f t="shared" si="165"/>
        <v>838</v>
      </c>
      <c r="B881" s="29">
        <v>45558</v>
      </c>
      <c r="C881" s="93">
        <v>18237.41</v>
      </c>
      <c r="D881" s="93">
        <v>18426.919999999998</v>
      </c>
      <c r="E881" s="93">
        <v>18212.580000000002</v>
      </c>
      <c r="F881" s="93">
        <v>18247.11</v>
      </c>
      <c r="G881" s="93">
        <v>18247.11</v>
      </c>
      <c r="H881" s="93">
        <v>2724524400</v>
      </c>
      <c r="I881" s="93"/>
      <c r="J881" s="178">
        <f t="shared" si="166"/>
        <v>9.811230257931955</v>
      </c>
      <c r="K881" s="179">
        <f t="shared" si="156"/>
        <v>0.28416988224361389</v>
      </c>
      <c r="L881" s="178"/>
      <c r="M881" s="184">
        <f t="shared" si="167"/>
        <v>5.3187376935654395E-4</v>
      </c>
      <c r="N881" s="261">
        <f t="shared" si="157"/>
        <v>7.8493468369652084E-2</v>
      </c>
      <c r="O881" s="267">
        <f t="shared" si="158"/>
        <v>0.14357420128544085</v>
      </c>
      <c r="P881" s="178"/>
      <c r="Q881" s="184">
        <f t="shared" si="159"/>
        <v>1.0391278147500023E-2</v>
      </c>
      <c r="R881" s="261">
        <f t="shared" si="160"/>
        <v>0.88698071899358866</v>
      </c>
      <c r="S881" s="267">
        <f t="shared" si="161"/>
        <v>0.26633638518686609</v>
      </c>
      <c r="U881" s="184">
        <f t="shared" si="162"/>
        <v>-1.3614871848578339E-3</v>
      </c>
      <c r="V881" s="261">
        <f t="shared" si="163"/>
        <v>-7.6765220046142099E-2</v>
      </c>
      <c r="W881" s="267">
        <f t="shared" si="164"/>
        <v>0.11999943786785483</v>
      </c>
    </row>
    <row r="882" spans="1:23" x14ac:dyDescent="0.25">
      <c r="A882" s="90">
        <f t="shared" si="165"/>
        <v>839</v>
      </c>
      <c r="B882" s="29">
        <v>45559</v>
      </c>
      <c r="C882" s="93">
        <v>18573.919999999998</v>
      </c>
      <c r="D882" s="93">
        <v>19002.05</v>
      </c>
      <c r="E882" s="93">
        <v>18532.28</v>
      </c>
      <c r="F882" s="93">
        <v>19000.560000000001</v>
      </c>
      <c r="G882" s="93">
        <v>19000.560000000001</v>
      </c>
      <c r="H882" s="93">
        <v>6008421400</v>
      </c>
      <c r="I882" s="93"/>
      <c r="J882" s="178">
        <f t="shared" si="166"/>
        <v>9.8295137252307381</v>
      </c>
      <c r="K882" s="179">
        <f t="shared" si="156"/>
        <v>0.30929660535169567</v>
      </c>
      <c r="L882" s="178"/>
      <c r="M882" s="184">
        <f t="shared" si="167"/>
        <v>2.2969841584329163E-2</v>
      </c>
      <c r="N882" s="261">
        <f t="shared" si="157"/>
        <v>1.918443450391943</v>
      </c>
      <c r="O882" s="267">
        <f t="shared" si="158"/>
        <v>0.42295557419902541</v>
      </c>
      <c r="P882" s="178"/>
      <c r="Q882" s="184">
        <f t="shared" si="159"/>
        <v>2.3050061591737288E-2</v>
      </c>
      <c r="R882" s="261">
        <f t="shared" si="160"/>
        <v>1.9250216219271528</v>
      </c>
      <c r="S882" s="267">
        <f t="shared" si="161"/>
        <v>0.42395441580489779</v>
      </c>
      <c r="U882" s="184">
        <f t="shared" si="162"/>
        <v>-2.2418530929388856E-3</v>
      </c>
      <c r="V882" s="261">
        <f t="shared" si="163"/>
        <v>-0.1489566613613344</v>
      </c>
      <c r="W882" s="267">
        <f t="shared" si="164"/>
        <v>0.10903775728723319</v>
      </c>
    </row>
    <row r="883" spans="1:23" x14ac:dyDescent="0.25">
      <c r="A883" s="90">
        <f t="shared" si="165"/>
        <v>840</v>
      </c>
      <c r="B883" s="29">
        <v>45560</v>
      </c>
      <c r="C883" s="93">
        <v>19592.43</v>
      </c>
      <c r="D883" s="93">
        <v>19592.43</v>
      </c>
      <c r="E883" s="93">
        <v>19072.72</v>
      </c>
      <c r="F883" s="93">
        <v>19129.099999999999</v>
      </c>
      <c r="G883" s="93">
        <v>19129.099999999999</v>
      </c>
      <c r="H883" s="93">
        <v>6507488700</v>
      </c>
      <c r="I883" s="93"/>
      <c r="J883" s="178">
        <f t="shared" si="166"/>
        <v>9.8828985461249239</v>
      </c>
      <c r="K883" s="179">
        <f t="shared" si="156"/>
        <v>0.3826626464237865</v>
      </c>
      <c r="L883" s="178"/>
      <c r="M883" s="184">
        <f t="shared" si="167"/>
        <v>-2.3648419312969435E-2</v>
      </c>
      <c r="N883" s="261">
        <f t="shared" si="157"/>
        <v>-1.9043300292392247</v>
      </c>
      <c r="O883" s="267">
        <f t="shared" si="158"/>
        <v>-0.15750134773487623</v>
      </c>
      <c r="P883" s="178"/>
      <c r="Q883" s="184">
        <f t="shared" si="159"/>
        <v>0</v>
      </c>
      <c r="R883" s="261">
        <f t="shared" si="160"/>
        <v>3.4878951206797536E-2</v>
      </c>
      <c r="S883" s="267">
        <f t="shared" si="161"/>
        <v>0.13695169317218836</v>
      </c>
      <c r="U883" s="184">
        <f t="shared" si="162"/>
        <v>-2.6526061341038305E-2</v>
      </c>
      <c r="V883" s="261">
        <f t="shared" si="163"/>
        <v>-2.1403013721644424</v>
      </c>
      <c r="W883" s="267">
        <f t="shared" si="164"/>
        <v>-0.19333166834079307</v>
      </c>
    </row>
    <row r="884" spans="1:23" x14ac:dyDescent="0.25">
      <c r="A884" s="90">
        <f t="shared" si="165"/>
        <v>841</v>
      </c>
      <c r="B884" s="29">
        <v>45561</v>
      </c>
      <c r="C884" s="93">
        <v>19302.57</v>
      </c>
      <c r="D884" s="93">
        <v>19954.060000000001</v>
      </c>
      <c r="E884" s="93">
        <v>19176.580000000002</v>
      </c>
      <c r="F884" s="93">
        <v>19924.580000000002</v>
      </c>
      <c r="G884" s="93">
        <v>19924.580000000002</v>
      </c>
      <c r="H884" s="93">
        <v>7428256300</v>
      </c>
      <c r="I884" s="93"/>
      <c r="J884" s="178">
        <f t="shared" si="166"/>
        <v>9.8679935266496503</v>
      </c>
      <c r="K884" s="179">
        <f t="shared" si="156"/>
        <v>0.36217887870316973</v>
      </c>
      <c r="L884" s="178"/>
      <c r="M884" s="184">
        <f t="shared" si="167"/>
        <v>3.2224206413964673E-2</v>
      </c>
      <c r="N884" s="261">
        <f t="shared" si="157"/>
        <v>2.6773164705481292</v>
      </c>
      <c r="O884" s="267">
        <f t="shared" si="158"/>
        <v>0.53818424253776342</v>
      </c>
      <c r="P884" s="178"/>
      <c r="Q884" s="184">
        <f t="shared" si="159"/>
        <v>3.3751464183266869E-2</v>
      </c>
      <c r="R884" s="261">
        <f t="shared" si="160"/>
        <v>2.802554100281061</v>
      </c>
      <c r="S884" s="267">
        <f t="shared" si="161"/>
        <v>0.55720055345767938</v>
      </c>
      <c r="U884" s="184">
        <f t="shared" si="162"/>
        <v>-6.5271101205693315E-3</v>
      </c>
      <c r="V884" s="261">
        <f t="shared" si="163"/>
        <v>-0.50035473163079014</v>
      </c>
      <c r="W884" s="267">
        <f t="shared" si="164"/>
        <v>5.5680831136903031E-2</v>
      </c>
    </row>
    <row r="885" spans="1:23" x14ac:dyDescent="0.25">
      <c r="A885" s="90">
        <f t="shared" si="165"/>
        <v>842</v>
      </c>
      <c r="B885" s="29">
        <v>45562</v>
      </c>
      <c r="C885" s="93">
        <v>20446.740000000002</v>
      </c>
      <c r="D885" s="93">
        <v>20743.2</v>
      </c>
      <c r="E885" s="93">
        <v>20268.63</v>
      </c>
      <c r="F885" s="93">
        <v>20632.3</v>
      </c>
      <c r="G885" s="93">
        <v>20632.3</v>
      </c>
      <c r="H885" s="93">
        <v>9656093400</v>
      </c>
      <c r="I885" s="93"/>
      <c r="J885" s="178">
        <f t="shared" si="166"/>
        <v>9.9255787355603786</v>
      </c>
      <c r="K885" s="179">
        <f t="shared" si="156"/>
        <v>0.44131745651095899</v>
      </c>
      <c r="L885" s="178"/>
      <c r="M885" s="184">
        <f t="shared" si="167"/>
        <v>9.0752853511120914E-3</v>
      </c>
      <c r="N885" s="261">
        <f t="shared" si="157"/>
        <v>0.77906716184695213</v>
      </c>
      <c r="O885" s="267">
        <f t="shared" si="158"/>
        <v>0.249950593156542</v>
      </c>
      <c r="P885" s="178"/>
      <c r="Q885" s="184">
        <f t="shared" si="159"/>
        <v>1.4499132869102805E-2</v>
      </c>
      <c r="R885" s="261">
        <f t="shared" si="160"/>
        <v>1.2238315106289919</v>
      </c>
      <c r="S885" s="267">
        <f t="shared" si="161"/>
        <v>0.31748442592365311</v>
      </c>
      <c r="U885" s="184">
        <f t="shared" si="162"/>
        <v>-8.7109240886322492E-3</v>
      </c>
      <c r="V885" s="261">
        <f t="shared" si="163"/>
        <v>-0.67943104123295261</v>
      </c>
      <c r="W885" s="267">
        <f t="shared" si="164"/>
        <v>2.848955652520857E-2</v>
      </c>
    </row>
    <row r="886" spans="1:23" x14ac:dyDescent="0.25">
      <c r="A886" s="90">
        <f t="shared" si="165"/>
        <v>843</v>
      </c>
      <c r="B886" s="29">
        <v>45565</v>
      </c>
      <c r="C886" s="93">
        <v>21175.41</v>
      </c>
      <c r="D886" s="93">
        <v>21488.75</v>
      </c>
      <c r="E886" s="93">
        <v>20789.93</v>
      </c>
      <c r="F886" s="93">
        <v>21133.68</v>
      </c>
      <c r="G886" s="93">
        <v>21133.68</v>
      </c>
      <c r="H886" s="93">
        <v>1035706200</v>
      </c>
      <c r="I886" s="93"/>
      <c r="J886" s="178">
        <f t="shared" si="166"/>
        <v>9.9605958817885316</v>
      </c>
      <c r="K886" s="179">
        <f t="shared" si="156"/>
        <v>0.48944104942315103</v>
      </c>
      <c r="L886" s="178"/>
      <c r="M886" s="184">
        <f t="shared" si="167"/>
        <v>-1.9706820316583982E-3</v>
      </c>
      <c r="N886" s="261">
        <f t="shared" si="157"/>
        <v>-0.12672019175578214</v>
      </c>
      <c r="O886" s="267">
        <f t="shared" si="158"/>
        <v>0.11241418353134347</v>
      </c>
      <c r="P886" s="178"/>
      <c r="Q886" s="184">
        <f t="shared" si="159"/>
        <v>1.4797352211834394E-2</v>
      </c>
      <c r="R886" s="261">
        <f t="shared" si="160"/>
        <v>1.2482859834592601</v>
      </c>
      <c r="S886" s="267">
        <f t="shared" si="161"/>
        <v>0.32119763783699518</v>
      </c>
      <c r="U886" s="184">
        <f t="shared" si="162"/>
        <v>-1.8204133945930661E-2</v>
      </c>
      <c r="V886" s="261">
        <f t="shared" si="163"/>
        <v>-1.4578897434784601</v>
      </c>
      <c r="W886" s="267">
        <f t="shared" si="164"/>
        <v>-8.9713037629463588E-2</v>
      </c>
    </row>
    <row r="887" spans="1:23" x14ac:dyDescent="0.25">
      <c r="A887" s="90">
        <f t="shared" si="165"/>
        <v>844</v>
      </c>
      <c r="B887" s="29">
        <v>45567</v>
      </c>
      <c r="C887" s="93">
        <v>21289.599999999999</v>
      </c>
      <c r="D887" s="93">
        <v>22667.74</v>
      </c>
      <c r="E887" s="93">
        <v>21289.599999999999</v>
      </c>
      <c r="F887" s="93">
        <v>22443.73</v>
      </c>
      <c r="G887" s="93">
        <v>22443.73</v>
      </c>
      <c r="H887" s="93">
        <v>7696286600</v>
      </c>
      <c r="I887" s="93"/>
      <c r="J887" s="178">
        <f t="shared" si="166"/>
        <v>9.9659739695475675</v>
      </c>
      <c r="K887" s="179">
        <f t="shared" si="156"/>
        <v>0.49683208306922838</v>
      </c>
      <c r="L887" s="178"/>
      <c r="M887" s="184">
        <f t="shared" si="167"/>
        <v>5.4210976251315247E-2</v>
      </c>
      <c r="N887" s="261">
        <f t="shared" si="157"/>
        <v>4.4802674820014277</v>
      </c>
      <c r="O887" s="267">
        <f t="shared" si="158"/>
        <v>0.81194762404128085</v>
      </c>
      <c r="P887" s="178"/>
      <c r="Q887" s="184">
        <f t="shared" si="159"/>
        <v>6.4733015181121442E-2</v>
      </c>
      <c r="R887" s="261">
        <f t="shared" si="160"/>
        <v>5.3430918473530893</v>
      </c>
      <c r="S887" s="267">
        <f t="shared" si="161"/>
        <v>0.94296045489567915</v>
      </c>
      <c r="U887" s="184">
        <f t="shared" si="162"/>
        <v>0</v>
      </c>
      <c r="V887" s="261">
        <f t="shared" si="163"/>
        <v>3.4878951206797536E-2</v>
      </c>
      <c r="W887" s="267">
        <f t="shared" si="164"/>
        <v>0.13695169317218836</v>
      </c>
    </row>
    <row r="888" spans="1:23" x14ac:dyDescent="0.25">
      <c r="A888" s="90">
        <f t="shared" si="165"/>
        <v>845</v>
      </c>
      <c r="B888" s="29">
        <v>45568</v>
      </c>
      <c r="C888" s="93">
        <v>22484.04</v>
      </c>
      <c r="D888" s="93">
        <v>22484.04</v>
      </c>
      <c r="E888" s="93">
        <v>21442.25</v>
      </c>
      <c r="F888" s="93">
        <v>22113.51</v>
      </c>
      <c r="G888" s="93">
        <v>22113.51</v>
      </c>
      <c r="H888" s="93">
        <v>4942180900</v>
      </c>
      <c r="I888" s="93"/>
      <c r="J888" s="178">
        <f t="shared" si="166"/>
        <v>10.020561003163259</v>
      </c>
      <c r="K888" s="179">
        <f t="shared" si="156"/>
        <v>0.57185030890893662</v>
      </c>
      <c r="L888" s="178"/>
      <c r="M888" s="184">
        <f t="shared" si="167"/>
        <v>-1.647968959315152E-2</v>
      </c>
      <c r="N888" s="261">
        <f t="shared" si="157"/>
        <v>-1.3164824920705502</v>
      </c>
      <c r="O888" s="267">
        <f t="shared" si="158"/>
        <v>-6.8241501759310985E-2</v>
      </c>
      <c r="P888" s="178"/>
      <c r="Q888" s="184">
        <f t="shared" si="159"/>
        <v>0</v>
      </c>
      <c r="R888" s="261">
        <f t="shared" si="160"/>
        <v>3.4878951206797536E-2</v>
      </c>
      <c r="S888" s="267">
        <f t="shared" si="161"/>
        <v>0.13695169317218836</v>
      </c>
      <c r="U888" s="184">
        <f t="shared" si="162"/>
        <v>-4.6334644485599603E-2</v>
      </c>
      <c r="V888" s="261">
        <f t="shared" si="163"/>
        <v>-3.7646375197723398</v>
      </c>
      <c r="W888" s="267">
        <f t="shared" si="164"/>
        <v>-0.43997384200090262</v>
      </c>
    </row>
    <row r="889" spans="1:23" x14ac:dyDescent="0.25">
      <c r="A889" s="90">
        <f t="shared" si="165"/>
        <v>846</v>
      </c>
      <c r="B889" s="29">
        <v>45569</v>
      </c>
      <c r="C889" s="93">
        <v>22015.08</v>
      </c>
      <c r="D889" s="93">
        <v>22742.36</v>
      </c>
      <c r="E889" s="93">
        <v>21824.68</v>
      </c>
      <c r="F889" s="93">
        <v>22736.87</v>
      </c>
      <c r="G889" s="93">
        <v>22736.87</v>
      </c>
      <c r="H889" s="93">
        <v>4619951200</v>
      </c>
      <c r="I889" s="93"/>
      <c r="J889" s="178">
        <f t="shared" si="166"/>
        <v>9.9994829520692381</v>
      </c>
      <c r="K889" s="179">
        <f t="shared" si="156"/>
        <v>0.54288302689166246</v>
      </c>
      <c r="L889" s="178"/>
      <c r="M889" s="184">
        <f t="shared" si="167"/>
        <v>3.2786162939221535E-2</v>
      </c>
      <c r="N889" s="261">
        <f t="shared" si="157"/>
        <v>2.7233978227931268</v>
      </c>
      <c r="O889" s="267">
        <f t="shared" si="158"/>
        <v>0.54518131940491377</v>
      </c>
      <c r="P889" s="178"/>
      <c r="Q889" s="184">
        <f t="shared" si="159"/>
        <v>3.3035537458869044E-2</v>
      </c>
      <c r="R889" s="261">
        <f t="shared" si="160"/>
        <v>2.7438469404104575</v>
      </c>
      <c r="S889" s="267">
        <f t="shared" si="161"/>
        <v>0.54828635085175881</v>
      </c>
      <c r="U889" s="184">
        <f t="shared" si="162"/>
        <v>-8.64861722055979E-3</v>
      </c>
      <c r="V889" s="261">
        <f t="shared" si="163"/>
        <v>-0.67432177635945156</v>
      </c>
      <c r="W889" s="267">
        <f t="shared" si="164"/>
        <v>2.9265356655040931E-2</v>
      </c>
    </row>
    <row r="890" spans="1:23" x14ac:dyDescent="0.25">
      <c r="A890" s="90">
        <f t="shared" si="165"/>
        <v>847</v>
      </c>
      <c r="B890" s="29">
        <v>45572</v>
      </c>
      <c r="C890" s="93">
        <v>22948.35</v>
      </c>
      <c r="D890" s="93">
        <v>23241.74</v>
      </c>
      <c r="E890" s="93">
        <v>22719.91</v>
      </c>
      <c r="F890" s="93">
        <v>23099.78</v>
      </c>
      <c r="G890" s="93">
        <v>23099.78</v>
      </c>
      <c r="H890" s="93">
        <v>5098400000</v>
      </c>
      <c r="I890" s="93"/>
      <c r="J890" s="178">
        <f t="shared" si="166"/>
        <v>10.041001317479255</v>
      </c>
      <c r="K890" s="179">
        <f t="shared" si="156"/>
        <v>0.59994115785280078</v>
      </c>
      <c r="L890" s="178"/>
      <c r="M890" s="184">
        <f t="shared" si="167"/>
        <v>6.5987314992145534E-3</v>
      </c>
      <c r="N890" s="261">
        <f t="shared" si="157"/>
        <v>0.57598570398714322</v>
      </c>
      <c r="O890" s="267">
        <f t="shared" si="158"/>
        <v>0.2191143328970071</v>
      </c>
      <c r="P890" s="178"/>
      <c r="Q890" s="184">
        <f t="shared" si="159"/>
        <v>1.2784797164066396E-2</v>
      </c>
      <c r="R890" s="261">
        <f t="shared" si="160"/>
        <v>1.0832531848343945</v>
      </c>
      <c r="S890" s="267">
        <f t="shared" si="161"/>
        <v>0.29613875563580083</v>
      </c>
      <c r="U890" s="184">
        <f t="shared" si="162"/>
        <v>-9.9545283212082222E-3</v>
      </c>
      <c r="V890" s="261">
        <f t="shared" si="163"/>
        <v>-0.78140861800102934</v>
      </c>
      <c r="W890" s="267">
        <f t="shared" si="164"/>
        <v>1.300509462013455E-2</v>
      </c>
    </row>
    <row r="891" spans="1:23" x14ac:dyDescent="0.25">
      <c r="A891" s="90">
        <f t="shared" si="165"/>
        <v>848</v>
      </c>
      <c r="B891" s="29">
        <v>45573</v>
      </c>
      <c r="C891" s="93">
        <v>22849.23</v>
      </c>
      <c r="D891" s="93">
        <v>22902.36</v>
      </c>
      <c r="E891" s="93">
        <v>20762.82</v>
      </c>
      <c r="F891" s="93">
        <v>20926.79</v>
      </c>
      <c r="G891" s="93">
        <v>20926.79</v>
      </c>
      <c r="H891" s="93">
        <v>11257900000</v>
      </c>
      <c r="I891" s="93"/>
      <c r="J891" s="178">
        <f t="shared" si="166"/>
        <v>10.036672697723924</v>
      </c>
      <c r="K891" s="179">
        <f t="shared" si="156"/>
        <v>0.59399239396381975</v>
      </c>
      <c r="L891" s="178"/>
      <c r="M891" s="184">
        <f t="shared" si="167"/>
        <v>-8.4135876788845779E-2</v>
      </c>
      <c r="N891" s="261">
        <f t="shared" si="157"/>
        <v>-6.8644002643452549</v>
      </c>
      <c r="O891" s="267">
        <f t="shared" si="158"/>
        <v>-0.91064749060374284</v>
      </c>
      <c r="P891" s="178"/>
      <c r="Q891" s="184">
        <f t="shared" si="159"/>
        <v>2.3252424698775856E-3</v>
      </c>
      <c r="R891" s="261">
        <f t="shared" si="160"/>
        <v>0.22555262878440091</v>
      </c>
      <c r="S891" s="267">
        <f t="shared" si="161"/>
        <v>0.16590393336382836</v>
      </c>
      <c r="U891" s="184">
        <f t="shared" si="162"/>
        <v>-9.1312048589821185E-2</v>
      </c>
      <c r="V891" s="261">
        <f t="shared" si="163"/>
        <v>-7.4528580643151257</v>
      </c>
      <c r="W891" s="267">
        <f t="shared" si="164"/>
        <v>-1</v>
      </c>
    </row>
    <row r="892" spans="1:23" x14ac:dyDescent="0.25">
      <c r="A892" s="90">
        <f t="shared" si="165"/>
        <v>849</v>
      </c>
      <c r="B892" s="29">
        <v>45574</v>
      </c>
      <c r="C892" s="93">
        <v>21290.04</v>
      </c>
      <c r="D892" s="93">
        <v>21417.75</v>
      </c>
      <c r="E892" s="93">
        <v>20190.53</v>
      </c>
      <c r="F892" s="93">
        <v>20637.240000000002</v>
      </c>
      <c r="G892" s="93">
        <v>20637.240000000002</v>
      </c>
      <c r="H892" s="93">
        <v>7953600000</v>
      </c>
      <c r="I892" s="93"/>
      <c r="J892" s="178">
        <f t="shared" si="166"/>
        <v>9.9659946367021064</v>
      </c>
      <c r="K892" s="179">
        <f t="shared" si="156"/>
        <v>0.49686048566163843</v>
      </c>
      <c r="L892" s="178"/>
      <c r="M892" s="184">
        <f t="shared" si="167"/>
        <v>-3.0662225153170179E-2</v>
      </c>
      <c r="N892" s="261">
        <f t="shared" si="157"/>
        <v>-2.479473555426734</v>
      </c>
      <c r="O892" s="267">
        <f t="shared" si="158"/>
        <v>-0.24483219343102824</v>
      </c>
      <c r="P892" s="178"/>
      <c r="Q892" s="184">
        <f t="shared" si="159"/>
        <v>5.9985796175112457E-3</v>
      </c>
      <c r="R892" s="261">
        <f t="shared" si="160"/>
        <v>0.52677227017457706</v>
      </c>
      <c r="S892" s="267">
        <f t="shared" si="161"/>
        <v>0.21164167503201758</v>
      </c>
      <c r="U892" s="184">
        <f t="shared" si="162"/>
        <v>-5.1644336976351478E-2</v>
      </c>
      <c r="V892" s="261">
        <f t="shared" si="163"/>
        <v>-4.2000409700074224</v>
      </c>
      <c r="W892" s="267">
        <f t="shared" si="164"/>
        <v>-0.50608629879947831</v>
      </c>
    </row>
    <row r="893" spans="1:23" x14ac:dyDescent="0.25">
      <c r="A893" s="90">
        <f t="shared" si="165"/>
        <v>850</v>
      </c>
      <c r="B893" s="29">
        <v>45575</v>
      </c>
      <c r="C893" s="93">
        <v>21046</v>
      </c>
      <c r="D893" s="93">
        <v>21622.65</v>
      </c>
      <c r="E893" s="93">
        <v>20983.94</v>
      </c>
      <c r="F893" s="93">
        <v>21251.98</v>
      </c>
      <c r="G893" s="93">
        <v>21251.98</v>
      </c>
      <c r="H893" s="93">
        <v>6039900000</v>
      </c>
      <c r="I893" s="93"/>
      <c r="J893" s="178">
        <f t="shared" si="166"/>
        <v>9.9544657973007578</v>
      </c>
      <c r="K893" s="179">
        <f t="shared" si="156"/>
        <v>0.48101655679074468</v>
      </c>
      <c r="L893" s="178"/>
      <c r="M893" s="184">
        <f t="shared" si="167"/>
        <v>9.7871329468782464E-3</v>
      </c>
      <c r="N893" s="261">
        <f t="shared" si="157"/>
        <v>0.83743982651217896</v>
      </c>
      <c r="O893" s="267">
        <f t="shared" si="158"/>
        <v>0.25881400539825461</v>
      </c>
      <c r="P893" s="178"/>
      <c r="Q893" s="184">
        <f t="shared" si="159"/>
        <v>2.7399505844341036E-2</v>
      </c>
      <c r="R893" s="261">
        <f t="shared" si="160"/>
        <v>2.281683149404925</v>
      </c>
      <c r="S893" s="267">
        <f t="shared" si="161"/>
        <v>0.47811055493139532</v>
      </c>
      <c r="U893" s="184">
        <f t="shared" si="162"/>
        <v>-2.9487788653426452E-3</v>
      </c>
      <c r="V893" s="261">
        <f t="shared" si="163"/>
        <v>-0.20692572847789575</v>
      </c>
      <c r="W893" s="267">
        <f t="shared" si="164"/>
        <v>0.10023562803601083</v>
      </c>
    </row>
    <row r="894" spans="1:23" x14ac:dyDescent="0.25">
      <c r="A894" s="90">
        <f t="shared" si="165"/>
        <v>851</v>
      </c>
      <c r="B894" s="29">
        <v>45579</v>
      </c>
      <c r="C894" s="93">
        <v>21228.65</v>
      </c>
      <c r="D894" s="93">
        <v>21348.86</v>
      </c>
      <c r="E894" s="93">
        <v>20693.75</v>
      </c>
      <c r="F894" s="93">
        <v>21092.87</v>
      </c>
      <c r="G894" s="93">
        <v>21092.87</v>
      </c>
      <c r="H894" s="93">
        <v>5743300000</v>
      </c>
      <c r="I894" s="93"/>
      <c r="J894" s="178">
        <f t="shared" si="166"/>
        <v>9.9631069634149387</v>
      </c>
      <c r="K894" s="179">
        <f t="shared" si="156"/>
        <v>0.49289199511618836</v>
      </c>
      <c r="L894" s="178"/>
      <c r="M894" s="184">
        <f t="shared" si="167"/>
        <v>-6.3960732312230151E-3</v>
      </c>
      <c r="N894" s="261">
        <f t="shared" si="157"/>
        <v>-0.48960949283799143</v>
      </c>
      <c r="O894" s="267">
        <f t="shared" si="158"/>
        <v>5.7312407862112114E-2</v>
      </c>
      <c r="P894" s="178"/>
      <c r="Q894" s="184">
        <f t="shared" si="159"/>
        <v>5.6626304545978725E-3</v>
      </c>
      <c r="R894" s="261">
        <f t="shared" si="160"/>
        <v>0.4992238905102479</v>
      </c>
      <c r="S894" s="267">
        <f t="shared" si="161"/>
        <v>0.20745867864224299</v>
      </c>
      <c r="U894" s="184">
        <f t="shared" si="162"/>
        <v>-2.5197080360738974E-2</v>
      </c>
      <c r="V894" s="261">
        <f t="shared" si="163"/>
        <v>-2.0313227627389479</v>
      </c>
      <c r="W894" s="267">
        <f t="shared" si="164"/>
        <v>-0.1767841568230919</v>
      </c>
    </row>
    <row r="895" spans="1:23" x14ac:dyDescent="0.25">
      <c r="A895" s="90">
        <f t="shared" si="165"/>
        <v>852</v>
      </c>
      <c r="B895" s="29">
        <v>45580</v>
      </c>
      <c r="C895" s="93">
        <v>21046.19</v>
      </c>
      <c r="D895" s="93">
        <v>21095.01</v>
      </c>
      <c r="E895" s="93">
        <v>20154.71</v>
      </c>
      <c r="F895" s="93">
        <v>20318.79</v>
      </c>
      <c r="G895" s="93">
        <v>20318.79</v>
      </c>
      <c r="H895" s="93">
        <v>4906400000</v>
      </c>
      <c r="I895" s="93"/>
      <c r="J895" s="178">
        <f t="shared" si="166"/>
        <v>9.9544748251037767</v>
      </c>
      <c r="K895" s="179">
        <f t="shared" si="156"/>
        <v>0.48102896357896618</v>
      </c>
      <c r="L895" s="178"/>
      <c r="M895" s="184">
        <f t="shared" si="167"/>
        <v>-3.4562075130938084E-2</v>
      </c>
      <c r="N895" s="261">
        <f t="shared" si="157"/>
        <v>-2.7992676185813989</v>
      </c>
      <c r="O895" s="267">
        <f t="shared" si="158"/>
        <v>-0.29339030929652876</v>
      </c>
      <c r="P895" s="178"/>
      <c r="Q895" s="184">
        <f t="shared" si="159"/>
        <v>2.3196597578944082E-3</v>
      </c>
      <c r="R895" s="261">
        <f t="shared" si="160"/>
        <v>0.22509483729018956</v>
      </c>
      <c r="S895" s="267">
        <f t="shared" si="161"/>
        <v>0.16583442146545568</v>
      </c>
      <c r="U895" s="184">
        <f t="shared" si="162"/>
        <v>-4.2358260568777513E-2</v>
      </c>
      <c r="V895" s="261">
        <f t="shared" si="163"/>
        <v>-3.4385675487035514</v>
      </c>
      <c r="W895" s="267">
        <f t="shared" si="164"/>
        <v>-0.39046278079098584</v>
      </c>
    </row>
    <row r="896" spans="1:23" x14ac:dyDescent="0.25">
      <c r="A896" s="90">
        <f t="shared" si="165"/>
        <v>853</v>
      </c>
      <c r="B896" s="29">
        <v>45581</v>
      </c>
      <c r="C896" s="93">
        <v>20144.75</v>
      </c>
      <c r="D896" s="93">
        <v>20548.18</v>
      </c>
      <c r="E896" s="93">
        <v>20131.34</v>
      </c>
      <c r="F896" s="93">
        <v>20286.849999999999</v>
      </c>
      <c r="G896" s="93">
        <v>20286.849999999999</v>
      </c>
      <c r="H896" s="93">
        <v>4158700000</v>
      </c>
      <c r="I896" s="93"/>
      <c r="J896" s="178">
        <f t="shared" si="166"/>
        <v>9.9106989875211404</v>
      </c>
      <c r="K896" s="179">
        <f t="shared" si="156"/>
        <v>0.42086841898486316</v>
      </c>
      <c r="L896" s="178"/>
      <c r="M896" s="184">
        <f t="shared" si="167"/>
        <v>7.0539470581664479E-3</v>
      </c>
      <c r="N896" s="261">
        <f t="shared" si="157"/>
        <v>0.61331412278231157</v>
      </c>
      <c r="O896" s="267">
        <f t="shared" si="158"/>
        <v>0.22478234832872301</v>
      </c>
      <c r="P896" s="178"/>
      <c r="Q896" s="184">
        <f t="shared" si="159"/>
        <v>2.0026557788009297E-2</v>
      </c>
      <c r="R896" s="261">
        <f t="shared" si="160"/>
        <v>1.6770893753356655</v>
      </c>
      <c r="S896" s="267">
        <f t="shared" si="161"/>
        <v>0.38630792969436389</v>
      </c>
      <c r="U896" s="184">
        <f t="shared" si="162"/>
        <v>-6.6568212561584803E-4</v>
      </c>
      <c r="V896" s="261">
        <f t="shared" si="163"/>
        <v>-1.9708069559054943E-2</v>
      </c>
      <c r="W896" s="267">
        <f t="shared" si="164"/>
        <v>0.12866310002898551</v>
      </c>
    </row>
    <row r="897" spans="1:23" x14ac:dyDescent="0.25">
      <c r="A897" s="90">
        <f t="shared" si="165"/>
        <v>854</v>
      </c>
      <c r="B897" s="29">
        <v>45582</v>
      </c>
      <c r="C897" s="93">
        <v>20471.990000000002</v>
      </c>
      <c r="D897" s="93">
        <v>20783.349999999999</v>
      </c>
      <c r="E897" s="93">
        <v>19977.349999999999</v>
      </c>
      <c r="F897" s="93">
        <v>20079.099999999999</v>
      </c>
      <c r="G897" s="93">
        <v>20079.099999999999</v>
      </c>
      <c r="H897" s="93">
        <v>3646900000</v>
      </c>
      <c r="I897" s="93"/>
      <c r="J897" s="178">
        <f t="shared" si="166"/>
        <v>9.9268128893674454</v>
      </c>
      <c r="K897" s="179">
        <f t="shared" si="156"/>
        <v>0.44301353748270211</v>
      </c>
      <c r="L897" s="178"/>
      <c r="M897" s="184">
        <f t="shared" si="167"/>
        <v>-1.9191588116250692E-2</v>
      </c>
      <c r="N897" s="261">
        <f t="shared" si="157"/>
        <v>-1.5388625970768952</v>
      </c>
      <c r="O897" s="267">
        <f t="shared" si="158"/>
        <v>-0.10200810392370996</v>
      </c>
      <c r="P897" s="178"/>
      <c r="Q897" s="184">
        <f t="shared" si="159"/>
        <v>1.5209073470629719E-2</v>
      </c>
      <c r="R897" s="261">
        <f t="shared" si="160"/>
        <v>1.2820477986541794</v>
      </c>
      <c r="S897" s="267">
        <f t="shared" si="161"/>
        <v>0.32632409365012749</v>
      </c>
      <c r="U897" s="184">
        <f t="shared" si="162"/>
        <v>-2.4161793748433982E-2</v>
      </c>
      <c r="V897" s="261">
        <f t="shared" si="163"/>
        <v>-1.9464275708300183</v>
      </c>
      <c r="W897" s="267">
        <f t="shared" si="164"/>
        <v>-0.16389351550076081</v>
      </c>
    </row>
    <row r="898" spans="1:23" x14ac:dyDescent="0.25">
      <c r="A898" s="90">
        <f t="shared" si="165"/>
        <v>855</v>
      </c>
      <c r="B898" s="29">
        <v>45583</v>
      </c>
      <c r="C898" s="93">
        <v>20106.650000000001</v>
      </c>
      <c r="D898" s="93">
        <v>20952.990000000002</v>
      </c>
      <c r="E898" s="93">
        <v>20058.669999999998</v>
      </c>
      <c r="F898" s="93">
        <v>20804.11</v>
      </c>
      <c r="G898" s="93">
        <v>20804.11</v>
      </c>
      <c r="H898" s="93">
        <v>4586200000</v>
      </c>
      <c r="I898" s="93"/>
      <c r="J898" s="178">
        <f t="shared" si="166"/>
        <v>9.908805885100918</v>
      </c>
      <c r="K898" s="179">
        <f t="shared" ref="K898:K961" si="168">(J898-$J$1008)/($J$1007-$J$1008)</f>
        <v>0.41826675380009071</v>
      </c>
      <c r="L898" s="178"/>
      <c r="M898" s="184">
        <f t="shared" si="167"/>
        <v>3.4688026100817344E-2</v>
      </c>
      <c r="N898" s="261">
        <f t="shared" ref="N898:N961" si="169">(M898-$M$1009)/$M$1010</f>
        <v>2.8793537060907219</v>
      </c>
      <c r="O898" s="267">
        <f t="shared" si="158"/>
        <v>0.56886194616942176</v>
      </c>
      <c r="P898" s="178"/>
      <c r="Q898" s="184">
        <f t="shared" si="159"/>
        <v>4.2092541522332168E-2</v>
      </c>
      <c r="R898" s="261">
        <f t="shared" si="160"/>
        <v>3.4865360556263547</v>
      </c>
      <c r="S898" s="267">
        <f t="shared" si="161"/>
        <v>0.66105762544311286</v>
      </c>
      <c r="U898" s="184">
        <f t="shared" si="162"/>
        <v>-2.3862751875624831E-3</v>
      </c>
      <c r="V898" s="261">
        <f t="shared" si="163"/>
        <v>-0.16079950883297536</v>
      </c>
      <c r="W898" s="267">
        <f t="shared" si="164"/>
        <v>0.1072395176512857</v>
      </c>
    </row>
    <row r="899" spans="1:23" x14ac:dyDescent="0.25">
      <c r="A899" s="90">
        <f t="shared" si="165"/>
        <v>856</v>
      </c>
      <c r="B899" s="29">
        <v>45586</v>
      </c>
      <c r="C899" s="93">
        <v>20730.95</v>
      </c>
      <c r="D899" s="93">
        <v>20845.57</v>
      </c>
      <c r="E899" s="93">
        <v>20423.09</v>
      </c>
      <c r="F899" s="93">
        <v>20478.46</v>
      </c>
      <c r="G899" s="93">
        <v>20478.46</v>
      </c>
      <c r="H899" s="93">
        <v>3775000000</v>
      </c>
      <c r="I899" s="93"/>
      <c r="J899" s="178">
        <f t="shared" si="166"/>
        <v>9.9393830316832119</v>
      </c>
      <c r="K899" s="179">
        <f t="shared" si="168"/>
        <v>0.46028851493834416</v>
      </c>
      <c r="L899" s="178"/>
      <c r="M899" s="184">
        <f t="shared" si="167"/>
        <v>-1.217937431714425E-2</v>
      </c>
      <c r="N899" s="261">
        <f t="shared" si="169"/>
        <v>-0.96384962085750192</v>
      </c>
      <c r="O899" s="267">
        <f t="shared" ref="O899:O962" si="170">2*(N899-$N$1008)/($N$1007-$N$1008)-1</f>
        <v>-1.4697081173660975E-2</v>
      </c>
      <c r="P899" s="178"/>
      <c r="Q899" s="184">
        <f t="shared" ref="Q899:Q962" si="171">(D899-C899)/C899</f>
        <v>5.5289313803756693E-3</v>
      </c>
      <c r="R899" s="261">
        <f t="shared" ref="R899:R962" si="172">(Q899-$Q$1009)/$Q$1010</f>
        <v>0.48826034821265235</v>
      </c>
      <c r="S899" s="267">
        <f t="shared" ref="S899:S962" si="173">2*(R899-$R$1008)/($R$1007-$R$1008)-1</f>
        <v>0.20579395431330672</v>
      </c>
      <c r="U899" s="184">
        <f t="shared" ref="U899:U962" si="174">(E899-C899)/C899</f>
        <v>-1.4850260118325527E-2</v>
      </c>
      <c r="V899" s="261">
        <f t="shared" ref="V899:V962" si="175">(U899-$U$1009)/$U$1010</f>
        <v>-1.1828666157293737</v>
      </c>
      <c r="W899" s="267">
        <f t="shared" ref="W899:W962" si="176">2*(V899-$V$1008)/($V$1007-$V$1008)-1</f>
        <v>-4.7953022539772405E-2</v>
      </c>
    </row>
    <row r="900" spans="1:23" x14ac:dyDescent="0.25">
      <c r="A900" s="90">
        <f t="shared" si="165"/>
        <v>857</v>
      </c>
      <c r="B900" s="29">
        <v>45587</v>
      </c>
      <c r="C900" s="93">
        <v>20433.490000000002</v>
      </c>
      <c r="D900" s="93">
        <v>20629.48</v>
      </c>
      <c r="E900" s="93">
        <v>20380.04</v>
      </c>
      <c r="F900" s="93">
        <v>20498.95</v>
      </c>
      <c r="G900" s="93">
        <v>20498.95</v>
      </c>
      <c r="H900" s="93">
        <v>2556600000</v>
      </c>
      <c r="I900" s="93"/>
      <c r="J900" s="178">
        <f t="shared" si="166"/>
        <v>9.9249305004372399</v>
      </c>
      <c r="K900" s="179">
        <f t="shared" si="168"/>
        <v>0.44042659570311193</v>
      </c>
      <c r="L900" s="178"/>
      <c r="M900" s="184">
        <f t="shared" si="167"/>
        <v>3.2035643446126491E-3</v>
      </c>
      <c r="N900" s="261">
        <f t="shared" si="169"/>
        <v>0.29757645602913829</v>
      </c>
      <c r="O900" s="267">
        <f t="shared" si="170"/>
        <v>0.17684016311720963</v>
      </c>
      <c r="P900" s="178"/>
      <c r="Q900" s="184">
        <f t="shared" si="171"/>
        <v>9.5916067201441326E-3</v>
      </c>
      <c r="R900" s="261">
        <f t="shared" si="172"/>
        <v>0.82140635679999507</v>
      </c>
      <c r="S900" s="267">
        <f t="shared" si="173"/>
        <v>0.25637945401124629</v>
      </c>
      <c r="U900" s="184">
        <f t="shared" si="174"/>
        <v>-2.6158037613741325E-3</v>
      </c>
      <c r="V900" s="261">
        <f t="shared" si="175"/>
        <v>-0.17962122650103154</v>
      </c>
      <c r="W900" s="267">
        <f t="shared" si="176"/>
        <v>0.10438159359135346</v>
      </c>
    </row>
    <row r="901" spans="1:23" x14ac:dyDescent="0.25">
      <c r="A901" s="90">
        <f t="shared" si="165"/>
        <v>858</v>
      </c>
      <c r="B901" s="29">
        <v>45588</v>
      </c>
      <c r="C901" s="93">
        <v>20525.439999999999</v>
      </c>
      <c r="D901" s="93">
        <v>20942.259999999998</v>
      </c>
      <c r="E901" s="93">
        <v>20448.84</v>
      </c>
      <c r="F901" s="93">
        <v>20760.150000000001</v>
      </c>
      <c r="G901" s="93">
        <v>20760.150000000001</v>
      </c>
      <c r="H901" s="93">
        <v>3542000000</v>
      </c>
      <c r="I901" s="93"/>
      <c r="J901" s="178">
        <f t="shared" si="166"/>
        <v>9.9294203713624736</v>
      </c>
      <c r="K901" s="179">
        <f t="shared" si="168"/>
        <v>0.44659696490528628</v>
      </c>
      <c r="L901" s="178"/>
      <c r="M901" s="184">
        <f t="shared" si="167"/>
        <v>1.1435077640235863E-2</v>
      </c>
      <c r="N901" s="261">
        <f t="shared" si="169"/>
        <v>0.97257398099179115</v>
      </c>
      <c r="O901" s="267">
        <f t="shared" si="170"/>
        <v>0.27933302274922345</v>
      </c>
      <c r="P901" s="178"/>
      <c r="Q901" s="184">
        <f t="shared" si="171"/>
        <v>2.0307481837173756E-2</v>
      </c>
      <c r="R901" s="261">
        <f t="shared" si="172"/>
        <v>1.7001256058656364</v>
      </c>
      <c r="S901" s="267">
        <f t="shared" si="173"/>
        <v>0.3898057931010328</v>
      </c>
      <c r="U901" s="184">
        <f t="shared" si="174"/>
        <v>-3.7319541018364794E-3</v>
      </c>
      <c r="V901" s="261">
        <f t="shared" si="175"/>
        <v>-0.27114737609722994</v>
      </c>
      <c r="W901" s="267">
        <f t="shared" si="176"/>
        <v>9.0484095517207486E-2</v>
      </c>
    </row>
    <row r="902" spans="1:23" x14ac:dyDescent="0.25">
      <c r="A902" s="90">
        <f t="shared" si="165"/>
        <v>859</v>
      </c>
      <c r="B902" s="29">
        <v>45589</v>
      </c>
      <c r="C902" s="93">
        <v>20576.05</v>
      </c>
      <c r="D902" s="93">
        <v>20685.46</v>
      </c>
      <c r="E902" s="93">
        <v>20448.46</v>
      </c>
      <c r="F902" s="93">
        <v>20489.62</v>
      </c>
      <c r="G902" s="93">
        <v>20489.62</v>
      </c>
      <c r="H902" s="93">
        <v>2725600000</v>
      </c>
      <c r="I902" s="93"/>
      <c r="J902" s="178">
        <f t="shared" si="166"/>
        <v>9.9318830570499461</v>
      </c>
      <c r="K902" s="179">
        <f t="shared" si="168"/>
        <v>0.44998140071060411</v>
      </c>
      <c r="L902" s="178"/>
      <c r="M902" s="184">
        <f t="shared" si="167"/>
        <v>-4.2005146760432785E-3</v>
      </c>
      <c r="N902" s="261">
        <f t="shared" si="169"/>
        <v>-0.30957010792381123</v>
      </c>
      <c r="O902" s="267">
        <f t="shared" si="170"/>
        <v>8.4649917591890889E-2</v>
      </c>
      <c r="P902" s="178"/>
      <c r="Q902" s="184">
        <f t="shared" si="171"/>
        <v>5.3173471098680192E-3</v>
      </c>
      <c r="R902" s="261">
        <f t="shared" si="172"/>
        <v>0.47091009270257128</v>
      </c>
      <c r="S902" s="267">
        <f t="shared" si="173"/>
        <v>0.20315945976064476</v>
      </c>
      <c r="U902" s="184">
        <f t="shared" si="174"/>
        <v>-6.2008986175675187E-3</v>
      </c>
      <c r="V902" s="261">
        <f t="shared" si="175"/>
        <v>-0.47360485597212487</v>
      </c>
      <c r="W902" s="267">
        <f t="shared" si="176"/>
        <v>5.9742581216962964E-2</v>
      </c>
    </row>
    <row r="903" spans="1:23" x14ac:dyDescent="0.25">
      <c r="A903" s="90">
        <f t="shared" si="165"/>
        <v>860</v>
      </c>
      <c r="B903" s="29">
        <v>45590</v>
      </c>
      <c r="C903" s="93">
        <v>20521.95</v>
      </c>
      <c r="D903" s="93">
        <v>20784.47</v>
      </c>
      <c r="E903" s="93">
        <v>20521.95</v>
      </c>
      <c r="F903" s="93">
        <v>20590.150000000001</v>
      </c>
      <c r="G903" s="93">
        <v>20590.150000000001</v>
      </c>
      <c r="H903" s="93">
        <v>2984600000</v>
      </c>
      <c r="I903" s="93"/>
      <c r="J903" s="178">
        <f t="shared" si="166"/>
        <v>9.9292503240094803</v>
      </c>
      <c r="K903" s="179">
        <f t="shared" si="168"/>
        <v>0.44636327111602297</v>
      </c>
      <c r="L903" s="178"/>
      <c r="M903" s="184">
        <f t="shared" si="167"/>
        <v>3.3232709367287576E-3</v>
      </c>
      <c r="N903" s="261">
        <f t="shared" si="169"/>
        <v>0.30739259195678725</v>
      </c>
      <c r="O903" s="267">
        <f t="shared" si="170"/>
        <v>0.17833066316284585</v>
      </c>
      <c r="P903" s="178"/>
      <c r="Q903" s="184">
        <f t="shared" si="171"/>
        <v>1.2792156690762838E-2</v>
      </c>
      <c r="R903" s="261">
        <f t="shared" si="172"/>
        <v>1.0838566780350476</v>
      </c>
      <c r="S903" s="267">
        <f t="shared" si="173"/>
        <v>0.29623039114795602</v>
      </c>
      <c r="U903" s="184">
        <f t="shared" si="174"/>
        <v>0</v>
      </c>
      <c r="V903" s="261">
        <f t="shared" si="175"/>
        <v>3.4878951206797536E-2</v>
      </c>
      <c r="W903" s="267">
        <f t="shared" si="176"/>
        <v>0.13695169317218836</v>
      </c>
    </row>
    <row r="904" spans="1:23" x14ac:dyDescent="0.25">
      <c r="A904" s="90">
        <f t="shared" si="165"/>
        <v>861</v>
      </c>
      <c r="B904" s="29">
        <v>45593</v>
      </c>
      <c r="C904" s="93">
        <v>20592.740000000002</v>
      </c>
      <c r="D904" s="93">
        <v>20669.41</v>
      </c>
      <c r="E904" s="93">
        <v>20428.939999999999</v>
      </c>
      <c r="F904" s="93">
        <v>20599.36</v>
      </c>
      <c r="G904" s="93">
        <v>20599.36</v>
      </c>
      <c r="H904" s="93">
        <v>2978600000</v>
      </c>
      <c r="I904" s="93"/>
      <c r="J904" s="178">
        <f t="shared" si="166"/>
        <v>9.9326938654761516</v>
      </c>
      <c r="K904" s="179">
        <f t="shared" si="168"/>
        <v>0.45109568382146248</v>
      </c>
      <c r="L904" s="178"/>
      <c r="M904" s="184">
        <f t="shared" si="167"/>
        <v>3.2147251895566013E-4</v>
      </c>
      <c r="N904" s="261">
        <f t="shared" si="169"/>
        <v>6.1240222439142844E-2</v>
      </c>
      <c r="O904" s="267">
        <f t="shared" si="170"/>
        <v>0.14095443684489695</v>
      </c>
      <c r="P904" s="178"/>
      <c r="Q904" s="184">
        <f t="shared" si="171"/>
        <v>3.7231568018630959E-3</v>
      </c>
      <c r="R904" s="261">
        <f t="shared" si="172"/>
        <v>0.3401838855548609</v>
      </c>
      <c r="S904" s="267">
        <f t="shared" si="173"/>
        <v>0.1833097532003769</v>
      </c>
      <c r="U904" s="184">
        <f t="shared" si="174"/>
        <v>-7.9542596079979107E-3</v>
      </c>
      <c r="V904" s="261">
        <f t="shared" si="175"/>
        <v>-0.61738331886252296</v>
      </c>
      <c r="W904" s="267">
        <f t="shared" si="176"/>
        <v>3.7910996255303031E-2</v>
      </c>
    </row>
    <row r="905" spans="1:23" x14ac:dyDescent="0.25">
      <c r="A905" s="90">
        <f t="shared" si="165"/>
        <v>862</v>
      </c>
      <c r="B905" s="29">
        <v>45594</v>
      </c>
      <c r="C905" s="93">
        <v>20729.98</v>
      </c>
      <c r="D905" s="93">
        <v>20890.080000000002</v>
      </c>
      <c r="E905" s="93">
        <v>20563.740000000002</v>
      </c>
      <c r="F905" s="93">
        <v>20701.14</v>
      </c>
      <c r="G905" s="93">
        <v>20701.14</v>
      </c>
      <c r="H905" s="93">
        <v>3137700000</v>
      </c>
      <c r="I905" s="93"/>
      <c r="J905" s="178">
        <f t="shared" si="166"/>
        <v>9.9393362406440247</v>
      </c>
      <c r="K905" s="179">
        <f t="shared" si="168"/>
        <v>0.46022421064275382</v>
      </c>
      <c r="L905" s="178"/>
      <c r="M905" s="184">
        <f t="shared" si="167"/>
        <v>-1.3912217956795012E-3</v>
      </c>
      <c r="N905" s="261">
        <f t="shared" si="169"/>
        <v>-7.9203506663625314E-2</v>
      </c>
      <c r="O905" s="267">
        <f t="shared" si="170"/>
        <v>0.11962920396508281</v>
      </c>
      <c r="P905" s="178"/>
      <c r="Q905" s="184">
        <f t="shared" si="171"/>
        <v>7.7231140599268392E-3</v>
      </c>
      <c r="R905" s="261">
        <f t="shared" si="172"/>
        <v>0.66818690907971201</v>
      </c>
      <c r="S905" s="267">
        <f t="shared" si="173"/>
        <v>0.23311433263327008</v>
      </c>
      <c r="U905" s="184">
        <f t="shared" si="174"/>
        <v>-8.019303443611521E-3</v>
      </c>
      <c r="V905" s="261">
        <f t="shared" si="175"/>
        <v>-0.62271701954142589</v>
      </c>
      <c r="W905" s="267">
        <f t="shared" si="176"/>
        <v>3.710111738199573E-2</v>
      </c>
    </row>
    <row r="906" spans="1:23" x14ac:dyDescent="0.25">
      <c r="A906" s="90">
        <f t="shared" si="165"/>
        <v>863</v>
      </c>
      <c r="B906" s="29">
        <v>45595</v>
      </c>
      <c r="C906" s="93">
        <v>20586.55</v>
      </c>
      <c r="D906" s="93">
        <v>20681.52</v>
      </c>
      <c r="E906" s="93">
        <v>20270.07</v>
      </c>
      <c r="F906" s="93">
        <v>20380.64</v>
      </c>
      <c r="G906" s="93">
        <v>20380.64</v>
      </c>
      <c r="H906" s="93">
        <v>3626500000</v>
      </c>
      <c r="I906" s="93"/>
      <c r="J906" s="178">
        <f t="shared" si="166"/>
        <v>9.9323932289160446</v>
      </c>
      <c r="K906" s="179">
        <f t="shared" si="168"/>
        <v>0.45068252304191614</v>
      </c>
      <c r="L906" s="178"/>
      <c r="M906" s="184">
        <f t="shared" si="167"/>
        <v>-1.0002161605514273E-2</v>
      </c>
      <c r="N906" s="261">
        <f t="shared" si="169"/>
        <v>-0.78531462505680638</v>
      </c>
      <c r="O906" s="267">
        <f t="shared" si="170"/>
        <v>1.2411999359656978E-2</v>
      </c>
      <c r="P906" s="178"/>
      <c r="Q906" s="184">
        <f t="shared" si="171"/>
        <v>4.613206195307187E-3</v>
      </c>
      <c r="R906" s="261">
        <f t="shared" si="172"/>
        <v>0.41316938847431967</v>
      </c>
      <c r="S906" s="267">
        <f t="shared" si="173"/>
        <v>0.19439200554835367</v>
      </c>
      <c r="U906" s="184">
        <f t="shared" si="174"/>
        <v>-1.5373144115939756E-2</v>
      </c>
      <c r="V906" s="261">
        <f t="shared" si="175"/>
        <v>-1.2257439569370769</v>
      </c>
      <c r="W906" s="267">
        <f t="shared" si="176"/>
        <v>-5.4463596506748368E-2</v>
      </c>
    </row>
    <row r="907" spans="1:23" x14ac:dyDescent="0.25">
      <c r="A907" s="90">
        <f t="shared" si="165"/>
        <v>864</v>
      </c>
      <c r="B907" s="29">
        <v>45596</v>
      </c>
      <c r="C907" s="93">
        <v>20414.2</v>
      </c>
      <c r="D907" s="93">
        <v>20553.3</v>
      </c>
      <c r="E907" s="93">
        <v>20317.330000000002</v>
      </c>
      <c r="F907" s="93">
        <v>20317.330000000002</v>
      </c>
      <c r="G907" s="93">
        <v>20317.330000000002</v>
      </c>
      <c r="H907" s="93">
        <v>3238200000</v>
      </c>
      <c r="I907" s="93"/>
      <c r="J907" s="178">
        <f t="shared" si="166"/>
        <v>9.923986016113453</v>
      </c>
      <c r="K907" s="179">
        <f t="shared" si="168"/>
        <v>0.43912860360479161</v>
      </c>
      <c r="L907" s="178"/>
      <c r="M907" s="184">
        <f t="shared" si="167"/>
        <v>-4.7452263620420577E-3</v>
      </c>
      <c r="N907" s="261">
        <f t="shared" si="169"/>
        <v>-0.35423735520419991</v>
      </c>
      <c r="O907" s="267">
        <f t="shared" si="170"/>
        <v>7.7867561010789954E-2</v>
      </c>
      <c r="P907" s="178"/>
      <c r="Q907" s="184">
        <f t="shared" si="171"/>
        <v>6.8138844529787371E-3</v>
      </c>
      <c r="R907" s="261">
        <f t="shared" si="172"/>
        <v>0.59362859734873785</v>
      </c>
      <c r="S907" s="267">
        <f t="shared" si="173"/>
        <v>0.22179326211665518</v>
      </c>
      <c r="U907" s="184">
        <f t="shared" si="174"/>
        <v>-4.7452263620420577E-3</v>
      </c>
      <c r="V907" s="261">
        <f t="shared" si="175"/>
        <v>-0.35423735520419991</v>
      </c>
      <c r="W907" s="267">
        <f t="shared" si="176"/>
        <v>7.7867561010789954E-2</v>
      </c>
    </row>
    <row r="908" spans="1:23" x14ac:dyDescent="0.25">
      <c r="A908" s="90">
        <f t="shared" si="165"/>
        <v>865</v>
      </c>
      <c r="B908" s="29">
        <v>45597</v>
      </c>
      <c r="C908" s="93">
        <v>20427.88</v>
      </c>
      <c r="D908" s="93">
        <v>20667.22</v>
      </c>
      <c r="E908" s="93">
        <v>20353.34</v>
      </c>
      <c r="F908" s="93">
        <v>20506.43</v>
      </c>
      <c r="G908" s="93">
        <v>20506.43</v>
      </c>
      <c r="H908" s="93">
        <v>3278800000</v>
      </c>
      <c r="I908" s="93"/>
      <c r="J908" s="178">
        <f t="shared" si="166"/>
        <v>9.9246559134600911</v>
      </c>
      <c r="K908" s="179">
        <f t="shared" si="168"/>
        <v>0.44004923451493283</v>
      </c>
      <c r="L908" s="178"/>
      <c r="M908" s="184">
        <f t="shared" si="167"/>
        <v>3.8452350415216492E-3</v>
      </c>
      <c r="N908" s="261">
        <f t="shared" si="169"/>
        <v>0.35019450045177603</v>
      </c>
      <c r="O908" s="267">
        <f t="shared" si="170"/>
        <v>0.18482978328865962</v>
      </c>
      <c r="P908" s="178"/>
      <c r="Q908" s="184">
        <f t="shared" si="171"/>
        <v>1.1716340609010828E-2</v>
      </c>
      <c r="R908" s="261">
        <f t="shared" si="172"/>
        <v>0.99563800348297704</v>
      </c>
      <c r="S908" s="267">
        <f t="shared" si="173"/>
        <v>0.2828351061381511</v>
      </c>
      <c r="U908" s="184">
        <f t="shared" si="174"/>
        <v>-3.648934691216165E-3</v>
      </c>
      <c r="V908" s="261">
        <f t="shared" si="175"/>
        <v>-0.26433964892969125</v>
      </c>
      <c r="W908" s="267">
        <f t="shared" si="176"/>
        <v>9.1517793270446068E-2</v>
      </c>
    </row>
    <row r="909" spans="1:23" x14ac:dyDescent="0.25">
      <c r="A909" s="90">
        <f t="shared" si="165"/>
        <v>866</v>
      </c>
      <c r="B909" s="29">
        <v>45600</v>
      </c>
      <c r="C909" s="93">
        <v>20584.45</v>
      </c>
      <c r="D909" s="93">
        <v>20633.580000000002</v>
      </c>
      <c r="E909" s="93">
        <v>20446.259999999998</v>
      </c>
      <c r="F909" s="93">
        <v>20567.52</v>
      </c>
      <c r="G909" s="93">
        <v>20567.52</v>
      </c>
      <c r="H909" s="93">
        <v>2463600000</v>
      </c>
      <c r="I909" s="93"/>
      <c r="J909" s="178">
        <f t="shared" si="166"/>
        <v>9.9322912153627261</v>
      </c>
      <c r="K909" s="179">
        <f t="shared" si="168"/>
        <v>0.45054232718816378</v>
      </c>
      <c r="L909" s="178"/>
      <c r="M909" s="184">
        <f t="shared" si="167"/>
        <v>-8.2246550187157249E-4</v>
      </c>
      <c r="N909" s="261">
        <f t="shared" si="169"/>
        <v>-3.2564562299481237E-2</v>
      </c>
      <c r="O909" s="267">
        <f t="shared" si="170"/>
        <v>0.12671094664016014</v>
      </c>
      <c r="P909" s="178"/>
      <c r="Q909" s="184">
        <f t="shared" si="171"/>
        <v>2.3867531073213525E-3</v>
      </c>
      <c r="R909" s="261">
        <f t="shared" si="172"/>
        <v>0.23059660144681454</v>
      </c>
      <c r="S909" s="267">
        <f t="shared" si="173"/>
        <v>0.16666981940482528</v>
      </c>
      <c r="U909" s="184">
        <f t="shared" si="174"/>
        <v>-6.7133200061212381E-3</v>
      </c>
      <c r="V909" s="261">
        <f t="shared" si="175"/>
        <v>-0.51562424616075475</v>
      </c>
      <c r="W909" s="267">
        <f t="shared" si="176"/>
        <v>5.3362280103022908E-2</v>
      </c>
    </row>
    <row r="910" spans="1:23" x14ac:dyDescent="0.25">
      <c r="A910" s="90">
        <f t="shared" si="165"/>
        <v>867</v>
      </c>
      <c r="B910" s="29">
        <v>45601</v>
      </c>
      <c r="C910" s="93">
        <v>20409.939999999999</v>
      </c>
      <c r="D910" s="93">
        <v>21006.97</v>
      </c>
      <c r="E910" s="93">
        <v>20409.939999999999</v>
      </c>
      <c r="F910" s="93">
        <v>21006.97</v>
      </c>
      <c r="G910" s="93">
        <v>21006.97</v>
      </c>
      <c r="H910" s="93">
        <v>3147300000</v>
      </c>
      <c r="I910" s="93"/>
      <c r="J910" s="178">
        <f t="shared" si="166"/>
        <v>9.9237773160641449</v>
      </c>
      <c r="K910" s="179">
        <f t="shared" si="168"/>
        <v>0.43884178993504774</v>
      </c>
      <c r="L910" s="178"/>
      <c r="M910" s="184">
        <f t="shared" si="167"/>
        <v>2.9251923327555225E-2</v>
      </c>
      <c r="N910" s="261">
        <f t="shared" si="169"/>
        <v>2.4335844063745227</v>
      </c>
      <c r="O910" s="267">
        <f t="shared" si="170"/>
        <v>0.50117551981311537</v>
      </c>
      <c r="P910" s="178"/>
      <c r="Q910" s="184">
        <f t="shared" si="171"/>
        <v>2.9251923327555225E-2</v>
      </c>
      <c r="R910" s="261">
        <f t="shared" si="172"/>
        <v>2.4335844063745227</v>
      </c>
      <c r="S910" s="267">
        <f t="shared" si="173"/>
        <v>0.50117551981311537</v>
      </c>
      <c r="U910" s="184">
        <f t="shared" si="174"/>
        <v>0</v>
      </c>
      <c r="V910" s="261">
        <f t="shared" si="175"/>
        <v>3.4878951206797536E-2</v>
      </c>
      <c r="W910" s="267">
        <f t="shared" si="176"/>
        <v>0.13695169317218836</v>
      </c>
    </row>
    <row r="911" spans="1:23" x14ac:dyDescent="0.25">
      <c r="A911" s="90">
        <f t="shared" si="165"/>
        <v>868</v>
      </c>
      <c r="B911" s="29">
        <v>45602</v>
      </c>
      <c r="C911" s="93">
        <v>20791.8</v>
      </c>
      <c r="D911" s="93">
        <v>20859.66</v>
      </c>
      <c r="E911" s="93">
        <v>20361.919999999998</v>
      </c>
      <c r="F911" s="93">
        <v>20538.38</v>
      </c>
      <c r="G911" s="93">
        <v>20538.38</v>
      </c>
      <c r="H911" s="93">
        <v>3903900000</v>
      </c>
      <c r="I911" s="93"/>
      <c r="J911" s="178">
        <f t="shared" si="166"/>
        <v>9.9423139571907999</v>
      </c>
      <c r="K911" s="179">
        <f t="shared" si="168"/>
        <v>0.46431644642836739</v>
      </c>
      <c r="L911" s="178"/>
      <c r="M911" s="184">
        <f t="shared" si="167"/>
        <v>-1.2188458911686254E-2</v>
      </c>
      <c r="N911" s="261">
        <f t="shared" si="169"/>
        <v>-0.96459457243698887</v>
      </c>
      <c r="O911" s="267">
        <f t="shared" si="170"/>
        <v>-1.4810195984968355E-2</v>
      </c>
      <c r="P911" s="178"/>
      <c r="Q911" s="184">
        <f t="shared" si="171"/>
        <v>3.2637866851355142E-3</v>
      </c>
      <c r="R911" s="261">
        <f t="shared" si="172"/>
        <v>0.30251478624139777</v>
      </c>
      <c r="S911" s="267">
        <f t="shared" si="173"/>
        <v>0.17759000821521886</v>
      </c>
      <c r="U911" s="184">
        <f t="shared" si="174"/>
        <v>-2.0675458594253553E-2</v>
      </c>
      <c r="V911" s="261">
        <f t="shared" si="175"/>
        <v>-1.6605423981105212</v>
      </c>
      <c r="W911" s="267">
        <f t="shared" si="176"/>
        <v>-0.12048418762206259</v>
      </c>
    </row>
    <row r="912" spans="1:23" x14ac:dyDescent="0.25">
      <c r="A912" s="90">
        <f t="shared" si="165"/>
        <v>869</v>
      </c>
      <c r="B912" s="29">
        <v>45603</v>
      </c>
      <c r="C912" s="93">
        <v>20386.36</v>
      </c>
      <c r="D912" s="93">
        <v>20986.31</v>
      </c>
      <c r="E912" s="93">
        <v>20370.439999999999</v>
      </c>
      <c r="F912" s="93">
        <v>20953.34</v>
      </c>
      <c r="G912" s="93">
        <v>20953.34</v>
      </c>
      <c r="H912" s="93">
        <v>4317500000</v>
      </c>
      <c r="I912" s="93"/>
      <c r="J912" s="178">
        <f t="shared" si="166"/>
        <v>9.9226213287503047</v>
      </c>
      <c r="K912" s="179">
        <f t="shared" si="168"/>
        <v>0.43725313212323036</v>
      </c>
      <c r="L912" s="178"/>
      <c r="M912" s="184">
        <f t="shared" si="167"/>
        <v>2.781173294300697E-2</v>
      </c>
      <c r="N912" s="261">
        <f t="shared" si="169"/>
        <v>2.3154864442948195</v>
      </c>
      <c r="O912" s="267">
        <f t="shared" si="170"/>
        <v>0.48324330909733293</v>
      </c>
      <c r="P912" s="178"/>
      <c r="Q912" s="184">
        <f t="shared" si="171"/>
        <v>2.9428990756564719E-2</v>
      </c>
      <c r="R912" s="261">
        <f t="shared" si="172"/>
        <v>2.4481042245465301</v>
      </c>
      <c r="S912" s="267">
        <f t="shared" si="173"/>
        <v>0.50338023557984113</v>
      </c>
      <c r="U912" s="184">
        <f t="shared" si="174"/>
        <v>-7.8091429759907566E-4</v>
      </c>
      <c r="V912" s="261">
        <f t="shared" si="175"/>
        <v>-2.915729573306922E-2</v>
      </c>
      <c r="W912" s="267">
        <f t="shared" si="176"/>
        <v>0.12722831223189246</v>
      </c>
    </row>
    <row r="913" spans="1:23" x14ac:dyDescent="0.25">
      <c r="A913" s="90">
        <f t="shared" si="165"/>
        <v>870</v>
      </c>
      <c r="B913" s="29">
        <v>45604</v>
      </c>
      <c r="C913" s="93">
        <v>21199.96</v>
      </c>
      <c r="D913" s="93">
        <v>21355.439999999999</v>
      </c>
      <c r="E913" s="93">
        <v>20705.12</v>
      </c>
      <c r="F913" s="93">
        <v>20728.189999999999</v>
      </c>
      <c r="G913" s="93">
        <v>20728.189999999999</v>
      </c>
      <c r="H913" s="93">
        <v>4153500000</v>
      </c>
      <c r="I913" s="93"/>
      <c r="J913" s="178">
        <f t="shared" si="166"/>
        <v>9.9617545738658713</v>
      </c>
      <c r="K913" s="179">
        <f t="shared" si="168"/>
        <v>0.49103342435505359</v>
      </c>
      <c r="L913" s="178"/>
      <c r="M913" s="184">
        <f t="shared" si="167"/>
        <v>-2.2253343874233746E-2</v>
      </c>
      <c r="N913" s="261">
        <f t="shared" si="169"/>
        <v>-1.7899315663486315</v>
      </c>
      <c r="O913" s="267">
        <f t="shared" si="170"/>
        <v>-0.14013087574712713</v>
      </c>
      <c r="P913" s="178"/>
      <c r="Q913" s="184">
        <f t="shared" si="171"/>
        <v>7.3339761018416817E-3</v>
      </c>
      <c r="R913" s="261">
        <f t="shared" si="172"/>
        <v>0.63627696140141998</v>
      </c>
      <c r="S913" s="267">
        <f t="shared" si="173"/>
        <v>0.22826906777331812</v>
      </c>
      <c r="U913" s="184">
        <f t="shared" si="174"/>
        <v>-2.3341553474629205E-2</v>
      </c>
      <c r="V913" s="261">
        <f t="shared" si="175"/>
        <v>-1.8791665296570299</v>
      </c>
      <c r="W913" s="267">
        <f t="shared" si="176"/>
        <v>-0.15368047590179679</v>
      </c>
    </row>
    <row r="914" spans="1:23" x14ac:dyDescent="0.25">
      <c r="A914" s="90">
        <f t="shared" si="165"/>
        <v>871</v>
      </c>
      <c r="B914" s="29">
        <v>45607</v>
      </c>
      <c r="C914" s="93">
        <v>20258.14</v>
      </c>
      <c r="D914" s="93">
        <v>20505.009999999998</v>
      </c>
      <c r="E914" s="93">
        <v>20151.38</v>
      </c>
      <c r="F914" s="93">
        <v>20426.93</v>
      </c>
      <c r="G914" s="93">
        <v>20426.93</v>
      </c>
      <c r="H914" s="93">
        <v>3649700000</v>
      </c>
      <c r="I914" s="93"/>
      <c r="J914" s="178">
        <f t="shared" si="166"/>
        <v>9.9163119670728967</v>
      </c>
      <c r="K914" s="179">
        <f t="shared" si="168"/>
        <v>0.42858226126125093</v>
      </c>
      <c r="L914" s="178"/>
      <c r="M914" s="184">
        <f t="shared" si="167"/>
        <v>8.3319594000239357E-3</v>
      </c>
      <c r="N914" s="261">
        <f t="shared" si="169"/>
        <v>0.71811322066923489</v>
      </c>
      <c r="O914" s="267">
        <f t="shared" si="170"/>
        <v>0.24069523516468649</v>
      </c>
      <c r="P914" s="178"/>
      <c r="Q914" s="184">
        <f t="shared" si="171"/>
        <v>1.2186212554558266E-2</v>
      </c>
      <c r="R914" s="261">
        <f t="shared" si="172"/>
        <v>1.0341682698997907</v>
      </c>
      <c r="S914" s="267">
        <f t="shared" si="173"/>
        <v>0.28868561231246792</v>
      </c>
      <c r="U914" s="184">
        <f t="shared" si="174"/>
        <v>-5.2699803634488852E-3</v>
      </c>
      <c r="V914" s="261">
        <f t="shared" si="175"/>
        <v>-0.39726803977494501</v>
      </c>
      <c r="W914" s="267">
        <f t="shared" si="176"/>
        <v>7.1333703106906787E-2</v>
      </c>
    </row>
    <row r="915" spans="1:23" x14ac:dyDescent="0.25">
      <c r="A915" s="90">
        <f t="shared" si="165"/>
        <v>872</v>
      </c>
      <c r="B915" s="29">
        <v>45608</v>
      </c>
      <c r="C915" s="93">
        <v>20334.09</v>
      </c>
      <c r="D915" s="93">
        <v>20517.240000000002</v>
      </c>
      <c r="E915" s="93">
        <v>19761.310000000001</v>
      </c>
      <c r="F915" s="93">
        <v>19846.88</v>
      </c>
      <c r="G915" s="93">
        <v>19846.88</v>
      </c>
      <c r="H915" s="93">
        <v>4319500000</v>
      </c>
      <c r="I915" s="93"/>
      <c r="J915" s="178">
        <f t="shared" si="166"/>
        <v>9.9200540669097013</v>
      </c>
      <c r="K915" s="179">
        <f t="shared" si="168"/>
        <v>0.43372497871771737</v>
      </c>
      <c r="L915" s="178"/>
      <c r="M915" s="184">
        <f t="shared" si="167"/>
        <v>-2.3960255905231025E-2</v>
      </c>
      <c r="N915" s="261">
        <f t="shared" si="169"/>
        <v>-1.9299011387557798</v>
      </c>
      <c r="O915" s="267">
        <f t="shared" si="170"/>
        <v>-0.16138411180643364</v>
      </c>
      <c r="P915" s="178"/>
      <c r="Q915" s="184">
        <f t="shared" si="171"/>
        <v>9.0070418690977299E-3</v>
      </c>
      <c r="R915" s="261">
        <f t="shared" si="172"/>
        <v>0.77347108494101802</v>
      </c>
      <c r="S915" s="267">
        <f t="shared" si="173"/>
        <v>0.24910087459669739</v>
      </c>
      <c r="U915" s="184">
        <f t="shared" si="174"/>
        <v>-2.8168459960588293E-2</v>
      </c>
      <c r="V915" s="261">
        <f t="shared" si="175"/>
        <v>-2.2749807395400357</v>
      </c>
      <c r="W915" s="267">
        <f t="shared" si="176"/>
        <v>-0.21378162998549521</v>
      </c>
    </row>
    <row r="916" spans="1:23" x14ac:dyDescent="0.25">
      <c r="A916" s="90">
        <f t="shared" si="165"/>
        <v>873</v>
      </c>
      <c r="B916" s="29">
        <v>45609</v>
      </c>
      <c r="C916" s="93">
        <v>19671.919999999998</v>
      </c>
      <c r="D916" s="93">
        <v>19840.28</v>
      </c>
      <c r="E916" s="93">
        <v>19608.32</v>
      </c>
      <c r="F916" s="93">
        <v>19823.45</v>
      </c>
      <c r="G916" s="93">
        <v>19823.45</v>
      </c>
      <c r="H916" s="93">
        <v>2862300000</v>
      </c>
      <c r="I916" s="93"/>
      <c r="J916" s="178">
        <f t="shared" si="166"/>
        <v>9.8869475171939811</v>
      </c>
      <c r="K916" s="179">
        <f t="shared" si="168"/>
        <v>0.38822709288584278</v>
      </c>
      <c r="L916" s="178"/>
      <c r="M916" s="184">
        <f t="shared" si="167"/>
        <v>7.7028576773391965E-3</v>
      </c>
      <c r="N916" s="261">
        <f t="shared" si="169"/>
        <v>0.66652585264691422</v>
      </c>
      <c r="O916" s="267">
        <f t="shared" si="170"/>
        <v>0.23286211478429797</v>
      </c>
      <c r="P916" s="178"/>
      <c r="Q916" s="184">
        <f t="shared" si="171"/>
        <v>8.5583918600726627E-3</v>
      </c>
      <c r="R916" s="261">
        <f t="shared" si="172"/>
        <v>0.73668105195553835</v>
      </c>
      <c r="S916" s="267">
        <f t="shared" si="173"/>
        <v>0.24351460865172747</v>
      </c>
      <c r="U916" s="184">
        <f t="shared" si="174"/>
        <v>-3.233034701239053E-3</v>
      </c>
      <c r="V916" s="261">
        <f t="shared" si="175"/>
        <v>-0.23023517095772333</v>
      </c>
      <c r="W916" s="267">
        <f t="shared" si="176"/>
        <v>9.669627962681826E-2</v>
      </c>
    </row>
    <row r="917" spans="1:23" x14ac:dyDescent="0.25">
      <c r="A917" s="90">
        <f t="shared" si="165"/>
        <v>874</v>
      </c>
      <c r="B917" s="29">
        <v>45610</v>
      </c>
      <c r="C917" s="93">
        <v>19626.259999999998</v>
      </c>
      <c r="D917" s="93">
        <v>19859.169999999998</v>
      </c>
      <c r="E917" s="93">
        <v>19392.59</v>
      </c>
      <c r="F917" s="93">
        <v>19435.810000000001</v>
      </c>
      <c r="G917" s="93">
        <v>19435.810000000001</v>
      </c>
      <c r="H917" s="93">
        <v>3310000000</v>
      </c>
      <c r="I917" s="93"/>
      <c r="J917" s="178">
        <f t="shared" si="166"/>
        <v>9.8846237444112877</v>
      </c>
      <c r="K917" s="179">
        <f t="shared" si="168"/>
        <v>0.38503356321651566</v>
      </c>
      <c r="L917" s="178"/>
      <c r="M917" s="184">
        <f t="shared" si="167"/>
        <v>-9.7038355753973054E-3</v>
      </c>
      <c r="N917" s="261">
        <f t="shared" si="169"/>
        <v>-0.76085140368681148</v>
      </c>
      <c r="O917" s="267">
        <f t="shared" si="170"/>
        <v>1.6126539667283391E-2</v>
      </c>
      <c r="P917" s="178"/>
      <c r="Q917" s="184">
        <f t="shared" si="171"/>
        <v>1.1867263554034231E-2</v>
      </c>
      <c r="R917" s="261">
        <f t="shared" si="172"/>
        <v>1.0080139312974943</v>
      </c>
      <c r="S917" s="267">
        <f t="shared" si="173"/>
        <v>0.28471428966905288</v>
      </c>
      <c r="U917" s="184">
        <f t="shared" si="174"/>
        <v>-1.1905987182478896E-2</v>
      </c>
      <c r="V917" s="261">
        <f t="shared" si="175"/>
        <v>-0.9414314296175188</v>
      </c>
      <c r="W917" s="267">
        <f t="shared" si="176"/>
        <v>-1.1293061983975283E-2</v>
      </c>
    </row>
    <row r="918" spans="1:23" x14ac:dyDescent="0.25">
      <c r="A918" s="90">
        <f t="shared" si="165"/>
        <v>875</v>
      </c>
      <c r="B918" s="29">
        <v>45611</v>
      </c>
      <c r="C918" s="93">
        <v>19503.03</v>
      </c>
      <c r="D918" s="93">
        <v>19608.240000000002</v>
      </c>
      <c r="E918" s="93">
        <v>19332.34</v>
      </c>
      <c r="F918" s="93">
        <v>19426.34</v>
      </c>
      <c r="G918" s="93">
        <v>19426.34</v>
      </c>
      <c r="H918" s="93">
        <v>2947200000</v>
      </c>
      <c r="I918" s="93"/>
      <c r="J918" s="178">
        <f t="shared" si="166"/>
        <v>9.8783251170962831</v>
      </c>
      <c r="K918" s="179">
        <f t="shared" si="168"/>
        <v>0.37637744444435844</v>
      </c>
      <c r="L918" s="178"/>
      <c r="M918" s="184">
        <f t="shared" si="167"/>
        <v>-3.9322095079584399E-3</v>
      </c>
      <c r="N918" s="261">
        <f t="shared" si="169"/>
        <v>-0.28756864623775036</v>
      </c>
      <c r="O918" s="267">
        <f t="shared" si="170"/>
        <v>8.7990659803372839E-2</v>
      </c>
      <c r="P918" s="178"/>
      <c r="Q918" s="184">
        <f t="shared" si="171"/>
        <v>5.3945463858694146E-3</v>
      </c>
      <c r="R918" s="261">
        <f t="shared" si="172"/>
        <v>0.47724055933226839</v>
      </c>
      <c r="S918" s="267">
        <f t="shared" si="173"/>
        <v>0.20412068940029227</v>
      </c>
      <c r="U918" s="184">
        <f t="shared" si="174"/>
        <v>-8.751973411310893E-3</v>
      </c>
      <c r="V918" s="261">
        <f t="shared" si="175"/>
        <v>-0.68279715268954344</v>
      </c>
      <c r="W918" s="267">
        <f t="shared" si="176"/>
        <v>2.7978440000677285E-2</v>
      </c>
    </row>
    <row r="919" spans="1:23" x14ac:dyDescent="0.25">
      <c r="A919" s="90">
        <f t="shared" si="165"/>
        <v>876</v>
      </c>
      <c r="B919" s="29">
        <v>45614</v>
      </c>
      <c r="C919" s="93">
        <v>19595.5</v>
      </c>
      <c r="D919" s="93">
        <v>19781.080000000002</v>
      </c>
      <c r="E919" s="93">
        <v>19470.43</v>
      </c>
      <c r="F919" s="93">
        <v>19576.61</v>
      </c>
      <c r="G919" s="93">
        <v>19576.61</v>
      </c>
      <c r="H919" s="93">
        <v>3176400000</v>
      </c>
      <c r="I919" s="93"/>
      <c r="J919" s="178">
        <f t="shared" si="166"/>
        <v>9.8830552270216341</v>
      </c>
      <c r="K919" s="179">
        <f t="shared" si="168"/>
        <v>0.38287797087202313</v>
      </c>
      <c r="L919" s="178"/>
      <c r="M919" s="184">
        <f t="shared" si="167"/>
        <v>-9.6399683600823752E-4</v>
      </c>
      <c r="N919" s="261">
        <f t="shared" si="169"/>
        <v>-4.4170362693159423E-2</v>
      </c>
      <c r="O919" s="267">
        <f t="shared" si="170"/>
        <v>0.12494870066639563</v>
      </c>
      <c r="P919" s="178"/>
      <c r="Q919" s="184">
        <f t="shared" si="171"/>
        <v>9.4705417060040181E-3</v>
      </c>
      <c r="R919" s="261">
        <f t="shared" si="172"/>
        <v>0.81147882804928573</v>
      </c>
      <c r="S919" s="267">
        <f t="shared" si="173"/>
        <v>0.25487203987547535</v>
      </c>
      <c r="U919" s="184">
        <f t="shared" si="174"/>
        <v>-6.3825878390446639E-3</v>
      </c>
      <c r="V919" s="261">
        <f t="shared" si="175"/>
        <v>-0.48850366866974554</v>
      </c>
      <c r="W919" s="267">
        <f t="shared" si="176"/>
        <v>5.7480318227798088E-2</v>
      </c>
    </row>
    <row r="920" spans="1:23" x14ac:dyDescent="0.25">
      <c r="A920" s="90">
        <f t="shared" si="165"/>
        <v>877</v>
      </c>
      <c r="B920" s="29">
        <v>45615</v>
      </c>
      <c r="C920" s="93">
        <v>19699.810000000001</v>
      </c>
      <c r="D920" s="93">
        <v>19758.57</v>
      </c>
      <c r="E920" s="93">
        <v>19522.59</v>
      </c>
      <c r="F920" s="93">
        <v>19663.669999999998</v>
      </c>
      <c r="G920" s="93">
        <v>19663.669999999998</v>
      </c>
      <c r="H920" s="93">
        <v>2529900000</v>
      </c>
      <c r="I920" s="93"/>
      <c r="J920" s="178">
        <f t="shared" si="166"/>
        <v>9.8883642700095198</v>
      </c>
      <c r="K920" s="179">
        <f t="shared" si="168"/>
        <v>0.3901741172180932</v>
      </c>
      <c r="L920" s="178"/>
      <c r="M920" s="184">
        <f t="shared" si="167"/>
        <v>-1.8345354599868249E-3</v>
      </c>
      <c r="N920" s="261">
        <f t="shared" si="169"/>
        <v>-0.11555595067275722</v>
      </c>
      <c r="O920" s="267">
        <f t="shared" si="170"/>
        <v>0.1141093823311965</v>
      </c>
      <c r="P920" s="178"/>
      <c r="Q920" s="184">
        <f t="shared" si="171"/>
        <v>2.9827698845825618E-3</v>
      </c>
      <c r="R920" s="261">
        <f t="shared" si="172"/>
        <v>0.27947094994619015</v>
      </c>
      <c r="S920" s="267">
        <f t="shared" si="173"/>
        <v>0.17409098993523542</v>
      </c>
      <c r="U920" s="184">
        <f t="shared" si="174"/>
        <v>-8.9960258499955665E-3</v>
      </c>
      <c r="V920" s="261">
        <f t="shared" si="175"/>
        <v>-0.70280985098170878</v>
      </c>
      <c r="W920" s="267">
        <f t="shared" si="176"/>
        <v>2.4939675262939609E-2</v>
      </c>
    </row>
    <row r="921" spans="1:23" x14ac:dyDescent="0.25">
      <c r="A921" s="90">
        <f t="shared" si="165"/>
        <v>878</v>
      </c>
      <c r="B921" s="29">
        <v>45616</v>
      </c>
      <c r="C921" s="93">
        <v>19623.39</v>
      </c>
      <c r="D921" s="93">
        <v>19752.93</v>
      </c>
      <c r="E921" s="93">
        <v>19575.91</v>
      </c>
      <c r="F921" s="93">
        <v>19705.009999999998</v>
      </c>
      <c r="G921" s="93">
        <v>19705.009999999998</v>
      </c>
      <c r="H921" s="93">
        <v>2057500000</v>
      </c>
      <c r="I921" s="93"/>
      <c r="J921" s="178">
        <f t="shared" si="166"/>
        <v>9.88447750106873</v>
      </c>
      <c r="K921" s="179">
        <f t="shared" si="168"/>
        <v>0.38483258295851558</v>
      </c>
      <c r="L921" s="178"/>
      <c r="M921" s="184">
        <f t="shared" si="167"/>
        <v>4.1593221150881161E-3</v>
      </c>
      <c r="N921" s="261">
        <f t="shared" si="169"/>
        <v>0.3759501531083605</v>
      </c>
      <c r="O921" s="267">
        <f t="shared" si="170"/>
        <v>0.18874056872836653</v>
      </c>
      <c r="P921" s="178"/>
      <c r="Q921" s="184">
        <f t="shared" si="171"/>
        <v>6.6013058905724691E-3</v>
      </c>
      <c r="R921" s="261">
        <f t="shared" si="172"/>
        <v>0.57619680828017794</v>
      </c>
      <c r="S921" s="267">
        <f t="shared" si="173"/>
        <v>0.21914638735924385</v>
      </c>
      <c r="U921" s="184">
        <f t="shared" si="174"/>
        <v>-2.4195615538395538E-3</v>
      </c>
      <c r="V921" s="261">
        <f t="shared" si="175"/>
        <v>-0.16352904519465136</v>
      </c>
      <c r="W921" s="267">
        <f t="shared" si="176"/>
        <v>0.10682505985428392</v>
      </c>
    </row>
    <row r="922" spans="1:23" x14ac:dyDescent="0.25">
      <c r="A922" s="90">
        <f t="shared" si="165"/>
        <v>879</v>
      </c>
      <c r="B922" s="29">
        <v>45617</v>
      </c>
      <c r="C922" s="93">
        <v>19646.04</v>
      </c>
      <c r="D922" s="93">
        <v>19764.62</v>
      </c>
      <c r="E922" s="93">
        <v>19552.5</v>
      </c>
      <c r="F922" s="93">
        <v>19601.11</v>
      </c>
      <c r="G922" s="93">
        <v>19601.11</v>
      </c>
      <c r="H922" s="93">
        <v>2079200000</v>
      </c>
      <c r="I922" s="93"/>
      <c r="J922" s="178">
        <f t="shared" si="166"/>
        <v>9.8856310702706125</v>
      </c>
      <c r="K922" s="179">
        <f t="shared" si="168"/>
        <v>0.3864179175916046</v>
      </c>
      <c r="L922" s="178"/>
      <c r="M922" s="184">
        <f t="shared" si="167"/>
        <v>-2.2869748814519511E-3</v>
      </c>
      <c r="N922" s="261">
        <f t="shared" si="169"/>
        <v>-0.15265672166305339</v>
      </c>
      <c r="O922" s="267">
        <f t="shared" si="170"/>
        <v>0.10847593335883432</v>
      </c>
      <c r="P922" s="178"/>
      <c r="Q922" s="184">
        <f t="shared" si="171"/>
        <v>6.0358219773551363E-3</v>
      </c>
      <c r="R922" s="261">
        <f t="shared" si="172"/>
        <v>0.52982620446534245</v>
      </c>
      <c r="S922" s="267">
        <f t="shared" si="173"/>
        <v>0.21210539000431483</v>
      </c>
      <c r="U922" s="184">
        <f t="shared" si="174"/>
        <v>-4.7612648655912778E-3</v>
      </c>
      <c r="V922" s="261">
        <f t="shared" si="175"/>
        <v>-0.35555253867181147</v>
      </c>
      <c r="W922" s="267">
        <f t="shared" si="176"/>
        <v>7.7667861145899852E-2</v>
      </c>
    </row>
    <row r="923" spans="1:23" x14ac:dyDescent="0.25">
      <c r="A923" s="90">
        <f t="shared" si="165"/>
        <v>880</v>
      </c>
      <c r="B923" s="29">
        <v>45618</v>
      </c>
      <c r="C923" s="93">
        <v>19613.55</v>
      </c>
      <c r="D923" s="93">
        <v>19711.400000000001</v>
      </c>
      <c r="E923" s="93">
        <v>19134.59</v>
      </c>
      <c r="F923" s="93">
        <v>19229.97</v>
      </c>
      <c r="G923" s="93">
        <v>19229.97</v>
      </c>
      <c r="H923" s="93">
        <v>3237600000</v>
      </c>
      <c r="I923" s="93"/>
      <c r="J923" s="178">
        <f t="shared" si="166"/>
        <v>9.8839759328931134</v>
      </c>
      <c r="K923" s="179">
        <f t="shared" si="168"/>
        <v>0.38414328456327168</v>
      </c>
      <c r="L923" s="178"/>
      <c r="M923" s="184">
        <f t="shared" si="167"/>
        <v>-1.9556887967756887E-2</v>
      </c>
      <c r="N923" s="261">
        <f t="shared" si="169"/>
        <v>-1.5688177811093396</v>
      </c>
      <c r="O923" s="267">
        <f t="shared" si="170"/>
        <v>-0.10655655389389063</v>
      </c>
      <c r="P923" s="178"/>
      <c r="Q923" s="184">
        <f t="shared" si="171"/>
        <v>4.9888979812426704E-3</v>
      </c>
      <c r="R923" s="261">
        <f t="shared" si="172"/>
        <v>0.44397672809072863</v>
      </c>
      <c r="S923" s="267">
        <f t="shared" si="173"/>
        <v>0.19906984838209607</v>
      </c>
      <c r="U923" s="184">
        <f t="shared" si="174"/>
        <v>-2.4419852601900174E-2</v>
      </c>
      <c r="V923" s="261">
        <f t="shared" si="175"/>
        <v>-1.9675888179942544</v>
      </c>
      <c r="W923" s="267">
        <f t="shared" si="176"/>
        <v>-0.16710667800141199</v>
      </c>
    </row>
    <row r="924" spans="1:23" x14ac:dyDescent="0.25">
      <c r="A924" s="90">
        <f t="shared" si="165"/>
        <v>881</v>
      </c>
      <c r="B924" s="29">
        <v>45621</v>
      </c>
      <c r="C924" s="93">
        <v>19307.34</v>
      </c>
      <c r="D924" s="93">
        <v>19351.060000000001</v>
      </c>
      <c r="E924" s="93">
        <v>19102.060000000001</v>
      </c>
      <c r="F924" s="93">
        <v>19150.990000000002</v>
      </c>
      <c r="G924" s="93">
        <v>19150.990000000002</v>
      </c>
      <c r="H924" s="93">
        <v>4385600000</v>
      </c>
      <c r="I924" s="93"/>
      <c r="J924" s="178">
        <f t="shared" si="166"/>
        <v>9.8682406134739526</v>
      </c>
      <c r="K924" s="179">
        <f t="shared" si="168"/>
        <v>0.3625184468013013</v>
      </c>
      <c r="L924" s="178"/>
      <c r="M924" s="184">
        <f t="shared" si="167"/>
        <v>-8.0979565284497266E-3</v>
      </c>
      <c r="N924" s="261">
        <f t="shared" si="169"/>
        <v>-0.62916670086851501</v>
      </c>
      <c r="O924" s="267">
        <f t="shared" si="170"/>
        <v>3.6121785964498887E-2</v>
      </c>
      <c r="P924" s="178"/>
      <c r="Q924" s="184">
        <f t="shared" si="171"/>
        <v>2.2644237890875264E-3</v>
      </c>
      <c r="R924" s="261">
        <f t="shared" si="172"/>
        <v>0.22056539769693956</v>
      </c>
      <c r="S924" s="267">
        <f t="shared" si="173"/>
        <v>0.16514666306742565</v>
      </c>
      <c r="U924" s="184">
        <f t="shared" si="174"/>
        <v>-1.0632225878862589E-2</v>
      </c>
      <c r="V924" s="261">
        <f t="shared" si="175"/>
        <v>-0.83698092380452727</v>
      </c>
      <c r="W924" s="267">
        <f t="shared" si="176"/>
        <v>4.5668939934575548E-3</v>
      </c>
    </row>
    <row r="925" spans="1:23" x14ac:dyDescent="0.25">
      <c r="A925" s="90">
        <f t="shared" si="165"/>
        <v>882</v>
      </c>
      <c r="B925" s="29">
        <v>45622</v>
      </c>
      <c r="C925" s="93">
        <v>19054.400000000001</v>
      </c>
      <c r="D925" s="93">
        <v>19295.75</v>
      </c>
      <c r="E925" s="93">
        <v>19054.400000000001</v>
      </c>
      <c r="F925" s="93">
        <v>19159.2</v>
      </c>
      <c r="G925" s="93">
        <v>19159.2</v>
      </c>
      <c r="H925" s="93">
        <v>2384700000</v>
      </c>
      <c r="I925" s="93"/>
      <c r="J925" s="178">
        <f t="shared" si="166"/>
        <v>9.8550533250137313</v>
      </c>
      <c r="K925" s="179">
        <f t="shared" si="168"/>
        <v>0.34439533370292097</v>
      </c>
      <c r="L925" s="178"/>
      <c r="M925" s="184">
        <f t="shared" si="167"/>
        <v>5.5000419850532827E-3</v>
      </c>
      <c r="N925" s="261">
        <f t="shared" si="169"/>
        <v>0.48589137064559346</v>
      </c>
      <c r="O925" s="267">
        <f t="shared" si="170"/>
        <v>0.20543424442360703</v>
      </c>
      <c r="P925" s="178"/>
      <c r="Q925" s="184">
        <f t="shared" si="171"/>
        <v>1.2666365773784456E-2</v>
      </c>
      <c r="R925" s="261">
        <f t="shared" si="172"/>
        <v>1.0735416175384147</v>
      </c>
      <c r="S925" s="267">
        <f t="shared" si="173"/>
        <v>0.29466413348258791</v>
      </c>
      <c r="U925" s="184">
        <f t="shared" si="174"/>
        <v>0</v>
      </c>
      <c r="V925" s="261">
        <f t="shared" si="175"/>
        <v>3.4878951206797536E-2</v>
      </c>
      <c r="W925" s="267">
        <f t="shared" si="176"/>
        <v>0.13695169317218836</v>
      </c>
    </row>
    <row r="926" spans="1:23" x14ac:dyDescent="0.25">
      <c r="A926" s="90">
        <f t="shared" si="165"/>
        <v>883</v>
      </c>
      <c r="B926" s="29">
        <v>45623</v>
      </c>
      <c r="C926" s="93">
        <v>19187.05</v>
      </c>
      <c r="D926" s="93">
        <v>19660.990000000002</v>
      </c>
      <c r="E926" s="93">
        <v>19061.599999999999</v>
      </c>
      <c r="F926" s="93">
        <v>19603.13</v>
      </c>
      <c r="G926" s="93">
        <v>19603.13</v>
      </c>
      <c r="H926" s="93">
        <v>2374800000</v>
      </c>
      <c r="I926" s="93"/>
      <c r="J926" s="178">
        <f t="shared" si="166"/>
        <v>9.8619908512858032</v>
      </c>
      <c r="K926" s="179">
        <f t="shared" si="168"/>
        <v>0.35392948271550984</v>
      </c>
      <c r="L926" s="178"/>
      <c r="M926" s="184">
        <f t="shared" si="167"/>
        <v>2.1685459724136946E-2</v>
      </c>
      <c r="N926" s="261">
        <f t="shared" si="169"/>
        <v>1.8131220416058278</v>
      </c>
      <c r="O926" s="267">
        <f t="shared" si="170"/>
        <v>0.40696337872014765</v>
      </c>
      <c r="P926" s="178"/>
      <c r="Q926" s="184">
        <f t="shared" si="171"/>
        <v>2.4701035333727819E-2</v>
      </c>
      <c r="R926" s="261">
        <f t="shared" si="172"/>
        <v>2.0604041633383994</v>
      </c>
      <c r="S926" s="267">
        <f t="shared" si="173"/>
        <v>0.44451114868218644</v>
      </c>
      <c r="U926" s="184">
        <f t="shared" si="174"/>
        <v>-6.5382640895812923E-3</v>
      </c>
      <c r="V926" s="261">
        <f t="shared" si="175"/>
        <v>-0.50126937529425686</v>
      </c>
      <c r="W926" s="267">
        <f t="shared" si="176"/>
        <v>5.5541949968978432E-2</v>
      </c>
    </row>
    <row r="927" spans="1:23" x14ac:dyDescent="0.25">
      <c r="A927" s="90">
        <f t="shared" si="165"/>
        <v>884</v>
      </c>
      <c r="B927" s="29">
        <v>45624</v>
      </c>
      <c r="C927" s="93">
        <v>19558.18</v>
      </c>
      <c r="D927" s="93">
        <v>19558.18</v>
      </c>
      <c r="E927" s="93">
        <v>19312.259999999998</v>
      </c>
      <c r="F927" s="93">
        <v>19366.96</v>
      </c>
      <c r="G927" s="93">
        <v>19366.96</v>
      </c>
      <c r="H927" s="93">
        <v>2160800000</v>
      </c>
      <c r="I927" s="93"/>
      <c r="J927" s="178">
        <f t="shared" si="166"/>
        <v>9.8811488922248998</v>
      </c>
      <c r="K927" s="179">
        <f t="shared" si="168"/>
        <v>0.38025812061024961</v>
      </c>
      <c r="L927" s="178"/>
      <c r="M927" s="184">
        <f t="shared" si="167"/>
        <v>-9.7769833389405956E-3</v>
      </c>
      <c r="N927" s="261">
        <f t="shared" si="169"/>
        <v>-0.76684963968243658</v>
      </c>
      <c r="O927" s="267">
        <f t="shared" si="170"/>
        <v>1.5215756535192249E-2</v>
      </c>
      <c r="P927" s="178"/>
      <c r="Q927" s="184">
        <f t="shared" si="171"/>
        <v>0</v>
      </c>
      <c r="R927" s="261">
        <f t="shared" si="172"/>
        <v>3.4878951206797536E-2</v>
      </c>
      <c r="S927" s="267">
        <f t="shared" si="173"/>
        <v>0.13695169317218836</v>
      </c>
      <c r="U927" s="184">
        <f t="shared" si="174"/>
        <v>-1.2573767088757844E-2</v>
      </c>
      <c r="V927" s="261">
        <f t="shared" si="175"/>
        <v>-0.99619047182155085</v>
      </c>
      <c r="W927" s="267">
        <f t="shared" si="176"/>
        <v>-1.9607775177200581E-2</v>
      </c>
    </row>
    <row r="928" spans="1:23" x14ac:dyDescent="0.25">
      <c r="A928" s="90">
        <f t="shared" si="165"/>
        <v>885</v>
      </c>
      <c r="B928" s="29">
        <v>45625</v>
      </c>
      <c r="C928" s="93">
        <v>19346.62</v>
      </c>
      <c r="D928" s="93">
        <v>19658.2</v>
      </c>
      <c r="E928" s="93">
        <v>19312.41</v>
      </c>
      <c r="F928" s="93">
        <v>19423.61</v>
      </c>
      <c r="G928" s="93">
        <v>19423.61</v>
      </c>
      <c r="H928" s="93">
        <v>2487600000</v>
      </c>
      <c r="I928" s="93"/>
      <c r="J928" s="178">
        <f t="shared" si="166"/>
        <v>9.8702730061975394</v>
      </c>
      <c r="K928" s="179">
        <f t="shared" si="168"/>
        <v>0.36531153677586237</v>
      </c>
      <c r="L928" s="178"/>
      <c r="M928" s="184">
        <f t="shared" si="167"/>
        <v>3.9795064977759219E-3</v>
      </c>
      <c r="N928" s="261">
        <f t="shared" si="169"/>
        <v>0.36120497901019083</v>
      </c>
      <c r="O928" s="267">
        <f t="shared" si="170"/>
        <v>0.18650163450534585</v>
      </c>
      <c r="P928" s="178"/>
      <c r="Q928" s="184">
        <f t="shared" si="171"/>
        <v>1.6105138778763513E-2</v>
      </c>
      <c r="R928" s="261">
        <f t="shared" si="172"/>
        <v>1.3555266163968185</v>
      </c>
      <c r="S928" s="267">
        <f t="shared" si="173"/>
        <v>0.33748125182376576</v>
      </c>
      <c r="U928" s="184">
        <f t="shared" si="174"/>
        <v>-1.7682675320029612E-3</v>
      </c>
      <c r="V928" s="261">
        <f t="shared" si="175"/>
        <v>-0.11012187242164208</v>
      </c>
      <c r="W928" s="267">
        <f t="shared" si="176"/>
        <v>0.11493450271878869</v>
      </c>
    </row>
    <row r="929" spans="1:23" x14ac:dyDescent="0.25">
      <c r="A929" s="90">
        <f t="shared" si="165"/>
        <v>886</v>
      </c>
      <c r="B929" s="29">
        <v>45628</v>
      </c>
      <c r="C929" s="93">
        <v>19442.310000000001</v>
      </c>
      <c r="D929" s="93">
        <v>19690.22</v>
      </c>
      <c r="E929" s="93">
        <v>19387.2</v>
      </c>
      <c r="F929" s="93">
        <v>19550.29</v>
      </c>
      <c r="G929" s="93">
        <v>19550.29</v>
      </c>
      <c r="H929" s="93">
        <v>2392300000</v>
      </c>
      <c r="I929" s="93"/>
      <c r="J929" s="178">
        <f t="shared" si="166"/>
        <v>9.8752068981155361</v>
      </c>
      <c r="K929" s="179">
        <f t="shared" si="168"/>
        <v>0.37209211805417142</v>
      </c>
      <c r="L929" s="178"/>
      <c r="M929" s="184">
        <f t="shared" si="167"/>
        <v>5.5538667987497141E-3</v>
      </c>
      <c r="N929" s="261">
        <f t="shared" si="169"/>
        <v>0.49030509321662846</v>
      </c>
      <c r="O929" s="267">
        <f t="shared" si="170"/>
        <v>0.2061044321371881</v>
      </c>
      <c r="P929" s="178"/>
      <c r="Q929" s="184">
        <f t="shared" si="171"/>
        <v>1.275105684458276E-2</v>
      </c>
      <c r="R929" s="261">
        <f t="shared" si="172"/>
        <v>1.0804864235688791</v>
      </c>
      <c r="S929" s="267">
        <f t="shared" si="173"/>
        <v>0.29571864554126748</v>
      </c>
      <c r="U929" s="184">
        <f t="shared" si="174"/>
        <v>-2.8345397229033267E-3</v>
      </c>
      <c r="V929" s="261">
        <f t="shared" si="175"/>
        <v>-0.19755793234721383</v>
      </c>
      <c r="W929" s="267">
        <f t="shared" si="176"/>
        <v>0.10165805134628347</v>
      </c>
    </row>
    <row r="930" spans="1:23" x14ac:dyDescent="0.25">
      <c r="A930" s="90">
        <f t="shared" si="165"/>
        <v>887</v>
      </c>
      <c r="B930" s="29">
        <v>45629</v>
      </c>
      <c r="C930" s="93">
        <v>19585.349999999999</v>
      </c>
      <c r="D930" s="93">
        <v>19768.32</v>
      </c>
      <c r="E930" s="93">
        <v>19386.82</v>
      </c>
      <c r="F930" s="93">
        <v>19746.32</v>
      </c>
      <c r="G930" s="93">
        <v>19746.32</v>
      </c>
      <c r="H930" s="93">
        <v>2625300000</v>
      </c>
      <c r="I930" s="93"/>
      <c r="J930" s="178">
        <f t="shared" si="166"/>
        <v>9.8825371167597549</v>
      </c>
      <c r="K930" s="179">
        <f t="shared" si="168"/>
        <v>0.38216593891019929</v>
      </c>
      <c r="L930" s="178"/>
      <c r="M930" s="184">
        <f t="shared" si="167"/>
        <v>8.2188983091954528E-3</v>
      </c>
      <c r="N930" s="261">
        <f t="shared" si="169"/>
        <v>0.70884202669334939</v>
      </c>
      <c r="O930" s="267">
        <f t="shared" si="170"/>
        <v>0.23928748010240808</v>
      </c>
      <c r="P930" s="178"/>
      <c r="Q930" s="184">
        <f t="shared" si="171"/>
        <v>9.3421868896905683E-3</v>
      </c>
      <c r="R930" s="261">
        <f t="shared" si="172"/>
        <v>0.80095352362261596</v>
      </c>
      <c r="S930" s="267">
        <f t="shared" si="173"/>
        <v>0.25327385838696292</v>
      </c>
      <c r="U930" s="184">
        <f t="shared" si="174"/>
        <v>-1.013665826753154E-2</v>
      </c>
      <c r="V930" s="261">
        <f t="shared" si="175"/>
        <v>-0.79634357085534691</v>
      </c>
      <c r="W930" s="267">
        <f t="shared" si="176"/>
        <v>1.0737344043429742E-2</v>
      </c>
    </row>
    <row r="931" spans="1:23" x14ac:dyDescent="0.25">
      <c r="A931" s="90">
        <f t="shared" si="165"/>
        <v>888</v>
      </c>
      <c r="B931" s="29">
        <v>45630</v>
      </c>
      <c r="C931" s="93">
        <v>19722.150000000001</v>
      </c>
      <c r="D931" s="93">
        <v>19823.09</v>
      </c>
      <c r="E931" s="93">
        <v>19615.61</v>
      </c>
      <c r="F931" s="93">
        <v>19742.46</v>
      </c>
      <c r="G931" s="93">
        <v>19742.46</v>
      </c>
      <c r="H931" s="93">
        <v>2589100000</v>
      </c>
      <c r="I931" s="93"/>
      <c r="J931" s="178">
        <f t="shared" si="166"/>
        <v>9.8894976485828519</v>
      </c>
      <c r="K931" s="179">
        <f t="shared" si="168"/>
        <v>0.39173170414202652</v>
      </c>
      <c r="L931" s="178"/>
      <c r="M931" s="184">
        <f t="shared" si="167"/>
        <v>1.029806588024007E-3</v>
      </c>
      <c r="N931" s="261">
        <f t="shared" si="169"/>
        <v>0.11932477218069309</v>
      </c>
      <c r="O931" s="267">
        <f t="shared" si="170"/>
        <v>0.14977410118926437</v>
      </c>
      <c r="P931" s="178"/>
      <c r="Q931" s="184">
        <f t="shared" si="171"/>
        <v>5.1181032493921143E-3</v>
      </c>
      <c r="R931" s="261">
        <f t="shared" si="172"/>
        <v>0.4545717709559795</v>
      </c>
      <c r="S931" s="267">
        <f t="shared" si="173"/>
        <v>0.2006786190827643</v>
      </c>
      <c r="U931" s="184">
        <f t="shared" si="174"/>
        <v>-5.402047951161555E-3</v>
      </c>
      <c r="V931" s="261">
        <f t="shared" si="175"/>
        <v>-0.40809779751599606</v>
      </c>
      <c r="W931" s="267">
        <f t="shared" si="176"/>
        <v>6.9689292869900887E-2</v>
      </c>
    </row>
    <row r="932" spans="1:23" x14ac:dyDescent="0.25">
      <c r="A932" s="90">
        <f t="shared" si="165"/>
        <v>889</v>
      </c>
      <c r="B932" s="29">
        <v>45631</v>
      </c>
      <c r="C932" s="93">
        <v>19578.66</v>
      </c>
      <c r="D932" s="93">
        <v>19642.73</v>
      </c>
      <c r="E932" s="93">
        <v>19466.689999999999</v>
      </c>
      <c r="F932" s="93">
        <v>19560.439999999999</v>
      </c>
      <c r="G932" s="93">
        <v>19560.439999999999</v>
      </c>
      <c r="H932" s="93">
        <v>2007500000</v>
      </c>
      <c r="I932" s="93"/>
      <c r="J932" s="178">
        <f t="shared" si="166"/>
        <v>9.8821954765617743</v>
      </c>
      <c r="K932" s="179">
        <f t="shared" si="168"/>
        <v>0.38169642738281961</v>
      </c>
      <c r="L932" s="178"/>
      <c r="M932" s="184">
        <f t="shared" si="167"/>
        <v>-9.3060505673019317E-4</v>
      </c>
      <c r="N932" s="261">
        <f t="shared" si="169"/>
        <v>-4.1432182293358141E-2</v>
      </c>
      <c r="O932" s="267">
        <f t="shared" si="170"/>
        <v>0.1253644709899675</v>
      </c>
      <c r="P932" s="178"/>
      <c r="Q932" s="184">
        <f t="shared" si="171"/>
        <v>3.2724405040998571E-3</v>
      </c>
      <c r="R932" s="261">
        <f t="shared" si="172"/>
        <v>0.30322441352044405</v>
      </c>
      <c r="S932" s="267">
        <f t="shared" si="173"/>
        <v>0.17769775932009346</v>
      </c>
      <c r="U932" s="184">
        <f t="shared" si="174"/>
        <v>-5.7189817893564298E-3</v>
      </c>
      <c r="V932" s="261">
        <f t="shared" si="175"/>
        <v>-0.43408688951833824</v>
      </c>
      <c r="W932" s="267">
        <f t="shared" si="176"/>
        <v>6.5743061572672179E-2</v>
      </c>
    </row>
    <row r="933" spans="1:23" x14ac:dyDescent="0.25">
      <c r="A933" s="90">
        <f t="shared" si="165"/>
        <v>890</v>
      </c>
      <c r="B933" s="29">
        <v>45632</v>
      </c>
      <c r="C933" s="93">
        <v>19611.62</v>
      </c>
      <c r="D933" s="93">
        <v>19934.72</v>
      </c>
      <c r="E933" s="93">
        <v>19566.29</v>
      </c>
      <c r="F933" s="93">
        <v>19865.849999999999</v>
      </c>
      <c r="G933" s="93">
        <v>19865.849999999999</v>
      </c>
      <c r="H933" s="93">
        <v>3493300000</v>
      </c>
      <c r="I933" s="93"/>
      <c r="J933" s="178">
        <f t="shared" si="166"/>
        <v>9.8838775266910979</v>
      </c>
      <c r="K933" s="179">
        <f t="shared" si="168"/>
        <v>0.3840080462438788</v>
      </c>
      <c r="L933" s="178"/>
      <c r="M933" s="184">
        <f t="shared" si="167"/>
        <v>1.296323302205527E-2</v>
      </c>
      <c r="N933" s="261">
        <f t="shared" si="169"/>
        <v>1.097885216416135</v>
      </c>
      <c r="O933" s="267">
        <f t="shared" si="170"/>
        <v>0.29836051009204345</v>
      </c>
      <c r="P933" s="178"/>
      <c r="Q933" s="184">
        <f t="shared" si="171"/>
        <v>1.6474926599638489E-2</v>
      </c>
      <c r="R933" s="261">
        <f t="shared" si="172"/>
        <v>1.3858498212423551</v>
      </c>
      <c r="S933" s="267">
        <f t="shared" si="173"/>
        <v>0.34208558274779155</v>
      </c>
      <c r="U933" s="184">
        <f t="shared" si="174"/>
        <v>-2.3113847810633751E-3</v>
      </c>
      <c r="V933" s="261">
        <f t="shared" si="175"/>
        <v>-0.15465837327079102</v>
      </c>
      <c r="W933" s="267">
        <f t="shared" si="176"/>
        <v>0.10817199891511109</v>
      </c>
    </row>
    <row r="934" spans="1:23" x14ac:dyDescent="0.25">
      <c r="A934" s="90">
        <f t="shared" si="165"/>
        <v>891</v>
      </c>
      <c r="B934" s="29">
        <v>45635</v>
      </c>
      <c r="C934" s="93">
        <v>19732.28</v>
      </c>
      <c r="D934" s="93">
        <v>20433.73</v>
      </c>
      <c r="E934" s="93">
        <v>19695.509999999998</v>
      </c>
      <c r="F934" s="93">
        <v>20414.09</v>
      </c>
      <c r="G934" s="93">
        <v>20414.09</v>
      </c>
      <c r="H934" s="93">
        <v>3960600000</v>
      </c>
      <c r="I934" s="93"/>
      <c r="J934" s="178">
        <f t="shared" si="166"/>
        <v>9.8900111524009322</v>
      </c>
      <c r="K934" s="179">
        <f t="shared" si="168"/>
        <v>0.39243740553011647</v>
      </c>
      <c r="L934" s="178"/>
      <c r="M934" s="184">
        <f t="shared" si="167"/>
        <v>3.4553026816972053E-2</v>
      </c>
      <c r="N934" s="261">
        <f t="shared" si="169"/>
        <v>2.8682835444819506</v>
      </c>
      <c r="O934" s="267">
        <f t="shared" si="170"/>
        <v>0.56718103256913199</v>
      </c>
      <c r="P934" s="178"/>
      <c r="Q934" s="184">
        <f t="shared" si="171"/>
        <v>3.5548350215991301E-2</v>
      </c>
      <c r="R934" s="261">
        <f t="shared" si="172"/>
        <v>2.9499016876771553</v>
      </c>
      <c r="S934" s="267">
        <f t="shared" si="173"/>
        <v>0.57957408081681949</v>
      </c>
      <c r="U934" s="184">
        <f t="shared" si="174"/>
        <v>-1.8634440622168568E-3</v>
      </c>
      <c r="V934" s="261">
        <f t="shared" si="175"/>
        <v>-0.11792650323759082</v>
      </c>
      <c r="W934" s="267">
        <f t="shared" si="176"/>
        <v>0.11374943329095188</v>
      </c>
    </row>
    <row r="935" spans="1:23" x14ac:dyDescent="0.25">
      <c r="A935" s="90">
        <f t="shared" si="165"/>
        <v>892</v>
      </c>
      <c r="B935" s="29">
        <v>45636</v>
      </c>
      <c r="C935" s="93">
        <v>21070.05</v>
      </c>
      <c r="D935" s="93">
        <v>21070.05</v>
      </c>
      <c r="E935" s="93">
        <v>20308.86</v>
      </c>
      <c r="F935" s="93">
        <v>20311.28</v>
      </c>
      <c r="G935" s="93">
        <v>20311.28</v>
      </c>
      <c r="H935" s="93">
        <v>4472400000</v>
      </c>
      <c r="I935" s="93"/>
      <c r="J935" s="178">
        <f t="shared" si="166"/>
        <v>9.9556078798376593</v>
      </c>
      <c r="K935" s="179">
        <f t="shared" si="168"/>
        <v>0.48258610545470132</v>
      </c>
      <c r="L935" s="178"/>
      <c r="M935" s="184">
        <f t="shared" si="167"/>
        <v>-3.6011779753726283E-2</v>
      </c>
      <c r="N935" s="261">
        <f t="shared" si="169"/>
        <v>-2.918145763725045</v>
      </c>
      <c r="O935" s="267">
        <f t="shared" si="170"/>
        <v>-0.3114409844367021</v>
      </c>
      <c r="P935" s="178"/>
      <c r="Q935" s="184">
        <f t="shared" si="171"/>
        <v>0</v>
      </c>
      <c r="R935" s="261">
        <f t="shared" si="172"/>
        <v>3.4878951206797536E-2</v>
      </c>
      <c r="S935" s="267">
        <f t="shared" si="173"/>
        <v>0.13695169317218836</v>
      </c>
      <c r="U935" s="184">
        <f t="shared" si="174"/>
        <v>-3.6126634725593854E-2</v>
      </c>
      <c r="V935" s="261">
        <f t="shared" si="175"/>
        <v>-2.9275640588739442</v>
      </c>
      <c r="W935" s="267">
        <f t="shared" si="176"/>
        <v>-0.3128710756103289</v>
      </c>
    </row>
    <row r="936" spans="1:23" x14ac:dyDescent="0.25">
      <c r="A936" s="90">
        <f t="shared" si="165"/>
        <v>893</v>
      </c>
      <c r="B936" s="29">
        <v>45637</v>
      </c>
      <c r="C936" s="93">
        <v>20404.5</v>
      </c>
      <c r="D936" s="93">
        <v>20481.37</v>
      </c>
      <c r="E936" s="93">
        <v>20100.07</v>
      </c>
      <c r="F936" s="93">
        <v>20155.05</v>
      </c>
      <c r="G936" s="93">
        <v>20155.05</v>
      </c>
      <c r="H936" s="93">
        <v>2300100000</v>
      </c>
      <c r="I936" s="93"/>
      <c r="J936" s="178">
        <f t="shared" si="166"/>
        <v>9.9235107437415948</v>
      </c>
      <c r="K936" s="179">
        <f t="shared" si="168"/>
        <v>0.4384754431788479</v>
      </c>
      <c r="L936" s="178"/>
      <c r="M936" s="184">
        <f t="shared" si="167"/>
        <v>-1.2225244431375468E-2</v>
      </c>
      <c r="N936" s="261">
        <f t="shared" si="169"/>
        <v>-0.96761104508945817</v>
      </c>
      <c r="O936" s="267">
        <f t="shared" si="170"/>
        <v>-1.5268222713541002E-2</v>
      </c>
      <c r="P936" s="178"/>
      <c r="Q936" s="184">
        <f t="shared" si="171"/>
        <v>3.7673062314684987E-3</v>
      </c>
      <c r="R936" s="261">
        <f t="shared" si="172"/>
        <v>0.34380421083915647</v>
      </c>
      <c r="S936" s="267">
        <f t="shared" si="173"/>
        <v>0.18385947001779179</v>
      </c>
      <c r="U936" s="184">
        <f t="shared" si="174"/>
        <v>-1.4919748094783027E-2</v>
      </c>
      <c r="V936" s="261">
        <f t="shared" si="175"/>
        <v>-1.1885647432107951</v>
      </c>
      <c r="W936" s="267">
        <f t="shared" si="176"/>
        <v>-4.8818236645780999E-2</v>
      </c>
    </row>
    <row r="937" spans="1:23" x14ac:dyDescent="0.25">
      <c r="A937" s="90">
        <f t="shared" si="165"/>
        <v>894</v>
      </c>
      <c r="B937" s="29">
        <v>45638</v>
      </c>
      <c r="C937" s="93">
        <v>20213.240000000002</v>
      </c>
      <c r="D937" s="93">
        <v>20546.439999999999</v>
      </c>
      <c r="E937" s="93">
        <v>20121.47</v>
      </c>
      <c r="F937" s="93">
        <v>20397.05</v>
      </c>
      <c r="G937" s="93">
        <v>20397.05</v>
      </c>
      <c r="H937" s="93">
        <v>2777100000</v>
      </c>
      <c r="I937" s="93"/>
      <c r="J937" s="178">
        <f t="shared" si="166"/>
        <v>9.9140931142232347</v>
      </c>
      <c r="K937" s="179">
        <f t="shared" si="168"/>
        <v>0.4255329216442108</v>
      </c>
      <c r="L937" s="178"/>
      <c r="M937" s="184">
        <f t="shared" si="167"/>
        <v>9.0935446271848373E-3</v>
      </c>
      <c r="N937" s="261">
        <f t="shared" si="169"/>
        <v>0.78056445228603422</v>
      </c>
      <c r="O937" s="267">
        <f t="shared" si="170"/>
        <v>0.25017794447728892</v>
      </c>
      <c r="P937" s="178"/>
      <c r="Q937" s="184">
        <f t="shared" si="171"/>
        <v>1.648424498002285E-2</v>
      </c>
      <c r="R937" s="261">
        <f t="shared" si="172"/>
        <v>1.3866139436424791</v>
      </c>
      <c r="S937" s="267">
        <f t="shared" si="173"/>
        <v>0.34220160849159265</v>
      </c>
      <c r="U937" s="184">
        <f t="shared" si="174"/>
        <v>-4.540093522859296E-3</v>
      </c>
      <c r="V937" s="261">
        <f t="shared" si="175"/>
        <v>-0.33741612759219458</v>
      </c>
      <c r="W937" s="267">
        <f t="shared" si="176"/>
        <v>8.0421726999133192E-2</v>
      </c>
    </row>
    <row r="938" spans="1:23" x14ac:dyDescent="0.25">
      <c r="A938" s="90">
        <f t="shared" si="165"/>
        <v>895</v>
      </c>
      <c r="B938" s="29">
        <v>45639</v>
      </c>
      <c r="C938" s="93">
        <v>20238.21</v>
      </c>
      <c r="D938" s="93">
        <v>20238.21</v>
      </c>
      <c r="E938" s="93">
        <v>19927.27</v>
      </c>
      <c r="F938" s="93">
        <v>19971.240000000002</v>
      </c>
      <c r="G938" s="93">
        <v>19971.240000000002</v>
      </c>
      <c r="H938" s="93">
        <v>3106800000</v>
      </c>
      <c r="I938" s="93"/>
      <c r="J938" s="178">
        <f t="shared" si="166"/>
        <v>9.9153276807552881</v>
      </c>
      <c r="K938" s="179">
        <f t="shared" si="168"/>
        <v>0.42722956981834986</v>
      </c>
      <c r="L938" s="178"/>
      <c r="M938" s="184">
        <f t="shared" si="167"/>
        <v>-1.3191384020622256E-2</v>
      </c>
      <c r="N938" s="261">
        <f t="shared" si="169"/>
        <v>-1.0468360682521816</v>
      </c>
      <c r="O938" s="267">
        <f t="shared" si="170"/>
        <v>-2.7297895235391167E-2</v>
      </c>
      <c r="P938" s="178"/>
      <c r="Q938" s="184">
        <f t="shared" si="171"/>
        <v>0</v>
      </c>
      <c r="R938" s="261">
        <f t="shared" si="172"/>
        <v>3.4878951206797536E-2</v>
      </c>
      <c r="S938" s="267">
        <f t="shared" si="173"/>
        <v>0.13695169317218836</v>
      </c>
      <c r="U938" s="184">
        <f t="shared" si="174"/>
        <v>-1.5364006994689684E-2</v>
      </c>
      <c r="V938" s="261">
        <f t="shared" si="175"/>
        <v>-1.2249946980817992</v>
      </c>
      <c r="W938" s="267">
        <f t="shared" si="176"/>
        <v>-5.4349827670801543E-2</v>
      </c>
    </row>
    <row r="939" spans="1:23" x14ac:dyDescent="0.25">
      <c r="A939" s="90">
        <f t="shared" si="165"/>
        <v>896</v>
      </c>
      <c r="B939" s="29">
        <v>45642</v>
      </c>
      <c r="C939" s="93">
        <v>19947.23</v>
      </c>
      <c r="D939" s="93">
        <v>20049.21</v>
      </c>
      <c r="E939" s="93">
        <v>19726.150000000001</v>
      </c>
      <c r="F939" s="93">
        <v>19795.490000000002</v>
      </c>
      <c r="G939" s="93">
        <v>19795.490000000002</v>
      </c>
      <c r="H939" s="93">
        <v>2699600000</v>
      </c>
      <c r="I939" s="93"/>
      <c r="J939" s="178">
        <f t="shared" si="166"/>
        <v>9.9008455655600613</v>
      </c>
      <c r="K939" s="179">
        <f t="shared" si="168"/>
        <v>0.40732699375970327</v>
      </c>
      <c r="L939" s="178"/>
      <c r="M939" s="184">
        <f t="shared" si="167"/>
        <v>-7.6070712575128461E-3</v>
      </c>
      <c r="N939" s="261">
        <f t="shared" si="169"/>
        <v>-0.58891330747374315</v>
      </c>
      <c r="O939" s="267">
        <f t="shared" si="170"/>
        <v>4.2233934892972114E-2</v>
      </c>
      <c r="P939" s="178"/>
      <c r="Q939" s="184">
        <f t="shared" si="171"/>
        <v>5.1124893030260127E-3</v>
      </c>
      <c r="R939" s="261">
        <f t="shared" si="172"/>
        <v>0.4541114181913905</v>
      </c>
      <c r="S939" s="267">
        <f t="shared" si="173"/>
        <v>0.20060871827640958</v>
      </c>
      <c r="U939" s="184">
        <f t="shared" si="174"/>
        <v>-1.1083243137016925E-2</v>
      </c>
      <c r="V939" s="261">
        <f t="shared" si="175"/>
        <v>-0.87396507508221399</v>
      </c>
      <c r="W939" s="267">
        <f t="shared" si="176"/>
        <v>-1.0488472282941252E-3</v>
      </c>
    </row>
    <row r="940" spans="1:23" x14ac:dyDescent="0.25">
      <c r="A940" s="90">
        <f t="shared" si="165"/>
        <v>897</v>
      </c>
      <c r="B940" s="29">
        <v>45643</v>
      </c>
      <c r="C940" s="93">
        <v>19678.03</v>
      </c>
      <c r="D940" s="93">
        <v>19930.830000000002</v>
      </c>
      <c r="E940" s="93">
        <v>19620.63</v>
      </c>
      <c r="F940" s="93">
        <v>19700.48</v>
      </c>
      <c r="G940" s="93">
        <v>19700.48</v>
      </c>
      <c r="H940" s="93">
        <v>2787100000</v>
      </c>
      <c r="I940" s="93"/>
      <c r="J940" s="178">
        <f t="shared" si="166"/>
        <v>9.8872580639697265</v>
      </c>
      <c r="K940" s="179">
        <f t="shared" si="168"/>
        <v>0.38865387314140082</v>
      </c>
      <c r="L940" s="178"/>
      <c r="M940" s="184">
        <f t="shared" si="167"/>
        <v>1.1408662350855614E-3</v>
      </c>
      <c r="N940" s="261">
        <f t="shared" si="169"/>
        <v>0.12843184450111744</v>
      </c>
      <c r="O940" s="267">
        <f t="shared" si="170"/>
        <v>0.15115693571898747</v>
      </c>
      <c r="P940" s="178"/>
      <c r="Q940" s="184">
        <f t="shared" si="171"/>
        <v>1.2846814442299504E-2</v>
      </c>
      <c r="R940" s="261">
        <f t="shared" si="172"/>
        <v>1.0883387028684266</v>
      </c>
      <c r="S940" s="267">
        <f t="shared" si="173"/>
        <v>0.29691095000206436</v>
      </c>
      <c r="U940" s="184">
        <f t="shared" si="174"/>
        <v>-2.9169586589713413E-3</v>
      </c>
      <c r="V940" s="261">
        <f t="shared" si="175"/>
        <v>-0.20431641962142447</v>
      </c>
      <c r="W940" s="267">
        <f t="shared" si="176"/>
        <v>0.10063183026857114</v>
      </c>
    </row>
    <row r="941" spans="1:23" x14ac:dyDescent="0.25">
      <c r="A941" s="90">
        <f t="shared" ref="A941:A1002" si="177">A940+1</f>
        <v>898</v>
      </c>
      <c r="B941" s="29">
        <v>45644</v>
      </c>
      <c r="C941" s="93">
        <v>19884.54</v>
      </c>
      <c r="D941" s="93">
        <v>19953.53</v>
      </c>
      <c r="E941" s="93">
        <v>19802.22</v>
      </c>
      <c r="F941" s="93">
        <v>19864.55</v>
      </c>
      <c r="G941" s="93">
        <v>19864.55</v>
      </c>
      <c r="H941" s="93">
        <v>2288100000</v>
      </c>
      <c r="I941" s="93"/>
      <c r="J941" s="178">
        <f t="shared" ref="J941:J1000" si="178">LN(C941)</f>
        <v>9.8976978243593834</v>
      </c>
      <c r="K941" s="179">
        <f t="shared" si="168"/>
        <v>0.40300109537988116</v>
      </c>
      <c r="L941" s="178"/>
      <c r="M941" s="184">
        <f t="shared" ref="M941:M1000" si="179">(F941-C941)/C941</f>
        <v>-1.0053036177855559E-3</v>
      </c>
      <c r="N941" s="261">
        <f t="shared" si="169"/>
        <v>-4.7557586216042814E-2</v>
      </c>
      <c r="O941" s="267">
        <f t="shared" si="170"/>
        <v>0.12443437844707739</v>
      </c>
      <c r="P941" s="178"/>
      <c r="Q941" s="184">
        <f t="shared" si="171"/>
        <v>3.4695295943480693E-3</v>
      </c>
      <c r="R941" s="261">
        <f t="shared" si="172"/>
        <v>0.31938604059154657</v>
      </c>
      <c r="S941" s="267">
        <f t="shared" si="173"/>
        <v>0.18015177035504526</v>
      </c>
      <c r="U941" s="184">
        <f t="shared" si="174"/>
        <v>-4.1398996406253148E-3</v>
      </c>
      <c r="V941" s="261">
        <f t="shared" si="175"/>
        <v>-0.30459957608923299</v>
      </c>
      <c r="W941" s="267">
        <f t="shared" si="176"/>
        <v>8.5404652243171508E-2</v>
      </c>
    </row>
    <row r="942" spans="1:23" x14ac:dyDescent="0.25">
      <c r="A942" s="90">
        <f t="shared" si="177"/>
        <v>899</v>
      </c>
      <c r="B942" s="29">
        <v>45645</v>
      </c>
      <c r="C942" s="93">
        <v>19610.099999999999</v>
      </c>
      <c r="D942" s="93">
        <v>19849.03</v>
      </c>
      <c r="E942" s="93">
        <v>19591.490000000002</v>
      </c>
      <c r="F942" s="93">
        <v>19752.509999999998</v>
      </c>
      <c r="G942" s="93">
        <v>19752.509999999998</v>
      </c>
      <c r="H942" s="93">
        <v>2385000000</v>
      </c>
      <c r="I942" s="93"/>
      <c r="J942" s="178">
        <f t="shared" si="178"/>
        <v>9.8838000186164514</v>
      </c>
      <c r="K942" s="179">
        <f t="shared" si="168"/>
        <v>0.38390152793974885</v>
      </c>
      <c r="L942" s="178"/>
      <c r="M942" s="184">
        <f t="shared" si="179"/>
        <v>7.2620741352670236E-3</v>
      </c>
      <c r="N942" s="261">
        <f t="shared" si="169"/>
        <v>0.63038088279049831</v>
      </c>
      <c r="O942" s="267">
        <f t="shared" si="170"/>
        <v>0.22737379640549782</v>
      </c>
      <c r="P942" s="178"/>
      <c r="Q942" s="184">
        <f t="shared" si="171"/>
        <v>1.2184027618421136E-2</v>
      </c>
      <c r="R942" s="261">
        <f t="shared" si="172"/>
        <v>1.0339891015704936</v>
      </c>
      <c r="S942" s="267">
        <f t="shared" si="173"/>
        <v>0.28865840706541723</v>
      </c>
      <c r="U942" s="184">
        <f t="shared" si="174"/>
        <v>-9.490007700112159E-4</v>
      </c>
      <c r="V942" s="261">
        <f t="shared" si="175"/>
        <v>-4.2940660806199182E-2</v>
      </c>
      <c r="W942" s="267">
        <f t="shared" si="176"/>
        <v>0.12513542085162355</v>
      </c>
    </row>
    <row r="943" spans="1:23" x14ac:dyDescent="0.25">
      <c r="A943" s="90">
        <f t="shared" si="177"/>
        <v>900</v>
      </c>
      <c r="B943" s="29">
        <v>45646</v>
      </c>
      <c r="C943" s="93">
        <v>19697.060000000001</v>
      </c>
      <c r="D943" s="93">
        <v>19875.900000000001</v>
      </c>
      <c r="E943" s="93">
        <v>19692.68</v>
      </c>
      <c r="F943" s="93">
        <v>19720.7</v>
      </c>
      <c r="G943" s="93">
        <v>19720.7</v>
      </c>
      <c r="H943" s="93">
        <v>3501200000</v>
      </c>
      <c r="I943" s="93"/>
      <c r="J943" s="178">
        <f t="shared" si="178"/>
        <v>9.888224665010215</v>
      </c>
      <c r="K943" s="179">
        <f t="shared" si="168"/>
        <v>0.38998225994590779</v>
      </c>
      <c r="L943" s="178"/>
      <c r="M943" s="184">
        <f t="shared" si="179"/>
        <v>1.2001791130249598E-3</v>
      </c>
      <c r="N943" s="261">
        <f t="shared" si="169"/>
        <v>0.1332955972971912</v>
      </c>
      <c r="O943" s="267">
        <f t="shared" si="170"/>
        <v>0.15189545684562455</v>
      </c>
      <c r="P943" s="178"/>
      <c r="Q943" s="184">
        <f t="shared" si="171"/>
        <v>9.0795276046272966E-3</v>
      </c>
      <c r="R943" s="261">
        <f t="shared" si="172"/>
        <v>0.77941503355901631</v>
      </c>
      <c r="S943" s="267">
        <f t="shared" si="173"/>
        <v>0.25000341463400821</v>
      </c>
      <c r="U943" s="184">
        <f t="shared" si="174"/>
        <v>-2.2236821129655992E-4</v>
      </c>
      <c r="V943" s="261">
        <f t="shared" si="175"/>
        <v>1.6644394951466104E-2</v>
      </c>
      <c r="W943" s="267">
        <f t="shared" si="176"/>
        <v>0.13418292477584037</v>
      </c>
    </row>
    <row r="944" spans="1:23" x14ac:dyDescent="0.25">
      <c r="A944" s="90">
        <f t="shared" si="177"/>
        <v>901</v>
      </c>
      <c r="B944" s="29">
        <v>45649</v>
      </c>
      <c r="C944" s="93">
        <v>19843.650000000001</v>
      </c>
      <c r="D944" s="93">
        <v>19937.39</v>
      </c>
      <c r="E944" s="93">
        <v>19746.46</v>
      </c>
      <c r="F944" s="93">
        <v>19883.13</v>
      </c>
      <c r="G944" s="93">
        <v>19883.13</v>
      </c>
      <c r="H944" s="93">
        <v>3403600000</v>
      </c>
      <c r="I944" s="93"/>
      <c r="J944" s="178">
        <f t="shared" si="178"/>
        <v>9.8956393356923265</v>
      </c>
      <c r="K944" s="179">
        <f t="shared" si="168"/>
        <v>0.40017214210132518</v>
      </c>
      <c r="L944" s="178"/>
      <c r="M944" s="184">
        <f t="shared" si="179"/>
        <v>1.9895533331821293E-3</v>
      </c>
      <c r="N944" s="261">
        <f t="shared" si="169"/>
        <v>0.19802557169433185</v>
      </c>
      <c r="O944" s="267">
        <f t="shared" si="170"/>
        <v>0.16172417463275601</v>
      </c>
      <c r="P944" s="178"/>
      <c r="Q944" s="184">
        <f t="shared" si="171"/>
        <v>4.723929317438977E-3</v>
      </c>
      <c r="R944" s="261">
        <f t="shared" si="172"/>
        <v>0.42224886520125821</v>
      </c>
      <c r="S944" s="267">
        <f t="shared" si="173"/>
        <v>0.19577064991265392</v>
      </c>
      <c r="U944" s="184">
        <f t="shared" si="174"/>
        <v>-4.8977884612962999E-3</v>
      </c>
      <c r="V944" s="261">
        <f t="shared" si="175"/>
        <v>-0.36674769634092325</v>
      </c>
      <c r="W944" s="267">
        <f t="shared" si="176"/>
        <v>7.5967967915029133E-2</v>
      </c>
    </row>
    <row r="945" spans="1:23" x14ac:dyDescent="0.25">
      <c r="A945" s="90">
        <f t="shared" si="177"/>
        <v>902</v>
      </c>
      <c r="B945" s="29">
        <v>45650</v>
      </c>
      <c r="C945" s="93">
        <v>19911.5</v>
      </c>
      <c r="D945" s="93">
        <v>20165.46</v>
      </c>
      <c r="E945" s="93">
        <v>19908.57</v>
      </c>
      <c r="F945" s="93">
        <v>20098.29</v>
      </c>
      <c r="G945" s="93">
        <v>20098.29</v>
      </c>
      <c r="H945" s="93">
        <v>2206500000</v>
      </c>
      <c r="I945" s="93"/>
      <c r="J945" s="178">
        <f t="shared" si="178"/>
        <v>9.8990527332460161</v>
      </c>
      <c r="K945" s="179">
        <f t="shared" si="168"/>
        <v>0.40486312843273464</v>
      </c>
      <c r="L945" s="178"/>
      <c r="M945" s="184">
        <f t="shared" si="179"/>
        <v>9.3810109735580384E-3</v>
      </c>
      <c r="N945" s="261">
        <f t="shared" si="169"/>
        <v>0.80413716186485973</v>
      </c>
      <c r="O945" s="267">
        <f t="shared" si="170"/>
        <v>0.25375726784464869</v>
      </c>
      <c r="P945" s="178"/>
      <c r="Q945" s="184">
        <f t="shared" si="171"/>
        <v>1.2754438389875155E-2</v>
      </c>
      <c r="R945" s="261">
        <f t="shared" si="172"/>
        <v>1.0807637158019039</v>
      </c>
      <c r="S945" s="267">
        <f t="shared" si="173"/>
        <v>0.29576075010145519</v>
      </c>
      <c r="U945" s="184">
        <f t="shared" si="174"/>
        <v>-1.4715114381137992E-4</v>
      </c>
      <c r="V945" s="261">
        <f t="shared" si="175"/>
        <v>2.2812317247654462E-2</v>
      </c>
      <c r="W945" s="267">
        <f t="shared" si="176"/>
        <v>0.1351194733863843</v>
      </c>
    </row>
    <row r="946" spans="1:23" x14ac:dyDescent="0.25">
      <c r="A946" s="90">
        <f t="shared" si="177"/>
        <v>903</v>
      </c>
      <c r="B946" s="29">
        <v>45653</v>
      </c>
      <c r="C946" s="93">
        <v>20083.439999999999</v>
      </c>
      <c r="D946" s="93">
        <v>20184.88</v>
      </c>
      <c r="E946" s="93">
        <v>20009.95</v>
      </c>
      <c r="F946" s="93">
        <v>20090.46</v>
      </c>
      <c r="G946" s="93">
        <v>20090.46</v>
      </c>
      <c r="H946" s="93">
        <v>2906600000</v>
      </c>
      <c r="I946" s="93"/>
      <c r="J946" s="178">
        <f t="shared" si="178"/>
        <v>9.9076508738740063</v>
      </c>
      <c r="K946" s="179">
        <f t="shared" si="168"/>
        <v>0.41667943741140628</v>
      </c>
      <c r="L946" s="178"/>
      <c r="M946" s="184">
        <f t="shared" si="179"/>
        <v>3.4954171197765108E-4</v>
      </c>
      <c r="N946" s="261">
        <f t="shared" si="169"/>
        <v>6.3541942078910285E-2</v>
      </c>
      <c r="O946" s="267">
        <f t="shared" si="170"/>
        <v>0.14130393416781528</v>
      </c>
      <c r="P946" s="178"/>
      <c r="Q946" s="184">
        <f t="shared" si="171"/>
        <v>5.0509275303435236E-3</v>
      </c>
      <c r="R946" s="261">
        <f t="shared" si="172"/>
        <v>0.44906325235594341</v>
      </c>
      <c r="S946" s="267">
        <f t="shared" si="173"/>
        <v>0.1998421955363443</v>
      </c>
      <c r="U946" s="184">
        <f t="shared" si="174"/>
        <v>-3.6592336770990413E-3</v>
      </c>
      <c r="V946" s="261">
        <f t="shared" si="175"/>
        <v>-0.2651841825811479</v>
      </c>
      <c r="W946" s="267">
        <f t="shared" si="176"/>
        <v>9.138955773506674E-2</v>
      </c>
    </row>
    <row r="947" spans="1:23" x14ac:dyDescent="0.25">
      <c r="A947" s="90">
        <f t="shared" si="177"/>
        <v>904</v>
      </c>
      <c r="B947" s="29">
        <v>45656</v>
      </c>
      <c r="C947" s="93">
        <v>20124.75</v>
      </c>
      <c r="D947" s="93">
        <v>20193.09</v>
      </c>
      <c r="E947" s="93">
        <v>19968.07</v>
      </c>
      <c r="F947" s="93">
        <v>20041.419999999998</v>
      </c>
      <c r="G947" s="93">
        <v>20041.419999999998</v>
      </c>
      <c r="H947" s="93">
        <v>2724900000</v>
      </c>
      <c r="I947" s="93"/>
      <c r="J947" s="178">
        <f t="shared" si="178"/>
        <v>9.9097056798493579</v>
      </c>
      <c r="K947" s="179">
        <f t="shared" si="168"/>
        <v>0.41950332961630155</v>
      </c>
      <c r="L947" s="178"/>
      <c r="M947" s="184">
        <f t="shared" si="179"/>
        <v>-4.1406725549386573E-3</v>
      </c>
      <c r="N947" s="261">
        <f t="shared" si="169"/>
        <v>-0.30466295632440699</v>
      </c>
      <c r="O947" s="267">
        <f t="shared" si="170"/>
        <v>8.5395028472258439E-2</v>
      </c>
      <c r="P947" s="178"/>
      <c r="Q947" s="184">
        <f t="shared" si="171"/>
        <v>3.3958185815972943E-3</v>
      </c>
      <c r="R947" s="261">
        <f t="shared" si="172"/>
        <v>0.3133416172416239</v>
      </c>
      <c r="S947" s="267">
        <f t="shared" si="173"/>
        <v>0.17923397405054109</v>
      </c>
      <c r="U947" s="184">
        <f t="shared" si="174"/>
        <v>-7.7854383284264549E-3</v>
      </c>
      <c r="V947" s="261">
        <f t="shared" si="175"/>
        <v>-0.60353969840304422</v>
      </c>
      <c r="W947" s="267">
        <f t="shared" si="176"/>
        <v>4.0013036923719936E-2</v>
      </c>
    </row>
    <row r="948" spans="1:23" x14ac:dyDescent="0.25">
      <c r="A948" s="90">
        <f t="shared" si="177"/>
        <v>905</v>
      </c>
      <c r="B948" s="29">
        <v>45657</v>
      </c>
      <c r="C948" s="93">
        <v>20003.36</v>
      </c>
      <c r="D948" s="93">
        <v>20180.400000000001</v>
      </c>
      <c r="E948" s="93">
        <v>20003.36</v>
      </c>
      <c r="F948" s="93">
        <v>20059.95</v>
      </c>
      <c r="G948" s="93">
        <v>20059.95</v>
      </c>
      <c r="H948" s="93">
        <v>1722100000</v>
      </c>
      <c r="I948" s="93"/>
      <c r="J948" s="178">
        <f t="shared" si="178"/>
        <v>9.9036555384257081</v>
      </c>
      <c r="K948" s="179">
        <f t="shared" si="168"/>
        <v>0.41118870166130184</v>
      </c>
      <c r="L948" s="178"/>
      <c r="M948" s="184">
        <f t="shared" si="179"/>
        <v>2.8290247238464011E-3</v>
      </c>
      <c r="N948" s="261">
        <f t="shared" si="169"/>
        <v>0.26686359583706504</v>
      </c>
      <c r="O948" s="267">
        <f t="shared" si="170"/>
        <v>0.17217666621218308</v>
      </c>
      <c r="P948" s="178"/>
      <c r="Q948" s="184">
        <f t="shared" si="171"/>
        <v>8.8505131137969258E-3</v>
      </c>
      <c r="R948" s="261">
        <f t="shared" si="172"/>
        <v>0.76063547153446409</v>
      </c>
      <c r="S948" s="267">
        <f t="shared" si="173"/>
        <v>0.24715189156414263</v>
      </c>
      <c r="U948" s="184">
        <f t="shared" si="174"/>
        <v>0</v>
      </c>
      <c r="V948" s="261">
        <f t="shared" si="175"/>
        <v>3.4878951206797536E-2</v>
      </c>
      <c r="W948" s="267">
        <f t="shared" si="176"/>
        <v>0.13695169317218836</v>
      </c>
    </row>
    <row r="949" spans="1:23" x14ac:dyDescent="0.25">
      <c r="A949" s="90">
        <f t="shared" si="177"/>
        <v>906</v>
      </c>
      <c r="B949" s="29">
        <v>45659</v>
      </c>
      <c r="C949" s="93">
        <v>19932.8</v>
      </c>
      <c r="D949" s="93">
        <v>19932.8</v>
      </c>
      <c r="E949" s="93">
        <v>19542.98</v>
      </c>
      <c r="F949" s="93">
        <v>19623.32</v>
      </c>
      <c r="G949" s="93">
        <v>19623.32</v>
      </c>
      <c r="H949" s="93">
        <v>4033400000</v>
      </c>
      <c r="I949" s="93"/>
      <c r="J949" s="178">
        <f t="shared" si="178"/>
        <v>9.9001218950598258</v>
      </c>
      <c r="K949" s="179">
        <f t="shared" si="168"/>
        <v>0.40633246312808086</v>
      </c>
      <c r="L949" s="178"/>
      <c r="M949" s="184">
        <f t="shared" si="179"/>
        <v>-1.5526167924225375E-2</v>
      </c>
      <c r="N949" s="261">
        <f t="shared" si="169"/>
        <v>-1.2382921589679325</v>
      </c>
      <c r="O949" s="267">
        <f t="shared" si="170"/>
        <v>-5.6368938469970931E-2</v>
      </c>
      <c r="P949" s="178"/>
      <c r="Q949" s="184">
        <f t="shared" si="171"/>
        <v>0</v>
      </c>
      <c r="R949" s="261">
        <f t="shared" si="172"/>
        <v>3.4878951206797536E-2</v>
      </c>
      <c r="S949" s="267">
        <f t="shared" si="173"/>
        <v>0.13695169317218836</v>
      </c>
      <c r="U949" s="184">
        <f t="shared" si="174"/>
        <v>-1.9556710547439383E-2</v>
      </c>
      <c r="V949" s="261">
        <f t="shared" si="175"/>
        <v>-1.5688032323537351</v>
      </c>
      <c r="W949" s="267">
        <f t="shared" si="176"/>
        <v>-0.10655434478421133</v>
      </c>
    </row>
    <row r="950" spans="1:23" x14ac:dyDescent="0.25">
      <c r="A950" s="90">
        <f t="shared" si="177"/>
        <v>907</v>
      </c>
      <c r="B950" s="29">
        <v>45660</v>
      </c>
      <c r="C950" s="93">
        <v>19708.740000000002</v>
      </c>
      <c r="D950" s="93">
        <v>19891.86</v>
      </c>
      <c r="E950" s="93">
        <v>19634.07</v>
      </c>
      <c r="F950" s="93">
        <v>19760.27</v>
      </c>
      <c r="G950" s="93">
        <v>19760.27</v>
      </c>
      <c r="H950" s="93">
        <v>3393800000</v>
      </c>
      <c r="I950" s="93"/>
      <c r="J950" s="178">
        <f t="shared" si="178"/>
        <v>9.8888174711627119</v>
      </c>
      <c r="K950" s="179">
        <f t="shared" si="168"/>
        <v>0.39079694546518834</v>
      </c>
      <c r="L950" s="178"/>
      <c r="M950" s="184">
        <f t="shared" si="179"/>
        <v>2.614576071326672E-3</v>
      </c>
      <c r="N950" s="261">
        <f t="shared" si="169"/>
        <v>0.24927845632701168</v>
      </c>
      <c r="O950" s="267">
        <f t="shared" si="170"/>
        <v>0.16950650644305965</v>
      </c>
      <c r="P950" s="178"/>
      <c r="Q950" s="184">
        <f t="shared" si="171"/>
        <v>9.2913093378876061E-3</v>
      </c>
      <c r="R950" s="261">
        <f t="shared" si="172"/>
        <v>0.79678148133709614</v>
      </c>
      <c r="S950" s="267">
        <f t="shared" si="173"/>
        <v>0.25264036785027955</v>
      </c>
      <c r="U950" s="184">
        <f t="shared" si="174"/>
        <v>-3.7886744662521238E-3</v>
      </c>
      <c r="V950" s="261">
        <f t="shared" si="175"/>
        <v>-0.27579853855309294</v>
      </c>
      <c r="W950" s="267">
        <f t="shared" si="176"/>
        <v>8.9777854496929876E-2</v>
      </c>
    </row>
    <row r="951" spans="1:23" x14ac:dyDescent="0.25">
      <c r="A951" s="90">
        <f t="shared" si="177"/>
        <v>908</v>
      </c>
      <c r="B951" s="29">
        <v>45663</v>
      </c>
      <c r="C951" s="93">
        <v>19848.71</v>
      </c>
      <c r="D951" s="93">
        <v>19851.55</v>
      </c>
      <c r="E951" s="93">
        <v>19627.84</v>
      </c>
      <c r="F951" s="93">
        <v>19688.29</v>
      </c>
      <c r="G951" s="93">
        <v>19688.29</v>
      </c>
      <c r="H951" s="93">
        <v>2465700000</v>
      </c>
      <c r="I951" s="93"/>
      <c r="J951" s="178">
        <f t="shared" si="178"/>
        <v>9.8958942965980228</v>
      </c>
      <c r="K951" s="179">
        <f t="shared" si="168"/>
        <v>0.4005225314435723</v>
      </c>
      <c r="L951" s="178"/>
      <c r="M951" s="184">
        <f t="shared" si="179"/>
        <v>-8.0821373278161784E-3</v>
      </c>
      <c r="N951" s="261">
        <f t="shared" si="169"/>
        <v>-0.62786950059791458</v>
      </c>
      <c r="O951" s="267">
        <f t="shared" si="170"/>
        <v>3.6318755227840338E-2</v>
      </c>
      <c r="P951" s="178"/>
      <c r="Q951" s="184">
        <f t="shared" si="171"/>
        <v>1.4308234640942135E-4</v>
      </c>
      <c r="R951" s="261">
        <f t="shared" si="172"/>
        <v>4.6611937138261818E-2</v>
      </c>
      <c r="S951" s="267">
        <f t="shared" si="173"/>
        <v>0.13873325123079661</v>
      </c>
      <c r="U951" s="184">
        <f t="shared" si="174"/>
        <v>-1.1127675299805326E-2</v>
      </c>
      <c r="V951" s="261">
        <f t="shared" si="175"/>
        <v>-0.87760858494896665</v>
      </c>
      <c r="W951" s="267">
        <f t="shared" si="176"/>
        <v>-1.602084435144091E-3</v>
      </c>
    </row>
    <row r="952" spans="1:23" x14ac:dyDescent="0.25">
      <c r="A952" s="90">
        <f t="shared" si="177"/>
        <v>909</v>
      </c>
      <c r="B952" s="29">
        <v>45664</v>
      </c>
      <c r="C952" s="93">
        <v>19501.45</v>
      </c>
      <c r="D952" s="93">
        <v>19668.650000000001</v>
      </c>
      <c r="E952" s="93">
        <v>19252.61</v>
      </c>
      <c r="F952" s="93">
        <v>19447.580000000002</v>
      </c>
      <c r="G952" s="93">
        <v>19447.580000000002</v>
      </c>
      <c r="H952" s="93">
        <v>3581000000</v>
      </c>
      <c r="I952" s="93"/>
      <c r="J952" s="178">
        <f t="shared" si="178"/>
        <v>9.8782441007617052</v>
      </c>
      <c r="K952" s="179">
        <f t="shared" si="168"/>
        <v>0.37626610478580763</v>
      </c>
      <c r="L952" s="178"/>
      <c r="M952" s="184">
        <f t="shared" si="179"/>
        <v>-2.7623586964045741E-3</v>
      </c>
      <c r="N952" s="261">
        <f t="shared" si="169"/>
        <v>-0.19163897036706037</v>
      </c>
      <c r="O952" s="267">
        <f t="shared" si="170"/>
        <v>0.10255679736677092</v>
      </c>
      <c r="P952" s="178"/>
      <c r="Q952" s="184">
        <f t="shared" si="171"/>
        <v>8.5737214412262026E-3</v>
      </c>
      <c r="R952" s="261">
        <f t="shared" si="172"/>
        <v>0.73793810262966597</v>
      </c>
      <c r="S952" s="267">
        <f t="shared" si="173"/>
        <v>0.24370548152685512</v>
      </c>
      <c r="U952" s="184">
        <f t="shared" si="174"/>
        <v>-1.2760076814800958E-2</v>
      </c>
      <c r="V952" s="261">
        <f t="shared" si="175"/>
        <v>-1.011468173434745</v>
      </c>
      <c r="W952" s="267">
        <f t="shared" si="176"/>
        <v>-2.1927569352783061E-2</v>
      </c>
    </row>
    <row r="953" spans="1:23" x14ac:dyDescent="0.25">
      <c r="A953" s="90">
        <f t="shared" si="177"/>
        <v>910</v>
      </c>
      <c r="B953" s="29">
        <v>45665</v>
      </c>
      <c r="C953" s="93">
        <v>19390.759999999998</v>
      </c>
      <c r="D953" s="93">
        <v>19483.59</v>
      </c>
      <c r="E953" s="93">
        <v>19111.54</v>
      </c>
      <c r="F953" s="93">
        <v>19279.84</v>
      </c>
      <c r="G953" s="93">
        <v>19279.84</v>
      </c>
      <c r="H953" s="93">
        <v>3232400000</v>
      </c>
      <c r="I953" s="93"/>
      <c r="J953" s="178">
        <f t="shared" si="178"/>
        <v>9.8725519429301531</v>
      </c>
      <c r="K953" s="179">
        <f t="shared" si="168"/>
        <v>0.3684434488648255</v>
      </c>
      <c r="L953" s="178"/>
      <c r="M953" s="184">
        <f t="shared" si="179"/>
        <v>-5.7202502635274877E-3</v>
      </c>
      <c r="N953" s="261">
        <f t="shared" si="169"/>
        <v>-0.43419090647065223</v>
      </c>
      <c r="O953" s="267">
        <f t="shared" si="170"/>
        <v>6.5727267448251414E-2</v>
      </c>
      <c r="P953" s="178"/>
      <c r="Q953" s="184">
        <f t="shared" si="171"/>
        <v>4.7873316981903629E-3</v>
      </c>
      <c r="R953" s="261">
        <f t="shared" si="172"/>
        <v>0.42744796390242662</v>
      </c>
      <c r="S953" s="267">
        <f t="shared" si="173"/>
        <v>0.19656009057530111</v>
      </c>
      <c r="U953" s="184">
        <f t="shared" si="174"/>
        <v>-1.4399641891292428E-2</v>
      </c>
      <c r="V953" s="261">
        <f t="shared" si="175"/>
        <v>-1.1459151856548906</v>
      </c>
      <c r="W953" s="267">
        <f t="shared" si="176"/>
        <v>-4.2342249765404461E-2</v>
      </c>
    </row>
    <row r="954" spans="1:23" x14ac:dyDescent="0.25">
      <c r="A954" s="90">
        <f t="shared" si="177"/>
        <v>911</v>
      </c>
      <c r="B954" s="29">
        <v>45666</v>
      </c>
      <c r="C954" s="93">
        <v>19254.38</v>
      </c>
      <c r="D954" s="93">
        <v>19405.740000000002</v>
      </c>
      <c r="E954" s="93">
        <v>19227.73</v>
      </c>
      <c r="F954" s="93">
        <v>19240.89</v>
      </c>
      <c r="G954" s="93">
        <v>19240.89</v>
      </c>
      <c r="H954" s="93">
        <v>2456500000</v>
      </c>
      <c r="I954" s="93"/>
      <c r="J954" s="178">
        <f t="shared" si="178"/>
        <v>9.8654938463018773</v>
      </c>
      <c r="K954" s="179">
        <f t="shared" si="168"/>
        <v>0.35874360163395719</v>
      </c>
      <c r="L954" s="178"/>
      <c r="M954" s="184">
        <f t="shared" si="179"/>
        <v>-7.0061980702580923E-4</v>
      </c>
      <c r="N954" s="261">
        <f t="shared" si="169"/>
        <v>-2.2573016456753178E-2</v>
      </c>
      <c r="O954" s="267">
        <f t="shared" si="170"/>
        <v>0.12822808124835339</v>
      </c>
      <c r="P954" s="178"/>
      <c r="Q954" s="184">
        <f t="shared" si="171"/>
        <v>7.8610684945451675E-3</v>
      </c>
      <c r="R954" s="261">
        <f t="shared" si="172"/>
        <v>0.67949939787499902</v>
      </c>
      <c r="S954" s="267">
        <f t="shared" si="173"/>
        <v>0.23483204163708948</v>
      </c>
      <c r="U954" s="184">
        <f t="shared" si="174"/>
        <v>-1.3841006565779555E-3</v>
      </c>
      <c r="V954" s="261">
        <f t="shared" si="175"/>
        <v>-7.8619561634828E-2</v>
      </c>
      <c r="W954" s="267">
        <f t="shared" si="176"/>
        <v>0.11971787124704458</v>
      </c>
    </row>
    <row r="955" spans="1:23" x14ac:dyDescent="0.25">
      <c r="A955" s="90">
        <f t="shared" si="177"/>
        <v>912</v>
      </c>
      <c r="B955" s="29">
        <v>45667</v>
      </c>
      <c r="C955" s="93">
        <v>19328.07</v>
      </c>
      <c r="D955" s="93">
        <v>19370.490000000002</v>
      </c>
      <c r="E955" s="93">
        <v>19036.64</v>
      </c>
      <c r="F955" s="93">
        <v>19064.29</v>
      </c>
      <c r="G955" s="93">
        <v>19064.29</v>
      </c>
      <c r="H955" s="93">
        <v>2606700000</v>
      </c>
      <c r="I955" s="93"/>
      <c r="J955" s="178">
        <f t="shared" si="178"/>
        <v>9.8693137224167256</v>
      </c>
      <c r="K955" s="179">
        <f t="shared" si="168"/>
        <v>0.36399320598287382</v>
      </c>
      <c r="L955" s="178"/>
      <c r="M955" s="184">
        <f t="shared" si="179"/>
        <v>-1.3647508519991847E-2</v>
      </c>
      <c r="N955" s="261">
        <f t="shared" si="169"/>
        <v>-1.0842390216450903</v>
      </c>
      <c r="O955" s="267">
        <f t="shared" si="170"/>
        <v>-3.2977228136847669E-2</v>
      </c>
      <c r="P955" s="178"/>
      <c r="Q955" s="184">
        <f t="shared" si="171"/>
        <v>2.1947354288349478E-3</v>
      </c>
      <c r="R955" s="261">
        <f t="shared" si="172"/>
        <v>0.21485083841727373</v>
      </c>
      <c r="S955" s="267">
        <f t="shared" si="173"/>
        <v>0.16427895392709635</v>
      </c>
      <c r="U955" s="184">
        <f t="shared" si="174"/>
        <v>-1.507807039192223E-2</v>
      </c>
      <c r="V955" s="261">
        <f t="shared" si="175"/>
        <v>-1.2015474299753521</v>
      </c>
      <c r="W955" s="267">
        <f t="shared" si="176"/>
        <v>-5.0789551566202129E-2</v>
      </c>
    </row>
    <row r="956" spans="1:23" x14ac:dyDescent="0.25">
      <c r="A956" s="90">
        <f t="shared" si="177"/>
        <v>913</v>
      </c>
      <c r="B956" s="29">
        <v>45670</v>
      </c>
      <c r="C956" s="93">
        <v>18918.150000000001</v>
      </c>
      <c r="D956" s="93">
        <v>18929.12</v>
      </c>
      <c r="E956" s="93">
        <v>18671.490000000002</v>
      </c>
      <c r="F956" s="93">
        <v>18874.14</v>
      </c>
      <c r="G956" s="93">
        <v>18874.14</v>
      </c>
      <c r="H956" s="93">
        <v>2754800000</v>
      </c>
      <c r="I956" s="93"/>
      <c r="J956" s="178">
        <f t="shared" si="178"/>
        <v>9.8478770576982306</v>
      </c>
      <c r="K956" s="179">
        <f t="shared" si="168"/>
        <v>0.33453308608656401</v>
      </c>
      <c r="L956" s="178"/>
      <c r="M956" s="184">
        <f t="shared" si="179"/>
        <v>-2.3263374061418284E-3</v>
      </c>
      <c r="N956" s="261">
        <f t="shared" si="169"/>
        <v>-0.15588451293152839</v>
      </c>
      <c r="O956" s="267">
        <f t="shared" si="170"/>
        <v>0.10798581962483267</v>
      </c>
      <c r="P956" s="178"/>
      <c r="Q956" s="184">
        <f t="shared" si="171"/>
        <v>5.7986642457098217E-4</v>
      </c>
      <c r="R956" s="261">
        <f t="shared" si="172"/>
        <v>8.242894442644913E-2</v>
      </c>
      <c r="S956" s="267">
        <f t="shared" si="173"/>
        <v>0.14417177117296998</v>
      </c>
      <c r="U956" s="184">
        <f t="shared" si="174"/>
        <v>-1.3038272769800421E-2</v>
      </c>
      <c r="V956" s="261">
        <f t="shared" si="175"/>
        <v>-1.034280695790641</v>
      </c>
      <c r="W956" s="267">
        <f t="shared" si="176"/>
        <v>-2.5391464500849503E-2</v>
      </c>
    </row>
    <row r="957" spans="1:23" x14ac:dyDescent="0.25">
      <c r="A957" s="90">
        <f t="shared" si="177"/>
        <v>914</v>
      </c>
      <c r="B957" s="29">
        <v>45671</v>
      </c>
      <c r="C957" s="93">
        <v>18901.560000000001</v>
      </c>
      <c r="D957" s="93">
        <v>19318.36</v>
      </c>
      <c r="E957" s="93">
        <v>18901.560000000001</v>
      </c>
      <c r="F957" s="93">
        <v>19219.78</v>
      </c>
      <c r="G957" s="93">
        <v>19219.78</v>
      </c>
      <c r="H957" s="93">
        <v>2838600000</v>
      </c>
      <c r="I957" s="93"/>
      <c r="J957" s="178">
        <f t="shared" si="178"/>
        <v>9.8469997373240616</v>
      </c>
      <c r="K957" s="179">
        <f t="shared" si="168"/>
        <v>0.33332739650052529</v>
      </c>
      <c r="L957" s="178"/>
      <c r="M957" s="184">
        <f t="shared" si="179"/>
        <v>1.6835647428042843E-2</v>
      </c>
      <c r="N957" s="261">
        <f t="shared" si="169"/>
        <v>1.4154295179069867</v>
      </c>
      <c r="O957" s="267">
        <f t="shared" si="170"/>
        <v>0.34657701802879259</v>
      </c>
      <c r="P957" s="178"/>
      <c r="Q957" s="184">
        <f t="shared" si="171"/>
        <v>2.2051089962944817E-2</v>
      </c>
      <c r="R957" s="261">
        <f t="shared" si="172"/>
        <v>1.8431043179362374</v>
      </c>
      <c r="S957" s="267">
        <f t="shared" si="173"/>
        <v>0.41151594243443834</v>
      </c>
      <c r="U957" s="184">
        <f t="shared" si="174"/>
        <v>0</v>
      </c>
      <c r="V957" s="261">
        <f t="shared" si="175"/>
        <v>3.4878951206797536E-2</v>
      </c>
      <c r="W957" s="267">
        <f t="shared" si="176"/>
        <v>0.13695169317218836</v>
      </c>
    </row>
    <row r="958" spans="1:23" x14ac:dyDescent="0.25">
      <c r="A958" s="90">
        <f t="shared" si="177"/>
        <v>915</v>
      </c>
      <c r="B958" s="29">
        <v>45672</v>
      </c>
      <c r="C958" s="93">
        <v>19149.939999999999</v>
      </c>
      <c r="D958" s="93">
        <v>19319.22</v>
      </c>
      <c r="E958" s="93">
        <v>19149.939999999999</v>
      </c>
      <c r="F958" s="93">
        <v>19286.07</v>
      </c>
      <c r="G958" s="93">
        <v>19286.07</v>
      </c>
      <c r="H958" s="93">
        <v>2451900000</v>
      </c>
      <c r="I958" s="93"/>
      <c r="J958" s="178">
        <f t="shared" si="178"/>
        <v>9.8600548614446151</v>
      </c>
      <c r="K958" s="179">
        <f t="shared" si="168"/>
        <v>0.35126887792514649</v>
      </c>
      <c r="L958" s="178"/>
      <c r="M958" s="184">
        <f t="shared" si="179"/>
        <v>7.1086384604860916E-3</v>
      </c>
      <c r="N958" s="261">
        <f t="shared" si="169"/>
        <v>0.61779890703481655</v>
      </c>
      <c r="O958" s="267">
        <f t="shared" si="170"/>
        <v>0.22546332617808207</v>
      </c>
      <c r="P958" s="178"/>
      <c r="Q958" s="184">
        <f t="shared" si="171"/>
        <v>8.8397143803062815E-3</v>
      </c>
      <c r="R958" s="261">
        <f t="shared" si="172"/>
        <v>0.75974995776352827</v>
      </c>
      <c r="S958" s="267">
        <f t="shared" si="173"/>
        <v>0.24701743353241623</v>
      </c>
      <c r="U958" s="184">
        <f t="shared" si="174"/>
        <v>0</v>
      </c>
      <c r="V958" s="261">
        <f t="shared" si="175"/>
        <v>3.4878951206797536E-2</v>
      </c>
      <c r="W958" s="267">
        <f t="shared" si="176"/>
        <v>0.13695169317218836</v>
      </c>
    </row>
    <row r="959" spans="1:23" x14ac:dyDescent="0.25">
      <c r="A959" s="90">
        <f t="shared" si="177"/>
        <v>916</v>
      </c>
      <c r="B959" s="29">
        <v>45673</v>
      </c>
      <c r="C959" s="93">
        <v>19454.919999999998</v>
      </c>
      <c r="D959" s="93">
        <v>19664.39</v>
      </c>
      <c r="E959" s="93">
        <v>19345.189999999999</v>
      </c>
      <c r="F959" s="93">
        <v>19522.89</v>
      </c>
      <c r="G959" s="93">
        <v>19522.89</v>
      </c>
      <c r="H959" s="93">
        <v>2710700000</v>
      </c>
      <c r="I959" s="93"/>
      <c r="J959" s="178">
        <f t="shared" si="178"/>
        <v>9.8758552733567431</v>
      </c>
      <c r="K959" s="179">
        <f t="shared" si="168"/>
        <v>0.37298317142439447</v>
      </c>
      <c r="L959" s="178"/>
      <c r="M959" s="184">
        <f t="shared" si="179"/>
        <v>3.4937177844987883E-3</v>
      </c>
      <c r="N959" s="261">
        <f t="shared" si="169"/>
        <v>0.32136951166165256</v>
      </c>
      <c r="O959" s="267">
        <f t="shared" si="170"/>
        <v>0.18045294423265856</v>
      </c>
      <c r="P959" s="178"/>
      <c r="Q959" s="184">
        <f t="shared" si="171"/>
        <v>1.0766942243915738E-2</v>
      </c>
      <c r="R959" s="261">
        <f t="shared" si="172"/>
        <v>0.91778578802418442</v>
      </c>
      <c r="S959" s="267">
        <f t="shared" si="173"/>
        <v>0.27101388325070275</v>
      </c>
      <c r="U959" s="184">
        <f t="shared" si="174"/>
        <v>-5.640218515419214E-3</v>
      </c>
      <c r="V959" s="261">
        <f t="shared" si="175"/>
        <v>-0.42762817250528978</v>
      </c>
      <c r="W959" s="267">
        <f t="shared" si="176"/>
        <v>6.6723764985263001E-2</v>
      </c>
    </row>
    <row r="960" spans="1:23" x14ac:dyDescent="0.25">
      <c r="A960" s="90">
        <f t="shared" si="177"/>
        <v>917</v>
      </c>
      <c r="B960" s="29">
        <v>45674</v>
      </c>
      <c r="C960" s="93">
        <v>19499.099999999999</v>
      </c>
      <c r="D960" s="93">
        <v>19640.37</v>
      </c>
      <c r="E960" s="93">
        <v>19423.7</v>
      </c>
      <c r="F960" s="93">
        <v>19584.060000000001</v>
      </c>
      <c r="G960" s="93">
        <v>19584.060000000001</v>
      </c>
      <c r="H960" s="93">
        <v>2435800000</v>
      </c>
      <c r="I960" s="93"/>
      <c r="J960" s="178">
        <f t="shared" si="178"/>
        <v>9.8781235896405626</v>
      </c>
      <c r="K960" s="179">
        <f t="shared" si="168"/>
        <v>0.37610048797347589</v>
      </c>
      <c r="L960" s="178"/>
      <c r="M960" s="184">
        <f t="shared" si="179"/>
        <v>4.3571241749620635E-3</v>
      </c>
      <c r="N960" s="261">
        <f t="shared" si="169"/>
        <v>0.39217024485241692</v>
      </c>
      <c r="O960" s="267">
        <f t="shared" si="170"/>
        <v>0.19120345714626708</v>
      </c>
      <c r="P960" s="178"/>
      <c r="Q960" s="184">
        <f t="shared" si="171"/>
        <v>7.2449497669123423E-3</v>
      </c>
      <c r="R960" s="261">
        <f t="shared" si="172"/>
        <v>0.62897665663658997</v>
      </c>
      <c r="S960" s="267">
        <f t="shared" si="173"/>
        <v>0.22716057613614637</v>
      </c>
      <c r="U960" s="184">
        <f t="shared" si="174"/>
        <v>-3.8668451364420832E-3</v>
      </c>
      <c r="V960" s="261">
        <f t="shared" si="175"/>
        <v>-0.28220866109167286</v>
      </c>
      <c r="W960" s="267">
        <f t="shared" si="176"/>
        <v>8.8804529758284234E-2</v>
      </c>
    </row>
    <row r="961" spans="1:23" x14ac:dyDescent="0.25">
      <c r="A961" s="90">
        <f t="shared" si="177"/>
        <v>918</v>
      </c>
      <c r="B961" s="29">
        <v>45677</v>
      </c>
      <c r="C961" s="93">
        <v>19804.64</v>
      </c>
      <c r="D961" s="93">
        <v>20093.650000000001</v>
      </c>
      <c r="E961" s="93">
        <v>19786.73</v>
      </c>
      <c r="F961" s="93">
        <v>19925.810000000001</v>
      </c>
      <c r="G961" s="93">
        <v>19925.810000000001</v>
      </c>
      <c r="H961" s="93">
        <v>2764400000</v>
      </c>
      <c r="I961" s="93"/>
      <c r="J961" s="178">
        <f t="shared" si="178"/>
        <v>9.8936715326628359</v>
      </c>
      <c r="K961" s="179">
        <f t="shared" si="168"/>
        <v>0.39746781687431837</v>
      </c>
      <c r="L961" s="178"/>
      <c r="M961" s="184">
        <f t="shared" si="179"/>
        <v>6.1182631948877584E-3</v>
      </c>
      <c r="N961" s="261">
        <f t="shared" si="169"/>
        <v>0.5365865188560166</v>
      </c>
      <c r="O961" s="267">
        <f t="shared" si="170"/>
        <v>0.2131318885147353</v>
      </c>
      <c r="P961" s="178"/>
      <c r="Q961" s="184">
        <f t="shared" si="171"/>
        <v>1.4593044862214211E-2</v>
      </c>
      <c r="R961" s="261">
        <f t="shared" si="172"/>
        <v>1.2315324473386748</v>
      </c>
      <c r="S961" s="267">
        <f t="shared" si="173"/>
        <v>0.31865375024860421</v>
      </c>
      <c r="U961" s="184">
        <f t="shared" si="174"/>
        <v>-9.0433352992025384E-4</v>
      </c>
      <c r="V961" s="261">
        <f t="shared" si="175"/>
        <v>-3.927787421696495E-2</v>
      </c>
      <c r="W961" s="267">
        <f t="shared" si="176"/>
        <v>0.12569158507129718</v>
      </c>
    </row>
    <row r="962" spans="1:23" x14ac:dyDescent="0.25">
      <c r="A962" s="90">
        <f t="shared" si="177"/>
        <v>919</v>
      </c>
      <c r="B962" s="29">
        <v>45678</v>
      </c>
      <c r="C962" s="93">
        <v>20128.34</v>
      </c>
      <c r="D962" s="93">
        <v>20205.25</v>
      </c>
      <c r="E962" s="93">
        <v>19920.310000000001</v>
      </c>
      <c r="F962" s="93">
        <v>20106.55</v>
      </c>
      <c r="G962" s="93">
        <v>20106.55</v>
      </c>
      <c r="H962" s="93">
        <v>2412100000</v>
      </c>
      <c r="I962" s="93"/>
      <c r="J962" s="178">
        <f t="shared" si="178"/>
        <v>9.9098840512493922</v>
      </c>
      <c r="K962" s="179">
        <f t="shared" ref="K962:K1003" si="180">(J962-$J$1008)/($J$1007-$J$1008)</f>
        <v>0.41974846303141483</v>
      </c>
      <c r="L962" s="178"/>
      <c r="M962" s="184">
        <f t="shared" si="179"/>
        <v>-1.0825532557578454E-3</v>
      </c>
      <c r="N962" s="261">
        <f t="shared" ref="N962:N1003" si="181">(M962-$M$1009)/$M$1010</f>
        <v>-5.3892182609549408E-2</v>
      </c>
      <c r="O962" s="267">
        <f t="shared" si="170"/>
        <v>0.12347252173653467</v>
      </c>
      <c r="P962" s="178"/>
      <c r="Q962" s="184">
        <f t="shared" si="171"/>
        <v>3.8209807664218638E-3</v>
      </c>
      <c r="R962" s="261">
        <f t="shared" si="172"/>
        <v>0.3482056103079888</v>
      </c>
      <c r="S962" s="267">
        <f t="shared" si="173"/>
        <v>0.18452778656897983</v>
      </c>
      <c r="U962" s="184">
        <f t="shared" si="174"/>
        <v>-1.0335179155359997E-2</v>
      </c>
      <c r="V962" s="261">
        <f t="shared" si="175"/>
        <v>-0.81262260766487826</v>
      </c>
      <c r="W962" s="267">
        <f t="shared" si="176"/>
        <v>8.2655052989011324E-3</v>
      </c>
    </row>
    <row r="963" spans="1:23" x14ac:dyDescent="0.25">
      <c r="A963" s="90">
        <f t="shared" si="177"/>
        <v>920</v>
      </c>
      <c r="B963" s="29">
        <v>45679</v>
      </c>
      <c r="C963" s="93">
        <v>19997.09</v>
      </c>
      <c r="D963" s="93">
        <v>20022.34</v>
      </c>
      <c r="E963" s="93">
        <v>19733.21</v>
      </c>
      <c r="F963" s="93">
        <v>19778.77</v>
      </c>
      <c r="G963" s="93">
        <v>19778.77</v>
      </c>
      <c r="H963" s="93">
        <v>2282100000</v>
      </c>
      <c r="I963" s="93"/>
      <c r="J963" s="178">
        <f t="shared" si="178"/>
        <v>9.9033420419499762</v>
      </c>
      <c r="K963" s="179">
        <f t="shared" si="180"/>
        <v>0.41075786767274003</v>
      </c>
      <c r="L963" s="178"/>
      <c r="M963" s="184">
        <f t="shared" si="179"/>
        <v>-1.0917588509128063E-2</v>
      </c>
      <c r="N963" s="261">
        <f t="shared" si="181"/>
        <v>-0.86038112522902666</v>
      </c>
      <c r="O963" s="267">
        <f t="shared" ref="O963:O1003" si="182">2*(N963-$N$1008)/($N$1007-$N$1008)-1</f>
        <v>1.0137645799908057E-3</v>
      </c>
      <c r="P963" s="178"/>
      <c r="Q963" s="184">
        <f t="shared" ref="Q963:Q1003" si="183">(D963-C963)/C963</f>
        <v>1.2626837204813301E-3</v>
      </c>
      <c r="R963" s="261">
        <f t="shared" ref="R963:R1003" si="184">(Q963-$Q$1009)/$Q$1010</f>
        <v>0.13842107712290505</v>
      </c>
      <c r="S963" s="267">
        <f t="shared" ref="S963:S1003" si="185">2*(R963-$R$1008)/($R$1007-$R$1008)-1</f>
        <v>0.15267371908347904</v>
      </c>
      <c r="U963" s="184">
        <f t="shared" ref="U963:U1003" si="186">(E963-C963)/C963</f>
        <v>-1.3195920006360976E-2</v>
      </c>
      <c r="V963" s="261">
        <f t="shared" ref="V963:V1003" si="187">(U963-$U$1009)/$U$1010</f>
        <v>-1.0472080264859769</v>
      </c>
      <c r="W963" s="267">
        <f t="shared" ref="W963:W1003" si="188">2*(V963-$V$1008)/($V$1007-$V$1008)-1</f>
        <v>-2.735437405440222E-2</v>
      </c>
    </row>
    <row r="964" spans="1:23" x14ac:dyDescent="0.25">
      <c r="A964" s="90">
        <f t="shared" si="177"/>
        <v>921</v>
      </c>
      <c r="B964" s="29">
        <v>45680</v>
      </c>
      <c r="C964" s="93">
        <v>19881.32</v>
      </c>
      <c r="D964" s="93">
        <v>20044.060000000001</v>
      </c>
      <c r="E964" s="93">
        <v>19644.830000000002</v>
      </c>
      <c r="F964" s="93">
        <v>19700.560000000001</v>
      </c>
      <c r="G964" s="93">
        <v>19700.560000000001</v>
      </c>
      <c r="H964" s="93">
        <v>3059700000</v>
      </c>
      <c r="I964" s="93"/>
      <c r="J964" s="178">
        <f t="shared" si="178"/>
        <v>9.8975358763966312</v>
      </c>
      <c r="K964" s="179">
        <f t="shared" si="180"/>
        <v>0.40277853247365047</v>
      </c>
      <c r="L964" s="178"/>
      <c r="M964" s="184">
        <f t="shared" si="179"/>
        <v>-9.0919516410378383E-3</v>
      </c>
      <c r="N964" s="261">
        <f t="shared" si="181"/>
        <v>-0.71067592240845923</v>
      </c>
      <c r="O964" s="267">
        <f t="shared" si="182"/>
        <v>2.3745276580304564E-2</v>
      </c>
      <c r="P964" s="178"/>
      <c r="Q964" s="184">
        <f t="shared" si="183"/>
        <v>8.1855731913173576E-3</v>
      </c>
      <c r="R964" s="261">
        <f t="shared" si="184"/>
        <v>0.70610931263714249</v>
      </c>
      <c r="S964" s="267">
        <f t="shared" si="185"/>
        <v>0.23887253979845258</v>
      </c>
      <c r="U964" s="184">
        <f t="shared" si="186"/>
        <v>-1.1895085436982955E-2</v>
      </c>
      <c r="V964" s="261">
        <f t="shared" si="187"/>
        <v>-0.94053746869402177</v>
      </c>
      <c r="W964" s="267">
        <f t="shared" si="188"/>
        <v>-1.1157321321143221E-2</v>
      </c>
    </row>
    <row r="965" spans="1:23" x14ac:dyDescent="0.25">
      <c r="A965" s="90">
        <f t="shared" si="177"/>
        <v>922</v>
      </c>
      <c r="B965" s="29">
        <v>45681</v>
      </c>
      <c r="C965" s="93">
        <v>19842.849999999999</v>
      </c>
      <c r="D965" s="93">
        <v>20144</v>
      </c>
      <c r="E965" s="93">
        <v>19768.13</v>
      </c>
      <c r="F965" s="93">
        <v>20066.189999999999</v>
      </c>
      <c r="G965" s="93">
        <v>20066.189999999999</v>
      </c>
      <c r="H965" s="93">
        <v>3209800000</v>
      </c>
      <c r="I965" s="93"/>
      <c r="J965" s="178">
        <f t="shared" si="178"/>
        <v>9.8955990197158545</v>
      </c>
      <c r="K965" s="179">
        <f t="shared" si="180"/>
        <v>0.40011673639730372</v>
      </c>
      <c r="L965" s="178"/>
      <c r="M965" s="184">
        <f t="shared" si="179"/>
        <v>1.1255439616788926E-2</v>
      </c>
      <c r="N965" s="261">
        <f t="shared" si="181"/>
        <v>0.95784336988042507</v>
      </c>
      <c r="O965" s="267">
        <f t="shared" si="182"/>
        <v>0.27709629979677342</v>
      </c>
      <c r="P965" s="178"/>
      <c r="Q965" s="184">
        <f t="shared" si="183"/>
        <v>1.5176751323524669E-2</v>
      </c>
      <c r="R965" s="261">
        <f t="shared" si="184"/>
        <v>1.2793973298383194</v>
      </c>
      <c r="S965" s="267">
        <f t="shared" si="185"/>
        <v>0.32592164161399895</v>
      </c>
      <c r="U965" s="184">
        <f t="shared" si="186"/>
        <v>-3.7655881085629098E-3</v>
      </c>
      <c r="V965" s="261">
        <f t="shared" si="187"/>
        <v>-0.27390541954314035</v>
      </c>
      <c r="W965" s="267">
        <f t="shared" si="188"/>
        <v>9.0065309152359108E-2</v>
      </c>
    </row>
    <row r="966" spans="1:23" x14ac:dyDescent="0.25">
      <c r="A966" s="90">
        <f t="shared" si="177"/>
        <v>923</v>
      </c>
      <c r="B966" s="29">
        <v>45684</v>
      </c>
      <c r="C966" s="93">
        <v>20118.02</v>
      </c>
      <c r="D966" s="93">
        <v>20296.939999999999</v>
      </c>
      <c r="E966" s="93">
        <v>20118.02</v>
      </c>
      <c r="F966" s="93">
        <v>20197.77</v>
      </c>
      <c r="G966" s="93">
        <v>20197.77</v>
      </c>
      <c r="H966" s="93">
        <v>2751200000</v>
      </c>
      <c r="I966" s="93"/>
      <c r="J966" s="178">
        <f t="shared" si="178"/>
        <v>9.9093712098283948</v>
      </c>
      <c r="K966" s="179">
        <f t="shared" si="180"/>
        <v>0.4190436719667236</v>
      </c>
      <c r="L966" s="178"/>
      <c r="M966" s="184">
        <f t="shared" si="179"/>
        <v>3.9641077998729497E-3</v>
      </c>
      <c r="N966" s="261">
        <f t="shared" si="181"/>
        <v>0.35994226064980372</v>
      </c>
      <c r="O966" s="267">
        <f t="shared" si="182"/>
        <v>0.18630990103836287</v>
      </c>
      <c r="P966" s="178"/>
      <c r="Q966" s="184">
        <f t="shared" si="183"/>
        <v>8.8935193423606423E-3</v>
      </c>
      <c r="R966" s="261">
        <f t="shared" si="184"/>
        <v>0.76416205246751345</v>
      </c>
      <c r="S966" s="267">
        <f t="shared" si="185"/>
        <v>0.24768737406768504</v>
      </c>
      <c r="U966" s="184">
        <f t="shared" si="186"/>
        <v>0</v>
      </c>
      <c r="V966" s="261">
        <f t="shared" si="187"/>
        <v>3.4878951206797536E-2</v>
      </c>
      <c r="W966" s="267">
        <f t="shared" si="188"/>
        <v>0.13695169317218836</v>
      </c>
    </row>
    <row r="967" spans="1:23" x14ac:dyDescent="0.25">
      <c r="A967" s="90">
        <f t="shared" si="177"/>
        <v>924</v>
      </c>
      <c r="B967" s="29">
        <v>45685</v>
      </c>
      <c r="C967" s="93">
        <v>20337.46</v>
      </c>
      <c r="D967" s="93">
        <v>20337.46</v>
      </c>
      <c r="E967" s="93">
        <v>20165.73</v>
      </c>
      <c r="F967" s="93">
        <v>20225.11</v>
      </c>
      <c r="G967" s="93">
        <v>20225.11</v>
      </c>
      <c r="H967" s="93">
        <v>945200000</v>
      </c>
      <c r="I967" s="93"/>
      <c r="J967" s="178">
        <f t="shared" si="178"/>
        <v>9.9202197847152789</v>
      </c>
      <c r="K967" s="179">
        <f t="shared" si="180"/>
        <v>0.43395272246822059</v>
      </c>
      <c r="L967" s="178"/>
      <c r="M967" s="184">
        <f t="shared" si="179"/>
        <v>-5.5242886771503692E-3</v>
      </c>
      <c r="N967" s="261">
        <f t="shared" si="181"/>
        <v>-0.41812173655718793</v>
      </c>
      <c r="O967" s="267">
        <f t="shared" si="182"/>
        <v>6.8167239619163933E-2</v>
      </c>
      <c r="P967" s="178"/>
      <c r="Q967" s="184">
        <f t="shared" si="183"/>
        <v>0</v>
      </c>
      <c r="R967" s="261">
        <f t="shared" si="184"/>
        <v>3.4878951206797536E-2</v>
      </c>
      <c r="S967" s="267">
        <f t="shared" si="185"/>
        <v>0.13695169317218836</v>
      </c>
      <c r="U967" s="184">
        <f t="shared" si="186"/>
        <v>-8.4440239833292637E-3</v>
      </c>
      <c r="V967" s="261">
        <f t="shared" si="187"/>
        <v>-0.65754479698821833</v>
      </c>
      <c r="W967" s="267">
        <f t="shared" si="188"/>
        <v>3.1812803909518017E-2</v>
      </c>
    </row>
    <row r="968" spans="1:23" x14ac:dyDescent="0.25">
      <c r="A968" s="90">
        <f t="shared" si="177"/>
        <v>925</v>
      </c>
      <c r="B968" s="29">
        <v>45691</v>
      </c>
      <c r="C968" s="93">
        <v>20048.87</v>
      </c>
      <c r="D968" s="93">
        <v>20222</v>
      </c>
      <c r="E968" s="93">
        <v>19764.669999999998</v>
      </c>
      <c r="F968" s="93">
        <v>20217.259999999998</v>
      </c>
      <c r="G968" s="93">
        <v>20217.259999999998</v>
      </c>
      <c r="H968" s="93">
        <v>2224400000</v>
      </c>
      <c r="I968" s="93"/>
      <c r="J968" s="178">
        <f t="shared" si="178"/>
        <v>9.9059280720442366</v>
      </c>
      <c r="K968" s="179">
        <f t="shared" si="180"/>
        <v>0.41431181403673045</v>
      </c>
      <c r="L968" s="178"/>
      <c r="M968" s="184">
        <f t="shared" si="179"/>
        <v>8.3989770994574477E-3</v>
      </c>
      <c r="N968" s="261">
        <f t="shared" si="181"/>
        <v>0.7236087814029295</v>
      </c>
      <c r="O968" s="267">
        <f t="shared" si="182"/>
        <v>0.24152969116496426</v>
      </c>
      <c r="P968" s="178"/>
      <c r="Q968" s="184">
        <f t="shared" si="183"/>
        <v>8.6353994015623339E-3</v>
      </c>
      <c r="R968" s="261">
        <f t="shared" si="184"/>
        <v>0.74299579604234256</v>
      </c>
      <c r="S968" s="267">
        <f t="shared" si="185"/>
        <v>0.24447345095168505</v>
      </c>
      <c r="U968" s="184">
        <f t="shared" si="186"/>
        <v>-1.4175362501727067E-2</v>
      </c>
      <c r="V968" s="261">
        <f t="shared" si="187"/>
        <v>-1.1275239096622673</v>
      </c>
      <c r="W968" s="267">
        <f t="shared" si="188"/>
        <v>-3.9549684757303361E-2</v>
      </c>
    </row>
    <row r="969" spans="1:23" x14ac:dyDescent="0.25">
      <c r="A969" s="90">
        <f t="shared" si="177"/>
        <v>926</v>
      </c>
      <c r="B969" s="29">
        <v>45692</v>
      </c>
      <c r="C969" s="93">
        <v>20488.29</v>
      </c>
      <c r="D969" s="93">
        <v>20885.490000000002</v>
      </c>
      <c r="E969" s="93">
        <v>20297.64</v>
      </c>
      <c r="F969" s="93">
        <v>20789.96</v>
      </c>
      <c r="G969" s="93">
        <v>20789.96</v>
      </c>
      <c r="H969" s="93">
        <v>2854000000</v>
      </c>
      <c r="I969" s="93"/>
      <c r="J969" s="178">
        <f t="shared" si="178"/>
        <v>9.9276087824062849</v>
      </c>
      <c r="K969" s="179">
        <f t="shared" si="180"/>
        <v>0.444107322577387</v>
      </c>
      <c r="L969" s="178"/>
      <c r="M969" s="184">
        <f t="shared" si="179"/>
        <v>1.4724020403850114E-2</v>
      </c>
      <c r="N969" s="261">
        <f t="shared" si="181"/>
        <v>1.2422726555190935</v>
      </c>
      <c r="O969" s="267">
        <f t="shared" si="182"/>
        <v>0.32028456311642195</v>
      </c>
      <c r="P969" s="178"/>
      <c r="Q969" s="184">
        <f t="shared" si="183"/>
        <v>1.9386683808165578E-2</v>
      </c>
      <c r="R969" s="261">
        <f t="shared" si="184"/>
        <v>1.6246186646448177</v>
      </c>
      <c r="S969" s="267">
        <f t="shared" si="185"/>
        <v>0.37834068094641249</v>
      </c>
      <c r="U969" s="184">
        <f t="shared" si="186"/>
        <v>-9.3053153777109491E-3</v>
      </c>
      <c r="V969" s="261">
        <f t="shared" si="187"/>
        <v>-0.72817209704838959</v>
      </c>
      <c r="W969" s="267">
        <f t="shared" si="188"/>
        <v>2.1088625399892091E-2</v>
      </c>
    </row>
    <row r="970" spans="1:23" x14ac:dyDescent="0.25">
      <c r="A970" s="90">
        <f t="shared" si="177"/>
        <v>927</v>
      </c>
      <c r="B970" s="29">
        <v>45693</v>
      </c>
      <c r="C970" s="93">
        <v>20827.77</v>
      </c>
      <c r="D970" s="93">
        <v>20827.77</v>
      </c>
      <c r="E970" s="93">
        <v>20417.39</v>
      </c>
      <c r="F970" s="93">
        <v>20597.09</v>
      </c>
      <c r="G970" s="93">
        <v>20597.09</v>
      </c>
      <c r="H970" s="93">
        <v>2967900000</v>
      </c>
      <c r="I970" s="93"/>
      <c r="J970" s="178">
        <f t="shared" si="178"/>
        <v>9.9440424713948534</v>
      </c>
      <c r="K970" s="179">
        <f t="shared" si="180"/>
        <v>0.46669192024216249</v>
      </c>
      <c r="L970" s="178"/>
      <c r="M970" s="184">
        <f t="shared" si="179"/>
        <v>-1.1075597627590486E-2</v>
      </c>
      <c r="N970" s="261">
        <f t="shared" si="181"/>
        <v>-0.87333813083094625</v>
      </c>
      <c r="O970" s="267">
        <f t="shared" si="182"/>
        <v>-9.5365086569143553E-4</v>
      </c>
      <c r="P970" s="178"/>
      <c r="Q970" s="184">
        <f t="shared" si="183"/>
        <v>0</v>
      </c>
      <c r="R970" s="261">
        <f t="shared" si="184"/>
        <v>3.4878951206797536E-2</v>
      </c>
      <c r="S970" s="267">
        <f t="shared" si="185"/>
        <v>0.13695169317218836</v>
      </c>
      <c r="U970" s="184">
        <f t="shared" si="186"/>
        <v>-1.9703501623073473E-2</v>
      </c>
      <c r="V970" s="261">
        <f t="shared" si="187"/>
        <v>-1.5808403401346702</v>
      </c>
      <c r="W970" s="267">
        <f t="shared" si="188"/>
        <v>-0.10838208126107474</v>
      </c>
    </row>
    <row r="971" spans="1:23" x14ac:dyDescent="0.25">
      <c r="A971" s="90">
        <f t="shared" si="177"/>
        <v>928</v>
      </c>
      <c r="B971" s="29">
        <v>45694</v>
      </c>
      <c r="C971" s="93">
        <v>20598.98</v>
      </c>
      <c r="D971" s="93">
        <v>20891.62</v>
      </c>
      <c r="E971" s="93">
        <v>20532.060000000001</v>
      </c>
      <c r="F971" s="93">
        <v>20891.62</v>
      </c>
      <c r="G971" s="93">
        <v>20891.62</v>
      </c>
      <c r="H971" s="93">
        <v>2957400000</v>
      </c>
      <c r="I971" s="93"/>
      <c r="J971" s="178">
        <f t="shared" si="178"/>
        <v>9.9329968389886787</v>
      </c>
      <c r="K971" s="179">
        <f t="shared" si="180"/>
        <v>0.45151205624327645</v>
      </c>
      <c r="L971" s="178"/>
      <c r="M971" s="184">
        <f t="shared" si="179"/>
        <v>1.4206528672778915E-2</v>
      </c>
      <c r="N971" s="261">
        <f t="shared" si="181"/>
        <v>1.199837488968682</v>
      </c>
      <c r="O971" s="267">
        <f t="shared" si="182"/>
        <v>0.31384112975871736</v>
      </c>
      <c r="P971" s="178"/>
      <c r="Q971" s="184">
        <f t="shared" si="183"/>
        <v>1.4206528672778915E-2</v>
      </c>
      <c r="R971" s="261">
        <f t="shared" si="184"/>
        <v>1.199837488968682</v>
      </c>
      <c r="S971" s="267">
        <f t="shared" si="185"/>
        <v>0.31384112975871736</v>
      </c>
      <c r="U971" s="184">
        <f t="shared" si="186"/>
        <v>-3.2487045475066366E-3</v>
      </c>
      <c r="V971" s="261">
        <f t="shared" si="187"/>
        <v>-0.23152012392655208</v>
      </c>
      <c r="W971" s="267">
        <f t="shared" si="188"/>
        <v>9.6501170016193738E-2</v>
      </c>
    </row>
    <row r="972" spans="1:23" x14ac:dyDescent="0.25">
      <c r="A972" s="90">
        <f t="shared" si="177"/>
        <v>929</v>
      </c>
      <c r="B972" s="29">
        <v>45695</v>
      </c>
      <c r="C972" s="93">
        <v>20858.52</v>
      </c>
      <c r="D972" s="93">
        <v>21213.7</v>
      </c>
      <c r="E972" s="93">
        <v>20806.099999999999</v>
      </c>
      <c r="F972" s="93">
        <v>21133.54</v>
      </c>
      <c r="G972" s="93">
        <v>21133.54</v>
      </c>
      <c r="H972" s="93">
        <v>4125600000</v>
      </c>
      <c r="I972" s="93"/>
      <c r="J972" s="178">
        <f t="shared" si="178"/>
        <v>9.9455177768527072</v>
      </c>
      <c r="K972" s="179">
        <f t="shared" si="180"/>
        <v>0.46871941268293177</v>
      </c>
      <c r="L972" s="178"/>
      <c r="M972" s="184">
        <f t="shared" si="179"/>
        <v>1.3185019838416169E-2</v>
      </c>
      <c r="N972" s="261">
        <f t="shared" si="181"/>
        <v>1.1160720973378428</v>
      </c>
      <c r="O972" s="267">
        <f t="shared" si="182"/>
        <v>0.30112203937847437</v>
      </c>
      <c r="P972" s="178"/>
      <c r="Q972" s="184">
        <f t="shared" si="183"/>
        <v>1.702805376412134E-2</v>
      </c>
      <c r="R972" s="261">
        <f t="shared" si="184"/>
        <v>1.4312071514934104</v>
      </c>
      <c r="S972" s="267">
        <f t="shared" si="185"/>
        <v>0.34897272279021108</v>
      </c>
      <c r="U972" s="184">
        <f t="shared" si="186"/>
        <v>-2.5131217363457184E-3</v>
      </c>
      <c r="V972" s="261">
        <f t="shared" si="187"/>
        <v>-0.17120113286051158</v>
      </c>
      <c r="W972" s="267">
        <f t="shared" si="188"/>
        <v>0.10566011602094894</v>
      </c>
    </row>
    <row r="973" spans="1:23" x14ac:dyDescent="0.25">
      <c r="A973" s="90">
        <f t="shared" si="177"/>
        <v>930</v>
      </c>
      <c r="B973" s="29">
        <v>45698</v>
      </c>
      <c r="C973" s="93">
        <v>21223.61</v>
      </c>
      <c r="D973" s="93">
        <v>21539.63</v>
      </c>
      <c r="E973" s="93">
        <v>21223.61</v>
      </c>
      <c r="F973" s="93">
        <v>21521.98</v>
      </c>
      <c r="G973" s="93">
        <v>21521.98</v>
      </c>
      <c r="H973" s="93">
        <v>3736100000</v>
      </c>
      <c r="I973" s="93"/>
      <c r="J973" s="178">
        <f t="shared" si="178"/>
        <v>9.9628695202246966</v>
      </c>
      <c r="K973" s="179">
        <f t="shared" si="180"/>
        <v>0.49256568013459234</v>
      </c>
      <c r="L973" s="178"/>
      <c r="M973" s="184">
        <f t="shared" si="179"/>
        <v>1.4058400055409941E-2</v>
      </c>
      <c r="N973" s="261">
        <f t="shared" si="181"/>
        <v>1.1876907005824733</v>
      </c>
      <c r="O973" s="267">
        <f t="shared" si="182"/>
        <v>0.31199673917800164</v>
      </c>
      <c r="P973" s="178"/>
      <c r="Q973" s="184">
        <f t="shared" si="183"/>
        <v>1.4890021066161715E-2</v>
      </c>
      <c r="R973" s="261">
        <f t="shared" si="184"/>
        <v>1.2558849807597112</v>
      </c>
      <c r="S973" s="267">
        <f t="shared" si="185"/>
        <v>0.32235148349546949</v>
      </c>
      <c r="U973" s="184">
        <f t="shared" si="186"/>
        <v>0</v>
      </c>
      <c r="V973" s="261">
        <f t="shared" si="187"/>
        <v>3.4878951206797536E-2</v>
      </c>
      <c r="W973" s="267">
        <f t="shared" si="188"/>
        <v>0.13695169317218836</v>
      </c>
    </row>
    <row r="974" spans="1:23" x14ac:dyDescent="0.25">
      <c r="A974" s="90">
        <f t="shared" si="177"/>
        <v>931</v>
      </c>
      <c r="B974" s="29">
        <v>45699</v>
      </c>
      <c r="C974" s="93">
        <v>21656.82</v>
      </c>
      <c r="D974" s="93">
        <v>21682.41</v>
      </c>
      <c r="E974" s="93">
        <v>21279.37</v>
      </c>
      <c r="F974" s="93">
        <v>21294.86</v>
      </c>
      <c r="G974" s="93">
        <v>21294.86</v>
      </c>
      <c r="H974" s="93">
        <v>3583400000</v>
      </c>
      <c r="I974" s="93"/>
      <c r="J974" s="178">
        <f t="shared" si="178"/>
        <v>9.9830756953722606</v>
      </c>
      <c r="K974" s="179">
        <f t="shared" si="180"/>
        <v>0.52033475476957891</v>
      </c>
      <c r="L974" s="178"/>
      <c r="M974" s="184">
        <f t="shared" si="179"/>
        <v>-1.6713441770306033E-2</v>
      </c>
      <c r="N974" s="261">
        <f t="shared" si="181"/>
        <v>-1.3356505521060995</v>
      </c>
      <c r="O974" s="267">
        <f t="shared" si="182"/>
        <v>-7.1152015078230657E-2</v>
      </c>
      <c r="P974" s="178"/>
      <c r="Q974" s="184">
        <f t="shared" si="183"/>
        <v>1.1816139211574066E-3</v>
      </c>
      <c r="R974" s="261">
        <f t="shared" si="184"/>
        <v>0.13177322126364724</v>
      </c>
      <c r="S974" s="267">
        <f t="shared" si="185"/>
        <v>0.15166429648230073</v>
      </c>
      <c r="U974" s="184">
        <f t="shared" si="186"/>
        <v>-1.7428689899994586E-2</v>
      </c>
      <c r="V974" s="261">
        <f t="shared" si="187"/>
        <v>-1.3943020661030028</v>
      </c>
      <c r="W974" s="267">
        <f t="shared" si="188"/>
        <v>-8.0057768312840394E-2</v>
      </c>
    </row>
    <row r="975" spans="1:23" x14ac:dyDescent="0.25">
      <c r="A975" s="90">
        <f t="shared" si="177"/>
        <v>932</v>
      </c>
      <c r="B975" s="29">
        <v>45700</v>
      </c>
      <c r="C975" s="93">
        <v>21526.41</v>
      </c>
      <c r="D975" s="93">
        <v>21858.83</v>
      </c>
      <c r="E975" s="93">
        <v>21411.09</v>
      </c>
      <c r="F975" s="93">
        <v>21857.919999999998</v>
      </c>
      <c r="G975" s="93">
        <v>21857.919999999998</v>
      </c>
      <c r="H975" s="93">
        <v>4873000000</v>
      </c>
      <c r="I975" s="93"/>
      <c r="J975" s="178">
        <f t="shared" si="178"/>
        <v>9.9770358323770392</v>
      </c>
      <c r="K975" s="179">
        <f t="shared" si="180"/>
        <v>0.51203425232047406</v>
      </c>
      <c r="L975" s="178"/>
      <c r="M975" s="184">
        <f t="shared" si="179"/>
        <v>1.5400152649698599E-2</v>
      </c>
      <c r="N975" s="261">
        <f t="shared" si="181"/>
        <v>1.2977166031997507</v>
      </c>
      <c r="O975" s="267">
        <f t="shared" si="182"/>
        <v>0.32870327361079399</v>
      </c>
      <c r="P975" s="178"/>
      <c r="Q975" s="184">
        <f t="shared" si="183"/>
        <v>1.5442426303317734E-2</v>
      </c>
      <c r="R975" s="261">
        <f t="shared" si="184"/>
        <v>1.3011831117917025</v>
      </c>
      <c r="S975" s="267">
        <f t="shared" si="185"/>
        <v>0.32922963462011445</v>
      </c>
      <c r="U975" s="184">
        <f t="shared" si="186"/>
        <v>-5.3571403685054638E-3</v>
      </c>
      <c r="V975" s="261">
        <f t="shared" si="187"/>
        <v>-0.40441530244415613</v>
      </c>
      <c r="W975" s="267">
        <f t="shared" si="188"/>
        <v>7.024844966164534E-2</v>
      </c>
    </row>
    <row r="976" spans="1:23" x14ac:dyDescent="0.25">
      <c r="A976" s="90">
        <f t="shared" si="177"/>
        <v>933</v>
      </c>
      <c r="B976" s="29">
        <v>45701</v>
      </c>
      <c r="C976" s="93">
        <v>21958.69</v>
      </c>
      <c r="D976" s="93">
        <v>22523.57</v>
      </c>
      <c r="E976" s="93">
        <v>21735.56</v>
      </c>
      <c r="F976" s="93">
        <v>21814.37</v>
      </c>
      <c r="G976" s="93">
        <v>21814.37</v>
      </c>
      <c r="H976" s="93">
        <v>6487200000</v>
      </c>
      <c r="I976" s="93"/>
      <c r="J976" s="178">
        <f t="shared" si="178"/>
        <v>9.99691823992789</v>
      </c>
      <c r="K976" s="179">
        <f t="shared" si="180"/>
        <v>0.53935837750353033</v>
      </c>
      <c r="L976" s="178"/>
      <c r="M976" s="184">
        <f t="shared" si="179"/>
        <v>-6.5723410640616412E-3</v>
      </c>
      <c r="N976" s="261">
        <f t="shared" si="181"/>
        <v>-0.50406374281895983</v>
      </c>
      <c r="O976" s="267">
        <f t="shared" si="182"/>
        <v>5.5117648089522575E-2</v>
      </c>
      <c r="P976" s="178"/>
      <c r="Q976" s="184">
        <f t="shared" si="183"/>
        <v>2.5724667546197021E-2</v>
      </c>
      <c r="R976" s="261">
        <f t="shared" si="184"/>
        <v>2.1443436754395511</v>
      </c>
      <c r="S976" s="267">
        <f t="shared" si="185"/>
        <v>0.45725667783333268</v>
      </c>
      <c r="U976" s="184">
        <f t="shared" si="186"/>
        <v>-1.0161352976885115E-2</v>
      </c>
      <c r="V976" s="261">
        <f t="shared" si="187"/>
        <v>-0.79836857732678124</v>
      </c>
      <c r="W976" s="267">
        <f t="shared" si="188"/>
        <v>1.0429863354456836E-2</v>
      </c>
    </row>
    <row r="977" spans="1:23" x14ac:dyDescent="0.25">
      <c r="A977" s="90">
        <f t="shared" si="177"/>
        <v>934</v>
      </c>
      <c r="B977" s="29">
        <v>45702</v>
      </c>
      <c r="C977" s="93">
        <v>22027.07</v>
      </c>
      <c r="D977" s="93">
        <v>22620.33</v>
      </c>
      <c r="E977" s="93">
        <v>22027.07</v>
      </c>
      <c r="F977" s="93">
        <v>22620.33</v>
      </c>
      <c r="G977" s="93">
        <v>22620.33</v>
      </c>
      <c r="H977" s="93">
        <v>6057000000</v>
      </c>
      <c r="I977" s="93"/>
      <c r="J977" s="178">
        <f t="shared" si="178"/>
        <v>10.000027430497118</v>
      </c>
      <c r="K977" s="179">
        <f t="shared" si="180"/>
        <v>0.54363129626924256</v>
      </c>
      <c r="L977" s="178"/>
      <c r="M977" s="184">
        <f t="shared" si="179"/>
        <v>2.6933223529048669E-2</v>
      </c>
      <c r="N977" s="261">
        <f t="shared" si="181"/>
        <v>2.2434472385276925</v>
      </c>
      <c r="O977" s="267">
        <f t="shared" si="182"/>
        <v>0.47230474424096469</v>
      </c>
      <c r="P977" s="178"/>
      <c r="Q977" s="184">
        <f t="shared" si="183"/>
        <v>2.6933223529048669E-2</v>
      </c>
      <c r="R977" s="261">
        <f t="shared" si="184"/>
        <v>2.2434472385276925</v>
      </c>
      <c r="S977" s="267">
        <f t="shared" si="185"/>
        <v>0.47230474424096469</v>
      </c>
      <c r="U977" s="184">
        <f t="shared" si="186"/>
        <v>0</v>
      </c>
      <c r="V977" s="261">
        <f t="shared" si="187"/>
        <v>3.4878951206797536E-2</v>
      </c>
      <c r="W977" s="267">
        <f t="shared" si="188"/>
        <v>0.13695169317218836</v>
      </c>
    </row>
    <row r="978" spans="1:23" x14ac:dyDescent="0.25">
      <c r="A978" s="90">
        <f t="shared" si="177"/>
        <v>935</v>
      </c>
      <c r="B978" s="29">
        <v>45705</v>
      </c>
      <c r="C978" s="93">
        <v>22755.06</v>
      </c>
      <c r="D978" s="93">
        <v>22977.25</v>
      </c>
      <c r="E978" s="93">
        <v>22319.32</v>
      </c>
      <c r="F978" s="93">
        <v>22616.23</v>
      </c>
      <c r="G978" s="93">
        <v>22616.23</v>
      </c>
      <c r="H978" s="93">
        <v>6736200000</v>
      </c>
      <c r="I978" s="93"/>
      <c r="J978" s="178">
        <f t="shared" si="178"/>
        <v>10.032542817230391</v>
      </c>
      <c r="K978" s="179">
        <f t="shared" si="180"/>
        <v>0.58831675476832757</v>
      </c>
      <c r="L978" s="178"/>
      <c r="M978" s="184">
        <f t="shared" si="179"/>
        <v>-6.1010605992689862E-3</v>
      </c>
      <c r="N978" s="261">
        <f t="shared" si="181"/>
        <v>-0.46541797552518233</v>
      </c>
      <c r="O978" s="267">
        <f t="shared" si="182"/>
        <v>6.0985692128397995E-2</v>
      </c>
      <c r="P978" s="178"/>
      <c r="Q978" s="184">
        <f t="shared" si="183"/>
        <v>9.7644216275412452E-3</v>
      </c>
      <c r="R978" s="261">
        <f t="shared" si="184"/>
        <v>0.83557746125921106</v>
      </c>
      <c r="S978" s="267">
        <f t="shared" si="185"/>
        <v>0.258531220449574</v>
      </c>
      <c r="U978" s="184">
        <f t="shared" si="186"/>
        <v>-1.9149147486317398E-2</v>
      </c>
      <c r="V978" s="261">
        <f t="shared" si="187"/>
        <v>-1.5353823961546589</v>
      </c>
      <c r="W978" s="267">
        <f t="shared" si="188"/>
        <v>-0.10147966384589824</v>
      </c>
    </row>
    <row r="979" spans="1:23" x14ac:dyDescent="0.25">
      <c r="A979" s="90">
        <f t="shared" si="177"/>
        <v>936</v>
      </c>
      <c r="B979" s="29">
        <v>45706</v>
      </c>
      <c r="C979" s="93">
        <v>22664.73</v>
      </c>
      <c r="D979" s="93">
        <v>23141.41</v>
      </c>
      <c r="E979" s="93">
        <v>22608.18</v>
      </c>
      <c r="F979" s="93">
        <v>22976.81</v>
      </c>
      <c r="G979" s="93">
        <v>22976.81</v>
      </c>
      <c r="H979" s="93">
        <v>5222600000</v>
      </c>
      <c r="I979" s="93"/>
      <c r="J979" s="178">
        <f t="shared" si="178"/>
        <v>10.028565250663359</v>
      </c>
      <c r="K979" s="179">
        <f t="shared" si="180"/>
        <v>0.58285043855266994</v>
      </c>
      <c r="L979" s="178"/>
      <c r="M979" s="184">
        <f t="shared" si="179"/>
        <v>1.3769411768858564E-2</v>
      </c>
      <c r="N979" s="261">
        <f t="shared" si="181"/>
        <v>1.1639931894250661</v>
      </c>
      <c r="O979" s="267">
        <f t="shared" si="182"/>
        <v>0.30839846571052698</v>
      </c>
      <c r="P979" s="178"/>
      <c r="Q979" s="184">
        <f t="shared" si="183"/>
        <v>2.1031796981477401E-2</v>
      </c>
      <c r="R979" s="261">
        <f t="shared" si="184"/>
        <v>1.7595206298593273</v>
      </c>
      <c r="S979" s="267">
        <f t="shared" si="185"/>
        <v>0.39882444225439428</v>
      </c>
      <c r="U979" s="184">
        <f t="shared" si="186"/>
        <v>-2.495066122561322E-3</v>
      </c>
      <c r="V979" s="261">
        <f t="shared" si="187"/>
        <v>-0.16972054306147311</v>
      </c>
      <c r="W979" s="267">
        <f t="shared" si="188"/>
        <v>0.10588493148594491</v>
      </c>
    </row>
    <row r="980" spans="1:23" x14ac:dyDescent="0.25">
      <c r="A980" s="90">
        <f t="shared" si="177"/>
        <v>937</v>
      </c>
      <c r="B980" s="29">
        <v>45707</v>
      </c>
      <c r="C980" s="93">
        <v>22777.46</v>
      </c>
      <c r="D980" s="93">
        <v>22975.34</v>
      </c>
      <c r="E980" s="93">
        <v>22649.49</v>
      </c>
      <c r="F980" s="93">
        <v>22944.240000000002</v>
      </c>
      <c r="G980" s="93">
        <v>22944.240000000002</v>
      </c>
      <c r="H980" s="93">
        <v>4080400000</v>
      </c>
      <c r="I980" s="93"/>
      <c r="J980" s="178">
        <f t="shared" si="178"/>
        <v>10.033526729467495</v>
      </c>
      <c r="K980" s="179">
        <f t="shared" si="180"/>
        <v>0.58966893211742344</v>
      </c>
      <c r="L980" s="178"/>
      <c r="M980" s="184">
        <f t="shared" si="179"/>
        <v>7.3221509334228871E-3</v>
      </c>
      <c r="N980" s="261">
        <f t="shared" si="181"/>
        <v>0.63530727829112277</v>
      </c>
      <c r="O980" s="267">
        <f t="shared" si="182"/>
        <v>0.22812182931504865</v>
      </c>
      <c r="P980" s="178"/>
      <c r="Q980" s="184">
        <f t="shared" si="183"/>
        <v>8.6875358358658519E-3</v>
      </c>
      <c r="R980" s="261">
        <f t="shared" si="184"/>
        <v>0.74727106874754057</v>
      </c>
      <c r="S980" s="267">
        <f t="shared" si="185"/>
        <v>0.24512261618423437</v>
      </c>
      <c r="U980" s="184">
        <f t="shared" si="186"/>
        <v>-5.6182735037180413E-3</v>
      </c>
      <c r="V980" s="261">
        <f t="shared" si="187"/>
        <v>-0.42582864572915685</v>
      </c>
      <c r="W980" s="267">
        <f t="shared" si="188"/>
        <v>6.6997008424608095E-2</v>
      </c>
    </row>
    <row r="981" spans="1:23" x14ac:dyDescent="0.25">
      <c r="A981" s="90">
        <f t="shared" si="177"/>
        <v>938</v>
      </c>
      <c r="B981" s="29">
        <v>45708</v>
      </c>
      <c r="C981" s="93">
        <v>22716.71</v>
      </c>
      <c r="D981" s="93">
        <v>22849.66</v>
      </c>
      <c r="E981" s="93">
        <v>22436.13</v>
      </c>
      <c r="F981" s="93">
        <v>22576.98</v>
      </c>
      <c r="G981" s="93">
        <v>22576.98</v>
      </c>
      <c r="H981" s="93">
        <v>4200400000</v>
      </c>
      <c r="I981" s="93"/>
      <c r="J981" s="178">
        <f t="shared" si="178"/>
        <v>10.03085605601161</v>
      </c>
      <c r="K981" s="179">
        <f t="shared" si="180"/>
        <v>0.58599866152041291</v>
      </c>
      <c r="L981" s="178"/>
      <c r="M981" s="184">
        <f>(F981-C981)/C981</f>
        <v>-6.1509787288740129E-3</v>
      </c>
      <c r="N981" s="261">
        <f t="shared" si="181"/>
        <v>-0.46951134362459046</v>
      </c>
      <c r="O981" s="267">
        <f t="shared" si="182"/>
        <v>6.0364147624130116E-2</v>
      </c>
      <c r="P981" s="178"/>
      <c r="Q981" s="184">
        <f t="shared" si="183"/>
        <v>5.8525200172032275E-3</v>
      </c>
      <c r="R981" s="261">
        <f t="shared" si="184"/>
        <v>0.51479514456422693</v>
      </c>
      <c r="S981" s="267">
        <f t="shared" si="185"/>
        <v>0.20982304635772042</v>
      </c>
      <c r="U981" s="184">
        <f t="shared" si="186"/>
        <v>-1.2351260371770301E-2</v>
      </c>
      <c r="V981" s="261">
        <f t="shared" si="187"/>
        <v>-0.97794455787350254</v>
      </c>
      <c r="W981" s="267">
        <f t="shared" si="188"/>
        <v>-1.6837282208002513E-2</v>
      </c>
    </row>
    <row r="982" spans="1:23" x14ac:dyDescent="0.25">
      <c r="A982" s="90">
        <f t="shared" si="177"/>
        <v>939</v>
      </c>
      <c r="B982" s="29">
        <v>45709</v>
      </c>
      <c r="C982" s="93">
        <v>23090.03</v>
      </c>
      <c r="D982" s="93">
        <v>23477.919999999998</v>
      </c>
      <c r="E982" s="93">
        <v>22901.69</v>
      </c>
      <c r="F982" s="93">
        <v>23477.919999999998</v>
      </c>
      <c r="G982" s="93">
        <v>23477.919999999998</v>
      </c>
      <c r="H982" s="93">
        <v>6167300000</v>
      </c>
      <c r="I982" s="93"/>
      <c r="J982" s="178">
        <f t="shared" si="178"/>
        <v>10.047156201611447</v>
      </c>
      <c r="K982" s="179">
        <f t="shared" si="180"/>
        <v>0.60839973230285638</v>
      </c>
      <c r="L982" s="178"/>
      <c r="M982" s="184">
        <f t="shared" si="179"/>
        <v>1.6799025380218192E-2</v>
      </c>
      <c r="N982" s="261">
        <f t="shared" si="181"/>
        <v>1.4124264502142154</v>
      </c>
      <c r="O982" s="267">
        <f t="shared" si="182"/>
        <v>0.34612102673383527</v>
      </c>
      <c r="P982" s="178"/>
      <c r="Q982" s="184">
        <f t="shared" si="183"/>
        <v>1.6799025380218192E-2</v>
      </c>
      <c r="R982" s="261">
        <f t="shared" si="184"/>
        <v>1.4124264502142154</v>
      </c>
      <c r="S982" s="267">
        <f t="shared" si="185"/>
        <v>0.34612102673383527</v>
      </c>
      <c r="U982" s="184">
        <f t="shared" si="186"/>
        <v>-8.1567672281066834E-3</v>
      </c>
      <c r="V982" s="261">
        <f t="shared" si="187"/>
        <v>-0.63398927422581919</v>
      </c>
      <c r="W982" s="267">
        <f t="shared" si="188"/>
        <v>3.5389517599214715E-2</v>
      </c>
    </row>
    <row r="983" spans="1:23" x14ac:dyDescent="0.25">
      <c r="A983" s="90">
        <f t="shared" si="177"/>
        <v>940</v>
      </c>
      <c r="B983" s="29">
        <v>45712</v>
      </c>
      <c r="C983" s="93">
        <v>23472.14</v>
      </c>
      <c r="D983" s="93">
        <v>23688.45</v>
      </c>
      <c r="E983" s="93">
        <v>23221.57</v>
      </c>
      <c r="F983" s="93">
        <v>23341.61</v>
      </c>
      <c r="G983" s="93">
        <v>23341.61</v>
      </c>
      <c r="H983" s="93">
        <v>5264600000</v>
      </c>
      <c r="I983" s="93"/>
      <c r="J983" s="178">
        <f t="shared" si="178"/>
        <v>10.063569464918485</v>
      </c>
      <c r="K983" s="179">
        <f t="shared" si="180"/>
        <v>0.63095625922832865</v>
      </c>
      <c r="L983" s="178"/>
      <c r="M983" s="184">
        <f t="shared" si="179"/>
        <v>-5.5610609002842877E-3</v>
      </c>
      <c r="N983" s="261">
        <f t="shared" si="181"/>
        <v>-0.42113711887042155</v>
      </c>
      <c r="O983" s="267">
        <f t="shared" si="182"/>
        <v>6.7709378449696267E-2</v>
      </c>
      <c r="P983" s="178"/>
      <c r="Q983" s="184">
        <f t="shared" si="183"/>
        <v>9.2156062463840671E-3</v>
      </c>
      <c r="R983" s="261">
        <f t="shared" si="184"/>
        <v>0.79057370427815843</v>
      </c>
      <c r="S983" s="267">
        <f t="shared" si="185"/>
        <v>0.25169776761961393</v>
      </c>
      <c r="U983" s="184">
        <f t="shared" si="186"/>
        <v>-1.0675208992448056E-2</v>
      </c>
      <c r="V983" s="261">
        <f t="shared" si="187"/>
        <v>-0.84050560927163398</v>
      </c>
      <c r="W983" s="267">
        <f t="shared" si="188"/>
        <v>4.031699300933056E-3</v>
      </c>
    </row>
    <row r="984" spans="1:23" x14ac:dyDescent="0.25">
      <c r="A984" s="90">
        <f t="shared" si="177"/>
        <v>941</v>
      </c>
      <c r="B984" s="29">
        <v>45713</v>
      </c>
      <c r="C984" s="93">
        <v>22716.48</v>
      </c>
      <c r="D984" s="93">
        <v>23248.52</v>
      </c>
      <c r="E984" s="93">
        <v>22716.48</v>
      </c>
      <c r="F984" s="93">
        <v>23034.02</v>
      </c>
      <c r="G984" s="93">
        <v>23034.02</v>
      </c>
      <c r="H984" s="93">
        <v>4449800000</v>
      </c>
      <c r="I984" s="93"/>
      <c r="J984" s="178">
        <f t="shared" si="178"/>
        <v>10.030845931254795</v>
      </c>
      <c r="K984" s="179">
        <f t="shared" si="180"/>
        <v>0.5859847472033497</v>
      </c>
      <c r="L984" s="178"/>
      <c r="M984" s="184">
        <f t="shared" si="179"/>
        <v>1.3978398061671565E-2</v>
      </c>
      <c r="N984" s="261">
        <f t="shared" si="181"/>
        <v>1.1811304065240049</v>
      </c>
      <c r="O984" s="267">
        <f t="shared" si="182"/>
        <v>0.31100061212091856</v>
      </c>
      <c r="P984" s="178"/>
      <c r="Q984" s="184">
        <f t="shared" si="183"/>
        <v>2.342088210849572E-2</v>
      </c>
      <c r="R984" s="261">
        <f t="shared" si="184"/>
        <v>1.9554295095206045</v>
      </c>
      <c r="S984" s="267">
        <f t="shared" si="185"/>
        <v>0.42857160511236092</v>
      </c>
      <c r="U984" s="184">
        <f t="shared" si="186"/>
        <v>0</v>
      </c>
      <c r="V984" s="261">
        <f t="shared" si="187"/>
        <v>3.4878951206797536E-2</v>
      </c>
      <c r="W984" s="267">
        <f t="shared" si="188"/>
        <v>0.13695169317218836</v>
      </c>
    </row>
    <row r="985" spans="1:23" x14ac:dyDescent="0.25">
      <c r="A985" s="90">
        <f t="shared" si="177"/>
        <v>942</v>
      </c>
      <c r="B985" s="29">
        <v>45714</v>
      </c>
      <c r="C985" s="93">
        <v>23238.34</v>
      </c>
      <c r="D985" s="93">
        <v>23973.17</v>
      </c>
      <c r="E985" s="93">
        <v>23238.34</v>
      </c>
      <c r="F985" s="93">
        <v>23787.93</v>
      </c>
      <c r="G985" s="93">
        <v>23787.93</v>
      </c>
      <c r="H985" s="93">
        <v>5138100000</v>
      </c>
      <c r="I985" s="93"/>
      <c r="J985" s="178">
        <f t="shared" si="178"/>
        <v>10.053558779843277</v>
      </c>
      <c r="K985" s="179">
        <f t="shared" si="180"/>
        <v>0.61719870942136668</v>
      </c>
      <c r="L985" s="178"/>
      <c r="M985" s="184">
        <f t="shared" si="179"/>
        <v>2.3650140242375321E-2</v>
      </c>
      <c r="N985" s="261">
        <f t="shared" si="181"/>
        <v>1.9742290506728455</v>
      </c>
      <c r="O985" s="267">
        <f t="shared" si="182"/>
        <v>0.4314261618495423</v>
      </c>
      <c r="P985" s="178"/>
      <c r="Q985" s="184">
        <f t="shared" si="183"/>
        <v>3.162144972489421E-2</v>
      </c>
      <c r="R985" s="261">
        <f t="shared" si="184"/>
        <v>2.6278894382801288</v>
      </c>
      <c r="S985" s="267">
        <f t="shared" si="185"/>
        <v>0.53067915149235345</v>
      </c>
      <c r="U985" s="184">
        <f t="shared" si="186"/>
        <v>0</v>
      </c>
      <c r="V985" s="261">
        <f t="shared" si="187"/>
        <v>3.4878951206797536E-2</v>
      </c>
      <c r="W985" s="267">
        <f t="shared" si="188"/>
        <v>0.13695169317218836</v>
      </c>
    </row>
    <row r="986" spans="1:23" x14ac:dyDescent="0.25">
      <c r="A986" s="90">
        <f t="shared" si="177"/>
        <v>943</v>
      </c>
      <c r="B986" s="29">
        <v>45715</v>
      </c>
      <c r="C986" s="93">
        <v>23783.75</v>
      </c>
      <c r="D986" s="93">
        <v>24076.53</v>
      </c>
      <c r="E986" s="93">
        <v>23441.74</v>
      </c>
      <c r="F986" s="93">
        <v>23718.29</v>
      </c>
      <c r="G986" s="93">
        <v>23718.29</v>
      </c>
      <c r="H986" s="93">
        <v>6257000000</v>
      </c>
      <c r="I986" s="93"/>
      <c r="J986" s="178">
        <f t="shared" si="178"/>
        <v>10.076757853354611</v>
      </c>
      <c r="K986" s="179">
        <f t="shared" si="180"/>
        <v>0.64908088400879416</v>
      </c>
      <c r="L986" s="178"/>
      <c r="M986" s="184">
        <f t="shared" si="179"/>
        <v>-2.7522993640615601E-3</v>
      </c>
      <c r="N986" s="261">
        <f t="shared" si="181"/>
        <v>-0.19081408869701294</v>
      </c>
      <c r="O986" s="267">
        <f t="shared" si="182"/>
        <v>0.10268204890932431</v>
      </c>
      <c r="P986" s="178"/>
      <c r="Q986" s="184">
        <f t="shared" si="183"/>
        <v>1.2310085667735275E-2</v>
      </c>
      <c r="R986" s="261">
        <f t="shared" si="184"/>
        <v>1.0443260673546473</v>
      </c>
      <c r="S986" s="267">
        <f t="shared" si="185"/>
        <v>0.29022799086973516</v>
      </c>
      <c r="U986" s="184">
        <f t="shared" si="186"/>
        <v>-1.4379986335207795E-2</v>
      </c>
      <c r="V986" s="261">
        <f t="shared" si="187"/>
        <v>-1.1443033979759534</v>
      </c>
      <c r="W986" s="267">
        <f t="shared" si="188"/>
        <v>-4.2097512974194728E-2</v>
      </c>
    </row>
    <row r="987" spans="1:23" x14ac:dyDescent="0.25">
      <c r="A987" s="90">
        <f t="shared" si="177"/>
        <v>944</v>
      </c>
      <c r="B987" s="29">
        <v>45716</v>
      </c>
      <c r="C987" s="93">
        <v>23616.18</v>
      </c>
      <c r="D987" s="93">
        <v>23616.18</v>
      </c>
      <c r="E987" s="93">
        <v>22798.34</v>
      </c>
      <c r="F987" s="93">
        <v>22941.32</v>
      </c>
      <c r="G987" s="93">
        <v>22941.32</v>
      </c>
      <c r="H987" s="93">
        <v>6578300000</v>
      </c>
      <c r="I987" s="93"/>
      <c r="J987" s="178">
        <f t="shared" si="178"/>
        <v>10.069687349322372</v>
      </c>
      <c r="K987" s="179">
        <f t="shared" si="180"/>
        <v>0.63936398544959883</v>
      </c>
      <c r="L987" s="178"/>
      <c r="M987" s="184">
        <f t="shared" si="179"/>
        <v>-2.857617108270688E-2</v>
      </c>
      <c r="N987" s="261">
        <f t="shared" si="181"/>
        <v>-2.3084137169824852</v>
      </c>
      <c r="O987" s="267">
        <f t="shared" si="182"/>
        <v>-0.21885815447242396</v>
      </c>
      <c r="P987" s="178"/>
      <c r="Q987" s="184">
        <f t="shared" si="183"/>
        <v>0</v>
      </c>
      <c r="R987" s="261">
        <f t="shared" si="184"/>
        <v>3.4878951206797536E-2</v>
      </c>
      <c r="S987" s="267">
        <f t="shared" si="185"/>
        <v>0.13695169317218836</v>
      </c>
      <c r="U987" s="184">
        <f t="shared" si="186"/>
        <v>-3.4630494855645587E-2</v>
      </c>
      <c r="V987" s="261">
        <f t="shared" si="187"/>
        <v>-2.8048781476758178</v>
      </c>
      <c r="W987" s="267">
        <f t="shared" si="188"/>
        <v>-0.29424222230312447</v>
      </c>
    </row>
    <row r="988" spans="1:23" x14ac:dyDescent="0.25">
      <c r="A988" s="90">
        <f t="shared" si="177"/>
        <v>945</v>
      </c>
      <c r="B988" s="29">
        <v>45719</v>
      </c>
      <c r="C988" s="93">
        <v>23135.119999999999</v>
      </c>
      <c r="D988" s="93">
        <v>23405.98</v>
      </c>
      <c r="E988" s="93">
        <v>22861.75</v>
      </c>
      <c r="F988" s="93">
        <v>23006.27</v>
      </c>
      <c r="G988" s="93">
        <v>23006.27</v>
      </c>
      <c r="H988" s="93">
        <v>4338200000</v>
      </c>
      <c r="I988" s="93"/>
      <c r="J988" s="178">
        <f t="shared" si="178"/>
        <v>10.049107088273834</v>
      </c>
      <c r="K988" s="179">
        <f t="shared" si="180"/>
        <v>0.61108080959415934</v>
      </c>
      <c r="L988" s="178"/>
      <c r="M988" s="184">
        <f t="shared" si="179"/>
        <v>-5.5694545781477924E-3</v>
      </c>
      <c r="N988" s="261">
        <f t="shared" si="181"/>
        <v>-0.4218254141546206</v>
      </c>
      <c r="O988" s="267">
        <f t="shared" si="182"/>
        <v>6.7604866433963018E-2</v>
      </c>
      <c r="P988" s="178"/>
      <c r="Q988" s="184">
        <f t="shared" si="183"/>
        <v>1.170774130412985E-2</v>
      </c>
      <c r="R988" s="261">
        <f t="shared" si="184"/>
        <v>0.99493284644773961</v>
      </c>
      <c r="S988" s="267">
        <f t="shared" si="185"/>
        <v>0.28272803380327804</v>
      </c>
      <c r="U988" s="184">
        <f t="shared" si="186"/>
        <v>-1.1816234365760757E-2</v>
      </c>
      <c r="V988" s="261">
        <f t="shared" si="187"/>
        <v>-0.93407155216031013</v>
      </c>
      <c r="W988" s="267">
        <f t="shared" si="188"/>
        <v>-1.0175524720157481E-2</v>
      </c>
    </row>
    <row r="989" spans="1:23" x14ac:dyDescent="0.25">
      <c r="A989" s="90">
        <f t="shared" si="177"/>
        <v>946</v>
      </c>
      <c r="B989" s="29">
        <v>45720</v>
      </c>
      <c r="C989" s="93">
        <v>22678.25</v>
      </c>
      <c r="D989" s="93">
        <v>23051.01</v>
      </c>
      <c r="E989" s="93">
        <v>22547.53</v>
      </c>
      <c r="F989" s="93">
        <v>22941.77</v>
      </c>
      <c r="G989" s="93">
        <v>22941.77</v>
      </c>
      <c r="H989" s="93">
        <v>3994800000</v>
      </c>
      <c r="I989" s="93"/>
      <c r="J989" s="178">
        <f t="shared" si="178"/>
        <v>10.029161594370837</v>
      </c>
      <c r="K989" s="179">
        <f t="shared" si="180"/>
        <v>0.58366998568616413</v>
      </c>
      <c r="L989" s="178"/>
      <c r="M989" s="184">
        <f t="shared" si="179"/>
        <v>1.1619944219681873E-2</v>
      </c>
      <c r="N989" s="261">
        <f t="shared" si="181"/>
        <v>0.98773334222865117</v>
      </c>
      <c r="O989" s="267">
        <f t="shared" si="182"/>
        <v>0.28163484790546622</v>
      </c>
      <c r="P989" s="178"/>
      <c r="Q989" s="184">
        <f t="shared" si="183"/>
        <v>1.6436894381180137E-2</v>
      </c>
      <c r="R989" s="261">
        <f t="shared" si="184"/>
        <v>1.382731117256069</v>
      </c>
      <c r="S989" s="267">
        <f t="shared" si="185"/>
        <v>0.34161203302637899</v>
      </c>
      <c r="U989" s="184">
        <f t="shared" si="186"/>
        <v>-5.7641131921555306E-3</v>
      </c>
      <c r="V989" s="261">
        <f t="shared" si="187"/>
        <v>-0.43778773820720368</v>
      </c>
      <c r="W989" s="267">
        <f t="shared" si="188"/>
        <v>6.5181117934125732E-2</v>
      </c>
    </row>
    <row r="990" spans="1:23" x14ac:dyDescent="0.25">
      <c r="A990" s="90">
        <f t="shared" si="177"/>
        <v>947</v>
      </c>
      <c r="B990" s="29">
        <v>45721</v>
      </c>
      <c r="C990" s="93">
        <v>23200.42</v>
      </c>
      <c r="D990" s="93">
        <v>23636.65</v>
      </c>
      <c r="E990" s="93">
        <v>23090.63</v>
      </c>
      <c r="F990" s="93">
        <v>23594.21</v>
      </c>
      <c r="G990" s="93">
        <v>23594.21</v>
      </c>
      <c r="H990" s="93">
        <v>4077700000</v>
      </c>
      <c r="I990" s="93"/>
      <c r="J990" s="178">
        <f t="shared" si="178"/>
        <v>10.051925660938812</v>
      </c>
      <c r="K990" s="179">
        <f t="shared" si="180"/>
        <v>0.61495433608427019</v>
      </c>
      <c r="L990" s="178"/>
      <c r="M990" s="184">
        <f t="shared" si="179"/>
        <v>1.6973399619489685E-2</v>
      </c>
      <c r="N990" s="261">
        <f t="shared" si="181"/>
        <v>1.4267254224321291</v>
      </c>
      <c r="O990" s="267">
        <f t="shared" si="182"/>
        <v>0.34829220884667911</v>
      </c>
      <c r="P990" s="178"/>
      <c r="Q990" s="184">
        <f t="shared" si="183"/>
        <v>1.8802676848091681E-2</v>
      </c>
      <c r="R990" s="261">
        <f t="shared" si="184"/>
        <v>1.5767291407561246</v>
      </c>
      <c r="S990" s="267">
        <f t="shared" si="185"/>
        <v>0.37106904798740348</v>
      </c>
      <c r="U990" s="184">
        <f t="shared" si="186"/>
        <v>-4.7322419163100173E-3</v>
      </c>
      <c r="V990" s="261">
        <f t="shared" si="187"/>
        <v>-0.35317260946215034</v>
      </c>
      <c r="W990" s="267">
        <f t="shared" si="188"/>
        <v>7.8029233953057053E-2</v>
      </c>
    </row>
    <row r="991" spans="1:23" x14ac:dyDescent="0.25">
      <c r="A991" s="90">
        <f t="shared" si="177"/>
        <v>948</v>
      </c>
      <c r="B991" s="29">
        <v>45722</v>
      </c>
      <c r="C991" s="93">
        <v>23987.09</v>
      </c>
      <c r="D991" s="93">
        <v>24410.93</v>
      </c>
      <c r="E991" s="93">
        <v>23987.09</v>
      </c>
      <c r="F991" s="93">
        <v>24369.71</v>
      </c>
      <c r="G991" s="93">
        <v>24369.71</v>
      </c>
      <c r="H991" s="93">
        <v>4886300000</v>
      </c>
      <c r="I991" s="93"/>
      <c r="J991" s="178">
        <f t="shared" si="178"/>
        <v>10.085271047934341</v>
      </c>
      <c r="K991" s="179">
        <f t="shared" si="180"/>
        <v>0.66078045277627595</v>
      </c>
      <c r="L991" s="178"/>
      <c r="M991" s="184">
        <f t="shared" si="179"/>
        <v>1.5951080351972624E-2</v>
      </c>
      <c r="N991" s="261">
        <f t="shared" si="181"/>
        <v>1.3428935739599215</v>
      </c>
      <c r="O991" s="267">
        <f t="shared" si="182"/>
        <v>0.33556302753800726</v>
      </c>
      <c r="P991" s="178"/>
      <c r="Q991" s="184">
        <f t="shared" si="183"/>
        <v>1.7669504721081222E-2</v>
      </c>
      <c r="R991" s="261">
        <f t="shared" si="184"/>
        <v>1.483807176881581</v>
      </c>
      <c r="S991" s="267">
        <f t="shared" si="185"/>
        <v>0.35695960691848749</v>
      </c>
      <c r="U991" s="184">
        <f t="shared" si="186"/>
        <v>0</v>
      </c>
      <c r="V991" s="261">
        <f t="shared" si="187"/>
        <v>3.4878951206797536E-2</v>
      </c>
      <c r="W991" s="267">
        <f t="shared" si="188"/>
        <v>0.13695169317218836</v>
      </c>
    </row>
    <row r="992" spans="1:23" x14ac:dyDescent="0.25">
      <c r="A992" s="90">
        <f t="shared" si="177"/>
        <v>949</v>
      </c>
      <c r="B992" s="29">
        <v>45723</v>
      </c>
      <c r="C992" s="93">
        <v>24182.02</v>
      </c>
      <c r="D992" s="93">
        <v>24669.62</v>
      </c>
      <c r="E992" s="93">
        <v>24065.01</v>
      </c>
      <c r="F992" s="93">
        <v>24231.3</v>
      </c>
      <c r="G992" s="93">
        <v>24231.3</v>
      </c>
      <c r="H992" s="93">
        <v>4830800000</v>
      </c>
      <c r="I992" s="93"/>
      <c r="J992" s="178">
        <f t="shared" si="178"/>
        <v>10.0933646607953</v>
      </c>
      <c r="K992" s="179">
        <f t="shared" si="180"/>
        <v>0.67190339603304339</v>
      </c>
      <c r="L992" s="178"/>
      <c r="M992" s="184">
        <f t="shared" si="179"/>
        <v>2.0378777289903338E-3</v>
      </c>
      <c r="N992" s="261">
        <f t="shared" si="181"/>
        <v>0.20198825102125434</v>
      </c>
      <c r="O992" s="267">
        <f t="shared" si="182"/>
        <v>0.16232587511461083</v>
      </c>
      <c r="P992" s="178"/>
      <c r="Q992" s="184">
        <f t="shared" si="183"/>
        <v>2.0163741490578476E-2</v>
      </c>
      <c r="R992" s="261">
        <f t="shared" si="184"/>
        <v>1.6883386628450041</v>
      </c>
      <c r="S992" s="267">
        <f t="shared" si="185"/>
        <v>0.388016042099248</v>
      </c>
      <c r="U992" s="184">
        <f t="shared" si="186"/>
        <v>-4.8387190152022882E-3</v>
      </c>
      <c r="V992" s="261">
        <f t="shared" si="187"/>
        <v>-0.36190390535347833</v>
      </c>
      <c r="W992" s="267">
        <f t="shared" si="188"/>
        <v>7.670345800410816E-2</v>
      </c>
    </row>
    <row r="993" spans="1:23" x14ac:dyDescent="0.25">
      <c r="A993" s="90">
        <f t="shared" si="177"/>
        <v>950</v>
      </c>
      <c r="B993" s="29">
        <v>45726</v>
      </c>
      <c r="C993" s="93">
        <v>24115.98</v>
      </c>
      <c r="D993" s="93">
        <v>24292.799999999999</v>
      </c>
      <c r="E993" s="93">
        <v>23632.42</v>
      </c>
      <c r="F993" s="93">
        <v>23783.49</v>
      </c>
      <c r="G993" s="93">
        <v>23783.49</v>
      </c>
      <c r="H993" s="93">
        <v>3684200000</v>
      </c>
      <c r="I993" s="93"/>
      <c r="J993" s="178">
        <f t="shared" si="178"/>
        <v>10.090629970284024</v>
      </c>
      <c r="K993" s="179">
        <f t="shared" si="180"/>
        <v>0.66814514765814537</v>
      </c>
      <c r="L993" s="178"/>
      <c r="M993" s="184">
        <f t="shared" si="179"/>
        <v>-1.3787123724600782E-2</v>
      </c>
      <c r="N993" s="261">
        <f t="shared" si="181"/>
        <v>-1.0956876962901636</v>
      </c>
      <c r="O993" s="267">
        <f t="shared" si="182"/>
        <v>-3.4715615849358339E-2</v>
      </c>
      <c r="P993" s="178"/>
      <c r="Q993" s="184">
        <f t="shared" si="183"/>
        <v>7.3320677824413403E-3</v>
      </c>
      <c r="R993" s="261">
        <f t="shared" si="184"/>
        <v>0.63612047609600797</v>
      </c>
      <c r="S993" s="267">
        <f t="shared" si="185"/>
        <v>0.22824530675813071</v>
      </c>
      <c r="U993" s="184">
        <f t="shared" si="186"/>
        <v>-2.0051434774784244E-2</v>
      </c>
      <c r="V993" s="261">
        <f t="shared" si="187"/>
        <v>-1.609371426439554</v>
      </c>
      <c r="W993" s="267">
        <f t="shared" si="188"/>
        <v>-0.11271429362579</v>
      </c>
    </row>
    <row r="994" spans="1:23" x14ac:dyDescent="0.25">
      <c r="A994" s="90">
        <f t="shared" si="177"/>
        <v>951</v>
      </c>
      <c r="B994" s="29">
        <v>45727</v>
      </c>
      <c r="C994" s="93">
        <v>23274.86</v>
      </c>
      <c r="D994" s="93">
        <v>23858.61</v>
      </c>
      <c r="E994" s="93">
        <v>23238.36</v>
      </c>
      <c r="F994" s="93">
        <v>23782.14</v>
      </c>
      <c r="G994" s="93">
        <v>23782.14</v>
      </c>
      <c r="H994" s="93">
        <v>3554100000</v>
      </c>
      <c r="I994" s="93"/>
      <c r="J994" s="178">
        <f t="shared" si="178"/>
        <v>10.055129087089583</v>
      </c>
      <c r="K994" s="179">
        <f t="shared" si="180"/>
        <v>0.61935676154177421</v>
      </c>
      <c r="L994" s="178"/>
      <c r="M994" s="184">
        <f t="shared" si="179"/>
        <v>2.1795190175150306E-2</v>
      </c>
      <c r="N994" s="261">
        <f t="shared" si="181"/>
        <v>1.8221201176809083</v>
      </c>
      <c r="O994" s="267">
        <f t="shared" si="182"/>
        <v>0.40832966306048268</v>
      </c>
      <c r="P994" s="178"/>
      <c r="Q994" s="184">
        <f t="shared" si="183"/>
        <v>2.5080709400615082E-2</v>
      </c>
      <c r="R994" s="261">
        <f t="shared" si="184"/>
        <v>2.0915380564923685</v>
      </c>
      <c r="S994" s="267">
        <f t="shared" si="185"/>
        <v>0.44923857600275974</v>
      </c>
      <c r="U994" s="184">
        <f t="shared" si="186"/>
        <v>-1.5682156627365321E-3</v>
      </c>
      <c r="V994" s="261">
        <f t="shared" si="187"/>
        <v>-9.3717292635469435E-2</v>
      </c>
      <c r="W994" s="267">
        <f t="shared" si="188"/>
        <v>0.11742540413867064</v>
      </c>
    </row>
    <row r="995" spans="1:23" x14ac:dyDescent="0.25">
      <c r="A995" s="90">
        <f t="shared" si="177"/>
        <v>952</v>
      </c>
      <c r="B995" s="29">
        <v>45728</v>
      </c>
      <c r="C995" s="93">
        <v>23859.23</v>
      </c>
      <c r="D995" s="93">
        <v>23962.03</v>
      </c>
      <c r="E995" s="93">
        <v>23363.98</v>
      </c>
      <c r="F995" s="93">
        <v>23600.31</v>
      </c>
      <c r="G995" s="93">
        <v>23600.31</v>
      </c>
      <c r="H995" s="93">
        <v>3632700000</v>
      </c>
      <c r="I995" s="93"/>
      <c r="J995" s="178">
        <f t="shared" si="178"/>
        <v>10.079926423546928</v>
      </c>
      <c r="K995" s="179">
        <f t="shared" si="180"/>
        <v>0.65343540739157557</v>
      </c>
      <c r="L995" s="178"/>
      <c r="M995" s="184">
        <f t="shared" si="179"/>
        <v>-1.0851984745526082E-2</v>
      </c>
      <c r="N995" s="261">
        <f t="shared" si="181"/>
        <v>-0.85500150954121412</v>
      </c>
      <c r="O995" s="267">
        <f t="shared" si="182"/>
        <v>1.8306152722886715E-3</v>
      </c>
      <c r="P995" s="178"/>
      <c r="Q995" s="184">
        <f t="shared" si="183"/>
        <v>4.3086050974821596E-3</v>
      </c>
      <c r="R995" s="261">
        <f t="shared" si="184"/>
        <v>0.38819160131067348</v>
      </c>
      <c r="S995" s="267">
        <f t="shared" si="185"/>
        <v>0.19059933262881446</v>
      </c>
      <c r="U995" s="184">
        <f t="shared" si="186"/>
        <v>-2.0757166094630883E-2</v>
      </c>
      <c r="V995" s="261">
        <f t="shared" si="187"/>
        <v>-1.6672425464969556</v>
      </c>
      <c r="W995" s="267">
        <f t="shared" si="188"/>
        <v>-0.12150155041627797</v>
      </c>
    </row>
    <row r="996" spans="1:23" x14ac:dyDescent="0.25">
      <c r="A996" s="90">
        <f t="shared" si="177"/>
        <v>953</v>
      </c>
      <c r="B996" s="29">
        <v>45729</v>
      </c>
      <c r="C996" s="93">
        <v>23616.33</v>
      </c>
      <c r="D996" s="93">
        <v>23712.61</v>
      </c>
      <c r="E996" s="93">
        <v>23198.73</v>
      </c>
      <c r="F996" s="93">
        <v>23462.65</v>
      </c>
      <c r="G996" s="93">
        <v>23462.65</v>
      </c>
      <c r="H996" s="93">
        <v>3231300000</v>
      </c>
      <c r="I996" s="93"/>
      <c r="J996" s="178">
        <f t="shared" si="178"/>
        <v>10.069693700879805</v>
      </c>
      <c r="K996" s="179">
        <f t="shared" si="180"/>
        <v>0.63937271430951981</v>
      </c>
      <c r="L996" s="178"/>
      <c r="M996" s="184">
        <f t="shared" si="179"/>
        <v>-6.5073616434052316E-3</v>
      </c>
      <c r="N996" s="261">
        <f t="shared" si="181"/>
        <v>-0.49873532427167949</v>
      </c>
      <c r="O996" s="267">
        <f t="shared" si="182"/>
        <v>5.5926724914296511E-2</v>
      </c>
      <c r="P996" s="178"/>
      <c r="Q996" s="184">
        <f t="shared" si="183"/>
        <v>4.0768400509308108E-3</v>
      </c>
      <c r="R996" s="261">
        <f t="shared" si="184"/>
        <v>0.36918648922779612</v>
      </c>
      <c r="S996" s="267">
        <f t="shared" si="185"/>
        <v>0.18771356162527075</v>
      </c>
      <c r="U996" s="184">
        <f t="shared" si="186"/>
        <v>-1.7682679738977317E-2</v>
      </c>
      <c r="V996" s="261">
        <f t="shared" si="187"/>
        <v>-1.4151296474385227</v>
      </c>
      <c r="W996" s="267">
        <f t="shared" si="188"/>
        <v>-8.3220266383353891E-2</v>
      </c>
    </row>
    <row r="997" spans="1:23" x14ac:dyDescent="0.25">
      <c r="A997" s="90">
        <f t="shared" si="177"/>
        <v>954</v>
      </c>
      <c r="B997" s="29">
        <v>45730</v>
      </c>
      <c r="C997" s="93">
        <v>23653.33</v>
      </c>
      <c r="D997" s="93">
        <v>24113.53</v>
      </c>
      <c r="E997" s="93">
        <v>23454.49</v>
      </c>
      <c r="F997" s="93">
        <v>23959.98</v>
      </c>
      <c r="G997" s="93">
        <v>23959.98</v>
      </c>
      <c r="H997" s="93">
        <v>4260100000</v>
      </c>
      <c r="I997" s="93"/>
      <c r="J997" s="178">
        <f t="shared" si="178"/>
        <v>10.071259187390877</v>
      </c>
      <c r="K997" s="179">
        <f t="shared" si="180"/>
        <v>0.64152414135835845</v>
      </c>
      <c r="L997" s="178"/>
      <c r="M997" s="184">
        <f t="shared" si="179"/>
        <v>1.2964347937478478E-2</v>
      </c>
      <c r="N997" s="261">
        <f t="shared" si="181"/>
        <v>1.0979766413005008</v>
      </c>
      <c r="O997" s="267">
        <f t="shared" si="182"/>
        <v>0.29837439221381956</v>
      </c>
      <c r="P997" s="178"/>
      <c r="Q997" s="184">
        <f t="shared" si="183"/>
        <v>1.9456034308911137E-2</v>
      </c>
      <c r="R997" s="261">
        <f t="shared" si="184"/>
        <v>1.6303055188934847</v>
      </c>
      <c r="S997" s="267">
        <f t="shared" si="185"/>
        <v>0.37920418330412642</v>
      </c>
      <c r="U997" s="184">
        <f t="shared" si="186"/>
        <v>-8.406427340251885E-3</v>
      </c>
      <c r="V997" s="261">
        <f t="shared" si="187"/>
        <v>-0.6544618108940784</v>
      </c>
      <c r="W997" s="267">
        <f t="shared" si="188"/>
        <v>3.2280930160812904E-2</v>
      </c>
    </row>
    <row r="998" spans="1:23" x14ac:dyDescent="0.25">
      <c r="A998" s="90">
        <f t="shared" si="177"/>
        <v>955</v>
      </c>
      <c r="B998" s="29">
        <v>45733</v>
      </c>
      <c r="C998" s="93">
        <v>24226</v>
      </c>
      <c r="D998" s="93">
        <v>24352.47</v>
      </c>
      <c r="E998" s="93">
        <v>24077.15</v>
      </c>
      <c r="F998" s="93">
        <v>24145.57</v>
      </c>
      <c r="G998" s="93">
        <v>24145.57</v>
      </c>
      <c r="H998" s="93">
        <v>3284200000</v>
      </c>
      <c r="I998" s="93"/>
      <c r="J998" s="178">
        <f t="shared" si="178"/>
        <v>10.095181715576748</v>
      </c>
      <c r="K998" s="179">
        <f t="shared" si="180"/>
        <v>0.67440054997105447</v>
      </c>
      <c r="L998" s="178"/>
      <c r="M998" s="184">
        <f t="shared" si="179"/>
        <v>-3.3199867910509492E-3</v>
      </c>
      <c r="N998" s="261">
        <f t="shared" si="181"/>
        <v>-0.23736538423753031</v>
      </c>
      <c r="O998" s="267">
        <f t="shared" si="182"/>
        <v>9.5613614992049234E-2</v>
      </c>
      <c r="P998" s="178"/>
      <c r="Q998" s="184">
        <f t="shared" si="183"/>
        <v>5.2204243374886963E-3</v>
      </c>
      <c r="R998" s="261">
        <f t="shared" si="184"/>
        <v>0.46296226717900107</v>
      </c>
      <c r="S998" s="267">
        <f t="shared" si="185"/>
        <v>0.20195264738631491</v>
      </c>
      <c r="U998" s="184">
        <f t="shared" si="186"/>
        <v>-6.1442252125814643E-3</v>
      </c>
      <c r="V998" s="261">
        <f t="shared" si="187"/>
        <v>-0.46895754426613112</v>
      </c>
      <c r="W998" s="267">
        <f t="shared" si="188"/>
        <v>6.0448237532332527E-2</v>
      </c>
    </row>
    <row r="999" spans="1:23" x14ac:dyDescent="0.25">
      <c r="A999" s="90">
        <f t="shared" si="177"/>
        <v>956</v>
      </c>
      <c r="B999" s="29">
        <v>45734</v>
      </c>
      <c r="C999" s="93">
        <v>24679.35</v>
      </c>
      <c r="D999" s="93">
        <v>24745.13</v>
      </c>
      <c r="E999" s="93">
        <v>24475.26</v>
      </c>
      <c r="F999" s="93">
        <v>24740.57</v>
      </c>
      <c r="G999" s="93">
        <v>24740.57</v>
      </c>
      <c r="H999" s="93">
        <v>3930700000</v>
      </c>
      <c r="I999" s="93"/>
      <c r="J999" s="178">
        <f t="shared" si="178"/>
        <v>10.113722140557423</v>
      </c>
      <c r="K999" s="179">
        <f t="shared" si="180"/>
        <v>0.69988040656404205</v>
      </c>
      <c r="L999" s="178"/>
      <c r="M999" s="184">
        <f t="shared" si="179"/>
        <v>2.4806163857638537E-3</v>
      </c>
      <c r="N999" s="261">
        <f t="shared" si="181"/>
        <v>0.23829354347413975</v>
      </c>
      <c r="O999" s="267">
        <f t="shared" si="182"/>
        <v>0.16783853716989583</v>
      </c>
      <c r="P999" s="178"/>
      <c r="Q999" s="184">
        <f t="shared" si="183"/>
        <v>2.6653862439651966E-3</v>
      </c>
      <c r="R999" s="261">
        <f t="shared" si="184"/>
        <v>0.25344497341107752</v>
      </c>
      <c r="S999" s="267">
        <f t="shared" si="185"/>
        <v>0.17013915802304136</v>
      </c>
      <c r="U999" s="184">
        <f t="shared" si="186"/>
        <v>-8.2696667456800994E-3</v>
      </c>
      <c r="V999" s="261">
        <f t="shared" si="187"/>
        <v>-0.64324721893108416</v>
      </c>
      <c r="W999" s="267">
        <f t="shared" si="188"/>
        <v>3.39837743304372E-2</v>
      </c>
    </row>
    <row r="1000" spans="1:23" x14ac:dyDescent="0.25">
      <c r="A1000" s="90">
        <f t="shared" si="177"/>
        <v>957</v>
      </c>
      <c r="B1000" s="29">
        <v>45735</v>
      </c>
      <c r="C1000" s="93">
        <v>24697.63</v>
      </c>
      <c r="D1000" s="93">
        <v>24874.39</v>
      </c>
      <c r="E1000" s="93">
        <v>24601.73</v>
      </c>
      <c r="F1000" s="93">
        <v>24771.14</v>
      </c>
      <c r="G1000" s="93">
        <v>24771.14</v>
      </c>
      <c r="H1000" s="93">
        <v>3593000000</v>
      </c>
      <c r="I1000" s="93"/>
      <c r="J1000" s="178">
        <f t="shared" si="178"/>
        <v>10.114462566595433</v>
      </c>
      <c r="K1000" s="179">
        <f t="shared" si="180"/>
        <v>0.70089796410578609</v>
      </c>
      <c r="L1000" s="178"/>
      <c r="M1000" s="184">
        <f t="shared" si="179"/>
        <v>2.9763989500206454E-3</v>
      </c>
      <c r="N1000" s="261">
        <f t="shared" si="181"/>
        <v>0.27894852291405753</v>
      </c>
      <c r="O1000" s="267">
        <f t="shared" si="182"/>
        <v>0.1740116636584832</v>
      </c>
      <c r="P1000" s="178"/>
      <c r="Q1000" s="184">
        <f t="shared" si="183"/>
        <v>7.1569620242913348E-3</v>
      </c>
      <c r="R1000" s="261">
        <f t="shared" si="184"/>
        <v>0.62176151813613822</v>
      </c>
      <c r="S1000" s="267">
        <f t="shared" si="185"/>
        <v>0.22606501630043718</v>
      </c>
      <c r="U1000" s="184">
        <f t="shared" si="186"/>
        <v>-3.8829636689836819E-3</v>
      </c>
      <c r="V1000" s="261">
        <f t="shared" si="187"/>
        <v>-0.28353040706727545</v>
      </c>
      <c r="W1000" s="267">
        <f t="shared" si="188"/>
        <v>8.860383343016931E-2</v>
      </c>
    </row>
    <row r="1001" spans="1:23" x14ac:dyDescent="0.25">
      <c r="A1001" s="90">
        <f t="shared" si="177"/>
        <v>958</v>
      </c>
      <c r="B1001" s="29">
        <v>45736</v>
      </c>
      <c r="C1001" s="93">
        <v>24753.15</v>
      </c>
      <c r="D1001" s="93">
        <v>24753.15</v>
      </c>
      <c r="E1001" s="93">
        <v>24186.69</v>
      </c>
      <c r="F1001" s="93">
        <v>24219.95</v>
      </c>
      <c r="G1001" s="93">
        <v>24219.95</v>
      </c>
      <c r="H1001" s="93">
        <v>4102200000</v>
      </c>
      <c r="I1001" s="93"/>
      <c r="J1001" s="178">
        <f t="shared" ref="J1001" si="189">LN(C1001)</f>
        <v>10.116708032625622</v>
      </c>
      <c r="K1001" s="179">
        <f t="shared" si="180"/>
        <v>0.70398387785874894</v>
      </c>
      <c r="L1001" s="178"/>
      <c r="M1001" s="184">
        <f t="shared" ref="M1001" si="190">(F1001-C1001)/C1001</f>
        <v>-2.154069280071428E-2</v>
      </c>
      <c r="N1001" s="261">
        <f t="shared" si="181"/>
        <v>-1.7314930151962704</v>
      </c>
      <c r="O1001" s="267">
        <f t="shared" si="182"/>
        <v>-0.1312574591806166</v>
      </c>
      <c r="P1001" s="178"/>
      <c r="Q1001" s="184">
        <f t="shared" si="183"/>
        <v>0</v>
      </c>
      <c r="R1001" s="261">
        <f t="shared" si="184"/>
        <v>3.4878951206797536E-2</v>
      </c>
      <c r="S1001" s="267">
        <f t="shared" si="185"/>
        <v>0.13695169317218836</v>
      </c>
      <c r="U1001" s="184">
        <f t="shared" si="186"/>
        <v>-2.2884360172341814E-2</v>
      </c>
      <c r="V1001" s="261">
        <f t="shared" si="187"/>
        <v>-1.8416759326804595</v>
      </c>
      <c r="W1001" s="267">
        <f t="shared" si="188"/>
        <v>-0.1479878350381838</v>
      </c>
    </row>
    <row r="1002" spans="1:23" x14ac:dyDescent="0.25">
      <c r="A1002" s="90">
        <f t="shared" si="177"/>
        <v>959</v>
      </c>
      <c r="B1002" s="29">
        <v>45737</v>
      </c>
      <c r="C1002" s="93">
        <v>24109.07</v>
      </c>
      <c r="D1002" s="93">
        <v>24230.720000000001</v>
      </c>
      <c r="E1002" s="93">
        <v>23577.78</v>
      </c>
      <c r="F1002" s="93">
        <v>23689.72</v>
      </c>
      <c r="G1002" s="93">
        <v>23689.72</v>
      </c>
      <c r="H1002" s="93">
        <v>4931000000</v>
      </c>
      <c r="I1002" s="93"/>
      <c r="J1002" s="178">
        <f t="shared" ref="J1002" si="191">LN(C1002)</f>
        <v>10.090343397225112</v>
      </c>
      <c r="K1002" s="179">
        <f t="shared" si="180"/>
        <v>0.6677513141590703</v>
      </c>
      <c r="L1002" s="178"/>
      <c r="M1002" s="184">
        <f t="shared" ref="M1002" si="192">(F1002-C1002)/C1002</f>
        <v>-1.7393868780504539E-2</v>
      </c>
      <c r="N1002" s="261">
        <f t="shared" si="181"/>
        <v>-1.3914466774729792</v>
      </c>
      <c r="O1002" s="267">
        <f t="shared" si="182"/>
        <v>-7.9624200877066342E-2</v>
      </c>
      <c r="P1002" s="178"/>
      <c r="Q1002" s="184">
        <f t="shared" si="183"/>
        <v>5.0458188557253123E-3</v>
      </c>
      <c r="R1002" s="261">
        <f t="shared" si="184"/>
        <v>0.44864433269933957</v>
      </c>
      <c r="S1002" s="267">
        <f t="shared" si="185"/>
        <v>0.19977858600894094</v>
      </c>
      <c r="U1002" s="184">
        <f t="shared" si="186"/>
        <v>-2.2036934647416961E-2</v>
      </c>
      <c r="V1002" s="261">
        <f t="shared" si="187"/>
        <v>-1.7721856565463499</v>
      </c>
      <c r="W1002" s="267">
        <f t="shared" si="188"/>
        <v>-0.13743630432257525</v>
      </c>
    </row>
    <row r="1003" spans="1:23" x14ac:dyDescent="0.25">
      <c r="A1003" s="90">
        <f>A1002+1</f>
        <v>960</v>
      </c>
      <c r="B1003" s="29">
        <v>45740</v>
      </c>
      <c r="C1003" s="93">
        <v>23749.58</v>
      </c>
      <c r="D1003" s="93">
        <v>23967.51</v>
      </c>
      <c r="E1003" s="93">
        <v>23531.200000000001</v>
      </c>
      <c r="F1003" s="93">
        <v>23905.56</v>
      </c>
      <c r="G1003" s="93">
        <v>23905.56</v>
      </c>
      <c r="H1003" s="93">
        <v>3386100000</v>
      </c>
      <c r="I1003" s="93"/>
      <c r="J1003" s="178">
        <f t="shared" ref="J1003" si="193">LN(C1003)</f>
        <v>10.075320125095894</v>
      </c>
      <c r="K1003" s="179">
        <f t="shared" si="180"/>
        <v>0.64710503340720493</v>
      </c>
      <c r="L1003" s="178"/>
      <c r="M1003" s="184">
        <f t="shared" ref="M1003" si="194">(F1003-C1003)/C1003</f>
        <v>6.5676950918710795E-3</v>
      </c>
      <c r="N1003" s="261">
        <f t="shared" si="181"/>
        <v>0.57344066793019899</v>
      </c>
      <c r="O1003" s="267">
        <f t="shared" si="182"/>
        <v>0.21872788996396508</v>
      </c>
      <c r="P1003" s="178"/>
      <c r="Q1003" s="184">
        <f t="shared" si="183"/>
        <v>9.1761622731853214E-3</v>
      </c>
      <c r="R1003" s="261">
        <f t="shared" si="184"/>
        <v>0.78733923409902351</v>
      </c>
      <c r="S1003" s="267">
        <f t="shared" si="185"/>
        <v>0.25120663974759316</v>
      </c>
      <c r="U1003" s="184">
        <f t="shared" si="186"/>
        <v>-9.1951099766817354E-3</v>
      </c>
      <c r="V1003" s="261">
        <f t="shared" si="187"/>
        <v>-0.71913507429683932</v>
      </c>
      <c r="W1003" s="267">
        <f t="shared" si="188"/>
        <v>2.2460823474865999E-2</v>
      </c>
    </row>
    <row r="1004" spans="1:23" x14ac:dyDescent="0.25">
      <c r="A1004" s="90"/>
      <c r="B1004" s="92"/>
      <c r="C1004" s="93"/>
      <c r="D1004" s="93"/>
      <c r="E1004" s="93"/>
      <c r="F1004" s="93"/>
      <c r="G1004" s="93"/>
      <c r="H1004" s="93"/>
      <c r="I1004" s="93"/>
      <c r="J1004" s="178"/>
      <c r="K1004" s="178"/>
      <c r="L1004" s="178"/>
      <c r="P1004" s="178"/>
    </row>
    <row r="1005" spans="1:23" x14ac:dyDescent="0.25">
      <c r="A1005" s="36" t="s">
        <v>68</v>
      </c>
      <c r="B1005" s="92"/>
      <c r="C1005" s="35">
        <f>Summary!L12</f>
        <v>23460.31</v>
      </c>
      <c r="J1005" s="178">
        <f t="shared" ref="J1005" si="195">(C1005-$C$1009)/$C$1010</f>
        <v>0.68492577153143464</v>
      </c>
      <c r="K1005" s="178"/>
      <c r="L1005" s="178"/>
      <c r="M1005" s="178"/>
      <c r="N1005" s="178"/>
      <c r="O1005" s="178"/>
      <c r="P1005" s="178"/>
      <c r="Q1005" s="178"/>
      <c r="R1005" s="178"/>
      <c r="S1005" s="178"/>
      <c r="U1005" s="178"/>
      <c r="V1005" s="178"/>
      <c r="W1005" s="178"/>
    </row>
    <row r="1006" spans="1:23" x14ac:dyDescent="0.25">
      <c r="C1006" s="87"/>
      <c r="D1006" s="87"/>
      <c r="E1006" s="87"/>
      <c r="F1006" s="87"/>
      <c r="G1006" s="87"/>
      <c r="H1006" s="87"/>
      <c r="I1006" s="87"/>
      <c r="J1006" s="181"/>
      <c r="K1006" s="180"/>
      <c r="L1006" s="181"/>
      <c r="M1006" s="180"/>
      <c r="N1006" s="180"/>
      <c r="O1006" s="180"/>
      <c r="P1006" s="181"/>
      <c r="Q1006" s="180"/>
      <c r="R1006" s="180"/>
      <c r="S1006" s="180"/>
      <c r="U1006" s="180"/>
      <c r="V1006" s="180"/>
      <c r="W1006" s="180"/>
    </row>
    <row r="1007" spans="1:23" x14ac:dyDescent="0.25">
      <c r="A1007" s="31" t="s">
        <v>63</v>
      </c>
      <c r="B1007" s="32"/>
      <c r="C1007" s="95">
        <f t="shared" ref="C1007:H1007" si="196">MAX(C2:C1003)</f>
        <v>30702.65</v>
      </c>
      <c r="D1007" s="95">
        <f t="shared" si="196"/>
        <v>30792.880000000001</v>
      </c>
      <c r="E1007" s="95">
        <f t="shared" si="196"/>
        <v>29833.05</v>
      </c>
      <c r="F1007" s="95">
        <f t="shared" si="196"/>
        <v>30074.17</v>
      </c>
      <c r="G1007" s="95">
        <f t="shared" si="196"/>
        <v>30074.17</v>
      </c>
      <c r="H1007" s="95">
        <f t="shared" si="196"/>
        <v>11257900000</v>
      </c>
      <c r="I1007" s="95"/>
      <c r="J1007" s="33">
        <f>MAX(J2:J1003)</f>
        <v>10.332104249068241</v>
      </c>
      <c r="K1007" s="33">
        <f>MAX(K2:K1003)</f>
        <v>1</v>
      </c>
      <c r="L1007" s="33"/>
      <c r="M1007" s="33">
        <f>MAX(M2:M1003)</f>
        <v>5.9689744999213944E-2</v>
      </c>
      <c r="N1007" s="33">
        <f>MAX(N2:N1003, R2:R1003, V2:V1003)</f>
        <v>5.7187429113261947</v>
      </c>
      <c r="O1007" s="33">
        <f>MAX(O2:O1003)</f>
        <v>0.88016529630492402</v>
      </c>
      <c r="P1007" s="33"/>
      <c r="Q1007" s="33">
        <f>MAX(Q2:Q1003)</f>
        <v>6.9314034537867553E-2</v>
      </c>
      <c r="R1007" s="33">
        <f>MAX(N2:N1003, R2:R1003, V2:V1003)</f>
        <v>5.7187429113261947</v>
      </c>
      <c r="S1007" s="33">
        <f>MAX(S2:S1003)</f>
        <v>1</v>
      </c>
      <c r="U1007" s="33">
        <f>MAX(U2:U1003)</f>
        <v>0</v>
      </c>
      <c r="V1007" s="33">
        <f>MAX(N2:N1003, R2:R1003, V2:V1003)</f>
        <v>5.7187429113261947</v>
      </c>
      <c r="W1007" s="33">
        <f>MAX(W2:W1003)</f>
        <v>0.13695169317218836</v>
      </c>
    </row>
    <row r="1008" spans="1:23" x14ac:dyDescent="0.25">
      <c r="A1008" s="31" t="s">
        <v>64</v>
      </c>
      <c r="B1008" s="95"/>
      <c r="C1008" s="95">
        <f t="shared" ref="C1008:H1008" si="197">SMALL(C2:C1003,COUNTIF(C2:C1002,0)+1)</f>
        <v>14830.69</v>
      </c>
      <c r="D1008" s="95">
        <f t="shared" si="197"/>
        <v>15113.15</v>
      </c>
      <c r="E1008" s="95">
        <f t="shared" si="197"/>
        <v>14597.31</v>
      </c>
      <c r="F1008" s="95">
        <f t="shared" si="197"/>
        <v>14687.02</v>
      </c>
      <c r="G1008" s="95">
        <f t="shared" si="197"/>
        <v>14687.02</v>
      </c>
      <c r="H1008" s="95">
        <f t="shared" si="197"/>
        <v>622879700</v>
      </c>
      <c r="I1008" s="95"/>
      <c r="J1008" s="33">
        <f>SMALL(J2:J1003,COUNTIF(J2:J1002,0)+1)</f>
        <v>9.6044539613591233</v>
      </c>
      <c r="K1008" s="33">
        <f>SMALL(K2:K1003,COUNTIF(K2:K1003,0)+1)</f>
        <v>2.7059335388352687E-3</v>
      </c>
      <c r="L1008" s="33"/>
      <c r="M1008" s="33">
        <f t="shared" ref="M1008" si="198">SMALL(M2:M1003,COUNTIF(M2:M1003,0)+1)</f>
        <v>-8.4135876788845779E-2</v>
      </c>
      <c r="N1008" s="33">
        <f>MIN(SMALL(N2:N1003,COUNTIF(N2:N1003,0)+1),SMALL(R2:R1003,COUNTIF(R2:R1003,0)+1), SMALL(V2:V1003,COUNTIF(V2:V1003,0)+1))</f>
        <v>-7.4528580643151257</v>
      </c>
      <c r="O1008" s="33">
        <f>MIN(O2:O1003)</f>
        <v>-0.91064749060374284</v>
      </c>
      <c r="P1008" s="33"/>
      <c r="Q1008" s="33">
        <f t="shared" ref="Q1008" si="199">SMALL(Q2:Q1003,COUNTIF(Q2:Q1003,0)+1)</f>
        <v>2.2329825260495614E-5</v>
      </c>
      <c r="R1008" s="33">
        <f>MIN(SMALL(N2:N1003,COUNTIF(N2:N1003,0)+1),SMALL(R2:R1003,COUNTIF(R2:R1003,0)+1), SMALL(V2:V1003,COUNTIF(V2:V1003,0)+1))</f>
        <v>-7.4528580643151257</v>
      </c>
      <c r="S1008" s="33">
        <f>MIN(S2:S1003)</f>
        <v>0.13695169317218836</v>
      </c>
      <c r="U1008" s="33">
        <f t="shared" ref="U1008" si="200">SMALL(U2:U1003,COUNTIF(U2:U1003,0)+1)</f>
        <v>-2.1850171186221984E-2</v>
      </c>
      <c r="V1008" s="33">
        <f>MIN(SMALL(N2:N1003,COUNTIF(N2:N1003,0)+1),SMALL(R2:R1003,COUNTIF(R2:R1003,0)+1), SMALL(V2:V1003,COUNTIF(V2:V1003,0)+1))</f>
        <v>-7.4528580643151257</v>
      </c>
      <c r="W1008" s="33">
        <f>MIN(W2:W1003)</f>
        <v>-1</v>
      </c>
    </row>
    <row r="1009" spans="1:23" x14ac:dyDescent="0.25">
      <c r="A1009" s="31" t="s">
        <v>65</v>
      </c>
      <c r="B1009" s="95"/>
      <c r="C1009" s="95">
        <f t="shared" ref="C1009:H1009" si="201">AVERAGE(C2:C1003)</f>
        <v>20908.555159680647</v>
      </c>
      <c r="D1009" s="95">
        <f t="shared" si="201"/>
        <v>21079.814890219572</v>
      </c>
      <c r="E1009" s="95">
        <f t="shared" si="201"/>
        <v>20711.821756487021</v>
      </c>
      <c r="F1009" s="95">
        <f t="shared" si="201"/>
        <v>20896.806327345297</v>
      </c>
      <c r="G1009" s="95">
        <f t="shared" si="201"/>
        <v>20896.806327345297</v>
      </c>
      <c r="H1009" s="95">
        <f t="shared" si="201"/>
        <v>2554049076.3473053</v>
      </c>
      <c r="I1009" s="95"/>
      <c r="J1009" s="33">
        <f>AVERAGE(J2:J1003)</f>
        <v>9.9329627649005658</v>
      </c>
      <c r="K1009" s="33">
        <f>AVERAGE(K2:K1003)</f>
        <v>0.45146522868244449</v>
      </c>
      <c r="L1009" s="33"/>
      <c r="M1009" s="263">
        <f>AVERAGE(M2:M1003,Q2:Q1003, U2:U1003)</f>
        <v>-4.2534459754060979E-4</v>
      </c>
      <c r="N1009" s="264">
        <f>AVERAGE(N2:N1003)</f>
        <v>3.0023900711668981E-3</v>
      </c>
      <c r="O1009" s="264">
        <f>AVERAGE(O2:O1003)</f>
        <v>0.13211149778598102</v>
      </c>
      <c r="P1009" s="33"/>
      <c r="Q1009" s="263">
        <f>AVERAGE(M2:M1003,Q2:Q1003, U2:U1003)</f>
        <v>-4.2534459754060979E-4</v>
      </c>
      <c r="R1009" s="264">
        <f>AVERAGE(R2:R1003)</f>
        <v>0.72906191533945297</v>
      </c>
      <c r="S1009" s="264">
        <f>AVERAGE(S2:S1003)</f>
        <v>0.24235770500270648</v>
      </c>
      <c r="U1009" s="263">
        <f>AVERAGE(M2:M1003,Q2:Q1003, U2:U1003)</f>
        <v>-4.2534459754060979E-4</v>
      </c>
      <c r="V1009" s="264">
        <f>AVERAGE(V2:V1003)</f>
        <v>-0.73206430541061851</v>
      </c>
      <c r="W1009" s="264">
        <f>AVERAGE(W2:W1003)</f>
        <v>2.0497625358298289E-2</v>
      </c>
    </row>
    <row r="1010" spans="1:23" x14ac:dyDescent="0.25">
      <c r="C1010" s="94">
        <f t="shared" ref="C1010:H1010" si="202">STDEV(C2:C1003)</f>
        <v>3725.5932633602783</v>
      </c>
      <c r="D1010" s="94">
        <f t="shared" si="202"/>
        <v>3724.5375462970146</v>
      </c>
      <c r="E1010" s="94">
        <f t="shared" si="202"/>
        <v>3688.4473259723331</v>
      </c>
      <c r="F1010" s="94">
        <f t="shared" si="202"/>
        <v>3709.4796341017045</v>
      </c>
      <c r="G1010" s="94">
        <f t="shared" si="202"/>
        <v>3709.4796341017045</v>
      </c>
      <c r="H1010" s="94">
        <f t="shared" si="202"/>
        <v>1024314886.7842737</v>
      </c>
      <c r="J1010" s="86">
        <f>STDEV(J2:J1003)</f>
        <v>0.17071011134888303</v>
      </c>
      <c r="K1010" s="180">
        <f>STDEV(K2:K1003)</f>
        <v>0.23460460915412473</v>
      </c>
      <c r="M1010" s="262">
        <f>STDEV(M2:M1003,Q2:Q1003, U2:U1003)</f>
        <v>1.219487922726629E-2</v>
      </c>
      <c r="N1010" s="25">
        <f>STDEV(N2:N1003)</f>
        <v>1.0091669925060007</v>
      </c>
      <c r="O1010" s="25">
        <f>STDEV(O2:O1003)</f>
        <v>0.15323376321106108</v>
      </c>
      <c r="Q1010" s="262">
        <f>STDEV(M2:M1003,Q2:Q1003, U2:U1003)</f>
        <v>1.219487922726629E-2</v>
      </c>
      <c r="R1010" s="25">
        <f>STDEV(R2:R1003)</f>
        <v>0.68211594618674953</v>
      </c>
      <c r="S1010" s="25">
        <f>STDEV(S2:S1003)</f>
        <v>0.10357373373945998</v>
      </c>
      <c r="U1010" s="262">
        <f>STDEV(M2:M1003,Q2:Q1003, U2:U1003)</f>
        <v>1.219487922726629E-2</v>
      </c>
      <c r="V1010" s="25">
        <f>STDEV(V2:V1003)</f>
        <v>0.6706511680041175</v>
      </c>
      <c r="W1010" s="25">
        <f>STDEV(W2:W1003)</f>
        <v>0.10183290083633299</v>
      </c>
    </row>
    <row r="1011" spans="1:23" x14ac:dyDescent="0.25">
      <c r="O1011" s="94"/>
      <c r="S1011" s="94"/>
      <c r="W1011" s="94"/>
    </row>
    <row r="1014" spans="1:23" x14ac:dyDescent="0.25">
      <c r="D1014" s="34"/>
    </row>
  </sheetData>
  <autoFilter ref="A1:BL1003" xr:uid="{00000000-0001-0000-0200-000000000000}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ALN64"/>
  <sheetViews>
    <sheetView workbookViewId="0">
      <selection activeCell="L24" sqref="L24"/>
    </sheetView>
  </sheetViews>
  <sheetFormatPr defaultRowHeight="16.5" x14ac:dyDescent="0.25"/>
  <cols>
    <col min="1" max="1" width="18.875" bestFit="1" customWidth="1"/>
    <col min="3" max="8" width="9.125" bestFit="1" customWidth="1"/>
    <col min="9" max="9" width="9.125" customWidth="1"/>
    <col min="10" max="12" width="9.125" bestFit="1" customWidth="1"/>
    <col min="13" max="13" width="10.75" bestFit="1" customWidth="1"/>
    <col min="14" max="15" width="9.375" style="85" customWidth="1"/>
    <col min="16" max="744" width="9.125" bestFit="1" customWidth="1"/>
    <col min="746" max="746" width="9.625" bestFit="1" customWidth="1"/>
    <col min="748" max="750" width="9.125" bestFit="1" customWidth="1"/>
  </cols>
  <sheetData>
    <row r="1" spans="1:1002" x14ac:dyDescent="0.25">
      <c r="A1" s="87" t="s">
        <v>2</v>
      </c>
      <c r="B1" s="86"/>
      <c r="C1" s="87">
        <v>1</v>
      </c>
      <c r="D1" s="87">
        <v>2</v>
      </c>
      <c r="E1" s="87">
        <v>3</v>
      </c>
      <c r="F1" s="87">
        <v>4</v>
      </c>
      <c r="G1" s="87">
        <v>5</v>
      </c>
      <c r="H1" s="87">
        <v>6</v>
      </c>
      <c r="I1" s="87">
        <v>7</v>
      </c>
      <c r="J1" s="87">
        <v>8</v>
      </c>
      <c r="K1" s="87">
        <v>9</v>
      </c>
      <c r="L1" s="87">
        <v>10</v>
      </c>
      <c r="M1" s="87">
        <v>11</v>
      </c>
      <c r="N1" s="87">
        <v>12</v>
      </c>
      <c r="O1" s="87">
        <v>13</v>
      </c>
      <c r="P1" s="87">
        <v>14</v>
      </c>
      <c r="Q1" s="87">
        <v>15</v>
      </c>
      <c r="R1" s="87">
        <v>16</v>
      </c>
      <c r="S1" s="87">
        <v>17</v>
      </c>
      <c r="T1" s="87">
        <v>18</v>
      </c>
      <c r="U1" s="87">
        <v>19</v>
      </c>
      <c r="V1" s="87">
        <v>20</v>
      </c>
      <c r="W1" s="87">
        <v>21</v>
      </c>
      <c r="X1" s="87">
        <v>22</v>
      </c>
      <c r="Y1" s="87">
        <v>23</v>
      </c>
      <c r="Z1" s="87">
        <v>24</v>
      </c>
      <c r="AA1" s="87">
        <v>25</v>
      </c>
      <c r="AB1" s="87">
        <v>26</v>
      </c>
      <c r="AC1" s="87">
        <v>27</v>
      </c>
      <c r="AD1" s="87">
        <v>28</v>
      </c>
      <c r="AE1" s="87">
        <v>29</v>
      </c>
      <c r="AF1" s="87">
        <v>30</v>
      </c>
      <c r="AG1" s="87">
        <v>31</v>
      </c>
      <c r="AH1" s="87">
        <v>32</v>
      </c>
      <c r="AI1" s="87">
        <v>33</v>
      </c>
      <c r="AJ1" s="87">
        <v>34</v>
      </c>
      <c r="AK1" s="87">
        <v>35</v>
      </c>
      <c r="AL1" s="87">
        <v>36</v>
      </c>
      <c r="AM1" s="87">
        <v>37</v>
      </c>
      <c r="AN1" s="87">
        <v>38</v>
      </c>
      <c r="AO1" s="87">
        <v>39</v>
      </c>
      <c r="AP1" s="87">
        <v>40</v>
      </c>
      <c r="AQ1" s="87">
        <v>41</v>
      </c>
      <c r="AR1" s="87">
        <v>42</v>
      </c>
      <c r="AS1" s="87">
        <v>43</v>
      </c>
      <c r="AT1" s="87">
        <v>44</v>
      </c>
      <c r="AU1" s="87">
        <v>45</v>
      </c>
      <c r="AV1" s="87">
        <v>46</v>
      </c>
      <c r="AW1" s="87">
        <v>47</v>
      </c>
      <c r="AX1" s="87">
        <v>48</v>
      </c>
      <c r="AY1" s="87">
        <v>49</v>
      </c>
      <c r="AZ1" s="87">
        <v>50</v>
      </c>
      <c r="BA1" s="87">
        <v>51</v>
      </c>
      <c r="BB1" s="87">
        <v>52</v>
      </c>
      <c r="BC1" s="87">
        <v>53</v>
      </c>
      <c r="BD1" s="87">
        <v>54</v>
      </c>
      <c r="BE1" s="87">
        <v>55</v>
      </c>
      <c r="BF1" s="87">
        <v>56</v>
      </c>
      <c r="BG1" s="87">
        <v>57</v>
      </c>
      <c r="BH1" s="87">
        <v>58</v>
      </c>
      <c r="BI1" s="87">
        <v>59</v>
      </c>
      <c r="BJ1" s="87">
        <v>60</v>
      </c>
      <c r="BK1" s="87">
        <v>61</v>
      </c>
      <c r="BL1" s="87">
        <v>62</v>
      </c>
      <c r="BM1" s="87">
        <v>63</v>
      </c>
      <c r="BN1" s="87">
        <v>64</v>
      </c>
      <c r="BO1" s="87">
        <v>65</v>
      </c>
      <c r="BP1" s="87">
        <v>66</v>
      </c>
      <c r="BQ1" s="87">
        <v>67</v>
      </c>
      <c r="BR1" s="87">
        <v>68</v>
      </c>
      <c r="BS1" s="87">
        <v>69</v>
      </c>
      <c r="BT1" s="87">
        <v>70</v>
      </c>
      <c r="BU1" s="87">
        <v>71</v>
      </c>
      <c r="BV1" s="87">
        <v>72</v>
      </c>
      <c r="BW1" s="87">
        <v>73</v>
      </c>
      <c r="BX1" s="87">
        <v>74</v>
      </c>
      <c r="BY1" s="87">
        <v>75</v>
      </c>
      <c r="BZ1" s="87">
        <v>76</v>
      </c>
      <c r="CA1" s="87">
        <v>77</v>
      </c>
      <c r="CB1" s="87">
        <v>78</v>
      </c>
      <c r="CC1" s="87">
        <v>79</v>
      </c>
      <c r="CD1" s="87">
        <v>80</v>
      </c>
      <c r="CE1" s="87">
        <v>81</v>
      </c>
      <c r="CF1" s="87">
        <v>82</v>
      </c>
      <c r="CG1" s="87">
        <v>83</v>
      </c>
      <c r="CH1" s="87">
        <v>84</v>
      </c>
      <c r="CI1" s="87">
        <v>85</v>
      </c>
      <c r="CJ1" s="87">
        <v>86</v>
      </c>
      <c r="CK1" s="87">
        <v>87</v>
      </c>
      <c r="CL1" s="87">
        <v>88</v>
      </c>
      <c r="CM1" s="87">
        <v>89</v>
      </c>
      <c r="CN1" s="87">
        <v>90</v>
      </c>
      <c r="CO1" s="87">
        <v>91</v>
      </c>
      <c r="CP1" s="87">
        <v>92</v>
      </c>
      <c r="CQ1" s="87">
        <v>93</v>
      </c>
      <c r="CR1" s="87">
        <v>94</v>
      </c>
      <c r="CS1" s="87">
        <v>95</v>
      </c>
      <c r="CT1" s="87">
        <v>96</v>
      </c>
      <c r="CU1" s="87">
        <v>97</v>
      </c>
      <c r="CV1" s="87">
        <v>98</v>
      </c>
      <c r="CW1" s="87">
        <v>99</v>
      </c>
      <c r="CX1" s="87">
        <v>100</v>
      </c>
      <c r="CY1" s="87">
        <v>101</v>
      </c>
      <c r="CZ1" s="87">
        <v>102</v>
      </c>
      <c r="DA1" s="87">
        <v>103</v>
      </c>
      <c r="DB1" s="87">
        <v>104</v>
      </c>
      <c r="DC1" s="87">
        <v>105</v>
      </c>
      <c r="DD1" s="87">
        <v>106</v>
      </c>
      <c r="DE1" s="87">
        <v>107</v>
      </c>
      <c r="DF1" s="87">
        <v>108</v>
      </c>
      <c r="DG1" s="87">
        <v>109</v>
      </c>
      <c r="DH1" s="87">
        <v>110</v>
      </c>
      <c r="DI1" s="87">
        <v>111</v>
      </c>
      <c r="DJ1" s="87">
        <v>112</v>
      </c>
      <c r="DK1" s="87">
        <v>113</v>
      </c>
      <c r="DL1" s="87">
        <v>114</v>
      </c>
      <c r="DM1" s="87">
        <v>115</v>
      </c>
      <c r="DN1" s="87">
        <v>116</v>
      </c>
      <c r="DO1" s="87">
        <v>117</v>
      </c>
      <c r="DP1" s="87">
        <v>118</v>
      </c>
      <c r="DQ1" s="87">
        <v>119</v>
      </c>
      <c r="DR1" s="87">
        <v>120</v>
      </c>
      <c r="DS1" s="87">
        <v>121</v>
      </c>
      <c r="DT1" s="87">
        <v>122</v>
      </c>
      <c r="DU1" s="87">
        <v>123</v>
      </c>
      <c r="DV1" s="87">
        <v>124</v>
      </c>
      <c r="DW1" s="87">
        <v>125</v>
      </c>
      <c r="DX1" s="87">
        <v>126</v>
      </c>
      <c r="DY1" s="87">
        <v>127</v>
      </c>
      <c r="DZ1" s="87">
        <v>128</v>
      </c>
      <c r="EA1" s="87">
        <v>129</v>
      </c>
      <c r="EB1" s="87">
        <v>130</v>
      </c>
      <c r="EC1" s="87">
        <v>131</v>
      </c>
      <c r="ED1" s="87">
        <v>132</v>
      </c>
      <c r="EE1" s="87">
        <v>133</v>
      </c>
      <c r="EF1" s="87">
        <v>134</v>
      </c>
      <c r="EG1" s="87">
        <v>135</v>
      </c>
      <c r="EH1" s="87">
        <v>136</v>
      </c>
      <c r="EI1" s="87">
        <v>137</v>
      </c>
      <c r="EJ1" s="87">
        <v>138</v>
      </c>
      <c r="EK1" s="87">
        <v>139</v>
      </c>
      <c r="EL1" s="87">
        <v>140</v>
      </c>
      <c r="EM1" s="87">
        <v>141</v>
      </c>
      <c r="EN1" s="87">
        <v>142</v>
      </c>
      <c r="EO1" s="87">
        <v>143</v>
      </c>
      <c r="EP1" s="87">
        <v>144</v>
      </c>
      <c r="EQ1" s="87">
        <v>145</v>
      </c>
      <c r="ER1" s="87">
        <v>146</v>
      </c>
      <c r="ES1" s="87">
        <v>147</v>
      </c>
      <c r="ET1" s="87">
        <v>148</v>
      </c>
      <c r="EU1" s="87">
        <v>149</v>
      </c>
      <c r="EV1" s="87">
        <v>150</v>
      </c>
      <c r="EW1" s="87">
        <v>151</v>
      </c>
      <c r="EX1" s="87">
        <v>152</v>
      </c>
      <c r="EY1" s="87">
        <v>153</v>
      </c>
      <c r="EZ1" s="87">
        <v>154</v>
      </c>
      <c r="FA1" s="87">
        <v>155</v>
      </c>
      <c r="FB1" s="87">
        <v>156</v>
      </c>
      <c r="FC1" s="87">
        <v>157</v>
      </c>
      <c r="FD1" s="87">
        <v>158</v>
      </c>
      <c r="FE1" s="87">
        <v>159</v>
      </c>
      <c r="FF1" s="87">
        <v>160</v>
      </c>
      <c r="FG1" s="87">
        <v>161</v>
      </c>
      <c r="FH1" s="87">
        <v>162</v>
      </c>
      <c r="FI1" s="87">
        <v>163</v>
      </c>
      <c r="FJ1" s="87">
        <v>164</v>
      </c>
      <c r="FK1" s="87">
        <v>165</v>
      </c>
      <c r="FL1" s="87">
        <v>166</v>
      </c>
      <c r="FM1" s="87">
        <v>167</v>
      </c>
      <c r="FN1" s="87">
        <v>168</v>
      </c>
      <c r="FO1" s="87">
        <v>169</v>
      </c>
      <c r="FP1" s="87">
        <v>170</v>
      </c>
      <c r="FQ1" s="87">
        <v>171</v>
      </c>
      <c r="FR1" s="87">
        <v>172</v>
      </c>
      <c r="FS1" s="87">
        <v>173</v>
      </c>
      <c r="FT1" s="87">
        <v>174</v>
      </c>
      <c r="FU1" s="87">
        <v>175</v>
      </c>
      <c r="FV1" s="87">
        <v>176</v>
      </c>
      <c r="FW1" s="87">
        <v>177</v>
      </c>
      <c r="FX1" s="87">
        <v>178</v>
      </c>
      <c r="FY1" s="87">
        <v>179</v>
      </c>
      <c r="FZ1" s="87">
        <v>180</v>
      </c>
      <c r="GA1" s="87">
        <v>181</v>
      </c>
      <c r="GB1" s="87">
        <v>182</v>
      </c>
      <c r="GC1" s="87">
        <v>183</v>
      </c>
      <c r="GD1" s="87">
        <v>184</v>
      </c>
      <c r="GE1" s="87">
        <v>185</v>
      </c>
      <c r="GF1" s="87">
        <v>186</v>
      </c>
      <c r="GG1" s="87">
        <v>187</v>
      </c>
      <c r="GH1" s="87">
        <v>188</v>
      </c>
      <c r="GI1" s="87">
        <v>189</v>
      </c>
      <c r="GJ1" s="87">
        <v>190</v>
      </c>
      <c r="GK1" s="87">
        <v>191</v>
      </c>
      <c r="GL1" s="87">
        <v>192</v>
      </c>
      <c r="GM1" s="87">
        <v>193</v>
      </c>
      <c r="GN1" s="87">
        <v>194</v>
      </c>
      <c r="GO1" s="87">
        <v>195</v>
      </c>
      <c r="GP1" s="87">
        <v>196</v>
      </c>
      <c r="GQ1" s="87">
        <v>197</v>
      </c>
      <c r="GR1" s="87">
        <v>198</v>
      </c>
      <c r="GS1" s="87">
        <v>199</v>
      </c>
      <c r="GT1" s="87">
        <v>200</v>
      </c>
      <c r="GU1" s="87">
        <v>201</v>
      </c>
      <c r="GV1" s="87">
        <v>202</v>
      </c>
      <c r="GW1" s="87">
        <v>203</v>
      </c>
      <c r="GX1" s="87">
        <v>204</v>
      </c>
      <c r="GY1" s="87">
        <v>205</v>
      </c>
      <c r="GZ1" s="87">
        <v>206</v>
      </c>
      <c r="HA1" s="87">
        <v>207</v>
      </c>
      <c r="HB1" s="87">
        <v>208</v>
      </c>
      <c r="HC1" s="87">
        <v>209</v>
      </c>
      <c r="HD1" s="87">
        <v>210</v>
      </c>
      <c r="HE1" s="87">
        <v>211</v>
      </c>
      <c r="HF1" s="87">
        <v>212</v>
      </c>
      <c r="HG1" s="87">
        <v>213</v>
      </c>
      <c r="HH1" s="87">
        <v>214</v>
      </c>
      <c r="HI1" s="87">
        <v>215</v>
      </c>
      <c r="HJ1" s="87">
        <v>216</v>
      </c>
      <c r="HK1" s="87">
        <v>217</v>
      </c>
      <c r="HL1" s="87">
        <v>218</v>
      </c>
      <c r="HM1" s="87">
        <v>219</v>
      </c>
      <c r="HN1" s="87">
        <v>220</v>
      </c>
      <c r="HO1" s="87">
        <v>221</v>
      </c>
      <c r="HP1" s="87">
        <v>222</v>
      </c>
      <c r="HQ1" s="87">
        <v>223</v>
      </c>
      <c r="HR1" s="87">
        <v>224</v>
      </c>
      <c r="HS1" s="87">
        <v>225</v>
      </c>
      <c r="HT1" s="87">
        <v>226</v>
      </c>
      <c r="HU1" s="87">
        <v>227</v>
      </c>
      <c r="HV1" s="87">
        <v>228</v>
      </c>
      <c r="HW1" s="87">
        <v>229</v>
      </c>
      <c r="HX1" s="87">
        <v>230</v>
      </c>
      <c r="HY1" s="87">
        <v>231</v>
      </c>
      <c r="HZ1" s="87">
        <v>232</v>
      </c>
      <c r="IA1" s="87">
        <v>233</v>
      </c>
      <c r="IB1" s="87">
        <v>234</v>
      </c>
      <c r="IC1" s="87">
        <v>235</v>
      </c>
      <c r="ID1" s="87">
        <v>236</v>
      </c>
      <c r="IE1" s="87">
        <v>237</v>
      </c>
      <c r="IF1" s="87">
        <v>238</v>
      </c>
      <c r="IG1" s="87">
        <v>239</v>
      </c>
      <c r="IH1" s="87">
        <v>240</v>
      </c>
      <c r="II1" s="87">
        <v>241</v>
      </c>
      <c r="IJ1" s="87">
        <v>242</v>
      </c>
      <c r="IK1" s="87">
        <v>243</v>
      </c>
      <c r="IL1" s="87">
        <v>244</v>
      </c>
      <c r="IM1" s="87">
        <v>245</v>
      </c>
      <c r="IN1" s="87">
        <v>246</v>
      </c>
      <c r="IO1" s="87">
        <v>247</v>
      </c>
      <c r="IP1" s="87">
        <v>248</v>
      </c>
      <c r="IQ1" s="87">
        <v>249</v>
      </c>
      <c r="IR1" s="87">
        <v>250</v>
      </c>
      <c r="IS1" s="87">
        <v>251</v>
      </c>
      <c r="IT1" s="87">
        <v>252</v>
      </c>
      <c r="IU1" s="87">
        <v>253</v>
      </c>
      <c r="IV1" s="87">
        <v>254</v>
      </c>
      <c r="IW1" s="87">
        <v>255</v>
      </c>
      <c r="IX1" s="87">
        <v>256</v>
      </c>
      <c r="IY1" s="87">
        <v>257</v>
      </c>
      <c r="IZ1" s="87">
        <v>258</v>
      </c>
      <c r="JA1" s="87">
        <v>259</v>
      </c>
      <c r="JB1" s="87">
        <v>260</v>
      </c>
      <c r="JC1" s="87">
        <v>261</v>
      </c>
      <c r="JD1" s="87">
        <v>262</v>
      </c>
      <c r="JE1" s="87">
        <v>263</v>
      </c>
      <c r="JF1" s="87">
        <v>264</v>
      </c>
      <c r="JG1" s="87">
        <v>265</v>
      </c>
      <c r="JH1" s="87">
        <v>266</v>
      </c>
      <c r="JI1" s="87">
        <v>267</v>
      </c>
      <c r="JJ1" s="87">
        <v>268</v>
      </c>
      <c r="JK1" s="87">
        <v>269</v>
      </c>
      <c r="JL1" s="87">
        <v>270</v>
      </c>
      <c r="JM1" s="87">
        <v>271</v>
      </c>
      <c r="JN1" s="87">
        <v>272</v>
      </c>
      <c r="JO1" s="87">
        <v>273</v>
      </c>
      <c r="JP1" s="87">
        <v>274</v>
      </c>
      <c r="JQ1" s="87">
        <v>275</v>
      </c>
      <c r="JR1" s="87">
        <v>276</v>
      </c>
      <c r="JS1" s="87">
        <v>277</v>
      </c>
      <c r="JT1" s="87">
        <v>278</v>
      </c>
      <c r="JU1" s="87">
        <v>279</v>
      </c>
      <c r="JV1" s="87">
        <v>280</v>
      </c>
      <c r="JW1" s="87">
        <v>281</v>
      </c>
      <c r="JX1" s="87">
        <v>282</v>
      </c>
      <c r="JY1" s="87">
        <v>283</v>
      </c>
      <c r="JZ1" s="87">
        <v>284</v>
      </c>
      <c r="KA1" s="87">
        <v>285</v>
      </c>
      <c r="KB1" s="87">
        <v>286</v>
      </c>
      <c r="KC1" s="87">
        <v>287</v>
      </c>
      <c r="KD1" s="87">
        <v>288</v>
      </c>
      <c r="KE1" s="87">
        <v>289</v>
      </c>
      <c r="KF1" s="87">
        <v>290</v>
      </c>
      <c r="KG1" s="87">
        <v>291</v>
      </c>
      <c r="KH1" s="87">
        <v>292</v>
      </c>
      <c r="KI1" s="87">
        <v>293</v>
      </c>
      <c r="KJ1" s="87">
        <v>294</v>
      </c>
      <c r="KK1" s="87">
        <v>295</v>
      </c>
      <c r="KL1" s="87">
        <v>296</v>
      </c>
      <c r="KM1" s="87">
        <v>297</v>
      </c>
      <c r="KN1" s="87">
        <v>298</v>
      </c>
      <c r="KO1" s="87">
        <v>299</v>
      </c>
      <c r="KP1" s="87">
        <v>300</v>
      </c>
      <c r="KQ1" s="87">
        <v>301</v>
      </c>
      <c r="KR1" s="87">
        <v>302</v>
      </c>
      <c r="KS1" s="87">
        <v>303</v>
      </c>
      <c r="KT1" s="87">
        <v>304</v>
      </c>
      <c r="KU1" s="87">
        <v>305</v>
      </c>
      <c r="KV1" s="87">
        <v>306</v>
      </c>
      <c r="KW1" s="87">
        <v>307</v>
      </c>
      <c r="KX1" s="87">
        <v>308</v>
      </c>
      <c r="KY1" s="87">
        <v>309</v>
      </c>
      <c r="KZ1" s="87">
        <v>310</v>
      </c>
      <c r="LA1" s="87">
        <v>311</v>
      </c>
      <c r="LB1" s="87">
        <v>312</v>
      </c>
      <c r="LC1" s="87">
        <v>313</v>
      </c>
      <c r="LD1" s="87">
        <v>314</v>
      </c>
      <c r="LE1" s="87">
        <v>315</v>
      </c>
      <c r="LF1" s="87">
        <v>316</v>
      </c>
      <c r="LG1" s="87">
        <v>317</v>
      </c>
      <c r="LH1" s="87">
        <v>318</v>
      </c>
      <c r="LI1" s="87">
        <v>319</v>
      </c>
      <c r="LJ1" s="87">
        <v>320</v>
      </c>
      <c r="LK1" s="87">
        <v>321</v>
      </c>
      <c r="LL1" s="87">
        <v>322</v>
      </c>
      <c r="LM1" s="87">
        <v>323</v>
      </c>
      <c r="LN1" s="87">
        <v>324</v>
      </c>
      <c r="LO1" s="87">
        <v>325</v>
      </c>
      <c r="LP1" s="87">
        <v>326</v>
      </c>
      <c r="LQ1" s="87">
        <v>327</v>
      </c>
      <c r="LR1" s="87">
        <v>328</v>
      </c>
      <c r="LS1" s="87">
        <v>329</v>
      </c>
      <c r="LT1" s="87">
        <v>330</v>
      </c>
      <c r="LU1" s="87">
        <v>331</v>
      </c>
      <c r="LV1" s="87">
        <v>332</v>
      </c>
      <c r="LW1" s="87">
        <v>333</v>
      </c>
      <c r="LX1" s="87">
        <v>334</v>
      </c>
      <c r="LY1" s="87">
        <v>335</v>
      </c>
      <c r="LZ1" s="87">
        <v>336</v>
      </c>
      <c r="MA1" s="87">
        <v>337</v>
      </c>
      <c r="MB1" s="87">
        <v>338</v>
      </c>
      <c r="MC1" s="87">
        <v>339</v>
      </c>
      <c r="MD1" s="87">
        <v>340</v>
      </c>
      <c r="ME1" s="87">
        <v>341</v>
      </c>
      <c r="MF1" s="87">
        <v>342</v>
      </c>
      <c r="MG1" s="87">
        <v>343</v>
      </c>
      <c r="MH1" s="87">
        <v>344</v>
      </c>
      <c r="MI1" s="87">
        <v>345</v>
      </c>
      <c r="MJ1" s="87">
        <v>346</v>
      </c>
      <c r="MK1" s="87">
        <v>347</v>
      </c>
      <c r="ML1" s="87">
        <v>348</v>
      </c>
      <c r="MM1" s="87">
        <v>349</v>
      </c>
      <c r="MN1" s="87">
        <v>350</v>
      </c>
      <c r="MO1" s="87">
        <v>351</v>
      </c>
      <c r="MP1" s="87">
        <v>352</v>
      </c>
      <c r="MQ1" s="87">
        <v>353</v>
      </c>
      <c r="MR1" s="87">
        <v>354</v>
      </c>
      <c r="MS1" s="87">
        <v>355</v>
      </c>
      <c r="MT1" s="87">
        <v>356</v>
      </c>
      <c r="MU1" s="87">
        <v>357</v>
      </c>
      <c r="MV1" s="87">
        <v>358</v>
      </c>
      <c r="MW1" s="87">
        <v>359</v>
      </c>
      <c r="MX1" s="87">
        <v>360</v>
      </c>
      <c r="MY1" s="87">
        <v>361</v>
      </c>
      <c r="MZ1" s="87">
        <v>362</v>
      </c>
      <c r="NA1" s="87">
        <v>363</v>
      </c>
      <c r="NB1" s="87">
        <v>364</v>
      </c>
      <c r="NC1" s="87">
        <v>365</v>
      </c>
      <c r="ND1" s="87">
        <v>366</v>
      </c>
      <c r="NE1" s="87">
        <v>367</v>
      </c>
      <c r="NF1" s="87">
        <v>368</v>
      </c>
      <c r="NG1" s="87">
        <v>369</v>
      </c>
      <c r="NH1" s="87">
        <v>370</v>
      </c>
      <c r="NI1" s="87">
        <v>371</v>
      </c>
      <c r="NJ1" s="87">
        <v>372</v>
      </c>
      <c r="NK1" s="87">
        <v>373</v>
      </c>
      <c r="NL1" s="87">
        <v>374</v>
      </c>
      <c r="NM1" s="87">
        <v>375</v>
      </c>
      <c r="NN1" s="87">
        <v>376</v>
      </c>
      <c r="NO1" s="87">
        <v>377</v>
      </c>
      <c r="NP1" s="87">
        <v>378</v>
      </c>
      <c r="NQ1" s="87">
        <v>379</v>
      </c>
      <c r="NR1" s="87">
        <v>380</v>
      </c>
      <c r="NS1" s="87">
        <v>381</v>
      </c>
      <c r="NT1" s="87">
        <v>382</v>
      </c>
      <c r="NU1" s="87">
        <v>383</v>
      </c>
      <c r="NV1" s="87">
        <v>384</v>
      </c>
      <c r="NW1" s="87">
        <v>385</v>
      </c>
      <c r="NX1" s="87">
        <v>386</v>
      </c>
      <c r="NY1" s="87">
        <v>387</v>
      </c>
      <c r="NZ1" s="87">
        <v>388</v>
      </c>
      <c r="OA1" s="87">
        <v>389</v>
      </c>
      <c r="OB1" s="87">
        <v>390</v>
      </c>
      <c r="OC1" s="87">
        <v>391</v>
      </c>
      <c r="OD1" s="87">
        <v>392</v>
      </c>
      <c r="OE1" s="87">
        <v>393</v>
      </c>
      <c r="OF1" s="87">
        <v>394</v>
      </c>
      <c r="OG1" s="87">
        <v>395</v>
      </c>
      <c r="OH1" s="87">
        <v>396</v>
      </c>
      <c r="OI1" s="87">
        <v>397</v>
      </c>
      <c r="OJ1" s="87">
        <v>398</v>
      </c>
      <c r="OK1" s="87">
        <v>399</v>
      </c>
      <c r="OL1" s="87">
        <v>400</v>
      </c>
      <c r="OM1" s="87">
        <v>401</v>
      </c>
      <c r="ON1" s="87">
        <v>402</v>
      </c>
      <c r="OO1" s="87">
        <v>403</v>
      </c>
      <c r="OP1" s="87">
        <v>404</v>
      </c>
      <c r="OQ1" s="87">
        <v>405</v>
      </c>
      <c r="OR1" s="87">
        <v>406</v>
      </c>
      <c r="OS1" s="87">
        <v>407</v>
      </c>
      <c r="OT1" s="87">
        <v>408</v>
      </c>
      <c r="OU1" s="87">
        <v>409</v>
      </c>
      <c r="OV1" s="87">
        <v>410</v>
      </c>
      <c r="OW1" s="87">
        <v>411</v>
      </c>
      <c r="OX1" s="87">
        <v>412</v>
      </c>
      <c r="OY1" s="87">
        <v>413</v>
      </c>
      <c r="OZ1" s="87">
        <v>414</v>
      </c>
      <c r="PA1" s="87">
        <v>415</v>
      </c>
      <c r="PB1" s="87">
        <v>416</v>
      </c>
      <c r="PC1" s="87">
        <v>417</v>
      </c>
      <c r="PD1" s="87">
        <v>418</v>
      </c>
      <c r="PE1" s="87">
        <v>419</v>
      </c>
      <c r="PF1" s="87">
        <v>420</v>
      </c>
      <c r="PG1" s="87">
        <v>421</v>
      </c>
      <c r="PH1" s="87">
        <v>422</v>
      </c>
      <c r="PI1" s="87">
        <v>423</v>
      </c>
      <c r="PJ1" s="87">
        <v>424</v>
      </c>
      <c r="PK1" s="87">
        <v>425</v>
      </c>
      <c r="PL1" s="87">
        <v>426</v>
      </c>
      <c r="PM1" s="87">
        <v>427</v>
      </c>
      <c r="PN1" s="87">
        <v>428</v>
      </c>
      <c r="PO1" s="87">
        <v>429</v>
      </c>
      <c r="PP1" s="87">
        <v>430</v>
      </c>
      <c r="PQ1" s="87">
        <v>431</v>
      </c>
      <c r="PR1" s="87">
        <v>432</v>
      </c>
      <c r="PS1" s="87">
        <v>433</v>
      </c>
      <c r="PT1" s="87">
        <v>434</v>
      </c>
      <c r="PU1" s="87">
        <v>435</v>
      </c>
      <c r="PV1" s="87">
        <v>436</v>
      </c>
      <c r="PW1" s="87">
        <v>437</v>
      </c>
      <c r="PX1" s="87">
        <v>438</v>
      </c>
      <c r="PY1" s="87">
        <v>439</v>
      </c>
      <c r="PZ1" s="87">
        <v>440</v>
      </c>
      <c r="QA1" s="87">
        <v>441</v>
      </c>
      <c r="QB1" s="87">
        <v>442</v>
      </c>
      <c r="QC1" s="87">
        <v>443</v>
      </c>
      <c r="QD1" s="87">
        <v>444</v>
      </c>
      <c r="QE1" s="87">
        <v>445</v>
      </c>
      <c r="QF1" s="87">
        <v>446</v>
      </c>
      <c r="QG1" s="87">
        <v>447</v>
      </c>
      <c r="QH1" s="87">
        <v>448</v>
      </c>
      <c r="QI1" s="87">
        <v>449</v>
      </c>
      <c r="QJ1" s="87">
        <v>450</v>
      </c>
      <c r="QK1" s="87">
        <v>451</v>
      </c>
      <c r="QL1" s="87">
        <v>452</v>
      </c>
      <c r="QM1" s="87">
        <v>453</v>
      </c>
      <c r="QN1" s="87">
        <v>454</v>
      </c>
      <c r="QO1" s="87">
        <v>455</v>
      </c>
      <c r="QP1" s="87">
        <v>456</v>
      </c>
      <c r="QQ1" s="87">
        <v>457</v>
      </c>
      <c r="QR1" s="87">
        <v>458</v>
      </c>
      <c r="QS1" s="87">
        <v>459</v>
      </c>
      <c r="QT1" s="87">
        <v>460</v>
      </c>
      <c r="QU1" s="87">
        <v>461</v>
      </c>
      <c r="QV1" s="87">
        <v>462</v>
      </c>
      <c r="QW1" s="87">
        <v>463</v>
      </c>
      <c r="QX1" s="87">
        <v>464</v>
      </c>
      <c r="QY1" s="87">
        <v>465</v>
      </c>
      <c r="QZ1" s="87">
        <v>466</v>
      </c>
      <c r="RA1" s="87">
        <v>467</v>
      </c>
      <c r="RB1" s="87">
        <v>468</v>
      </c>
      <c r="RC1" s="87">
        <v>469</v>
      </c>
      <c r="RD1" s="87">
        <v>470</v>
      </c>
      <c r="RE1" s="87">
        <v>471</v>
      </c>
      <c r="RF1" s="87">
        <v>472</v>
      </c>
      <c r="RG1" s="87">
        <v>473</v>
      </c>
      <c r="RH1" s="87">
        <v>474</v>
      </c>
      <c r="RI1" s="87">
        <v>475</v>
      </c>
      <c r="RJ1" s="87">
        <v>476</v>
      </c>
      <c r="RK1" s="87">
        <v>477</v>
      </c>
      <c r="RL1" s="87">
        <v>478</v>
      </c>
      <c r="RM1" s="87">
        <v>479</v>
      </c>
      <c r="RN1" s="87">
        <v>480</v>
      </c>
      <c r="RO1" s="87">
        <v>481</v>
      </c>
      <c r="RP1" s="87">
        <v>482</v>
      </c>
      <c r="RQ1" s="87">
        <v>483</v>
      </c>
      <c r="RR1" s="87">
        <v>484</v>
      </c>
      <c r="RS1" s="87">
        <v>485</v>
      </c>
      <c r="RT1" s="87">
        <v>486</v>
      </c>
      <c r="RU1" s="87">
        <v>487</v>
      </c>
      <c r="RV1" s="87">
        <v>488</v>
      </c>
      <c r="RW1" s="87">
        <v>489</v>
      </c>
      <c r="RX1" s="87">
        <v>490</v>
      </c>
      <c r="RY1" s="87">
        <v>491</v>
      </c>
      <c r="RZ1" s="87">
        <v>492</v>
      </c>
      <c r="SA1" s="87">
        <v>493</v>
      </c>
      <c r="SB1" s="87">
        <v>494</v>
      </c>
      <c r="SC1" s="87">
        <v>495</v>
      </c>
      <c r="SD1" s="87">
        <v>496</v>
      </c>
      <c r="SE1" s="87">
        <v>497</v>
      </c>
      <c r="SF1" s="87">
        <v>498</v>
      </c>
      <c r="SG1" s="87">
        <v>499</v>
      </c>
      <c r="SH1" s="87">
        <v>500</v>
      </c>
      <c r="SI1" s="87">
        <v>501</v>
      </c>
      <c r="SJ1" s="87">
        <v>502</v>
      </c>
      <c r="SK1" s="87">
        <v>503</v>
      </c>
      <c r="SL1" s="87">
        <v>504</v>
      </c>
      <c r="SM1" s="87">
        <v>505</v>
      </c>
      <c r="SN1" s="87">
        <v>506</v>
      </c>
      <c r="SO1" s="87">
        <v>507</v>
      </c>
      <c r="SP1" s="87">
        <v>508</v>
      </c>
      <c r="SQ1" s="87">
        <v>509</v>
      </c>
      <c r="SR1" s="87">
        <v>510</v>
      </c>
      <c r="SS1" s="87">
        <v>511</v>
      </c>
      <c r="ST1" s="87">
        <v>512</v>
      </c>
      <c r="SU1" s="87">
        <v>513</v>
      </c>
      <c r="SV1" s="87">
        <v>514</v>
      </c>
      <c r="SW1" s="87">
        <v>515</v>
      </c>
      <c r="SX1" s="87">
        <v>516</v>
      </c>
      <c r="SY1" s="87">
        <v>517</v>
      </c>
      <c r="SZ1" s="87">
        <v>518</v>
      </c>
      <c r="TA1" s="87">
        <v>519</v>
      </c>
      <c r="TB1" s="87">
        <v>520</v>
      </c>
      <c r="TC1" s="87">
        <v>521</v>
      </c>
      <c r="TD1" s="87">
        <v>522</v>
      </c>
      <c r="TE1" s="87">
        <v>523</v>
      </c>
      <c r="TF1" s="87">
        <v>524</v>
      </c>
      <c r="TG1" s="87">
        <v>525</v>
      </c>
      <c r="TH1" s="87">
        <v>526</v>
      </c>
      <c r="TI1" s="87">
        <v>527</v>
      </c>
      <c r="TJ1" s="87">
        <v>528</v>
      </c>
      <c r="TK1" s="87">
        <v>529</v>
      </c>
      <c r="TL1" s="87">
        <v>530</v>
      </c>
      <c r="TM1" s="87">
        <v>531</v>
      </c>
      <c r="TN1" s="87">
        <v>532</v>
      </c>
      <c r="TO1" s="87">
        <v>533</v>
      </c>
      <c r="TP1" s="87">
        <v>534</v>
      </c>
      <c r="TQ1" s="87">
        <v>535</v>
      </c>
      <c r="TR1" s="87">
        <v>536</v>
      </c>
      <c r="TS1" s="87">
        <v>537</v>
      </c>
      <c r="TT1" s="87">
        <v>538</v>
      </c>
      <c r="TU1" s="87">
        <v>539</v>
      </c>
      <c r="TV1" s="87">
        <v>540</v>
      </c>
      <c r="TW1" s="87">
        <v>541</v>
      </c>
      <c r="TX1" s="87">
        <v>542</v>
      </c>
      <c r="TY1" s="87">
        <v>543</v>
      </c>
      <c r="TZ1" s="87">
        <v>544</v>
      </c>
      <c r="UA1" s="87">
        <v>545</v>
      </c>
      <c r="UB1" s="87">
        <v>546</v>
      </c>
      <c r="UC1" s="87">
        <v>547</v>
      </c>
      <c r="UD1" s="87">
        <v>548</v>
      </c>
      <c r="UE1" s="87">
        <v>549</v>
      </c>
      <c r="UF1" s="87">
        <v>550</v>
      </c>
      <c r="UG1" s="87">
        <v>551</v>
      </c>
      <c r="UH1" s="87">
        <v>552</v>
      </c>
      <c r="UI1" s="87">
        <v>553</v>
      </c>
      <c r="UJ1" s="87">
        <v>554</v>
      </c>
      <c r="UK1" s="87">
        <v>555</v>
      </c>
      <c r="UL1" s="87">
        <v>556</v>
      </c>
      <c r="UM1" s="87">
        <v>557</v>
      </c>
      <c r="UN1" s="87">
        <v>558</v>
      </c>
      <c r="UO1" s="87">
        <v>559</v>
      </c>
      <c r="UP1" s="87">
        <v>560</v>
      </c>
      <c r="UQ1" s="87">
        <v>561</v>
      </c>
      <c r="UR1" s="87">
        <v>562</v>
      </c>
      <c r="US1" s="87">
        <v>563</v>
      </c>
      <c r="UT1" s="87">
        <v>564</v>
      </c>
      <c r="UU1" s="87">
        <v>565</v>
      </c>
      <c r="UV1" s="87">
        <v>566</v>
      </c>
      <c r="UW1" s="87">
        <v>567</v>
      </c>
      <c r="UX1" s="87">
        <v>568</v>
      </c>
      <c r="UY1" s="87">
        <v>569</v>
      </c>
      <c r="UZ1" s="87">
        <v>570</v>
      </c>
      <c r="VA1" s="87">
        <v>571</v>
      </c>
      <c r="VB1" s="87">
        <v>572</v>
      </c>
      <c r="VC1" s="87">
        <v>573</v>
      </c>
      <c r="VD1" s="87">
        <v>574</v>
      </c>
      <c r="VE1" s="87">
        <v>575</v>
      </c>
      <c r="VF1" s="87">
        <v>576</v>
      </c>
      <c r="VG1" s="87">
        <v>577</v>
      </c>
      <c r="VH1" s="87">
        <v>578</v>
      </c>
      <c r="VI1" s="87">
        <v>579</v>
      </c>
      <c r="VJ1" s="87">
        <v>580</v>
      </c>
      <c r="VK1" s="87">
        <v>581</v>
      </c>
      <c r="VL1" s="87">
        <v>582</v>
      </c>
      <c r="VM1" s="87">
        <v>583</v>
      </c>
      <c r="VN1" s="87">
        <v>584</v>
      </c>
      <c r="VO1" s="87">
        <v>585</v>
      </c>
      <c r="VP1" s="87">
        <v>586</v>
      </c>
      <c r="VQ1" s="87">
        <v>587</v>
      </c>
      <c r="VR1" s="87">
        <v>588</v>
      </c>
      <c r="VS1" s="87">
        <v>589</v>
      </c>
      <c r="VT1" s="87">
        <v>590</v>
      </c>
      <c r="VU1" s="87">
        <v>591</v>
      </c>
      <c r="VV1" s="87">
        <v>592</v>
      </c>
      <c r="VW1" s="87">
        <v>593</v>
      </c>
      <c r="VX1" s="87">
        <v>594</v>
      </c>
      <c r="VY1" s="87">
        <v>595</v>
      </c>
      <c r="VZ1" s="87">
        <v>596</v>
      </c>
      <c r="WA1" s="87">
        <v>597</v>
      </c>
      <c r="WB1" s="87">
        <v>598</v>
      </c>
      <c r="WC1" s="87">
        <v>599</v>
      </c>
      <c r="WD1" s="87">
        <v>600</v>
      </c>
      <c r="WE1" s="87">
        <v>601</v>
      </c>
      <c r="WF1" s="87">
        <v>602</v>
      </c>
      <c r="WG1" s="87">
        <v>603</v>
      </c>
      <c r="WH1" s="87">
        <v>604</v>
      </c>
      <c r="WI1" s="87">
        <v>605</v>
      </c>
      <c r="WJ1" s="87">
        <v>606</v>
      </c>
      <c r="WK1" s="87">
        <v>607</v>
      </c>
      <c r="WL1" s="87">
        <v>608</v>
      </c>
      <c r="WM1" s="87">
        <v>609</v>
      </c>
      <c r="WN1" s="87">
        <v>610</v>
      </c>
      <c r="WO1" s="87">
        <v>611</v>
      </c>
      <c r="WP1" s="87">
        <v>612</v>
      </c>
      <c r="WQ1" s="87">
        <v>613</v>
      </c>
      <c r="WR1" s="87">
        <v>614</v>
      </c>
      <c r="WS1" s="87">
        <v>615</v>
      </c>
      <c r="WT1" s="87">
        <v>616</v>
      </c>
      <c r="WU1" s="87">
        <v>617</v>
      </c>
      <c r="WV1" s="87">
        <v>618</v>
      </c>
      <c r="WW1" s="87">
        <v>619</v>
      </c>
      <c r="WX1" s="87">
        <v>620</v>
      </c>
      <c r="WY1" s="87">
        <v>621</v>
      </c>
      <c r="WZ1" s="87">
        <v>622</v>
      </c>
      <c r="XA1" s="87">
        <v>623</v>
      </c>
      <c r="XB1" s="87">
        <v>624</v>
      </c>
      <c r="XC1" s="87">
        <v>625</v>
      </c>
      <c r="XD1" s="87">
        <v>626</v>
      </c>
      <c r="XE1" s="87">
        <v>627</v>
      </c>
      <c r="XF1" s="87">
        <v>628</v>
      </c>
      <c r="XG1" s="87">
        <v>629</v>
      </c>
      <c r="XH1" s="87">
        <v>630</v>
      </c>
      <c r="XI1" s="87">
        <v>631</v>
      </c>
      <c r="XJ1" s="87">
        <v>632</v>
      </c>
      <c r="XK1" s="87">
        <v>633</v>
      </c>
      <c r="XL1" s="87">
        <v>634</v>
      </c>
      <c r="XM1" s="87">
        <v>635</v>
      </c>
      <c r="XN1" s="87">
        <v>636</v>
      </c>
      <c r="XO1" s="87">
        <v>637</v>
      </c>
      <c r="XP1" s="87">
        <v>638</v>
      </c>
      <c r="XQ1" s="87">
        <v>639</v>
      </c>
      <c r="XR1" s="87">
        <v>640</v>
      </c>
      <c r="XS1" s="87">
        <v>641</v>
      </c>
      <c r="XT1" s="87">
        <v>642</v>
      </c>
      <c r="XU1" s="87">
        <v>643</v>
      </c>
      <c r="XV1" s="87">
        <v>644</v>
      </c>
      <c r="XW1" s="87">
        <v>645</v>
      </c>
      <c r="XX1" s="87">
        <v>646</v>
      </c>
      <c r="XY1" s="87">
        <v>647</v>
      </c>
      <c r="XZ1" s="87">
        <v>648</v>
      </c>
      <c r="YA1" s="87">
        <v>649</v>
      </c>
      <c r="YB1" s="87">
        <v>650</v>
      </c>
      <c r="YC1" s="87">
        <v>651</v>
      </c>
      <c r="YD1" s="87">
        <v>652</v>
      </c>
      <c r="YE1" s="87">
        <v>653</v>
      </c>
      <c r="YF1" s="87">
        <v>654</v>
      </c>
      <c r="YG1" s="87">
        <v>655</v>
      </c>
      <c r="YH1" s="87">
        <v>656</v>
      </c>
      <c r="YI1" s="87">
        <v>657</v>
      </c>
      <c r="YJ1" s="87">
        <v>658</v>
      </c>
      <c r="YK1" s="87">
        <v>659</v>
      </c>
      <c r="YL1" s="87">
        <v>660</v>
      </c>
      <c r="YM1" s="87">
        <v>661</v>
      </c>
      <c r="YN1" s="87">
        <v>662</v>
      </c>
      <c r="YO1" s="87">
        <v>663</v>
      </c>
      <c r="YP1" s="87">
        <v>664</v>
      </c>
      <c r="YQ1" s="87">
        <v>665</v>
      </c>
      <c r="YR1" s="87">
        <v>666</v>
      </c>
      <c r="YS1" s="87">
        <v>667</v>
      </c>
      <c r="YT1" s="87">
        <v>668</v>
      </c>
      <c r="YU1" s="87">
        <v>669</v>
      </c>
      <c r="YV1" s="87">
        <v>670</v>
      </c>
      <c r="YW1" s="87">
        <v>671</v>
      </c>
      <c r="YX1" s="87">
        <v>672</v>
      </c>
      <c r="YY1" s="87">
        <v>673</v>
      </c>
      <c r="YZ1" s="87">
        <v>674</v>
      </c>
      <c r="ZA1" s="87">
        <v>675</v>
      </c>
      <c r="ZB1" s="87">
        <v>676</v>
      </c>
      <c r="ZC1" s="87">
        <v>677</v>
      </c>
      <c r="ZD1" s="87">
        <v>678</v>
      </c>
      <c r="ZE1" s="87">
        <v>679</v>
      </c>
      <c r="ZF1" s="87">
        <v>680</v>
      </c>
      <c r="ZG1" s="87">
        <v>681</v>
      </c>
      <c r="ZH1" s="87">
        <v>682</v>
      </c>
      <c r="ZI1" s="87">
        <v>683</v>
      </c>
      <c r="ZJ1" s="87">
        <v>684</v>
      </c>
      <c r="ZK1" s="87">
        <v>685</v>
      </c>
      <c r="ZL1" s="87">
        <v>686</v>
      </c>
      <c r="ZM1" s="87">
        <v>687</v>
      </c>
      <c r="ZN1" s="87">
        <v>688</v>
      </c>
      <c r="ZO1" s="87">
        <v>689</v>
      </c>
      <c r="ZP1" s="87">
        <v>690</v>
      </c>
      <c r="ZQ1" s="87">
        <v>691</v>
      </c>
      <c r="ZR1" s="87">
        <v>692</v>
      </c>
      <c r="ZS1" s="87">
        <v>693</v>
      </c>
      <c r="ZT1" s="87">
        <v>694</v>
      </c>
      <c r="ZU1" s="87">
        <v>695</v>
      </c>
      <c r="ZV1" s="87">
        <v>696</v>
      </c>
      <c r="ZW1" s="87">
        <v>697</v>
      </c>
      <c r="ZX1" s="87">
        <v>698</v>
      </c>
      <c r="ZY1" s="87">
        <v>699</v>
      </c>
      <c r="ZZ1" s="87">
        <v>700</v>
      </c>
      <c r="AAA1" s="87">
        <v>701</v>
      </c>
      <c r="AAB1" s="87">
        <v>702</v>
      </c>
      <c r="AAC1" s="87">
        <v>703</v>
      </c>
      <c r="AAD1" s="87">
        <v>704</v>
      </c>
      <c r="AAE1" s="87">
        <v>705</v>
      </c>
      <c r="AAF1" s="87">
        <v>706</v>
      </c>
      <c r="AAG1" s="87">
        <v>707</v>
      </c>
      <c r="AAH1" s="87">
        <v>708</v>
      </c>
      <c r="AAI1" s="87">
        <v>709</v>
      </c>
      <c r="AAJ1" s="87">
        <v>710</v>
      </c>
      <c r="AAK1" s="87">
        <v>711</v>
      </c>
      <c r="AAL1" s="87">
        <v>712</v>
      </c>
      <c r="AAM1" s="87">
        <v>713</v>
      </c>
      <c r="AAN1" s="87">
        <v>714</v>
      </c>
      <c r="AAO1" s="87">
        <v>715</v>
      </c>
      <c r="AAP1" s="87">
        <v>716</v>
      </c>
      <c r="AAQ1" s="87">
        <v>717</v>
      </c>
      <c r="AAR1" s="87">
        <v>718</v>
      </c>
      <c r="AAS1" s="87">
        <v>719</v>
      </c>
      <c r="AAT1" s="87">
        <v>720</v>
      </c>
      <c r="AAU1" s="87">
        <v>721</v>
      </c>
      <c r="AAV1" s="87">
        <v>722</v>
      </c>
      <c r="AAW1" s="87">
        <v>723</v>
      </c>
      <c r="AAX1" s="87">
        <v>724</v>
      </c>
      <c r="AAY1" s="87">
        <v>725</v>
      </c>
      <c r="AAZ1" s="87">
        <v>726</v>
      </c>
      <c r="ABA1" s="87">
        <v>727</v>
      </c>
      <c r="ABB1" s="87">
        <v>728</v>
      </c>
      <c r="ABC1" s="87">
        <v>729</v>
      </c>
      <c r="ABD1" s="87">
        <v>730</v>
      </c>
      <c r="ABE1" s="87">
        <v>731</v>
      </c>
      <c r="ABF1" s="87">
        <v>732</v>
      </c>
      <c r="ABG1" s="87">
        <v>733</v>
      </c>
      <c r="ABH1" s="87">
        <v>734</v>
      </c>
      <c r="ABI1" s="87">
        <v>735</v>
      </c>
      <c r="ABJ1" s="87">
        <v>736</v>
      </c>
      <c r="ABK1" s="87">
        <v>737</v>
      </c>
      <c r="ABL1" s="87">
        <v>738</v>
      </c>
      <c r="ABM1" s="87">
        <v>739</v>
      </c>
      <c r="ABN1" s="87">
        <v>740</v>
      </c>
      <c r="ABO1" s="87">
        <v>741</v>
      </c>
      <c r="ABP1" s="87">
        <v>742</v>
      </c>
      <c r="ABQ1" s="87">
        <v>743</v>
      </c>
      <c r="ABR1" s="87">
        <v>744</v>
      </c>
      <c r="ABS1" s="87">
        <v>745</v>
      </c>
      <c r="ABT1" s="87">
        <v>746</v>
      </c>
      <c r="ABU1" s="87">
        <v>747</v>
      </c>
      <c r="ABV1" s="87">
        <v>748</v>
      </c>
      <c r="ABW1" s="87">
        <v>749</v>
      </c>
      <c r="ABX1" s="87">
        <v>750</v>
      </c>
      <c r="ABY1" s="87">
        <v>751</v>
      </c>
      <c r="ABZ1" s="87">
        <v>752</v>
      </c>
      <c r="ACA1" s="87">
        <v>753</v>
      </c>
      <c r="ACB1" s="87">
        <v>754</v>
      </c>
      <c r="ACC1" s="87">
        <v>755</v>
      </c>
      <c r="ACD1" s="87">
        <v>756</v>
      </c>
      <c r="ACE1" s="87">
        <v>757</v>
      </c>
      <c r="ACF1" s="87">
        <v>758</v>
      </c>
      <c r="ACG1" s="87">
        <v>759</v>
      </c>
      <c r="ACH1" s="87">
        <v>760</v>
      </c>
      <c r="ACI1" s="87">
        <v>761</v>
      </c>
      <c r="ACJ1" s="87">
        <v>762</v>
      </c>
      <c r="ACK1" s="87">
        <v>763</v>
      </c>
      <c r="ACL1" s="87">
        <v>764</v>
      </c>
      <c r="ACM1" s="87">
        <v>765</v>
      </c>
      <c r="ACN1" s="87">
        <v>766</v>
      </c>
      <c r="ACO1" s="87">
        <v>767</v>
      </c>
      <c r="ACP1" s="87">
        <v>768</v>
      </c>
      <c r="ACQ1" s="87">
        <v>769</v>
      </c>
      <c r="ACR1" s="87">
        <v>770</v>
      </c>
      <c r="ACS1" s="87">
        <v>771</v>
      </c>
      <c r="ACT1" s="87">
        <v>772</v>
      </c>
      <c r="ACU1" s="87">
        <v>773</v>
      </c>
      <c r="ACV1" s="87">
        <v>774</v>
      </c>
      <c r="ACW1" s="87">
        <v>775</v>
      </c>
      <c r="ACX1" s="87">
        <v>776</v>
      </c>
      <c r="ACY1" s="87">
        <v>777</v>
      </c>
      <c r="ACZ1" s="87">
        <v>778</v>
      </c>
      <c r="ADA1" s="87">
        <v>779</v>
      </c>
      <c r="ADB1" s="87">
        <v>780</v>
      </c>
      <c r="ADC1" s="87">
        <v>781</v>
      </c>
      <c r="ADD1" s="87">
        <v>782</v>
      </c>
      <c r="ADE1" s="87">
        <v>783</v>
      </c>
      <c r="ADF1" s="87">
        <v>784</v>
      </c>
      <c r="ADG1" s="87">
        <v>785</v>
      </c>
      <c r="ADH1" s="87">
        <v>786</v>
      </c>
      <c r="ADI1" s="87">
        <v>787</v>
      </c>
      <c r="ADJ1" s="87">
        <v>788</v>
      </c>
      <c r="ADK1" s="87">
        <v>789</v>
      </c>
      <c r="ADL1" s="87">
        <v>790</v>
      </c>
      <c r="ADM1" s="87">
        <v>791</v>
      </c>
      <c r="ADN1" s="87">
        <v>792</v>
      </c>
      <c r="ADO1" s="87">
        <v>793</v>
      </c>
      <c r="ADP1" s="87">
        <v>794</v>
      </c>
      <c r="ADQ1" s="87">
        <v>795</v>
      </c>
      <c r="ADR1" s="87">
        <v>796</v>
      </c>
      <c r="ADS1" s="87">
        <v>797</v>
      </c>
      <c r="ADT1" s="87">
        <v>798</v>
      </c>
      <c r="ADU1" s="87">
        <v>799</v>
      </c>
      <c r="ADV1" s="87">
        <v>800</v>
      </c>
      <c r="ADW1" s="87">
        <v>801</v>
      </c>
      <c r="ADX1" s="87">
        <v>802</v>
      </c>
      <c r="ADY1" s="87">
        <v>803</v>
      </c>
      <c r="ADZ1" s="87">
        <v>804</v>
      </c>
      <c r="AEA1" s="87">
        <v>805</v>
      </c>
      <c r="AEB1" s="87">
        <v>806</v>
      </c>
      <c r="AEC1" s="87">
        <v>807</v>
      </c>
      <c r="AED1" s="87">
        <v>808</v>
      </c>
      <c r="AEE1" s="87">
        <v>809</v>
      </c>
      <c r="AEF1" s="87">
        <v>810</v>
      </c>
      <c r="AEG1" s="87">
        <v>811</v>
      </c>
      <c r="AEH1" s="87">
        <v>812</v>
      </c>
      <c r="AEI1" s="87">
        <v>813</v>
      </c>
      <c r="AEJ1" s="87">
        <v>814</v>
      </c>
      <c r="AEK1" s="87">
        <v>815</v>
      </c>
      <c r="AEL1" s="87">
        <v>816</v>
      </c>
      <c r="AEM1" s="87">
        <v>817</v>
      </c>
      <c r="AEN1" s="87">
        <v>818</v>
      </c>
      <c r="AEO1" s="87">
        <v>819</v>
      </c>
      <c r="AEP1" s="87">
        <v>820</v>
      </c>
      <c r="AEQ1" s="87">
        <v>821</v>
      </c>
      <c r="AER1" s="87">
        <v>822</v>
      </c>
      <c r="AES1" s="87">
        <v>823</v>
      </c>
      <c r="AET1" s="87">
        <v>824</v>
      </c>
      <c r="AEU1" s="87">
        <v>825</v>
      </c>
      <c r="AEV1" s="87">
        <v>826</v>
      </c>
      <c r="AEW1" s="87">
        <v>827</v>
      </c>
      <c r="AEX1" s="87">
        <v>828</v>
      </c>
      <c r="AEY1" s="87">
        <v>829</v>
      </c>
      <c r="AEZ1" s="87">
        <v>830</v>
      </c>
      <c r="AFA1" s="87">
        <v>831</v>
      </c>
      <c r="AFB1" s="87">
        <v>832</v>
      </c>
      <c r="AFC1" s="87">
        <v>833</v>
      </c>
      <c r="AFD1" s="87">
        <v>834</v>
      </c>
      <c r="AFE1" s="87">
        <v>835</v>
      </c>
      <c r="AFF1" s="87">
        <v>836</v>
      </c>
      <c r="AFG1" s="87">
        <v>837</v>
      </c>
      <c r="AFH1" s="87">
        <v>838</v>
      </c>
      <c r="AFI1" s="87">
        <v>839</v>
      </c>
      <c r="AFJ1" s="87">
        <v>840</v>
      </c>
      <c r="AFK1" s="87">
        <v>841</v>
      </c>
      <c r="AFL1" s="87">
        <v>842</v>
      </c>
      <c r="AFM1" s="87">
        <v>843</v>
      </c>
      <c r="AFN1" s="87">
        <v>844</v>
      </c>
      <c r="AFO1" s="87">
        <v>845</v>
      </c>
      <c r="AFP1" s="87">
        <v>846</v>
      </c>
      <c r="AFQ1" s="87">
        <v>847</v>
      </c>
      <c r="AFR1" s="87">
        <v>848</v>
      </c>
      <c r="AFS1" s="87">
        <v>849</v>
      </c>
      <c r="AFT1" s="87">
        <v>850</v>
      </c>
      <c r="AFU1" s="87">
        <v>851</v>
      </c>
      <c r="AFV1" s="87">
        <v>852</v>
      </c>
      <c r="AFW1" s="87">
        <v>853</v>
      </c>
      <c r="AFX1" s="87">
        <v>854</v>
      </c>
      <c r="AFY1" s="87">
        <v>855</v>
      </c>
      <c r="AFZ1" s="87">
        <v>856</v>
      </c>
      <c r="AGA1" s="87">
        <v>857</v>
      </c>
      <c r="AGB1" s="87">
        <v>858</v>
      </c>
      <c r="AGC1" s="87">
        <v>859</v>
      </c>
      <c r="AGD1" s="87">
        <v>860</v>
      </c>
      <c r="AGE1" s="87">
        <v>861</v>
      </c>
      <c r="AGF1" s="87">
        <v>862</v>
      </c>
      <c r="AGG1" s="87">
        <v>863</v>
      </c>
      <c r="AGH1" s="87">
        <v>864</v>
      </c>
      <c r="AGI1" s="87">
        <v>865</v>
      </c>
      <c r="AGJ1" s="87">
        <v>866</v>
      </c>
      <c r="AGK1" s="87">
        <v>867</v>
      </c>
      <c r="AGL1" s="87">
        <v>868</v>
      </c>
      <c r="AGM1" s="87">
        <v>869</v>
      </c>
      <c r="AGN1" s="87">
        <v>870</v>
      </c>
      <c r="AGO1" s="87">
        <v>871</v>
      </c>
      <c r="AGP1" s="87">
        <v>872</v>
      </c>
      <c r="AGQ1" s="87">
        <v>873</v>
      </c>
      <c r="AGR1" s="87">
        <v>874</v>
      </c>
      <c r="AGS1" s="87">
        <v>875</v>
      </c>
      <c r="AGT1" s="87">
        <v>876</v>
      </c>
      <c r="AGU1" s="87">
        <v>877</v>
      </c>
      <c r="AGV1" s="87">
        <v>878</v>
      </c>
      <c r="AGW1" s="87">
        <v>879</v>
      </c>
      <c r="AGX1" s="87">
        <v>880</v>
      </c>
      <c r="AGY1" s="87">
        <v>881</v>
      </c>
      <c r="AGZ1" s="87">
        <v>882</v>
      </c>
      <c r="AHA1" s="87">
        <v>883</v>
      </c>
      <c r="AHB1" s="87">
        <v>884</v>
      </c>
      <c r="AHC1" s="87">
        <v>885</v>
      </c>
      <c r="AHD1" s="87">
        <v>886</v>
      </c>
      <c r="AHE1" s="87">
        <v>887</v>
      </c>
      <c r="AHF1" s="87">
        <v>888</v>
      </c>
      <c r="AHG1" s="87">
        <v>889</v>
      </c>
      <c r="AHH1" s="87">
        <v>890</v>
      </c>
      <c r="AHI1" s="87">
        <v>891</v>
      </c>
      <c r="AHJ1" s="87">
        <v>892</v>
      </c>
      <c r="AHK1" s="87">
        <v>893</v>
      </c>
      <c r="AHL1" s="87">
        <v>894</v>
      </c>
      <c r="AHM1" s="87">
        <v>895</v>
      </c>
      <c r="AHN1" s="87">
        <v>896</v>
      </c>
      <c r="AHO1" s="87">
        <v>897</v>
      </c>
      <c r="AHP1" s="87">
        <v>898</v>
      </c>
      <c r="AHQ1" s="87">
        <v>899</v>
      </c>
      <c r="AHR1" s="87">
        <v>900</v>
      </c>
      <c r="AHS1" s="87">
        <v>901</v>
      </c>
      <c r="AHT1" s="87">
        <v>902</v>
      </c>
      <c r="AHU1" s="87">
        <v>903</v>
      </c>
      <c r="AHV1" s="87">
        <v>904</v>
      </c>
      <c r="AHW1" s="87">
        <v>905</v>
      </c>
      <c r="AHX1" s="87">
        <v>906</v>
      </c>
      <c r="AHY1" s="87">
        <v>907</v>
      </c>
      <c r="AHZ1" s="87">
        <v>908</v>
      </c>
      <c r="AIA1" s="87">
        <v>909</v>
      </c>
      <c r="AIB1" s="87">
        <v>910</v>
      </c>
      <c r="AIC1" s="87">
        <v>911</v>
      </c>
      <c r="AID1" s="87">
        <v>912</v>
      </c>
      <c r="AIE1" s="87">
        <v>913</v>
      </c>
      <c r="AIF1" s="87">
        <v>914</v>
      </c>
      <c r="AIG1" s="87">
        <v>915</v>
      </c>
      <c r="AIH1" s="87">
        <v>916</v>
      </c>
      <c r="AII1" s="87">
        <v>917</v>
      </c>
      <c r="AIJ1" s="87">
        <v>918</v>
      </c>
      <c r="AIK1" s="87">
        <v>919</v>
      </c>
      <c r="AIL1" s="87">
        <v>920</v>
      </c>
      <c r="AIM1" s="87">
        <v>921</v>
      </c>
      <c r="AIN1" s="87">
        <v>922</v>
      </c>
      <c r="AIO1" s="87">
        <v>923</v>
      </c>
      <c r="AIP1" s="87">
        <v>924</v>
      </c>
      <c r="AIQ1" s="87">
        <v>925</v>
      </c>
      <c r="AIR1" s="87">
        <v>926</v>
      </c>
      <c r="AIS1" s="87">
        <v>927</v>
      </c>
      <c r="AIT1" s="87">
        <v>928</v>
      </c>
      <c r="AIU1" s="87">
        <v>929</v>
      </c>
      <c r="AIV1" s="87">
        <v>930</v>
      </c>
      <c r="AIW1" s="87">
        <v>931</v>
      </c>
      <c r="AIX1" s="87">
        <v>932</v>
      </c>
      <c r="AIY1" s="87">
        <v>933</v>
      </c>
      <c r="AIZ1" s="87">
        <v>934</v>
      </c>
      <c r="AJA1" s="87">
        <v>935</v>
      </c>
      <c r="AJB1" s="87">
        <v>936</v>
      </c>
      <c r="AJC1" s="87">
        <v>937</v>
      </c>
      <c r="AJD1" s="87">
        <v>938</v>
      </c>
      <c r="AJE1" s="87">
        <v>939</v>
      </c>
      <c r="AJF1" s="87">
        <v>940</v>
      </c>
      <c r="AJG1" s="87">
        <v>941</v>
      </c>
      <c r="AJH1" s="87">
        <v>942</v>
      </c>
      <c r="AJI1" s="87">
        <v>943</v>
      </c>
      <c r="AJJ1" s="87">
        <v>944</v>
      </c>
      <c r="AJK1" s="87">
        <v>945</v>
      </c>
      <c r="AJL1" s="87">
        <v>946</v>
      </c>
      <c r="AJM1" s="87">
        <v>947</v>
      </c>
      <c r="AJN1" s="87">
        <v>948</v>
      </c>
      <c r="AJO1" s="87">
        <v>949</v>
      </c>
      <c r="AJP1" s="87">
        <v>950</v>
      </c>
      <c r="AJQ1" s="87">
        <v>951</v>
      </c>
      <c r="AJR1" s="87">
        <v>952</v>
      </c>
      <c r="AJS1" s="87">
        <v>953</v>
      </c>
      <c r="AJT1" s="87">
        <v>954</v>
      </c>
      <c r="AJU1" s="87">
        <v>955</v>
      </c>
      <c r="AJV1" s="87">
        <v>956</v>
      </c>
      <c r="AJW1" s="87">
        <v>957</v>
      </c>
      <c r="AJX1" s="87">
        <v>958</v>
      </c>
      <c r="AJY1" s="87">
        <v>959</v>
      </c>
      <c r="AJZ1" s="87">
        <v>960</v>
      </c>
      <c r="AKA1" s="87">
        <v>961</v>
      </c>
      <c r="AKB1" s="87">
        <v>962</v>
      </c>
      <c r="AKC1" s="87">
        <v>963</v>
      </c>
      <c r="AKD1" s="87">
        <v>964</v>
      </c>
      <c r="AKE1" s="87">
        <v>965</v>
      </c>
      <c r="AKF1" s="87">
        <v>966</v>
      </c>
      <c r="AKG1" s="87">
        <v>967</v>
      </c>
      <c r="AKH1" s="87">
        <v>968</v>
      </c>
      <c r="AKI1" s="87">
        <v>969</v>
      </c>
      <c r="AKJ1" s="87">
        <v>970</v>
      </c>
      <c r="AKK1" s="87">
        <v>971</v>
      </c>
      <c r="AKL1" s="87">
        <v>972</v>
      </c>
      <c r="AKM1" s="87">
        <v>973</v>
      </c>
      <c r="AKN1" s="87">
        <v>974</v>
      </c>
      <c r="AKO1" s="87">
        <v>975</v>
      </c>
      <c r="AKP1" s="87">
        <v>976</v>
      </c>
      <c r="AKQ1" s="87">
        <v>977</v>
      </c>
      <c r="AKR1" s="87">
        <v>978</v>
      </c>
      <c r="AKS1" s="87">
        <v>979</v>
      </c>
      <c r="AKT1" s="87">
        <v>980</v>
      </c>
      <c r="AKU1" s="87">
        <v>981</v>
      </c>
      <c r="AKV1" s="87">
        <v>982</v>
      </c>
      <c r="AKW1" s="87">
        <v>983</v>
      </c>
      <c r="AKX1" s="87">
        <v>984</v>
      </c>
      <c r="AKY1" s="87">
        <v>985</v>
      </c>
      <c r="AKZ1" s="87">
        <v>986</v>
      </c>
      <c r="ALA1" s="87">
        <v>987</v>
      </c>
      <c r="ALB1" s="87">
        <v>988</v>
      </c>
      <c r="ALC1" s="87">
        <v>989</v>
      </c>
      <c r="ALD1" s="87">
        <v>990</v>
      </c>
      <c r="ALE1" s="87">
        <v>991</v>
      </c>
      <c r="ALF1" s="87">
        <v>992</v>
      </c>
      <c r="ALG1" s="87">
        <v>993</v>
      </c>
      <c r="ALH1" s="87">
        <v>994</v>
      </c>
      <c r="ALI1" s="87">
        <v>995</v>
      </c>
      <c r="ALJ1" s="87">
        <v>996</v>
      </c>
      <c r="ALK1" s="87">
        <v>997</v>
      </c>
      <c r="ALL1" s="87">
        <v>998</v>
      </c>
      <c r="ALM1" s="87">
        <v>999</v>
      </c>
      <c r="ALN1" s="87">
        <v>1000</v>
      </c>
    </row>
    <row r="2" spans="1:1002" s="257" customFormat="1" x14ac:dyDescent="0.25">
      <c r="A2" s="87" t="s">
        <v>440</v>
      </c>
      <c r="B2" s="1" t="s">
        <v>116</v>
      </c>
      <c r="C2" s="40">
        <v>0.15684245038486755</v>
      </c>
      <c r="D2" s="40">
        <v>0.17105191087920346</v>
      </c>
      <c r="E2" s="40">
        <v>0.1518626593915342</v>
      </c>
      <c r="F2" s="40">
        <v>-4.1870167110597545E-2</v>
      </c>
      <c r="G2" s="40">
        <v>5.5872576075246538E-3</v>
      </c>
      <c r="H2" s="40">
        <v>0.18904993296814387</v>
      </c>
      <c r="I2" s="40">
        <v>0.13270748733644355</v>
      </c>
      <c r="J2" s="40">
        <v>0.13238372794485409</v>
      </c>
      <c r="K2" s="40">
        <v>8.9056043416346764E-2</v>
      </c>
      <c r="L2" s="40">
        <v>5.8493514511977596E-2</v>
      </c>
      <c r="M2" s="40">
        <v>1.6891634653097842E-2</v>
      </c>
      <c r="N2" s="40">
        <v>0.20663718008014764</v>
      </c>
      <c r="O2" s="40">
        <v>4.7161600202119791E-2</v>
      </c>
      <c r="P2" s="40">
        <v>0.20613963025702975</v>
      </c>
      <c r="Q2" s="40">
        <v>0.16509381534748324</v>
      </c>
      <c r="R2" s="40">
        <v>0.20515824869733712</v>
      </c>
      <c r="S2" s="40">
        <v>0.1530780833814338</v>
      </c>
      <c r="T2" s="40">
        <v>8.210992007597806E-2</v>
      </c>
      <c r="U2" s="40">
        <v>0.13444110665983078</v>
      </c>
      <c r="V2" s="40">
        <v>0.3335367726623697</v>
      </c>
      <c r="W2" s="40">
        <v>0.18397349791258799</v>
      </c>
      <c r="X2" s="40">
        <v>0.1862486098770697</v>
      </c>
      <c r="Y2" s="40">
        <v>9.6448071100458721E-2</v>
      </c>
      <c r="Z2" s="40">
        <v>0.10556942816875048</v>
      </c>
      <c r="AA2" s="40">
        <v>0.26887287980603358</v>
      </c>
      <c r="AB2" s="40">
        <v>8.741688531534364E-2</v>
      </c>
      <c r="AC2" s="40">
        <v>-3.2352464083670762E-2</v>
      </c>
      <c r="AD2" s="40">
        <v>0.17155782586117252</v>
      </c>
      <c r="AE2" s="40">
        <v>5.1759824301140345E-2</v>
      </c>
      <c r="AF2" s="40">
        <v>8.5622331287374731E-2</v>
      </c>
      <c r="AG2" s="40">
        <v>0.12461342874803072</v>
      </c>
      <c r="AH2" s="40">
        <v>0.1139709885209319</v>
      </c>
      <c r="AI2" s="40">
        <v>0.12712953553702744</v>
      </c>
      <c r="AJ2" s="40">
        <v>4.5045604648787929E-3</v>
      </c>
      <c r="AK2" s="40">
        <v>6.186374201671363E-2</v>
      </c>
      <c r="AL2" s="40">
        <v>0.27702861370598475</v>
      </c>
      <c r="AM2" s="40">
        <v>0.2306998493960557</v>
      </c>
      <c r="AN2" s="40">
        <v>0.13142975995242301</v>
      </c>
      <c r="AO2" s="40">
        <v>2.1306875915048096E-2</v>
      </c>
      <c r="AP2" s="40">
        <v>0.28952098695375006</v>
      </c>
      <c r="AQ2" s="40">
        <v>0.14428473842435596</v>
      </c>
      <c r="AR2" s="40">
        <v>0.25954255829262673</v>
      </c>
      <c r="AS2" s="40">
        <v>9.5319513854694726E-2</v>
      </c>
      <c r="AT2" s="40">
        <v>1.0368326661051697E-2</v>
      </c>
      <c r="AU2" s="40">
        <v>1.7199486732421443E-2</v>
      </c>
      <c r="AV2" s="40">
        <v>-9.9742798162466673E-2</v>
      </c>
      <c r="AW2" s="40">
        <v>0.15671055505812803</v>
      </c>
      <c r="AX2" s="40">
        <v>0.1087316116600987</v>
      </c>
      <c r="AY2" s="40">
        <v>0.21889545022229995</v>
      </c>
      <c r="AZ2" s="40">
        <v>-0.18832267472430486</v>
      </c>
      <c r="BA2" s="40">
        <v>0.23468833928864363</v>
      </c>
      <c r="BB2" s="40">
        <v>6.6102870357531707E-2</v>
      </c>
      <c r="BC2" s="40">
        <v>0.25806534988304008</v>
      </c>
      <c r="BD2" s="40">
        <v>5.7730345719420706E-2</v>
      </c>
      <c r="BE2" s="40">
        <v>0.22422717302472828</v>
      </c>
      <c r="BF2" s="40">
        <v>0.15124909914238494</v>
      </c>
      <c r="BG2" s="40">
        <v>3.972155905923147E-3</v>
      </c>
      <c r="BH2" s="40">
        <v>7.4876715468549904E-2</v>
      </c>
      <c r="BI2" s="40">
        <v>8.47404560132059E-2</v>
      </c>
      <c r="BJ2" s="40">
        <v>0.25462649452585939</v>
      </c>
      <c r="BK2" s="40">
        <v>-5.1099253328986127E-2</v>
      </c>
      <c r="BL2" s="40">
        <v>-0.15704828142449967</v>
      </c>
      <c r="BM2" s="40">
        <v>-0.30586874152867316</v>
      </c>
      <c r="BN2" s="40">
        <v>0.19447260058879556</v>
      </c>
      <c r="BO2" s="40">
        <v>0.18156883248389089</v>
      </c>
      <c r="BP2" s="40">
        <v>9.7837716144239195E-2</v>
      </c>
      <c r="BQ2" s="40">
        <v>0.22344462051400948</v>
      </c>
      <c r="BR2" s="40">
        <v>9.2316836320096129E-2</v>
      </c>
      <c r="BS2" s="40">
        <v>0.26294067358056616</v>
      </c>
      <c r="BT2" s="40">
        <v>4.9514408322025805E-2</v>
      </c>
      <c r="BU2" s="40">
        <v>9.7331143987638091E-2</v>
      </c>
      <c r="BV2" s="40">
        <v>0.2875844989880223</v>
      </c>
      <c r="BW2" s="40">
        <v>0.20708028942076773</v>
      </c>
      <c r="BX2" s="40">
        <v>0.21611011103959132</v>
      </c>
      <c r="BY2" s="40">
        <v>8.7401501964965433E-2</v>
      </c>
      <c r="BZ2" s="40">
        <v>0.18213791408800817</v>
      </c>
      <c r="CA2" s="40">
        <v>5.0182992104688129E-2</v>
      </c>
      <c r="CB2" s="40">
        <v>-4.9799135224506075E-2</v>
      </c>
      <c r="CC2" s="40">
        <v>0.1692767173738754</v>
      </c>
      <c r="CD2" s="40">
        <v>-9.0709950669680683E-2</v>
      </c>
      <c r="CE2" s="40">
        <v>-5.622047167696631E-2</v>
      </c>
      <c r="CF2" s="40">
        <v>0.10733906772894497</v>
      </c>
      <c r="CG2" s="40">
        <v>0.28347602713831566</v>
      </c>
      <c r="CH2" s="40">
        <v>2.3579497066003929E-2</v>
      </c>
      <c r="CI2" s="40">
        <v>1.178312372898449E-2</v>
      </c>
      <c r="CJ2" s="40">
        <v>0.17151789582078458</v>
      </c>
      <c r="CK2" s="40">
        <v>0.20215717907023656</v>
      </c>
      <c r="CL2" s="40">
        <v>0.31001138390478067</v>
      </c>
      <c r="CM2" s="40">
        <v>0.21225569010692591</v>
      </c>
      <c r="CN2" s="40">
        <v>8.3214064853280645E-2</v>
      </c>
      <c r="CO2" s="40">
        <v>7.9208955101316203E-2</v>
      </c>
      <c r="CP2" s="40">
        <v>0.29915904939065641</v>
      </c>
      <c r="CQ2" s="40">
        <v>0.20651235615895858</v>
      </c>
      <c r="CR2" s="40">
        <v>0.10148862406902381</v>
      </c>
      <c r="CS2" s="40">
        <v>-3.5386068008614546E-2</v>
      </c>
      <c r="CT2" s="40">
        <v>0.29827963330769891</v>
      </c>
      <c r="CU2" s="40">
        <v>0.1025637642120838</v>
      </c>
      <c r="CV2" s="40">
        <v>-1.9954164496758908E-2</v>
      </c>
      <c r="CW2" s="40">
        <v>7.6999959135060081E-4</v>
      </c>
      <c r="CX2" s="40">
        <v>-4.9096289636116897E-2</v>
      </c>
      <c r="CY2" s="40">
        <v>0.30485972914501391</v>
      </c>
      <c r="CZ2" s="40">
        <v>-0.13657243842058941</v>
      </c>
      <c r="DA2" s="40">
        <v>0.32182848053956703</v>
      </c>
      <c r="DB2" s="40">
        <v>8.4767305304119578E-2</v>
      </c>
      <c r="DC2" s="40">
        <v>-1.3090658867005445E-2</v>
      </c>
      <c r="DD2" s="40">
        <v>0.17686773867718353</v>
      </c>
      <c r="DE2" s="40">
        <v>0.22776007157011691</v>
      </c>
      <c r="DF2" s="40">
        <v>0.33533235436234476</v>
      </c>
      <c r="DG2" s="40">
        <v>0.17831995643071918</v>
      </c>
      <c r="DH2" s="40">
        <v>-8.8032853816105816E-2</v>
      </c>
      <c r="DI2" s="40">
        <v>0.31111082406114754</v>
      </c>
      <c r="DJ2" s="40">
        <v>-1.3284652457948187E-2</v>
      </c>
      <c r="DK2" s="40">
        <v>0.32234995516018206</v>
      </c>
      <c r="DL2" s="40">
        <v>2.4211215657830465E-2</v>
      </c>
      <c r="DM2" s="40">
        <v>0.21775549772099057</v>
      </c>
      <c r="DN2" s="40">
        <v>0.12033401587049197</v>
      </c>
      <c r="DO2" s="40">
        <v>0.20809394299798201</v>
      </c>
      <c r="DP2" s="40">
        <v>0.12932675877612843</v>
      </c>
      <c r="DQ2" s="40">
        <v>0.29140448866627322</v>
      </c>
      <c r="DR2" s="40">
        <v>0.1664727523095153</v>
      </c>
      <c r="DS2" s="40">
        <v>7.7738482581002799E-2</v>
      </c>
      <c r="DT2" s="40">
        <v>0.1427160765605382</v>
      </c>
      <c r="DU2" s="40">
        <v>0.19018624905636017</v>
      </c>
      <c r="DV2" s="40">
        <v>4.3610796421386766E-2</v>
      </c>
      <c r="DW2" s="40">
        <v>5.661625898348821E-2</v>
      </c>
      <c r="DX2" s="40">
        <v>9.195442046995228E-2</v>
      </c>
      <c r="DY2" s="40">
        <v>9.3134609874538032E-2</v>
      </c>
      <c r="DZ2" s="40">
        <v>8.0762063867590328E-2</v>
      </c>
      <c r="EA2" s="40">
        <v>-0.11069294005342134</v>
      </c>
      <c r="EB2" s="40">
        <v>0.11897601411140757</v>
      </c>
      <c r="EC2" s="40">
        <v>0.17859776112977843</v>
      </c>
      <c r="ED2" s="40">
        <v>9.6944008021464301E-2</v>
      </c>
      <c r="EE2" s="40">
        <v>0.14713169781346069</v>
      </c>
      <c r="EF2" s="40">
        <v>6.7247386776728035E-2</v>
      </c>
      <c r="EG2" s="40">
        <v>0.24178630695297998</v>
      </c>
      <c r="EH2" s="40">
        <v>0.33325782417434491</v>
      </c>
      <c r="EI2" s="40">
        <v>4.1889507168780371E-2</v>
      </c>
      <c r="EJ2" s="40">
        <v>0.11390717731925348</v>
      </c>
      <c r="EK2" s="40">
        <v>0.26766083826873888</v>
      </c>
      <c r="EL2" s="40">
        <v>0.12835099224460156</v>
      </c>
      <c r="EM2" s="40">
        <v>0.11233367764461266</v>
      </c>
      <c r="EN2" s="40">
        <v>0.19466289487001642</v>
      </c>
      <c r="EO2" s="40">
        <v>8.4417632901800932E-2</v>
      </c>
      <c r="EP2" s="40">
        <v>0.11808489033945779</v>
      </c>
      <c r="EQ2" s="40">
        <v>0.1437142761684671</v>
      </c>
      <c r="ER2" s="40">
        <v>0.15735288917351897</v>
      </c>
      <c r="ES2" s="40">
        <v>-7.7573064154862204E-2</v>
      </c>
      <c r="ET2" s="40">
        <v>0.10661827306939964</v>
      </c>
      <c r="EU2" s="40">
        <v>-2.4089202831626633E-2</v>
      </c>
      <c r="EV2" s="40">
        <v>0.17038120792241029</v>
      </c>
      <c r="EW2" s="40">
        <v>0.27715265736765371</v>
      </c>
      <c r="EX2" s="40">
        <v>0.18503650148938311</v>
      </c>
      <c r="EY2" s="40">
        <v>9.9173248018666671E-2</v>
      </c>
      <c r="EZ2" s="40">
        <v>0.28358093070982027</v>
      </c>
      <c r="FA2" s="40">
        <v>8.8805758176768945E-2</v>
      </c>
      <c r="FB2" s="40">
        <v>0.18148970684322019</v>
      </c>
      <c r="FC2" s="40">
        <v>9.8238275682248855E-2</v>
      </c>
      <c r="FD2" s="40">
        <v>-1.0806132543838887E-2</v>
      </c>
      <c r="FE2" s="40">
        <v>0.10658775986925884</v>
      </c>
      <c r="FF2" s="40">
        <v>1.2070713109069153E-2</v>
      </c>
      <c r="FG2" s="40">
        <v>0.23723910372595935</v>
      </c>
      <c r="FH2" s="40">
        <v>-6.9366319081648475E-3</v>
      </c>
      <c r="FI2" s="40">
        <v>-4.3760407403281354E-2</v>
      </c>
      <c r="FJ2" s="40">
        <v>0.23295440794465594</v>
      </c>
      <c r="FK2" s="40">
        <v>7.3250580640145335E-2</v>
      </c>
      <c r="FL2" s="40">
        <v>0.16484922224984899</v>
      </c>
      <c r="FM2" s="40">
        <v>5.5866013564436434E-2</v>
      </c>
      <c r="FN2" s="40">
        <v>0.1359944106190103</v>
      </c>
      <c r="FO2" s="40">
        <v>4.7296418135116314E-2</v>
      </c>
      <c r="FP2" s="40">
        <v>0.1270253162711974</v>
      </c>
      <c r="FQ2" s="40">
        <v>5.4421726372410273E-2</v>
      </c>
      <c r="FR2" s="40">
        <v>1.2076347157494949E-2</v>
      </c>
      <c r="FS2" s="40">
        <v>7.8006564092538699E-2</v>
      </c>
      <c r="FT2" s="40">
        <v>-8.5405424629593663E-2</v>
      </c>
      <c r="FU2" s="40">
        <v>0.26213382544470454</v>
      </c>
      <c r="FV2" s="40">
        <v>0.23010566185975301</v>
      </c>
      <c r="FW2" s="40">
        <v>0.25479577995313574</v>
      </c>
      <c r="FX2" s="40">
        <v>0.16869684660739126</v>
      </c>
      <c r="FY2" s="40">
        <v>0.30903313042072589</v>
      </c>
      <c r="FZ2" s="40">
        <v>7.0182190152840107E-2</v>
      </c>
      <c r="GA2" s="40">
        <v>0.23860734384366933</v>
      </c>
      <c r="GB2" s="40">
        <v>4.9012716960167957E-2</v>
      </c>
      <c r="GC2" s="40">
        <v>5.387221830798028E-2</v>
      </c>
      <c r="GD2" s="40">
        <v>8.4571574286487428E-2</v>
      </c>
      <c r="GE2" s="40">
        <v>0.49063292305874295</v>
      </c>
      <c r="GF2" s="40">
        <v>0.17093847046678912</v>
      </c>
      <c r="GG2" s="40">
        <v>0.11831014583791499</v>
      </c>
      <c r="GH2" s="40">
        <v>0.1330444990241888</v>
      </c>
      <c r="GI2" s="40">
        <v>0.10984244451955405</v>
      </c>
      <c r="GJ2" s="40">
        <v>6.1569301081858097E-2</v>
      </c>
      <c r="GK2" s="40">
        <v>-3.5940480677150166E-3</v>
      </c>
      <c r="GL2" s="40">
        <v>0.23083115801807508</v>
      </c>
      <c r="GM2" s="40">
        <v>0.22905176149576922</v>
      </c>
      <c r="GN2" s="40">
        <v>0.12183374107675493</v>
      </c>
      <c r="GO2" s="40">
        <v>2.6093547650682725E-2</v>
      </c>
      <c r="GP2" s="40">
        <v>0.18864037772405773</v>
      </c>
      <c r="GQ2" s="40">
        <v>7.4204695082601635E-2</v>
      </c>
      <c r="GR2" s="40">
        <v>0.1717730805814579</v>
      </c>
      <c r="GS2" s="40">
        <v>5.2081910420074706E-2</v>
      </c>
      <c r="GT2" s="40">
        <v>8.4623592267648817E-2</v>
      </c>
      <c r="GU2" s="40">
        <v>0.18783248337131719</v>
      </c>
      <c r="GV2" s="40">
        <v>0.17215065918509476</v>
      </c>
      <c r="GW2" s="40">
        <v>-1.7693149510065065E-2</v>
      </c>
      <c r="GX2" s="40">
        <v>0.16818628852467032</v>
      </c>
      <c r="GY2" s="40">
        <v>4.6275746653664518E-2</v>
      </c>
      <c r="GZ2" s="40">
        <v>0.15925731758484463</v>
      </c>
      <c r="HA2" s="40">
        <v>-5.9155145879874804E-2</v>
      </c>
      <c r="HB2" s="40">
        <v>6.0357209887440311E-2</v>
      </c>
      <c r="HC2" s="40">
        <v>7.9574091382379253E-2</v>
      </c>
      <c r="HD2" s="40">
        <v>0.14892668718303437</v>
      </c>
      <c r="HE2" s="40">
        <v>1.3125025516344202E-2</v>
      </c>
      <c r="HF2" s="40">
        <v>0.15531148186749744</v>
      </c>
      <c r="HG2" s="40">
        <v>0.15183918778577721</v>
      </c>
      <c r="HH2" s="40">
        <v>-9.8711179292557683E-3</v>
      </c>
      <c r="HI2" s="40">
        <v>-4.9985294657757473E-2</v>
      </c>
      <c r="HJ2" s="40">
        <v>2.1941945144440256E-2</v>
      </c>
      <c r="HK2" s="40">
        <v>9.3451742598120724E-3</v>
      </c>
      <c r="HL2" s="40">
        <v>0.19401083807476738</v>
      </c>
      <c r="HM2" s="40">
        <v>-0.27730124008006685</v>
      </c>
      <c r="HN2" s="40">
        <v>-0.20249384204360676</v>
      </c>
      <c r="HO2" s="40">
        <v>0.88016529630492402</v>
      </c>
      <c r="HP2" s="40">
        <v>0.17792392964695058</v>
      </c>
      <c r="HQ2" s="40">
        <v>0.24222490197443025</v>
      </c>
      <c r="HR2" s="40">
        <v>-0.20636881372581539</v>
      </c>
      <c r="HS2" s="40">
        <v>0.46990754287941816</v>
      </c>
      <c r="HT2" s="40">
        <v>0.17375515476935433</v>
      </c>
      <c r="HU2" s="40">
        <v>0.1047410434515692</v>
      </c>
      <c r="HV2" s="40">
        <v>-5.2507500377135696E-2</v>
      </c>
      <c r="HW2" s="40">
        <v>0.2896821454786902</v>
      </c>
      <c r="HX2" s="40">
        <v>0.22636452942802188</v>
      </c>
      <c r="HY2" s="40">
        <v>0.21041444858717706</v>
      </c>
      <c r="HZ2" s="40">
        <v>-1.1436807372322555E-2</v>
      </c>
      <c r="IA2" s="40">
        <v>0.33580502582576899</v>
      </c>
      <c r="IB2" s="40">
        <v>0.2911144106722976</v>
      </c>
      <c r="IC2" s="40">
        <v>5.8675249758252557E-2</v>
      </c>
      <c r="ID2" s="40">
        <v>7.9316569886339616E-2</v>
      </c>
      <c r="IE2" s="40">
        <v>0.25445642519519973</v>
      </c>
      <c r="IF2" s="40">
        <v>-0.13846527876669745</v>
      </c>
      <c r="IG2" s="40">
        <v>0.16032799584695767</v>
      </c>
      <c r="IH2" s="40">
        <v>0.24373508094791707</v>
      </c>
      <c r="II2" s="40">
        <v>0.16870155700070999</v>
      </c>
      <c r="IJ2" s="40">
        <v>9.079477175753925E-2</v>
      </c>
      <c r="IK2" s="40">
        <v>0.12022756336352103</v>
      </c>
      <c r="IL2" s="40">
        <v>7.7849516810713393E-2</v>
      </c>
      <c r="IM2" s="40">
        <v>0.36857253453715688</v>
      </c>
      <c r="IN2" s="40">
        <v>-0.11794698184777208</v>
      </c>
      <c r="IO2" s="40">
        <v>0.10310925108185187</v>
      </c>
      <c r="IP2" s="40">
        <v>0.27766685396456237</v>
      </c>
      <c r="IQ2" s="40">
        <v>0.23435228818166132</v>
      </c>
      <c r="IR2" s="40">
        <v>0.63938471775143135</v>
      </c>
      <c r="IS2" s="40">
        <v>0.24063688053251076</v>
      </c>
      <c r="IT2" s="40">
        <v>4.4462949235801741E-2</v>
      </c>
      <c r="IU2" s="40">
        <v>-8.0589646647299618E-2</v>
      </c>
      <c r="IV2" s="40">
        <v>-3.8029764517827136E-2</v>
      </c>
      <c r="IW2" s="40">
        <v>0.3517835050839262</v>
      </c>
      <c r="IX2" s="40">
        <v>0.33654302717049145</v>
      </c>
      <c r="IY2" s="40">
        <v>2.4547670122938126E-2</v>
      </c>
      <c r="IZ2" s="40">
        <v>0.31644670547095499</v>
      </c>
      <c r="JA2" s="40">
        <v>2.4805934258483653E-2</v>
      </c>
      <c r="JB2" s="40">
        <v>0.38908982413372595</v>
      </c>
      <c r="JC2" s="40">
        <v>0.11891398278155463</v>
      </c>
      <c r="JD2" s="40">
        <v>0.12071005754211117</v>
      </c>
      <c r="JE2" s="40">
        <v>0.28675545096100197</v>
      </c>
      <c r="JF2" s="40">
        <v>5.3218765250465205E-2</v>
      </c>
      <c r="JG2" s="40">
        <v>-5.0877168246586724E-2</v>
      </c>
      <c r="JH2" s="40">
        <v>0.17143548045685164</v>
      </c>
      <c r="JI2" s="40">
        <v>4.1123590531318088E-2</v>
      </c>
      <c r="JJ2" s="40">
        <v>0.16788982648119455</v>
      </c>
      <c r="JK2" s="40">
        <v>0.2502197492387368</v>
      </c>
      <c r="JL2" s="40">
        <v>0.31911578951266484</v>
      </c>
      <c r="JM2" s="40">
        <v>7.131545927277072E-2</v>
      </c>
      <c r="JN2" s="40">
        <v>0.15178770823724164</v>
      </c>
      <c r="JO2" s="40">
        <v>0.35423246041096457</v>
      </c>
      <c r="JP2" s="40">
        <v>0.11051704738032675</v>
      </c>
      <c r="JQ2" s="40">
        <v>0.26592813132113391</v>
      </c>
      <c r="JR2" s="40">
        <v>-5.1586692550940061E-3</v>
      </c>
      <c r="JS2" s="40">
        <v>0.30106731712005885</v>
      </c>
      <c r="JT2" s="40">
        <v>8.1086499493106645E-2</v>
      </c>
      <c r="JU2" s="40">
        <v>0.30736375966354568</v>
      </c>
      <c r="JV2" s="40">
        <v>0.25307574922092635</v>
      </c>
      <c r="JW2" s="40">
        <v>-0.25090434854835086</v>
      </c>
      <c r="JX2" s="40">
        <v>0.35227489666168776</v>
      </c>
      <c r="JY2" s="40">
        <v>0.26480600417773514</v>
      </c>
      <c r="JZ2" s="40">
        <v>0.30945460565704908</v>
      </c>
      <c r="KA2" s="40">
        <v>-0.13063513488906986</v>
      </c>
      <c r="KB2" s="40">
        <v>0.20538858943852523</v>
      </c>
      <c r="KC2" s="40">
        <v>0.29273575057521151</v>
      </c>
      <c r="KD2" s="40">
        <v>0.28013391043964764</v>
      </c>
      <c r="KE2" s="40">
        <v>0.29120505305106437</v>
      </c>
      <c r="KF2" s="40">
        <v>6.4513984468099084E-2</v>
      </c>
      <c r="KG2" s="40">
        <v>0.10419511409620585</v>
      </c>
      <c r="KH2" s="40">
        <v>0.21712760214104687</v>
      </c>
      <c r="KI2" s="40">
        <v>2.3980300580716207E-2</v>
      </c>
      <c r="KJ2" s="40">
        <v>2.7759647821201217E-2</v>
      </c>
      <c r="KK2" s="40">
        <v>0.3065708850000306</v>
      </c>
      <c r="KL2" s="40">
        <v>3.1678167727484663E-3</v>
      </c>
      <c r="KM2" s="40">
        <v>-6.403035749185948E-2</v>
      </c>
      <c r="KN2" s="40">
        <v>0.10101851542734908</v>
      </c>
      <c r="KO2" s="40">
        <v>6.9323157881797881E-2</v>
      </c>
      <c r="KP2" s="40">
        <v>9.6843523934938114E-2</v>
      </c>
      <c r="KQ2" s="40">
        <v>8.0866258897338561E-4</v>
      </c>
      <c r="KR2" s="40">
        <v>0.35983900240393951</v>
      </c>
      <c r="KS2" s="40">
        <v>0.10201225065202135</v>
      </c>
      <c r="KT2" s="40">
        <v>9.0515674995268691E-2</v>
      </c>
      <c r="KU2" s="40">
        <v>-4.8240148666702787E-3</v>
      </c>
      <c r="KV2" s="40">
        <v>7.1844953035782311E-2</v>
      </c>
      <c r="KW2" s="40">
        <v>0.16523303138489109</v>
      </c>
      <c r="KX2" s="40">
        <v>0.27497350789731456</v>
      </c>
      <c r="KY2" s="40">
        <v>0.12825935703587432</v>
      </c>
      <c r="KZ2" s="40">
        <v>8.7171742131666008E-2</v>
      </c>
      <c r="LA2" s="40">
        <v>-0.1591057073904838</v>
      </c>
      <c r="LB2" s="40">
        <v>0.22352235097995554</v>
      </c>
      <c r="LC2" s="40">
        <v>-2.1599009137177827E-2</v>
      </c>
      <c r="LD2" s="40">
        <v>7.5151876425482822E-2</v>
      </c>
      <c r="LE2" s="40">
        <v>0.23824189395139883</v>
      </c>
      <c r="LF2" s="40">
        <v>8.6830050946252513E-2</v>
      </c>
      <c r="LG2" s="40">
        <v>0.12480159255582768</v>
      </c>
      <c r="LH2" s="40">
        <v>0.11467033475574051</v>
      </c>
      <c r="LI2" s="40">
        <v>-7.8718944320066764E-2</v>
      </c>
      <c r="LJ2" s="40">
        <v>0.28873493701965058</v>
      </c>
      <c r="LK2" s="40">
        <v>0.14765600619247143</v>
      </c>
      <c r="LL2" s="40">
        <v>0.13843054992263348</v>
      </c>
      <c r="LM2" s="40">
        <v>-3.4344298918212002E-2</v>
      </c>
      <c r="LN2" s="40">
        <v>9.1295652115540804E-2</v>
      </c>
      <c r="LO2" s="40">
        <v>-5.0687861279946622E-3</v>
      </c>
      <c r="LP2" s="40">
        <v>0.21057568237858937</v>
      </c>
      <c r="LQ2" s="40">
        <v>0.19074575950350958</v>
      </c>
      <c r="LR2" s="40">
        <v>4.759307951261893E-2</v>
      </c>
      <c r="LS2" s="40">
        <v>-3.7307987771929674E-2</v>
      </c>
      <c r="LT2" s="40">
        <v>0.48956496663222349</v>
      </c>
      <c r="LU2" s="40">
        <v>0.15633466010588593</v>
      </c>
      <c r="LV2" s="40">
        <v>0.17620758167051842</v>
      </c>
      <c r="LW2" s="40">
        <v>6.6387502858615388E-2</v>
      </c>
      <c r="LX2" s="40">
        <v>0.36865274488568978</v>
      </c>
      <c r="LY2" s="40">
        <v>3.3361793074882184E-2</v>
      </c>
      <c r="LZ2" s="40">
        <v>6.0370411691468284E-2</v>
      </c>
      <c r="MA2" s="40">
        <v>8.9602347398231919E-2</v>
      </c>
      <c r="MB2" s="40">
        <v>9.8831908411446845E-2</v>
      </c>
      <c r="MC2" s="40">
        <v>0.22149010570555228</v>
      </c>
      <c r="MD2" s="40">
        <v>1.3235530601894974E-2</v>
      </c>
      <c r="ME2" s="40">
        <v>0.44576808528404577</v>
      </c>
      <c r="MF2" s="40">
        <v>8.7042991153458704E-2</v>
      </c>
      <c r="MG2" s="40">
        <v>8.0263204873235461E-2</v>
      </c>
      <c r="MH2" s="40">
        <v>0.20073557714660817</v>
      </c>
      <c r="MI2" s="40">
        <v>0.15639389497585254</v>
      </c>
      <c r="MJ2" s="40">
        <v>5.0783403437131502E-2</v>
      </c>
      <c r="MK2" s="40">
        <v>0.19070996175616095</v>
      </c>
      <c r="ML2" s="40">
        <v>7.2005707739464242E-3</v>
      </c>
      <c r="MM2" s="40">
        <v>0.18310444334988984</v>
      </c>
      <c r="MN2" s="40">
        <v>5.259885211405213E-2</v>
      </c>
      <c r="MO2" s="40">
        <v>0.18825704700640133</v>
      </c>
      <c r="MP2" s="40">
        <v>0.15207025200076085</v>
      </c>
      <c r="MQ2" s="40">
        <v>-0.18131095399957708</v>
      </c>
      <c r="MR2" s="40">
        <v>-0.14955957322184421</v>
      </c>
      <c r="MS2" s="40">
        <v>0.1782240106557289</v>
      </c>
      <c r="MT2" s="40">
        <v>0.15831937936647122</v>
      </c>
      <c r="MU2" s="40">
        <v>0.32988670833888611</v>
      </c>
      <c r="MV2" s="40">
        <v>7.6189692526313468E-2</v>
      </c>
      <c r="MW2" s="40">
        <v>5.9133037162834245E-2</v>
      </c>
      <c r="MX2" s="40">
        <v>-2.9095220225338503E-2</v>
      </c>
      <c r="MY2" s="40">
        <v>-0.12545251874933416</v>
      </c>
      <c r="MZ2" s="40">
        <v>9.4422771788994941E-2</v>
      </c>
      <c r="NA2" s="40">
        <v>-9.5318974070315754E-2</v>
      </c>
      <c r="NB2" s="40">
        <v>7.4223591904771125E-2</v>
      </c>
      <c r="NC2" s="40">
        <v>0.23756081479568425</v>
      </c>
      <c r="ND2" s="40">
        <v>0.17711138834405582</v>
      </c>
      <c r="NE2" s="40">
        <v>-8.1335802684355474E-2</v>
      </c>
      <c r="NF2" s="40">
        <v>0.17487139189918932</v>
      </c>
      <c r="NG2" s="40">
        <v>4.5468086977659583E-2</v>
      </c>
      <c r="NH2" s="40">
        <v>-0.42241284553832947</v>
      </c>
      <c r="NI2" s="40">
        <v>7.4450641965338793E-2</v>
      </c>
      <c r="NJ2" s="40">
        <v>0.31951872702728679</v>
      </c>
      <c r="NK2" s="40">
        <v>-9.5366265123320471E-2</v>
      </c>
      <c r="NL2" s="40">
        <v>-0.31660754465371954</v>
      </c>
      <c r="NM2" s="40">
        <v>1.6331877318894739E-2</v>
      </c>
      <c r="NN2" s="40">
        <v>0.63580150538042068</v>
      </c>
      <c r="NO2" s="40">
        <v>0.49101846168013963</v>
      </c>
      <c r="NP2" s="40">
        <v>2.5734605242947906E-2</v>
      </c>
      <c r="NQ2" s="40">
        <v>0.71617127712114459</v>
      </c>
      <c r="NR2" s="40">
        <v>0.57508211356941907</v>
      </c>
      <c r="NS2" s="40">
        <v>7.4630206158281753E-2</v>
      </c>
      <c r="NT2" s="40">
        <v>-9.1887949390540014E-3</v>
      </c>
      <c r="NU2" s="40">
        <v>9.2835051394227541E-2</v>
      </c>
      <c r="NV2" s="40">
        <v>0.28649023133560059</v>
      </c>
      <c r="NW2" s="40">
        <v>-0.12560813035839602</v>
      </c>
      <c r="NX2" s="40">
        <v>0.61434301150460846</v>
      </c>
      <c r="NY2" s="40">
        <v>0.19675743171944204</v>
      </c>
      <c r="NZ2" s="40">
        <v>0.11907911139273075</v>
      </c>
      <c r="OA2" s="40">
        <v>-8.3177896526370532E-2</v>
      </c>
      <c r="OB2" s="40">
        <v>0.13819300182283478</v>
      </c>
      <c r="OC2" s="40">
        <v>-4.888909850972234E-3</v>
      </c>
      <c r="OD2" s="40">
        <v>0.18181249032904767</v>
      </c>
      <c r="OE2" s="40">
        <v>0.12031434420546949</v>
      </c>
      <c r="OF2" s="40">
        <v>6.6766536833146928E-2</v>
      </c>
      <c r="OG2" s="40">
        <v>0.35499991636924966</v>
      </c>
      <c r="OH2" s="40">
        <v>0.59510448608327549</v>
      </c>
      <c r="OI2" s="40">
        <v>0.4496962313209254</v>
      </c>
      <c r="OJ2" s="40">
        <v>-7.3713091973794054E-2</v>
      </c>
      <c r="OK2" s="40">
        <v>6.4087781629553975E-2</v>
      </c>
      <c r="OL2" s="40">
        <v>0.32908752832003341</v>
      </c>
      <c r="OM2" s="40">
        <v>0.28567977313931414</v>
      </c>
      <c r="ON2" s="40">
        <v>-0.22666458011506396</v>
      </c>
      <c r="OO2" s="40">
        <v>0.45549084885636848</v>
      </c>
      <c r="OP2" s="40">
        <v>0.40320293465416612</v>
      </c>
      <c r="OQ2" s="40">
        <v>5.3778042317938368E-2</v>
      </c>
      <c r="OR2" s="40">
        <v>0.22537372075117612</v>
      </c>
      <c r="OS2" s="40">
        <v>7.2804283592723396E-2</v>
      </c>
      <c r="OT2" s="40">
        <v>-1.8004664699242667E-2</v>
      </c>
      <c r="OU2" s="40">
        <v>0.20580683451646919</v>
      </c>
      <c r="OV2" s="40">
        <v>6.0602753735171433E-2</v>
      </c>
      <c r="OW2" s="40">
        <v>9.6563071132945044E-2</v>
      </c>
      <c r="OX2" s="40">
        <v>0.11721485558057787</v>
      </c>
      <c r="OY2" s="40">
        <v>0.22730215696124967</v>
      </c>
      <c r="OZ2" s="40">
        <v>0.27239033573058702</v>
      </c>
      <c r="PA2" s="40">
        <v>0.20677797671893594</v>
      </c>
      <c r="PB2" s="40">
        <v>0.1957214409896586</v>
      </c>
      <c r="PC2" s="40">
        <v>-1.8101475360913222E-2</v>
      </c>
      <c r="PD2" s="40">
        <v>0.50269437829112773</v>
      </c>
      <c r="PE2" s="40">
        <v>0.42686699406023587</v>
      </c>
      <c r="PF2" s="40">
        <v>-5.5349216376303634E-3</v>
      </c>
      <c r="PG2" s="40">
        <v>2.4401123673292169E-3</v>
      </c>
      <c r="PH2" s="40">
        <v>0.1909759850573427</v>
      </c>
      <c r="PI2" s="40">
        <v>0.11425200887848752</v>
      </c>
      <c r="PJ2" s="40">
        <v>0.12084216618892385</v>
      </c>
      <c r="PK2" s="40">
        <v>8.7538154442901694E-2</v>
      </c>
      <c r="PL2" s="40">
        <v>0.2139413171578195</v>
      </c>
      <c r="PM2" s="40">
        <v>9.5903304761826957E-2</v>
      </c>
      <c r="PN2" s="40">
        <v>7.927894056957796E-2</v>
      </c>
      <c r="PO2" s="40">
        <v>0.23140056345146109</v>
      </c>
      <c r="PP2" s="40">
        <v>0.25229235870165367</v>
      </c>
      <c r="PQ2" s="40">
        <v>0.26949347053384987</v>
      </c>
      <c r="PR2" s="40">
        <v>0.2372955652268991</v>
      </c>
      <c r="PS2" s="40">
        <v>0.17768345519024464</v>
      </c>
      <c r="PT2" s="40">
        <v>-0.14436155666904071</v>
      </c>
      <c r="PU2" s="40">
        <v>-5.8282417754246585E-2</v>
      </c>
      <c r="PV2" s="40">
        <v>0.22293735288505245</v>
      </c>
      <c r="PW2" s="40">
        <v>-4.0721445775895093E-2</v>
      </c>
      <c r="PX2" s="40">
        <v>5.0973054542372331E-2</v>
      </c>
      <c r="PY2" s="40">
        <v>6.2876831860918525E-2</v>
      </c>
      <c r="PZ2" s="40">
        <v>0.14298186620135933</v>
      </c>
      <c r="QA2" s="40">
        <v>0.13672938966557746</v>
      </c>
      <c r="QB2" s="40">
        <v>0.413655913669843</v>
      </c>
      <c r="QC2" s="40">
        <v>-7.616936066452118E-2</v>
      </c>
      <c r="QD2" s="40">
        <v>0.28840295603925559</v>
      </c>
      <c r="QE2" s="40">
        <v>6.532549995730097E-2</v>
      </c>
      <c r="QF2" s="40">
        <v>-4.2693122987249033E-2</v>
      </c>
      <c r="QG2" s="40">
        <v>0.16108499119381481</v>
      </c>
      <c r="QH2" s="40">
        <v>-4.9284864744738588E-3</v>
      </c>
      <c r="QI2" s="40">
        <v>0.26066693666966501</v>
      </c>
      <c r="QJ2" s="40">
        <v>-6.0035110049853402E-2</v>
      </c>
      <c r="QK2" s="40">
        <v>8.3140294049963037E-2</v>
      </c>
      <c r="QL2" s="40">
        <v>0.14442032339788868</v>
      </c>
      <c r="QM2" s="40">
        <v>5.424304765837995E-3</v>
      </c>
      <c r="QN2" s="40">
        <v>0.21389181777448463</v>
      </c>
      <c r="QO2" s="40">
        <v>-8.7245335510948152E-3</v>
      </c>
      <c r="QP2" s="40">
        <v>0.61978600755572089</v>
      </c>
      <c r="QQ2" s="40">
        <v>0.16103594618511985</v>
      </c>
      <c r="QR2" s="40">
        <v>5.5399170990789948E-2</v>
      </c>
      <c r="QS2" s="40">
        <v>0.23766890408729502</v>
      </c>
      <c r="QT2" s="40">
        <v>9.3235606975993202E-2</v>
      </c>
      <c r="QU2" s="40">
        <v>1.0551204813822546E-2</v>
      </c>
      <c r="QV2" s="40">
        <v>3.9808708296046991E-2</v>
      </c>
      <c r="QW2" s="40">
        <v>-2.8927314436272056E-2</v>
      </c>
      <c r="QX2" s="40">
        <v>0.31917430841396621</v>
      </c>
      <c r="QY2" s="40">
        <v>-3.941129391159226E-2</v>
      </c>
      <c r="QZ2" s="40">
        <v>0.14739818261146298</v>
      </c>
      <c r="RA2" s="40">
        <v>0.14080421459828418</v>
      </c>
      <c r="RB2" s="40">
        <v>0.18739131279404231</v>
      </c>
      <c r="RC2" s="40">
        <v>-8.964047470801273E-2</v>
      </c>
      <c r="RD2" s="40">
        <v>0.22805588846678515</v>
      </c>
      <c r="RE2" s="40">
        <v>0.24146025118514913</v>
      </c>
      <c r="RF2" s="40">
        <v>0.40977918078700815</v>
      </c>
      <c r="RG2" s="40">
        <v>0.13447014488758247</v>
      </c>
      <c r="RH2" s="40">
        <v>-4.123919304707202E-2</v>
      </c>
      <c r="RI2" s="40">
        <v>0.19787902078329211</v>
      </c>
      <c r="RJ2" s="40">
        <v>4.1348858778458508E-2</v>
      </c>
      <c r="RK2" s="40">
        <v>0.19382278902144767</v>
      </c>
      <c r="RL2" s="40">
        <v>2.578842653761293E-2</v>
      </c>
      <c r="RM2" s="40">
        <v>0.15508530431351564</v>
      </c>
      <c r="RN2" s="40">
        <v>8.2064074919734553E-2</v>
      </c>
      <c r="RO2" s="40">
        <v>0.25127772490819322</v>
      </c>
      <c r="RP2" s="40">
        <v>8.7701357668554136E-2</v>
      </c>
      <c r="RQ2" s="40">
        <v>3.258884146386376E-2</v>
      </c>
      <c r="RR2" s="40">
        <v>0.36538554618640573</v>
      </c>
      <c r="RS2" s="40">
        <v>0.14676140811270733</v>
      </c>
      <c r="RT2" s="40">
        <v>0.38625213323366125</v>
      </c>
      <c r="RU2" s="40">
        <v>0.14123412873558028</v>
      </c>
      <c r="RV2" s="40">
        <v>-2.3111164959375818E-2</v>
      </c>
      <c r="RW2" s="40">
        <v>0.16272920401189372</v>
      </c>
      <c r="RX2" s="40">
        <v>-1.8868806178970909E-2</v>
      </c>
      <c r="RY2" s="40">
        <v>8.1103778841545848E-2</v>
      </c>
      <c r="RZ2" s="40">
        <v>-4.1745630061084227E-2</v>
      </c>
      <c r="SA2" s="40">
        <v>0.28767355633904979</v>
      </c>
      <c r="SB2" s="40">
        <v>0.20251910116741989</v>
      </c>
      <c r="SC2" s="40">
        <v>0.11106360371350332</v>
      </c>
      <c r="SD2" s="40">
        <v>1.9950061236689853E-2</v>
      </c>
      <c r="SE2" s="40">
        <v>0.14518037808818529</v>
      </c>
      <c r="SF2" s="40">
        <v>0.29689363542348857</v>
      </c>
      <c r="SG2" s="40">
        <v>0.12969605094483505</v>
      </c>
      <c r="SH2" s="40">
        <v>0.24140218370110089</v>
      </c>
      <c r="SI2" s="40">
        <v>-9.9474742902036062E-2</v>
      </c>
      <c r="SJ2" s="40">
        <v>7.5323807762705863E-2</v>
      </c>
      <c r="SK2" s="40">
        <v>7.471092815042768E-2</v>
      </c>
      <c r="SL2" s="40">
        <v>-3.2995878726556072E-3</v>
      </c>
      <c r="SM2" s="40">
        <v>0.42141389383116379</v>
      </c>
      <c r="SN2" s="40">
        <v>1.0466527772960088E-2</v>
      </c>
      <c r="SO2" s="40">
        <v>-0.10985104305766535</v>
      </c>
      <c r="SP2" s="40">
        <v>0.15244727851792073</v>
      </c>
      <c r="SQ2" s="40">
        <v>8.2826482092727138E-2</v>
      </c>
      <c r="SR2" s="40">
        <v>0.26422549097836967</v>
      </c>
      <c r="SS2" s="40">
        <v>-4.1295815783417678E-2</v>
      </c>
      <c r="ST2" s="40">
        <v>3.1383732435874556E-2</v>
      </c>
      <c r="SU2" s="40">
        <v>1.6380323834505717E-2</v>
      </c>
      <c r="SV2" s="40">
        <v>-4.556089846504896E-2</v>
      </c>
      <c r="SW2" s="40">
        <v>0.15142463061892952</v>
      </c>
      <c r="SX2" s="40">
        <v>1.4751342589544914E-2</v>
      </c>
      <c r="SY2" s="40">
        <v>0.15518682895741631</v>
      </c>
      <c r="SZ2" s="40">
        <v>0.39388641185488704</v>
      </c>
      <c r="TA2" s="40">
        <v>0.19820307289329975</v>
      </c>
      <c r="TB2" s="40">
        <v>0.12533873048762123</v>
      </c>
      <c r="TC2" s="40">
        <v>8.85372329621954E-2</v>
      </c>
      <c r="TD2" s="40">
        <v>0.18314898656682321</v>
      </c>
      <c r="TE2" s="40">
        <v>0.17335217809679215</v>
      </c>
      <c r="TF2" s="40">
        <v>0.11345942896147854</v>
      </c>
      <c r="TG2" s="40">
        <v>0.24358972075086793</v>
      </c>
      <c r="TH2" s="40">
        <v>4.8310550206124514E-2</v>
      </c>
      <c r="TI2" s="40">
        <v>0.2651769917635034</v>
      </c>
      <c r="TJ2" s="40">
        <v>0.21505883761970956</v>
      </c>
      <c r="TK2" s="40">
        <v>9.3018248154673078E-2</v>
      </c>
      <c r="TL2" s="40">
        <v>-2.4005902216747033E-2</v>
      </c>
      <c r="TM2" s="40">
        <v>8.0910352206427616E-2</v>
      </c>
      <c r="TN2" s="40">
        <v>-2.2503883613373632E-2</v>
      </c>
      <c r="TO2" s="40">
        <v>0.10274782616654532</v>
      </c>
      <c r="TP2" s="40">
        <v>0.33276629840259098</v>
      </c>
      <c r="TQ2" s="40">
        <v>0.1843202139815554</v>
      </c>
      <c r="TR2" s="40">
        <v>-2.2692392455425314E-2</v>
      </c>
      <c r="TS2" s="40">
        <v>0.16003229282567988</v>
      </c>
      <c r="TT2" s="40">
        <v>0.33617161547668761</v>
      </c>
      <c r="TU2" s="40">
        <v>0.21868614827146882</v>
      </c>
      <c r="TV2" s="40">
        <v>-2.0453072200690925E-2</v>
      </c>
      <c r="TW2" s="40">
        <v>-6.6176836261926719E-2</v>
      </c>
      <c r="TX2" s="40">
        <v>8.9835909419933246E-2</v>
      </c>
      <c r="TY2" s="40">
        <v>-4.0896190423499679E-2</v>
      </c>
      <c r="TZ2" s="40">
        <v>0.12922275177767761</v>
      </c>
      <c r="UA2" s="40">
        <v>0.17930602023375686</v>
      </c>
      <c r="UB2" s="40">
        <v>0.24685690101727631</v>
      </c>
      <c r="UC2" s="40">
        <v>5.9802137775158526E-2</v>
      </c>
      <c r="UD2" s="40">
        <v>-6.1901845287470891E-2</v>
      </c>
      <c r="UE2" s="40">
        <v>0.22009870271357701</v>
      </c>
      <c r="UF2" s="40">
        <v>8.7640038804247533E-2</v>
      </c>
      <c r="UG2" s="40">
        <v>0.23999112341779671</v>
      </c>
      <c r="UH2" s="40">
        <v>5.3223086787810292E-3</v>
      </c>
      <c r="UI2" s="40">
        <v>0.3071833487061868</v>
      </c>
      <c r="UJ2" s="40">
        <v>0.15264070878909419</v>
      </c>
      <c r="UK2" s="40">
        <v>0.22443329635940357</v>
      </c>
      <c r="UL2" s="40">
        <v>0.45632439893997656</v>
      </c>
      <c r="UM2" s="40">
        <v>3.9378117585784356E-2</v>
      </c>
      <c r="UN2" s="40">
        <v>1.3690744615768802E-2</v>
      </c>
      <c r="UO2" s="40">
        <v>-0.10415032389644341</v>
      </c>
      <c r="UP2" s="40">
        <v>0.14768702487820407</v>
      </c>
      <c r="UQ2" s="40">
        <v>5.360824712188772E-2</v>
      </c>
      <c r="UR2" s="40">
        <v>0.17739747452823473</v>
      </c>
      <c r="US2" s="40">
        <v>5.6744223115267056E-2</v>
      </c>
      <c r="UT2" s="40">
        <v>0.25875609629138374</v>
      </c>
      <c r="UU2" s="40">
        <v>0.21719977237284915</v>
      </c>
      <c r="UV2" s="40">
        <v>-2.0765228345264619E-2</v>
      </c>
      <c r="UW2" s="40">
        <v>0.18770955015000812</v>
      </c>
      <c r="UX2" s="40">
        <v>0.1248413003960287</v>
      </c>
      <c r="UY2" s="40">
        <v>0.11840024447466635</v>
      </c>
      <c r="UZ2" s="40">
        <v>0.34663869336672493</v>
      </c>
      <c r="VA2" s="40">
        <v>-3.9557280197862643E-2</v>
      </c>
      <c r="VB2" s="40">
        <v>1.4400998443920621E-2</v>
      </c>
      <c r="VC2" s="40">
        <v>0.24221883052068693</v>
      </c>
      <c r="VD2" s="40">
        <v>0.19524490158551155</v>
      </c>
      <c r="VE2" s="40">
        <v>0.28880793865170284</v>
      </c>
      <c r="VF2" s="40">
        <v>0.19341097932691098</v>
      </c>
      <c r="VG2" s="40">
        <v>-0.12414817043206283</v>
      </c>
      <c r="VH2" s="40">
        <v>0.28854867733162237</v>
      </c>
      <c r="VI2" s="40">
        <v>1.8777735822867792E-2</v>
      </c>
      <c r="VJ2" s="40">
        <v>3.9917600079462101E-3</v>
      </c>
      <c r="VK2" s="40">
        <v>0.30546641707075328</v>
      </c>
      <c r="VL2" s="40">
        <v>-3.6345823650771658E-2</v>
      </c>
      <c r="VM2" s="40">
        <v>0.16732035016909985</v>
      </c>
      <c r="VN2" s="40">
        <v>-2.2026395584406222E-2</v>
      </c>
      <c r="VO2" s="40">
        <v>0.24438093295073582</v>
      </c>
      <c r="VP2" s="40">
        <v>0.1440911715325921</v>
      </c>
      <c r="VQ2" s="40">
        <v>5.3252317447487041E-2</v>
      </c>
      <c r="VR2" s="40">
        <v>9.9780742730986249E-2</v>
      </c>
      <c r="VS2" s="40">
        <v>0.15675959819866825</v>
      </c>
      <c r="VT2" s="40">
        <v>4.1518981903442498E-2</v>
      </c>
      <c r="VU2" s="40">
        <v>0.17518950032761227</v>
      </c>
      <c r="VV2" s="40">
        <v>9.9714291404264355E-2</v>
      </c>
      <c r="VW2" s="40">
        <v>3.8724307764109511E-2</v>
      </c>
      <c r="VX2" s="40">
        <v>0.47637822684790021</v>
      </c>
      <c r="VY2" s="40">
        <v>-8.2173367322711188E-2</v>
      </c>
      <c r="VZ2" s="40">
        <v>-4.8445467216950977E-4</v>
      </c>
      <c r="WA2" s="40">
        <v>0.23654988710321301</v>
      </c>
      <c r="WB2" s="40">
        <v>-1.4591145992272403E-2</v>
      </c>
      <c r="WC2" s="40">
        <v>0.36818223423221785</v>
      </c>
      <c r="WD2" s="40">
        <v>-1.5737348110225979E-2</v>
      </c>
      <c r="WE2" s="40">
        <v>8.5767299880379344E-2</v>
      </c>
      <c r="WF2" s="40">
        <v>0.11089419090335983</v>
      </c>
      <c r="WG2" s="40">
        <v>0.22006759298460521</v>
      </c>
      <c r="WH2" s="40">
        <v>0.14906830914898483</v>
      </c>
      <c r="WI2" s="40">
        <v>9.347280844390049E-2</v>
      </c>
      <c r="WJ2" s="40">
        <v>9.2761268639612426E-2</v>
      </c>
      <c r="WK2" s="40">
        <v>0.12327853253046239</v>
      </c>
      <c r="WL2" s="40">
        <v>4.4455696931718469E-2</v>
      </c>
      <c r="WM2" s="40">
        <v>2.2987731706148651E-2</v>
      </c>
      <c r="WN2" s="40">
        <v>0.11395285903753827</v>
      </c>
      <c r="WO2" s="40">
        <v>0.13995068950060685</v>
      </c>
      <c r="WP2" s="40">
        <v>-3.6658864219597076E-2</v>
      </c>
      <c r="WQ2" s="40">
        <v>0.16957155412187919</v>
      </c>
      <c r="WR2" s="40">
        <v>9.1960137677907117E-2</v>
      </c>
      <c r="WS2" s="40">
        <v>-0.1340253587600847</v>
      </c>
      <c r="WT2" s="40">
        <v>0.10742885294757665</v>
      </c>
      <c r="WU2" s="40">
        <v>0.31000472221771735</v>
      </c>
      <c r="WV2" s="40">
        <v>0.26757494572992924</v>
      </c>
      <c r="WW2" s="40">
        <v>-2.479276024575261E-2</v>
      </c>
      <c r="WX2" s="40">
        <v>0.10962185228921784</v>
      </c>
      <c r="WY2" s="40">
        <v>9.9631843571593937E-2</v>
      </c>
      <c r="WZ2" s="40">
        <v>0.3216616260713161</v>
      </c>
      <c r="XA2" s="40">
        <v>0.17382549326538665</v>
      </c>
      <c r="XB2" s="40">
        <v>1.1096801395079403E-2</v>
      </c>
      <c r="XC2" s="40">
        <v>7.9070796121621045E-2</v>
      </c>
      <c r="XD2" s="40">
        <v>0.10718057750926913</v>
      </c>
      <c r="XE2" s="40">
        <v>3.102425946266596E-2</v>
      </c>
      <c r="XF2" s="40">
        <v>0.25467011216445745</v>
      </c>
      <c r="XG2" s="40">
        <v>6.7034199616813561E-2</v>
      </c>
      <c r="XH2" s="40">
        <v>0.30612960497494468</v>
      </c>
      <c r="XI2" s="40">
        <v>-9.7259640158789074E-2</v>
      </c>
      <c r="XJ2" s="40">
        <v>4.4807965468873112E-2</v>
      </c>
      <c r="XK2" s="40">
        <v>0.24449028626357938</v>
      </c>
      <c r="XL2" s="40">
        <v>-9.7892658707054991E-4</v>
      </c>
      <c r="XM2" s="40">
        <v>0.13568806017839496</v>
      </c>
      <c r="XN2" s="40">
        <v>0.29948689120395366</v>
      </c>
      <c r="XO2" s="40">
        <v>-1.1811362678468162E-2</v>
      </c>
      <c r="XP2" s="40">
        <v>2.9565485741939401E-2</v>
      </c>
      <c r="XQ2" s="40">
        <v>3.9741791346572519E-3</v>
      </c>
      <c r="XR2" s="40">
        <v>-0.12531366038379144</v>
      </c>
      <c r="XS2" s="40">
        <v>0.17924966912446849</v>
      </c>
      <c r="XT2" s="40">
        <v>-1.2261884833492109E-3</v>
      </c>
      <c r="XU2" s="40">
        <v>-6.3979587176241859E-2</v>
      </c>
      <c r="XV2" s="40">
        <v>-7.1997439331467961E-2</v>
      </c>
      <c r="XW2" s="40">
        <v>0.25244231154062668</v>
      </c>
      <c r="XX2" s="40">
        <v>0.11372402342021237</v>
      </c>
      <c r="XY2" s="40">
        <v>0.10724068389170305</v>
      </c>
      <c r="XZ2" s="40">
        <v>0.17737636808327961</v>
      </c>
      <c r="YA2" s="40">
        <v>0.24311999467686962</v>
      </c>
      <c r="YB2" s="40">
        <v>7.3625529631112352E-2</v>
      </c>
      <c r="YC2" s="40">
        <v>0.12364332609371709</v>
      </c>
      <c r="YD2" s="40">
        <v>0.27299547381888223</v>
      </c>
      <c r="YE2" s="40">
        <v>0.10663358714519866</v>
      </c>
      <c r="YF2" s="40">
        <v>0.10201592045623009</v>
      </c>
      <c r="YG2" s="40">
        <v>0.11141782097073882</v>
      </c>
      <c r="YH2" s="40">
        <v>0.2625530323065064</v>
      </c>
      <c r="YI2" s="40">
        <v>-0.16248622611576202</v>
      </c>
      <c r="YJ2" s="40">
        <v>0.18436070263627657</v>
      </c>
      <c r="YK2" s="40">
        <v>0.40966959064202757</v>
      </c>
      <c r="YL2" s="40">
        <v>0.12299495528158388</v>
      </c>
      <c r="YM2" s="40">
        <v>-0.11488426618707626</v>
      </c>
      <c r="YN2" s="40">
        <v>0.15304668564152291</v>
      </c>
      <c r="YO2" s="40">
        <v>0.11647512329521104</v>
      </c>
      <c r="YP2" s="40">
        <v>0.10856031049508452</v>
      </c>
      <c r="YQ2" s="40">
        <v>-0.1314265971063957</v>
      </c>
      <c r="YR2" s="40">
        <v>8.6338050045071668E-2</v>
      </c>
      <c r="YS2" s="40">
        <v>0.1009413335494711</v>
      </c>
      <c r="YT2" s="40">
        <v>0.25092662744508143</v>
      </c>
      <c r="YU2" s="40">
        <v>0.15815046106711228</v>
      </c>
      <c r="YV2" s="40">
        <v>0.10482461034650137</v>
      </c>
      <c r="YW2" s="40">
        <v>9.310608453082736E-3</v>
      </c>
      <c r="YX2" s="40">
        <v>-0.24807765487019662</v>
      </c>
      <c r="YY2" s="40">
        <v>0.21067705559809391</v>
      </c>
      <c r="YZ2" s="40">
        <v>5.9356968514251207E-2</v>
      </c>
      <c r="ZA2" s="40">
        <v>-0.1776916991850136</v>
      </c>
      <c r="ZB2" s="40">
        <v>0.39830025189365581</v>
      </c>
      <c r="ZC2" s="40">
        <v>0.37430281910744889</v>
      </c>
      <c r="ZD2" s="40">
        <v>0.30983744013087033</v>
      </c>
      <c r="ZE2" s="40">
        <v>-2.2161428092487001E-2</v>
      </c>
      <c r="ZF2" s="40">
        <v>0.16099875104002281</v>
      </c>
      <c r="ZG2" s="40">
        <v>-1.4382700609158694E-2</v>
      </c>
      <c r="ZH2" s="40">
        <v>4.1183336589136754E-3</v>
      </c>
      <c r="ZI2" s="40">
        <v>0.17172382261430141</v>
      </c>
      <c r="ZJ2" s="40">
        <v>-3.8926404404744486E-2</v>
      </c>
      <c r="ZK2" s="40">
        <v>0.27752406388240702</v>
      </c>
      <c r="ZL2" s="40">
        <v>0.6141648334462948</v>
      </c>
      <c r="ZM2" s="40">
        <v>-1.6372310256305256E-2</v>
      </c>
      <c r="ZN2" s="40">
        <v>5.0859912110067684E-2</v>
      </c>
      <c r="ZO2" s="40">
        <v>0.16650002698346356</v>
      </c>
      <c r="ZP2" s="40">
        <v>0.37669182668875245</v>
      </c>
      <c r="ZQ2" s="40">
        <v>0.23170415698928748</v>
      </c>
      <c r="ZR2" s="40">
        <v>0.39552070512305693</v>
      </c>
      <c r="ZS2" s="40">
        <v>6.1206499356591948E-4</v>
      </c>
      <c r="ZT2" s="40">
        <v>0.15646283411484485</v>
      </c>
      <c r="ZU2" s="40">
        <v>0.38329309409362899</v>
      </c>
      <c r="ZV2" s="40">
        <v>0.32807198001711146</v>
      </c>
      <c r="ZW2" s="40">
        <v>0.19016688321847641</v>
      </c>
      <c r="ZX2" s="40">
        <v>9.9474637401777644E-2</v>
      </c>
      <c r="ZY2" s="40">
        <v>0.24554187651979942</v>
      </c>
      <c r="ZZ2" s="40">
        <v>-8.2552099028686654E-2</v>
      </c>
      <c r="AAA2" s="40">
        <v>0.19899751191101678</v>
      </c>
      <c r="AAB2" s="40">
        <v>0.28777945348703748</v>
      </c>
      <c r="AAC2" s="40">
        <v>0.11180886536935164</v>
      </c>
      <c r="AAD2" s="40">
        <v>-1.1753322509787667E-3</v>
      </c>
      <c r="AAE2" s="40">
        <v>0.3453836878603902</v>
      </c>
      <c r="AAF2" s="40">
        <v>-5.6203938760568395E-3</v>
      </c>
      <c r="AAG2" s="40">
        <v>0.1966245905147459</v>
      </c>
      <c r="AAH2" s="40">
        <v>0.26695455212863051</v>
      </c>
      <c r="AAI2" s="40">
        <v>0.42885161289144036</v>
      </c>
      <c r="AAJ2" s="40">
        <v>0.15373916871115623</v>
      </c>
      <c r="AAK2" s="40">
        <v>2.1402824168645695E-2</v>
      </c>
      <c r="AAL2" s="40">
        <v>0.10911189362475993</v>
      </c>
      <c r="AAM2" s="40">
        <v>0.17191021884419277</v>
      </c>
      <c r="AAN2" s="40">
        <v>6.312643932325579E-2</v>
      </c>
      <c r="AAO2" s="40">
        <v>0.12496586975496138</v>
      </c>
      <c r="AAP2" s="40">
        <v>0.21143133865270181</v>
      </c>
      <c r="AAQ2" s="40">
        <v>-4.5817776017193501E-2</v>
      </c>
      <c r="AAR2" s="40">
        <v>9.3034670999491587E-2</v>
      </c>
      <c r="AAS2" s="40">
        <v>0.18948504806282696</v>
      </c>
      <c r="AAT2" s="40">
        <v>3.3306790804985553E-2</v>
      </c>
      <c r="AAU2" s="40">
        <v>0.26088365992482365</v>
      </c>
      <c r="AAV2" s="40">
        <v>0.22566434680585301</v>
      </c>
      <c r="AAW2" s="40">
        <v>-1.1454260538440786E-2</v>
      </c>
      <c r="AAX2" s="40">
        <v>8.9476733556976384E-2</v>
      </c>
      <c r="AAY2" s="40">
        <v>0.1982852011031917</v>
      </c>
      <c r="AAZ2" s="40">
        <v>0.14353298076086451</v>
      </c>
      <c r="ABA2" s="40">
        <v>0.29375109939390498</v>
      </c>
      <c r="ABB2" s="40">
        <v>0.31337728015869315</v>
      </c>
      <c r="ABC2" s="40">
        <v>-5.1525807146499902E-2</v>
      </c>
      <c r="ABD2" s="40">
        <v>0.22236497529777455</v>
      </c>
      <c r="ABE2" s="40">
        <v>4.6638661032727402E-2</v>
      </c>
      <c r="ABF2" s="40">
        <v>0.15713398657702204</v>
      </c>
      <c r="ABG2" s="40">
        <v>0.23855684935602128</v>
      </c>
      <c r="ABH2" s="40">
        <v>0.1199374998513143</v>
      </c>
      <c r="ABI2" s="40">
        <v>0.21347651791382249</v>
      </c>
      <c r="ABJ2" s="40">
        <v>0.24858431871103726</v>
      </c>
      <c r="ABK2" s="40">
        <v>0.28943124420774402</v>
      </c>
      <c r="ABL2" s="40">
        <v>0.23893467296831106</v>
      </c>
      <c r="ABM2" s="40">
        <v>0.36315639642569875</v>
      </c>
      <c r="ABN2" s="40">
        <v>0.14325527400700189</v>
      </c>
      <c r="ABO2" s="40">
        <v>8.0841029733192293E-2</v>
      </c>
      <c r="ABP2" s="40">
        <v>0.44993931646154928</v>
      </c>
      <c r="ABQ2" s="40">
        <v>9.170801457578226E-2</v>
      </c>
      <c r="ABR2" s="40">
        <v>0.19739462634311877</v>
      </c>
      <c r="ABS2" s="40">
        <v>7.1148265657456911E-2</v>
      </c>
      <c r="ABT2" s="40">
        <v>4.6531573875725485E-3</v>
      </c>
      <c r="ABU2" s="40">
        <v>0.29445079385907147</v>
      </c>
      <c r="ABV2" s="40">
        <v>0.33319702706219423</v>
      </c>
      <c r="ABW2" s="40">
        <v>0.27558185441816607</v>
      </c>
      <c r="ABX2" s="40">
        <v>5.2591614376936713E-2</v>
      </c>
      <c r="ABY2" s="40">
        <v>0.21047210994701882</v>
      </c>
      <c r="ABZ2" s="40">
        <v>0.155119925047146</v>
      </c>
      <c r="ACA2" s="40">
        <v>0.14633706417889081</v>
      </c>
      <c r="ACB2" s="40">
        <v>-2.4846050866429104E-2</v>
      </c>
      <c r="ACC2" s="40">
        <v>0.11774233513507704</v>
      </c>
      <c r="ACD2" s="40">
        <v>3.5047667239802793E-2</v>
      </c>
      <c r="ACE2" s="40">
        <v>4.8368372679339799E-2</v>
      </c>
      <c r="ACF2" s="40">
        <v>0.28506726753840161</v>
      </c>
      <c r="ACG2" s="40">
        <v>0.14168362629165765</v>
      </c>
      <c r="ACH2" s="40">
        <v>1.5237604137074978E-2</v>
      </c>
      <c r="ACI2" s="40">
        <v>6.1184499478044163E-3</v>
      </c>
      <c r="ACJ2" s="40">
        <v>-8.6249340950741882E-2</v>
      </c>
      <c r="ACK2" s="40">
        <v>0.21831870726722169</v>
      </c>
      <c r="ACL2" s="40">
        <v>0.2107407661037386</v>
      </c>
      <c r="ACM2" s="40">
        <v>9.3300993495017526E-2</v>
      </c>
      <c r="ACN2" s="40">
        <v>6.9405770216543594E-2</v>
      </c>
      <c r="ACO2" s="40">
        <v>5.794737367227798E-3</v>
      </c>
      <c r="ACP2" s="40">
        <v>0.14601433736103808</v>
      </c>
      <c r="ACQ2" s="40">
        <v>7.1658507639146274E-2</v>
      </c>
      <c r="ACR2" s="40">
        <v>0.14279764446630283</v>
      </c>
      <c r="ACS2" s="40">
        <v>7.7354588738817398E-2</v>
      </c>
      <c r="ACT2" s="40">
        <v>0.19781683462439337</v>
      </c>
      <c r="ACU2" s="40">
        <v>0.10482855812508451</v>
      </c>
      <c r="ACV2" s="40">
        <v>0.39497328651486896</v>
      </c>
      <c r="ACW2" s="40">
        <v>5.7124001326344986E-2</v>
      </c>
      <c r="ACX2" s="40">
        <v>2.0218867536023755E-2</v>
      </c>
      <c r="ACY2" s="40">
        <v>0.22133302884911465</v>
      </c>
      <c r="ACZ2" s="40">
        <v>0.12654351571876599</v>
      </c>
      <c r="ADA2" s="40">
        <v>0.24477011255557435</v>
      </c>
      <c r="ADB2" s="40">
        <v>-2.2300609168151242E-2</v>
      </c>
      <c r="ADC2" s="40">
        <v>0.23284737842904613</v>
      </c>
      <c r="ADD2" s="40">
        <v>0.20722233209535545</v>
      </c>
      <c r="ADE2" s="40">
        <v>0.23242063025421489</v>
      </c>
      <c r="ADF2" s="40">
        <v>0.1015256060705827</v>
      </c>
      <c r="ADG2" s="40">
        <v>-2.6085082652606117E-2</v>
      </c>
      <c r="ADH2" s="40">
        <v>3.5532944811467848E-2</v>
      </c>
      <c r="ADI2" s="40">
        <v>0.16703106311537907</v>
      </c>
      <c r="ADJ2" s="40">
        <v>3.6689692693579357E-2</v>
      </c>
      <c r="ADK2" s="40">
        <v>0.28046981746593924</v>
      </c>
      <c r="ADL2" s="40">
        <v>0.32572980329771051</v>
      </c>
      <c r="ADM2" s="40">
        <v>1.0027393460956047E-2</v>
      </c>
      <c r="ADN2" s="40">
        <v>5.5259862645832936E-2</v>
      </c>
      <c r="ADO2" s="40">
        <v>0.13529543137539268</v>
      </c>
      <c r="ADP2" s="40">
        <v>0.22524437209227721</v>
      </c>
      <c r="ADQ2" s="40">
        <v>5.3078524165817154E-3</v>
      </c>
      <c r="ADR2" s="40">
        <v>0.2586831490775241</v>
      </c>
      <c r="ADS2" s="40">
        <v>-1.1080021610976099E-2</v>
      </c>
      <c r="ADT2" s="40">
        <v>3.4670253664595752E-2</v>
      </c>
      <c r="ADU2" s="40">
        <v>-3.5395715228135671E-2</v>
      </c>
      <c r="ADV2" s="40">
        <v>9.4406574993490144E-2</v>
      </c>
      <c r="ADW2" s="40">
        <v>0.16728260632512515</v>
      </c>
      <c r="ADX2" s="40">
        <v>-1.6937860115454617E-3</v>
      </c>
      <c r="ADY2" s="40">
        <v>0.33661432376202582</v>
      </c>
      <c r="ADZ2" s="40">
        <v>0.12050361962169709</v>
      </c>
      <c r="AEA2" s="40">
        <v>7.8627214543617763E-2</v>
      </c>
      <c r="AEB2" s="40">
        <v>0.15303392744098709</v>
      </c>
      <c r="AEC2" s="40">
        <v>-2.1047714987378452E-2</v>
      </c>
      <c r="AED2" s="40">
        <v>0.28104066156856033</v>
      </c>
      <c r="AEE2" s="40">
        <v>0.22513411582617082</v>
      </c>
      <c r="AEF2" s="40">
        <v>0.1317592183415186</v>
      </c>
      <c r="AEG2" s="40">
        <v>0.14326360954269135</v>
      </c>
      <c r="AEH2" s="40">
        <v>0.14700111558603246</v>
      </c>
      <c r="AEI2" s="40">
        <v>5.0020883405002214E-2</v>
      </c>
      <c r="AEJ2" s="40">
        <v>0.210839978833538</v>
      </c>
      <c r="AEK2" s="40">
        <v>0.2407625238676534</v>
      </c>
      <c r="AEL2" s="40">
        <v>0.13688791191452276</v>
      </c>
      <c r="AEM2" s="40">
        <v>3.0773464166585773E-2</v>
      </c>
      <c r="AEN2" s="40">
        <v>0.19243418468244822</v>
      </c>
      <c r="AEO2" s="40">
        <v>0.23897349346202312</v>
      </c>
      <c r="AEP2" s="40">
        <v>0.2015632197490278</v>
      </c>
      <c r="AEQ2" s="40">
        <v>0.1998504643516108</v>
      </c>
      <c r="AER2" s="40">
        <v>0.28559473555666282</v>
      </c>
      <c r="AES2" s="40">
        <v>2.8442456808690064E-2</v>
      </c>
      <c r="AET2" s="40">
        <v>0.25847147072063303</v>
      </c>
      <c r="AEU2" s="40">
        <v>0.27316108461658706</v>
      </c>
      <c r="AEV2" s="40">
        <v>1.8019498213442287E-2</v>
      </c>
      <c r="AEW2" s="40">
        <v>0.12677411107122549</v>
      </c>
      <c r="AEX2" s="40">
        <v>0.12455366976427995</v>
      </c>
      <c r="AEY2" s="40">
        <v>0.11866316869520421</v>
      </c>
      <c r="AEZ2" s="40">
        <v>9.0116643565995469E-2</v>
      </c>
      <c r="AFA2" s="40">
        <v>0.15769969802004935</v>
      </c>
      <c r="AFB2" s="40">
        <v>0.17847824834295101</v>
      </c>
      <c r="AFC2" s="40">
        <v>0.18268362561205476</v>
      </c>
      <c r="AFD2" s="40">
        <v>0.18787004082276892</v>
      </c>
      <c r="AFE2" s="40">
        <v>0.25917113465360386</v>
      </c>
      <c r="AFF2" s="40">
        <v>0.33265018273550351</v>
      </c>
      <c r="AFG2" s="40">
        <v>0.40472513450665737</v>
      </c>
      <c r="AFH2" s="40">
        <v>0.26735386253656079</v>
      </c>
      <c r="AFI2" s="40">
        <v>0.14357420128544085</v>
      </c>
      <c r="AFJ2" s="40">
        <v>0.42295557419902541</v>
      </c>
      <c r="AFK2" s="40">
        <v>-0.15750134773487623</v>
      </c>
      <c r="AFL2" s="40">
        <v>0.53818424253776342</v>
      </c>
      <c r="AFM2" s="40">
        <v>0.249950593156542</v>
      </c>
      <c r="AFN2" s="40">
        <v>0.11241418353134347</v>
      </c>
      <c r="AFO2" s="40">
        <v>0.81194762404128085</v>
      </c>
      <c r="AFP2" s="40">
        <v>-6.8241501759310985E-2</v>
      </c>
      <c r="AFQ2" s="40">
        <v>0.54518131940491377</v>
      </c>
      <c r="AFR2" s="40">
        <v>0.2191143328970071</v>
      </c>
      <c r="AFS2" s="40">
        <v>-0.91064749060374284</v>
      </c>
      <c r="AFT2" s="40">
        <v>-0.24483219343102824</v>
      </c>
      <c r="AFU2" s="40">
        <v>0.25881400539825461</v>
      </c>
      <c r="AFV2" s="40">
        <v>5.7312407862112114E-2</v>
      </c>
      <c r="AFW2" s="40">
        <v>-0.29339030929652876</v>
      </c>
      <c r="AFX2" s="40">
        <v>0.22478234832872301</v>
      </c>
      <c r="AFY2" s="40">
        <v>-0.10200810392370996</v>
      </c>
      <c r="AFZ2" s="40">
        <v>0.56886194616942176</v>
      </c>
      <c r="AGA2" s="40">
        <v>-1.4697081173660975E-2</v>
      </c>
      <c r="AGB2" s="40">
        <v>0.17684016311720963</v>
      </c>
      <c r="AGC2" s="40">
        <v>0.27933302274922345</v>
      </c>
      <c r="AGD2" s="40">
        <v>8.4649917591890889E-2</v>
      </c>
      <c r="AGE2" s="40">
        <v>0.17833066316284585</v>
      </c>
      <c r="AGF2" s="40">
        <v>0.14095443684489695</v>
      </c>
      <c r="AGG2" s="40">
        <v>0.11962920396508281</v>
      </c>
      <c r="AGH2" s="40">
        <v>1.2411999359656978E-2</v>
      </c>
      <c r="AGI2" s="40">
        <v>7.7867561010789954E-2</v>
      </c>
      <c r="AGJ2" s="40">
        <v>0.18482978328865962</v>
      </c>
      <c r="AGK2" s="40">
        <v>0.12671094664016014</v>
      </c>
      <c r="AGL2" s="40">
        <v>0.50117551981311537</v>
      </c>
      <c r="AGM2" s="40">
        <v>-1.4810195984968355E-2</v>
      </c>
      <c r="AGN2" s="40">
        <v>0.48324330909733293</v>
      </c>
      <c r="AGO2" s="40">
        <v>-0.14013087574712713</v>
      </c>
      <c r="AGP2" s="40">
        <v>0.24069523516468649</v>
      </c>
      <c r="AGQ2" s="40">
        <v>-0.16138411180643364</v>
      </c>
      <c r="AGR2" s="40">
        <v>0.23286211478429797</v>
      </c>
      <c r="AGS2" s="40">
        <v>1.6126539667283391E-2</v>
      </c>
      <c r="AGT2" s="40">
        <v>8.7990659803372839E-2</v>
      </c>
      <c r="AGU2" s="40">
        <v>0.12494870066639563</v>
      </c>
      <c r="AGV2" s="40">
        <v>0.1141093823311965</v>
      </c>
      <c r="AGW2" s="40">
        <v>0.18874056872836653</v>
      </c>
      <c r="AGX2" s="40">
        <v>0.10847593335883432</v>
      </c>
      <c r="AGY2" s="40">
        <v>-0.10655655389389063</v>
      </c>
      <c r="AGZ2" s="40">
        <v>3.6121785964498887E-2</v>
      </c>
      <c r="AHA2" s="40">
        <v>0.20543424442360703</v>
      </c>
      <c r="AHB2" s="40">
        <v>0.40696337872014765</v>
      </c>
      <c r="AHC2" s="40">
        <v>1.5215756535192249E-2</v>
      </c>
      <c r="AHD2" s="40">
        <v>0.18650163450534585</v>
      </c>
      <c r="AHE2" s="40">
        <v>0.2061044321371881</v>
      </c>
      <c r="AHF2" s="40">
        <v>0.23928748010240808</v>
      </c>
      <c r="AHG2" s="40">
        <v>0.14977410118926437</v>
      </c>
      <c r="AHH2" s="40">
        <v>0.1253644709899675</v>
      </c>
      <c r="AHI2" s="40">
        <v>0.29836051009204345</v>
      </c>
      <c r="AHJ2" s="40">
        <v>0.56718103256913199</v>
      </c>
      <c r="AHK2" s="40">
        <v>-0.3114409844367021</v>
      </c>
      <c r="AHL2" s="40">
        <v>-1.5268222713541002E-2</v>
      </c>
      <c r="AHM2" s="40">
        <v>0.25017794447728892</v>
      </c>
      <c r="AHN2" s="40">
        <v>-2.7297895235391167E-2</v>
      </c>
      <c r="AHO2" s="40">
        <v>4.2233934892972114E-2</v>
      </c>
      <c r="AHP2" s="40">
        <v>0.15115693571898747</v>
      </c>
      <c r="AHQ2" s="40">
        <v>0.12443437844707739</v>
      </c>
      <c r="AHR2" s="40">
        <v>0.22737379640549782</v>
      </c>
      <c r="AHS2" s="40">
        <v>0.15189545684562455</v>
      </c>
      <c r="AHT2" s="40">
        <v>0.16172417463275601</v>
      </c>
      <c r="AHU2" s="40">
        <v>0.25375726784464869</v>
      </c>
      <c r="AHV2" s="40">
        <v>0.14130393416781528</v>
      </c>
      <c r="AHW2" s="40">
        <v>8.5395028472258439E-2</v>
      </c>
      <c r="AHX2" s="40">
        <v>0.17217666621218308</v>
      </c>
      <c r="AHY2" s="40">
        <v>-5.6368938469970931E-2</v>
      </c>
      <c r="AHZ2" s="40">
        <v>0.16950650644305965</v>
      </c>
      <c r="AIA2" s="40">
        <v>3.6318755227840338E-2</v>
      </c>
      <c r="AIB2" s="40">
        <v>0.10255679736677092</v>
      </c>
      <c r="AIC2" s="40">
        <v>6.5727267448251414E-2</v>
      </c>
      <c r="AID2" s="40">
        <v>0.12822808124835339</v>
      </c>
      <c r="AIE2" s="40">
        <v>-3.2977228136847669E-2</v>
      </c>
      <c r="AIF2" s="40">
        <v>0.10798581962483267</v>
      </c>
      <c r="AIG2" s="40">
        <v>0.34657701802879259</v>
      </c>
      <c r="AIH2" s="40">
        <v>0.22546332617808207</v>
      </c>
      <c r="AII2" s="40">
        <v>0.18045294423265856</v>
      </c>
      <c r="AIJ2" s="40">
        <v>0.19120345714626708</v>
      </c>
      <c r="AIK2" s="40">
        <v>0.2131318885147353</v>
      </c>
      <c r="AIL2" s="40">
        <v>0.12347252173653467</v>
      </c>
      <c r="AIM2" s="40">
        <v>1.0137645799908057E-3</v>
      </c>
      <c r="AIN2" s="40">
        <v>2.3745276580304564E-2</v>
      </c>
      <c r="AIO2" s="40">
        <v>0.27709629979677342</v>
      </c>
      <c r="AIP2" s="40">
        <v>0.18630990103836287</v>
      </c>
      <c r="AIQ2" s="40">
        <v>6.8167239619163933E-2</v>
      </c>
      <c r="AIR2" s="40">
        <v>0.24152969116496426</v>
      </c>
      <c r="AIS2" s="40">
        <v>0.32028456311642195</v>
      </c>
      <c r="AIT2" s="40">
        <v>-9.5365086569143553E-4</v>
      </c>
      <c r="AIU2" s="40">
        <v>0.31384112975871736</v>
      </c>
      <c r="AIV2" s="40">
        <v>0.30112203937847437</v>
      </c>
      <c r="AIW2" s="40">
        <v>0.31199673917800164</v>
      </c>
      <c r="AIX2" s="40">
        <v>-7.1152015078230657E-2</v>
      </c>
      <c r="AIY2" s="40">
        <v>0.32870327361079399</v>
      </c>
      <c r="AIZ2" s="40">
        <v>5.5117648089522575E-2</v>
      </c>
      <c r="AJA2" s="40">
        <v>0.47230474424096469</v>
      </c>
      <c r="AJB2" s="40">
        <v>6.0985692128397995E-2</v>
      </c>
      <c r="AJC2" s="40">
        <v>0.30839846571052698</v>
      </c>
      <c r="AJD2" s="40">
        <v>0.22812182931504865</v>
      </c>
      <c r="AJE2" s="40">
        <v>6.0364147624130116E-2</v>
      </c>
      <c r="AJF2" s="40">
        <v>0.34612102673383527</v>
      </c>
      <c r="AJG2" s="40">
        <v>6.7709378449696267E-2</v>
      </c>
      <c r="AJH2" s="40">
        <v>0.31100061212091856</v>
      </c>
      <c r="AJI2" s="40">
        <v>0.4314261618495423</v>
      </c>
      <c r="AJJ2" s="40">
        <v>0.10268204890932431</v>
      </c>
      <c r="AJK2" s="40">
        <v>-0.21885815447242396</v>
      </c>
      <c r="AJL2" s="40">
        <v>6.7604866433963018E-2</v>
      </c>
      <c r="AJM2" s="40">
        <v>0.28163484790546622</v>
      </c>
      <c r="AJN2" s="40">
        <v>0.34829220884667911</v>
      </c>
      <c r="AJO2" s="40">
        <v>0.33556302753800726</v>
      </c>
      <c r="AJP2" s="40">
        <v>0.16232587511461083</v>
      </c>
      <c r="AJQ2" s="40">
        <v>-3.4715615849358339E-2</v>
      </c>
      <c r="AJR2" s="40">
        <v>0.40832966306048268</v>
      </c>
      <c r="AJS2" s="40">
        <v>1.8306152722886715E-3</v>
      </c>
      <c r="AJT2" s="40">
        <v>5.5926724914296511E-2</v>
      </c>
      <c r="AJU2" s="40">
        <v>0.29837439221381956</v>
      </c>
      <c r="AJV2" s="40">
        <v>9.5613614992049234E-2</v>
      </c>
      <c r="AJW2" s="40">
        <v>0.16783853716989583</v>
      </c>
      <c r="AJX2" s="40">
        <v>0.1740116636584832</v>
      </c>
      <c r="AJY2" s="40">
        <v>-0.1312574591806166</v>
      </c>
      <c r="AJZ2" s="40">
        <v>-7.9624200877066342E-2</v>
      </c>
      <c r="AKA2" s="40">
        <v>0.21872788996396508</v>
      </c>
      <c r="AKB2" s="40"/>
      <c r="AKC2" s="40"/>
      <c r="AKD2" s="40"/>
      <c r="AKE2" s="40">
        <v>0.88016529630492402</v>
      </c>
      <c r="AKF2" s="40">
        <v>-0.91064749060374284</v>
      </c>
      <c r="AKG2" s="40">
        <v>0.13211149778598102</v>
      </c>
      <c r="AKH2" s="40">
        <v>0.15323376321106108</v>
      </c>
      <c r="AKI2" s="40"/>
      <c r="AKJ2" s="40"/>
      <c r="AKK2" s="40"/>
      <c r="AKL2" s="40"/>
      <c r="AKM2" s="40"/>
      <c r="AKN2" s="40"/>
      <c r="AKO2" s="40"/>
      <c r="AKP2" s="40"/>
      <c r="AKQ2" s="40"/>
      <c r="AKR2" s="40"/>
      <c r="AKS2" s="40"/>
      <c r="AKT2" s="40"/>
      <c r="AKU2" s="40"/>
      <c r="AKV2" s="40"/>
      <c r="AKW2" s="40"/>
      <c r="AKX2" s="40"/>
      <c r="AKY2" s="40"/>
      <c r="AKZ2" s="40"/>
      <c r="ALA2" s="40"/>
      <c r="ALB2" s="40"/>
      <c r="ALC2" s="40"/>
      <c r="ALD2" s="40"/>
      <c r="ALE2" s="40"/>
      <c r="ALF2" s="40"/>
      <c r="ALG2" s="40"/>
      <c r="ALH2" s="40"/>
      <c r="ALI2" s="40"/>
      <c r="ALJ2" s="40"/>
      <c r="ALK2" s="40"/>
      <c r="ALL2" s="40"/>
      <c r="ALM2" s="40"/>
      <c r="ALN2" s="40"/>
    </row>
    <row r="3" spans="1:1002" s="257" customFormat="1" x14ac:dyDescent="0.25">
      <c r="A3" s="87" t="s">
        <v>441</v>
      </c>
      <c r="B3" s="1" t="s">
        <v>114</v>
      </c>
      <c r="C3" s="40">
        <v>0.20147169051738945</v>
      </c>
      <c r="D3" s="40">
        <v>0.17105191087920346</v>
      </c>
      <c r="E3" s="40">
        <v>0.19519592669831343</v>
      </c>
      <c r="F3" s="40">
        <v>0.14178806507136654</v>
      </c>
      <c r="G3" s="40">
        <v>0.14777816978783043</v>
      </c>
      <c r="H3" s="40">
        <v>0.19797305362569184</v>
      </c>
      <c r="I3" s="40">
        <v>0.24631554819048085</v>
      </c>
      <c r="J3" s="40">
        <v>0.1830225127818299</v>
      </c>
      <c r="K3" s="40">
        <v>0.20757263221297872</v>
      </c>
      <c r="L3" s="40">
        <v>0.16512792763064965</v>
      </c>
      <c r="M3" s="40">
        <v>0.13695169317218836</v>
      </c>
      <c r="N3" s="40">
        <v>0.20663718008014764</v>
      </c>
      <c r="O3" s="40">
        <v>0.19979673092594918</v>
      </c>
      <c r="P3" s="40">
        <v>0.22241809376020361</v>
      </c>
      <c r="Q3" s="40">
        <v>0.19798088168319139</v>
      </c>
      <c r="R3" s="40">
        <v>0.21546059977903331</v>
      </c>
      <c r="S3" s="40">
        <v>0.17847276578974358</v>
      </c>
      <c r="T3" s="40">
        <v>0.13695169317218836</v>
      </c>
      <c r="U3" s="40">
        <v>0.14850564890182616</v>
      </c>
      <c r="V3" s="40">
        <v>0.34157761688755617</v>
      </c>
      <c r="W3" s="40">
        <v>0.22504740645507781</v>
      </c>
      <c r="X3" s="40">
        <v>0.20546328649533829</v>
      </c>
      <c r="Y3" s="40">
        <v>0.18666823801289101</v>
      </c>
      <c r="Z3" s="40">
        <v>0.13695169317218836</v>
      </c>
      <c r="AA3" s="40">
        <v>0.27406534963664009</v>
      </c>
      <c r="AB3" s="40">
        <v>0.1691099511869254</v>
      </c>
      <c r="AC3" s="40">
        <v>0.14228577691653199</v>
      </c>
      <c r="AD3" s="40">
        <v>0.216927912236202</v>
      </c>
      <c r="AE3" s="40">
        <v>0.14485144341693834</v>
      </c>
      <c r="AF3" s="40">
        <v>0.17084957963430991</v>
      </c>
      <c r="AG3" s="40">
        <v>0.17522584629995364</v>
      </c>
      <c r="AH3" s="40">
        <v>0.20717387648553176</v>
      </c>
      <c r="AI3" s="40">
        <v>0.18019593133313938</v>
      </c>
      <c r="AJ3" s="40">
        <v>0.13695169317218836</v>
      </c>
      <c r="AK3" s="40">
        <v>0.15404265614602197</v>
      </c>
      <c r="AL3" s="40">
        <v>0.27702861370598475</v>
      </c>
      <c r="AM3" s="40">
        <v>0.24358406842268687</v>
      </c>
      <c r="AN3" s="40">
        <v>0.175648911891084</v>
      </c>
      <c r="AO3" s="40">
        <v>0.1386249263985162</v>
      </c>
      <c r="AP3" s="40">
        <v>0.32307634692543163</v>
      </c>
      <c r="AQ3" s="40">
        <v>0.19212638836070339</v>
      </c>
      <c r="AR3" s="40">
        <v>0.26681944557608328</v>
      </c>
      <c r="AS3" s="40">
        <v>0.14890838384082228</v>
      </c>
      <c r="AT3" s="40">
        <v>0.13695169317218836</v>
      </c>
      <c r="AU3" s="40">
        <v>0.1533692308866299</v>
      </c>
      <c r="AV3" s="40">
        <v>0.13695169317218836</v>
      </c>
      <c r="AW3" s="40">
        <v>0.24324807776961443</v>
      </c>
      <c r="AX3" s="40">
        <v>0.14346572171002547</v>
      </c>
      <c r="AY3" s="40">
        <v>0.22283552803243345</v>
      </c>
      <c r="AZ3" s="40">
        <v>0.15461833786374024</v>
      </c>
      <c r="BA3" s="40">
        <v>0.28344881564622137</v>
      </c>
      <c r="BB3" s="40">
        <v>0.16776863636141548</v>
      </c>
      <c r="BC3" s="40">
        <v>0.29803942077977252</v>
      </c>
      <c r="BD3" s="40">
        <v>0.13695169317218836</v>
      </c>
      <c r="BE3" s="40">
        <v>0.30705535203601109</v>
      </c>
      <c r="BF3" s="40">
        <v>0.24643902027335107</v>
      </c>
      <c r="BG3" s="40">
        <v>0.13695169317218836</v>
      </c>
      <c r="BH3" s="40">
        <v>0.19923119379255283</v>
      </c>
      <c r="BI3" s="40">
        <v>0.15165318249085447</v>
      </c>
      <c r="BJ3" s="40">
        <v>0.27088861166469425</v>
      </c>
      <c r="BK3" s="40">
        <v>0.13695169317218836</v>
      </c>
      <c r="BL3" s="40">
        <v>0.16156115411078509</v>
      </c>
      <c r="BM3" s="40">
        <v>0.28634878063504576</v>
      </c>
      <c r="BN3" s="40">
        <v>0.21748783817302275</v>
      </c>
      <c r="BO3" s="40">
        <v>0.19108487624513582</v>
      </c>
      <c r="BP3" s="40">
        <v>0.1886638036152013</v>
      </c>
      <c r="BQ3" s="40">
        <v>0.25438786072276698</v>
      </c>
      <c r="BR3" s="40">
        <v>0.13695169317218836</v>
      </c>
      <c r="BS3" s="40">
        <v>0.36967816465108272</v>
      </c>
      <c r="BT3" s="40">
        <v>0.22157694360778724</v>
      </c>
      <c r="BU3" s="40">
        <v>0.14354168519881449</v>
      </c>
      <c r="BV3" s="40">
        <v>0.40449669101823726</v>
      </c>
      <c r="BW3" s="40">
        <v>0.20958874803431748</v>
      </c>
      <c r="BX3" s="40">
        <v>0.29239679198044422</v>
      </c>
      <c r="BY3" s="40">
        <v>0.17879459649743867</v>
      </c>
      <c r="BZ3" s="40">
        <v>0.24384932739576093</v>
      </c>
      <c r="CA3" s="40">
        <v>0.1768672791637258</v>
      </c>
      <c r="CB3" s="40">
        <v>0.19453990745394267</v>
      </c>
      <c r="CC3" s="40">
        <v>0.24559137961652766</v>
      </c>
      <c r="CD3" s="40">
        <v>0.15871790577508338</v>
      </c>
      <c r="CE3" s="40">
        <v>0.13864367612783868</v>
      </c>
      <c r="CF3" s="40">
        <v>0.27986006667776975</v>
      </c>
      <c r="CG3" s="40">
        <v>0.28347602713831566</v>
      </c>
      <c r="CH3" s="40">
        <v>0.16220473761617105</v>
      </c>
      <c r="CI3" s="40">
        <v>0.15287844670977146</v>
      </c>
      <c r="CJ3" s="40">
        <v>0.28623405087179954</v>
      </c>
      <c r="CK3" s="40">
        <v>0.22374531626534377</v>
      </c>
      <c r="CL3" s="40">
        <v>0.31001138390478067</v>
      </c>
      <c r="CM3" s="40">
        <v>0.24770588767970469</v>
      </c>
      <c r="CN3" s="40">
        <v>0.21097932705496025</v>
      </c>
      <c r="CO3" s="40">
        <v>0.1513730233466688</v>
      </c>
      <c r="CP3" s="40">
        <v>0.30532992901853562</v>
      </c>
      <c r="CQ3" s="40">
        <v>0.25651754555420192</v>
      </c>
      <c r="CR3" s="40">
        <v>0.21427892006872673</v>
      </c>
      <c r="CS3" s="40">
        <v>0.15994725069987359</v>
      </c>
      <c r="CT3" s="40">
        <v>0.29827963330769891</v>
      </c>
      <c r="CU3" s="40">
        <v>0.13772132090104883</v>
      </c>
      <c r="CV3" s="40">
        <v>0.1721346270606563</v>
      </c>
      <c r="CW3" s="40">
        <v>0.1870715939814358</v>
      </c>
      <c r="CX3" s="40">
        <v>0.13870189066934291</v>
      </c>
      <c r="CY3" s="40">
        <v>0.30485972914501391</v>
      </c>
      <c r="CZ3" s="40">
        <v>0.13695169317218836</v>
      </c>
      <c r="DA3" s="40">
        <v>0.35486715920082235</v>
      </c>
      <c r="DB3" s="40">
        <v>0.24486148010526687</v>
      </c>
      <c r="DC3" s="40">
        <v>0.21291864245595904</v>
      </c>
      <c r="DD3" s="40">
        <v>0.33177460503589162</v>
      </c>
      <c r="DE3" s="40">
        <v>0.31942846505180778</v>
      </c>
      <c r="DF3" s="40">
        <v>0.35121142380686776</v>
      </c>
      <c r="DG3" s="40">
        <v>0.22154872403339154</v>
      </c>
      <c r="DH3" s="40">
        <v>0.13695169317218836</v>
      </c>
      <c r="DI3" s="40">
        <v>0.35088196032700791</v>
      </c>
      <c r="DJ3" s="40">
        <v>0.13695169317218836</v>
      </c>
      <c r="DK3" s="40">
        <v>0.34258256811684706</v>
      </c>
      <c r="DL3" s="40">
        <v>0.13695169317218836</v>
      </c>
      <c r="DM3" s="40">
        <v>0.27321316430059883</v>
      </c>
      <c r="DN3" s="40">
        <v>0.23300645078867555</v>
      </c>
      <c r="DO3" s="40">
        <v>0.20809394299798201</v>
      </c>
      <c r="DP3" s="40">
        <v>0.13695169317218836</v>
      </c>
      <c r="DQ3" s="40">
        <v>0.30187047914458787</v>
      </c>
      <c r="DR3" s="40">
        <v>0.2040115821184012</v>
      </c>
      <c r="DS3" s="40">
        <v>0.17884199136632284</v>
      </c>
      <c r="DT3" s="40">
        <v>0.17530939735686535</v>
      </c>
      <c r="DU3" s="40">
        <v>0.22888358419661259</v>
      </c>
      <c r="DV3" s="40">
        <v>0.13695169317218836</v>
      </c>
      <c r="DW3" s="40">
        <v>0.13695169317218836</v>
      </c>
      <c r="DX3" s="40">
        <v>0.17965274082445792</v>
      </c>
      <c r="DY3" s="40">
        <v>0.16108482452202155</v>
      </c>
      <c r="DZ3" s="40">
        <v>0.13796678250278149</v>
      </c>
      <c r="EA3" s="40">
        <v>0.15185393530586189</v>
      </c>
      <c r="EB3" s="40">
        <v>0.19963305498280381</v>
      </c>
      <c r="EC3" s="40">
        <v>0.1883988752322967</v>
      </c>
      <c r="ED3" s="40">
        <v>0.18620151788872574</v>
      </c>
      <c r="EE3" s="40">
        <v>0.18436948048544166</v>
      </c>
      <c r="EF3" s="40">
        <v>0.13872311766716883</v>
      </c>
      <c r="EG3" s="40">
        <v>0.25031071229969859</v>
      </c>
      <c r="EH3" s="40">
        <v>0.37166445646977975</v>
      </c>
      <c r="EI3" s="40">
        <v>0.13904944232447503</v>
      </c>
      <c r="EJ3" s="40">
        <v>0.15911025801208312</v>
      </c>
      <c r="EK3" s="40">
        <v>0.28377378757443106</v>
      </c>
      <c r="EL3" s="40">
        <v>0.13695169317218836</v>
      </c>
      <c r="EM3" s="40">
        <v>0.15870840426344412</v>
      </c>
      <c r="EN3" s="40">
        <v>0.20823553882733226</v>
      </c>
      <c r="EO3" s="40">
        <v>0.15826446128604443</v>
      </c>
      <c r="EP3" s="40">
        <v>0.1902739883741289</v>
      </c>
      <c r="EQ3" s="40">
        <v>0.22750469817384533</v>
      </c>
      <c r="ER3" s="40">
        <v>0.16867008339713818</v>
      </c>
      <c r="ES3" s="40">
        <v>0.13695169317218836</v>
      </c>
      <c r="ET3" s="40">
        <v>0.25351013817831913</v>
      </c>
      <c r="EU3" s="40">
        <v>0.19219039582941244</v>
      </c>
      <c r="EV3" s="40">
        <v>0.27875932535573011</v>
      </c>
      <c r="EW3" s="40">
        <v>0.28671710701659658</v>
      </c>
      <c r="EX3" s="40">
        <v>0.20401167248451024</v>
      </c>
      <c r="EY3" s="40">
        <v>0.2474586958405145</v>
      </c>
      <c r="EZ3" s="40">
        <v>0.28679558567571739</v>
      </c>
      <c r="FA3" s="40">
        <v>0.14106593517501698</v>
      </c>
      <c r="FB3" s="40">
        <v>0.21754257204505678</v>
      </c>
      <c r="FC3" s="40">
        <v>0.2115024378094148</v>
      </c>
      <c r="FD3" s="40">
        <v>0.21049161769256175</v>
      </c>
      <c r="FE3" s="40">
        <v>0.20203603272857373</v>
      </c>
      <c r="FF3" s="40">
        <v>0.18311365693371884</v>
      </c>
      <c r="FG3" s="40">
        <v>0.26426649938354352</v>
      </c>
      <c r="FH3" s="40">
        <v>0.13695169317218836</v>
      </c>
      <c r="FI3" s="40">
        <v>0.17227193446148426</v>
      </c>
      <c r="FJ3" s="40">
        <v>0.30333418604224471</v>
      </c>
      <c r="FK3" s="40">
        <v>0.15710226395463001</v>
      </c>
      <c r="FL3" s="40">
        <v>0.20310945933205748</v>
      </c>
      <c r="FM3" s="40">
        <v>0.14078679067711874</v>
      </c>
      <c r="FN3" s="40">
        <v>0.15678722942773327</v>
      </c>
      <c r="FO3" s="40">
        <v>0.13695169317218836</v>
      </c>
      <c r="FP3" s="40">
        <v>0.20036961414320631</v>
      </c>
      <c r="FQ3" s="40">
        <v>0.15615687952778479</v>
      </c>
      <c r="FR3" s="40">
        <v>0.18699398268797807</v>
      </c>
      <c r="FS3" s="40">
        <v>0.1575330038131062</v>
      </c>
      <c r="FT3" s="40">
        <v>0.13695169317218836</v>
      </c>
      <c r="FU3" s="40">
        <v>0.26763364132308887</v>
      </c>
      <c r="FV3" s="40">
        <v>0.23230556069612063</v>
      </c>
      <c r="FW3" s="40">
        <v>0.27807453910075552</v>
      </c>
      <c r="FX3" s="40">
        <v>0.23430630153715981</v>
      </c>
      <c r="FY3" s="40">
        <v>0.30903313042072589</v>
      </c>
      <c r="FZ3" s="40">
        <v>0.13695169317218836</v>
      </c>
      <c r="GA3" s="40">
        <v>0.23860734384366933</v>
      </c>
      <c r="GB3" s="40">
        <v>0.14644191474296187</v>
      </c>
      <c r="GC3" s="40">
        <v>0.19352801025264776</v>
      </c>
      <c r="GD3" s="40">
        <v>0.16591415270714482</v>
      </c>
      <c r="GE3" s="40">
        <v>0.49063292305874295</v>
      </c>
      <c r="GF3" s="40">
        <v>0.17918011393081223</v>
      </c>
      <c r="GG3" s="40">
        <v>0.18843907208218535</v>
      </c>
      <c r="GH3" s="40">
        <v>0.19634001736391649</v>
      </c>
      <c r="GI3" s="40">
        <v>0.21081160836917578</v>
      </c>
      <c r="GJ3" s="40">
        <v>0.13695169317218836</v>
      </c>
      <c r="GK3" s="40">
        <v>0.15215317407398343</v>
      </c>
      <c r="GL3" s="40">
        <v>0.32224399421205052</v>
      </c>
      <c r="GM3" s="40">
        <v>0.24744829456888273</v>
      </c>
      <c r="GN3" s="40">
        <v>0.14052879897254655</v>
      </c>
      <c r="GO3" s="40">
        <v>0.13695169317218836</v>
      </c>
      <c r="GP3" s="40">
        <v>0.22209577179737572</v>
      </c>
      <c r="GQ3" s="40">
        <v>0.13695169317218836</v>
      </c>
      <c r="GR3" s="40">
        <v>0.19741537781704999</v>
      </c>
      <c r="GS3" s="40">
        <v>0.14098543766779503</v>
      </c>
      <c r="GT3" s="40">
        <v>0.19375967818957829</v>
      </c>
      <c r="GU3" s="40">
        <v>0.19290538919335676</v>
      </c>
      <c r="GV3" s="40">
        <v>0.2069265728092351</v>
      </c>
      <c r="GW3" s="40">
        <v>0.2025146366084194</v>
      </c>
      <c r="GX3" s="40">
        <v>0.1996945997425108</v>
      </c>
      <c r="GY3" s="40">
        <v>0.20059407826198217</v>
      </c>
      <c r="GZ3" s="40">
        <v>0.20395818957608225</v>
      </c>
      <c r="HA3" s="40">
        <v>0.19492701159634485</v>
      </c>
      <c r="HB3" s="40">
        <v>0.21237214804439875</v>
      </c>
      <c r="HC3" s="40">
        <v>0.13695169317218836</v>
      </c>
      <c r="HD3" s="40">
        <v>0.24521396184272293</v>
      </c>
      <c r="HE3" s="40">
        <v>0.21644263184556922</v>
      </c>
      <c r="HF3" s="40">
        <v>0.19753677581970486</v>
      </c>
      <c r="HG3" s="40">
        <v>0.21594760782479749</v>
      </c>
      <c r="HH3" s="40">
        <v>0.14763895872336841</v>
      </c>
      <c r="HI3" s="40">
        <v>0.26755126387494355</v>
      </c>
      <c r="HJ3" s="40">
        <v>0.21930228494287585</v>
      </c>
      <c r="HK3" s="40">
        <v>0.14159439717958633</v>
      </c>
      <c r="HL3" s="40">
        <v>0.33098077987535568</v>
      </c>
      <c r="HM3" s="40">
        <v>0.13695169317218836</v>
      </c>
      <c r="HN3" s="40">
        <v>0.44049269095835641</v>
      </c>
      <c r="HO3" s="40">
        <v>0.90207127225189243</v>
      </c>
      <c r="HP3" s="40">
        <v>0.17792392964695058</v>
      </c>
      <c r="HQ3" s="40">
        <v>0.37929939260234868</v>
      </c>
      <c r="HR3" s="40">
        <v>0.13695169317218836</v>
      </c>
      <c r="HS3" s="40">
        <v>0.4798595990091723</v>
      </c>
      <c r="HT3" s="40">
        <v>0.32563073538084519</v>
      </c>
      <c r="HU3" s="40">
        <v>0.26642809261136335</v>
      </c>
      <c r="HV3" s="40">
        <v>0.2563740560640575</v>
      </c>
      <c r="HW3" s="40">
        <v>0.35129278575151113</v>
      </c>
      <c r="HX3" s="40">
        <v>0.23187776814815853</v>
      </c>
      <c r="HY3" s="40">
        <v>0.30016971080125843</v>
      </c>
      <c r="HZ3" s="40">
        <v>0.13695169317218836</v>
      </c>
      <c r="IA3" s="40">
        <v>0.33580502582576899</v>
      </c>
      <c r="IB3" s="40">
        <v>0.30306314164714121</v>
      </c>
      <c r="IC3" s="40">
        <v>0.15083737051342627</v>
      </c>
      <c r="ID3" s="40">
        <v>0.32251269501134971</v>
      </c>
      <c r="IE3" s="40">
        <v>0.25445642519519973</v>
      </c>
      <c r="IF3" s="40">
        <v>0.13695169317218836</v>
      </c>
      <c r="IG3" s="40">
        <v>0.27735579396845456</v>
      </c>
      <c r="IH3" s="40">
        <v>0.33604175524472479</v>
      </c>
      <c r="II3" s="40">
        <v>0.20895595223295871</v>
      </c>
      <c r="IJ3" s="40">
        <v>0.18756856251493836</v>
      </c>
      <c r="IK3" s="40">
        <v>0.28070677985555359</v>
      </c>
      <c r="IL3" s="40">
        <v>0.2206797763509436</v>
      </c>
      <c r="IM3" s="40">
        <v>0.41218541589257884</v>
      </c>
      <c r="IN3" s="40">
        <v>0.13695169317218836</v>
      </c>
      <c r="IO3" s="40">
        <v>0.30488694786672865</v>
      </c>
      <c r="IP3" s="40">
        <v>0.34505735829200002</v>
      </c>
      <c r="IQ3" s="40">
        <v>0.24094963436797046</v>
      </c>
      <c r="IR3" s="40">
        <v>0.69293932772596079</v>
      </c>
      <c r="IS3" s="40">
        <v>0.3536273776438823</v>
      </c>
      <c r="IT3" s="40">
        <v>0.14964239481488772</v>
      </c>
      <c r="IU3" s="40">
        <v>0.20855353510871577</v>
      </c>
      <c r="IV3" s="40">
        <v>0.1573406234579191</v>
      </c>
      <c r="IW3" s="40">
        <v>0.43238494822453211</v>
      </c>
      <c r="IX3" s="40">
        <v>0.5017704728936776</v>
      </c>
      <c r="IY3" s="40">
        <v>0.24797414312590349</v>
      </c>
      <c r="IZ3" s="40">
        <v>0.33337552638476708</v>
      </c>
      <c r="JA3" s="40">
        <v>0.16273680617192698</v>
      </c>
      <c r="JB3" s="40">
        <v>0.40382645068654832</v>
      </c>
      <c r="JC3" s="40">
        <v>0.15965692461548997</v>
      </c>
      <c r="JD3" s="40">
        <v>0.21790030180337472</v>
      </c>
      <c r="JE3" s="40">
        <v>0.33352312701923315</v>
      </c>
      <c r="JF3" s="40">
        <v>0.15756017986971127</v>
      </c>
      <c r="JG3" s="40">
        <v>0.19151255059249683</v>
      </c>
      <c r="JH3" s="40">
        <v>0.29490489438023948</v>
      </c>
      <c r="JI3" s="40">
        <v>0.13695169317218836</v>
      </c>
      <c r="JJ3" s="40">
        <v>0.21757779535700417</v>
      </c>
      <c r="JK3" s="40">
        <v>0.27707503848625459</v>
      </c>
      <c r="JL3" s="40">
        <v>0.31911578951266484</v>
      </c>
      <c r="JM3" s="40">
        <v>0.13937124774039011</v>
      </c>
      <c r="JN3" s="40">
        <v>0.17168535299367882</v>
      </c>
      <c r="JO3" s="40">
        <v>0.37647596392591498</v>
      </c>
      <c r="JP3" s="40">
        <v>0.23330744856020158</v>
      </c>
      <c r="JQ3" s="40">
        <v>0.29423208781877297</v>
      </c>
      <c r="JR3" s="40">
        <v>0.14893493784929923</v>
      </c>
      <c r="JS3" s="40">
        <v>0.37559853480619743</v>
      </c>
      <c r="JT3" s="40">
        <v>0.22968967977247545</v>
      </c>
      <c r="JU3" s="40">
        <v>0.37147871609140459</v>
      </c>
      <c r="JV3" s="40">
        <v>0.32553753766192406</v>
      </c>
      <c r="JW3" s="40">
        <v>0.1544286816682725</v>
      </c>
      <c r="JX3" s="40">
        <v>0.39491160758544397</v>
      </c>
      <c r="JY3" s="40">
        <v>0.27198001530616667</v>
      </c>
      <c r="JZ3" s="40">
        <v>0.3125462026086796</v>
      </c>
      <c r="KA3" s="40">
        <v>0.16585617412271514</v>
      </c>
      <c r="KB3" s="40">
        <v>0.30526914696129648</v>
      </c>
      <c r="KC3" s="40">
        <v>0.31804964409687964</v>
      </c>
      <c r="KD3" s="40">
        <v>0.38489737908053745</v>
      </c>
      <c r="KE3" s="40">
        <v>0.30826434786306778</v>
      </c>
      <c r="KF3" s="40">
        <v>0.22893947956723348</v>
      </c>
      <c r="KG3" s="40">
        <v>0.247424193469024</v>
      </c>
      <c r="KH3" s="40">
        <v>0.24927373876491821</v>
      </c>
      <c r="KI3" s="40">
        <v>0.2190167234744036</v>
      </c>
      <c r="KJ3" s="40">
        <v>0.1688322484595024</v>
      </c>
      <c r="KK3" s="40">
        <v>0.3065708850000306</v>
      </c>
      <c r="KL3" s="40">
        <v>0.13695169317218836</v>
      </c>
      <c r="KM3" s="40">
        <v>0.13695169317218836</v>
      </c>
      <c r="KN3" s="40">
        <v>0.24357787384318663</v>
      </c>
      <c r="KO3" s="40">
        <v>0.21364857317531749</v>
      </c>
      <c r="KP3" s="40">
        <v>0.17913524784417079</v>
      </c>
      <c r="KQ3" s="40">
        <v>0.21876856412965706</v>
      </c>
      <c r="KR3" s="40">
        <v>0.37208990060639491</v>
      </c>
      <c r="KS3" s="40">
        <v>0.16069537005508727</v>
      </c>
      <c r="KT3" s="40">
        <v>0.22208043442338332</v>
      </c>
      <c r="KU3" s="40">
        <v>0.14653024356127742</v>
      </c>
      <c r="KV3" s="40">
        <v>0.17961695193968819</v>
      </c>
      <c r="KW3" s="40">
        <v>0.18474472716897816</v>
      </c>
      <c r="KX3" s="40">
        <v>0.30301746911786021</v>
      </c>
      <c r="KY3" s="40">
        <v>0.18849170840703944</v>
      </c>
      <c r="KZ3" s="40">
        <v>0.17734453336779121</v>
      </c>
      <c r="LA3" s="40">
        <v>0.13695169317218836</v>
      </c>
      <c r="LB3" s="40">
        <v>0.27673681953616636</v>
      </c>
      <c r="LC3" s="40">
        <v>0.13695169317218836</v>
      </c>
      <c r="LD3" s="40">
        <v>0.17218887063161947</v>
      </c>
      <c r="LE3" s="40">
        <v>0.26471087325693143</v>
      </c>
      <c r="LF3" s="40">
        <v>0.13695169317218836</v>
      </c>
      <c r="LG3" s="40">
        <v>0.20306362982526238</v>
      </c>
      <c r="LH3" s="40">
        <v>0.26840922245740284</v>
      </c>
      <c r="LI3" s="40">
        <v>0.13695169317218836</v>
      </c>
      <c r="LJ3" s="40">
        <v>0.28873493701965058</v>
      </c>
      <c r="LK3" s="40">
        <v>0.16766868604574459</v>
      </c>
      <c r="LL3" s="40">
        <v>0.27500732040486842</v>
      </c>
      <c r="LM3" s="40">
        <v>0.17798297231292404</v>
      </c>
      <c r="LN3" s="40">
        <v>0.18308098288135843</v>
      </c>
      <c r="LO3" s="40">
        <v>0.13695169317218836</v>
      </c>
      <c r="LP3" s="40">
        <v>0.28984989944114847</v>
      </c>
      <c r="LQ3" s="40">
        <v>0.29822574420876791</v>
      </c>
      <c r="LR3" s="40">
        <v>0.17328334117166699</v>
      </c>
      <c r="LS3" s="40">
        <v>0.13695169317218836</v>
      </c>
      <c r="LT3" s="40">
        <v>0.50362666485556251</v>
      </c>
      <c r="LU3" s="40">
        <v>0.16567681737440765</v>
      </c>
      <c r="LV3" s="40">
        <v>0.20784684219229188</v>
      </c>
      <c r="LW3" s="40">
        <v>0.13695169317218836</v>
      </c>
      <c r="LX3" s="40">
        <v>0.50761362966136048</v>
      </c>
      <c r="LY3" s="40">
        <v>0.18596488171649317</v>
      </c>
      <c r="LZ3" s="40">
        <v>0.17405907104866447</v>
      </c>
      <c r="MA3" s="40">
        <v>0.13695169317218836</v>
      </c>
      <c r="MB3" s="40">
        <v>0.19921551661045389</v>
      </c>
      <c r="MC3" s="40">
        <v>0.23768293408148433</v>
      </c>
      <c r="MD3" s="40">
        <v>0.15780860885759429</v>
      </c>
      <c r="ME3" s="40">
        <v>0.48221843664492314</v>
      </c>
      <c r="MF3" s="40">
        <v>0.19304604558254423</v>
      </c>
      <c r="MG3" s="40">
        <v>0.17372687026821532</v>
      </c>
      <c r="MH3" s="40">
        <v>0.25537631108613645</v>
      </c>
      <c r="MI3" s="40">
        <v>0.25183682683869546</v>
      </c>
      <c r="MJ3" s="40">
        <v>0.13811054944162038</v>
      </c>
      <c r="MK3" s="40">
        <v>0.24400881486672921</v>
      </c>
      <c r="ML3" s="40">
        <v>0.13695169317218836</v>
      </c>
      <c r="MM3" s="40">
        <v>0.21556700144265051</v>
      </c>
      <c r="MN3" s="40">
        <v>0.21305682347938237</v>
      </c>
      <c r="MO3" s="40">
        <v>0.34405670891594609</v>
      </c>
      <c r="MP3" s="40">
        <v>0.18271220641324026</v>
      </c>
      <c r="MQ3" s="40">
        <v>0.13695169317218836</v>
      </c>
      <c r="MR3" s="40">
        <v>0.1791169673508799</v>
      </c>
      <c r="MS3" s="40">
        <v>0.26670199460374544</v>
      </c>
      <c r="MT3" s="40">
        <v>0.28436389874902401</v>
      </c>
      <c r="MU3" s="40">
        <v>0.38317452068003566</v>
      </c>
      <c r="MV3" s="40">
        <v>0.16678581485238286</v>
      </c>
      <c r="MW3" s="40">
        <v>0.15805068344092499</v>
      </c>
      <c r="MX3" s="40">
        <v>0.13695169317218836</v>
      </c>
      <c r="MY3" s="40">
        <v>0.14548198435643434</v>
      </c>
      <c r="MZ3" s="40">
        <v>0.34679521634226163</v>
      </c>
      <c r="NA3" s="40">
        <v>0.16374699323219755</v>
      </c>
      <c r="NB3" s="40">
        <v>0.40357786476961088</v>
      </c>
      <c r="NC3" s="40">
        <v>0.34456189473199683</v>
      </c>
      <c r="ND3" s="40">
        <v>0.17711138834405582</v>
      </c>
      <c r="NE3" s="40">
        <v>0.22379104215004264</v>
      </c>
      <c r="NF3" s="40">
        <v>0.30739471690606157</v>
      </c>
      <c r="NG3" s="40">
        <v>0.15824627706262273</v>
      </c>
      <c r="NH3" s="40">
        <v>0.2146059613322493</v>
      </c>
      <c r="NI3" s="40">
        <v>0.29483403752910586</v>
      </c>
      <c r="NJ3" s="40">
        <v>0.53923425514411361</v>
      </c>
      <c r="NK3" s="40">
        <v>0.22566384163528452</v>
      </c>
      <c r="NL3" s="40">
        <v>0.1507147475698023</v>
      </c>
      <c r="NM3" s="40">
        <v>0.37409426424423664</v>
      </c>
      <c r="NN3" s="40">
        <v>0.78459759113155503</v>
      </c>
      <c r="NO3" s="40">
        <v>0.523438038971199</v>
      </c>
      <c r="NP3" s="40">
        <v>0.25395287413731515</v>
      </c>
      <c r="NQ3" s="40">
        <v>1</v>
      </c>
      <c r="NR3" s="40">
        <v>0.75059213342577258</v>
      </c>
      <c r="NS3" s="40">
        <v>0.19562173515514614</v>
      </c>
      <c r="NT3" s="40">
        <v>0.2703947783633287</v>
      </c>
      <c r="NU3" s="40">
        <v>0.13695169317218836</v>
      </c>
      <c r="NV3" s="40">
        <v>0.31731287248810069</v>
      </c>
      <c r="NW3" s="40">
        <v>0.14551575749917789</v>
      </c>
      <c r="NX3" s="40">
        <v>0.62397090586535509</v>
      </c>
      <c r="NY3" s="40">
        <v>0.3047668559480734</v>
      </c>
      <c r="NZ3" s="40">
        <v>0.23975693323822656</v>
      </c>
      <c r="OA3" s="40">
        <v>0.17889473462855676</v>
      </c>
      <c r="OB3" s="40">
        <v>0.20197228663992295</v>
      </c>
      <c r="OC3" s="40">
        <v>0.22648689601687244</v>
      </c>
      <c r="OD3" s="40">
        <v>0.26526598089123521</v>
      </c>
      <c r="OE3" s="40">
        <v>0.18955331574111556</v>
      </c>
      <c r="OF3" s="40">
        <v>0.13695169317218836</v>
      </c>
      <c r="OG3" s="40">
        <v>0.40353727067803824</v>
      </c>
      <c r="OH3" s="40">
        <v>0.59510448608327549</v>
      </c>
      <c r="OI3" s="40">
        <v>0.48272291110172527</v>
      </c>
      <c r="OJ3" s="40">
        <v>0.25359933129107004</v>
      </c>
      <c r="OK3" s="40">
        <v>0.17402989940974978</v>
      </c>
      <c r="OL3" s="40">
        <v>0.34289156273222465</v>
      </c>
      <c r="OM3" s="40">
        <v>0.36895531346952071</v>
      </c>
      <c r="ON3" s="40">
        <v>0.36599306846749746</v>
      </c>
      <c r="OO3" s="40">
        <v>0.50234797310134915</v>
      </c>
      <c r="OP3" s="40">
        <v>0.41956884837909314</v>
      </c>
      <c r="OQ3" s="40">
        <v>0.21546751790708996</v>
      </c>
      <c r="OR3" s="40">
        <v>0.29675508691441244</v>
      </c>
      <c r="OS3" s="40">
        <v>0.19010564209934033</v>
      </c>
      <c r="OT3" s="40">
        <v>0.17695415183114949</v>
      </c>
      <c r="OU3" s="40">
        <v>0.31552962963235731</v>
      </c>
      <c r="OV3" s="40">
        <v>0.33778649131606464</v>
      </c>
      <c r="OW3" s="40">
        <v>0.21897686377651038</v>
      </c>
      <c r="OX3" s="40">
        <v>0.17901412515983495</v>
      </c>
      <c r="OY3" s="40">
        <v>0.26285092517845832</v>
      </c>
      <c r="OZ3" s="40">
        <v>0.33259028447672034</v>
      </c>
      <c r="PA3" s="40">
        <v>0.33316625565197766</v>
      </c>
      <c r="PB3" s="40">
        <v>0.21053745030573112</v>
      </c>
      <c r="PC3" s="40">
        <v>0.1637242235150389</v>
      </c>
      <c r="PD3" s="40">
        <v>0.54548715044625973</v>
      </c>
      <c r="PE3" s="40">
        <v>0.42686699406023587</v>
      </c>
      <c r="PF3" s="40">
        <v>0.19554836340706783</v>
      </c>
      <c r="PG3" s="40">
        <v>0.1732243471541135</v>
      </c>
      <c r="PH3" s="40">
        <v>0.23912425818225946</v>
      </c>
      <c r="PI3" s="40">
        <v>0.1515177123544913</v>
      </c>
      <c r="PJ3" s="40">
        <v>0.26601354276659173</v>
      </c>
      <c r="PK3" s="40">
        <v>0.19408970015826799</v>
      </c>
      <c r="PL3" s="40">
        <v>0.23204906463613884</v>
      </c>
      <c r="PM3" s="40">
        <v>0.21051122697026226</v>
      </c>
      <c r="PN3" s="40">
        <v>0.20562942475962109</v>
      </c>
      <c r="PO3" s="40">
        <v>0.23931181379899469</v>
      </c>
      <c r="PP3" s="40">
        <v>0.31213345479710486</v>
      </c>
      <c r="PQ3" s="40">
        <v>0.27355780342852598</v>
      </c>
      <c r="PR3" s="40">
        <v>0.2372955652268991</v>
      </c>
      <c r="PS3" s="40">
        <v>0.18426286254514657</v>
      </c>
      <c r="PT3" s="40">
        <v>0.16117611944980315</v>
      </c>
      <c r="PU3" s="40">
        <v>0.18972449346140796</v>
      </c>
      <c r="PV3" s="40">
        <v>0.22293735288505245</v>
      </c>
      <c r="PW3" s="40">
        <v>0.15692294322603084</v>
      </c>
      <c r="PX3" s="40">
        <v>0.14248912624242904</v>
      </c>
      <c r="PY3" s="40">
        <v>0.13695169317218836</v>
      </c>
      <c r="PZ3" s="40">
        <v>0.26786084228847185</v>
      </c>
      <c r="QA3" s="40">
        <v>0.23030746576387418</v>
      </c>
      <c r="QB3" s="40">
        <v>0.4214194768111581</v>
      </c>
      <c r="QC3" s="40">
        <v>0.14881998664231189</v>
      </c>
      <c r="QD3" s="40">
        <v>0.32754305004040751</v>
      </c>
      <c r="QE3" s="40">
        <v>0.13810090190419055</v>
      </c>
      <c r="QF3" s="40">
        <v>0.13738802482268975</v>
      </c>
      <c r="QG3" s="40">
        <v>0.35062648725678036</v>
      </c>
      <c r="QH3" s="40">
        <v>0.19520205584849326</v>
      </c>
      <c r="QI3" s="40">
        <v>0.3128706875269629</v>
      </c>
      <c r="QJ3" s="40">
        <v>0.1857790635657004</v>
      </c>
      <c r="QK3" s="40">
        <v>0.20280616232921056</v>
      </c>
      <c r="QL3" s="40">
        <v>0.29738644097954636</v>
      </c>
      <c r="QM3" s="40">
        <v>0.14309000737155864</v>
      </c>
      <c r="QN3" s="40">
        <v>0.30373486660384841</v>
      </c>
      <c r="QO3" s="40">
        <v>0.23949661168021508</v>
      </c>
      <c r="QP3" s="40">
        <v>0.6538843697687915</v>
      </c>
      <c r="QQ3" s="40">
        <v>0.23377112307077885</v>
      </c>
      <c r="QR3" s="40">
        <v>0.15145192407037111</v>
      </c>
      <c r="QS3" s="40">
        <v>0.29832342573445314</v>
      </c>
      <c r="QT3" s="40">
        <v>0.3779369959728498</v>
      </c>
      <c r="QU3" s="40">
        <v>0.14496697409123716</v>
      </c>
      <c r="QV3" s="40">
        <v>0.18334075449739484</v>
      </c>
      <c r="QW3" s="40">
        <v>0.17315943177997073</v>
      </c>
      <c r="QX3" s="40">
        <v>0.38053950113521839</v>
      </c>
      <c r="QY3" s="40">
        <v>0.21029650295163504</v>
      </c>
      <c r="QZ3" s="40">
        <v>0.27850226283319945</v>
      </c>
      <c r="RA3" s="40">
        <v>0.26069935110135245</v>
      </c>
      <c r="RB3" s="40">
        <v>0.23772845191888692</v>
      </c>
      <c r="RC3" s="40">
        <v>0.15629814391797203</v>
      </c>
      <c r="RD3" s="40">
        <v>0.25207420802118374</v>
      </c>
      <c r="RE3" s="40">
        <v>0.35954908971748489</v>
      </c>
      <c r="RF3" s="40">
        <v>0.41080728157774038</v>
      </c>
      <c r="RG3" s="40">
        <v>0.26111661792129848</v>
      </c>
      <c r="RH3" s="40">
        <v>0.19150657977321295</v>
      </c>
      <c r="RI3" s="40">
        <v>0.25508771972143185</v>
      </c>
      <c r="RJ3" s="40">
        <v>0.19144114787496402</v>
      </c>
      <c r="RK3" s="40">
        <v>0.20052980909723717</v>
      </c>
      <c r="RL3" s="40">
        <v>0.22048293053175994</v>
      </c>
      <c r="RM3" s="40">
        <v>0.19556211489683561</v>
      </c>
      <c r="RN3" s="40">
        <v>0.13695169317218836</v>
      </c>
      <c r="RO3" s="40">
        <v>0.25910217923718992</v>
      </c>
      <c r="RP3" s="40">
        <v>0.24843241572460784</v>
      </c>
      <c r="RQ3" s="40">
        <v>0.14502496555924971</v>
      </c>
      <c r="RR3" s="40">
        <v>0.36538554618640573</v>
      </c>
      <c r="RS3" s="40">
        <v>0.17350797084984548</v>
      </c>
      <c r="RT3" s="40">
        <v>0.43654122773936965</v>
      </c>
      <c r="RU3" s="40">
        <v>0.19665246388551583</v>
      </c>
      <c r="RV3" s="40">
        <v>0.13695169317218836</v>
      </c>
      <c r="RW3" s="40">
        <v>0.20893175251030272</v>
      </c>
      <c r="RX3" s="40">
        <v>0.1668088166034003</v>
      </c>
      <c r="RY3" s="40">
        <v>0.1968796786376279</v>
      </c>
      <c r="RZ3" s="40">
        <v>0.1411743675353061</v>
      </c>
      <c r="SA3" s="40">
        <v>0.3810917708097159</v>
      </c>
      <c r="SB3" s="40">
        <v>0.22776062906012973</v>
      </c>
      <c r="SC3" s="40">
        <v>0.28176260805495312</v>
      </c>
      <c r="SD3" s="40">
        <v>0.23815634132581809</v>
      </c>
      <c r="SE3" s="40">
        <v>0.15960113259124076</v>
      </c>
      <c r="SF3" s="40">
        <v>0.316516551974795</v>
      </c>
      <c r="SG3" s="40">
        <v>0.22865581114409372</v>
      </c>
      <c r="SH3" s="40">
        <v>0.25668777221735639</v>
      </c>
      <c r="SI3" s="40">
        <v>0.1650486587906832</v>
      </c>
      <c r="SJ3" s="40">
        <v>0.14919576847276939</v>
      </c>
      <c r="SK3" s="40">
        <v>0.1441741067763882</v>
      </c>
      <c r="SL3" s="40">
        <v>0.13853861509098664</v>
      </c>
      <c r="SM3" s="40">
        <v>0.4802232828166817</v>
      </c>
      <c r="SN3" s="40">
        <v>0.13695169317218836</v>
      </c>
      <c r="SO3" s="40">
        <v>0.15679274639321461</v>
      </c>
      <c r="SP3" s="40">
        <v>0.25797145637397167</v>
      </c>
      <c r="SQ3" s="40">
        <v>0.18490081740096542</v>
      </c>
      <c r="SR3" s="40">
        <v>0.34621740521973976</v>
      </c>
      <c r="SS3" s="40">
        <v>0.1721199058459002</v>
      </c>
      <c r="ST3" s="40">
        <v>0.15297482486109137</v>
      </c>
      <c r="SU3" s="40">
        <v>0.13695169317218836</v>
      </c>
      <c r="SV3" s="40">
        <v>0.17134847503634876</v>
      </c>
      <c r="SW3" s="40">
        <v>0.19897282205465694</v>
      </c>
      <c r="SX3" s="40">
        <v>0.13695169317218836</v>
      </c>
      <c r="SY3" s="40">
        <v>0.32544303480801218</v>
      </c>
      <c r="SZ3" s="40">
        <v>0.44416280853393131</v>
      </c>
      <c r="TA3" s="40">
        <v>0.20822173987782988</v>
      </c>
      <c r="TB3" s="40">
        <v>0.30646968520314677</v>
      </c>
      <c r="TC3" s="40">
        <v>0.19063601744761804</v>
      </c>
      <c r="TD3" s="40">
        <v>0.20946603175266465</v>
      </c>
      <c r="TE3" s="40">
        <v>0.22079130972358429</v>
      </c>
      <c r="TF3" s="40">
        <v>0.13695169317218836</v>
      </c>
      <c r="TG3" s="40">
        <v>0.27639746284239664</v>
      </c>
      <c r="TH3" s="40">
        <v>0.19655961325528604</v>
      </c>
      <c r="TI3" s="40">
        <v>0.26725782977745483</v>
      </c>
      <c r="TJ3" s="40">
        <v>0.28730153785913171</v>
      </c>
      <c r="TK3" s="40">
        <v>0.14743191647660714</v>
      </c>
      <c r="TL3" s="40">
        <v>0.13695169317218836</v>
      </c>
      <c r="TM3" s="40">
        <v>0.18367968434457937</v>
      </c>
      <c r="TN3" s="40">
        <v>0.1391640945640289</v>
      </c>
      <c r="TO3" s="40">
        <v>0.23983417665912277</v>
      </c>
      <c r="TP3" s="40">
        <v>0.3844097833520459</v>
      </c>
      <c r="TQ3" s="40">
        <v>0.21696837696164328</v>
      </c>
      <c r="TR3" s="40">
        <v>0.13695169317218836</v>
      </c>
      <c r="TS3" s="40">
        <v>0.26137590867563909</v>
      </c>
      <c r="TT3" s="40">
        <v>0.37884100549270117</v>
      </c>
      <c r="TU3" s="40">
        <v>0.24026554200049266</v>
      </c>
      <c r="TV3" s="40">
        <v>0.15228817186472332</v>
      </c>
      <c r="TW3" s="40">
        <v>0.22458457644575458</v>
      </c>
      <c r="TX3" s="40">
        <v>0.20603818285135023</v>
      </c>
      <c r="TY3" s="40">
        <v>0.15934041584008929</v>
      </c>
      <c r="TZ3" s="40">
        <v>0.2270648813206384</v>
      </c>
      <c r="UA3" s="40">
        <v>0.22648929700253095</v>
      </c>
      <c r="UB3" s="40">
        <v>0.25873608891855238</v>
      </c>
      <c r="UC3" s="40">
        <v>0.13695169317218836</v>
      </c>
      <c r="UD3" s="40">
        <v>0.13695169317218836</v>
      </c>
      <c r="UE3" s="40">
        <v>0.25456251648387207</v>
      </c>
      <c r="UF3" s="40">
        <v>0.27615916177454114</v>
      </c>
      <c r="UG3" s="40">
        <v>0.30217939477643108</v>
      </c>
      <c r="UH3" s="40">
        <v>0.18905306640870023</v>
      </c>
      <c r="UI3" s="40">
        <v>0.32723161364718445</v>
      </c>
      <c r="UJ3" s="40">
        <v>0.17798004628115183</v>
      </c>
      <c r="UK3" s="40">
        <v>0.25423654578853228</v>
      </c>
      <c r="UL3" s="40">
        <v>0.47173261874322026</v>
      </c>
      <c r="UM3" s="40">
        <v>0.21293590771863435</v>
      </c>
      <c r="UN3" s="40">
        <v>0.21092797617226067</v>
      </c>
      <c r="UO3" s="40">
        <v>0.18589279386312207</v>
      </c>
      <c r="UP3" s="40">
        <v>0.29481817890524553</v>
      </c>
      <c r="UQ3" s="40">
        <v>0.25484909015957036</v>
      </c>
      <c r="UR3" s="40">
        <v>0.20546528675603337</v>
      </c>
      <c r="US3" s="40">
        <v>0.17709411969609334</v>
      </c>
      <c r="UT3" s="40">
        <v>0.2747288378106354</v>
      </c>
      <c r="UU3" s="40">
        <v>0.26076134124609496</v>
      </c>
      <c r="UV3" s="40">
        <v>0.15395305141683746</v>
      </c>
      <c r="UW3" s="40">
        <v>0.20047559735894183</v>
      </c>
      <c r="UX3" s="40">
        <v>0.23510679482174446</v>
      </c>
      <c r="UY3" s="40">
        <v>0.19413899261233092</v>
      </c>
      <c r="UZ3" s="40">
        <v>0.39677372764491903</v>
      </c>
      <c r="VA3" s="40">
        <v>0.22408816888808936</v>
      </c>
      <c r="VB3" s="40">
        <v>0.18535495021208237</v>
      </c>
      <c r="VC3" s="40">
        <v>0.36520105434218308</v>
      </c>
      <c r="VD3" s="40">
        <v>0.30362288322072084</v>
      </c>
      <c r="VE3" s="40">
        <v>0.33086874160579205</v>
      </c>
      <c r="VF3" s="40">
        <v>0.20601577899906331</v>
      </c>
      <c r="VG3" s="40">
        <v>0.16744270314914766</v>
      </c>
      <c r="VH3" s="40">
        <v>0.35657436371098172</v>
      </c>
      <c r="VI3" s="40">
        <v>0.19178814610819761</v>
      </c>
      <c r="VJ3" s="40">
        <v>0.19505842067922585</v>
      </c>
      <c r="VK3" s="40">
        <v>0.34252050312292437</v>
      </c>
      <c r="VL3" s="40">
        <v>0.14232670348246379</v>
      </c>
      <c r="VM3" s="40">
        <v>0.19614655811381909</v>
      </c>
      <c r="VN3" s="40">
        <v>0.13695169317218836</v>
      </c>
      <c r="VO3" s="40">
        <v>0.29168310984547619</v>
      </c>
      <c r="VP3" s="40">
        <v>0.22681374316443237</v>
      </c>
      <c r="VQ3" s="40">
        <v>0.18462490176103841</v>
      </c>
      <c r="VR3" s="40">
        <v>0.18618738215407715</v>
      </c>
      <c r="VS3" s="40">
        <v>0.28691015421753074</v>
      </c>
      <c r="VT3" s="40">
        <v>0.16849844399811809</v>
      </c>
      <c r="VU3" s="40">
        <v>0.18044286149216227</v>
      </c>
      <c r="VV3" s="40">
        <v>0.17591041379163941</v>
      </c>
      <c r="VW3" s="40">
        <v>0.15655658909878145</v>
      </c>
      <c r="VX3" s="40">
        <v>0.49142323942176747</v>
      </c>
      <c r="VY3" s="40">
        <v>0.13695169317218836</v>
      </c>
      <c r="VZ3" s="40">
        <v>0.17666330234414529</v>
      </c>
      <c r="WA3" s="40">
        <v>0.26750685293294962</v>
      </c>
      <c r="WB3" s="40">
        <v>0.16573102702892695</v>
      </c>
      <c r="WC3" s="40">
        <v>0.45754542168447832</v>
      </c>
      <c r="WD3" s="40">
        <v>0.13695169317218836</v>
      </c>
      <c r="WE3" s="40">
        <v>0.13695169317218836</v>
      </c>
      <c r="WF3" s="40">
        <v>0.19935977201326138</v>
      </c>
      <c r="WG3" s="40">
        <v>0.3045239562092612</v>
      </c>
      <c r="WH3" s="40">
        <v>0.23145133697946196</v>
      </c>
      <c r="WI3" s="40">
        <v>0.27040166586244907</v>
      </c>
      <c r="WJ3" s="40">
        <v>0.18245264496612279</v>
      </c>
      <c r="WK3" s="40">
        <v>0.1592174634940029</v>
      </c>
      <c r="WL3" s="40">
        <v>0.18336620073659904</v>
      </c>
      <c r="WM3" s="40">
        <v>0.17532667056182594</v>
      </c>
      <c r="WN3" s="40">
        <v>0.14358072776010178</v>
      </c>
      <c r="WO3" s="40">
        <v>0.20924365853146143</v>
      </c>
      <c r="WP3" s="40">
        <v>0.13695169317218836</v>
      </c>
      <c r="WQ3" s="40">
        <v>0.26961209491275828</v>
      </c>
      <c r="WR3" s="40">
        <v>0.20002164714160942</v>
      </c>
      <c r="WS3" s="40">
        <v>0.13722972803210265</v>
      </c>
      <c r="WT3" s="40">
        <v>0.20178387945660292</v>
      </c>
      <c r="WU3" s="40">
        <v>0.38183079913686679</v>
      </c>
      <c r="WV3" s="40">
        <v>0.26757494572992924</v>
      </c>
      <c r="WW3" s="40">
        <v>0.13695169317218836</v>
      </c>
      <c r="WX3" s="40">
        <v>0.1728756865709844</v>
      </c>
      <c r="WY3" s="40">
        <v>0.26450200539785174</v>
      </c>
      <c r="WZ3" s="40">
        <v>0.36838098518847784</v>
      </c>
      <c r="XA3" s="40">
        <v>0.22341919046896219</v>
      </c>
      <c r="XB3" s="40">
        <v>0.16488069537113259</v>
      </c>
      <c r="XC3" s="40">
        <v>0.2096678768159741</v>
      </c>
      <c r="XD3" s="40">
        <v>0.18235672327901775</v>
      </c>
      <c r="XE3" s="40">
        <v>0.13695169317218836</v>
      </c>
      <c r="XF3" s="40">
        <v>0.2762144365030359</v>
      </c>
      <c r="XG3" s="40">
        <v>0.18685615823838497</v>
      </c>
      <c r="XH3" s="40">
        <v>0.32238073675447021</v>
      </c>
      <c r="XI3" s="40">
        <v>0.13695169317218836</v>
      </c>
      <c r="XJ3" s="40">
        <v>0.1700336493567649</v>
      </c>
      <c r="XK3" s="40">
        <v>0.25214083453382785</v>
      </c>
      <c r="XL3" s="40">
        <v>0.22379972699795081</v>
      </c>
      <c r="XM3" s="40">
        <v>0.17939572139697568</v>
      </c>
      <c r="XN3" s="40">
        <v>0.31112119715951847</v>
      </c>
      <c r="XO3" s="40">
        <v>0.13695169317218836</v>
      </c>
      <c r="XP3" s="40">
        <v>0.13695169317218836</v>
      </c>
      <c r="XQ3" s="40">
        <v>0.13695169317218836</v>
      </c>
      <c r="XR3" s="40">
        <v>0.13695169317218836</v>
      </c>
      <c r="XS3" s="40">
        <v>0.19785491400607591</v>
      </c>
      <c r="XT3" s="40">
        <v>0.15144475101936572</v>
      </c>
      <c r="XU3" s="40">
        <v>0.15375300119824487</v>
      </c>
      <c r="XV3" s="40">
        <v>0.13695169317218836</v>
      </c>
      <c r="XW3" s="40">
        <v>0.35709375753080042</v>
      </c>
      <c r="XX3" s="40">
        <v>0.13695169317218836</v>
      </c>
      <c r="XY3" s="40">
        <v>0.20592503695872555</v>
      </c>
      <c r="XZ3" s="40">
        <v>0.23550370437065582</v>
      </c>
      <c r="YA3" s="40">
        <v>0.27875738972831909</v>
      </c>
      <c r="YB3" s="40">
        <v>0.14858489872144243</v>
      </c>
      <c r="YC3" s="40">
        <v>0.25677249556927406</v>
      </c>
      <c r="YD3" s="40">
        <v>0.40203055233848395</v>
      </c>
      <c r="YE3" s="40">
        <v>0.16951060526177875</v>
      </c>
      <c r="YF3" s="40">
        <v>0.15809821709651284</v>
      </c>
      <c r="YG3" s="40">
        <v>0.20658272720719006</v>
      </c>
      <c r="YH3" s="40">
        <v>0.28407301594997758</v>
      </c>
      <c r="YI3" s="40">
        <v>0.22230990595219691</v>
      </c>
      <c r="YJ3" s="40">
        <v>0.22099630414571125</v>
      </c>
      <c r="YK3" s="40">
        <v>0.44145059500909833</v>
      </c>
      <c r="YL3" s="40">
        <v>0.157817490541307</v>
      </c>
      <c r="YM3" s="40">
        <v>0.13695169317218836</v>
      </c>
      <c r="YN3" s="40">
        <v>0.16136006006728265</v>
      </c>
      <c r="YO3" s="40">
        <v>0.13695169317218836</v>
      </c>
      <c r="YP3" s="40">
        <v>0.26663247020037706</v>
      </c>
      <c r="YQ3" s="40">
        <v>0.14461084809466307</v>
      </c>
      <c r="YR3" s="40">
        <v>0.25849949928360094</v>
      </c>
      <c r="YS3" s="40">
        <v>0.21664649847986595</v>
      </c>
      <c r="YT3" s="40">
        <v>0.37261704891667136</v>
      </c>
      <c r="YU3" s="40">
        <v>0.27267448204526645</v>
      </c>
      <c r="YV3" s="40">
        <v>0.19548501713803246</v>
      </c>
      <c r="YW3" s="40">
        <v>0.26650354931713904</v>
      </c>
      <c r="YX3" s="40">
        <v>0.13695169317218836</v>
      </c>
      <c r="YY3" s="40">
        <v>0.26918537301997647</v>
      </c>
      <c r="YZ3" s="40">
        <v>0.24692604980717658</v>
      </c>
      <c r="ZA3" s="40">
        <v>0.14819504124775751</v>
      </c>
      <c r="ZB3" s="40">
        <v>0.53311023868608221</v>
      </c>
      <c r="ZC3" s="40">
        <v>0.43434686024580205</v>
      </c>
      <c r="ZD3" s="40">
        <v>0.34329794164791716</v>
      </c>
      <c r="ZE3" s="40">
        <v>0.20032262199589335</v>
      </c>
      <c r="ZF3" s="40">
        <v>0.30161079867572282</v>
      </c>
      <c r="ZG3" s="40">
        <v>0.13695169317218836</v>
      </c>
      <c r="ZH3" s="40">
        <v>0.21013016210036151</v>
      </c>
      <c r="ZI3" s="40">
        <v>0.3633114377757547</v>
      </c>
      <c r="ZJ3" s="40">
        <v>0.26061795615661509</v>
      </c>
      <c r="ZK3" s="40">
        <v>0.40722572108520594</v>
      </c>
      <c r="ZL3" s="40">
        <v>0.62792905638281438</v>
      </c>
      <c r="ZM3" s="40">
        <v>0.23312140225531874</v>
      </c>
      <c r="ZN3" s="40">
        <v>0.21864348723294214</v>
      </c>
      <c r="ZO3" s="40">
        <v>0.17238908600218084</v>
      </c>
      <c r="ZP3" s="40">
        <v>0.40200292456010489</v>
      </c>
      <c r="ZQ3" s="40">
        <v>0.29810641925074832</v>
      </c>
      <c r="ZR3" s="40">
        <v>0.43767954167843071</v>
      </c>
      <c r="ZS3" s="40">
        <v>0.13695169317218836</v>
      </c>
      <c r="ZT3" s="40">
        <v>0.17722508283627869</v>
      </c>
      <c r="ZU3" s="40">
        <v>0.5778841042040137</v>
      </c>
      <c r="ZV3" s="40">
        <v>0.32807198001711146</v>
      </c>
      <c r="ZW3" s="40">
        <v>0.31723141960885348</v>
      </c>
      <c r="ZX3" s="40">
        <v>0.20594320663245647</v>
      </c>
      <c r="ZY3" s="40">
        <v>0.27386942521012081</v>
      </c>
      <c r="ZZ3" s="40">
        <v>0.14488093111663369</v>
      </c>
      <c r="AAA3" s="40">
        <v>0.33838271995359137</v>
      </c>
      <c r="AAB3" s="40">
        <v>0.33505223880253987</v>
      </c>
      <c r="AAC3" s="40">
        <v>0.14923858430514136</v>
      </c>
      <c r="AAD3" s="40">
        <v>0.21802542349888343</v>
      </c>
      <c r="AAE3" s="40">
        <v>0.42775837804606098</v>
      </c>
      <c r="AAF3" s="40">
        <v>0.2087269063124928</v>
      </c>
      <c r="AAG3" s="40">
        <v>0.30092975492095486</v>
      </c>
      <c r="AAH3" s="40">
        <v>0.29582974956428787</v>
      </c>
      <c r="AAI3" s="40">
        <v>0.4746028530221269</v>
      </c>
      <c r="AAJ3" s="40">
        <v>0.25049341903487599</v>
      </c>
      <c r="AAK3" s="40">
        <v>0.20188247756692701</v>
      </c>
      <c r="AAL3" s="40">
        <v>0.18358911557923485</v>
      </c>
      <c r="AAM3" s="40">
        <v>0.22004346844636324</v>
      </c>
      <c r="AAN3" s="40">
        <v>0.17773941583322328</v>
      </c>
      <c r="AAO3" s="40">
        <v>0.20843803145800321</v>
      </c>
      <c r="AAP3" s="40">
        <v>0.29345031196434745</v>
      </c>
      <c r="AAQ3" s="40">
        <v>0.13838678298315465</v>
      </c>
      <c r="AAR3" s="40">
        <v>0.19772453692308445</v>
      </c>
      <c r="AAS3" s="40">
        <v>0.27268668632989868</v>
      </c>
      <c r="AAT3" s="40">
        <v>0.19838540129042448</v>
      </c>
      <c r="AAU3" s="40">
        <v>0.40090960125820851</v>
      </c>
      <c r="AAV3" s="40">
        <v>0.28181890848981106</v>
      </c>
      <c r="AAW3" s="40">
        <v>0.13695169317218836</v>
      </c>
      <c r="AAX3" s="40">
        <v>0.17523723317120576</v>
      </c>
      <c r="AAY3" s="40">
        <v>0.31958376634933439</v>
      </c>
      <c r="AAZ3" s="40">
        <v>0.27588422880401331</v>
      </c>
      <c r="ABA3" s="40">
        <v>0.33151095640240169</v>
      </c>
      <c r="ABB3" s="40">
        <v>0.34760018019673145</v>
      </c>
      <c r="ABC3" s="40">
        <v>0.17553307635481241</v>
      </c>
      <c r="ABD3" s="40">
        <v>0.25758001814053544</v>
      </c>
      <c r="ABE3" s="40">
        <v>0.19898865215949502</v>
      </c>
      <c r="ABF3" s="40">
        <v>0.20689907126536866</v>
      </c>
      <c r="ABG3" s="40">
        <v>0.33181173635185934</v>
      </c>
      <c r="ABH3" s="40">
        <v>0.14351212086708331</v>
      </c>
      <c r="ABI3" s="40">
        <v>0.30917427861838975</v>
      </c>
      <c r="ABJ3" s="40">
        <v>0.26142423551769967</v>
      </c>
      <c r="ABK3" s="40">
        <v>0.30158711038592689</v>
      </c>
      <c r="ABL3" s="40">
        <v>0.35099103212472471</v>
      </c>
      <c r="ABM3" s="40">
        <v>0.44007102310110269</v>
      </c>
      <c r="ABN3" s="40">
        <v>0.3427867720354949</v>
      </c>
      <c r="ABO3" s="40">
        <v>0.1778292291037451</v>
      </c>
      <c r="ABP3" s="40">
        <v>0.45743363316658425</v>
      </c>
      <c r="ABQ3" s="40">
        <v>0.17782409917045383</v>
      </c>
      <c r="ABR3" s="40">
        <v>0.2053885830755855</v>
      </c>
      <c r="ABS3" s="40">
        <v>0.17801013653695263</v>
      </c>
      <c r="ABT3" s="40">
        <v>0.20154039261310164</v>
      </c>
      <c r="ABU3" s="40">
        <v>0.31006058985476814</v>
      </c>
      <c r="ABV3" s="40">
        <v>0.35293827390380472</v>
      </c>
      <c r="ABW3" s="40">
        <v>0.2811275877785373</v>
      </c>
      <c r="ABX3" s="40">
        <v>0.2000450700653249</v>
      </c>
      <c r="ABY3" s="40">
        <v>0.25337302485246815</v>
      </c>
      <c r="ABZ3" s="40">
        <v>0.18613154723314684</v>
      </c>
      <c r="ACA3" s="40">
        <v>0.19069388861218672</v>
      </c>
      <c r="ACB3" s="40">
        <v>0.14570494792772704</v>
      </c>
      <c r="ACC3" s="40">
        <v>0.2240090737301299</v>
      </c>
      <c r="ACD3" s="40">
        <v>0.13695169317218836</v>
      </c>
      <c r="ACE3" s="40">
        <v>0.2204129392612586</v>
      </c>
      <c r="ACF3" s="40">
        <v>0.31436514783367686</v>
      </c>
      <c r="ACG3" s="40">
        <v>0.26038565766338317</v>
      </c>
      <c r="ACH3" s="40">
        <v>0.16040033949178145</v>
      </c>
      <c r="ACI3" s="40">
        <v>0.21409052462851919</v>
      </c>
      <c r="ACJ3" s="40">
        <v>0.2326952718226607</v>
      </c>
      <c r="ACK3" s="40">
        <v>0.33461469820301781</v>
      </c>
      <c r="ACL3" s="40">
        <v>0.27655741389064969</v>
      </c>
      <c r="ACM3" s="40">
        <v>0.295096252138354</v>
      </c>
      <c r="ACN3" s="40">
        <v>0.21945718152145965</v>
      </c>
      <c r="ACO3" s="40">
        <v>0.14581265254508979</v>
      </c>
      <c r="ACP3" s="40">
        <v>0.20863707160092848</v>
      </c>
      <c r="ACQ3" s="40">
        <v>0.15857798939569534</v>
      </c>
      <c r="ACR3" s="40">
        <v>0.18468216609119215</v>
      </c>
      <c r="ACS3" s="40">
        <v>0.19346154465832055</v>
      </c>
      <c r="ACT3" s="40">
        <v>0.32804382151605727</v>
      </c>
      <c r="ACU3" s="40">
        <v>0.19351031614355629</v>
      </c>
      <c r="ACV3" s="40">
        <v>0.40757198365887004</v>
      </c>
      <c r="ACW3" s="40">
        <v>0.18198339086292759</v>
      </c>
      <c r="ACX3" s="40">
        <v>0.16499575906614328</v>
      </c>
      <c r="ACY3" s="40">
        <v>0.22478198991180509</v>
      </c>
      <c r="ACZ3" s="40">
        <v>0.23569170467476575</v>
      </c>
      <c r="ADA3" s="40">
        <v>0.29088279391709615</v>
      </c>
      <c r="ADB3" s="40">
        <v>0.147997293543634</v>
      </c>
      <c r="ADC3" s="40">
        <v>0.33684413176549532</v>
      </c>
      <c r="ADD3" s="40">
        <v>0.36013778181784906</v>
      </c>
      <c r="ADE3" s="40">
        <v>0.25977024753670408</v>
      </c>
      <c r="ADF3" s="40">
        <v>0.17385157161122167</v>
      </c>
      <c r="ADG3" s="40">
        <v>0.18475261779154994</v>
      </c>
      <c r="ADH3" s="40">
        <v>0.18459898367784033</v>
      </c>
      <c r="ADI3" s="40">
        <v>0.23427693847262909</v>
      </c>
      <c r="ADJ3" s="40">
        <v>0.24467166520159211</v>
      </c>
      <c r="ADK3" s="40">
        <v>0.30290158728665451</v>
      </c>
      <c r="ADL3" s="40">
        <v>0.3422645574256844</v>
      </c>
      <c r="ADM3" s="40">
        <v>0.16562150777226226</v>
      </c>
      <c r="ADN3" s="40">
        <v>0.17497174651503822</v>
      </c>
      <c r="ADO3" s="40">
        <v>0.18320771648861456</v>
      </c>
      <c r="ADP3" s="40">
        <v>0.28569784317584279</v>
      </c>
      <c r="ADQ3" s="40">
        <v>0.15546189794639043</v>
      </c>
      <c r="ADR3" s="40">
        <v>0.29965478463172257</v>
      </c>
      <c r="ADS3" s="40">
        <v>0.15676296933590028</v>
      </c>
      <c r="ADT3" s="40">
        <v>0.18155090922752848</v>
      </c>
      <c r="ADU3" s="40">
        <v>0.15688287890004893</v>
      </c>
      <c r="ADV3" s="40">
        <v>0.24595351068554172</v>
      </c>
      <c r="ADW3" s="40">
        <v>0.25440161970687325</v>
      </c>
      <c r="ADX3" s="40">
        <v>0.13695169317218836</v>
      </c>
      <c r="ADY3" s="40">
        <v>0.37719746384392527</v>
      </c>
      <c r="ADZ3" s="40">
        <v>0.1952277423178812</v>
      </c>
      <c r="AEA3" s="40">
        <v>0.17370891318312354</v>
      </c>
      <c r="AEB3" s="40">
        <v>0.33687462122028866</v>
      </c>
      <c r="AEC3" s="40">
        <v>0.17215374863567146</v>
      </c>
      <c r="AED3" s="40">
        <v>0.36342838743845385</v>
      </c>
      <c r="AEE3" s="40">
        <v>0.32258092634715707</v>
      </c>
      <c r="AEF3" s="40">
        <v>0.24972962476789462</v>
      </c>
      <c r="AEG3" s="40">
        <v>0.18047261135310921</v>
      </c>
      <c r="AEH3" s="40">
        <v>0.20419212458668756</v>
      </c>
      <c r="AEI3" s="40">
        <v>0.15179900152255077</v>
      </c>
      <c r="AEJ3" s="40">
        <v>0.33859431085337577</v>
      </c>
      <c r="AEK3" s="40">
        <v>0.27226160537134958</v>
      </c>
      <c r="AEL3" s="40">
        <v>0.21930038362466231</v>
      </c>
      <c r="AEM3" s="40">
        <v>0.13695169317218836</v>
      </c>
      <c r="AEN3" s="40">
        <v>0.21003180707073277</v>
      </c>
      <c r="AEO3" s="40">
        <v>0.24737034945295577</v>
      </c>
      <c r="AEP3" s="40">
        <v>0.21833435951160562</v>
      </c>
      <c r="AEQ3" s="40">
        <v>0.21905898691612946</v>
      </c>
      <c r="AER3" s="40">
        <v>0.28883729255845969</v>
      </c>
      <c r="AES3" s="40">
        <v>0.15859214908060637</v>
      </c>
      <c r="AET3" s="40">
        <v>0.26614112103998866</v>
      </c>
      <c r="AEU3" s="40">
        <v>0.42257437627960104</v>
      </c>
      <c r="AEV3" s="40">
        <v>0.13695169317218836</v>
      </c>
      <c r="AEW3" s="40">
        <v>0.17894479161923793</v>
      </c>
      <c r="AEX3" s="40">
        <v>0.17707426202846643</v>
      </c>
      <c r="AEY3" s="40">
        <v>0.19799659268324543</v>
      </c>
      <c r="AEZ3" s="40">
        <v>0.16870402466247958</v>
      </c>
      <c r="AFA3" s="40">
        <v>0.20391412388626251</v>
      </c>
      <c r="AFB3" s="40">
        <v>0.19034402153663676</v>
      </c>
      <c r="AFC3" s="40">
        <v>0.2506762593552696</v>
      </c>
      <c r="AFD3" s="40">
        <v>0.31147335802035991</v>
      </c>
      <c r="AFE3" s="40">
        <v>0.25917113465360386</v>
      </c>
      <c r="AFF3" s="40">
        <v>0.37257476572359138</v>
      </c>
      <c r="AFG3" s="40">
        <v>0.44563643685857812</v>
      </c>
      <c r="AFH3" s="40">
        <v>0.33390555095978791</v>
      </c>
      <c r="AFI3" s="40">
        <v>0.26633638518686609</v>
      </c>
      <c r="AFJ3" s="40">
        <v>0.42395441580489779</v>
      </c>
      <c r="AFK3" s="40">
        <v>0.13695169317218836</v>
      </c>
      <c r="AFL3" s="40">
        <v>0.55720055345767938</v>
      </c>
      <c r="AFM3" s="40">
        <v>0.31748442592365311</v>
      </c>
      <c r="AFN3" s="40">
        <v>0.32119763783699518</v>
      </c>
      <c r="AFO3" s="40">
        <v>0.94296045489567915</v>
      </c>
      <c r="AFP3" s="40">
        <v>0.13695169317218836</v>
      </c>
      <c r="AFQ3" s="40">
        <v>0.54828635085175881</v>
      </c>
      <c r="AFR3" s="40">
        <v>0.29613875563580083</v>
      </c>
      <c r="AFS3" s="40">
        <v>0.16590393336382836</v>
      </c>
      <c r="AFT3" s="40">
        <v>0.21164167503201758</v>
      </c>
      <c r="AFU3" s="40">
        <v>0.47811055493139532</v>
      </c>
      <c r="AFV3" s="40">
        <v>0.20745867864224299</v>
      </c>
      <c r="AFW3" s="40">
        <v>0.16583442146545568</v>
      </c>
      <c r="AFX3" s="40">
        <v>0.38630792969436389</v>
      </c>
      <c r="AFY3" s="40">
        <v>0.32632409365012749</v>
      </c>
      <c r="AFZ3" s="40">
        <v>0.66105762544311286</v>
      </c>
      <c r="AGA3" s="40">
        <v>0.20579395431330672</v>
      </c>
      <c r="AGB3" s="40">
        <v>0.25637945401124629</v>
      </c>
      <c r="AGC3" s="40">
        <v>0.3898057931010328</v>
      </c>
      <c r="AGD3" s="40">
        <v>0.20315945976064476</v>
      </c>
      <c r="AGE3" s="40">
        <v>0.29623039114795602</v>
      </c>
      <c r="AGF3" s="40">
        <v>0.1833097532003769</v>
      </c>
      <c r="AGG3" s="40">
        <v>0.23311433263327008</v>
      </c>
      <c r="AGH3" s="40">
        <v>0.19439200554835367</v>
      </c>
      <c r="AGI3" s="40">
        <v>0.22179326211665518</v>
      </c>
      <c r="AGJ3" s="40">
        <v>0.2828351061381511</v>
      </c>
      <c r="AGK3" s="40">
        <v>0.16666981940482528</v>
      </c>
      <c r="AGL3" s="40">
        <v>0.50117551981311537</v>
      </c>
      <c r="AGM3" s="40">
        <v>0.17759000821521886</v>
      </c>
      <c r="AGN3" s="40">
        <v>0.50338023557984113</v>
      </c>
      <c r="AGO3" s="40">
        <v>0.22826906777331812</v>
      </c>
      <c r="AGP3" s="40">
        <v>0.28868561231246792</v>
      </c>
      <c r="AGQ3" s="40">
        <v>0.24910087459669739</v>
      </c>
      <c r="AGR3" s="40">
        <v>0.24351460865172747</v>
      </c>
      <c r="AGS3" s="40">
        <v>0.28471428966905288</v>
      </c>
      <c r="AGT3" s="40">
        <v>0.20412068940029227</v>
      </c>
      <c r="AGU3" s="40">
        <v>0.25487203987547535</v>
      </c>
      <c r="AGV3" s="40">
        <v>0.17409098993523542</v>
      </c>
      <c r="AGW3" s="40">
        <v>0.21914638735924385</v>
      </c>
      <c r="AGX3" s="40">
        <v>0.21210539000431483</v>
      </c>
      <c r="AGY3" s="40">
        <v>0.19906984838209607</v>
      </c>
      <c r="AGZ3" s="40">
        <v>0.16514666306742565</v>
      </c>
      <c r="AHA3" s="40">
        <v>0.29466413348258791</v>
      </c>
      <c r="AHB3" s="40">
        <v>0.44451114868218644</v>
      </c>
      <c r="AHC3" s="40">
        <v>0.13695169317218836</v>
      </c>
      <c r="AHD3" s="40">
        <v>0.33748125182376576</v>
      </c>
      <c r="AHE3" s="40">
        <v>0.29571864554126748</v>
      </c>
      <c r="AHF3" s="40">
        <v>0.25327385838696292</v>
      </c>
      <c r="AHG3" s="40">
        <v>0.2006786190827643</v>
      </c>
      <c r="AHH3" s="40">
        <v>0.17769775932009346</v>
      </c>
      <c r="AHI3" s="40">
        <v>0.34208558274779155</v>
      </c>
      <c r="AHJ3" s="40">
        <v>0.57957408081681949</v>
      </c>
      <c r="AHK3" s="40">
        <v>0.13695169317218836</v>
      </c>
      <c r="AHL3" s="40">
        <v>0.18385947001779179</v>
      </c>
      <c r="AHM3" s="40">
        <v>0.34220160849159265</v>
      </c>
      <c r="AHN3" s="40">
        <v>0.13695169317218836</v>
      </c>
      <c r="AHO3" s="40">
        <v>0.20060871827640958</v>
      </c>
      <c r="AHP3" s="40">
        <v>0.29691095000206436</v>
      </c>
      <c r="AHQ3" s="40">
        <v>0.18015177035504526</v>
      </c>
      <c r="AHR3" s="40">
        <v>0.28865840706541723</v>
      </c>
      <c r="AHS3" s="40">
        <v>0.25000341463400821</v>
      </c>
      <c r="AHT3" s="40">
        <v>0.19577064991265392</v>
      </c>
      <c r="AHU3" s="40">
        <v>0.29576075010145519</v>
      </c>
      <c r="AHV3" s="40">
        <v>0.1998421955363443</v>
      </c>
      <c r="AHW3" s="40">
        <v>0.17923397405054109</v>
      </c>
      <c r="AHX3" s="40">
        <v>0.24715189156414263</v>
      </c>
      <c r="AHY3" s="40">
        <v>0.13695169317218836</v>
      </c>
      <c r="AHZ3" s="40">
        <v>0.25264036785027955</v>
      </c>
      <c r="AIA3" s="40">
        <v>0.13873325123079661</v>
      </c>
      <c r="AIB3" s="40">
        <v>0.24370548152685512</v>
      </c>
      <c r="AIC3" s="40">
        <v>0.19656009057530111</v>
      </c>
      <c r="AID3" s="40">
        <v>0.23483204163708948</v>
      </c>
      <c r="AIE3" s="40">
        <v>0.16427895392709635</v>
      </c>
      <c r="AIF3" s="40">
        <v>0.14417177117296998</v>
      </c>
      <c r="AIG3" s="40">
        <v>0.41151594243443834</v>
      </c>
      <c r="AIH3" s="40">
        <v>0.24701743353241623</v>
      </c>
      <c r="AII3" s="40">
        <v>0.27101388325070275</v>
      </c>
      <c r="AIJ3" s="40">
        <v>0.22716057613614637</v>
      </c>
      <c r="AIK3" s="40">
        <v>0.31865375024860421</v>
      </c>
      <c r="AIL3" s="40">
        <v>0.18452778656897983</v>
      </c>
      <c r="AIM3" s="40">
        <v>0.15267371908347904</v>
      </c>
      <c r="AIN3" s="40">
        <v>0.23887253979845258</v>
      </c>
      <c r="AIO3" s="40">
        <v>0.32592164161399895</v>
      </c>
      <c r="AIP3" s="40">
        <v>0.24768737406768504</v>
      </c>
      <c r="AIQ3" s="40">
        <v>0.13695169317218836</v>
      </c>
      <c r="AIR3" s="40">
        <v>0.24447345095168505</v>
      </c>
      <c r="AIS3" s="40">
        <v>0.37834068094641249</v>
      </c>
      <c r="AIT3" s="40">
        <v>0.13695169317218836</v>
      </c>
      <c r="AIU3" s="40">
        <v>0.31384112975871736</v>
      </c>
      <c r="AIV3" s="40">
        <v>0.34897272279021108</v>
      </c>
      <c r="AIW3" s="40">
        <v>0.32235148349546949</v>
      </c>
      <c r="AIX3" s="40">
        <v>0.15166429648230073</v>
      </c>
      <c r="AIY3" s="40">
        <v>0.32922963462011445</v>
      </c>
      <c r="AIZ3" s="40">
        <v>0.45725667783333268</v>
      </c>
      <c r="AJA3" s="40">
        <v>0.47230474424096469</v>
      </c>
      <c r="AJB3" s="40">
        <v>0.258531220449574</v>
      </c>
      <c r="AJC3" s="40">
        <v>0.39882444225439428</v>
      </c>
      <c r="AJD3" s="40">
        <v>0.24512261618423437</v>
      </c>
      <c r="AJE3" s="40">
        <v>0.20982304635772042</v>
      </c>
      <c r="AJF3" s="40">
        <v>0.34612102673383527</v>
      </c>
      <c r="AJG3" s="40">
        <v>0.25169776761961393</v>
      </c>
      <c r="AJH3" s="40">
        <v>0.42857160511236092</v>
      </c>
      <c r="AJI3" s="40">
        <v>0.53067915149235345</v>
      </c>
      <c r="AJJ3" s="40">
        <v>0.29022799086973516</v>
      </c>
      <c r="AJK3" s="40">
        <v>0.13695169317218836</v>
      </c>
      <c r="AJL3" s="40">
        <v>0.28272803380327804</v>
      </c>
      <c r="AJM3" s="40">
        <v>0.34161203302637899</v>
      </c>
      <c r="AJN3" s="40">
        <v>0.37106904798740348</v>
      </c>
      <c r="AJO3" s="40">
        <v>0.35695960691848749</v>
      </c>
      <c r="AJP3" s="40">
        <v>0.388016042099248</v>
      </c>
      <c r="AJQ3" s="40">
        <v>0.22824530675813071</v>
      </c>
      <c r="AJR3" s="40">
        <v>0.44923857600275974</v>
      </c>
      <c r="AJS3" s="40">
        <v>0.19059933262881446</v>
      </c>
      <c r="AJT3" s="40">
        <v>0.18771356162527075</v>
      </c>
      <c r="AJU3" s="40">
        <v>0.37920418330412642</v>
      </c>
      <c r="AJV3" s="40">
        <v>0.20195264738631491</v>
      </c>
      <c r="AJW3" s="40">
        <v>0.17013915802304136</v>
      </c>
      <c r="AJX3" s="40">
        <v>0.22606501630043718</v>
      </c>
      <c r="AJY3" s="40">
        <v>0.13695169317218836</v>
      </c>
      <c r="AJZ3" s="40">
        <v>0.19977858600894094</v>
      </c>
      <c r="AKA3" s="40">
        <v>0.25120663974759316</v>
      </c>
      <c r="AKB3" s="40"/>
      <c r="AKC3" s="40"/>
      <c r="AKD3" s="40"/>
      <c r="AKE3" s="40">
        <v>1</v>
      </c>
      <c r="AKF3" s="40">
        <v>0.13695169317218836</v>
      </c>
      <c r="AKG3" s="40">
        <v>0.24235770500270648</v>
      </c>
      <c r="AKH3" s="40">
        <v>0.10357373373945998</v>
      </c>
      <c r="AKI3" s="40"/>
      <c r="AKJ3" s="40"/>
      <c r="AKK3" s="40"/>
      <c r="AKL3" s="40"/>
      <c r="AKM3" s="40"/>
      <c r="AKN3" s="40"/>
      <c r="AKO3" s="40"/>
      <c r="AKP3" s="40"/>
      <c r="AKQ3" s="40"/>
      <c r="AKR3" s="40"/>
      <c r="AKS3" s="40"/>
      <c r="AKT3" s="40"/>
      <c r="AKU3" s="40"/>
      <c r="AKV3" s="40"/>
      <c r="AKW3" s="40"/>
      <c r="AKX3" s="40"/>
      <c r="AKY3" s="40"/>
      <c r="AKZ3" s="40"/>
      <c r="ALA3" s="40"/>
      <c r="ALB3" s="40"/>
      <c r="ALC3" s="40"/>
      <c r="ALD3" s="40"/>
      <c r="ALE3" s="40"/>
      <c r="ALF3" s="40"/>
      <c r="ALG3" s="40"/>
      <c r="ALH3" s="40"/>
      <c r="ALI3" s="40"/>
      <c r="ALJ3" s="40"/>
      <c r="ALK3" s="40"/>
      <c r="ALL3" s="40"/>
      <c r="ALM3" s="40"/>
      <c r="ALN3" s="40"/>
    </row>
    <row r="4" spans="1:1002" s="257" customFormat="1" x14ac:dyDescent="0.25">
      <c r="A4" s="87" t="s">
        <v>442</v>
      </c>
      <c r="B4" s="1" t="s">
        <v>113</v>
      </c>
      <c r="C4" s="40">
        <v>9.2930034661631078E-2</v>
      </c>
      <c r="D4" s="40">
        <v>9.2024441606310514E-2</v>
      </c>
      <c r="E4" s="40">
        <v>9.2137964740064637E-2</v>
      </c>
      <c r="F4" s="40">
        <v>-5.1777893642572681E-2</v>
      </c>
      <c r="G4" s="40">
        <v>-3.8513691078420953E-2</v>
      </c>
      <c r="H4" s="40">
        <v>8.5807938314084842E-2</v>
      </c>
      <c r="I4" s="40">
        <v>9.2402861845702233E-2</v>
      </c>
      <c r="J4" s="40">
        <v>2.2274469077810499E-2</v>
      </c>
      <c r="K4" s="40">
        <v>5.4400194018427772E-2</v>
      </c>
      <c r="L4" s="40">
        <v>-3.1722860872237524E-3</v>
      </c>
      <c r="M4" s="40">
        <v>-2.8491287558885636E-2</v>
      </c>
      <c r="N4" s="40">
        <v>5.869301085988532E-2</v>
      </c>
      <c r="O4" s="40">
        <v>4.7161600202119791E-2</v>
      </c>
      <c r="P4" s="40">
        <v>6.6901587191598333E-2</v>
      </c>
      <c r="Q4" s="40">
        <v>0.1120009000450839</v>
      </c>
      <c r="R4" s="40">
        <v>0.13695169317218836</v>
      </c>
      <c r="S4" s="40">
        <v>8.4251701689472824E-2</v>
      </c>
      <c r="T4" s="40">
        <v>7.3961716926427279E-3</v>
      </c>
      <c r="U4" s="40">
        <v>3.9476966923698953E-2</v>
      </c>
      <c r="V4" s="40">
        <v>0.13695169317218836</v>
      </c>
      <c r="W4" s="40">
        <v>0.12481164279129486</v>
      </c>
      <c r="X4" s="40">
        <v>0.11648323206843791</v>
      </c>
      <c r="Y4" s="40">
        <v>5.7802374249484201E-2</v>
      </c>
      <c r="Z4" s="40">
        <v>2.3479352956456978E-3</v>
      </c>
      <c r="AA4" s="40">
        <v>8.4595712421311253E-2</v>
      </c>
      <c r="AB4" s="40">
        <v>4.9789564597561453E-2</v>
      </c>
      <c r="AC4" s="40">
        <v>-5.921792879285781E-2</v>
      </c>
      <c r="AD4" s="40">
        <v>9.3783618983233508E-2</v>
      </c>
      <c r="AE4" s="40">
        <v>-2.1984065014574949E-2</v>
      </c>
      <c r="AF4" s="40">
        <v>2.3983152129574581E-2</v>
      </c>
      <c r="AG4" s="40">
        <v>0.10083706089593369</v>
      </c>
      <c r="AH4" s="40">
        <v>8.1995201883484192E-2</v>
      </c>
      <c r="AI4" s="40">
        <v>8.4722143481135603E-2</v>
      </c>
      <c r="AJ4" s="40">
        <v>-7.5094484410206497E-2</v>
      </c>
      <c r="AK4" s="40">
        <v>4.7414544901070999E-2</v>
      </c>
      <c r="AL4" s="40">
        <v>0.12602189285103704</v>
      </c>
      <c r="AM4" s="40">
        <v>0.11344822939000276</v>
      </c>
      <c r="AN4" s="40">
        <v>5.5385225493199242E-2</v>
      </c>
      <c r="AO4" s="40">
        <v>1.6905923939551037E-2</v>
      </c>
      <c r="AP4" s="40">
        <v>0.10999631211047389</v>
      </c>
      <c r="AQ4" s="40">
        <v>0.10109741544511985</v>
      </c>
      <c r="AR4" s="40">
        <v>0.12361287972693558</v>
      </c>
      <c r="AS4" s="40">
        <v>7.0358862093611529E-2</v>
      </c>
      <c r="AT4" s="40">
        <v>-1.9170200955250349E-2</v>
      </c>
      <c r="AU4" s="40">
        <v>1.7092546022973609E-2</v>
      </c>
      <c r="AV4" s="40">
        <v>-0.13369374516050481</v>
      </c>
      <c r="AW4" s="40">
        <v>0.11204817135138034</v>
      </c>
      <c r="AX4" s="40">
        <v>3.4240686131949527E-2</v>
      </c>
      <c r="AY4" s="40">
        <v>0.10360222911372041</v>
      </c>
      <c r="AZ4" s="40">
        <v>-0.2073067259335537</v>
      </c>
      <c r="BA4" s="40">
        <v>1.3180394596764788E-2</v>
      </c>
      <c r="BB4" s="40">
        <v>2.3407298168512058E-2</v>
      </c>
      <c r="BC4" s="40">
        <v>0.10038110576087078</v>
      </c>
      <c r="BD4" s="40">
        <v>2.266778678104342E-2</v>
      </c>
      <c r="BE4" s="40">
        <v>0.10994094657236886</v>
      </c>
      <c r="BF4" s="40">
        <v>9.5096615856569588E-2</v>
      </c>
      <c r="BG4" s="40">
        <v>-3.7473043587797572E-2</v>
      </c>
      <c r="BH4" s="40">
        <v>1.2265433227716782E-2</v>
      </c>
      <c r="BI4" s="40">
        <v>-3.0735461482085724E-2</v>
      </c>
      <c r="BJ4" s="40">
        <v>0.13293943399519725</v>
      </c>
      <c r="BK4" s="40">
        <v>-9.5956430676593651E-2</v>
      </c>
      <c r="BL4" s="40">
        <v>-0.16397346356715936</v>
      </c>
      <c r="BM4" s="40">
        <v>-0.46746746872055289</v>
      </c>
      <c r="BN4" s="40">
        <v>-0.11265093999270759</v>
      </c>
      <c r="BO4" s="40">
        <v>-3.5866119525782558E-2</v>
      </c>
      <c r="BP4" s="40">
        <v>-5.7136058624605468E-2</v>
      </c>
      <c r="BQ4" s="40">
        <v>-1.2015516679145688E-2</v>
      </c>
      <c r="BR4" s="40">
        <v>-0.10670233652846994</v>
      </c>
      <c r="BS4" s="40">
        <v>6.4609879096660938E-2</v>
      </c>
      <c r="BT4" s="40">
        <v>1.256163393467058E-2</v>
      </c>
      <c r="BU4" s="40">
        <v>1.342015918240147E-2</v>
      </c>
      <c r="BV4" s="40">
        <v>0.11375528630530041</v>
      </c>
      <c r="BW4" s="40">
        <v>-1.2586325564970191E-2</v>
      </c>
      <c r="BX4" s="40">
        <v>0.11942516780539369</v>
      </c>
      <c r="BY4" s="40">
        <v>2.5495331034337543E-2</v>
      </c>
      <c r="BZ4" s="40">
        <v>9.1519251624742504E-2</v>
      </c>
      <c r="CA4" s="40">
        <v>-1.336458540384422E-2</v>
      </c>
      <c r="CB4" s="40">
        <v>-0.11196048919610035</v>
      </c>
      <c r="CC4" s="40">
        <v>9.2995837628897293E-2</v>
      </c>
      <c r="CD4" s="40">
        <v>-0.15476287356010343</v>
      </c>
      <c r="CE4" s="40">
        <v>-0.18848125012271699</v>
      </c>
      <c r="CF4" s="40">
        <v>7.142398909246972E-2</v>
      </c>
      <c r="CG4" s="40">
        <v>0.10417909033716288</v>
      </c>
      <c r="CH4" s="40">
        <v>-4.6278135672360166E-2</v>
      </c>
      <c r="CI4" s="40">
        <v>-6.5745829392756527E-2</v>
      </c>
      <c r="CJ4" s="40">
        <v>0.12076936372637803</v>
      </c>
      <c r="CK4" s="40">
        <v>4.5458178235646685E-2</v>
      </c>
      <c r="CL4" s="40">
        <v>-6.4767533107081166E-2</v>
      </c>
      <c r="CM4" s="40">
        <v>5.1425564871095064E-2</v>
      </c>
      <c r="CN4" s="40">
        <v>2.502879128664981E-2</v>
      </c>
      <c r="CO4" s="40">
        <v>3.6040660199474495E-2</v>
      </c>
      <c r="CP4" s="40">
        <v>0.13695169317218836</v>
      </c>
      <c r="CQ4" s="40">
        <v>0.10282938721146273</v>
      </c>
      <c r="CR4" s="40">
        <v>2.7836008881898522E-2</v>
      </c>
      <c r="CS4" s="40">
        <v>-7.9066167731053127E-2</v>
      </c>
      <c r="CT4" s="40">
        <v>0.13695169317218836</v>
      </c>
      <c r="CU4" s="40">
        <v>-1.4309016588543666E-2</v>
      </c>
      <c r="CV4" s="40">
        <v>-7.9926170193187596E-2</v>
      </c>
      <c r="CW4" s="40">
        <v>-2.0024741351002184E-2</v>
      </c>
      <c r="CX4" s="40">
        <v>-0.12996336944781905</v>
      </c>
      <c r="CY4" s="40">
        <v>5.368887356058627E-2</v>
      </c>
      <c r="CZ4" s="40">
        <v>-0.25143145135457678</v>
      </c>
      <c r="DA4" s="40">
        <v>8.70258831629942E-2</v>
      </c>
      <c r="DB4" s="40">
        <v>-1.5038624575387183E-2</v>
      </c>
      <c r="DC4" s="40">
        <v>-6.2092900516784622E-2</v>
      </c>
      <c r="DD4" s="40">
        <v>0.13695169317218836</v>
      </c>
      <c r="DE4" s="40">
        <v>9.0869218267280338E-2</v>
      </c>
      <c r="DF4" s="40">
        <v>1.8617749301373721E-2</v>
      </c>
      <c r="DG4" s="40">
        <v>6.196726808905062E-2</v>
      </c>
      <c r="DH4" s="40">
        <v>-0.15330385621157006</v>
      </c>
      <c r="DI4" s="40">
        <v>8.9700880548147843E-2</v>
      </c>
      <c r="DJ4" s="40">
        <v>-9.2398554666378918E-2</v>
      </c>
      <c r="DK4" s="40">
        <v>0.12200871910229738</v>
      </c>
      <c r="DL4" s="40">
        <v>-9.6139678756811731E-2</v>
      </c>
      <c r="DM4" s="40">
        <v>0.13695169317218836</v>
      </c>
      <c r="DN4" s="40">
        <v>7.2119837632147465E-2</v>
      </c>
      <c r="DO4" s="40">
        <v>9.6609009573074278E-3</v>
      </c>
      <c r="DP4" s="40">
        <v>-1.0977910746748476E-2</v>
      </c>
      <c r="DQ4" s="40">
        <v>0.13048927401649779</v>
      </c>
      <c r="DR4" s="40">
        <v>6.1224589354695436E-2</v>
      </c>
      <c r="DS4" s="40">
        <v>-6.5374624158142103E-3</v>
      </c>
      <c r="DT4" s="40">
        <v>7.0768561812647679E-2</v>
      </c>
      <c r="DU4" s="40">
        <v>9.3354386326283345E-2</v>
      </c>
      <c r="DV4" s="40">
        <v>-1.9602067961789316E-2</v>
      </c>
      <c r="DW4" s="40">
        <v>2.1104164449671892E-2</v>
      </c>
      <c r="DX4" s="40">
        <v>5.1870001362996909E-2</v>
      </c>
      <c r="DY4" s="40">
        <v>6.2332598629815994E-2</v>
      </c>
      <c r="DZ4" s="40">
        <v>-8.8318886024794097E-3</v>
      </c>
      <c r="EA4" s="40">
        <v>-0.14423149347530539</v>
      </c>
      <c r="EB4" s="40">
        <v>1.1579032746611873E-2</v>
      </c>
      <c r="EC4" s="40">
        <v>7.2201937853181741E-2</v>
      </c>
      <c r="ED4" s="40">
        <v>2.4024924146902604E-2</v>
      </c>
      <c r="EE4" s="40">
        <v>8.1613328841948052E-2</v>
      </c>
      <c r="EF4" s="40">
        <v>1.4782287811176964E-4</v>
      </c>
      <c r="EG4" s="40">
        <v>-1.6849274951447279E-2</v>
      </c>
      <c r="EH4" s="40">
        <v>0.12698310072821761</v>
      </c>
      <c r="EI4" s="40">
        <v>-1.5388801661457174E-2</v>
      </c>
      <c r="EJ4" s="40">
        <v>3.5307169764791091E-2</v>
      </c>
      <c r="EK4" s="40">
        <v>0.11944421287587215</v>
      </c>
      <c r="EL4" s="40">
        <v>6.5575092242398103E-2</v>
      </c>
      <c r="EM4" s="40">
        <v>6.4668173895844339E-2</v>
      </c>
      <c r="EN4" s="40">
        <v>8.253627698275845E-2</v>
      </c>
      <c r="EO4" s="40">
        <v>4.3968592928195216E-2</v>
      </c>
      <c r="EP4" s="40">
        <v>0.10152285331655286</v>
      </c>
      <c r="EQ4" s="40">
        <v>7.9182075591296197E-2</v>
      </c>
      <c r="ER4" s="40">
        <v>5.2831416998678993E-2</v>
      </c>
      <c r="ES4" s="40">
        <v>-8.6852062801802798E-2</v>
      </c>
      <c r="ET4" s="40">
        <v>6.6036583307848895E-2</v>
      </c>
      <c r="EU4" s="40">
        <v>-0.18109360563586485</v>
      </c>
      <c r="EV4" s="40">
        <v>0.10638756540055683</v>
      </c>
      <c r="EW4" s="40">
        <v>0.13349536466042355</v>
      </c>
      <c r="EX4" s="40">
        <v>1.9498119493100319E-2</v>
      </c>
      <c r="EY4" s="40">
        <v>8.0879463924482753E-2</v>
      </c>
      <c r="EZ4" s="40">
        <v>3.6094519969249506E-2</v>
      </c>
      <c r="FA4" s="40">
        <v>4.2510198353477024E-2</v>
      </c>
      <c r="FB4" s="40">
        <v>0.12938357957094593</v>
      </c>
      <c r="FC4" s="40">
        <v>5.7326407840462057E-2</v>
      </c>
      <c r="FD4" s="40">
        <v>-1.9871502482270875E-2</v>
      </c>
      <c r="FE4" s="40">
        <v>6.6743636936961392E-2</v>
      </c>
      <c r="FF4" s="40">
        <v>-3.7843785159584642E-2</v>
      </c>
      <c r="FG4" s="40">
        <v>6.6209957871396163E-2</v>
      </c>
      <c r="FH4" s="40">
        <v>-2.4941908950305569E-2</v>
      </c>
      <c r="FI4" s="40">
        <v>-8.670900079019106E-2</v>
      </c>
      <c r="FJ4" s="40">
        <v>0.10118008535215739</v>
      </c>
      <c r="FK4" s="40">
        <v>7.5279765740443594E-3</v>
      </c>
      <c r="FL4" s="40">
        <v>7.5270444696525995E-2</v>
      </c>
      <c r="FM4" s="40">
        <v>3.6056669646600925E-2</v>
      </c>
      <c r="FN4" s="40">
        <v>3.9153782278376292E-2</v>
      </c>
      <c r="FO4" s="40">
        <v>5.3923221938747545E-3</v>
      </c>
      <c r="FP4" s="40">
        <v>6.1475700477624295E-2</v>
      </c>
      <c r="FQ4" s="40">
        <v>5.2888694706261452E-2</v>
      </c>
      <c r="FR4" s="40">
        <v>-3.1118161604363093E-2</v>
      </c>
      <c r="FS4" s="40">
        <v>1.9440419591567615E-3</v>
      </c>
      <c r="FT4" s="40">
        <v>-0.11516728316567681</v>
      </c>
      <c r="FU4" s="40">
        <v>6.4129552304782234E-2</v>
      </c>
      <c r="FV4" s="40">
        <v>5.3617175844044462E-2</v>
      </c>
      <c r="FW4" s="40">
        <v>7.0889348260535945E-2</v>
      </c>
      <c r="FX4" s="40">
        <v>9.2949134956888058E-2</v>
      </c>
      <c r="FY4" s="40">
        <v>0.13695169317218836</v>
      </c>
      <c r="FZ4" s="40">
        <v>-1.0839000032613066E-3</v>
      </c>
      <c r="GA4" s="40">
        <v>0.11375921336488459</v>
      </c>
      <c r="GB4" s="40">
        <v>-5.2484799606220545E-3</v>
      </c>
      <c r="GC4" s="40">
        <v>1.0043941784880772E-3</v>
      </c>
      <c r="GD4" s="40">
        <v>-6.0003471655361018E-3</v>
      </c>
      <c r="GE4" s="40">
        <v>0.12157179407221652</v>
      </c>
      <c r="GF4" s="40">
        <v>5.0099373973343964E-2</v>
      </c>
      <c r="GG4" s="40">
        <v>7.5152719915805299E-2</v>
      </c>
      <c r="GH4" s="40">
        <v>8.9743983850307796E-3</v>
      </c>
      <c r="GI4" s="40">
        <v>2.4831932706953053E-2</v>
      </c>
      <c r="GJ4" s="40">
        <v>-6.423263592841788E-2</v>
      </c>
      <c r="GK4" s="40">
        <v>-2.6098303666830969E-2</v>
      </c>
      <c r="GL4" s="40">
        <v>5.5584571103312275E-2</v>
      </c>
      <c r="GM4" s="40">
        <v>8.3342004298907479E-3</v>
      </c>
      <c r="GN4" s="40">
        <v>1.373127639435201E-2</v>
      </c>
      <c r="GO4" s="40">
        <v>-6.5074292192087491E-2</v>
      </c>
      <c r="GP4" s="40">
        <v>0.11837599348277372</v>
      </c>
      <c r="GQ4" s="40">
        <v>-6.2288913483471098E-2</v>
      </c>
      <c r="GR4" s="40">
        <v>8.453913841205063E-2</v>
      </c>
      <c r="GS4" s="40">
        <v>1.4962396466130512E-2</v>
      </c>
      <c r="GT4" s="40">
        <v>1.5485744385118183E-2</v>
      </c>
      <c r="GU4" s="40">
        <v>0.10142112148740967</v>
      </c>
      <c r="GV4" s="40">
        <v>3.6763822104116661E-2</v>
      </c>
      <c r="GW4" s="40">
        <v>-3.9518821374813329E-2</v>
      </c>
      <c r="GX4" s="40">
        <v>7.9719255061043048E-2</v>
      </c>
      <c r="GY4" s="40">
        <v>-5.0012922183265807E-2</v>
      </c>
      <c r="GZ4" s="40">
        <v>7.5243507459551884E-2</v>
      </c>
      <c r="HA4" s="40">
        <v>-0.12078536023200903</v>
      </c>
      <c r="HB4" s="40">
        <v>3.370785198614068E-2</v>
      </c>
      <c r="HC4" s="40">
        <v>-8.7893202857210362E-2</v>
      </c>
      <c r="HD4" s="40">
        <v>5.5853551290775849E-2</v>
      </c>
      <c r="HE4" s="40">
        <v>-1.1580722913652863E-2</v>
      </c>
      <c r="HF4" s="40">
        <v>0.10578778340067929</v>
      </c>
      <c r="HG4" s="40">
        <v>0.11410826680409003</v>
      </c>
      <c r="HH4" s="40">
        <v>-0.14500747134761438</v>
      </c>
      <c r="HI4" s="40">
        <v>-0.12494435726162567</v>
      </c>
      <c r="HJ4" s="40">
        <v>-0.29211462538902744</v>
      </c>
      <c r="HK4" s="40">
        <v>-9.7218745930338413E-2</v>
      </c>
      <c r="HL4" s="40">
        <v>-9.4838911675227289E-2</v>
      </c>
      <c r="HM4" s="40">
        <v>-0.3480998014356852</v>
      </c>
      <c r="HN4" s="40">
        <v>-0.32061904670308694</v>
      </c>
      <c r="HO4" s="40">
        <v>-0.1073836871202738</v>
      </c>
      <c r="HP4" s="40">
        <v>-0.23722499052713486</v>
      </c>
      <c r="HQ4" s="40">
        <v>-4.5136007725673943E-2</v>
      </c>
      <c r="HR4" s="40">
        <v>-0.27770539820300122</v>
      </c>
      <c r="HS4" s="40">
        <v>0.10641219698528759</v>
      </c>
      <c r="HT4" s="40">
        <v>7.7375068019722049E-2</v>
      </c>
      <c r="HU4" s="40">
        <v>7.8811809962482826E-2</v>
      </c>
      <c r="HV4" s="40">
        <v>-0.11874059673420467</v>
      </c>
      <c r="HW4" s="40">
        <v>9.3653568864613401E-3</v>
      </c>
      <c r="HX4" s="40">
        <v>0.10885933985962093</v>
      </c>
      <c r="HY4" s="40">
        <v>9.8727399039464148E-2</v>
      </c>
      <c r="HZ4" s="40">
        <v>-5.2976191245679427E-2</v>
      </c>
      <c r="IA4" s="40">
        <v>5.9436488741921645E-2</v>
      </c>
      <c r="IB4" s="40">
        <v>7.9207896224835483E-2</v>
      </c>
      <c r="IC4" s="40">
        <v>2.2027820455714275E-2</v>
      </c>
      <c r="ID4" s="40">
        <v>6.2387460019592833E-2</v>
      </c>
      <c r="IE4" s="40">
        <v>7.9883055959722338E-2</v>
      </c>
      <c r="IF4" s="40">
        <v>-0.18195972312933806</v>
      </c>
      <c r="IG4" s="40">
        <v>-3.331205031477702E-2</v>
      </c>
      <c r="IH4" s="40">
        <v>0.10665870019438195</v>
      </c>
      <c r="II4" s="40">
        <v>7.625973713820855E-2</v>
      </c>
      <c r="IJ4" s="40">
        <v>1.3317925011812504E-2</v>
      </c>
      <c r="IK4" s="40">
        <v>8.7188946968340675E-2</v>
      </c>
      <c r="IL4" s="40">
        <v>-4.1001940032983297E-2</v>
      </c>
      <c r="IM4" s="40">
        <v>8.9848306446908444E-2</v>
      </c>
      <c r="IN4" s="40">
        <v>-0.17015928569884908</v>
      </c>
      <c r="IO4" s="40">
        <v>5.5550435444136737E-2</v>
      </c>
      <c r="IP4" s="40">
        <v>0.10035565068168362</v>
      </c>
      <c r="IQ4" s="40">
        <v>3.661756899544244E-2</v>
      </c>
      <c r="IR4" s="40">
        <v>-5.137857526374634E-3</v>
      </c>
      <c r="IS4" s="40">
        <v>-2.9098108517100152E-2</v>
      </c>
      <c r="IT4" s="40">
        <v>-1.2813983236521387E-2</v>
      </c>
      <c r="IU4" s="40">
        <v>-9.0256189482280647E-2</v>
      </c>
      <c r="IV4" s="40">
        <v>-5.551563519333802E-2</v>
      </c>
      <c r="IW4" s="40">
        <v>5.8382381821985962E-2</v>
      </c>
      <c r="IX4" s="40">
        <v>0.11284911081097726</v>
      </c>
      <c r="IY4" s="40">
        <v>7.0439250643006268E-4</v>
      </c>
      <c r="IZ4" s="40">
        <v>0.13204506453837372</v>
      </c>
      <c r="JA4" s="40">
        <v>-8.9770515326580536E-2</v>
      </c>
      <c r="JB4" s="40">
        <v>0.12193143280286844</v>
      </c>
      <c r="JC4" s="40">
        <v>-3.4463770313020614E-2</v>
      </c>
      <c r="JD4" s="40">
        <v>-3.0496044592365212E-4</v>
      </c>
      <c r="JE4" s="40">
        <v>9.9076505395545134E-2</v>
      </c>
      <c r="JF4" s="40">
        <v>-4.7382792064248891E-2</v>
      </c>
      <c r="JG4" s="40">
        <v>-0.12555993329843518</v>
      </c>
      <c r="JH4" s="40">
        <v>0.10750027333725098</v>
      </c>
      <c r="JI4" s="40">
        <v>-9.7342551369450581E-2</v>
      </c>
      <c r="JJ4" s="40">
        <v>4.5337427461249025E-2</v>
      </c>
      <c r="JK4" s="40">
        <v>0.10811571481737969</v>
      </c>
      <c r="JL4" s="40">
        <v>9.1710057923796606E-2</v>
      </c>
      <c r="JM4" s="40">
        <v>-1.0635319251178221E-2</v>
      </c>
      <c r="JN4" s="40">
        <v>3.4725695386360833E-2</v>
      </c>
      <c r="JO4" s="40">
        <v>-1.0737681559915169E-2</v>
      </c>
      <c r="JP4" s="40">
        <v>3.1415077392371815E-2</v>
      </c>
      <c r="JQ4" s="40">
        <v>0.10586477143846063</v>
      </c>
      <c r="JR4" s="40">
        <v>-7.8954968438558426E-2</v>
      </c>
      <c r="JS4" s="40">
        <v>0.11694055586128571</v>
      </c>
      <c r="JT4" s="40">
        <v>3.7653444228334276E-2</v>
      </c>
      <c r="JU4" s="40">
        <v>9.7471449959740886E-2</v>
      </c>
      <c r="JV4" s="40">
        <v>0.13695169317218836</v>
      </c>
      <c r="JW4" s="40">
        <v>-0.33656474050829543</v>
      </c>
      <c r="JX4" s="40">
        <v>0.12518963463288646</v>
      </c>
      <c r="JY4" s="40">
        <v>7.1702070829253284E-2</v>
      </c>
      <c r="JZ4" s="40">
        <v>8.4821981694210846E-2</v>
      </c>
      <c r="KA4" s="40">
        <v>-0.13063513488906986</v>
      </c>
      <c r="KB4" s="40">
        <v>5.0624336449259788E-2</v>
      </c>
      <c r="KC4" s="40">
        <v>0.11256073225082641</v>
      </c>
      <c r="KD4" s="40">
        <v>0.13695169317218836</v>
      </c>
      <c r="KE4" s="40">
        <v>2.8888876101686334E-2</v>
      </c>
      <c r="KF4" s="40">
        <v>-2.1497353306394906E-2</v>
      </c>
      <c r="KG4" s="40">
        <v>2.4309055309095884E-2</v>
      </c>
      <c r="KH4" s="40">
        <v>3.7461395370210759E-3</v>
      </c>
      <c r="KI4" s="40">
        <v>-6.4405032217157432E-3</v>
      </c>
      <c r="KJ4" s="40">
        <v>-0.143764143179407</v>
      </c>
      <c r="KK4" s="40">
        <v>4.8450920538416264E-2</v>
      </c>
      <c r="KL4" s="40">
        <v>-5.9837659280433608E-2</v>
      </c>
      <c r="KM4" s="40">
        <v>-0.13511086056452115</v>
      </c>
      <c r="KN4" s="40">
        <v>6.2214495369726119E-2</v>
      </c>
      <c r="KO4" s="40">
        <v>4.1653691118771263E-2</v>
      </c>
      <c r="KP4" s="40">
        <v>-2.1016837381677811E-2</v>
      </c>
      <c r="KQ4" s="40">
        <v>-4.8791109014831968E-2</v>
      </c>
      <c r="KR4" s="40">
        <v>2.4206950608258504E-2</v>
      </c>
      <c r="KS4" s="40">
        <v>3.4933809405011562E-2</v>
      </c>
      <c r="KT4" s="40">
        <v>8.7368476832381248E-2</v>
      </c>
      <c r="KU4" s="40">
        <v>-3.3110951930761301E-2</v>
      </c>
      <c r="KV4" s="40">
        <v>1.4545252079400273E-2</v>
      </c>
      <c r="KW4" s="40">
        <v>3.8234043522437755E-2</v>
      </c>
      <c r="KX4" s="40">
        <v>0.10993747585731373</v>
      </c>
      <c r="KY4" s="40">
        <v>6.949579376530246E-2</v>
      </c>
      <c r="KZ4" s="40">
        <v>3.34950275885737E-2</v>
      </c>
      <c r="LA4" s="40">
        <v>-0.22330555027128729</v>
      </c>
      <c r="LB4" s="40">
        <v>4.8242260135617165E-2</v>
      </c>
      <c r="LC4" s="40">
        <v>-0.13002783555996689</v>
      </c>
      <c r="LD4" s="40">
        <v>2.4000932767280325E-2</v>
      </c>
      <c r="LE4" s="40">
        <v>0.12712693569136135</v>
      </c>
      <c r="LF4" s="40">
        <v>2.2129241508243469E-2</v>
      </c>
      <c r="LG4" s="40">
        <v>6.787979840164704E-2</v>
      </c>
      <c r="LH4" s="40">
        <v>2.3202438144328763E-2</v>
      </c>
      <c r="LI4" s="40">
        <v>-0.16714721247112807</v>
      </c>
      <c r="LJ4" s="40">
        <v>0.10519055048170567</v>
      </c>
      <c r="LK4" s="40">
        <v>4.6209014244897206E-2</v>
      </c>
      <c r="LL4" s="40">
        <v>0.10312439842672561</v>
      </c>
      <c r="LM4" s="40">
        <v>-0.13832199406642687</v>
      </c>
      <c r="LN4" s="40">
        <v>1.5407739900952899E-2</v>
      </c>
      <c r="LO4" s="40">
        <v>-6.0156763122694246E-2</v>
      </c>
      <c r="LP4" s="40">
        <v>0.13695169317218836</v>
      </c>
      <c r="LQ4" s="40">
        <v>0.13171605970593059</v>
      </c>
      <c r="LR4" s="40">
        <v>-3.2372041066834001E-2</v>
      </c>
      <c r="LS4" s="40">
        <v>-8.7770023350629112E-2</v>
      </c>
      <c r="LT4" s="40">
        <v>0.13695169317218836</v>
      </c>
      <c r="LU4" s="40">
        <v>8.271648234527329E-2</v>
      </c>
      <c r="LV4" s="40">
        <v>9.2898763794273753E-2</v>
      </c>
      <c r="LW4" s="40">
        <v>-0.12194503181646477</v>
      </c>
      <c r="LX4" s="40">
        <v>0.12105537643505571</v>
      </c>
      <c r="LY4" s="40">
        <v>-7.2462542535737251E-3</v>
      </c>
      <c r="LZ4" s="40">
        <v>-9.353034481373701E-3</v>
      </c>
      <c r="MA4" s="40">
        <v>-1.4212657758974623E-2</v>
      </c>
      <c r="MB4" s="40">
        <v>3.7337332791821831E-2</v>
      </c>
      <c r="MC4" s="40">
        <v>7.304268069173725E-2</v>
      </c>
      <c r="MD4" s="40">
        <v>-2.001784656925587E-2</v>
      </c>
      <c r="ME4" s="40">
        <v>0.13695169317218836</v>
      </c>
      <c r="MF4" s="40">
        <v>6.7401626165115358E-2</v>
      </c>
      <c r="MG4" s="40">
        <v>4.7835022065564781E-2</v>
      </c>
      <c r="MH4" s="40">
        <v>0.13695169317218836</v>
      </c>
      <c r="MI4" s="40">
        <v>0.10091216558946581</v>
      </c>
      <c r="MJ4" s="40">
        <v>3.210355548931787E-3</v>
      </c>
      <c r="MK4" s="40">
        <v>0.12681791997614988</v>
      </c>
      <c r="ML4" s="40">
        <v>5.4032935753212108E-4</v>
      </c>
      <c r="MM4" s="40">
        <v>5.734474120945765E-2</v>
      </c>
      <c r="MN4" s="40">
        <v>4.7785388816261598E-2</v>
      </c>
      <c r="MO4" s="40">
        <v>9.8810535490334361E-2</v>
      </c>
      <c r="MP4" s="40">
        <v>4.172217366121167E-3</v>
      </c>
      <c r="MQ4" s="40">
        <v>-0.22796968864273426</v>
      </c>
      <c r="MR4" s="40">
        <v>-0.23391846798203453</v>
      </c>
      <c r="MS4" s="40">
        <v>2.8403322145619692E-2</v>
      </c>
      <c r="MT4" s="40">
        <v>3.2311373459987358E-2</v>
      </c>
      <c r="MU4" s="40">
        <v>4.6691659989853029E-2</v>
      </c>
      <c r="MV4" s="40">
        <v>3.9036339702993139E-2</v>
      </c>
      <c r="MW4" s="40">
        <v>4.3565121037274057E-2</v>
      </c>
      <c r="MX4" s="40">
        <v>-5.9100689535032669E-2</v>
      </c>
      <c r="MY4" s="40">
        <v>-0.1561485326118317</v>
      </c>
      <c r="MZ4" s="40">
        <v>-0.10056089066018692</v>
      </c>
      <c r="NA4" s="40">
        <v>-9.5318974070315754E-2</v>
      </c>
      <c r="NB4" s="40">
        <v>3.5148294151333914E-2</v>
      </c>
      <c r="NC4" s="40">
        <v>7.9112014173294831E-3</v>
      </c>
      <c r="ND4" s="40">
        <v>-8.5920583508901749E-2</v>
      </c>
      <c r="NE4" s="40">
        <v>-8.3491783449866519E-2</v>
      </c>
      <c r="NF4" s="40">
        <v>-3.1872666505161962E-2</v>
      </c>
      <c r="NG4" s="40">
        <v>-1.0905759526411818E-2</v>
      </c>
      <c r="NH4" s="40">
        <v>-0.49906441559242065</v>
      </c>
      <c r="NI4" s="40">
        <v>-0.10379702988585082</v>
      </c>
      <c r="NJ4" s="40">
        <v>9.1654284094609739E-2</v>
      </c>
      <c r="NK4" s="40">
        <v>-0.10880653973646959</v>
      </c>
      <c r="NL4" s="40">
        <v>-0.39165453394088823</v>
      </c>
      <c r="NM4" s="40">
        <v>-5.8985194304959188E-2</v>
      </c>
      <c r="NN4" s="40">
        <v>0.13695169317218836</v>
      </c>
      <c r="NO4" s="40">
        <v>4.5696287066408381E-2</v>
      </c>
      <c r="NP4" s="40">
        <v>-4.6902068039516021E-3</v>
      </c>
      <c r="NQ4" s="40">
        <v>0.13695169317218836</v>
      </c>
      <c r="NR4" s="40">
        <v>9.7388544170140534E-2</v>
      </c>
      <c r="NS4" s="40">
        <v>-2.0771277744627725E-2</v>
      </c>
      <c r="NT4" s="40">
        <v>-0.11862867354366957</v>
      </c>
      <c r="NU4" s="40">
        <v>-1.1970905568317924E-2</v>
      </c>
      <c r="NV4" s="40">
        <v>-7.4726685955582406E-2</v>
      </c>
      <c r="NW4" s="40">
        <v>-0.19535890629460562</v>
      </c>
      <c r="NX4" s="40">
        <v>5.6954181463203302E-2</v>
      </c>
      <c r="NY4" s="40">
        <v>4.2833208789470278E-2</v>
      </c>
      <c r="NZ4" s="40">
        <v>-0.11092186199272724</v>
      </c>
      <c r="OA4" s="40">
        <v>-0.13915860096611121</v>
      </c>
      <c r="OB4" s="40">
        <v>-4.9738306729207538E-2</v>
      </c>
      <c r="OC4" s="40">
        <v>-0.10153804273073552</v>
      </c>
      <c r="OD4" s="40">
        <v>7.6381416419625037E-2</v>
      </c>
      <c r="OE4" s="40">
        <v>1.9082095604743943E-2</v>
      </c>
      <c r="OF4" s="40">
        <v>-4.704304111313784E-2</v>
      </c>
      <c r="OG4" s="40">
        <v>1.4967441472646614E-2</v>
      </c>
      <c r="OH4" s="40">
        <v>0.12124452941076624</v>
      </c>
      <c r="OI4" s="40">
        <v>7.5702713462323823E-2</v>
      </c>
      <c r="OJ4" s="40">
        <v>-0.11101028413401248</v>
      </c>
      <c r="OK4" s="40">
        <v>-3.1709736202310213E-2</v>
      </c>
      <c r="OL4" s="40">
        <v>1.6116189687885418E-2</v>
      </c>
      <c r="OM4" s="40">
        <v>0.13122888967685098</v>
      </c>
      <c r="ON4" s="40">
        <v>-0.23630781885502117</v>
      </c>
      <c r="OO4" s="40">
        <v>0.13695169317218836</v>
      </c>
      <c r="OP4" s="40">
        <v>8.6000724750149971E-2</v>
      </c>
      <c r="OQ4" s="40">
        <v>-8.1208447606199163E-3</v>
      </c>
      <c r="OR4" s="40">
        <v>8.8498111407236513E-2</v>
      </c>
      <c r="OS4" s="40">
        <v>-1.8329364449402252E-2</v>
      </c>
      <c r="OT4" s="40">
        <v>-0.10353920294907049</v>
      </c>
      <c r="OU4" s="40">
        <v>-2.6295093700878791E-4</v>
      </c>
      <c r="OV4" s="40">
        <v>-1.333245208460454E-3</v>
      </c>
      <c r="OW4" s="40">
        <v>-3.9668907937306375E-2</v>
      </c>
      <c r="OX4" s="40">
        <v>5.4156892216713048E-2</v>
      </c>
      <c r="OY4" s="40">
        <v>9.7585479246461215E-2</v>
      </c>
      <c r="OZ4" s="40">
        <v>0.13582105706298853</v>
      </c>
      <c r="PA4" s="40">
        <v>0.13695169317218836</v>
      </c>
      <c r="PB4" s="40">
        <v>6.8156741446236069E-2</v>
      </c>
      <c r="PC4" s="40">
        <v>-1.8101475360913222E-2</v>
      </c>
      <c r="PD4" s="40">
        <v>-3.2730619253830695E-2</v>
      </c>
      <c r="PE4" s="40">
        <v>8.3892775107605733E-2</v>
      </c>
      <c r="PF4" s="40">
        <v>-5.8021681635483824E-2</v>
      </c>
      <c r="PG4" s="40">
        <v>-7.3173878552287075E-2</v>
      </c>
      <c r="PH4" s="40">
        <v>9.0750399397676818E-2</v>
      </c>
      <c r="PI4" s="40">
        <v>3.0509051395590792E-2</v>
      </c>
      <c r="PJ4" s="40">
        <v>5.781951543408792E-2</v>
      </c>
      <c r="PK4" s="40">
        <v>-7.9783051244947445E-2</v>
      </c>
      <c r="PL4" s="40">
        <v>6.1979163908839396E-2</v>
      </c>
      <c r="PM4" s="40">
        <v>-3.5133467739595359E-3</v>
      </c>
      <c r="PN4" s="40">
        <v>-1.2844680483431237E-2</v>
      </c>
      <c r="PO4" s="40">
        <v>8.335543167363757E-2</v>
      </c>
      <c r="PP4" s="40">
        <v>9.6769354833798671E-2</v>
      </c>
      <c r="PQ4" s="40">
        <v>0.10378057175229016</v>
      </c>
      <c r="PR4" s="40">
        <v>0.10508148714849308</v>
      </c>
      <c r="PS4" s="40">
        <v>6.4748891454863955E-2</v>
      </c>
      <c r="PT4" s="40">
        <v>-0.18694316825923962</v>
      </c>
      <c r="PU4" s="40">
        <v>-0.17655409074693085</v>
      </c>
      <c r="PV4" s="40">
        <v>1.357948224845984E-2</v>
      </c>
      <c r="PW4" s="40">
        <v>-5.6276998224775165E-2</v>
      </c>
      <c r="PX4" s="40">
        <v>-6.3668936093306039E-2</v>
      </c>
      <c r="PY4" s="40">
        <v>-1.6697800666517604E-2</v>
      </c>
      <c r="PZ4" s="40">
        <v>0.11988472430786334</v>
      </c>
      <c r="QA4" s="40">
        <v>7.550817396360876E-2</v>
      </c>
      <c r="QB4" s="40">
        <v>0.13519768118120146</v>
      </c>
      <c r="QC4" s="40">
        <v>-9.5170180867294119E-2</v>
      </c>
      <c r="QD4" s="40">
        <v>7.1349013176649434E-2</v>
      </c>
      <c r="QE4" s="40">
        <v>4.2564131091863189E-2</v>
      </c>
      <c r="QF4" s="40">
        <v>-9.3012775762532751E-2</v>
      </c>
      <c r="QG4" s="40">
        <v>0.10166120293711445</v>
      </c>
      <c r="QH4" s="40">
        <v>-1.4475486252222058E-2</v>
      </c>
      <c r="QI4" s="40">
        <v>9.2026726167554918E-2</v>
      </c>
      <c r="QJ4" s="40">
        <v>-7.5817453243063437E-2</v>
      </c>
      <c r="QK4" s="40">
        <v>3.519867755054662E-2</v>
      </c>
      <c r="QL4" s="40">
        <v>0.12721186473850632</v>
      </c>
      <c r="QM4" s="40">
        <v>3.4171930015496343E-3</v>
      </c>
      <c r="QN4" s="40">
        <v>0.12660548275253092</v>
      </c>
      <c r="QO4" s="40">
        <v>-1.0509491800233195E-2</v>
      </c>
      <c r="QP4" s="40">
        <v>0.13695169317218836</v>
      </c>
      <c r="QQ4" s="40">
        <v>9.495691427514541E-2</v>
      </c>
      <c r="QR4" s="40">
        <v>1.3672666647533749E-2</v>
      </c>
      <c r="QS4" s="40">
        <v>0.11997256984649307</v>
      </c>
      <c r="QT4" s="40">
        <v>-1.2927714995966344E-2</v>
      </c>
      <c r="QU4" s="40">
        <v>-3.9716408189226837E-2</v>
      </c>
      <c r="QV4" s="40">
        <v>2.8549347781937184E-2</v>
      </c>
      <c r="QW4" s="40">
        <v>-5.3059447913005098E-2</v>
      </c>
      <c r="QX4" s="40">
        <v>0.12316104152060525</v>
      </c>
      <c r="QY4" s="40">
        <v>-0.11921626300819055</v>
      </c>
      <c r="QZ4" s="40">
        <v>7.8022778386525715E-2</v>
      </c>
      <c r="RA4" s="40">
        <v>7.9293586306868891E-2</v>
      </c>
      <c r="RB4" s="40">
        <v>4.9490994005659594E-2</v>
      </c>
      <c r="RC4" s="40">
        <v>-0.2000445634335356</v>
      </c>
      <c r="RD4" s="40">
        <v>7.1324630767179986E-2</v>
      </c>
      <c r="RE4" s="40">
        <v>0.13695169317218836</v>
      </c>
      <c r="RF4" s="40">
        <v>7.5874890641248971E-2</v>
      </c>
      <c r="RG4" s="40">
        <v>8.3695291699049434E-2</v>
      </c>
      <c r="RH4" s="40">
        <v>-7.7742922642145329E-2</v>
      </c>
      <c r="RI4" s="40">
        <v>5.5470720685011576E-2</v>
      </c>
      <c r="RJ4" s="40">
        <v>-1.0460485743542192E-2</v>
      </c>
      <c r="RK4" s="40">
        <v>1.4008135088700024E-2</v>
      </c>
      <c r="RL4" s="40">
        <v>-4.0987867874431316E-5</v>
      </c>
      <c r="RM4" s="40">
        <v>4.3748108953540754E-2</v>
      </c>
      <c r="RN4" s="40">
        <v>-8.2372767534830693E-3</v>
      </c>
      <c r="RO4" s="40">
        <v>0.10806425278219445</v>
      </c>
      <c r="RP4" s="40">
        <v>-2.8459206229203615E-2</v>
      </c>
      <c r="RQ4" s="40">
        <v>-1.1753363951208851E-2</v>
      </c>
      <c r="RR4" s="40">
        <v>7.9344629344554995E-2</v>
      </c>
      <c r="RS4" s="40">
        <v>6.0400555326845851E-2</v>
      </c>
      <c r="RT4" s="40">
        <v>9.0897662768129495E-2</v>
      </c>
      <c r="RU4" s="40">
        <v>8.6087215557975272E-2</v>
      </c>
      <c r="RV4" s="40">
        <v>-4.1848729975907717E-2</v>
      </c>
      <c r="RW4" s="40">
        <v>0.10850712141029173</v>
      </c>
      <c r="RX4" s="40">
        <v>-8.0616399703786978E-2</v>
      </c>
      <c r="RY4" s="40">
        <v>-5.8786148681198469E-2</v>
      </c>
      <c r="RZ4" s="40">
        <v>-9.8204350249436967E-2</v>
      </c>
      <c r="SA4" s="40">
        <v>0.13695169317218836</v>
      </c>
      <c r="SB4" s="40">
        <v>9.0424257978805045E-2</v>
      </c>
      <c r="SC4" s="40">
        <v>0.10138289474825335</v>
      </c>
      <c r="SD4" s="40">
        <v>-8.6897692756762512E-2</v>
      </c>
      <c r="SE4" s="40">
        <v>4.37038056114194E-2</v>
      </c>
      <c r="SF4" s="40">
        <v>0.13695169317218836</v>
      </c>
      <c r="SG4" s="40">
        <v>7.948377924312755E-2</v>
      </c>
      <c r="SH4" s="40">
        <v>0.10819919805946188</v>
      </c>
      <c r="SI4" s="40">
        <v>-0.13009244285392019</v>
      </c>
      <c r="SJ4" s="40">
        <v>3.4190485669967519E-2</v>
      </c>
      <c r="SK4" s="40">
        <v>-3.5834041845376419E-2</v>
      </c>
      <c r="SL4" s="40">
        <v>-2.2587275225647518E-2</v>
      </c>
      <c r="SM4" s="40">
        <v>0.11972083554489732</v>
      </c>
      <c r="SN4" s="40">
        <v>-4.3056629570047855E-2</v>
      </c>
      <c r="SO4" s="40">
        <v>-0.12387704546045386</v>
      </c>
      <c r="SP4" s="40">
        <v>9.1469748745908852E-2</v>
      </c>
      <c r="SQ4" s="40">
        <v>2.0517477910815707E-2</v>
      </c>
      <c r="SR4" s="40">
        <v>9.2852354562129591E-2</v>
      </c>
      <c r="SS4" s="40">
        <v>-8.4087597547856774E-2</v>
      </c>
      <c r="ST4" s="40">
        <v>-1.3262744535258997E-2</v>
      </c>
      <c r="SU4" s="40">
        <v>-6.6548257509091102E-2</v>
      </c>
      <c r="SV4" s="40">
        <v>-6.7550765740253205E-2</v>
      </c>
      <c r="SW4" s="40">
        <v>2.5236346281376498E-5</v>
      </c>
      <c r="SX4" s="40">
        <v>-0.11331797851850878</v>
      </c>
      <c r="SY4" s="40">
        <v>0.13695169317218836</v>
      </c>
      <c r="SZ4" s="40">
        <v>0.12453851319981002</v>
      </c>
      <c r="TA4" s="40">
        <v>5.9140046259001489E-2</v>
      </c>
      <c r="TB4" s="40">
        <v>8.2723130462318162E-2</v>
      </c>
      <c r="TC4" s="40">
        <v>5.2517905346218807E-2</v>
      </c>
      <c r="TD4" s="40">
        <v>4.6176019103504329E-2</v>
      </c>
      <c r="TE4" s="40">
        <v>7.1067588292731187E-2</v>
      </c>
      <c r="TF4" s="40">
        <v>1.8247869594954835E-2</v>
      </c>
      <c r="TG4" s="40">
        <v>8.405403371755038E-2</v>
      </c>
      <c r="TH4" s="40">
        <v>1.2589112310633421E-2</v>
      </c>
      <c r="TI4" s="40">
        <v>6.3335704410381277E-2</v>
      </c>
      <c r="TJ4" s="40">
        <v>0.11255610543231542</v>
      </c>
      <c r="TK4" s="40">
        <v>-2.814609333030349E-2</v>
      </c>
      <c r="TL4" s="40">
        <v>-8.8224710720511301E-2</v>
      </c>
      <c r="TM4" s="40">
        <v>5.2409179950968943E-2</v>
      </c>
      <c r="TN4" s="40">
        <v>-8.0826688540082903E-2</v>
      </c>
      <c r="TO4" s="40">
        <v>8.4922438262117428E-2</v>
      </c>
      <c r="TP4" s="40">
        <v>0.13084879253357662</v>
      </c>
      <c r="TQ4" s="40">
        <v>8.4713328563674084E-2</v>
      </c>
      <c r="TR4" s="40">
        <v>-8.5687927870616853E-2</v>
      </c>
      <c r="TS4" s="40">
        <v>0.10872082256744542</v>
      </c>
      <c r="TT4" s="40">
        <v>0.13695169317218836</v>
      </c>
      <c r="TU4" s="40">
        <v>0.11381662074478149</v>
      </c>
      <c r="TV4" s="40">
        <v>-2.9961174343128061E-2</v>
      </c>
      <c r="TW4" s="40">
        <v>-9.9201083450312311E-2</v>
      </c>
      <c r="TX4" s="40">
        <v>3.1771919609418164E-2</v>
      </c>
      <c r="TY4" s="40">
        <v>-8.2133680499145156E-2</v>
      </c>
      <c r="TZ4" s="40">
        <v>7.1765841462642532E-2</v>
      </c>
      <c r="UA4" s="40">
        <v>9.8922886218723249E-2</v>
      </c>
      <c r="UB4" s="40">
        <v>0.12520233246108825</v>
      </c>
      <c r="UC4" s="40">
        <v>2.8455350478182817E-2</v>
      </c>
      <c r="UD4" s="40">
        <v>-8.49689072953006E-2</v>
      </c>
      <c r="UE4" s="40">
        <v>6.0524168334430417E-2</v>
      </c>
      <c r="UF4" s="40">
        <v>6.1916207413263091E-2</v>
      </c>
      <c r="UG4" s="40">
        <v>0.11571330268914104</v>
      </c>
      <c r="UH4" s="40">
        <v>-6.4649934567164835E-2</v>
      </c>
      <c r="UI4" s="40">
        <v>9.7686448652177127E-2</v>
      </c>
      <c r="UJ4" s="40">
        <v>7.5721398739525769E-2</v>
      </c>
      <c r="UK4" s="40">
        <v>0.12442513460750382</v>
      </c>
      <c r="UL4" s="40">
        <v>0.11349631737515753</v>
      </c>
      <c r="UM4" s="40">
        <v>2.9856779872248218E-3</v>
      </c>
      <c r="UN4" s="40">
        <v>-5.9811173478323543E-2</v>
      </c>
      <c r="UO4" s="40">
        <v>-0.13056963467463756</v>
      </c>
      <c r="UP4" s="40">
        <v>0.11444150570972456</v>
      </c>
      <c r="UQ4" s="40">
        <v>4.3313634352797337E-3</v>
      </c>
      <c r="UR4" s="40">
        <v>5.8751827259159395E-2</v>
      </c>
      <c r="US4" s="40">
        <v>1.0598166214856652E-2</v>
      </c>
      <c r="UT4" s="40">
        <v>0.13467827229337259</v>
      </c>
      <c r="UU4" s="40">
        <v>7.5356116560354014E-2</v>
      </c>
      <c r="UV4" s="40">
        <v>-3.7051214806306243E-2</v>
      </c>
      <c r="UW4" s="40">
        <v>4.1842310679763406E-2</v>
      </c>
      <c r="UX4" s="40">
        <v>7.976707454645271E-2</v>
      </c>
      <c r="UY4" s="40">
        <v>7.2649048326667742E-2</v>
      </c>
      <c r="UZ4" s="40">
        <v>5.2433020255083562E-2</v>
      </c>
      <c r="VA4" s="40">
        <v>-4.9417658286406541E-2</v>
      </c>
      <c r="VB4" s="40">
        <v>-1.0720564792134013E-2</v>
      </c>
      <c r="VC4" s="40">
        <v>8.8845705363447047E-2</v>
      </c>
      <c r="VD4" s="40">
        <v>0.11454147343945853</v>
      </c>
      <c r="VE4" s="40">
        <v>0.10392863432110078</v>
      </c>
      <c r="VF4" s="40">
        <v>8.9880428679091073E-2</v>
      </c>
      <c r="VG4" s="40">
        <v>-0.13592099479141551</v>
      </c>
      <c r="VH4" s="40">
        <v>0.12210836158475047</v>
      </c>
      <c r="VI4" s="40">
        <v>-1.8349305322903908E-2</v>
      </c>
      <c r="VJ4" s="40">
        <v>-4.2448053349658399E-2</v>
      </c>
      <c r="VK4" s="40">
        <v>0.12551334526380242</v>
      </c>
      <c r="VL4" s="40">
        <v>-5.3102817427479576E-2</v>
      </c>
      <c r="VM4" s="40">
        <v>3.6158059713289337E-2</v>
      </c>
      <c r="VN4" s="40">
        <v>-4.136092972102523E-2</v>
      </c>
      <c r="VO4" s="40">
        <v>6.8052630347805065E-2</v>
      </c>
      <c r="VP4" s="40">
        <v>5.156132033307137E-2</v>
      </c>
      <c r="VQ4" s="40">
        <v>1.5996892988468625E-2</v>
      </c>
      <c r="VR4" s="40">
        <v>1.7728139508727869E-2</v>
      </c>
      <c r="VS4" s="40">
        <v>5.2438879551595097E-2</v>
      </c>
      <c r="VT4" s="40">
        <v>1.6890740869831777E-2</v>
      </c>
      <c r="VU4" s="40">
        <v>6.077448643079042E-2</v>
      </c>
      <c r="VV4" s="40">
        <v>6.3344489863927045E-2</v>
      </c>
      <c r="VW4" s="40">
        <v>1.6656555532676309E-2</v>
      </c>
      <c r="VX4" s="40">
        <v>0.13379960720450135</v>
      </c>
      <c r="VY4" s="40">
        <v>-8.6864961816934039E-2</v>
      </c>
      <c r="VZ4" s="40">
        <v>-6.2142138644819545E-2</v>
      </c>
      <c r="WA4" s="40">
        <v>0.13695169317218836</v>
      </c>
      <c r="WB4" s="40">
        <v>-2.8892315584057693E-2</v>
      </c>
      <c r="WC4" s="40">
        <v>0.13512868129970523</v>
      </c>
      <c r="WD4" s="40">
        <v>-9.9720933348754648E-2</v>
      </c>
      <c r="WE4" s="40">
        <v>1.2329449600893883E-2</v>
      </c>
      <c r="WF4" s="40">
        <v>9.9157487665379795E-2</v>
      </c>
      <c r="WG4" s="40">
        <v>0.13695169317218836</v>
      </c>
      <c r="WH4" s="40">
        <v>9.9520385683099732E-2</v>
      </c>
      <c r="WI4" s="40">
        <v>7.4704540270396746E-2</v>
      </c>
      <c r="WJ4" s="40">
        <v>9.0410640377170726E-2</v>
      </c>
      <c r="WK4" s="40">
        <v>8.0410957570914876E-2</v>
      </c>
      <c r="WL4" s="40">
        <v>1.9132385629759829E-2</v>
      </c>
      <c r="WM4" s="40">
        <v>-4.1901728202112798E-3</v>
      </c>
      <c r="WN4" s="40">
        <v>4.3082325758523776E-2</v>
      </c>
      <c r="WO4" s="40">
        <v>6.5060062217411119E-2</v>
      </c>
      <c r="WP4" s="40">
        <v>-3.9164671422413422E-2</v>
      </c>
      <c r="WQ4" s="40">
        <v>0.13027069201044106</v>
      </c>
      <c r="WR4" s="40">
        <v>1.0278779139364813E-2</v>
      </c>
      <c r="WS4" s="40">
        <v>-0.19383849913661255</v>
      </c>
      <c r="WT4" s="40">
        <v>1.4589686909230348E-2</v>
      </c>
      <c r="WU4" s="40">
        <v>7.7460632998424872E-2</v>
      </c>
      <c r="WV4" s="40">
        <v>0.13695169317218836</v>
      </c>
      <c r="WW4" s="40">
        <v>-7.5337004236316396E-2</v>
      </c>
      <c r="WX4" s="40">
        <v>2.0614619301942527E-2</v>
      </c>
      <c r="WY4" s="40">
        <v>6.0309114011737996E-2</v>
      </c>
      <c r="WZ4" s="40">
        <v>9.8816506607559695E-2</v>
      </c>
      <c r="XA4" s="40">
        <v>0.12708855983905765</v>
      </c>
      <c r="XB4" s="40">
        <v>3.2496167113102992E-3</v>
      </c>
      <c r="XC4" s="40">
        <v>5.7018915051534114E-2</v>
      </c>
      <c r="XD4" s="40">
        <v>6.8670359035597262E-2</v>
      </c>
      <c r="XE4" s="40">
        <v>1.2559976085212199E-2</v>
      </c>
      <c r="XF4" s="40">
        <v>3.8577726096913567E-2</v>
      </c>
      <c r="XG4" s="40">
        <v>4.0010917549450742E-2</v>
      </c>
      <c r="XH4" s="40">
        <v>8.7786434957753512E-2</v>
      </c>
      <c r="XI4" s="40">
        <v>-0.17259201273630165</v>
      </c>
      <c r="XJ4" s="40">
        <v>1.5967467279708769E-2</v>
      </c>
      <c r="XK4" s="40">
        <v>7.1176757858915529E-2</v>
      </c>
      <c r="XL4" s="40">
        <v>-3.2140900988256726E-2</v>
      </c>
      <c r="XM4" s="40">
        <v>7.664129845185208E-2</v>
      </c>
      <c r="XN4" s="40">
        <v>6.4596451412219702E-2</v>
      </c>
      <c r="XO4" s="40">
        <v>-2.1486951626319084E-2</v>
      </c>
      <c r="XP4" s="40">
        <v>-8.793528248260607E-2</v>
      </c>
      <c r="XQ4" s="40">
        <v>-3.1743919009724841E-2</v>
      </c>
      <c r="XR4" s="40">
        <v>-0.20526141311147161</v>
      </c>
      <c r="XS4" s="40">
        <v>4.7422199185152669E-2</v>
      </c>
      <c r="XT4" s="40">
        <v>-1.2261884833492109E-3</v>
      </c>
      <c r="XU4" s="40">
        <v>-8.5336308985975107E-2</v>
      </c>
      <c r="XV4" s="40">
        <v>-0.14648074212647721</v>
      </c>
      <c r="XW4" s="40">
        <v>7.8084300650219429E-2</v>
      </c>
      <c r="XX4" s="40">
        <v>-2.9147054258793159E-2</v>
      </c>
      <c r="XY4" s="40">
        <v>4.2434638053898466E-2</v>
      </c>
      <c r="XZ4" s="40">
        <v>6.7358349194135414E-4</v>
      </c>
      <c r="YA4" s="40">
        <v>7.6842826717862911E-2</v>
      </c>
      <c r="YB4" s="40">
        <v>9.8871658934085449E-3</v>
      </c>
      <c r="YC4" s="40">
        <v>6.0726219740409038E-2</v>
      </c>
      <c r="YD4" s="40">
        <v>0.13695169317218836</v>
      </c>
      <c r="YE4" s="40">
        <v>6.454377993601379E-2</v>
      </c>
      <c r="YF4" s="40">
        <v>2.9060036778501663E-2</v>
      </c>
      <c r="YG4" s="40">
        <v>6.3311826243226621E-2</v>
      </c>
      <c r="YH4" s="40">
        <v>0.1290746527457276</v>
      </c>
      <c r="YI4" s="40">
        <v>-0.21373238783967252</v>
      </c>
      <c r="YJ4" s="40">
        <v>4.4840182871839662E-2</v>
      </c>
      <c r="YK4" s="40">
        <v>0.11171800870878723</v>
      </c>
      <c r="YL4" s="40">
        <v>5.2598424227516372E-2</v>
      </c>
      <c r="YM4" s="40">
        <v>-0.16085957030647713</v>
      </c>
      <c r="YN4" s="40">
        <v>9.1924659795906027E-2</v>
      </c>
      <c r="YO4" s="40">
        <v>1.965574749105814E-2</v>
      </c>
      <c r="YP4" s="40">
        <v>4.8637138165737781E-2</v>
      </c>
      <c r="YQ4" s="40">
        <v>-0.19141580169036487</v>
      </c>
      <c r="YR4" s="40">
        <v>8.6338050045071668E-2</v>
      </c>
      <c r="YS4" s="40">
        <v>5.4002149856203774E-2</v>
      </c>
      <c r="YT4" s="40">
        <v>0.100463065401317</v>
      </c>
      <c r="YU4" s="40">
        <v>0.113104039031793</v>
      </c>
      <c r="YV4" s="40">
        <v>1.9180470360887325E-2</v>
      </c>
      <c r="YW4" s="40">
        <v>-1.5164353997468294E-2</v>
      </c>
      <c r="YX4" s="40">
        <v>-0.31281262936259346</v>
      </c>
      <c r="YY4" s="40">
        <v>4.1556282165687186E-2</v>
      </c>
      <c r="YZ4" s="40">
        <v>-2.203666453839781E-2</v>
      </c>
      <c r="ZA4" s="40">
        <v>-0.31317972195424082</v>
      </c>
      <c r="ZB4" s="40">
        <v>0.10055415589547212</v>
      </c>
      <c r="ZC4" s="40">
        <v>-1.4953985066588404E-2</v>
      </c>
      <c r="ZD4" s="40">
        <v>1.1574096028608594E-2</v>
      </c>
      <c r="ZE4" s="40">
        <v>-7.1623732581708399E-2</v>
      </c>
      <c r="ZF4" s="40">
        <v>0.11083281715310744</v>
      </c>
      <c r="ZG4" s="40">
        <v>-5.2355328374387944E-2</v>
      </c>
      <c r="ZH4" s="40">
        <v>-5.427965964489212E-2</v>
      </c>
      <c r="ZI4" s="40">
        <v>6.6332586457453102E-2</v>
      </c>
      <c r="ZJ4" s="40">
        <v>-0.11614175718261055</v>
      </c>
      <c r="ZK4" s="40">
        <v>0.13695169317218836</v>
      </c>
      <c r="ZL4" s="40">
        <v>0.13695169317218836</v>
      </c>
      <c r="ZM4" s="40">
        <v>-5.1900655389909622E-2</v>
      </c>
      <c r="ZN4" s="40">
        <v>7.0858821371895253E-3</v>
      </c>
      <c r="ZO4" s="40">
        <v>-4.3460930009846521E-3</v>
      </c>
      <c r="ZP4" s="40">
        <v>3.8576478868911357E-2</v>
      </c>
      <c r="ZQ4" s="40">
        <v>7.9629678647395563E-2</v>
      </c>
      <c r="ZR4" s="40">
        <v>8.2300773312768971E-2</v>
      </c>
      <c r="ZS4" s="40">
        <v>-1.2826756681426965E-2</v>
      </c>
      <c r="ZT4" s="40">
        <v>8.7630366484641176E-3</v>
      </c>
      <c r="ZU4" s="40">
        <v>0.1030054064849466</v>
      </c>
      <c r="ZV4" s="40">
        <v>8.7833228238910044E-2</v>
      </c>
      <c r="ZW4" s="40">
        <v>0.13695169317218836</v>
      </c>
      <c r="ZX4" s="40">
        <v>6.6616916064235587E-2</v>
      </c>
      <c r="ZY4" s="40">
        <v>-6.7655481764157255E-3</v>
      </c>
      <c r="ZZ4" s="40">
        <v>-9.6613182361137917E-2</v>
      </c>
      <c r="AAA4" s="40">
        <v>0.13695169317218836</v>
      </c>
      <c r="AAB4" s="40">
        <v>8.3951175231282482E-2</v>
      </c>
      <c r="AAC4" s="40">
        <v>2.0222483688496329E-2</v>
      </c>
      <c r="AAD4" s="40">
        <v>-5.2187331712316154E-2</v>
      </c>
      <c r="AAE4" s="40">
        <v>0.11983137377402464</v>
      </c>
      <c r="AAF4" s="40">
        <v>-7.6652372560766846E-2</v>
      </c>
      <c r="AAG4" s="40">
        <v>0.13695169317218836</v>
      </c>
      <c r="AAH4" s="40">
        <v>0.13695169317218836</v>
      </c>
      <c r="AAI4" s="40">
        <v>7.0975079980631905E-2</v>
      </c>
      <c r="AAJ4" s="40">
        <v>0.13093739758779166</v>
      </c>
      <c r="AAK4" s="40">
        <v>-3.9360695501834297E-2</v>
      </c>
      <c r="AAL4" s="40">
        <v>-1.754544901868782E-2</v>
      </c>
      <c r="AAM4" s="40">
        <v>0.10063540999435983</v>
      </c>
      <c r="AAN4" s="40">
        <v>3.5128404619821918E-2</v>
      </c>
      <c r="AAO4" s="40">
        <v>4.0034956644805053E-2</v>
      </c>
      <c r="AAP4" s="40">
        <v>0.13695169317218836</v>
      </c>
      <c r="AAQ4" s="40">
        <v>-0.16319771257633098</v>
      </c>
      <c r="AAR4" s="40">
        <v>6.8677330970937644E-2</v>
      </c>
      <c r="AAS4" s="40">
        <v>6.4757831789248543E-2</v>
      </c>
      <c r="AAT4" s="40">
        <v>4.6613283266072614E-3</v>
      </c>
      <c r="AAU4" s="40">
        <v>0.11224436327732445</v>
      </c>
      <c r="AAV4" s="40">
        <v>0.13695169317218836</v>
      </c>
      <c r="AAW4" s="40">
        <v>-3.7869416908942188E-2</v>
      </c>
      <c r="AAX4" s="40">
        <v>-9.1166934055592508E-2</v>
      </c>
      <c r="AAY4" s="40">
        <v>8.4382251480529247E-2</v>
      </c>
      <c r="AAZ4" s="40">
        <v>0.12718710562498514</v>
      </c>
      <c r="ABA4" s="40">
        <v>0.1313167719821422</v>
      </c>
      <c r="ABB4" s="40">
        <v>0.13695169317218836</v>
      </c>
      <c r="ABC4" s="40">
        <v>-5.1525807146499902E-2</v>
      </c>
      <c r="ABD4" s="40">
        <v>0.12036746969316248</v>
      </c>
      <c r="ABE4" s="40">
        <v>1.5958703265001706E-2</v>
      </c>
      <c r="ABF4" s="40">
        <v>8.3457104835647611E-2</v>
      </c>
      <c r="ABG4" s="40">
        <v>0.1011834300173724</v>
      </c>
      <c r="ABH4" s="40">
        <v>-1.7777833384169495E-2</v>
      </c>
      <c r="ABI4" s="40">
        <v>0.13695169317218836</v>
      </c>
      <c r="ABJ4" s="40">
        <v>7.7096778662994137E-2</v>
      </c>
      <c r="ABK4" s="40">
        <v>9.4072772813706074E-2</v>
      </c>
      <c r="ABL4" s="40">
        <v>0.11185902865177866</v>
      </c>
      <c r="ABM4" s="40">
        <v>0.13695169317218836</v>
      </c>
      <c r="ABN4" s="40">
        <v>9.5718693368515462E-2</v>
      </c>
      <c r="ABO4" s="40">
        <v>2.7744892672214583E-2</v>
      </c>
      <c r="ABP4" s="40">
        <v>0.12288845714758323</v>
      </c>
      <c r="ABQ4" s="40">
        <v>1.5361824958519898E-2</v>
      </c>
      <c r="ABR4" s="40">
        <v>7.0272530907522723E-2</v>
      </c>
      <c r="ABS4" s="40">
        <v>2.5337873819691881E-2</v>
      </c>
      <c r="ABT4" s="40">
        <v>-5.773054248900622E-3</v>
      </c>
      <c r="ABU4" s="40">
        <v>0.11781183873563283</v>
      </c>
      <c r="ABV4" s="40">
        <v>0.12900183971434886</v>
      </c>
      <c r="ABW4" s="40">
        <v>8.6249727129258602E-2</v>
      </c>
      <c r="ABX4" s="40">
        <v>5.1897853064886146E-2</v>
      </c>
      <c r="ABY4" s="40">
        <v>4.1020929557340491E-2</v>
      </c>
      <c r="ABZ4" s="40">
        <v>2.0787245353932393E-2</v>
      </c>
      <c r="ACA4" s="40">
        <v>0.10720914150997674</v>
      </c>
      <c r="ACB4" s="40">
        <v>-5.3503529182219678E-2</v>
      </c>
      <c r="ACC4" s="40">
        <v>8.7827289695624922E-2</v>
      </c>
      <c r="ACD4" s="40">
        <v>-2.5492617915917393E-2</v>
      </c>
      <c r="ACE4" s="40">
        <v>-2.4736965970781899E-3</v>
      </c>
      <c r="ACF4" s="40">
        <v>6.9033879760417083E-2</v>
      </c>
      <c r="ACG4" s="40">
        <v>0.11186252050658796</v>
      </c>
      <c r="ACH4" s="40">
        <v>-1.9408204540023788E-2</v>
      </c>
      <c r="ACI4" s="40">
        <v>-3.9148405939220643E-2</v>
      </c>
      <c r="ACJ4" s="40">
        <v>-8.7750829680638409E-2</v>
      </c>
      <c r="ACK4" s="40">
        <v>0.13695169317218836</v>
      </c>
      <c r="ACL4" s="40">
        <v>0.13695169317218836</v>
      </c>
      <c r="ACM4" s="40">
        <v>5.983904861753242E-2</v>
      </c>
      <c r="ACN4" s="40">
        <v>7.0742477430885131E-3</v>
      </c>
      <c r="ACO4" s="40">
        <v>-3.7550848906574008E-2</v>
      </c>
      <c r="ACP4" s="40">
        <v>2.1084210509610735E-2</v>
      </c>
      <c r="ACQ4" s="40">
        <v>1.0149233450446715E-2</v>
      </c>
      <c r="ACR4" s="40">
        <v>4.5782363343032317E-2</v>
      </c>
      <c r="ACS4" s="40">
        <v>6.7257130553444622E-2</v>
      </c>
      <c r="ACT4" s="40">
        <v>7.0045381233151183E-2</v>
      </c>
      <c r="ACU4" s="40">
        <v>6.2709402202297149E-2</v>
      </c>
      <c r="ACV4" s="40">
        <v>0.12508395492105051</v>
      </c>
      <c r="ACW4" s="40">
        <v>1.5884304549928618E-2</v>
      </c>
      <c r="ACX4" s="40">
        <v>-2.0933866387405353E-2</v>
      </c>
      <c r="ACY4" s="40">
        <v>5.5741176536766801E-2</v>
      </c>
      <c r="ACZ4" s="40">
        <v>4.8186185062473186E-2</v>
      </c>
      <c r="ADA4" s="40">
        <v>0.13695169317218836</v>
      </c>
      <c r="ADB4" s="40">
        <v>-4.9456689478353799E-2</v>
      </c>
      <c r="ADC4" s="40">
        <v>0.13695169317218836</v>
      </c>
      <c r="ADD4" s="40">
        <v>0.13695169317218836</v>
      </c>
      <c r="ADE4" s="40">
        <v>0.11357296954464502</v>
      </c>
      <c r="ADF4" s="40">
        <v>4.2160740048845735E-2</v>
      </c>
      <c r="ADG4" s="40">
        <v>-2.6085082652606117E-2</v>
      </c>
      <c r="ADH4" s="40">
        <v>-1.4151036561826591E-2</v>
      </c>
      <c r="ADI4" s="40">
        <v>6.2504718356598765E-2</v>
      </c>
      <c r="ADJ4" s="40">
        <v>2.4961944065364117E-2</v>
      </c>
      <c r="ADK4" s="40">
        <v>0.13124487011956165</v>
      </c>
      <c r="ADL4" s="40">
        <v>0.13695169317218836</v>
      </c>
      <c r="ADM4" s="40">
        <v>-3.7481998664433025E-2</v>
      </c>
      <c r="ADN4" s="40">
        <v>5.5259862645832936E-2</v>
      </c>
      <c r="ADO4" s="40">
        <v>7.8638645419770281E-2</v>
      </c>
      <c r="ADP4" s="40">
        <v>0.11615163644305238</v>
      </c>
      <c r="ADQ4" s="40">
        <v>-2.400999198122622E-2</v>
      </c>
      <c r="ADR4" s="40">
        <v>2.9122219053991705E-2</v>
      </c>
      <c r="ADS4" s="40">
        <v>-2.340484681058308E-2</v>
      </c>
      <c r="ADT4" s="40">
        <v>-7.9814918240290744E-3</v>
      </c>
      <c r="ADU4" s="40">
        <v>-7.6794584172110492E-2</v>
      </c>
      <c r="ADV4" s="40">
        <v>2.3889280932049672E-2</v>
      </c>
      <c r="ADW4" s="40">
        <v>0.10630219320169654</v>
      </c>
      <c r="ADX4" s="40">
        <v>-2.436687675239424E-2</v>
      </c>
      <c r="ADY4" s="40">
        <v>9.6813479679974446E-2</v>
      </c>
      <c r="ADZ4" s="40">
        <v>7.9660085300598427E-2</v>
      </c>
      <c r="AEA4" s="40">
        <v>2.0427063957266123E-2</v>
      </c>
      <c r="AEB4" s="40">
        <v>-3.8788153726127317E-2</v>
      </c>
      <c r="AEC4" s="40">
        <v>-4.7779714311441235E-2</v>
      </c>
      <c r="AED4" s="40">
        <v>0.13695169317218836</v>
      </c>
      <c r="AEE4" s="40">
        <v>5.6793952636983835E-2</v>
      </c>
      <c r="AEF4" s="40">
        <v>0.12383577848770622</v>
      </c>
      <c r="AEG4" s="40">
        <v>6.4113488689063525E-2</v>
      </c>
      <c r="AEH4" s="40">
        <v>7.4899230729457367E-2</v>
      </c>
      <c r="AEI4" s="40">
        <v>8.3617204131807288E-3</v>
      </c>
      <c r="AEJ4" s="40">
        <v>7.7111918378186983E-2</v>
      </c>
      <c r="AEK4" s="40">
        <v>0.11521278899241305</v>
      </c>
      <c r="AEL4" s="40">
        <v>0.12135363226978901</v>
      </c>
      <c r="AEM4" s="40">
        <v>-1.2294247206845021E-2</v>
      </c>
      <c r="AEN4" s="40">
        <v>7.8175490565141725E-2</v>
      </c>
      <c r="AEO4" s="40">
        <v>6.0319708285443197E-2</v>
      </c>
      <c r="AEP4" s="40">
        <v>0.11698266659047762</v>
      </c>
      <c r="AEQ4" s="40">
        <v>0.13695169317218836</v>
      </c>
      <c r="AER4" s="40">
        <v>0.10919258562203527</v>
      </c>
      <c r="AES4" s="40">
        <v>5.3090745416617402E-3</v>
      </c>
      <c r="AET4" s="40">
        <v>5.7865934856091927E-2</v>
      </c>
      <c r="AEU4" s="40">
        <v>0.12553910109133803</v>
      </c>
      <c r="AEV4" s="40">
        <v>-1.4080065600006408E-2</v>
      </c>
      <c r="AEW4" s="40">
        <v>7.8994451055689696E-2</v>
      </c>
      <c r="AEX4" s="40">
        <v>3.6171438527679456E-2</v>
      </c>
      <c r="AEY4" s="40">
        <v>3.8973382188128181E-2</v>
      </c>
      <c r="AEZ4" s="40">
        <v>-3.3009950370839203E-3</v>
      </c>
      <c r="AFA4" s="40">
        <v>8.4904378604415909E-2</v>
      </c>
      <c r="AFB4" s="40">
        <v>7.3015256197471956E-2</v>
      </c>
      <c r="AFC4" s="40">
        <v>0.10067204158532372</v>
      </c>
      <c r="AFD4" s="40">
        <v>0.13695169317218836</v>
      </c>
      <c r="AFE4" s="40">
        <v>8.2326422869688942E-2</v>
      </c>
      <c r="AFF4" s="40">
        <v>0.12362440188235269</v>
      </c>
      <c r="AFG4" s="40">
        <v>0.11472373669931168</v>
      </c>
      <c r="AFH4" s="40">
        <v>0.1216540385542999</v>
      </c>
      <c r="AFI4" s="40">
        <v>0.11999943786785483</v>
      </c>
      <c r="AFJ4" s="40">
        <v>0.10903775728723319</v>
      </c>
      <c r="AFK4" s="40">
        <v>-0.19333166834079307</v>
      </c>
      <c r="AFL4" s="40">
        <v>5.5680831136903031E-2</v>
      </c>
      <c r="AFM4" s="40">
        <v>2.848955652520857E-2</v>
      </c>
      <c r="AFN4" s="40">
        <v>-8.9713037629463588E-2</v>
      </c>
      <c r="AFO4" s="40">
        <v>0.13695169317218836</v>
      </c>
      <c r="AFP4" s="40">
        <v>-0.43997384200090262</v>
      </c>
      <c r="AFQ4" s="40">
        <v>2.9265356655040931E-2</v>
      </c>
      <c r="AFR4" s="40">
        <v>1.300509462013455E-2</v>
      </c>
      <c r="AFS4" s="40">
        <v>-1</v>
      </c>
      <c r="AFT4" s="40">
        <v>-0.50608629879947831</v>
      </c>
      <c r="AFU4" s="40">
        <v>0.10023562803601083</v>
      </c>
      <c r="AFV4" s="40">
        <v>-0.1767841568230919</v>
      </c>
      <c r="AFW4" s="40">
        <v>-0.39046278079098584</v>
      </c>
      <c r="AFX4" s="40">
        <v>0.12866310002898551</v>
      </c>
      <c r="AFY4" s="40">
        <v>-0.16389351550076081</v>
      </c>
      <c r="AFZ4" s="40">
        <v>0.1072395176512857</v>
      </c>
      <c r="AGA4" s="40">
        <v>-4.7953022539772405E-2</v>
      </c>
      <c r="AGB4" s="40">
        <v>0.10438159359135346</v>
      </c>
      <c r="AGC4" s="40">
        <v>9.0484095517207486E-2</v>
      </c>
      <c r="AGD4" s="40">
        <v>5.9742581216962964E-2</v>
      </c>
      <c r="AGE4" s="40">
        <v>0.13695169317218836</v>
      </c>
      <c r="AGF4" s="40">
        <v>3.7910996255303031E-2</v>
      </c>
      <c r="AGG4" s="40">
        <v>3.710111738199573E-2</v>
      </c>
      <c r="AGH4" s="40">
        <v>-5.4463596506748368E-2</v>
      </c>
      <c r="AGI4" s="40">
        <v>7.7867561010789954E-2</v>
      </c>
      <c r="AGJ4" s="40">
        <v>9.1517793270446068E-2</v>
      </c>
      <c r="AGK4" s="40">
        <v>5.3362280103022908E-2</v>
      </c>
      <c r="AGL4" s="40">
        <v>0.13695169317218836</v>
      </c>
      <c r="AGM4" s="40">
        <v>-0.12048418762206259</v>
      </c>
      <c r="AGN4" s="40">
        <v>0.12722831223189246</v>
      </c>
      <c r="AGO4" s="40">
        <v>-0.15368047590179679</v>
      </c>
      <c r="AGP4" s="40">
        <v>7.1333703106906787E-2</v>
      </c>
      <c r="AGQ4" s="40">
        <v>-0.21378162998549521</v>
      </c>
      <c r="AGR4" s="40">
        <v>9.669627962681826E-2</v>
      </c>
      <c r="AGS4" s="40">
        <v>-1.1293061983975283E-2</v>
      </c>
      <c r="AGT4" s="40">
        <v>2.7978440000677285E-2</v>
      </c>
      <c r="AGU4" s="40">
        <v>5.7480318227798088E-2</v>
      </c>
      <c r="AGV4" s="40">
        <v>2.4939675262939609E-2</v>
      </c>
      <c r="AGW4" s="40">
        <v>0.10682505985428392</v>
      </c>
      <c r="AGX4" s="40">
        <v>7.7667861145899852E-2</v>
      </c>
      <c r="AGY4" s="40">
        <v>-0.16710667800141199</v>
      </c>
      <c r="AGZ4" s="40">
        <v>4.5668939934575548E-3</v>
      </c>
      <c r="AHA4" s="40">
        <v>0.13695169317218836</v>
      </c>
      <c r="AHB4" s="40">
        <v>5.5541949968978432E-2</v>
      </c>
      <c r="AHC4" s="40">
        <v>-1.9607775177200581E-2</v>
      </c>
      <c r="AHD4" s="40">
        <v>0.11493450271878869</v>
      </c>
      <c r="AHE4" s="40">
        <v>0.10165805134628347</v>
      </c>
      <c r="AHF4" s="40">
        <v>1.0737344043429742E-2</v>
      </c>
      <c r="AHG4" s="40">
        <v>6.9689292869900887E-2</v>
      </c>
      <c r="AHH4" s="40">
        <v>6.5743061572672179E-2</v>
      </c>
      <c r="AHI4" s="40">
        <v>0.10817199891511109</v>
      </c>
      <c r="AHJ4" s="40">
        <v>0.11374943329095188</v>
      </c>
      <c r="AHK4" s="40">
        <v>-0.3128710756103289</v>
      </c>
      <c r="AHL4" s="40">
        <v>-4.8818236645780999E-2</v>
      </c>
      <c r="AHM4" s="40">
        <v>8.0421726999133192E-2</v>
      </c>
      <c r="AHN4" s="40">
        <v>-5.4349827670801543E-2</v>
      </c>
      <c r="AHO4" s="40">
        <v>-1.0488472282941252E-3</v>
      </c>
      <c r="AHP4" s="40">
        <v>0.10063183026857114</v>
      </c>
      <c r="AHQ4" s="40">
        <v>8.5404652243171508E-2</v>
      </c>
      <c r="AHR4" s="40">
        <v>0.12513542085162355</v>
      </c>
      <c r="AHS4" s="40">
        <v>0.13418292477584037</v>
      </c>
      <c r="AHT4" s="40">
        <v>7.5967967915029133E-2</v>
      </c>
      <c r="AHU4" s="40">
        <v>0.1351194733863843</v>
      </c>
      <c r="AHV4" s="40">
        <v>9.138955773506674E-2</v>
      </c>
      <c r="AHW4" s="40">
        <v>4.0013036923719936E-2</v>
      </c>
      <c r="AHX4" s="40">
        <v>0.13695169317218836</v>
      </c>
      <c r="AHY4" s="40">
        <v>-0.10655434478421133</v>
      </c>
      <c r="AHZ4" s="40">
        <v>8.9777854496929876E-2</v>
      </c>
      <c r="AIA4" s="40">
        <v>-1.602084435144091E-3</v>
      </c>
      <c r="AIB4" s="40">
        <v>-2.1927569352783061E-2</v>
      </c>
      <c r="AIC4" s="40">
        <v>-4.2342249765404461E-2</v>
      </c>
      <c r="AID4" s="40">
        <v>0.11971787124704458</v>
      </c>
      <c r="AIE4" s="40">
        <v>-5.0789551566202129E-2</v>
      </c>
      <c r="AIF4" s="40">
        <v>-2.5391464500849503E-2</v>
      </c>
      <c r="AIG4" s="40">
        <v>0.13695169317218836</v>
      </c>
      <c r="AIH4" s="40">
        <v>0.13695169317218836</v>
      </c>
      <c r="AII4" s="40">
        <v>6.6723764985263001E-2</v>
      </c>
      <c r="AIJ4" s="40">
        <v>8.8804529758284234E-2</v>
      </c>
      <c r="AIK4" s="40">
        <v>0.12569158507129718</v>
      </c>
      <c r="AIL4" s="40">
        <v>8.2655052989011324E-3</v>
      </c>
      <c r="AIM4" s="40">
        <v>-2.735437405440222E-2</v>
      </c>
      <c r="AIN4" s="40">
        <v>-1.1157321321143221E-2</v>
      </c>
      <c r="AIO4" s="40">
        <v>9.0065309152359108E-2</v>
      </c>
      <c r="AIP4" s="40">
        <v>0.13695169317218836</v>
      </c>
      <c r="AIQ4" s="40">
        <v>3.1812803909518017E-2</v>
      </c>
      <c r="AIR4" s="40">
        <v>-3.9549684757303361E-2</v>
      </c>
      <c r="AIS4" s="40">
        <v>2.1088625399892091E-2</v>
      </c>
      <c r="AIT4" s="40">
        <v>-0.10838208126107474</v>
      </c>
      <c r="AIU4" s="40">
        <v>9.6501170016193738E-2</v>
      </c>
      <c r="AIV4" s="40">
        <v>0.10566011602094894</v>
      </c>
      <c r="AIW4" s="40">
        <v>0.13695169317218836</v>
      </c>
      <c r="AIX4" s="40">
        <v>-8.0057768312840394E-2</v>
      </c>
      <c r="AIY4" s="40">
        <v>7.024844966164534E-2</v>
      </c>
      <c r="AIZ4" s="40">
        <v>1.0429863354456836E-2</v>
      </c>
      <c r="AJA4" s="40">
        <v>0.13695169317218836</v>
      </c>
      <c r="AJB4" s="40">
        <v>-0.10147966384589824</v>
      </c>
      <c r="AJC4" s="40">
        <v>0.10588493148594491</v>
      </c>
      <c r="AJD4" s="40">
        <v>6.6997008424608095E-2</v>
      </c>
      <c r="AJE4" s="40">
        <v>-1.6837282208002513E-2</v>
      </c>
      <c r="AJF4" s="40">
        <v>3.5389517599214715E-2</v>
      </c>
      <c r="AJG4" s="40">
        <v>4.031699300933056E-3</v>
      </c>
      <c r="AJH4" s="40">
        <v>0.13695169317218836</v>
      </c>
      <c r="AJI4" s="40">
        <v>0.13695169317218836</v>
      </c>
      <c r="AJJ4" s="40">
        <v>-4.2097512974194728E-2</v>
      </c>
      <c r="AJK4" s="40">
        <v>-0.29424222230312447</v>
      </c>
      <c r="AJL4" s="40">
        <v>-1.0175524720157481E-2</v>
      </c>
      <c r="AJM4" s="40">
        <v>6.5181117934125732E-2</v>
      </c>
      <c r="AJN4" s="40">
        <v>7.8029233953057053E-2</v>
      </c>
      <c r="AJO4" s="40">
        <v>0.13695169317218836</v>
      </c>
      <c r="AJP4" s="40">
        <v>7.670345800410816E-2</v>
      </c>
      <c r="AJQ4" s="40">
        <v>-0.11271429362579</v>
      </c>
      <c r="AJR4" s="40">
        <v>0.11742540413867064</v>
      </c>
      <c r="AJS4" s="40">
        <v>-0.12150155041627797</v>
      </c>
      <c r="AJT4" s="40">
        <v>-8.3220266383353891E-2</v>
      </c>
      <c r="AJU4" s="40">
        <v>3.2280930160812904E-2</v>
      </c>
      <c r="AJV4" s="40">
        <v>6.0448237532332527E-2</v>
      </c>
      <c r="AJW4" s="40">
        <v>3.39837743304372E-2</v>
      </c>
      <c r="AJX4" s="40">
        <v>8.860383343016931E-2</v>
      </c>
      <c r="AJY4" s="40">
        <v>-0.1479878350381838</v>
      </c>
      <c r="AJZ4" s="40">
        <v>-0.13743630432257525</v>
      </c>
      <c r="AKA4" s="40">
        <v>2.2460823474865999E-2</v>
      </c>
      <c r="AKB4" s="40"/>
      <c r="AKC4" s="40"/>
      <c r="AKD4" s="40"/>
      <c r="AKE4" s="40">
        <v>0.13695169317218836</v>
      </c>
      <c r="AKF4" s="40">
        <v>-1</v>
      </c>
      <c r="AKG4" s="40">
        <v>2.0497625358298289E-2</v>
      </c>
      <c r="AKH4" s="40">
        <v>0.10183290083633299</v>
      </c>
      <c r="AKI4" s="40"/>
      <c r="AKJ4" s="40"/>
      <c r="AKK4" s="40"/>
      <c r="AKL4" s="40"/>
      <c r="AKM4" s="40"/>
      <c r="AKN4" s="40"/>
      <c r="AKO4" s="40"/>
      <c r="AKP4" s="40"/>
      <c r="AKQ4" s="40"/>
      <c r="AKR4" s="40"/>
      <c r="AKS4" s="40"/>
      <c r="AKT4" s="40"/>
      <c r="AKU4" s="40"/>
      <c r="AKV4" s="40"/>
      <c r="AKW4" s="40"/>
      <c r="AKX4" s="40"/>
      <c r="AKY4" s="40"/>
      <c r="AKZ4" s="40"/>
      <c r="ALA4" s="40"/>
      <c r="ALB4" s="40"/>
      <c r="ALC4" s="40"/>
      <c r="ALD4" s="40"/>
      <c r="ALE4" s="40"/>
      <c r="ALF4" s="40"/>
      <c r="ALG4" s="40"/>
      <c r="ALH4" s="40"/>
      <c r="ALI4" s="40"/>
      <c r="ALJ4" s="40"/>
      <c r="ALK4" s="40"/>
      <c r="ALL4" s="40"/>
      <c r="ALM4" s="40"/>
      <c r="ALN4" s="40"/>
    </row>
    <row r="5" spans="1:1002" s="257" customFormat="1" x14ac:dyDescent="0.25">
      <c r="A5" s="87" t="s">
        <v>444</v>
      </c>
      <c r="B5" s="1" t="s">
        <v>112</v>
      </c>
      <c r="C5" s="40">
        <v>0.25814200713336422</v>
      </c>
      <c r="D5" s="40">
        <v>7.1235492400760991E-2</v>
      </c>
      <c r="E5" s="40">
        <v>0.15684245038486755</v>
      </c>
      <c r="F5" s="40">
        <v>0.17105191087920346</v>
      </c>
      <c r="G5" s="40">
        <v>0.1518626593915342</v>
      </c>
      <c r="H5" s="40">
        <v>-4.1870167110597545E-2</v>
      </c>
      <c r="I5" s="40">
        <v>5.5872576075246538E-3</v>
      </c>
      <c r="J5" s="40">
        <v>0.18904993296814387</v>
      </c>
      <c r="K5" s="40">
        <v>0.13270748733644355</v>
      </c>
      <c r="L5" s="40">
        <v>0.13238372794485409</v>
      </c>
      <c r="M5" s="40">
        <v>8.9056043416346764E-2</v>
      </c>
      <c r="N5" s="40">
        <v>5.8493514511977596E-2</v>
      </c>
      <c r="O5" s="40">
        <v>1.6891634653097842E-2</v>
      </c>
      <c r="P5" s="40">
        <v>0.20663718008014764</v>
      </c>
      <c r="Q5" s="40">
        <v>4.7161600202119791E-2</v>
      </c>
      <c r="R5" s="40">
        <v>0.20613963025702975</v>
      </c>
      <c r="S5" s="40">
        <v>0.16509381534748324</v>
      </c>
      <c r="T5" s="40">
        <v>0.20515824869733712</v>
      </c>
      <c r="U5" s="40">
        <v>0.1530780833814338</v>
      </c>
      <c r="V5" s="40">
        <v>8.210992007597806E-2</v>
      </c>
      <c r="W5" s="40">
        <v>0.13444110665983078</v>
      </c>
      <c r="X5" s="40">
        <v>0.3335367726623697</v>
      </c>
      <c r="Y5" s="40">
        <v>0.18397349791258799</v>
      </c>
      <c r="Z5" s="40">
        <v>0.1862486098770697</v>
      </c>
      <c r="AA5" s="40">
        <v>9.6448071100458721E-2</v>
      </c>
      <c r="AB5" s="40">
        <v>0.10556942816875048</v>
      </c>
      <c r="AC5" s="40">
        <v>0.26887287980603358</v>
      </c>
      <c r="AD5" s="40">
        <v>8.741688531534364E-2</v>
      </c>
      <c r="AE5" s="40">
        <v>-3.2352464083670762E-2</v>
      </c>
      <c r="AF5" s="40">
        <v>0.17155782586117252</v>
      </c>
      <c r="AG5" s="40">
        <v>5.1759824301140345E-2</v>
      </c>
      <c r="AH5" s="40">
        <v>8.5622331287374731E-2</v>
      </c>
      <c r="AI5" s="40">
        <v>0.12461342874803072</v>
      </c>
      <c r="AJ5" s="40">
        <v>0.1139709885209319</v>
      </c>
      <c r="AK5" s="40">
        <v>0.12712953553702744</v>
      </c>
      <c r="AL5" s="40">
        <v>4.5045604648787929E-3</v>
      </c>
      <c r="AM5" s="40">
        <v>6.186374201671363E-2</v>
      </c>
      <c r="AN5" s="40">
        <v>0.27702861370598475</v>
      </c>
      <c r="AO5" s="40">
        <v>0.2306998493960557</v>
      </c>
      <c r="AP5" s="40">
        <v>0.13142975995242301</v>
      </c>
      <c r="AQ5" s="40">
        <v>2.1306875915048096E-2</v>
      </c>
      <c r="AR5" s="40">
        <v>0.28952098695375006</v>
      </c>
      <c r="AS5" s="40">
        <v>0.14428473842435596</v>
      </c>
      <c r="AT5" s="40">
        <v>0.25954255829262673</v>
      </c>
      <c r="AU5" s="40">
        <v>9.5319513854694726E-2</v>
      </c>
      <c r="AV5" s="40">
        <v>1.0368326661051697E-2</v>
      </c>
      <c r="AW5" s="40">
        <v>1.7199486732421443E-2</v>
      </c>
      <c r="AX5" s="40">
        <v>-9.9742798162466673E-2</v>
      </c>
      <c r="AY5" s="40">
        <v>0.15671055505812803</v>
      </c>
      <c r="AZ5" s="40">
        <v>0.1087316116600987</v>
      </c>
      <c r="BA5" s="40">
        <v>0.21889545022229995</v>
      </c>
      <c r="BB5" s="40">
        <v>-0.18832267472430486</v>
      </c>
      <c r="BC5" s="40">
        <v>0.23468833928864363</v>
      </c>
      <c r="BD5" s="40">
        <v>6.6102870357531707E-2</v>
      </c>
      <c r="BE5" s="40">
        <v>0.25806534988304008</v>
      </c>
      <c r="BF5" s="40">
        <v>5.7730345719420706E-2</v>
      </c>
      <c r="BG5" s="40">
        <v>0.22422717302472828</v>
      </c>
      <c r="BH5" s="40">
        <v>0.15124909914238494</v>
      </c>
      <c r="BI5" s="40">
        <v>3.972155905923147E-3</v>
      </c>
      <c r="BJ5" s="40">
        <v>7.4876715468549904E-2</v>
      </c>
      <c r="BK5" s="40">
        <v>8.47404560132059E-2</v>
      </c>
      <c r="BL5" s="40">
        <v>0.25462649452585939</v>
      </c>
      <c r="BM5" s="40">
        <v>-5.1099253328986127E-2</v>
      </c>
      <c r="BN5" s="40">
        <v>-0.15704828142449967</v>
      </c>
      <c r="BO5" s="40">
        <v>-0.30586874152867316</v>
      </c>
      <c r="BP5" s="40">
        <v>0.19447260058879556</v>
      </c>
      <c r="BQ5" s="40">
        <v>0.18156883248389089</v>
      </c>
      <c r="BR5" s="40">
        <v>9.7837716144239195E-2</v>
      </c>
      <c r="BS5" s="40">
        <v>0.22344462051400948</v>
      </c>
      <c r="BT5" s="40">
        <v>9.2316836320096129E-2</v>
      </c>
      <c r="BU5" s="40">
        <v>0.26294067358056616</v>
      </c>
      <c r="BV5" s="40">
        <v>4.9514408322025805E-2</v>
      </c>
      <c r="BW5" s="40">
        <v>9.7331143987638091E-2</v>
      </c>
      <c r="BX5" s="40">
        <v>0.2875844989880223</v>
      </c>
      <c r="BY5" s="40">
        <v>0.20708028942076773</v>
      </c>
      <c r="BZ5" s="40">
        <v>0.21611011103959132</v>
      </c>
      <c r="CA5" s="40">
        <v>8.7401501964965433E-2</v>
      </c>
      <c r="CB5" s="40">
        <v>0.18213791408800817</v>
      </c>
      <c r="CC5" s="40">
        <v>5.0182992104688129E-2</v>
      </c>
      <c r="CD5" s="40">
        <v>-4.9799135224506075E-2</v>
      </c>
      <c r="CE5" s="40">
        <v>0.1692767173738754</v>
      </c>
      <c r="CF5" s="40">
        <v>-9.0709950669680683E-2</v>
      </c>
      <c r="CG5" s="40">
        <v>-5.622047167696631E-2</v>
      </c>
      <c r="CH5" s="40">
        <v>0.10733906772894497</v>
      </c>
      <c r="CI5" s="40">
        <v>0.28347602713831566</v>
      </c>
      <c r="CJ5" s="40">
        <v>2.3579497066003929E-2</v>
      </c>
      <c r="CK5" s="40">
        <v>1.178312372898449E-2</v>
      </c>
      <c r="CL5" s="40">
        <v>0.17151789582078458</v>
      </c>
      <c r="CM5" s="40">
        <v>0.20215717907023656</v>
      </c>
      <c r="CN5" s="40">
        <v>0.31001138390478067</v>
      </c>
      <c r="CO5" s="40">
        <v>0.21225569010692591</v>
      </c>
      <c r="CP5" s="40">
        <v>8.3214064853280645E-2</v>
      </c>
      <c r="CQ5" s="40">
        <v>7.9208955101316203E-2</v>
      </c>
      <c r="CR5" s="40">
        <v>0.29915904939065641</v>
      </c>
      <c r="CS5" s="40">
        <v>0.20651235615895858</v>
      </c>
      <c r="CT5" s="40">
        <v>0.10148862406902381</v>
      </c>
      <c r="CU5" s="40">
        <v>-3.5386068008614546E-2</v>
      </c>
      <c r="CV5" s="40">
        <v>0.29827963330769891</v>
      </c>
      <c r="CW5" s="40">
        <v>0.1025637642120838</v>
      </c>
      <c r="CX5" s="40">
        <v>-1.9954164496758908E-2</v>
      </c>
      <c r="CY5" s="40">
        <v>7.6999959135060081E-4</v>
      </c>
      <c r="CZ5" s="40">
        <v>-4.9096289636116897E-2</v>
      </c>
      <c r="DA5" s="40">
        <v>0.30485972914501391</v>
      </c>
      <c r="DB5" s="40">
        <v>-0.13657243842058941</v>
      </c>
      <c r="DC5" s="40">
        <v>0.32182848053956703</v>
      </c>
      <c r="DD5" s="40">
        <v>8.4767305304119578E-2</v>
      </c>
      <c r="DE5" s="40">
        <v>-1.3090658867005445E-2</v>
      </c>
      <c r="DF5" s="40">
        <v>0.17686773867718353</v>
      </c>
      <c r="DG5" s="40">
        <v>0.22776007157011691</v>
      </c>
      <c r="DH5" s="40">
        <v>0.33533235436234476</v>
      </c>
      <c r="DI5" s="40">
        <v>0.17831995643071918</v>
      </c>
      <c r="DJ5" s="40">
        <v>-8.8032853816105816E-2</v>
      </c>
      <c r="DK5" s="40">
        <v>0.31111082406114754</v>
      </c>
      <c r="DL5" s="40">
        <v>-1.3284652457948187E-2</v>
      </c>
      <c r="DM5" s="40">
        <v>0.32234995516018206</v>
      </c>
      <c r="DN5" s="40">
        <v>2.4211215657830465E-2</v>
      </c>
      <c r="DO5" s="40">
        <v>0.21775549772099057</v>
      </c>
      <c r="DP5" s="40">
        <v>0.12033401587049197</v>
      </c>
      <c r="DQ5" s="40">
        <v>0.20809394299798201</v>
      </c>
      <c r="DR5" s="40">
        <v>0.12932675877612843</v>
      </c>
      <c r="DS5" s="40">
        <v>0.29140448866627322</v>
      </c>
      <c r="DT5" s="40">
        <v>0.1664727523095153</v>
      </c>
      <c r="DU5" s="40">
        <v>7.7738482581002799E-2</v>
      </c>
      <c r="DV5" s="40">
        <v>0.1427160765605382</v>
      </c>
      <c r="DW5" s="40">
        <v>0.19018624905636017</v>
      </c>
      <c r="DX5" s="40">
        <v>4.3610796421386766E-2</v>
      </c>
      <c r="DY5" s="40">
        <v>5.661625898348821E-2</v>
      </c>
      <c r="DZ5" s="40">
        <v>9.195442046995228E-2</v>
      </c>
      <c r="EA5" s="40">
        <v>9.3134609874538032E-2</v>
      </c>
      <c r="EB5" s="40">
        <v>8.0762063867590328E-2</v>
      </c>
      <c r="EC5" s="40">
        <v>-0.11069294005342134</v>
      </c>
      <c r="ED5" s="40">
        <v>0.11897601411140757</v>
      </c>
      <c r="EE5" s="40">
        <v>0.17859776112977843</v>
      </c>
      <c r="EF5" s="40">
        <v>9.6944008021464301E-2</v>
      </c>
      <c r="EG5" s="40">
        <v>0.14713169781346069</v>
      </c>
      <c r="EH5" s="40">
        <v>6.7247386776728035E-2</v>
      </c>
      <c r="EI5" s="40">
        <v>0.24178630695297998</v>
      </c>
      <c r="EJ5" s="40">
        <v>0.33325782417434491</v>
      </c>
      <c r="EK5" s="40">
        <v>4.1889507168780371E-2</v>
      </c>
      <c r="EL5" s="40">
        <v>0.11390717731925348</v>
      </c>
      <c r="EM5" s="40">
        <v>0.26766083826873888</v>
      </c>
      <c r="EN5" s="40">
        <v>0.12835099224460156</v>
      </c>
      <c r="EO5" s="40">
        <v>0.11233367764461266</v>
      </c>
      <c r="EP5" s="40">
        <v>0.19466289487001642</v>
      </c>
      <c r="EQ5" s="40">
        <v>8.4417632901800932E-2</v>
      </c>
      <c r="ER5" s="40">
        <v>0.11808489033945779</v>
      </c>
      <c r="ES5" s="40">
        <v>0.1437142761684671</v>
      </c>
      <c r="ET5" s="40">
        <v>0.15735288917351897</v>
      </c>
      <c r="EU5" s="40">
        <v>-7.7573064154862204E-2</v>
      </c>
      <c r="EV5" s="40">
        <v>0.10661827306939964</v>
      </c>
      <c r="EW5" s="40">
        <v>-2.4089202831626633E-2</v>
      </c>
      <c r="EX5" s="40">
        <v>0.17038120792241029</v>
      </c>
      <c r="EY5" s="40">
        <v>0.27715265736765371</v>
      </c>
      <c r="EZ5" s="40">
        <v>0.18503650148938311</v>
      </c>
      <c r="FA5" s="40">
        <v>9.9173248018666671E-2</v>
      </c>
      <c r="FB5" s="40">
        <v>0.28358093070982027</v>
      </c>
      <c r="FC5" s="40">
        <v>8.8805758176768945E-2</v>
      </c>
      <c r="FD5" s="40">
        <v>0.18148970684322019</v>
      </c>
      <c r="FE5" s="40">
        <v>9.8238275682248855E-2</v>
      </c>
      <c r="FF5" s="40">
        <v>-1.0806132543838887E-2</v>
      </c>
      <c r="FG5" s="40">
        <v>0.10658775986925884</v>
      </c>
      <c r="FH5" s="40">
        <v>1.2070713109069153E-2</v>
      </c>
      <c r="FI5" s="40">
        <v>0.23723910372595935</v>
      </c>
      <c r="FJ5" s="40">
        <v>-6.9366319081648475E-3</v>
      </c>
      <c r="FK5" s="40">
        <v>-4.3760407403281354E-2</v>
      </c>
      <c r="FL5" s="40">
        <v>0.23295440794465594</v>
      </c>
      <c r="FM5" s="40">
        <v>7.3250580640145335E-2</v>
      </c>
      <c r="FN5" s="40">
        <v>0.16484922224984899</v>
      </c>
      <c r="FO5" s="40">
        <v>5.5866013564436434E-2</v>
      </c>
      <c r="FP5" s="40">
        <v>0.1359944106190103</v>
      </c>
      <c r="FQ5" s="40">
        <v>4.7296418135116314E-2</v>
      </c>
      <c r="FR5" s="40">
        <v>0.1270253162711974</v>
      </c>
      <c r="FS5" s="40">
        <v>5.4421726372410273E-2</v>
      </c>
      <c r="FT5" s="40">
        <v>1.2076347157494949E-2</v>
      </c>
      <c r="FU5" s="40">
        <v>7.8006564092538699E-2</v>
      </c>
      <c r="FV5" s="40">
        <v>-8.5405424629593663E-2</v>
      </c>
      <c r="FW5" s="40">
        <v>0.26213382544470454</v>
      </c>
      <c r="FX5" s="40">
        <v>0.23010566185975301</v>
      </c>
      <c r="FY5" s="40">
        <v>0.25479577995313574</v>
      </c>
      <c r="FZ5" s="40">
        <v>0.16869684660739126</v>
      </c>
      <c r="GA5" s="40">
        <v>0.30903313042072589</v>
      </c>
      <c r="GB5" s="40">
        <v>7.0182190152840107E-2</v>
      </c>
      <c r="GC5" s="40">
        <v>0.23860734384366933</v>
      </c>
      <c r="GD5" s="40">
        <v>4.9012716960167957E-2</v>
      </c>
      <c r="GE5" s="40">
        <v>5.387221830798028E-2</v>
      </c>
      <c r="GF5" s="40">
        <v>8.4571574286487428E-2</v>
      </c>
      <c r="GG5" s="40">
        <v>0.49063292305874295</v>
      </c>
      <c r="GH5" s="40">
        <v>0.17093847046678912</v>
      </c>
      <c r="GI5" s="40">
        <v>0.11831014583791499</v>
      </c>
      <c r="GJ5" s="40">
        <v>0.1330444990241888</v>
      </c>
      <c r="GK5" s="40">
        <v>0.10984244451955405</v>
      </c>
      <c r="GL5" s="40">
        <v>6.1569301081858097E-2</v>
      </c>
      <c r="GM5" s="40">
        <v>-3.5940480677150166E-3</v>
      </c>
      <c r="GN5" s="40">
        <v>0.23083115801807508</v>
      </c>
      <c r="GO5" s="40">
        <v>0.22905176149576922</v>
      </c>
      <c r="GP5" s="40">
        <v>0.12183374107675493</v>
      </c>
      <c r="GQ5" s="40">
        <v>2.6093547650682725E-2</v>
      </c>
      <c r="GR5" s="40">
        <v>0.18864037772405773</v>
      </c>
      <c r="GS5" s="40">
        <v>7.4204695082601635E-2</v>
      </c>
      <c r="GT5" s="40">
        <v>0.1717730805814579</v>
      </c>
      <c r="GU5" s="40">
        <v>5.2081910420074706E-2</v>
      </c>
      <c r="GV5" s="40">
        <v>8.4623592267648817E-2</v>
      </c>
      <c r="GW5" s="40">
        <v>0.18783248337131719</v>
      </c>
      <c r="GX5" s="40">
        <v>0.17215065918509476</v>
      </c>
      <c r="GY5" s="40">
        <v>-1.7693149510065065E-2</v>
      </c>
      <c r="GZ5" s="40">
        <v>0.16818628852467032</v>
      </c>
      <c r="HA5" s="40">
        <v>4.6275746653664518E-2</v>
      </c>
      <c r="HB5" s="40">
        <v>0.15925731758484463</v>
      </c>
      <c r="HC5" s="40">
        <v>-5.9155145879874804E-2</v>
      </c>
      <c r="HD5" s="40">
        <v>6.0357209887440311E-2</v>
      </c>
      <c r="HE5" s="40">
        <v>7.9574091382379253E-2</v>
      </c>
      <c r="HF5" s="40">
        <v>0.14892668718303437</v>
      </c>
      <c r="HG5" s="40">
        <v>1.3125025516344202E-2</v>
      </c>
      <c r="HH5" s="40">
        <v>0.15531148186749744</v>
      </c>
      <c r="HI5" s="40">
        <v>0.15183918778577721</v>
      </c>
      <c r="HJ5" s="40">
        <v>-9.8711179292557683E-3</v>
      </c>
      <c r="HK5" s="40">
        <v>-4.9985294657757473E-2</v>
      </c>
      <c r="HL5" s="40">
        <v>2.1941945144440256E-2</v>
      </c>
      <c r="HM5" s="40">
        <v>9.3451742598120724E-3</v>
      </c>
      <c r="HN5" s="40">
        <v>0.19401083807476738</v>
      </c>
      <c r="HO5" s="40">
        <v>-0.27730124008006685</v>
      </c>
      <c r="HP5" s="40">
        <v>-0.20249384204360676</v>
      </c>
      <c r="HQ5" s="40">
        <v>0.88016529630492402</v>
      </c>
      <c r="HR5" s="40">
        <v>0.17792392964695058</v>
      </c>
      <c r="HS5" s="40">
        <v>0.24222490197443025</v>
      </c>
      <c r="HT5" s="40">
        <v>-0.20636881372581539</v>
      </c>
      <c r="HU5" s="40">
        <v>0.46990754287941816</v>
      </c>
      <c r="HV5" s="40">
        <v>0.17375515476935433</v>
      </c>
      <c r="HW5" s="40">
        <v>0.1047410434515692</v>
      </c>
      <c r="HX5" s="40">
        <v>-5.2507500377135696E-2</v>
      </c>
      <c r="HY5" s="40">
        <v>0.2896821454786902</v>
      </c>
      <c r="HZ5" s="40">
        <v>0.22636452942802188</v>
      </c>
      <c r="IA5" s="40">
        <v>0.21041444858717706</v>
      </c>
      <c r="IB5" s="40">
        <v>-1.1436807372322555E-2</v>
      </c>
      <c r="IC5" s="40">
        <v>0.33580502582576899</v>
      </c>
      <c r="ID5" s="40">
        <v>0.2911144106722976</v>
      </c>
      <c r="IE5" s="40">
        <v>5.8675249758252557E-2</v>
      </c>
      <c r="IF5" s="40">
        <v>7.9316569886339616E-2</v>
      </c>
      <c r="IG5" s="40">
        <v>0.25445642519519973</v>
      </c>
      <c r="IH5" s="40">
        <v>-0.13846527876669745</v>
      </c>
      <c r="II5" s="40">
        <v>0.16032799584695767</v>
      </c>
      <c r="IJ5" s="40">
        <v>0.24373508094791707</v>
      </c>
      <c r="IK5" s="40">
        <v>0.16870155700070999</v>
      </c>
      <c r="IL5" s="40">
        <v>9.079477175753925E-2</v>
      </c>
      <c r="IM5" s="40">
        <v>0.12022756336352103</v>
      </c>
      <c r="IN5" s="40">
        <v>7.7849516810713393E-2</v>
      </c>
      <c r="IO5" s="40">
        <v>0.36857253453715688</v>
      </c>
      <c r="IP5" s="40">
        <v>-0.11794698184777208</v>
      </c>
      <c r="IQ5" s="40">
        <v>0.10310925108185187</v>
      </c>
      <c r="IR5" s="40">
        <v>0.27766685396456237</v>
      </c>
      <c r="IS5" s="40">
        <v>0.23435228818166132</v>
      </c>
      <c r="IT5" s="40">
        <v>0.63938471775143135</v>
      </c>
      <c r="IU5" s="40">
        <v>0.24063688053251076</v>
      </c>
      <c r="IV5" s="40">
        <v>4.4462949235801741E-2</v>
      </c>
      <c r="IW5" s="40">
        <v>-8.0589646647299618E-2</v>
      </c>
      <c r="IX5" s="40">
        <v>-3.8029764517827136E-2</v>
      </c>
      <c r="IY5" s="40">
        <v>0.3517835050839262</v>
      </c>
      <c r="IZ5" s="40">
        <v>0.33654302717049145</v>
      </c>
      <c r="JA5" s="40">
        <v>2.4547670122938126E-2</v>
      </c>
      <c r="JB5" s="40">
        <v>0.31644670547095499</v>
      </c>
      <c r="JC5" s="40">
        <v>2.4805934258483653E-2</v>
      </c>
      <c r="JD5" s="40">
        <v>0.38908982413372595</v>
      </c>
      <c r="JE5" s="40">
        <v>0.11891398278155463</v>
      </c>
      <c r="JF5" s="40">
        <v>0.12071005754211117</v>
      </c>
      <c r="JG5" s="40">
        <v>0.28675545096100197</v>
      </c>
      <c r="JH5" s="40">
        <v>5.3218765250465205E-2</v>
      </c>
      <c r="JI5" s="40">
        <v>-5.0877168246586724E-2</v>
      </c>
      <c r="JJ5" s="40">
        <v>0.17143548045685164</v>
      </c>
      <c r="JK5" s="40">
        <v>4.1123590531318088E-2</v>
      </c>
      <c r="JL5" s="40">
        <v>0.16788982648119455</v>
      </c>
      <c r="JM5" s="40">
        <v>0.2502197492387368</v>
      </c>
      <c r="JN5" s="40">
        <v>0.31911578951266484</v>
      </c>
      <c r="JO5" s="40">
        <v>7.131545927277072E-2</v>
      </c>
      <c r="JP5" s="40">
        <v>0.15178770823724164</v>
      </c>
      <c r="JQ5" s="40">
        <v>0.35423246041096457</v>
      </c>
      <c r="JR5" s="40">
        <v>0.11051704738032675</v>
      </c>
      <c r="JS5" s="40">
        <v>0.26592813132113391</v>
      </c>
      <c r="JT5" s="40">
        <v>-5.1586692550940061E-3</v>
      </c>
      <c r="JU5" s="40">
        <v>0.30106731712005885</v>
      </c>
      <c r="JV5" s="40">
        <v>8.1086499493106645E-2</v>
      </c>
      <c r="JW5" s="40">
        <v>0.30736375966354568</v>
      </c>
      <c r="JX5" s="40">
        <v>0.25307574922092635</v>
      </c>
      <c r="JY5" s="40">
        <v>-0.25090434854835086</v>
      </c>
      <c r="JZ5" s="40">
        <v>0.35227489666168776</v>
      </c>
      <c r="KA5" s="40">
        <v>0.26480600417773514</v>
      </c>
      <c r="KB5" s="40">
        <v>0.30945460565704908</v>
      </c>
      <c r="KC5" s="40">
        <v>-0.13063513488906986</v>
      </c>
      <c r="KD5" s="40">
        <v>0.20538858943852523</v>
      </c>
      <c r="KE5" s="40">
        <v>0.29273575057521151</v>
      </c>
      <c r="KF5" s="40">
        <v>0.28013391043964764</v>
      </c>
      <c r="KG5" s="40">
        <v>0.29120505305106437</v>
      </c>
      <c r="KH5" s="40">
        <v>6.4513984468099084E-2</v>
      </c>
      <c r="KI5" s="40">
        <v>0.10419511409620585</v>
      </c>
      <c r="KJ5" s="40">
        <v>0.21712760214104687</v>
      </c>
      <c r="KK5" s="40">
        <v>2.3980300580716207E-2</v>
      </c>
      <c r="KL5" s="40">
        <v>2.7759647821201217E-2</v>
      </c>
      <c r="KM5" s="40">
        <v>0.3065708850000306</v>
      </c>
      <c r="KN5" s="40">
        <v>3.1678167727484663E-3</v>
      </c>
      <c r="KO5" s="40">
        <v>-6.403035749185948E-2</v>
      </c>
      <c r="KP5" s="40">
        <v>0.10101851542734908</v>
      </c>
      <c r="KQ5" s="40">
        <v>6.9323157881797881E-2</v>
      </c>
      <c r="KR5" s="40">
        <v>9.6843523934938114E-2</v>
      </c>
      <c r="KS5" s="40">
        <v>8.0866258897338561E-4</v>
      </c>
      <c r="KT5" s="40">
        <v>0.35983900240393951</v>
      </c>
      <c r="KU5" s="40">
        <v>0.10201225065202135</v>
      </c>
      <c r="KV5" s="40">
        <v>9.0515674995268691E-2</v>
      </c>
      <c r="KW5" s="40">
        <v>-4.8240148666702787E-3</v>
      </c>
      <c r="KX5" s="40">
        <v>7.1844953035782311E-2</v>
      </c>
      <c r="KY5" s="40">
        <v>0.16523303138489109</v>
      </c>
      <c r="KZ5" s="40">
        <v>0.27497350789731456</v>
      </c>
      <c r="LA5" s="40">
        <v>0.12825935703587432</v>
      </c>
      <c r="LB5" s="40">
        <v>8.7171742131666008E-2</v>
      </c>
      <c r="LC5" s="40">
        <v>-0.1591057073904838</v>
      </c>
      <c r="LD5" s="40">
        <v>0.22352235097995554</v>
      </c>
      <c r="LE5" s="40">
        <v>-2.1599009137177827E-2</v>
      </c>
      <c r="LF5" s="40">
        <v>7.5151876425482822E-2</v>
      </c>
      <c r="LG5" s="40">
        <v>0.23824189395139883</v>
      </c>
      <c r="LH5" s="40">
        <v>8.6830050946252513E-2</v>
      </c>
      <c r="LI5" s="40">
        <v>0.12480159255582768</v>
      </c>
      <c r="LJ5" s="40">
        <v>0.11467033475574051</v>
      </c>
      <c r="LK5" s="40">
        <v>-7.8718944320066764E-2</v>
      </c>
      <c r="LL5" s="40">
        <v>0.28873493701965058</v>
      </c>
      <c r="LM5" s="40">
        <v>0.14765600619247143</v>
      </c>
      <c r="LN5" s="40">
        <v>0.13843054992263348</v>
      </c>
      <c r="LO5" s="40">
        <v>-3.4344298918212002E-2</v>
      </c>
      <c r="LP5" s="40">
        <v>9.1295652115540804E-2</v>
      </c>
      <c r="LQ5" s="40">
        <v>-5.0687861279946622E-3</v>
      </c>
      <c r="LR5" s="40">
        <v>0.21057568237858937</v>
      </c>
      <c r="LS5" s="40">
        <v>0.19074575950350958</v>
      </c>
      <c r="LT5" s="40">
        <v>4.759307951261893E-2</v>
      </c>
      <c r="LU5" s="40">
        <v>-3.7307987771929674E-2</v>
      </c>
      <c r="LV5" s="40">
        <v>0.48956496663222349</v>
      </c>
      <c r="LW5" s="40">
        <v>0.15633466010588593</v>
      </c>
      <c r="LX5" s="40">
        <v>0.17620758167051842</v>
      </c>
      <c r="LY5" s="40">
        <v>6.6387502858615388E-2</v>
      </c>
      <c r="LZ5" s="40">
        <v>0.36865274488568978</v>
      </c>
      <c r="MA5" s="40">
        <v>3.3361793074882184E-2</v>
      </c>
      <c r="MB5" s="40">
        <v>6.0370411691468284E-2</v>
      </c>
      <c r="MC5" s="40">
        <v>8.9602347398231919E-2</v>
      </c>
      <c r="MD5" s="40">
        <v>9.8831908411446845E-2</v>
      </c>
      <c r="ME5" s="40">
        <v>0.22149010570555228</v>
      </c>
      <c r="MF5" s="40">
        <v>1.3235530601894974E-2</v>
      </c>
      <c r="MG5" s="40">
        <v>0.44576808528404577</v>
      </c>
      <c r="MH5" s="40">
        <v>8.7042991153458704E-2</v>
      </c>
      <c r="MI5" s="40">
        <v>8.0263204873235461E-2</v>
      </c>
      <c r="MJ5" s="40">
        <v>0.20073557714660817</v>
      </c>
      <c r="MK5" s="40">
        <v>0.15639389497585254</v>
      </c>
      <c r="ML5" s="40">
        <v>5.0783403437131502E-2</v>
      </c>
      <c r="MM5" s="40">
        <v>0.19070996175616095</v>
      </c>
      <c r="MN5" s="40">
        <v>7.2005707739464242E-3</v>
      </c>
      <c r="MO5" s="40">
        <v>0.18310444334988984</v>
      </c>
      <c r="MP5" s="40">
        <v>5.259885211405213E-2</v>
      </c>
      <c r="MQ5" s="40">
        <v>0.18825704700640133</v>
      </c>
      <c r="MR5" s="40">
        <v>0.15207025200076085</v>
      </c>
      <c r="MS5" s="40">
        <v>-0.18131095399957708</v>
      </c>
      <c r="MT5" s="40">
        <v>-0.14955957322184421</v>
      </c>
      <c r="MU5" s="40">
        <v>0.1782240106557289</v>
      </c>
      <c r="MV5" s="40">
        <v>0.15831937936647122</v>
      </c>
      <c r="MW5" s="40">
        <v>0.32988670833888611</v>
      </c>
      <c r="MX5" s="40">
        <v>7.6189692526313468E-2</v>
      </c>
      <c r="MY5" s="40">
        <v>5.9133037162834245E-2</v>
      </c>
      <c r="MZ5" s="40">
        <v>-2.9095220225338503E-2</v>
      </c>
      <c r="NA5" s="40">
        <v>-0.12545251874933416</v>
      </c>
      <c r="NB5" s="40">
        <v>9.4422771788994941E-2</v>
      </c>
      <c r="NC5" s="40">
        <v>-9.5318974070315754E-2</v>
      </c>
      <c r="ND5" s="40">
        <v>7.4223591904771125E-2</v>
      </c>
      <c r="NE5" s="40">
        <v>0.23756081479568425</v>
      </c>
      <c r="NF5" s="40">
        <v>0.17711138834405582</v>
      </c>
      <c r="NG5" s="40">
        <v>-8.1335802684355474E-2</v>
      </c>
      <c r="NH5" s="40">
        <v>0.17487139189918932</v>
      </c>
      <c r="NI5" s="40">
        <v>4.5468086977659583E-2</v>
      </c>
      <c r="NJ5" s="40">
        <v>-0.42241284553832947</v>
      </c>
      <c r="NK5" s="40">
        <v>7.4450641965338793E-2</v>
      </c>
      <c r="NL5" s="40">
        <v>0.31951872702728679</v>
      </c>
      <c r="NM5" s="40">
        <v>-9.5366265123320471E-2</v>
      </c>
      <c r="NN5" s="40">
        <v>-0.31660754465371954</v>
      </c>
      <c r="NO5" s="40">
        <v>1.6331877318894739E-2</v>
      </c>
      <c r="NP5" s="40">
        <v>0.63580150538042068</v>
      </c>
      <c r="NQ5" s="40">
        <v>0.49101846168013963</v>
      </c>
      <c r="NR5" s="40">
        <v>2.5734605242947906E-2</v>
      </c>
      <c r="NS5" s="40">
        <v>0.71617127712114459</v>
      </c>
      <c r="NT5" s="40">
        <v>0.57508211356941907</v>
      </c>
      <c r="NU5" s="40">
        <v>7.4630206158281753E-2</v>
      </c>
      <c r="NV5" s="40">
        <v>-9.1887949390540014E-3</v>
      </c>
      <c r="NW5" s="40">
        <v>9.2835051394227541E-2</v>
      </c>
      <c r="NX5" s="40">
        <v>0.28649023133560059</v>
      </c>
      <c r="NY5" s="40">
        <v>-0.12560813035839602</v>
      </c>
      <c r="NZ5" s="40">
        <v>0.61434301150460846</v>
      </c>
      <c r="OA5" s="40">
        <v>0.19675743171944204</v>
      </c>
      <c r="OB5" s="40">
        <v>0.11907911139273075</v>
      </c>
      <c r="OC5" s="40">
        <v>-8.3177896526370532E-2</v>
      </c>
      <c r="OD5" s="40">
        <v>0.13819300182283478</v>
      </c>
      <c r="OE5" s="40">
        <v>-4.888909850972234E-3</v>
      </c>
      <c r="OF5" s="40">
        <v>0.18181249032904767</v>
      </c>
      <c r="OG5" s="40">
        <v>0.12031434420546949</v>
      </c>
      <c r="OH5" s="40">
        <v>6.6766536833146928E-2</v>
      </c>
      <c r="OI5" s="40">
        <v>0.35499991636924966</v>
      </c>
      <c r="OJ5" s="40">
        <v>0.59510448608327549</v>
      </c>
      <c r="OK5" s="40">
        <v>0.4496962313209254</v>
      </c>
      <c r="OL5" s="40">
        <v>-7.3713091973794054E-2</v>
      </c>
      <c r="OM5" s="40">
        <v>6.4087781629553975E-2</v>
      </c>
      <c r="ON5" s="40">
        <v>0.32908752832003341</v>
      </c>
      <c r="OO5" s="40">
        <v>0.28567977313931414</v>
      </c>
      <c r="OP5" s="40">
        <v>-0.22666458011506396</v>
      </c>
      <c r="OQ5" s="40">
        <v>0.45549084885636848</v>
      </c>
      <c r="OR5" s="40">
        <v>0.40320293465416612</v>
      </c>
      <c r="OS5" s="40">
        <v>5.3778042317938368E-2</v>
      </c>
      <c r="OT5" s="40">
        <v>0.22537372075117612</v>
      </c>
      <c r="OU5" s="40">
        <v>7.2804283592723396E-2</v>
      </c>
      <c r="OV5" s="40">
        <v>-1.8004664699242667E-2</v>
      </c>
      <c r="OW5" s="40">
        <v>0.20580683451646919</v>
      </c>
      <c r="OX5" s="40">
        <v>6.0602753735171433E-2</v>
      </c>
      <c r="OY5" s="40">
        <v>9.6563071132945044E-2</v>
      </c>
      <c r="OZ5" s="40">
        <v>0.11721485558057787</v>
      </c>
      <c r="PA5" s="40">
        <v>0.22730215696124967</v>
      </c>
      <c r="PB5" s="40">
        <v>0.27239033573058702</v>
      </c>
      <c r="PC5" s="40">
        <v>0.20677797671893594</v>
      </c>
      <c r="PD5" s="40">
        <v>0.1957214409896586</v>
      </c>
      <c r="PE5" s="40">
        <v>-1.8101475360913222E-2</v>
      </c>
      <c r="PF5" s="40">
        <v>0.50269437829112773</v>
      </c>
      <c r="PG5" s="40">
        <v>0.42686699406023587</v>
      </c>
      <c r="PH5" s="40">
        <v>-5.5349216376303634E-3</v>
      </c>
      <c r="PI5" s="40">
        <v>2.4401123673292169E-3</v>
      </c>
      <c r="PJ5" s="40">
        <v>0.1909759850573427</v>
      </c>
      <c r="PK5" s="40">
        <v>0.11425200887848752</v>
      </c>
      <c r="PL5" s="40">
        <v>0.12084216618892385</v>
      </c>
      <c r="PM5" s="40">
        <v>8.7538154442901694E-2</v>
      </c>
      <c r="PN5" s="40">
        <v>0.2139413171578195</v>
      </c>
      <c r="PO5" s="40">
        <v>9.5903304761826957E-2</v>
      </c>
      <c r="PP5" s="40">
        <v>7.927894056957796E-2</v>
      </c>
      <c r="PQ5" s="40">
        <v>0.23140056345146109</v>
      </c>
      <c r="PR5" s="40">
        <v>0.25229235870165367</v>
      </c>
      <c r="PS5" s="40">
        <v>0.26949347053384987</v>
      </c>
      <c r="PT5" s="40">
        <v>0.2372955652268991</v>
      </c>
      <c r="PU5" s="40">
        <v>0.17768345519024464</v>
      </c>
      <c r="PV5" s="40">
        <v>-0.14436155666904071</v>
      </c>
      <c r="PW5" s="40">
        <v>-5.8282417754246585E-2</v>
      </c>
      <c r="PX5" s="40">
        <v>0.22293735288505245</v>
      </c>
      <c r="PY5" s="40">
        <v>-4.0721445775895093E-2</v>
      </c>
      <c r="PZ5" s="40">
        <v>5.0973054542372331E-2</v>
      </c>
      <c r="QA5" s="40">
        <v>6.2876831860918525E-2</v>
      </c>
      <c r="QB5" s="40">
        <v>0.14298186620135933</v>
      </c>
      <c r="QC5" s="40">
        <v>0.13672938966557746</v>
      </c>
      <c r="QD5" s="40">
        <v>0.413655913669843</v>
      </c>
      <c r="QE5" s="40">
        <v>-7.616936066452118E-2</v>
      </c>
      <c r="QF5" s="40">
        <v>0.28840295603925559</v>
      </c>
      <c r="QG5" s="40">
        <v>6.532549995730097E-2</v>
      </c>
      <c r="QH5" s="40">
        <v>-4.2693122987249033E-2</v>
      </c>
      <c r="QI5" s="40">
        <v>0.16108499119381481</v>
      </c>
      <c r="QJ5" s="40">
        <v>-4.9284864744738588E-3</v>
      </c>
      <c r="QK5" s="40">
        <v>0.26066693666966501</v>
      </c>
      <c r="QL5" s="40">
        <v>-6.0035110049853402E-2</v>
      </c>
      <c r="QM5" s="40">
        <v>8.3140294049963037E-2</v>
      </c>
      <c r="QN5" s="40">
        <v>0.14442032339788868</v>
      </c>
      <c r="QO5" s="40">
        <v>5.424304765837995E-3</v>
      </c>
      <c r="QP5" s="40">
        <v>0.21389181777448463</v>
      </c>
      <c r="QQ5" s="40">
        <v>-8.7245335510948152E-3</v>
      </c>
      <c r="QR5" s="40">
        <v>0.61978600755572089</v>
      </c>
      <c r="QS5" s="40">
        <v>0.16103594618511985</v>
      </c>
      <c r="QT5" s="40">
        <v>5.5399170990789948E-2</v>
      </c>
      <c r="QU5" s="40">
        <v>0.23766890408729502</v>
      </c>
      <c r="QV5" s="40">
        <v>9.3235606975993202E-2</v>
      </c>
      <c r="QW5" s="40">
        <v>1.0551204813822546E-2</v>
      </c>
      <c r="QX5" s="40">
        <v>3.9808708296046991E-2</v>
      </c>
      <c r="QY5" s="40">
        <v>-2.8927314436272056E-2</v>
      </c>
      <c r="QZ5" s="40">
        <v>0.31917430841396621</v>
      </c>
      <c r="RA5" s="40">
        <v>-3.941129391159226E-2</v>
      </c>
      <c r="RB5" s="40">
        <v>0.14739818261146298</v>
      </c>
      <c r="RC5" s="40">
        <v>0.14080421459828418</v>
      </c>
      <c r="RD5" s="40">
        <v>0.18739131279404231</v>
      </c>
      <c r="RE5" s="40">
        <v>-8.964047470801273E-2</v>
      </c>
      <c r="RF5" s="40">
        <v>0.22805588846678515</v>
      </c>
      <c r="RG5" s="40">
        <v>0.24146025118514913</v>
      </c>
      <c r="RH5" s="40">
        <v>0.40977918078700815</v>
      </c>
      <c r="RI5" s="40">
        <v>0.13447014488758247</v>
      </c>
      <c r="RJ5" s="40">
        <v>-4.123919304707202E-2</v>
      </c>
      <c r="RK5" s="40">
        <v>0.19787902078329211</v>
      </c>
      <c r="RL5" s="40">
        <v>4.1348858778458508E-2</v>
      </c>
      <c r="RM5" s="40">
        <v>0.19382278902144767</v>
      </c>
      <c r="RN5" s="40">
        <v>2.578842653761293E-2</v>
      </c>
      <c r="RO5" s="40">
        <v>0.15508530431351564</v>
      </c>
      <c r="RP5" s="40">
        <v>8.2064074919734553E-2</v>
      </c>
      <c r="RQ5" s="40">
        <v>0.25127772490819322</v>
      </c>
      <c r="RR5" s="40">
        <v>8.7701357668554136E-2</v>
      </c>
      <c r="RS5" s="40">
        <v>3.258884146386376E-2</v>
      </c>
      <c r="RT5" s="40">
        <v>0.36538554618640573</v>
      </c>
      <c r="RU5" s="40">
        <v>0.14676140811270733</v>
      </c>
      <c r="RV5" s="40">
        <v>0.38625213323366125</v>
      </c>
      <c r="RW5" s="40">
        <v>0.14123412873558028</v>
      </c>
      <c r="RX5" s="40">
        <v>-2.3111164959375818E-2</v>
      </c>
      <c r="RY5" s="40">
        <v>0.16272920401189372</v>
      </c>
      <c r="RZ5" s="40">
        <v>-1.8868806178970909E-2</v>
      </c>
      <c r="SA5" s="40">
        <v>8.1103778841545848E-2</v>
      </c>
      <c r="SB5" s="40">
        <v>-4.1745630061084227E-2</v>
      </c>
      <c r="SC5" s="40">
        <v>0.28767355633904979</v>
      </c>
      <c r="SD5" s="40">
        <v>0.20251910116741989</v>
      </c>
      <c r="SE5" s="40">
        <v>0.11106360371350332</v>
      </c>
      <c r="SF5" s="40">
        <v>1.9950061236689853E-2</v>
      </c>
      <c r="SG5" s="40">
        <v>0.14518037808818529</v>
      </c>
      <c r="SH5" s="40">
        <v>0.29689363542348857</v>
      </c>
      <c r="SI5" s="40">
        <v>0.12969605094483505</v>
      </c>
      <c r="SJ5" s="40">
        <v>0.24140218370110089</v>
      </c>
      <c r="SK5" s="40">
        <v>-9.9474742902036062E-2</v>
      </c>
      <c r="SL5" s="40">
        <v>7.5323807762705863E-2</v>
      </c>
      <c r="SM5" s="40">
        <v>7.471092815042768E-2</v>
      </c>
      <c r="SN5" s="40">
        <v>-3.2995878726556072E-3</v>
      </c>
      <c r="SO5" s="40">
        <v>0.42141389383116379</v>
      </c>
      <c r="SP5" s="40">
        <v>1.0466527772960088E-2</v>
      </c>
      <c r="SQ5" s="40">
        <v>-0.10985104305766535</v>
      </c>
      <c r="SR5" s="40">
        <v>0.15244727851792073</v>
      </c>
      <c r="SS5" s="40">
        <v>8.2826482092727138E-2</v>
      </c>
      <c r="ST5" s="40">
        <v>0.26422549097836967</v>
      </c>
      <c r="SU5" s="40">
        <v>-4.1295815783417678E-2</v>
      </c>
      <c r="SV5" s="40">
        <v>3.1383732435874556E-2</v>
      </c>
      <c r="SW5" s="40">
        <v>1.6380323834505717E-2</v>
      </c>
      <c r="SX5" s="40">
        <v>-4.556089846504896E-2</v>
      </c>
      <c r="SY5" s="40">
        <v>0.15142463061892952</v>
      </c>
      <c r="SZ5" s="40">
        <v>1.4751342589544914E-2</v>
      </c>
      <c r="TA5" s="40">
        <v>0.15518682895741631</v>
      </c>
      <c r="TB5" s="40">
        <v>0.39388641185488704</v>
      </c>
      <c r="TC5" s="40">
        <v>0.19820307289329975</v>
      </c>
      <c r="TD5" s="40">
        <v>0.12533873048762123</v>
      </c>
      <c r="TE5" s="40">
        <v>8.85372329621954E-2</v>
      </c>
      <c r="TF5" s="40">
        <v>0.18314898656682321</v>
      </c>
      <c r="TG5" s="40">
        <v>0.17335217809679215</v>
      </c>
      <c r="TH5" s="40">
        <v>0.11345942896147854</v>
      </c>
      <c r="TI5" s="40">
        <v>0.24358972075086793</v>
      </c>
      <c r="TJ5" s="40">
        <v>4.8310550206124514E-2</v>
      </c>
      <c r="TK5" s="40">
        <v>0.2651769917635034</v>
      </c>
      <c r="TL5" s="40">
        <v>0.21505883761970956</v>
      </c>
      <c r="TM5" s="40">
        <v>9.3018248154673078E-2</v>
      </c>
      <c r="TN5" s="40">
        <v>-2.4005902216747033E-2</v>
      </c>
      <c r="TO5" s="40">
        <v>8.0910352206427616E-2</v>
      </c>
      <c r="TP5" s="40">
        <v>-2.2503883613373632E-2</v>
      </c>
      <c r="TQ5" s="40">
        <v>0.10274782616654532</v>
      </c>
      <c r="TR5" s="40">
        <v>0.33276629840259098</v>
      </c>
      <c r="TS5" s="40">
        <v>0.1843202139815554</v>
      </c>
      <c r="TT5" s="40">
        <v>-2.2692392455425314E-2</v>
      </c>
      <c r="TU5" s="40">
        <v>0.16003229282567988</v>
      </c>
      <c r="TV5" s="40">
        <v>0.33617161547668761</v>
      </c>
      <c r="TW5" s="40">
        <v>0.21868614827146882</v>
      </c>
      <c r="TX5" s="40">
        <v>-2.0453072200690925E-2</v>
      </c>
      <c r="TY5" s="40">
        <v>-6.6176836261926719E-2</v>
      </c>
      <c r="TZ5" s="40">
        <v>8.9835909419933246E-2</v>
      </c>
      <c r="UA5" s="40">
        <v>-4.0896190423499679E-2</v>
      </c>
      <c r="UB5" s="40">
        <v>0.12922275177767761</v>
      </c>
      <c r="UC5" s="40">
        <v>0.17930602023375686</v>
      </c>
      <c r="UD5" s="40">
        <v>0.24685690101727631</v>
      </c>
      <c r="UE5" s="40">
        <v>5.9802137775158526E-2</v>
      </c>
      <c r="UF5" s="40">
        <v>-6.1901845287470891E-2</v>
      </c>
      <c r="UG5" s="40">
        <v>0.22009870271357701</v>
      </c>
      <c r="UH5" s="40">
        <v>8.7640038804247533E-2</v>
      </c>
      <c r="UI5" s="40">
        <v>0.23999112341779671</v>
      </c>
      <c r="UJ5" s="40">
        <v>5.3223086787810292E-3</v>
      </c>
      <c r="UK5" s="40">
        <v>0.3071833487061868</v>
      </c>
      <c r="UL5" s="40">
        <v>0.15264070878909419</v>
      </c>
      <c r="UM5" s="40">
        <v>0.22443329635940357</v>
      </c>
      <c r="UN5" s="40">
        <v>0.45632439893997656</v>
      </c>
      <c r="UO5" s="40">
        <v>3.9378117585784356E-2</v>
      </c>
      <c r="UP5" s="40">
        <v>1.3690744615768802E-2</v>
      </c>
      <c r="UQ5" s="40">
        <v>-0.10415032389644341</v>
      </c>
      <c r="UR5" s="40">
        <v>0.14768702487820407</v>
      </c>
      <c r="US5" s="40">
        <v>5.360824712188772E-2</v>
      </c>
      <c r="UT5" s="40">
        <v>0.17739747452823473</v>
      </c>
      <c r="UU5" s="40">
        <v>5.6744223115267056E-2</v>
      </c>
      <c r="UV5" s="40">
        <v>0.25875609629138374</v>
      </c>
      <c r="UW5" s="40">
        <v>0.21719977237284915</v>
      </c>
      <c r="UX5" s="40">
        <v>-2.0765228345264619E-2</v>
      </c>
      <c r="UY5" s="40">
        <v>0.18770955015000812</v>
      </c>
      <c r="UZ5" s="40">
        <v>0.1248413003960287</v>
      </c>
      <c r="VA5" s="40">
        <v>0.11840024447466635</v>
      </c>
      <c r="VB5" s="40">
        <v>0.34663869336672493</v>
      </c>
      <c r="VC5" s="40">
        <v>-3.9557280197862643E-2</v>
      </c>
      <c r="VD5" s="40">
        <v>1.4400998443920621E-2</v>
      </c>
      <c r="VE5" s="40">
        <v>0.24221883052068693</v>
      </c>
      <c r="VF5" s="40">
        <v>0.19524490158551155</v>
      </c>
      <c r="VG5" s="40">
        <v>0.28880793865170284</v>
      </c>
      <c r="VH5" s="40">
        <v>0.19341097932691098</v>
      </c>
      <c r="VI5" s="40">
        <v>-0.12414817043206283</v>
      </c>
      <c r="VJ5" s="40">
        <v>0.28854867733162237</v>
      </c>
      <c r="VK5" s="40">
        <v>1.8777735822867792E-2</v>
      </c>
      <c r="VL5" s="40">
        <v>3.9917600079462101E-3</v>
      </c>
      <c r="VM5" s="40">
        <v>0.30546641707075328</v>
      </c>
      <c r="VN5" s="40">
        <v>-3.6345823650771658E-2</v>
      </c>
      <c r="VO5" s="40">
        <v>0.16732035016909985</v>
      </c>
      <c r="VP5" s="40">
        <v>-2.2026395584406222E-2</v>
      </c>
      <c r="VQ5" s="40">
        <v>0.24438093295073582</v>
      </c>
      <c r="VR5" s="40">
        <v>0.1440911715325921</v>
      </c>
      <c r="VS5" s="40">
        <v>5.3252317447487041E-2</v>
      </c>
      <c r="VT5" s="40">
        <v>9.9780742730986249E-2</v>
      </c>
      <c r="VU5" s="40">
        <v>0.15675959819866825</v>
      </c>
      <c r="VV5" s="40">
        <v>4.1518981903442498E-2</v>
      </c>
      <c r="VW5" s="40">
        <v>0.17518950032761227</v>
      </c>
      <c r="VX5" s="40">
        <v>9.9714291404264355E-2</v>
      </c>
      <c r="VY5" s="40">
        <v>3.8724307764109511E-2</v>
      </c>
      <c r="VZ5" s="40">
        <v>0.47637822684790021</v>
      </c>
      <c r="WA5" s="40">
        <v>-8.2173367322711188E-2</v>
      </c>
      <c r="WB5" s="40">
        <v>-4.8445467216950977E-4</v>
      </c>
      <c r="WC5" s="40">
        <v>0.23654988710321301</v>
      </c>
      <c r="WD5" s="40">
        <v>-1.4591145992272403E-2</v>
      </c>
      <c r="WE5" s="40">
        <v>0.36818223423221785</v>
      </c>
      <c r="WF5" s="40">
        <v>-1.5737348110225979E-2</v>
      </c>
      <c r="WG5" s="40">
        <v>8.5767299880379344E-2</v>
      </c>
      <c r="WH5" s="40">
        <v>0.11089419090335983</v>
      </c>
      <c r="WI5" s="40">
        <v>0.22006759298460521</v>
      </c>
      <c r="WJ5" s="40">
        <v>0.14906830914898483</v>
      </c>
      <c r="WK5" s="40">
        <v>9.347280844390049E-2</v>
      </c>
      <c r="WL5" s="40">
        <v>9.2761268639612426E-2</v>
      </c>
      <c r="WM5" s="40">
        <v>0.12327853253046239</v>
      </c>
      <c r="WN5" s="40">
        <v>4.4455696931718469E-2</v>
      </c>
      <c r="WO5" s="40">
        <v>2.2987731706148651E-2</v>
      </c>
      <c r="WP5" s="40">
        <v>0.11395285903753827</v>
      </c>
      <c r="WQ5" s="40">
        <v>0.13995068950060685</v>
      </c>
      <c r="WR5" s="40">
        <v>-3.6658864219597076E-2</v>
      </c>
      <c r="WS5" s="40">
        <v>0.16957155412187919</v>
      </c>
      <c r="WT5" s="40">
        <v>9.1960137677907117E-2</v>
      </c>
      <c r="WU5" s="40">
        <v>-0.1340253587600847</v>
      </c>
      <c r="WV5" s="40">
        <v>0.10742885294757665</v>
      </c>
      <c r="WW5" s="40">
        <v>0.31000472221771735</v>
      </c>
      <c r="WX5" s="40">
        <v>0.26757494572992924</v>
      </c>
      <c r="WY5" s="40">
        <v>-2.479276024575261E-2</v>
      </c>
      <c r="WZ5" s="40">
        <v>0.10962185228921784</v>
      </c>
      <c r="XA5" s="40">
        <v>9.9631843571593937E-2</v>
      </c>
      <c r="XB5" s="40">
        <v>0.3216616260713161</v>
      </c>
      <c r="XC5" s="40">
        <v>0.17382549326538665</v>
      </c>
      <c r="XD5" s="40">
        <v>1.1096801395079403E-2</v>
      </c>
      <c r="XE5" s="40">
        <v>7.9070796121621045E-2</v>
      </c>
      <c r="XF5" s="40">
        <v>0.10718057750926913</v>
      </c>
      <c r="XG5" s="40">
        <v>3.102425946266596E-2</v>
      </c>
      <c r="XH5" s="40">
        <v>0.25467011216445745</v>
      </c>
      <c r="XI5" s="40">
        <v>6.7034199616813561E-2</v>
      </c>
      <c r="XJ5" s="40">
        <v>0.30612960497494468</v>
      </c>
      <c r="XK5" s="40">
        <v>-9.7259640158789074E-2</v>
      </c>
      <c r="XL5" s="40">
        <v>4.4807965468873112E-2</v>
      </c>
      <c r="XM5" s="40">
        <v>0.24449028626357938</v>
      </c>
      <c r="XN5" s="40">
        <v>-9.7892658707054991E-4</v>
      </c>
      <c r="XO5" s="40">
        <v>0.13568806017839496</v>
      </c>
      <c r="XP5" s="40">
        <v>0.29948689120395366</v>
      </c>
      <c r="XQ5" s="40">
        <v>-1.1811362678468162E-2</v>
      </c>
      <c r="XR5" s="40">
        <v>2.9565485741939401E-2</v>
      </c>
      <c r="XS5" s="40">
        <v>3.9741791346572519E-3</v>
      </c>
      <c r="XT5" s="40">
        <v>-0.12531366038379144</v>
      </c>
      <c r="XU5" s="40">
        <v>0.17924966912446849</v>
      </c>
      <c r="XV5" s="40">
        <v>-1.2261884833492109E-3</v>
      </c>
      <c r="XW5" s="40">
        <v>-6.3979587176241859E-2</v>
      </c>
      <c r="XX5" s="40">
        <v>-7.1997439331467961E-2</v>
      </c>
      <c r="XY5" s="40">
        <v>0.25244231154062668</v>
      </c>
      <c r="XZ5" s="40">
        <v>0.11372402342021237</v>
      </c>
      <c r="YA5" s="40">
        <v>0.10724068389170305</v>
      </c>
      <c r="YB5" s="40">
        <v>0.17737636808327961</v>
      </c>
      <c r="YC5" s="40">
        <v>0.24311999467686962</v>
      </c>
      <c r="YD5" s="40">
        <v>7.3625529631112352E-2</v>
      </c>
      <c r="YE5" s="40">
        <v>0.12364332609371709</v>
      </c>
      <c r="YF5" s="40">
        <v>0.27299547381888223</v>
      </c>
      <c r="YG5" s="40">
        <v>0.10663358714519866</v>
      </c>
      <c r="YH5" s="40">
        <v>0.10201592045623009</v>
      </c>
      <c r="YI5" s="40">
        <v>0.11141782097073882</v>
      </c>
      <c r="YJ5" s="40">
        <v>0.2625530323065064</v>
      </c>
      <c r="YK5" s="40">
        <v>-0.16248622611576202</v>
      </c>
      <c r="YL5" s="40">
        <v>0.18436070263627657</v>
      </c>
      <c r="YM5" s="40">
        <v>0.40966959064202757</v>
      </c>
      <c r="YN5" s="40">
        <v>0.12299495528158388</v>
      </c>
      <c r="YO5" s="40">
        <v>-0.11488426618707626</v>
      </c>
      <c r="YP5" s="40">
        <v>0.15304668564152291</v>
      </c>
      <c r="YQ5" s="40">
        <v>0.11647512329521104</v>
      </c>
      <c r="YR5" s="40">
        <v>0.10856031049508452</v>
      </c>
      <c r="YS5" s="40">
        <v>-0.1314265971063957</v>
      </c>
      <c r="YT5" s="40">
        <v>8.6338050045071668E-2</v>
      </c>
      <c r="YU5" s="40">
        <v>0.1009413335494711</v>
      </c>
      <c r="YV5" s="40">
        <v>0.25092662744508143</v>
      </c>
      <c r="YW5" s="40">
        <v>0.15815046106711228</v>
      </c>
      <c r="YX5" s="40">
        <v>0.10482461034650137</v>
      </c>
      <c r="YY5" s="40">
        <v>9.310608453082736E-3</v>
      </c>
      <c r="YZ5" s="40">
        <v>-0.24807765487019662</v>
      </c>
      <c r="ZA5" s="40">
        <v>0.21067705559809391</v>
      </c>
      <c r="ZB5" s="40">
        <v>5.9356968514251207E-2</v>
      </c>
      <c r="ZC5" s="40">
        <v>-0.1776916991850136</v>
      </c>
      <c r="ZD5" s="40">
        <v>0.39830025189365581</v>
      </c>
      <c r="ZE5" s="40">
        <v>0.37430281910744889</v>
      </c>
      <c r="ZF5" s="40">
        <v>0.30983744013087033</v>
      </c>
      <c r="ZG5" s="40">
        <v>-2.2161428092487001E-2</v>
      </c>
      <c r="ZH5" s="40">
        <v>0.16099875104002281</v>
      </c>
      <c r="ZI5" s="40">
        <v>-1.4382700609158694E-2</v>
      </c>
      <c r="ZJ5" s="40">
        <v>4.1183336589136754E-3</v>
      </c>
      <c r="ZK5" s="40">
        <v>0.17172382261430141</v>
      </c>
      <c r="ZL5" s="40">
        <v>-3.8926404404744486E-2</v>
      </c>
      <c r="ZM5" s="40">
        <v>0.27752406388240702</v>
      </c>
      <c r="ZN5" s="40">
        <v>0.6141648334462948</v>
      </c>
      <c r="ZO5" s="40">
        <v>-1.6372310256305256E-2</v>
      </c>
      <c r="ZP5" s="40">
        <v>5.0859912110067684E-2</v>
      </c>
      <c r="ZQ5" s="40">
        <v>0.16650002698346356</v>
      </c>
      <c r="ZR5" s="40">
        <v>0.37669182668875245</v>
      </c>
      <c r="ZS5" s="40">
        <v>0.23170415698928748</v>
      </c>
      <c r="ZT5" s="40">
        <v>0.39552070512305693</v>
      </c>
      <c r="ZU5" s="40">
        <v>6.1206499356591948E-4</v>
      </c>
      <c r="ZV5" s="40">
        <v>0.15646283411484485</v>
      </c>
      <c r="ZW5" s="40">
        <v>0.38329309409362899</v>
      </c>
      <c r="ZX5" s="40">
        <v>0.32807198001711146</v>
      </c>
      <c r="ZY5" s="40">
        <v>0.19016688321847641</v>
      </c>
      <c r="ZZ5" s="40">
        <v>9.9474637401777644E-2</v>
      </c>
      <c r="AAA5" s="40">
        <v>0.24554187651979942</v>
      </c>
      <c r="AAB5" s="40">
        <v>-8.2552099028686654E-2</v>
      </c>
      <c r="AAC5" s="40">
        <v>0.19899751191101678</v>
      </c>
      <c r="AAD5" s="40">
        <v>0.28777945348703748</v>
      </c>
      <c r="AAE5" s="40">
        <v>0.11180886536935164</v>
      </c>
      <c r="AAF5" s="40">
        <v>-1.1753322509787667E-3</v>
      </c>
      <c r="AAG5" s="40">
        <v>0.3453836878603902</v>
      </c>
      <c r="AAH5" s="40">
        <v>-5.6203938760568395E-3</v>
      </c>
      <c r="AAI5" s="40">
        <v>0.1966245905147459</v>
      </c>
      <c r="AAJ5" s="40">
        <v>0.26695455212863051</v>
      </c>
      <c r="AAK5" s="40">
        <v>0.42885161289144036</v>
      </c>
      <c r="AAL5" s="40">
        <v>0.15373916871115623</v>
      </c>
      <c r="AAM5" s="40">
        <v>2.1402824168645695E-2</v>
      </c>
      <c r="AAN5" s="40">
        <v>0.10911189362475993</v>
      </c>
      <c r="AAO5" s="40">
        <v>0.17191021884419277</v>
      </c>
      <c r="AAP5" s="40">
        <v>6.312643932325579E-2</v>
      </c>
      <c r="AAQ5" s="40">
        <v>0.12496586975496138</v>
      </c>
      <c r="AAR5" s="40">
        <v>0.21143133865270181</v>
      </c>
      <c r="AAS5" s="40">
        <v>-4.5817776017193501E-2</v>
      </c>
      <c r="AAT5" s="40">
        <v>9.3034670999491587E-2</v>
      </c>
      <c r="AAU5" s="40">
        <v>0.18948504806282696</v>
      </c>
      <c r="AAV5" s="40">
        <v>3.3306790804985553E-2</v>
      </c>
      <c r="AAW5" s="40">
        <v>0.26088365992482365</v>
      </c>
      <c r="AAX5" s="40">
        <v>0.22566434680585301</v>
      </c>
      <c r="AAY5" s="40">
        <v>-1.1454260538440786E-2</v>
      </c>
      <c r="AAZ5" s="40">
        <v>8.9476733556976384E-2</v>
      </c>
      <c r="ABA5" s="40">
        <v>0.1982852011031917</v>
      </c>
      <c r="ABB5" s="40">
        <v>0.14353298076086451</v>
      </c>
      <c r="ABC5" s="40">
        <v>0.29375109939390498</v>
      </c>
      <c r="ABD5" s="40">
        <v>0.31337728015869315</v>
      </c>
      <c r="ABE5" s="40">
        <v>-5.1525807146499902E-2</v>
      </c>
      <c r="ABF5" s="40">
        <v>0.22236497529777455</v>
      </c>
      <c r="ABG5" s="40">
        <v>4.6638661032727402E-2</v>
      </c>
      <c r="ABH5" s="40">
        <v>0.15713398657702204</v>
      </c>
      <c r="ABI5" s="40">
        <v>0.23855684935602128</v>
      </c>
      <c r="ABJ5" s="40">
        <v>0.1199374998513143</v>
      </c>
      <c r="ABK5" s="40">
        <v>0.21347651791382249</v>
      </c>
      <c r="ABL5" s="40">
        <v>0.24858431871103726</v>
      </c>
      <c r="ABM5" s="40">
        <v>0.28943124420774402</v>
      </c>
      <c r="ABN5" s="40">
        <v>0.23893467296831106</v>
      </c>
      <c r="ABO5" s="40">
        <v>0.36315639642569875</v>
      </c>
      <c r="ABP5" s="40">
        <v>0.14325527400700189</v>
      </c>
      <c r="ABQ5" s="40">
        <v>8.0841029733192293E-2</v>
      </c>
      <c r="ABR5" s="40">
        <v>0.44993931646154928</v>
      </c>
      <c r="ABS5" s="40">
        <v>9.170801457578226E-2</v>
      </c>
      <c r="ABT5" s="40">
        <v>0.19739462634311877</v>
      </c>
      <c r="ABU5" s="40">
        <v>7.1148265657456911E-2</v>
      </c>
      <c r="ABV5" s="40">
        <v>4.6531573875725485E-3</v>
      </c>
      <c r="ABW5" s="40">
        <v>0.29445079385907147</v>
      </c>
      <c r="ABX5" s="40">
        <v>0.33319702706219423</v>
      </c>
      <c r="ABY5" s="40">
        <v>0.27558185441816607</v>
      </c>
      <c r="ABZ5" s="40">
        <v>5.2591614376936713E-2</v>
      </c>
      <c r="ACA5" s="40">
        <v>0.21047210994701882</v>
      </c>
      <c r="ACB5" s="40">
        <v>0.155119925047146</v>
      </c>
      <c r="ACC5" s="40">
        <v>0.14633706417889081</v>
      </c>
      <c r="ACD5" s="40">
        <v>-2.4846050866429104E-2</v>
      </c>
      <c r="ACE5" s="40">
        <v>0.11774233513507704</v>
      </c>
      <c r="ACF5" s="40">
        <v>3.5047667239802793E-2</v>
      </c>
      <c r="ACG5" s="40">
        <v>4.8368372679339799E-2</v>
      </c>
      <c r="ACH5" s="40">
        <v>0.28506726753840161</v>
      </c>
      <c r="ACI5" s="40">
        <v>0.14168362629165765</v>
      </c>
      <c r="ACJ5" s="40">
        <v>1.5237604137074978E-2</v>
      </c>
      <c r="ACK5" s="40">
        <v>6.1184499478044163E-3</v>
      </c>
      <c r="ACL5" s="40">
        <v>-8.6249340950741882E-2</v>
      </c>
      <c r="ACM5" s="40">
        <v>0.21831870726722169</v>
      </c>
      <c r="ACN5" s="40">
        <v>0.2107407661037386</v>
      </c>
      <c r="ACO5" s="40">
        <v>9.3300993495017526E-2</v>
      </c>
      <c r="ACP5" s="40">
        <v>6.9405770216543594E-2</v>
      </c>
      <c r="ACQ5" s="40">
        <v>5.794737367227798E-3</v>
      </c>
      <c r="ACR5" s="40">
        <v>0.14601433736103808</v>
      </c>
      <c r="ACS5" s="40">
        <v>7.1658507639146274E-2</v>
      </c>
      <c r="ACT5" s="40">
        <v>0.14279764446630283</v>
      </c>
      <c r="ACU5" s="40">
        <v>7.7354588738817398E-2</v>
      </c>
      <c r="ACV5" s="40">
        <v>0.19781683462439337</v>
      </c>
      <c r="ACW5" s="40">
        <v>0.10482855812508451</v>
      </c>
      <c r="ACX5" s="40">
        <v>0.39497328651486896</v>
      </c>
      <c r="ACY5" s="40">
        <v>5.7124001326344986E-2</v>
      </c>
      <c r="ACZ5" s="40">
        <v>2.0218867536023755E-2</v>
      </c>
      <c r="ADA5" s="40">
        <v>0.22133302884911465</v>
      </c>
      <c r="ADB5" s="40">
        <v>0.12654351571876599</v>
      </c>
      <c r="ADC5" s="40">
        <v>0.24477011255557435</v>
      </c>
      <c r="ADD5" s="40">
        <v>-2.2300609168151242E-2</v>
      </c>
      <c r="ADE5" s="40">
        <v>0.23284737842904613</v>
      </c>
      <c r="ADF5" s="40">
        <v>0.20722233209535545</v>
      </c>
      <c r="ADG5" s="40">
        <v>0.23242063025421489</v>
      </c>
      <c r="ADH5" s="40">
        <v>0.1015256060705827</v>
      </c>
      <c r="ADI5" s="40">
        <v>-2.6085082652606117E-2</v>
      </c>
      <c r="ADJ5" s="40">
        <v>3.5532944811467848E-2</v>
      </c>
      <c r="ADK5" s="40">
        <v>0.16703106311537907</v>
      </c>
      <c r="ADL5" s="40">
        <v>3.6689692693579357E-2</v>
      </c>
      <c r="ADM5" s="40">
        <v>0.28046981746593924</v>
      </c>
      <c r="ADN5" s="40">
        <v>0.32572980329771051</v>
      </c>
      <c r="ADO5" s="40">
        <v>1.0027393460956047E-2</v>
      </c>
      <c r="ADP5" s="40">
        <v>5.5259862645832936E-2</v>
      </c>
      <c r="ADQ5" s="40">
        <v>0.13529543137539268</v>
      </c>
      <c r="ADR5" s="40">
        <v>0.22524437209227721</v>
      </c>
      <c r="ADS5" s="40">
        <v>5.3078524165817154E-3</v>
      </c>
      <c r="ADT5" s="40">
        <v>0.2586831490775241</v>
      </c>
      <c r="ADU5" s="40">
        <v>-1.1080021610976099E-2</v>
      </c>
      <c r="ADV5" s="40">
        <v>3.4670253664595752E-2</v>
      </c>
      <c r="ADW5" s="40">
        <v>-3.5395715228135671E-2</v>
      </c>
      <c r="ADX5" s="40">
        <v>9.4406574993490144E-2</v>
      </c>
      <c r="ADY5" s="40">
        <v>0.16728260632512515</v>
      </c>
      <c r="ADZ5" s="40">
        <v>-1.6937860115454617E-3</v>
      </c>
      <c r="AEA5" s="40">
        <v>0.33661432376202582</v>
      </c>
      <c r="AEB5" s="40">
        <v>0.12050361962169709</v>
      </c>
      <c r="AEC5" s="40">
        <v>7.8627214543617763E-2</v>
      </c>
      <c r="AED5" s="40">
        <v>0.15303392744098709</v>
      </c>
      <c r="AEE5" s="40">
        <v>-2.1047714987378452E-2</v>
      </c>
      <c r="AEF5" s="40">
        <v>0.28104066156856033</v>
      </c>
      <c r="AEG5" s="40">
        <v>0.22513411582617082</v>
      </c>
      <c r="AEH5" s="40">
        <v>0.1317592183415186</v>
      </c>
      <c r="AEI5" s="40">
        <v>0.14326360954269135</v>
      </c>
      <c r="AEJ5" s="40">
        <v>0.14700111558603246</v>
      </c>
      <c r="AEK5" s="40">
        <v>5.0020883405002214E-2</v>
      </c>
      <c r="AEL5" s="40">
        <v>0.210839978833538</v>
      </c>
      <c r="AEM5" s="40">
        <v>0.2407625238676534</v>
      </c>
      <c r="AEN5" s="40">
        <v>0.13688791191452276</v>
      </c>
      <c r="AEO5" s="40">
        <v>3.0773464166585773E-2</v>
      </c>
      <c r="AEP5" s="40">
        <v>0.19243418468244822</v>
      </c>
      <c r="AEQ5" s="40">
        <v>0.23897349346202312</v>
      </c>
      <c r="AER5" s="40">
        <v>0.2015632197490278</v>
      </c>
      <c r="AES5" s="40">
        <v>0.1998504643516108</v>
      </c>
      <c r="AET5" s="40">
        <v>0.28559473555666282</v>
      </c>
      <c r="AEU5" s="40">
        <v>2.8442456808690064E-2</v>
      </c>
      <c r="AEV5" s="40">
        <v>0.25847147072063303</v>
      </c>
      <c r="AEW5" s="40">
        <v>0.27316108461658706</v>
      </c>
      <c r="AEX5" s="40">
        <v>1.8019498213442287E-2</v>
      </c>
      <c r="AEY5" s="40">
        <v>0.12677411107122549</v>
      </c>
      <c r="AEZ5" s="40">
        <v>0.12455366976427995</v>
      </c>
      <c r="AFA5" s="40">
        <v>0.11866316869520421</v>
      </c>
      <c r="AFB5" s="40">
        <v>9.0116643565995469E-2</v>
      </c>
      <c r="AFC5" s="40">
        <v>0.15769969802004935</v>
      </c>
      <c r="AFD5" s="40">
        <v>0.17847824834295101</v>
      </c>
      <c r="AFE5" s="40">
        <v>0.18268362561205476</v>
      </c>
      <c r="AFF5" s="40">
        <v>0.18787004082276892</v>
      </c>
      <c r="AFG5" s="40">
        <v>0.25917113465360386</v>
      </c>
      <c r="AFH5" s="40">
        <v>0.33265018273550351</v>
      </c>
      <c r="AFI5" s="40">
        <v>0.40472513450665737</v>
      </c>
      <c r="AFJ5" s="40">
        <v>0.26735386253656079</v>
      </c>
      <c r="AFK5" s="40">
        <v>0.14357420128544085</v>
      </c>
      <c r="AFL5" s="40">
        <v>0.42295557419902541</v>
      </c>
      <c r="AFM5" s="40">
        <v>-0.15750134773487623</v>
      </c>
      <c r="AFN5" s="40">
        <v>0.53818424253776342</v>
      </c>
      <c r="AFO5" s="40">
        <v>0.249950593156542</v>
      </c>
      <c r="AFP5" s="40">
        <v>0.11241418353134347</v>
      </c>
      <c r="AFQ5" s="40">
        <v>0.81194762404128085</v>
      </c>
      <c r="AFR5" s="40">
        <v>-6.8241501759310985E-2</v>
      </c>
      <c r="AFS5" s="40">
        <v>0.54518131940491377</v>
      </c>
      <c r="AFT5" s="40">
        <v>0.2191143328970071</v>
      </c>
      <c r="AFU5" s="40">
        <v>-0.91064749060374284</v>
      </c>
      <c r="AFV5" s="40">
        <v>-0.24483219343102824</v>
      </c>
      <c r="AFW5" s="40">
        <v>0.25881400539825461</v>
      </c>
      <c r="AFX5" s="40">
        <v>5.7312407862112114E-2</v>
      </c>
      <c r="AFY5" s="40">
        <v>-0.29339030929652876</v>
      </c>
      <c r="AFZ5" s="40">
        <v>0.22478234832872301</v>
      </c>
      <c r="AGA5" s="40">
        <v>-0.10200810392370996</v>
      </c>
      <c r="AGB5" s="40">
        <v>0.56886194616942176</v>
      </c>
      <c r="AGC5" s="40">
        <v>-1.4697081173660975E-2</v>
      </c>
      <c r="AGD5" s="40">
        <v>0.17684016311720963</v>
      </c>
      <c r="AGE5" s="40">
        <v>0.27933302274922345</v>
      </c>
      <c r="AGF5" s="40">
        <v>8.4649917591890889E-2</v>
      </c>
      <c r="AGG5" s="40">
        <v>0.17833066316284585</v>
      </c>
      <c r="AGH5" s="40">
        <v>0.14095443684489695</v>
      </c>
      <c r="AGI5" s="40">
        <v>0.11962920396508281</v>
      </c>
      <c r="AGJ5" s="40">
        <v>1.2411999359656978E-2</v>
      </c>
      <c r="AGK5" s="40">
        <v>7.7867561010789954E-2</v>
      </c>
      <c r="AGL5" s="40">
        <v>0.18482978328865962</v>
      </c>
      <c r="AGM5" s="40">
        <v>0.12671094664016014</v>
      </c>
      <c r="AGN5" s="40">
        <v>0.50117551981311537</v>
      </c>
      <c r="AGO5" s="40">
        <v>-1.4810195984968355E-2</v>
      </c>
      <c r="AGP5" s="40">
        <v>0.48324330909733293</v>
      </c>
      <c r="AGQ5" s="40">
        <v>-0.14013087574712713</v>
      </c>
      <c r="AGR5" s="40">
        <v>0.24069523516468649</v>
      </c>
      <c r="AGS5" s="40">
        <v>-0.16138411180643364</v>
      </c>
      <c r="AGT5" s="40">
        <v>0.23286211478429797</v>
      </c>
      <c r="AGU5" s="40">
        <v>1.6126539667283391E-2</v>
      </c>
      <c r="AGV5" s="40">
        <v>8.7990659803372839E-2</v>
      </c>
      <c r="AGW5" s="40">
        <v>0.12494870066639563</v>
      </c>
      <c r="AGX5" s="40">
        <v>0.1141093823311965</v>
      </c>
      <c r="AGY5" s="40">
        <v>0.18874056872836653</v>
      </c>
      <c r="AGZ5" s="40">
        <v>0.10847593335883432</v>
      </c>
      <c r="AHA5" s="40">
        <v>-0.10655655389389063</v>
      </c>
      <c r="AHB5" s="40">
        <v>3.6121785964498887E-2</v>
      </c>
      <c r="AHC5" s="40">
        <v>0.20543424442360703</v>
      </c>
      <c r="AHD5" s="40">
        <v>0.40696337872014765</v>
      </c>
      <c r="AHE5" s="40">
        <v>1.5215756535192249E-2</v>
      </c>
      <c r="AHF5" s="40">
        <v>0.18650163450534585</v>
      </c>
      <c r="AHG5" s="40">
        <v>0.2061044321371881</v>
      </c>
      <c r="AHH5" s="40">
        <v>0.23928748010240808</v>
      </c>
      <c r="AHI5" s="40">
        <v>0.14977410118926437</v>
      </c>
      <c r="AHJ5" s="40">
        <v>0.1253644709899675</v>
      </c>
      <c r="AHK5" s="40">
        <v>0.29836051009204345</v>
      </c>
      <c r="AHL5" s="40">
        <v>0.56718103256913199</v>
      </c>
      <c r="AHM5" s="40">
        <v>-0.3114409844367021</v>
      </c>
      <c r="AHN5" s="40">
        <v>-1.5268222713541002E-2</v>
      </c>
      <c r="AHO5" s="40">
        <v>0.25017794447728892</v>
      </c>
      <c r="AHP5" s="40">
        <v>-2.7297895235391167E-2</v>
      </c>
      <c r="AHQ5" s="40">
        <v>4.2233934892972114E-2</v>
      </c>
      <c r="AHR5" s="40">
        <v>0.15115693571898747</v>
      </c>
      <c r="AHS5" s="40">
        <v>0.12443437844707739</v>
      </c>
      <c r="AHT5" s="40">
        <v>0.22737379640549782</v>
      </c>
      <c r="AHU5" s="40">
        <v>0.15189545684562455</v>
      </c>
      <c r="AHV5" s="40">
        <v>0.16172417463275601</v>
      </c>
      <c r="AHW5" s="40">
        <v>0.25375726784464869</v>
      </c>
      <c r="AHX5" s="40">
        <v>0.14130393416781528</v>
      </c>
      <c r="AHY5" s="40">
        <v>8.5395028472258439E-2</v>
      </c>
      <c r="AHZ5" s="40">
        <v>0.17217666621218308</v>
      </c>
      <c r="AIA5" s="40">
        <v>-5.6368938469970931E-2</v>
      </c>
      <c r="AIB5" s="40">
        <v>0.16950650644305965</v>
      </c>
      <c r="AIC5" s="40">
        <v>3.6318755227840338E-2</v>
      </c>
      <c r="AID5" s="40">
        <v>0.10255679736677092</v>
      </c>
      <c r="AIE5" s="40">
        <v>6.5727267448251414E-2</v>
      </c>
      <c r="AIF5" s="40">
        <v>0.12822808124835339</v>
      </c>
      <c r="AIG5" s="40">
        <v>-3.2977228136847669E-2</v>
      </c>
      <c r="AIH5" s="40">
        <v>0.10798581962483267</v>
      </c>
      <c r="AII5" s="40">
        <v>0.34657701802879259</v>
      </c>
      <c r="AIJ5" s="40">
        <v>0.22546332617808207</v>
      </c>
      <c r="AIK5" s="40">
        <v>0.18045294423265856</v>
      </c>
      <c r="AIL5" s="40">
        <v>0.19120345714626708</v>
      </c>
      <c r="AIM5" s="40">
        <v>0.2131318885147353</v>
      </c>
      <c r="AIN5" s="40">
        <v>0.12347252173653467</v>
      </c>
      <c r="AIO5" s="40">
        <v>1.0137645799908057E-3</v>
      </c>
      <c r="AIP5" s="40">
        <v>2.3745276580304564E-2</v>
      </c>
      <c r="AIQ5" s="40">
        <v>0.27709629979677342</v>
      </c>
      <c r="AIR5" s="40">
        <v>0.18630990103836287</v>
      </c>
      <c r="AIS5" s="40">
        <v>6.8167239619163933E-2</v>
      </c>
      <c r="AIT5" s="40">
        <v>0.24152969116496426</v>
      </c>
      <c r="AIU5" s="40">
        <v>0.32028456311642195</v>
      </c>
      <c r="AIV5" s="40">
        <v>-9.5365086569143553E-4</v>
      </c>
      <c r="AIW5" s="40">
        <v>0.31384112975871736</v>
      </c>
      <c r="AIX5" s="40">
        <v>0.30112203937847437</v>
      </c>
      <c r="AIY5" s="40">
        <v>0.31199673917800164</v>
      </c>
      <c r="AIZ5" s="40">
        <v>-7.1152015078230657E-2</v>
      </c>
      <c r="AJA5" s="40">
        <v>0.32870327361079399</v>
      </c>
      <c r="AJB5" s="40">
        <v>5.5117648089522575E-2</v>
      </c>
      <c r="AJC5" s="40">
        <v>0.47230474424096469</v>
      </c>
      <c r="AJD5" s="40">
        <v>6.0985692128397995E-2</v>
      </c>
      <c r="AJE5" s="40">
        <v>0.30839846571052698</v>
      </c>
      <c r="AJF5" s="40">
        <v>0.22812182931504865</v>
      </c>
      <c r="AJG5" s="40">
        <v>6.0364147624130116E-2</v>
      </c>
      <c r="AJH5" s="40">
        <v>0.34612102673383527</v>
      </c>
      <c r="AJI5" s="40">
        <v>6.7709378449696267E-2</v>
      </c>
      <c r="AJJ5" s="40">
        <v>0.31100061212091856</v>
      </c>
      <c r="AJK5" s="40">
        <v>0.4314261618495423</v>
      </c>
      <c r="AJL5" s="40">
        <v>0.10268204890932431</v>
      </c>
      <c r="AJM5" s="40">
        <v>-0.21885815447242396</v>
      </c>
      <c r="AJN5" s="40">
        <v>6.7604866433963018E-2</v>
      </c>
      <c r="AJO5" s="40">
        <v>0.28163484790546622</v>
      </c>
      <c r="AJP5" s="40">
        <v>0.34829220884667911</v>
      </c>
      <c r="AJQ5" s="40">
        <v>0.33556302753800726</v>
      </c>
      <c r="AJR5" s="40">
        <v>0.16232587511461083</v>
      </c>
      <c r="AJS5" s="40">
        <v>-3.4715615849358339E-2</v>
      </c>
      <c r="AJT5" s="40">
        <v>0.40832966306048268</v>
      </c>
      <c r="AJU5" s="40">
        <v>1.8306152722886715E-3</v>
      </c>
      <c r="AJV5" s="40">
        <v>5.5926724914296511E-2</v>
      </c>
      <c r="AJW5" s="40">
        <v>0.29837439221381956</v>
      </c>
      <c r="AJX5" s="40">
        <v>9.5613614992049234E-2</v>
      </c>
      <c r="AJY5" s="40">
        <v>0.16783853716989583</v>
      </c>
      <c r="AJZ5" s="40">
        <v>0.1740116636584832</v>
      </c>
      <c r="AKA5" s="40">
        <v>-0.1312574591806166</v>
      </c>
      <c r="AKB5" s="40">
        <v>-7.9624200877066342E-2</v>
      </c>
      <c r="AKC5" s="40">
        <v>0.21872788996396508</v>
      </c>
      <c r="AKD5" s="40"/>
      <c r="AKE5" s="40"/>
      <c r="AKF5" s="40"/>
      <c r="AKG5" s="40">
        <v>0.88016529630492402</v>
      </c>
      <c r="AKH5" s="40">
        <v>-0.91064749060374284</v>
      </c>
      <c r="AKI5" s="40">
        <v>0.13211149778598102</v>
      </c>
      <c r="AKJ5" s="40">
        <v>0.15323376321106108</v>
      </c>
      <c r="AKK5" s="40"/>
      <c r="AKL5" s="40"/>
      <c r="AKM5" s="40"/>
      <c r="AKN5" s="40"/>
      <c r="AKO5" s="40"/>
      <c r="AKP5" s="40"/>
      <c r="AKQ5" s="40"/>
      <c r="AKR5" s="40"/>
      <c r="AKS5" s="40"/>
      <c r="AKT5" s="40"/>
      <c r="AKU5" s="40"/>
      <c r="AKV5" s="40"/>
      <c r="AKW5" s="40"/>
      <c r="AKX5" s="40"/>
      <c r="AKY5" s="40"/>
      <c r="AKZ5" s="40"/>
      <c r="ALA5" s="40"/>
      <c r="ALB5" s="40"/>
      <c r="ALC5" s="40"/>
      <c r="ALD5" s="40"/>
      <c r="ALE5" s="40"/>
      <c r="ALF5" s="40"/>
      <c r="ALG5" s="40"/>
      <c r="ALH5" s="40"/>
      <c r="ALI5" s="40"/>
      <c r="ALJ5" s="40"/>
      <c r="ALK5" s="40"/>
      <c r="ALL5" s="40"/>
      <c r="ALM5" s="40"/>
      <c r="ALN5" s="40"/>
    </row>
    <row r="6" spans="1:1002" s="257" customFormat="1" x14ac:dyDescent="0.25">
      <c r="A6" s="87" t="s">
        <v>445</v>
      </c>
      <c r="B6" s="1" t="s">
        <v>75</v>
      </c>
      <c r="C6" s="40">
        <v>0.25814200713336422</v>
      </c>
      <c r="D6" s="40">
        <v>0.19365020410985978</v>
      </c>
      <c r="E6" s="40">
        <v>0.20147169051738945</v>
      </c>
      <c r="F6" s="40">
        <v>0.17105191087920346</v>
      </c>
      <c r="G6" s="40">
        <v>0.19519592669831343</v>
      </c>
      <c r="H6" s="40">
        <v>0.14178806507136654</v>
      </c>
      <c r="I6" s="40">
        <v>0.14777816978783043</v>
      </c>
      <c r="J6" s="40">
        <v>0.19797305362569184</v>
      </c>
      <c r="K6" s="40">
        <v>0.24631554819048085</v>
      </c>
      <c r="L6" s="40">
        <v>0.1830225127818299</v>
      </c>
      <c r="M6" s="40">
        <v>0.20757263221297872</v>
      </c>
      <c r="N6" s="40">
        <v>0.16512792763064965</v>
      </c>
      <c r="O6" s="40">
        <v>0.13695169317218836</v>
      </c>
      <c r="P6" s="40">
        <v>0.20663718008014764</v>
      </c>
      <c r="Q6" s="40">
        <v>0.19979673092594918</v>
      </c>
      <c r="R6" s="40">
        <v>0.22241809376020361</v>
      </c>
      <c r="S6" s="40">
        <v>0.19798088168319139</v>
      </c>
      <c r="T6" s="40">
        <v>0.21546059977903331</v>
      </c>
      <c r="U6" s="40">
        <v>0.17847276578974358</v>
      </c>
      <c r="V6" s="40">
        <v>0.13695169317218836</v>
      </c>
      <c r="W6" s="40">
        <v>0.14850564890182616</v>
      </c>
      <c r="X6" s="40">
        <v>0.34157761688755617</v>
      </c>
      <c r="Y6" s="40">
        <v>0.22504740645507781</v>
      </c>
      <c r="Z6" s="40">
        <v>0.20546328649533829</v>
      </c>
      <c r="AA6" s="40">
        <v>0.18666823801289101</v>
      </c>
      <c r="AB6" s="40">
        <v>0.13695169317218836</v>
      </c>
      <c r="AC6" s="40">
        <v>0.27406534963664009</v>
      </c>
      <c r="AD6" s="40">
        <v>0.1691099511869254</v>
      </c>
      <c r="AE6" s="40">
        <v>0.14228577691653199</v>
      </c>
      <c r="AF6" s="40">
        <v>0.216927912236202</v>
      </c>
      <c r="AG6" s="40">
        <v>0.14485144341693834</v>
      </c>
      <c r="AH6" s="40">
        <v>0.17084957963430991</v>
      </c>
      <c r="AI6" s="40">
        <v>0.17522584629995364</v>
      </c>
      <c r="AJ6" s="40">
        <v>0.20717387648553176</v>
      </c>
      <c r="AK6" s="40">
        <v>0.18019593133313938</v>
      </c>
      <c r="AL6" s="40">
        <v>0.13695169317218836</v>
      </c>
      <c r="AM6" s="40">
        <v>0.15404265614602197</v>
      </c>
      <c r="AN6" s="40">
        <v>0.27702861370598475</v>
      </c>
      <c r="AO6" s="40">
        <v>0.24358406842268687</v>
      </c>
      <c r="AP6" s="40">
        <v>0.175648911891084</v>
      </c>
      <c r="AQ6" s="40">
        <v>0.1386249263985162</v>
      </c>
      <c r="AR6" s="40">
        <v>0.32307634692543163</v>
      </c>
      <c r="AS6" s="40">
        <v>0.19212638836070339</v>
      </c>
      <c r="AT6" s="40">
        <v>0.26681944557608328</v>
      </c>
      <c r="AU6" s="40">
        <v>0.14890838384082228</v>
      </c>
      <c r="AV6" s="40">
        <v>0.13695169317218836</v>
      </c>
      <c r="AW6" s="40">
        <v>0.1533692308866299</v>
      </c>
      <c r="AX6" s="40">
        <v>0.13695169317218836</v>
      </c>
      <c r="AY6" s="40">
        <v>0.24324807776961443</v>
      </c>
      <c r="AZ6" s="40">
        <v>0.14346572171002547</v>
      </c>
      <c r="BA6" s="40">
        <v>0.22283552803243345</v>
      </c>
      <c r="BB6" s="40">
        <v>0.15461833786374024</v>
      </c>
      <c r="BC6" s="40">
        <v>0.28344881564622137</v>
      </c>
      <c r="BD6" s="40">
        <v>0.16776863636141548</v>
      </c>
      <c r="BE6" s="40">
        <v>0.29803942077977252</v>
      </c>
      <c r="BF6" s="40">
        <v>0.13695169317218836</v>
      </c>
      <c r="BG6" s="40">
        <v>0.30705535203601109</v>
      </c>
      <c r="BH6" s="40">
        <v>0.24643902027335107</v>
      </c>
      <c r="BI6" s="40">
        <v>0.13695169317218836</v>
      </c>
      <c r="BJ6" s="40">
        <v>0.19923119379255283</v>
      </c>
      <c r="BK6" s="40">
        <v>0.15165318249085447</v>
      </c>
      <c r="BL6" s="40">
        <v>0.27088861166469425</v>
      </c>
      <c r="BM6" s="40">
        <v>0.13695169317218836</v>
      </c>
      <c r="BN6" s="40">
        <v>0.16156115411078509</v>
      </c>
      <c r="BO6" s="40">
        <v>0.28634878063504576</v>
      </c>
      <c r="BP6" s="40">
        <v>0.21748783817302275</v>
      </c>
      <c r="BQ6" s="40">
        <v>0.19108487624513582</v>
      </c>
      <c r="BR6" s="40">
        <v>0.1886638036152013</v>
      </c>
      <c r="BS6" s="40">
        <v>0.25438786072276698</v>
      </c>
      <c r="BT6" s="40">
        <v>0.13695169317218836</v>
      </c>
      <c r="BU6" s="40">
        <v>0.36967816465108272</v>
      </c>
      <c r="BV6" s="40">
        <v>0.22157694360778724</v>
      </c>
      <c r="BW6" s="40">
        <v>0.14354168519881449</v>
      </c>
      <c r="BX6" s="40">
        <v>0.40449669101823726</v>
      </c>
      <c r="BY6" s="40">
        <v>0.20958874803431748</v>
      </c>
      <c r="BZ6" s="40">
        <v>0.29239679198044422</v>
      </c>
      <c r="CA6" s="40">
        <v>0.17879459649743867</v>
      </c>
      <c r="CB6" s="40">
        <v>0.24384932739576093</v>
      </c>
      <c r="CC6" s="40">
        <v>0.1768672791637258</v>
      </c>
      <c r="CD6" s="40">
        <v>0.19453990745394267</v>
      </c>
      <c r="CE6" s="40">
        <v>0.24559137961652766</v>
      </c>
      <c r="CF6" s="40">
        <v>0.15871790577508338</v>
      </c>
      <c r="CG6" s="40">
        <v>0.13864367612783868</v>
      </c>
      <c r="CH6" s="40">
        <v>0.27986006667776975</v>
      </c>
      <c r="CI6" s="40">
        <v>0.28347602713831566</v>
      </c>
      <c r="CJ6" s="40">
        <v>0.16220473761617105</v>
      </c>
      <c r="CK6" s="40">
        <v>0.15287844670977146</v>
      </c>
      <c r="CL6" s="40">
        <v>0.28623405087179954</v>
      </c>
      <c r="CM6" s="40">
        <v>0.22374531626534377</v>
      </c>
      <c r="CN6" s="40">
        <v>0.31001138390478067</v>
      </c>
      <c r="CO6" s="40">
        <v>0.24770588767970469</v>
      </c>
      <c r="CP6" s="40">
        <v>0.21097932705496025</v>
      </c>
      <c r="CQ6" s="40">
        <v>0.1513730233466688</v>
      </c>
      <c r="CR6" s="40">
        <v>0.30532992901853562</v>
      </c>
      <c r="CS6" s="40">
        <v>0.25651754555420192</v>
      </c>
      <c r="CT6" s="40">
        <v>0.21427892006872673</v>
      </c>
      <c r="CU6" s="40">
        <v>0.15994725069987359</v>
      </c>
      <c r="CV6" s="40">
        <v>0.29827963330769891</v>
      </c>
      <c r="CW6" s="40">
        <v>0.13772132090104883</v>
      </c>
      <c r="CX6" s="40">
        <v>0.1721346270606563</v>
      </c>
      <c r="CY6" s="40">
        <v>0.1870715939814358</v>
      </c>
      <c r="CZ6" s="40">
        <v>0.13870189066934291</v>
      </c>
      <c r="DA6" s="40">
        <v>0.30485972914501391</v>
      </c>
      <c r="DB6" s="40">
        <v>0.13695169317218836</v>
      </c>
      <c r="DC6" s="40">
        <v>0.35486715920082235</v>
      </c>
      <c r="DD6" s="40">
        <v>0.24486148010526687</v>
      </c>
      <c r="DE6" s="40">
        <v>0.21291864245595904</v>
      </c>
      <c r="DF6" s="40">
        <v>0.33177460503589162</v>
      </c>
      <c r="DG6" s="40">
        <v>0.31942846505180778</v>
      </c>
      <c r="DH6" s="40">
        <v>0.35121142380686776</v>
      </c>
      <c r="DI6" s="40">
        <v>0.22154872403339154</v>
      </c>
      <c r="DJ6" s="40">
        <v>0.13695169317218836</v>
      </c>
      <c r="DK6" s="40">
        <v>0.35088196032700791</v>
      </c>
      <c r="DL6" s="40">
        <v>0.13695169317218836</v>
      </c>
      <c r="DM6" s="40">
        <v>0.34258256811684706</v>
      </c>
      <c r="DN6" s="40">
        <v>0.13695169317218836</v>
      </c>
      <c r="DO6" s="40">
        <v>0.27321316430059883</v>
      </c>
      <c r="DP6" s="40">
        <v>0.23300645078867555</v>
      </c>
      <c r="DQ6" s="40">
        <v>0.20809394299798201</v>
      </c>
      <c r="DR6" s="40">
        <v>0.13695169317218836</v>
      </c>
      <c r="DS6" s="40">
        <v>0.30187047914458787</v>
      </c>
      <c r="DT6" s="40">
        <v>0.2040115821184012</v>
      </c>
      <c r="DU6" s="40">
        <v>0.17884199136632284</v>
      </c>
      <c r="DV6" s="40">
        <v>0.17530939735686535</v>
      </c>
      <c r="DW6" s="40">
        <v>0.22888358419661259</v>
      </c>
      <c r="DX6" s="40">
        <v>0.13695169317218836</v>
      </c>
      <c r="DY6" s="40">
        <v>0.13695169317218836</v>
      </c>
      <c r="DZ6" s="40">
        <v>0.17965274082445792</v>
      </c>
      <c r="EA6" s="40">
        <v>0.16108482452202155</v>
      </c>
      <c r="EB6" s="40">
        <v>0.13796678250278149</v>
      </c>
      <c r="EC6" s="40">
        <v>0.15185393530586189</v>
      </c>
      <c r="ED6" s="40">
        <v>0.19963305498280381</v>
      </c>
      <c r="EE6" s="40">
        <v>0.1883988752322967</v>
      </c>
      <c r="EF6" s="40">
        <v>0.18620151788872574</v>
      </c>
      <c r="EG6" s="40">
        <v>0.18436948048544166</v>
      </c>
      <c r="EH6" s="40">
        <v>0.13872311766716883</v>
      </c>
      <c r="EI6" s="40">
        <v>0.25031071229969859</v>
      </c>
      <c r="EJ6" s="40">
        <v>0.37166445646977975</v>
      </c>
      <c r="EK6" s="40">
        <v>0.13904944232447503</v>
      </c>
      <c r="EL6" s="40">
        <v>0.15911025801208312</v>
      </c>
      <c r="EM6" s="40">
        <v>0.28377378757443106</v>
      </c>
      <c r="EN6" s="40">
        <v>0.13695169317218836</v>
      </c>
      <c r="EO6" s="40">
        <v>0.15870840426344412</v>
      </c>
      <c r="EP6" s="40">
        <v>0.20823553882733226</v>
      </c>
      <c r="EQ6" s="40">
        <v>0.15826446128604443</v>
      </c>
      <c r="ER6" s="40">
        <v>0.1902739883741289</v>
      </c>
      <c r="ES6" s="40">
        <v>0.22750469817384533</v>
      </c>
      <c r="ET6" s="40">
        <v>0.16867008339713818</v>
      </c>
      <c r="EU6" s="40">
        <v>0.13695169317218836</v>
      </c>
      <c r="EV6" s="40">
        <v>0.25351013817831913</v>
      </c>
      <c r="EW6" s="40">
        <v>0.19219039582941244</v>
      </c>
      <c r="EX6" s="40">
        <v>0.27875932535573011</v>
      </c>
      <c r="EY6" s="40">
        <v>0.28671710701659658</v>
      </c>
      <c r="EZ6" s="40">
        <v>0.20401167248451024</v>
      </c>
      <c r="FA6" s="40">
        <v>0.2474586958405145</v>
      </c>
      <c r="FB6" s="40">
        <v>0.28679558567571739</v>
      </c>
      <c r="FC6" s="40">
        <v>0.14106593517501698</v>
      </c>
      <c r="FD6" s="40">
        <v>0.21754257204505678</v>
      </c>
      <c r="FE6" s="40">
        <v>0.2115024378094148</v>
      </c>
      <c r="FF6" s="40">
        <v>0.21049161769256175</v>
      </c>
      <c r="FG6" s="40">
        <v>0.20203603272857373</v>
      </c>
      <c r="FH6" s="40">
        <v>0.18311365693371884</v>
      </c>
      <c r="FI6" s="40">
        <v>0.26426649938354352</v>
      </c>
      <c r="FJ6" s="40">
        <v>0.13695169317218836</v>
      </c>
      <c r="FK6" s="40">
        <v>0.17227193446148426</v>
      </c>
      <c r="FL6" s="40">
        <v>0.30333418604224471</v>
      </c>
      <c r="FM6" s="40">
        <v>0.15710226395463001</v>
      </c>
      <c r="FN6" s="40">
        <v>0.20310945933205748</v>
      </c>
      <c r="FO6" s="40">
        <v>0.14078679067711874</v>
      </c>
      <c r="FP6" s="40">
        <v>0.15678722942773327</v>
      </c>
      <c r="FQ6" s="40">
        <v>0.13695169317218836</v>
      </c>
      <c r="FR6" s="40">
        <v>0.20036961414320631</v>
      </c>
      <c r="FS6" s="40">
        <v>0.15615687952778479</v>
      </c>
      <c r="FT6" s="40">
        <v>0.18699398268797807</v>
      </c>
      <c r="FU6" s="40">
        <v>0.1575330038131062</v>
      </c>
      <c r="FV6" s="40">
        <v>0.13695169317218836</v>
      </c>
      <c r="FW6" s="40">
        <v>0.26763364132308887</v>
      </c>
      <c r="FX6" s="40">
        <v>0.23230556069612063</v>
      </c>
      <c r="FY6" s="40">
        <v>0.27807453910075552</v>
      </c>
      <c r="FZ6" s="40">
        <v>0.23430630153715981</v>
      </c>
      <c r="GA6" s="40">
        <v>0.30903313042072589</v>
      </c>
      <c r="GB6" s="40">
        <v>0.13695169317218836</v>
      </c>
      <c r="GC6" s="40">
        <v>0.23860734384366933</v>
      </c>
      <c r="GD6" s="40">
        <v>0.14644191474296187</v>
      </c>
      <c r="GE6" s="40">
        <v>0.19352801025264776</v>
      </c>
      <c r="GF6" s="40">
        <v>0.16591415270714482</v>
      </c>
      <c r="GG6" s="40">
        <v>0.49063292305874295</v>
      </c>
      <c r="GH6" s="40">
        <v>0.17918011393081223</v>
      </c>
      <c r="GI6" s="40">
        <v>0.18843907208218535</v>
      </c>
      <c r="GJ6" s="40">
        <v>0.19634001736391649</v>
      </c>
      <c r="GK6" s="40">
        <v>0.21081160836917578</v>
      </c>
      <c r="GL6" s="40">
        <v>0.13695169317218836</v>
      </c>
      <c r="GM6" s="40">
        <v>0.15215317407398343</v>
      </c>
      <c r="GN6" s="40">
        <v>0.32224399421205052</v>
      </c>
      <c r="GO6" s="40">
        <v>0.24744829456888273</v>
      </c>
      <c r="GP6" s="40">
        <v>0.14052879897254655</v>
      </c>
      <c r="GQ6" s="40">
        <v>0.13695169317218836</v>
      </c>
      <c r="GR6" s="40">
        <v>0.22209577179737572</v>
      </c>
      <c r="GS6" s="40">
        <v>0.13695169317218836</v>
      </c>
      <c r="GT6" s="40">
        <v>0.19741537781704999</v>
      </c>
      <c r="GU6" s="40">
        <v>0.14098543766779503</v>
      </c>
      <c r="GV6" s="40">
        <v>0.19375967818957829</v>
      </c>
      <c r="GW6" s="40">
        <v>0.19290538919335676</v>
      </c>
      <c r="GX6" s="40">
        <v>0.2069265728092351</v>
      </c>
      <c r="GY6" s="40">
        <v>0.2025146366084194</v>
      </c>
      <c r="GZ6" s="40">
        <v>0.1996945997425108</v>
      </c>
      <c r="HA6" s="40">
        <v>0.20059407826198217</v>
      </c>
      <c r="HB6" s="40">
        <v>0.20395818957608225</v>
      </c>
      <c r="HC6" s="40">
        <v>0.19492701159634485</v>
      </c>
      <c r="HD6" s="40">
        <v>0.21237214804439875</v>
      </c>
      <c r="HE6" s="40">
        <v>0.13695169317218836</v>
      </c>
      <c r="HF6" s="40">
        <v>0.24521396184272293</v>
      </c>
      <c r="HG6" s="40">
        <v>0.21644263184556922</v>
      </c>
      <c r="HH6" s="40">
        <v>0.19753677581970486</v>
      </c>
      <c r="HI6" s="40">
        <v>0.21594760782479749</v>
      </c>
      <c r="HJ6" s="40">
        <v>0.14763895872336841</v>
      </c>
      <c r="HK6" s="40">
        <v>0.26755126387494355</v>
      </c>
      <c r="HL6" s="40">
        <v>0.21930228494287585</v>
      </c>
      <c r="HM6" s="40">
        <v>0.14159439717958633</v>
      </c>
      <c r="HN6" s="40">
        <v>0.33098077987535568</v>
      </c>
      <c r="HO6" s="40">
        <v>0.13695169317218836</v>
      </c>
      <c r="HP6" s="40">
        <v>0.44049269095835641</v>
      </c>
      <c r="HQ6" s="40">
        <v>0.90207127225189243</v>
      </c>
      <c r="HR6" s="40">
        <v>0.17792392964695058</v>
      </c>
      <c r="HS6" s="40">
        <v>0.37929939260234868</v>
      </c>
      <c r="HT6" s="40">
        <v>0.13695169317218836</v>
      </c>
      <c r="HU6" s="40">
        <v>0.4798595990091723</v>
      </c>
      <c r="HV6" s="40">
        <v>0.32563073538084519</v>
      </c>
      <c r="HW6" s="40">
        <v>0.26642809261136335</v>
      </c>
      <c r="HX6" s="40">
        <v>0.2563740560640575</v>
      </c>
      <c r="HY6" s="40">
        <v>0.35129278575151113</v>
      </c>
      <c r="HZ6" s="40">
        <v>0.23187776814815853</v>
      </c>
      <c r="IA6" s="40">
        <v>0.30016971080125843</v>
      </c>
      <c r="IB6" s="40">
        <v>0.13695169317218836</v>
      </c>
      <c r="IC6" s="40">
        <v>0.33580502582576899</v>
      </c>
      <c r="ID6" s="40">
        <v>0.30306314164714121</v>
      </c>
      <c r="IE6" s="40">
        <v>0.15083737051342627</v>
      </c>
      <c r="IF6" s="40">
        <v>0.32251269501134971</v>
      </c>
      <c r="IG6" s="40">
        <v>0.25445642519519973</v>
      </c>
      <c r="IH6" s="40">
        <v>0.13695169317218836</v>
      </c>
      <c r="II6" s="40">
        <v>0.27735579396845456</v>
      </c>
      <c r="IJ6" s="40">
        <v>0.33604175524472479</v>
      </c>
      <c r="IK6" s="40">
        <v>0.20895595223295871</v>
      </c>
      <c r="IL6" s="40">
        <v>0.18756856251493836</v>
      </c>
      <c r="IM6" s="40">
        <v>0.28070677985555359</v>
      </c>
      <c r="IN6" s="40">
        <v>0.2206797763509436</v>
      </c>
      <c r="IO6" s="40">
        <v>0.41218541589257884</v>
      </c>
      <c r="IP6" s="40">
        <v>0.13695169317218836</v>
      </c>
      <c r="IQ6" s="40">
        <v>0.30488694786672865</v>
      </c>
      <c r="IR6" s="40">
        <v>0.34505735829200002</v>
      </c>
      <c r="IS6" s="40">
        <v>0.24094963436797046</v>
      </c>
      <c r="IT6" s="40">
        <v>0.69293932772596079</v>
      </c>
      <c r="IU6" s="40">
        <v>0.3536273776438823</v>
      </c>
      <c r="IV6" s="40">
        <v>0.14964239481488772</v>
      </c>
      <c r="IW6" s="40">
        <v>0.20855353510871577</v>
      </c>
      <c r="IX6" s="40">
        <v>0.1573406234579191</v>
      </c>
      <c r="IY6" s="40">
        <v>0.43238494822453211</v>
      </c>
      <c r="IZ6" s="40">
        <v>0.5017704728936776</v>
      </c>
      <c r="JA6" s="40">
        <v>0.24797414312590349</v>
      </c>
      <c r="JB6" s="40">
        <v>0.33337552638476708</v>
      </c>
      <c r="JC6" s="40">
        <v>0.16273680617192698</v>
      </c>
      <c r="JD6" s="40">
        <v>0.40382645068654832</v>
      </c>
      <c r="JE6" s="40">
        <v>0.15965692461548997</v>
      </c>
      <c r="JF6" s="40">
        <v>0.21790030180337472</v>
      </c>
      <c r="JG6" s="40">
        <v>0.33352312701923315</v>
      </c>
      <c r="JH6" s="40">
        <v>0.15756017986971127</v>
      </c>
      <c r="JI6" s="40">
        <v>0.19151255059249683</v>
      </c>
      <c r="JJ6" s="40">
        <v>0.29490489438023948</v>
      </c>
      <c r="JK6" s="40">
        <v>0.13695169317218836</v>
      </c>
      <c r="JL6" s="40">
        <v>0.21757779535700417</v>
      </c>
      <c r="JM6" s="40">
        <v>0.27707503848625459</v>
      </c>
      <c r="JN6" s="40">
        <v>0.31911578951266484</v>
      </c>
      <c r="JO6" s="40">
        <v>0.13937124774039011</v>
      </c>
      <c r="JP6" s="40">
        <v>0.17168535299367882</v>
      </c>
      <c r="JQ6" s="40">
        <v>0.37647596392591498</v>
      </c>
      <c r="JR6" s="40">
        <v>0.23330744856020158</v>
      </c>
      <c r="JS6" s="40">
        <v>0.29423208781877297</v>
      </c>
      <c r="JT6" s="40">
        <v>0.14893493784929923</v>
      </c>
      <c r="JU6" s="40">
        <v>0.37559853480619743</v>
      </c>
      <c r="JV6" s="40">
        <v>0.22968967977247545</v>
      </c>
      <c r="JW6" s="40">
        <v>0.37147871609140459</v>
      </c>
      <c r="JX6" s="40">
        <v>0.32553753766192406</v>
      </c>
      <c r="JY6" s="40">
        <v>0.1544286816682725</v>
      </c>
      <c r="JZ6" s="40">
        <v>0.39491160758544397</v>
      </c>
      <c r="KA6" s="40">
        <v>0.27198001530616667</v>
      </c>
      <c r="KB6" s="40">
        <v>0.3125462026086796</v>
      </c>
      <c r="KC6" s="40">
        <v>0.16585617412271514</v>
      </c>
      <c r="KD6" s="40">
        <v>0.30526914696129648</v>
      </c>
      <c r="KE6" s="40">
        <v>0.31804964409687964</v>
      </c>
      <c r="KF6" s="40">
        <v>0.38489737908053745</v>
      </c>
      <c r="KG6" s="40">
        <v>0.30826434786306778</v>
      </c>
      <c r="KH6" s="40">
        <v>0.22893947956723348</v>
      </c>
      <c r="KI6" s="40">
        <v>0.247424193469024</v>
      </c>
      <c r="KJ6" s="40">
        <v>0.24927373876491821</v>
      </c>
      <c r="KK6" s="40">
        <v>0.2190167234744036</v>
      </c>
      <c r="KL6" s="40">
        <v>0.1688322484595024</v>
      </c>
      <c r="KM6" s="40">
        <v>0.3065708850000306</v>
      </c>
      <c r="KN6" s="40">
        <v>0.13695169317218836</v>
      </c>
      <c r="KO6" s="40">
        <v>0.13695169317218836</v>
      </c>
      <c r="KP6" s="40">
        <v>0.24357787384318663</v>
      </c>
      <c r="KQ6" s="40">
        <v>0.21364857317531749</v>
      </c>
      <c r="KR6" s="40">
        <v>0.17913524784417079</v>
      </c>
      <c r="KS6" s="40">
        <v>0.21876856412965706</v>
      </c>
      <c r="KT6" s="40">
        <v>0.37208990060639491</v>
      </c>
      <c r="KU6" s="40">
        <v>0.16069537005508727</v>
      </c>
      <c r="KV6" s="40">
        <v>0.22208043442338332</v>
      </c>
      <c r="KW6" s="40">
        <v>0.14653024356127742</v>
      </c>
      <c r="KX6" s="40">
        <v>0.17961695193968819</v>
      </c>
      <c r="KY6" s="40">
        <v>0.18474472716897816</v>
      </c>
      <c r="KZ6" s="40">
        <v>0.30301746911786021</v>
      </c>
      <c r="LA6" s="40">
        <v>0.18849170840703944</v>
      </c>
      <c r="LB6" s="40">
        <v>0.17734453336779121</v>
      </c>
      <c r="LC6" s="40">
        <v>0.13695169317218836</v>
      </c>
      <c r="LD6" s="40">
        <v>0.27673681953616636</v>
      </c>
      <c r="LE6" s="40">
        <v>0.13695169317218836</v>
      </c>
      <c r="LF6" s="40">
        <v>0.17218887063161947</v>
      </c>
      <c r="LG6" s="40">
        <v>0.26471087325693143</v>
      </c>
      <c r="LH6" s="40">
        <v>0.13695169317218836</v>
      </c>
      <c r="LI6" s="40">
        <v>0.20306362982526238</v>
      </c>
      <c r="LJ6" s="40">
        <v>0.26840922245740284</v>
      </c>
      <c r="LK6" s="40">
        <v>0.13695169317218836</v>
      </c>
      <c r="LL6" s="40">
        <v>0.28873493701965058</v>
      </c>
      <c r="LM6" s="40">
        <v>0.16766868604574459</v>
      </c>
      <c r="LN6" s="40">
        <v>0.27500732040486842</v>
      </c>
      <c r="LO6" s="40">
        <v>0.17798297231292404</v>
      </c>
      <c r="LP6" s="40">
        <v>0.18308098288135843</v>
      </c>
      <c r="LQ6" s="40">
        <v>0.13695169317218836</v>
      </c>
      <c r="LR6" s="40">
        <v>0.28984989944114847</v>
      </c>
      <c r="LS6" s="40">
        <v>0.29822574420876791</v>
      </c>
      <c r="LT6" s="40">
        <v>0.17328334117166699</v>
      </c>
      <c r="LU6" s="40">
        <v>0.13695169317218836</v>
      </c>
      <c r="LV6" s="40">
        <v>0.50362666485556251</v>
      </c>
      <c r="LW6" s="40">
        <v>0.16567681737440765</v>
      </c>
      <c r="LX6" s="40">
        <v>0.20784684219229188</v>
      </c>
      <c r="LY6" s="40">
        <v>0.13695169317218836</v>
      </c>
      <c r="LZ6" s="40">
        <v>0.50761362966136048</v>
      </c>
      <c r="MA6" s="40">
        <v>0.18596488171649317</v>
      </c>
      <c r="MB6" s="40">
        <v>0.17405907104866447</v>
      </c>
      <c r="MC6" s="40">
        <v>0.13695169317218836</v>
      </c>
      <c r="MD6" s="40">
        <v>0.19921551661045389</v>
      </c>
      <c r="ME6" s="40">
        <v>0.23768293408148433</v>
      </c>
      <c r="MF6" s="40">
        <v>0.15780860885759429</v>
      </c>
      <c r="MG6" s="40">
        <v>0.48221843664492314</v>
      </c>
      <c r="MH6" s="40">
        <v>0.19304604558254423</v>
      </c>
      <c r="MI6" s="40">
        <v>0.17372687026821532</v>
      </c>
      <c r="MJ6" s="40">
        <v>0.25537631108613645</v>
      </c>
      <c r="MK6" s="40">
        <v>0.25183682683869546</v>
      </c>
      <c r="ML6" s="40">
        <v>0.13811054944162038</v>
      </c>
      <c r="MM6" s="40">
        <v>0.24400881486672921</v>
      </c>
      <c r="MN6" s="40">
        <v>0.13695169317218836</v>
      </c>
      <c r="MO6" s="40">
        <v>0.21556700144265051</v>
      </c>
      <c r="MP6" s="40">
        <v>0.21305682347938237</v>
      </c>
      <c r="MQ6" s="40">
        <v>0.34405670891594609</v>
      </c>
      <c r="MR6" s="40">
        <v>0.18271220641324026</v>
      </c>
      <c r="MS6" s="40">
        <v>0.13695169317218836</v>
      </c>
      <c r="MT6" s="40">
        <v>0.1791169673508799</v>
      </c>
      <c r="MU6" s="40">
        <v>0.26670199460374544</v>
      </c>
      <c r="MV6" s="40">
        <v>0.28436389874902401</v>
      </c>
      <c r="MW6" s="40">
        <v>0.38317452068003566</v>
      </c>
      <c r="MX6" s="40">
        <v>0.16678581485238286</v>
      </c>
      <c r="MY6" s="40">
        <v>0.15805068344092499</v>
      </c>
      <c r="MZ6" s="40">
        <v>0.13695169317218836</v>
      </c>
      <c r="NA6" s="40">
        <v>0.14548198435643434</v>
      </c>
      <c r="NB6" s="40">
        <v>0.34679521634226163</v>
      </c>
      <c r="NC6" s="40">
        <v>0.16374699323219755</v>
      </c>
      <c r="ND6" s="40">
        <v>0.40357786476961088</v>
      </c>
      <c r="NE6" s="40">
        <v>0.34456189473199683</v>
      </c>
      <c r="NF6" s="40">
        <v>0.17711138834405582</v>
      </c>
      <c r="NG6" s="40">
        <v>0.22379104215004264</v>
      </c>
      <c r="NH6" s="40">
        <v>0.30739471690606157</v>
      </c>
      <c r="NI6" s="40">
        <v>0.15824627706262273</v>
      </c>
      <c r="NJ6" s="40">
        <v>0.2146059613322493</v>
      </c>
      <c r="NK6" s="40">
        <v>0.29483403752910586</v>
      </c>
      <c r="NL6" s="40">
        <v>0.53923425514411361</v>
      </c>
      <c r="NM6" s="40">
        <v>0.22566384163528452</v>
      </c>
      <c r="NN6" s="40">
        <v>0.1507147475698023</v>
      </c>
      <c r="NO6" s="40">
        <v>0.37409426424423664</v>
      </c>
      <c r="NP6" s="40">
        <v>0.78459759113155503</v>
      </c>
      <c r="NQ6" s="40">
        <v>0.523438038971199</v>
      </c>
      <c r="NR6" s="40">
        <v>0.25395287413731515</v>
      </c>
      <c r="NS6" s="40">
        <v>1</v>
      </c>
      <c r="NT6" s="40">
        <v>0.75059213342577258</v>
      </c>
      <c r="NU6" s="40">
        <v>0.19562173515514614</v>
      </c>
      <c r="NV6" s="40">
        <v>0.2703947783633287</v>
      </c>
      <c r="NW6" s="40">
        <v>0.13695169317218836</v>
      </c>
      <c r="NX6" s="40">
        <v>0.31731287248810069</v>
      </c>
      <c r="NY6" s="40">
        <v>0.14551575749917789</v>
      </c>
      <c r="NZ6" s="40">
        <v>0.62397090586535509</v>
      </c>
      <c r="OA6" s="40">
        <v>0.3047668559480734</v>
      </c>
      <c r="OB6" s="40">
        <v>0.23975693323822656</v>
      </c>
      <c r="OC6" s="40">
        <v>0.17889473462855676</v>
      </c>
      <c r="OD6" s="40">
        <v>0.20197228663992295</v>
      </c>
      <c r="OE6" s="40">
        <v>0.22648689601687244</v>
      </c>
      <c r="OF6" s="40">
        <v>0.26526598089123521</v>
      </c>
      <c r="OG6" s="40">
        <v>0.18955331574111556</v>
      </c>
      <c r="OH6" s="40">
        <v>0.13695169317218836</v>
      </c>
      <c r="OI6" s="40">
        <v>0.40353727067803824</v>
      </c>
      <c r="OJ6" s="40">
        <v>0.59510448608327549</v>
      </c>
      <c r="OK6" s="40">
        <v>0.48272291110172527</v>
      </c>
      <c r="OL6" s="40">
        <v>0.25359933129107004</v>
      </c>
      <c r="OM6" s="40">
        <v>0.17402989940974978</v>
      </c>
      <c r="ON6" s="40">
        <v>0.34289156273222465</v>
      </c>
      <c r="OO6" s="40">
        <v>0.36895531346952071</v>
      </c>
      <c r="OP6" s="40">
        <v>0.36599306846749746</v>
      </c>
      <c r="OQ6" s="40">
        <v>0.50234797310134915</v>
      </c>
      <c r="OR6" s="40">
        <v>0.41956884837909314</v>
      </c>
      <c r="OS6" s="40">
        <v>0.21546751790708996</v>
      </c>
      <c r="OT6" s="40">
        <v>0.29675508691441244</v>
      </c>
      <c r="OU6" s="40">
        <v>0.19010564209934033</v>
      </c>
      <c r="OV6" s="40">
        <v>0.17695415183114949</v>
      </c>
      <c r="OW6" s="40">
        <v>0.31552962963235731</v>
      </c>
      <c r="OX6" s="40">
        <v>0.33778649131606464</v>
      </c>
      <c r="OY6" s="40">
        <v>0.21897686377651038</v>
      </c>
      <c r="OZ6" s="40">
        <v>0.17901412515983495</v>
      </c>
      <c r="PA6" s="40">
        <v>0.26285092517845832</v>
      </c>
      <c r="PB6" s="40">
        <v>0.33259028447672034</v>
      </c>
      <c r="PC6" s="40">
        <v>0.33316625565197766</v>
      </c>
      <c r="PD6" s="40">
        <v>0.21053745030573112</v>
      </c>
      <c r="PE6" s="40">
        <v>0.1637242235150389</v>
      </c>
      <c r="PF6" s="40">
        <v>0.54548715044625973</v>
      </c>
      <c r="PG6" s="40">
        <v>0.42686699406023587</v>
      </c>
      <c r="PH6" s="40">
        <v>0.19554836340706783</v>
      </c>
      <c r="PI6" s="40">
        <v>0.1732243471541135</v>
      </c>
      <c r="PJ6" s="40">
        <v>0.23912425818225946</v>
      </c>
      <c r="PK6" s="40">
        <v>0.1515177123544913</v>
      </c>
      <c r="PL6" s="40">
        <v>0.26601354276659173</v>
      </c>
      <c r="PM6" s="40">
        <v>0.19408970015826799</v>
      </c>
      <c r="PN6" s="40">
        <v>0.23204906463613884</v>
      </c>
      <c r="PO6" s="40">
        <v>0.21051122697026226</v>
      </c>
      <c r="PP6" s="40">
        <v>0.20562942475962109</v>
      </c>
      <c r="PQ6" s="40">
        <v>0.23931181379899469</v>
      </c>
      <c r="PR6" s="40">
        <v>0.31213345479710486</v>
      </c>
      <c r="PS6" s="40">
        <v>0.27355780342852598</v>
      </c>
      <c r="PT6" s="40">
        <v>0.2372955652268991</v>
      </c>
      <c r="PU6" s="40">
        <v>0.18426286254514657</v>
      </c>
      <c r="PV6" s="40">
        <v>0.16117611944980315</v>
      </c>
      <c r="PW6" s="40">
        <v>0.18972449346140796</v>
      </c>
      <c r="PX6" s="40">
        <v>0.22293735288505245</v>
      </c>
      <c r="PY6" s="40">
        <v>0.15692294322603084</v>
      </c>
      <c r="PZ6" s="40">
        <v>0.14248912624242904</v>
      </c>
      <c r="QA6" s="40">
        <v>0.13695169317218836</v>
      </c>
      <c r="QB6" s="40">
        <v>0.26786084228847185</v>
      </c>
      <c r="QC6" s="40">
        <v>0.23030746576387418</v>
      </c>
      <c r="QD6" s="40">
        <v>0.4214194768111581</v>
      </c>
      <c r="QE6" s="40">
        <v>0.14881998664231189</v>
      </c>
      <c r="QF6" s="40">
        <v>0.32754305004040751</v>
      </c>
      <c r="QG6" s="40">
        <v>0.13810090190419055</v>
      </c>
      <c r="QH6" s="40">
        <v>0.13738802482268975</v>
      </c>
      <c r="QI6" s="40">
        <v>0.35062648725678036</v>
      </c>
      <c r="QJ6" s="40">
        <v>0.19520205584849326</v>
      </c>
      <c r="QK6" s="40">
        <v>0.3128706875269629</v>
      </c>
      <c r="QL6" s="40">
        <v>0.1857790635657004</v>
      </c>
      <c r="QM6" s="40">
        <v>0.20280616232921056</v>
      </c>
      <c r="QN6" s="40">
        <v>0.29738644097954636</v>
      </c>
      <c r="QO6" s="40">
        <v>0.14309000737155864</v>
      </c>
      <c r="QP6" s="40">
        <v>0.30373486660384841</v>
      </c>
      <c r="QQ6" s="40">
        <v>0.23949661168021508</v>
      </c>
      <c r="QR6" s="40">
        <v>0.6538843697687915</v>
      </c>
      <c r="QS6" s="40">
        <v>0.23377112307077885</v>
      </c>
      <c r="QT6" s="40">
        <v>0.15145192407037111</v>
      </c>
      <c r="QU6" s="40">
        <v>0.29832342573445314</v>
      </c>
      <c r="QV6" s="40">
        <v>0.3779369959728498</v>
      </c>
      <c r="QW6" s="40">
        <v>0.14496697409123716</v>
      </c>
      <c r="QX6" s="40">
        <v>0.18334075449739484</v>
      </c>
      <c r="QY6" s="40">
        <v>0.17315943177997073</v>
      </c>
      <c r="QZ6" s="40">
        <v>0.38053950113521839</v>
      </c>
      <c r="RA6" s="40">
        <v>0.21029650295163504</v>
      </c>
      <c r="RB6" s="40">
        <v>0.27850226283319945</v>
      </c>
      <c r="RC6" s="40">
        <v>0.26069935110135245</v>
      </c>
      <c r="RD6" s="40">
        <v>0.23772845191888692</v>
      </c>
      <c r="RE6" s="40">
        <v>0.15629814391797203</v>
      </c>
      <c r="RF6" s="40">
        <v>0.25207420802118374</v>
      </c>
      <c r="RG6" s="40">
        <v>0.35954908971748489</v>
      </c>
      <c r="RH6" s="40">
        <v>0.41080728157774038</v>
      </c>
      <c r="RI6" s="40">
        <v>0.26111661792129848</v>
      </c>
      <c r="RJ6" s="40">
        <v>0.19150657977321295</v>
      </c>
      <c r="RK6" s="40">
        <v>0.25508771972143185</v>
      </c>
      <c r="RL6" s="40">
        <v>0.19144114787496402</v>
      </c>
      <c r="RM6" s="40">
        <v>0.20052980909723717</v>
      </c>
      <c r="RN6" s="40">
        <v>0.22048293053175994</v>
      </c>
      <c r="RO6" s="40">
        <v>0.19556211489683561</v>
      </c>
      <c r="RP6" s="40">
        <v>0.13695169317218836</v>
      </c>
      <c r="RQ6" s="40">
        <v>0.25910217923718992</v>
      </c>
      <c r="RR6" s="40">
        <v>0.24843241572460784</v>
      </c>
      <c r="RS6" s="40">
        <v>0.14502496555924971</v>
      </c>
      <c r="RT6" s="40">
        <v>0.36538554618640573</v>
      </c>
      <c r="RU6" s="40">
        <v>0.17350797084984548</v>
      </c>
      <c r="RV6" s="40">
        <v>0.43654122773936965</v>
      </c>
      <c r="RW6" s="40">
        <v>0.19665246388551583</v>
      </c>
      <c r="RX6" s="40">
        <v>0.13695169317218836</v>
      </c>
      <c r="RY6" s="40">
        <v>0.20893175251030272</v>
      </c>
      <c r="RZ6" s="40">
        <v>0.1668088166034003</v>
      </c>
      <c r="SA6" s="40">
        <v>0.1968796786376279</v>
      </c>
      <c r="SB6" s="40">
        <v>0.1411743675353061</v>
      </c>
      <c r="SC6" s="40">
        <v>0.3810917708097159</v>
      </c>
      <c r="SD6" s="40">
        <v>0.22776062906012973</v>
      </c>
      <c r="SE6" s="40">
        <v>0.28176260805495312</v>
      </c>
      <c r="SF6" s="40">
        <v>0.23815634132581809</v>
      </c>
      <c r="SG6" s="40">
        <v>0.15960113259124076</v>
      </c>
      <c r="SH6" s="40">
        <v>0.316516551974795</v>
      </c>
      <c r="SI6" s="40">
        <v>0.22865581114409372</v>
      </c>
      <c r="SJ6" s="40">
        <v>0.25668777221735639</v>
      </c>
      <c r="SK6" s="40">
        <v>0.1650486587906832</v>
      </c>
      <c r="SL6" s="40">
        <v>0.14919576847276939</v>
      </c>
      <c r="SM6" s="40">
        <v>0.1441741067763882</v>
      </c>
      <c r="SN6" s="40">
        <v>0.13853861509098664</v>
      </c>
      <c r="SO6" s="40">
        <v>0.4802232828166817</v>
      </c>
      <c r="SP6" s="40">
        <v>0.13695169317218836</v>
      </c>
      <c r="SQ6" s="40">
        <v>0.15679274639321461</v>
      </c>
      <c r="SR6" s="40">
        <v>0.25797145637397167</v>
      </c>
      <c r="SS6" s="40">
        <v>0.18490081740096542</v>
      </c>
      <c r="ST6" s="40">
        <v>0.34621740521973976</v>
      </c>
      <c r="SU6" s="40">
        <v>0.1721199058459002</v>
      </c>
      <c r="SV6" s="40">
        <v>0.15297482486109137</v>
      </c>
      <c r="SW6" s="40">
        <v>0.13695169317218836</v>
      </c>
      <c r="SX6" s="40">
        <v>0.17134847503634876</v>
      </c>
      <c r="SY6" s="40">
        <v>0.19897282205465694</v>
      </c>
      <c r="SZ6" s="40">
        <v>0.13695169317218836</v>
      </c>
      <c r="TA6" s="40">
        <v>0.32544303480801218</v>
      </c>
      <c r="TB6" s="40">
        <v>0.44416280853393131</v>
      </c>
      <c r="TC6" s="40">
        <v>0.20822173987782988</v>
      </c>
      <c r="TD6" s="40">
        <v>0.30646968520314677</v>
      </c>
      <c r="TE6" s="40">
        <v>0.19063601744761804</v>
      </c>
      <c r="TF6" s="40">
        <v>0.20946603175266465</v>
      </c>
      <c r="TG6" s="40">
        <v>0.22079130972358429</v>
      </c>
      <c r="TH6" s="40">
        <v>0.13695169317218836</v>
      </c>
      <c r="TI6" s="40">
        <v>0.27639746284239664</v>
      </c>
      <c r="TJ6" s="40">
        <v>0.19655961325528604</v>
      </c>
      <c r="TK6" s="40">
        <v>0.26725782977745483</v>
      </c>
      <c r="TL6" s="40">
        <v>0.28730153785913171</v>
      </c>
      <c r="TM6" s="40">
        <v>0.14743191647660714</v>
      </c>
      <c r="TN6" s="40">
        <v>0.13695169317218836</v>
      </c>
      <c r="TO6" s="40">
        <v>0.18367968434457937</v>
      </c>
      <c r="TP6" s="40">
        <v>0.1391640945640289</v>
      </c>
      <c r="TQ6" s="40">
        <v>0.23983417665912277</v>
      </c>
      <c r="TR6" s="40">
        <v>0.3844097833520459</v>
      </c>
      <c r="TS6" s="40">
        <v>0.21696837696164328</v>
      </c>
      <c r="TT6" s="40">
        <v>0.13695169317218836</v>
      </c>
      <c r="TU6" s="40">
        <v>0.26137590867563909</v>
      </c>
      <c r="TV6" s="40">
        <v>0.37884100549270117</v>
      </c>
      <c r="TW6" s="40">
        <v>0.24026554200049266</v>
      </c>
      <c r="TX6" s="40">
        <v>0.15228817186472332</v>
      </c>
      <c r="TY6" s="40">
        <v>0.22458457644575458</v>
      </c>
      <c r="TZ6" s="40">
        <v>0.20603818285135023</v>
      </c>
      <c r="UA6" s="40">
        <v>0.15934041584008929</v>
      </c>
      <c r="UB6" s="40">
        <v>0.2270648813206384</v>
      </c>
      <c r="UC6" s="40">
        <v>0.22648929700253095</v>
      </c>
      <c r="UD6" s="40">
        <v>0.25873608891855238</v>
      </c>
      <c r="UE6" s="40">
        <v>0.13695169317218836</v>
      </c>
      <c r="UF6" s="40">
        <v>0.13695169317218836</v>
      </c>
      <c r="UG6" s="40">
        <v>0.25456251648387207</v>
      </c>
      <c r="UH6" s="40">
        <v>0.27615916177454114</v>
      </c>
      <c r="UI6" s="40">
        <v>0.30217939477643108</v>
      </c>
      <c r="UJ6" s="40">
        <v>0.18905306640870023</v>
      </c>
      <c r="UK6" s="40">
        <v>0.32723161364718445</v>
      </c>
      <c r="UL6" s="40">
        <v>0.17798004628115183</v>
      </c>
      <c r="UM6" s="40">
        <v>0.25423654578853228</v>
      </c>
      <c r="UN6" s="40">
        <v>0.47173261874322026</v>
      </c>
      <c r="UO6" s="40">
        <v>0.21293590771863435</v>
      </c>
      <c r="UP6" s="40">
        <v>0.21092797617226067</v>
      </c>
      <c r="UQ6" s="40">
        <v>0.18589279386312207</v>
      </c>
      <c r="UR6" s="40">
        <v>0.29481817890524553</v>
      </c>
      <c r="US6" s="40">
        <v>0.25484909015957036</v>
      </c>
      <c r="UT6" s="40">
        <v>0.20546528675603337</v>
      </c>
      <c r="UU6" s="40">
        <v>0.17709411969609334</v>
      </c>
      <c r="UV6" s="40">
        <v>0.2747288378106354</v>
      </c>
      <c r="UW6" s="40">
        <v>0.26076134124609496</v>
      </c>
      <c r="UX6" s="40">
        <v>0.15395305141683746</v>
      </c>
      <c r="UY6" s="40">
        <v>0.20047559735894183</v>
      </c>
      <c r="UZ6" s="40">
        <v>0.23510679482174446</v>
      </c>
      <c r="VA6" s="40">
        <v>0.19413899261233092</v>
      </c>
      <c r="VB6" s="40">
        <v>0.39677372764491903</v>
      </c>
      <c r="VC6" s="40">
        <v>0.22408816888808936</v>
      </c>
      <c r="VD6" s="40">
        <v>0.18535495021208237</v>
      </c>
      <c r="VE6" s="40">
        <v>0.36520105434218308</v>
      </c>
      <c r="VF6" s="40">
        <v>0.30362288322072084</v>
      </c>
      <c r="VG6" s="40">
        <v>0.33086874160579205</v>
      </c>
      <c r="VH6" s="40">
        <v>0.20601577899906331</v>
      </c>
      <c r="VI6" s="40">
        <v>0.16744270314914766</v>
      </c>
      <c r="VJ6" s="40">
        <v>0.35657436371098172</v>
      </c>
      <c r="VK6" s="40">
        <v>0.19178814610819761</v>
      </c>
      <c r="VL6" s="40">
        <v>0.19505842067922585</v>
      </c>
      <c r="VM6" s="40">
        <v>0.34252050312292437</v>
      </c>
      <c r="VN6" s="40">
        <v>0.14232670348246379</v>
      </c>
      <c r="VO6" s="40">
        <v>0.19614655811381909</v>
      </c>
      <c r="VP6" s="40">
        <v>0.13695169317218836</v>
      </c>
      <c r="VQ6" s="40">
        <v>0.29168310984547619</v>
      </c>
      <c r="VR6" s="40">
        <v>0.22681374316443237</v>
      </c>
      <c r="VS6" s="40">
        <v>0.18462490176103841</v>
      </c>
      <c r="VT6" s="40">
        <v>0.18618738215407715</v>
      </c>
      <c r="VU6" s="40">
        <v>0.28691015421753074</v>
      </c>
      <c r="VV6" s="40">
        <v>0.16849844399811809</v>
      </c>
      <c r="VW6" s="40">
        <v>0.18044286149216227</v>
      </c>
      <c r="VX6" s="40">
        <v>0.17591041379163941</v>
      </c>
      <c r="VY6" s="40">
        <v>0.15655658909878145</v>
      </c>
      <c r="VZ6" s="40">
        <v>0.49142323942176747</v>
      </c>
      <c r="WA6" s="40">
        <v>0.13695169317218836</v>
      </c>
      <c r="WB6" s="40">
        <v>0.17666330234414529</v>
      </c>
      <c r="WC6" s="40">
        <v>0.26750685293294962</v>
      </c>
      <c r="WD6" s="40">
        <v>0.16573102702892695</v>
      </c>
      <c r="WE6" s="40">
        <v>0.45754542168447832</v>
      </c>
      <c r="WF6" s="40">
        <v>0.13695169317218836</v>
      </c>
      <c r="WG6" s="40">
        <v>0.13695169317218836</v>
      </c>
      <c r="WH6" s="40">
        <v>0.19935977201326138</v>
      </c>
      <c r="WI6" s="40">
        <v>0.3045239562092612</v>
      </c>
      <c r="WJ6" s="40">
        <v>0.23145133697946196</v>
      </c>
      <c r="WK6" s="40">
        <v>0.27040166586244907</v>
      </c>
      <c r="WL6" s="40">
        <v>0.18245264496612279</v>
      </c>
      <c r="WM6" s="40">
        <v>0.1592174634940029</v>
      </c>
      <c r="WN6" s="40">
        <v>0.18336620073659904</v>
      </c>
      <c r="WO6" s="40">
        <v>0.17532667056182594</v>
      </c>
      <c r="WP6" s="40">
        <v>0.14358072776010178</v>
      </c>
      <c r="WQ6" s="40">
        <v>0.20924365853146143</v>
      </c>
      <c r="WR6" s="40">
        <v>0.13695169317218836</v>
      </c>
      <c r="WS6" s="40">
        <v>0.26961209491275828</v>
      </c>
      <c r="WT6" s="40">
        <v>0.20002164714160942</v>
      </c>
      <c r="WU6" s="40">
        <v>0.13722972803210265</v>
      </c>
      <c r="WV6" s="40">
        <v>0.20178387945660292</v>
      </c>
      <c r="WW6" s="40">
        <v>0.38183079913686679</v>
      </c>
      <c r="WX6" s="40">
        <v>0.26757494572992924</v>
      </c>
      <c r="WY6" s="40">
        <v>0.13695169317218836</v>
      </c>
      <c r="WZ6" s="40">
        <v>0.1728756865709844</v>
      </c>
      <c r="XA6" s="40">
        <v>0.26450200539785174</v>
      </c>
      <c r="XB6" s="40">
        <v>0.36838098518847784</v>
      </c>
      <c r="XC6" s="40">
        <v>0.22341919046896219</v>
      </c>
      <c r="XD6" s="40">
        <v>0.16488069537113259</v>
      </c>
      <c r="XE6" s="40">
        <v>0.2096678768159741</v>
      </c>
      <c r="XF6" s="40">
        <v>0.18235672327901775</v>
      </c>
      <c r="XG6" s="40">
        <v>0.13695169317218836</v>
      </c>
      <c r="XH6" s="40">
        <v>0.2762144365030359</v>
      </c>
      <c r="XI6" s="40">
        <v>0.18685615823838497</v>
      </c>
      <c r="XJ6" s="40">
        <v>0.32238073675447021</v>
      </c>
      <c r="XK6" s="40">
        <v>0.13695169317218836</v>
      </c>
      <c r="XL6" s="40">
        <v>0.1700336493567649</v>
      </c>
      <c r="XM6" s="40">
        <v>0.25214083453382785</v>
      </c>
      <c r="XN6" s="40">
        <v>0.22379972699795081</v>
      </c>
      <c r="XO6" s="40">
        <v>0.17939572139697568</v>
      </c>
      <c r="XP6" s="40">
        <v>0.31112119715951847</v>
      </c>
      <c r="XQ6" s="40">
        <v>0.13695169317218836</v>
      </c>
      <c r="XR6" s="40">
        <v>0.13695169317218836</v>
      </c>
      <c r="XS6" s="40">
        <v>0.13695169317218836</v>
      </c>
      <c r="XT6" s="40">
        <v>0.13695169317218836</v>
      </c>
      <c r="XU6" s="40">
        <v>0.19785491400607591</v>
      </c>
      <c r="XV6" s="40">
        <v>0.15144475101936572</v>
      </c>
      <c r="XW6" s="40">
        <v>0.15375300119824487</v>
      </c>
      <c r="XX6" s="40">
        <v>0.13695169317218836</v>
      </c>
      <c r="XY6" s="40">
        <v>0.35709375753080042</v>
      </c>
      <c r="XZ6" s="40">
        <v>0.13695169317218836</v>
      </c>
      <c r="YA6" s="40">
        <v>0.20592503695872555</v>
      </c>
      <c r="YB6" s="40">
        <v>0.23550370437065582</v>
      </c>
      <c r="YC6" s="40">
        <v>0.27875738972831909</v>
      </c>
      <c r="YD6" s="40">
        <v>0.14858489872144243</v>
      </c>
      <c r="YE6" s="40">
        <v>0.25677249556927406</v>
      </c>
      <c r="YF6" s="40">
        <v>0.40203055233848395</v>
      </c>
      <c r="YG6" s="40">
        <v>0.16951060526177875</v>
      </c>
      <c r="YH6" s="40">
        <v>0.15809821709651284</v>
      </c>
      <c r="YI6" s="40">
        <v>0.20658272720719006</v>
      </c>
      <c r="YJ6" s="40">
        <v>0.28407301594997758</v>
      </c>
      <c r="YK6" s="40">
        <v>0.22230990595219691</v>
      </c>
      <c r="YL6" s="40">
        <v>0.22099630414571125</v>
      </c>
      <c r="YM6" s="40">
        <v>0.44145059500909833</v>
      </c>
      <c r="YN6" s="40">
        <v>0.157817490541307</v>
      </c>
      <c r="YO6" s="40">
        <v>0.13695169317218836</v>
      </c>
      <c r="YP6" s="40">
        <v>0.16136006006728265</v>
      </c>
      <c r="YQ6" s="40">
        <v>0.13695169317218836</v>
      </c>
      <c r="YR6" s="40">
        <v>0.26663247020037706</v>
      </c>
      <c r="YS6" s="40">
        <v>0.14461084809466307</v>
      </c>
      <c r="YT6" s="40">
        <v>0.25849949928360094</v>
      </c>
      <c r="YU6" s="40">
        <v>0.21664649847986595</v>
      </c>
      <c r="YV6" s="40">
        <v>0.37261704891667136</v>
      </c>
      <c r="YW6" s="40">
        <v>0.27267448204526645</v>
      </c>
      <c r="YX6" s="40">
        <v>0.19548501713803246</v>
      </c>
      <c r="YY6" s="40">
        <v>0.26650354931713904</v>
      </c>
      <c r="YZ6" s="40">
        <v>0.13695169317218836</v>
      </c>
      <c r="ZA6" s="40">
        <v>0.26918537301997647</v>
      </c>
      <c r="ZB6" s="40">
        <v>0.24692604980717658</v>
      </c>
      <c r="ZC6" s="40">
        <v>0.14819504124775751</v>
      </c>
      <c r="ZD6" s="40">
        <v>0.53311023868608221</v>
      </c>
      <c r="ZE6" s="40">
        <v>0.43434686024580205</v>
      </c>
      <c r="ZF6" s="40">
        <v>0.34329794164791716</v>
      </c>
      <c r="ZG6" s="40">
        <v>0.20032262199589335</v>
      </c>
      <c r="ZH6" s="40">
        <v>0.30161079867572282</v>
      </c>
      <c r="ZI6" s="40">
        <v>0.13695169317218836</v>
      </c>
      <c r="ZJ6" s="40">
        <v>0.21013016210036151</v>
      </c>
      <c r="ZK6" s="40">
        <v>0.3633114377757547</v>
      </c>
      <c r="ZL6" s="40">
        <v>0.26061795615661509</v>
      </c>
      <c r="ZM6" s="40">
        <v>0.40722572108520594</v>
      </c>
      <c r="ZN6" s="40">
        <v>0.62792905638281438</v>
      </c>
      <c r="ZO6" s="40">
        <v>0.23312140225531874</v>
      </c>
      <c r="ZP6" s="40">
        <v>0.21864348723294214</v>
      </c>
      <c r="ZQ6" s="40">
        <v>0.17238908600218084</v>
      </c>
      <c r="ZR6" s="40">
        <v>0.40200292456010489</v>
      </c>
      <c r="ZS6" s="40">
        <v>0.29810641925074832</v>
      </c>
      <c r="ZT6" s="40">
        <v>0.43767954167843071</v>
      </c>
      <c r="ZU6" s="40">
        <v>0.13695169317218836</v>
      </c>
      <c r="ZV6" s="40">
        <v>0.17722508283627869</v>
      </c>
      <c r="ZW6" s="40">
        <v>0.5778841042040137</v>
      </c>
      <c r="ZX6" s="40">
        <v>0.32807198001711146</v>
      </c>
      <c r="ZY6" s="40">
        <v>0.31723141960885348</v>
      </c>
      <c r="ZZ6" s="40">
        <v>0.20594320663245647</v>
      </c>
      <c r="AAA6" s="40">
        <v>0.27386942521012081</v>
      </c>
      <c r="AAB6" s="40">
        <v>0.14488093111663369</v>
      </c>
      <c r="AAC6" s="40">
        <v>0.33838271995359137</v>
      </c>
      <c r="AAD6" s="40">
        <v>0.33505223880253987</v>
      </c>
      <c r="AAE6" s="40">
        <v>0.14923858430514136</v>
      </c>
      <c r="AAF6" s="40">
        <v>0.21802542349888343</v>
      </c>
      <c r="AAG6" s="40">
        <v>0.42775837804606098</v>
      </c>
      <c r="AAH6" s="40">
        <v>0.2087269063124928</v>
      </c>
      <c r="AAI6" s="40">
        <v>0.30092975492095486</v>
      </c>
      <c r="AAJ6" s="40">
        <v>0.29582974956428787</v>
      </c>
      <c r="AAK6" s="40">
        <v>0.4746028530221269</v>
      </c>
      <c r="AAL6" s="40">
        <v>0.25049341903487599</v>
      </c>
      <c r="AAM6" s="40">
        <v>0.20188247756692701</v>
      </c>
      <c r="AAN6" s="40">
        <v>0.18358911557923485</v>
      </c>
      <c r="AAO6" s="40">
        <v>0.22004346844636324</v>
      </c>
      <c r="AAP6" s="40">
        <v>0.17773941583322328</v>
      </c>
      <c r="AAQ6" s="40">
        <v>0.20843803145800321</v>
      </c>
      <c r="AAR6" s="40">
        <v>0.29345031196434745</v>
      </c>
      <c r="AAS6" s="40">
        <v>0.13838678298315465</v>
      </c>
      <c r="AAT6" s="40">
        <v>0.19772453692308445</v>
      </c>
      <c r="AAU6" s="40">
        <v>0.27268668632989868</v>
      </c>
      <c r="AAV6" s="40">
        <v>0.19838540129042448</v>
      </c>
      <c r="AAW6" s="40">
        <v>0.40090960125820851</v>
      </c>
      <c r="AAX6" s="40">
        <v>0.28181890848981106</v>
      </c>
      <c r="AAY6" s="40">
        <v>0.13695169317218836</v>
      </c>
      <c r="AAZ6" s="40">
        <v>0.17523723317120576</v>
      </c>
      <c r="ABA6" s="40">
        <v>0.31958376634933439</v>
      </c>
      <c r="ABB6" s="40">
        <v>0.27588422880401331</v>
      </c>
      <c r="ABC6" s="40">
        <v>0.33151095640240169</v>
      </c>
      <c r="ABD6" s="40">
        <v>0.34760018019673145</v>
      </c>
      <c r="ABE6" s="40">
        <v>0.17553307635481241</v>
      </c>
      <c r="ABF6" s="40">
        <v>0.25758001814053544</v>
      </c>
      <c r="ABG6" s="40">
        <v>0.19898865215949502</v>
      </c>
      <c r="ABH6" s="40">
        <v>0.20689907126536866</v>
      </c>
      <c r="ABI6" s="40">
        <v>0.33181173635185934</v>
      </c>
      <c r="ABJ6" s="40">
        <v>0.14351212086708331</v>
      </c>
      <c r="ABK6" s="40">
        <v>0.30917427861838975</v>
      </c>
      <c r="ABL6" s="40">
        <v>0.26142423551769967</v>
      </c>
      <c r="ABM6" s="40">
        <v>0.30158711038592689</v>
      </c>
      <c r="ABN6" s="40">
        <v>0.35099103212472471</v>
      </c>
      <c r="ABO6" s="40">
        <v>0.44007102310110269</v>
      </c>
      <c r="ABP6" s="40">
        <v>0.3427867720354949</v>
      </c>
      <c r="ABQ6" s="40">
        <v>0.1778292291037451</v>
      </c>
      <c r="ABR6" s="40">
        <v>0.45743363316658425</v>
      </c>
      <c r="ABS6" s="40">
        <v>0.17782409917045383</v>
      </c>
      <c r="ABT6" s="40">
        <v>0.2053885830755855</v>
      </c>
      <c r="ABU6" s="40">
        <v>0.17801013653695263</v>
      </c>
      <c r="ABV6" s="40">
        <v>0.20154039261310164</v>
      </c>
      <c r="ABW6" s="40">
        <v>0.31006058985476814</v>
      </c>
      <c r="ABX6" s="40">
        <v>0.35293827390380472</v>
      </c>
      <c r="ABY6" s="40">
        <v>0.2811275877785373</v>
      </c>
      <c r="ABZ6" s="40">
        <v>0.2000450700653249</v>
      </c>
      <c r="ACA6" s="40">
        <v>0.25337302485246815</v>
      </c>
      <c r="ACB6" s="40">
        <v>0.18613154723314684</v>
      </c>
      <c r="ACC6" s="40">
        <v>0.19069388861218672</v>
      </c>
      <c r="ACD6" s="40">
        <v>0.14570494792772704</v>
      </c>
      <c r="ACE6" s="40">
        <v>0.2240090737301299</v>
      </c>
      <c r="ACF6" s="40">
        <v>0.13695169317218836</v>
      </c>
      <c r="ACG6" s="40">
        <v>0.2204129392612586</v>
      </c>
      <c r="ACH6" s="40">
        <v>0.31436514783367686</v>
      </c>
      <c r="ACI6" s="40">
        <v>0.26038565766338317</v>
      </c>
      <c r="ACJ6" s="40">
        <v>0.16040033949178145</v>
      </c>
      <c r="ACK6" s="40">
        <v>0.21409052462851919</v>
      </c>
      <c r="ACL6" s="40">
        <v>0.2326952718226607</v>
      </c>
      <c r="ACM6" s="40">
        <v>0.33461469820301781</v>
      </c>
      <c r="ACN6" s="40">
        <v>0.27655741389064969</v>
      </c>
      <c r="ACO6" s="40">
        <v>0.295096252138354</v>
      </c>
      <c r="ACP6" s="40">
        <v>0.21945718152145965</v>
      </c>
      <c r="ACQ6" s="40">
        <v>0.14581265254508979</v>
      </c>
      <c r="ACR6" s="40">
        <v>0.20863707160092848</v>
      </c>
      <c r="ACS6" s="40">
        <v>0.15857798939569534</v>
      </c>
      <c r="ACT6" s="40">
        <v>0.18468216609119215</v>
      </c>
      <c r="ACU6" s="40">
        <v>0.19346154465832055</v>
      </c>
      <c r="ACV6" s="40">
        <v>0.32804382151605727</v>
      </c>
      <c r="ACW6" s="40">
        <v>0.19351031614355629</v>
      </c>
      <c r="ACX6" s="40">
        <v>0.40757198365887004</v>
      </c>
      <c r="ACY6" s="40">
        <v>0.18198339086292759</v>
      </c>
      <c r="ACZ6" s="40">
        <v>0.16499575906614328</v>
      </c>
      <c r="ADA6" s="40">
        <v>0.22478198991180509</v>
      </c>
      <c r="ADB6" s="40">
        <v>0.23569170467476575</v>
      </c>
      <c r="ADC6" s="40">
        <v>0.29088279391709615</v>
      </c>
      <c r="ADD6" s="40">
        <v>0.147997293543634</v>
      </c>
      <c r="ADE6" s="40">
        <v>0.33684413176549532</v>
      </c>
      <c r="ADF6" s="40">
        <v>0.36013778181784906</v>
      </c>
      <c r="ADG6" s="40">
        <v>0.25977024753670408</v>
      </c>
      <c r="ADH6" s="40">
        <v>0.17385157161122167</v>
      </c>
      <c r="ADI6" s="40">
        <v>0.18475261779154994</v>
      </c>
      <c r="ADJ6" s="40">
        <v>0.18459898367784033</v>
      </c>
      <c r="ADK6" s="40">
        <v>0.23427693847262909</v>
      </c>
      <c r="ADL6" s="40">
        <v>0.24467166520159211</v>
      </c>
      <c r="ADM6" s="40">
        <v>0.30290158728665451</v>
      </c>
      <c r="ADN6" s="40">
        <v>0.3422645574256844</v>
      </c>
      <c r="ADO6" s="40">
        <v>0.16562150777226226</v>
      </c>
      <c r="ADP6" s="40">
        <v>0.17497174651503822</v>
      </c>
      <c r="ADQ6" s="40">
        <v>0.18320771648861456</v>
      </c>
      <c r="ADR6" s="40">
        <v>0.28569784317584279</v>
      </c>
      <c r="ADS6" s="40">
        <v>0.15546189794639043</v>
      </c>
      <c r="ADT6" s="40">
        <v>0.29965478463172257</v>
      </c>
      <c r="ADU6" s="40">
        <v>0.15676296933590028</v>
      </c>
      <c r="ADV6" s="40">
        <v>0.18155090922752848</v>
      </c>
      <c r="ADW6" s="40">
        <v>0.15688287890004893</v>
      </c>
      <c r="ADX6" s="40">
        <v>0.24595351068554172</v>
      </c>
      <c r="ADY6" s="40">
        <v>0.25440161970687325</v>
      </c>
      <c r="ADZ6" s="40">
        <v>0.13695169317218836</v>
      </c>
      <c r="AEA6" s="40">
        <v>0.37719746384392527</v>
      </c>
      <c r="AEB6" s="40">
        <v>0.1952277423178812</v>
      </c>
      <c r="AEC6" s="40">
        <v>0.17370891318312354</v>
      </c>
      <c r="AED6" s="40">
        <v>0.33687462122028866</v>
      </c>
      <c r="AEE6" s="40">
        <v>0.17215374863567146</v>
      </c>
      <c r="AEF6" s="40">
        <v>0.36342838743845385</v>
      </c>
      <c r="AEG6" s="40">
        <v>0.32258092634715707</v>
      </c>
      <c r="AEH6" s="40">
        <v>0.24972962476789462</v>
      </c>
      <c r="AEI6" s="40">
        <v>0.18047261135310921</v>
      </c>
      <c r="AEJ6" s="40">
        <v>0.20419212458668756</v>
      </c>
      <c r="AEK6" s="40">
        <v>0.15179900152255077</v>
      </c>
      <c r="AEL6" s="40">
        <v>0.33859431085337577</v>
      </c>
      <c r="AEM6" s="40">
        <v>0.27226160537134958</v>
      </c>
      <c r="AEN6" s="40">
        <v>0.21930038362466231</v>
      </c>
      <c r="AEO6" s="40">
        <v>0.13695169317218836</v>
      </c>
      <c r="AEP6" s="40">
        <v>0.21003180707073277</v>
      </c>
      <c r="AEQ6" s="40">
        <v>0.24737034945295577</v>
      </c>
      <c r="AER6" s="40">
        <v>0.21833435951160562</v>
      </c>
      <c r="AES6" s="40">
        <v>0.21905898691612946</v>
      </c>
      <c r="AET6" s="40">
        <v>0.28883729255845969</v>
      </c>
      <c r="AEU6" s="40">
        <v>0.15859214908060637</v>
      </c>
      <c r="AEV6" s="40">
        <v>0.26614112103998866</v>
      </c>
      <c r="AEW6" s="40">
        <v>0.42257437627960104</v>
      </c>
      <c r="AEX6" s="40">
        <v>0.13695169317218836</v>
      </c>
      <c r="AEY6" s="40">
        <v>0.17894479161923793</v>
      </c>
      <c r="AEZ6" s="40">
        <v>0.17707426202846643</v>
      </c>
      <c r="AFA6" s="40">
        <v>0.19799659268324543</v>
      </c>
      <c r="AFB6" s="40">
        <v>0.16870402466247958</v>
      </c>
      <c r="AFC6" s="40">
        <v>0.20391412388626251</v>
      </c>
      <c r="AFD6" s="40">
        <v>0.19034402153663676</v>
      </c>
      <c r="AFE6" s="40">
        <v>0.2506762593552696</v>
      </c>
      <c r="AFF6" s="40">
        <v>0.31147335802035991</v>
      </c>
      <c r="AFG6" s="40">
        <v>0.25917113465360386</v>
      </c>
      <c r="AFH6" s="40">
        <v>0.37257476572359138</v>
      </c>
      <c r="AFI6" s="40">
        <v>0.44563643685857812</v>
      </c>
      <c r="AFJ6" s="40">
        <v>0.33390555095978791</v>
      </c>
      <c r="AFK6" s="40">
        <v>0.26633638518686609</v>
      </c>
      <c r="AFL6" s="40">
        <v>0.42395441580489779</v>
      </c>
      <c r="AFM6" s="40">
        <v>0.13695169317218836</v>
      </c>
      <c r="AFN6" s="40">
        <v>0.55720055345767938</v>
      </c>
      <c r="AFO6" s="40">
        <v>0.31748442592365311</v>
      </c>
      <c r="AFP6" s="40">
        <v>0.32119763783699518</v>
      </c>
      <c r="AFQ6" s="40">
        <v>0.94296045489567915</v>
      </c>
      <c r="AFR6" s="40">
        <v>0.13695169317218836</v>
      </c>
      <c r="AFS6" s="40">
        <v>0.54828635085175881</v>
      </c>
      <c r="AFT6" s="40">
        <v>0.29613875563580083</v>
      </c>
      <c r="AFU6" s="40">
        <v>0.16590393336382836</v>
      </c>
      <c r="AFV6" s="40">
        <v>0.21164167503201758</v>
      </c>
      <c r="AFW6" s="40">
        <v>0.47811055493139532</v>
      </c>
      <c r="AFX6" s="40">
        <v>0.20745867864224299</v>
      </c>
      <c r="AFY6" s="40">
        <v>0.16583442146545568</v>
      </c>
      <c r="AFZ6" s="40">
        <v>0.38630792969436389</v>
      </c>
      <c r="AGA6" s="40">
        <v>0.32632409365012749</v>
      </c>
      <c r="AGB6" s="40">
        <v>0.66105762544311286</v>
      </c>
      <c r="AGC6" s="40">
        <v>0.20579395431330672</v>
      </c>
      <c r="AGD6" s="40">
        <v>0.25637945401124629</v>
      </c>
      <c r="AGE6" s="40">
        <v>0.3898057931010328</v>
      </c>
      <c r="AGF6" s="40">
        <v>0.20315945976064476</v>
      </c>
      <c r="AGG6" s="40">
        <v>0.29623039114795602</v>
      </c>
      <c r="AGH6" s="40">
        <v>0.1833097532003769</v>
      </c>
      <c r="AGI6" s="40">
        <v>0.23311433263327008</v>
      </c>
      <c r="AGJ6" s="40">
        <v>0.19439200554835367</v>
      </c>
      <c r="AGK6" s="40">
        <v>0.22179326211665518</v>
      </c>
      <c r="AGL6" s="40">
        <v>0.2828351061381511</v>
      </c>
      <c r="AGM6" s="40">
        <v>0.16666981940482528</v>
      </c>
      <c r="AGN6" s="40">
        <v>0.50117551981311537</v>
      </c>
      <c r="AGO6" s="40">
        <v>0.17759000821521886</v>
      </c>
      <c r="AGP6" s="40">
        <v>0.50338023557984113</v>
      </c>
      <c r="AGQ6" s="40">
        <v>0.22826906777331812</v>
      </c>
      <c r="AGR6" s="40">
        <v>0.28868561231246792</v>
      </c>
      <c r="AGS6" s="40">
        <v>0.24910087459669739</v>
      </c>
      <c r="AGT6" s="40">
        <v>0.24351460865172747</v>
      </c>
      <c r="AGU6" s="40">
        <v>0.28471428966905288</v>
      </c>
      <c r="AGV6" s="40">
        <v>0.20412068940029227</v>
      </c>
      <c r="AGW6" s="40">
        <v>0.25487203987547535</v>
      </c>
      <c r="AGX6" s="40">
        <v>0.17409098993523542</v>
      </c>
      <c r="AGY6" s="40">
        <v>0.21914638735924385</v>
      </c>
      <c r="AGZ6" s="40">
        <v>0.21210539000431483</v>
      </c>
      <c r="AHA6" s="40">
        <v>0.19906984838209607</v>
      </c>
      <c r="AHB6" s="40">
        <v>0.16514666306742565</v>
      </c>
      <c r="AHC6" s="40">
        <v>0.29466413348258791</v>
      </c>
      <c r="AHD6" s="40">
        <v>0.44451114868218644</v>
      </c>
      <c r="AHE6" s="40">
        <v>0.13695169317218836</v>
      </c>
      <c r="AHF6" s="40">
        <v>0.33748125182376576</v>
      </c>
      <c r="AHG6" s="40">
        <v>0.29571864554126748</v>
      </c>
      <c r="AHH6" s="40">
        <v>0.25327385838696292</v>
      </c>
      <c r="AHI6" s="40">
        <v>0.2006786190827643</v>
      </c>
      <c r="AHJ6" s="40">
        <v>0.17769775932009346</v>
      </c>
      <c r="AHK6" s="40">
        <v>0.34208558274779155</v>
      </c>
      <c r="AHL6" s="40">
        <v>0.57957408081681949</v>
      </c>
      <c r="AHM6" s="40">
        <v>0.13695169317218836</v>
      </c>
      <c r="AHN6" s="40">
        <v>0.18385947001779179</v>
      </c>
      <c r="AHO6" s="40">
        <v>0.34220160849159265</v>
      </c>
      <c r="AHP6" s="40">
        <v>0.13695169317218836</v>
      </c>
      <c r="AHQ6" s="40">
        <v>0.20060871827640958</v>
      </c>
      <c r="AHR6" s="40">
        <v>0.29691095000206436</v>
      </c>
      <c r="AHS6" s="40">
        <v>0.18015177035504526</v>
      </c>
      <c r="AHT6" s="40">
        <v>0.28865840706541723</v>
      </c>
      <c r="AHU6" s="40">
        <v>0.25000341463400821</v>
      </c>
      <c r="AHV6" s="40">
        <v>0.19577064991265392</v>
      </c>
      <c r="AHW6" s="40">
        <v>0.29576075010145519</v>
      </c>
      <c r="AHX6" s="40">
        <v>0.1998421955363443</v>
      </c>
      <c r="AHY6" s="40">
        <v>0.17923397405054109</v>
      </c>
      <c r="AHZ6" s="40">
        <v>0.24715189156414263</v>
      </c>
      <c r="AIA6" s="40">
        <v>0.13695169317218836</v>
      </c>
      <c r="AIB6" s="40">
        <v>0.25264036785027955</v>
      </c>
      <c r="AIC6" s="40">
        <v>0.13873325123079661</v>
      </c>
      <c r="AID6" s="40">
        <v>0.24370548152685512</v>
      </c>
      <c r="AIE6" s="40">
        <v>0.19656009057530111</v>
      </c>
      <c r="AIF6" s="40">
        <v>0.23483204163708948</v>
      </c>
      <c r="AIG6" s="40">
        <v>0.16427895392709635</v>
      </c>
      <c r="AIH6" s="40">
        <v>0.14417177117296998</v>
      </c>
      <c r="AII6" s="40">
        <v>0.41151594243443834</v>
      </c>
      <c r="AIJ6" s="40">
        <v>0.24701743353241623</v>
      </c>
      <c r="AIK6" s="40">
        <v>0.27101388325070275</v>
      </c>
      <c r="AIL6" s="40">
        <v>0.22716057613614637</v>
      </c>
      <c r="AIM6" s="40">
        <v>0.31865375024860421</v>
      </c>
      <c r="AIN6" s="40">
        <v>0.18452778656897983</v>
      </c>
      <c r="AIO6" s="40">
        <v>0.15267371908347904</v>
      </c>
      <c r="AIP6" s="40">
        <v>0.23887253979845258</v>
      </c>
      <c r="AIQ6" s="40">
        <v>0.32592164161399895</v>
      </c>
      <c r="AIR6" s="40">
        <v>0.24768737406768504</v>
      </c>
      <c r="AIS6" s="40">
        <v>0.13695169317218836</v>
      </c>
      <c r="AIT6" s="40">
        <v>0.24447345095168505</v>
      </c>
      <c r="AIU6" s="40">
        <v>0.37834068094641249</v>
      </c>
      <c r="AIV6" s="40">
        <v>0.13695169317218836</v>
      </c>
      <c r="AIW6" s="40">
        <v>0.31384112975871736</v>
      </c>
      <c r="AIX6" s="40">
        <v>0.34897272279021108</v>
      </c>
      <c r="AIY6" s="40">
        <v>0.32235148349546949</v>
      </c>
      <c r="AIZ6" s="40">
        <v>0.15166429648230073</v>
      </c>
      <c r="AJA6" s="40">
        <v>0.32922963462011445</v>
      </c>
      <c r="AJB6" s="40">
        <v>0.45725667783333268</v>
      </c>
      <c r="AJC6" s="40">
        <v>0.47230474424096469</v>
      </c>
      <c r="AJD6" s="40">
        <v>0.258531220449574</v>
      </c>
      <c r="AJE6" s="40">
        <v>0.39882444225439428</v>
      </c>
      <c r="AJF6" s="40">
        <v>0.24512261618423437</v>
      </c>
      <c r="AJG6" s="40">
        <v>0.20982304635772042</v>
      </c>
      <c r="AJH6" s="40">
        <v>0.34612102673383527</v>
      </c>
      <c r="AJI6" s="40">
        <v>0.25169776761961393</v>
      </c>
      <c r="AJJ6" s="40">
        <v>0.42857160511236092</v>
      </c>
      <c r="AJK6" s="40">
        <v>0.53067915149235345</v>
      </c>
      <c r="AJL6" s="40">
        <v>0.29022799086973516</v>
      </c>
      <c r="AJM6" s="40">
        <v>0.13695169317218836</v>
      </c>
      <c r="AJN6" s="40">
        <v>0.28272803380327804</v>
      </c>
      <c r="AJO6" s="40">
        <v>0.34161203302637899</v>
      </c>
      <c r="AJP6" s="40">
        <v>0.37106904798740348</v>
      </c>
      <c r="AJQ6" s="40">
        <v>0.35695960691848749</v>
      </c>
      <c r="AJR6" s="40">
        <v>0.388016042099248</v>
      </c>
      <c r="AJS6" s="40">
        <v>0.22824530675813071</v>
      </c>
      <c r="AJT6" s="40">
        <v>0.44923857600275974</v>
      </c>
      <c r="AJU6" s="40">
        <v>0.19059933262881446</v>
      </c>
      <c r="AJV6" s="40">
        <v>0.18771356162527075</v>
      </c>
      <c r="AJW6" s="40">
        <v>0.37920418330412642</v>
      </c>
      <c r="AJX6" s="40">
        <v>0.20195264738631491</v>
      </c>
      <c r="AJY6" s="40">
        <v>0.17013915802304136</v>
      </c>
      <c r="AJZ6" s="40">
        <v>0.22606501630043718</v>
      </c>
      <c r="AKA6" s="40">
        <v>0.13695169317218836</v>
      </c>
      <c r="AKB6" s="40">
        <v>0.19977858600894094</v>
      </c>
      <c r="AKC6" s="40">
        <v>0.25120663974759316</v>
      </c>
      <c r="AKD6" s="40"/>
      <c r="AKE6" s="40"/>
      <c r="AKF6" s="40"/>
      <c r="AKG6" s="40">
        <v>1</v>
      </c>
      <c r="AKH6" s="40">
        <v>0.13695169317218836</v>
      </c>
      <c r="AKI6" s="40">
        <v>0.24235770500270648</v>
      </c>
      <c r="AKJ6" s="40">
        <v>0.10357373373945998</v>
      </c>
      <c r="AKK6" s="40"/>
      <c r="AKL6" s="40"/>
      <c r="AKM6" s="40"/>
      <c r="AKN6" s="40"/>
      <c r="AKO6" s="40"/>
      <c r="AKP6" s="40"/>
      <c r="AKQ6" s="40"/>
      <c r="AKR6" s="40"/>
      <c r="AKS6" s="40"/>
      <c r="AKT6" s="40"/>
      <c r="AKU6" s="40"/>
      <c r="AKV6" s="40"/>
      <c r="AKW6" s="40"/>
      <c r="AKX6" s="40"/>
      <c r="AKY6" s="40"/>
      <c r="AKZ6" s="40"/>
      <c r="ALA6" s="40"/>
      <c r="ALB6" s="40"/>
      <c r="ALC6" s="40"/>
      <c r="ALD6" s="40"/>
      <c r="ALE6" s="40"/>
      <c r="ALF6" s="40"/>
      <c r="ALG6" s="40"/>
      <c r="ALH6" s="40"/>
      <c r="ALI6" s="40"/>
      <c r="ALJ6" s="40"/>
      <c r="ALK6" s="40"/>
      <c r="ALL6" s="40"/>
      <c r="ALM6" s="40"/>
      <c r="ALN6" s="40"/>
    </row>
    <row r="7" spans="1:1002" s="257" customFormat="1" x14ac:dyDescent="0.25">
      <c r="A7" s="87" t="s">
        <v>446</v>
      </c>
      <c r="B7" s="1" t="s">
        <v>76</v>
      </c>
      <c r="C7" s="40">
        <v>0.11538561090182231</v>
      </c>
      <c r="D7" s="40">
        <v>5.2335988754870444E-2</v>
      </c>
      <c r="E7" s="40">
        <v>9.2930034661631078E-2</v>
      </c>
      <c r="F7" s="40">
        <v>9.2024441606310514E-2</v>
      </c>
      <c r="G7" s="40">
        <v>9.2137964740064637E-2</v>
      </c>
      <c r="H7" s="40">
        <v>-5.1777893642572681E-2</v>
      </c>
      <c r="I7" s="40">
        <v>-3.8513691078420953E-2</v>
      </c>
      <c r="J7" s="40">
        <v>8.5807938314084842E-2</v>
      </c>
      <c r="K7" s="40">
        <v>9.2402861845702233E-2</v>
      </c>
      <c r="L7" s="40">
        <v>2.2274469077810499E-2</v>
      </c>
      <c r="M7" s="40">
        <v>5.4400194018427772E-2</v>
      </c>
      <c r="N7" s="40">
        <v>-3.1722860872237524E-3</v>
      </c>
      <c r="O7" s="40">
        <v>-2.8491287558885636E-2</v>
      </c>
      <c r="P7" s="40">
        <v>5.869301085988532E-2</v>
      </c>
      <c r="Q7" s="40">
        <v>4.7161600202119791E-2</v>
      </c>
      <c r="R7" s="40">
        <v>6.6901587191598333E-2</v>
      </c>
      <c r="S7" s="40">
        <v>0.1120009000450839</v>
      </c>
      <c r="T7" s="40">
        <v>0.13695169317218836</v>
      </c>
      <c r="U7" s="40">
        <v>8.4251701689472824E-2</v>
      </c>
      <c r="V7" s="40">
        <v>7.3961716926427279E-3</v>
      </c>
      <c r="W7" s="40">
        <v>3.9476966923698953E-2</v>
      </c>
      <c r="X7" s="40">
        <v>0.13695169317218836</v>
      </c>
      <c r="Y7" s="40">
        <v>0.12481164279129486</v>
      </c>
      <c r="Z7" s="40">
        <v>0.11648323206843791</v>
      </c>
      <c r="AA7" s="40">
        <v>5.7802374249484201E-2</v>
      </c>
      <c r="AB7" s="40">
        <v>2.3479352956456978E-3</v>
      </c>
      <c r="AC7" s="40">
        <v>8.4595712421311253E-2</v>
      </c>
      <c r="AD7" s="40">
        <v>4.9789564597561453E-2</v>
      </c>
      <c r="AE7" s="40">
        <v>-5.921792879285781E-2</v>
      </c>
      <c r="AF7" s="40">
        <v>9.3783618983233508E-2</v>
      </c>
      <c r="AG7" s="40">
        <v>-2.1984065014574949E-2</v>
      </c>
      <c r="AH7" s="40">
        <v>2.3983152129574581E-2</v>
      </c>
      <c r="AI7" s="40">
        <v>0.10083706089593369</v>
      </c>
      <c r="AJ7" s="40">
        <v>8.1995201883484192E-2</v>
      </c>
      <c r="AK7" s="40">
        <v>8.4722143481135603E-2</v>
      </c>
      <c r="AL7" s="40">
        <v>-7.5094484410206497E-2</v>
      </c>
      <c r="AM7" s="40">
        <v>4.7414544901070999E-2</v>
      </c>
      <c r="AN7" s="40">
        <v>0.12602189285103704</v>
      </c>
      <c r="AO7" s="40">
        <v>0.11344822939000276</v>
      </c>
      <c r="AP7" s="40">
        <v>5.5385225493199242E-2</v>
      </c>
      <c r="AQ7" s="40">
        <v>1.6905923939551037E-2</v>
      </c>
      <c r="AR7" s="40">
        <v>0.10999631211047389</v>
      </c>
      <c r="AS7" s="40">
        <v>0.10109741544511985</v>
      </c>
      <c r="AT7" s="40">
        <v>0.12361287972693558</v>
      </c>
      <c r="AU7" s="40">
        <v>7.0358862093611529E-2</v>
      </c>
      <c r="AV7" s="40">
        <v>-1.9170200955250349E-2</v>
      </c>
      <c r="AW7" s="40">
        <v>1.7092546022973609E-2</v>
      </c>
      <c r="AX7" s="40">
        <v>-0.13369374516050481</v>
      </c>
      <c r="AY7" s="40">
        <v>0.11204817135138034</v>
      </c>
      <c r="AZ7" s="40">
        <v>3.4240686131949527E-2</v>
      </c>
      <c r="BA7" s="40">
        <v>0.10360222911372041</v>
      </c>
      <c r="BB7" s="40">
        <v>-0.2073067259335537</v>
      </c>
      <c r="BC7" s="40">
        <v>1.3180394596764788E-2</v>
      </c>
      <c r="BD7" s="40">
        <v>2.3407298168512058E-2</v>
      </c>
      <c r="BE7" s="40">
        <v>0.10038110576087078</v>
      </c>
      <c r="BF7" s="40">
        <v>2.266778678104342E-2</v>
      </c>
      <c r="BG7" s="40">
        <v>0.10994094657236886</v>
      </c>
      <c r="BH7" s="40">
        <v>9.5096615856569588E-2</v>
      </c>
      <c r="BI7" s="40">
        <v>-3.7473043587797572E-2</v>
      </c>
      <c r="BJ7" s="40">
        <v>1.2265433227716782E-2</v>
      </c>
      <c r="BK7" s="40">
        <v>-3.0735461482085724E-2</v>
      </c>
      <c r="BL7" s="40">
        <v>0.13293943399519725</v>
      </c>
      <c r="BM7" s="40">
        <v>-9.5956430676593651E-2</v>
      </c>
      <c r="BN7" s="40">
        <v>-0.16397346356715936</v>
      </c>
      <c r="BO7" s="40">
        <v>-0.46746746872055289</v>
      </c>
      <c r="BP7" s="40">
        <v>-0.11265093999270759</v>
      </c>
      <c r="BQ7" s="40">
        <v>-3.5866119525782558E-2</v>
      </c>
      <c r="BR7" s="40">
        <v>-5.7136058624605468E-2</v>
      </c>
      <c r="BS7" s="40">
        <v>-1.2015516679145688E-2</v>
      </c>
      <c r="BT7" s="40">
        <v>-0.10670233652846994</v>
      </c>
      <c r="BU7" s="40">
        <v>6.4609879096660938E-2</v>
      </c>
      <c r="BV7" s="40">
        <v>1.256163393467058E-2</v>
      </c>
      <c r="BW7" s="40">
        <v>1.342015918240147E-2</v>
      </c>
      <c r="BX7" s="40">
        <v>0.11375528630530041</v>
      </c>
      <c r="BY7" s="40">
        <v>-1.2586325564970191E-2</v>
      </c>
      <c r="BZ7" s="40">
        <v>0.11942516780539369</v>
      </c>
      <c r="CA7" s="40">
        <v>2.5495331034337543E-2</v>
      </c>
      <c r="CB7" s="40">
        <v>9.1519251624742504E-2</v>
      </c>
      <c r="CC7" s="40">
        <v>-1.336458540384422E-2</v>
      </c>
      <c r="CD7" s="40">
        <v>-0.11196048919610035</v>
      </c>
      <c r="CE7" s="40">
        <v>9.2995837628897293E-2</v>
      </c>
      <c r="CF7" s="40">
        <v>-0.15476287356010343</v>
      </c>
      <c r="CG7" s="40">
        <v>-0.18848125012271699</v>
      </c>
      <c r="CH7" s="40">
        <v>7.142398909246972E-2</v>
      </c>
      <c r="CI7" s="40">
        <v>0.10417909033716288</v>
      </c>
      <c r="CJ7" s="40">
        <v>-4.6278135672360166E-2</v>
      </c>
      <c r="CK7" s="40">
        <v>-6.5745829392756527E-2</v>
      </c>
      <c r="CL7" s="40">
        <v>0.12076936372637803</v>
      </c>
      <c r="CM7" s="40">
        <v>4.5458178235646685E-2</v>
      </c>
      <c r="CN7" s="40">
        <v>-6.4767533107081166E-2</v>
      </c>
      <c r="CO7" s="40">
        <v>5.1425564871095064E-2</v>
      </c>
      <c r="CP7" s="40">
        <v>2.502879128664981E-2</v>
      </c>
      <c r="CQ7" s="40">
        <v>3.6040660199474495E-2</v>
      </c>
      <c r="CR7" s="40">
        <v>0.13695169317218836</v>
      </c>
      <c r="CS7" s="40">
        <v>0.10282938721146273</v>
      </c>
      <c r="CT7" s="40">
        <v>2.7836008881898522E-2</v>
      </c>
      <c r="CU7" s="40">
        <v>-7.9066167731053127E-2</v>
      </c>
      <c r="CV7" s="40">
        <v>0.13695169317218836</v>
      </c>
      <c r="CW7" s="40">
        <v>-1.4309016588543666E-2</v>
      </c>
      <c r="CX7" s="40">
        <v>-7.9926170193187596E-2</v>
      </c>
      <c r="CY7" s="40">
        <v>-2.0024741351002184E-2</v>
      </c>
      <c r="CZ7" s="40">
        <v>-0.12996336944781905</v>
      </c>
      <c r="DA7" s="40">
        <v>5.368887356058627E-2</v>
      </c>
      <c r="DB7" s="40">
        <v>-0.25143145135457678</v>
      </c>
      <c r="DC7" s="40">
        <v>8.70258831629942E-2</v>
      </c>
      <c r="DD7" s="40">
        <v>-1.5038624575387183E-2</v>
      </c>
      <c r="DE7" s="40">
        <v>-6.2092900516784622E-2</v>
      </c>
      <c r="DF7" s="40">
        <v>0.13695169317218836</v>
      </c>
      <c r="DG7" s="40">
        <v>9.0869218267280338E-2</v>
      </c>
      <c r="DH7" s="40">
        <v>1.8617749301373721E-2</v>
      </c>
      <c r="DI7" s="40">
        <v>6.196726808905062E-2</v>
      </c>
      <c r="DJ7" s="40">
        <v>-0.15330385621157006</v>
      </c>
      <c r="DK7" s="40">
        <v>8.9700880548147843E-2</v>
      </c>
      <c r="DL7" s="40">
        <v>-9.2398554666378918E-2</v>
      </c>
      <c r="DM7" s="40">
        <v>0.12200871910229738</v>
      </c>
      <c r="DN7" s="40">
        <v>-9.6139678756811731E-2</v>
      </c>
      <c r="DO7" s="40">
        <v>0.13695169317218836</v>
      </c>
      <c r="DP7" s="40">
        <v>7.2119837632147465E-2</v>
      </c>
      <c r="DQ7" s="40">
        <v>9.6609009573074278E-3</v>
      </c>
      <c r="DR7" s="40">
        <v>-1.0977910746748476E-2</v>
      </c>
      <c r="DS7" s="40">
        <v>0.13048927401649779</v>
      </c>
      <c r="DT7" s="40">
        <v>6.1224589354695436E-2</v>
      </c>
      <c r="DU7" s="40">
        <v>-6.5374624158142103E-3</v>
      </c>
      <c r="DV7" s="40">
        <v>7.0768561812647679E-2</v>
      </c>
      <c r="DW7" s="40">
        <v>9.3354386326283345E-2</v>
      </c>
      <c r="DX7" s="40">
        <v>-1.9602067961789316E-2</v>
      </c>
      <c r="DY7" s="40">
        <v>2.1104164449671892E-2</v>
      </c>
      <c r="DZ7" s="40">
        <v>5.1870001362996909E-2</v>
      </c>
      <c r="EA7" s="40">
        <v>6.2332598629815994E-2</v>
      </c>
      <c r="EB7" s="40">
        <v>-8.8318886024794097E-3</v>
      </c>
      <c r="EC7" s="40">
        <v>-0.14423149347530539</v>
      </c>
      <c r="ED7" s="40">
        <v>1.1579032746611873E-2</v>
      </c>
      <c r="EE7" s="40">
        <v>7.2201937853181741E-2</v>
      </c>
      <c r="EF7" s="40">
        <v>2.4024924146902604E-2</v>
      </c>
      <c r="EG7" s="40">
        <v>8.1613328841948052E-2</v>
      </c>
      <c r="EH7" s="40">
        <v>1.4782287811176964E-4</v>
      </c>
      <c r="EI7" s="40">
        <v>-1.6849274951447279E-2</v>
      </c>
      <c r="EJ7" s="40">
        <v>0.12698310072821761</v>
      </c>
      <c r="EK7" s="40">
        <v>-1.5388801661457174E-2</v>
      </c>
      <c r="EL7" s="40">
        <v>3.5307169764791091E-2</v>
      </c>
      <c r="EM7" s="40">
        <v>0.11944421287587215</v>
      </c>
      <c r="EN7" s="40">
        <v>6.5575092242398103E-2</v>
      </c>
      <c r="EO7" s="40">
        <v>6.4668173895844339E-2</v>
      </c>
      <c r="EP7" s="40">
        <v>8.253627698275845E-2</v>
      </c>
      <c r="EQ7" s="40">
        <v>4.3968592928195216E-2</v>
      </c>
      <c r="ER7" s="40">
        <v>0.10152285331655286</v>
      </c>
      <c r="ES7" s="40">
        <v>7.9182075591296197E-2</v>
      </c>
      <c r="ET7" s="40">
        <v>5.2831416998678993E-2</v>
      </c>
      <c r="EU7" s="40">
        <v>-8.6852062801802798E-2</v>
      </c>
      <c r="EV7" s="40">
        <v>6.6036583307848895E-2</v>
      </c>
      <c r="EW7" s="40">
        <v>-0.18109360563586485</v>
      </c>
      <c r="EX7" s="40">
        <v>0.10638756540055683</v>
      </c>
      <c r="EY7" s="40">
        <v>0.13349536466042355</v>
      </c>
      <c r="EZ7" s="40">
        <v>1.9498119493100319E-2</v>
      </c>
      <c r="FA7" s="40">
        <v>8.0879463924482753E-2</v>
      </c>
      <c r="FB7" s="40">
        <v>3.6094519969249506E-2</v>
      </c>
      <c r="FC7" s="40">
        <v>4.2510198353477024E-2</v>
      </c>
      <c r="FD7" s="40">
        <v>0.12938357957094593</v>
      </c>
      <c r="FE7" s="40">
        <v>5.7326407840462057E-2</v>
      </c>
      <c r="FF7" s="40">
        <v>-1.9871502482270875E-2</v>
      </c>
      <c r="FG7" s="40">
        <v>6.6743636936961392E-2</v>
      </c>
      <c r="FH7" s="40">
        <v>-3.7843785159584642E-2</v>
      </c>
      <c r="FI7" s="40">
        <v>6.6209957871396163E-2</v>
      </c>
      <c r="FJ7" s="40">
        <v>-2.4941908950305569E-2</v>
      </c>
      <c r="FK7" s="40">
        <v>-8.670900079019106E-2</v>
      </c>
      <c r="FL7" s="40">
        <v>0.10118008535215739</v>
      </c>
      <c r="FM7" s="40">
        <v>7.5279765740443594E-3</v>
      </c>
      <c r="FN7" s="40">
        <v>7.5270444696525995E-2</v>
      </c>
      <c r="FO7" s="40">
        <v>3.6056669646600925E-2</v>
      </c>
      <c r="FP7" s="40">
        <v>3.9153782278376292E-2</v>
      </c>
      <c r="FQ7" s="40">
        <v>5.3923221938747545E-3</v>
      </c>
      <c r="FR7" s="40">
        <v>6.1475700477624295E-2</v>
      </c>
      <c r="FS7" s="40">
        <v>5.2888694706261452E-2</v>
      </c>
      <c r="FT7" s="40">
        <v>-3.1118161604363093E-2</v>
      </c>
      <c r="FU7" s="40">
        <v>1.9440419591567615E-3</v>
      </c>
      <c r="FV7" s="40">
        <v>-0.11516728316567681</v>
      </c>
      <c r="FW7" s="40">
        <v>6.4129552304782234E-2</v>
      </c>
      <c r="FX7" s="40">
        <v>5.3617175844044462E-2</v>
      </c>
      <c r="FY7" s="40">
        <v>7.0889348260535945E-2</v>
      </c>
      <c r="FZ7" s="40">
        <v>9.2949134956888058E-2</v>
      </c>
      <c r="GA7" s="40">
        <v>0.13695169317218836</v>
      </c>
      <c r="GB7" s="40">
        <v>-1.0839000032613066E-3</v>
      </c>
      <c r="GC7" s="40">
        <v>0.11375921336488459</v>
      </c>
      <c r="GD7" s="40">
        <v>-5.2484799606220545E-3</v>
      </c>
      <c r="GE7" s="40">
        <v>1.0043941784880772E-3</v>
      </c>
      <c r="GF7" s="40">
        <v>-6.0003471655361018E-3</v>
      </c>
      <c r="GG7" s="40">
        <v>0.12157179407221652</v>
      </c>
      <c r="GH7" s="40">
        <v>5.0099373973343964E-2</v>
      </c>
      <c r="GI7" s="40">
        <v>7.5152719915805299E-2</v>
      </c>
      <c r="GJ7" s="40">
        <v>8.9743983850307796E-3</v>
      </c>
      <c r="GK7" s="40">
        <v>2.4831932706953053E-2</v>
      </c>
      <c r="GL7" s="40">
        <v>-6.423263592841788E-2</v>
      </c>
      <c r="GM7" s="40">
        <v>-2.6098303666830969E-2</v>
      </c>
      <c r="GN7" s="40">
        <v>5.5584571103312275E-2</v>
      </c>
      <c r="GO7" s="40">
        <v>8.3342004298907479E-3</v>
      </c>
      <c r="GP7" s="40">
        <v>1.373127639435201E-2</v>
      </c>
      <c r="GQ7" s="40">
        <v>-6.5074292192087491E-2</v>
      </c>
      <c r="GR7" s="40">
        <v>0.11837599348277372</v>
      </c>
      <c r="GS7" s="40">
        <v>-6.2288913483471098E-2</v>
      </c>
      <c r="GT7" s="40">
        <v>8.453913841205063E-2</v>
      </c>
      <c r="GU7" s="40">
        <v>1.4962396466130512E-2</v>
      </c>
      <c r="GV7" s="40">
        <v>1.5485744385118183E-2</v>
      </c>
      <c r="GW7" s="40">
        <v>0.10142112148740967</v>
      </c>
      <c r="GX7" s="40">
        <v>3.6763822104116661E-2</v>
      </c>
      <c r="GY7" s="40">
        <v>-3.9518821374813329E-2</v>
      </c>
      <c r="GZ7" s="40">
        <v>7.9719255061043048E-2</v>
      </c>
      <c r="HA7" s="40">
        <v>-5.0012922183265807E-2</v>
      </c>
      <c r="HB7" s="40">
        <v>7.5243507459551884E-2</v>
      </c>
      <c r="HC7" s="40">
        <v>-0.12078536023200903</v>
      </c>
      <c r="HD7" s="40">
        <v>3.370785198614068E-2</v>
      </c>
      <c r="HE7" s="40">
        <v>-8.7893202857210362E-2</v>
      </c>
      <c r="HF7" s="40">
        <v>5.5853551290775849E-2</v>
      </c>
      <c r="HG7" s="40">
        <v>-1.1580722913652863E-2</v>
      </c>
      <c r="HH7" s="40">
        <v>0.10578778340067929</v>
      </c>
      <c r="HI7" s="40">
        <v>0.11410826680409003</v>
      </c>
      <c r="HJ7" s="40">
        <v>-0.14500747134761438</v>
      </c>
      <c r="HK7" s="40">
        <v>-0.12494435726162567</v>
      </c>
      <c r="HL7" s="40">
        <v>-0.29211462538902744</v>
      </c>
      <c r="HM7" s="40">
        <v>-9.7218745930338413E-2</v>
      </c>
      <c r="HN7" s="40">
        <v>-9.4838911675227289E-2</v>
      </c>
      <c r="HO7" s="40">
        <v>-0.3480998014356852</v>
      </c>
      <c r="HP7" s="40">
        <v>-0.32061904670308694</v>
      </c>
      <c r="HQ7" s="40">
        <v>-0.1073836871202738</v>
      </c>
      <c r="HR7" s="40">
        <v>-0.23722499052713486</v>
      </c>
      <c r="HS7" s="40">
        <v>-4.5136007725673943E-2</v>
      </c>
      <c r="HT7" s="40">
        <v>-0.27770539820300122</v>
      </c>
      <c r="HU7" s="40">
        <v>0.10641219698528759</v>
      </c>
      <c r="HV7" s="40">
        <v>7.7375068019722049E-2</v>
      </c>
      <c r="HW7" s="40">
        <v>7.8811809962482826E-2</v>
      </c>
      <c r="HX7" s="40">
        <v>-0.11874059673420467</v>
      </c>
      <c r="HY7" s="40">
        <v>9.3653568864613401E-3</v>
      </c>
      <c r="HZ7" s="40">
        <v>0.10885933985962093</v>
      </c>
      <c r="IA7" s="40">
        <v>9.8727399039464148E-2</v>
      </c>
      <c r="IB7" s="40">
        <v>-5.2976191245679427E-2</v>
      </c>
      <c r="IC7" s="40">
        <v>5.9436488741921645E-2</v>
      </c>
      <c r="ID7" s="40">
        <v>7.9207896224835483E-2</v>
      </c>
      <c r="IE7" s="40">
        <v>2.2027820455714275E-2</v>
      </c>
      <c r="IF7" s="40">
        <v>6.2387460019592833E-2</v>
      </c>
      <c r="IG7" s="40">
        <v>7.9883055959722338E-2</v>
      </c>
      <c r="IH7" s="40">
        <v>-0.18195972312933806</v>
      </c>
      <c r="II7" s="40">
        <v>-3.331205031477702E-2</v>
      </c>
      <c r="IJ7" s="40">
        <v>0.10665870019438195</v>
      </c>
      <c r="IK7" s="40">
        <v>7.625973713820855E-2</v>
      </c>
      <c r="IL7" s="40">
        <v>1.3317925011812504E-2</v>
      </c>
      <c r="IM7" s="40">
        <v>8.7188946968340675E-2</v>
      </c>
      <c r="IN7" s="40">
        <v>-4.1001940032983297E-2</v>
      </c>
      <c r="IO7" s="40">
        <v>8.9848306446908444E-2</v>
      </c>
      <c r="IP7" s="40">
        <v>-0.17015928569884908</v>
      </c>
      <c r="IQ7" s="40">
        <v>5.5550435444136737E-2</v>
      </c>
      <c r="IR7" s="40">
        <v>0.10035565068168362</v>
      </c>
      <c r="IS7" s="40">
        <v>3.661756899544244E-2</v>
      </c>
      <c r="IT7" s="40">
        <v>-5.137857526374634E-3</v>
      </c>
      <c r="IU7" s="40">
        <v>-2.9098108517100152E-2</v>
      </c>
      <c r="IV7" s="40">
        <v>-1.2813983236521387E-2</v>
      </c>
      <c r="IW7" s="40">
        <v>-9.0256189482280647E-2</v>
      </c>
      <c r="IX7" s="40">
        <v>-5.551563519333802E-2</v>
      </c>
      <c r="IY7" s="40">
        <v>5.8382381821985962E-2</v>
      </c>
      <c r="IZ7" s="40">
        <v>0.11284911081097726</v>
      </c>
      <c r="JA7" s="40">
        <v>7.0439250643006268E-4</v>
      </c>
      <c r="JB7" s="40">
        <v>0.13204506453837372</v>
      </c>
      <c r="JC7" s="40">
        <v>-8.9770515326580536E-2</v>
      </c>
      <c r="JD7" s="40">
        <v>0.12193143280286844</v>
      </c>
      <c r="JE7" s="40">
        <v>-3.4463770313020614E-2</v>
      </c>
      <c r="JF7" s="40">
        <v>-3.0496044592365212E-4</v>
      </c>
      <c r="JG7" s="40">
        <v>9.9076505395545134E-2</v>
      </c>
      <c r="JH7" s="40">
        <v>-4.7382792064248891E-2</v>
      </c>
      <c r="JI7" s="40">
        <v>-0.12555993329843518</v>
      </c>
      <c r="JJ7" s="40">
        <v>0.10750027333725098</v>
      </c>
      <c r="JK7" s="40">
        <v>-9.7342551369450581E-2</v>
      </c>
      <c r="JL7" s="40">
        <v>4.5337427461249025E-2</v>
      </c>
      <c r="JM7" s="40">
        <v>0.10811571481737969</v>
      </c>
      <c r="JN7" s="40">
        <v>9.1710057923796606E-2</v>
      </c>
      <c r="JO7" s="40">
        <v>-1.0635319251178221E-2</v>
      </c>
      <c r="JP7" s="40">
        <v>3.4725695386360833E-2</v>
      </c>
      <c r="JQ7" s="40">
        <v>-1.0737681559915169E-2</v>
      </c>
      <c r="JR7" s="40">
        <v>3.1415077392371815E-2</v>
      </c>
      <c r="JS7" s="40">
        <v>0.10586477143846063</v>
      </c>
      <c r="JT7" s="40">
        <v>-7.8954968438558426E-2</v>
      </c>
      <c r="JU7" s="40">
        <v>0.11694055586128571</v>
      </c>
      <c r="JV7" s="40">
        <v>3.7653444228334276E-2</v>
      </c>
      <c r="JW7" s="40">
        <v>9.7471449959740886E-2</v>
      </c>
      <c r="JX7" s="40">
        <v>0.13695169317218836</v>
      </c>
      <c r="JY7" s="40">
        <v>-0.33656474050829543</v>
      </c>
      <c r="JZ7" s="40">
        <v>0.12518963463288646</v>
      </c>
      <c r="KA7" s="40">
        <v>7.1702070829253284E-2</v>
      </c>
      <c r="KB7" s="40">
        <v>8.4821981694210846E-2</v>
      </c>
      <c r="KC7" s="40">
        <v>-0.13063513488906986</v>
      </c>
      <c r="KD7" s="40">
        <v>5.0624336449259788E-2</v>
      </c>
      <c r="KE7" s="40">
        <v>0.11256073225082641</v>
      </c>
      <c r="KF7" s="40">
        <v>0.13695169317218836</v>
      </c>
      <c r="KG7" s="40">
        <v>2.8888876101686334E-2</v>
      </c>
      <c r="KH7" s="40">
        <v>-2.1497353306394906E-2</v>
      </c>
      <c r="KI7" s="40">
        <v>2.4309055309095884E-2</v>
      </c>
      <c r="KJ7" s="40">
        <v>3.7461395370210759E-3</v>
      </c>
      <c r="KK7" s="40">
        <v>-6.4405032217157432E-3</v>
      </c>
      <c r="KL7" s="40">
        <v>-0.143764143179407</v>
      </c>
      <c r="KM7" s="40">
        <v>4.8450920538416264E-2</v>
      </c>
      <c r="KN7" s="40">
        <v>-5.9837659280433608E-2</v>
      </c>
      <c r="KO7" s="40">
        <v>-0.13511086056452115</v>
      </c>
      <c r="KP7" s="40">
        <v>6.2214495369726119E-2</v>
      </c>
      <c r="KQ7" s="40">
        <v>4.1653691118771263E-2</v>
      </c>
      <c r="KR7" s="40">
        <v>-2.1016837381677811E-2</v>
      </c>
      <c r="KS7" s="40">
        <v>-4.8791109014831968E-2</v>
      </c>
      <c r="KT7" s="40">
        <v>2.4206950608258504E-2</v>
      </c>
      <c r="KU7" s="40">
        <v>3.4933809405011562E-2</v>
      </c>
      <c r="KV7" s="40">
        <v>8.7368476832381248E-2</v>
      </c>
      <c r="KW7" s="40">
        <v>-3.3110951930761301E-2</v>
      </c>
      <c r="KX7" s="40">
        <v>1.4545252079400273E-2</v>
      </c>
      <c r="KY7" s="40">
        <v>3.8234043522437755E-2</v>
      </c>
      <c r="KZ7" s="40">
        <v>0.10993747585731373</v>
      </c>
      <c r="LA7" s="40">
        <v>6.949579376530246E-2</v>
      </c>
      <c r="LB7" s="40">
        <v>3.34950275885737E-2</v>
      </c>
      <c r="LC7" s="40">
        <v>-0.22330555027128729</v>
      </c>
      <c r="LD7" s="40">
        <v>4.8242260135617165E-2</v>
      </c>
      <c r="LE7" s="40">
        <v>-0.13002783555996689</v>
      </c>
      <c r="LF7" s="40">
        <v>2.4000932767280325E-2</v>
      </c>
      <c r="LG7" s="40">
        <v>0.12712693569136135</v>
      </c>
      <c r="LH7" s="40">
        <v>2.2129241508243469E-2</v>
      </c>
      <c r="LI7" s="40">
        <v>6.787979840164704E-2</v>
      </c>
      <c r="LJ7" s="40">
        <v>2.3202438144328763E-2</v>
      </c>
      <c r="LK7" s="40">
        <v>-0.16714721247112807</v>
      </c>
      <c r="LL7" s="40">
        <v>0.10519055048170567</v>
      </c>
      <c r="LM7" s="40">
        <v>4.6209014244897206E-2</v>
      </c>
      <c r="LN7" s="40">
        <v>0.10312439842672561</v>
      </c>
      <c r="LO7" s="40">
        <v>-0.13832199406642687</v>
      </c>
      <c r="LP7" s="40">
        <v>1.5407739900952899E-2</v>
      </c>
      <c r="LQ7" s="40">
        <v>-6.0156763122694246E-2</v>
      </c>
      <c r="LR7" s="40">
        <v>0.13695169317218836</v>
      </c>
      <c r="LS7" s="40">
        <v>0.13171605970593059</v>
      </c>
      <c r="LT7" s="40">
        <v>-3.2372041066834001E-2</v>
      </c>
      <c r="LU7" s="40">
        <v>-8.7770023350629112E-2</v>
      </c>
      <c r="LV7" s="40">
        <v>0.13695169317218836</v>
      </c>
      <c r="LW7" s="40">
        <v>8.271648234527329E-2</v>
      </c>
      <c r="LX7" s="40">
        <v>9.2898763794273753E-2</v>
      </c>
      <c r="LY7" s="40">
        <v>-0.12194503181646477</v>
      </c>
      <c r="LZ7" s="40">
        <v>0.12105537643505571</v>
      </c>
      <c r="MA7" s="40">
        <v>-7.2462542535737251E-3</v>
      </c>
      <c r="MB7" s="40">
        <v>-9.353034481373701E-3</v>
      </c>
      <c r="MC7" s="40">
        <v>-1.4212657758974623E-2</v>
      </c>
      <c r="MD7" s="40">
        <v>3.7337332791821831E-2</v>
      </c>
      <c r="ME7" s="40">
        <v>7.304268069173725E-2</v>
      </c>
      <c r="MF7" s="40">
        <v>-2.001784656925587E-2</v>
      </c>
      <c r="MG7" s="40">
        <v>0.13695169317218836</v>
      </c>
      <c r="MH7" s="40">
        <v>6.7401626165115358E-2</v>
      </c>
      <c r="MI7" s="40">
        <v>4.7835022065564781E-2</v>
      </c>
      <c r="MJ7" s="40">
        <v>0.13695169317218836</v>
      </c>
      <c r="MK7" s="40">
        <v>0.10091216558946581</v>
      </c>
      <c r="ML7" s="40">
        <v>3.210355548931787E-3</v>
      </c>
      <c r="MM7" s="40">
        <v>0.12681791997614988</v>
      </c>
      <c r="MN7" s="40">
        <v>5.4032935753212108E-4</v>
      </c>
      <c r="MO7" s="40">
        <v>5.734474120945765E-2</v>
      </c>
      <c r="MP7" s="40">
        <v>4.7785388816261598E-2</v>
      </c>
      <c r="MQ7" s="40">
        <v>9.8810535490334361E-2</v>
      </c>
      <c r="MR7" s="40">
        <v>4.172217366121167E-3</v>
      </c>
      <c r="MS7" s="40">
        <v>-0.22796968864273426</v>
      </c>
      <c r="MT7" s="40">
        <v>-0.23391846798203453</v>
      </c>
      <c r="MU7" s="40">
        <v>2.8403322145619692E-2</v>
      </c>
      <c r="MV7" s="40">
        <v>3.2311373459987358E-2</v>
      </c>
      <c r="MW7" s="40">
        <v>4.6691659989853029E-2</v>
      </c>
      <c r="MX7" s="40">
        <v>3.9036339702993139E-2</v>
      </c>
      <c r="MY7" s="40">
        <v>4.3565121037274057E-2</v>
      </c>
      <c r="MZ7" s="40">
        <v>-5.9100689535032669E-2</v>
      </c>
      <c r="NA7" s="40">
        <v>-0.1561485326118317</v>
      </c>
      <c r="NB7" s="40">
        <v>-0.10056089066018692</v>
      </c>
      <c r="NC7" s="40">
        <v>-9.5318974070315754E-2</v>
      </c>
      <c r="ND7" s="40">
        <v>3.5148294151333914E-2</v>
      </c>
      <c r="NE7" s="40">
        <v>7.9112014173294831E-3</v>
      </c>
      <c r="NF7" s="40">
        <v>-8.5920583508901749E-2</v>
      </c>
      <c r="NG7" s="40">
        <v>-8.3491783449866519E-2</v>
      </c>
      <c r="NH7" s="40">
        <v>-3.1872666505161962E-2</v>
      </c>
      <c r="NI7" s="40">
        <v>-1.0905759526411818E-2</v>
      </c>
      <c r="NJ7" s="40">
        <v>-0.49906441559242065</v>
      </c>
      <c r="NK7" s="40">
        <v>-0.10379702988585082</v>
      </c>
      <c r="NL7" s="40">
        <v>9.1654284094609739E-2</v>
      </c>
      <c r="NM7" s="40">
        <v>-0.10880653973646959</v>
      </c>
      <c r="NN7" s="40">
        <v>-0.39165453394088823</v>
      </c>
      <c r="NO7" s="40">
        <v>-5.8985194304959188E-2</v>
      </c>
      <c r="NP7" s="40">
        <v>0.13695169317218836</v>
      </c>
      <c r="NQ7" s="40">
        <v>4.5696287066408381E-2</v>
      </c>
      <c r="NR7" s="40">
        <v>-4.6902068039516021E-3</v>
      </c>
      <c r="NS7" s="40">
        <v>0.13695169317218836</v>
      </c>
      <c r="NT7" s="40">
        <v>9.7388544170140534E-2</v>
      </c>
      <c r="NU7" s="40">
        <v>-2.0771277744627725E-2</v>
      </c>
      <c r="NV7" s="40">
        <v>-0.11862867354366957</v>
      </c>
      <c r="NW7" s="40">
        <v>-1.1970905568317924E-2</v>
      </c>
      <c r="NX7" s="40">
        <v>-7.4726685955582406E-2</v>
      </c>
      <c r="NY7" s="40">
        <v>-0.19535890629460562</v>
      </c>
      <c r="NZ7" s="40">
        <v>5.6954181463203302E-2</v>
      </c>
      <c r="OA7" s="40">
        <v>4.2833208789470278E-2</v>
      </c>
      <c r="OB7" s="40">
        <v>-0.11092186199272724</v>
      </c>
      <c r="OC7" s="40">
        <v>-0.13915860096611121</v>
      </c>
      <c r="OD7" s="40">
        <v>-4.9738306729207538E-2</v>
      </c>
      <c r="OE7" s="40">
        <v>-0.10153804273073552</v>
      </c>
      <c r="OF7" s="40">
        <v>7.6381416419625037E-2</v>
      </c>
      <c r="OG7" s="40">
        <v>1.9082095604743943E-2</v>
      </c>
      <c r="OH7" s="40">
        <v>-4.704304111313784E-2</v>
      </c>
      <c r="OI7" s="40">
        <v>1.4967441472646614E-2</v>
      </c>
      <c r="OJ7" s="40">
        <v>0.12124452941076624</v>
      </c>
      <c r="OK7" s="40">
        <v>7.5702713462323823E-2</v>
      </c>
      <c r="OL7" s="40">
        <v>-0.11101028413401248</v>
      </c>
      <c r="OM7" s="40">
        <v>-3.1709736202310213E-2</v>
      </c>
      <c r="ON7" s="40">
        <v>1.6116189687885418E-2</v>
      </c>
      <c r="OO7" s="40">
        <v>0.13122888967685098</v>
      </c>
      <c r="OP7" s="40">
        <v>-0.23630781885502117</v>
      </c>
      <c r="OQ7" s="40">
        <v>0.13695169317218836</v>
      </c>
      <c r="OR7" s="40">
        <v>8.6000724750149971E-2</v>
      </c>
      <c r="OS7" s="40">
        <v>-8.1208447606199163E-3</v>
      </c>
      <c r="OT7" s="40">
        <v>8.8498111407236513E-2</v>
      </c>
      <c r="OU7" s="40">
        <v>-1.8329364449402252E-2</v>
      </c>
      <c r="OV7" s="40">
        <v>-0.10353920294907049</v>
      </c>
      <c r="OW7" s="40">
        <v>-2.6295093700878791E-4</v>
      </c>
      <c r="OX7" s="40">
        <v>-1.333245208460454E-3</v>
      </c>
      <c r="OY7" s="40">
        <v>-3.9668907937306375E-2</v>
      </c>
      <c r="OZ7" s="40">
        <v>5.4156892216713048E-2</v>
      </c>
      <c r="PA7" s="40">
        <v>9.7585479246461215E-2</v>
      </c>
      <c r="PB7" s="40">
        <v>0.13582105706298853</v>
      </c>
      <c r="PC7" s="40">
        <v>0.13695169317218836</v>
      </c>
      <c r="PD7" s="40">
        <v>6.8156741446236069E-2</v>
      </c>
      <c r="PE7" s="40">
        <v>-1.8101475360913222E-2</v>
      </c>
      <c r="PF7" s="40">
        <v>-3.2730619253830695E-2</v>
      </c>
      <c r="PG7" s="40">
        <v>8.3892775107605733E-2</v>
      </c>
      <c r="PH7" s="40">
        <v>-5.8021681635483824E-2</v>
      </c>
      <c r="PI7" s="40">
        <v>-7.3173878552287075E-2</v>
      </c>
      <c r="PJ7" s="40">
        <v>9.0750399397676818E-2</v>
      </c>
      <c r="PK7" s="40">
        <v>3.0509051395590792E-2</v>
      </c>
      <c r="PL7" s="40">
        <v>5.781951543408792E-2</v>
      </c>
      <c r="PM7" s="40">
        <v>-7.9783051244947445E-2</v>
      </c>
      <c r="PN7" s="40">
        <v>6.1979163908839396E-2</v>
      </c>
      <c r="PO7" s="40">
        <v>-3.5133467739595359E-3</v>
      </c>
      <c r="PP7" s="40">
        <v>-1.2844680483431237E-2</v>
      </c>
      <c r="PQ7" s="40">
        <v>8.335543167363757E-2</v>
      </c>
      <c r="PR7" s="40">
        <v>9.6769354833798671E-2</v>
      </c>
      <c r="PS7" s="40">
        <v>0.10378057175229016</v>
      </c>
      <c r="PT7" s="40">
        <v>0.10508148714849308</v>
      </c>
      <c r="PU7" s="40">
        <v>6.4748891454863955E-2</v>
      </c>
      <c r="PV7" s="40">
        <v>-0.18694316825923962</v>
      </c>
      <c r="PW7" s="40">
        <v>-0.17655409074693085</v>
      </c>
      <c r="PX7" s="40">
        <v>1.357948224845984E-2</v>
      </c>
      <c r="PY7" s="40">
        <v>-5.6276998224775165E-2</v>
      </c>
      <c r="PZ7" s="40">
        <v>-6.3668936093306039E-2</v>
      </c>
      <c r="QA7" s="40">
        <v>-1.6697800666517604E-2</v>
      </c>
      <c r="QB7" s="40">
        <v>0.11988472430786334</v>
      </c>
      <c r="QC7" s="40">
        <v>7.550817396360876E-2</v>
      </c>
      <c r="QD7" s="40">
        <v>0.13519768118120146</v>
      </c>
      <c r="QE7" s="40">
        <v>-9.5170180867294119E-2</v>
      </c>
      <c r="QF7" s="40">
        <v>7.1349013176649434E-2</v>
      </c>
      <c r="QG7" s="40">
        <v>4.2564131091863189E-2</v>
      </c>
      <c r="QH7" s="40">
        <v>-9.3012775762532751E-2</v>
      </c>
      <c r="QI7" s="40">
        <v>0.10166120293711445</v>
      </c>
      <c r="QJ7" s="40">
        <v>-1.4475486252222058E-2</v>
      </c>
      <c r="QK7" s="40">
        <v>9.2026726167554918E-2</v>
      </c>
      <c r="QL7" s="40">
        <v>-7.5817453243063437E-2</v>
      </c>
      <c r="QM7" s="40">
        <v>3.519867755054662E-2</v>
      </c>
      <c r="QN7" s="40">
        <v>0.12721186473850632</v>
      </c>
      <c r="QO7" s="40">
        <v>3.4171930015496343E-3</v>
      </c>
      <c r="QP7" s="40">
        <v>0.12660548275253092</v>
      </c>
      <c r="QQ7" s="40">
        <v>-1.0509491800233195E-2</v>
      </c>
      <c r="QR7" s="40">
        <v>0.13695169317218836</v>
      </c>
      <c r="QS7" s="40">
        <v>9.495691427514541E-2</v>
      </c>
      <c r="QT7" s="40">
        <v>1.3672666647533749E-2</v>
      </c>
      <c r="QU7" s="40">
        <v>0.11997256984649307</v>
      </c>
      <c r="QV7" s="40">
        <v>-1.2927714995966344E-2</v>
      </c>
      <c r="QW7" s="40">
        <v>-3.9716408189226837E-2</v>
      </c>
      <c r="QX7" s="40">
        <v>2.8549347781937184E-2</v>
      </c>
      <c r="QY7" s="40">
        <v>-5.3059447913005098E-2</v>
      </c>
      <c r="QZ7" s="40">
        <v>0.12316104152060525</v>
      </c>
      <c r="RA7" s="40">
        <v>-0.11921626300819055</v>
      </c>
      <c r="RB7" s="40">
        <v>7.8022778386525715E-2</v>
      </c>
      <c r="RC7" s="40">
        <v>7.9293586306868891E-2</v>
      </c>
      <c r="RD7" s="40">
        <v>4.9490994005659594E-2</v>
      </c>
      <c r="RE7" s="40">
        <v>-0.2000445634335356</v>
      </c>
      <c r="RF7" s="40">
        <v>7.1324630767179986E-2</v>
      </c>
      <c r="RG7" s="40">
        <v>0.13695169317218836</v>
      </c>
      <c r="RH7" s="40">
        <v>7.5874890641248971E-2</v>
      </c>
      <c r="RI7" s="40">
        <v>8.3695291699049434E-2</v>
      </c>
      <c r="RJ7" s="40">
        <v>-7.7742922642145329E-2</v>
      </c>
      <c r="RK7" s="40">
        <v>5.5470720685011576E-2</v>
      </c>
      <c r="RL7" s="40">
        <v>-1.0460485743542192E-2</v>
      </c>
      <c r="RM7" s="40">
        <v>1.4008135088700024E-2</v>
      </c>
      <c r="RN7" s="40">
        <v>-4.0987867874431316E-5</v>
      </c>
      <c r="RO7" s="40">
        <v>4.3748108953540754E-2</v>
      </c>
      <c r="RP7" s="40">
        <v>-8.2372767534830693E-3</v>
      </c>
      <c r="RQ7" s="40">
        <v>0.10806425278219445</v>
      </c>
      <c r="RR7" s="40">
        <v>-2.8459206229203615E-2</v>
      </c>
      <c r="RS7" s="40">
        <v>-1.1753363951208851E-2</v>
      </c>
      <c r="RT7" s="40">
        <v>7.9344629344554995E-2</v>
      </c>
      <c r="RU7" s="40">
        <v>6.0400555326845851E-2</v>
      </c>
      <c r="RV7" s="40">
        <v>9.0897662768129495E-2</v>
      </c>
      <c r="RW7" s="40">
        <v>8.6087215557975272E-2</v>
      </c>
      <c r="RX7" s="40">
        <v>-4.1848729975907717E-2</v>
      </c>
      <c r="RY7" s="40">
        <v>0.10850712141029173</v>
      </c>
      <c r="RZ7" s="40">
        <v>-8.0616399703786978E-2</v>
      </c>
      <c r="SA7" s="40">
        <v>-5.8786148681198469E-2</v>
      </c>
      <c r="SB7" s="40">
        <v>-9.8204350249436967E-2</v>
      </c>
      <c r="SC7" s="40">
        <v>0.13695169317218836</v>
      </c>
      <c r="SD7" s="40">
        <v>9.0424257978805045E-2</v>
      </c>
      <c r="SE7" s="40">
        <v>0.10138289474825335</v>
      </c>
      <c r="SF7" s="40">
        <v>-8.6897692756762512E-2</v>
      </c>
      <c r="SG7" s="40">
        <v>4.37038056114194E-2</v>
      </c>
      <c r="SH7" s="40">
        <v>0.13695169317218836</v>
      </c>
      <c r="SI7" s="40">
        <v>7.948377924312755E-2</v>
      </c>
      <c r="SJ7" s="40">
        <v>0.10819919805946188</v>
      </c>
      <c r="SK7" s="40">
        <v>-0.13009244285392019</v>
      </c>
      <c r="SL7" s="40">
        <v>3.4190485669967519E-2</v>
      </c>
      <c r="SM7" s="40">
        <v>-3.5834041845376419E-2</v>
      </c>
      <c r="SN7" s="40">
        <v>-2.2587275225647518E-2</v>
      </c>
      <c r="SO7" s="40">
        <v>0.11972083554489732</v>
      </c>
      <c r="SP7" s="40">
        <v>-4.3056629570047855E-2</v>
      </c>
      <c r="SQ7" s="40">
        <v>-0.12387704546045386</v>
      </c>
      <c r="SR7" s="40">
        <v>9.1469748745908852E-2</v>
      </c>
      <c r="SS7" s="40">
        <v>2.0517477910815707E-2</v>
      </c>
      <c r="ST7" s="40">
        <v>9.2852354562129591E-2</v>
      </c>
      <c r="SU7" s="40">
        <v>-8.4087597547856774E-2</v>
      </c>
      <c r="SV7" s="40">
        <v>-1.3262744535258997E-2</v>
      </c>
      <c r="SW7" s="40">
        <v>-6.6548257509091102E-2</v>
      </c>
      <c r="SX7" s="40">
        <v>-6.7550765740253205E-2</v>
      </c>
      <c r="SY7" s="40">
        <v>2.5236346281376498E-5</v>
      </c>
      <c r="SZ7" s="40">
        <v>-0.11331797851850878</v>
      </c>
      <c r="TA7" s="40">
        <v>0.13695169317218836</v>
      </c>
      <c r="TB7" s="40">
        <v>0.12453851319981002</v>
      </c>
      <c r="TC7" s="40">
        <v>5.9140046259001489E-2</v>
      </c>
      <c r="TD7" s="40">
        <v>8.2723130462318162E-2</v>
      </c>
      <c r="TE7" s="40">
        <v>5.2517905346218807E-2</v>
      </c>
      <c r="TF7" s="40">
        <v>4.6176019103504329E-2</v>
      </c>
      <c r="TG7" s="40">
        <v>7.1067588292731187E-2</v>
      </c>
      <c r="TH7" s="40">
        <v>1.8247869594954835E-2</v>
      </c>
      <c r="TI7" s="40">
        <v>8.405403371755038E-2</v>
      </c>
      <c r="TJ7" s="40">
        <v>1.2589112310633421E-2</v>
      </c>
      <c r="TK7" s="40">
        <v>6.3335704410381277E-2</v>
      </c>
      <c r="TL7" s="40">
        <v>0.11255610543231542</v>
      </c>
      <c r="TM7" s="40">
        <v>-2.814609333030349E-2</v>
      </c>
      <c r="TN7" s="40">
        <v>-8.8224710720511301E-2</v>
      </c>
      <c r="TO7" s="40">
        <v>5.2409179950968943E-2</v>
      </c>
      <c r="TP7" s="40">
        <v>-8.0826688540082903E-2</v>
      </c>
      <c r="TQ7" s="40">
        <v>8.4922438262117428E-2</v>
      </c>
      <c r="TR7" s="40">
        <v>0.13084879253357662</v>
      </c>
      <c r="TS7" s="40">
        <v>8.4713328563674084E-2</v>
      </c>
      <c r="TT7" s="40">
        <v>-8.5687927870616853E-2</v>
      </c>
      <c r="TU7" s="40">
        <v>0.10872082256744542</v>
      </c>
      <c r="TV7" s="40">
        <v>0.13695169317218836</v>
      </c>
      <c r="TW7" s="40">
        <v>0.11381662074478149</v>
      </c>
      <c r="TX7" s="40">
        <v>-2.9961174343128061E-2</v>
      </c>
      <c r="TY7" s="40">
        <v>-9.9201083450312311E-2</v>
      </c>
      <c r="TZ7" s="40">
        <v>3.1771919609418164E-2</v>
      </c>
      <c r="UA7" s="40">
        <v>-8.2133680499145156E-2</v>
      </c>
      <c r="UB7" s="40">
        <v>7.1765841462642532E-2</v>
      </c>
      <c r="UC7" s="40">
        <v>9.8922886218723249E-2</v>
      </c>
      <c r="UD7" s="40">
        <v>0.12520233246108825</v>
      </c>
      <c r="UE7" s="40">
        <v>2.8455350478182817E-2</v>
      </c>
      <c r="UF7" s="40">
        <v>-8.49689072953006E-2</v>
      </c>
      <c r="UG7" s="40">
        <v>6.0524168334430417E-2</v>
      </c>
      <c r="UH7" s="40">
        <v>6.1916207413263091E-2</v>
      </c>
      <c r="UI7" s="40">
        <v>0.11571330268914104</v>
      </c>
      <c r="UJ7" s="40">
        <v>-6.4649934567164835E-2</v>
      </c>
      <c r="UK7" s="40">
        <v>9.7686448652177127E-2</v>
      </c>
      <c r="UL7" s="40">
        <v>7.5721398739525769E-2</v>
      </c>
      <c r="UM7" s="40">
        <v>0.12442513460750382</v>
      </c>
      <c r="UN7" s="40">
        <v>0.11349631737515753</v>
      </c>
      <c r="UO7" s="40">
        <v>2.9856779872248218E-3</v>
      </c>
      <c r="UP7" s="40">
        <v>-5.9811173478323543E-2</v>
      </c>
      <c r="UQ7" s="40">
        <v>-0.13056963467463756</v>
      </c>
      <c r="UR7" s="40">
        <v>0.11444150570972456</v>
      </c>
      <c r="US7" s="40">
        <v>4.3313634352797337E-3</v>
      </c>
      <c r="UT7" s="40">
        <v>5.8751827259159395E-2</v>
      </c>
      <c r="UU7" s="40">
        <v>1.0598166214856652E-2</v>
      </c>
      <c r="UV7" s="40">
        <v>0.13467827229337259</v>
      </c>
      <c r="UW7" s="40">
        <v>7.5356116560354014E-2</v>
      </c>
      <c r="UX7" s="40">
        <v>-3.7051214806306243E-2</v>
      </c>
      <c r="UY7" s="40">
        <v>4.1842310679763406E-2</v>
      </c>
      <c r="UZ7" s="40">
        <v>7.976707454645271E-2</v>
      </c>
      <c r="VA7" s="40">
        <v>7.2649048326667742E-2</v>
      </c>
      <c r="VB7" s="40">
        <v>5.2433020255083562E-2</v>
      </c>
      <c r="VC7" s="40">
        <v>-4.9417658286406541E-2</v>
      </c>
      <c r="VD7" s="40">
        <v>-1.0720564792134013E-2</v>
      </c>
      <c r="VE7" s="40">
        <v>8.8845705363447047E-2</v>
      </c>
      <c r="VF7" s="40">
        <v>0.11454147343945853</v>
      </c>
      <c r="VG7" s="40">
        <v>0.10392863432110078</v>
      </c>
      <c r="VH7" s="40">
        <v>8.9880428679091073E-2</v>
      </c>
      <c r="VI7" s="40">
        <v>-0.13592099479141551</v>
      </c>
      <c r="VJ7" s="40">
        <v>0.12210836158475047</v>
      </c>
      <c r="VK7" s="40">
        <v>-1.8349305322903908E-2</v>
      </c>
      <c r="VL7" s="40">
        <v>-4.2448053349658399E-2</v>
      </c>
      <c r="VM7" s="40">
        <v>0.12551334526380242</v>
      </c>
      <c r="VN7" s="40">
        <v>-5.3102817427479576E-2</v>
      </c>
      <c r="VO7" s="40">
        <v>3.6158059713289337E-2</v>
      </c>
      <c r="VP7" s="40">
        <v>-4.136092972102523E-2</v>
      </c>
      <c r="VQ7" s="40">
        <v>6.8052630347805065E-2</v>
      </c>
      <c r="VR7" s="40">
        <v>5.156132033307137E-2</v>
      </c>
      <c r="VS7" s="40">
        <v>1.5996892988468625E-2</v>
      </c>
      <c r="VT7" s="40">
        <v>1.7728139508727869E-2</v>
      </c>
      <c r="VU7" s="40">
        <v>5.2438879551595097E-2</v>
      </c>
      <c r="VV7" s="40">
        <v>1.6890740869831777E-2</v>
      </c>
      <c r="VW7" s="40">
        <v>6.077448643079042E-2</v>
      </c>
      <c r="VX7" s="40">
        <v>6.3344489863927045E-2</v>
      </c>
      <c r="VY7" s="40">
        <v>1.6656555532676309E-2</v>
      </c>
      <c r="VZ7" s="40">
        <v>0.13379960720450135</v>
      </c>
      <c r="WA7" s="40">
        <v>-8.6864961816934039E-2</v>
      </c>
      <c r="WB7" s="40">
        <v>-6.2142138644819545E-2</v>
      </c>
      <c r="WC7" s="40">
        <v>0.13695169317218836</v>
      </c>
      <c r="WD7" s="40">
        <v>-2.8892315584057693E-2</v>
      </c>
      <c r="WE7" s="40">
        <v>0.13512868129970523</v>
      </c>
      <c r="WF7" s="40">
        <v>-9.9720933348754648E-2</v>
      </c>
      <c r="WG7" s="40">
        <v>1.2329449600893883E-2</v>
      </c>
      <c r="WH7" s="40">
        <v>9.9157487665379795E-2</v>
      </c>
      <c r="WI7" s="40">
        <v>0.13695169317218836</v>
      </c>
      <c r="WJ7" s="40">
        <v>9.9520385683099732E-2</v>
      </c>
      <c r="WK7" s="40">
        <v>7.4704540270396746E-2</v>
      </c>
      <c r="WL7" s="40">
        <v>9.0410640377170726E-2</v>
      </c>
      <c r="WM7" s="40">
        <v>8.0410957570914876E-2</v>
      </c>
      <c r="WN7" s="40">
        <v>1.9132385629759829E-2</v>
      </c>
      <c r="WO7" s="40">
        <v>-4.1901728202112798E-3</v>
      </c>
      <c r="WP7" s="40">
        <v>4.3082325758523776E-2</v>
      </c>
      <c r="WQ7" s="40">
        <v>6.5060062217411119E-2</v>
      </c>
      <c r="WR7" s="40">
        <v>-3.9164671422413422E-2</v>
      </c>
      <c r="WS7" s="40">
        <v>0.13027069201044106</v>
      </c>
      <c r="WT7" s="40">
        <v>1.0278779139364813E-2</v>
      </c>
      <c r="WU7" s="40">
        <v>-0.19383849913661255</v>
      </c>
      <c r="WV7" s="40">
        <v>1.4589686909230348E-2</v>
      </c>
      <c r="WW7" s="40">
        <v>7.7460632998424872E-2</v>
      </c>
      <c r="WX7" s="40">
        <v>0.13695169317218836</v>
      </c>
      <c r="WY7" s="40">
        <v>-7.5337004236316396E-2</v>
      </c>
      <c r="WZ7" s="40">
        <v>2.0614619301942527E-2</v>
      </c>
      <c r="XA7" s="40">
        <v>6.0309114011737996E-2</v>
      </c>
      <c r="XB7" s="40">
        <v>9.8816506607559695E-2</v>
      </c>
      <c r="XC7" s="40">
        <v>0.12708855983905765</v>
      </c>
      <c r="XD7" s="40">
        <v>3.2496167113102992E-3</v>
      </c>
      <c r="XE7" s="40">
        <v>5.7018915051534114E-2</v>
      </c>
      <c r="XF7" s="40">
        <v>6.8670359035597262E-2</v>
      </c>
      <c r="XG7" s="40">
        <v>1.2559976085212199E-2</v>
      </c>
      <c r="XH7" s="40">
        <v>3.8577726096913567E-2</v>
      </c>
      <c r="XI7" s="40">
        <v>4.0010917549450742E-2</v>
      </c>
      <c r="XJ7" s="40">
        <v>8.7786434957753512E-2</v>
      </c>
      <c r="XK7" s="40">
        <v>-0.17259201273630165</v>
      </c>
      <c r="XL7" s="40">
        <v>1.5967467279708769E-2</v>
      </c>
      <c r="XM7" s="40">
        <v>7.1176757858915529E-2</v>
      </c>
      <c r="XN7" s="40">
        <v>-3.2140900988256726E-2</v>
      </c>
      <c r="XO7" s="40">
        <v>7.664129845185208E-2</v>
      </c>
      <c r="XP7" s="40">
        <v>6.4596451412219702E-2</v>
      </c>
      <c r="XQ7" s="40">
        <v>-2.1486951626319084E-2</v>
      </c>
      <c r="XR7" s="40">
        <v>-8.793528248260607E-2</v>
      </c>
      <c r="XS7" s="40">
        <v>-3.1743919009724841E-2</v>
      </c>
      <c r="XT7" s="40">
        <v>-0.20526141311147161</v>
      </c>
      <c r="XU7" s="40">
        <v>4.7422199185152669E-2</v>
      </c>
      <c r="XV7" s="40">
        <v>-1.2261884833492109E-3</v>
      </c>
      <c r="XW7" s="40">
        <v>-8.5336308985975107E-2</v>
      </c>
      <c r="XX7" s="40">
        <v>-0.14648074212647721</v>
      </c>
      <c r="XY7" s="40">
        <v>7.8084300650219429E-2</v>
      </c>
      <c r="XZ7" s="40">
        <v>-2.9147054258793159E-2</v>
      </c>
      <c r="YA7" s="40">
        <v>4.2434638053898466E-2</v>
      </c>
      <c r="YB7" s="40">
        <v>6.7358349194135414E-4</v>
      </c>
      <c r="YC7" s="40">
        <v>7.6842826717862911E-2</v>
      </c>
      <c r="YD7" s="40">
        <v>9.8871658934085449E-3</v>
      </c>
      <c r="YE7" s="40">
        <v>6.0726219740409038E-2</v>
      </c>
      <c r="YF7" s="40">
        <v>0.13695169317218836</v>
      </c>
      <c r="YG7" s="40">
        <v>6.454377993601379E-2</v>
      </c>
      <c r="YH7" s="40">
        <v>2.9060036778501663E-2</v>
      </c>
      <c r="YI7" s="40">
        <v>6.3311826243226621E-2</v>
      </c>
      <c r="YJ7" s="40">
        <v>0.1290746527457276</v>
      </c>
      <c r="YK7" s="40">
        <v>-0.21373238783967252</v>
      </c>
      <c r="YL7" s="40">
        <v>4.4840182871839662E-2</v>
      </c>
      <c r="YM7" s="40">
        <v>0.11171800870878723</v>
      </c>
      <c r="YN7" s="40">
        <v>5.2598424227516372E-2</v>
      </c>
      <c r="YO7" s="40">
        <v>-0.16085957030647713</v>
      </c>
      <c r="YP7" s="40">
        <v>9.1924659795906027E-2</v>
      </c>
      <c r="YQ7" s="40">
        <v>1.965574749105814E-2</v>
      </c>
      <c r="YR7" s="40">
        <v>4.8637138165737781E-2</v>
      </c>
      <c r="YS7" s="40">
        <v>-0.19141580169036487</v>
      </c>
      <c r="YT7" s="40">
        <v>8.6338050045071668E-2</v>
      </c>
      <c r="YU7" s="40">
        <v>5.4002149856203774E-2</v>
      </c>
      <c r="YV7" s="40">
        <v>0.100463065401317</v>
      </c>
      <c r="YW7" s="40">
        <v>0.113104039031793</v>
      </c>
      <c r="YX7" s="40">
        <v>1.9180470360887325E-2</v>
      </c>
      <c r="YY7" s="40">
        <v>-1.5164353997468294E-2</v>
      </c>
      <c r="YZ7" s="40">
        <v>-0.31281262936259346</v>
      </c>
      <c r="ZA7" s="40">
        <v>4.1556282165687186E-2</v>
      </c>
      <c r="ZB7" s="40">
        <v>-2.203666453839781E-2</v>
      </c>
      <c r="ZC7" s="40">
        <v>-0.31317972195424082</v>
      </c>
      <c r="ZD7" s="40">
        <v>0.10055415589547212</v>
      </c>
      <c r="ZE7" s="40">
        <v>-1.4953985066588404E-2</v>
      </c>
      <c r="ZF7" s="40">
        <v>1.1574096028608594E-2</v>
      </c>
      <c r="ZG7" s="40">
        <v>-7.1623732581708399E-2</v>
      </c>
      <c r="ZH7" s="40">
        <v>0.11083281715310744</v>
      </c>
      <c r="ZI7" s="40">
        <v>-5.2355328374387944E-2</v>
      </c>
      <c r="ZJ7" s="40">
        <v>-5.427965964489212E-2</v>
      </c>
      <c r="ZK7" s="40">
        <v>6.6332586457453102E-2</v>
      </c>
      <c r="ZL7" s="40">
        <v>-0.11614175718261055</v>
      </c>
      <c r="ZM7" s="40">
        <v>0.13695169317218836</v>
      </c>
      <c r="ZN7" s="40">
        <v>0.13695169317218836</v>
      </c>
      <c r="ZO7" s="40">
        <v>-5.1900655389909622E-2</v>
      </c>
      <c r="ZP7" s="40">
        <v>7.0858821371895253E-3</v>
      </c>
      <c r="ZQ7" s="40">
        <v>-4.3460930009846521E-3</v>
      </c>
      <c r="ZR7" s="40">
        <v>3.8576478868911357E-2</v>
      </c>
      <c r="ZS7" s="40">
        <v>7.9629678647395563E-2</v>
      </c>
      <c r="ZT7" s="40">
        <v>8.2300773312768971E-2</v>
      </c>
      <c r="ZU7" s="40">
        <v>-1.2826756681426965E-2</v>
      </c>
      <c r="ZV7" s="40">
        <v>8.7630366484641176E-3</v>
      </c>
      <c r="ZW7" s="40">
        <v>0.1030054064849466</v>
      </c>
      <c r="ZX7" s="40">
        <v>8.7833228238910044E-2</v>
      </c>
      <c r="ZY7" s="40">
        <v>0.13695169317218836</v>
      </c>
      <c r="ZZ7" s="40">
        <v>6.6616916064235587E-2</v>
      </c>
      <c r="AAA7" s="40">
        <v>-6.7655481764157255E-3</v>
      </c>
      <c r="AAB7" s="40">
        <v>-9.6613182361137917E-2</v>
      </c>
      <c r="AAC7" s="40">
        <v>0.13695169317218836</v>
      </c>
      <c r="AAD7" s="40">
        <v>8.3951175231282482E-2</v>
      </c>
      <c r="AAE7" s="40">
        <v>2.0222483688496329E-2</v>
      </c>
      <c r="AAF7" s="40">
        <v>-5.2187331712316154E-2</v>
      </c>
      <c r="AAG7" s="40">
        <v>0.11983137377402464</v>
      </c>
      <c r="AAH7" s="40">
        <v>-7.6652372560766846E-2</v>
      </c>
      <c r="AAI7" s="40">
        <v>0.13695169317218836</v>
      </c>
      <c r="AAJ7" s="40">
        <v>0.13695169317218836</v>
      </c>
      <c r="AAK7" s="40">
        <v>7.0975079980631905E-2</v>
      </c>
      <c r="AAL7" s="40">
        <v>0.13093739758779166</v>
      </c>
      <c r="AAM7" s="40">
        <v>-3.9360695501834297E-2</v>
      </c>
      <c r="AAN7" s="40">
        <v>-1.754544901868782E-2</v>
      </c>
      <c r="AAO7" s="40">
        <v>0.10063540999435983</v>
      </c>
      <c r="AAP7" s="40">
        <v>3.5128404619821918E-2</v>
      </c>
      <c r="AAQ7" s="40">
        <v>4.0034956644805053E-2</v>
      </c>
      <c r="AAR7" s="40">
        <v>0.13695169317218836</v>
      </c>
      <c r="AAS7" s="40">
        <v>-0.16319771257633098</v>
      </c>
      <c r="AAT7" s="40">
        <v>6.8677330970937644E-2</v>
      </c>
      <c r="AAU7" s="40">
        <v>6.4757831789248543E-2</v>
      </c>
      <c r="AAV7" s="40">
        <v>4.6613283266072614E-3</v>
      </c>
      <c r="AAW7" s="40">
        <v>0.11224436327732445</v>
      </c>
      <c r="AAX7" s="40">
        <v>0.13695169317218836</v>
      </c>
      <c r="AAY7" s="40">
        <v>-3.7869416908942188E-2</v>
      </c>
      <c r="AAZ7" s="40">
        <v>-9.1166934055592508E-2</v>
      </c>
      <c r="ABA7" s="40">
        <v>8.4382251480529247E-2</v>
      </c>
      <c r="ABB7" s="40">
        <v>0.12718710562498514</v>
      </c>
      <c r="ABC7" s="40">
        <v>0.1313167719821422</v>
      </c>
      <c r="ABD7" s="40">
        <v>0.13695169317218836</v>
      </c>
      <c r="ABE7" s="40">
        <v>-5.1525807146499902E-2</v>
      </c>
      <c r="ABF7" s="40">
        <v>0.12036746969316248</v>
      </c>
      <c r="ABG7" s="40">
        <v>1.5958703265001706E-2</v>
      </c>
      <c r="ABH7" s="40">
        <v>8.3457104835647611E-2</v>
      </c>
      <c r="ABI7" s="40">
        <v>0.1011834300173724</v>
      </c>
      <c r="ABJ7" s="40">
        <v>-1.7777833384169495E-2</v>
      </c>
      <c r="ABK7" s="40">
        <v>0.13695169317218836</v>
      </c>
      <c r="ABL7" s="40">
        <v>7.7096778662994137E-2</v>
      </c>
      <c r="ABM7" s="40">
        <v>9.4072772813706074E-2</v>
      </c>
      <c r="ABN7" s="40">
        <v>0.11185902865177866</v>
      </c>
      <c r="ABO7" s="40">
        <v>0.13695169317218836</v>
      </c>
      <c r="ABP7" s="40">
        <v>9.5718693368515462E-2</v>
      </c>
      <c r="ABQ7" s="40">
        <v>2.7744892672214583E-2</v>
      </c>
      <c r="ABR7" s="40">
        <v>0.12288845714758323</v>
      </c>
      <c r="ABS7" s="40">
        <v>1.5361824958519898E-2</v>
      </c>
      <c r="ABT7" s="40">
        <v>7.0272530907522723E-2</v>
      </c>
      <c r="ABU7" s="40">
        <v>2.5337873819691881E-2</v>
      </c>
      <c r="ABV7" s="40">
        <v>-5.773054248900622E-3</v>
      </c>
      <c r="ABW7" s="40">
        <v>0.11781183873563283</v>
      </c>
      <c r="ABX7" s="40">
        <v>0.12900183971434886</v>
      </c>
      <c r="ABY7" s="40">
        <v>8.6249727129258602E-2</v>
      </c>
      <c r="ABZ7" s="40">
        <v>5.1897853064886146E-2</v>
      </c>
      <c r="ACA7" s="40">
        <v>4.1020929557340491E-2</v>
      </c>
      <c r="ACB7" s="40">
        <v>2.0787245353932393E-2</v>
      </c>
      <c r="ACC7" s="40">
        <v>0.10720914150997674</v>
      </c>
      <c r="ACD7" s="40">
        <v>-5.3503529182219678E-2</v>
      </c>
      <c r="ACE7" s="40">
        <v>8.7827289695624922E-2</v>
      </c>
      <c r="ACF7" s="40">
        <v>-2.5492617915917393E-2</v>
      </c>
      <c r="ACG7" s="40">
        <v>-2.4736965970781899E-3</v>
      </c>
      <c r="ACH7" s="40">
        <v>6.9033879760417083E-2</v>
      </c>
      <c r="ACI7" s="40">
        <v>0.11186252050658796</v>
      </c>
      <c r="ACJ7" s="40">
        <v>-1.9408204540023788E-2</v>
      </c>
      <c r="ACK7" s="40">
        <v>-3.9148405939220643E-2</v>
      </c>
      <c r="ACL7" s="40">
        <v>-8.7750829680638409E-2</v>
      </c>
      <c r="ACM7" s="40">
        <v>0.13695169317218836</v>
      </c>
      <c r="ACN7" s="40">
        <v>0.13695169317218836</v>
      </c>
      <c r="ACO7" s="40">
        <v>5.983904861753242E-2</v>
      </c>
      <c r="ACP7" s="40">
        <v>7.0742477430885131E-3</v>
      </c>
      <c r="ACQ7" s="40">
        <v>-3.7550848906574008E-2</v>
      </c>
      <c r="ACR7" s="40">
        <v>2.1084210509610735E-2</v>
      </c>
      <c r="ACS7" s="40">
        <v>1.0149233450446715E-2</v>
      </c>
      <c r="ACT7" s="40">
        <v>4.5782363343032317E-2</v>
      </c>
      <c r="ACU7" s="40">
        <v>6.7257130553444622E-2</v>
      </c>
      <c r="ACV7" s="40">
        <v>7.0045381233151183E-2</v>
      </c>
      <c r="ACW7" s="40">
        <v>6.2709402202297149E-2</v>
      </c>
      <c r="ACX7" s="40">
        <v>0.12508395492105051</v>
      </c>
      <c r="ACY7" s="40">
        <v>1.5884304549928618E-2</v>
      </c>
      <c r="ACZ7" s="40">
        <v>-2.0933866387405353E-2</v>
      </c>
      <c r="ADA7" s="40">
        <v>5.5741176536766801E-2</v>
      </c>
      <c r="ADB7" s="40">
        <v>4.8186185062473186E-2</v>
      </c>
      <c r="ADC7" s="40">
        <v>0.13695169317218836</v>
      </c>
      <c r="ADD7" s="40">
        <v>-4.9456689478353799E-2</v>
      </c>
      <c r="ADE7" s="40">
        <v>0.13695169317218836</v>
      </c>
      <c r="ADF7" s="40">
        <v>0.13695169317218836</v>
      </c>
      <c r="ADG7" s="40">
        <v>0.11357296954464502</v>
      </c>
      <c r="ADH7" s="40">
        <v>4.2160740048845735E-2</v>
      </c>
      <c r="ADI7" s="40">
        <v>-2.6085082652606117E-2</v>
      </c>
      <c r="ADJ7" s="40">
        <v>-1.4151036561826591E-2</v>
      </c>
      <c r="ADK7" s="40">
        <v>6.2504718356598765E-2</v>
      </c>
      <c r="ADL7" s="40">
        <v>2.4961944065364117E-2</v>
      </c>
      <c r="ADM7" s="40">
        <v>0.13124487011956165</v>
      </c>
      <c r="ADN7" s="40">
        <v>0.13695169317218836</v>
      </c>
      <c r="ADO7" s="40">
        <v>-3.7481998664433025E-2</v>
      </c>
      <c r="ADP7" s="40">
        <v>5.5259862645832936E-2</v>
      </c>
      <c r="ADQ7" s="40">
        <v>7.8638645419770281E-2</v>
      </c>
      <c r="ADR7" s="40">
        <v>0.11615163644305238</v>
      </c>
      <c r="ADS7" s="40">
        <v>-2.400999198122622E-2</v>
      </c>
      <c r="ADT7" s="40">
        <v>2.9122219053991705E-2</v>
      </c>
      <c r="ADU7" s="40">
        <v>-2.340484681058308E-2</v>
      </c>
      <c r="ADV7" s="40">
        <v>-7.9814918240290744E-3</v>
      </c>
      <c r="ADW7" s="40">
        <v>-7.6794584172110492E-2</v>
      </c>
      <c r="ADX7" s="40">
        <v>2.3889280932049672E-2</v>
      </c>
      <c r="ADY7" s="40">
        <v>0.10630219320169654</v>
      </c>
      <c r="ADZ7" s="40">
        <v>-2.436687675239424E-2</v>
      </c>
      <c r="AEA7" s="40">
        <v>9.6813479679974446E-2</v>
      </c>
      <c r="AEB7" s="40">
        <v>7.9660085300598427E-2</v>
      </c>
      <c r="AEC7" s="40">
        <v>2.0427063957266123E-2</v>
      </c>
      <c r="AED7" s="40">
        <v>-3.8788153726127317E-2</v>
      </c>
      <c r="AEE7" s="40">
        <v>-4.7779714311441235E-2</v>
      </c>
      <c r="AEF7" s="40">
        <v>0.13695169317218836</v>
      </c>
      <c r="AEG7" s="40">
        <v>5.6793952636983835E-2</v>
      </c>
      <c r="AEH7" s="40">
        <v>0.12383577848770622</v>
      </c>
      <c r="AEI7" s="40">
        <v>6.4113488689063525E-2</v>
      </c>
      <c r="AEJ7" s="40">
        <v>7.4899230729457367E-2</v>
      </c>
      <c r="AEK7" s="40">
        <v>8.3617204131807288E-3</v>
      </c>
      <c r="AEL7" s="40">
        <v>7.7111918378186983E-2</v>
      </c>
      <c r="AEM7" s="40">
        <v>0.11521278899241305</v>
      </c>
      <c r="AEN7" s="40">
        <v>0.12135363226978901</v>
      </c>
      <c r="AEO7" s="40">
        <v>-1.2294247206845021E-2</v>
      </c>
      <c r="AEP7" s="40">
        <v>7.8175490565141725E-2</v>
      </c>
      <c r="AEQ7" s="40">
        <v>6.0319708285443197E-2</v>
      </c>
      <c r="AER7" s="40">
        <v>0.11698266659047762</v>
      </c>
      <c r="AES7" s="40">
        <v>0.13695169317218836</v>
      </c>
      <c r="AET7" s="40">
        <v>0.10919258562203527</v>
      </c>
      <c r="AEU7" s="40">
        <v>5.3090745416617402E-3</v>
      </c>
      <c r="AEV7" s="40">
        <v>5.7865934856091927E-2</v>
      </c>
      <c r="AEW7" s="40">
        <v>0.12553910109133803</v>
      </c>
      <c r="AEX7" s="40">
        <v>-1.4080065600006408E-2</v>
      </c>
      <c r="AEY7" s="40">
        <v>7.8994451055689696E-2</v>
      </c>
      <c r="AEZ7" s="40">
        <v>3.6171438527679456E-2</v>
      </c>
      <c r="AFA7" s="40">
        <v>3.8973382188128181E-2</v>
      </c>
      <c r="AFB7" s="40">
        <v>-3.3009950370839203E-3</v>
      </c>
      <c r="AFC7" s="40">
        <v>8.4904378604415909E-2</v>
      </c>
      <c r="AFD7" s="40">
        <v>7.3015256197471956E-2</v>
      </c>
      <c r="AFE7" s="40">
        <v>0.10067204158532372</v>
      </c>
      <c r="AFF7" s="40">
        <v>0.13695169317218836</v>
      </c>
      <c r="AFG7" s="40">
        <v>8.2326422869688942E-2</v>
      </c>
      <c r="AFH7" s="40">
        <v>0.12362440188235269</v>
      </c>
      <c r="AFI7" s="40">
        <v>0.11472373669931168</v>
      </c>
      <c r="AFJ7" s="40">
        <v>0.1216540385542999</v>
      </c>
      <c r="AFK7" s="40">
        <v>0.11999943786785483</v>
      </c>
      <c r="AFL7" s="40">
        <v>0.10903775728723319</v>
      </c>
      <c r="AFM7" s="40">
        <v>-0.19333166834079307</v>
      </c>
      <c r="AFN7" s="40">
        <v>5.5680831136903031E-2</v>
      </c>
      <c r="AFO7" s="40">
        <v>2.848955652520857E-2</v>
      </c>
      <c r="AFP7" s="40">
        <v>-8.9713037629463588E-2</v>
      </c>
      <c r="AFQ7" s="40">
        <v>0.13695169317218836</v>
      </c>
      <c r="AFR7" s="40">
        <v>-0.43997384200090262</v>
      </c>
      <c r="AFS7" s="40">
        <v>2.9265356655040931E-2</v>
      </c>
      <c r="AFT7" s="40">
        <v>1.300509462013455E-2</v>
      </c>
      <c r="AFU7" s="40">
        <v>-1</v>
      </c>
      <c r="AFV7" s="40">
        <v>-0.50608629879947831</v>
      </c>
      <c r="AFW7" s="40">
        <v>0.10023562803601083</v>
      </c>
      <c r="AFX7" s="40">
        <v>-0.1767841568230919</v>
      </c>
      <c r="AFY7" s="40">
        <v>-0.39046278079098584</v>
      </c>
      <c r="AFZ7" s="40">
        <v>0.12866310002898551</v>
      </c>
      <c r="AGA7" s="40">
        <v>-0.16389351550076081</v>
      </c>
      <c r="AGB7" s="40">
        <v>0.1072395176512857</v>
      </c>
      <c r="AGC7" s="40">
        <v>-4.7953022539772405E-2</v>
      </c>
      <c r="AGD7" s="40">
        <v>0.10438159359135346</v>
      </c>
      <c r="AGE7" s="40">
        <v>9.0484095517207486E-2</v>
      </c>
      <c r="AGF7" s="40">
        <v>5.9742581216962964E-2</v>
      </c>
      <c r="AGG7" s="40">
        <v>0.13695169317218836</v>
      </c>
      <c r="AGH7" s="40">
        <v>3.7910996255303031E-2</v>
      </c>
      <c r="AGI7" s="40">
        <v>3.710111738199573E-2</v>
      </c>
      <c r="AGJ7" s="40">
        <v>-5.4463596506748368E-2</v>
      </c>
      <c r="AGK7" s="40">
        <v>7.7867561010789954E-2</v>
      </c>
      <c r="AGL7" s="40">
        <v>9.1517793270446068E-2</v>
      </c>
      <c r="AGM7" s="40">
        <v>5.3362280103022908E-2</v>
      </c>
      <c r="AGN7" s="40">
        <v>0.13695169317218836</v>
      </c>
      <c r="AGO7" s="40">
        <v>-0.12048418762206259</v>
      </c>
      <c r="AGP7" s="40">
        <v>0.12722831223189246</v>
      </c>
      <c r="AGQ7" s="40">
        <v>-0.15368047590179679</v>
      </c>
      <c r="AGR7" s="40">
        <v>7.1333703106906787E-2</v>
      </c>
      <c r="AGS7" s="40">
        <v>-0.21378162998549521</v>
      </c>
      <c r="AGT7" s="40">
        <v>9.669627962681826E-2</v>
      </c>
      <c r="AGU7" s="40">
        <v>-1.1293061983975283E-2</v>
      </c>
      <c r="AGV7" s="40">
        <v>2.7978440000677285E-2</v>
      </c>
      <c r="AGW7" s="40">
        <v>5.7480318227798088E-2</v>
      </c>
      <c r="AGX7" s="40">
        <v>2.4939675262939609E-2</v>
      </c>
      <c r="AGY7" s="40">
        <v>0.10682505985428392</v>
      </c>
      <c r="AGZ7" s="40">
        <v>7.7667861145899852E-2</v>
      </c>
      <c r="AHA7" s="40">
        <v>-0.16710667800141199</v>
      </c>
      <c r="AHB7" s="40">
        <v>4.5668939934575548E-3</v>
      </c>
      <c r="AHC7" s="40">
        <v>0.13695169317218836</v>
      </c>
      <c r="AHD7" s="40">
        <v>5.5541949968978432E-2</v>
      </c>
      <c r="AHE7" s="40">
        <v>-1.9607775177200581E-2</v>
      </c>
      <c r="AHF7" s="40">
        <v>0.11493450271878869</v>
      </c>
      <c r="AHG7" s="40">
        <v>0.10165805134628347</v>
      </c>
      <c r="AHH7" s="40">
        <v>1.0737344043429742E-2</v>
      </c>
      <c r="AHI7" s="40">
        <v>6.9689292869900887E-2</v>
      </c>
      <c r="AHJ7" s="40">
        <v>6.5743061572672179E-2</v>
      </c>
      <c r="AHK7" s="40">
        <v>0.10817199891511109</v>
      </c>
      <c r="AHL7" s="40">
        <v>0.11374943329095188</v>
      </c>
      <c r="AHM7" s="40">
        <v>-0.3128710756103289</v>
      </c>
      <c r="AHN7" s="40">
        <v>-4.8818236645780999E-2</v>
      </c>
      <c r="AHO7" s="40">
        <v>8.0421726999133192E-2</v>
      </c>
      <c r="AHP7" s="40">
        <v>-5.4349827670801543E-2</v>
      </c>
      <c r="AHQ7" s="40">
        <v>-1.0488472282941252E-3</v>
      </c>
      <c r="AHR7" s="40">
        <v>0.10063183026857114</v>
      </c>
      <c r="AHS7" s="40">
        <v>8.5404652243171508E-2</v>
      </c>
      <c r="AHT7" s="40">
        <v>0.12513542085162355</v>
      </c>
      <c r="AHU7" s="40">
        <v>0.13418292477584037</v>
      </c>
      <c r="AHV7" s="40">
        <v>7.5967967915029133E-2</v>
      </c>
      <c r="AHW7" s="40">
        <v>0.1351194733863843</v>
      </c>
      <c r="AHX7" s="40">
        <v>9.138955773506674E-2</v>
      </c>
      <c r="AHY7" s="40">
        <v>4.0013036923719936E-2</v>
      </c>
      <c r="AHZ7" s="40">
        <v>0.13695169317218836</v>
      </c>
      <c r="AIA7" s="40">
        <v>-0.10655434478421133</v>
      </c>
      <c r="AIB7" s="40">
        <v>8.9777854496929876E-2</v>
      </c>
      <c r="AIC7" s="40">
        <v>-1.602084435144091E-3</v>
      </c>
      <c r="AID7" s="40">
        <v>-2.1927569352783061E-2</v>
      </c>
      <c r="AIE7" s="40">
        <v>-4.2342249765404461E-2</v>
      </c>
      <c r="AIF7" s="40">
        <v>0.11971787124704458</v>
      </c>
      <c r="AIG7" s="40">
        <v>-5.0789551566202129E-2</v>
      </c>
      <c r="AIH7" s="40">
        <v>-2.5391464500849503E-2</v>
      </c>
      <c r="AII7" s="40">
        <v>0.13695169317218836</v>
      </c>
      <c r="AIJ7" s="40">
        <v>0.13695169317218836</v>
      </c>
      <c r="AIK7" s="40">
        <v>6.6723764985263001E-2</v>
      </c>
      <c r="AIL7" s="40">
        <v>8.8804529758284234E-2</v>
      </c>
      <c r="AIM7" s="40">
        <v>0.12569158507129718</v>
      </c>
      <c r="AIN7" s="40">
        <v>8.2655052989011324E-3</v>
      </c>
      <c r="AIO7" s="40">
        <v>-2.735437405440222E-2</v>
      </c>
      <c r="AIP7" s="40">
        <v>-1.1157321321143221E-2</v>
      </c>
      <c r="AIQ7" s="40">
        <v>9.0065309152359108E-2</v>
      </c>
      <c r="AIR7" s="40">
        <v>0.13695169317218836</v>
      </c>
      <c r="AIS7" s="40">
        <v>3.1812803909518017E-2</v>
      </c>
      <c r="AIT7" s="40">
        <v>-3.9549684757303361E-2</v>
      </c>
      <c r="AIU7" s="40">
        <v>2.1088625399892091E-2</v>
      </c>
      <c r="AIV7" s="40">
        <v>-0.10838208126107474</v>
      </c>
      <c r="AIW7" s="40">
        <v>9.6501170016193738E-2</v>
      </c>
      <c r="AIX7" s="40">
        <v>0.10566011602094894</v>
      </c>
      <c r="AIY7" s="40">
        <v>0.13695169317218836</v>
      </c>
      <c r="AIZ7" s="40">
        <v>-8.0057768312840394E-2</v>
      </c>
      <c r="AJA7" s="40">
        <v>7.024844966164534E-2</v>
      </c>
      <c r="AJB7" s="40">
        <v>1.0429863354456836E-2</v>
      </c>
      <c r="AJC7" s="40">
        <v>0.13695169317218836</v>
      </c>
      <c r="AJD7" s="40">
        <v>-0.10147966384589824</v>
      </c>
      <c r="AJE7" s="40">
        <v>0.10588493148594491</v>
      </c>
      <c r="AJF7" s="40">
        <v>6.6997008424608095E-2</v>
      </c>
      <c r="AJG7" s="40">
        <v>-1.6837282208002513E-2</v>
      </c>
      <c r="AJH7" s="40">
        <v>3.5389517599214715E-2</v>
      </c>
      <c r="AJI7" s="40">
        <v>4.031699300933056E-3</v>
      </c>
      <c r="AJJ7" s="40">
        <v>0.13695169317218836</v>
      </c>
      <c r="AJK7" s="40">
        <v>0.13695169317218836</v>
      </c>
      <c r="AJL7" s="40">
        <v>-4.2097512974194728E-2</v>
      </c>
      <c r="AJM7" s="40">
        <v>-0.29424222230312447</v>
      </c>
      <c r="AJN7" s="40">
        <v>-1.0175524720157481E-2</v>
      </c>
      <c r="AJO7" s="40">
        <v>6.5181117934125732E-2</v>
      </c>
      <c r="AJP7" s="40">
        <v>7.8029233953057053E-2</v>
      </c>
      <c r="AJQ7" s="40">
        <v>0.13695169317218836</v>
      </c>
      <c r="AJR7" s="40">
        <v>7.670345800410816E-2</v>
      </c>
      <c r="AJS7" s="40">
        <v>-0.11271429362579</v>
      </c>
      <c r="AJT7" s="40">
        <v>0.11742540413867064</v>
      </c>
      <c r="AJU7" s="40">
        <v>-0.12150155041627797</v>
      </c>
      <c r="AJV7" s="40">
        <v>-8.3220266383353891E-2</v>
      </c>
      <c r="AJW7" s="40">
        <v>3.2280930160812904E-2</v>
      </c>
      <c r="AJX7" s="40">
        <v>6.0448237532332527E-2</v>
      </c>
      <c r="AJY7" s="40">
        <v>3.39837743304372E-2</v>
      </c>
      <c r="AJZ7" s="40">
        <v>8.860383343016931E-2</v>
      </c>
      <c r="AKA7" s="40">
        <v>-0.1479878350381838</v>
      </c>
      <c r="AKB7" s="40">
        <v>-0.13743630432257525</v>
      </c>
      <c r="AKC7" s="40">
        <v>2.2460823474865999E-2</v>
      </c>
      <c r="AKD7" s="40"/>
      <c r="AKE7" s="40"/>
      <c r="AKF7" s="40"/>
      <c r="AKG7" s="40">
        <v>0.13695169317218836</v>
      </c>
      <c r="AKH7" s="40">
        <v>-1</v>
      </c>
      <c r="AKI7" s="40">
        <v>2.0497625358298289E-2</v>
      </c>
      <c r="AKJ7" s="40">
        <v>0.10183290083633299</v>
      </c>
      <c r="AKK7" s="40"/>
      <c r="AKL7" s="40"/>
      <c r="AKM7" s="40"/>
      <c r="AKN7" s="40"/>
      <c r="AKO7" s="40"/>
      <c r="AKP7" s="40"/>
      <c r="AKQ7" s="40"/>
      <c r="AKR7" s="40"/>
      <c r="AKS7" s="40"/>
      <c r="AKT7" s="40"/>
      <c r="AKU7" s="40"/>
      <c r="AKV7" s="40"/>
      <c r="AKW7" s="40"/>
      <c r="AKX7" s="40"/>
      <c r="AKY7" s="40"/>
      <c r="AKZ7" s="40"/>
      <c r="ALA7" s="40"/>
      <c r="ALB7" s="40"/>
      <c r="ALC7" s="40"/>
      <c r="ALD7" s="40"/>
      <c r="ALE7" s="40"/>
      <c r="ALF7" s="40"/>
      <c r="ALG7" s="40"/>
      <c r="ALH7" s="40"/>
      <c r="ALI7" s="40"/>
      <c r="ALJ7" s="40"/>
      <c r="ALK7" s="40"/>
      <c r="ALL7" s="40"/>
      <c r="ALM7" s="40"/>
      <c r="ALN7" s="40"/>
    </row>
    <row r="8" spans="1:1002" s="257" customFormat="1" x14ac:dyDescent="0.25">
      <c r="A8" s="87"/>
      <c r="B8" s="1" t="s">
        <v>108</v>
      </c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40"/>
      <c r="EW8" s="40"/>
      <c r="EX8" s="40"/>
      <c r="EY8" s="40"/>
      <c r="EZ8" s="40"/>
      <c r="FA8" s="40"/>
      <c r="FB8" s="40"/>
      <c r="FC8" s="40"/>
      <c r="FD8" s="40"/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40"/>
      <c r="GO8" s="40"/>
      <c r="GP8" s="40"/>
      <c r="GQ8" s="40"/>
      <c r="GR8" s="40"/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40"/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40"/>
      <c r="LQ8" s="40"/>
      <c r="LR8" s="40"/>
      <c r="LS8" s="40"/>
      <c r="LT8" s="40"/>
      <c r="LU8" s="40"/>
      <c r="LV8" s="40"/>
      <c r="LW8" s="40"/>
      <c r="LX8" s="40"/>
      <c r="LY8" s="40"/>
      <c r="LZ8" s="40"/>
      <c r="MA8" s="40"/>
      <c r="MB8" s="40"/>
      <c r="MC8" s="40"/>
      <c r="MD8" s="40"/>
      <c r="ME8" s="40"/>
      <c r="MF8" s="40"/>
      <c r="MG8" s="40"/>
      <c r="MH8" s="40"/>
      <c r="MI8" s="40"/>
      <c r="MJ8" s="40"/>
      <c r="MK8" s="40"/>
      <c r="ML8" s="40"/>
      <c r="MM8" s="40"/>
      <c r="MN8" s="40"/>
      <c r="MO8" s="40"/>
      <c r="MP8" s="40"/>
      <c r="MQ8" s="40"/>
      <c r="MR8" s="40"/>
      <c r="MS8" s="40"/>
      <c r="MT8" s="40"/>
      <c r="MU8" s="40"/>
      <c r="MV8" s="40"/>
      <c r="MW8" s="40"/>
      <c r="MX8" s="40"/>
      <c r="MY8" s="40"/>
      <c r="MZ8" s="40"/>
      <c r="NA8" s="40"/>
      <c r="NB8" s="40"/>
      <c r="NC8" s="40"/>
      <c r="ND8" s="40"/>
      <c r="NE8" s="40"/>
      <c r="NF8" s="40"/>
      <c r="NG8" s="40"/>
      <c r="NH8" s="40"/>
      <c r="NI8" s="40"/>
      <c r="NJ8" s="40"/>
      <c r="NK8" s="40"/>
      <c r="NL8" s="40"/>
      <c r="NM8" s="40"/>
      <c r="NN8" s="40"/>
      <c r="NO8" s="40"/>
      <c r="NP8" s="40"/>
      <c r="NQ8" s="40"/>
      <c r="NR8" s="40"/>
      <c r="NS8" s="40"/>
      <c r="NT8" s="40"/>
      <c r="NU8" s="40"/>
      <c r="NV8" s="40"/>
      <c r="NW8" s="40"/>
      <c r="NX8" s="40"/>
      <c r="NY8" s="40"/>
      <c r="NZ8" s="40"/>
      <c r="OA8" s="40"/>
      <c r="OB8" s="40"/>
      <c r="OC8" s="40"/>
      <c r="OD8" s="40"/>
      <c r="OE8" s="40"/>
      <c r="OF8" s="40"/>
      <c r="OG8" s="40"/>
      <c r="OH8" s="40"/>
      <c r="OI8" s="40"/>
      <c r="OJ8" s="40"/>
      <c r="OK8" s="40"/>
      <c r="OL8" s="40"/>
      <c r="OM8" s="40"/>
      <c r="ON8" s="40"/>
      <c r="OO8" s="40"/>
      <c r="OP8" s="40"/>
      <c r="OQ8" s="40"/>
      <c r="OR8" s="40"/>
      <c r="OS8" s="40"/>
      <c r="OT8" s="40"/>
      <c r="OU8" s="40"/>
      <c r="OV8" s="40"/>
      <c r="OW8" s="40"/>
      <c r="OX8" s="40"/>
      <c r="OY8" s="40"/>
      <c r="OZ8" s="40"/>
      <c r="PA8" s="40"/>
      <c r="PB8" s="40"/>
      <c r="PC8" s="40"/>
      <c r="PD8" s="40"/>
      <c r="PE8" s="40"/>
      <c r="PF8" s="40"/>
      <c r="PG8" s="40"/>
      <c r="PH8" s="40"/>
      <c r="PI8" s="40"/>
      <c r="PJ8" s="40"/>
      <c r="PK8" s="40"/>
      <c r="PL8" s="40"/>
      <c r="PM8" s="40"/>
      <c r="PN8" s="40"/>
      <c r="PO8" s="40"/>
      <c r="PP8" s="40"/>
      <c r="PQ8" s="40"/>
      <c r="PR8" s="40"/>
      <c r="PS8" s="40"/>
      <c r="PT8" s="40"/>
      <c r="PU8" s="40"/>
      <c r="PV8" s="40"/>
      <c r="PW8" s="40"/>
      <c r="PX8" s="40"/>
      <c r="PY8" s="40"/>
      <c r="PZ8" s="40"/>
      <c r="QA8" s="40"/>
      <c r="QB8" s="40"/>
      <c r="QC8" s="40"/>
      <c r="QD8" s="40"/>
      <c r="QE8" s="40"/>
      <c r="QF8" s="40"/>
      <c r="QG8" s="40"/>
      <c r="QH8" s="40"/>
      <c r="QI8" s="40"/>
      <c r="QJ8" s="40"/>
      <c r="QK8" s="40"/>
      <c r="QL8" s="40"/>
      <c r="QM8" s="40"/>
      <c r="QN8" s="40"/>
      <c r="QO8" s="40"/>
      <c r="QP8" s="40"/>
      <c r="QQ8" s="40"/>
      <c r="QR8" s="40"/>
      <c r="QS8" s="40"/>
      <c r="QT8" s="40"/>
      <c r="QU8" s="40"/>
      <c r="QV8" s="40"/>
      <c r="QW8" s="40"/>
      <c r="QX8" s="40"/>
      <c r="QY8" s="40"/>
      <c r="QZ8" s="40"/>
      <c r="RA8" s="40"/>
      <c r="RB8" s="40"/>
      <c r="RC8" s="40"/>
      <c r="RD8" s="40"/>
      <c r="RE8" s="40"/>
      <c r="RF8" s="40"/>
      <c r="RG8" s="40"/>
      <c r="RH8" s="40"/>
      <c r="RI8" s="40"/>
      <c r="RJ8" s="40"/>
      <c r="RK8" s="40"/>
      <c r="RL8" s="40"/>
      <c r="RM8" s="40"/>
      <c r="RN8" s="40"/>
      <c r="RO8" s="40"/>
      <c r="RP8" s="40"/>
      <c r="RQ8" s="40"/>
      <c r="RR8" s="40"/>
      <c r="RS8" s="40"/>
      <c r="RT8" s="40"/>
      <c r="RU8" s="40"/>
      <c r="RV8" s="40"/>
      <c r="RW8" s="40"/>
      <c r="RX8" s="40"/>
      <c r="RY8" s="40"/>
      <c r="RZ8" s="40"/>
      <c r="SA8" s="40"/>
      <c r="SB8" s="40"/>
      <c r="SC8" s="40"/>
      <c r="SD8" s="40"/>
      <c r="SE8" s="40"/>
      <c r="SF8" s="40"/>
      <c r="SG8" s="40"/>
      <c r="SH8" s="40"/>
      <c r="SI8" s="40"/>
      <c r="SJ8" s="40"/>
      <c r="SK8" s="40"/>
      <c r="SL8" s="40"/>
      <c r="SM8" s="40"/>
      <c r="SN8" s="40"/>
      <c r="SO8" s="40"/>
      <c r="SP8" s="40"/>
      <c r="SQ8" s="40"/>
      <c r="SR8" s="40"/>
      <c r="SS8" s="40"/>
      <c r="ST8" s="40"/>
      <c r="SU8" s="40"/>
      <c r="SV8" s="40"/>
      <c r="SW8" s="40"/>
      <c r="SX8" s="40"/>
      <c r="SY8" s="40"/>
      <c r="SZ8" s="40"/>
      <c r="TA8" s="40"/>
      <c r="TB8" s="40"/>
      <c r="TC8" s="40"/>
      <c r="TD8" s="40"/>
      <c r="TE8" s="40"/>
      <c r="TF8" s="40"/>
      <c r="TG8" s="40"/>
      <c r="TH8" s="40"/>
      <c r="TI8" s="40"/>
      <c r="TJ8" s="40"/>
      <c r="TK8" s="40"/>
      <c r="TL8" s="40"/>
      <c r="TM8" s="40"/>
      <c r="TN8" s="40"/>
      <c r="TO8" s="40"/>
      <c r="TP8" s="40"/>
      <c r="TQ8" s="40"/>
      <c r="TR8" s="40"/>
      <c r="TS8" s="40"/>
      <c r="TT8" s="40"/>
      <c r="TU8" s="40"/>
      <c r="TV8" s="40"/>
      <c r="TW8" s="40"/>
      <c r="TX8" s="40"/>
      <c r="TY8" s="40"/>
      <c r="TZ8" s="40"/>
      <c r="UA8" s="40"/>
      <c r="UB8" s="40"/>
      <c r="UC8" s="40"/>
      <c r="UD8" s="40"/>
      <c r="UE8" s="40"/>
      <c r="UF8" s="40"/>
      <c r="UG8" s="40"/>
      <c r="UH8" s="40"/>
      <c r="UI8" s="40"/>
      <c r="UJ8" s="40"/>
      <c r="UK8" s="40"/>
      <c r="UL8" s="40"/>
      <c r="UM8" s="40"/>
      <c r="UN8" s="40"/>
      <c r="UO8" s="40"/>
      <c r="UP8" s="40"/>
      <c r="UQ8" s="40"/>
      <c r="UR8" s="40"/>
      <c r="US8" s="40"/>
      <c r="UT8" s="40"/>
      <c r="UU8" s="40"/>
      <c r="UV8" s="40"/>
      <c r="UW8" s="40"/>
      <c r="UX8" s="40"/>
      <c r="UY8" s="40"/>
      <c r="UZ8" s="40"/>
      <c r="VA8" s="40"/>
      <c r="VB8" s="40"/>
      <c r="VC8" s="40"/>
      <c r="VD8" s="40"/>
      <c r="VE8" s="40"/>
      <c r="VF8" s="40"/>
      <c r="VG8" s="40"/>
      <c r="VH8" s="40"/>
      <c r="VI8" s="40"/>
      <c r="VJ8" s="40"/>
      <c r="VK8" s="40"/>
      <c r="VL8" s="40"/>
      <c r="VM8" s="40"/>
      <c r="VN8" s="40"/>
      <c r="VO8" s="40"/>
      <c r="VP8" s="40"/>
      <c r="VQ8" s="40"/>
      <c r="VR8" s="40"/>
      <c r="VS8" s="40"/>
      <c r="VT8" s="40"/>
      <c r="VU8" s="40"/>
      <c r="VV8" s="40"/>
      <c r="VW8" s="40"/>
      <c r="VX8" s="40"/>
      <c r="VY8" s="40"/>
      <c r="VZ8" s="40"/>
      <c r="WA8" s="40"/>
      <c r="WB8" s="40"/>
      <c r="WC8" s="40"/>
      <c r="WD8" s="40"/>
      <c r="WE8" s="40"/>
      <c r="WF8" s="40"/>
      <c r="WG8" s="40"/>
      <c r="WH8" s="40"/>
      <c r="WI8" s="40"/>
      <c r="WJ8" s="40"/>
      <c r="WK8" s="40"/>
      <c r="WL8" s="40"/>
      <c r="WM8" s="40"/>
      <c r="WN8" s="40"/>
      <c r="WO8" s="40"/>
      <c r="WP8" s="40"/>
      <c r="WQ8" s="40"/>
      <c r="WR8" s="40"/>
      <c r="WS8" s="40"/>
      <c r="WT8" s="40"/>
      <c r="WU8" s="40"/>
      <c r="WV8" s="40"/>
      <c r="WW8" s="40"/>
      <c r="WX8" s="40"/>
      <c r="WY8" s="40"/>
      <c r="WZ8" s="40"/>
      <c r="XA8" s="40"/>
      <c r="XB8" s="40"/>
      <c r="XC8" s="40"/>
      <c r="XD8" s="40"/>
      <c r="XE8" s="40"/>
      <c r="XF8" s="40"/>
      <c r="XG8" s="40"/>
      <c r="XH8" s="40"/>
      <c r="XI8" s="40"/>
      <c r="XJ8" s="40"/>
      <c r="XK8" s="40"/>
      <c r="XL8" s="40"/>
      <c r="XM8" s="40"/>
      <c r="XN8" s="40"/>
      <c r="XO8" s="40"/>
      <c r="XP8" s="40"/>
      <c r="XQ8" s="40"/>
      <c r="XR8" s="40"/>
      <c r="XS8" s="40"/>
      <c r="XT8" s="40"/>
      <c r="XU8" s="40"/>
      <c r="XV8" s="40"/>
      <c r="XW8" s="40"/>
      <c r="XX8" s="40"/>
      <c r="XY8" s="40"/>
      <c r="XZ8" s="40"/>
      <c r="YA8" s="40"/>
      <c r="YB8" s="40"/>
      <c r="YC8" s="40"/>
      <c r="YD8" s="40"/>
      <c r="YE8" s="40"/>
      <c r="YF8" s="40"/>
      <c r="YG8" s="40"/>
      <c r="YH8" s="40"/>
      <c r="YI8" s="40"/>
      <c r="YJ8" s="40"/>
      <c r="YK8" s="40"/>
      <c r="YL8" s="40"/>
      <c r="YM8" s="40"/>
      <c r="YN8" s="40"/>
      <c r="YO8" s="40"/>
      <c r="YP8" s="40"/>
      <c r="YQ8" s="40"/>
      <c r="YR8" s="40"/>
      <c r="YS8" s="40"/>
      <c r="YT8" s="40"/>
      <c r="YU8" s="40"/>
      <c r="YV8" s="40"/>
      <c r="YW8" s="40"/>
      <c r="YX8" s="40"/>
      <c r="YY8" s="40"/>
      <c r="YZ8" s="40"/>
      <c r="ZA8" s="40"/>
      <c r="ZB8" s="40"/>
      <c r="ZC8" s="40"/>
      <c r="ZD8" s="40"/>
      <c r="ZE8" s="40"/>
      <c r="ZF8" s="40"/>
      <c r="ZG8" s="40"/>
      <c r="ZH8" s="40"/>
      <c r="ZI8" s="40"/>
      <c r="ZJ8" s="40"/>
      <c r="ZK8" s="40"/>
      <c r="ZL8" s="40"/>
      <c r="ZM8" s="40"/>
      <c r="ZN8" s="40"/>
      <c r="ZO8" s="40"/>
      <c r="ZP8" s="40"/>
      <c r="ZQ8" s="40"/>
      <c r="ZR8" s="40"/>
      <c r="ZS8" s="40"/>
      <c r="ZT8" s="40"/>
      <c r="ZU8" s="40"/>
      <c r="ZV8" s="40"/>
      <c r="ZW8" s="40"/>
      <c r="ZX8" s="40"/>
      <c r="ZY8" s="40"/>
      <c r="ZZ8" s="40"/>
      <c r="AAA8" s="40"/>
      <c r="AAB8" s="40"/>
      <c r="AAC8" s="40"/>
      <c r="AAD8" s="40"/>
      <c r="AAE8" s="40"/>
      <c r="AAF8" s="40"/>
      <c r="AAG8" s="40"/>
      <c r="AAH8" s="40"/>
      <c r="AAI8" s="40"/>
      <c r="AAJ8" s="40"/>
      <c r="AAK8" s="40"/>
      <c r="AAL8" s="40"/>
      <c r="AAM8" s="40"/>
      <c r="AAN8" s="40"/>
      <c r="AAO8" s="40"/>
      <c r="AAP8" s="40"/>
      <c r="AAQ8" s="40"/>
      <c r="AAR8" s="40"/>
      <c r="AAS8" s="40"/>
      <c r="AAT8" s="40"/>
      <c r="AAU8" s="40"/>
      <c r="AAV8" s="40"/>
      <c r="AAW8" s="40"/>
      <c r="AAX8" s="40"/>
      <c r="AAY8" s="40"/>
      <c r="AAZ8" s="40"/>
      <c r="ABA8" s="40"/>
      <c r="ABB8" s="40"/>
      <c r="ABC8" s="40"/>
      <c r="ABD8" s="40"/>
      <c r="ABE8" s="40"/>
      <c r="ABF8" s="40"/>
      <c r="ABG8" s="40"/>
      <c r="ABH8" s="40"/>
      <c r="ABI8" s="40"/>
      <c r="ABJ8" s="40"/>
      <c r="ABK8" s="40"/>
      <c r="ABL8" s="40"/>
      <c r="ABM8" s="40"/>
      <c r="ABN8" s="40"/>
      <c r="ABO8" s="40"/>
      <c r="ABP8" s="40"/>
      <c r="ABQ8" s="40"/>
      <c r="ABR8" s="40"/>
      <c r="ABS8" s="40"/>
      <c r="ABT8" s="40"/>
      <c r="ABU8" s="40"/>
      <c r="ABV8" s="40"/>
      <c r="ABW8" s="40"/>
      <c r="ABX8" s="40"/>
      <c r="ABY8" s="40"/>
      <c r="ABZ8" s="40"/>
      <c r="ACA8" s="40"/>
      <c r="ACB8" s="40"/>
      <c r="ACC8" s="40"/>
      <c r="ACD8" s="40"/>
      <c r="ACE8" s="40"/>
      <c r="ACF8" s="40"/>
      <c r="ACG8" s="40"/>
      <c r="ACH8" s="40"/>
      <c r="ACI8" s="40"/>
      <c r="ACJ8" s="40"/>
      <c r="ACK8" s="40"/>
      <c r="ACL8" s="40"/>
      <c r="ACM8" s="40"/>
      <c r="ACN8" s="40"/>
      <c r="ACO8" s="40"/>
      <c r="ACP8" s="40"/>
      <c r="ACQ8" s="40"/>
      <c r="ACR8" s="40"/>
      <c r="ACS8" s="40"/>
      <c r="ACT8" s="40"/>
      <c r="ACU8" s="40"/>
      <c r="ACV8" s="40"/>
      <c r="ACW8" s="40"/>
      <c r="ACX8" s="40"/>
      <c r="ACY8" s="40"/>
      <c r="ACZ8" s="40"/>
      <c r="ADA8" s="40"/>
      <c r="ADB8" s="40"/>
      <c r="ADC8" s="40"/>
      <c r="ADD8" s="40"/>
      <c r="ADE8" s="40"/>
      <c r="ADF8" s="40"/>
      <c r="ADG8" s="40"/>
      <c r="ADH8" s="40"/>
      <c r="ADI8" s="40"/>
      <c r="ADJ8" s="40"/>
      <c r="ADK8" s="40"/>
      <c r="ADL8" s="40"/>
      <c r="ADM8" s="40"/>
      <c r="ADN8" s="40"/>
      <c r="ADO8" s="40"/>
      <c r="ADP8" s="40"/>
      <c r="ADQ8" s="40"/>
      <c r="ADR8" s="40"/>
      <c r="ADS8" s="40"/>
      <c r="ADT8" s="40"/>
      <c r="ADU8" s="40"/>
      <c r="ADV8" s="40"/>
      <c r="ADW8" s="40"/>
      <c r="ADX8" s="40"/>
      <c r="ADY8" s="40"/>
      <c r="ADZ8" s="40"/>
      <c r="AEA8" s="40"/>
      <c r="AEB8" s="40"/>
      <c r="AEC8" s="40"/>
      <c r="AED8" s="40"/>
      <c r="AEE8" s="40"/>
      <c r="AEF8" s="40"/>
      <c r="AEG8" s="40"/>
      <c r="AEH8" s="40"/>
      <c r="AEI8" s="40"/>
      <c r="AEJ8" s="40"/>
      <c r="AEK8" s="40"/>
      <c r="AEL8" s="40"/>
      <c r="AEM8" s="40"/>
      <c r="AEN8" s="40"/>
      <c r="AEO8" s="40"/>
      <c r="AEP8" s="40"/>
      <c r="AEQ8" s="40"/>
      <c r="AER8" s="40"/>
      <c r="AES8" s="40"/>
      <c r="AET8" s="40"/>
      <c r="AEU8" s="40"/>
      <c r="AEV8" s="40"/>
      <c r="AEW8" s="40"/>
      <c r="AEX8" s="40"/>
      <c r="AEY8" s="40"/>
      <c r="AEZ8" s="40"/>
      <c r="AFA8" s="40"/>
      <c r="AFB8" s="40"/>
      <c r="AFC8" s="40"/>
      <c r="AFD8" s="40"/>
      <c r="AFE8" s="40"/>
      <c r="AFF8" s="40"/>
      <c r="AFG8" s="40"/>
      <c r="AFH8" s="40"/>
      <c r="AFI8" s="40"/>
      <c r="AFJ8" s="40"/>
      <c r="AFK8" s="40"/>
      <c r="AFL8" s="40"/>
      <c r="AFM8" s="40"/>
      <c r="AFN8" s="40"/>
      <c r="AFO8" s="40"/>
      <c r="AFP8" s="40"/>
      <c r="AFQ8" s="40"/>
      <c r="AFR8" s="40"/>
      <c r="AFS8" s="40"/>
      <c r="AFT8" s="40"/>
      <c r="AFU8" s="40"/>
      <c r="AFV8" s="40"/>
      <c r="AFW8" s="40"/>
      <c r="AFX8" s="40"/>
      <c r="AFY8" s="40"/>
      <c r="AFZ8" s="40"/>
      <c r="AGA8" s="40"/>
      <c r="AGB8" s="40"/>
      <c r="AGC8" s="40"/>
      <c r="AGD8" s="40"/>
      <c r="AGE8" s="40"/>
      <c r="AGF8" s="40"/>
      <c r="AGG8" s="40"/>
      <c r="AGH8" s="40"/>
      <c r="AGI8" s="40"/>
      <c r="AGJ8" s="40"/>
      <c r="AGK8" s="40"/>
      <c r="AGL8" s="40"/>
      <c r="AGM8" s="40"/>
      <c r="AGN8" s="40"/>
      <c r="AGO8" s="40"/>
      <c r="AGP8" s="40"/>
      <c r="AGQ8" s="40"/>
      <c r="AGR8" s="40"/>
      <c r="AGS8" s="40"/>
      <c r="AGT8" s="40"/>
      <c r="AGU8" s="40"/>
      <c r="AGV8" s="40"/>
      <c r="AGW8" s="40"/>
      <c r="AGX8" s="40"/>
      <c r="AGY8" s="40"/>
      <c r="AGZ8" s="40"/>
      <c r="AHA8" s="40"/>
      <c r="AHB8" s="40"/>
      <c r="AHC8" s="40"/>
      <c r="AHD8" s="40"/>
      <c r="AHE8" s="40"/>
      <c r="AHF8" s="40"/>
      <c r="AHG8" s="40"/>
      <c r="AHH8" s="40"/>
      <c r="AHI8" s="40"/>
      <c r="AHJ8" s="40"/>
      <c r="AHK8" s="40"/>
      <c r="AHL8" s="40"/>
      <c r="AHM8" s="40"/>
      <c r="AHN8" s="40"/>
      <c r="AHO8" s="40"/>
      <c r="AHP8" s="40"/>
      <c r="AHQ8" s="40"/>
      <c r="AHR8" s="40"/>
      <c r="AHS8" s="40"/>
      <c r="AHT8" s="40"/>
      <c r="AHU8" s="40"/>
      <c r="AHV8" s="40"/>
      <c r="AHW8" s="40"/>
      <c r="AHX8" s="40"/>
      <c r="AHY8" s="40"/>
      <c r="AHZ8" s="40"/>
      <c r="AIA8" s="40"/>
      <c r="AIB8" s="40"/>
      <c r="AIC8" s="40"/>
      <c r="AID8" s="40"/>
      <c r="AIE8" s="40"/>
      <c r="AIF8" s="40"/>
      <c r="AIG8" s="40"/>
      <c r="AIH8" s="40"/>
      <c r="AII8" s="40"/>
      <c r="AIJ8" s="40"/>
      <c r="AIK8" s="40"/>
      <c r="AIL8" s="40"/>
      <c r="AIM8" s="40"/>
      <c r="AIN8" s="40"/>
      <c r="AIO8" s="40"/>
      <c r="AIP8" s="40"/>
      <c r="AIQ8" s="40"/>
      <c r="AIR8" s="40"/>
      <c r="AIS8" s="40"/>
      <c r="AIT8" s="40"/>
      <c r="AIU8" s="40"/>
      <c r="AIV8" s="40"/>
      <c r="AIW8" s="40"/>
      <c r="AIX8" s="40"/>
      <c r="AIY8" s="40"/>
      <c r="AIZ8" s="40"/>
      <c r="AJA8" s="40"/>
      <c r="AJB8" s="40"/>
      <c r="AJC8" s="40"/>
      <c r="AJD8" s="40"/>
      <c r="AJE8" s="40"/>
      <c r="AJF8" s="40"/>
      <c r="AJG8" s="40"/>
      <c r="AJH8" s="40"/>
      <c r="AJI8" s="40"/>
      <c r="AJJ8" s="40"/>
      <c r="AJK8" s="40"/>
      <c r="AJL8" s="40"/>
      <c r="AJM8" s="40"/>
      <c r="AJN8" s="40"/>
      <c r="AJO8" s="40"/>
      <c r="AJP8" s="40"/>
      <c r="AJQ8" s="40"/>
      <c r="AJR8" s="40"/>
      <c r="AJS8" s="40"/>
      <c r="AJT8" s="40"/>
      <c r="AJU8" s="40"/>
      <c r="AJV8" s="40"/>
      <c r="AJW8" s="40"/>
      <c r="AJX8" s="40"/>
      <c r="AJY8" s="40"/>
      <c r="AJZ8" s="40"/>
      <c r="AKA8" s="40"/>
      <c r="AKB8" s="40"/>
      <c r="AKC8" s="40"/>
      <c r="AKD8" s="40"/>
      <c r="AKE8" s="40"/>
      <c r="AKF8" s="40"/>
      <c r="AKG8" s="40"/>
      <c r="AKH8" s="40"/>
      <c r="AKI8" s="40"/>
      <c r="AKJ8" s="40"/>
      <c r="AKK8" s="40"/>
      <c r="AKL8" s="40"/>
      <c r="AKM8" s="40"/>
      <c r="AKN8" s="40"/>
      <c r="AKO8" s="40"/>
      <c r="AKP8" s="40"/>
      <c r="AKQ8" s="40"/>
      <c r="AKR8" s="40"/>
      <c r="AKS8" s="40"/>
      <c r="AKT8" s="40"/>
      <c r="AKU8" s="40"/>
      <c r="AKV8" s="40"/>
      <c r="AKW8" s="40"/>
      <c r="AKX8" s="40"/>
      <c r="AKY8" s="40"/>
      <c r="AKZ8" s="40"/>
      <c r="ALA8" s="40"/>
      <c r="ALB8" s="40"/>
      <c r="ALC8" s="40"/>
      <c r="ALD8" s="40"/>
      <c r="ALE8" s="40"/>
      <c r="ALF8" s="40"/>
      <c r="ALG8" s="40"/>
      <c r="ALH8" s="40"/>
      <c r="ALI8" s="40"/>
      <c r="ALJ8" s="40"/>
      <c r="ALK8" s="40"/>
      <c r="ALL8" s="40"/>
      <c r="ALM8" s="40"/>
      <c r="ALN8" s="40"/>
    </row>
    <row r="9" spans="1:1002" s="257" customFormat="1" x14ac:dyDescent="0.25">
      <c r="A9" s="87"/>
      <c r="B9" s="1" t="s">
        <v>109</v>
      </c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40"/>
      <c r="DE9" s="40"/>
      <c r="DF9" s="40"/>
      <c r="DG9" s="40"/>
      <c r="DH9" s="40"/>
      <c r="DI9" s="40"/>
      <c r="DJ9" s="40"/>
      <c r="DK9" s="40"/>
      <c r="DL9" s="40"/>
      <c r="DM9" s="40"/>
      <c r="DN9" s="40"/>
      <c r="DO9" s="40"/>
      <c r="DP9" s="40"/>
      <c r="DQ9" s="40"/>
      <c r="DR9" s="40"/>
      <c r="DS9" s="40"/>
      <c r="DT9" s="40"/>
      <c r="DU9" s="40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40"/>
      <c r="EW9" s="40"/>
      <c r="EX9" s="40"/>
      <c r="EY9" s="40"/>
      <c r="EZ9" s="40"/>
      <c r="FA9" s="40"/>
      <c r="FB9" s="40"/>
      <c r="FC9" s="40"/>
      <c r="FD9" s="40"/>
      <c r="FE9" s="40"/>
      <c r="FF9" s="40"/>
      <c r="FG9" s="40"/>
      <c r="FH9" s="40"/>
      <c r="FI9" s="40"/>
      <c r="FJ9" s="40"/>
      <c r="FK9" s="40"/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40"/>
      <c r="GO9" s="40"/>
      <c r="GP9" s="40"/>
      <c r="GQ9" s="40"/>
      <c r="GR9" s="40"/>
      <c r="GS9" s="40"/>
      <c r="GT9" s="40"/>
      <c r="GU9" s="40"/>
      <c r="GV9" s="40"/>
      <c r="GW9" s="40"/>
      <c r="GX9" s="40"/>
      <c r="GY9" s="40"/>
      <c r="GZ9" s="40"/>
      <c r="HA9" s="40"/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40"/>
      <c r="IG9" s="40"/>
      <c r="IH9" s="40"/>
      <c r="II9" s="40"/>
      <c r="IJ9" s="40"/>
      <c r="IK9" s="40"/>
      <c r="IL9" s="40"/>
      <c r="IM9" s="40"/>
      <c r="IN9" s="40"/>
      <c r="IO9" s="40"/>
      <c r="IP9" s="40"/>
      <c r="IQ9" s="40"/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40"/>
      <c r="JY9" s="40"/>
      <c r="JZ9" s="40"/>
      <c r="KA9" s="40"/>
      <c r="KB9" s="40"/>
      <c r="KC9" s="40"/>
      <c r="KD9" s="40"/>
      <c r="KE9" s="40"/>
      <c r="KF9" s="40"/>
      <c r="KG9" s="40"/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40"/>
      <c r="LQ9" s="40"/>
      <c r="LR9" s="40"/>
      <c r="LS9" s="40"/>
      <c r="LT9" s="40"/>
      <c r="LU9" s="40"/>
      <c r="LV9" s="40"/>
      <c r="LW9" s="40"/>
      <c r="LX9" s="40"/>
      <c r="LY9" s="40"/>
      <c r="LZ9" s="40"/>
      <c r="MA9" s="40"/>
      <c r="MB9" s="40"/>
      <c r="MC9" s="40"/>
      <c r="MD9" s="40"/>
      <c r="ME9" s="40"/>
      <c r="MF9" s="40"/>
      <c r="MG9" s="40"/>
      <c r="MH9" s="40"/>
      <c r="MI9" s="40"/>
      <c r="MJ9" s="40"/>
      <c r="MK9" s="40"/>
      <c r="ML9" s="40"/>
      <c r="MM9" s="40"/>
      <c r="MN9" s="40"/>
      <c r="MO9" s="40"/>
      <c r="MP9" s="40"/>
      <c r="MQ9" s="40"/>
      <c r="MR9" s="40"/>
      <c r="MS9" s="40"/>
      <c r="MT9" s="40"/>
      <c r="MU9" s="40"/>
      <c r="MV9" s="40"/>
      <c r="MW9" s="40"/>
      <c r="MX9" s="40"/>
      <c r="MY9" s="40"/>
      <c r="MZ9" s="40"/>
      <c r="NA9" s="40"/>
      <c r="NB9" s="40"/>
      <c r="NC9" s="40"/>
      <c r="ND9" s="40"/>
      <c r="NE9" s="40"/>
      <c r="NF9" s="40"/>
      <c r="NG9" s="40"/>
      <c r="NH9" s="40"/>
      <c r="NI9" s="40"/>
      <c r="NJ9" s="40"/>
      <c r="NK9" s="40"/>
      <c r="NL9" s="40"/>
      <c r="NM9" s="40"/>
      <c r="NN9" s="40"/>
      <c r="NO9" s="40"/>
      <c r="NP9" s="40"/>
      <c r="NQ9" s="40"/>
      <c r="NR9" s="40"/>
      <c r="NS9" s="40"/>
      <c r="NT9" s="40"/>
      <c r="NU9" s="40"/>
      <c r="NV9" s="40"/>
      <c r="NW9" s="40"/>
      <c r="NX9" s="40"/>
      <c r="NY9" s="40"/>
      <c r="NZ9" s="40"/>
      <c r="OA9" s="40"/>
      <c r="OB9" s="40"/>
      <c r="OC9" s="40"/>
      <c r="OD9" s="40"/>
      <c r="OE9" s="40"/>
      <c r="OF9" s="40"/>
      <c r="OG9" s="40"/>
      <c r="OH9" s="40"/>
      <c r="OI9" s="40"/>
      <c r="OJ9" s="40"/>
      <c r="OK9" s="40"/>
      <c r="OL9" s="40"/>
      <c r="OM9" s="40"/>
      <c r="ON9" s="40"/>
      <c r="OO9" s="40"/>
      <c r="OP9" s="40"/>
      <c r="OQ9" s="40"/>
      <c r="OR9" s="40"/>
      <c r="OS9" s="40"/>
      <c r="OT9" s="40"/>
      <c r="OU9" s="40"/>
      <c r="OV9" s="40"/>
      <c r="OW9" s="40"/>
      <c r="OX9" s="40"/>
      <c r="OY9" s="40"/>
      <c r="OZ9" s="40"/>
      <c r="PA9" s="40"/>
      <c r="PB9" s="40"/>
      <c r="PC9" s="40"/>
      <c r="PD9" s="40"/>
      <c r="PE9" s="40"/>
      <c r="PF9" s="40"/>
      <c r="PG9" s="40"/>
      <c r="PH9" s="40"/>
      <c r="PI9" s="40"/>
      <c r="PJ9" s="40"/>
      <c r="PK9" s="40"/>
      <c r="PL9" s="40"/>
      <c r="PM9" s="40"/>
      <c r="PN9" s="40"/>
      <c r="PO9" s="40"/>
      <c r="PP9" s="40"/>
      <c r="PQ9" s="40"/>
      <c r="PR9" s="40"/>
      <c r="PS9" s="40"/>
      <c r="PT9" s="40"/>
      <c r="PU9" s="40"/>
      <c r="PV9" s="40"/>
      <c r="PW9" s="40"/>
      <c r="PX9" s="40"/>
      <c r="PY9" s="40"/>
      <c r="PZ9" s="40"/>
      <c r="QA9" s="40"/>
      <c r="QB9" s="40"/>
      <c r="QC9" s="40"/>
      <c r="QD9" s="40"/>
      <c r="QE9" s="40"/>
      <c r="QF9" s="40"/>
      <c r="QG9" s="40"/>
      <c r="QH9" s="40"/>
      <c r="QI9" s="40"/>
      <c r="QJ9" s="40"/>
      <c r="QK9" s="40"/>
      <c r="QL9" s="40"/>
      <c r="QM9" s="40"/>
      <c r="QN9" s="40"/>
      <c r="QO9" s="40"/>
      <c r="QP9" s="40"/>
      <c r="QQ9" s="40"/>
      <c r="QR9" s="40"/>
      <c r="QS9" s="40"/>
      <c r="QT9" s="40"/>
      <c r="QU9" s="40"/>
      <c r="QV9" s="40"/>
      <c r="QW9" s="40"/>
      <c r="QX9" s="40"/>
      <c r="QY9" s="40"/>
      <c r="QZ9" s="40"/>
      <c r="RA9" s="40"/>
      <c r="RB9" s="40"/>
      <c r="RC9" s="40"/>
      <c r="RD9" s="40"/>
      <c r="RE9" s="40"/>
      <c r="RF9" s="40"/>
      <c r="RG9" s="40"/>
      <c r="RH9" s="40"/>
      <c r="RI9" s="40"/>
      <c r="RJ9" s="40"/>
      <c r="RK9" s="40"/>
      <c r="RL9" s="40"/>
      <c r="RM9" s="40"/>
      <c r="RN9" s="40"/>
      <c r="RO9" s="40"/>
      <c r="RP9" s="40"/>
      <c r="RQ9" s="40"/>
      <c r="RR9" s="40"/>
      <c r="RS9" s="40"/>
      <c r="RT9" s="40"/>
      <c r="RU9" s="40"/>
      <c r="RV9" s="40"/>
      <c r="RW9" s="40"/>
      <c r="RX9" s="40"/>
      <c r="RY9" s="40"/>
      <c r="RZ9" s="40"/>
      <c r="SA9" s="40"/>
      <c r="SB9" s="40"/>
      <c r="SC9" s="40"/>
      <c r="SD9" s="40"/>
      <c r="SE9" s="40"/>
      <c r="SF9" s="40"/>
      <c r="SG9" s="40"/>
      <c r="SH9" s="40"/>
      <c r="SI9" s="40"/>
      <c r="SJ9" s="40"/>
      <c r="SK9" s="40"/>
      <c r="SL9" s="40"/>
      <c r="SM9" s="40"/>
      <c r="SN9" s="40"/>
      <c r="SO9" s="40"/>
      <c r="SP9" s="40"/>
      <c r="SQ9" s="40"/>
      <c r="SR9" s="40"/>
      <c r="SS9" s="40"/>
      <c r="ST9" s="40"/>
      <c r="SU9" s="40"/>
      <c r="SV9" s="40"/>
      <c r="SW9" s="40"/>
      <c r="SX9" s="40"/>
      <c r="SY9" s="40"/>
      <c r="SZ9" s="40"/>
      <c r="TA9" s="40"/>
      <c r="TB9" s="40"/>
      <c r="TC9" s="40"/>
      <c r="TD9" s="40"/>
      <c r="TE9" s="40"/>
      <c r="TF9" s="40"/>
      <c r="TG9" s="40"/>
      <c r="TH9" s="40"/>
      <c r="TI9" s="40"/>
      <c r="TJ9" s="40"/>
      <c r="TK9" s="40"/>
      <c r="TL9" s="40"/>
      <c r="TM9" s="40"/>
      <c r="TN9" s="40"/>
      <c r="TO9" s="40"/>
      <c r="TP9" s="40"/>
      <c r="TQ9" s="40"/>
      <c r="TR9" s="40"/>
      <c r="TS9" s="40"/>
      <c r="TT9" s="40"/>
      <c r="TU9" s="40"/>
      <c r="TV9" s="40"/>
      <c r="TW9" s="40"/>
      <c r="TX9" s="40"/>
      <c r="TY9" s="40"/>
      <c r="TZ9" s="40"/>
      <c r="UA9" s="40"/>
      <c r="UB9" s="40"/>
      <c r="UC9" s="40"/>
      <c r="UD9" s="40"/>
      <c r="UE9" s="40"/>
      <c r="UF9" s="40"/>
      <c r="UG9" s="40"/>
      <c r="UH9" s="40"/>
      <c r="UI9" s="40"/>
      <c r="UJ9" s="40"/>
      <c r="UK9" s="40"/>
      <c r="UL9" s="40"/>
      <c r="UM9" s="40"/>
      <c r="UN9" s="40"/>
      <c r="UO9" s="40"/>
      <c r="UP9" s="40"/>
      <c r="UQ9" s="40"/>
      <c r="UR9" s="40"/>
      <c r="US9" s="40"/>
      <c r="UT9" s="40"/>
      <c r="UU9" s="40"/>
      <c r="UV9" s="40"/>
      <c r="UW9" s="40"/>
      <c r="UX9" s="40"/>
      <c r="UY9" s="40"/>
      <c r="UZ9" s="40"/>
      <c r="VA9" s="40"/>
      <c r="VB9" s="40"/>
      <c r="VC9" s="40"/>
      <c r="VD9" s="40"/>
      <c r="VE9" s="40"/>
      <c r="VF9" s="40"/>
      <c r="VG9" s="40"/>
      <c r="VH9" s="40"/>
      <c r="VI9" s="40"/>
      <c r="VJ9" s="40"/>
      <c r="VK9" s="40"/>
      <c r="VL9" s="40"/>
      <c r="VM9" s="40"/>
      <c r="VN9" s="40"/>
      <c r="VO9" s="40"/>
      <c r="VP9" s="40"/>
      <c r="VQ9" s="40"/>
      <c r="VR9" s="40"/>
      <c r="VS9" s="40"/>
      <c r="VT9" s="40"/>
      <c r="VU9" s="40"/>
      <c r="VV9" s="40"/>
      <c r="VW9" s="40"/>
      <c r="VX9" s="40"/>
      <c r="VY9" s="40"/>
      <c r="VZ9" s="40"/>
      <c r="WA9" s="40"/>
      <c r="WB9" s="40"/>
      <c r="WC9" s="40"/>
      <c r="WD9" s="40"/>
      <c r="WE9" s="40"/>
      <c r="WF9" s="40"/>
      <c r="WG9" s="40"/>
      <c r="WH9" s="40"/>
      <c r="WI9" s="40"/>
      <c r="WJ9" s="40"/>
      <c r="WK9" s="40"/>
      <c r="WL9" s="40"/>
      <c r="WM9" s="40"/>
      <c r="WN9" s="40"/>
      <c r="WO9" s="40"/>
      <c r="WP9" s="40"/>
      <c r="WQ9" s="40"/>
      <c r="WR9" s="40"/>
      <c r="WS9" s="40"/>
      <c r="WT9" s="40"/>
      <c r="WU9" s="40"/>
      <c r="WV9" s="40"/>
      <c r="WW9" s="40"/>
      <c r="WX9" s="40"/>
      <c r="WY9" s="40"/>
      <c r="WZ9" s="40"/>
      <c r="XA9" s="40"/>
      <c r="XB9" s="40"/>
      <c r="XC9" s="40"/>
      <c r="XD9" s="40"/>
      <c r="XE9" s="40"/>
      <c r="XF9" s="40"/>
      <c r="XG9" s="40"/>
      <c r="XH9" s="40"/>
      <c r="XI9" s="40"/>
      <c r="XJ9" s="40"/>
      <c r="XK9" s="40"/>
      <c r="XL9" s="40"/>
      <c r="XM9" s="40"/>
      <c r="XN9" s="40"/>
      <c r="XO9" s="40"/>
      <c r="XP9" s="40"/>
      <c r="XQ9" s="40"/>
      <c r="XR9" s="40"/>
      <c r="XS9" s="40"/>
      <c r="XT9" s="40"/>
      <c r="XU9" s="40"/>
      <c r="XV9" s="40"/>
      <c r="XW9" s="40"/>
      <c r="XX9" s="40"/>
      <c r="XY9" s="40"/>
      <c r="XZ9" s="40"/>
      <c r="YA9" s="40"/>
      <c r="YB9" s="40"/>
      <c r="YC9" s="40"/>
      <c r="YD9" s="40"/>
      <c r="YE9" s="40"/>
      <c r="YF9" s="40"/>
      <c r="YG9" s="40"/>
      <c r="YH9" s="40"/>
      <c r="YI9" s="40"/>
      <c r="YJ9" s="40"/>
      <c r="YK9" s="40"/>
      <c r="YL9" s="40"/>
      <c r="YM9" s="40"/>
      <c r="YN9" s="40"/>
      <c r="YO9" s="40"/>
      <c r="YP9" s="40"/>
      <c r="YQ9" s="40"/>
      <c r="YR9" s="40"/>
      <c r="YS9" s="40"/>
      <c r="YT9" s="40"/>
      <c r="YU9" s="40"/>
      <c r="YV9" s="40"/>
      <c r="YW9" s="40"/>
      <c r="YX9" s="40"/>
      <c r="YY9" s="40"/>
      <c r="YZ9" s="40"/>
      <c r="ZA9" s="40"/>
      <c r="ZB9" s="40"/>
      <c r="ZC9" s="40"/>
      <c r="ZD9" s="40"/>
      <c r="ZE9" s="40"/>
      <c r="ZF9" s="40"/>
      <c r="ZG9" s="40"/>
      <c r="ZH9" s="40"/>
      <c r="ZI9" s="40"/>
      <c r="ZJ9" s="40"/>
      <c r="ZK9" s="40"/>
      <c r="ZL9" s="40"/>
      <c r="ZM9" s="40"/>
      <c r="ZN9" s="40"/>
      <c r="ZO9" s="40"/>
      <c r="ZP9" s="40"/>
      <c r="ZQ9" s="40"/>
      <c r="ZR9" s="40"/>
      <c r="ZS9" s="40"/>
      <c r="ZT9" s="40"/>
      <c r="ZU9" s="40"/>
      <c r="ZV9" s="40"/>
      <c r="ZW9" s="40"/>
      <c r="ZX9" s="40"/>
      <c r="ZY9" s="40"/>
      <c r="ZZ9" s="40"/>
      <c r="AAA9" s="40"/>
      <c r="AAB9" s="40"/>
      <c r="AAC9" s="40"/>
      <c r="AAD9" s="40"/>
      <c r="AAE9" s="40"/>
      <c r="AAF9" s="40"/>
      <c r="AAG9" s="40"/>
      <c r="AAH9" s="40"/>
      <c r="AAI9" s="40"/>
      <c r="AAJ9" s="40"/>
      <c r="AAK9" s="40"/>
      <c r="AAL9" s="40"/>
      <c r="AAM9" s="40"/>
      <c r="AAN9" s="40"/>
      <c r="AAO9" s="40"/>
      <c r="AAP9" s="40"/>
      <c r="AAQ9" s="40"/>
      <c r="AAR9" s="40"/>
      <c r="AAS9" s="40"/>
      <c r="AAT9" s="40"/>
      <c r="AAU9" s="40"/>
      <c r="AAV9" s="40"/>
      <c r="AAW9" s="40"/>
      <c r="AAX9" s="40"/>
      <c r="AAY9" s="40"/>
      <c r="AAZ9" s="40"/>
      <c r="ABA9" s="40"/>
      <c r="ABB9" s="40"/>
      <c r="ABC9" s="40"/>
      <c r="ABD9" s="40"/>
      <c r="ABE9" s="40"/>
      <c r="ABF9" s="40"/>
      <c r="ABG9" s="40"/>
      <c r="ABH9" s="40"/>
      <c r="ABI9" s="40"/>
      <c r="ABJ9" s="40"/>
      <c r="ABK9" s="40"/>
      <c r="ABL9" s="40"/>
      <c r="ABM9" s="40"/>
      <c r="ABN9" s="40"/>
      <c r="ABO9" s="40"/>
      <c r="ABP9" s="40"/>
      <c r="ABQ9" s="40"/>
      <c r="ABR9" s="40"/>
      <c r="ABS9" s="40"/>
      <c r="ABT9" s="40"/>
      <c r="ABU9" s="40"/>
      <c r="ABV9" s="40"/>
      <c r="ABW9" s="40"/>
      <c r="ABX9" s="40"/>
      <c r="ABY9" s="40"/>
      <c r="ABZ9" s="40"/>
      <c r="ACA9" s="40"/>
      <c r="ACB9" s="40"/>
      <c r="ACC9" s="40"/>
      <c r="ACD9" s="40"/>
      <c r="ACE9" s="40"/>
      <c r="ACF9" s="40"/>
      <c r="ACG9" s="40"/>
      <c r="ACH9" s="40"/>
      <c r="ACI9" s="40"/>
      <c r="ACJ9" s="40"/>
      <c r="ACK9" s="40"/>
      <c r="ACL9" s="40"/>
      <c r="ACM9" s="40"/>
      <c r="ACN9" s="40"/>
      <c r="ACO9" s="40"/>
      <c r="ACP9" s="40"/>
      <c r="ACQ9" s="40"/>
      <c r="ACR9" s="40"/>
      <c r="ACS9" s="40"/>
      <c r="ACT9" s="40"/>
      <c r="ACU9" s="40"/>
      <c r="ACV9" s="40"/>
      <c r="ACW9" s="40"/>
      <c r="ACX9" s="40"/>
      <c r="ACY9" s="40"/>
      <c r="ACZ9" s="40"/>
      <c r="ADA9" s="40"/>
      <c r="ADB9" s="40"/>
      <c r="ADC9" s="40"/>
      <c r="ADD9" s="40"/>
      <c r="ADE9" s="40"/>
      <c r="ADF9" s="40"/>
      <c r="ADG9" s="40"/>
      <c r="ADH9" s="40"/>
      <c r="ADI9" s="40"/>
      <c r="ADJ9" s="40"/>
      <c r="ADK9" s="40"/>
      <c r="ADL9" s="40"/>
      <c r="ADM9" s="40"/>
      <c r="ADN9" s="40"/>
      <c r="ADO9" s="40"/>
      <c r="ADP9" s="40"/>
      <c r="ADQ9" s="40"/>
      <c r="ADR9" s="40"/>
      <c r="ADS9" s="40"/>
      <c r="ADT9" s="40"/>
      <c r="ADU9" s="40"/>
      <c r="ADV9" s="40"/>
      <c r="ADW9" s="40"/>
      <c r="ADX9" s="40"/>
      <c r="ADY9" s="40"/>
      <c r="ADZ9" s="40"/>
      <c r="AEA9" s="40"/>
      <c r="AEB9" s="40"/>
      <c r="AEC9" s="40"/>
      <c r="AED9" s="40"/>
      <c r="AEE9" s="40"/>
      <c r="AEF9" s="40"/>
      <c r="AEG9" s="40"/>
      <c r="AEH9" s="40"/>
      <c r="AEI9" s="40"/>
      <c r="AEJ9" s="40"/>
      <c r="AEK9" s="40"/>
      <c r="AEL9" s="40"/>
      <c r="AEM9" s="40"/>
      <c r="AEN9" s="40"/>
      <c r="AEO9" s="40"/>
      <c r="AEP9" s="40"/>
      <c r="AEQ9" s="40"/>
      <c r="AER9" s="40"/>
      <c r="AES9" s="40"/>
      <c r="AET9" s="40"/>
      <c r="AEU9" s="40"/>
      <c r="AEV9" s="40"/>
      <c r="AEW9" s="40"/>
      <c r="AEX9" s="40"/>
      <c r="AEY9" s="40"/>
      <c r="AEZ9" s="40"/>
      <c r="AFA9" s="40"/>
      <c r="AFB9" s="40"/>
      <c r="AFC9" s="40"/>
      <c r="AFD9" s="40"/>
      <c r="AFE9" s="40"/>
      <c r="AFF9" s="40"/>
      <c r="AFG9" s="40"/>
      <c r="AFH9" s="40"/>
      <c r="AFI9" s="40"/>
      <c r="AFJ9" s="40"/>
      <c r="AFK9" s="40"/>
      <c r="AFL9" s="40"/>
      <c r="AFM9" s="40"/>
      <c r="AFN9" s="40"/>
      <c r="AFO9" s="40"/>
      <c r="AFP9" s="40"/>
      <c r="AFQ9" s="40"/>
      <c r="AFR9" s="40"/>
      <c r="AFS9" s="40"/>
      <c r="AFT9" s="40"/>
      <c r="AFU9" s="40"/>
      <c r="AFV9" s="40"/>
      <c r="AFW9" s="40"/>
      <c r="AFX9" s="40"/>
      <c r="AFY9" s="40"/>
      <c r="AFZ9" s="40"/>
      <c r="AGA9" s="40"/>
      <c r="AGB9" s="40"/>
      <c r="AGC9" s="40"/>
      <c r="AGD9" s="40"/>
      <c r="AGE9" s="40"/>
      <c r="AGF9" s="40"/>
      <c r="AGG9" s="40"/>
      <c r="AGH9" s="40"/>
      <c r="AGI9" s="40"/>
      <c r="AGJ9" s="40"/>
      <c r="AGK9" s="40"/>
      <c r="AGL9" s="40"/>
      <c r="AGM9" s="40"/>
      <c r="AGN9" s="40"/>
      <c r="AGO9" s="40"/>
      <c r="AGP9" s="40"/>
      <c r="AGQ9" s="40"/>
      <c r="AGR9" s="40"/>
      <c r="AGS9" s="40"/>
      <c r="AGT9" s="40"/>
      <c r="AGU9" s="40"/>
      <c r="AGV9" s="40"/>
      <c r="AGW9" s="40"/>
      <c r="AGX9" s="40"/>
      <c r="AGY9" s="40"/>
      <c r="AGZ9" s="40"/>
      <c r="AHA9" s="40"/>
      <c r="AHB9" s="40"/>
      <c r="AHC9" s="40"/>
      <c r="AHD9" s="40"/>
      <c r="AHE9" s="40"/>
      <c r="AHF9" s="40"/>
      <c r="AHG9" s="40"/>
      <c r="AHH9" s="40"/>
      <c r="AHI9" s="40"/>
      <c r="AHJ9" s="40"/>
      <c r="AHK9" s="40"/>
      <c r="AHL9" s="40"/>
      <c r="AHM9" s="40"/>
      <c r="AHN9" s="40"/>
      <c r="AHO9" s="40"/>
      <c r="AHP9" s="40"/>
      <c r="AHQ9" s="40"/>
      <c r="AHR9" s="40"/>
      <c r="AHS9" s="40"/>
      <c r="AHT9" s="40"/>
      <c r="AHU9" s="40"/>
      <c r="AHV9" s="40"/>
      <c r="AHW9" s="40"/>
      <c r="AHX9" s="40"/>
      <c r="AHY9" s="40"/>
      <c r="AHZ9" s="40"/>
      <c r="AIA9" s="40"/>
      <c r="AIB9" s="40"/>
      <c r="AIC9" s="40"/>
      <c r="AID9" s="40"/>
      <c r="AIE9" s="40"/>
      <c r="AIF9" s="40"/>
      <c r="AIG9" s="40"/>
      <c r="AIH9" s="40"/>
      <c r="AII9" s="40"/>
      <c r="AIJ9" s="40"/>
      <c r="AIK9" s="40"/>
      <c r="AIL9" s="40"/>
      <c r="AIM9" s="40"/>
      <c r="AIN9" s="40"/>
      <c r="AIO9" s="40"/>
      <c r="AIP9" s="40"/>
      <c r="AIQ9" s="40"/>
      <c r="AIR9" s="40"/>
      <c r="AIS9" s="40"/>
      <c r="AIT9" s="40"/>
      <c r="AIU9" s="40"/>
      <c r="AIV9" s="40"/>
      <c r="AIW9" s="40"/>
      <c r="AIX9" s="40"/>
      <c r="AIY9" s="40"/>
      <c r="AIZ9" s="40"/>
      <c r="AJA9" s="40"/>
      <c r="AJB9" s="40"/>
      <c r="AJC9" s="40"/>
      <c r="AJD9" s="40"/>
      <c r="AJE9" s="40"/>
      <c r="AJF9" s="40"/>
      <c r="AJG9" s="40"/>
      <c r="AJH9" s="40"/>
      <c r="AJI9" s="40"/>
      <c r="AJJ9" s="40"/>
      <c r="AJK9" s="40"/>
      <c r="AJL9" s="40"/>
      <c r="AJM9" s="40"/>
      <c r="AJN9" s="40"/>
      <c r="AJO9" s="40"/>
      <c r="AJP9" s="40"/>
      <c r="AJQ9" s="40"/>
      <c r="AJR9" s="40"/>
      <c r="AJS9" s="40"/>
      <c r="AJT9" s="40"/>
      <c r="AJU9" s="40"/>
      <c r="AJV9" s="40"/>
      <c r="AJW9" s="40"/>
      <c r="AJX9" s="40"/>
      <c r="AJY9" s="40"/>
      <c r="AJZ9" s="40"/>
      <c r="AKA9" s="40"/>
      <c r="AKB9" s="40"/>
      <c r="AKC9" s="40"/>
      <c r="AKD9" s="40"/>
      <c r="AKE9" s="40"/>
      <c r="AKF9" s="40"/>
      <c r="AKG9" s="40"/>
      <c r="AKH9" s="40"/>
      <c r="AKI9" s="40"/>
      <c r="AKJ9" s="40"/>
      <c r="AKK9" s="40"/>
      <c r="AKL9" s="40"/>
      <c r="AKM9" s="40"/>
      <c r="AKN9" s="40"/>
      <c r="AKO9" s="40"/>
      <c r="AKP9" s="40"/>
      <c r="AKQ9" s="40"/>
      <c r="AKR9" s="40"/>
      <c r="AKS9" s="40"/>
      <c r="AKT9" s="40"/>
      <c r="AKU9" s="40"/>
      <c r="AKV9" s="40"/>
      <c r="AKW9" s="40"/>
      <c r="AKX9" s="40"/>
      <c r="AKY9" s="40"/>
      <c r="AKZ9" s="40"/>
      <c r="ALA9" s="40"/>
      <c r="ALB9" s="40"/>
      <c r="ALC9" s="40"/>
      <c r="ALD9" s="40"/>
      <c r="ALE9" s="40"/>
      <c r="ALF9" s="40"/>
      <c r="ALG9" s="40"/>
      <c r="ALH9" s="40"/>
      <c r="ALI9" s="40"/>
      <c r="ALJ9" s="40"/>
      <c r="ALK9" s="40"/>
      <c r="ALL9" s="40"/>
      <c r="ALM9" s="40"/>
      <c r="ALN9" s="40"/>
    </row>
    <row r="10" spans="1:1002" s="257" customFormat="1" x14ac:dyDescent="0.25">
      <c r="A10" s="87"/>
      <c r="B10" s="1" t="s">
        <v>110</v>
      </c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40"/>
      <c r="DE10" s="40"/>
      <c r="DF10" s="40"/>
      <c r="DG10" s="40"/>
      <c r="DH10" s="40"/>
      <c r="DI10" s="40"/>
      <c r="DJ10" s="40"/>
      <c r="DK10" s="40"/>
      <c r="DL10" s="40"/>
      <c r="DM10" s="40"/>
      <c r="DN10" s="40"/>
      <c r="DO10" s="40"/>
      <c r="DP10" s="40"/>
      <c r="DQ10" s="40"/>
      <c r="DR10" s="40"/>
      <c r="DS10" s="40"/>
      <c r="DT10" s="40"/>
      <c r="DU10" s="40"/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40"/>
      <c r="EW10" s="40"/>
      <c r="EX10" s="40"/>
      <c r="EY10" s="40"/>
      <c r="EZ10" s="40"/>
      <c r="FA10" s="40"/>
      <c r="FB10" s="40"/>
      <c r="FC10" s="40"/>
      <c r="FD10" s="40"/>
      <c r="FE10" s="40"/>
      <c r="FF10" s="40"/>
      <c r="FG10" s="40"/>
      <c r="FH10" s="40"/>
      <c r="FI10" s="40"/>
      <c r="FJ10" s="40"/>
      <c r="FK10" s="40"/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40"/>
      <c r="GO10" s="40"/>
      <c r="GP10" s="40"/>
      <c r="GQ10" s="40"/>
      <c r="GR10" s="40"/>
      <c r="GS10" s="40"/>
      <c r="GT10" s="40"/>
      <c r="GU10" s="40"/>
      <c r="GV10" s="40"/>
      <c r="GW10" s="40"/>
      <c r="GX10" s="40"/>
      <c r="GY10" s="40"/>
      <c r="GZ10" s="40"/>
      <c r="HA10" s="40"/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40"/>
      <c r="IG10" s="40"/>
      <c r="IH10" s="40"/>
      <c r="II10" s="40"/>
      <c r="IJ10" s="40"/>
      <c r="IK10" s="40"/>
      <c r="IL10" s="40"/>
      <c r="IM10" s="40"/>
      <c r="IN10" s="40"/>
      <c r="IO10" s="40"/>
      <c r="IP10" s="40"/>
      <c r="IQ10" s="40"/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40"/>
      <c r="JY10" s="40"/>
      <c r="JZ10" s="40"/>
      <c r="KA10" s="40"/>
      <c r="KB10" s="40"/>
      <c r="KC10" s="40"/>
      <c r="KD10" s="40"/>
      <c r="KE10" s="40"/>
      <c r="KF10" s="40"/>
      <c r="KG10" s="40"/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40"/>
      <c r="LQ10" s="40"/>
      <c r="LR10" s="40"/>
      <c r="LS10" s="40"/>
      <c r="LT10" s="40"/>
      <c r="LU10" s="40"/>
      <c r="LV10" s="40"/>
      <c r="LW10" s="40"/>
      <c r="LX10" s="40"/>
      <c r="LY10" s="40"/>
      <c r="LZ10" s="40"/>
      <c r="MA10" s="40"/>
      <c r="MB10" s="40"/>
      <c r="MC10" s="40"/>
      <c r="MD10" s="40"/>
      <c r="ME10" s="40"/>
      <c r="MF10" s="40"/>
      <c r="MG10" s="40"/>
      <c r="MH10" s="40"/>
      <c r="MI10" s="40"/>
      <c r="MJ10" s="40"/>
      <c r="MK10" s="40"/>
      <c r="ML10" s="40"/>
      <c r="MM10" s="40"/>
      <c r="MN10" s="40"/>
      <c r="MO10" s="40"/>
      <c r="MP10" s="40"/>
      <c r="MQ10" s="40"/>
      <c r="MR10" s="40"/>
      <c r="MS10" s="40"/>
      <c r="MT10" s="40"/>
      <c r="MU10" s="40"/>
      <c r="MV10" s="40"/>
      <c r="MW10" s="40"/>
      <c r="MX10" s="40"/>
      <c r="MY10" s="40"/>
      <c r="MZ10" s="40"/>
      <c r="NA10" s="40"/>
      <c r="NB10" s="40"/>
      <c r="NC10" s="40"/>
      <c r="ND10" s="40"/>
      <c r="NE10" s="40"/>
      <c r="NF10" s="40"/>
      <c r="NG10" s="40"/>
      <c r="NH10" s="40"/>
      <c r="NI10" s="40"/>
      <c r="NJ10" s="40"/>
      <c r="NK10" s="40"/>
      <c r="NL10" s="40"/>
      <c r="NM10" s="40"/>
      <c r="NN10" s="40"/>
      <c r="NO10" s="40"/>
      <c r="NP10" s="40"/>
      <c r="NQ10" s="40"/>
      <c r="NR10" s="40"/>
      <c r="NS10" s="40"/>
      <c r="NT10" s="40"/>
      <c r="NU10" s="40"/>
      <c r="NV10" s="40"/>
      <c r="NW10" s="40"/>
      <c r="NX10" s="40"/>
      <c r="NY10" s="40"/>
      <c r="NZ10" s="40"/>
      <c r="OA10" s="40"/>
      <c r="OB10" s="40"/>
      <c r="OC10" s="40"/>
      <c r="OD10" s="40"/>
      <c r="OE10" s="40"/>
      <c r="OF10" s="40"/>
      <c r="OG10" s="40"/>
      <c r="OH10" s="40"/>
      <c r="OI10" s="40"/>
      <c r="OJ10" s="40"/>
      <c r="OK10" s="40"/>
      <c r="OL10" s="40"/>
      <c r="OM10" s="40"/>
      <c r="ON10" s="40"/>
      <c r="OO10" s="40"/>
      <c r="OP10" s="40"/>
      <c r="OQ10" s="40"/>
      <c r="OR10" s="40"/>
      <c r="OS10" s="40"/>
      <c r="OT10" s="40"/>
      <c r="OU10" s="40"/>
      <c r="OV10" s="40"/>
      <c r="OW10" s="40"/>
      <c r="OX10" s="40"/>
      <c r="OY10" s="40"/>
      <c r="OZ10" s="40"/>
      <c r="PA10" s="40"/>
      <c r="PB10" s="40"/>
      <c r="PC10" s="40"/>
      <c r="PD10" s="40"/>
      <c r="PE10" s="40"/>
      <c r="PF10" s="40"/>
      <c r="PG10" s="40"/>
      <c r="PH10" s="40"/>
      <c r="PI10" s="40"/>
      <c r="PJ10" s="40"/>
      <c r="PK10" s="40"/>
      <c r="PL10" s="40"/>
      <c r="PM10" s="40"/>
      <c r="PN10" s="40"/>
      <c r="PO10" s="40"/>
      <c r="PP10" s="40"/>
      <c r="PQ10" s="40"/>
      <c r="PR10" s="40"/>
      <c r="PS10" s="40"/>
      <c r="PT10" s="40"/>
      <c r="PU10" s="40"/>
      <c r="PV10" s="40"/>
      <c r="PW10" s="40"/>
      <c r="PX10" s="40"/>
      <c r="PY10" s="40"/>
      <c r="PZ10" s="40"/>
      <c r="QA10" s="40"/>
      <c r="QB10" s="40"/>
      <c r="QC10" s="40"/>
      <c r="QD10" s="40"/>
      <c r="QE10" s="40"/>
      <c r="QF10" s="40"/>
      <c r="QG10" s="40"/>
      <c r="QH10" s="40"/>
      <c r="QI10" s="40"/>
      <c r="QJ10" s="40"/>
      <c r="QK10" s="40"/>
      <c r="QL10" s="40"/>
      <c r="QM10" s="40"/>
      <c r="QN10" s="40"/>
      <c r="QO10" s="40"/>
      <c r="QP10" s="40"/>
      <c r="QQ10" s="40"/>
      <c r="QR10" s="40"/>
      <c r="QS10" s="40"/>
      <c r="QT10" s="40"/>
      <c r="QU10" s="40"/>
      <c r="QV10" s="40"/>
      <c r="QW10" s="40"/>
      <c r="QX10" s="40"/>
      <c r="QY10" s="40"/>
      <c r="QZ10" s="40"/>
      <c r="RA10" s="40"/>
      <c r="RB10" s="40"/>
      <c r="RC10" s="40"/>
      <c r="RD10" s="40"/>
      <c r="RE10" s="40"/>
      <c r="RF10" s="40"/>
      <c r="RG10" s="40"/>
      <c r="RH10" s="40"/>
      <c r="RI10" s="40"/>
      <c r="RJ10" s="40"/>
      <c r="RK10" s="40"/>
      <c r="RL10" s="40"/>
      <c r="RM10" s="40"/>
      <c r="RN10" s="40"/>
      <c r="RO10" s="40"/>
      <c r="RP10" s="40"/>
      <c r="RQ10" s="40"/>
      <c r="RR10" s="40"/>
      <c r="RS10" s="40"/>
      <c r="RT10" s="40"/>
      <c r="RU10" s="40"/>
      <c r="RV10" s="40"/>
      <c r="RW10" s="40"/>
      <c r="RX10" s="40"/>
      <c r="RY10" s="40"/>
      <c r="RZ10" s="40"/>
      <c r="SA10" s="40"/>
      <c r="SB10" s="40"/>
      <c r="SC10" s="40"/>
      <c r="SD10" s="40"/>
      <c r="SE10" s="40"/>
      <c r="SF10" s="40"/>
      <c r="SG10" s="40"/>
      <c r="SH10" s="40"/>
      <c r="SI10" s="40"/>
      <c r="SJ10" s="40"/>
      <c r="SK10" s="40"/>
      <c r="SL10" s="40"/>
      <c r="SM10" s="40"/>
      <c r="SN10" s="40"/>
      <c r="SO10" s="40"/>
      <c r="SP10" s="40"/>
      <c r="SQ10" s="40"/>
      <c r="SR10" s="40"/>
      <c r="SS10" s="40"/>
      <c r="ST10" s="40"/>
      <c r="SU10" s="40"/>
      <c r="SV10" s="40"/>
      <c r="SW10" s="40"/>
      <c r="SX10" s="40"/>
      <c r="SY10" s="40"/>
      <c r="SZ10" s="40"/>
      <c r="TA10" s="40"/>
      <c r="TB10" s="40"/>
      <c r="TC10" s="40"/>
      <c r="TD10" s="40"/>
      <c r="TE10" s="40"/>
      <c r="TF10" s="40"/>
      <c r="TG10" s="40"/>
      <c r="TH10" s="40"/>
      <c r="TI10" s="40"/>
      <c r="TJ10" s="40"/>
      <c r="TK10" s="40"/>
      <c r="TL10" s="40"/>
      <c r="TM10" s="40"/>
      <c r="TN10" s="40"/>
      <c r="TO10" s="40"/>
      <c r="TP10" s="40"/>
      <c r="TQ10" s="40"/>
      <c r="TR10" s="40"/>
      <c r="TS10" s="40"/>
      <c r="TT10" s="40"/>
      <c r="TU10" s="40"/>
      <c r="TV10" s="40"/>
      <c r="TW10" s="40"/>
      <c r="TX10" s="40"/>
      <c r="TY10" s="40"/>
      <c r="TZ10" s="40"/>
      <c r="UA10" s="40"/>
      <c r="UB10" s="40"/>
      <c r="UC10" s="40"/>
      <c r="UD10" s="40"/>
      <c r="UE10" s="40"/>
      <c r="UF10" s="40"/>
      <c r="UG10" s="40"/>
      <c r="UH10" s="40"/>
      <c r="UI10" s="40"/>
      <c r="UJ10" s="40"/>
      <c r="UK10" s="40"/>
      <c r="UL10" s="40"/>
      <c r="UM10" s="40"/>
      <c r="UN10" s="40"/>
      <c r="UO10" s="40"/>
      <c r="UP10" s="40"/>
      <c r="UQ10" s="40"/>
      <c r="UR10" s="40"/>
      <c r="US10" s="40"/>
      <c r="UT10" s="40"/>
      <c r="UU10" s="40"/>
      <c r="UV10" s="40"/>
      <c r="UW10" s="40"/>
      <c r="UX10" s="40"/>
      <c r="UY10" s="40"/>
      <c r="UZ10" s="40"/>
      <c r="VA10" s="40"/>
      <c r="VB10" s="40"/>
      <c r="VC10" s="40"/>
      <c r="VD10" s="40"/>
      <c r="VE10" s="40"/>
      <c r="VF10" s="40"/>
      <c r="VG10" s="40"/>
      <c r="VH10" s="40"/>
      <c r="VI10" s="40"/>
      <c r="VJ10" s="40"/>
      <c r="VK10" s="40"/>
      <c r="VL10" s="40"/>
      <c r="VM10" s="40"/>
      <c r="VN10" s="40"/>
      <c r="VO10" s="40"/>
      <c r="VP10" s="40"/>
      <c r="VQ10" s="40"/>
      <c r="VR10" s="40"/>
      <c r="VS10" s="40"/>
      <c r="VT10" s="40"/>
      <c r="VU10" s="40"/>
      <c r="VV10" s="40"/>
      <c r="VW10" s="40"/>
      <c r="VX10" s="40"/>
      <c r="VY10" s="40"/>
      <c r="VZ10" s="40"/>
      <c r="WA10" s="40"/>
      <c r="WB10" s="40"/>
      <c r="WC10" s="40"/>
      <c r="WD10" s="40"/>
      <c r="WE10" s="40"/>
      <c r="WF10" s="40"/>
      <c r="WG10" s="40"/>
      <c r="WH10" s="40"/>
      <c r="WI10" s="40"/>
      <c r="WJ10" s="40"/>
      <c r="WK10" s="40"/>
      <c r="WL10" s="40"/>
      <c r="WM10" s="40"/>
      <c r="WN10" s="40"/>
      <c r="WO10" s="40"/>
      <c r="WP10" s="40"/>
      <c r="WQ10" s="40"/>
      <c r="WR10" s="40"/>
      <c r="WS10" s="40"/>
      <c r="WT10" s="40"/>
      <c r="WU10" s="40"/>
      <c r="WV10" s="40"/>
      <c r="WW10" s="40"/>
      <c r="WX10" s="40"/>
      <c r="WY10" s="40"/>
      <c r="WZ10" s="40"/>
      <c r="XA10" s="40"/>
      <c r="XB10" s="40"/>
      <c r="XC10" s="40"/>
      <c r="XD10" s="40"/>
      <c r="XE10" s="40"/>
      <c r="XF10" s="40"/>
      <c r="XG10" s="40"/>
      <c r="XH10" s="40"/>
      <c r="XI10" s="40"/>
      <c r="XJ10" s="40"/>
      <c r="XK10" s="40"/>
      <c r="XL10" s="40"/>
      <c r="XM10" s="40"/>
      <c r="XN10" s="40"/>
      <c r="XO10" s="40"/>
      <c r="XP10" s="40"/>
      <c r="XQ10" s="40"/>
      <c r="XR10" s="40"/>
      <c r="XS10" s="40"/>
      <c r="XT10" s="40"/>
      <c r="XU10" s="40"/>
      <c r="XV10" s="40"/>
      <c r="XW10" s="40"/>
      <c r="XX10" s="40"/>
      <c r="XY10" s="40"/>
      <c r="XZ10" s="40"/>
      <c r="YA10" s="40"/>
      <c r="YB10" s="40"/>
      <c r="YC10" s="40"/>
      <c r="YD10" s="40"/>
      <c r="YE10" s="40"/>
      <c r="YF10" s="40"/>
      <c r="YG10" s="40"/>
      <c r="YH10" s="40"/>
      <c r="YI10" s="40"/>
      <c r="YJ10" s="40"/>
      <c r="YK10" s="40"/>
      <c r="YL10" s="40"/>
      <c r="YM10" s="40"/>
      <c r="YN10" s="40"/>
      <c r="YO10" s="40"/>
      <c r="YP10" s="40"/>
      <c r="YQ10" s="40"/>
      <c r="YR10" s="40"/>
      <c r="YS10" s="40"/>
      <c r="YT10" s="40"/>
      <c r="YU10" s="40"/>
      <c r="YV10" s="40"/>
      <c r="YW10" s="40"/>
      <c r="YX10" s="40"/>
      <c r="YY10" s="40"/>
      <c r="YZ10" s="40"/>
      <c r="ZA10" s="40"/>
      <c r="ZB10" s="40"/>
      <c r="ZC10" s="40"/>
      <c r="ZD10" s="40"/>
      <c r="ZE10" s="40"/>
      <c r="ZF10" s="40"/>
      <c r="ZG10" s="40"/>
      <c r="ZH10" s="40"/>
      <c r="ZI10" s="40"/>
      <c r="ZJ10" s="40"/>
      <c r="ZK10" s="40"/>
      <c r="ZL10" s="40"/>
      <c r="ZM10" s="40"/>
      <c r="ZN10" s="40"/>
      <c r="ZO10" s="40"/>
      <c r="ZP10" s="40"/>
      <c r="ZQ10" s="40"/>
      <c r="ZR10" s="40"/>
      <c r="ZS10" s="40"/>
      <c r="ZT10" s="40"/>
      <c r="ZU10" s="40"/>
      <c r="ZV10" s="40"/>
      <c r="ZW10" s="40"/>
      <c r="ZX10" s="40"/>
      <c r="ZY10" s="40"/>
      <c r="ZZ10" s="40"/>
      <c r="AAA10" s="40"/>
      <c r="AAB10" s="40"/>
      <c r="AAC10" s="40"/>
      <c r="AAD10" s="40"/>
      <c r="AAE10" s="40"/>
      <c r="AAF10" s="40"/>
      <c r="AAG10" s="40"/>
      <c r="AAH10" s="40"/>
      <c r="AAI10" s="40"/>
      <c r="AAJ10" s="40"/>
      <c r="AAK10" s="40"/>
      <c r="AAL10" s="40"/>
      <c r="AAM10" s="40"/>
      <c r="AAN10" s="40"/>
      <c r="AAO10" s="40"/>
      <c r="AAP10" s="40"/>
      <c r="AAQ10" s="40"/>
      <c r="AAR10" s="40"/>
      <c r="AAS10" s="40"/>
      <c r="AAT10" s="40"/>
      <c r="AAU10" s="40"/>
      <c r="AAV10" s="40"/>
      <c r="AAW10" s="40"/>
      <c r="AAX10" s="40"/>
      <c r="AAY10" s="40"/>
      <c r="AAZ10" s="40"/>
      <c r="ABA10" s="40"/>
      <c r="ABB10" s="40"/>
      <c r="ABC10" s="40"/>
      <c r="ABD10" s="40"/>
      <c r="ABE10" s="40"/>
      <c r="ABF10" s="40"/>
      <c r="ABG10" s="40"/>
      <c r="ABH10" s="40"/>
      <c r="ABI10" s="40"/>
      <c r="ABJ10" s="40"/>
      <c r="ABK10" s="40"/>
      <c r="ABL10" s="40"/>
      <c r="ABM10" s="40"/>
      <c r="ABN10" s="40"/>
      <c r="ABO10" s="40"/>
      <c r="ABP10" s="40"/>
      <c r="ABQ10" s="40"/>
      <c r="ABR10" s="40"/>
      <c r="ABS10" s="40"/>
      <c r="ABT10" s="40"/>
      <c r="ABU10" s="40"/>
      <c r="ABV10" s="40"/>
      <c r="ABW10" s="40"/>
      <c r="ABX10" s="40"/>
      <c r="ABY10" s="40"/>
      <c r="ABZ10" s="40"/>
      <c r="ACA10" s="40"/>
      <c r="ACB10" s="40"/>
      <c r="ACC10" s="40"/>
      <c r="ACD10" s="40"/>
      <c r="ACE10" s="40"/>
      <c r="ACF10" s="40"/>
      <c r="ACG10" s="40"/>
      <c r="ACH10" s="40"/>
      <c r="ACI10" s="40"/>
      <c r="ACJ10" s="40"/>
      <c r="ACK10" s="40"/>
      <c r="ACL10" s="40"/>
      <c r="ACM10" s="40"/>
      <c r="ACN10" s="40"/>
      <c r="ACO10" s="40"/>
      <c r="ACP10" s="40"/>
      <c r="ACQ10" s="40"/>
      <c r="ACR10" s="40"/>
      <c r="ACS10" s="40"/>
      <c r="ACT10" s="40"/>
      <c r="ACU10" s="40"/>
      <c r="ACV10" s="40"/>
      <c r="ACW10" s="40"/>
      <c r="ACX10" s="40"/>
      <c r="ACY10" s="40"/>
      <c r="ACZ10" s="40"/>
      <c r="ADA10" s="40"/>
      <c r="ADB10" s="40"/>
      <c r="ADC10" s="40"/>
      <c r="ADD10" s="40"/>
      <c r="ADE10" s="40"/>
      <c r="ADF10" s="40"/>
      <c r="ADG10" s="40"/>
      <c r="ADH10" s="40"/>
      <c r="ADI10" s="40"/>
      <c r="ADJ10" s="40"/>
      <c r="ADK10" s="40"/>
      <c r="ADL10" s="40"/>
      <c r="ADM10" s="40"/>
      <c r="ADN10" s="40"/>
      <c r="ADO10" s="40"/>
      <c r="ADP10" s="40"/>
      <c r="ADQ10" s="40"/>
      <c r="ADR10" s="40"/>
      <c r="ADS10" s="40"/>
      <c r="ADT10" s="40"/>
      <c r="ADU10" s="40"/>
      <c r="ADV10" s="40"/>
      <c r="ADW10" s="40"/>
      <c r="ADX10" s="40"/>
      <c r="ADY10" s="40"/>
      <c r="ADZ10" s="40"/>
      <c r="AEA10" s="40"/>
      <c r="AEB10" s="40"/>
      <c r="AEC10" s="40"/>
      <c r="AED10" s="40"/>
      <c r="AEE10" s="40"/>
      <c r="AEF10" s="40"/>
      <c r="AEG10" s="40"/>
      <c r="AEH10" s="40"/>
      <c r="AEI10" s="40"/>
      <c r="AEJ10" s="40"/>
      <c r="AEK10" s="40"/>
      <c r="AEL10" s="40"/>
      <c r="AEM10" s="40"/>
      <c r="AEN10" s="40"/>
      <c r="AEO10" s="40"/>
      <c r="AEP10" s="40"/>
      <c r="AEQ10" s="40"/>
      <c r="AER10" s="40"/>
      <c r="AES10" s="40"/>
      <c r="AET10" s="40"/>
      <c r="AEU10" s="40"/>
      <c r="AEV10" s="40"/>
      <c r="AEW10" s="40"/>
      <c r="AEX10" s="40"/>
      <c r="AEY10" s="40"/>
      <c r="AEZ10" s="40"/>
      <c r="AFA10" s="40"/>
      <c r="AFB10" s="40"/>
      <c r="AFC10" s="40"/>
      <c r="AFD10" s="40"/>
      <c r="AFE10" s="40"/>
      <c r="AFF10" s="40"/>
      <c r="AFG10" s="40"/>
      <c r="AFH10" s="40"/>
      <c r="AFI10" s="40"/>
      <c r="AFJ10" s="40"/>
      <c r="AFK10" s="40"/>
      <c r="AFL10" s="40"/>
      <c r="AFM10" s="40"/>
      <c r="AFN10" s="40"/>
      <c r="AFO10" s="40"/>
      <c r="AFP10" s="40"/>
      <c r="AFQ10" s="40"/>
      <c r="AFR10" s="40"/>
      <c r="AFS10" s="40"/>
      <c r="AFT10" s="40"/>
      <c r="AFU10" s="40"/>
      <c r="AFV10" s="40"/>
      <c r="AFW10" s="40"/>
      <c r="AFX10" s="40"/>
      <c r="AFY10" s="40"/>
      <c r="AFZ10" s="40"/>
      <c r="AGA10" s="40"/>
      <c r="AGB10" s="40"/>
      <c r="AGC10" s="40"/>
      <c r="AGD10" s="40"/>
      <c r="AGE10" s="40"/>
      <c r="AGF10" s="40"/>
      <c r="AGG10" s="40"/>
      <c r="AGH10" s="40"/>
      <c r="AGI10" s="40"/>
      <c r="AGJ10" s="40"/>
      <c r="AGK10" s="40"/>
      <c r="AGL10" s="40"/>
      <c r="AGM10" s="40"/>
      <c r="AGN10" s="40"/>
      <c r="AGO10" s="40"/>
      <c r="AGP10" s="40"/>
      <c r="AGQ10" s="40"/>
      <c r="AGR10" s="40"/>
      <c r="AGS10" s="40"/>
      <c r="AGT10" s="40"/>
      <c r="AGU10" s="40"/>
      <c r="AGV10" s="40"/>
      <c r="AGW10" s="40"/>
      <c r="AGX10" s="40"/>
      <c r="AGY10" s="40"/>
      <c r="AGZ10" s="40"/>
      <c r="AHA10" s="40"/>
      <c r="AHB10" s="40"/>
      <c r="AHC10" s="40"/>
      <c r="AHD10" s="40"/>
      <c r="AHE10" s="40"/>
      <c r="AHF10" s="40"/>
      <c r="AHG10" s="40"/>
      <c r="AHH10" s="40"/>
      <c r="AHI10" s="40"/>
      <c r="AHJ10" s="40"/>
      <c r="AHK10" s="40"/>
      <c r="AHL10" s="40"/>
      <c r="AHM10" s="40"/>
      <c r="AHN10" s="40"/>
      <c r="AHO10" s="40"/>
      <c r="AHP10" s="40"/>
      <c r="AHQ10" s="40"/>
      <c r="AHR10" s="40"/>
      <c r="AHS10" s="40"/>
      <c r="AHT10" s="40"/>
      <c r="AHU10" s="40"/>
      <c r="AHV10" s="40"/>
      <c r="AHW10" s="40"/>
      <c r="AHX10" s="40"/>
      <c r="AHY10" s="40"/>
      <c r="AHZ10" s="40"/>
      <c r="AIA10" s="40"/>
      <c r="AIB10" s="40"/>
      <c r="AIC10" s="40"/>
      <c r="AID10" s="40"/>
      <c r="AIE10" s="40"/>
      <c r="AIF10" s="40"/>
      <c r="AIG10" s="40"/>
      <c r="AIH10" s="40"/>
      <c r="AII10" s="40"/>
      <c r="AIJ10" s="40"/>
      <c r="AIK10" s="40"/>
      <c r="AIL10" s="40"/>
      <c r="AIM10" s="40"/>
      <c r="AIN10" s="40"/>
      <c r="AIO10" s="40"/>
      <c r="AIP10" s="40"/>
      <c r="AIQ10" s="40"/>
      <c r="AIR10" s="40"/>
      <c r="AIS10" s="40"/>
      <c r="AIT10" s="40"/>
      <c r="AIU10" s="40"/>
      <c r="AIV10" s="40"/>
      <c r="AIW10" s="40"/>
      <c r="AIX10" s="40"/>
      <c r="AIY10" s="40"/>
      <c r="AIZ10" s="40"/>
      <c r="AJA10" s="40"/>
      <c r="AJB10" s="40"/>
      <c r="AJC10" s="40"/>
      <c r="AJD10" s="40"/>
      <c r="AJE10" s="40"/>
      <c r="AJF10" s="40"/>
      <c r="AJG10" s="40"/>
      <c r="AJH10" s="40"/>
      <c r="AJI10" s="40"/>
      <c r="AJJ10" s="40"/>
      <c r="AJK10" s="40"/>
      <c r="AJL10" s="40"/>
      <c r="AJM10" s="40"/>
      <c r="AJN10" s="40"/>
      <c r="AJO10" s="40"/>
      <c r="AJP10" s="40"/>
      <c r="AJQ10" s="40"/>
      <c r="AJR10" s="40"/>
      <c r="AJS10" s="40"/>
      <c r="AJT10" s="40"/>
      <c r="AJU10" s="40"/>
      <c r="AJV10" s="40"/>
      <c r="AJW10" s="40"/>
      <c r="AJX10" s="40"/>
      <c r="AJY10" s="40"/>
      <c r="AJZ10" s="40"/>
      <c r="AKA10" s="40"/>
      <c r="AKB10" s="40"/>
      <c r="AKC10" s="40"/>
      <c r="AKD10" s="40"/>
      <c r="AKE10" s="40"/>
      <c r="AKF10" s="40"/>
      <c r="AKG10" s="40"/>
      <c r="AKH10" s="40"/>
      <c r="AKI10" s="40"/>
      <c r="AKJ10" s="40"/>
      <c r="AKK10" s="40"/>
      <c r="AKL10" s="40"/>
      <c r="AKM10" s="40"/>
      <c r="AKN10" s="40"/>
      <c r="AKO10" s="40"/>
      <c r="AKP10" s="40"/>
      <c r="AKQ10" s="40"/>
      <c r="AKR10" s="40"/>
      <c r="AKS10" s="40"/>
      <c r="AKT10" s="40"/>
      <c r="AKU10" s="40"/>
      <c r="AKV10" s="40"/>
      <c r="AKW10" s="40"/>
      <c r="AKX10" s="40"/>
      <c r="AKY10" s="40"/>
      <c r="AKZ10" s="40"/>
      <c r="ALA10" s="40"/>
      <c r="ALB10" s="40"/>
      <c r="ALC10" s="40"/>
      <c r="ALD10" s="40"/>
      <c r="ALE10" s="40"/>
      <c r="ALF10" s="40"/>
      <c r="ALG10" s="40"/>
      <c r="ALH10" s="40"/>
      <c r="ALI10" s="40"/>
      <c r="ALJ10" s="40"/>
      <c r="ALK10" s="40"/>
      <c r="ALL10" s="40"/>
      <c r="ALM10" s="40"/>
      <c r="ALN10" s="40"/>
    </row>
    <row r="11" spans="1:1002" s="257" customFormat="1" x14ac:dyDescent="0.25">
      <c r="A11" s="87"/>
      <c r="B11" s="1" t="s">
        <v>111</v>
      </c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40"/>
      <c r="DE11" s="40"/>
      <c r="DF11" s="40"/>
      <c r="DG11" s="40"/>
      <c r="DH11" s="40"/>
      <c r="DI11" s="40"/>
      <c r="DJ11" s="40"/>
      <c r="DK11" s="40"/>
      <c r="DL11" s="40"/>
      <c r="DM11" s="40"/>
      <c r="DN11" s="40"/>
      <c r="DO11" s="40"/>
      <c r="DP11" s="40"/>
      <c r="DQ11" s="40"/>
      <c r="DR11" s="40"/>
      <c r="DS11" s="40"/>
      <c r="DT11" s="40"/>
      <c r="DU11" s="40"/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40"/>
      <c r="EW11" s="40"/>
      <c r="EX11" s="40"/>
      <c r="EY11" s="40"/>
      <c r="EZ11" s="40"/>
      <c r="FA11" s="40"/>
      <c r="FB11" s="40"/>
      <c r="FC11" s="40"/>
      <c r="FD11" s="40"/>
      <c r="FE11" s="40"/>
      <c r="FF11" s="40"/>
      <c r="FG11" s="40"/>
      <c r="FH11" s="40"/>
      <c r="FI11" s="40"/>
      <c r="FJ11" s="40"/>
      <c r="FK11" s="40"/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40"/>
      <c r="GO11" s="40"/>
      <c r="GP11" s="40"/>
      <c r="GQ11" s="40"/>
      <c r="GR11" s="40"/>
      <c r="GS11" s="40"/>
      <c r="GT11" s="40"/>
      <c r="GU11" s="40"/>
      <c r="GV11" s="40"/>
      <c r="GW11" s="40"/>
      <c r="GX11" s="40"/>
      <c r="GY11" s="40"/>
      <c r="GZ11" s="40"/>
      <c r="HA11" s="40"/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40"/>
      <c r="IG11" s="40"/>
      <c r="IH11" s="40"/>
      <c r="II11" s="40"/>
      <c r="IJ11" s="40"/>
      <c r="IK11" s="40"/>
      <c r="IL11" s="40"/>
      <c r="IM11" s="40"/>
      <c r="IN11" s="40"/>
      <c r="IO11" s="40"/>
      <c r="IP11" s="40"/>
      <c r="IQ11" s="40"/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40"/>
      <c r="JY11" s="40"/>
      <c r="JZ11" s="40"/>
      <c r="KA11" s="40"/>
      <c r="KB11" s="40"/>
      <c r="KC11" s="40"/>
      <c r="KD11" s="40"/>
      <c r="KE11" s="40"/>
      <c r="KF11" s="40"/>
      <c r="KG11" s="40"/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40"/>
      <c r="LQ11" s="40"/>
      <c r="LR11" s="40"/>
      <c r="LS11" s="40"/>
      <c r="LT11" s="40"/>
      <c r="LU11" s="40"/>
      <c r="LV11" s="40"/>
      <c r="LW11" s="40"/>
      <c r="LX11" s="40"/>
      <c r="LY11" s="40"/>
      <c r="LZ11" s="40"/>
      <c r="MA11" s="40"/>
      <c r="MB11" s="40"/>
      <c r="MC11" s="40"/>
      <c r="MD11" s="40"/>
      <c r="ME11" s="40"/>
      <c r="MF11" s="40"/>
      <c r="MG11" s="40"/>
      <c r="MH11" s="40"/>
      <c r="MI11" s="40"/>
      <c r="MJ11" s="40"/>
      <c r="MK11" s="40"/>
      <c r="ML11" s="40"/>
      <c r="MM11" s="40"/>
      <c r="MN11" s="40"/>
      <c r="MO11" s="40"/>
      <c r="MP11" s="40"/>
      <c r="MQ11" s="40"/>
      <c r="MR11" s="40"/>
      <c r="MS11" s="40"/>
      <c r="MT11" s="40"/>
      <c r="MU11" s="40"/>
      <c r="MV11" s="40"/>
      <c r="MW11" s="40"/>
      <c r="MX11" s="40"/>
      <c r="MY11" s="40"/>
      <c r="MZ11" s="40"/>
      <c r="NA11" s="40"/>
      <c r="NB11" s="40"/>
      <c r="NC11" s="40"/>
      <c r="ND11" s="40"/>
      <c r="NE11" s="40"/>
      <c r="NF11" s="40"/>
      <c r="NG11" s="40"/>
      <c r="NH11" s="40"/>
      <c r="NI11" s="40"/>
      <c r="NJ11" s="40"/>
      <c r="NK11" s="40"/>
      <c r="NL11" s="40"/>
      <c r="NM11" s="40"/>
      <c r="NN11" s="40"/>
      <c r="NO11" s="40"/>
      <c r="NP11" s="40"/>
      <c r="NQ11" s="40"/>
      <c r="NR11" s="40"/>
      <c r="NS11" s="40"/>
      <c r="NT11" s="40"/>
      <c r="NU11" s="40"/>
      <c r="NV11" s="40"/>
      <c r="NW11" s="40"/>
      <c r="NX11" s="40"/>
      <c r="NY11" s="40"/>
      <c r="NZ11" s="40"/>
      <c r="OA11" s="40"/>
      <c r="OB11" s="40"/>
      <c r="OC11" s="40"/>
      <c r="OD11" s="40"/>
      <c r="OE11" s="40"/>
      <c r="OF11" s="40"/>
      <c r="OG11" s="40"/>
      <c r="OH11" s="40"/>
      <c r="OI11" s="40"/>
      <c r="OJ11" s="40"/>
      <c r="OK11" s="40"/>
      <c r="OL11" s="40"/>
      <c r="OM11" s="40"/>
      <c r="ON11" s="40"/>
      <c r="OO11" s="40"/>
      <c r="OP11" s="40"/>
      <c r="OQ11" s="40"/>
      <c r="OR11" s="40"/>
      <c r="OS11" s="40"/>
      <c r="OT11" s="40"/>
      <c r="OU11" s="40"/>
      <c r="OV11" s="40"/>
      <c r="OW11" s="40"/>
      <c r="OX11" s="40"/>
      <c r="OY11" s="40"/>
      <c r="OZ11" s="40"/>
      <c r="PA11" s="40"/>
      <c r="PB11" s="40"/>
      <c r="PC11" s="40"/>
      <c r="PD11" s="40"/>
      <c r="PE11" s="40"/>
      <c r="PF11" s="40"/>
      <c r="PG11" s="40"/>
      <c r="PH11" s="40"/>
      <c r="PI11" s="40"/>
      <c r="PJ11" s="40"/>
      <c r="PK11" s="40"/>
      <c r="PL11" s="40"/>
      <c r="PM11" s="40"/>
      <c r="PN11" s="40"/>
      <c r="PO11" s="40"/>
      <c r="PP11" s="40"/>
      <c r="PQ11" s="40"/>
      <c r="PR11" s="40"/>
      <c r="PS11" s="40"/>
      <c r="PT11" s="40"/>
      <c r="PU11" s="40"/>
      <c r="PV11" s="40"/>
      <c r="PW11" s="40"/>
      <c r="PX11" s="40"/>
      <c r="PY11" s="40"/>
      <c r="PZ11" s="40"/>
      <c r="QA11" s="40"/>
      <c r="QB11" s="40"/>
      <c r="QC11" s="40"/>
      <c r="QD11" s="40"/>
      <c r="QE11" s="40"/>
      <c r="QF11" s="40"/>
      <c r="QG11" s="40"/>
      <c r="QH11" s="40"/>
      <c r="QI11" s="40"/>
      <c r="QJ11" s="40"/>
      <c r="QK11" s="40"/>
      <c r="QL11" s="40"/>
      <c r="QM11" s="40"/>
      <c r="QN11" s="40"/>
      <c r="QO11" s="40"/>
      <c r="QP11" s="40"/>
      <c r="QQ11" s="40"/>
      <c r="QR11" s="40"/>
      <c r="QS11" s="40"/>
      <c r="QT11" s="40"/>
      <c r="QU11" s="40"/>
      <c r="QV11" s="40"/>
      <c r="QW11" s="40"/>
      <c r="QX11" s="40"/>
      <c r="QY11" s="40"/>
      <c r="QZ11" s="40"/>
      <c r="RA11" s="40"/>
      <c r="RB11" s="40"/>
      <c r="RC11" s="40"/>
      <c r="RD11" s="40"/>
      <c r="RE11" s="40"/>
      <c r="RF11" s="40"/>
      <c r="RG11" s="40"/>
      <c r="RH11" s="40"/>
      <c r="RI11" s="40"/>
      <c r="RJ11" s="40"/>
      <c r="RK11" s="40"/>
      <c r="RL11" s="40"/>
      <c r="RM11" s="40"/>
      <c r="RN11" s="40"/>
      <c r="RO11" s="40"/>
      <c r="RP11" s="40"/>
      <c r="RQ11" s="40"/>
      <c r="RR11" s="40"/>
      <c r="RS11" s="40"/>
      <c r="RT11" s="40"/>
      <c r="RU11" s="40"/>
      <c r="RV11" s="40"/>
      <c r="RW11" s="40"/>
      <c r="RX11" s="40"/>
      <c r="RY11" s="40"/>
      <c r="RZ11" s="40"/>
      <c r="SA11" s="40"/>
      <c r="SB11" s="40"/>
      <c r="SC11" s="40"/>
      <c r="SD11" s="40"/>
      <c r="SE11" s="40"/>
      <c r="SF11" s="40"/>
      <c r="SG11" s="40"/>
      <c r="SH11" s="40"/>
      <c r="SI11" s="40"/>
      <c r="SJ11" s="40"/>
      <c r="SK11" s="40"/>
      <c r="SL11" s="40"/>
      <c r="SM11" s="40"/>
      <c r="SN11" s="40"/>
      <c r="SO11" s="40"/>
      <c r="SP11" s="40"/>
      <c r="SQ11" s="40"/>
      <c r="SR11" s="40"/>
      <c r="SS11" s="40"/>
      <c r="ST11" s="40"/>
      <c r="SU11" s="40"/>
      <c r="SV11" s="40"/>
      <c r="SW11" s="40"/>
      <c r="SX11" s="40"/>
      <c r="SY11" s="40"/>
      <c r="SZ11" s="40"/>
      <c r="TA11" s="40"/>
      <c r="TB11" s="40"/>
      <c r="TC11" s="40"/>
      <c r="TD11" s="40"/>
      <c r="TE11" s="40"/>
      <c r="TF11" s="40"/>
      <c r="TG11" s="40"/>
      <c r="TH11" s="40"/>
      <c r="TI11" s="40"/>
      <c r="TJ11" s="40"/>
      <c r="TK11" s="40"/>
      <c r="TL11" s="40"/>
      <c r="TM11" s="40"/>
      <c r="TN11" s="40"/>
      <c r="TO11" s="40"/>
      <c r="TP11" s="40"/>
      <c r="TQ11" s="40"/>
      <c r="TR11" s="40"/>
      <c r="TS11" s="40"/>
      <c r="TT11" s="40"/>
      <c r="TU11" s="40"/>
      <c r="TV11" s="40"/>
      <c r="TW11" s="40"/>
      <c r="TX11" s="40"/>
      <c r="TY11" s="40"/>
      <c r="TZ11" s="40"/>
      <c r="UA11" s="40"/>
      <c r="UB11" s="40"/>
      <c r="UC11" s="40"/>
      <c r="UD11" s="40"/>
      <c r="UE11" s="40"/>
      <c r="UF11" s="40"/>
      <c r="UG11" s="40"/>
      <c r="UH11" s="40"/>
      <c r="UI11" s="40"/>
      <c r="UJ11" s="40"/>
      <c r="UK11" s="40"/>
      <c r="UL11" s="40"/>
      <c r="UM11" s="40"/>
      <c r="UN11" s="40"/>
      <c r="UO11" s="40"/>
      <c r="UP11" s="40"/>
      <c r="UQ11" s="40"/>
      <c r="UR11" s="40"/>
      <c r="US11" s="40"/>
      <c r="UT11" s="40"/>
      <c r="UU11" s="40"/>
      <c r="UV11" s="40"/>
      <c r="UW11" s="40"/>
      <c r="UX11" s="40"/>
      <c r="UY11" s="40"/>
      <c r="UZ11" s="40"/>
      <c r="VA11" s="40"/>
      <c r="VB11" s="40"/>
      <c r="VC11" s="40"/>
      <c r="VD11" s="40"/>
      <c r="VE11" s="40"/>
      <c r="VF11" s="40"/>
      <c r="VG11" s="40"/>
      <c r="VH11" s="40"/>
      <c r="VI11" s="40"/>
      <c r="VJ11" s="40"/>
      <c r="VK11" s="40"/>
      <c r="VL11" s="40"/>
      <c r="VM11" s="40"/>
      <c r="VN11" s="40"/>
      <c r="VO11" s="40"/>
      <c r="VP11" s="40"/>
      <c r="VQ11" s="40"/>
      <c r="VR11" s="40"/>
      <c r="VS11" s="40"/>
      <c r="VT11" s="40"/>
      <c r="VU11" s="40"/>
      <c r="VV11" s="40"/>
      <c r="VW11" s="40"/>
      <c r="VX11" s="40"/>
      <c r="VY11" s="40"/>
      <c r="VZ11" s="40"/>
      <c r="WA11" s="40"/>
      <c r="WB11" s="40"/>
      <c r="WC11" s="40"/>
      <c r="WD11" s="40"/>
      <c r="WE11" s="40"/>
      <c r="WF11" s="40"/>
      <c r="WG11" s="40"/>
      <c r="WH11" s="40"/>
      <c r="WI11" s="40"/>
      <c r="WJ11" s="40"/>
      <c r="WK11" s="40"/>
      <c r="WL11" s="40"/>
      <c r="WM11" s="40"/>
      <c r="WN11" s="40"/>
      <c r="WO11" s="40"/>
      <c r="WP11" s="40"/>
      <c r="WQ11" s="40"/>
      <c r="WR11" s="40"/>
      <c r="WS11" s="40"/>
      <c r="WT11" s="40"/>
      <c r="WU11" s="40"/>
      <c r="WV11" s="40"/>
      <c r="WW11" s="40"/>
      <c r="WX11" s="40"/>
      <c r="WY11" s="40"/>
      <c r="WZ11" s="40"/>
      <c r="XA11" s="40"/>
      <c r="XB11" s="40"/>
      <c r="XC11" s="40"/>
      <c r="XD11" s="40"/>
      <c r="XE11" s="40"/>
      <c r="XF11" s="40"/>
      <c r="XG11" s="40"/>
      <c r="XH11" s="40"/>
      <c r="XI11" s="40"/>
      <c r="XJ11" s="40"/>
      <c r="XK11" s="40"/>
      <c r="XL11" s="40"/>
      <c r="XM11" s="40"/>
      <c r="XN11" s="40"/>
      <c r="XO11" s="40"/>
      <c r="XP11" s="40"/>
      <c r="XQ11" s="40"/>
      <c r="XR11" s="40"/>
      <c r="XS11" s="40"/>
      <c r="XT11" s="40"/>
      <c r="XU11" s="40"/>
      <c r="XV11" s="40"/>
      <c r="XW11" s="40"/>
      <c r="XX11" s="40"/>
      <c r="XY11" s="40"/>
      <c r="XZ11" s="40"/>
      <c r="YA11" s="40"/>
      <c r="YB11" s="40"/>
      <c r="YC11" s="40"/>
      <c r="YD11" s="40"/>
      <c r="YE11" s="40"/>
      <c r="YF11" s="40"/>
      <c r="YG11" s="40"/>
      <c r="YH11" s="40"/>
      <c r="YI11" s="40"/>
      <c r="YJ11" s="40"/>
      <c r="YK11" s="40"/>
      <c r="YL11" s="40"/>
      <c r="YM11" s="40"/>
      <c r="YN11" s="40"/>
      <c r="YO11" s="40"/>
      <c r="YP11" s="40"/>
      <c r="YQ11" s="40"/>
      <c r="YR11" s="40"/>
      <c r="YS11" s="40"/>
      <c r="YT11" s="40"/>
      <c r="YU11" s="40"/>
      <c r="YV11" s="40"/>
      <c r="YW11" s="40"/>
      <c r="YX11" s="40"/>
      <c r="YY11" s="40"/>
      <c r="YZ11" s="40"/>
      <c r="ZA11" s="40"/>
      <c r="ZB11" s="40"/>
      <c r="ZC11" s="40"/>
      <c r="ZD11" s="40"/>
      <c r="ZE11" s="40"/>
      <c r="ZF11" s="40"/>
      <c r="ZG11" s="40"/>
      <c r="ZH11" s="40"/>
      <c r="ZI11" s="40"/>
      <c r="ZJ11" s="40"/>
      <c r="ZK11" s="40"/>
      <c r="ZL11" s="40"/>
      <c r="ZM11" s="40"/>
      <c r="ZN11" s="40"/>
      <c r="ZO11" s="40"/>
      <c r="ZP11" s="40"/>
      <c r="ZQ11" s="40"/>
      <c r="ZR11" s="40"/>
      <c r="ZS11" s="40"/>
      <c r="ZT11" s="40"/>
      <c r="ZU11" s="40"/>
      <c r="ZV11" s="40"/>
      <c r="ZW11" s="40"/>
      <c r="ZX11" s="40"/>
      <c r="ZY11" s="40"/>
      <c r="ZZ11" s="40"/>
      <c r="AAA11" s="40"/>
      <c r="AAB11" s="40"/>
      <c r="AAC11" s="40"/>
      <c r="AAD11" s="40"/>
      <c r="AAE11" s="40"/>
      <c r="AAF11" s="40"/>
      <c r="AAG11" s="40"/>
      <c r="AAH11" s="40"/>
      <c r="AAI11" s="40"/>
      <c r="AAJ11" s="40"/>
      <c r="AAK11" s="40"/>
      <c r="AAL11" s="40"/>
      <c r="AAM11" s="40"/>
      <c r="AAN11" s="40"/>
      <c r="AAO11" s="40"/>
      <c r="AAP11" s="40"/>
      <c r="AAQ11" s="40"/>
      <c r="AAR11" s="40"/>
      <c r="AAS11" s="40"/>
      <c r="AAT11" s="40"/>
      <c r="AAU11" s="40"/>
      <c r="AAV11" s="40"/>
      <c r="AAW11" s="40"/>
      <c r="AAX11" s="40"/>
      <c r="AAY11" s="40"/>
      <c r="AAZ11" s="40"/>
      <c r="ABA11" s="40"/>
      <c r="ABB11" s="40"/>
      <c r="ABC11" s="40"/>
      <c r="ABD11" s="40"/>
      <c r="ABE11" s="40"/>
      <c r="ABF11" s="40"/>
      <c r="ABG11" s="40"/>
      <c r="ABH11" s="40"/>
      <c r="ABI11" s="40"/>
      <c r="ABJ11" s="40"/>
      <c r="ABK11" s="40"/>
      <c r="ABL11" s="40"/>
      <c r="ABM11" s="40"/>
      <c r="ABN11" s="40"/>
      <c r="ABO11" s="40"/>
      <c r="ABP11" s="40"/>
      <c r="ABQ11" s="40"/>
      <c r="ABR11" s="40"/>
      <c r="ABS11" s="40"/>
      <c r="ABT11" s="40"/>
      <c r="ABU11" s="40"/>
      <c r="ABV11" s="40"/>
      <c r="ABW11" s="40"/>
      <c r="ABX11" s="40"/>
      <c r="ABY11" s="40"/>
      <c r="ABZ11" s="40"/>
      <c r="ACA11" s="40"/>
      <c r="ACB11" s="40"/>
      <c r="ACC11" s="40"/>
      <c r="ACD11" s="40"/>
      <c r="ACE11" s="40"/>
      <c r="ACF11" s="40"/>
      <c r="ACG11" s="40"/>
      <c r="ACH11" s="40"/>
      <c r="ACI11" s="40"/>
      <c r="ACJ11" s="40"/>
      <c r="ACK11" s="40"/>
      <c r="ACL11" s="40"/>
      <c r="ACM11" s="40"/>
      <c r="ACN11" s="40"/>
      <c r="ACO11" s="40"/>
      <c r="ACP11" s="40"/>
      <c r="ACQ11" s="40"/>
      <c r="ACR11" s="40"/>
      <c r="ACS11" s="40"/>
      <c r="ACT11" s="40"/>
      <c r="ACU11" s="40"/>
      <c r="ACV11" s="40"/>
      <c r="ACW11" s="40"/>
      <c r="ACX11" s="40"/>
      <c r="ACY11" s="40"/>
      <c r="ACZ11" s="40"/>
      <c r="ADA11" s="40"/>
      <c r="ADB11" s="40"/>
      <c r="ADC11" s="40"/>
      <c r="ADD11" s="40"/>
      <c r="ADE11" s="40"/>
      <c r="ADF11" s="40"/>
      <c r="ADG11" s="40"/>
      <c r="ADH11" s="40"/>
      <c r="ADI11" s="40"/>
      <c r="ADJ11" s="40"/>
      <c r="ADK11" s="40"/>
      <c r="ADL11" s="40"/>
      <c r="ADM11" s="40"/>
      <c r="ADN11" s="40"/>
      <c r="ADO11" s="40"/>
      <c r="ADP11" s="40"/>
      <c r="ADQ11" s="40"/>
      <c r="ADR11" s="40"/>
      <c r="ADS11" s="40"/>
      <c r="ADT11" s="40"/>
      <c r="ADU11" s="40"/>
      <c r="ADV11" s="40"/>
      <c r="ADW11" s="40"/>
      <c r="ADX11" s="40"/>
      <c r="ADY11" s="40"/>
      <c r="ADZ11" s="40"/>
      <c r="AEA11" s="40"/>
      <c r="AEB11" s="40"/>
      <c r="AEC11" s="40"/>
      <c r="AED11" s="40"/>
      <c r="AEE11" s="40"/>
      <c r="AEF11" s="40"/>
      <c r="AEG11" s="40"/>
      <c r="AEH11" s="40"/>
      <c r="AEI11" s="40"/>
      <c r="AEJ11" s="40"/>
      <c r="AEK11" s="40"/>
      <c r="AEL11" s="40"/>
      <c r="AEM11" s="40"/>
      <c r="AEN11" s="40"/>
      <c r="AEO11" s="40"/>
      <c r="AEP11" s="40"/>
      <c r="AEQ11" s="40"/>
      <c r="AER11" s="40"/>
      <c r="AES11" s="40"/>
      <c r="AET11" s="40"/>
      <c r="AEU11" s="40"/>
      <c r="AEV11" s="40"/>
      <c r="AEW11" s="40"/>
      <c r="AEX11" s="40"/>
      <c r="AEY11" s="40"/>
      <c r="AEZ11" s="40"/>
      <c r="AFA11" s="40"/>
      <c r="AFB11" s="40"/>
      <c r="AFC11" s="40"/>
      <c r="AFD11" s="40"/>
      <c r="AFE11" s="40"/>
      <c r="AFF11" s="40"/>
      <c r="AFG11" s="40"/>
      <c r="AFH11" s="40"/>
      <c r="AFI11" s="40"/>
      <c r="AFJ11" s="40"/>
      <c r="AFK11" s="40"/>
      <c r="AFL11" s="40"/>
      <c r="AFM11" s="40"/>
      <c r="AFN11" s="40"/>
      <c r="AFO11" s="40"/>
      <c r="AFP11" s="40"/>
      <c r="AFQ11" s="40"/>
      <c r="AFR11" s="40"/>
      <c r="AFS11" s="40"/>
      <c r="AFT11" s="40"/>
      <c r="AFU11" s="40"/>
      <c r="AFV11" s="40"/>
      <c r="AFW11" s="40"/>
      <c r="AFX11" s="40"/>
      <c r="AFY11" s="40"/>
      <c r="AFZ11" s="40"/>
      <c r="AGA11" s="40"/>
      <c r="AGB11" s="40"/>
      <c r="AGC11" s="40"/>
      <c r="AGD11" s="40"/>
      <c r="AGE11" s="40"/>
      <c r="AGF11" s="40"/>
      <c r="AGG11" s="40"/>
      <c r="AGH11" s="40"/>
      <c r="AGI11" s="40"/>
      <c r="AGJ11" s="40"/>
      <c r="AGK11" s="40"/>
      <c r="AGL11" s="40"/>
      <c r="AGM11" s="40"/>
      <c r="AGN11" s="40"/>
      <c r="AGO11" s="40"/>
      <c r="AGP11" s="40"/>
      <c r="AGQ11" s="40"/>
      <c r="AGR11" s="40"/>
      <c r="AGS11" s="40"/>
      <c r="AGT11" s="40"/>
      <c r="AGU11" s="40"/>
      <c r="AGV11" s="40"/>
      <c r="AGW11" s="40"/>
      <c r="AGX11" s="40"/>
      <c r="AGY11" s="40"/>
      <c r="AGZ11" s="40"/>
      <c r="AHA11" s="40"/>
      <c r="AHB11" s="40"/>
      <c r="AHC11" s="40"/>
      <c r="AHD11" s="40"/>
      <c r="AHE11" s="40"/>
      <c r="AHF11" s="40"/>
      <c r="AHG11" s="40"/>
      <c r="AHH11" s="40"/>
      <c r="AHI11" s="40"/>
      <c r="AHJ11" s="40"/>
      <c r="AHK11" s="40"/>
      <c r="AHL11" s="40"/>
      <c r="AHM11" s="40"/>
      <c r="AHN11" s="40"/>
      <c r="AHO11" s="40"/>
      <c r="AHP11" s="40"/>
      <c r="AHQ11" s="40"/>
      <c r="AHR11" s="40"/>
      <c r="AHS11" s="40"/>
      <c r="AHT11" s="40"/>
      <c r="AHU11" s="40"/>
      <c r="AHV11" s="40"/>
      <c r="AHW11" s="40"/>
      <c r="AHX11" s="40"/>
      <c r="AHY11" s="40"/>
      <c r="AHZ11" s="40"/>
      <c r="AIA11" s="40"/>
      <c r="AIB11" s="40"/>
      <c r="AIC11" s="40"/>
      <c r="AID11" s="40"/>
      <c r="AIE11" s="40"/>
      <c r="AIF11" s="40"/>
      <c r="AIG11" s="40"/>
      <c r="AIH11" s="40"/>
      <c r="AII11" s="40"/>
      <c r="AIJ11" s="40"/>
      <c r="AIK11" s="40"/>
      <c r="AIL11" s="40"/>
      <c r="AIM11" s="40"/>
      <c r="AIN11" s="40"/>
      <c r="AIO11" s="40"/>
      <c r="AIP11" s="40"/>
      <c r="AIQ11" s="40"/>
      <c r="AIR11" s="40"/>
      <c r="AIS11" s="40"/>
      <c r="AIT11" s="40"/>
      <c r="AIU11" s="40"/>
      <c r="AIV11" s="40"/>
      <c r="AIW11" s="40"/>
      <c r="AIX11" s="40"/>
      <c r="AIY11" s="40"/>
      <c r="AIZ11" s="40"/>
      <c r="AJA11" s="40"/>
      <c r="AJB11" s="40"/>
      <c r="AJC11" s="40"/>
      <c r="AJD11" s="40"/>
      <c r="AJE11" s="40"/>
      <c r="AJF11" s="40"/>
      <c r="AJG11" s="40"/>
      <c r="AJH11" s="40"/>
      <c r="AJI11" s="40"/>
      <c r="AJJ11" s="40"/>
      <c r="AJK11" s="40"/>
      <c r="AJL11" s="40"/>
      <c r="AJM11" s="40"/>
      <c r="AJN11" s="40"/>
      <c r="AJO11" s="40"/>
      <c r="AJP11" s="40"/>
      <c r="AJQ11" s="40"/>
      <c r="AJR11" s="40"/>
      <c r="AJS11" s="40"/>
      <c r="AJT11" s="40"/>
      <c r="AJU11" s="40"/>
      <c r="AJV11" s="40"/>
      <c r="AJW11" s="40"/>
      <c r="AJX11" s="40"/>
      <c r="AJY11" s="40"/>
      <c r="AJZ11" s="40"/>
      <c r="AKA11" s="40"/>
      <c r="AKB11" s="40"/>
      <c r="AKC11" s="40"/>
      <c r="AKD11" s="40"/>
      <c r="AKE11" s="40"/>
      <c r="AKF11" s="40"/>
      <c r="AKG11" s="40"/>
      <c r="AKH11" s="40"/>
      <c r="AKI11" s="40"/>
      <c r="AKJ11" s="40"/>
      <c r="AKK11" s="40"/>
      <c r="AKL11" s="40"/>
      <c r="AKM11" s="40"/>
      <c r="AKN11" s="40"/>
      <c r="AKO11" s="40"/>
      <c r="AKP11" s="40"/>
      <c r="AKQ11" s="40"/>
      <c r="AKR11" s="40"/>
      <c r="AKS11" s="40"/>
      <c r="AKT11" s="40"/>
      <c r="AKU11" s="40"/>
      <c r="AKV11" s="40"/>
      <c r="AKW11" s="40"/>
      <c r="AKX11" s="40"/>
      <c r="AKY11" s="40"/>
      <c r="AKZ11" s="40"/>
      <c r="ALA11" s="40"/>
      <c r="ALB11" s="40"/>
      <c r="ALC11" s="40"/>
      <c r="ALD11" s="40"/>
      <c r="ALE11" s="40"/>
      <c r="ALF11" s="40"/>
      <c r="ALG11" s="40"/>
      <c r="ALH11" s="40"/>
      <c r="ALI11" s="40"/>
      <c r="ALJ11" s="40"/>
      <c r="ALK11" s="40"/>
      <c r="ALL11" s="40"/>
      <c r="ALM11" s="40"/>
      <c r="ALN11" s="40"/>
    </row>
    <row r="12" spans="1:1002" s="257" customFormat="1" x14ac:dyDescent="0.25">
      <c r="A12" s="87" t="s">
        <v>427</v>
      </c>
      <c r="B12" s="1" t="s">
        <v>0</v>
      </c>
      <c r="C12" s="37">
        <v>0.17105191087920346</v>
      </c>
      <c r="D12" s="37">
        <v>0.1518626593915342</v>
      </c>
      <c r="E12" s="37">
        <v>-4.1870167110597545E-2</v>
      </c>
      <c r="F12" s="37">
        <v>5.5872576075246538E-3</v>
      </c>
      <c r="G12" s="37">
        <v>0.18904993296814387</v>
      </c>
      <c r="H12" s="37">
        <v>0.13270748733644355</v>
      </c>
      <c r="I12" s="37">
        <v>0.13238372794485409</v>
      </c>
      <c r="J12" s="37">
        <v>8.9056043416346764E-2</v>
      </c>
      <c r="K12" s="37">
        <v>5.8493514511977596E-2</v>
      </c>
      <c r="L12" s="37">
        <v>1.6891634653097842E-2</v>
      </c>
      <c r="M12" s="37">
        <v>0.20663718008014764</v>
      </c>
      <c r="N12" s="37">
        <v>4.7161600202119791E-2</v>
      </c>
      <c r="O12" s="37">
        <v>0.20613963025702975</v>
      </c>
      <c r="P12" s="37">
        <v>0.16509381534748324</v>
      </c>
      <c r="Q12" s="37">
        <v>0.20515824869733712</v>
      </c>
      <c r="R12" s="37">
        <v>0.1530780833814338</v>
      </c>
      <c r="S12" s="37">
        <v>8.210992007597806E-2</v>
      </c>
      <c r="T12" s="37">
        <v>0.13444110665983078</v>
      </c>
      <c r="U12" s="37">
        <v>0.3335367726623697</v>
      </c>
      <c r="V12" s="37">
        <v>0.18397349791258799</v>
      </c>
      <c r="W12" s="37">
        <v>0.1862486098770697</v>
      </c>
      <c r="X12" s="37">
        <v>9.6448071100458721E-2</v>
      </c>
      <c r="Y12" s="37">
        <v>0.10556942816875048</v>
      </c>
      <c r="Z12" s="37">
        <v>0.26887287980603358</v>
      </c>
      <c r="AA12" s="37">
        <v>8.741688531534364E-2</v>
      </c>
      <c r="AB12" s="37">
        <v>-3.2352464083670762E-2</v>
      </c>
      <c r="AC12" s="37">
        <v>0.17155782586117252</v>
      </c>
      <c r="AD12" s="37">
        <v>5.1759824301140345E-2</v>
      </c>
      <c r="AE12" s="37">
        <v>8.5622331287374731E-2</v>
      </c>
      <c r="AF12" s="37">
        <v>0.12461342874803072</v>
      </c>
      <c r="AG12" s="37">
        <v>0.1139709885209319</v>
      </c>
      <c r="AH12" s="37">
        <v>0.12712953553702744</v>
      </c>
      <c r="AI12" s="37">
        <v>4.5045604648787929E-3</v>
      </c>
      <c r="AJ12" s="37">
        <v>6.186374201671363E-2</v>
      </c>
      <c r="AK12" s="37">
        <v>0.27702861370598475</v>
      </c>
      <c r="AL12" s="37">
        <v>0.2306998493960557</v>
      </c>
      <c r="AM12" s="37">
        <v>0.13142975995242301</v>
      </c>
      <c r="AN12" s="37">
        <v>2.1306875915048096E-2</v>
      </c>
      <c r="AO12" s="37">
        <v>0.28952098695375006</v>
      </c>
      <c r="AP12" s="37">
        <v>0.14428473842435596</v>
      </c>
      <c r="AQ12" s="37">
        <v>0.25954255829262673</v>
      </c>
      <c r="AR12" s="37">
        <v>9.5319513854694726E-2</v>
      </c>
      <c r="AS12" s="37">
        <v>1.0368326661051697E-2</v>
      </c>
      <c r="AT12" s="37">
        <v>1.7199486732421443E-2</v>
      </c>
      <c r="AU12" s="37">
        <v>-9.9742798162466673E-2</v>
      </c>
      <c r="AV12" s="37">
        <v>0.15671055505812803</v>
      </c>
      <c r="AW12" s="37">
        <v>0.1087316116600987</v>
      </c>
      <c r="AX12" s="37">
        <v>0.21889545022229995</v>
      </c>
      <c r="AY12" s="37">
        <v>-0.18832267472430486</v>
      </c>
      <c r="AZ12" s="37">
        <v>0.23468833928864363</v>
      </c>
      <c r="BA12" s="37">
        <v>6.6102870357531707E-2</v>
      </c>
      <c r="BB12" s="37">
        <v>0.25806534988304008</v>
      </c>
      <c r="BC12" s="37">
        <v>5.7730345719420706E-2</v>
      </c>
      <c r="BD12" s="37">
        <v>0.22422717302472828</v>
      </c>
      <c r="BE12" s="37">
        <v>0.15124909914238494</v>
      </c>
      <c r="BF12" s="37">
        <v>3.972155905923147E-3</v>
      </c>
      <c r="BG12" s="37">
        <v>7.4876715468549904E-2</v>
      </c>
      <c r="BH12" s="37">
        <v>8.47404560132059E-2</v>
      </c>
      <c r="BI12" s="37">
        <v>0.25462649452585939</v>
      </c>
      <c r="BJ12" s="37">
        <v>-5.1099253328986127E-2</v>
      </c>
      <c r="BK12" s="37">
        <v>-0.15704828142449967</v>
      </c>
      <c r="BL12" s="37">
        <v>-0.30586874152867316</v>
      </c>
      <c r="BM12" s="37">
        <v>0.19447260058879556</v>
      </c>
      <c r="BN12" s="37">
        <v>0.18156883248389089</v>
      </c>
      <c r="BO12" s="37">
        <v>9.7837716144239195E-2</v>
      </c>
      <c r="BP12" s="37">
        <v>0.22344462051400948</v>
      </c>
      <c r="BQ12" s="37">
        <v>9.2316836320096129E-2</v>
      </c>
      <c r="BR12" s="37">
        <v>0.26294067358056616</v>
      </c>
      <c r="BS12" s="37">
        <v>4.9514408322025805E-2</v>
      </c>
      <c r="BT12" s="37">
        <v>9.7331143987638091E-2</v>
      </c>
      <c r="BU12" s="37">
        <v>0.2875844989880223</v>
      </c>
      <c r="BV12" s="37">
        <v>0.20708028942076773</v>
      </c>
      <c r="BW12" s="37">
        <v>0.21611011103959132</v>
      </c>
      <c r="BX12" s="37">
        <v>8.7401501964965433E-2</v>
      </c>
      <c r="BY12" s="37">
        <v>0.18213791408800817</v>
      </c>
      <c r="BZ12" s="37">
        <v>5.0182992104688129E-2</v>
      </c>
      <c r="CA12" s="37">
        <v>-4.9799135224506075E-2</v>
      </c>
      <c r="CB12" s="37">
        <v>0.1692767173738754</v>
      </c>
      <c r="CC12" s="37">
        <v>-9.0709950669680683E-2</v>
      </c>
      <c r="CD12" s="37">
        <v>-5.622047167696631E-2</v>
      </c>
      <c r="CE12" s="37">
        <v>0.10733906772894497</v>
      </c>
      <c r="CF12" s="37">
        <v>0.28347602713831566</v>
      </c>
      <c r="CG12" s="37">
        <v>2.3579497066003929E-2</v>
      </c>
      <c r="CH12" s="37">
        <v>1.178312372898449E-2</v>
      </c>
      <c r="CI12" s="37">
        <v>0.17151789582078458</v>
      </c>
      <c r="CJ12" s="37">
        <v>0.20215717907023656</v>
      </c>
      <c r="CK12" s="37">
        <v>0.31001138390478067</v>
      </c>
      <c r="CL12" s="37">
        <v>0.21225569010692591</v>
      </c>
      <c r="CM12" s="37">
        <v>8.3214064853280645E-2</v>
      </c>
      <c r="CN12" s="37">
        <v>7.9208955101316203E-2</v>
      </c>
      <c r="CO12" s="37">
        <v>0.29915904939065641</v>
      </c>
      <c r="CP12" s="37">
        <v>0.20651235615895858</v>
      </c>
      <c r="CQ12" s="37">
        <v>0.10148862406902381</v>
      </c>
      <c r="CR12" s="37">
        <v>-3.5386068008614546E-2</v>
      </c>
      <c r="CS12" s="37">
        <v>0.29827963330769891</v>
      </c>
      <c r="CT12" s="37">
        <v>0.1025637642120838</v>
      </c>
      <c r="CU12" s="37">
        <v>-1.9954164496758908E-2</v>
      </c>
      <c r="CV12" s="37">
        <v>7.6999959135060081E-4</v>
      </c>
      <c r="CW12" s="37">
        <v>-4.9096289636116897E-2</v>
      </c>
      <c r="CX12" s="37">
        <v>0.30485972914501391</v>
      </c>
      <c r="CY12" s="37">
        <v>-0.13657243842058941</v>
      </c>
      <c r="CZ12" s="37">
        <v>0.32182848053956703</v>
      </c>
      <c r="DA12" s="37">
        <v>8.4767305304119578E-2</v>
      </c>
      <c r="DB12" s="37">
        <v>-1.3090658867005445E-2</v>
      </c>
      <c r="DC12" s="37">
        <v>0.17686773867718353</v>
      </c>
      <c r="DD12" s="37">
        <v>0.22776007157011691</v>
      </c>
      <c r="DE12" s="37">
        <v>0.33533235436234476</v>
      </c>
      <c r="DF12" s="37">
        <v>0.17831995643071918</v>
      </c>
      <c r="DG12" s="37">
        <v>-8.8032853816105816E-2</v>
      </c>
      <c r="DH12" s="37">
        <v>0.31111082406114754</v>
      </c>
      <c r="DI12" s="37">
        <v>-1.3284652457948187E-2</v>
      </c>
      <c r="DJ12" s="37">
        <v>0.32234995516018206</v>
      </c>
      <c r="DK12" s="37">
        <v>2.4211215657830465E-2</v>
      </c>
      <c r="DL12" s="37">
        <v>0.21775549772099057</v>
      </c>
      <c r="DM12" s="37">
        <v>0.12033401587049197</v>
      </c>
      <c r="DN12" s="37">
        <v>0.20809394299798201</v>
      </c>
      <c r="DO12" s="37">
        <v>0.12932675877612843</v>
      </c>
      <c r="DP12" s="37">
        <v>0.29140448866627322</v>
      </c>
      <c r="DQ12" s="37">
        <v>0.1664727523095153</v>
      </c>
      <c r="DR12" s="37">
        <v>7.7738482581002799E-2</v>
      </c>
      <c r="DS12" s="37">
        <v>0.1427160765605382</v>
      </c>
      <c r="DT12" s="37">
        <v>0.19018624905636017</v>
      </c>
      <c r="DU12" s="37">
        <v>4.3610796421386766E-2</v>
      </c>
      <c r="DV12" s="37">
        <v>5.661625898348821E-2</v>
      </c>
      <c r="DW12" s="37">
        <v>9.195442046995228E-2</v>
      </c>
      <c r="DX12" s="37">
        <v>9.3134609874538032E-2</v>
      </c>
      <c r="DY12" s="37">
        <v>8.0762063867590328E-2</v>
      </c>
      <c r="DZ12" s="37">
        <v>-0.11069294005342134</v>
      </c>
      <c r="EA12" s="37">
        <v>0.11897601411140757</v>
      </c>
      <c r="EB12" s="37">
        <v>0.17859776112977843</v>
      </c>
      <c r="EC12" s="37">
        <v>9.6944008021464301E-2</v>
      </c>
      <c r="ED12" s="37">
        <v>0.14713169781346069</v>
      </c>
      <c r="EE12" s="37">
        <v>6.7247386776728035E-2</v>
      </c>
      <c r="EF12" s="37">
        <v>0.24178630695297998</v>
      </c>
      <c r="EG12" s="37">
        <v>0.33325782417434491</v>
      </c>
      <c r="EH12" s="37">
        <v>4.1889507168780371E-2</v>
      </c>
      <c r="EI12" s="37">
        <v>0.11390717731925348</v>
      </c>
      <c r="EJ12" s="37">
        <v>0.26766083826873888</v>
      </c>
      <c r="EK12" s="37">
        <v>0.12835099224460156</v>
      </c>
      <c r="EL12" s="37">
        <v>0.11233367764461266</v>
      </c>
      <c r="EM12" s="37">
        <v>0.19466289487001642</v>
      </c>
      <c r="EN12" s="37">
        <v>8.4417632901800932E-2</v>
      </c>
      <c r="EO12" s="37">
        <v>0.11808489033945779</v>
      </c>
      <c r="EP12" s="37">
        <v>0.1437142761684671</v>
      </c>
      <c r="EQ12" s="37">
        <v>0.15735288917351897</v>
      </c>
      <c r="ER12" s="37">
        <v>-7.7573064154862204E-2</v>
      </c>
      <c r="ES12" s="37">
        <v>0.10661827306939964</v>
      </c>
      <c r="ET12" s="37">
        <v>-2.4089202831626633E-2</v>
      </c>
      <c r="EU12" s="37">
        <v>0.17038120792241029</v>
      </c>
      <c r="EV12" s="37">
        <v>0.27715265736765371</v>
      </c>
      <c r="EW12" s="37">
        <v>0.18503650148938311</v>
      </c>
      <c r="EX12" s="37">
        <v>9.9173248018666671E-2</v>
      </c>
      <c r="EY12" s="37">
        <v>0.28358093070982027</v>
      </c>
      <c r="EZ12" s="37">
        <v>8.8805758176768945E-2</v>
      </c>
      <c r="FA12" s="37">
        <v>0.18148970684322019</v>
      </c>
      <c r="FB12" s="37">
        <v>9.8238275682248855E-2</v>
      </c>
      <c r="FC12" s="37">
        <v>-1.0806132543838887E-2</v>
      </c>
      <c r="FD12" s="37">
        <v>0.10658775986925884</v>
      </c>
      <c r="FE12" s="37">
        <v>1.2070713109069153E-2</v>
      </c>
      <c r="FF12" s="37">
        <v>0.23723910372595935</v>
      </c>
      <c r="FG12" s="37">
        <v>-6.9366319081648475E-3</v>
      </c>
      <c r="FH12" s="37">
        <v>-4.3760407403281354E-2</v>
      </c>
      <c r="FI12" s="37">
        <v>0.23295440794465594</v>
      </c>
      <c r="FJ12" s="37">
        <v>7.3250580640145335E-2</v>
      </c>
      <c r="FK12" s="37">
        <v>0.16484922224984899</v>
      </c>
      <c r="FL12" s="37">
        <v>5.5866013564436434E-2</v>
      </c>
      <c r="FM12" s="37">
        <v>0.1359944106190103</v>
      </c>
      <c r="FN12" s="37">
        <v>4.7296418135116314E-2</v>
      </c>
      <c r="FO12" s="37">
        <v>0.1270253162711974</v>
      </c>
      <c r="FP12" s="37">
        <v>5.4421726372410273E-2</v>
      </c>
      <c r="FQ12" s="37">
        <v>1.2076347157494949E-2</v>
      </c>
      <c r="FR12" s="37">
        <v>7.8006564092538699E-2</v>
      </c>
      <c r="FS12" s="37">
        <v>-8.5405424629593663E-2</v>
      </c>
      <c r="FT12" s="37">
        <v>0.26213382544470454</v>
      </c>
      <c r="FU12" s="37">
        <v>0.23010566185975301</v>
      </c>
      <c r="FV12" s="37">
        <v>0.25479577995313574</v>
      </c>
      <c r="FW12" s="37">
        <v>0.16869684660739126</v>
      </c>
      <c r="FX12" s="37">
        <v>0.30903313042072589</v>
      </c>
      <c r="FY12" s="37">
        <v>7.0182190152840107E-2</v>
      </c>
      <c r="FZ12" s="37">
        <v>0.23860734384366933</v>
      </c>
      <c r="GA12" s="37">
        <v>4.9012716960167957E-2</v>
      </c>
      <c r="GB12" s="37">
        <v>5.387221830798028E-2</v>
      </c>
      <c r="GC12" s="37">
        <v>8.4571574286487428E-2</v>
      </c>
      <c r="GD12" s="37">
        <v>0.49063292305874295</v>
      </c>
      <c r="GE12" s="37">
        <v>0.17093847046678912</v>
      </c>
      <c r="GF12" s="37">
        <v>0.11831014583791499</v>
      </c>
      <c r="GG12" s="37">
        <v>0.1330444990241888</v>
      </c>
      <c r="GH12" s="37">
        <v>0.10984244451955405</v>
      </c>
      <c r="GI12" s="37">
        <v>6.1569301081858097E-2</v>
      </c>
      <c r="GJ12" s="37">
        <v>-3.5940480677150166E-3</v>
      </c>
      <c r="GK12" s="37">
        <v>0.23083115801807508</v>
      </c>
      <c r="GL12" s="37">
        <v>0.22905176149576922</v>
      </c>
      <c r="GM12" s="37">
        <v>0.12183374107675493</v>
      </c>
      <c r="GN12" s="37">
        <v>2.6093547650682725E-2</v>
      </c>
      <c r="GO12" s="37">
        <v>0.18864037772405773</v>
      </c>
      <c r="GP12" s="37">
        <v>7.4204695082601635E-2</v>
      </c>
      <c r="GQ12" s="37">
        <v>0.1717730805814579</v>
      </c>
      <c r="GR12" s="37">
        <v>5.2081910420074706E-2</v>
      </c>
      <c r="GS12" s="37">
        <v>8.4623592267648817E-2</v>
      </c>
      <c r="GT12" s="37">
        <v>0.18783248337131719</v>
      </c>
      <c r="GU12" s="37">
        <v>0.17215065918509476</v>
      </c>
      <c r="GV12" s="37">
        <v>-1.7693149510065065E-2</v>
      </c>
      <c r="GW12" s="37">
        <v>0.16818628852467032</v>
      </c>
      <c r="GX12" s="37">
        <v>4.6275746653664518E-2</v>
      </c>
      <c r="GY12" s="37">
        <v>0.15925731758484463</v>
      </c>
      <c r="GZ12" s="37">
        <v>-5.9155145879874804E-2</v>
      </c>
      <c r="HA12" s="37">
        <v>6.0357209887440311E-2</v>
      </c>
      <c r="HB12" s="37">
        <v>7.9574091382379253E-2</v>
      </c>
      <c r="HC12" s="37">
        <v>0.14892668718303437</v>
      </c>
      <c r="HD12" s="37">
        <v>1.3125025516344202E-2</v>
      </c>
      <c r="HE12" s="37">
        <v>0.15531148186749744</v>
      </c>
      <c r="HF12" s="37">
        <v>0.15183918778577721</v>
      </c>
      <c r="HG12" s="37">
        <v>-9.8711179292557683E-3</v>
      </c>
      <c r="HH12" s="37">
        <v>-4.9985294657757473E-2</v>
      </c>
      <c r="HI12" s="37">
        <v>2.1941945144440256E-2</v>
      </c>
      <c r="HJ12" s="37">
        <v>9.3451742598120724E-3</v>
      </c>
      <c r="HK12" s="37">
        <v>0.19401083807476738</v>
      </c>
      <c r="HL12" s="37">
        <v>-0.27730124008006685</v>
      </c>
      <c r="HM12" s="37">
        <v>-0.20249384204360676</v>
      </c>
      <c r="HN12" s="37">
        <v>0.88016529630492402</v>
      </c>
      <c r="HO12" s="37">
        <v>0.17792392964695058</v>
      </c>
      <c r="HP12" s="37">
        <v>0.24222490197443025</v>
      </c>
      <c r="HQ12" s="37">
        <v>-0.20636881372581539</v>
      </c>
      <c r="HR12" s="37">
        <v>0.46990754287941816</v>
      </c>
      <c r="HS12" s="37">
        <v>0.17375515476935433</v>
      </c>
      <c r="HT12" s="37">
        <v>0.1047410434515692</v>
      </c>
      <c r="HU12" s="37">
        <v>-5.2507500377135696E-2</v>
      </c>
      <c r="HV12" s="37">
        <v>0.2896821454786902</v>
      </c>
      <c r="HW12" s="37">
        <v>0.22636452942802188</v>
      </c>
      <c r="HX12" s="37">
        <v>0.21041444858717706</v>
      </c>
      <c r="HY12" s="37">
        <v>-1.1436807372322555E-2</v>
      </c>
      <c r="HZ12" s="37">
        <v>0.33580502582576899</v>
      </c>
      <c r="IA12" s="37">
        <v>0.2911144106722976</v>
      </c>
      <c r="IB12" s="37">
        <v>5.8675249758252557E-2</v>
      </c>
      <c r="IC12" s="37">
        <v>7.9316569886339616E-2</v>
      </c>
      <c r="ID12" s="37">
        <v>0.25445642519519973</v>
      </c>
      <c r="IE12" s="37">
        <v>-0.13846527876669745</v>
      </c>
      <c r="IF12" s="37">
        <v>0.16032799584695767</v>
      </c>
      <c r="IG12" s="37">
        <v>0.24373508094791707</v>
      </c>
      <c r="IH12" s="37">
        <v>0.16870155700070999</v>
      </c>
      <c r="II12" s="37">
        <v>9.079477175753925E-2</v>
      </c>
      <c r="IJ12" s="37">
        <v>0.12022756336352103</v>
      </c>
      <c r="IK12" s="37">
        <v>7.7849516810713393E-2</v>
      </c>
      <c r="IL12" s="37">
        <v>0.36857253453715688</v>
      </c>
      <c r="IM12" s="37">
        <v>-0.11794698184777208</v>
      </c>
      <c r="IN12" s="37">
        <v>0.10310925108185187</v>
      </c>
      <c r="IO12" s="37">
        <v>0.27766685396456237</v>
      </c>
      <c r="IP12" s="37">
        <v>0.23435228818166132</v>
      </c>
      <c r="IQ12" s="37">
        <v>0.63938471775143135</v>
      </c>
      <c r="IR12" s="37">
        <v>0.24063688053251076</v>
      </c>
      <c r="IS12" s="37">
        <v>4.4462949235801741E-2</v>
      </c>
      <c r="IT12" s="37">
        <v>-8.0589646647299618E-2</v>
      </c>
      <c r="IU12" s="37">
        <v>-3.8029764517827136E-2</v>
      </c>
      <c r="IV12" s="37">
        <v>0.3517835050839262</v>
      </c>
      <c r="IW12" s="37">
        <v>0.33654302717049145</v>
      </c>
      <c r="IX12" s="37">
        <v>2.4547670122938126E-2</v>
      </c>
      <c r="IY12" s="37">
        <v>0.31644670547095499</v>
      </c>
      <c r="IZ12" s="37">
        <v>2.4805934258483653E-2</v>
      </c>
      <c r="JA12" s="37">
        <v>0.38908982413372595</v>
      </c>
      <c r="JB12" s="37">
        <v>0.11891398278155463</v>
      </c>
      <c r="JC12" s="37">
        <v>0.12071005754211117</v>
      </c>
      <c r="JD12" s="37">
        <v>0.28675545096100197</v>
      </c>
      <c r="JE12" s="37">
        <v>5.3218765250465205E-2</v>
      </c>
      <c r="JF12" s="37">
        <v>-5.0877168246586724E-2</v>
      </c>
      <c r="JG12" s="37">
        <v>0.17143548045685164</v>
      </c>
      <c r="JH12" s="37">
        <v>4.1123590531318088E-2</v>
      </c>
      <c r="JI12" s="37">
        <v>0.16788982648119455</v>
      </c>
      <c r="JJ12" s="37">
        <v>0.2502197492387368</v>
      </c>
      <c r="JK12" s="37">
        <v>0.31911578951266484</v>
      </c>
      <c r="JL12" s="37">
        <v>7.131545927277072E-2</v>
      </c>
      <c r="JM12" s="37">
        <v>0.15178770823724164</v>
      </c>
      <c r="JN12" s="37">
        <v>0.35423246041096457</v>
      </c>
      <c r="JO12" s="37">
        <v>0.11051704738032675</v>
      </c>
      <c r="JP12" s="37">
        <v>0.26592813132113391</v>
      </c>
      <c r="JQ12" s="37">
        <v>-5.1586692550940061E-3</v>
      </c>
      <c r="JR12" s="37">
        <v>0.30106731712005885</v>
      </c>
      <c r="JS12" s="37">
        <v>8.1086499493106645E-2</v>
      </c>
      <c r="JT12" s="37">
        <v>0.30736375966354568</v>
      </c>
      <c r="JU12" s="37">
        <v>0.25307574922092635</v>
      </c>
      <c r="JV12" s="37">
        <v>-0.25090434854835086</v>
      </c>
      <c r="JW12" s="37">
        <v>0.35227489666168776</v>
      </c>
      <c r="JX12" s="37">
        <v>0.26480600417773514</v>
      </c>
      <c r="JY12" s="37">
        <v>0.30945460565704908</v>
      </c>
      <c r="JZ12" s="37">
        <v>-0.13063513488906986</v>
      </c>
      <c r="KA12" s="37">
        <v>0.20538858943852523</v>
      </c>
      <c r="KB12" s="37">
        <v>0.29273575057521151</v>
      </c>
      <c r="KC12" s="37">
        <v>0.28013391043964764</v>
      </c>
      <c r="KD12" s="37">
        <v>0.29120505305106437</v>
      </c>
      <c r="KE12" s="37">
        <v>6.4513984468099084E-2</v>
      </c>
      <c r="KF12" s="37">
        <v>0.10419511409620585</v>
      </c>
      <c r="KG12" s="37">
        <v>0.21712760214104687</v>
      </c>
      <c r="KH12" s="37">
        <v>2.3980300580716207E-2</v>
      </c>
      <c r="KI12" s="37">
        <v>2.7759647821201217E-2</v>
      </c>
      <c r="KJ12" s="37">
        <v>0.3065708850000306</v>
      </c>
      <c r="KK12" s="37">
        <v>3.1678167727484663E-3</v>
      </c>
      <c r="KL12" s="37">
        <v>-6.403035749185948E-2</v>
      </c>
      <c r="KM12" s="37">
        <v>0.10101851542734908</v>
      </c>
      <c r="KN12" s="37">
        <v>6.9323157881797881E-2</v>
      </c>
      <c r="KO12" s="37">
        <v>9.6843523934938114E-2</v>
      </c>
      <c r="KP12" s="37">
        <v>8.0866258897338561E-4</v>
      </c>
      <c r="KQ12" s="37">
        <v>0.35983900240393951</v>
      </c>
      <c r="KR12" s="37">
        <v>0.10201225065202135</v>
      </c>
      <c r="KS12" s="37">
        <v>9.0515674995268691E-2</v>
      </c>
      <c r="KT12" s="37">
        <v>-4.8240148666702787E-3</v>
      </c>
      <c r="KU12" s="37">
        <v>7.1844953035782311E-2</v>
      </c>
      <c r="KV12" s="37">
        <v>0.16523303138489109</v>
      </c>
      <c r="KW12" s="37">
        <v>0.27497350789731456</v>
      </c>
      <c r="KX12" s="37">
        <v>0.12825935703587432</v>
      </c>
      <c r="KY12" s="37">
        <v>8.7171742131666008E-2</v>
      </c>
      <c r="KZ12" s="37">
        <v>-0.1591057073904838</v>
      </c>
      <c r="LA12" s="37">
        <v>0.22352235097995554</v>
      </c>
      <c r="LB12" s="37">
        <v>-2.1599009137177827E-2</v>
      </c>
      <c r="LC12" s="37">
        <v>7.5151876425482822E-2</v>
      </c>
      <c r="LD12" s="37">
        <v>0.23824189395139883</v>
      </c>
      <c r="LE12" s="37">
        <v>8.6830050946252513E-2</v>
      </c>
      <c r="LF12" s="37">
        <v>0.12480159255582768</v>
      </c>
      <c r="LG12" s="37">
        <v>0.11467033475574051</v>
      </c>
      <c r="LH12" s="37">
        <v>-7.8718944320066764E-2</v>
      </c>
      <c r="LI12" s="37">
        <v>0.28873493701965058</v>
      </c>
      <c r="LJ12" s="37">
        <v>0.14765600619247143</v>
      </c>
      <c r="LK12" s="37">
        <v>0.13843054992263348</v>
      </c>
      <c r="LL12" s="37">
        <v>-3.4344298918212002E-2</v>
      </c>
      <c r="LM12" s="37">
        <v>9.1295652115540804E-2</v>
      </c>
      <c r="LN12" s="37">
        <v>-5.0687861279946622E-3</v>
      </c>
      <c r="LO12" s="37">
        <v>0.21057568237858937</v>
      </c>
      <c r="LP12" s="37">
        <v>0.19074575950350958</v>
      </c>
      <c r="LQ12" s="37">
        <v>4.759307951261893E-2</v>
      </c>
      <c r="LR12" s="37">
        <v>-3.7307987771929674E-2</v>
      </c>
      <c r="LS12" s="37">
        <v>0.48956496663222349</v>
      </c>
      <c r="LT12" s="37">
        <v>0.15633466010588593</v>
      </c>
      <c r="LU12" s="37">
        <v>0.17620758167051842</v>
      </c>
      <c r="LV12" s="37">
        <v>6.6387502858615388E-2</v>
      </c>
      <c r="LW12" s="37">
        <v>0.36865274488568978</v>
      </c>
      <c r="LX12" s="37">
        <v>3.3361793074882184E-2</v>
      </c>
      <c r="LY12" s="37">
        <v>6.0370411691468284E-2</v>
      </c>
      <c r="LZ12" s="37">
        <v>8.9602347398231919E-2</v>
      </c>
      <c r="MA12" s="37">
        <v>9.8831908411446845E-2</v>
      </c>
      <c r="MB12" s="37">
        <v>0.22149010570555228</v>
      </c>
      <c r="MC12" s="37">
        <v>1.3235530601894974E-2</v>
      </c>
      <c r="MD12" s="37">
        <v>0.44576808528404577</v>
      </c>
      <c r="ME12" s="37">
        <v>8.7042991153458704E-2</v>
      </c>
      <c r="MF12" s="37">
        <v>8.0263204873235461E-2</v>
      </c>
      <c r="MG12" s="37">
        <v>0.20073557714660817</v>
      </c>
      <c r="MH12" s="37">
        <v>0.15639389497585254</v>
      </c>
      <c r="MI12" s="37">
        <v>5.0783403437131502E-2</v>
      </c>
      <c r="MJ12" s="37">
        <v>0.19070996175616095</v>
      </c>
      <c r="MK12" s="37">
        <v>7.2005707739464242E-3</v>
      </c>
      <c r="ML12" s="37">
        <v>0.18310444334988984</v>
      </c>
      <c r="MM12" s="37">
        <v>5.259885211405213E-2</v>
      </c>
      <c r="MN12" s="37">
        <v>0.18825704700640133</v>
      </c>
      <c r="MO12" s="37">
        <v>0.15207025200076085</v>
      </c>
      <c r="MP12" s="37">
        <v>-0.18131095399957708</v>
      </c>
      <c r="MQ12" s="37">
        <v>-0.14955957322184421</v>
      </c>
      <c r="MR12" s="37">
        <v>0.1782240106557289</v>
      </c>
      <c r="MS12" s="37">
        <v>0.15831937936647122</v>
      </c>
      <c r="MT12" s="37">
        <v>0.32988670833888611</v>
      </c>
      <c r="MU12" s="37">
        <v>7.6189692526313468E-2</v>
      </c>
      <c r="MV12" s="37">
        <v>5.9133037162834245E-2</v>
      </c>
      <c r="MW12" s="37">
        <v>-2.9095220225338503E-2</v>
      </c>
      <c r="MX12" s="37">
        <v>-0.12545251874933416</v>
      </c>
      <c r="MY12" s="37">
        <v>9.4422771788994941E-2</v>
      </c>
      <c r="MZ12" s="37">
        <v>-9.5318974070315754E-2</v>
      </c>
      <c r="NA12" s="37">
        <v>7.4223591904771125E-2</v>
      </c>
      <c r="NB12" s="37">
        <v>0.23756081479568425</v>
      </c>
      <c r="NC12" s="37">
        <v>0.17711138834405582</v>
      </c>
      <c r="ND12" s="37">
        <v>-8.1335802684355474E-2</v>
      </c>
      <c r="NE12" s="37">
        <v>0.17487139189918932</v>
      </c>
      <c r="NF12" s="37">
        <v>4.5468086977659583E-2</v>
      </c>
      <c r="NG12" s="37">
        <v>-0.42241284553832947</v>
      </c>
      <c r="NH12" s="37">
        <v>7.4450641965338793E-2</v>
      </c>
      <c r="NI12" s="37">
        <v>0.31951872702728679</v>
      </c>
      <c r="NJ12" s="37">
        <v>-9.5366265123320471E-2</v>
      </c>
      <c r="NK12" s="37">
        <v>-0.31660754465371954</v>
      </c>
      <c r="NL12" s="37">
        <v>1.6331877318894739E-2</v>
      </c>
      <c r="NM12" s="37">
        <v>0.63580150538042068</v>
      </c>
      <c r="NN12" s="37">
        <v>0.49101846168013963</v>
      </c>
      <c r="NO12" s="37">
        <v>2.5734605242947906E-2</v>
      </c>
      <c r="NP12" s="37">
        <v>0.71617127712114459</v>
      </c>
      <c r="NQ12" s="37">
        <v>0.57508211356941907</v>
      </c>
      <c r="NR12" s="37">
        <v>7.4630206158281753E-2</v>
      </c>
      <c r="NS12" s="37">
        <v>-9.1887949390540014E-3</v>
      </c>
      <c r="NT12" s="37">
        <v>9.2835051394227541E-2</v>
      </c>
      <c r="NU12" s="37">
        <v>0.28649023133560059</v>
      </c>
      <c r="NV12" s="37">
        <v>-0.12560813035839602</v>
      </c>
      <c r="NW12" s="37">
        <v>0.61434301150460846</v>
      </c>
      <c r="NX12" s="37">
        <v>0.19675743171944204</v>
      </c>
      <c r="NY12" s="37">
        <v>0.11907911139273075</v>
      </c>
      <c r="NZ12" s="37">
        <v>-8.3177896526370532E-2</v>
      </c>
      <c r="OA12" s="37">
        <v>0.13819300182283478</v>
      </c>
      <c r="OB12" s="37">
        <v>-4.888909850972234E-3</v>
      </c>
      <c r="OC12" s="37">
        <v>0.18181249032904767</v>
      </c>
      <c r="OD12" s="37">
        <v>0.12031434420546949</v>
      </c>
      <c r="OE12" s="37">
        <v>6.6766536833146928E-2</v>
      </c>
      <c r="OF12" s="37">
        <v>0.35499991636924966</v>
      </c>
      <c r="OG12" s="37">
        <v>0.59510448608327549</v>
      </c>
      <c r="OH12" s="37">
        <v>0.4496962313209254</v>
      </c>
      <c r="OI12" s="37">
        <v>-7.3713091973794054E-2</v>
      </c>
      <c r="OJ12" s="37">
        <v>6.4087781629553975E-2</v>
      </c>
      <c r="OK12" s="37">
        <v>0.32908752832003341</v>
      </c>
      <c r="OL12" s="37">
        <v>0.28567977313931414</v>
      </c>
      <c r="OM12" s="37">
        <v>-0.22666458011506396</v>
      </c>
      <c r="ON12" s="37">
        <v>0.45549084885636848</v>
      </c>
      <c r="OO12" s="37">
        <v>0.40320293465416612</v>
      </c>
      <c r="OP12" s="37">
        <v>5.3778042317938368E-2</v>
      </c>
      <c r="OQ12" s="37">
        <v>0.22537372075117612</v>
      </c>
      <c r="OR12" s="37">
        <v>7.2804283592723396E-2</v>
      </c>
      <c r="OS12" s="37">
        <v>-1.8004664699242667E-2</v>
      </c>
      <c r="OT12" s="37">
        <v>0.20580683451646919</v>
      </c>
      <c r="OU12" s="37">
        <v>6.0602753735171433E-2</v>
      </c>
      <c r="OV12" s="37">
        <v>9.6563071132945044E-2</v>
      </c>
      <c r="OW12" s="37">
        <v>0.11721485558057787</v>
      </c>
      <c r="OX12" s="37">
        <v>0.22730215696124967</v>
      </c>
      <c r="OY12" s="37">
        <v>0.27239033573058702</v>
      </c>
      <c r="OZ12" s="37">
        <v>0.20677797671893594</v>
      </c>
      <c r="PA12" s="37">
        <v>0.1957214409896586</v>
      </c>
      <c r="PB12" s="37">
        <v>-1.8101475360913222E-2</v>
      </c>
      <c r="PC12" s="37">
        <v>0.50269437829112773</v>
      </c>
      <c r="PD12" s="37">
        <v>0.42686699406023587</v>
      </c>
      <c r="PE12" s="37">
        <v>-5.5349216376303634E-3</v>
      </c>
      <c r="PF12" s="37">
        <v>2.4401123673292169E-3</v>
      </c>
      <c r="PG12" s="37">
        <v>0.1909759850573427</v>
      </c>
      <c r="PH12" s="37">
        <v>0.11425200887848752</v>
      </c>
      <c r="PI12" s="37">
        <v>0.12084216618892385</v>
      </c>
      <c r="PJ12" s="37">
        <v>8.7538154442901694E-2</v>
      </c>
      <c r="PK12" s="37">
        <v>0.2139413171578195</v>
      </c>
      <c r="PL12" s="37">
        <v>9.5903304761826957E-2</v>
      </c>
      <c r="PM12" s="37">
        <v>7.927894056957796E-2</v>
      </c>
      <c r="PN12" s="37">
        <v>0.23140056345146109</v>
      </c>
      <c r="PO12" s="37">
        <v>0.25229235870165367</v>
      </c>
      <c r="PP12" s="37">
        <v>0.26949347053384987</v>
      </c>
      <c r="PQ12" s="37">
        <v>0.2372955652268991</v>
      </c>
      <c r="PR12" s="37">
        <v>0.17768345519024464</v>
      </c>
      <c r="PS12" s="37">
        <v>-0.14436155666904071</v>
      </c>
      <c r="PT12" s="37">
        <v>-5.8282417754246585E-2</v>
      </c>
      <c r="PU12" s="37">
        <v>0.22293735288505245</v>
      </c>
      <c r="PV12" s="37">
        <v>-4.0721445775895093E-2</v>
      </c>
      <c r="PW12" s="37">
        <v>5.0973054542372331E-2</v>
      </c>
      <c r="PX12" s="37">
        <v>6.2876831860918525E-2</v>
      </c>
      <c r="PY12" s="37">
        <v>0.14298186620135933</v>
      </c>
      <c r="PZ12" s="37">
        <v>0.13672938966557746</v>
      </c>
      <c r="QA12" s="37">
        <v>0.413655913669843</v>
      </c>
      <c r="QB12" s="37">
        <v>-7.616936066452118E-2</v>
      </c>
      <c r="QC12" s="37">
        <v>0.28840295603925559</v>
      </c>
      <c r="QD12" s="37">
        <v>6.532549995730097E-2</v>
      </c>
      <c r="QE12" s="37">
        <v>-4.2693122987249033E-2</v>
      </c>
      <c r="QF12" s="37">
        <v>0.16108499119381481</v>
      </c>
      <c r="QG12" s="37">
        <v>-4.9284864744738588E-3</v>
      </c>
      <c r="QH12" s="37">
        <v>0.26066693666966501</v>
      </c>
      <c r="QI12" s="37">
        <v>-6.0035110049853402E-2</v>
      </c>
      <c r="QJ12" s="37">
        <v>8.3140294049963037E-2</v>
      </c>
      <c r="QK12" s="37">
        <v>0.14442032339788868</v>
      </c>
      <c r="QL12" s="37">
        <v>5.424304765837995E-3</v>
      </c>
      <c r="QM12" s="37">
        <v>0.21389181777448463</v>
      </c>
      <c r="QN12" s="37">
        <v>-8.7245335510948152E-3</v>
      </c>
      <c r="QO12" s="37">
        <v>0.61978600755572089</v>
      </c>
      <c r="QP12" s="37">
        <v>0.16103594618511985</v>
      </c>
      <c r="QQ12" s="37">
        <v>5.5399170990789948E-2</v>
      </c>
      <c r="QR12" s="37">
        <v>0.23766890408729502</v>
      </c>
      <c r="QS12" s="37">
        <v>9.3235606975993202E-2</v>
      </c>
      <c r="QT12" s="37">
        <v>1.0551204813822546E-2</v>
      </c>
      <c r="QU12" s="37">
        <v>3.9808708296046991E-2</v>
      </c>
      <c r="QV12" s="37">
        <v>-2.8927314436272056E-2</v>
      </c>
      <c r="QW12" s="37">
        <v>0.31917430841396621</v>
      </c>
      <c r="QX12" s="37">
        <v>-3.941129391159226E-2</v>
      </c>
      <c r="QY12" s="37">
        <v>0.14739818261146298</v>
      </c>
      <c r="QZ12" s="37">
        <v>0.14080421459828418</v>
      </c>
      <c r="RA12" s="37">
        <v>0.18739131279404231</v>
      </c>
      <c r="RB12" s="37">
        <v>-8.964047470801273E-2</v>
      </c>
      <c r="RC12" s="37">
        <v>0.22805588846678515</v>
      </c>
      <c r="RD12" s="37">
        <v>0.24146025118514913</v>
      </c>
      <c r="RE12" s="37">
        <v>0.40977918078700815</v>
      </c>
      <c r="RF12" s="37">
        <v>0.13447014488758247</v>
      </c>
      <c r="RG12" s="37">
        <v>-4.123919304707202E-2</v>
      </c>
      <c r="RH12" s="37">
        <v>0.19787902078329211</v>
      </c>
      <c r="RI12" s="37">
        <v>4.1348858778458508E-2</v>
      </c>
      <c r="RJ12" s="37">
        <v>0.19382278902144767</v>
      </c>
      <c r="RK12" s="37">
        <v>2.578842653761293E-2</v>
      </c>
      <c r="RL12" s="37">
        <v>0.15508530431351564</v>
      </c>
      <c r="RM12" s="37">
        <v>8.2064074919734553E-2</v>
      </c>
      <c r="RN12" s="37">
        <v>0.25127772490819322</v>
      </c>
      <c r="RO12" s="37">
        <v>8.7701357668554136E-2</v>
      </c>
      <c r="RP12" s="37">
        <v>3.258884146386376E-2</v>
      </c>
      <c r="RQ12" s="37">
        <v>0.36538554618640573</v>
      </c>
      <c r="RR12" s="37">
        <v>0.14676140811270733</v>
      </c>
      <c r="RS12" s="37">
        <v>0.38625213323366125</v>
      </c>
      <c r="RT12" s="37">
        <v>0.14123412873558028</v>
      </c>
      <c r="RU12" s="37">
        <v>-2.3111164959375818E-2</v>
      </c>
      <c r="RV12" s="37">
        <v>0.16272920401189372</v>
      </c>
      <c r="RW12" s="37">
        <v>-1.8868806178970909E-2</v>
      </c>
      <c r="RX12" s="37">
        <v>8.1103778841545848E-2</v>
      </c>
      <c r="RY12" s="37">
        <v>-4.1745630061084227E-2</v>
      </c>
      <c r="RZ12" s="37">
        <v>0.28767355633904979</v>
      </c>
      <c r="SA12" s="37">
        <v>0.20251910116741989</v>
      </c>
      <c r="SB12" s="37">
        <v>0.11106360371350332</v>
      </c>
      <c r="SC12" s="37">
        <v>1.9950061236689853E-2</v>
      </c>
      <c r="SD12" s="37">
        <v>0.14518037808818529</v>
      </c>
      <c r="SE12" s="37">
        <v>0.29689363542348857</v>
      </c>
      <c r="SF12" s="37">
        <v>0.12969605094483505</v>
      </c>
      <c r="SG12" s="37">
        <v>0.24140218370110089</v>
      </c>
      <c r="SH12" s="37">
        <v>-9.9474742902036062E-2</v>
      </c>
      <c r="SI12" s="37">
        <v>7.5323807762705863E-2</v>
      </c>
      <c r="SJ12" s="37">
        <v>7.471092815042768E-2</v>
      </c>
      <c r="SK12" s="37">
        <v>-3.2995878726556072E-3</v>
      </c>
      <c r="SL12" s="37">
        <v>0.42141389383116379</v>
      </c>
      <c r="SM12" s="37">
        <v>1.0466527772960088E-2</v>
      </c>
      <c r="SN12" s="37">
        <v>-0.10985104305766535</v>
      </c>
      <c r="SO12" s="37">
        <v>0.15244727851792073</v>
      </c>
      <c r="SP12" s="37">
        <v>8.2826482092727138E-2</v>
      </c>
      <c r="SQ12" s="37">
        <v>0.26422549097836967</v>
      </c>
      <c r="SR12" s="37">
        <v>-4.1295815783417678E-2</v>
      </c>
      <c r="SS12" s="37">
        <v>3.1383732435874556E-2</v>
      </c>
      <c r="ST12" s="37">
        <v>1.6380323834505717E-2</v>
      </c>
      <c r="SU12" s="37">
        <v>-4.556089846504896E-2</v>
      </c>
      <c r="SV12" s="37">
        <v>0.15142463061892952</v>
      </c>
      <c r="SW12" s="37">
        <v>1.4751342589544914E-2</v>
      </c>
      <c r="SX12" s="37">
        <v>0.15518682895741631</v>
      </c>
      <c r="SY12" s="37">
        <v>0.39388641185488704</v>
      </c>
      <c r="SZ12" s="37">
        <v>0.19820307289329975</v>
      </c>
      <c r="TA12" s="37">
        <v>0.12533873048762123</v>
      </c>
      <c r="TB12" s="37">
        <v>8.85372329621954E-2</v>
      </c>
      <c r="TC12" s="37">
        <v>0.18314898656682321</v>
      </c>
      <c r="TD12" s="37">
        <v>0.17335217809679215</v>
      </c>
      <c r="TE12" s="37">
        <v>0.11345942896147854</v>
      </c>
      <c r="TF12" s="37">
        <v>0.24358972075086793</v>
      </c>
      <c r="TG12" s="37">
        <v>4.8310550206124514E-2</v>
      </c>
      <c r="TH12" s="37">
        <v>0.2651769917635034</v>
      </c>
      <c r="TI12" s="37">
        <v>0.21505883761970956</v>
      </c>
      <c r="TJ12" s="37">
        <v>9.3018248154673078E-2</v>
      </c>
      <c r="TK12" s="37">
        <v>-2.4005902216747033E-2</v>
      </c>
      <c r="TL12" s="37">
        <v>8.0910352206427616E-2</v>
      </c>
      <c r="TM12" s="37">
        <v>-2.2503883613373632E-2</v>
      </c>
      <c r="TN12" s="37">
        <v>0.10274782616654532</v>
      </c>
      <c r="TO12" s="37">
        <v>0.33276629840259098</v>
      </c>
      <c r="TP12" s="37">
        <v>0.1843202139815554</v>
      </c>
      <c r="TQ12" s="37">
        <v>-2.2692392455425314E-2</v>
      </c>
      <c r="TR12" s="37">
        <v>0.16003229282567988</v>
      </c>
      <c r="TS12" s="37">
        <v>0.33617161547668761</v>
      </c>
      <c r="TT12" s="37">
        <v>0.21868614827146882</v>
      </c>
      <c r="TU12" s="37">
        <v>-2.0453072200690925E-2</v>
      </c>
      <c r="TV12" s="37">
        <v>-6.6176836261926719E-2</v>
      </c>
      <c r="TW12" s="37">
        <v>8.9835909419933246E-2</v>
      </c>
      <c r="TX12" s="37">
        <v>-4.0896190423499679E-2</v>
      </c>
      <c r="TY12" s="37">
        <v>0.12922275177767761</v>
      </c>
      <c r="TZ12" s="37">
        <v>0.17930602023375686</v>
      </c>
      <c r="UA12" s="37">
        <v>0.24685690101727631</v>
      </c>
      <c r="UB12" s="37">
        <v>5.9802137775158526E-2</v>
      </c>
      <c r="UC12" s="37">
        <v>-6.1901845287470891E-2</v>
      </c>
      <c r="UD12" s="37">
        <v>0.22009870271357701</v>
      </c>
      <c r="UE12" s="37">
        <v>8.7640038804247533E-2</v>
      </c>
      <c r="UF12" s="37">
        <v>0.23999112341779671</v>
      </c>
      <c r="UG12" s="37">
        <v>5.3223086787810292E-3</v>
      </c>
      <c r="UH12" s="37">
        <v>0.3071833487061868</v>
      </c>
      <c r="UI12" s="37">
        <v>0.15264070878909419</v>
      </c>
      <c r="UJ12" s="37">
        <v>0.22443329635940357</v>
      </c>
      <c r="UK12" s="37">
        <v>0.45632439893997656</v>
      </c>
      <c r="UL12" s="37">
        <v>3.9378117585784356E-2</v>
      </c>
      <c r="UM12" s="37">
        <v>1.3690744615768802E-2</v>
      </c>
      <c r="UN12" s="37">
        <v>-0.10415032389644341</v>
      </c>
      <c r="UO12" s="37">
        <v>0.14768702487820407</v>
      </c>
      <c r="UP12" s="37">
        <v>5.360824712188772E-2</v>
      </c>
      <c r="UQ12" s="37">
        <v>0.17739747452823473</v>
      </c>
      <c r="UR12" s="37">
        <v>5.6744223115267056E-2</v>
      </c>
      <c r="US12" s="37">
        <v>0.25875609629138374</v>
      </c>
      <c r="UT12" s="37">
        <v>0.21719977237284915</v>
      </c>
      <c r="UU12" s="37">
        <v>-2.0765228345264619E-2</v>
      </c>
      <c r="UV12" s="37">
        <v>0.18770955015000812</v>
      </c>
      <c r="UW12" s="37">
        <v>0.1248413003960287</v>
      </c>
      <c r="UX12" s="37">
        <v>0.11840024447466635</v>
      </c>
      <c r="UY12" s="37">
        <v>0.34663869336672493</v>
      </c>
      <c r="UZ12" s="37">
        <v>-3.9557280197862643E-2</v>
      </c>
      <c r="VA12" s="37">
        <v>1.4400998443920621E-2</v>
      </c>
      <c r="VB12" s="37">
        <v>0.24221883052068693</v>
      </c>
      <c r="VC12" s="37">
        <v>0.19524490158551155</v>
      </c>
      <c r="VD12" s="37">
        <v>0.28880793865170284</v>
      </c>
      <c r="VE12" s="37">
        <v>0.19341097932691098</v>
      </c>
      <c r="VF12" s="37">
        <v>-0.12414817043206283</v>
      </c>
      <c r="VG12" s="37">
        <v>0.28854867733162237</v>
      </c>
      <c r="VH12" s="37">
        <v>1.8777735822867792E-2</v>
      </c>
      <c r="VI12" s="37">
        <v>3.9917600079462101E-3</v>
      </c>
      <c r="VJ12" s="37">
        <v>0.30546641707075328</v>
      </c>
      <c r="VK12" s="37">
        <v>-3.6345823650771658E-2</v>
      </c>
      <c r="VL12" s="37">
        <v>0.16732035016909985</v>
      </c>
      <c r="VM12" s="37">
        <v>-2.2026395584406222E-2</v>
      </c>
      <c r="VN12" s="37">
        <v>0.24438093295073582</v>
      </c>
      <c r="VO12" s="37">
        <v>0.1440911715325921</v>
      </c>
      <c r="VP12" s="37">
        <v>5.3252317447487041E-2</v>
      </c>
      <c r="VQ12" s="37">
        <v>9.9780742730986249E-2</v>
      </c>
      <c r="VR12" s="37">
        <v>0.15675959819866825</v>
      </c>
      <c r="VS12" s="37">
        <v>4.1518981903442498E-2</v>
      </c>
      <c r="VT12" s="37">
        <v>0.17518950032761227</v>
      </c>
      <c r="VU12" s="37">
        <v>9.9714291404264355E-2</v>
      </c>
      <c r="VV12" s="37">
        <v>3.8724307764109511E-2</v>
      </c>
      <c r="VW12" s="37">
        <v>0.47637822684790021</v>
      </c>
      <c r="VX12" s="37">
        <v>-8.2173367322711188E-2</v>
      </c>
      <c r="VY12" s="37">
        <v>-4.8445467216950977E-4</v>
      </c>
      <c r="VZ12" s="37">
        <v>0.23654988710321301</v>
      </c>
      <c r="WA12" s="37">
        <v>-1.4591145992272403E-2</v>
      </c>
      <c r="WB12" s="37">
        <v>0.36818223423221785</v>
      </c>
      <c r="WC12" s="37">
        <v>-1.5737348110225979E-2</v>
      </c>
      <c r="WD12" s="37">
        <v>8.5767299880379344E-2</v>
      </c>
      <c r="WE12" s="37">
        <v>0.11089419090335983</v>
      </c>
      <c r="WF12" s="37">
        <v>0.22006759298460521</v>
      </c>
      <c r="WG12" s="37">
        <v>0.14906830914898483</v>
      </c>
      <c r="WH12" s="37">
        <v>9.347280844390049E-2</v>
      </c>
      <c r="WI12" s="37">
        <v>9.2761268639612426E-2</v>
      </c>
      <c r="WJ12" s="37">
        <v>0.12327853253046239</v>
      </c>
      <c r="WK12" s="37">
        <v>4.4455696931718469E-2</v>
      </c>
      <c r="WL12" s="37">
        <v>2.2987731706148651E-2</v>
      </c>
      <c r="WM12" s="37">
        <v>0.11395285903753827</v>
      </c>
      <c r="WN12" s="37">
        <v>0.13995068950060685</v>
      </c>
      <c r="WO12" s="37">
        <v>-3.6658864219597076E-2</v>
      </c>
      <c r="WP12" s="37">
        <v>0.16957155412187919</v>
      </c>
      <c r="WQ12" s="37">
        <v>9.1960137677907117E-2</v>
      </c>
      <c r="WR12" s="37">
        <v>-0.1340253587600847</v>
      </c>
      <c r="WS12" s="37">
        <v>0.10742885294757665</v>
      </c>
      <c r="WT12" s="37">
        <v>0.31000472221771735</v>
      </c>
      <c r="WU12" s="37">
        <v>0.26757494572992924</v>
      </c>
      <c r="WV12" s="37">
        <v>-2.479276024575261E-2</v>
      </c>
      <c r="WW12" s="37">
        <v>0.10962185228921784</v>
      </c>
      <c r="WX12" s="37">
        <v>9.9631843571593937E-2</v>
      </c>
      <c r="WY12" s="37">
        <v>0.3216616260713161</v>
      </c>
      <c r="WZ12" s="37">
        <v>0.17382549326538665</v>
      </c>
      <c r="XA12" s="37">
        <v>1.1096801395079403E-2</v>
      </c>
      <c r="XB12" s="37">
        <v>7.9070796121621045E-2</v>
      </c>
      <c r="XC12" s="37">
        <v>0.10718057750926913</v>
      </c>
      <c r="XD12" s="37">
        <v>3.102425946266596E-2</v>
      </c>
      <c r="XE12" s="37">
        <v>0.25467011216445745</v>
      </c>
      <c r="XF12" s="37">
        <v>6.7034199616813561E-2</v>
      </c>
      <c r="XG12" s="37">
        <v>0.30612960497494468</v>
      </c>
      <c r="XH12" s="37">
        <v>-9.7259640158789074E-2</v>
      </c>
      <c r="XI12" s="37">
        <v>4.4807965468873112E-2</v>
      </c>
      <c r="XJ12" s="37">
        <v>0.24449028626357938</v>
      </c>
      <c r="XK12" s="37">
        <v>-9.7892658707054991E-4</v>
      </c>
      <c r="XL12" s="37">
        <v>0.13568806017839496</v>
      </c>
      <c r="XM12" s="37">
        <v>0.29948689120395366</v>
      </c>
      <c r="XN12" s="37">
        <v>-1.1811362678468162E-2</v>
      </c>
      <c r="XO12" s="37">
        <v>2.9565485741939401E-2</v>
      </c>
      <c r="XP12" s="37">
        <v>3.9741791346572519E-3</v>
      </c>
      <c r="XQ12" s="37">
        <v>-0.12531366038379144</v>
      </c>
      <c r="XR12" s="37">
        <v>0.17924966912446849</v>
      </c>
      <c r="XS12" s="37">
        <v>-1.2261884833492109E-3</v>
      </c>
      <c r="XT12" s="37">
        <v>-6.3979587176241859E-2</v>
      </c>
      <c r="XU12" s="37">
        <v>-7.1997439331467961E-2</v>
      </c>
      <c r="XV12" s="37">
        <v>0.25244231154062668</v>
      </c>
      <c r="XW12" s="37">
        <v>0.11372402342021237</v>
      </c>
      <c r="XX12" s="37">
        <v>0.10724068389170305</v>
      </c>
      <c r="XY12" s="37">
        <v>0.17737636808327961</v>
      </c>
      <c r="XZ12" s="37">
        <v>0.24311999467686962</v>
      </c>
      <c r="YA12" s="37">
        <v>7.3625529631112352E-2</v>
      </c>
      <c r="YB12" s="37">
        <v>0.12364332609371709</v>
      </c>
      <c r="YC12" s="37">
        <v>0.27299547381888223</v>
      </c>
      <c r="YD12" s="37">
        <v>0.10663358714519866</v>
      </c>
      <c r="YE12" s="37">
        <v>0.10201592045623009</v>
      </c>
      <c r="YF12" s="37">
        <v>0.11141782097073882</v>
      </c>
      <c r="YG12" s="37">
        <v>0.2625530323065064</v>
      </c>
      <c r="YH12" s="37">
        <v>-0.16248622611576202</v>
      </c>
      <c r="YI12" s="37">
        <v>0.18436070263627657</v>
      </c>
      <c r="YJ12" s="37">
        <v>0.40966959064202757</v>
      </c>
      <c r="YK12" s="37">
        <v>0.12299495528158388</v>
      </c>
      <c r="YL12" s="37">
        <v>-0.11488426618707626</v>
      </c>
      <c r="YM12" s="37">
        <v>0.15304668564152291</v>
      </c>
      <c r="YN12" s="37">
        <v>0.11647512329521104</v>
      </c>
      <c r="YO12" s="37">
        <v>0.10856031049508452</v>
      </c>
      <c r="YP12" s="37">
        <v>-0.1314265971063957</v>
      </c>
      <c r="YQ12" s="37">
        <v>8.6338050045071668E-2</v>
      </c>
      <c r="YR12" s="37">
        <v>0.1009413335494711</v>
      </c>
      <c r="YS12" s="37">
        <v>0.25092662744508143</v>
      </c>
      <c r="YT12" s="37">
        <v>0.15815046106711228</v>
      </c>
      <c r="YU12" s="37">
        <v>0.10482461034650137</v>
      </c>
      <c r="YV12" s="37">
        <v>9.310608453082736E-3</v>
      </c>
      <c r="YW12" s="37">
        <v>-0.24807765487019662</v>
      </c>
      <c r="YX12" s="37">
        <v>0.21067705559809391</v>
      </c>
      <c r="YY12" s="37">
        <v>5.9356968514251207E-2</v>
      </c>
      <c r="YZ12" s="37">
        <v>-0.1776916991850136</v>
      </c>
      <c r="ZA12" s="37">
        <v>0.39830025189365581</v>
      </c>
      <c r="ZB12" s="37">
        <v>0.37430281910744889</v>
      </c>
      <c r="ZC12" s="37">
        <v>0.30983744013087033</v>
      </c>
      <c r="ZD12" s="37">
        <v>-2.2161428092487001E-2</v>
      </c>
      <c r="ZE12" s="37">
        <v>0.16099875104002281</v>
      </c>
      <c r="ZF12" s="37">
        <v>-1.4382700609158694E-2</v>
      </c>
      <c r="ZG12" s="37">
        <v>4.1183336589136754E-3</v>
      </c>
      <c r="ZH12" s="37">
        <v>0.17172382261430141</v>
      </c>
      <c r="ZI12" s="37">
        <v>-3.8926404404744486E-2</v>
      </c>
      <c r="ZJ12" s="37">
        <v>0.27752406388240702</v>
      </c>
      <c r="ZK12" s="37">
        <v>0.6141648334462948</v>
      </c>
      <c r="ZL12" s="37">
        <v>-1.6372310256305256E-2</v>
      </c>
      <c r="ZM12" s="37">
        <v>5.0859912110067684E-2</v>
      </c>
      <c r="ZN12" s="37">
        <v>0.16650002698346356</v>
      </c>
      <c r="ZO12" s="37">
        <v>0.37669182668875245</v>
      </c>
      <c r="ZP12" s="37">
        <v>0.23170415698928748</v>
      </c>
      <c r="ZQ12" s="37">
        <v>0.39552070512305693</v>
      </c>
      <c r="ZR12" s="37">
        <v>6.1206499356591948E-4</v>
      </c>
      <c r="ZS12" s="37">
        <v>0.15646283411484485</v>
      </c>
      <c r="ZT12" s="37">
        <v>0.38329309409362899</v>
      </c>
      <c r="ZU12" s="37">
        <v>0.32807198001711146</v>
      </c>
      <c r="ZV12" s="37">
        <v>0.19016688321847641</v>
      </c>
      <c r="ZW12" s="37">
        <v>9.9474637401777644E-2</v>
      </c>
      <c r="ZX12" s="37">
        <v>0.24554187651979942</v>
      </c>
      <c r="ZY12" s="37">
        <v>-8.2552099028686654E-2</v>
      </c>
      <c r="ZZ12" s="37">
        <v>0.19899751191101678</v>
      </c>
      <c r="AAA12" s="37">
        <v>0.28777945348703748</v>
      </c>
      <c r="AAB12" s="37">
        <v>0.11180886536935164</v>
      </c>
      <c r="AAC12" s="37">
        <v>-1.1753322509787667E-3</v>
      </c>
      <c r="AAD12" s="37">
        <v>0.3453836878603902</v>
      </c>
      <c r="AAE12" s="37">
        <v>-5.6203938760568395E-3</v>
      </c>
      <c r="AAF12" s="37">
        <v>0.1966245905147459</v>
      </c>
      <c r="AAG12" s="37">
        <v>0.26695455212863051</v>
      </c>
      <c r="AAH12" s="37">
        <v>0.42885161289144036</v>
      </c>
      <c r="AAI12" s="37">
        <v>0.15373916871115623</v>
      </c>
      <c r="AAJ12" s="37">
        <v>2.1402824168645695E-2</v>
      </c>
      <c r="AAK12" s="37">
        <v>0.10911189362475993</v>
      </c>
      <c r="AAL12" s="37">
        <v>0.17191021884419277</v>
      </c>
      <c r="AAM12" s="37">
        <v>6.312643932325579E-2</v>
      </c>
      <c r="AAN12" s="37">
        <v>0.12496586975496138</v>
      </c>
      <c r="AAO12" s="37">
        <v>0.21143133865270181</v>
      </c>
      <c r="AAP12" s="37">
        <v>-4.5817776017193501E-2</v>
      </c>
      <c r="AAQ12" s="37">
        <v>9.3034670999491587E-2</v>
      </c>
      <c r="AAR12" s="37">
        <v>0.18948504806282696</v>
      </c>
      <c r="AAS12" s="37">
        <v>3.3306790804985553E-2</v>
      </c>
      <c r="AAT12" s="37">
        <v>0.26088365992482365</v>
      </c>
      <c r="AAU12" s="37">
        <v>0.22566434680585301</v>
      </c>
      <c r="AAV12" s="37">
        <v>-1.1454260538440786E-2</v>
      </c>
      <c r="AAW12" s="37">
        <v>8.9476733556976384E-2</v>
      </c>
      <c r="AAX12" s="37">
        <v>0.1982852011031917</v>
      </c>
      <c r="AAY12" s="37">
        <v>0.14353298076086451</v>
      </c>
      <c r="AAZ12" s="37">
        <v>0.29375109939390498</v>
      </c>
      <c r="ABA12" s="37">
        <v>0.31337728015869315</v>
      </c>
      <c r="ABB12" s="37">
        <v>-5.1525807146499902E-2</v>
      </c>
      <c r="ABC12" s="37">
        <v>0.22236497529777455</v>
      </c>
      <c r="ABD12" s="37">
        <v>4.6638661032727402E-2</v>
      </c>
      <c r="ABE12" s="37">
        <v>0.15713398657702204</v>
      </c>
      <c r="ABF12" s="37">
        <v>0.23855684935602128</v>
      </c>
      <c r="ABG12" s="37">
        <v>0.1199374998513143</v>
      </c>
      <c r="ABH12" s="37">
        <v>0.21347651791382249</v>
      </c>
      <c r="ABI12" s="37">
        <v>0.24858431871103726</v>
      </c>
      <c r="ABJ12" s="37">
        <v>0.28943124420774402</v>
      </c>
      <c r="ABK12" s="37">
        <v>0.23893467296831106</v>
      </c>
      <c r="ABL12" s="37">
        <v>0.36315639642569875</v>
      </c>
      <c r="ABM12" s="37">
        <v>0.14325527400700189</v>
      </c>
      <c r="ABN12" s="37">
        <v>8.0841029733192293E-2</v>
      </c>
      <c r="ABO12" s="37">
        <v>0.44993931646154928</v>
      </c>
      <c r="ABP12" s="37">
        <v>9.170801457578226E-2</v>
      </c>
      <c r="ABQ12" s="37">
        <v>0.19739462634311877</v>
      </c>
      <c r="ABR12" s="37">
        <v>7.1148265657456911E-2</v>
      </c>
      <c r="ABS12" s="37">
        <v>4.6531573875725485E-3</v>
      </c>
      <c r="ABT12" s="37">
        <v>0.29445079385907147</v>
      </c>
      <c r="ABU12" s="37">
        <v>0.33319702706219423</v>
      </c>
      <c r="ABV12" s="37">
        <v>0.27558185441816607</v>
      </c>
      <c r="ABW12" s="37">
        <v>5.2591614376936713E-2</v>
      </c>
      <c r="ABX12" s="37">
        <v>0.21047210994701882</v>
      </c>
      <c r="ABY12" s="37">
        <v>0.155119925047146</v>
      </c>
      <c r="ABZ12" s="37">
        <v>0.14633706417889081</v>
      </c>
      <c r="ACA12" s="37">
        <v>-2.4846050866429104E-2</v>
      </c>
      <c r="ACB12" s="37">
        <v>0.11774233513507704</v>
      </c>
      <c r="ACC12" s="37">
        <v>3.5047667239802793E-2</v>
      </c>
      <c r="ACD12" s="37">
        <v>4.8368372679339799E-2</v>
      </c>
      <c r="ACE12" s="37">
        <v>0.28506726753840161</v>
      </c>
      <c r="ACF12" s="37">
        <v>0.14168362629165765</v>
      </c>
      <c r="ACG12" s="37">
        <v>1.5237604137074978E-2</v>
      </c>
      <c r="ACH12" s="37">
        <v>6.1184499478044163E-3</v>
      </c>
      <c r="ACI12" s="37">
        <v>-8.6249340950741882E-2</v>
      </c>
      <c r="ACJ12" s="37">
        <v>0.21831870726722169</v>
      </c>
      <c r="ACK12" s="37">
        <v>0.2107407661037386</v>
      </c>
      <c r="ACL12" s="37">
        <v>9.3300993495017526E-2</v>
      </c>
      <c r="ACM12" s="37">
        <v>6.9405770216543594E-2</v>
      </c>
      <c r="ACN12" s="37">
        <v>5.794737367227798E-3</v>
      </c>
      <c r="ACO12" s="37">
        <v>0.14601433736103808</v>
      </c>
      <c r="ACP12" s="37">
        <v>7.1658507639146274E-2</v>
      </c>
      <c r="ACQ12" s="37">
        <v>0.14279764446630283</v>
      </c>
      <c r="ACR12" s="37">
        <v>7.7354588738817398E-2</v>
      </c>
      <c r="ACS12" s="37">
        <v>0.19781683462439337</v>
      </c>
      <c r="ACT12" s="37">
        <v>0.10482855812508451</v>
      </c>
      <c r="ACU12" s="37">
        <v>0.39497328651486896</v>
      </c>
      <c r="ACV12" s="37">
        <v>5.7124001326344986E-2</v>
      </c>
      <c r="ACW12" s="37">
        <v>2.0218867536023755E-2</v>
      </c>
      <c r="ACX12" s="37">
        <v>0.22133302884911465</v>
      </c>
      <c r="ACY12" s="37">
        <v>0.12654351571876599</v>
      </c>
      <c r="ACZ12" s="37">
        <v>0.24477011255557435</v>
      </c>
      <c r="ADA12" s="37">
        <v>-2.2300609168151242E-2</v>
      </c>
      <c r="ADB12" s="37">
        <v>0.23284737842904613</v>
      </c>
      <c r="ADC12" s="37">
        <v>0.20722233209535545</v>
      </c>
      <c r="ADD12" s="37">
        <v>0.23242063025421489</v>
      </c>
      <c r="ADE12" s="37">
        <v>0.1015256060705827</v>
      </c>
      <c r="ADF12" s="37">
        <v>-2.6085082652606117E-2</v>
      </c>
      <c r="ADG12" s="37">
        <v>3.5532944811467848E-2</v>
      </c>
      <c r="ADH12" s="37">
        <v>0.16703106311537907</v>
      </c>
      <c r="ADI12" s="37">
        <v>3.6689692693579357E-2</v>
      </c>
      <c r="ADJ12" s="37">
        <v>0.28046981746593924</v>
      </c>
      <c r="ADK12" s="37">
        <v>0.32572980329771051</v>
      </c>
      <c r="ADL12" s="37">
        <v>1.0027393460956047E-2</v>
      </c>
      <c r="ADM12" s="37">
        <v>5.5259862645832936E-2</v>
      </c>
      <c r="ADN12" s="37">
        <v>0.13529543137539268</v>
      </c>
      <c r="ADO12" s="37">
        <v>0.22524437209227721</v>
      </c>
      <c r="ADP12" s="37">
        <v>5.3078524165817154E-3</v>
      </c>
      <c r="ADQ12" s="37">
        <v>0.2586831490775241</v>
      </c>
      <c r="ADR12" s="37">
        <v>-1.1080021610976099E-2</v>
      </c>
      <c r="ADS12" s="37">
        <v>3.4670253664595752E-2</v>
      </c>
      <c r="ADT12" s="37">
        <v>-3.5395715228135671E-2</v>
      </c>
      <c r="ADU12" s="37">
        <v>9.4406574993490144E-2</v>
      </c>
      <c r="ADV12" s="37">
        <v>0.16728260632512515</v>
      </c>
      <c r="ADW12" s="37">
        <v>-1.6937860115454617E-3</v>
      </c>
      <c r="ADX12" s="37">
        <v>0.33661432376202582</v>
      </c>
      <c r="ADY12" s="37">
        <v>0.12050361962169709</v>
      </c>
      <c r="ADZ12" s="37">
        <v>7.8627214543617763E-2</v>
      </c>
      <c r="AEA12" s="37">
        <v>0.15303392744098709</v>
      </c>
      <c r="AEB12" s="37">
        <v>-2.1047714987378452E-2</v>
      </c>
      <c r="AEC12" s="37">
        <v>0.28104066156856033</v>
      </c>
      <c r="AED12" s="37">
        <v>0.22513411582617082</v>
      </c>
      <c r="AEE12" s="37">
        <v>0.1317592183415186</v>
      </c>
      <c r="AEF12" s="37">
        <v>0.14326360954269135</v>
      </c>
      <c r="AEG12" s="37">
        <v>0.14700111558603246</v>
      </c>
      <c r="AEH12" s="37">
        <v>5.0020883405002214E-2</v>
      </c>
      <c r="AEI12" s="37">
        <v>0.210839978833538</v>
      </c>
      <c r="AEJ12" s="37">
        <v>0.2407625238676534</v>
      </c>
      <c r="AEK12" s="37">
        <v>0.13688791191452276</v>
      </c>
      <c r="AEL12" s="37">
        <v>3.0773464166585773E-2</v>
      </c>
      <c r="AEM12" s="37">
        <v>0.19243418468244822</v>
      </c>
      <c r="AEN12" s="37">
        <v>0.23897349346202312</v>
      </c>
      <c r="AEO12" s="37">
        <v>0.2015632197490278</v>
      </c>
      <c r="AEP12" s="37">
        <v>0.1998504643516108</v>
      </c>
      <c r="AEQ12" s="37">
        <v>0.28559473555666282</v>
      </c>
      <c r="AER12" s="37">
        <v>2.8442456808690064E-2</v>
      </c>
      <c r="AES12" s="37">
        <v>0.25847147072063303</v>
      </c>
      <c r="AET12" s="37">
        <v>0.27316108461658706</v>
      </c>
      <c r="AEU12" s="37">
        <v>1.8019498213442287E-2</v>
      </c>
      <c r="AEV12" s="37">
        <v>0.12677411107122549</v>
      </c>
      <c r="AEW12" s="37">
        <v>0.12455366976427995</v>
      </c>
      <c r="AEX12" s="37">
        <v>0.11866316869520421</v>
      </c>
      <c r="AEY12" s="37">
        <v>9.0116643565995469E-2</v>
      </c>
      <c r="AEZ12" s="37">
        <v>0.15769969802004935</v>
      </c>
      <c r="AFA12" s="37">
        <v>0.17847824834295101</v>
      </c>
      <c r="AFB12" s="37">
        <v>0.18268362561205476</v>
      </c>
      <c r="AFC12" s="37">
        <v>0.18787004082276892</v>
      </c>
      <c r="AFD12" s="37">
        <v>0.25917113465360386</v>
      </c>
      <c r="AFE12" s="37">
        <v>0.33265018273550351</v>
      </c>
      <c r="AFF12" s="37">
        <v>0.40472513450665737</v>
      </c>
      <c r="AFG12" s="37">
        <v>0.26735386253656079</v>
      </c>
      <c r="AFH12" s="37">
        <v>0.14357420128544085</v>
      </c>
      <c r="AFI12" s="37">
        <v>0.42295557419902541</v>
      </c>
      <c r="AFJ12" s="37">
        <v>-0.15750134773487623</v>
      </c>
      <c r="AFK12" s="37">
        <v>0.53818424253776342</v>
      </c>
      <c r="AFL12" s="37">
        <v>0.249950593156542</v>
      </c>
      <c r="AFM12" s="37">
        <v>0.11241418353134347</v>
      </c>
      <c r="AFN12" s="37">
        <v>0.81194762404128085</v>
      </c>
      <c r="AFO12" s="37">
        <v>-6.8241501759310985E-2</v>
      </c>
      <c r="AFP12" s="37">
        <v>0.54518131940491377</v>
      </c>
      <c r="AFQ12" s="37">
        <v>0.2191143328970071</v>
      </c>
      <c r="AFR12" s="37">
        <v>-0.91064749060374284</v>
      </c>
      <c r="AFS12" s="37">
        <v>-0.24483219343102824</v>
      </c>
      <c r="AFT12" s="37">
        <v>0.25881400539825461</v>
      </c>
      <c r="AFU12" s="37">
        <v>5.7312407862112114E-2</v>
      </c>
      <c r="AFV12" s="37">
        <v>-0.29339030929652876</v>
      </c>
      <c r="AFW12" s="37">
        <v>0.22478234832872301</v>
      </c>
      <c r="AFX12" s="37">
        <v>-0.10200810392370996</v>
      </c>
      <c r="AFY12" s="37">
        <v>0.56886194616942176</v>
      </c>
      <c r="AFZ12" s="37">
        <v>-1.4697081173660975E-2</v>
      </c>
      <c r="AGA12" s="37">
        <v>0.17684016311720963</v>
      </c>
      <c r="AGB12" s="37">
        <v>0.27933302274922345</v>
      </c>
      <c r="AGC12" s="37">
        <v>8.4649917591890889E-2</v>
      </c>
      <c r="AGD12" s="37">
        <v>0.17833066316284585</v>
      </c>
      <c r="AGE12" s="37">
        <v>0.14095443684489695</v>
      </c>
      <c r="AGF12" s="37">
        <v>0.11962920396508281</v>
      </c>
      <c r="AGG12" s="37">
        <v>1.2411999359656978E-2</v>
      </c>
      <c r="AGH12" s="37">
        <v>7.7867561010789954E-2</v>
      </c>
      <c r="AGI12" s="37">
        <v>0.18482978328865962</v>
      </c>
      <c r="AGJ12" s="37">
        <v>0.12671094664016014</v>
      </c>
      <c r="AGK12" s="37">
        <v>0.50117551981311537</v>
      </c>
      <c r="AGL12" s="37">
        <v>-1.4810195984968355E-2</v>
      </c>
      <c r="AGM12" s="37">
        <v>0.48324330909733293</v>
      </c>
      <c r="AGN12" s="37">
        <v>-0.14013087574712713</v>
      </c>
      <c r="AGO12" s="37">
        <v>0.24069523516468649</v>
      </c>
      <c r="AGP12" s="37">
        <v>-0.16138411180643364</v>
      </c>
      <c r="AGQ12" s="37">
        <v>0.23286211478429797</v>
      </c>
      <c r="AGR12" s="37">
        <v>1.6126539667283391E-2</v>
      </c>
      <c r="AGS12" s="37">
        <v>8.7990659803372839E-2</v>
      </c>
      <c r="AGT12" s="37">
        <v>0.12494870066639563</v>
      </c>
      <c r="AGU12" s="37">
        <v>0.1141093823311965</v>
      </c>
      <c r="AGV12" s="37">
        <v>0.18874056872836653</v>
      </c>
      <c r="AGW12" s="37">
        <v>0.10847593335883432</v>
      </c>
      <c r="AGX12" s="37">
        <v>-0.10655655389389063</v>
      </c>
      <c r="AGY12" s="37">
        <v>3.6121785964498887E-2</v>
      </c>
      <c r="AGZ12" s="37">
        <v>0.20543424442360703</v>
      </c>
      <c r="AHA12" s="37">
        <v>0.40696337872014765</v>
      </c>
      <c r="AHB12" s="37">
        <v>1.5215756535192249E-2</v>
      </c>
      <c r="AHC12" s="37">
        <v>0.18650163450534585</v>
      </c>
      <c r="AHD12" s="37">
        <v>0.2061044321371881</v>
      </c>
      <c r="AHE12" s="37">
        <v>0.23928748010240808</v>
      </c>
      <c r="AHF12" s="37">
        <v>0.14977410118926437</v>
      </c>
      <c r="AHG12" s="37">
        <v>0.1253644709899675</v>
      </c>
      <c r="AHH12" s="37">
        <v>0.29836051009204345</v>
      </c>
      <c r="AHI12" s="37">
        <v>0.56718103256913199</v>
      </c>
      <c r="AHJ12" s="37">
        <v>-0.3114409844367021</v>
      </c>
      <c r="AHK12" s="37">
        <v>-1.5268222713541002E-2</v>
      </c>
      <c r="AHL12" s="37">
        <v>0.25017794447728892</v>
      </c>
      <c r="AHM12" s="37">
        <v>-2.7297895235391167E-2</v>
      </c>
      <c r="AHN12" s="37">
        <v>4.2233934892972114E-2</v>
      </c>
      <c r="AHO12" s="37">
        <v>0.15115693571898747</v>
      </c>
      <c r="AHP12" s="37">
        <v>0.12443437844707739</v>
      </c>
      <c r="AHQ12" s="37">
        <v>0.22737379640549782</v>
      </c>
      <c r="AHR12" s="37">
        <v>0.15189545684562455</v>
      </c>
      <c r="AHS12" s="37">
        <v>0.16172417463275601</v>
      </c>
      <c r="AHT12" s="37">
        <v>0.25375726784464869</v>
      </c>
      <c r="AHU12" s="37">
        <v>0.14130393416781528</v>
      </c>
      <c r="AHV12" s="37">
        <v>8.5395028472258439E-2</v>
      </c>
      <c r="AHW12" s="37">
        <v>0.17217666621218308</v>
      </c>
      <c r="AHX12" s="37">
        <v>-5.6368938469970931E-2</v>
      </c>
      <c r="AHY12" s="37">
        <v>0.16950650644305965</v>
      </c>
      <c r="AHZ12" s="37">
        <v>3.6318755227840338E-2</v>
      </c>
      <c r="AIA12" s="37">
        <v>0.10255679736677092</v>
      </c>
      <c r="AIB12" s="37">
        <v>6.5727267448251414E-2</v>
      </c>
      <c r="AIC12" s="37">
        <v>0.12822808124835339</v>
      </c>
      <c r="AID12" s="37">
        <v>-3.2977228136847669E-2</v>
      </c>
      <c r="AIE12" s="37">
        <v>0.10798581962483267</v>
      </c>
      <c r="AIF12" s="37">
        <v>0.34657701802879259</v>
      </c>
      <c r="AIG12" s="37">
        <v>0.22546332617808207</v>
      </c>
      <c r="AIH12" s="37">
        <v>0.18045294423265856</v>
      </c>
      <c r="AII12" s="37">
        <v>0.19120345714626708</v>
      </c>
      <c r="AIJ12" s="37">
        <v>0.2131318885147353</v>
      </c>
      <c r="AIK12" s="37">
        <v>0.12347252173653467</v>
      </c>
      <c r="AIL12" s="37">
        <v>1.0137645799908057E-3</v>
      </c>
      <c r="AIM12" s="37">
        <v>2.3745276580304564E-2</v>
      </c>
      <c r="AIN12" s="37">
        <v>0.27709629979677342</v>
      </c>
      <c r="AIO12" s="37">
        <v>0.18630990103836287</v>
      </c>
      <c r="AIP12" s="37">
        <v>6.8167239619163933E-2</v>
      </c>
      <c r="AIQ12" s="37">
        <v>0.24152969116496426</v>
      </c>
      <c r="AIR12" s="37">
        <v>0.32028456311642195</v>
      </c>
      <c r="AIS12" s="37">
        <v>-9.5365086569143553E-4</v>
      </c>
      <c r="AIT12" s="37">
        <v>0.31384112975871736</v>
      </c>
      <c r="AIU12" s="37">
        <v>0.30112203937847437</v>
      </c>
      <c r="AIV12" s="37">
        <v>0.31199673917800164</v>
      </c>
      <c r="AIW12" s="37">
        <v>-7.1152015078230657E-2</v>
      </c>
      <c r="AIX12" s="37">
        <v>0.32870327361079399</v>
      </c>
      <c r="AIY12" s="37">
        <v>5.5117648089522575E-2</v>
      </c>
      <c r="AIZ12" s="37">
        <v>0.47230474424096469</v>
      </c>
      <c r="AJA12" s="37">
        <v>6.0985692128397995E-2</v>
      </c>
      <c r="AJB12" s="37">
        <v>0.30839846571052698</v>
      </c>
      <c r="AJC12" s="37">
        <v>0.22812182931504865</v>
      </c>
      <c r="AJD12" s="37">
        <v>6.0364147624130116E-2</v>
      </c>
      <c r="AJE12" s="37">
        <v>0.34612102673383527</v>
      </c>
      <c r="AJF12" s="37">
        <v>6.7709378449696267E-2</v>
      </c>
      <c r="AJG12" s="37">
        <v>0.31100061212091856</v>
      </c>
      <c r="AJH12" s="37">
        <v>0.4314261618495423</v>
      </c>
      <c r="AJI12" s="37">
        <v>0.10268204890932431</v>
      </c>
      <c r="AJJ12" s="37">
        <v>-0.21885815447242396</v>
      </c>
      <c r="AJK12" s="37">
        <v>6.7604866433963018E-2</v>
      </c>
      <c r="AJL12" s="37">
        <v>0.28163484790546622</v>
      </c>
      <c r="AJM12" s="37">
        <v>0.34829220884667911</v>
      </c>
      <c r="AJN12" s="37">
        <v>0.33556302753800726</v>
      </c>
      <c r="AJO12" s="37">
        <v>0.16232587511461083</v>
      </c>
      <c r="AJP12" s="37">
        <v>-3.4715615849358339E-2</v>
      </c>
      <c r="AJQ12" s="37">
        <v>0.40832966306048268</v>
      </c>
      <c r="AJR12" s="37">
        <v>1.8306152722886715E-3</v>
      </c>
      <c r="AJS12" s="37">
        <v>5.5926724914296511E-2</v>
      </c>
      <c r="AJT12" s="37">
        <v>0.29837439221381956</v>
      </c>
      <c r="AJU12" s="37">
        <v>9.5613614992049234E-2</v>
      </c>
      <c r="AJV12" s="37">
        <v>0.16783853716989583</v>
      </c>
      <c r="AJW12" s="37">
        <v>0.1740116636584832</v>
      </c>
      <c r="AJX12" s="37">
        <v>-0.1312574591806166</v>
      </c>
      <c r="AJY12" s="37">
        <v>-7.9624200877066342E-2</v>
      </c>
      <c r="AJZ12" s="37">
        <v>0.21872788996396508</v>
      </c>
      <c r="AKA12" s="37"/>
      <c r="AKB12" s="37"/>
      <c r="AKC12" s="37"/>
      <c r="AKD12" s="37">
        <v>0.88016529630492402</v>
      </c>
      <c r="AKE12" s="37">
        <v>-0.91064749060374284</v>
      </c>
      <c r="AKF12" s="37">
        <v>0.13211149778598102</v>
      </c>
      <c r="AKG12" s="37">
        <v>0.15323376321106108</v>
      </c>
      <c r="AKH12" s="37"/>
      <c r="AKI12" s="37"/>
      <c r="AKJ12" s="37"/>
      <c r="AKK12" s="37"/>
      <c r="AKL12" s="37"/>
      <c r="AKM12" s="37"/>
      <c r="AKN12" s="37"/>
      <c r="AKO12" s="37"/>
      <c r="AKP12" s="37"/>
      <c r="AKQ12" s="37"/>
      <c r="AKR12" s="37"/>
      <c r="AKS12" s="37"/>
      <c r="AKT12" s="37"/>
      <c r="AKU12" s="37"/>
      <c r="AKV12" s="37"/>
      <c r="AKW12" s="37"/>
      <c r="AKX12" s="37"/>
      <c r="AKY12" s="37"/>
      <c r="AKZ12" s="37"/>
      <c r="ALA12" s="37"/>
      <c r="ALB12" s="37"/>
      <c r="ALC12" s="37"/>
      <c r="ALD12" s="37"/>
      <c r="ALE12" s="37"/>
      <c r="ALF12" s="37"/>
      <c r="ALG12" s="37"/>
      <c r="ALH12" s="37"/>
      <c r="ALI12" s="37"/>
      <c r="ALJ12" s="37"/>
      <c r="ALK12" s="37"/>
      <c r="ALL12" s="37"/>
      <c r="ALM12" s="37"/>
      <c r="ALN12" s="37"/>
    </row>
    <row r="13" spans="1:1002" s="247" customFormat="1" x14ac:dyDescent="0.25">
      <c r="A13" s="87" t="s">
        <v>425</v>
      </c>
      <c r="B13" s="246" t="s">
        <v>424</v>
      </c>
      <c r="C13" s="38">
        <v>0.9212106272305659</v>
      </c>
      <c r="D13" s="38">
        <v>0.93424447591582993</v>
      </c>
      <c r="E13" s="38">
        <v>0.92837291552273127</v>
      </c>
      <c r="F13" s="38">
        <v>0.90538080020149803</v>
      </c>
      <c r="G13" s="38">
        <v>0.89470571538628241</v>
      </c>
      <c r="H13" s="38">
        <v>0.89419917127396231</v>
      </c>
      <c r="I13" s="38">
        <v>0.90480813963241169</v>
      </c>
      <c r="J13" s="38">
        <v>0.90831326201184692</v>
      </c>
      <c r="K13" s="38">
        <v>0.91098352916374903</v>
      </c>
      <c r="L13" s="38">
        <v>0.8873604652009508</v>
      </c>
      <c r="M13" s="38">
        <v>0.87699044430866513</v>
      </c>
      <c r="N13" s="38">
        <v>0.86943544772734904</v>
      </c>
      <c r="O13" s="38">
        <v>0.8671042734012635</v>
      </c>
      <c r="P13" s="38">
        <v>0.87975787391777838</v>
      </c>
      <c r="Q13" s="38">
        <v>0.89469991631941637</v>
      </c>
      <c r="R13" s="38">
        <v>0.89351349267011104</v>
      </c>
      <c r="S13" s="38">
        <v>0.90175231718177606</v>
      </c>
      <c r="T13" s="38">
        <v>0.89373112872204152</v>
      </c>
      <c r="U13" s="38">
        <v>0.89583365176660867</v>
      </c>
      <c r="V13" s="38">
        <v>0.92425711625388929</v>
      </c>
      <c r="W13" s="38">
        <v>0.92151633848459658</v>
      </c>
      <c r="X13" s="38">
        <v>0.93195351494600898</v>
      </c>
      <c r="Y13" s="38">
        <v>0.9322356855538253</v>
      </c>
      <c r="Z13" s="38">
        <v>0.92910976567152914</v>
      </c>
      <c r="AA13" s="38">
        <v>0.94110294296281749</v>
      </c>
      <c r="AB13" s="38">
        <v>0.93879672062735542</v>
      </c>
      <c r="AC13" s="38">
        <v>0.91389168246762686</v>
      </c>
      <c r="AD13" s="38">
        <v>0.92091006336631054</v>
      </c>
      <c r="AE13" s="38">
        <v>0.91687025612200779</v>
      </c>
      <c r="AF13" s="38">
        <v>0.91070412559956548</v>
      </c>
      <c r="AG13" s="38">
        <v>0.91170112105019663</v>
      </c>
      <c r="AH13" s="38">
        <v>0.915175398092965</v>
      </c>
      <c r="AI13" s="38">
        <v>0.91905212536494163</v>
      </c>
      <c r="AJ13" s="38">
        <v>0.90295519051949291</v>
      </c>
      <c r="AK13" s="38">
        <v>0.88513933425819846</v>
      </c>
      <c r="AL13" s="38">
        <v>0.90183404786565513</v>
      </c>
      <c r="AM13" s="38">
        <v>0.89777047867097071</v>
      </c>
      <c r="AN13" s="38">
        <v>0.90131088747741239</v>
      </c>
      <c r="AO13" s="38">
        <v>0.89615905958887798</v>
      </c>
      <c r="AP13" s="38">
        <v>0.9152020599902887</v>
      </c>
      <c r="AQ13" s="38">
        <v>0.92171916051660951</v>
      </c>
      <c r="AR13" s="38">
        <v>0.93885147512097955</v>
      </c>
      <c r="AS13" s="38">
        <v>0.93535591893466985</v>
      </c>
      <c r="AT13" s="38">
        <v>0.92669644197248957</v>
      </c>
      <c r="AU13" s="38">
        <v>0.91489541693736676</v>
      </c>
      <c r="AV13" s="38">
        <v>0.87821322133556379</v>
      </c>
      <c r="AW13" s="38">
        <v>0.88005682757669002</v>
      </c>
      <c r="AX13" s="38">
        <v>0.86241815436377645</v>
      </c>
      <c r="AY13" s="38">
        <v>0.86753858926394123</v>
      </c>
      <c r="AZ13" s="38">
        <v>0.83006812797148366</v>
      </c>
      <c r="BA13" s="38">
        <v>0.8572080514530086</v>
      </c>
      <c r="BB13" s="38">
        <v>0.85826693766351925</v>
      </c>
      <c r="BC13" s="38">
        <v>0.87166734146445646</v>
      </c>
      <c r="BD13" s="38">
        <v>0.86358475682349867</v>
      </c>
      <c r="BE13" s="38">
        <v>0.87201964735278392</v>
      </c>
      <c r="BF13" s="38">
        <v>0.86284999678209573</v>
      </c>
      <c r="BG13" s="38">
        <v>0.84338883667054054</v>
      </c>
      <c r="BH13" s="38">
        <v>0.84054611015205172</v>
      </c>
      <c r="BI13" s="38">
        <v>0.84681828523833025</v>
      </c>
      <c r="BJ13" s="38">
        <v>0.86059332219899043</v>
      </c>
      <c r="BK13" s="38">
        <v>0.81448853824508349</v>
      </c>
      <c r="BL13" s="38">
        <v>0.77212977096692403</v>
      </c>
      <c r="BM13" s="38">
        <v>0.73709294023866267</v>
      </c>
      <c r="BN13" s="38">
        <v>0.78317245666187463</v>
      </c>
      <c r="BO13" s="38">
        <v>0.77378405740637735</v>
      </c>
      <c r="BP13" s="38">
        <v>0.77441557188871424</v>
      </c>
      <c r="BQ13" s="38">
        <v>0.78671610573797968</v>
      </c>
      <c r="BR13" s="38">
        <v>0.78004888540727013</v>
      </c>
      <c r="BS13" s="38">
        <v>0.79198326009590125</v>
      </c>
      <c r="BT13" s="38">
        <v>0.78535154802595009</v>
      </c>
      <c r="BU13" s="38">
        <v>0.76989414108000032</v>
      </c>
      <c r="BV13" s="38">
        <v>0.79544715361889939</v>
      </c>
      <c r="BW13" s="38">
        <v>0.79727076827040477</v>
      </c>
      <c r="BX13" s="38">
        <v>0.80410295066945858</v>
      </c>
      <c r="BY13" s="38">
        <v>0.78708878298596163</v>
      </c>
      <c r="BZ13" s="38">
        <v>0.79069012521751225</v>
      </c>
      <c r="CA13" s="38">
        <v>0.77879126211470762</v>
      </c>
      <c r="CB13" s="38">
        <v>0.76091081346750322</v>
      </c>
      <c r="CC13" s="38">
        <v>0.76026133701896481</v>
      </c>
      <c r="CD13" s="38">
        <v>0.73082311771296704</v>
      </c>
      <c r="CE13" s="38">
        <v>0.72690450901398951</v>
      </c>
      <c r="CF13" s="38">
        <v>0.74098642936169967</v>
      </c>
      <c r="CG13" s="38">
        <v>0.76781917753255591</v>
      </c>
      <c r="CH13" s="38">
        <v>0.75416936478711039</v>
      </c>
      <c r="CI13" s="38">
        <v>0.73605248538420898</v>
      </c>
      <c r="CJ13" s="38">
        <v>0.73978665289298384</v>
      </c>
      <c r="CK13" s="38">
        <v>0.74614072705807311</v>
      </c>
      <c r="CL13" s="38">
        <v>0.7647295307984846</v>
      </c>
      <c r="CM13" s="38">
        <v>0.78223712698968251</v>
      </c>
      <c r="CN13" s="38">
        <v>0.77271926956494119</v>
      </c>
      <c r="CO13" s="38">
        <v>0.76235571616500319</v>
      </c>
      <c r="CP13" s="38">
        <v>0.78243116585368866</v>
      </c>
      <c r="CQ13" s="38">
        <v>0.79230088707674329</v>
      </c>
      <c r="CR13" s="38">
        <v>0.77558181802605253</v>
      </c>
      <c r="CS13" s="38">
        <v>0.76467056738616701</v>
      </c>
      <c r="CT13" s="38">
        <v>0.76544538914021587</v>
      </c>
      <c r="CU13" s="38">
        <v>0.76238391764412539</v>
      </c>
      <c r="CV13" s="38">
        <v>0.73455901345739094</v>
      </c>
      <c r="CW13" s="38">
        <v>0.71992953167888929</v>
      </c>
      <c r="CX13" s="38">
        <v>0.69484947407210074</v>
      </c>
      <c r="CY13" s="38">
        <v>0.69771140891476313</v>
      </c>
      <c r="CZ13" s="38">
        <v>0.65389209780556268</v>
      </c>
      <c r="DA13" s="38">
        <v>0.69624433705913336</v>
      </c>
      <c r="DB13" s="38">
        <v>0.6891407749648164</v>
      </c>
      <c r="DC13" s="38">
        <v>0.66902473847472743</v>
      </c>
      <c r="DD13" s="38">
        <v>0.67989215524679469</v>
      </c>
      <c r="DE13" s="38">
        <v>0.67727420779755065</v>
      </c>
      <c r="DF13" s="38">
        <v>0.6895346988590727</v>
      </c>
      <c r="DG13" s="38">
        <v>0.68866028188119199</v>
      </c>
      <c r="DH13" s="38">
        <v>0.64838153682401012</v>
      </c>
      <c r="DI13" s="38">
        <v>0.67628262204381961</v>
      </c>
      <c r="DJ13" s="38">
        <v>0.68081395088902297</v>
      </c>
      <c r="DK13" s="38">
        <v>0.72117856326950891</v>
      </c>
      <c r="DL13" s="38">
        <v>0.7264867450144199</v>
      </c>
      <c r="DM13" s="38">
        <v>0.71739836867415152</v>
      </c>
      <c r="DN13" s="38">
        <v>0.72786515735849822</v>
      </c>
      <c r="DO13" s="38">
        <v>0.74080482701779093</v>
      </c>
      <c r="DP13" s="38">
        <v>0.74328519055328257</v>
      </c>
      <c r="DQ13" s="38">
        <v>0.77543793610933098</v>
      </c>
      <c r="DR13" s="38">
        <v>0.77899893073836401</v>
      </c>
      <c r="DS13" s="38">
        <v>0.77757827118679113</v>
      </c>
      <c r="DT13" s="38">
        <v>0.77261945290899015</v>
      </c>
      <c r="DU13" s="38">
        <v>0.78388401320324508</v>
      </c>
      <c r="DV13" s="38">
        <v>0.76065191214996242</v>
      </c>
      <c r="DW13" s="38">
        <v>0.75281120361621234</v>
      </c>
      <c r="DX13" s="38">
        <v>0.74304831023132745</v>
      </c>
      <c r="DY13" s="38">
        <v>0.73229400314391213</v>
      </c>
      <c r="DZ13" s="38">
        <v>0.75069792390561496</v>
      </c>
      <c r="EA13" s="38">
        <v>0.72096635732496062</v>
      </c>
      <c r="EB13" s="38">
        <v>0.72535568763637093</v>
      </c>
      <c r="EC13" s="38">
        <v>0.71490715079070433</v>
      </c>
      <c r="ED13" s="38">
        <v>0.70345023030109632</v>
      </c>
      <c r="EE13" s="38">
        <v>0.71502501720121703</v>
      </c>
      <c r="EF13" s="38">
        <v>0.70588632969309251</v>
      </c>
      <c r="EG13" s="38">
        <v>0.70968832682057581</v>
      </c>
      <c r="EH13" s="38">
        <v>0.74606534558992454</v>
      </c>
      <c r="EI13" s="38">
        <v>0.74148949385868967</v>
      </c>
      <c r="EJ13" s="38">
        <v>0.74195727044495363</v>
      </c>
      <c r="EK13" s="38">
        <v>0.75384976071128329</v>
      </c>
      <c r="EL13" s="38">
        <v>0.73780491850993968</v>
      </c>
      <c r="EM13" s="38">
        <v>0.71401015370260001</v>
      </c>
      <c r="EN13" s="38">
        <v>0.72075411860826633</v>
      </c>
      <c r="EO13" s="38">
        <v>0.70041711176676991</v>
      </c>
      <c r="EP13" s="38">
        <v>0.69947662602570937</v>
      </c>
      <c r="EQ13" s="38">
        <v>0.70101258693490864</v>
      </c>
      <c r="ER13" s="38">
        <v>0.69000703418549747</v>
      </c>
      <c r="ES13" s="38">
        <v>0.65638480526726073</v>
      </c>
      <c r="ET13" s="38">
        <v>0.64902945654632205</v>
      </c>
      <c r="EU13" s="38">
        <v>0.63816411264269979</v>
      </c>
      <c r="EV13" s="38">
        <v>0.6339922178272317</v>
      </c>
      <c r="EW13" s="38">
        <v>0.64279771008680886</v>
      </c>
      <c r="EX13" s="38">
        <v>0.6279259016248584</v>
      </c>
      <c r="EY13" s="38">
        <v>0.64449454764230985</v>
      </c>
      <c r="EZ13" s="38">
        <v>0.66666497995446272</v>
      </c>
      <c r="FA13" s="38">
        <v>0.67112970941333883</v>
      </c>
      <c r="FB13" s="38">
        <v>0.66555437797978456</v>
      </c>
      <c r="FC13" s="38">
        <v>0.67532263382811941</v>
      </c>
      <c r="FD13" s="38">
        <v>0.64386942699595084</v>
      </c>
      <c r="FE13" s="38">
        <v>0.64179777070577404</v>
      </c>
      <c r="FF13" s="38">
        <v>0.62012827568933104</v>
      </c>
      <c r="FG13" s="38">
        <v>0.63046669662300547</v>
      </c>
      <c r="FH13" s="38">
        <v>0.60779250832648135</v>
      </c>
      <c r="FI13" s="38">
        <v>0.59076117156884511</v>
      </c>
      <c r="FJ13" s="38">
        <v>0.61618055434880614</v>
      </c>
      <c r="FK13" s="38">
        <v>0.61147696790809392</v>
      </c>
      <c r="FL13" s="38">
        <v>0.62531514455193105</v>
      </c>
      <c r="FM13" s="38">
        <v>0.61979894466710539</v>
      </c>
      <c r="FN13" s="38">
        <v>0.6181233284714609</v>
      </c>
      <c r="FO13" s="38">
        <v>0.61080337139604268</v>
      </c>
      <c r="FP13" s="38">
        <v>0.63572854588691807</v>
      </c>
      <c r="FQ13" s="38">
        <v>0.6332027302719625</v>
      </c>
      <c r="FR13" s="38">
        <v>0.6267623926845397</v>
      </c>
      <c r="FS13" s="38">
        <v>0.62224166951475068</v>
      </c>
      <c r="FT13" s="38">
        <v>0.59362966657481575</v>
      </c>
      <c r="FU13" s="38">
        <v>0.62195586739792619</v>
      </c>
      <c r="FV13" s="38">
        <v>0.6339834547256824</v>
      </c>
      <c r="FW13" s="38">
        <v>0.64299679814000021</v>
      </c>
      <c r="FX13" s="38">
        <v>0.66549499885090857</v>
      </c>
      <c r="FY13" s="38">
        <v>0.69330101038089231</v>
      </c>
      <c r="FZ13" s="38">
        <v>0.67212160945668831</v>
      </c>
      <c r="GA13" s="38">
        <v>0.6836888932804619</v>
      </c>
      <c r="GB13" s="38">
        <v>0.67716324917220538</v>
      </c>
      <c r="GC13" s="38">
        <v>0.67461496415038791</v>
      </c>
      <c r="GD13" s="38">
        <v>0.67650637179483086</v>
      </c>
      <c r="GE13" s="38">
        <v>0.71197983153688449</v>
      </c>
      <c r="GF13" s="38">
        <v>0.70066423745550876</v>
      </c>
      <c r="GG13" s="38">
        <v>0.67583047973173294</v>
      </c>
      <c r="GH13" s="38">
        <v>0.68101607584719592</v>
      </c>
      <c r="GI13" s="38">
        <v>0.65876915174600081</v>
      </c>
      <c r="GJ13" s="38">
        <v>0.65111275037326188</v>
      </c>
      <c r="GK13" s="38">
        <v>0.63982712037346168</v>
      </c>
      <c r="GL13" s="38">
        <v>0.68383369395136639</v>
      </c>
      <c r="GM13" s="38">
        <v>0.69598133745761825</v>
      </c>
      <c r="GN13" s="38">
        <v>0.69254935713713472</v>
      </c>
      <c r="GO13" s="38">
        <v>0.70255016776621371</v>
      </c>
      <c r="GP13" s="38">
        <v>0.72039921735080148</v>
      </c>
      <c r="GQ13" s="38">
        <v>0.70864240092737873</v>
      </c>
      <c r="GR13" s="38">
        <v>0.70242566827283059</v>
      </c>
      <c r="GS13" s="38">
        <v>0.68752686536418584</v>
      </c>
      <c r="GT13" s="38">
        <v>0.6964765836039557</v>
      </c>
      <c r="GU13" s="38">
        <v>0.70230226925299566</v>
      </c>
      <c r="GV13" s="38">
        <v>0.69733376947101333</v>
      </c>
      <c r="GW13" s="38">
        <v>0.66778095533962445</v>
      </c>
      <c r="GX13" s="38">
        <v>0.64380040274107064</v>
      </c>
      <c r="GY13" s="38">
        <v>0.63946814622806381</v>
      </c>
      <c r="GZ13" s="38">
        <v>0.61895341842444762</v>
      </c>
      <c r="HA13" s="38">
        <v>0.59752862711179522</v>
      </c>
      <c r="HB13" s="38">
        <v>0.59212299274214586</v>
      </c>
      <c r="HC13" s="38">
        <v>0.5873972388666292</v>
      </c>
      <c r="HD13" s="38">
        <v>0.5769945399285874</v>
      </c>
      <c r="HE13" s="38">
        <v>0.56880424473344793</v>
      </c>
      <c r="HF13" s="38">
        <v>0.53437006569514778</v>
      </c>
      <c r="HG13" s="38">
        <v>0.49807737255768242</v>
      </c>
      <c r="HH13" s="38">
        <v>0.48339074198117804</v>
      </c>
      <c r="HI13" s="38">
        <v>0.46618045392675367</v>
      </c>
      <c r="HJ13" s="38">
        <v>0.4849660475730273</v>
      </c>
      <c r="HK13" s="38">
        <v>0.44221042698152507</v>
      </c>
      <c r="HL13" s="38">
        <v>0.42489367240811338</v>
      </c>
      <c r="HM13" s="38">
        <v>0.33547930914473828</v>
      </c>
      <c r="HN13" s="38">
        <v>0.33728135747102084</v>
      </c>
      <c r="HO13" s="38">
        <v>0.5059109628654852</v>
      </c>
      <c r="HP13" s="38">
        <v>0.49316580682788913</v>
      </c>
      <c r="HQ13" s="38">
        <v>0.53084426855078526</v>
      </c>
      <c r="HR13" s="38">
        <v>0.49874085097412757</v>
      </c>
      <c r="HS13" s="38">
        <v>0.54747667164715252</v>
      </c>
      <c r="HT13" s="38">
        <v>0.542120608871418</v>
      </c>
      <c r="HU13" s="38">
        <v>0.52532549420933716</v>
      </c>
      <c r="HV13" s="38">
        <v>0.5053651339519627</v>
      </c>
      <c r="HW13" s="38">
        <v>0.5275795989570996</v>
      </c>
      <c r="HX13" s="38">
        <v>0.54827529903004557</v>
      </c>
      <c r="HY13" s="38">
        <v>0.55822103098738229</v>
      </c>
      <c r="HZ13" s="38">
        <v>0.52263506478168942</v>
      </c>
      <c r="IA13" s="38">
        <v>0.55605562106384243</v>
      </c>
      <c r="IB13" s="38">
        <v>0.55562893269487013</v>
      </c>
      <c r="IC13" s="38">
        <v>0.53633281558411205</v>
      </c>
      <c r="ID13" s="38">
        <v>0.52101421605168763</v>
      </c>
      <c r="IE13" s="38">
        <v>0.52231383604395043</v>
      </c>
      <c r="IF13" s="38">
        <v>0.4961592864287408</v>
      </c>
      <c r="IG13" s="38">
        <v>0.49055752676436792</v>
      </c>
      <c r="IH13" s="38">
        <v>0.50800247490667849</v>
      </c>
      <c r="II13" s="38">
        <v>0.48492893335179993</v>
      </c>
      <c r="IJ13" s="38">
        <v>0.47623094608635752</v>
      </c>
      <c r="IK13" s="38">
        <v>0.46359314918679551</v>
      </c>
      <c r="IL13" s="38">
        <v>0.42881764150537827</v>
      </c>
      <c r="IM13" s="38">
        <v>0.43037610287869466</v>
      </c>
      <c r="IN13" s="38">
        <v>0.41020452545941782</v>
      </c>
      <c r="IO13" s="38">
        <v>0.39182298504121238</v>
      </c>
      <c r="IP13" s="38">
        <v>0.41909627060165222</v>
      </c>
      <c r="IQ13" s="38">
        <v>0.42948150858749162</v>
      </c>
      <c r="IR13" s="38">
        <v>0.47326461771188416</v>
      </c>
      <c r="IS13" s="38">
        <v>0.47969034372912273</v>
      </c>
      <c r="IT13" s="38">
        <v>0.48864514358625311</v>
      </c>
      <c r="IU13" s="38">
        <v>0.43054275836704992</v>
      </c>
      <c r="IV13" s="38">
        <v>0.36204430964111023</v>
      </c>
      <c r="IW13" s="38">
        <v>0.37699528608069643</v>
      </c>
      <c r="IX13" s="38">
        <v>0.38016747372433429</v>
      </c>
      <c r="IY13" s="38">
        <v>0.38431424038761258</v>
      </c>
      <c r="IZ13" s="38">
        <v>0.41996624684881462</v>
      </c>
      <c r="JA13" s="38">
        <v>0.42419696021426551</v>
      </c>
      <c r="JB13" s="38">
        <v>0.45652330577359129</v>
      </c>
      <c r="JC13" s="38">
        <v>0.42101917819900025</v>
      </c>
      <c r="JD13" s="38">
        <v>0.44294372041498453</v>
      </c>
      <c r="JE13" s="38">
        <v>0.4521570509268304</v>
      </c>
      <c r="JF13" s="38">
        <v>0.43952842699539707</v>
      </c>
      <c r="JG13" s="38">
        <v>0.41887561608378315</v>
      </c>
      <c r="JH13" s="38">
        <v>0.42953709883657232</v>
      </c>
      <c r="JI13" s="38">
        <v>0.45464947294348912</v>
      </c>
      <c r="JJ13" s="38">
        <v>0.47365069457455883</v>
      </c>
      <c r="JK13" s="38">
        <v>0.48495562964720257</v>
      </c>
      <c r="JL13" s="38">
        <v>0.50444038613561493</v>
      </c>
      <c r="JM13" s="38">
        <v>0.48173727072525374</v>
      </c>
      <c r="JN13" s="38">
        <v>0.49637433306832629</v>
      </c>
      <c r="JO13" s="38">
        <v>0.51529079583448367</v>
      </c>
      <c r="JP13" s="38">
        <v>0.52869012901053181</v>
      </c>
      <c r="JQ13" s="38">
        <v>0.54951213077590755</v>
      </c>
      <c r="JR13" s="38">
        <v>0.51178460788550562</v>
      </c>
      <c r="JS13" s="38">
        <v>0.48860488161488902</v>
      </c>
      <c r="JT13" s="38">
        <v>0.46377037238483121</v>
      </c>
      <c r="JU13" s="38">
        <v>0.48527529377728656</v>
      </c>
      <c r="JV13" s="38">
        <v>0.51134650318210439</v>
      </c>
      <c r="JW13" s="38">
        <v>0.45934618919848919</v>
      </c>
      <c r="JX13" s="38">
        <v>0.47465477434461562</v>
      </c>
      <c r="JY13" s="38">
        <v>0.49524189284680847</v>
      </c>
      <c r="JZ13" s="38">
        <v>0.50841156221386052</v>
      </c>
      <c r="KA13" s="38">
        <v>0.48828339292170203</v>
      </c>
      <c r="KB13" s="38">
        <v>0.50719098220681103</v>
      </c>
      <c r="KC13" s="38">
        <v>0.54049132632203123</v>
      </c>
      <c r="KD13" s="38">
        <v>0.55094645541917753</v>
      </c>
      <c r="KE13" s="38">
        <v>0.54976557491354916</v>
      </c>
      <c r="KF13" s="38">
        <v>0.53677494177680074</v>
      </c>
      <c r="KG13" s="38">
        <v>0.52248174603247999</v>
      </c>
      <c r="KH13" s="38">
        <v>0.54525810902184413</v>
      </c>
      <c r="KI13" s="38">
        <v>0.52798037663975694</v>
      </c>
      <c r="KJ13" s="38">
        <v>0.50089929071494466</v>
      </c>
      <c r="KK13" s="38">
        <v>0.53954987453020276</v>
      </c>
      <c r="KL13" s="38">
        <v>0.50847749133961173</v>
      </c>
      <c r="KM13" s="38">
        <v>0.4717829934321332</v>
      </c>
      <c r="KN13" s="38">
        <v>0.47220760428775221</v>
      </c>
      <c r="KO13" s="38">
        <v>0.46606493518400466</v>
      </c>
      <c r="KP13" s="38">
        <v>0.44637398574060905</v>
      </c>
      <c r="KQ13" s="38">
        <v>0.44352296044242973</v>
      </c>
      <c r="KR13" s="38">
        <v>0.45950936854980345</v>
      </c>
      <c r="KS13" s="38">
        <v>0.47594128637884198</v>
      </c>
      <c r="KT13" s="38">
        <v>0.46562455469111036</v>
      </c>
      <c r="KU13" s="38">
        <v>0.45939461436108414</v>
      </c>
      <c r="KV13" s="38">
        <v>0.44598753676809827</v>
      </c>
      <c r="KW13" s="38">
        <v>0.45668615597638607</v>
      </c>
      <c r="KX13" s="38">
        <v>0.45720448936836749</v>
      </c>
      <c r="KY13" s="38">
        <v>0.45859770396048172</v>
      </c>
      <c r="KZ13" s="38">
        <v>0.45474199393763481</v>
      </c>
      <c r="LA13" s="38">
        <v>0.41278442760749318</v>
      </c>
      <c r="LB13" s="38">
        <v>0.4070465579826496</v>
      </c>
      <c r="LC13" s="38">
        <v>0.40169769143386014</v>
      </c>
      <c r="LD13" s="38">
        <v>0.41173065976020978</v>
      </c>
      <c r="LE13" s="38">
        <v>0.43030767343134135</v>
      </c>
      <c r="LF13" s="38">
        <v>0.41544100181796384</v>
      </c>
      <c r="LG13" s="38">
        <v>0.41365566423057609</v>
      </c>
      <c r="LH13" s="38">
        <v>0.40796620098034342</v>
      </c>
      <c r="LI13" s="38">
        <v>0.39995881788491411</v>
      </c>
      <c r="LJ13" s="38">
        <v>0.42179181536002014</v>
      </c>
      <c r="LK13" s="38">
        <v>0.41359942783389009</v>
      </c>
      <c r="LL13" s="38">
        <v>0.4183002448193241</v>
      </c>
      <c r="LM13" s="38">
        <v>0.41066714856736386</v>
      </c>
      <c r="LN13" s="38">
        <v>0.4104038918075178</v>
      </c>
      <c r="LO13" s="38">
        <v>0.38717039876577281</v>
      </c>
      <c r="LP13" s="38">
        <v>0.38125835271848801</v>
      </c>
      <c r="LQ13" s="38">
        <v>0.3862912980164005</v>
      </c>
      <c r="LR13" s="38">
        <v>0.37913761455206196</v>
      </c>
      <c r="LS13" s="38">
        <v>0.37040523752051252</v>
      </c>
      <c r="LT13" s="38">
        <v>0.42045494007011985</v>
      </c>
      <c r="LU13" s="38">
        <v>0.40822648252377092</v>
      </c>
      <c r="LV13" s="38">
        <v>0.41526154490133754</v>
      </c>
      <c r="LW13" s="38">
        <v>0.38248166362790664</v>
      </c>
      <c r="LX13" s="38">
        <v>0.39448627388400359</v>
      </c>
      <c r="LY13" s="38">
        <v>0.3812618634871866</v>
      </c>
      <c r="LZ13" s="38">
        <v>0.36193109054119849</v>
      </c>
      <c r="MA13" s="38">
        <v>0.35926596931165711</v>
      </c>
      <c r="MB13" s="38">
        <v>0.3343674482121437</v>
      </c>
      <c r="MC13" s="38">
        <v>0.34363348925609899</v>
      </c>
      <c r="MD13" s="38">
        <v>0.33275215922939139</v>
      </c>
      <c r="ME13" s="38">
        <v>0.3694268179271944</v>
      </c>
      <c r="MF13" s="38">
        <v>0.33563319941228242</v>
      </c>
      <c r="MG13" s="38">
        <v>0.32839917634410398</v>
      </c>
      <c r="MH13" s="38">
        <v>0.3209757514424606</v>
      </c>
      <c r="MI13" s="38">
        <v>0.31825198364070278</v>
      </c>
      <c r="MJ13" s="38">
        <v>0.31864373363852116</v>
      </c>
      <c r="MK13" s="38">
        <v>0.31409240614444806</v>
      </c>
      <c r="ML13" s="38">
        <v>0.27232739774091319</v>
      </c>
      <c r="MM13" s="38">
        <v>0.27040001642345141</v>
      </c>
      <c r="MN13" s="38">
        <v>0.24940650694017444</v>
      </c>
      <c r="MO13" s="38">
        <v>0.25378780491823288</v>
      </c>
      <c r="MP13" s="38">
        <v>0.24332769089573048</v>
      </c>
      <c r="MQ13" s="38">
        <v>0.23294692274807652</v>
      </c>
      <c r="MR13" s="38">
        <v>0.20095906722284862</v>
      </c>
      <c r="MS13" s="38">
        <v>0.19166650018201264</v>
      </c>
      <c r="MT13" s="38">
        <v>0.25173084367207998</v>
      </c>
      <c r="MU13" s="38">
        <v>0.27381254188389115</v>
      </c>
      <c r="MV13" s="38">
        <v>0.25478664842800408</v>
      </c>
      <c r="MW13" s="38">
        <v>0.2234648870861147</v>
      </c>
      <c r="MX13" s="38">
        <v>0.20326283331872255</v>
      </c>
      <c r="MY13" s="38">
        <v>0.16792845059796813</v>
      </c>
      <c r="MZ13" s="38">
        <v>0.16319509584449565</v>
      </c>
      <c r="NA13" s="38">
        <v>0.1608091017461086</v>
      </c>
      <c r="NB13" s="38">
        <v>0.1448952430332924</v>
      </c>
      <c r="NC13" s="38">
        <v>0.17626205155001856</v>
      </c>
      <c r="ND13" s="38">
        <v>0.17182969621034141</v>
      </c>
      <c r="NE13" s="38">
        <v>0.12397627649072036</v>
      </c>
      <c r="NF13" s="38">
        <v>0.13244438568761302</v>
      </c>
      <c r="NG13" s="38">
        <v>9.5224567097771856E-2</v>
      </c>
      <c r="NH13" s="38">
        <v>3.7604126771328503E-2</v>
      </c>
      <c r="NI13" s="38">
        <v>2.4396778827287972E-2</v>
      </c>
      <c r="NJ13" s="38">
        <v>8.0142743224225585E-2</v>
      </c>
      <c r="NK13" s="38">
        <v>5.3991592226651397E-2</v>
      </c>
      <c r="NL13" s="38">
        <v>0</v>
      </c>
      <c r="NM13" s="38">
        <v>2.7059335388352687E-3</v>
      </c>
      <c r="NN13" s="38">
        <v>5.0834894048740975E-2</v>
      </c>
      <c r="NO13" s="38">
        <v>5.8687780401650777E-2</v>
      </c>
      <c r="NP13" s="38">
        <v>5.5578350485665708E-2</v>
      </c>
      <c r="NQ13" s="38">
        <v>0.10702248724790497</v>
      </c>
      <c r="NR13" s="38">
        <v>0.15824471178433833</v>
      </c>
      <c r="NS13" s="38">
        <v>0.15097443274836372</v>
      </c>
      <c r="NT13" s="38">
        <v>0.11611579189061952</v>
      </c>
      <c r="NU13" s="38">
        <v>0.19728104464170626</v>
      </c>
      <c r="NV13" s="38">
        <v>0.26610580224272196</v>
      </c>
      <c r="NW13" s="38">
        <v>0.24040653546730584</v>
      </c>
      <c r="NX13" s="38">
        <v>0.27902101360286796</v>
      </c>
      <c r="NY13" s="38">
        <v>0.27161806460426763</v>
      </c>
      <c r="NZ13" s="38">
        <v>0.29010634742659358</v>
      </c>
      <c r="OA13" s="38">
        <v>0.23949994081855605</v>
      </c>
      <c r="OB13" s="38">
        <v>0.23724369978411278</v>
      </c>
      <c r="OC13" s="38">
        <v>0.22437346051461846</v>
      </c>
      <c r="OD13" s="38">
        <v>0.24186283810437201</v>
      </c>
      <c r="OE13" s="38">
        <v>0.24098208772305973</v>
      </c>
      <c r="OF13" s="38">
        <v>0.18762885592927903</v>
      </c>
      <c r="OG13" s="38">
        <v>0.23204165359673662</v>
      </c>
      <c r="OH13" s="38">
        <v>0.27692802409485018</v>
      </c>
      <c r="OI13" s="38">
        <v>0.34471985503705366</v>
      </c>
      <c r="OJ13" s="38">
        <v>0.32484684750384935</v>
      </c>
      <c r="OK13" s="38">
        <v>0.35640764619322818</v>
      </c>
      <c r="OL13" s="38">
        <v>0.35569392390134491</v>
      </c>
      <c r="OM13" s="38">
        <v>0.36773736975471749</v>
      </c>
      <c r="ON13" s="38">
        <v>0.33793586472714837</v>
      </c>
      <c r="OO13" s="38">
        <v>0.37505205820013238</v>
      </c>
      <c r="OP13" s="38">
        <v>0.38280923904618758</v>
      </c>
      <c r="OQ13" s="38">
        <v>0.37320213654494666</v>
      </c>
      <c r="OR13" s="38">
        <v>0.39543242644818338</v>
      </c>
      <c r="OS13" s="38">
        <v>0.38408162314598782</v>
      </c>
      <c r="OT13" s="38">
        <v>0.36510409901263963</v>
      </c>
      <c r="OU13" s="38">
        <v>0.37420398662083049</v>
      </c>
      <c r="OV13" s="38">
        <v>0.35177113788071523</v>
      </c>
      <c r="OW13" s="38">
        <v>0.35420593024332425</v>
      </c>
      <c r="OX13" s="38">
        <v>0.37880072177812324</v>
      </c>
      <c r="OY13" s="38">
        <v>0.36783876687256511</v>
      </c>
      <c r="OZ13" s="38">
        <v>0.3963084791061981</v>
      </c>
      <c r="PA13" s="38">
        <v>0.38658299520821104</v>
      </c>
      <c r="PB13" s="38">
        <v>0.41307604466444237</v>
      </c>
      <c r="PC13" s="38">
        <v>0.38111861684196163</v>
      </c>
      <c r="PD13" s="38">
        <v>0.43277101844111132</v>
      </c>
      <c r="PE13" s="38">
        <v>0.49723676460500094</v>
      </c>
      <c r="PF13" s="38">
        <v>0.49238954144015662</v>
      </c>
      <c r="PG13" s="38">
        <v>0.49724128190812539</v>
      </c>
      <c r="PH13" s="38">
        <v>0.50203929916831258</v>
      </c>
      <c r="PI13" s="38">
        <v>0.50803256841977262</v>
      </c>
      <c r="PJ13" s="38">
        <v>0.51671291181483114</v>
      </c>
      <c r="PK13" s="38">
        <v>0.51704690199037606</v>
      </c>
      <c r="PL13" s="38">
        <v>0.53056589517088626</v>
      </c>
      <c r="PM13" s="38">
        <v>0.52168129651244965</v>
      </c>
      <c r="PN13" s="38">
        <v>0.51129284810918008</v>
      </c>
      <c r="PO13" s="38">
        <v>0.50729220476835757</v>
      </c>
      <c r="PP13" s="38">
        <v>0.53017595167544185</v>
      </c>
      <c r="PQ13" s="38">
        <v>0.56586744497428276</v>
      </c>
      <c r="PR13" s="38">
        <v>0.57982686215895274</v>
      </c>
      <c r="PS13" s="38">
        <v>0.57769586433654285</v>
      </c>
      <c r="PT13" s="38">
        <v>0.55377594009508335</v>
      </c>
      <c r="PU13" s="38">
        <v>0.53698498026763375</v>
      </c>
      <c r="PV13" s="38">
        <v>0.55908932516389076</v>
      </c>
      <c r="PW13" s="38">
        <v>0.53008900249924007</v>
      </c>
      <c r="PX13" s="38">
        <v>0.50067207670695912</v>
      </c>
      <c r="PY13" s="38">
        <v>0.4967539729132493</v>
      </c>
      <c r="PZ13" s="38">
        <v>0.4964640873275416</v>
      </c>
      <c r="QA13" s="38">
        <v>0.48806707638777119</v>
      </c>
      <c r="QB13" s="38">
        <v>0.51414133357707026</v>
      </c>
      <c r="QC13" s="38">
        <v>0.47211230831558293</v>
      </c>
      <c r="QD13" s="38">
        <v>0.49336255508093524</v>
      </c>
      <c r="QE13" s="38">
        <v>0.48563458301805301</v>
      </c>
      <c r="QF13" s="38">
        <v>0.47454127792004963</v>
      </c>
      <c r="QG13" s="38">
        <v>0.47529949233314106</v>
      </c>
      <c r="QH13" s="38">
        <v>0.45700448900534923</v>
      </c>
      <c r="QI13" s="38">
        <v>0.46878397954466317</v>
      </c>
      <c r="QJ13" s="38">
        <v>0.44572962040955183</v>
      </c>
      <c r="QK13" s="38">
        <v>0.43406691803479935</v>
      </c>
      <c r="QL13" s="38">
        <v>0.42624186844475481</v>
      </c>
      <c r="QM13" s="38">
        <v>0.39860468384767772</v>
      </c>
      <c r="QN13" s="38">
        <v>0.41234311048945788</v>
      </c>
      <c r="QO13" s="38">
        <v>0.40060976865385267</v>
      </c>
      <c r="QP13" s="38">
        <v>0.43749983812159959</v>
      </c>
      <c r="QQ13" s="38">
        <v>0.45844370963137321</v>
      </c>
      <c r="QR13" s="38">
        <v>0.44072114793190975</v>
      </c>
      <c r="QS13" s="38">
        <v>0.45203567898046915</v>
      </c>
      <c r="QT13" s="38">
        <v>0.42849746022903967</v>
      </c>
      <c r="QU13" s="38">
        <v>0.41660963821993452</v>
      </c>
      <c r="QV13" s="38">
        <v>0.38184522866693671</v>
      </c>
      <c r="QW13" s="38">
        <v>0.36993947772784075</v>
      </c>
      <c r="QX13" s="38">
        <v>0.37789020584163457</v>
      </c>
      <c r="QY13" s="38">
        <v>0.37781840844989162</v>
      </c>
      <c r="QZ13" s="38">
        <v>0.35471141324352867</v>
      </c>
      <c r="RA13" s="38">
        <v>0.37191751414100527</v>
      </c>
      <c r="RB13" s="38">
        <v>0.36575756399168047</v>
      </c>
      <c r="RC13" s="38">
        <v>0.34903734303598577</v>
      </c>
      <c r="RD13" s="38">
        <v>0.37110570345784843</v>
      </c>
      <c r="RE13" s="38">
        <v>0.38457693842127316</v>
      </c>
      <c r="RF13" s="38">
        <v>0.40542552422093314</v>
      </c>
      <c r="RG13" s="38">
        <v>0.4007357681820346</v>
      </c>
      <c r="RH13" s="38">
        <v>0.3893716267352394</v>
      </c>
      <c r="RI13" s="38">
        <v>0.43470799387353687</v>
      </c>
      <c r="RJ13" s="38">
        <v>0.42577426290702741</v>
      </c>
      <c r="RK13" s="38">
        <v>0.45050427155992723</v>
      </c>
      <c r="RL13" s="38">
        <v>0.43679060756032362</v>
      </c>
      <c r="RM13" s="38">
        <v>0.43576926597649795</v>
      </c>
      <c r="RN13" s="38">
        <v>0.42096869957986238</v>
      </c>
      <c r="RO13" s="38">
        <v>0.44934941642633808</v>
      </c>
      <c r="RP13" s="38">
        <v>0.4436538093752399</v>
      </c>
      <c r="RQ13" s="38">
        <v>0.40944254205757219</v>
      </c>
      <c r="RR13" s="38">
        <v>0.43970205143263447</v>
      </c>
      <c r="RS13" s="38">
        <v>0.43645406694040695</v>
      </c>
      <c r="RT13" s="38">
        <v>0.45447306673872229</v>
      </c>
      <c r="RU13" s="38">
        <v>0.45377987063767106</v>
      </c>
      <c r="RV13" s="38">
        <v>0.43512598446648926</v>
      </c>
      <c r="RW13" s="38">
        <v>0.43345866664573646</v>
      </c>
      <c r="RX13" s="38">
        <v>0.41438035916036609</v>
      </c>
      <c r="RY13" s="38">
        <v>0.40431293098662086</v>
      </c>
      <c r="RZ13" s="38">
        <v>0.37764101057584221</v>
      </c>
      <c r="SA13" s="38">
        <v>0.39272083803125662</v>
      </c>
      <c r="SB13" s="38">
        <v>0.40655445127245765</v>
      </c>
      <c r="SC13" s="38">
        <v>0.41937699030901737</v>
      </c>
      <c r="SD13" s="38">
        <v>0.38922084580056449</v>
      </c>
      <c r="SE13" s="38">
        <v>0.3898894611821852</v>
      </c>
      <c r="SF13" s="38">
        <v>0.41514303569371058</v>
      </c>
      <c r="SG13" s="38">
        <v>0.4197375387961747</v>
      </c>
      <c r="SH13" s="38">
        <v>0.42817448998758845</v>
      </c>
      <c r="SI13" s="38">
        <v>0.40133860604409144</v>
      </c>
      <c r="SJ13" s="38">
        <v>0.40012573997620754</v>
      </c>
      <c r="SK13" s="38">
        <v>0.40067000063876657</v>
      </c>
      <c r="SL13" s="38">
        <v>0.37792891856497146</v>
      </c>
      <c r="SM13" s="38">
        <v>0.42349444741708225</v>
      </c>
      <c r="SN13" s="38">
        <v>0.40794003238376886</v>
      </c>
      <c r="SO13" s="38">
        <v>0.39037780544323047</v>
      </c>
      <c r="SP13" s="38">
        <v>0.37866284622379492</v>
      </c>
      <c r="SQ13" s="38">
        <v>0.37468735278227283</v>
      </c>
      <c r="SR13" s="38">
        <v>0.3911260307280236</v>
      </c>
      <c r="SS13" s="38">
        <v>0.36052753875308119</v>
      </c>
      <c r="ST13" s="38">
        <v>0.33541034329173869</v>
      </c>
      <c r="SU13" s="38">
        <v>0.32790143919862258</v>
      </c>
      <c r="SV13" s="38">
        <v>0.30931658253854089</v>
      </c>
      <c r="SW13" s="38">
        <v>0.29748750351154396</v>
      </c>
      <c r="SX13" s="38">
        <v>0.28061303185386111</v>
      </c>
      <c r="SY13" s="38">
        <v>0.30877043489378214</v>
      </c>
      <c r="SZ13" s="38">
        <v>0.34154780063518109</v>
      </c>
      <c r="TA13" s="38">
        <v>0.34891082637177306</v>
      </c>
      <c r="TB13" s="38">
        <v>0.36392778953346072</v>
      </c>
      <c r="TC13" s="38">
        <v>0.35684799526342603</v>
      </c>
      <c r="TD13" s="38">
        <v>0.36437426600017236</v>
      </c>
      <c r="TE13" s="38">
        <v>0.37199881022071291</v>
      </c>
      <c r="TF13" s="38">
        <v>0.36595283289251113</v>
      </c>
      <c r="TG13" s="38">
        <v>0.37951309288360374</v>
      </c>
      <c r="TH13" s="38">
        <v>0.38507137503217892</v>
      </c>
      <c r="TI13" s="38">
        <v>0.40513503930541039</v>
      </c>
      <c r="TJ13" s="38">
        <v>0.40981670944586973</v>
      </c>
      <c r="TK13" s="38">
        <v>0.4015710882188997</v>
      </c>
      <c r="TL13" s="38">
        <v>0.36236896175017408</v>
      </c>
      <c r="TM13" s="38">
        <v>0.35019773373211577</v>
      </c>
      <c r="TN13" s="38">
        <v>0.32927452276843761</v>
      </c>
      <c r="TO13" s="38">
        <v>0.3296944910932782</v>
      </c>
      <c r="TP13" s="38">
        <v>0.34763638421585036</v>
      </c>
      <c r="TQ13" s="38">
        <v>0.3534444909265323</v>
      </c>
      <c r="TR13" s="38">
        <v>0.33186301314853761</v>
      </c>
      <c r="TS13" s="38">
        <v>0.34065058792285241</v>
      </c>
      <c r="TT13" s="38">
        <v>0.36121666943738018</v>
      </c>
      <c r="TU13" s="38">
        <v>0.36591094117511674</v>
      </c>
      <c r="TV13" s="38">
        <v>0.32887412096807783</v>
      </c>
      <c r="TW13" s="38">
        <v>0.29901355803589985</v>
      </c>
      <c r="TX13" s="38">
        <v>0.32208016924485539</v>
      </c>
      <c r="TY13" s="38">
        <v>0.31649177361868608</v>
      </c>
      <c r="TZ13" s="38">
        <v>0.32570471868192252</v>
      </c>
      <c r="UA13" s="38">
        <v>0.35351828949129005</v>
      </c>
      <c r="UB13" s="38">
        <v>0.37861571212194983</v>
      </c>
      <c r="UC13" s="38">
        <v>0.36372796566127619</v>
      </c>
      <c r="UD13" s="38">
        <v>0.32786567108320702</v>
      </c>
      <c r="UE13" s="38">
        <v>0.34070338135891742</v>
      </c>
      <c r="UF13" s="38">
        <v>0.33457303960277479</v>
      </c>
      <c r="UG13" s="38">
        <v>0.33085675492829963</v>
      </c>
      <c r="UH13" s="38">
        <v>0.35287116322580281</v>
      </c>
      <c r="UI13" s="38">
        <v>0.36489591936922755</v>
      </c>
      <c r="UJ13" s="38">
        <v>0.3763112054812332</v>
      </c>
      <c r="UK13" s="38">
        <v>0.37040665296317654</v>
      </c>
      <c r="UL13" s="38">
        <v>0.42718339327651006</v>
      </c>
      <c r="UM13" s="38">
        <v>0.42539421621974172</v>
      </c>
      <c r="UN13" s="38">
        <v>0.40426045397798277</v>
      </c>
      <c r="UO13" s="38">
        <v>0.3693914061841469</v>
      </c>
      <c r="UP13" s="38">
        <v>0.38817190212809355</v>
      </c>
      <c r="UQ13" s="38">
        <v>0.37437688893827759</v>
      </c>
      <c r="UR13" s="38">
        <v>0.36260457128115908</v>
      </c>
      <c r="US13" s="38">
        <v>0.34476888715222731</v>
      </c>
      <c r="UT13" s="38">
        <v>0.34947790392033701</v>
      </c>
      <c r="UU13" s="38">
        <v>0.36341288181714071</v>
      </c>
      <c r="UV13" s="38">
        <v>0.31839752481945804</v>
      </c>
      <c r="UW13" s="38">
        <v>0.3111658038057501</v>
      </c>
      <c r="UX13" s="38">
        <v>0.29312600832612207</v>
      </c>
      <c r="UY13" s="38">
        <v>0.26792560137820798</v>
      </c>
      <c r="UZ13" s="38">
        <v>0.28202585786126677</v>
      </c>
      <c r="VA13" s="38">
        <v>0.25068885321934525</v>
      </c>
      <c r="VB13" s="38">
        <v>0.23854289313396357</v>
      </c>
      <c r="VC13" s="38">
        <v>0.2479287805770671</v>
      </c>
      <c r="VD13" s="38">
        <v>0.26560713066393238</v>
      </c>
      <c r="VE13" s="38">
        <v>0.26903003959428773</v>
      </c>
      <c r="VF13" s="38">
        <v>0.30523298531288695</v>
      </c>
      <c r="VG13" s="38">
        <v>0.28599829347781497</v>
      </c>
      <c r="VH13" s="38">
        <v>0.31564801567014261</v>
      </c>
      <c r="VI13" s="38">
        <v>0.30978115519704219</v>
      </c>
      <c r="VJ13" s="38">
        <v>0.31067287210535927</v>
      </c>
      <c r="VK13" s="38">
        <v>0.31987338230059859</v>
      </c>
      <c r="VL13" s="38">
        <v>0.29674773454348058</v>
      </c>
      <c r="VM13" s="38">
        <v>0.29916413234996519</v>
      </c>
      <c r="VN13" s="38">
        <v>0.26170008654577165</v>
      </c>
      <c r="VO13" s="38">
        <v>0.26734978303818796</v>
      </c>
      <c r="VP13" s="38">
        <v>0.27613541403200087</v>
      </c>
      <c r="VQ13" s="38">
        <v>0.27392490691166482</v>
      </c>
      <c r="VR13" s="38">
        <v>0.27787083161425963</v>
      </c>
      <c r="VS13" s="38">
        <v>0.27142337112006115</v>
      </c>
      <c r="VT13" s="38">
        <v>0.26173225714285681</v>
      </c>
      <c r="VU13" s="38">
        <v>0.26151624011419577</v>
      </c>
      <c r="VV13" s="38">
        <v>0.25048267705208588</v>
      </c>
      <c r="VW13" s="38">
        <v>0.23357955290236365</v>
      </c>
      <c r="VX13" s="38">
        <v>0.26973766341199173</v>
      </c>
      <c r="VY13" s="38">
        <v>0.24009921630647255</v>
      </c>
      <c r="VZ13" s="38">
        <v>0.22525547742071172</v>
      </c>
      <c r="WA13" s="38">
        <v>0.23426893668666499</v>
      </c>
      <c r="WB13" s="38">
        <v>0.22626504973793679</v>
      </c>
      <c r="WC13" s="38">
        <v>0.23108566190476551</v>
      </c>
      <c r="WD13" s="38">
        <v>0.20901257246611543</v>
      </c>
      <c r="WE13" s="38">
        <v>0.20767080632124105</v>
      </c>
      <c r="WF13" s="38">
        <v>0.21720272452284609</v>
      </c>
      <c r="WG13" s="38">
        <v>0.22747650070645861</v>
      </c>
      <c r="WH13" s="38">
        <v>0.24513059272252888</v>
      </c>
      <c r="WI13" s="38">
        <v>0.26286234583916562</v>
      </c>
      <c r="WJ13" s="38">
        <v>0.28574014400806608</v>
      </c>
      <c r="WK13" s="38">
        <v>0.2620922100864071</v>
      </c>
      <c r="WL13" s="38">
        <v>0.25106251694737702</v>
      </c>
      <c r="WM13" s="38">
        <v>0.25128790130903694</v>
      </c>
      <c r="WN13" s="38">
        <v>0.24525618018494563</v>
      </c>
      <c r="WO13" s="38">
        <v>0.23062112779637089</v>
      </c>
      <c r="WP13" s="38">
        <v>0.19785969482691398</v>
      </c>
      <c r="WQ13" s="38">
        <v>0.1919002264961408</v>
      </c>
      <c r="WR13" s="38">
        <v>0.22472995477465865</v>
      </c>
      <c r="WS13" s="38">
        <v>0.19447422650807222</v>
      </c>
      <c r="WT13" s="38">
        <v>0.20050265535624143</v>
      </c>
      <c r="WU13" s="38">
        <v>0.20573189097625624</v>
      </c>
      <c r="WV13" s="38">
        <v>0.2146424477858517</v>
      </c>
      <c r="WW13" s="38">
        <v>0.198833459959354</v>
      </c>
      <c r="WX13" s="38">
        <v>0.21025124871701362</v>
      </c>
      <c r="WY13" s="38">
        <v>0.22003855980079928</v>
      </c>
      <c r="WZ13" s="38">
        <v>0.25954524075078894</v>
      </c>
      <c r="XA13" s="38">
        <v>0.25470735276860634</v>
      </c>
      <c r="XB13" s="38">
        <v>0.239216555959888</v>
      </c>
      <c r="XC13" s="38">
        <v>0.23162363585527432</v>
      </c>
      <c r="XD13" s="38">
        <v>0.21568598199148589</v>
      </c>
      <c r="XE13" s="38">
        <v>0.20870850052921919</v>
      </c>
      <c r="XF13" s="38">
        <v>0.22706259055477945</v>
      </c>
      <c r="XG13" s="38">
        <v>0.25363371662222828</v>
      </c>
      <c r="XH13" s="38">
        <v>0.27943544850527091</v>
      </c>
      <c r="XI13" s="38">
        <v>0.23405324832211152</v>
      </c>
      <c r="XJ13" s="38">
        <v>0.23729438121126259</v>
      </c>
      <c r="XK13" s="38">
        <v>0.26100210559089676</v>
      </c>
      <c r="XL13" s="38">
        <v>0.24588781960845163</v>
      </c>
      <c r="XM13" s="38">
        <v>0.24151464769716743</v>
      </c>
      <c r="XN13" s="38">
        <v>0.24862415171373609</v>
      </c>
      <c r="XO13" s="38">
        <v>0.24131797439833827</v>
      </c>
      <c r="XP13" s="38">
        <v>0.23070104197879615</v>
      </c>
      <c r="XQ13" s="38">
        <v>0.21633610639364667</v>
      </c>
      <c r="XR13" s="38">
        <v>0.18641168574612968</v>
      </c>
      <c r="XS13" s="38">
        <v>0.18915909984041071</v>
      </c>
      <c r="XT13" s="38">
        <v>0.18105304021126739</v>
      </c>
      <c r="XU13" s="38">
        <v>0.15542893778969913</v>
      </c>
      <c r="XV13" s="38">
        <v>0.13083193989992048</v>
      </c>
      <c r="XW13" s="38">
        <v>0.1362536865358315</v>
      </c>
      <c r="XX13" s="38">
        <v>0.13600190792491279</v>
      </c>
      <c r="XY13" s="38">
        <v>0.11703858666983735</v>
      </c>
      <c r="XZ13" s="38">
        <v>0.12442242326238118</v>
      </c>
      <c r="YA13" s="38">
        <v>0.13081087717851009</v>
      </c>
      <c r="YB13" s="38">
        <v>0.13988256294659021</v>
      </c>
      <c r="YC13" s="38">
        <v>0.15577315856528778</v>
      </c>
      <c r="YD13" s="38">
        <v>0.1606557689340444</v>
      </c>
      <c r="YE13" s="38">
        <v>0.15086151490445479</v>
      </c>
      <c r="YF13" s="38">
        <v>0.15885158749813794</v>
      </c>
      <c r="YG13" s="38">
        <v>0.14284225511903723</v>
      </c>
      <c r="YH13" s="38">
        <v>0.16668056582512378</v>
      </c>
      <c r="YI13" s="38">
        <v>0.15171978983749501</v>
      </c>
      <c r="YJ13" s="38">
        <v>0.16134892790976013</v>
      </c>
      <c r="YK13" s="38">
        <v>0.19297727161701245</v>
      </c>
      <c r="YL13" s="38">
        <v>0.19849023435362789</v>
      </c>
      <c r="YM13" s="38">
        <v>0.15694914721030456</v>
      </c>
      <c r="YN13" s="38">
        <v>0.16095087815569087</v>
      </c>
      <c r="YO13" s="38">
        <v>0.15266045421438243</v>
      </c>
      <c r="YP13" s="38">
        <v>0.15338500688690113</v>
      </c>
      <c r="YQ13" s="38">
        <v>0.12611764487015861</v>
      </c>
      <c r="YR13" s="38">
        <v>0.11660535890688413</v>
      </c>
      <c r="YS13" s="38">
        <v>0.11747337937041105</v>
      </c>
      <c r="YT13" s="38">
        <v>0.12280561687027521</v>
      </c>
      <c r="YU13" s="38">
        <v>0.12630192915748095</v>
      </c>
      <c r="YV13" s="38">
        <v>0.10689046811991368</v>
      </c>
      <c r="YW13" s="38">
        <v>8.3906078584013916E-2</v>
      </c>
      <c r="YX13" s="38">
        <v>4.2921608500940761E-2</v>
      </c>
      <c r="YY13" s="38">
        <v>5.2186231180009625E-2</v>
      </c>
      <c r="YZ13" s="38">
        <v>4.7213477504896614E-2</v>
      </c>
      <c r="ZA13" s="38">
        <v>1.9107520440000764E-2</v>
      </c>
      <c r="ZB13" s="38">
        <v>6.9716554347841853E-2</v>
      </c>
      <c r="ZC13" s="38">
        <v>0.10343030627194269</v>
      </c>
      <c r="ZD13" s="38">
        <v>0.11786040781769157</v>
      </c>
      <c r="ZE13" s="38">
        <v>0.10826147721047173</v>
      </c>
      <c r="ZF13" s="38">
        <v>9.5389698955996985E-2</v>
      </c>
      <c r="ZG13" s="38">
        <v>7.4078465104056718E-2</v>
      </c>
      <c r="ZH13" s="38">
        <v>6.268820960003238E-2</v>
      </c>
      <c r="ZI13" s="38">
        <v>8.3185810369798691E-2</v>
      </c>
      <c r="ZJ13" s="38">
        <v>4.6121604794128399E-2</v>
      </c>
      <c r="ZK13" s="38">
        <v>6.4313600640164004E-2</v>
      </c>
      <c r="ZL13" s="38">
        <v>0.12833839949859738</v>
      </c>
      <c r="ZM13" s="38">
        <v>0.10331685161728112</v>
      </c>
      <c r="ZN13" s="38">
        <v>7.9095978196345146E-2</v>
      </c>
      <c r="ZO13" s="38">
        <v>6.7685657681417488E-2</v>
      </c>
      <c r="ZP13" s="38">
        <v>8.9111987573377571E-2</v>
      </c>
      <c r="ZQ13" s="38">
        <v>0.10494214068106318</v>
      </c>
      <c r="ZR13" s="38">
        <v>0.13272710546838051</v>
      </c>
      <c r="ZS13" s="38">
        <v>0.12323943629474603</v>
      </c>
      <c r="ZT13" s="38">
        <v>0.11991790850016448</v>
      </c>
      <c r="ZU13" s="38">
        <v>0.1457372491820251</v>
      </c>
      <c r="ZV13" s="38">
        <v>0.15940703603628717</v>
      </c>
      <c r="ZW13" s="38">
        <v>0.16190336821205337</v>
      </c>
      <c r="ZX13" s="38">
        <v>0.15866005839312716</v>
      </c>
      <c r="ZY13" s="38">
        <v>0.17409297142387606</v>
      </c>
      <c r="ZZ13" s="38">
        <v>0.14070506041411235</v>
      </c>
      <c r="AAA13" s="38">
        <v>0.13746577442124902</v>
      </c>
      <c r="AAB13" s="38">
        <v>0.15733182940282381</v>
      </c>
      <c r="AAC13" s="38">
        <v>0.13352446573328017</v>
      </c>
      <c r="AAD13" s="38">
        <v>0.11860268701941444</v>
      </c>
      <c r="AAE13" s="38">
        <v>0.13971766953675055</v>
      </c>
      <c r="AAF13" s="38">
        <v>0.12774744974928848</v>
      </c>
      <c r="AAG13" s="38">
        <v>0.13958373139384045</v>
      </c>
      <c r="AAH13" s="38">
        <v>0.16330206790712812</v>
      </c>
      <c r="AAI13" s="38">
        <v>0.1923804496119742</v>
      </c>
      <c r="AAJ13" s="38">
        <v>0.19732037809987268</v>
      </c>
      <c r="AAK13" s="38">
        <v>0.16793583116033731</v>
      </c>
      <c r="AAL13" s="38">
        <v>0.16233984286305081</v>
      </c>
      <c r="AAM13" s="38">
        <v>0.15720951493244228</v>
      </c>
      <c r="AAN13" s="38">
        <v>0.15148991767931039</v>
      </c>
      <c r="AAO13" s="38">
        <v>0.16830234922806667</v>
      </c>
      <c r="AAP13" s="38">
        <v>0.16686195279003152</v>
      </c>
      <c r="AAQ13" s="38">
        <v>0.14924228254257718</v>
      </c>
      <c r="AAR13" s="38">
        <v>0.15061738138315911</v>
      </c>
      <c r="AAS13" s="38">
        <v>0.1491167518302069</v>
      </c>
      <c r="AAT13" s="38">
        <v>0.13641815698549783</v>
      </c>
      <c r="AAU13" s="38">
        <v>0.17230635597917035</v>
      </c>
      <c r="AAV13" s="38">
        <v>0.18168402932243624</v>
      </c>
      <c r="AAW13" s="38">
        <v>0.1703586125567976</v>
      </c>
      <c r="AAX13" s="38">
        <v>0.15908931063754481</v>
      </c>
      <c r="AAY13" s="38">
        <v>0.17291440904836888</v>
      </c>
      <c r="AAZ13" s="38">
        <v>0.18161664018628668</v>
      </c>
      <c r="ABA13" s="38">
        <v>0.17593515480501087</v>
      </c>
      <c r="ABB13" s="38">
        <v>0.18588728294404328</v>
      </c>
      <c r="ABC13" s="38">
        <v>0.14553054693692946</v>
      </c>
      <c r="ABD13" s="38">
        <v>0.13551920328300973</v>
      </c>
      <c r="ABE13" s="38">
        <v>0.12353167881592865</v>
      </c>
      <c r="ABF13" s="38">
        <v>0.12587583992860149</v>
      </c>
      <c r="ABG13" s="38">
        <v>0.12529228916860605</v>
      </c>
      <c r="ABH13" s="38">
        <v>0.13913661833349258</v>
      </c>
      <c r="ABI13" s="38">
        <v>0.16144450861324294</v>
      </c>
      <c r="ABJ13" s="38">
        <v>0.18705801199201502</v>
      </c>
      <c r="ABK13" s="38">
        <v>0.19921187107549662</v>
      </c>
      <c r="ABL13" s="38">
        <v>0.21452354395218787</v>
      </c>
      <c r="ABM13" s="38">
        <v>0.24600636495746678</v>
      </c>
      <c r="ABN13" s="38">
        <v>0.2541567761635265</v>
      </c>
      <c r="ABO13" s="38">
        <v>0.24776784368484811</v>
      </c>
      <c r="ABP13" s="38">
        <v>0.30702915840606559</v>
      </c>
      <c r="ABQ13" s="38">
        <v>0.30296550816059475</v>
      </c>
      <c r="ABR13" s="38">
        <v>0.30956516324051592</v>
      </c>
      <c r="ABS13" s="38">
        <v>0.30459909237507166</v>
      </c>
      <c r="ABT13" s="38">
        <v>0.28934757915066806</v>
      </c>
      <c r="ABU13" s="38">
        <v>0.31634529434853009</v>
      </c>
      <c r="ABV13" s="38">
        <v>0.33354695583005556</v>
      </c>
      <c r="ABW13" s="38">
        <v>0.35513012166058505</v>
      </c>
      <c r="ABX13" s="38">
        <v>0.35934373658824864</v>
      </c>
      <c r="ABY13" s="38">
        <v>0.37793314170518216</v>
      </c>
      <c r="ABZ13" s="38">
        <v>0.38469531125586554</v>
      </c>
      <c r="ACA13" s="38">
        <v>0.37430702490662099</v>
      </c>
      <c r="ACB13" s="38">
        <v>0.35666358051965213</v>
      </c>
      <c r="ACC13" s="38">
        <v>0.34223061994155612</v>
      </c>
      <c r="ACD13" s="38">
        <v>0.32169746356815121</v>
      </c>
      <c r="ACE13" s="38">
        <v>0.31166963817862192</v>
      </c>
      <c r="ACF13" s="38">
        <v>0.32694706057316508</v>
      </c>
      <c r="ACG13" s="38">
        <v>0.31560750814818361</v>
      </c>
      <c r="ACH13" s="38">
        <v>0.29814258688266615</v>
      </c>
      <c r="ACI13" s="38">
        <v>0.29708594272608579</v>
      </c>
      <c r="ACJ13" s="38">
        <v>0.28764313926932661</v>
      </c>
      <c r="ACK13" s="38">
        <v>0.29153793470809336</v>
      </c>
      <c r="ACL13" s="38">
        <v>0.30305693318985832</v>
      </c>
      <c r="ACM13" s="38">
        <v>0.30956738250856103</v>
      </c>
      <c r="ACN13" s="38">
        <v>0.30844989761619757</v>
      </c>
      <c r="ACO13" s="38">
        <v>0.27856029968011353</v>
      </c>
      <c r="ACP13" s="38">
        <v>0.26863379395611353</v>
      </c>
      <c r="ACQ13" s="38">
        <v>0.27408964172874106</v>
      </c>
      <c r="ACR13" s="38">
        <v>0.26830375606313794</v>
      </c>
      <c r="ACS13" s="38">
        <v>0.25457492651568564</v>
      </c>
      <c r="ACT13" s="38">
        <v>0.26324954727421968</v>
      </c>
      <c r="ACU13" s="38">
        <v>0.27044796752440964</v>
      </c>
      <c r="ACV13" s="38">
        <v>0.30036738858826473</v>
      </c>
      <c r="ACW13" s="38">
        <v>0.28128300269962303</v>
      </c>
      <c r="ACX13" s="38">
        <v>0.25899429686056996</v>
      </c>
      <c r="ACY13" s="38">
        <v>0.27286618538778462</v>
      </c>
      <c r="ACZ13" s="38">
        <v>0.26116226647800811</v>
      </c>
      <c r="ADA13" s="38">
        <v>0.26203324552948049</v>
      </c>
      <c r="ADB13" s="38">
        <v>0.23396493136156635</v>
      </c>
      <c r="ADC13" s="38">
        <v>0.24068811952485478</v>
      </c>
      <c r="ADD13" s="38">
        <v>0.25402814816710323</v>
      </c>
      <c r="ADE13" s="38">
        <v>0.27223542557114866</v>
      </c>
      <c r="ADF13" s="38">
        <v>0.26889060463826198</v>
      </c>
      <c r="ADG13" s="38">
        <v>0.2405753372570284</v>
      </c>
      <c r="ADH13" s="38">
        <v>0.22595455156033287</v>
      </c>
      <c r="ADI13" s="38">
        <v>0.23633189458916598</v>
      </c>
      <c r="ADJ13" s="38">
        <v>0.23755087853613974</v>
      </c>
      <c r="ADK13" s="38">
        <v>0.26770140411026744</v>
      </c>
      <c r="ADL13" s="38">
        <v>0.28145969367467505</v>
      </c>
      <c r="ADM13" s="38">
        <v>0.25428154151957855</v>
      </c>
      <c r="ADN13" s="38">
        <v>0.2463038455085485</v>
      </c>
      <c r="ADO13" s="38">
        <v>0.23942832159210384</v>
      </c>
      <c r="ADP13" s="38">
        <v>0.23557484735241455</v>
      </c>
      <c r="ADQ13" s="38">
        <v>0.22470634874237275</v>
      </c>
      <c r="ADR13" s="38">
        <v>0.2414757816877886</v>
      </c>
      <c r="ADS13" s="38">
        <v>0.22386413500922334</v>
      </c>
      <c r="ADT13" s="38">
        <v>0.20853573859597091</v>
      </c>
      <c r="ADU13" s="38">
        <v>0.194035771494312</v>
      </c>
      <c r="ADV13" s="38">
        <v>0.20340029721846098</v>
      </c>
      <c r="ADW13" s="38">
        <v>0.20323406006462227</v>
      </c>
      <c r="ADX13" s="38">
        <v>0.19332670696549342</v>
      </c>
      <c r="ADY13" s="38">
        <v>0.21386145785005695</v>
      </c>
      <c r="ADZ13" s="38">
        <v>0.18965077528625918</v>
      </c>
      <c r="AEA13" s="38">
        <v>0.16123273896506585</v>
      </c>
      <c r="AEB13" s="38">
        <v>0.17635171038490066</v>
      </c>
      <c r="AEC13" s="38">
        <v>0.16188854211043394</v>
      </c>
      <c r="AED13" s="38">
        <v>0.16913915269014276</v>
      </c>
      <c r="AEE13" s="38">
        <v>0.19545843058173959</v>
      </c>
      <c r="AEF13" s="38">
        <v>0.19591009219992783</v>
      </c>
      <c r="AEG13" s="38">
        <v>0.20050105364420401</v>
      </c>
      <c r="AEH13" s="38">
        <v>0.20637238637518648</v>
      </c>
      <c r="AEI13" s="38">
        <v>0.18827380211510023</v>
      </c>
      <c r="AEJ13" s="38">
        <v>0.2105414641481784</v>
      </c>
      <c r="AEK13" s="38">
        <v>0.23290703148291839</v>
      </c>
      <c r="AEL13" s="38">
        <v>0.2400867664870471</v>
      </c>
      <c r="AEM13" s="38">
        <v>0.21275145087797659</v>
      </c>
      <c r="AEN13" s="38">
        <v>0.22726131440201253</v>
      </c>
      <c r="AEO13" s="38">
        <v>0.22910971833224814</v>
      </c>
      <c r="AEP13" s="38">
        <v>0.24378407033517058</v>
      </c>
      <c r="AEQ13" s="38">
        <v>0.24025093941791342</v>
      </c>
      <c r="AER13" s="38">
        <v>0.25450716861429062</v>
      </c>
      <c r="AES13" s="38">
        <v>0.23640289515413665</v>
      </c>
      <c r="AET13" s="38">
        <v>0.25037532964959569</v>
      </c>
      <c r="AEU13" s="38">
        <v>0.25563090195481158</v>
      </c>
      <c r="AEV13" s="38">
        <v>0.24041664860079112</v>
      </c>
      <c r="AEW13" s="38">
        <v>0.225462327172302</v>
      </c>
      <c r="AEX13" s="38">
        <v>0.22508635658294315</v>
      </c>
      <c r="AEY13" s="38">
        <v>0.20862013193104717</v>
      </c>
      <c r="AEZ13" s="38">
        <v>0.20411696468971688</v>
      </c>
      <c r="AFA13" s="38">
        <v>0.19179465160079143</v>
      </c>
      <c r="AFB13" s="38">
        <v>0.20186903629621047</v>
      </c>
      <c r="AFC13" s="38">
        <v>0.21151979385621839</v>
      </c>
      <c r="AFD13" s="38">
        <v>0.20789386120528539</v>
      </c>
      <c r="AFE13" s="38">
        <v>0.21852494555759194</v>
      </c>
      <c r="AFF13" s="38">
        <v>0.23792501370521607</v>
      </c>
      <c r="AFG13" s="38">
        <v>0.27144542762665513</v>
      </c>
      <c r="AFH13" s="38">
        <v>0.28416988224361389</v>
      </c>
      <c r="AFI13" s="38">
        <v>0.30929660535169567</v>
      </c>
      <c r="AFJ13" s="38">
        <v>0.3826626464237865</v>
      </c>
      <c r="AFK13" s="38">
        <v>0.36217887870316973</v>
      </c>
      <c r="AFL13" s="38">
        <v>0.44131745651095899</v>
      </c>
      <c r="AFM13" s="38">
        <v>0.48944104942315103</v>
      </c>
      <c r="AFN13" s="38">
        <v>0.49683208306922838</v>
      </c>
      <c r="AFO13" s="38">
        <v>0.57185030890893662</v>
      </c>
      <c r="AFP13" s="38">
        <v>0.54288302689166246</v>
      </c>
      <c r="AFQ13" s="38">
        <v>0.59994115785280078</v>
      </c>
      <c r="AFR13" s="38">
        <v>0.59399239396381975</v>
      </c>
      <c r="AFS13" s="38">
        <v>0.49686048566163843</v>
      </c>
      <c r="AFT13" s="38">
        <v>0.48101655679074468</v>
      </c>
      <c r="AFU13" s="38">
        <v>0.49289199511618836</v>
      </c>
      <c r="AFV13" s="38">
        <v>0.48102896357896618</v>
      </c>
      <c r="AFW13" s="38">
        <v>0.42086841898486316</v>
      </c>
      <c r="AFX13" s="38">
        <v>0.44301353748270211</v>
      </c>
      <c r="AFY13" s="38">
        <v>0.41826675380009071</v>
      </c>
      <c r="AFZ13" s="38">
        <v>0.46028851493834416</v>
      </c>
      <c r="AGA13" s="38">
        <v>0.44042659570311193</v>
      </c>
      <c r="AGB13" s="38">
        <v>0.44659696490528628</v>
      </c>
      <c r="AGC13" s="38">
        <v>0.44998140071060411</v>
      </c>
      <c r="AGD13" s="38">
        <v>0.44636327111602297</v>
      </c>
      <c r="AGE13" s="38">
        <v>0.45109568382146248</v>
      </c>
      <c r="AGF13" s="38">
        <v>0.46022421064275382</v>
      </c>
      <c r="AGG13" s="38">
        <v>0.45068252304191614</v>
      </c>
      <c r="AGH13" s="38">
        <v>0.43912860360479161</v>
      </c>
      <c r="AGI13" s="38">
        <v>0.44004923451493283</v>
      </c>
      <c r="AGJ13" s="38">
        <v>0.45054232718816378</v>
      </c>
      <c r="AGK13" s="38">
        <v>0.43884178993504774</v>
      </c>
      <c r="AGL13" s="38">
        <v>0.46431644642836739</v>
      </c>
      <c r="AGM13" s="38">
        <v>0.43725313212323036</v>
      </c>
      <c r="AGN13" s="38">
        <v>0.49103342435505359</v>
      </c>
      <c r="AGO13" s="38">
        <v>0.42858226126125093</v>
      </c>
      <c r="AGP13" s="38">
        <v>0.43372497871771737</v>
      </c>
      <c r="AGQ13" s="38">
        <v>0.38822709288584278</v>
      </c>
      <c r="AGR13" s="38">
        <v>0.38503356321651566</v>
      </c>
      <c r="AGS13" s="38">
        <v>0.37637744444435844</v>
      </c>
      <c r="AGT13" s="38">
        <v>0.38287797087202313</v>
      </c>
      <c r="AGU13" s="38">
        <v>0.3901741172180932</v>
      </c>
      <c r="AGV13" s="38">
        <v>0.38483258295851558</v>
      </c>
      <c r="AGW13" s="38">
        <v>0.3864179175916046</v>
      </c>
      <c r="AGX13" s="38">
        <v>0.38414328456327168</v>
      </c>
      <c r="AGY13" s="38">
        <v>0.3625184468013013</v>
      </c>
      <c r="AGZ13" s="38">
        <v>0.34439533370292097</v>
      </c>
      <c r="AHA13" s="38">
        <v>0.35392948271550984</v>
      </c>
      <c r="AHB13" s="38">
        <v>0.38025812061024961</v>
      </c>
      <c r="AHC13" s="38">
        <v>0.36531153677586237</v>
      </c>
      <c r="AHD13" s="38">
        <v>0.37209211805417142</v>
      </c>
      <c r="AHE13" s="38">
        <v>0.38216593891019929</v>
      </c>
      <c r="AHF13" s="38">
        <v>0.39173170414202652</v>
      </c>
      <c r="AHG13" s="38">
        <v>0.38169642738281961</v>
      </c>
      <c r="AHH13" s="38">
        <v>0.3840080462438788</v>
      </c>
      <c r="AHI13" s="38">
        <v>0.39243740553011647</v>
      </c>
      <c r="AHJ13" s="38">
        <v>0.48258610545470132</v>
      </c>
      <c r="AHK13" s="38">
        <v>0.4384754431788479</v>
      </c>
      <c r="AHL13" s="38">
        <v>0.4255329216442108</v>
      </c>
      <c r="AHM13" s="38">
        <v>0.42722956981834986</v>
      </c>
      <c r="AHN13" s="38">
        <v>0.40732699375970327</v>
      </c>
      <c r="AHO13" s="38">
        <v>0.38865387314140082</v>
      </c>
      <c r="AHP13" s="38">
        <v>0.40300109537988116</v>
      </c>
      <c r="AHQ13" s="38">
        <v>0.38390152793974885</v>
      </c>
      <c r="AHR13" s="38">
        <v>0.38998225994590779</v>
      </c>
      <c r="AHS13" s="38">
        <v>0.40017214210132518</v>
      </c>
      <c r="AHT13" s="38">
        <v>0.40486312843273464</v>
      </c>
      <c r="AHU13" s="38">
        <v>0.41667943741140628</v>
      </c>
      <c r="AHV13" s="38">
        <v>0.41950332961630155</v>
      </c>
      <c r="AHW13" s="38">
        <v>0.41118870166130184</v>
      </c>
      <c r="AHX13" s="38">
        <v>0.40633246312808086</v>
      </c>
      <c r="AHY13" s="38">
        <v>0.39079694546518834</v>
      </c>
      <c r="AHZ13" s="38">
        <v>0.4005225314435723</v>
      </c>
      <c r="AIA13" s="38">
        <v>0.37626610478580763</v>
      </c>
      <c r="AIB13" s="38">
        <v>0.3684434488648255</v>
      </c>
      <c r="AIC13" s="38">
        <v>0.35874360163395719</v>
      </c>
      <c r="AID13" s="38">
        <v>0.36399320598287382</v>
      </c>
      <c r="AIE13" s="38">
        <v>0.33453308608656401</v>
      </c>
      <c r="AIF13" s="38">
        <v>0.33332739650052529</v>
      </c>
      <c r="AIG13" s="38">
        <v>0.35126887792514649</v>
      </c>
      <c r="AIH13" s="38">
        <v>0.37298317142439447</v>
      </c>
      <c r="AII13" s="38">
        <v>0.37610048797347589</v>
      </c>
      <c r="AIJ13" s="38">
        <v>0.39746781687431837</v>
      </c>
      <c r="AIK13" s="38">
        <v>0.41974846303141483</v>
      </c>
      <c r="AIL13" s="38">
        <v>0.41075786767274003</v>
      </c>
      <c r="AIM13" s="38">
        <v>0.40277853247365047</v>
      </c>
      <c r="AIN13" s="38">
        <v>0.40011673639730372</v>
      </c>
      <c r="AIO13" s="38">
        <v>0.4190436719667236</v>
      </c>
      <c r="AIP13" s="38">
        <v>0.43395272246822059</v>
      </c>
      <c r="AIQ13" s="38">
        <v>0.41431181403673045</v>
      </c>
      <c r="AIR13" s="38">
        <v>0.444107322577387</v>
      </c>
      <c r="AIS13" s="38">
        <v>0.46669192024216249</v>
      </c>
      <c r="AIT13" s="38">
        <v>0.45151205624327645</v>
      </c>
      <c r="AIU13" s="38">
        <v>0.46871941268293177</v>
      </c>
      <c r="AIV13" s="38">
        <v>0.49256568013459234</v>
      </c>
      <c r="AIW13" s="38">
        <v>0.52033475476957891</v>
      </c>
      <c r="AIX13" s="38">
        <v>0.51203425232047406</v>
      </c>
      <c r="AIY13" s="38">
        <v>0.53935837750353033</v>
      </c>
      <c r="AIZ13" s="38">
        <v>0.54363129626924256</v>
      </c>
      <c r="AJA13" s="38">
        <v>0.58831675476832757</v>
      </c>
      <c r="AJB13" s="38">
        <v>0.58285043855266994</v>
      </c>
      <c r="AJC13" s="38">
        <v>0.58966893211742344</v>
      </c>
      <c r="AJD13" s="38">
        <v>0.58599866152041291</v>
      </c>
      <c r="AJE13" s="38">
        <v>0.60839973230285638</v>
      </c>
      <c r="AJF13" s="38">
        <v>0.63095625922832865</v>
      </c>
      <c r="AJG13" s="38">
        <v>0.5859847472033497</v>
      </c>
      <c r="AJH13" s="38">
        <v>0.61719870942136668</v>
      </c>
      <c r="AJI13" s="38">
        <v>0.64908088400879416</v>
      </c>
      <c r="AJJ13" s="38">
        <v>0.63936398544959883</v>
      </c>
      <c r="AJK13" s="38">
        <v>0.61108080959415934</v>
      </c>
      <c r="AJL13" s="38">
        <v>0.58366998568616413</v>
      </c>
      <c r="AJM13" s="38">
        <v>0.61495433608427019</v>
      </c>
      <c r="AJN13" s="38">
        <v>0.66078045277627595</v>
      </c>
      <c r="AJO13" s="38">
        <v>0.67190339603304339</v>
      </c>
      <c r="AJP13" s="38">
        <v>0.66814514765814537</v>
      </c>
      <c r="AJQ13" s="38">
        <v>0.61935676154177421</v>
      </c>
      <c r="AJR13" s="38">
        <v>0.65343540739157557</v>
      </c>
      <c r="AJS13" s="38">
        <v>0.63937271430951981</v>
      </c>
      <c r="AJT13" s="38">
        <v>0.64152414135835845</v>
      </c>
      <c r="AJU13" s="38">
        <v>0.67440054997105447</v>
      </c>
      <c r="AJV13" s="38">
        <v>0.69988040656404205</v>
      </c>
      <c r="AJW13" s="38">
        <v>0.70089796410578609</v>
      </c>
      <c r="AJX13" s="38">
        <v>0.70398387785874894</v>
      </c>
      <c r="AJY13" s="38">
        <v>0.6677513141590703</v>
      </c>
      <c r="AJZ13" s="38">
        <v>0.64710503340720493</v>
      </c>
      <c r="AKA13" s="38"/>
      <c r="AKB13" s="38"/>
      <c r="AKC13" s="38"/>
      <c r="AKD13" s="38">
        <v>1</v>
      </c>
      <c r="AKE13" s="38">
        <v>2.7059335388352687E-3</v>
      </c>
      <c r="AKF13" s="38">
        <v>0.45146522868244449</v>
      </c>
      <c r="AKG13" s="38">
        <v>0.23460460915412473</v>
      </c>
      <c r="AKH13" s="38"/>
      <c r="AKI13" s="38"/>
      <c r="AKJ13" s="38"/>
      <c r="AKK13" s="38"/>
      <c r="AKL13" s="38"/>
      <c r="AKM13" s="38"/>
      <c r="AKN13" s="38"/>
      <c r="AKO13" s="38"/>
      <c r="AKP13" s="38"/>
      <c r="AKQ13" s="38"/>
      <c r="AKR13" s="38"/>
      <c r="AKS13" s="38"/>
      <c r="AKT13" s="38"/>
      <c r="AKU13" s="38"/>
      <c r="AKV13" s="38"/>
      <c r="AKW13" s="38"/>
      <c r="AKX13" s="38"/>
      <c r="AKY13" s="38"/>
      <c r="AKZ13" s="38"/>
      <c r="ALA13" s="38"/>
      <c r="ALB13" s="38"/>
      <c r="ALC13" s="38"/>
      <c r="ALD13" s="38"/>
      <c r="ALE13" s="38"/>
      <c r="ALF13" s="38"/>
      <c r="ALG13" s="38"/>
      <c r="ALH13" s="38"/>
      <c r="ALI13" s="38"/>
      <c r="ALJ13" s="38"/>
      <c r="ALK13" s="38"/>
      <c r="ALL13" s="38"/>
      <c r="ALM13" s="38"/>
      <c r="ALN13" s="38"/>
    </row>
    <row r="14" spans="1:1002" x14ac:dyDescent="0.25">
      <c r="A14" s="87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  <c r="CZ14" s="87"/>
      <c r="DA14" s="87"/>
      <c r="DB14" s="87"/>
      <c r="DC14" s="87"/>
      <c r="DD14" s="87"/>
      <c r="DE14" s="87"/>
      <c r="DF14" s="87"/>
      <c r="DG14" s="87"/>
      <c r="DH14" s="87"/>
      <c r="DI14" s="87"/>
      <c r="DJ14" s="87"/>
      <c r="DK14" s="87"/>
      <c r="DL14" s="87"/>
      <c r="DM14" s="87"/>
      <c r="DN14" s="87"/>
      <c r="DO14" s="87"/>
      <c r="DP14" s="87"/>
      <c r="DQ14" s="87"/>
      <c r="DR14" s="87"/>
      <c r="DS14" s="87"/>
      <c r="DT14" s="87"/>
      <c r="DU14" s="87"/>
      <c r="DV14" s="87"/>
      <c r="DW14" s="87"/>
      <c r="DX14" s="87"/>
      <c r="DY14" s="87"/>
      <c r="DZ14" s="87"/>
      <c r="EA14" s="87"/>
      <c r="EB14" s="87"/>
      <c r="EC14" s="87"/>
      <c r="ED14" s="87"/>
      <c r="EE14" s="87"/>
      <c r="EF14" s="87"/>
      <c r="EG14" s="87"/>
      <c r="EH14" s="87"/>
      <c r="EI14" s="87"/>
      <c r="EJ14" s="87"/>
      <c r="EK14" s="87"/>
      <c r="EL14" s="87"/>
      <c r="EM14" s="87"/>
      <c r="EN14" s="87"/>
      <c r="EO14" s="87"/>
      <c r="EP14" s="87"/>
      <c r="EQ14" s="87"/>
      <c r="ER14" s="87"/>
      <c r="ES14" s="87"/>
      <c r="ET14" s="87"/>
      <c r="EU14" s="87"/>
      <c r="EV14" s="87"/>
      <c r="EW14" s="87"/>
      <c r="EX14" s="87"/>
      <c r="EY14" s="87"/>
      <c r="EZ14" s="87"/>
      <c r="FA14" s="87"/>
      <c r="FB14" s="87"/>
      <c r="FC14" s="87"/>
      <c r="FD14" s="87"/>
      <c r="FE14" s="87"/>
      <c r="FF14" s="87"/>
      <c r="FG14" s="87"/>
      <c r="FH14" s="87"/>
      <c r="FI14" s="87"/>
      <c r="FJ14" s="87"/>
      <c r="FK14" s="87"/>
      <c r="FL14" s="87"/>
      <c r="FM14" s="87"/>
      <c r="FN14" s="87"/>
      <c r="FO14" s="87"/>
      <c r="FP14" s="87"/>
      <c r="FQ14" s="87"/>
      <c r="FR14" s="87"/>
      <c r="FS14" s="87"/>
      <c r="FT14" s="87"/>
      <c r="FU14" s="87"/>
      <c r="FV14" s="87"/>
      <c r="FW14" s="87"/>
      <c r="FX14" s="87"/>
      <c r="FY14" s="87"/>
      <c r="FZ14" s="87"/>
      <c r="GA14" s="87"/>
      <c r="GB14" s="87"/>
      <c r="GC14" s="87"/>
      <c r="GD14" s="87"/>
      <c r="GE14" s="87"/>
      <c r="GF14" s="87"/>
      <c r="GG14" s="87"/>
      <c r="GH14" s="87"/>
      <c r="GI14" s="87"/>
      <c r="GJ14" s="87"/>
      <c r="GK14" s="87"/>
      <c r="GL14" s="87"/>
      <c r="GM14" s="87"/>
      <c r="GN14" s="87"/>
      <c r="GO14" s="87"/>
      <c r="GP14" s="87"/>
      <c r="GQ14" s="87"/>
      <c r="GR14" s="87"/>
      <c r="GS14" s="87"/>
      <c r="GT14" s="87"/>
      <c r="GU14" s="87"/>
      <c r="GV14" s="87"/>
      <c r="GW14" s="87"/>
      <c r="GX14" s="87"/>
      <c r="GY14" s="87"/>
      <c r="GZ14" s="87"/>
      <c r="HA14" s="87"/>
      <c r="HB14" s="87"/>
      <c r="HC14" s="87"/>
      <c r="HD14" s="87"/>
      <c r="HE14" s="87"/>
      <c r="HF14" s="87"/>
      <c r="HG14" s="87"/>
      <c r="HH14" s="87"/>
      <c r="HI14" s="87"/>
      <c r="HJ14" s="87"/>
      <c r="HK14" s="87"/>
      <c r="HL14" s="87"/>
      <c r="HM14" s="87"/>
      <c r="HN14" s="87"/>
      <c r="HO14" s="87"/>
      <c r="HP14" s="87"/>
      <c r="HQ14" s="87"/>
      <c r="HR14" s="87"/>
      <c r="HS14" s="87"/>
      <c r="HT14" s="87"/>
      <c r="HU14" s="87"/>
      <c r="HV14" s="87"/>
      <c r="HW14" s="87"/>
      <c r="HX14" s="87"/>
      <c r="HY14" s="87"/>
      <c r="HZ14" s="87"/>
      <c r="IA14" s="87"/>
      <c r="IB14" s="87"/>
      <c r="IC14" s="87"/>
      <c r="ID14" s="87"/>
      <c r="IE14" s="87"/>
      <c r="IF14" s="87"/>
      <c r="IG14" s="87"/>
      <c r="IH14" s="87"/>
      <c r="II14" s="87"/>
      <c r="IJ14" s="87"/>
      <c r="IK14" s="87"/>
      <c r="IL14" s="87"/>
      <c r="IM14" s="87"/>
      <c r="IN14" s="87"/>
      <c r="IO14" s="87"/>
      <c r="IP14" s="87"/>
      <c r="IQ14" s="87"/>
      <c r="IR14" s="87"/>
      <c r="IS14" s="87"/>
      <c r="IT14" s="87"/>
      <c r="IU14" s="87"/>
      <c r="IV14" s="87"/>
      <c r="IW14" s="87"/>
      <c r="IX14" s="87"/>
      <c r="IY14" s="87"/>
      <c r="IZ14" s="87"/>
      <c r="JA14" s="87"/>
      <c r="JB14" s="87"/>
      <c r="JC14" s="87"/>
      <c r="JD14" s="87"/>
      <c r="JE14" s="87"/>
      <c r="JF14" s="87"/>
      <c r="JG14" s="87"/>
      <c r="JH14" s="87"/>
      <c r="JI14" s="87"/>
      <c r="JJ14" s="87"/>
      <c r="JK14" s="87"/>
      <c r="JL14" s="87"/>
      <c r="JM14" s="87"/>
      <c r="JN14" s="87"/>
      <c r="JO14" s="87"/>
      <c r="JP14" s="87"/>
      <c r="JQ14" s="87"/>
      <c r="JR14" s="87"/>
      <c r="JS14" s="87"/>
      <c r="JT14" s="87"/>
      <c r="JU14" s="87"/>
      <c r="JV14" s="87"/>
      <c r="JW14" s="87"/>
      <c r="JX14" s="87"/>
      <c r="JY14" s="87"/>
      <c r="JZ14" s="87"/>
      <c r="KA14" s="87"/>
      <c r="KB14" s="87"/>
      <c r="KC14" s="87"/>
      <c r="KD14" s="87"/>
      <c r="KE14" s="87"/>
      <c r="KF14" s="87"/>
      <c r="KG14" s="87"/>
      <c r="KH14" s="87"/>
      <c r="KI14" s="87"/>
      <c r="KJ14" s="87"/>
      <c r="KK14" s="87"/>
      <c r="KL14" s="87"/>
      <c r="KM14" s="87"/>
      <c r="KN14" s="87"/>
      <c r="KO14" s="87"/>
      <c r="KP14" s="87"/>
      <c r="KQ14" s="87"/>
      <c r="KR14" s="87"/>
      <c r="KS14" s="87"/>
      <c r="KT14" s="87"/>
      <c r="KU14" s="87"/>
      <c r="KV14" s="87"/>
      <c r="KW14" s="87"/>
      <c r="KX14" s="87"/>
      <c r="KY14" s="87"/>
      <c r="KZ14" s="87"/>
      <c r="LA14" s="87"/>
      <c r="LB14" s="87"/>
      <c r="LC14" s="87"/>
      <c r="LD14" s="87"/>
      <c r="LE14" s="87"/>
      <c r="LF14" s="87"/>
      <c r="LG14" s="87"/>
      <c r="LH14" s="87"/>
      <c r="LI14" s="87"/>
      <c r="LJ14" s="87"/>
      <c r="LK14" s="87"/>
      <c r="LL14" s="87"/>
      <c r="LM14" s="87"/>
      <c r="LN14" s="87"/>
      <c r="LO14" s="87"/>
      <c r="LP14" s="87"/>
      <c r="LQ14" s="87"/>
      <c r="LR14" s="87"/>
      <c r="LS14" s="87"/>
      <c r="LT14" s="87"/>
      <c r="LU14" s="87"/>
      <c r="LV14" s="87"/>
      <c r="LW14" s="87"/>
      <c r="LX14" s="87"/>
      <c r="LY14" s="87"/>
      <c r="LZ14" s="87"/>
      <c r="MA14" s="87"/>
      <c r="MB14" s="87"/>
      <c r="MC14" s="87"/>
      <c r="MD14" s="87"/>
      <c r="ME14" s="87"/>
      <c r="MF14" s="87"/>
      <c r="MG14" s="87"/>
      <c r="MH14" s="87"/>
      <c r="MI14" s="87"/>
      <c r="MJ14" s="87"/>
      <c r="MK14" s="87"/>
      <c r="ML14" s="87"/>
      <c r="MM14" s="87"/>
      <c r="MN14" s="87"/>
      <c r="MO14" s="87"/>
      <c r="MP14" s="87"/>
      <c r="MQ14" s="87"/>
      <c r="MR14" s="87"/>
      <c r="MS14" s="87"/>
      <c r="MT14" s="87"/>
      <c r="MU14" s="87"/>
      <c r="MV14" s="87"/>
      <c r="MW14" s="87"/>
      <c r="MX14" s="87"/>
      <c r="MY14" s="87"/>
      <c r="MZ14" s="87"/>
      <c r="NA14" s="87"/>
      <c r="NB14" s="87"/>
      <c r="NC14" s="87"/>
      <c r="ND14" s="87"/>
      <c r="NE14" s="87"/>
      <c r="NF14" s="87"/>
      <c r="NG14" s="87"/>
      <c r="NH14" s="87"/>
      <c r="NI14" s="87"/>
      <c r="NJ14" s="87"/>
      <c r="NK14" s="87"/>
      <c r="NL14" s="87"/>
      <c r="NM14" s="87"/>
      <c r="NN14" s="87"/>
      <c r="NO14" s="87"/>
      <c r="NP14" s="87"/>
      <c r="NQ14" s="87"/>
      <c r="NR14" s="87"/>
      <c r="NS14" s="87"/>
      <c r="NT14" s="87"/>
      <c r="NU14" s="87"/>
      <c r="NV14" s="87"/>
      <c r="NW14" s="87"/>
      <c r="NX14" s="87"/>
      <c r="NY14" s="87"/>
      <c r="NZ14" s="87"/>
      <c r="OA14" s="87"/>
      <c r="OB14" s="87"/>
      <c r="OC14" s="87"/>
      <c r="OD14" s="87"/>
      <c r="OE14" s="87"/>
      <c r="OF14" s="87"/>
      <c r="OG14" s="87"/>
      <c r="OH14" s="87"/>
      <c r="OI14" s="87"/>
      <c r="OJ14" s="87"/>
      <c r="OK14" s="87"/>
      <c r="OL14" s="87"/>
      <c r="OM14" s="87"/>
      <c r="ON14" s="87"/>
      <c r="OO14" s="87"/>
      <c r="OP14" s="87"/>
      <c r="OQ14" s="87"/>
      <c r="OR14" s="87"/>
      <c r="OS14" s="87"/>
      <c r="OT14" s="87"/>
      <c r="OU14" s="87"/>
      <c r="OV14" s="87"/>
      <c r="OW14" s="87"/>
      <c r="OX14" s="87"/>
      <c r="OY14" s="87"/>
      <c r="OZ14" s="87"/>
      <c r="PA14" s="87"/>
      <c r="PB14" s="87"/>
      <c r="PC14" s="87"/>
      <c r="PD14" s="87"/>
      <c r="PE14" s="87"/>
      <c r="PF14" s="87"/>
      <c r="PG14" s="87"/>
      <c r="PH14" s="87"/>
      <c r="PI14" s="87"/>
      <c r="PJ14" s="87"/>
      <c r="PK14" s="87"/>
      <c r="PL14" s="87"/>
      <c r="PM14" s="87"/>
      <c r="PN14" s="87"/>
      <c r="PO14" s="87"/>
      <c r="PP14" s="87"/>
      <c r="PQ14" s="87"/>
      <c r="PR14" s="87"/>
      <c r="PS14" s="87"/>
      <c r="PT14" s="87"/>
      <c r="PU14" s="87"/>
      <c r="PV14" s="87"/>
      <c r="PW14" s="87"/>
      <c r="PX14" s="87"/>
      <c r="PY14" s="87"/>
      <c r="PZ14" s="87"/>
      <c r="QA14" s="87"/>
      <c r="QB14" s="87"/>
      <c r="QC14" s="87"/>
      <c r="QD14" s="87"/>
      <c r="QE14" s="87"/>
      <c r="QF14" s="87"/>
      <c r="QG14" s="87"/>
      <c r="QH14" s="87"/>
      <c r="QI14" s="87"/>
      <c r="QJ14" s="87"/>
      <c r="QK14" s="87"/>
      <c r="QL14" s="87"/>
      <c r="QM14" s="87"/>
      <c r="QN14" s="87"/>
      <c r="QO14" s="87"/>
      <c r="QP14" s="87"/>
      <c r="QQ14" s="87"/>
      <c r="QR14" s="87"/>
      <c r="QS14" s="87"/>
      <c r="QT14" s="87"/>
      <c r="QU14" s="87"/>
      <c r="QV14" s="87"/>
      <c r="QW14" s="87"/>
      <c r="QX14" s="87"/>
      <c r="QY14" s="87"/>
      <c r="QZ14" s="87"/>
      <c r="RA14" s="87"/>
      <c r="RB14" s="87"/>
      <c r="RC14" s="87"/>
      <c r="RD14" s="87"/>
      <c r="RE14" s="87"/>
      <c r="RF14" s="87"/>
      <c r="RG14" s="87"/>
      <c r="RH14" s="87"/>
      <c r="RI14" s="87"/>
      <c r="RJ14" s="87"/>
      <c r="RK14" s="87"/>
      <c r="RL14" s="87"/>
      <c r="RM14" s="87"/>
      <c r="RN14" s="87"/>
      <c r="RO14" s="87"/>
      <c r="RP14" s="87"/>
      <c r="RQ14" s="87"/>
      <c r="RR14" s="87"/>
      <c r="RS14" s="87"/>
      <c r="RT14" s="87"/>
      <c r="RU14" s="87"/>
      <c r="RV14" s="87"/>
      <c r="RW14" s="87"/>
      <c r="RX14" s="87"/>
      <c r="RY14" s="87"/>
      <c r="RZ14" s="87"/>
      <c r="SA14" s="87"/>
      <c r="SB14" s="87"/>
      <c r="SC14" s="87"/>
      <c r="SD14" s="87"/>
      <c r="SE14" s="87"/>
      <c r="SF14" s="87"/>
      <c r="SG14" s="87"/>
      <c r="SH14" s="87"/>
      <c r="SI14" s="87"/>
      <c r="SJ14" s="87"/>
      <c r="SK14" s="87"/>
      <c r="SL14" s="87"/>
      <c r="SM14" s="87"/>
      <c r="SN14" s="87"/>
      <c r="SO14" s="87"/>
      <c r="SP14" s="87"/>
      <c r="SQ14" s="87"/>
      <c r="SR14" s="87"/>
      <c r="SS14" s="87"/>
      <c r="ST14" s="87"/>
      <c r="SU14" s="87"/>
      <c r="SV14" s="87"/>
      <c r="SW14" s="87"/>
      <c r="SX14" s="87"/>
      <c r="SY14" s="87"/>
      <c r="SZ14" s="87"/>
      <c r="TA14" s="87"/>
      <c r="TB14" s="87"/>
      <c r="TC14" s="87"/>
      <c r="TD14" s="87"/>
      <c r="TE14" s="87"/>
      <c r="TF14" s="87"/>
      <c r="TG14" s="87"/>
      <c r="TH14" s="87"/>
      <c r="TI14" s="87"/>
      <c r="TJ14" s="87"/>
      <c r="TK14" s="87"/>
      <c r="TL14" s="87"/>
      <c r="TM14" s="87"/>
      <c r="TN14" s="87"/>
      <c r="TO14" s="87"/>
      <c r="TP14" s="87"/>
      <c r="TQ14" s="87"/>
      <c r="TR14" s="87"/>
      <c r="TS14" s="87"/>
      <c r="TT14" s="87"/>
      <c r="TU14" s="87"/>
      <c r="TV14" s="87"/>
      <c r="TW14" s="87"/>
      <c r="TX14" s="87"/>
      <c r="TY14" s="87"/>
      <c r="TZ14" s="87"/>
      <c r="UA14" s="87"/>
      <c r="UB14" s="87"/>
      <c r="UC14" s="87"/>
      <c r="UD14" s="87"/>
      <c r="UE14" s="87"/>
      <c r="UF14" s="87"/>
      <c r="UG14" s="87"/>
      <c r="UH14" s="87"/>
      <c r="UI14" s="87"/>
      <c r="UJ14" s="87"/>
      <c r="UK14" s="87"/>
      <c r="UL14" s="87"/>
      <c r="UM14" s="87"/>
      <c r="UN14" s="87"/>
      <c r="UO14" s="87"/>
      <c r="UP14" s="87"/>
      <c r="UQ14" s="87"/>
      <c r="UR14" s="87"/>
      <c r="US14" s="87"/>
      <c r="UT14" s="87"/>
      <c r="UU14" s="87"/>
      <c r="UV14" s="87"/>
      <c r="UW14" s="87"/>
      <c r="UX14" s="87"/>
      <c r="UY14" s="87"/>
      <c r="UZ14" s="87"/>
      <c r="VA14" s="87"/>
      <c r="VB14" s="87"/>
      <c r="VC14" s="87"/>
      <c r="VD14" s="87"/>
      <c r="VE14" s="87"/>
      <c r="VF14" s="87"/>
      <c r="VG14" s="87"/>
      <c r="VH14" s="87"/>
      <c r="VI14" s="87"/>
      <c r="VJ14" s="87"/>
      <c r="VK14" s="87"/>
      <c r="VL14" s="87"/>
      <c r="VM14" s="87"/>
      <c r="VN14" s="87"/>
      <c r="VO14" s="87"/>
      <c r="VP14" s="87"/>
      <c r="VQ14" s="87"/>
      <c r="VR14" s="87"/>
      <c r="VS14" s="87"/>
      <c r="VT14" s="87"/>
      <c r="VU14" s="87"/>
      <c r="VV14" s="87"/>
      <c r="VW14" s="87"/>
      <c r="VX14" s="87"/>
      <c r="VY14" s="87"/>
      <c r="VZ14" s="87"/>
      <c r="WA14" s="87"/>
      <c r="WB14" s="87"/>
      <c r="WC14" s="87"/>
      <c r="WD14" s="87"/>
      <c r="WE14" s="87"/>
      <c r="WF14" s="87"/>
      <c r="WG14" s="87"/>
      <c r="WH14" s="87"/>
      <c r="WI14" s="87"/>
      <c r="WJ14" s="87"/>
      <c r="WK14" s="87"/>
      <c r="WL14" s="87"/>
      <c r="WM14" s="87"/>
      <c r="WN14" s="87"/>
      <c r="WO14" s="87"/>
      <c r="WP14" s="87"/>
      <c r="WQ14" s="87"/>
      <c r="WR14" s="87"/>
      <c r="WS14" s="87"/>
      <c r="WT14" s="87"/>
      <c r="WU14" s="87"/>
      <c r="WV14" s="87"/>
      <c r="WW14" s="87"/>
      <c r="WX14" s="87"/>
      <c r="WY14" s="87"/>
      <c r="WZ14" s="87"/>
      <c r="XA14" s="87"/>
      <c r="XB14" s="87"/>
      <c r="XC14" s="87"/>
      <c r="XD14" s="87"/>
      <c r="XE14" s="87"/>
      <c r="XF14" s="87"/>
      <c r="XG14" s="87"/>
      <c r="XH14" s="87"/>
      <c r="XI14" s="87"/>
      <c r="XJ14" s="87"/>
      <c r="XK14" s="87"/>
      <c r="XL14" s="87"/>
      <c r="XM14" s="87"/>
      <c r="XN14" s="87"/>
      <c r="XO14" s="87"/>
      <c r="XP14" s="87"/>
      <c r="XQ14" s="87"/>
      <c r="XR14" s="87"/>
      <c r="XS14" s="87"/>
      <c r="XT14" s="87"/>
      <c r="XU14" s="87"/>
      <c r="XV14" s="87"/>
      <c r="XW14" s="87"/>
      <c r="XX14" s="87"/>
      <c r="XY14" s="87"/>
      <c r="XZ14" s="87"/>
      <c r="YA14" s="87"/>
      <c r="YB14" s="87"/>
      <c r="YC14" s="87"/>
      <c r="YD14" s="87"/>
      <c r="YE14" s="87"/>
      <c r="YF14" s="87"/>
      <c r="YG14" s="87"/>
      <c r="YH14" s="87"/>
      <c r="YI14" s="87"/>
      <c r="YJ14" s="87"/>
      <c r="YK14" s="87"/>
      <c r="YL14" s="87"/>
      <c r="YM14" s="87"/>
      <c r="YN14" s="87"/>
      <c r="YO14" s="87"/>
      <c r="YP14" s="87"/>
      <c r="YQ14" s="87"/>
      <c r="YR14" s="87"/>
      <c r="YS14" s="87"/>
      <c r="YT14" s="87"/>
      <c r="YU14" s="87"/>
      <c r="YV14" s="87"/>
      <c r="YW14" s="87"/>
      <c r="YX14" s="87"/>
      <c r="YY14" s="87"/>
      <c r="YZ14" s="87"/>
      <c r="ZA14" s="87"/>
      <c r="ZB14" s="87"/>
      <c r="ZC14" s="87"/>
      <c r="ZD14" s="87"/>
      <c r="ZE14" s="87"/>
      <c r="ZF14" s="87"/>
      <c r="ZG14" s="87"/>
      <c r="ZH14" s="87"/>
      <c r="ZI14" s="87"/>
      <c r="ZJ14" s="87"/>
      <c r="ZK14" s="87"/>
      <c r="ZL14" s="87"/>
      <c r="ZM14" s="87"/>
      <c r="ZN14" s="87"/>
      <c r="ZO14" s="87"/>
      <c r="ZP14" s="87"/>
      <c r="ZQ14" s="87"/>
      <c r="ZR14" s="87"/>
      <c r="ZS14" s="87"/>
      <c r="ZT14" s="87"/>
      <c r="ZU14" s="87"/>
      <c r="ZV14" s="87"/>
      <c r="ZW14" s="87"/>
      <c r="ZX14" s="87"/>
      <c r="ZY14" s="87"/>
      <c r="ZZ14" s="87"/>
      <c r="AAA14" s="87"/>
      <c r="AAB14" s="87"/>
      <c r="AAC14" s="87"/>
      <c r="AAD14" s="87"/>
      <c r="AAE14" s="87"/>
      <c r="AAF14" s="87"/>
      <c r="AAG14" s="87"/>
      <c r="AAH14" s="87"/>
      <c r="AAI14" s="87"/>
      <c r="AAJ14" s="87"/>
      <c r="AAK14" s="87"/>
      <c r="AAL14" s="87"/>
      <c r="AAM14" s="87"/>
      <c r="AAN14" s="87"/>
      <c r="AAO14" s="87"/>
      <c r="AAP14" s="87"/>
      <c r="AAQ14" s="87"/>
      <c r="AAR14" s="87"/>
      <c r="AAS14" s="87"/>
      <c r="AAT14" s="87"/>
      <c r="AAU14" s="87"/>
      <c r="AAV14" s="87"/>
      <c r="AAW14" s="87"/>
      <c r="AAX14" s="87"/>
      <c r="AAY14" s="87"/>
      <c r="AAZ14" s="87"/>
      <c r="ABA14" s="87"/>
      <c r="ABB14" s="87"/>
      <c r="ABC14" s="87"/>
      <c r="ABD14" s="87"/>
      <c r="ABE14" s="87"/>
      <c r="ABF14" s="87"/>
      <c r="ABG14" s="87"/>
      <c r="ABH14" s="87"/>
      <c r="ABI14" s="87"/>
      <c r="ABJ14" s="87"/>
      <c r="ABK14" s="87"/>
      <c r="ABL14" s="87"/>
      <c r="ABM14" s="87"/>
      <c r="ABN14" s="87"/>
      <c r="ABO14" s="87"/>
      <c r="ABP14" s="87"/>
      <c r="ABQ14" s="87"/>
      <c r="ABR14" s="87"/>
      <c r="ABS14" s="87"/>
      <c r="ABT14" s="87"/>
      <c r="ABU14" s="87"/>
      <c r="ABV14" s="87"/>
      <c r="ABW14" s="87"/>
      <c r="ABX14" s="87"/>
      <c r="ABY14" s="87"/>
      <c r="ABZ14" s="87"/>
      <c r="ACA14" s="87"/>
      <c r="ACB14" s="87"/>
      <c r="ACC14" s="87"/>
      <c r="ACD14" s="87"/>
      <c r="ACE14" s="87"/>
      <c r="ACF14" s="87"/>
      <c r="ACG14" s="87"/>
      <c r="ACH14" s="87"/>
      <c r="ACI14" s="87"/>
      <c r="ACJ14" s="87"/>
      <c r="ACK14" s="87"/>
      <c r="ACL14" s="87"/>
      <c r="ACM14" s="87"/>
      <c r="ACN14" s="87"/>
      <c r="ACO14" s="87"/>
      <c r="ACP14" s="87"/>
      <c r="ACQ14" s="87"/>
      <c r="ACR14" s="87"/>
      <c r="ACS14" s="87"/>
      <c r="ACT14" s="87"/>
      <c r="ACU14" s="87"/>
      <c r="ACV14" s="87"/>
      <c r="ACW14" s="87"/>
      <c r="ACX14" s="87"/>
      <c r="ACY14" s="87"/>
      <c r="ACZ14" s="87"/>
      <c r="ADA14" s="87"/>
      <c r="ADB14" s="87"/>
      <c r="ADC14" s="87"/>
      <c r="ADD14" s="87"/>
      <c r="ADE14" s="87"/>
      <c r="ADF14" s="87"/>
      <c r="ADG14" s="87"/>
      <c r="ADH14" s="87"/>
      <c r="ADI14" s="87"/>
      <c r="ADJ14" s="87"/>
      <c r="ADK14" s="87"/>
      <c r="ADL14" s="87"/>
      <c r="ADM14" s="87"/>
      <c r="ADN14" s="87"/>
      <c r="ADO14" s="87"/>
      <c r="ADP14" s="87"/>
      <c r="ADQ14" s="87"/>
      <c r="ADR14" s="87"/>
      <c r="ADS14" s="87"/>
      <c r="ADT14" s="87"/>
      <c r="ADU14" s="87"/>
      <c r="ADV14" s="87"/>
      <c r="ADW14" s="87"/>
      <c r="ADX14" s="87"/>
      <c r="ADY14" s="87"/>
      <c r="ADZ14" s="87"/>
      <c r="AEA14" s="87"/>
      <c r="AEB14" s="87"/>
      <c r="AEC14" s="87"/>
      <c r="AED14" s="87"/>
      <c r="AEE14" s="87"/>
      <c r="AEF14" s="87"/>
      <c r="AEG14" s="87"/>
      <c r="AEH14" s="87"/>
      <c r="AEI14" s="87"/>
      <c r="AEJ14" s="87"/>
      <c r="AEK14" s="87"/>
      <c r="AEL14" s="87"/>
      <c r="AEM14" s="87"/>
      <c r="AEN14" s="87"/>
      <c r="AEO14" s="87"/>
      <c r="AEP14" s="87"/>
      <c r="AEQ14" s="87"/>
      <c r="AER14" s="87"/>
      <c r="AES14" s="87"/>
      <c r="AET14" s="87"/>
      <c r="AEU14" s="87"/>
      <c r="AEV14" s="87"/>
      <c r="AEW14" s="87"/>
      <c r="AEX14" s="87"/>
      <c r="AEY14" s="87"/>
      <c r="AEZ14" s="87"/>
      <c r="AFA14" s="87"/>
      <c r="AFB14" s="87"/>
      <c r="AFC14" s="87"/>
      <c r="AFD14" s="87"/>
      <c r="AFE14" s="87"/>
      <c r="AFF14" s="87"/>
      <c r="AFG14" s="87"/>
      <c r="AFH14" s="87"/>
      <c r="AFI14" s="87"/>
      <c r="AFJ14" s="87"/>
      <c r="AFK14" s="87"/>
      <c r="AFL14" s="87"/>
      <c r="AFM14" s="87"/>
      <c r="AFN14" s="87"/>
      <c r="AFO14" s="87"/>
      <c r="AFP14" s="87"/>
      <c r="AFQ14" s="87"/>
      <c r="AFR14" s="87"/>
      <c r="AFS14" s="87"/>
      <c r="AFT14" s="87"/>
      <c r="AFU14" s="87"/>
      <c r="AFV14" s="87"/>
      <c r="AFW14" s="87"/>
      <c r="AFX14" s="87"/>
      <c r="AFY14" s="87"/>
      <c r="AFZ14" s="87"/>
      <c r="AGA14" s="87"/>
      <c r="AGB14" s="87"/>
      <c r="AGC14" s="87"/>
      <c r="AGD14" s="87"/>
      <c r="AGE14" s="87"/>
      <c r="AGF14" s="87"/>
      <c r="AGG14" s="87"/>
      <c r="AGH14" s="87"/>
      <c r="AGI14" s="87"/>
      <c r="AGJ14" s="87"/>
      <c r="AGK14" s="87"/>
      <c r="AGL14" s="87"/>
      <c r="AGM14" s="87"/>
      <c r="AGN14" s="87"/>
      <c r="AGO14" s="87"/>
      <c r="AGP14" s="87"/>
      <c r="AGQ14" s="87"/>
      <c r="AGR14" s="87"/>
      <c r="AGS14" s="87"/>
      <c r="AGT14" s="87"/>
      <c r="AGU14" s="87"/>
      <c r="AGV14" s="87"/>
      <c r="AGW14" s="87"/>
      <c r="AGX14" s="87"/>
      <c r="AGY14" s="87"/>
      <c r="AGZ14" s="87"/>
      <c r="AHA14" s="87"/>
      <c r="AHB14" s="87"/>
      <c r="AHC14" s="87"/>
      <c r="AHD14" s="87"/>
      <c r="AHE14" s="87"/>
      <c r="AHF14" s="87"/>
      <c r="AHG14" s="87"/>
      <c r="AHH14" s="87"/>
      <c r="AHI14" s="87"/>
      <c r="AHJ14" s="87"/>
      <c r="AHK14" s="87"/>
      <c r="AHL14" s="87"/>
      <c r="AHM14" s="87"/>
      <c r="AHN14" s="87"/>
      <c r="AHO14" s="87"/>
      <c r="AHP14" s="87"/>
      <c r="AHQ14" s="87"/>
      <c r="AHR14" s="87"/>
    </row>
    <row r="15" spans="1:1002" x14ac:dyDescent="0.25">
      <c r="A15" s="87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  <c r="AX15" s="87"/>
      <c r="AY15" s="87"/>
      <c r="AZ15" s="87"/>
      <c r="BA15" s="87"/>
      <c r="BB15" s="87"/>
      <c r="BC15" s="87"/>
      <c r="BD15" s="87"/>
      <c r="BE15" s="87"/>
      <c r="BF15" s="87"/>
      <c r="BG15" s="87"/>
      <c r="BH15" s="87"/>
      <c r="BI15" s="87"/>
      <c r="BJ15" s="87"/>
      <c r="BK15" s="87"/>
      <c r="BL15" s="87"/>
      <c r="BM15" s="87"/>
      <c r="BN15" s="87"/>
      <c r="BO15" s="87"/>
      <c r="BP15" s="87"/>
      <c r="BQ15" s="87"/>
      <c r="BR15" s="87"/>
      <c r="BS15" s="87"/>
      <c r="BT15" s="87"/>
      <c r="BU15" s="87"/>
      <c r="BV15" s="87"/>
      <c r="BW15" s="87"/>
      <c r="BX15" s="87"/>
      <c r="BY15" s="87"/>
      <c r="BZ15" s="87"/>
      <c r="CA15" s="87"/>
      <c r="CB15" s="87"/>
      <c r="CC15" s="87"/>
      <c r="CD15" s="87"/>
      <c r="CE15" s="87"/>
      <c r="CF15" s="87"/>
      <c r="CG15" s="87"/>
      <c r="CH15" s="87"/>
      <c r="CI15" s="87"/>
      <c r="CJ15" s="87"/>
      <c r="CK15" s="87"/>
      <c r="CL15" s="87"/>
      <c r="CM15" s="87"/>
      <c r="CN15" s="87"/>
      <c r="CO15" s="87"/>
      <c r="CP15" s="87"/>
      <c r="CQ15" s="87"/>
      <c r="CR15" s="87"/>
      <c r="CS15" s="87"/>
      <c r="CT15" s="87"/>
      <c r="CU15" s="87"/>
      <c r="CV15" s="87"/>
      <c r="CW15" s="87"/>
      <c r="CX15" s="87"/>
      <c r="CY15" s="87"/>
      <c r="CZ15" s="87"/>
      <c r="DA15" s="87"/>
      <c r="DB15" s="87"/>
      <c r="DC15" s="87"/>
      <c r="DD15" s="87"/>
      <c r="DE15" s="87"/>
      <c r="DF15" s="87"/>
      <c r="DG15" s="87"/>
      <c r="DH15" s="87"/>
      <c r="DI15" s="87"/>
      <c r="DJ15" s="87"/>
      <c r="DK15" s="87"/>
      <c r="DL15" s="87"/>
      <c r="DM15" s="87"/>
      <c r="DN15" s="87"/>
      <c r="DO15" s="87"/>
      <c r="DP15" s="87"/>
      <c r="DQ15" s="87"/>
      <c r="DR15" s="87"/>
      <c r="DS15" s="87"/>
      <c r="DT15" s="87"/>
      <c r="DU15" s="87"/>
      <c r="DV15" s="87"/>
      <c r="DW15" s="87"/>
      <c r="DX15" s="87"/>
      <c r="DY15" s="87"/>
      <c r="DZ15" s="87"/>
      <c r="EA15" s="87"/>
      <c r="EB15" s="87"/>
      <c r="EC15" s="87"/>
      <c r="ED15" s="87"/>
      <c r="EE15" s="87"/>
      <c r="EF15" s="87"/>
      <c r="EG15" s="87"/>
      <c r="EH15" s="87"/>
      <c r="EI15" s="87"/>
      <c r="EJ15" s="87"/>
      <c r="EK15" s="87"/>
      <c r="EL15" s="87"/>
      <c r="EM15" s="87"/>
      <c r="EN15" s="87"/>
      <c r="EO15" s="87"/>
      <c r="EP15" s="87"/>
      <c r="EQ15" s="87"/>
      <c r="ER15" s="87"/>
      <c r="ES15" s="87"/>
      <c r="ET15" s="87"/>
      <c r="EU15" s="87"/>
      <c r="EV15" s="87"/>
      <c r="EW15" s="87"/>
      <c r="EX15" s="87"/>
      <c r="EY15" s="87"/>
      <c r="EZ15" s="87"/>
      <c r="FA15" s="87"/>
      <c r="FB15" s="87"/>
      <c r="FC15" s="87"/>
      <c r="FD15" s="87"/>
      <c r="FE15" s="87"/>
      <c r="FF15" s="87"/>
      <c r="FG15" s="87"/>
      <c r="FH15" s="87"/>
      <c r="FI15" s="87"/>
      <c r="FJ15" s="87"/>
      <c r="FK15" s="87"/>
      <c r="FL15" s="87"/>
      <c r="FM15" s="87"/>
      <c r="FN15" s="87"/>
      <c r="FO15" s="87"/>
      <c r="FP15" s="87"/>
      <c r="FQ15" s="87"/>
      <c r="FR15" s="87"/>
      <c r="FS15" s="87"/>
      <c r="FT15" s="87"/>
      <c r="FU15" s="87"/>
      <c r="FV15" s="87"/>
      <c r="FW15" s="87"/>
      <c r="FX15" s="87"/>
      <c r="FY15" s="87"/>
      <c r="FZ15" s="87"/>
      <c r="GA15" s="87"/>
      <c r="GB15" s="87"/>
      <c r="GC15" s="87"/>
      <c r="GD15" s="87"/>
      <c r="GE15" s="87"/>
      <c r="GF15" s="87"/>
      <c r="GG15" s="87"/>
      <c r="GH15" s="87"/>
      <c r="GI15" s="87"/>
      <c r="GJ15" s="87"/>
      <c r="GK15" s="87"/>
      <c r="GL15" s="87"/>
      <c r="GM15" s="87"/>
      <c r="GN15" s="87"/>
      <c r="GO15" s="87"/>
      <c r="GP15" s="87"/>
      <c r="GQ15" s="87"/>
      <c r="GR15" s="87"/>
      <c r="GS15" s="87"/>
      <c r="GT15" s="87"/>
      <c r="GU15" s="87"/>
      <c r="GV15" s="87"/>
      <c r="GW15" s="87"/>
      <c r="GX15" s="87"/>
      <c r="GY15" s="87"/>
      <c r="GZ15" s="87"/>
      <c r="HA15" s="87"/>
      <c r="HB15" s="87"/>
      <c r="HC15" s="87"/>
      <c r="HD15" s="87"/>
      <c r="HE15" s="87"/>
      <c r="HF15" s="87"/>
      <c r="HG15" s="87"/>
      <c r="HH15" s="87"/>
      <c r="HI15" s="87"/>
      <c r="HJ15" s="87"/>
      <c r="HK15" s="87"/>
      <c r="HL15" s="87"/>
      <c r="HM15" s="87"/>
      <c r="HN15" s="87"/>
      <c r="HO15" s="87"/>
      <c r="HP15" s="87"/>
      <c r="HQ15" s="87"/>
      <c r="HR15" s="87"/>
      <c r="HS15" s="87"/>
      <c r="HT15" s="87"/>
      <c r="HU15" s="87"/>
      <c r="HV15" s="87"/>
      <c r="HW15" s="87"/>
      <c r="HX15" s="87"/>
      <c r="HY15" s="87"/>
      <c r="HZ15" s="87"/>
      <c r="IA15" s="87"/>
      <c r="IB15" s="87"/>
      <c r="IC15" s="87"/>
      <c r="ID15" s="87"/>
      <c r="IE15" s="87"/>
      <c r="IF15" s="87"/>
      <c r="IG15" s="87"/>
      <c r="IH15" s="87"/>
      <c r="II15" s="87"/>
      <c r="IJ15" s="87"/>
      <c r="IK15" s="87"/>
      <c r="IL15" s="87"/>
      <c r="IM15" s="87"/>
      <c r="IN15" s="87"/>
      <c r="IO15" s="87"/>
      <c r="IP15" s="87"/>
      <c r="IQ15" s="87"/>
      <c r="IR15" s="87"/>
      <c r="IS15" s="87"/>
      <c r="IT15" s="87"/>
      <c r="IU15" s="87"/>
      <c r="IV15" s="87"/>
      <c r="IW15" s="87"/>
      <c r="IX15" s="87"/>
      <c r="IY15" s="87"/>
      <c r="IZ15" s="87"/>
      <c r="JA15" s="87"/>
      <c r="JB15" s="87"/>
      <c r="JC15" s="87"/>
      <c r="JD15" s="87"/>
      <c r="JE15" s="87"/>
      <c r="JF15" s="87"/>
      <c r="JG15" s="87"/>
      <c r="JH15" s="87"/>
      <c r="JI15" s="87"/>
      <c r="JJ15" s="87"/>
      <c r="JK15" s="87"/>
      <c r="JL15" s="87"/>
      <c r="JM15" s="87"/>
      <c r="JN15" s="87"/>
      <c r="JO15" s="87"/>
      <c r="JP15" s="87"/>
      <c r="JQ15" s="87"/>
      <c r="JR15" s="87"/>
      <c r="JS15" s="87"/>
      <c r="JT15" s="87"/>
      <c r="JU15" s="87"/>
      <c r="JV15" s="87"/>
      <c r="JW15" s="87"/>
      <c r="JX15" s="87"/>
      <c r="JY15" s="87"/>
      <c r="JZ15" s="87"/>
      <c r="KA15" s="87"/>
      <c r="KB15" s="87"/>
      <c r="KC15" s="87"/>
      <c r="KD15" s="87"/>
      <c r="KE15" s="87"/>
      <c r="KF15" s="87"/>
      <c r="KG15" s="87"/>
      <c r="KH15" s="87"/>
      <c r="KI15" s="87"/>
      <c r="KJ15" s="87"/>
      <c r="KK15" s="87"/>
      <c r="KL15" s="87"/>
      <c r="KM15" s="87"/>
      <c r="KN15" s="87"/>
      <c r="KO15" s="87"/>
      <c r="KP15" s="87"/>
      <c r="KQ15" s="87"/>
      <c r="KR15" s="87"/>
      <c r="KS15" s="87"/>
      <c r="KT15" s="87"/>
      <c r="KU15" s="87"/>
      <c r="KV15" s="87"/>
      <c r="KW15" s="87"/>
      <c r="KX15" s="87"/>
      <c r="KY15" s="87"/>
      <c r="KZ15" s="87"/>
      <c r="LA15" s="87"/>
      <c r="LB15" s="87"/>
      <c r="LC15" s="87"/>
      <c r="LD15" s="87"/>
      <c r="LE15" s="87"/>
      <c r="LF15" s="87"/>
      <c r="LG15" s="87"/>
      <c r="LH15" s="87"/>
      <c r="LI15" s="87"/>
      <c r="LJ15" s="87"/>
      <c r="LK15" s="87"/>
      <c r="LL15" s="87"/>
      <c r="LM15" s="87"/>
      <c r="LN15" s="87"/>
      <c r="LO15" s="87"/>
      <c r="LP15" s="87"/>
      <c r="LQ15" s="87"/>
      <c r="LR15" s="87"/>
      <c r="LS15" s="87"/>
      <c r="LT15" s="87"/>
      <c r="LU15" s="87"/>
      <c r="LV15" s="87"/>
      <c r="LW15" s="87"/>
      <c r="LX15" s="87"/>
      <c r="LY15" s="87"/>
      <c r="LZ15" s="87"/>
      <c r="MA15" s="87"/>
      <c r="MB15" s="87"/>
      <c r="MC15" s="87"/>
      <c r="MD15" s="87"/>
      <c r="ME15" s="87"/>
      <c r="MF15" s="87"/>
      <c r="MG15" s="87"/>
      <c r="MH15" s="87"/>
      <c r="MI15" s="87"/>
      <c r="MJ15" s="87"/>
      <c r="MK15" s="87"/>
      <c r="ML15" s="87"/>
      <c r="MM15" s="87"/>
      <c r="MN15" s="87"/>
      <c r="MO15" s="87"/>
      <c r="MP15" s="87"/>
      <c r="MQ15" s="87"/>
      <c r="MR15" s="87"/>
      <c r="MS15" s="87"/>
      <c r="MT15" s="87"/>
      <c r="MU15" s="87"/>
      <c r="MV15" s="87"/>
      <c r="MW15" s="87"/>
      <c r="MX15" s="87"/>
      <c r="MY15" s="87"/>
      <c r="MZ15" s="87"/>
      <c r="NA15" s="87"/>
      <c r="NB15" s="87"/>
      <c r="NC15" s="87"/>
      <c r="ND15" s="87"/>
      <c r="NE15" s="87"/>
      <c r="NF15" s="87"/>
      <c r="NG15" s="87"/>
      <c r="NH15" s="87"/>
      <c r="NI15" s="87"/>
      <c r="NJ15" s="87"/>
      <c r="NK15" s="87"/>
      <c r="NL15" s="87"/>
      <c r="NM15" s="87"/>
      <c r="NN15" s="87"/>
      <c r="NO15" s="87"/>
      <c r="NP15" s="87"/>
      <c r="NQ15" s="87"/>
      <c r="NR15" s="87"/>
      <c r="NS15" s="87"/>
      <c r="NT15" s="87"/>
      <c r="NU15" s="87"/>
      <c r="NV15" s="87"/>
      <c r="NW15" s="87"/>
      <c r="NX15" s="87"/>
      <c r="NY15" s="87"/>
      <c r="NZ15" s="87"/>
      <c r="OA15" s="87"/>
      <c r="OB15" s="87"/>
      <c r="OC15" s="87"/>
      <c r="OD15" s="87"/>
      <c r="OE15" s="87"/>
      <c r="OF15" s="87"/>
      <c r="OG15" s="87"/>
      <c r="OH15" s="87"/>
      <c r="OI15" s="87"/>
      <c r="OJ15" s="87"/>
      <c r="OK15" s="87"/>
      <c r="OL15" s="87"/>
      <c r="OM15" s="87"/>
      <c r="ON15" s="87"/>
      <c r="OO15" s="87"/>
      <c r="OP15" s="87"/>
      <c r="OQ15" s="87"/>
      <c r="OR15" s="87"/>
      <c r="OS15" s="87"/>
      <c r="OT15" s="87"/>
      <c r="OU15" s="87"/>
      <c r="OV15" s="87"/>
      <c r="OW15" s="87"/>
      <c r="OX15" s="87"/>
      <c r="OY15" s="87"/>
      <c r="OZ15" s="87"/>
      <c r="PA15" s="87"/>
      <c r="PB15" s="87"/>
      <c r="PC15" s="87"/>
      <c r="PD15" s="87"/>
      <c r="PE15" s="87"/>
      <c r="PF15" s="87"/>
      <c r="PG15" s="87"/>
      <c r="PH15" s="87"/>
      <c r="PI15" s="87"/>
      <c r="PJ15" s="87"/>
      <c r="PK15" s="87"/>
      <c r="PL15" s="87"/>
      <c r="PM15" s="87"/>
      <c r="PN15" s="87"/>
      <c r="PO15" s="87"/>
      <c r="PP15" s="87"/>
      <c r="PQ15" s="87"/>
      <c r="PR15" s="87"/>
      <c r="PS15" s="87"/>
      <c r="PT15" s="87"/>
      <c r="PU15" s="87"/>
      <c r="PV15" s="87"/>
      <c r="PW15" s="87"/>
      <c r="PX15" s="87"/>
      <c r="PY15" s="87"/>
      <c r="PZ15" s="87"/>
      <c r="QA15" s="87"/>
      <c r="QB15" s="87"/>
      <c r="QC15" s="87"/>
      <c r="QD15" s="87"/>
      <c r="QE15" s="87"/>
      <c r="QF15" s="87"/>
      <c r="QG15" s="87"/>
      <c r="QH15" s="87"/>
      <c r="QI15" s="87"/>
      <c r="QJ15" s="87"/>
      <c r="QK15" s="87"/>
      <c r="QL15" s="87"/>
      <c r="QM15" s="87"/>
      <c r="QN15" s="87"/>
      <c r="QO15" s="87"/>
      <c r="QP15" s="87"/>
      <c r="QQ15" s="87"/>
      <c r="QR15" s="87"/>
      <c r="QS15" s="87"/>
      <c r="QT15" s="87"/>
      <c r="QU15" s="87"/>
      <c r="QV15" s="87"/>
      <c r="QW15" s="87"/>
      <c r="QX15" s="87"/>
      <c r="QY15" s="87"/>
      <c r="QZ15" s="87"/>
      <c r="RA15" s="87"/>
      <c r="RB15" s="87"/>
      <c r="RC15" s="87"/>
      <c r="RD15" s="87"/>
      <c r="RE15" s="87"/>
      <c r="RF15" s="87"/>
      <c r="RG15" s="87"/>
      <c r="RH15" s="87"/>
      <c r="RI15" s="87"/>
      <c r="RJ15" s="87"/>
      <c r="RK15" s="87"/>
      <c r="RL15" s="87"/>
      <c r="RM15" s="87"/>
      <c r="RN15" s="87"/>
      <c r="RO15" s="87"/>
      <c r="RP15" s="87"/>
      <c r="RQ15" s="87"/>
      <c r="RR15" s="87"/>
      <c r="RS15" s="87"/>
      <c r="RT15" s="87"/>
      <c r="RU15" s="87"/>
      <c r="RV15" s="87"/>
      <c r="RW15" s="87"/>
      <c r="RX15" s="87"/>
      <c r="RY15" s="87"/>
      <c r="RZ15" s="87"/>
      <c r="SA15" s="87"/>
      <c r="SB15" s="87"/>
      <c r="SC15" s="87"/>
      <c r="SD15" s="87"/>
      <c r="SE15" s="87"/>
      <c r="SF15" s="87"/>
      <c r="SG15" s="87"/>
      <c r="SH15" s="87"/>
      <c r="SI15" s="87"/>
      <c r="SJ15" s="87"/>
      <c r="SK15" s="87"/>
      <c r="SL15" s="87"/>
      <c r="SM15" s="87"/>
      <c r="SN15" s="87"/>
      <c r="SO15" s="87"/>
      <c r="SP15" s="87"/>
      <c r="SQ15" s="87"/>
      <c r="SR15" s="87"/>
      <c r="SS15" s="87"/>
      <c r="ST15" s="87"/>
      <c r="SU15" s="87"/>
      <c r="SV15" s="87"/>
      <c r="SW15" s="87"/>
      <c r="SX15" s="87"/>
      <c r="SY15" s="87"/>
      <c r="SZ15" s="87"/>
      <c r="TA15" s="87"/>
      <c r="TB15" s="87"/>
      <c r="TC15" s="87"/>
      <c r="TD15" s="87"/>
      <c r="TE15" s="87"/>
      <c r="TF15" s="87"/>
      <c r="TG15" s="87"/>
      <c r="TH15" s="87"/>
      <c r="TI15" s="87"/>
      <c r="TJ15" s="87"/>
      <c r="TK15" s="87"/>
      <c r="TL15" s="87"/>
      <c r="TM15" s="87"/>
      <c r="TN15" s="87"/>
      <c r="TO15" s="87"/>
      <c r="TP15" s="87"/>
      <c r="TQ15" s="87"/>
      <c r="TR15" s="87"/>
      <c r="TS15" s="87"/>
      <c r="TT15" s="87"/>
      <c r="TU15" s="87"/>
      <c r="TV15" s="87"/>
      <c r="TW15" s="87"/>
      <c r="TX15" s="87"/>
      <c r="TY15" s="87"/>
      <c r="TZ15" s="87"/>
      <c r="UA15" s="87"/>
      <c r="UB15" s="87"/>
      <c r="UC15" s="87"/>
      <c r="UD15" s="87"/>
      <c r="UE15" s="87"/>
      <c r="UF15" s="87"/>
      <c r="UG15" s="87"/>
      <c r="UH15" s="87"/>
      <c r="UI15" s="87"/>
      <c r="UJ15" s="87"/>
      <c r="UK15" s="87"/>
      <c r="UL15" s="87"/>
      <c r="UM15" s="87"/>
      <c r="UN15" s="87"/>
      <c r="UO15" s="87"/>
      <c r="UP15" s="87"/>
      <c r="UQ15" s="87"/>
      <c r="UR15" s="87"/>
      <c r="US15" s="87"/>
      <c r="UT15" s="87"/>
      <c r="UU15" s="87"/>
      <c r="UV15" s="87"/>
      <c r="UW15" s="87"/>
      <c r="UX15" s="87"/>
      <c r="UY15" s="87"/>
      <c r="UZ15" s="87"/>
      <c r="VA15" s="87"/>
      <c r="VB15" s="87"/>
      <c r="VC15" s="87"/>
      <c r="VD15" s="87"/>
      <c r="VE15" s="87"/>
      <c r="VF15" s="87"/>
      <c r="VG15" s="87"/>
      <c r="VH15" s="87"/>
      <c r="VI15" s="87"/>
      <c r="VJ15" s="87"/>
      <c r="VK15" s="87"/>
      <c r="VL15" s="87"/>
      <c r="VM15" s="87"/>
      <c r="VN15" s="87"/>
      <c r="VO15" s="87"/>
      <c r="VP15" s="87"/>
      <c r="VQ15" s="87"/>
      <c r="VR15" s="87"/>
      <c r="VS15" s="87"/>
      <c r="VT15" s="87"/>
      <c r="VU15" s="87"/>
      <c r="VV15" s="87"/>
      <c r="VW15" s="87"/>
      <c r="VX15" s="87"/>
      <c r="VY15" s="87"/>
      <c r="VZ15" s="87"/>
      <c r="WA15" s="87"/>
      <c r="WB15" s="87"/>
      <c r="WC15" s="87"/>
      <c r="WD15" s="87"/>
      <c r="WE15" s="87"/>
      <c r="WF15" s="87"/>
      <c r="WG15" s="87"/>
      <c r="WH15" s="87"/>
      <c r="WI15" s="87"/>
      <c r="WJ15" s="87"/>
      <c r="WK15" s="87"/>
      <c r="WL15" s="87"/>
      <c r="WM15" s="87"/>
      <c r="WN15" s="87"/>
      <c r="WO15" s="87"/>
      <c r="WP15" s="87"/>
      <c r="WQ15" s="87"/>
      <c r="WR15" s="87"/>
      <c r="WS15" s="87"/>
      <c r="WT15" s="87"/>
      <c r="WU15" s="87"/>
      <c r="WV15" s="87"/>
      <c r="WW15" s="87"/>
      <c r="WX15" s="87"/>
      <c r="WY15" s="87"/>
      <c r="WZ15" s="87"/>
      <c r="XA15" s="87"/>
      <c r="XB15" s="87"/>
      <c r="XC15" s="87"/>
      <c r="XD15" s="87"/>
      <c r="XE15" s="87"/>
      <c r="XF15" s="87"/>
      <c r="XG15" s="87"/>
      <c r="XH15" s="87"/>
      <c r="XI15" s="87"/>
      <c r="XJ15" s="87"/>
      <c r="XK15" s="87"/>
      <c r="XL15" s="87"/>
      <c r="XM15" s="87"/>
      <c r="XN15" s="87"/>
      <c r="XO15" s="87"/>
      <c r="XP15" s="87"/>
      <c r="XQ15" s="87"/>
      <c r="XR15" s="87"/>
      <c r="XS15" s="87"/>
      <c r="XT15" s="87"/>
      <c r="XU15" s="87"/>
      <c r="XV15" s="87"/>
      <c r="XW15" s="87"/>
      <c r="XX15" s="87"/>
      <c r="XY15" s="87"/>
      <c r="XZ15" s="87"/>
      <c r="YA15" s="87"/>
      <c r="YB15" s="87"/>
      <c r="YC15" s="87"/>
      <c r="YD15" s="87"/>
      <c r="YE15" s="87"/>
      <c r="YF15" s="87"/>
      <c r="YG15" s="87"/>
      <c r="YH15" s="87"/>
      <c r="YI15" s="87"/>
      <c r="YJ15" s="87"/>
      <c r="YK15" s="87"/>
      <c r="YL15" s="87"/>
      <c r="YM15" s="87"/>
      <c r="YN15" s="87"/>
      <c r="YO15" s="87"/>
      <c r="YP15" s="87"/>
      <c r="YQ15" s="87"/>
      <c r="YR15" s="87"/>
      <c r="YS15" s="87"/>
      <c r="YT15" s="87"/>
      <c r="YU15" s="87"/>
      <c r="YV15" s="87"/>
      <c r="YW15" s="87"/>
      <c r="YX15" s="87"/>
      <c r="YY15" s="87"/>
      <c r="YZ15" s="87"/>
      <c r="ZA15" s="87"/>
      <c r="ZB15" s="87"/>
      <c r="ZC15" s="87"/>
      <c r="ZD15" s="87"/>
      <c r="ZE15" s="87"/>
      <c r="ZF15" s="87"/>
      <c r="ZG15" s="87"/>
      <c r="ZH15" s="87"/>
      <c r="ZI15" s="87"/>
      <c r="ZJ15" s="87"/>
      <c r="ZK15" s="87"/>
      <c r="ZL15" s="87"/>
      <c r="ZM15" s="87"/>
      <c r="ZN15" s="87"/>
      <c r="ZO15" s="87"/>
      <c r="ZP15" s="87"/>
      <c r="ZQ15" s="87"/>
      <c r="ZR15" s="87"/>
      <c r="ZS15" s="87"/>
      <c r="ZT15" s="87"/>
      <c r="ZU15" s="87"/>
      <c r="ZV15" s="87"/>
      <c r="ZW15" s="87"/>
      <c r="ZX15" s="87"/>
      <c r="ZY15" s="87"/>
      <c r="ZZ15" s="87"/>
      <c r="AAA15" s="87"/>
      <c r="AAB15" s="87"/>
      <c r="AAC15" s="87"/>
      <c r="AAD15" s="87"/>
      <c r="AAE15" s="87"/>
      <c r="AAF15" s="87"/>
      <c r="AAG15" s="87"/>
      <c r="AAH15" s="87"/>
      <c r="AAI15" s="87"/>
      <c r="AAJ15" s="87"/>
      <c r="AAK15" s="87"/>
      <c r="AAL15" s="87"/>
      <c r="AAM15" s="87"/>
      <c r="AAN15" s="87"/>
      <c r="AAO15" s="87"/>
      <c r="AAP15" s="87"/>
      <c r="AAQ15" s="87"/>
      <c r="AAR15" s="87"/>
      <c r="AAS15" s="87"/>
      <c r="AAT15" s="87"/>
      <c r="AAU15" s="87"/>
      <c r="AAV15" s="87"/>
      <c r="AAW15" s="87"/>
      <c r="AAX15" s="87"/>
      <c r="AAY15" s="87"/>
      <c r="AAZ15" s="87"/>
      <c r="ABA15" s="87"/>
      <c r="ABB15" s="87"/>
      <c r="ABC15" s="87"/>
      <c r="ABD15" s="87"/>
      <c r="ABE15" s="87"/>
      <c r="ABF15" s="87"/>
      <c r="ABG15" s="87"/>
      <c r="ABH15" s="87"/>
      <c r="ABI15" s="87"/>
      <c r="ABJ15" s="87"/>
      <c r="ABK15" s="87"/>
      <c r="ABL15" s="87"/>
      <c r="ABM15" s="87"/>
      <c r="ABN15" s="87"/>
      <c r="ABO15" s="87"/>
      <c r="ABP15" s="87"/>
      <c r="ABQ15" s="87"/>
      <c r="ABR15" s="87"/>
      <c r="ABS15" s="87"/>
      <c r="ABT15" s="87"/>
      <c r="ABU15" s="87"/>
      <c r="ABV15" s="87"/>
      <c r="ABW15" s="87"/>
      <c r="ABX15" s="87"/>
      <c r="ABY15" s="87"/>
      <c r="ABZ15" s="87"/>
      <c r="ACA15" s="87"/>
      <c r="ACB15" s="87"/>
      <c r="ACC15" s="87"/>
      <c r="ACD15" s="87"/>
      <c r="ACE15" s="87"/>
      <c r="ACF15" s="87"/>
      <c r="ACG15" s="87"/>
      <c r="ACH15" s="87"/>
      <c r="ACI15" s="87"/>
      <c r="ACJ15" s="87"/>
      <c r="ACK15" s="87"/>
      <c r="ACL15" s="87"/>
      <c r="ACM15" s="87"/>
      <c r="ACN15" s="87"/>
      <c r="ACO15" s="87"/>
      <c r="ACP15" s="87"/>
      <c r="ACQ15" s="87"/>
      <c r="ACR15" s="87"/>
      <c r="ACS15" s="87"/>
      <c r="ACT15" s="87"/>
      <c r="ACU15" s="87"/>
      <c r="ACV15" s="87"/>
      <c r="ACW15" s="87"/>
      <c r="ACX15" s="87"/>
      <c r="ACY15" s="87"/>
      <c r="ACZ15" s="87"/>
      <c r="ADA15" s="87"/>
      <c r="ADB15" s="87"/>
      <c r="ADC15" s="87"/>
      <c r="ADD15" s="87"/>
      <c r="ADE15" s="87"/>
      <c r="ADF15" s="87"/>
      <c r="ADG15" s="87"/>
      <c r="ADH15" s="87"/>
      <c r="ADI15" s="87"/>
      <c r="ADJ15" s="87"/>
      <c r="ADK15" s="87"/>
      <c r="ADL15" s="87"/>
      <c r="ADM15" s="87"/>
      <c r="ADN15" s="87"/>
      <c r="ADO15" s="87"/>
      <c r="ADP15" s="87"/>
      <c r="ADQ15" s="87"/>
      <c r="ADR15" s="87"/>
      <c r="ADS15" s="87"/>
      <c r="ADT15" s="87"/>
      <c r="ADU15" s="87"/>
      <c r="ADV15" s="87"/>
      <c r="ADW15" s="87"/>
      <c r="ADX15" s="87"/>
      <c r="ADY15" s="87"/>
      <c r="ADZ15" s="87"/>
      <c r="AEA15" s="87"/>
      <c r="AEB15" s="87"/>
      <c r="AEC15" s="87"/>
      <c r="AED15" s="87"/>
      <c r="AEE15" s="87"/>
      <c r="AEF15" s="87"/>
      <c r="AEG15" s="87"/>
      <c r="AEH15" s="87"/>
      <c r="AEI15" s="87"/>
      <c r="AEJ15" s="87"/>
      <c r="AEK15" s="87"/>
      <c r="AEL15" s="87"/>
      <c r="AEM15" s="87"/>
      <c r="AEN15" s="87"/>
      <c r="AEO15" s="87"/>
      <c r="AEP15" s="87"/>
      <c r="AEQ15" s="87"/>
      <c r="AER15" s="87"/>
      <c r="AES15" s="87"/>
      <c r="AET15" s="87"/>
      <c r="AEU15" s="87"/>
      <c r="AEV15" s="87"/>
      <c r="AEW15" s="87"/>
      <c r="AEX15" s="87"/>
      <c r="AEY15" s="87"/>
      <c r="AEZ15" s="87"/>
      <c r="AFA15" s="87"/>
      <c r="AFB15" s="87"/>
      <c r="AFC15" s="87"/>
      <c r="AFD15" s="87"/>
      <c r="AFE15" s="87"/>
      <c r="AFF15" s="87"/>
      <c r="AFG15" s="87"/>
      <c r="AFH15" s="87"/>
      <c r="AFI15" s="87"/>
      <c r="AFJ15" s="87"/>
      <c r="AFK15" s="87"/>
      <c r="AFL15" s="87"/>
      <c r="AFM15" s="87"/>
      <c r="AFN15" s="87"/>
      <c r="AFO15" s="87"/>
      <c r="AFP15" s="87"/>
      <c r="AFQ15" s="87"/>
      <c r="AFR15" s="87"/>
      <c r="AFS15" s="87"/>
      <c r="AFT15" s="87"/>
      <c r="AFU15" s="87"/>
      <c r="AFV15" s="87"/>
      <c r="AFW15" s="87"/>
      <c r="AFX15" s="87"/>
      <c r="AFY15" s="87"/>
      <c r="AFZ15" s="87"/>
      <c r="AGA15" s="87"/>
      <c r="AGB15" s="87"/>
      <c r="AGC15" s="87"/>
      <c r="AGD15" s="87"/>
      <c r="AGE15" s="87"/>
      <c r="AGF15" s="87"/>
      <c r="AGG15" s="87"/>
      <c r="AGH15" s="87"/>
      <c r="AGI15" s="87"/>
      <c r="AGJ15" s="87"/>
      <c r="AGK15" s="87"/>
      <c r="AGL15" s="87"/>
      <c r="AGM15" s="87"/>
      <c r="AGN15" s="87"/>
      <c r="AGO15" s="87"/>
      <c r="AGP15" s="87"/>
      <c r="AGQ15" s="87"/>
      <c r="AGR15" s="87"/>
      <c r="AGS15" s="87"/>
      <c r="AGT15" s="87"/>
      <c r="AGU15" s="87"/>
      <c r="AGV15" s="87"/>
      <c r="AGW15" s="87"/>
      <c r="AGX15" s="87"/>
      <c r="AGY15" s="87"/>
      <c r="AGZ15" s="87"/>
      <c r="AHA15" s="87"/>
      <c r="AHB15" s="87"/>
      <c r="AHC15" s="87"/>
      <c r="AHD15" s="87"/>
      <c r="AHE15" s="87"/>
      <c r="AHF15" s="87"/>
      <c r="AHG15" s="87"/>
      <c r="AHH15" s="87"/>
      <c r="AHI15" s="87"/>
      <c r="AHJ15" s="87"/>
      <c r="AHK15" s="87"/>
      <c r="AHL15" s="87"/>
      <c r="AHM15" s="87"/>
      <c r="AHN15" s="87"/>
      <c r="AHO15" s="87"/>
      <c r="AHP15" s="87"/>
      <c r="AHQ15" s="87"/>
      <c r="AHR15" s="87"/>
    </row>
    <row r="16" spans="1:1002" x14ac:dyDescent="0.25">
      <c r="A16" s="87"/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  <c r="CZ16" s="87"/>
      <c r="DA16" s="87"/>
      <c r="DB16" s="87"/>
      <c r="DC16" s="87"/>
      <c r="DD16" s="87"/>
      <c r="DE16" s="87"/>
      <c r="DF16" s="87"/>
      <c r="DG16" s="87"/>
      <c r="DH16" s="87"/>
      <c r="DI16" s="87"/>
      <c r="DJ16" s="87"/>
      <c r="DK16" s="87"/>
      <c r="DL16" s="87"/>
      <c r="DM16" s="87"/>
      <c r="DN16" s="87"/>
      <c r="DO16" s="87"/>
      <c r="DP16" s="87"/>
      <c r="DQ16" s="87"/>
      <c r="DR16" s="87"/>
      <c r="DS16" s="87"/>
      <c r="DT16" s="87"/>
      <c r="DU16" s="87"/>
      <c r="DV16" s="87"/>
      <c r="DW16" s="87"/>
      <c r="DX16" s="87"/>
      <c r="DY16" s="87"/>
      <c r="DZ16" s="87"/>
      <c r="EA16" s="87"/>
      <c r="EB16" s="87"/>
      <c r="EC16" s="87"/>
      <c r="ED16" s="87"/>
      <c r="EE16" s="87"/>
      <c r="EF16" s="87"/>
      <c r="EG16" s="87"/>
      <c r="EH16" s="87"/>
      <c r="EI16" s="87"/>
      <c r="EJ16" s="87"/>
      <c r="EK16" s="87"/>
      <c r="EL16" s="87"/>
      <c r="EM16" s="87"/>
      <c r="EN16" s="87"/>
      <c r="EO16" s="87"/>
      <c r="EP16" s="87"/>
      <c r="EQ16" s="87"/>
      <c r="ER16" s="87"/>
      <c r="ES16" s="87"/>
      <c r="ET16" s="87"/>
      <c r="EU16" s="87"/>
      <c r="EV16" s="87"/>
      <c r="EW16" s="87"/>
      <c r="EX16" s="87"/>
      <c r="EY16" s="87"/>
      <c r="EZ16" s="87"/>
      <c r="FA16" s="87"/>
      <c r="FB16" s="87"/>
      <c r="FC16" s="87"/>
      <c r="FD16" s="87"/>
      <c r="FE16" s="87"/>
      <c r="FF16" s="87"/>
      <c r="FG16" s="87"/>
      <c r="FH16" s="87"/>
      <c r="FI16" s="87"/>
      <c r="FJ16" s="87"/>
      <c r="FK16" s="87"/>
      <c r="FL16" s="87"/>
      <c r="FM16" s="87"/>
      <c r="FN16" s="87"/>
      <c r="FO16" s="87"/>
      <c r="FP16" s="87"/>
      <c r="FQ16" s="87"/>
      <c r="FR16" s="87"/>
      <c r="FS16" s="87"/>
      <c r="FT16" s="87"/>
      <c r="FU16" s="87"/>
      <c r="FV16" s="87"/>
      <c r="FW16" s="87"/>
      <c r="FX16" s="87"/>
      <c r="FY16" s="87"/>
      <c r="FZ16" s="87"/>
      <c r="GA16" s="87"/>
      <c r="GB16" s="87"/>
      <c r="GC16" s="87"/>
      <c r="GD16" s="87"/>
      <c r="GE16" s="87"/>
      <c r="GF16" s="87"/>
      <c r="GG16" s="87"/>
      <c r="GH16" s="87"/>
      <c r="GI16" s="87"/>
      <c r="GJ16" s="87"/>
      <c r="GK16" s="87"/>
      <c r="GL16" s="87"/>
      <c r="GM16" s="87"/>
      <c r="GN16" s="87"/>
      <c r="GO16" s="87"/>
      <c r="GP16" s="87"/>
      <c r="GQ16" s="87"/>
      <c r="GR16" s="87"/>
      <c r="GS16" s="87"/>
      <c r="GT16" s="87"/>
      <c r="GU16" s="87"/>
      <c r="GV16" s="87"/>
      <c r="GW16" s="87"/>
      <c r="GX16" s="87"/>
      <c r="GY16" s="87"/>
      <c r="GZ16" s="87"/>
      <c r="HA16" s="87"/>
      <c r="HB16" s="87"/>
      <c r="HC16" s="87"/>
      <c r="HD16" s="87"/>
      <c r="HE16" s="87"/>
      <c r="HF16" s="87"/>
      <c r="HG16" s="87"/>
      <c r="HH16" s="87"/>
      <c r="HI16" s="87"/>
      <c r="HJ16" s="87"/>
      <c r="HK16" s="87"/>
      <c r="HL16" s="87"/>
      <c r="HM16" s="87"/>
      <c r="HN16" s="87"/>
      <c r="HO16" s="87"/>
      <c r="HP16" s="87"/>
      <c r="HQ16" s="87"/>
      <c r="HR16" s="87"/>
      <c r="HS16" s="87"/>
      <c r="HT16" s="87"/>
      <c r="HU16" s="87"/>
      <c r="HV16" s="87"/>
      <c r="HW16" s="87"/>
      <c r="HX16" s="87"/>
      <c r="HY16" s="87"/>
      <c r="HZ16" s="87"/>
      <c r="IA16" s="87"/>
      <c r="IB16" s="87"/>
      <c r="IC16" s="87"/>
      <c r="ID16" s="87"/>
      <c r="IE16" s="87"/>
      <c r="IF16" s="87"/>
      <c r="IG16" s="87"/>
      <c r="IH16" s="87"/>
      <c r="II16" s="87"/>
      <c r="IJ16" s="87"/>
      <c r="IK16" s="87"/>
      <c r="IL16" s="87"/>
      <c r="IM16" s="87"/>
      <c r="IN16" s="87"/>
      <c r="IO16" s="87"/>
      <c r="IP16" s="87"/>
      <c r="IQ16" s="87"/>
      <c r="IR16" s="87"/>
      <c r="IS16" s="87"/>
      <c r="IT16" s="87"/>
      <c r="IU16" s="87"/>
      <c r="IV16" s="87"/>
      <c r="IW16" s="87"/>
      <c r="IX16" s="87"/>
      <c r="IY16" s="87"/>
      <c r="IZ16" s="87"/>
      <c r="JA16" s="87"/>
      <c r="JB16" s="87"/>
      <c r="JC16" s="87"/>
      <c r="JD16" s="87"/>
      <c r="JE16" s="87"/>
      <c r="JF16" s="87"/>
      <c r="JG16" s="87"/>
      <c r="JH16" s="87"/>
      <c r="JI16" s="87"/>
      <c r="JJ16" s="87"/>
      <c r="JK16" s="87"/>
      <c r="JL16" s="87"/>
      <c r="JM16" s="87"/>
      <c r="JN16" s="87"/>
      <c r="JO16" s="87"/>
      <c r="JP16" s="87"/>
      <c r="JQ16" s="87"/>
      <c r="JR16" s="87"/>
      <c r="JS16" s="87"/>
      <c r="JT16" s="87"/>
      <c r="JU16" s="87"/>
      <c r="JV16" s="87"/>
      <c r="JW16" s="87"/>
      <c r="JX16" s="87"/>
      <c r="JY16" s="87"/>
      <c r="JZ16" s="87"/>
      <c r="KA16" s="87"/>
      <c r="KB16" s="87"/>
      <c r="KC16" s="87"/>
      <c r="KD16" s="87"/>
      <c r="KE16" s="87"/>
      <c r="KF16" s="87"/>
      <c r="KG16" s="87"/>
      <c r="KH16" s="87"/>
      <c r="KI16" s="87"/>
      <c r="KJ16" s="87"/>
      <c r="KK16" s="87"/>
      <c r="KL16" s="87"/>
      <c r="KM16" s="87"/>
      <c r="KN16" s="87"/>
      <c r="KO16" s="87"/>
      <c r="KP16" s="87"/>
      <c r="KQ16" s="87"/>
      <c r="KR16" s="87"/>
      <c r="KS16" s="87"/>
      <c r="KT16" s="87"/>
      <c r="KU16" s="87"/>
      <c r="KV16" s="87"/>
      <c r="KW16" s="87"/>
      <c r="KX16" s="87"/>
      <c r="KY16" s="87"/>
      <c r="KZ16" s="87"/>
      <c r="LA16" s="87"/>
      <c r="LB16" s="87"/>
      <c r="LC16" s="87"/>
      <c r="LD16" s="87"/>
      <c r="LE16" s="87"/>
      <c r="LF16" s="87"/>
      <c r="LG16" s="87"/>
      <c r="LH16" s="87"/>
      <c r="LI16" s="87"/>
      <c r="LJ16" s="87"/>
      <c r="LK16" s="87"/>
      <c r="LL16" s="87"/>
      <c r="LM16" s="87"/>
      <c r="LN16" s="87"/>
      <c r="LO16" s="87"/>
      <c r="LP16" s="87"/>
      <c r="LQ16" s="87"/>
      <c r="LR16" s="87"/>
      <c r="LS16" s="87"/>
      <c r="LT16" s="87"/>
      <c r="LU16" s="87"/>
      <c r="LV16" s="87"/>
      <c r="LW16" s="87"/>
      <c r="LX16" s="87"/>
      <c r="LY16" s="87"/>
      <c r="LZ16" s="87"/>
      <c r="MA16" s="87"/>
      <c r="MB16" s="87"/>
      <c r="MC16" s="87"/>
      <c r="MD16" s="87"/>
      <c r="ME16" s="87"/>
      <c r="MF16" s="87"/>
      <c r="MG16" s="87"/>
      <c r="MH16" s="87"/>
      <c r="MI16" s="87"/>
      <c r="MJ16" s="87"/>
      <c r="MK16" s="87"/>
      <c r="ML16" s="87"/>
      <c r="MM16" s="87"/>
      <c r="MN16" s="87"/>
      <c r="MO16" s="87"/>
      <c r="MP16" s="87"/>
      <c r="MQ16" s="87"/>
      <c r="MR16" s="87"/>
      <c r="MS16" s="87"/>
      <c r="MT16" s="87"/>
      <c r="MU16" s="87"/>
      <c r="MV16" s="87"/>
      <c r="MW16" s="87"/>
      <c r="MX16" s="87"/>
      <c r="MY16" s="87"/>
      <c r="MZ16" s="87"/>
      <c r="NA16" s="87"/>
      <c r="NB16" s="87"/>
      <c r="NC16" s="87"/>
      <c r="ND16" s="87"/>
      <c r="NE16" s="87"/>
      <c r="NF16" s="87"/>
      <c r="NG16" s="87"/>
      <c r="NH16" s="87"/>
      <c r="NI16" s="87"/>
      <c r="NJ16" s="87"/>
      <c r="NK16" s="87"/>
      <c r="NL16" s="87"/>
      <c r="NM16" s="87"/>
      <c r="NN16" s="87"/>
      <c r="NO16" s="87"/>
      <c r="NP16" s="87"/>
      <c r="NQ16" s="87"/>
      <c r="NR16" s="87"/>
      <c r="NS16" s="87"/>
      <c r="NT16" s="87"/>
      <c r="NU16" s="87"/>
      <c r="NV16" s="87"/>
      <c r="NW16" s="87"/>
      <c r="NX16" s="87"/>
      <c r="NY16" s="87"/>
      <c r="NZ16" s="87"/>
      <c r="OA16" s="87"/>
      <c r="OB16" s="87"/>
      <c r="OC16" s="87"/>
      <c r="OD16" s="87"/>
      <c r="OE16" s="87"/>
      <c r="OF16" s="87"/>
      <c r="OG16" s="87"/>
      <c r="OH16" s="87"/>
      <c r="OI16" s="87"/>
      <c r="OJ16" s="87"/>
      <c r="OK16" s="87"/>
      <c r="OL16" s="87"/>
      <c r="OM16" s="87"/>
      <c r="ON16" s="87"/>
      <c r="OO16" s="87"/>
      <c r="OP16" s="87"/>
      <c r="OQ16" s="87"/>
      <c r="OR16" s="87"/>
      <c r="OS16" s="87"/>
      <c r="OT16" s="87"/>
      <c r="OU16" s="87"/>
      <c r="OV16" s="87"/>
      <c r="OW16" s="87"/>
      <c r="OX16" s="87"/>
      <c r="OY16" s="87"/>
      <c r="OZ16" s="87"/>
      <c r="PA16" s="87"/>
      <c r="PB16" s="87"/>
      <c r="PC16" s="87"/>
      <c r="PD16" s="87"/>
      <c r="PE16" s="87"/>
      <c r="PF16" s="87"/>
      <c r="PG16" s="87"/>
      <c r="PH16" s="87"/>
      <c r="PI16" s="87"/>
      <c r="PJ16" s="87"/>
      <c r="PK16" s="87"/>
      <c r="PL16" s="87"/>
      <c r="PM16" s="87"/>
      <c r="PN16" s="87"/>
      <c r="PO16" s="87"/>
      <c r="PP16" s="87"/>
      <c r="PQ16" s="87"/>
      <c r="PR16" s="87"/>
      <c r="PS16" s="87"/>
      <c r="PT16" s="87"/>
      <c r="PU16" s="87"/>
      <c r="PV16" s="87"/>
      <c r="PW16" s="87"/>
      <c r="PX16" s="87"/>
      <c r="PY16" s="87"/>
      <c r="PZ16" s="87"/>
      <c r="QA16" s="87"/>
      <c r="QB16" s="87"/>
      <c r="QC16" s="87"/>
      <c r="QD16" s="87"/>
      <c r="QE16" s="87"/>
      <c r="QF16" s="87"/>
      <c r="QG16" s="87"/>
      <c r="QH16" s="87"/>
      <c r="QI16" s="87"/>
      <c r="QJ16" s="87"/>
      <c r="QK16" s="87"/>
      <c r="QL16" s="87"/>
      <c r="QM16" s="87"/>
      <c r="QN16" s="87"/>
      <c r="QO16" s="87"/>
      <c r="QP16" s="87"/>
      <c r="QQ16" s="87"/>
      <c r="QR16" s="87"/>
      <c r="QS16" s="87"/>
      <c r="QT16" s="87"/>
      <c r="QU16" s="87"/>
      <c r="QV16" s="87"/>
      <c r="QW16" s="87"/>
      <c r="QX16" s="87"/>
      <c r="QY16" s="87"/>
      <c r="QZ16" s="87"/>
      <c r="RA16" s="87"/>
      <c r="RB16" s="87"/>
      <c r="RC16" s="87"/>
      <c r="RD16" s="87"/>
      <c r="RE16" s="87"/>
      <c r="RF16" s="87"/>
      <c r="RG16" s="87"/>
      <c r="RH16" s="87"/>
      <c r="RI16" s="87"/>
      <c r="RJ16" s="87"/>
      <c r="RK16" s="87"/>
      <c r="RL16" s="87"/>
      <c r="RM16" s="87"/>
      <c r="RN16" s="87"/>
      <c r="RO16" s="87"/>
      <c r="RP16" s="87"/>
      <c r="RQ16" s="87"/>
      <c r="RR16" s="87"/>
      <c r="RS16" s="87"/>
      <c r="RT16" s="87"/>
      <c r="RU16" s="87"/>
      <c r="RV16" s="87"/>
      <c r="RW16" s="87"/>
      <c r="RX16" s="87"/>
      <c r="RY16" s="87"/>
      <c r="RZ16" s="87"/>
      <c r="SA16" s="87"/>
      <c r="SB16" s="87"/>
      <c r="SC16" s="87"/>
      <c r="SD16" s="87"/>
      <c r="SE16" s="87"/>
      <c r="SF16" s="87"/>
      <c r="SG16" s="87"/>
      <c r="SH16" s="87"/>
      <c r="SI16" s="87"/>
      <c r="SJ16" s="87"/>
      <c r="SK16" s="87"/>
      <c r="SL16" s="87"/>
      <c r="SM16" s="87"/>
      <c r="SN16" s="87"/>
      <c r="SO16" s="87"/>
      <c r="SP16" s="87"/>
      <c r="SQ16" s="87"/>
      <c r="SR16" s="87"/>
      <c r="SS16" s="87"/>
      <c r="ST16" s="87"/>
      <c r="SU16" s="87"/>
      <c r="SV16" s="87"/>
      <c r="SW16" s="87"/>
      <c r="SX16" s="87"/>
      <c r="SY16" s="87"/>
      <c r="SZ16" s="87"/>
      <c r="TA16" s="87"/>
      <c r="TB16" s="87"/>
      <c r="TC16" s="87"/>
      <c r="TD16" s="87"/>
      <c r="TE16" s="87"/>
      <c r="TF16" s="87"/>
      <c r="TG16" s="87"/>
      <c r="TH16" s="87"/>
      <c r="TI16" s="87"/>
      <c r="TJ16" s="87"/>
      <c r="TK16" s="87"/>
      <c r="TL16" s="87"/>
      <c r="TM16" s="87"/>
      <c r="TN16" s="87"/>
      <c r="TO16" s="87"/>
      <c r="TP16" s="87"/>
      <c r="TQ16" s="87"/>
      <c r="TR16" s="87"/>
      <c r="TS16" s="87"/>
      <c r="TT16" s="87"/>
      <c r="TU16" s="87"/>
      <c r="TV16" s="87"/>
      <c r="TW16" s="87"/>
      <c r="TX16" s="87"/>
      <c r="TY16" s="87"/>
      <c r="TZ16" s="87"/>
      <c r="UA16" s="87"/>
      <c r="UB16" s="87"/>
      <c r="UC16" s="87"/>
      <c r="UD16" s="87"/>
      <c r="UE16" s="87"/>
      <c r="UF16" s="87"/>
      <c r="UG16" s="87"/>
      <c r="UH16" s="87"/>
      <c r="UI16" s="87"/>
      <c r="UJ16" s="87"/>
      <c r="UK16" s="87"/>
      <c r="UL16" s="87"/>
      <c r="UM16" s="87"/>
      <c r="UN16" s="87"/>
      <c r="UO16" s="87"/>
      <c r="UP16" s="87"/>
      <c r="UQ16" s="87"/>
      <c r="UR16" s="87"/>
      <c r="US16" s="87"/>
      <c r="UT16" s="87"/>
      <c r="UU16" s="87"/>
      <c r="UV16" s="87"/>
      <c r="UW16" s="87"/>
      <c r="UX16" s="87"/>
      <c r="UY16" s="87"/>
      <c r="UZ16" s="87"/>
      <c r="VA16" s="87"/>
      <c r="VB16" s="87"/>
      <c r="VC16" s="87"/>
      <c r="VD16" s="87"/>
      <c r="VE16" s="87"/>
      <c r="VF16" s="87"/>
      <c r="VG16" s="87"/>
      <c r="VH16" s="87"/>
      <c r="VI16" s="87"/>
      <c r="VJ16" s="87"/>
      <c r="VK16" s="87"/>
      <c r="VL16" s="87"/>
      <c r="VM16" s="87"/>
      <c r="VN16" s="87"/>
      <c r="VO16" s="87"/>
      <c r="VP16" s="87"/>
      <c r="VQ16" s="87"/>
      <c r="VR16" s="87"/>
      <c r="VS16" s="87"/>
      <c r="VT16" s="87"/>
      <c r="VU16" s="87"/>
      <c r="VV16" s="87"/>
      <c r="VW16" s="87"/>
      <c r="VX16" s="87"/>
      <c r="VY16" s="87"/>
      <c r="VZ16" s="87"/>
      <c r="WA16" s="87"/>
      <c r="WB16" s="87"/>
      <c r="WC16" s="87"/>
      <c r="WD16" s="87"/>
      <c r="WE16" s="87"/>
      <c r="WF16" s="87"/>
      <c r="WG16" s="87"/>
      <c r="WH16" s="87"/>
      <c r="WI16" s="87"/>
      <c r="WJ16" s="87"/>
      <c r="WK16" s="87"/>
      <c r="WL16" s="87"/>
      <c r="WM16" s="87"/>
      <c r="WN16" s="87"/>
      <c r="WO16" s="87"/>
      <c r="WP16" s="87"/>
      <c r="WQ16" s="87"/>
      <c r="WR16" s="87"/>
      <c r="WS16" s="87"/>
      <c r="WT16" s="87"/>
      <c r="WU16" s="87"/>
      <c r="WV16" s="87"/>
      <c r="WW16" s="87"/>
      <c r="WX16" s="87"/>
      <c r="WY16" s="87"/>
      <c r="WZ16" s="87"/>
      <c r="XA16" s="87"/>
      <c r="XB16" s="87"/>
      <c r="XC16" s="87"/>
      <c r="XD16" s="87"/>
      <c r="XE16" s="87"/>
      <c r="XF16" s="87"/>
      <c r="XG16" s="87"/>
      <c r="XH16" s="87"/>
      <c r="XI16" s="87"/>
      <c r="XJ16" s="87"/>
      <c r="XK16" s="87"/>
      <c r="XL16" s="87"/>
      <c r="XM16" s="87"/>
      <c r="XN16" s="87"/>
      <c r="XO16" s="87"/>
      <c r="XP16" s="87"/>
      <c r="XQ16" s="87"/>
      <c r="XR16" s="87"/>
      <c r="XS16" s="87"/>
      <c r="XT16" s="87"/>
      <c r="XU16" s="87"/>
      <c r="XV16" s="87"/>
      <c r="XW16" s="87"/>
      <c r="XX16" s="87"/>
      <c r="XY16" s="87"/>
      <c r="XZ16" s="87"/>
      <c r="YA16" s="87"/>
      <c r="YB16" s="87"/>
      <c r="YC16" s="87"/>
      <c r="YD16" s="87"/>
      <c r="YE16" s="87"/>
      <c r="YF16" s="87"/>
      <c r="YG16" s="87"/>
      <c r="YH16" s="87"/>
      <c r="YI16" s="87"/>
      <c r="YJ16" s="87"/>
      <c r="YK16" s="87"/>
      <c r="YL16" s="87"/>
      <c r="YM16" s="87"/>
      <c r="YN16" s="87"/>
      <c r="YO16" s="87"/>
      <c r="YP16" s="87"/>
      <c r="YQ16" s="87"/>
      <c r="YR16" s="87"/>
      <c r="YS16" s="87"/>
      <c r="YT16" s="87"/>
      <c r="YU16" s="87"/>
      <c r="YV16" s="87"/>
      <c r="YW16" s="87"/>
      <c r="YX16" s="87"/>
      <c r="YY16" s="87"/>
      <c r="YZ16" s="87"/>
      <c r="ZA16" s="87"/>
      <c r="ZB16" s="87"/>
      <c r="ZC16" s="87"/>
      <c r="ZD16" s="87"/>
      <c r="ZE16" s="87"/>
      <c r="ZF16" s="87"/>
      <c r="ZG16" s="87"/>
      <c r="ZH16" s="87"/>
      <c r="ZI16" s="87"/>
      <c r="ZJ16" s="87"/>
      <c r="ZK16" s="87"/>
      <c r="ZL16" s="87"/>
      <c r="ZM16" s="87"/>
      <c r="ZN16" s="87"/>
      <c r="ZO16" s="87"/>
      <c r="ZP16" s="87"/>
      <c r="ZQ16" s="87"/>
      <c r="ZR16" s="87"/>
      <c r="ZS16" s="87"/>
      <c r="ZT16" s="87"/>
      <c r="ZU16" s="87"/>
      <c r="ZV16" s="87"/>
      <c r="ZW16" s="87"/>
      <c r="ZX16" s="87"/>
      <c r="ZY16" s="87"/>
      <c r="ZZ16" s="87"/>
      <c r="AAA16" s="87"/>
      <c r="AAB16" s="87"/>
      <c r="AAC16" s="87"/>
      <c r="AAD16" s="87"/>
      <c r="AAE16" s="87"/>
      <c r="AAF16" s="87"/>
      <c r="AAG16" s="87"/>
      <c r="AAH16" s="87"/>
      <c r="AAI16" s="87"/>
      <c r="AAJ16" s="87"/>
      <c r="AAK16" s="87"/>
      <c r="AAL16" s="87"/>
      <c r="AAM16" s="87"/>
      <c r="AAN16" s="87"/>
      <c r="AAO16" s="87"/>
      <c r="AAP16" s="87"/>
      <c r="AAQ16" s="87"/>
      <c r="AAR16" s="87"/>
      <c r="AAS16" s="87"/>
      <c r="AAT16" s="87"/>
      <c r="AAU16" s="87"/>
      <c r="AAV16" s="87"/>
      <c r="AAW16" s="87"/>
      <c r="AAX16" s="87"/>
      <c r="AAY16" s="87"/>
      <c r="AAZ16" s="87"/>
      <c r="ABA16" s="87"/>
      <c r="ABB16" s="87"/>
      <c r="ABC16" s="87"/>
      <c r="ABD16" s="87"/>
      <c r="ABE16" s="87"/>
      <c r="ABF16" s="87"/>
      <c r="ABG16" s="87"/>
      <c r="ABH16" s="87"/>
      <c r="ABI16" s="87"/>
      <c r="ABJ16" s="87"/>
      <c r="ABK16" s="87"/>
      <c r="ABL16" s="87"/>
      <c r="ABM16" s="87"/>
      <c r="ABN16" s="87"/>
      <c r="ABO16" s="87"/>
      <c r="ABP16" s="87"/>
      <c r="ABQ16" s="87"/>
      <c r="ABR16" s="87"/>
      <c r="ABS16" s="87"/>
      <c r="ABT16" s="87"/>
      <c r="ABU16" s="87"/>
      <c r="ABV16" s="87"/>
      <c r="ABW16" s="87"/>
      <c r="ABX16" s="87"/>
      <c r="ABY16" s="87"/>
      <c r="ABZ16" s="87"/>
      <c r="ACA16" s="87"/>
      <c r="ACB16" s="87"/>
      <c r="ACC16" s="87"/>
      <c r="ACD16" s="87"/>
      <c r="ACE16" s="87"/>
      <c r="ACF16" s="87"/>
      <c r="ACG16" s="87"/>
      <c r="ACH16" s="87"/>
      <c r="ACI16" s="87"/>
      <c r="ACJ16" s="87"/>
      <c r="ACK16" s="87"/>
      <c r="ACL16" s="87"/>
      <c r="ACM16" s="87"/>
      <c r="ACN16" s="87"/>
      <c r="ACO16" s="87"/>
      <c r="ACP16" s="87"/>
      <c r="ACQ16" s="87"/>
      <c r="ACR16" s="87"/>
      <c r="ACS16" s="87"/>
      <c r="ACT16" s="87"/>
      <c r="ACU16" s="87"/>
      <c r="ACV16" s="87"/>
      <c r="ACW16" s="87"/>
      <c r="ACX16" s="87"/>
      <c r="ACY16" s="87"/>
      <c r="ACZ16" s="87"/>
      <c r="ADA16" s="87"/>
      <c r="ADB16" s="87"/>
      <c r="ADC16" s="87"/>
      <c r="ADD16" s="87"/>
      <c r="ADE16" s="87"/>
      <c r="ADF16" s="87"/>
      <c r="ADG16" s="87"/>
      <c r="ADH16" s="87"/>
      <c r="ADI16" s="87"/>
      <c r="ADJ16" s="87"/>
      <c r="ADK16" s="87"/>
      <c r="ADL16" s="87"/>
      <c r="ADM16" s="87"/>
      <c r="ADN16" s="87"/>
      <c r="ADO16" s="87"/>
      <c r="ADP16" s="87"/>
      <c r="ADQ16" s="87"/>
      <c r="ADR16" s="87"/>
      <c r="ADS16" s="87"/>
      <c r="ADT16" s="87"/>
      <c r="ADU16" s="87"/>
      <c r="ADV16" s="87"/>
      <c r="ADW16" s="87"/>
      <c r="ADX16" s="87"/>
      <c r="ADY16" s="87"/>
      <c r="ADZ16" s="87"/>
      <c r="AEA16" s="87"/>
      <c r="AEB16" s="87"/>
      <c r="AEC16" s="87"/>
      <c r="AED16" s="87"/>
      <c r="AEE16" s="87"/>
      <c r="AEF16" s="87"/>
      <c r="AEG16" s="87"/>
      <c r="AEH16" s="87"/>
      <c r="AEI16" s="87"/>
      <c r="AEJ16" s="87"/>
      <c r="AEK16" s="87"/>
      <c r="AEL16" s="87"/>
      <c r="AEM16" s="87"/>
      <c r="AEN16" s="87"/>
      <c r="AEO16" s="87"/>
      <c r="AEP16" s="87"/>
      <c r="AEQ16" s="87"/>
      <c r="AER16" s="87"/>
      <c r="AES16" s="87"/>
      <c r="AET16" s="87"/>
      <c r="AEU16" s="87"/>
      <c r="AEV16" s="87"/>
      <c r="AEW16" s="87"/>
      <c r="AEX16" s="87"/>
      <c r="AEY16" s="87"/>
      <c r="AEZ16" s="87"/>
      <c r="AFA16" s="87"/>
      <c r="AFB16" s="87"/>
      <c r="AFC16" s="87"/>
      <c r="AFD16" s="87"/>
      <c r="AFE16" s="87"/>
      <c r="AFF16" s="87"/>
      <c r="AFG16" s="87"/>
      <c r="AFH16" s="87"/>
      <c r="AFI16" s="87"/>
      <c r="AFJ16" s="87"/>
      <c r="AFK16" s="87"/>
      <c r="AFL16" s="87"/>
      <c r="AFM16" s="87"/>
      <c r="AFN16" s="87"/>
      <c r="AFO16" s="87"/>
      <c r="AFP16" s="87"/>
      <c r="AFQ16" s="87"/>
      <c r="AFR16" s="87"/>
      <c r="AFS16" s="87"/>
      <c r="AFT16" s="87"/>
      <c r="AFU16" s="87"/>
      <c r="AFV16" s="87"/>
      <c r="AFW16" s="87"/>
      <c r="AFX16" s="87"/>
      <c r="AFY16" s="87"/>
      <c r="AFZ16" s="87"/>
      <c r="AGA16" s="87"/>
      <c r="AGB16" s="87"/>
      <c r="AGC16" s="87"/>
      <c r="AGD16" s="87"/>
      <c r="AGE16" s="87"/>
      <c r="AGF16" s="87"/>
      <c r="AGG16" s="87"/>
      <c r="AGH16" s="87"/>
      <c r="AGI16" s="87"/>
      <c r="AGJ16" s="87"/>
      <c r="AGK16" s="87"/>
      <c r="AGL16" s="87"/>
      <c r="AGM16" s="87"/>
      <c r="AGN16" s="87"/>
      <c r="AGO16" s="87"/>
      <c r="AGP16" s="87"/>
      <c r="AGQ16" s="87"/>
      <c r="AGR16" s="87"/>
      <c r="AGS16" s="87"/>
      <c r="AGT16" s="87"/>
      <c r="AGU16" s="87"/>
      <c r="AGV16" s="87"/>
      <c r="AGW16" s="87"/>
      <c r="AGX16" s="87"/>
      <c r="AGY16" s="87"/>
      <c r="AGZ16" s="87"/>
      <c r="AHA16" s="87"/>
      <c r="AHB16" s="87"/>
      <c r="AHC16" s="87"/>
      <c r="AHD16" s="87"/>
      <c r="AHE16" s="87"/>
      <c r="AHF16" s="87"/>
      <c r="AHG16" s="87"/>
      <c r="AHH16" s="87"/>
      <c r="AHI16" s="87"/>
      <c r="AHJ16" s="87"/>
      <c r="AHK16" s="87"/>
      <c r="AHL16" s="87"/>
      <c r="AHM16" s="87"/>
      <c r="AHN16" s="87"/>
      <c r="AHO16" s="87"/>
      <c r="AHP16" s="87"/>
      <c r="AHQ16" s="87"/>
      <c r="AHR16" s="87"/>
    </row>
    <row r="17" spans="1:22" ht="17.25" thickBot="1" x14ac:dyDescent="0.3"/>
    <row r="18" spans="1:22" ht="17.25" thickBot="1" x14ac:dyDescent="0.3">
      <c r="A18" s="87"/>
      <c r="B18" s="86"/>
      <c r="C18" s="293" t="s">
        <v>11</v>
      </c>
      <c r="D18" s="294"/>
      <c r="E18" s="295"/>
      <c r="F18" s="86"/>
      <c r="G18" s="86"/>
      <c r="H18" s="86"/>
      <c r="I18" s="86"/>
      <c r="J18" s="86"/>
      <c r="K18" s="296" t="s">
        <v>203</v>
      </c>
      <c r="L18" s="297"/>
      <c r="M18" s="44">
        <f>Forward!Z3</f>
        <v>9.7985455109501962E-2</v>
      </c>
      <c r="N18" s="185">
        <f>M18*'Data Raw'!$M$1010+'Data Raw'!$M$1009</f>
        <v>7.6957619354848931E-4</v>
      </c>
      <c r="O18" s="94">
        <f>I20*(1+N18)</f>
        <v>14166.894120595873</v>
      </c>
      <c r="P18" s="86"/>
      <c r="Q18" s="86"/>
      <c r="R18" s="86"/>
      <c r="S18" s="86"/>
      <c r="T18" s="86"/>
      <c r="U18" s="86"/>
      <c r="V18" s="29"/>
    </row>
    <row r="19" spans="1:22" ht="17.25" thickBot="1" x14ac:dyDescent="0.3">
      <c r="A19" s="87"/>
      <c r="B19" s="86"/>
      <c r="C19" s="291" t="s">
        <v>202</v>
      </c>
      <c r="D19" s="292"/>
      <c r="E19" s="81">
        <v>960</v>
      </c>
      <c r="F19" s="86"/>
      <c r="G19" s="86"/>
      <c r="H19" s="86"/>
      <c r="I19" s="86"/>
      <c r="J19" s="86"/>
      <c r="K19" s="89"/>
      <c r="L19" s="89"/>
      <c r="M19" s="89"/>
      <c r="N19" s="89"/>
      <c r="O19" s="89"/>
      <c r="P19" s="86"/>
      <c r="Q19" s="86"/>
      <c r="R19" s="86"/>
      <c r="S19" s="86"/>
      <c r="T19" s="86"/>
      <c r="U19" s="86"/>
      <c r="V19" s="29"/>
    </row>
    <row r="20" spans="1:22" ht="17.25" thickBot="1" x14ac:dyDescent="0.3">
      <c r="A20" s="87"/>
      <c r="B20" s="86"/>
      <c r="C20" s="291" t="s">
        <v>247</v>
      </c>
      <c r="D20" s="292"/>
      <c r="E20" s="81">
        <v>960</v>
      </c>
      <c r="F20" s="86"/>
      <c r="G20" s="296" t="s">
        <v>301</v>
      </c>
      <c r="H20" s="297"/>
      <c r="I20" s="208">
        <v>14156</v>
      </c>
      <c r="J20" s="86"/>
      <c r="K20" s="89"/>
      <c r="L20" s="89"/>
      <c r="M20" s="89"/>
      <c r="N20" s="89"/>
      <c r="O20" s="89"/>
      <c r="P20" s="86"/>
      <c r="Q20" s="86"/>
      <c r="R20" s="86"/>
      <c r="S20" s="86"/>
      <c r="T20" s="86"/>
      <c r="U20" s="86"/>
      <c r="V20" s="29"/>
    </row>
    <row r="21" spans="1:22" x14ac:dyDescent="0.25">
      <c r="A21" s="87"/>
      <c r="B21" s="86"/>
      <c r="C21" s="291" t="s">
        <v>417</v>
      </c>
      <c r="D21" s="292"/>
      <c r="E21" s="81">
        <v>1</v>
      </c>
      <c r="F21" s="29"/>
      <c r="G21" s="29"/>
      <c r="H21" s="86"/>
      <c r="I21" s="86"/>
      <c r="J21" s="86"/>
      <c r="K21" s="89"/>
      <c r="L21" s="89"/>
      <c r="M21" s="89"/>
      <c r="N21" s="89"/>
      <c r="O21" s="89"/>
      <c r="P21" s="86"/>
      <c r="Q21" s="86"/>
      <c r="R21" s="86"/>
      <c r="S21" s="86"/>
      <c r="T21" s="86"/>
      <c r="U21" s="86"/>
      <c r="V21" s="29"/>
    </row>
    <row r="22" spans="1:22" ht="17.25" thickBot="1" x14ac:dyDescent="0.3">
      <c r="A22" s="87"/>
      <c r="B22" s="86"/>
      <c r="C22" s="289" t="s">
        <v>430</v>
      </c>
      <c r="D22" s="290"/>
      <c r="E22" s="43">
        <v>1</v>
      </c>
      <c r="F22" s="29" t="s">
        <v>431</v>
      </c>
      <c r="G22" s="29"/>
      <c r="H22" s="86"/>
      <c r="I22" s="86"/>
      <c r="J22" s="86"/>
      <c r="K22" s="89"/>
      <c r="L22" s="89"/>
      <c r="M22" s="89"/>
      <c r="N22" s="89"/>
      <c r="O22" s="89"/>
      <c r="P22" s="86"/>
      <c r="Q22" s="86"/>
      <c r="R22" s="86"/>
      <c r="S22" s="86"/>
      <c r="T22" s="86"/>
      <c r="U22" s="86"/>
      <c r="V22" s="29"/>
    </row>
    <row r="23" spans="1:22" x14ac:dyDescent="0.25">
      <c r="A23" s="87"/>
      <c r="B23" s="87"/>
      <c r="C23" s="87"/>
      <c r="D23" s="29"/>
      <c r="E23" s="29"/>
      <c r="F23" s="29"/>
      <c r="G23" s="29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29"/>
    </row>
    <row r="24" spans="1:22" x14ac:dyDescent="0.25">
      <c r="A24" s="87"/>
      <c r="B24" s="87"/>
      <c r="C24" s="87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29"/>
    </row>
    <row r="25" spans="1:22" hidden="1" x14ac:dyDescent="0.25">
      <c r="A25" s="87" t="s">
        <v>47</v>
      </c>
      <c r="B25" s="86"/>
      <c r="C25" s="29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29"/>
    </row>
    <row r="26" spans="1:22" hidden="1" x14ac:dyDescent="0.25">
      <c r="A26" s="87"/>
      <c r="B26" s="86"/>
      <c r="C26" s="86">
        <v>1</v>
      </c>
      <c r="D26" s="86">
        <v>2</v>
      </c>
      <c r="E26" s="86">
        <v>3</v>
      </c>
      <c r="F26" s="86">
        <v>4</v>
      </c>
      <c r="G26" s="86">
        <v>5</v>
      </c>
      <c r="H26" s="86">
        <v>6</v>
      </c>
      <c r="I26" s="86">
        <v>7</v>
      </c>
      <c r="J26" s="86">
        <v>8</v>
      </c>
      <c r="K26" s="86">
        <v>9</v>
      </c>
      <c r="L26" s="86">
        <v>10</v>
      </c>
      <c r="M26" s="86"/>
      <c r="N26" s="86"/>
      <c r="O26" s="86"/>
      <c r="P26" s="86"/>
      <c r="Q26" s="86"/>
      <c r="R26" s="86"/>
      <c r="S26" s="86"/>
      <c r="T26" s="86"/>
      <c r="U26" s="86"/>
      <c r="V26" s="29"/>
    </row>
    <row r="27" spans="1:22" hidden="1" x14ac:dyDescent="0.25">
      <c r="A27" s="87"/>
      <c r="B27" s="1" t="s">
        <v>115</v>
      </c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86"/>
      <c r="N27" s="86"/>
      <c r="O27" s="86"/>
      <c r="P27" s="86"/>
      <c r="Q27" s="86"/>
      <c r="R27" s="86"/>
      <c r="S27" s="86"/>
      <c r="T27" s="86"/>
      <c r="U27" s="86"/>
      <c r="V27" s="29"/>
    </row>
    <row r="28" spans="1:22" hidden="1" x14ac:dyDescent="0.25">
      <c r="A28" s="87"/>
      <c r="B28" s="1" t="s">
        <v>114</v>
      </c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86"/>
      <c r="N28" s="86"/>
      <c r="O28" s="86"/>
      <c r="P28" s="86"/>
      <c r="Q28" s="86"/>
      <c r="R28" s="86"/>
      <c r="S28" s="86"/>
      <c r="T28" s="86"/>
      <c r="U28" s="86"/>
      <c r="V28" s="29"/>
    </row>
    <row r="29" spans="1:22" hidden="1" x14ac:dyDescent="0.25">
      <c r="A29" s="87"/>
      <c r="B29" s="1" t="s">
        <v>113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86"/>
      <c r="N29" s="86"/>
      <c r="O29" s="86"/>
      <c r="P29" s="86"/>
      <c r="Q29" s="86"/>
      <c r="R29" s="86"/>
      <c r="S29" s="86"/>
      <c r="T29" s="86"/>
      <c r="U29" s="86"/>
      <c r="V29" s="29"/>
    </row>
    <row r="30" spans="1:22" hidden="1" x14ac:dyDescent="0.25">
      <c r="A30" s="87"/>
      <c r="B30" s="1" t="s">
        <v>112</v>
      </c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86"/>
      <c r="N30" s="86"/>
      <c r="O30" s="86"/>
      <c r="P30" s="86"/>
      <c r="Q30" s="86"/>
      <c r="R30" s="86"/>
      <c r="S30" s="86"/>
      <c r="T30" s="86"/>
      <c r="U30" s="86"/>
      <c r="V30" s="29"/>
    </row>
    <row r="31" spans="1:22" hidden="1" x14ac:dyDescent="0.25">
      <c r="A31" s="87"/>
      <c r="B31" s="1" t="s">
        <v>75</v>
      </c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86"/>
      <c r="N31" s="86"/>
      <c r="O31" s="86"/>
      <c r="P31" s="86"/>
      <c r="Q31" s="86"/>
      <c r="R31" s="86"/>
      <c r="S31" s="86"/>
      <c r="T31" s="86"/>
      <c r="U31" s="86"/>
      <c r="V31" s="29"/>
    </row>
    <row r="32" spans="1:22" hidden="1" x14ac:dyDescent="0.25">
      <c r="A32" s="87"/>
      <c r="B32" s="1" t="s">
        <v>76</v>
      </c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86"/>
      <c r="N32" s="86"/>
      <c r="O32" s="86"/>
      <c r="P32" s="86"/>
      <c r="Q32" s="86"/>
      <c r="R32" s="86"/>
      <c r="S32" s="86"/>
      <c r="T32" s="86"/>
      <c r="U32" s="86"/>
      <c r="V32" s="29"/>
    </row>
    <row r="33" spans="1:22" hidden="1" x14ac:dyDescent="0.25">
      <c r="A33" s="87"/>
      <c r="B33" s="1" t="s">
        <v>108</v>
      </c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86"/>
      <c r="N33" s="86"/>
      <c r="O33" s="86"/>
      <c r="P33" s="86"/>
      <c r="Q33" s="86"/>
      <c r="R33" s="86"/>
      <c r="S33" s="86"/>
      <c r="T33" s="86"/>
      <c r="U33" s="86"/>
      <c r="V33" s="29"/>
    </row>
    <row r="34" spans="1:22" hidden="1" x14ac:dyDescent="0.25">
      <c r="A34" s="87"/>
      <c r="B34" s="1" t="s">
        <v>109</v>
      </c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86"/>
      <c r="N34" s="86"/>
      <c r="O34" s="86"/>
      <c r="P34" s="86"/>
      <c r="Q34" s="86"/>
      <c r="R34" s="86"/>
      <c r="S34" s="86"/>
      <c r="T34" s="86"/>
      <c r="U34" s="86"/>
      <c r="V34" s="29"/>
    </row>
    <row r="35" spans="1:22" hidden="1" x14ac:dyDescent="0.25">
      <c r="A35" s="87"/>
      <c r="B35" s="1" t="s">
        <v>110</v>
      </c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86"/>
      <c r="N35" s="86"/>
      <c r="O35" s="86"/>
      <c r="P35" s="86"/>
      <c r="Q35" s="86"/>
      <c r="R35" s="86"/>
      <c r="S35" s="86"/>
      <c r="T35" s="86"/>
      <c r="U35" s="86"/>
      <c r="V35" s="29"/>
    </row>
    <row r="36" spans="1:22" hidden="1" x14ac:dyDescent="0.25">
      <c r="A36" s="87"/>
      <c r="B36" s="1" t="s">
        <v>111</v>
      </c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86"/>
      <c r="N36" s="86"/>
      <c r="O36" s="86"/>
      <c r="P36" s="86"/>
      <c r="Q36" s="86"/>
      <c r="R36" s="86"/>
      <c r="S36" s="86"/>
      <c r="T36" s="86"/>
      <c r="U36" s="86"/>
      <c r="V36" s="29"/>
    </row>
    <row r="37" spans="1:22" hidden="1" x14ac:dyDescent="0.25">
      <c r="A37" s="87"/>
      <c r="B37" s="1" t="s">
        <v>196</v>
      </c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86"/>
      <c r="N37" s="86"/>
      <c r="O37" s="86"/>
      <c r="P37" s="86"/>
      <c r="Q37" s="86"/>
      <c r="R37" s="86"/>
      <c r="S37" s="86"/>
      <c r="T37" s="86"/>
      <c r="U37" s="86"/>
      <c r="V37" s="29"/>
    </row>
    <row r="38" spans="1:22" hidden="1" x14ac:dyDescent="0.25">
      <c r="A38" s="87"/>
      <c r="B38" s="1" t="s">
        <v>197</v>
      </c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86"/>
      <c r="N38" s="86"/>
      <c r="O38" s="86"/>
      <c r="P38" s="86"/>
      <c r="Q38" s="86"/>
      <c r="R38" s="86"/>
      <c r="S38" s="86"/>
      <c r="T38" s="86"/>
      <c r="U38" s="86"/>
      <c r="V38" s="29"/>
    </row>
    <row r="39" spans="1:22" hidden="1" x14ac:dyDescent="0.25">
      <c r="A39" s="87"/>
      <c r="B39" s="1" t="s">
        <v>198</v>
      </c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86"/>
      <c r="N39" s="86"/>
      <c r="O39" s="86"/>
      <c r="P39" s="86"/>
      <c r="Q39" s="86"/>
      <c r="R39" s="86"/>
      <c r="S39" s="86"/>
      <c r="T39" s="86"/>
      <c r="U39" s="86"/>
      <c r="V39" s="29"/>
    </row>
    <row r="40" spans="1:22" hidden="1" x14ac:dyDescent="0.25">
      <c r="A40" s="87"/>
      <c r="B40" s="1" t="s">
        <v>199</v>
      </c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86"/>
      <c r="N40" s="86"/>
      <c r="O40" s="86"/>
      <c r="P40" s="86"/>
      <c r="Q40" s="86"/>
      <c r="R40" s="86"/>
      <c r="S40" s="86"/>
      <c r="T40" s="86"/>
      <c r="U40" s="86"/>
      <c r="V40" s="29"/>
    </row>
    <row r="41" spans="1:22" hidden="1" x14ac:dyDescent="0.25">
      <c r="A41" s="87"/>
      <c r="B41" s="1" t="s">
        <v>200</v>
      </c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86"/>
      <c r="N41" s="86"/>
      <c r="O41" s="86"/>
      <c r="P41" s="86"/>
      <c r="Q41" s="86"/>
      <c r="R41" s="86"/>
      <c r="S41" s="86"/>
      <c r="T41" s="86"/>
      <c r="U41" s="86"/>
      <c r="V41" s="29"/>
    </row>
    <row r="42" spans="1:22" x14ac:dyDescent="0.25">
      <c r="A42" s="87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29"/>
    </row>
    <row r="43" spans="1:22" x14ac:dyDescent="0.25">
      <c r="A43" s="87" t="s">
        <v>73</v>
      </c>
      <c r="B43" s="86"/>
      <c r="C43" s="88"/>
      <c r="D43" s="88"/>
      <c r="E43" s="87" t="s">
        <v>55</v>
      </c>
      <c r="F43" s="87">
        <v>0</v>
      </c>
      <c r="G43" s="88"/>
      <c r="H43" s="79"/>
      <c r="I43" s="80"/>
      <c r="J43" s="88"/>
      <c r="K43" s="88"/>
      <c r="L43" s="88"/>
      <c r="M43" s="86"/>
      <c r="N43" s="86"/>
      <c r="O43" s="86"/>
      <c r="P43" s="86"/>
      <c r="Q43" s="86"/>
      <c r="R43" s="86"/>
      <c r="S43" s="86"/>
      <c r="T43" s="86"/>
      <c r="U43" s="86"/>
      <c r="V43" s="29"/>
    </row>
    <row r="44" spans="1:22" x14ac:dyDescent="0.25">
      <c r="A44" s="87"/>
      <c r="B44" s="1" t="s">
        <v>115</v>
      </c>
      <c r="C44" s="40">
        <v>-7.9624200877066342E-2</v>
      </c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</row>
    <row r="45" spans="1:22" x14ac:dyDescent="0.25">
      <c r="A45" s="87"/>
      <c r="B45" s="1" t="s">
        <v>114</v>
      </c>
      <c r="C45" s="40">
        <v>0.19977858600894094</v>
      </c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</row>
    <row r="46" spans="1:22" x14ac:dyDescent="0.25">
      <c r="A46" s="87"/>
      <c r="B46" s="1" t="s">
        <v>113</v>
      </c>
      <c r="C46" s="40">
        <v>-0.13743630432257525</v>
      </c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</row>
    <row r="47" spans="1:22" x14ac:dyDescent="0.25">
      <c r="A47" s="87"/>
      <c r="B47" s="1" t="s">
        <v>112</v>
      </c>
      <c r="C47" s="40">
        <v>0.1740116636584832</v>
      </c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</row>
    <row r="48" spans="1:22" x14ac:dyDescent="0.25">
      <c r="A48" s="87"/>
      <c r="B48" s="1" t="s">
        <v>75</v>
      </c>
      <c r="C48" s="40">
        <v>0.22606501630043718</v>
      </c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</row>
    <row r="49" spans="1:22" x14ac:dyDescent="0.25">
      <c r="A49" s="87" t="s">
        <v>52</v>
      </c>
      <c r="B49" s="1" t="s">
        <v>76</v>
      </c>
      <c r="C49" s="40">
        <v>8.860383343016931E-2</v>
      </c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</row>
    <row r="50" spans="1:22" x14ac:dyDescent="0.25">
      <c r="A50" s="87" t="s">
        <v>318</v>
      </c>
      <c r="B50" s="1" t="s">
        <v>108</v>
      </c>
      <c r="C50" s="40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</row>
    <row r="51" spans="1:22" x14ac:dyDescent="0.25">
      <c r="A51" s="87" t="s">
        <v>53</v>
      </c>
      <c r="B51" s="1" t="s">
        <v>109</v>
      </c>
      <c r="C51" s="40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</row>
    <row r="52" spans="1:22" x14ac:dyDescent="0.25">
      <c r="A52" s="87" t="s">
        <v>319</v>
      </c>
      <c r="B52" s="1" t="s">
        <v>110</v>
      </c>
      <c r="C52" s="40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</row>
    <row r="53" spans="1:22" x14ac:dyDescent="0.25">
      <c r="A53" s="87" t="s">
        <v>327</v>
      </c>
      <c r="B53" s="1" t="s">
        <v>111</v>
      </c>
      <c r="C53" s="40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</row>
    <row r="54" spans="1:22" x14ac:dyDescent="0.25">
      <c r="A54" s="87" t="s">
        <v>54</v>
      </c>
      <c r="B54" s="1" t="s">
        <v>423</v>
      </c>
      <c r="C54" s="37">
        <v>0.21872788996396508</v>
      </c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</row>
    <row r="55" spans="1:22" x14ac:dyDescent="0.25">
      <c r="A55" s="87" t="s">
        <v>426</v>
      </c>
      <c r="B55" s="1" t="s">
        <v>66</v>
      </c>
      <c r="C55" s="38">
        <v>0.64710503340720493</v>
      </c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</row>
    <row r="56" spans="1:22" x14ac:dyDescent="0.25">
      <c r="A56" s="87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</row>
    <row r="57" spans="1:22" x14ac:dyDescent="0.25">
      <c r="A57" s="87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</row>
    <row r="58" spans="1:22" x14ac:dyDescent="0.25">
      <c r="A58" s="87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</row>
    <row r="59" spans="1:22" x14ac:dyDescent="0.25">
      <c r="A59" s="87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</row>
    <row r="60" spans="1:22" x14ac:dyDescent="0.25">
      <c r="A60" s="87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</row>
    <row r="61" spans="1:22" x14ac:dyDescent="0.25">
      <c r="A61" s="87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</row>
    <row r="62" spans="1:22" x14ac:dyDescent="0.25">
      <c r="A62" s="87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</row>
    <row r="63" spans="1:22" x14ac:dyDescent="0.25">
      <c r="A63" s="87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</row>
    <row r="64" spans="1:22" x14ac:dyDescent="0.25">
      <c r="B64" s="86"/>
      <c r="C64" s="86"/>
      <c r="D64" s="86"/>
      <c r="E64" s="86"/>
      <c r="F64" s="86"/>
    </row>
  </sheetData>
  <mergeCells count="7">
    <mergeCell ref="C22:D22"/>
    <mergeCell ref="C21:D21"/>
    <mergeCell ref="C18:E18"/>
    <mergeCell ref="K18:L18"/>
    <mergeCell ref="C19:D19"/>
    <mergeCell ref="C20:D20"/>
    <mergeCell ref="G20:H20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/>
  <dimension ref="A1:AO102"/>
  <sheetViews>
    <sheetView zoomScale="70" zoomScaleNormal="70" workbookViewId="0">
      <selection activeCell="Z37" sqref="Z37"/>
    </sheetView>
  </sheetViews>
  <sheetFormatPr defaultRowHeight="15.75" x14ac:dyDescent="0.25"/>
  <cols>
    <col min="1" max="15" width="8.625" style="2" customWidth="1"/>
    <col min="16" max="16" width="8.625" style="26" customWidth="1"/>
    <col min="17" max="21" width="8.625" style="86" customWidth="1"/>
    <col min="22" max="22" width="8.625" style="88" customWidth="1"/>
    <col min="23" max="27" width="8.625" style="86" customWidth="1"/>
    <col min="28" max="31" width="8.625" style="2" customWidth="1"/>
    <col min="32" max="32" width="8.75" style="2" customWidth="1"/>
    <col min="33" max="39" width="8.625" style="2" customWidth="1"/>
    <col min="40" max="16384" width="9" style="2"/>
  </cols>
  <sheetData>
    <row r="1" spans="1:41" ht="17.25" customHeight="1" thickBot="1" x14ac:dyDescent="0.3">
      <c r="A1" s="300" t="s">
        <v>11</v>
      </c>
      <c r="B1" s="301"/>
      <c r="C1" s="300" t="s">
        <v>14</v>
      </c>
      <c r="D1" s="301"/>
      <c r="E1" s="300" t="s">
        <v>12</v>
      </c>
      <c r="F1" s="302"/>
      <c r="G1" s="302"/>
      <c r="H1" s="301"/>
      <c r="I1" s="300" t="s">
        <v>27</v>
      </c>
      <c r="J1" s="301"/>
      <c r="K1" s="300" t="s">
        <v>84</v>
      </c>
      <c r="L1" s="302"/>
      <c r="M1" s="302"/>
      <c r="N1" s="301"/>
      <c r="O1" s="300" t="s">
        <v>85</v>
      </c>
      <c r="P1" s="301"/>
      <c r="Q1" s="300" t="s">
        <v>336</v>
      </c>
      <c r="R1" s="302"/>
      <c r="S1" s="302"/>
      <c r="T1" s="301"/>
      <c r="U1" s="300" t="s">
        <v>341</v>
      </c>
      <c r="V1" s="301"/>
      <c r="W1" s="300" t="s">
        <v>13</v>
      </c>
      <c r="X1" s="302"/>
      <c r="Y1" s="302"/>
      <c r="Z1" s="301"/>
      <c r="AC1" s="300" t="s">
        <v>0</v>
      </c>
      <c r="AD1" s="301"/>
      <c r="AE1" s="300" t="s">
        <v>25</v>
      </c>
      <c r="AF1" s="301"/>
      <c r="AH1" s="300" t="s">
        <v>29</v>
      </c>
      <c r="AI1" s="301"/>
    </row>
    <row r="2" spans="1:41" ht="16.5" thickBot="1" x14ac:dyDescent="0.3">
      <c r="A2" s="303" t="s">
        <v>7</v>
      </c>
      <c r="B2" s="304"/>
      <c r="C2" s="298" t="s">
        <v>15</v>
      </c>
      <c r="D2" s="299"/>
      <c r="E2" s="303" t="s">
        <v>8</v>
      </c>
      <c r="F2" s="304"/>
      <c r="G2" s="303" t="s">
        <v>9</v>
      </c>
      <c r="H2" s="304"/>
      <c r="I2" s="298" t="s">
        <v>16</v>
      </c>
      <c r="J2" s="299"/>
      <c r="K2" s="303" t="s">
        <v>214</v>
      </c>
      <c r="L2" s="304"/>
      <c r="M2" s="303" t="s">
        <v>213</v>
      </c>
      <c r="N2" s="304"/>
      <c r="O2" s="298" t="s">
        <v>343</v>
      </c>
      <c r="P2" s="299"/>
      <c r="Q2" s="303" t="s">
        <v>346</v>
      </c>
      <c r="R2" s="304"/>
      <c r="S2" s="303" t="s">
        <v>345</v>
      </c>
      <c r="T2" s="304"/>
      <c r="U2" s="298" t="s">
        <v>342</v>
      </c>
      <c r="V2" s="299"/>
      <c r="W2" s="305" t="s">
        <v>10</v>
      </c>
      <c r="X2" s="306"/>
      <c r="Y2" s="305" t="s">
        <v>46</v>
      </c>
      <c r="Z2" s="306"/>
      <c r="AC2" s="309" t="s">
        <v>204</v>
      </c>
      <c r="AD2" s="310"/>
      <c r="AE2" s="309" t="s">
        <v>26</v>
      </c>
      <c r="AF2" s="310"/>
      <c r="AG2" s="24"/>
      <c r="AH2" s="309" t="s">
        <v>28</v>
      </c>
      <c r="AI2" s="310"/>
    </row>
    <row r="3" spans="1:41" ht="16.5" thickBot="1" x14ac:dyDescent="0.3">
      <c r="A3" s="4" t="s">
        <v>104</v>
      </c>
      <c r="B3" s="41">
        <f>Panel!C44</f>
        <v>-7.9624200877066342E-2</v>
      </c>
      <c r="C3" s="3" t="str">
        <f>A$3&amp;E$3</f>
        <v>a01z02</v>
      </c>
      <c r="D3" s="49">
        <v>-0.42700593116413033</v>
      </c>
      <c r="E3" s="4" t="s">
        <v>106</v>
      </c>
      <c r="F3" s="7">
        <f>B$3*D3+B$13*D4+B$23*D5+B$33*D6+B$43*D7+B$53*D8+B$63*D9+B$73*D10+B$83*D11+B$93*D12+AD17</f>
        <v>0.21306936792185246</v>
      </c>
      <c r="G3" s="4" t="s">
        <v>107</v>
      </c>
      <c r="H3" s="7">
        <f>IF(F3&gt;0,F3,F3*$AJ$6)</f>
        <v>0.21306936792185246</v>
      </c>
      <c r="I3" s="3" t="str">
        <f>G$3&amp;K$3</f>
        <v>a02z03</v>
      </c>
      <c r="J3" s="15">
        <v>-0.29121602757175419</v>
      </c>
      <c r="K3" s="4" t="s">
        <v>145</v>
      </c>
      <c r="L3" s="7">
        <f>H$3*J3+H$13*J4+H$23*J5+H$33*J6+H$43*J7+H$53*J8+H$63*J9+AG17</f>
        <v>-0.25494653623707408</v>
      </c>
      <c r="M3" s="4" t="s">
        <v>166</v>
      </c>
      <c r="N3" s="7">
        <f>IF(L3&gt;0,L3,L3*$AJ$6)</f>
        <v>-1.2747326811853706E-2</v>
      </c>
      <c r="O3" s="3" t="str">
        <f>M$3&amp;Q$3</f>
        <v>a03z04</v>
      </c>
      <c r="P3" s="49">
        <v>-0.34636230619823538</v>
      </c>
      <c r="Q3" s="225" t="s">
        <v>348</v>
      </c>
      <c r="R3" s="7">
        <f>N$3*P3+N$13*P4+N$23*P5+N$33*P6+N$43*P7+N$53*P8+$AJ$17</f>
        <v>-5.657480728873053E-2</v>
      </c>
      <c r="S3" s="225" t="s">
        <v>349</v>
      </c>
      <c r="T3" s="7">
        <f>IF(R3&gt;0,R3,R3*$AJ$6)</f>
        <v>-2.8287403644365267E-3</v>
      </c>
      <c r="U3" s="3" t="str">
        <f>S$3&amp;W$3</f>
        <v>a04s0</v>
      </c>
      <c r="V3" s="49">
        <v>0.83219828133907126</v>
      </c>
      <c r="W3" s="225" t="s">
        <v>167</v>
      </c>
      <c r="X3" s="7">
        <f>T$3*V3+T$13*V4+T$23*V5+T$33*V6+T$43*V7+AM17</f>
        <v>9.7985455109501962E-2</v>
      </c>
      <c r="Y3" s="225" t="s">
        <v>193</v>
      </c>
      <c r="Z3" s="7">
        <f>IF(X3&gt;0,X3,X3*$AJ$6)</f>
        <v>9.7985455109501962E-2</v>
      </c>
      <c r="AA3" s="86">
        <f>1/(1+(EXP(-X3)))</f>
        <v>0.5244767831394318</v>
      </c>
      <c r="AC3" s="260" t="s">
        <v>194</v>
      </c>
      <c r="AD3" s="9">
        <f>Panel!C54</f>
        <v>0.21872788996396508</v>
      </c>
      <c r="AE3" s="224" t="s">
        <v>195</v>
      </c>
      <c r="AF3" s="258">
        <f>(AD3-Z3)^2</f>
        <v>1.4578735574584271E-2</v>
      </c>
      <c r="AG3" s="24"/>
      <c r="AH3" s="8" t="s">
        <v>28</v>
      </c>
      <c r="AI3" s="27">
        <v>0.1</v>
      </c>
      <c r="AJ3" s="86"/>
      <c r="AK3" s="86"/>
      <c r="AM3" s="48"/>
      <c r="AN3" s="48"/>
      <c r="AO3" s="48"/>
    </row>
    <row r="4" spans="1:41" ht="16.5" thickBot="1" x14ac:dyDescent="0.3">
      <c r="A4" s="10"/>
      <c r="B4" s="11"/>
      <c r="C4" s="5" t="str">
        <f>A$13&amp;E$3</f>
        <v>a11z02</v>
      </c>
      <c r="D4" s="50">
        <v>0.65142314646040012</v>
      </c>
      <c r="E4" s="10"/>
      <c r="F4" s="12"/>
      <c r="G4" s="10"/>
      <c r="H4" s="12"/>
      <c r="I4" s="5" t="str">
        <f>G$13&amp;K$3</f>
        <v>a12z03</v>
      </c>
      <c r="J4" s="16">
        <v>-0.55331307481737713</v>
      </c>
      <c r="K4" s="10"/>
      <c r="L4" s="12"/>
      <c r="M4" s="10"/>
      <c r="N4" s="12"/>
      <c r="O4" s="5" t="str">
        <f>M$13&amp;Q$3</f>
        <v>a13z04</v>
      </c>
      <c r="P4" s="50">
        <v>1.2522900688665477</v>
      </c>
      <c r="Q4" s="10"/>
      <c r="R4" s="12"/>
      <c r="S4" s="10"/>
      <c r="T4" s="12"/>
      <c r="U4" s="5" t="str">
        <f>S$13&amp;W$3</f>
        <v>a14s0</v>
      </c>
      <c r="V4" s="50">
        <v>0.24188877532475009</v>
      </c>
      <c r="W4" s="10"/>
      <c r="X4" s="12"/>
      <c r="Y4" s="10"/>
      <c r="Z4" s="12"/>
      <c r="AC4" s="86"/>
      <c r="AD4" s="86"/>
      <c r="AE4" s="86"/>
      <c r="AF4" s="86"/>
      <c r="AG4" s="24"/>
      <c r="AH4" s="86"/>
      <c r="AI4" s="86" t="s">
        <v>428</v>
      </c>
      <c r="AJ4" s="86"/>
      <c r="AK4" s="86"/>
      <c r="AM4" s="48"/>
      <c r="AN4" s="48"/>
      <c r="AO4" s="48"/>
    </row>
    <row r="5" spans="1:41" ht="16.5" thickBot="1" x14ac:dyDescent="0.3">
      <c r="A5" s="10"/>
      <c r="B5" s="11"/>
      <c r="C5" s="5" t="str">
        <f>A$23&amp;E$3</f>
        <v>a21z02</v>
      </c>
      <c r="D5" s="50">
        <v>-0.57824619997890059</v>
      </c>
      <c r="E5" s="10"/>
      <c r="F5" s="12"/>
      <c r="G5" s="10"/>
      <c r="H5" s="12"/>
      <c r="I5" s="5" t="str">
        <f>G$23&amp;K$3</f>
        <v>a22z03</v>
      </c>
      <c r="J5" s="16">
        <v>4.006239657165369E-2</v>
      </c>
      <c r="K5" s="10"/>
      <c r="L5" s="12"/>
      <c r="M5" s="10"/>
      <c r="N5" s="12"/>
      <c r="O5" s="5" t="str">
        <f>M$23&amp;Q$3</f>
        <v>a23z04</v>
      </c>
      <c r="P5" s="50">
        <v>0.4889356594165773</v>
      </c>
      <c r="Q5" s="10"/>
      <c r="R5" s="12"/>
      <c r="S5" s="10"/>
      <c r="T5" s="12"/>
      <c r="U5" s="5" t="str">
        <f>S$23&amp;W$3</f>
        <v>a24s0</v>
      </c>
      <c r="V5" s="50">
        <v>-8.1741724890440098E-2</v>
      </c>
      <c r="W5" s="10"/>
      <c r="X5" s="12"/>
      <c r="Y5" s="10"/>
      <c r="Z5" s="12"/>
      <c r="AB5" s="86"/>
      <c r="AC5" s="45" t="s">
        <v>390</v>
      </c>
      <c r="AD5" s="46">
        <f>(Forward!$AD$3-Forward!$Z$3)*AJ13</f>
        <v>0.12074243485446312</v>
      </c>
      <c r="AE5" s="45" t="s">
        <v>391</v>
      </c>
      <c r="AF5" s="47">
        <f>-SIGN(AD5)</f>
        <v>-1</v>
      </c>
      <c r="AG5" s="86"/>
      <c r="AH5" s="300" t="s">
        <v>49</v>
      </c>
      <c r="AI5" s="302"/>
      <c r="AJ5" s="301"/>
      <c r="AK5" s="86"/>
      <c r="AM5" s="48"/>
      <c r="AN5" s="48"/>
      <c r="AO5" s="48"/>
    </row>
    <row r="6" spans="1:41" ht="16.5" thickBot="1" x14ac:dyDescent="0.3">
      <c r="A6" s="10"/>
      <c r="B6" s="11"/>
      <c r="C6" s="5" t="str">
        <f>A$33&amp;E$3</f>
        <v>a31z02</v>
      </c>
      <c r="D6" s="50">
        <v>-6.4232764775321388E-2</v>
      </c>
      <c r="E6" s="10"/>
      <c r="F6" s="12"/>
      <c r="G6" s="10"/>
      <c r="H6" s="12"/>
      <c r="I6" s="5" t="str">
        <f>G$33&amp;K$3</f>
        <v>a32z03</v>
      </c>
      <c r="J6" s="16">
        <v>-0.40631960806457124</v>
      </c>
      <c r="K6" s="10"/>
      <c r="L6" s="12"/>
      <c r="M6" s="10"/>
      <c r="N6" s="12"/>
      <c r="O6" s="5" t="str">
        <f>M$33&amp;Q$3</f>
        <v>a33z04</v>
      </c>
      <c r="P6" s="50">
        <v>0.29455165338921424</v>
      </c>
      <c r="Q6" s="10"/>
      <c r="R6" s="12"/>
      <c r="S6" s="10"/>
      <c r="T6" s="12"/>
      <c r="U6" s="5" t="str">
        <f>S$33&amp;W$3</f>
        <v>a34s0</v>
      </c>
      <c r="V6" s="50">
        <v>0.31781835689165294</v>
      </c>
      <c r="W6" s="10"/>
      <c r="X6" s="12"/>
      <c r="Y6" s="10"/>
      <c r="Z6" s="12"/>
      <c r="AB6" s="86"/>
      <c r="AC6" s="86"/>
      <c r="AD6" s="86"/>
      <c r="AE6" s="86"/>
      <c r="AF6" s="86"/>
      <c r="AG6" s="86"/>
      <c r="AH6" s="21"/>
      <c r="AI6" s="22" t="s">
        <v>50</v>
      </c>
      <c r="AJ6" s="23">
        <v>0.05</v>
      </c>
      <c r="AK6" s="86"/>
      <c r="AM6" s="48"/>
      <c r="AN6" s="48"/>
      <c r="AO6" s="48"/>
    </row>
    <row r="7" spans="1:41" x14ac:dyDescent="0.25">
      <c r="A7" s="10"/>
      <c r="B7" s="11"/>
      <c r="C7" s="5" t="str">
        <f>A$43&amp;E$3</f>
        <v>a41z02</v>
      </c>
      <c r="D7" s="50">
        <v>-0.27089533425089085</v>
      </c>
      <c r="E7" s="10"/>
      <c r="F7" s="12"/>
      <c r="G7" s="10"/>
      <c r="H7" s="12"/>
      <c r="I7" s="5" t="str">
        <f>G$43&amp;K$3</f>
        <v>a42z03</v>
      </c>
      <c r="J7" s="16">
        <v>0.11408323655938891</v>
      </c>
      <c r="K7" s="10"/>
      <c r="L7" s="12"/>
      <c r="M7" s="10"/>
      <c r="N7" s="12"/>
      <c r="O7" s="5" t="str">
        <f>M$43&amp;Q$3</f>
        <v>a43z04</v>
      </c>
      <c r="P7" s="50">
        <v>-0.12325068626992444</v>
      </c>
      <c r="Q7" s="10"/>
      <c r="R7" s="12"/>
      <c r="S7" s="10"/>
      <c r="T7" s="12"/>
      <c r="U7" s="5" t="str">
        <f>S$43&amp;W$3</f>
        <v>a44s0</v>
      </c>
      <c r="V7" s="50">
        <v>-0.96022396596997261</v>
      </c>
      <c r="W7" s="10"/>
      <c r="X7" s="12"/>
      <c r="Y7" s="10"/>
      <c r="Z7" s="12"/>
      <c r="AB7" s="86"/>
      <c r="AC7" s="86"/>
      <c r="AD7" s="86"/>
      <c r="AE7" s="86"/>
      <c r="AF7" s="86"/>
      <c r="AG7" s="86"/>
      <c r="AH7" s="86"/>
      <c r="AI7" s="86"/>
      <c r="AJ7" s="86"/>
      <c r="AK7" s="86"/>
      <c r="AN7" s="2">
        <v>0.1</v>
      </c>
    </row>
    <row r="8" spans="1:41" ht="16.5" thickBot="1" x14ac:dyDescent="0.3">
      <c r="A8" s="10"/>
      <c r="B8" s="11"/>
      <c r="C8" s="5" t="str">
        <f>A$53&amp;E$3</f>
        <v>a51z02</v>
      </c>
      <c r="D8" s="50">
        <v>0.50855206835935896</v>
      </c>
      <c r="E8" s="10"/>
      <c r="F8" s="12"/>
      <c r="G8" s="10"/>
      <c r="H8" s="12"/>
      <c r="I8" s="5" t="str">
        <f>G$53&amp;K$3</f>
        <v>a52z03</v>
      </c>
      <c r="J8" s="16">
        <v>-0.18624311463623031</v>
      </c>
      <c r="K8" s="10"/>
      <c r="L8" s="12"/>
      <c r="M8" s="10"/>
      <c r="N8" s="12"/>
      <c r="O8" s="5" t="str">
        <f>M$53&amp;Q$3</f>
        <v>a53z04</v>
      </c>
      <c r="P8" s="50">
        <v>0.35798800188388546</v>
      </c>
      <c r="Q8" s="10"/>
      <c r="R8" s="12"/>
      <c r="S8" s="10"/>
      <c r="T8" s="12"/>
      <c r="U8" s="5"/>
      <c r="V8" s="50"/>
      <c r="W8" s="10"/>
      <c r="X8" s="12"/>
      <c r="Y8" s="10"/>
      <c r="Z8" s="12"/>
      <c r="AB8" s="86"/>
      <c r="AC8" s="86"/>
      <c r="AD8" s="86"/>
      <c r="AE8" s="86"/>
      <c r="AF8" s="86"/>
      <c r="AG8" s="86"/>
      <c r="AH8" s="86"/>
      <c r="AI8" s="86"/>
      <c r="AJ8" s="86"/>
      <c r="AK8" s="86"/>
      <c r="AN8" s="2">
        <v>0.01</v>
      </c>
    </row>
    <row r="9" spans="1:41" x14ac:dyDescent="0.25">
      <c r="A9" s="10"/>
      <c r="B9" s="11"/>
      <c r="C9" s="5" t="str">
        <f>A$63&amp;E$3</f>
        <v>a61z02</v>
      </c>
      <c r="D9" s="50">
        <v>0.30260953456707201</v>
      </c>
      <c r="E9" s="10"/>
      <c r="F9" s="12"/>
      <c r="G9" s="10"/>
      <c r="H9" s="12"/>
      <c r="I9" s="5" t="str">
        <f>G$63&amp;K$3</f>
        <v>a62z03</v>
      </c>
      <c r="J9" s="16">
        <v>0.61717841504318205</v>
      </c>
      <c r="K9" s="10"/>
      <c r="L9" s="12"/>
      <c r="M9" s="10"/>
      <c r="N9" s="12"/>
      <c r="O9" s="5"/>
      <c r="P9" s="50"/>
      <c r="Q9" s="10"/>
      <c r="R9" s="12"/>
      <c r="S9" s="10"/>
      <c r="T9" s="12"/>
      <c r="U9" s="5"/>
      <c r="V9" s="50"/>
      <c r="W9" s="10"/>
      <c r="X9" s="12"/>
      <c r="Y9" s="10"/>
      <c r="Z9" s="12"/>
      <c r="AB9" s="86"/>
      <c r="AC9" s="86"/>
      <c r="AD9" s="86"/>
      <c r="AE9" s="86"/>
      <c r="AF9" s="86"/>
      <c r="AG9" s="86"/>
      <c r="AH9" s="311" t="s">
        <v>312</v>
      </c>
      <c r="AI9" s="312"/>
      <c r="AJ9" s="271">
        <f>(Z3*'Data Raw'!$M$1010+'Data Raw'!$M$1009)</f>
        <v>7.6957619354848931E-4</v>
      </c>
      <c r="AK9" s="272"/>
    </row>
    <row r="10" spans="1:41" x14ac:dyDescent="0.25">
      <c r="A10" s="10"/>
      <c r="B10" s="11"/>
      <c r="C10" s="5" t="str">
        <f>A$73&amp;E$3</f>
        <v>a71z02</v>
      </c>
      <c r="D10" s="50">
        <v>-0.27008937523354515</v>
      </c>
      <c r="E10" s="10"/>
      <c r="F10" s="12"/>
      <c r="G10" s="10"/>
      <c r="H10" s="12"/>
      <c r="I10" s="5"/>
      <c r="J10" s="16"/>
      <c r="K10" s="10"/>
      <c r="L10" s="12"/>
      <c r="M10" s="10"/>
      <c r="N10" s="12"/>
      <c r="O10" s="5"/>
      <c r="P10" s="50"/>
      <c r="Q10" s="10"/>
      <c r="R10" s="12"/>
      <c r="S10" s="10"/>
      <c r="T10" s="12"/>
      <c r="U10" s="5"/>
      <c r="V10" s="50"/>
      <c r="W10" s="10"/>
      <c r="X10" s="12"/>
      <c r="Y10" s="10"/>
      <c r="Z10" s="12"/>
      <c r="AB10" s="86"/>
      <c r="AC10" s="86"/>
      <c r="AD10" s="86"/>
      <c r="AE10" s="86"/>
      <c r="AF10" s="86"/>
      <c r="AG10" s="86"/>
      <c r="AH10" s="313" t="s">
        <v>51</v>
      </c>
      <c r="AI10" s="314"/>
      <c r="AJ10" s="273">
        <f>EXP(Panel!C55*('Data Raw'!$J$1007-'Data Raw'!$J$1008)+'Data Raw'!$J$1008)</f>
        <v>23749.580000000016</v>
      </c>
      <c r="AK10" s="272"/>
    </row>
    <row r="11" spans="1:41" x14ac:dyDescent="0.25">
      <c r="A11" s="10"/>
      <c r="B11" s="11"/>
      <c r="C11" s="5" t="str">
        <f>A$83&amp;E$3</f>
        <v>a81z02</v>
      </c>
      <c r="D11" s="50">
        <v>0.20124848567478998</v>
      </c>
      <c r="E11" s="10"/>
      <c r="F11" s="12"/>
      <c r="G11" s="10"/>
      <c r="H11" s="12"/>
      <c r="I11" s="5"/>
      <c r="J11" s="16"/>
      <c r="K11" s="10"/>
      <c r="L11" s="12"/>
      <c r="M11" s="10"/>
      <c r="N11" s="12"/>
      <c r="O11" s="5"/>
      <c r="P11" s="50"/>
      <c r="Q11" s="10"/>
      <c r="R11" s="12"/>
      <c r="S11" s="10"/>
      <c r="T11" s="12"/>
      <c r="U11" s="5"/>
      <c r="V11" s="50"/>
      <c r="W11" s="10"/>
      <c r="X11" s="12"/>
      <c r="Y11" s="10"/>
      <c r="Z11" s="12"/>
      <c r="AB11" s="86"/>
      <c r="AC11" s="86"/>
      <c r="AD11" s="86"/>
      <c r="AE11" s="86"/>
      <c r="AF11" s="86"/>
      <c r="AG11" s="86"/>
      <c r="AH11" s="313" t="s">
        <v>313</v>
      </c>
      <c r="AI11" s="314"/>
      <c r="AJ11" s="273">
        <f>AJ9*AJ10</f>
        <v>18.277111374775345</v>
      </c>
      <c r="AK11" s="272">
        <f>SIGN(AJ11)</f>
        <v>1</v>
      </c>
    </row>
    <row r="12" spans="1:41" ht="16.5" thickBot="1" x14ac:dyDescent="0.3">
      <c r="A12" s="10"/>
      <c r="B12" s="11"/>
      <c r="C12" s="5" t="str">
        <f>A$93&amp;E$3</f>
        <v>a91z02</v>
      </c>
      <c r="D12" s="50">
        <v>-0.29237631477317366</v>
      </c>
      <c r="E12" s="10"/>
      <c r="F12" s="12"/>
      <c r="G12" s="10"/>
      <c r="H12" s="12"/>
      <c r="I12" s="5"/>
      <c r="J12" s="16"/>
      <c r="K12" s="10"/>
      <c r="L12" s="12"/>
      <c r="M12" s="10"/>
      <c r="N12" s="12"/>
      <c r="O12" s="5"/>
      <c r="P12" s="50"/>
      <c r="Q12" s="10"/>
      <c r="R12" s="12"/>
      <c r="S12" s="10"/>
      <c r="T12" s="12"/>
      <c r="U12" s="6"/>
      <c r="V12" s="51"/>
      <c r="W12" s="13"/>
      <c r="X12" s="14"/>
      <c r="Y12" s="13"/>
      <c r="Z12" s="14"/>
      <c r="AB12" s="86"/>
      <c r="AC12" s="86"/>
      <c r="AD12" s="86"/>
      <c r="AE12" s="86"/>
      <c r="AF12" s="86"/>
      <c r="AG12" s="86"/>
      <c r="AH12" s="313" t="s">
        <v>314</v>
      </c>
      <c r="AI12" s="314"/>
      <c r="AJ12" s="273">
        <v>100</v>
      </c>
      <c r="AK12" s="272"/>
    </row>
    <row r="13" spans="1:41" x14ac:dyDescent="0.25">
      <c r="A13" s="4" t="s">
        <v>3</v>
      </c>
      <c r="B13" s="41">
        <f>Panel!C45</f>
        <v>0.19977858600894094</v>
      </c>
      <c r="C13" s="3" t="str">
        <f>A$3&amp;E$13</f>
        <v>a01z12</v>
      </c>
      <c r="D13" s="15">
        <v>-0.59959193427854851</v>
      </c>
      <c r="E13" s="4" t="s">
        <v>17</v>
      </c>
      <c r="F13" s="7">
        <f>B$3*D13+B$13*D14+B$23*D15+B$33*D16+B$43*D17+B$53*D18+B$63*D19+B$73*D20+B$83*D21+B$93*D22+AD18</f>
        <v>-0.10928108769851307</v>
      </c>
      <c r="G13" s="4" t="s">
        <v>18</v>
      </c>
      <c r="H13" s="7">
        <f>IF(F13&gt;0,F13,F13*$AJ$6)</f>
        <v>-5.4640543849256533E-3</v>
      </c>
      <c r="I13" s="3" t="str">
        <f>G$3&amp;K$13</f>
        <v>a02z13</v>
      </c>
      <c r="J13" s="15">
        <v>-0.29121602757175419</v>
      </c>
      <c r="K13" s="4" t="s">
        <v>86</v>
      </c>
      <c r="L13" s="7">
        <f>H$3*J13+H$13*J14+H$23*J15+H$33*J16+H$43*J17+H$53*J18+H$63*J19+AG18</f>
        <v>-0.29615164771007685</v>
      </c>
      <c r="M13" s="4" t="s">
        <v>91</v>
      </c>
      <c r="N13" s="7">
        <f>IF(L13&gt;0,L13,L13*$AJ$6)</f>
        <v>-1.4807582385503844E-2</v>
      </c>
      <c r="O13" s="3" t="str">
        <f>M$3&amp;Q$13</f>
        <v>a03z14</v>
      </c>
      <c r="P13" s="49">
        <v>-0.34047860110790623</v>
      </c>
      <c r="Q13" s="225" t="s">
        <v>350</v>
      </c>
      <c r="R13" s="7">
        <f>N$3*P13+N$13*P14+N$23*P15+N$33*P16+N$43*P17+N$53*P18+$AJ$18</f>
        <v>-2.2781000086041552E-2</v>
      </c>
      <c r="S13" s="225" t="s">
        <v>351</v>
      </c>
      <c r="T13" s="7">
        <f>IF(R13&gt;0,R13,R13*$AJ$6)</f>
        <v>-1.1390500043020775E-3</v>
      </c>
      <c r="U13" s="5"/>
      <c r="V13" s="86"/>
      <c r="AB13" s="86"/>
      <c r="AC13" s="86"/>
      <c r="AD13" s="86"/>
      <c r="AE13" s="86"/>
      <c r="AF13" s="86"/>
      <c r="AG13" s="86"/>
      <c r="AH13" s="313" t="s">
        <v>315</v>
      </c>
      <c r="AI13" s="314"/>
      <c r="AJ13" s="274">
        <v>1</v>
      </c>
      <c r="AK13" s="275">
        <v>1</v>
      </c>
    </row>
    <row r="14" spans="1:41" ht="16.5" thickBot="1" x14ac:dyDescent="0.3">
      <c r="A14" s="10"/>
      <c r="B14" s="11"/>
      <c r="C14" s="5" t="str">
        <f>A$13&amp;E$13</f>
        <v>a11z12</v>
      </c>
      <c r="D14" s="16">
        <v>-0.83449049618816851</v>
      </c>
      <c r="E14" s="10"/>
      <c r="F14" s="12"/>
      <c r="G14" s="10"/>
      <c r="H14" s="12"/>
      <c r="I14" s="5" t="str">
        <f>G$13&amp;K$13</f>
        <v>a12z13</v>
      </c>
      <c r="J14" s="16">
        <v>-0.55331307481737713</v>
      </c>
      <c r="K14" s="10"/>
      <c r="L14" s="12"/>
      <c r="M14" s="10"/>
      <c r="N14" s="12"/>
      <c r="O14" s="5" t="str">
        <f>M$13&amp;Q$13</f>
        <v>a13z14</v>
      </c>
      <c r="P14" s="50">
        <v>-0.21138612369465026</v>
      </c>
      <c r="Q14" s="10"/>
      <c r="R14" s="12"/>
      <c r="S14" s="10"/>
      <c r="T14" s="12"/>
      <c r="V14" s="86"/>
      <c r="AB14" s="86"/>
      <c r="AC14" s="86"/>
      <c r="AD14" s="86"/>
      <c r="AE14" s="86"/>
      <c r="AF14" s="86"/>
      <c r="AG14" s="86"/>
      <c r="AH14" s="307" t="s">
        <v>317</v>
      </c>
      <c r="AI14" s="308"/>
      <c r="AJ14" s="276">
        <f>SIGN(((AD3*('Data Raw'!$N$1007-'Data Raw'!$N$1008)+'Data Raw'!$N$1008)*'Data Raw'!$M$1010+'Data Raw'!$M$1009)*AK11)</f>
        <v>-1</v>
      </c>
      <c r="AK14" s="272"/>
    </row>
    <row r="15" spans="1:41" x14ac:dyDescent="0.25">
      <c r="A15" s="10"/>
      <c r="B15" s="11"/>
      <c r="C15" s="5" t="str">
        <f>A$23&amp;E$13</f>
        <v>a21z12</v>
      </c>
      <c r="D15" s="16">
        <v>-0.20555999354700022</v>
      </c>
      <c r="E15" s="10"/>
      <c r="F15" s="12"/>
      <c r="G15" s="10"/>
      <c r="H15" s="12"/>
      <c r="I15" s="5" t="str">
        <f>G$23&amp;K$13</f>
        <v>a22z13</v>
      </c>
      <c r="J15" s="16">
        <v>4.006239657165369E-2</v>
      </c>
      <c r="K15" s="10"/>
      <c r="L15" s="12"/>
      <c r="M15" s="10"/>
      <c r="N15" s="12"/>
      <c r="O15" s="5" t="str">
        <f>M$23&amp;Q$13</f>
        <v>a23z14</v>
      </c>
      <c r="P15" s="50">
        <v>-9.5838875278893371E-2</v>
      </c>
      <c r="Q15" s="10"/>
      <c r="R15" s="12"/>
      <c r="S15" s="10"/>
      <c r="T15" s="12"/>
      <c r="V15" s="86"/>
      <c r="AB15" s="86"/>
      <c r="AC15" s="86"/>
      <c r="AD15" s="86"/>
      <c r="AE15" s="86"/>
    </row>
    <row r="16" spans="1:41" ht="16.5" thickBot="1" x14ac:dyDescent="0.3">
      <c r="A16" s="10"/>
      <c r="B16" s="11"/>
      <c r="C16" s="5" t="str">
        <f>A$33&amp;E$13</f>
        <v>a31z12</v>
      </c>
      <c r="D16" s="16">
        <v>0.36034140828146627</v>
      </c>
      <c r="E16" s="10"/>
      <c r="F16" s="12"/>
      <c r="G16" s="10"/>
      <c r="H16" s="12"/>
      <c r="I16" s="5" t="str">
        <f>G$33&amp;K$13</f>
        <v>a32z13</v>
      </c>
      <c r="J16" s="16">
        <v>-0.40631960806457124</v>
      </c>
      <c r="K16" s="10"/>
      <c r="L16" s="12"/>
      <c r="M16" s="10"/>
      <c r="N16" s="12"/>
      <c r="O16" s="5" t="str">
        <f>M$33&amp;Q$13</f>
        <v>a33z14</v>
      </c>
      <c r="P16" s="50">
        <v>0.92346013694441531</v>
      </c>
      <c r="Q16" s="10"/>
      <c r="R16" s="12"/>
      <c r="S16" s="10"/>
      <c r="T16" s="12"/>
      <c r="V16" s="86"/>
      <c r="AC16" s="2" t="s">
        <v>248</v>
      </c>
    </row>
    <row r="17" spans="1:39" ht="16.5" thickBot="1" x14ac:dyDescent="0.3">
      <c r="A17" s="10"/>
      <c r="B17" s="11"/>
      <c r="C17" s="5" t="str">
        <f>A$43&amp;E$13</f>
        <v>a41z12</v>
      </c>
      <c r="D17" s="16">
        <v>-0.23769183485950243</v>
      </c>
      <c r="E17" s="10"/>
      <c r="F17" s="12"/>
      <c r="G17" s="10"/>
      <c r="H17" s="12"/>
      <c r="I17" s="5" t="str">
        <f>G$43&amp;K$13</f>
        <v>a42z13</v>
      </c>
      <c r="J17" s="16">
        <v>0.11408323655938891</v>
      </c>
      <c r="K17" s="10"/>
      <c r="L17" s="12"/>
      <c r="M17" s="10"/>
      <c r="N17" s="12"/>
      <c r="O17" s="5" t="str">
        <f>M$43&amp;Q$13</f>
        <v>a43z14</v>
      </c>
      <c r="P17" s="50">
        <v>-0.67287531372510556</v>
      </c>
      <c r="Q17" s="10"/>
      <c r="R17" s="12"/>
      <c r="S17" s="10"/>
      <c r="T17" s="12"/>
      <c r="V17" s="86"/>
      <c r="AC17" s="19" t="s">
        <v>412</v>
      </c>
      <c r="AD17" s="190">
        <v>-3.1855082662889229E-3</v>
      </c>
      <c r="AF17" s="19" t="s">
        <v>256</v>
      </c>
      <c r="AG17" s="190">
        <v>9.9131999987316912E-4</v>
      </c>
      <c r="AI17" s="19" t="s">
        <v>258</v>
      </c>
      <c r="AJ17" s="190">
        <v>-2.7784493957960229E-2</v>
      </c>
      <c r="AL17" s="19" t="s">
        <v>338</v>
      </c>
      <c r="AM17" s="190">
        <v>9.9783244093423235E-2</v>
      </c>
    </row>
    <row r="18" spans="1:39" ht="16.5" thickBot="1" x14ac:dyDescent="0.3">
      <c r="A18" s="10"/>
      <c r="B18" s="11"/>
      <c r="C18" s="5" t="str">
        <f>A$53&amp;E$13</f>
        <v>a51z12</v>
      </c>
      <c r="D18" s="16">
        <v>-0.32333040489918052</v>
      </c>
      <c r="E18" s="10"/>
      <c r="F18" s="12"/>
      <c r="G18" s="10"/>
      <c r="H18" s="12"/>
      <c r="I18" s="5" t="str">
        <f>G$53&amp;K$13</f>
        <v>a52z13</v>
      </c>
      <c r="J18" s="16">
        <v>-0.18624311463623031</v>
      </c>
      <c r="K18" s="10"/>
      <c r="L18" s="12"/>
      <c r="M18" s="10"/>
      <c r="N18" s="12"/>
      <c r="O18" s="5" t="str">
        <f>M$53&amp;Q$13</f>
        <v>a53z14</v>
      </c>
      <c r="P18" s="50">
        <v>0.21704277500579736</v>
      </c>
      <c r="Q18" s="10"/>
      <c r="R18" s="12"/>
      <c r="S18" s="10"/>
      <c r="T18" s="12"/>
      <c r="V18" s="86"/>
      <c r="AC18" s="19" t="s">
        <v>413</v>
      </c>
      <c r="AD18" s="190">
        <v>1.1173231394144738E-3</v>
      </c>
      <c r="AF18" s="19" t="s">
        <v>257</v>
      </c>
      <c r="AG18" s="190">
        <v>-4.0213791473129611E-2</v>
      </c>
      <c r="AI18" s="19" t="s">
        <v>259</v>
      </c>
      <c r="AJ18" s="190">
        <v>-2.4365690549252854E-2</v>
      </c>
      <c r="AL18" s="86"/>
      <c r="AM18" s="86"/>
    </row>
    <row r="19" spans="1:39" ht="16.5" thickBot="1" x14ac:dyDescent="0.3">
      <c r="A19" s="10"/>
      <c r="B19" s="11"/>
      <c r="C19" s="5" t="str">
        <f>A$63&amp;E$13</f>
        <v>a61z12</v>
      </c>
      <c r="D19" s="16">
        <v>-2.1896560883298097E-2</v>
      </c>
      <c r="E19" s="10"/>
      <c r="F19" s="12"/>
      <c r="G19" s="10"/>
      <c r="H19" s="12"/>
      <c r="I19" s="5" t="str">
        <f>G$63&amp;K$13</f>
        <v>a62z13</v>
      </c>
      <c r="J19" s="16">
        <v>0.61717841504318205</v>
      </c>
      <c r="K19" s="10"/>
      <c r="L19" s="12"/>
      <c r="M19" s="10"/>
      <c r="N19" s="12"/>
      <c r="O19" s="5"/>
      <c r="P19" s="50"/>
      <c r="Q19" s="10"/>
      <c r="R19" s="12"/>
      <c r="S19" s="10"/>
      <c r="T19" s="12"/>
      <c r="V19" s="86"/>
      <c r="AC19" s="19" t="s">
        <v>414</v>
      </c>
      <c r="AD19" s="190">
        <v>-3.5914224664757154E-2</v>
      </c>
      <c r="AF19" s="19" t="s">
        <v>263</v>
      </c>
      <c r="AG19" s="190">
        <v>-5.1449913818021706E-2</v>
      </c>
      <c r="AI19" s="19" t="s">
        <v>260</v>
      </c>
      <c r="AJ19" s="190">
        <v>-2.3120736487048845E-2</v>
      </c>
      <c r="AL19" s="86"/>
      <c r="AM19" s="86"/>
    </row>
    <row r="20" spans="1:39" ht="16.5" thickBot="1" x14ac:dyDescent="0.3">
      <c r="A20" s="10"/>
      <c r="B20" s="11"/>
      <c r="C20" s="5" t="str">
        <f>A$73&amp;E$13</f>
        <v>a71z12</v>
      </c>
      <c r="D20" s="16">
        <v>-0.29519584472037136</v>
      </c>
      <c r="E20" s="10"/>
      <c r="F20" s="12"/>
      <c r="G20" s="10"/>
      <c r="H20" s="12"/>
      <c r="I20" s="5"/>
      <c r="J20" s="16"/>
      <c r="K20" s="10"/>
      <c r="L20" s="12"/>
      <c r="M20" s="10"/>
      <c r="N20" s="12"/>
      <c r="O20" s="5"/>
      <c r="P20" s="50"/>
      <c r="Q20" s="10"/>
      <c r="R20" s="12"/>
      <c r="S20" s="10"/>
      <c r="T20" s="12"/>
      <c r="V20" s="86"/>
      <c r="AC20" s="19" t="s">
        <v>415</v>
      </c>
      <c r="AD20" s="190">
        <v>2.5688240381137258E-2</v>
      </c>
      <c r="AF20" s="19" t="s">
        <v>264</v>
      </c>
      <c r="AG20" s="190">
        <v>-1.9976434261919547E-4</v>
      </c>
      <c r="AI20" s="19" t="s">
        <v>261</v>
      </c>
      <c r="AJ20" s="190">
        <v>-1.0511970382940323E-2</v>
      </c>
      <c r="AL20" s="86"/>
      <c r="AM20" s="86"/>
    </row>
    <row r="21" spans="1:39" ht="16.5" thickBot="1" x14ac:dyDescent="0.3">
      <c r="A21" s="10"/>
      <c r="B21" s="11"/>
      <c r="C21" s="5" t="str">
        <f>A$83&amp;E$13</f>
        <v>a81z12</v>
      </c>
      <c r="D21" s="16">
        <v>-0.18371903624630015</v>
      </c>
      <c r="E21" s="10"/>
      <c r="F21" s="12"/>
      <c r="G21" s="10"/>
      <c r="H21" s="12"/>
      <c r="I21" s="5"/>
      <c r="J21" s="16"/>
      <c r="K21" s="10"/>
      <c r="L21" s="12"/>
      <c r="M21" s="10"/>
      <c r="N21" s="12"/>
      <c r="O21" s="5"/>
      <c r="P21" s="50"/>
      <c r="Q21" s="10"/>
      <c r="R21" s="12"/>
      <c r="S21" s="10"/>
      <c r="T21" s="12"/>
      <c r="V21" s="86"/>
      <c r="AC21" s="19" t="s">
        <v>416</v>
      </c>
      <c r="AD21" s="190">
        <v>2.150409961010138E-3</v>
      </c>
      <c r="AF21" s="19" t="s">
        <v>265</v>
      </c>
      <c r="AG21" s="190">
        <v>3.8120799803600551E-2</v>
      </c>
      <c r="AI21" s="19" t="s">
        <v>262</v>
      </c>
      <c r="AJ21" s="190">
        <v>-2.381320674405487E-2</v>
      </c>
      <c r="AL21" s="86"/>
      <c r="AM21" s="86"/>
    </row>
    <row r="22" spans="1:39" ht="16.5" thickBot="1" x14ac:dyDescent="0.3">
      <c r="A22" s="10"/>
      <c r="B22" s="11"/>
      <c r="C22" s="5" t="str">
        <f>A$93&amp;E$13</f>
        <v>a91z12</v>
      </c>
      <c r="D22" s="16">
        <v>-0.7585171668289995</v>
      </c>
      <c r="E22" s="10"/>
      <c r="F22" s="12"/>
      <c r="G22" s="10"/>
      <c r="H22" s="12"/>
      <c r="I22" s="5"/>
      <c r="J22" s="16"/>
      <c r="K22" s="10"/>
      <c r="L22" s="12"/>
      <c r="M22" s="10"/>
      <c r="N22" s="12"/>
      <c r="O22" s="5"/>
      <c r="P22" s="50"/>
      <c r="Q22" s="10"/>
      <c r="R22" s="12"/>
      <c r="S22" s="10"/>
      <c r="T22" s="12"/>
      <c r="V22" s="86"/>
      <c r="AC22" s="19" t="s">
        <v>253</v>
      </c>
      <c r="AD22" s="190">
        <v>-2.1189913290969468E-2</v>
      </c>
      <c r="AF22" s="19" t="s">
        <v>266</v>
      </c>
      <c r="AG22" s="190">
        <v>-7.618098328079464E-3</v>
      </c>
      <c r="AJ22" s="25"/>
      <c r="AL22" s="86"/>
      <c r="AM22" s="86"/>
    </row>
    <row r="23" spans="1:39" ht="16.5" thickBot="1" x14ac:dyDescent="0.3">
      <c r="A23" s="4" t="s">
        <v>4</v>
      </c>
      <c r="B23" s="41">
        <f>Panel!C46</f>
        <v>-0.13743630432257525</v>
      </c>
      <c r="C23" s="3" t="str">
        <f>A$3&amp;E$23</f>
        <v>a01z22</v>
      </c>
      <c r="D23" s="15">
        <v>-2.5388777999279726E-2</v>
      </c>
      <c r="E23" s="4" t="s">
        <v>19</v>
      </c>
      <c r="F23" s="7">
        <f>B$3*D23+B$13*D24+B$23*D25+B$33*D26+B$43*D27+B$53*D28+B$63*D29+B$73*D30+B$83*D31+B$93*D32+AD19</f>
        <v>-3.4861456371272637E-2</v>
      </c>
      <c r="G23" s="4" t="s">
        <v>20</v>
      </c>
      <c r="H23" s="7">
        <f>IF(F23&gt;0,F23,F23*$AJ$6)</f>
        <v>-1.7430728185636318E-3</v>
      </c>
      <c r="I23" s="3" t="str">
        <f>G$3&amp;K$23</f>
        <v>a02z23</v>
      </c>
      <c r="J23" s="15">
        <v>-0.29121602757175419</v>
      </c>
      <c r="K23" s="4" t="s">
        <v>87</v>
      </c>
      <c r="L23" s="7">
        <f>H$3*J23+H$13*J24+H$23*J25+H$33*J26+H$43*J27+H$53*J28+H$63*J29+AG19</f>
        <v>-0.30738777005496898</v>
      </c>
      <c r="M23" s="4" t="s">
        <v>92</v>
      </c>
      <c r="N23" s="7">
        <f>IF(L23&gt;0,L23,L23*$AJ$6)</f>
        <v>-1.536938850274845E-2</v>
      </c>
      <c r="O23" s="3" t="str">
        <f>M$3&amp;Q$23</f>
        <v>a03z24</v>
      </c>
      <c r="P23" s="49">
        <v>-0.22602104344505161</v>
      </c>
      <c r="Q23" s="225" t="s">
        <v>352</v>
      </c>
      <c r="R23" s="7">
        <f>N$3*P23+N$13*P24+N$23*P25+N$33*P26+N$43*P27+N$53*P28+$AJ$19</f>
        <v>-3.2296165366137476E-3</v>
      </c>
      <c r="S23" s="225" t="s">
        <v>353</v>
      </c>
      <c r="T23" s="7">
        <f>IF(R23&gt;0,R23,R23*$AJ$6)</f>
        <v>-1.6148082683068739E-4</v>
      </c>
      <c r="V23" s="86"/>
      <c r="AC23" s="19" t="s">
        <v>254</v>
      </c>
      <c r="AD23" s="190">
        <v>-2.0931327106300128E-2</v>
      </c>
      <c r="AF23" s="18"/>
      <c r="AM23" s="86"/>
    </row>
    <row r="24" spans="1:39" x14ac:dyDescent="0.25">
      <c r="A24" s="10"/>
      <c r="B24" s="11"/>
      <c r="C24" s="5" t="str">
        <f>A$13&amp;E$23</f>
        <v>a11z22</v>
      </c>
      <c r="D24" s="16">
        <v>-0.37414050966716461</v>
      </c>
      <c r="E24" s="10"/>
      <c r="F24" s="12"/>
      <c r="G24" s="10"/>
      <c r="H24" s="12"/>
      <c r="I24" s="5" t="str">
        <f>G$13&amp;K$23</f>
        <v>a12z23</v>
      </c>
      <c r="J24" s="16">
        <v>-0.55331307481737713</v>
      </c>
      <c r="K24" s="10"/>
      <c r="L24" s="12"/>
      <c r="M24" s="10"/>
      <c r="N24" s="12"/>
      <c r="O24" s="5" t="str">
        <f>M$13&amp;Q$23</f>
        <v>a13z24</v>
      </c>
      <c r="P24" s="50">
        <v>-0.72566097357667037</v>
      </c>
      <c r="Q24" s="10"/>
      <c r="R24" s="12"/>
      <c r="S24" s="10"/>
      <c r="T24" s="12"/>
      <c r="V24" s="86"/>
      <c r="AC24" s="86"/>
      <c r="AD24" s="86"/>
      <c r="AF24" s="18"/>
    </row>
    <row r="25" spans="1:39" x14ac:dyDescent="0.25">
      <c r="A25" s="10"/>
      <c r="B25" s="11"/>
      <c r="C25" s="5" t="str">
        <f>A$23&amp;E$23</f>
        <v>a21z22</v>
      </c>
      <c r="D25" s="16">
        <v>0.48898360140785407</v>
      </c>
      <c r="E25" s="10"/>
      <c r="F25" s="12"/>
      <c r="G25" s="10"/>
      <c r="H25" s="12"/>
      <c r="I25" s="5" t="str">
        <f>G$23&amp;K$23</f>
        <v>a22z23</v>
      </c>
      <c r="J25" s="16">
        <v>4.006239657165369E-2</v>
      </c>
      <c r="K25" s="10"/>
      <c r="L25" s="12"/>
      <c r="M25" s="10"/>
      <c r="N25" s="12"/>
      <c r="O25" s="5" t="str">
        <f>M$23&amp;Q$23</f>
        <v>a23z24</v>
      </c>
      <c r="P25" s="50">
        <v>-0.51683100587924991</v>
      </c>
      <c r="Q25" s="10"/>
      <c r="R25" s="12"/>
      <c r="S25" s="10"/>
      <c r="T25" s="12"/>
      <c r="V25" s="86" t="s">
        <v>418</v>
      </c>
      <c r="AC25" s="86"/>
      <c r="AD25" s="86"/>
      <c r="AF25" s="18"/>
    </row>
    <row r="26" spans="1:39" x14ac:dyDescent="0.25">
      <c r="A26" s="10"/>
      <c r="B26" s="11"/>
      <c r="C26" s="5" t="str">
        <f>A$33&amp;E$23</f>
        <v>a31z22</v>
      </c>
      <c r="D26" s="16">
        <v>9.0942239833025795E-2</v>
      </c>
      <c r="E26" s="10"/>
      <c r="F26" s="12"/>
      <c r="G26" s="10"/>
      <c r="H26" s="12"/>
      <c r="I26" s="5" t="str">
        <f>G$33&amp;K$23</f>
        <v>a32z23</v>
      </c>
      <c r="J26" s="16">
        <v>-0.40631960806457124</v>
      </c>
      <c r="K26" s="10"/>
      <c r="L26" s="12"/>
      <c r="M26" s="10"/>
      <c r="N26" s="12"/>
      <c r="O26" s="5" t="str">
        <f>M$33&amp;Q$23</f>
        <v>a33z24</v>
      </c>
      <c r="P26" s="50">
        <v>-0.8204806333321093</v>
      </c>
      <c r="Q26" s="10"/>
      <c r="R26" s="12"/>
      <c r="S26" s="10"/>
      <c r="T26" s="12"/>
      <c r="V26" s="242" t="s">
        <v>419</v>
      </c>
      <c r="W26" s="252">
        <f>SUMPRODUCT(D3:$D$72,D3:$D$72)</f>
        <v>12.348327130219714</v>
      </c>
      <c r="X26" s="252">
        <f>SUMPRODUCT($J3:J$62,$J3:J$62)</f>
        <v>5.9176405896229687</v>
      </c>
      <c r="Y26" s="252">
        <f>SUMPRODUCT($P3:P$52, $P3:P$52)</f>
        <v>9.3325464928650561</v>
      </c>
      <c r="Z26" s="252">
        <f>SUMPRODUCT($V3:V$7, $V$3:V7)</f>
        <v>1.7807844414802889</v>
      </c>
      <c r="AA26" s="252">
        <f>SUM(W26:Z26)</f>
        <v>29.379298654188027</v>
      </c>
      <c r="AC26" s="86"/>
      <c r="AD26" s="86"/>
      <c r="AF26" s="18"/>
    </row>
    <row r="27" spans="1:39" x14ac:dyDescent="0.25">
      <c r="A27" s="10"/>
      <c r="B27" s="11"/>
      <c r="C27" s="5" t="str">
        <f>A$43&amp;E$23</f>
        <v>a41z22</v>
      </c>
      <c r="D27" s="16">
        <v>0.29927617490960234</v>
      </c>
      <c r="E27" s="10"/>
      <c r="F27" s="12"/>
      <c r="G27" s="10"/>
      <c r="H27" s="12"/>
      <c r="I27" s="5" t="str">
        <f>G$43&amp;K$23</f>
        <v>a42z23</v>
      </c>
      <c r="J27" s="16">
        <v>0.11408323655938891</v>
      </c>
      <c r="K27" s="10"/>
      <c r="L27" s="12"/>
      <c r="M27" s="10"/>
      <c r="N27" s="12"/>
      <c r="O27" s="5" t="str">
        <f>M$43&amp;Q$23</f>
        <v>a43z24</v>
      </c>
      <c r="P27" s="50">
        <v>-9.7978140116234833E-2</v>
      </c>
      <c r="Q27" s="10"/>
      <c r="R27" s="12"/>
      <c r="S27" s="10"/>
      <c r="T27" s="12"/>
      <c r="V27" s="242" t="s">
        <v>420</v>
      </c>
      <c r="W27" s="259">
        <v>0</v>
      </c>
      <c r="X27" s="245"/>
      <c r="Y27" s="245"/>
      <c r="Z27" s="245"/>
      <c r="AA27" s="245"/>
      <c r="AC27" s="86"/>
      <c r="AD27" s="86"/>
      <c r="AF27" s="18"/>
    </row>
    <row r="28" spans="1:39" x14ac:dyDescent="0.25">
      <c r="A28" s="10"/>
      <c r="B28" s="11"/>
      <c r="C28" s="5" t="str">
        <f>A$53&amp;E$23</f>
        <v>a51z22</v>
      </c>
      <c r="D28" s="16">
        <v>0.6489525581500647</v>
      </c>
      <c r="E28" s="10"/>
      <c r="F28" s="12"/>
      <c r="G28" s="10"/>
      <c r="H28" s="12"/>
      <c r="I28" s="5" t="str">
        <f>G$53&amp;K$23</f>
        <v>a52z23</v>
      </c>
      <c r="J28" s="16">
        <v>-0.18624311463623031</v>
      </c>
      <c r="K28" s="10"/>
      <c r="L28" s="12"/>
      <c r="M28" s="10"/>
      <c r="N28" s="12"/>
      <c r="O28" s="5" t="str">
        <f>M$53&amp;Q$23</f>
        <v>a53z24</v>
      </c>
      <c r="P28" s="50">
        <v>1.0057498954866362</v>
      </c>
      <c r="Q28" s="10"/>
      <c r="R28" s="12"/>
      <c r="S28" s="10"/>
      <c r="T28" s="12"/>
      <c r="V28" s="242" t="s">
        <v>421</v>
      </c>
      <c r="W28" s="245">
        <f>W26*$W$27</f>
        <v>0</v>
      </c>
      <c r="X28" s="245">
        <f t="shared" ref="X28:AA28" si="0">X26*$W$27</f>
        <v>0</v>
      </c>
      <c r="Y28" s="245">
        <f t="shared" si="0"/>
        <v>0</v>
      </c>
      <c r="Z28" s="245">
        <f t="shared" si="0"/>
        <v>0</v>
      </c>
      <c r="AA28" s="245">
        <f t="shared" si="0"/>
        <v>0</v>
      </c>
      <c r="AC28" s="86"/>
      <c r="AD28" s="86"/>
      <c r="AF28" s="18"/>
    </row>
    <row r="29" spans="1:39" x14ac:dyDescent="0.25">
      <c r="A29" s="10"/>
      <c r="B29" s="11"/>
      <c r="C29" s="5" t="str">
        <f>A$63&amp;E$23</f>
        <v>a61z22</v>
      </c>
      <c r="D29" s="16">
        <v>-0.1954801651297986</v>
      </c>
      <c r="E29" s="10"/>
      <c r="F29" s="12"/>
      <c r="G29" s="10"/>
      <c r="H29" s="12"/>
      <c r="I29" s="5" t="str">
        <f>G$63&amp;K$23</f>
        <v>a62z23</v>
      </c>
      <c r="J29" s="16">
        <v>0.61717841504318205</v>
      </c>
      <c r="K29" s="10"/>
      <c r="L29" s="12"/>
      <c r="M29" s="10"/>
      <c r="N29" s="12"/>
      <c r="O29" s="5"/>
      <c r="P29" s="50"/>
      <c r="Q29" s="10"/>
      <c r="R29" s="12"/>
      <c r="S29" s="10"/>
      <c r="T29" s="12"/>
      <c r="V29" s="242" t="s">
        <v>422</v>
      </c>
      <c r="W29" s="245">
        <f>2*$W$27*SUM(D3:D72)</f>
        <v>0</v>
      </c>
      <c r="X29" s="245">
        <f>2*$W$27*SUM(J3:J62)</f>
        <v>0</v>
      </c>
      <c r="Y29" s="245">
        <f>2*$W$27*SUM(P3:P52)</f>
        <v>0</v>
      </c>
      <c r="Z29" s="245">
        <f>2*$W$27*SUM($V$3:V7)</f>
        <v>0</v>
      </c>
      <c r="AA29" s="245"/>
      <c r="AC29" s="86"/>
      <c r="AF29" s="18"/>
    </row>
    <row r="30" spans="1:39" x14ac:dyDescent="0.25">
      <c r="A30" s="10"/>
      <c r="B30" s="11"/>
      <c r="C30" s="5" t="str">
        <f>A$73&amp;E$23</f>
        <v>a71z22</v>
      </c>
      <c r="D30" s="16">
        <v>4.8230287076540229E-2</v>
      </c>
      <c r="E30" s="10"/>
      <c r="F30" s="12"/>
      <c r="G30" s="10"/>
      <c r="H30" s="12"/>
      <c r="I30" s="5"/>
      <c r="J30" s="16"/>
      <c r="K30" s="10"/>
      <c r="L30" s="12"/>
      <c r="M30" s="10"/>
      <c r="N30" s="12"/>
      <c r="O30" s="5"/>
      <c r="P30" s="50"/>
      <c r="Q30" s="10"/>
      <c r="R30" s="12"/>
      <c r="S30" s="10"/>
      <c r="T30" s="12"/>
      <c r="V30" s="86"/>
      <c r="AD30" s="241"/>
      <c r="AF30" s="18"/>
    </row>
    <row r="31" spans="1:39" x14ac:dyDescent="0.25">
      <c r="A31" s="10"/>
      <c r="B31" s="11"/>
      <c r="C31" s="5" t="str">
        <f>A$83&amp;E$23</f>
        <v>a81z22</v>
      </c>
      <c r="D31" s="16">
        <v>-0.62629419932904251</v>
      </c>
      <c r="E31" s="10"/>
      <c r="F31" s="12"/>
      <c r="G31" s="10"/>
      <c r="H31" s="12"/>
      <c r="I31" s="5"/>
      <c r="J31" s="16"/>
      <c r="K31" s="10"/>
      <c r="L31" s="12"/>
      <c r="M31" s="10"/>
      <c r="N31" s="12"/>
      <c r="O31" s="5"/>
      <c r="P31" s="50"/>
      <c r="Q31" s="10"/>
      <c r="R31" s="12"/>
      <c r="S31" s="10"/>
      <c r="T31" s="12"/>
      <c r="V31" s="86"/>
      <c r="AF31" s="18"/>
    </row>
    <row r="32" spans="1:39" ht="16.5" thickBot="1" x14ac:dyDescent="0.3">
      <c r="A32" s="10"/>
      <c r="B32" s="11"/>
      <c r="C32" s="5" t="str">
        <f>A$93&amp;E$23</f>
        <v>a91z22</v>
      </c>
      <c r="D32" s="16">
        <v>0.15359778204617813</v>
      </c>
      <c r="E32" s="10"/>
      <c r="F32" s="12"/>
      <c r="G32" s="10"/>
      <c r="H32" s="12"/>
      <c r="I32" s="5"/>
      <c r="J32" s="16"/>
      <c r="K32" s="10"/>
      <c r="L32" s="12"/>
      <c r="M32" s="10"/>
      <c r="N32" s="12"/>
      <c r="O32" s="5"/>
      <c r="P32" s="50"/>
      <c r="Q32" s="10"/>
      <c r="R32" s="12"/>
      <c r="S32" s="10"/>
      <c r="T32" s="12"/>
      <c r="V32" s="86"/>
      <c r="AD32" s="18"/>
      <c r="AF32" s="18"/>
    </row>
    <row r="33" spans="1:32" x14ac:dyDescent="0.25">
      <c r="A33" s="4" t="s">
        <v>5</v>
      </c>
      <c r="B33" s="41">
        <f>Panel!C47</f>
        <v>0.1740116636584832</v>
      </c>
      <c r="C33" s="3" t="str">
        <f>A$3&amp;E$33</f>
        <v>a01z32</v>
      </c>
      <c r="D33" s="15">
        <v>-9.7109073196233867E-2</v>
      </c>
      <c r="E33" s="4" t="s">
        <v>21</v>
      </c>
      <c r="F33" s="7">
        <f>B$3*D33+B$13*D34+B$23*D35+B$33*D36+B$43*D37+B$53*D38+B$63*D39+B$73*D40+B$83*D41+B$93*D42+AD20</f>
        <v>0.3940350891092001</v>
      </c>
      <c r="G33" s="4" t="s">
        <v>22</v>
      </c>
      <c r="H33" s="7">
        <f>IF(F33&gt;0,F33,F33*$AJ$6)</f>
        <v>0.3940350891092001</v>
      </c>
      <c r="I33" s="3" t="str">
        <f>G$3&amp;K$33</f>
        <v>a02z33</v>
      </c>
      <c r="J33" s="15">
        <v>-0.29121602757175419</v>
      </c>
      <c r="K33" s="4" t="s">
        <v>88</v>
      </c>
      <c r="L33" s="7">
        <f>H$3*J33+H$13*J34+H$23*J35+H$33*J36+H$43*J37+H$53*J38+H$63*J39+AG20</f>
        <v>-0.25613762057956646</v>
      </c>
      <c r="M33" s="4" t="s">
        <v>93</v>
      </c>
      <c r="N33" s="7">
        <f>IF(L33&gt;0,L33,L33*$AJ$6)</f>
        <v>-1.2806881028978324E-2</v>
      </c>
      <c r="O33" s="3" t="str">
        <f>M$3&amp;Q$33</f>
        <v>a03z34</v>
      </c>
      <c r="P33" s="49">
        <v>6.0269029276229007E-2</v>
      </c>
      <c r="Q33" s="225" t="s">
        <v>354</v>
      </c>
      <c r="R33" s="7">
        <f>N$3*P33+N$13*P34+N$23*P35+N$33*P36+N$43*P37+N$53*P38+$AJ$20</f>
        <v>-1.8451861211834213E-2</v>
      </c>
      <c r="S33" s="225" t="s">
        <v>355</v>
      </c>
      <c r="T33" s="7">
        <f>IF(R33&gt;0,R33,R33*$AJ$6)</f>
        <v>-9.2259306059171067E-4</v>
      </c>
      <c r="V33" s="86"/>
    </row>
    <row r="34" spans="1:32" x14ac:dyDescent="0.25">
      <c r="A34" s="10"/>
      <c r="B34" s="11"/>
      <c r="C34" s="5" t="str">
        <f>A$13&amp;E$33</f>
        <v>a11z32</v>
      </c>
      <c r="D34" s="16">
        <v>0.79038568920957541</v>
      </c>
      <c r="E34" s="10"/>
      <c r="F34" s="12"/>
      <c r="G34" s="10"/>
      <c r="H34" s="12"/>
      <c r="I34" s="5" t="str">
        <f>G$13&amp;K$33</f>
        <v>a12z33</v>
      </c>
      <c r="J34" s="16">
        <v>-0.55331307481737713</v>
      </c>
      <c r="K34" s="10"/>
      <c r="L34" s="12"/>
      <c r="M34" s="10"/>
      <c r="N34" s="12"/>
      <c r="O34" s="5" t="str">
        <f>M$13&amp;Q$33</f>
        <v>a13z34</v>
      </c>
      <c r="P34" s="50">
        <v>-1.0549666369645836E-2</v>
      </c>
      <c r="Q34" s="10"/>
      <c r="R34" s="12"/>
      <c r="S34" s="10"/>
      <c r="T34" s="12"/>
      <c r="V34" s="86"/>
    </row>
    <row r="35" spans="1:32" x14ac:dyDescent="0.25">
      <c r="A35" s="10"/>
      <c r="B35" s="11"/>
      <c r="C35" s="5" t="str">
        <f>A$23&amp;E$33</f>
        <v>a21z32</v>
      </c>
      <c r="D35" s="16">
        <v>-0.53478582548114217</v>
      </c>
      <c r="E35" s="10"/>
      <c r="F35" s="12"/>
      <c r="G35" s="10"/>
      <c r="H35" s="12"/>
      <c r="I35" s="5" t="str">
        <f>G$23&amp;K$33</f>
        <v>a22z33</v>
      </c>
      <c r="J35" s="16">
        <v>4.006239657165369E-2</v>
      </c>
      <c r="K35" s="10"/>
      <c r="L35" s="12"/>
      <c r="M35" s="10"/>
      <c r="N35" s="12"/>
      <c r="O35" s="5" t="str">
        <f>M$23&amp;Q$33</f>
        <v>a23z34</v>
      </c>
      <c r="P35" s="50">
        <v>1.1112664861231025</v>
      </c>
      <c r="Q35" s="10"/>
      <c r="R35" s="12"/>
      <c r="S35" s="10"/>
      <c r="T35" s="12"/>
      <c r="V35" s="86"/>
    </row>
    <row r="36" spans="1:32" x14ac:dyDescent="0.25">
      <c r="A36" s="10"/>
      <c r="B36" s="11"/>
      <c r="C36" s="5" t="str">
        <f>A$33&amp;E$33</f>
        <v>a31z32</v>
      </c>
      <c r="D36" s="16">
        <v>0.6442044792854017</v>
      </c>
      <c r="E36" s="10"/>
      <c r="F36" s="12"/>
      <c r="G36" s="10"/>
      <c r="H36" s="12"/>
      <c r="I36" s="5" t="str">
        <f>G$33&amp;K$33</f>
        <v>a32z33</v>
      </c>
      <c r="J36" s="16">
        <v>-0.40631960806457124</v>
      </c>
      <c r="K36" s="10"/>
      <c r="L36" s="12"/>
      <c r="M36" s="10"/>
      <c r="N36" s="12"/>
      <c r="O36" s="5" t="str">
        <f>M$33&amp;Q$33</f>
        <v>a33z34</v>
      </c>
      <c r="P36" s="50">
        <v>-0.45079668191639916</v>
      </c>
      <c r="Q36" s="10"/>
      <c r="R36" s="12"/>
      <c r="S36" s="10"/>
      <c r="T36" s="12"/>
      <c r="V36" s="86"/>
    </row>
    <row r="37" spans="1:32" x14ac:dyDescent="0.25">
      <c r="A37" s="10"/>
      <c r="B37" s="11"/>
      <c r="C37" s="5" t="str">
        <f>A$43&amp;E$33</f>
        <v>a41z32</v>
      </c>
      <c r="D37" s="16">
        <v>0.14371355653393314</v>
      </c>
      <c r="E37" s="10"/>
      <c r="F37" s="12"/>
      <c r="G37" s="10"/>
      <c r="H37" s="12"/>
      <c r="I37" s="5" t="str">
        <f>G$43&amp;K$33</f>
        <v>a42z33</v>
      </c>
      <c r="J37" s="16">
        <v>0.11408323655938891</v>
      </c>
      <c r="K37" s="10"/>
      <c r="L37" s="12"/>
      <c r="M37" s="10"/>
      <c r="N37" s="12"/>
      <c r="O37" s="5" t="str">
        <f>M$43&amp;Q$33</f>
        <v>a43z34</v>
      </c>
      <c r="P37" s="50">
        <v>-0.17909102560811105</v>
      </c>
      <c r="Q37" s="10"/>
      <c r="R37" s="12"/>
      <c r="S37" s="10"/>
      <c r="T37" s="12"/>
      <c r="V37" s="86"/>
      <c r="AD37" s="18"/>
      <c r="AF37" s="18"/>
    </row>
    <row r="38" spans="1:32" x14ac:dyDescent="0.25">
      <c r="A38" s="10"/>
      <c r="B38" s="11"/>
      <c r="C38" s="5" t="str">
        <f>A$53&amp;E$33</f>
        <v>a51z32</v>
      </c>
      <c r="D38" s="16">
        <v>-0.17351627525879784</v>
      </c>
      <c r="E38" s="10"/>
      <c r="F38" s="12"/>
      <c r="G38" s="10"/>
      <c r="H38" s="12"/>
      <c r="I38" s="5" t="str">
        <f>G$53&amp;K$33</f>
        <v>a52z33</v>
      </c>
      <c r="J38" s="16">
        <v>-0.18624311463623031</v>
      </c>
      <c r="K38" s="10"/>
      <c r="L38" s="12"/>
      <c r="M38" s="10"/>
      <c r="N38" s="12"/>
      <c r="O38" s="5" t="str">
        <f>M$53&amp;Q$33</f>
        <v>a53z34</v>
      </c>
      <c r="P38" s="50">
        <v>-0.15388732260147869</v>
      </c>
      <c r="Q38" s="10"/>
      <c r="R38" s="12"/>
      <c r="S38" s="10"/>
      <c r="T38" s="12"/>
      <c r="V38" s="86"/>
      <c r="AD38" s="18"/>
      <c r="AF38" s="18"/>
    </row>
    <row r="39" spans="1:32" x14ac:dyDescent="0.25">
      <c r="A39" s="10"/>
      <c r="B39" s="11"/>
      <c r="C39" s="5" t="str">
        <f>A$63&amp;E$33</f>
        <v>a61z32</v>
      </c>
      <c r="D39" s="16">
        <v>-0.46495625725241357</v>
      </c>
      <c r="E39" s="10"/>
      <c r="F39" s="12"/>
      <c r="G39" s="10"/>
      <c r="H39" s="12"/>
      <c r="I39" s="5" t="str">
        <f>G$63&amp;K$33</f>
        <v>a62z33</v>
      </c>
      <c r="J39" s="16">
        <v>0.61717841504318205</v>
      </c>
      <c r="K39" s="10"/>
      <c r="L39" s="12"/>
      <c r="M39" s="10"/>
      <c r="N39" s="12"/>
      <c r="O39" s="5"/>
      <c r="P39" s="50"/>
      <c r="Q39" s="10"/>
      <c r="R39" s="12"/>
      <c r="S39" s="10"/>
      <c r="T39" s="12"/>
      <c r="V39" s="86"/>
      <c r="AD39" s="18"/>
      <c r="AF39" s="18"/>
    </row>
    <row r="40" spans="1:32" x14ac:dyDescent="0.25">
      <c r="A40" s="10"/>
      <c r="B40" s="11"/>
      <c r="C40" s="5" t="str">
        <f>A$73&amp;E$33</f>
        <v>a71z32</v>
      </c>
      <c r="D40" s="16">
        <v>-2.2453761801852604E-2</v>
      </c>
      <c r="E40" s="10"/>
      <c r="F40" s="12"/>
      <c r="G40" s="10"/>
      <c r="H40" s="12"/>
      <c r="I40" s="5"/>
      <c r="J40" s="16"/>
      <c r="K40" s="10"/>
      <c r="L40" s="12"/>
      <c r="M40" s="10"/>
      <c r="N40" s="12"/>
      <c r="O40" s="5"/>
      <c r="P40" s="50"/>
      <c r="Q40" s="10"/>
      <c r="R40" s="12"/>
      <c r="S40" s="10"/>
      <c r="T40" s="12"/>
      <c r="V40" s="86"/>
      <c r="AD40" s="18"/>
      <c r="AF40" s="18"/>
    </row>
    <row r="41" spans="1:32" x14ac:dyDescent="0.25">
      <c r="A41" s="10"/>
      <c r="B41" s="11"/>
      <c r="C41" s="5" t="str">
        <f>A$83&amp;E$33</f>
        <v>a81z32</v>
      </c>
      <c r="D41" s="16">
        <v>-0.34622846344393549</v>
      </c>
      <c r="E41" s="10"/>
      <c r="F41" s="12"/>
      <c r="G41" s="10"/>
      <c r="H41" s="12"/>
      <c r="I41" s="5"/>
      <c r="J41" s="16"/>
      <c r="K41" s="10"/>
      <c r="L41" s="12"/>
      <c r="M41" s="10"/>
      <c r="N41" s="12"/>
      <c r="O41" s="5"/>
      <c r="P41" s="50"/>
      <c r="Q41" s="10"/>
      <c r="R41" s="12"/>
      <c r="S41" s="10"/>
      <c r="T41" s="12"/>
      <c r="V41" s="86"/>
      <c r="AD41" s="18"/>
      <c r="AF41" s="18"/>
    </row>
    <row r="42" spans="1:32" ht="16.5" thickBot="1" x14ac:dyDescent="0.3">
      <c r="A42" s="10"/>
      <c r="B42" s="11"/>
      <c r="C42" s="5" t="str">
        <f>A$93&amp;E$33</f>
        <v>a91z32</v>
      </c>
      <c r="D42" s="16">
        <v>1.1165345961866051</v>
      </c>
      <c r="E42" s="10"/>
      <c r="F42" s="12"/>
      <c r="G42" s="10"/>
      <c r="H42" s="12"/>
      <c r="I42" s="5"/>
      <c r="J42" s="16"/>
      <c r="K42" s="10"/>
      <c r="L42" s="12"/>
      <c r="M42" s="10"/>
      <c r="N42" s="12"/>
      <c r="O42" s="5"/>
      <c r="P42" s="50"/>
      <c r="Q42" s="10"/>
      <c r="R42" s="12"/>
      <c r="S42" s="10"/>
      <c r="T42" s="12"/>
      <c r="V42" s="86"/>
      <c r="AF42" s="2" t="s">
        <v>429</v>
      </c>
    </row>
    <row r="43" spans="1:32" ht="16.5" thickBot="1" x14ac:dyDescent="0.3">
      <c r="A43" s="4" t="s">
        <v>6</v>
      </c>
      <c r="B43" s="41">
        <f>Panel!C48</f>
        <v>0.22606501630043718</v>
      </c>
      <c r="C43" s="3" t="str">
        <f>A$3&amp;E$43</f>
        <v>a01z42</v>
      </c>
      <c r="D43" s="15">
        <v>-0.50267281630336402</v>
      </c>
      <c r="E43" s="4" t="s">
        <v>23</v>
      </c>
      <c r="F43" s="7">
        <f>B$3*D43+B$13*D44+B$23*D45+B$33*D46+B$43*D47+B$53*D48+B$63*D49+B$73*D50+B$83*D51+B$93*D52+AD21</f>
        <v>5.4640558522013966E-2</v>
      </c>
      <c r="G43" s="4" t="s">
        <v>24</v>
      </c>
      <c r="H43" s="7">
        <f>IF(F43&gt;0,F43,F43*$AJ$6)</f>
        <v>5.4640558522013966E-2</v>
      </c>
      <c r="I43" s="3" t="str">
        <f>G$3&amp;K$43</f>
        <v>a02z43</v>
      </c>
      <c r="J43" s="15">
        <v>-0.29121602757175419</v>
      </c>
      <c r="K43" s="4" t="s">
        <v>89</v>
      </c>
      <c r="L43" s="7">
        <f>H$3*J43+H$13*J44+H$23*J45+H$33*J46+H$43*J47+H$53*J48+H$63*J49+AG21</f>
        <v>-0.2178170564333467</v>
      </c>
      <c r="M43" s="4" t="s">
        <v>94</v>
      </c>
      <c r="N43" s="7">
        <f>IF(L43&gt;0,L43,L43*$AJ$6)</f>
        <v>-1.0890852821667336E-2</v>
      </c>
      <c r="O43" s="3" t="str">
        <f>M$3&amp;Q$43</f>
        <v>a03z44</v>
      </c>
      <c r="P43" s="49">
        <v>-0.33158859526556012</v>
      </c>
      <c r="Q43" s="228" t="s">
        <v>356</v>
      </c>
      <c r="R43" s="7">
        <f>N$3*P43+N$13*P44+N$23*P45+N$33*P46+N$43*P47+N$53*P48+$AJ$21</f>
        <v>-2.3157609577958402E-2</v>
      </c>
      <c r="S43" s="228" t="s">
        <v>357</v>
      </c>
      <c r="T43" s="229">
        <f>IF(R43&gt;0,R43,R43*$AJ$6)</f>
        <v>-1.1578804788979203E-3</v>
      </c>
      <c r="V43" s="86"/>
    </row>
    <row r="44" spans="1:32" x14ac:dyDescent="0.25">
      <c r="A44" s="10"/>
      <c r="B44" s="11"/>
      <c r="C44" s="5" t="str">
        <f>A$13&amp;E$43</f>
        <v>a11z42</v>
      </c>
      <c r="D44" s="16">
        <v>-0.84818442878197975</v>
      </c>
      <c r="E44" s="10"/>
      <c r="F44" s="12"/>
      <c r="G44" s="10"/>
      <c r="H44" s="12"/>
      <c r="I44" s="5" t="str">
        <f>G$13&amp;K$43</f>
        <v>a12z43</v>
      </c>
      <c r="J44" s="16">
        <v>-0.55331307481737713</v>
      </c>
      <c r="K44" s="10"/>
      <c r="L44" s="12"/>
      <c r="M44" s="10"/>
      <c r="N44" s="12"/>
      <c r="O44" s="5" t="str">
        <f>M$13&amp;Q$43</f>
        <v>a13z44</v>
      </c>
      <c r="P44" s="50">
        <v>1.2550350473167956E-2</v>
      </c>
      <c r="Q44" s="230"/>
      <c r="R44" s="231"/>
      <c r="S44" s="230"/>
      <c r="T44" s="231"/>
      <c r="V44" s="86"/>
    </row>
    <row r="45" spans="1:32" x14ac:dyDescent="0.25">
      <c r="A45" s="10"/>
      <c r="B45" s="11"/>
      <c r="C45" s="5" t="str">
        <f>A$23&amp;E$43</f>
        <v>a21z42</v>
      </c>
      <c r="D45" s="16">
        <v>-0.17785135812099209</v>
      </c>
      <c r="E45" s="10"/>
      <c r="F45" s="12"/>
      <c r="G45" s="10"/>
      <c r="H45" s="12"/>
      <c r="I45" s="5" t="str">
        <f>G$23&amp;K$43</f>
        <v>a22z43</v>
      </c>
      <c r="J45" s="16">
        <v>4.006239657165369E-2</v>
      </c>
      <c r="K45" s="10"/>
      <c r="L45" s="12"/>
      <c r="M45" s="10"/>
      <c r="N45" s="12"/>
      <c r="O45" s="5" t="str">
        <f>M$23&amp;Q$43</f>
        <v>a23z44</v>
      </c>
      <c r="P45" s="50">
        <v>-0.62392501759863772</v>
      </c>
      <c r="Q45" s="10"/>
      <c r="R45" s="12"/>
      <c r="S45" s="10"/>
      <c r="T45" s="12"/>
      <c r="V45" s="86"/>
    </row>
    <row r="46" spans="1:32" ht="16.5" customHeight="1" x14ac:dyDescent="0.25">
      <c r="A46" s="10"/>
      <c r="B46" s="11"/>
      <c r="C46" s="5" t="str">
        <f>A$33&amp;E$43</f>
        <v>a31z42</v>
      </c>
      <c r="D46" s="16">
        <v>5.4189693249810052E-2</v>
      </c>
      <c r="E46" s="10"/>
      <c r="F46" s="12"/>
      <c r="G46" s="10"/>
      <c r="H46" s="12"/>
      <c r="I46" s="5" t="str">
        <f>G$33&amp;K$43</f>
        <v>a32z43</v>
      </c>
      <c r="J46" s="16">
        <v>-0.40631960806457124</v>
      </c>
      <c r="K46" s="10"/>
      <c r="L46" s="12"/>
      <c r="M46" s="10"/>
      <c r="N46" s="12"/>
      <c r="O46" s="5" t="str">
        <f>M$33&amp;Q$43</f>
        <v>a33z44</v>
      </c>
      <c r="P46" s="50">
        <v>2.7320672620598854E-2</v>
      </c>
      <c r="Q46" s="10"/>
      <c r="R46" s="12"/>
      <c r="S46" s="10"/>
      <c r="T46" s="12"/>
      <c r="V46" s="86"/>
    </row>
    <row r="47" spans="1:32" x14ac:dyDescent="0.25">
      <c r="A47" s="10"/>
      <c r="B47" s="11"/>
      <c r="C47" s="5" t="str">
        <f>A$43&amp;E$43</f>
        <v>a41z42</v>
      </c>
      <c r="D47" s="16">
        <v>0.6378740723878793</v>
      </c>
      <c r="E47" s="10"/>
      <c r="F47" s="12"/>
      <c r="G47" s="10"/>
      <c r="H47" s="12"/>
      <c r="I47" s="5" t="str">
        <f>G$43&amp;K$43</f>
        <v>a42z43</v>
      </c>
      <c r="J47" s="16">
        <v>0.11408323655938891</v>
      </c>
      <c r="K47" s="10"/>
      <c r="L47" s="12"/>
      <c r="M47" s="10"/>
      <c r="N47" s="12"/>
      <c r="O47" s="5" t="str">
        <f>M$43&amp;Q$43</f>
        <v>a43z44</v>
      </c>
      <c r="P47" s="50">
        <v>1.0526711791187249</v>
      </c>
      <c r="Q47" s="10"/>
      <c r="R47" s="12"/>
      <c r="S47" s="10"/>
      <c r="T47" s="12"/>
      <c r="V47" s="86"/>
    </row>
    <row r="48" spans="1:32" x14ac:dyDescent="0.25">
      <c r="A48" s="10"/>
      <c r="B48" s="11"/>
      <c r="C48" s="5" t="str">
        <f>A$53&amp;E$43</f>
        <v>a51z42</v>
      </c>
      <c r="D48" s="16">
        <v>4.3343818681180639E-2</v>
      </c>
      <c r="E48" s="10"/>
      <c r="F48" s="12"/>
      <c r="G48" s="10"/>
      <c r="H48" s="12"/>
      <c r="I48" s="5" t="str">
        <f>G$53&amp;K$43</f>
        <v>a52z43</v>
      </c>
      <c r="J48" s="16">
        <v>-0.18624311463623031</v>
      </c>
      <c r="K48" s="10"/>
      <c r="L48" s="12"/>
      <c r="M48" s="10"/>
      <c r="N48" s="12"/>
      <c r="O48" s="5" t="str">
        <f>M$53&amp;Q$43</f>
        <v>a53z44</v>
      </c>
      <c r="P48" s="50">
        <v>8.8056988500583036E-2</v>
      </c>
      <c r="Q48" s="10"/>
      <c r="R48" s="12"/>
      <c r="S48" s="10"/>
      <c r="T48" s="12"/>
      <c r="V48" s="86"/>
    </row>
    <row r="49" spans="1:22" x14ac:dyDescent="0.25">
      <c r="A49" s="10"/>
      <c r="B49" s="11"/>
      <c r="C49" s="5" t="str">
        <f>A$63&amp;E$43</f>
        <v>a61z42</v>
      </c>
      <c r="D49" s="16">
        <v>-0.10588250829965441</v>
      </c>
      <c r="E49" s="10"/>
      <c r="F49" s="12"/>
      <c r="G49" s="10"/>
      <c r="H49" s="12"/>
      <c r="I49" s="5" t="str">
        <f>G$63&amp;K$43</f>
        <v>a62z43</v>
      </c>
      <c r="J49" s="16">
        <v>0.61717841504318205</v>
      </c>
      <c r="K49" s="10"/>
      <c r="L49" s="12"/>
      <c r="M49" s="10"/>
      <c r="N49" s="12"/>
      <c r="O49" s="5"/>
      <c r="P49" s="50"/>
      <c r="Q49" s="10"/>
      <c r="R49" s="12"/>
      <c r="S49" s="10"/>
      <c r="T49" s="12"/>
      <c r="V49" s="86"/>
    </row>
    <row r="50" spans="1:22" x14ac:dyDescent="0.25">
      <c r="A50" s="10"/>
      <c r="B50" s="11"/>
      <c r="C50" s="5" t="str">
        <f>A$73&amp;E$43</f>
        <v>a71z42</v>
      </c>
      <c r="D50" s="16">
        <v>0.4582557840734115</v>
      </c>
      <c r="E50" s="10"/>
      <c r="F50" s="12"/>
      <c r="G50" s="10"/>
      <c r="H50" s="12"/>
      <c r="I50" s="5"/>
      <c r="J50" s="16"/>
      <c r="K50" s="10"/>
      <c r="L50" s="12"/>
      <c r="M50" s="10"/>
      <c r="N50" s="12"/>
      <c r="O50" s="5"/>
      <c r="P50" s="50"/>
      <c r="Q50" s="10"/>
      <c r="R50" s="12"/>
      <c r="S50" s="10"/>
      <c r="T50" s="12"/>
      <c r="V50" s="86"/>
    </row>
    <row r="51" spans="1:22" x14ac:dyDescent="0.25">
      <c r="A51" s="10"/>
      <c r="B51" s="11"/>
      <c r="C51" s="5" t="str">
        <f>A$83&amp;E$43</f>
        <v>a81z42</v>
      </c>
      <c r="D51" s="16">
        <v>0.420091932550959</v>
      </c>
      <c r="E51" s="10"/>
      <c r="F51" s="12"/>
      <c r="G51" s="10"/>
      <c r="H51" s="12"/>
      <c r="I51" s="5"/>
      <c r="J51" s="16"/>
      <c r="K51" s="10"/>
      <c r="L51" s="12"/>
      <c r="M51" s="10"/>
      <c r="N51" s="12"/>
      <c r="O51" s="5"/>
      <c r="P51" s="50"/>
      <c r="Q51" s="10"/>
      <c r="R51" s="12"/>
      <c r="S51" s="10"/>
      <c r="T51" s="12"/>
      <c r="V51" s="86"/>
    </row>
    <row r="52" spans="1:22" ht="16.5" thickBot="1" x14ac:dyDescent="0.3">
      <c r="A52" s="10"/>
      <c r="B52" s="11"/>
      <c r="C52" s="5" t="str">
        <f>A$93&amp;E$43</f>
        <v>a91z42</v>
      </c>
      <c r="D52" s="16">
        <v>0.1997374106895787</v>
      </c>
      <c r="E52" s="10"/>
      <c r="F52" s="12"/>
      <c r="G52" s="10"/>
      <c r="H52" s="12"/>
      <c r="I52" s="5"/>
      <c r="J52" s="16"/>
      <c r="K52" s="10"/>
      <c r="L52" s="12"/>
      <c r="M52" s="10"/>
      <c r="N52" s="12"/>
      <c r="O52" s="6"/>
      <c r="P52" s="51"/>
      <c r="Q52" s="13"/>
      <c r="R52" s="14"/>
      <c r="S52" s="13"/>
      <c r="T52" s="14"/>
      <c r="V52" s="86"/>
    </row>
    <row r="53" spans="1:22" x14ac:dyDescent="0.25">
      <c r="A53" s="4" t="s">
        <v>78</v>
      </c>
      <c r="B53" s="41">
        <f>Panel!C49</f>
        <v>8.860383343016931E-2</v>
      </c>
      <c r="C53" s="3" t="str">
        <f>A$3&amp;E$53</f>
        <v>a01z52</v>
      </c>
      <c r="D53" s="15">
        <v>0.26060107016871886</v>
      </c>
      <c r="E53" s="4" t="s">
        <v>80</v>
      </c>
      <c r="F53" s="7">
        <f>B$3*D53+B$13*D54+B$23*D55+B$33*D56+B$43*D57+B$53*D58+B$63*D59+B$73*D60+B$83*D61+B$93*D62+AD22</f>
        <v>0.21943286229319237</v>
      </c>
      <c r="G53" s="4" t="s">
        <v>82</v>
      </c>
      <c r="H53" s="7">
        <f>IF(F53&gt;0,F53,F53*$AJ$6)</f>
        <v>0.21943286229319237</v>
      </c>
      <c r="I53" s="3" t="str">
        <f>G$3&amp;K$53</f>
        <v>a02z53</v>
      </c>
      <c r="J53" s="15">
        <v>-0.29121602757175419</v>
      </c>
      <c r="K53" s="4" t="s">
        <v>90</v>
      </c>
      <c r="L53" s="7">
        <f>H$3*J53+H$13*J54+H$23*J55+H$33*J56+H$43*J57+H$53*J58+H$63*J59+AG22</f>
        <v>-0.26355595456502673</v>
      </c>
      <c r="M53" s="4" t="s">
        <v>95</v>
      </c>
      <c r="N53" s="7">
        <f>IF(L53&gt;0,L53,L53*$AJ$6)</f>
        <v>-1.3177797728251337E-2</v>
      </c>
      <c r="P53" s="88"/>
      <c r="Q53" s="88"/>
      <c r="R53" s="88"/>
      <c r="S53" s="88"/>
      <c r="T53" s="88"/>
      <c r="V53" s="86">
        <v>-6.2754382544937301E-2</v>
      </c>
    </row>
    <row r="54" spans="1:22" x14ac:dyDescent="0.25">
      <c r="A54" s="10"/>
      <c r="B54" s="11"/>
      <c r="C54" s="5" t="str">
        <f>A$13&amp;E$53</f>
        <v>a11z52</v>
      </c>
      <c r="D54" s="16">
        <v>1.215110398373672</v>
      </c>
      <c r="E54" s="10"/>
      <c r="F54" s="12"/>
      <c r="G54" s="10"/>
      <c r="H54" s="12"/>
      <c r="I54" s="5" t="str">
        <f>G$13&amp;K$53</f>
        <v>a12z53</v>
      </c>
      <c r="J54" s="16">
        <v>-0.55331307481737713</v>
      </c>
      <c r="K54" s="10"/>
      <c r="L54" s="12"/>
      <c r="M54" s="10"/>
      <c r="N54" s="12"/>
      <c r="P54" s="88"/>
      <c r="Q54" s="88"/>
      <c r="R54" s="88"/>
      <c r="S54" s="88"/>
      <c r="T54" s="88"/>
      <c r="V54" s="86"/>
    </row>
    <row r="55" spans="1:22" x14ac:dyDescent="0.25">
      <c r="A55" s="10"/>
      <c r="B55" s="11"/>
      <c r="C55" s="5" t="str">
        <f>A$23&amp;E$53</f>
        <v>a21z52</v>
      </c>
      <c r="D55" s="16">
        <v>-0.18639578976331375</v>
      </c>
      <c r="E55" s="10"/>
      <c r="F55" s="12"/>
      <c r="G55" s="10"/>
      <c r="H55" s="12"/>
      <c r="I55" s="5" t="str">
        <f>G$23&amp;K$53</f>
        <v>a22z53</v>
      </c>
      <c r="J55" s="16">
        <v>4.006239657165369E-2</v>
      </c>
      <c r="K55" s="10"/>
      <c r="L55" s="12"/>
      <c r="M55" s="10"/>
      <c r="N55" s="12"/>
      <c r="P55" s="88"/>
      <c r="Q55" s="88"/>
      <c r="R55" s="88"/>
      <c r="S55" s="88"/>
      <c r="T55" s="88"/>
      <c r="V55" s="86"/>
    </row>
    <row r="56" spans="1:22" x14ac:dyDescent="0.25">
      <c r="A56" s="10"/>
      <c r="B56" s="11"/>
      <c r="C56" s="5" t="str">
        <f>A$33&amp;E$53</f>
        <v>a31z52</v>
      </c>
      <c r="D56" s="16">
        <v>-1.6975695102212515E-2</v>
      </c>
      <c r="E56" s="10"/>
      <c r="F56" s="12"/>
      <c r="G56" s="10"/>
      <c r="H56" s="12"/>
      <c r="I56" s="5" t="str">
        <f>G$33&amp;K$53</f>
        <v>a32z53</v>
      </c>
      <c r="J56" s="16">
        <v>-0.40631960806457124</v>
      </c>
      <c r="K56" s="10"/>
      <c r="L56" s="12"/>
      <c r="M56" s="10"/>
      <c r="N56" s="12"/>
      <c r="P56" s="88"/>
      <c r="Q56" s="88"/>
      <c r="R56" s="88"/>
      <c r="S56" s="88"/>
      <c r="T56" s="88"/>
      <c r="V56" s="86"/>
    </row>
    <row r="57" spans="1:22" x14ac:dyDescent="0.25">
      <c r="A57" s="10"/>
      <c r="B57" s="11"/>
      <c r="C57" s="5" t="str">
        <f>A$43&amp;E$53</f>
        <v>a41z52</v>
      </c>
      <c r="D57" s="16">
        <v>-0.10415522288165593</v>
      </c>
      <c r="E57" s="10"/>
      <c r="F57" s="12"/>
      <c r="G57" s="10"/>
      <c r="H57" s="12"/>
      <c r="I57" s="5" t="str">
        <f>G$43&amp;K$53</f>
        <v>a42z53</v>
      </c>
      <c r="J57" s="16">
        <v>0.11408323655938891</v>
      </c>
      <c r="K57" s="10"/>
      <c r="L57" s="12"/>
      <c r="M57" s="10"/>
      <c r="N57" s="12"/>
      <c r="P57" s="88"/>
      <c r="Q57" s="88"/>
      <c r="R57" s="88"/>
      <c r="S57" s="88"/>
      <c r="T57" s="88"/>
      <c r="V57" s="86"/>
    </row>
    <row r="58" spans="1:22" x14ac:dyDescent="0.25">
      <c r="A58" s="10"/>
      <c r="B58" s="11"/>
      <c r="C58" s="5" t="str">
        <f>A$53&amp;E$53</f>
        <v>a51z52</v>
      </c>
      <c r="D58" s="16">
        <v>0.22010518253960357</v>
      </c>
      <c r="E58" s="10"/>
      <c r="F58" s="12"/>
      <c r="G58" s="10"/>
      <c r="H58" s="12"/>
      <c r="I58" s="5" t="str">
        <f>G$53&amp;K$53</f>
        <v>a52z53</v>
      </c>
      <c r="J58" s="16">
        <v>-0.18624311463623031</v>
      </c>
      <c r="K58" s="10"/>
      <c r="L58" s="12"/>
      <c r="M58" s="10"/>
      <c r="N58" s="12"/>
      <c r="P58" s="88"/>
      <c r="Q58" s="88"/>
      <c r="R58" s="88"/>
      <c r="S58" s="88"/>
      <c r="T58" s="88"/>
      <c r="V58" s="86"/>
    </row>
    <row r="59" spans="1:22" x14ac:dyDescent="0.25">
      <c r="A59" s="10"/>
      <c r="B59" s="11"/>
      <c r="C59" s="5" t="str">
        <f>A$63&amp;E$53</f>
        <v>a61z52</v>
      </c>
      <c r="D59" s="16">
        <v>-0.4109182968869825</v>
      </c>
      <c r="E59" s="10"/>
      <c r="F59" s="12"/>
      <c r="G59" s="10"/>
      <c r="H59" s="12"/>
      <c r="I59" s="5" t="str">
        <f>G$63&amp;K$53</f>
        <v>a62z53</v>
      </c>
      <c r="J59" s="16">
        <v>0.61717841504318205</v>
      </c>
      <c r="K59" s="10"/>
      <c r="L59" s="12"/>
      <c r="M59" s="10"/>
      <c r="N59" s="12"/>
      <c r="P59" s="88"/>
      <c r="Q59" s="88"/>
      <c r="R59" s="88"/>
      <c r="S59" s="88"/>
      <c r="T59" s="88"/>
      <c r="V59" s="86"/>
    </row>
    <row r="60" spans="1:22" x14ac:dyDescent="0.25">
      <c r="A60" s="10"/>
      <c r="B60" s="11"/>
      <c r="C60" s="5" t="str">
        <f>A$73&amp;E$53</f>
        <v>a71z52</v>
      </c>
      <c r="D60" s="16">
        <v>-8.6953270920531525E-2</v>
      </c>
      <c r="E60" s="10"/>
      <c r="F60" s="12"/>
      <c r="G60" s="10"/>
      <c r="H60" s="12"/>
      <c r="I60" s="5"/>
      <c r="J60" s="16"/>
      <c r="K60" s="10"/>
      <c r="L60" s="12"/>
      <c r="M60" s="10"/>
      <c r="N60" s="12"/>
      <c r="P60" s="88"/>
      <c r="Q60" s="88"/>
      <c r="R60" s="88"/>
      <c r="S60" s="88"/>
      <c r="T60" s="88"/>
      <c r="V60" s="86"/>
    </row>
    <row r="61" spans="1:22" x14ac:dyDescent="0.25">
      <c r="A61" s="10"/>
      <c r="B61" s="11"/>
      <c r="C61" s="5" t="str">
        <f>A$83&amp;E$53</f>
        <v>a81z52</v>
      </c>
      <c r="D61" s="16">
        <v>4.8496231344947682E-2</v>
      </c>
      <c r="E61" s="10"/>
      <c r="F61" s="12"/>
      <c r="G61" s="10"/>
      <c r="H61" s="12"/>
      <c r="I61" s="5"/>
      <c r="J61" s="16"/>
      <c r="K61" s="10"/>
      <c r="L61" s="12"/>
      <c r="M61" s="10"/>
      <c r="N61" s="12"/>
      <c r="P61" s="88"/>
      <c r="Q61" s="88"/>
      <c r="R61" s="88"/>
      <c r="S61" s="88"/>
      <c r="T61" s="88"/>
      <c r="V61" s="86"/>
    </row>
    <row r="62" spans="1:22" ht="16.5" thickBot="1" x14ac:dyDescent="0.3">
      <c r="A62" s="10"/>
      <c r="B62" s="11"/>
      <c r="C62" s="5" t="str">
        <f>A$93&amp;E$53</f>
        <v>a91z52</v>
      </c>
      <c r="D62" s="16">
        <v>0.40035236996770562</v>
      </c>
      <c r="E62" s="10"/>
      <c r="F62" s="12"/>
      <c r="G62" s="10"/>
      <c r="H62" s="12"/>
      <c r="I62" s="6"/>
      <c r="J62" s="17"/>
      <c r="K62" s="13"/>
      <c r="L62" s="14"/>
      <c r="M62" s="13"/>
      <c r="N62" s="14"/>
      <c r="P62" s="88"/>
      <c r="Q62" s="88"/>
      <c r="R62" s="88"/>
      <c r="S62" s="88"/>
      <c r="T62" s="88"/>
      <c r="V62" s="86"/>
    </row>
    <row r="63" spans="1:22" x14ac:dyDescent="0.25">
      <c r="A63" s="4" t="s">
        <v>79</v>
      </c>
      <c r="B63" s="41">
        <f>Panel!C50</f>
        <v>0</v>
      </c>
      <c r="C63" s="3" t="str">
        <f>A$3&amp;E$63</f>
        <v>a01z62</v>
      </c>
      <c r="D63" s="15">
        <v>4.1681739954143288E-2</v>
      </c>
      <c r="E63" s="4" t="s">
        <v>81</v>
      </c>
      <c r="F63" s="7">
        <f>B$3*D63+B$13*D64+B$23*D65+B$33*D66+B$43*D67+B$53*D68+B$63*D69+B$73*D70+B$83*D71+B$93*D72+AD23</f>
        <v>-6.8170609550368244E-2</v>
      </c>
      <c r="G63" s="4" t="s">
        <v>83</v>
      </c>
      <c r="H63" s="7">
        <f>IF(F63&gt;0,F63,F63*$AJ$6)</f>
        <v>-3.4085304775184123E-3</v>
      </c>
      <c r="P63" s="88"/>
      <c r="Q63" s="88"/>
      <c r="R63" s="88"/>
      <c r="S63" s="88"/>
      <c r="T63" s="88"/>
      <c r="V63" s="86"/>
    </row>
    <row r="64" spans="1:22" x14ac:dyDescent="0.25">
      <c r="A64" s="10"/>
      <c r="B64" s="11"/>
      <c r="C64" s="5" t="str">
        <f>A$13&amp;E$63</f>
        <v>a11z62</v>
      </c>
      <c r="D64" s="16">
        <v>-9.0067571355480228E-2</v>
      </c>
      <c r="E64" s="10"/>
      <c r="F64" s="12"/>
      <c r="G64" s="10"/>
      <c r="H64" s="12"/>
      <c r="P64" s="88"/>
      <c r="Q64" s="88"/>
      <c r="R64" s="88"/>
      <c r="S64" s="88"/>
      <c r="T64" s="88"/>
      <c r="V64" s="86"/>
    </row>
    <row r="65" spans="1:22" x14ac:dyDescent="0.25">
      <c r="A65" s="10"/>
      <c r="B65" s="11"/>
      <c r="C65" s="5" t="str">
        <f>A$23&amp;E$63</f>
        <v>a21z62</v>
      </c>
      <c r="D65" s="16">
        <v>8.6314452479118366E-3</v>
      </c>
      <c r="E65" s="10"/>
      <c r="F65" s="12"/>
      <c r="G65" s="10"/>
      <c r="H65" s="12"/>
      <c r="P65" s="88"/>
      <c r="Q65" s="88"/>
      <c r="R65" s="88"/>
      <c r="S65" s="88"/>
      <c r="T65" s="88"/>
      <c r="V65" s="86"/>
    </row>
    <row r="66" spans="1:22" x14ac:dyDescent="0.25">
      <c r="A66" s="10"/>
      <c r="B66" s="11"/>
      <c r="C66" s="5" t="str">
        <f>A$33&amp;E$63</f>
        <v>a31z62</v>
      </c>
      <c r="D66" s="16">
        <v>-0.31737376111226939</v>
      </c>
      <c r="E66" s="10"/>
      <c r="F66" s="12"/>
      <c r="G66" s="10"/>
      <c r="H66" s="12"/>
      <c r="P66" s="88"/>
      <c r="Q66" s="88"/>
      <c r="R66" s="88"/>
      <c r="S66" s="88"/>
      <c r="T66" s="88"/>
      <c r="V66" s="86"/>
    </row>
    <row r="67" spans="1:22" x14ac:dyDescent="0.25">
      <c r="A67" s="10"/>
      <c r="B67" s="11"/>
      <c r="C67" s="5" t="str">
        <f>A$43&amp;E$63</f>
        <v>a41z62</v>
      </c>
      <c r="D67" s="16">
        <v>0.1323707837003297</v>
      </c>
      <c r="E67" s="10"/>
      <c r="F67" s="12"/>
      <c r="G67" s="10"/>
      <c r="H67" s="12"/>
      <c r="V67" s="86"/>
    </row>
    <row r="68" spans="1:22" x14ac:dyDescent="0.25">
      <c r="A68" s="10"/>
      <c r="B68" s="11"/>
      <c r="C68" s="5" t="str">
        <f>A$53&amp;E$63</f>
        <v>a51z62</v>
      </c>
      <c r="D68" s="16">
        <v>6.3402626440671088E-3</v>
      </c>
      <c r="E68" s="10"/>
      <c r="F68" s="12"/>
      <c r="G68" s="10"/>
      <c r="H68" s="12"/>
      <c r="V68" s="86"/>
    </row>
    <row r="69" spans="1:22" x14ac:dyDescent="0.25">
      <c r="A69" s="10"/>
      <c r="B69" s="11"/>
      <c r="C69" s="5" t="str">
        <f>A$63&amp;E$63</f>
        <v>a61z62</v>
      </c>
      <c r="D69" s="16">
        <v>0.21018651021046034</v>
      </c>
      <c r="E69" s="10"/>
      <c r="F69" s="12"/>
      <c r="G69" s="10"/>
      <c r="H69" s="12"/>
      <c r="V69" s="86"/>
    </row>
    <row r="70" spans="1:22" x14ac:dyDescent="0.25">
      <c r="A70" s="10"/>
      <c r="B70" s="11"/>
      <c r="C70" s="5" t="str">
        <f>A$73&amp;E$63</f>
        <v>a71z62</v>
      </c>
      <c r="D70" s="16">
        <v>0.54052179489305219</v>
      </c>
      <c r="E70" s="10"/>
      <c r="F70" s="12"/>
      <c r="G70" s="10"/>
      <c r="H70" s="12"/>
      <c r="V70" s="86"/>
    </row>
    <row r="71" spans="1:22" x14ac:dyDescent="0.25">
      <c r="A71" s="10"/>
      <c r="B71" s="11"/>
      <c r="C71" s="5" t="str">
        <f>A$83&amp;E$63</f>
        <v>a81z62</v>
      </c>
      <c r="D71" s="16">
        <v>-0.14779906138907536</v>
      </c>
      <c r="E71" s="10"/>
      <c r="F71" s="12"/>
      <c r="G71" s="10"/>
      <c r="H71" s="12"/>
      <c r="V71" s="86"/>
    </row>
    <row r="72" spans="1:22" ht="16.5" thickBot="1" x14ac:dyDescent="0.3">
      <c r="A72" s="10"/>
      <c r="B72" s="11"/>
      <c r="C72" s="6" t="str">
        <f>A$93&amp;E$63</f>
        <v>a91z62</v>
      </c>
      <c r="D72" s="17">
        <v>-0.23131259603984353</v>
      </c>
      <c r="E72" s="13"/>
      <c r="F72" s="14"/>
      <c r="G72" s="13"/>
      <c r="H72" s="14"/>
      <c r="V72" s="86"/>
    </row>
    <row r="73" spans="1:22" x14ac:dyDescent="0.25">
      <c r="A73" s="4" t="s">
        <v>101</v>
      </c>
      <c r="B73" s="41">
        <f>Panel!C51</f>
        <v>0</v>
      </c>
      <c r="V73" s="86"/>
    </row>
    <row r="74" spans="1:22" x14ac:dyDescent="0.25">
      <c r="A74" s="10"/>
      <c r="B74" s="11"/>
      <c r="V74" s="86"/>
    </row>
    <row r="75" spans="1:22" x14ac:dyDescent="0.25">
      <c r="A75" s="10"/>
      <c r="B75" s="11"/>
    </row>
    <row r="76" spans="1:22" x14ac:dyDescent="0.25">
      <c r="A76" s="10"/>
      <c r="B76" s="11"/>
    </row>
    <row r="77" spans="1:22" x14ac:dyDescent="0.25">
      <c r="A77" s="10"/>
      <c r="B77" s="11"/>
    </row>
    <row r="78" spans="1:22" x14ac:dyDescent="0.25">
      <c r="A78" s="10"/>
      <c r="B78" s="11"/>
    </row>
    <row r="79" spans="1:22" x14ac:dyDescent="0.25">
      <c r="A79" s="10"/>
      <c r="B79" s="11"/>
    </row>
    <row r="80" spans="1:22" x14ac:dyDescent="0.25">
      <c r="A80" s="10"/>
      <c r="B80" s="11"/>
    </row>
    <row r="81" spans="1:2" x14ac:dyDescent="0.25">
      <c r="A81" s="10"/>
      <c r="B81" s="11"/>
    </row>
    <row r="82" spans="1:2" ht="16.5" thickBot="1" x14ac:dyDescent="0.3">
      <c r="A82" s="10"/>
      <c r="B82" s="11"/>
    </row>
    <row r="83" spans="1:2" x14ac:dyDescent="0.25">
      <c r="A83" s="4" t="s">
        <v>102</v>
      </c>
      <c r="B83" s="41">
        <f>Panel!C52</f>
        <v>0</v>
      </c>
    </row>
    <row r="84" spans="1:2" x14ac:dyDescent="0.25">
      <c r="A84" s="10"/>
      <c r="B84" s="11"/>
    </row>
    <row r="85" spans="1:2" x14ac:dyDescent="0.25">
      <c r="A85" s="10"/>
      <c r="B85" s="11"/>
    </row>
    <row r="86" spans="1:2" x14ac:dyDescent="0.25">
      <c r="A86" s="10"/>
      <c r="B86" s="11"/>
    </row>
    <row r="87" spans="1:2" x14ac:dyDescent="0.25">
      <c r="A87" s="10"/>
      <c r="B87" s="11"/>
    </row>
    <row r="88" spans="1:2" x14ac:dyDescent="0.25">
      <c r="A88" s="10"/>
      <c r="B88" s="11"/>
    </row>
    <row r="89" spans="1:2" x14ac:dyDescent="0.25">
      <c r="A89" s="10"/>
      <c r="B89" s="11"/>
    </row>
    <row r="90" spans="1:2" x14ac:dyDescent="0.25">
      <c r="A90" s="10"/>
      <c r="B90" s="11"/>
    </row>
    <row r="91" spans="1:2" x14ac:dyDescent="0.25">
      <c r="A91" s="10"/>
      <c r="B91" s="11"/>
    </row>
    <row r="92" spans="1:2" ht="16.5" thickBot="1" x14ac:dyDescent="0.3">
      <c r="A92" s="10"/>
      <c r="B92" s="11"/>
    </row>
    <row r="93" spans="1:2" x14ac:dyDescent="0.25">
      <c r="A93" s="4" t="s">
        <v>103</v>
      </c>
      <c r="B93" s="41">
        <f>Panel!C53</f>
        <v>0</v>
      </c>
    </row>
    <row r="94" spans="1:2" x14ac:dyDescent="0.25">
      <c r="A94" s="10"/>
      <c r="B94" s="11"/>
    </row>
    <row r="95" spans="1:2" x14ac:dyDescent="0.25">
      <c r="A95" s="10"/>
      <c r="B95" s="11"/>
    </row>
    <row r="96" spans="1:2" x14ac:dyDescent="0.25">
      <c r="A96" s="10"/>
      <c r="B96" s="11"/>
    </row>
    <row r="97" spans="1:2" x14ac:dyDescent="0.25">
      <c r="A97" s="10"/>
      <c r="B97" s="11"/>
    </row>
    <row r="98" spans="1:2" x14ac:dyDescent="0.25">
      <c r="A98" s="10"/>
      <c r="B98" s="11"/>
    </row>
    <row r="99" spans="1:2" x14ac:dyDescent="0.25">
      <c r="A99" s="10"/>
      <c r="B99" s="11"/>
    </row>
    <row r="100" spans="1:2" x14ac:dyDescent="0.25">
      <c r="A100" s="10"/>
      <c r="B100" s="11"/>
    </row>
    <row r="101" spans="1:2" x14ac:dyDescent="0.25">
      <c r="A101" s="10"/>
      <c r="B101" s="11"/>
    </row>
    <row r="102" spans="1:2" ht="16.5" thickBot="1" x14ac:dyDescent="0.3">
      <c r="A102" s="13"/>
      <c r="B102" s="42"/>
    </row>
  </sheetData>
  <mergeCells count="35">
    <mergeCell ref="AH14:AI14"/>
    <mergeCell ref="O2:P2"/>
    <mergeCell ref="AH1:AI1"/>
    <mergeCell ref="AH2:AI2"/>
    <mergeCell ref="AE1:AF1"/>
    <mergeCell ref="Q2:R2"/>
    <mergeCell ref="S2:T2"/>
    <mergeCell ref="AC2:AD2"/>
    <mergeCell ref="AE2:AF2"/>
    <mergeCell ref="AH5:AJ5"/>
    <mergeCell ref="AH9:AI9"/>
    <mergeCell ref="AH10:AI10"/>
    <mergeCell ref="AH11:AI11"/>
    <mergeCell ref="AH12:AI12"/>
    <mergeCell ref="AH13:AI13"/>
    <mergeCell ref="A1:B1"/>
    <mergeCell ref="C1:D1"/>
    <mergeCell ref="E1:H1"/>
    <mergeCell ref="A2:B2"/>
    <mergeCell ref="C2:D2"/>
    <mergeCell ref="E2:F2"/>
    <mergeCell ref="G2:H2"/>
    <mergeCell ref="I2:J2"/>
    <mergeCell ref="I1:J1"/>
    <mergeCell ref="Q1:T1"/>
    <mergeCell ref="AC1:AD1"/>
    <mergeCell ref="K1:N1"/>
    <mergeCell ref="O1:P1"/>
    <mergeCell ref="K2:L2"/>
    <mergeCell ref="M2:N2"/>
    <mergeCell ref="U1:V1"/>
    <mergeCell ref="U2:V2"/>
    <mergeCell ref="W2:X2"/>
    <mergeCell ref="W1:Z1"/>
    <mergeCell ref="Y2:Z2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/>
  <dimension ref="A1:AO102"/>
  <sheetViews>
    <sheetView zoomScale="70" zoomScaleNormal="70" workbookViewId="0">
      <selection activeCell="I52" sqref="I52"/>
    </sheetView>
  </sheetViews>
  <sheetFormatPr defaultRowHeight="15.75" x14ac:dyDescent="0.25"/>
  <cols>
    <col min="1" max="15" width="8.625" style="86" customWidth="1"/>
    <col min="16" max="16" width="8.625" style="88" customWidth="1"/>
    <col min="17" max="21" width="8.625" style="86" customWidth="1"/>
    <col min="22" max="22" width="8.625" style="88" customWidth="1"/>
    <col min="23" max="39" width="8.625" style="86" customWidth="1"/>
    <col min="40" max="16384" width="9" style="86"/>
  </cols>
  <sheetData>
    <row r="1" spans="1:41" ht="17.25" customHeight="1" thickBot="1" x14ac:dyDescent="0.3">
      <c r="A1" s="300" t="s">
        <v>11</v>
      </c>
      <c r="B1" s="301"/>
      <c r="C1" s="300" t="s">
        <v>14</v>
      </c>
      <c r="D1" s="301"/>
      <c r="E1" s="300" t="s">
        <v>12</v>
      </c>
      <c r="F1" s="302"/>
      <c r="G1" s="302"/>
      <c r="H1" s="301"/>
      <c r="I1" s="300" t="s">
        <v>27</v>
      </c>
      <c r="J1" s="301"/>
      <c r="K1" s="300" t="s">
        <v>84</v>
      </c>
      <c r="L1" s="302"/>
      <c r="M1" s="302"/>
      <c r="N1" s="301"/>
      <c r="O1" s="300" t="s">
        <v>85</v>
      </c>
      <c r="P1" s="301"/>
      <c r="Q1" s="300" t="s">
        <v>336</v>
      </c>
      <c r="R1" s="302"/>
      <c r="S1" s="302"/>
      <c r="T1" s="301"/>
      <c r="U1" s="300" t="s">
        <v>341</v>
      </c>
      <c r="V1" s="301"/>
      <c r="W1" s="300" t="s">
        <v>13</v>
      </c>
      <c r="X1" s="302"/>
      <c r="Y1" s="302"/>
      <c r="Z1" s="301"/>
      <c r="AC1" s="300" t="s">
        <v>0</v>
      </c>
      <c r="AD1" s="301"/>
      <c r="AE1" s="300" t="s">
        <v>25</v>
      </c>
      <c r="AF1" s="301"/>
      <c r="AH1" s="300" t="s">
        <v>29</v>
      </c>
      <c r="AI1" s="301"/>
    </row>
    <row r="2" spans="1:41" ht="16.5" thickBot="1" x14ac:dyDescent="0.3">
      <c r="A2" s="303" t="s">
        <v>7</v>
      </c>
      <c r="B2" s="304"/>
      <c r="C2" s="298" t="s">
        <v>15</v>
      </c>
      <c r="D2" s="299"/>
      <c r="E2" s="303" t="s">
        <v>8</v>
      </c>
      <c r="F2" s="304"/>
      <c r="G2" s="303" t="s">
        <v>9</v>
      </c>
      <c r="H2" s="304"/>
      <c r="I2" s="298" t="s">
        <v>16</v>
      </c>
      <c r="J2" s="299"/>
      <c r="K2" s="303" t="s">
        <v>214</v>
      </c>
      <c r="L2" s="304"/>
      <c r="M2" s="303" t="s">
        <v>213</v>
      </c>
      <c r="N2" s="304"/>
      <c r="O2" s="298" t="s">
        <v>343</v>
      </c>
      <c r="P2" s="299"/>
      <c r="Q2" s="303" t="s">
        <v>346</v>
      </c>
      <c r="R2" s="304"/>
      <c r="S2" s="303" t="s">
        <v>345</v>
      </c>
      <c r="T2" s="304"/>
      <c r="U2" s="298" t="s">
        <v>342</v>
      </c>
      <c r="V2" s="299"/>
      <c r="W2" s="305" t="s">
        <v>10</v>
      </c>
      <c r="X2" s="306"/>
      <c r="Y2" s="305" t="s">
        <v>46</v>
      </c>
      <c r="Z2" s="306"/>
      <c r="AC2" s="309" t="s">
        <v>204</v>
      </c>
      <c r="AD2" s="310"/>
      <c r="AE2" s="309" t="s">
        <v>26</v>
      </c>
      <c r="AF2" s="310"/>
      <c r="AG2" s="24"/>
      <c r="AH2" s="309" t="s">
        <v>28</v>
      </c>
      <c r="AI2" s="310"/>
    </row>
    <row r="3" spans="1:41" ht="16.5" thickBot="1" x14ac:dyDescent="0.3">
      <c r="A3" s="227" t="s">
        <v>104</v>
      </c>
      <c r="B3" s="41">
        <f>Panel!C44</f>
        <v>-7.9624200877066342E-2</v>
      </c>
      <c r="C3" s="3" t="str">
        <f>A$3&amp;E$3</f>
        <v>a01z02</v>
      </c>
      <c r="D3" s="49">
        <f>Backward!C24</f>
        <v>-0.42700435800322317</v>
      </c>
      <c r="E3" s="227" t="s">
        <v>106</v>
      </c>
      <c r="F3" s="269">
        <f>B$3*D3+B$13*D4+B$23*D5+B$33*D6+B$43*D7+B$53*D8+B$63*D9+B$73*D10+B$83*D11+B$93*D12+AD17</f>
        <v>0.21304656053809348</v>
      </c>
      <c r="G3" s="227" t="s">
        <v>107</v>
      </c>
      <c r="H3" s="7">
        <f>IF(F3&gt;0,F3,F3*$AJ$6)</f>
        <v>0.21304656053809348</v>
      </c>
      <c r="I3" s="3" t="str">
        <f>G$3&amp;K$3</f>
        <v>a02z03</v>
      </c>
      <c r="J3" s="15">
        <f>Backward!N18</f>
        <v>-0.29121621499967504</v>
      </c>
      <c r="K3" s="227" t="s">
        <v>145</v>
      </c>
      <c r="L3" s="7">
        <f>H$3*J3+H$13*J4+H$23*J5+H$33*J6+H$43*J7+H$53*J8+H$63*J9+AG17</f>
        <v>-0.25492419490798485</v>
      </c>
      <c r="M3" s="227" t="s">
        <v>166</v>
      </c>
      <c r="N3" s="7">
        <f>IF(L3&gt;0,L3,L3*$AJ$6)</f>
        <v>-1.2746209745399244E-2</v>
      </c>
      <c r="O3" s="3" t="str">
        <f>M$3&amp;Q$3</f>
        <v>a03z04</v>
      </c>
      <c r="P3" s="49">
        <f>Backward!X16</f>
        <v>-0.34637511492213519</v>
      </c>
      <c r="Q3" s="227" t="s">
        <v>348</v>
      </c>
      <c r="R3" s="7">
        <f>N$3*P3+N$13*P4+N$23*P5+N$33*P6+N$43*P7+N$53*P8+$AJ$17</f>
        <v>-5.5560404787333456E-2</v>
      </c>
      <c r="S3" s="227" t="s">
        <v>349</v>
      </c>
      <c r="T3" s="7">
        <f>IF(R3&gt;0,R3,R3*$AJ$6)</f>
        <v>-2.7780202393666732E-3</v>
      </c>
      <c r="U3" s="3" t="str">
        <f>S$3&amp;W$3</f>
        <v>a04s0</v>
      </c>
      <c r="V3" s="49">
        <f>Backward!AG16</f>
        <v>0.83212997153923662</v>
      </c>
      <c r="W3" s="227" t="s">
        <v>167</v>
      </c>
      <c r="X3" s="7">
        <f>T$3*V3+T$13*V4+T$23*V5+T$33*V6+T$43*V7+AM17</f>
        <v>0.12224261598537252</v>
      </c>
      <c r="Y3" s="227" t="s">
        <v>193</v>
      </c>
      <c r="Z3" s="7">
        <f>1/(1+(EXP(-X3)))</f>
        <v>0.53052265446969182</v>
      </c>
      <c r="AC3" s="226" t="s">
        <v>194</v>
      </c>
      <c r="AD3" s="9">
        <f>Panel!C54</f>
        <v>0.21872788996396508</v>
      </c>
      <c r="AE3" s="226" t="s">
        <v>195</v>
      </c>
      <c r="AF3" s="27">
        <f>IF(ABS(AJ11)&gt;AJ12, IF(AJ14=AK11,(AD3-Z3)^2*+AA28,(AD3-Z3)^2*AK13+AA28), IF(AJ14=AK11,(AD3-Z3)^2*AJ13+AA28,(AD3-Z3)^2*AJ13*AK13+AA28))</f>
        <v>9.721597517318159E-2</v>
      </c>
      <c r="AG3" s="24"/>
      <c r="AH3" s="226" t="s">
        <v>28</v>
      </c>
      <c r="AI3" s="27">
        <f>Forward!AI3</f>
        <v>0.1</v>
      </c>
      <c r="AM3" s="48"/>
      <c r="AN3" s="48"/>
      <c r="AO3" s="48"/>
    </row>
    <row r="4" spans="1:41" ht="16.5" thickBot="1" x14ac:dyDescent="0.3">
      <c r="A4" s="10"/>
      <c r="B4" s="11"/>
      <c r="C4" s="5" t="str">
        <f>A$13&amp;E$3</f>
        <v>a11z02</v>
      </c>
      <c r="D4" s="50">
        <f>Backward!C25</f>
        <v>0.65141919937071957</v>
      </c>
      <c r="E4" s="10"/>
      <c r="F4" s="12"/>
      <c r="G4" s="10"/>
      <c r="H4" s="12"/>
      <c r="I4" s="5" t="str">
        <f>G$13&amp;K$3</f>
        <v>a12z03</v>
      </c>
      <c r="J4" s="16">
        <f>Backward!N19</f>
        <v>-0.55331307001088448</v>
      </c>
      <c r="K4" s="10"/>
      <c r="L4" s="12"/>
      <c r="M4" s="10"/>
      <c r="N4" s="12"/>
      <c r="O4" s="5" t="str">
        <f>M$13&amp;Q$3</f>
        <v>a13z04</v>
      </c>
      <c r="P4" s="50">
        <f>Backward!X17</f>
        <v>1.2522751899639197</v>
      </c>
      <c r="Q4" s="10"/>
      <c r="R4" s="12"/>
      <c r="S4" s="10"/>
      <c r="T4" s="12"/>
      <c r="U4" s="5" t="str">
        <f>S$13&amp;W$3</f>
        <v>a14s0</v>
      </c>
      <c r="V4" s="50">
        <f>Backward!AG17</f>
        <v>0.24186126899056201</v>
      </c>
      <c r="W4" s="10"/>
      <c r="X4" s="12"/>
      <c r="Y4" s="10"/>
      <c r="Z4" s="12"/>
      <c r="AG4" s="24"/>
      <c r="AM4" s="48"/>
      <c r="AN4" s="48"/>
      <c r="AO4" s="48"/>
    </row>
    <row r="5" spans="1:41" ht="16.5" thickBot="1" x14ac:dyDescent="0.3">
      <c r="A5" s="10"/>
      <c r="B5" s="11"/>
      <c r="C5" s="5" t="str">
        <f>A$23&amp;E$3</f>
        <v>a21z02</v>
      </c>
      <c r="D5" s="50">
        <f>Backward!C26</f>
        <v>-0.57824348460569996</v>
      </c>
      <c r="E5" s="10"/>
      <c r="F5" s="12"/>
      <c r="G5" s="10"/>
      <c r="H5" s="12"/>
      <c r="I5" s="5" t="str">
        <f>G$23&amp;K$3</f>
        <v>a22z03</v>
      </c>
      <c r="J5" s="16">
        <f>Backward!N20</f>
        <v>4.0062398104959568E-2</v>
      </c>
      <c r="K5" s="10"/>
      <c r="L5" s="12"/>
      <c r="M5" s="10"/>
      <c r="N5" s="12"/>
      <c r="O5" s="5" t="str">
        <f>M$23&amp;Q$3</f>
        <v>a23z04</v>
      </c>
      <c r="P5" s="50">
        <f>Backward!X18</f>
        <v>0.48892021600191116</v>
      </c>
      <c r="Q5" s="10"/>
      <c r="R5" s="12"/>
      <c r="S5" s="10"/>
      <c r="T5" s="12"/>
      <c r="U5" s="5" t="str">
        <f>S$23&amp;W$3</f>
        <v>a24s0</v>
      </c>
      <c r="V5" s="50">
        <f>Backward!AG18</f>
        <v>-8.1745624408082862E-2</v>
      </c>
      <c r="W5" s="10"/>
      <c r="X5" s="12"/>
      <c r="Y5" s="10"/>
      <c r="Z5" s="12"/>
      <c r="AH5" s="300" t="s">
        <v>49</v>
      </c>
      <c r="AI5" s="302"/>
      <c r="AJ5" s="301"/>
      <c r="AM5" s="48"/>
      <c r="AN5" s="48"/>
      <c r="AO5" s="48"/>
    </row>
    <row r="6" spans="1:41" ht="16.5" thickBot="1" x14ac:dyDescent="0.3">
      <c r="A6" s="10"/>
      <c r="B6" s="11"/>
      <c r="C6" s="5" t="str">
        <f>A$33&amp;E$3</f>
        <v>a31z02</v>
      </c>
      <c r="D6" s="50">
        <f>Backward!C27</f>
        <v>-6.4236202779642246E-2</v>
      </c>
      <c r="E6" s="10"/>
      <c r="F6" s="12"/>
      <c r="G6" s="10"/>
      <c r="H6" s="12"/>
      <c r="I6" s="5" t="str">
        <f>G$33&amp;K$3</f>
        <v>a32z03</v>
      </c>
      <c r="J6" s="16">
        <f>Backward!N21</f>
        <v>-0.40631995468022142</v>
      </c>
      <c r="K6" s="10"/>
      <c r="L6" s="12"/>
      <c r="M6" s="10"/>
      <c r="N6" s="12"/>
      <c r="O6" s="5" t="str">
        <f>M$33&amp;Q$3</f>
        <v>a33z04</v>
      </c>
      <c r="P6" s="50">
        <f>Backward!X19</f>
        <v>0.29453878482425638</v>
      </c>
      <c r="Q6" s="10"/>
      <c r="R6" s="12"/>
      <c r="S6" s="10"/>
      <c r="T6" s="12"/>
      <c r="U6" s="5" t="str">
        <f>S$33&amp;W$3</f>
        <v>a34s0</v>
      </c>
      <c r="V6" s="50">
        <f>Backward!AG19</f>
        <v>0.31779607766514983</v>
      </c>
      <c r="W6" s="10"/>
      <c r="X6" s="12"/>
      <c r="Y6" s="10"/>
      <c r="Z6" s="12"/>
      <c r="AH6" s="21"/>
      <c r="AI6" s="22" t="s">
        <v>50</v>
      </c>
      <c r="AJ6" s="23">
        <f>Forward!AJ6</f>
        <v>0.05</v>
      </c>
      <c r="AM6" s="48"/>
      <c r="AN6" s="48"/>
      <c r="AO6" s="48"/>
    </row>
    <row r="7" spans="1:41" x14ac:dyDescent="0.25">
      <c r="A7" s="10"/>
      <c r="B7" s="11"/>
      <c r="C7" s="5" t="str">
        <f>A$43&amp;E$3</f>
        <v>a41z02</v>
      </c>
      <c r="D7" s="50">
        <f>Backward!C28</f>
        <v>-0.27089980069001623</v>
      </c>
      <c r="E7" s="10"/>
      <c r="F7" s="12"/>
      <c r="G7" s="10"/>
      <c r="H7" s="12"/>
      <c r="I7" s="5" t="str">
        <f>G$43&amp;K$3</f>
        <v>a42z03</v>
      </c>
      <c r="J7" s="16">
        <f>Backward!N22</f>
        <v>0.11408318849444941</v>
      </c>
      <c r="K7" s="10"/>
      <c r="L7" s="12"/>
      <c r="M7" s="10"/>
      <c r="N7" s="12"/>
      <c r="O7" s="5" t="str">
        <f>M$43&amp;Q$3</f>
        <v>a43z04</v>
      </c>
      <c r="P7" s="50">
        <f>Backward!X20</f>
        <v>-0.12326162957818701</v>
      </c>
      <c r="Q7" s="10"/>
      <c r="R7" s="12"/>
      <c r="S7" s="10"/>
      <c r="T7" s="12"/>
      <c r="U7" s="5" t="str">
        <f>S$43&amp;W$3</f>
        <v>a44s0</v>
      </c>
      <c r="V7" s="50">
        <f>Backward!AG20</f>
        <v>-0.96025192703163109</v>
      </c>
      <c r="W7" s="10"/>
      <c r="X7" s="12"/>
      <c r="Y7" s="10"/>
      <c r="Z7" s="12"/>
    </row>
    <row r="8" spans="1:41" ht="16.5" thickBot="1" x14ac:dyDescent="0.3">
      <c r="A8" s="10"/>
      <c r="B8" s="11"/>
      <c r="C8" s="5" t="str">
        <f>A$53&amp;E$3</f>
        <v>a51z02</v>
      </c>
      <c r="D8" s="50">
        <f>Backward!C29</f>
        <v>0.50855031778496773</v>
      </c>
      <c r="E8" s="10"/>
      <c r="F8" s="12"/>
      <c r="G8" s="10"/>
      <c r="H8" s="12"/>
      <c r="I8" s="5" t="str">
        <f>G$53&amp;K$3</f>
        <v>a52z03</v>
      </c>
      <c r="J8" s="16">
        <f>Backward!N23</f>
        <v>-0.18624330766184233</v>
      </c>
      <c r="K8" s="10"/>
      <c r="L8" s="12"/>
      <c r="M8" s="10"/>
      <c r="N8" s="12"/>
      <c r="O8" s="5" t="str">
        <f>M$53&amp;Q$3</f>
        <v>a53z04</v>
      </c>
      <c r="P8" s="50">
        <f>Backward!X21</f>
        <v>0.35797476061572003</v>
      </c>
      <c r="Q8" s="10"/>
      <c r="R8" s="12"/>
      <c r="S8" s="10"/>
      <c r="T8" s="12"/>
      <c r="U8" s="5"/>
      <c r="V8" s="50"/>
      <c r="W8" s="10"/>
      <c r="X8" s="12"/>
      <c r="Y8" s="10"/>
      <c r="Z8" s="12"/>
    </row>
    <row r="9" spans="1:41" x14ac:dyDescent="0.25">
      <c r="A9" s="10"/>
      <c r="B9" s="11"/>
      <c r="C9" s="5" t="str">
        <f>A$63&amp;E$3</f>
        <v>a61z02</v>
      </c>
      <c r="D9" s="50">
        <f>Backward!C30</f>
        <v>0.30260953456707201</v>
      </c>
      <c r="E9" s="10"/>
      <c r="F9" s="12"/>
      <c r="G9" s="10"/>
      <c r="H9" s="12"/>
      <c r="I9" s="5" t="str">
        <f>G$63&amp;K$3</f>
        <v>a62z03</v>
      </c>
      <c r="J9" s="16">
        <f>Backward!N24</f>
        <v>0.61717841804151907</v>
      </c>
      <c r="K9" s="10"/>
      <c r="L9" s="12"/>
      <c r="M9" s="10"/>
      <c r="N9" s="12"/>
      <c r="O9" s="5"/>
      <c r="P9" s="50"/>
      <c r="Q9" s="10"/>
      <c r="R9" s="12"/>
      <c r="S9" s="10"/>
      <c r="T9" s="12"/>
      <c r="U9" s="5"/>
      <c r="V9" s="50"/>
      <c r="W9" s="10"/>
      <c r="X9" s="12"/>
      <c r="Y9" s="10"/>
      <c r="Z9" s="12"/>
      <c r="AH9" s="293" t="s">
        <v>312</v>
      </c>
      <c r="AI9" s="294"/>
      <c r="AJ9" s="187">
        <f>(Z3*'Data Raw'!$M$1010+'Data Raw'!$M$1009)</f>
        <v>6.0443151010460064E-3</v>
      </c>
    </row>
    <row r="10" spans="1:41" x14ac:dyDescent="0.25">
      <c r="A10" s="10"/>
      <c r="B10" s="11"/>
      <c r="C10" s="5" t="str">
        <f>A$73&amp;E$3</f>
        <v>a71z02</v>
      </c>
      <c r="D10" s="50">
        <f>Backward!C31</f>
        <v>-0.27008937523354515</v>
      </c>
      <c r="E10" s="10"/>
      <c r="F10" s="12"/>
      <c r="G10" s="10"/>
      <c r="H10" s="12"/>
      <c r="I10" s="5"/>
      <c r="J10" s="16"/>
      <c r="K10" s="10"/>
      <c r="L10" s="12"/>
      <c r="M10" s="10"/>
      <c r="N10" s="12"/>
      <c r="O10" s="5"/>
      <c r="P10" s="50"/>
      <c r="Q10" s="10"/>
      <c r="R10" s="12"/>
      <c r="S10" s="10"/>
      <c r="T10" s="12"/>
      <c r="U10" s="5"/>
      <c r="V10" s="50"/>
      <c r="W10" s="10"/>
      <c r="X10" s="12"/>
      <c r="Y10" s="10"/>
      <c r="Z10" s="12"/>
      <c r="AH10" s="291" t="s">
        <v>51</v>
      </c>
      <c r="AI10" s="292"/>
      <c r="AJ10" s="188">
        <f>EXP(Panel!C55*('Data Raw'!$J$1007-'Data Raw'!$J$1008)+'Data Raw'!$J$1008)</f>
        <v>23749.580000000016</v>
      </c>
    </row>
    <row r="11" spans="1:41" x14ac:dyDescent="0.25">
      <c r="A11" s="10"/>
      <c r="B11" s="11"/>
      <c r="C11" s="5" t="str">
        <f>A$83&amp;E$3</f>
        <v>a81z02</v>
      </c>
      <c r="D11" s="50">
        <f>Backward!C32</f>
        <v>0.20124848567478998</v>
      </c>
      <c r="E11" s="10"/>
      <c r="F11" s="12"/>
      <c r="G11" s="10"/>
      <c r="H11" s="12"/>
      <c r="I11" s="5"/>
      <c r="J11" s="16"/>
      <c r="K11" s="10"/>
      <c r="L11" s="12"/>
      <c r="M11" s="10"/>
      <c r="N11" s="12"/>
      <c r="O11" s="5"/>
      <c r="P11" s="50"/>
      <c r="Q11" s="10"/>
      <c r="R11" s="12"/>
      <c r="S11" s="10"/>
      <c r="T11" s="12"/>
      <c r="U11" s="5"/>
      <c r="V11" s="50"/>
      <c r="W11" s="10"/>
      <c r="X11" s="12"/>
      <c r="Y11" s="10"/>
      <c r="Z11" s="12"/>
      <c r="AH11" s="291" t="s">
        <v>313</v>
      </c>
      <c r="AI11" s="292"/>
      <c r="AJ11" s="188">
        <f>AJ9*AJ10</f>
        <v>143.54994503750032</v>
      </c>
      <c r="AK11" s="86">
        <f>SIGN(AJ11)</f>
        <v>1</v>
      </c>
    </row>
    <row r="12" spans="1:41" ht="16.5" thickBot="1" x14ac:dyDescent="0.3">
      <c r="A12" s="10"/>
      <c r="B12" s="11"/>
      <c r="C12" s="5" t="str">
        <f>A$93&amp;E$3</f>
        <v>a91z02</v>
      </c>
      <c r="D12" s="50">
        <f>Backward!C33</f>
        <v>-0.29237631477317366</v>
      </c>
      <c r="E12" s="10"/>
      <c r="F12" s="12"/>
      <c r="G12" s="10"/>
      <c r="H12" s="12"/>
      <c r="I12" s="5"/>
      <c r="J12" s="16"/>
      <c r="K12" s="10"/>
      <c r="L12" s="12"/>
      <c r="M12" s="10"/>
      <c r="N12" s="12"/>
      <c r="O12" s="5"/>
      <c r="P12" s="50"/>
      <c r="Q12" s="10"/>
      <c r="R12" s="12"/>
      <c r="S12" s="10"/>
      <c r="T12" s="12"/>
      <c r="U12" s="6"/>
      <c r="V12" s="51"/>
      <c r="W12" s="13"/>
      <c r="X12" s="14"/>
      <c r="Y12" s="13"/>
      <c r="Z12" s="14"/>
      <c r="AH12" s="291" t="s">
        <v>314</v>
      </c>
      <c r="AI12" s="292"/>
      <c r="AJ12" s="188">
        <f>Forward!AJ12</f>
        <v>100</v>
      </c>
    </row>
    <row r="13" spans="1:41" x14ac:dyDescent="0.25">
      <c r="A13" s="227" t="s">
        <v>3</v>
      </c>
      <c r="B13" s="41">
        <f>Panel!C45</f>
        <v>0.19977858600894094</v>
      </c>
      <c r="C13" s="3" t="str">
        <f>A$3&amp;E$13</f>
        <v>a01z12</v>
      </c>
      <c r="D13" s="15">
        <f>Backward!D24</f>
        <v>-0.59959178482755404</v>
      </c>
      <c r="E13" s="227" t="s">
        <v>17</v>
      </c>
      <c r="F13" s="7">
        <f>B$3*D13+B$13*D14+B$23*D15+B$33*D16+B$43*D17+B$53*D18+B$63*D19+B$73*D20+B$83*D21+B$93*D22+AD18</f>
        <v>-0.10928325441023934</v>
      </c>
      <c r="G13" s="227" t="s">
        <v>18</v>
      </c>
      <c r="H13" s="7">
        <f>IF(F13&gt;0,F13,F13*$AJ$6)</f>
        <v>-5.4641627205119676E-3</v>
      </c>
      <c r="I13" s="3" t="str">
        <f>G$3&amp;K$13</f>
        <v>a02z13</v>
      </c>
      <c r="J13" s="15">
        <f>Backward!O18</f>
        <v>-0.29121621499967504</v>
      </c>
      <c r="K13" s="227" t="s">
        <v>86</v>
      </c>
      <c r="L13" s="7">
        <f>H$3*J13+H$13*J14+H$23*J15+H$33*J16+H$43*J17+H$53*J18+H$63*J19+AG18</f>
        <v>-0.29606783162335304</v>
      </c>
      <c r="M13" s="227" t="s">
        <v>91</v>
      </c>
      <c r="N13" s="7">
        <f>IF(L13&gt;0,L13,L13*$AJ$6)</f>
        <v>-1.4803391581167653E-2</v>
      </c>
      <c r="O13" s="3" t="str">
        <f>M$3&amp;Q$13</f>
        <v>a03z14</v>
      </c>
      <c r="P13" s="49">
        <f>Backward!Y16</f>
        <v>-0.34048232412272983</v>
      </c>
      <c r="Q13" s="227" t="s">
        <v>350</v>
      </c>
      <c r="R13" s="7">
        <f>N$3*P13+N$13*P14+N$23*P15+N$33*P16+N$43*P17+N$53*P18+$AJ$18</f>
        <v>-2.2487144041662473E-2</v>
      </c>
      <c r="S13" s="227" t="s">
        <v>351</v>
      </c>
      <c r="T13" s="7">
        <f>IF(R13&gt;0,R13,R13*$AJ$6)</f>
        <v>-1.1243572020831238E-3</v>
      </c>
      <c r="U13" s="5"/>
      <c r="V13" s="86"/>
      <c r="AH13" s="291" t="s">
        <v>315</v>
      </c>
      <c r="AI13" s="292"/>
      <c r="AJ13" s="243">
        <f>Forward!AJ13</f>
        <v>1</v>
      </c>
      <c r="AK13" s="86">
        <f>Forward!AK13</f>
        <v>1</v>
      </c>
    </row>
    <row r="14" spans="1:41" ht="16.5" thickBot="1" x14ac:dyDescent="0.3">
      <c r="A14" s="10"/>
      <c r="B14" s="11"/>
      <c r="C14" s="5" t="str">
        <f>A$13&amp;E$13</f>
        <v>a11z12</v>
      </c>
      <c r="D14" s="16">
        <f>Backward!D25</f>
        <v>-0.83449087116346532</v>
      </c>
      <c r="E14" s="10"/>
      <c r="F14" s="12"/>
      <c r="G14" s="10"/>
      <c r="H14" s="12"/>
      <c r="I14" s="5" t="str">
        <f>G$13&amp;K$13</f>
        <v>a12z13</v>
      </c>
      <c r="J14" s="16">
        <f>Backward!O19</f>
        <v>-0.55331307001088448</v>
      </c>
      <c r="K14" s="10"/>
      <c r="L14" s="12"/>
      <c r="M14" s="10"/>
      <c r="N14" s="12"/>
      <c r="O14" s="5" t="str">
        <f>M$13&amp;Q$13</f>
        <v>a13z14</v>
      </c>
      <c r="P14" s="50">
        <f>Backward!Y17</f>
        <v>-0.21139044843265506</v>
      </c>
      <c r="Q14" s="10"/>
      <c r="R14" s="12"/>
      <c r="S14" s="10"/>
      <c r="T14" s="12"/>
      <c r="V14" s="86"/>
      <c r="AH14" s="289" t="s">
        <v>317</v>
      </c>
      <c r="AI14" s="290"/>
      <c r="AJ14" s="189">
        <f>Forward!AJ14</f>
        <v>-1</v>
      </c>
    </row>
    <row r="15" spans="1:41" x14ac:dyDescent="0.25">
      <c r="A15" s="10"/>
      <c r="B15" s="11"/>
      <c r="C15" s="5" t="str">
        <f>A$23&amp;E$13</f>
        <v>a21z12</v>
      </c>
      <c r="D15" s="16">
        <f>Backward!D26</f>
        <v>-0.20555973558532353</v>
      </c>
      <c r="E15" s="10"/>
      <c r="F15" s="12"/>
      <c r="G15" s="10"/>
      <c r="H15" s="12"/>
      <c r="I15" s="5" t="str">
        <f>G$23&amp;K$13</f>
        <v>a22z13</v>
      </c>
      <c r="J15" s="16">
        <f>Backward!O20</f>
        <v>4.0062398104959568E-2</v>
      </c>
      <c r="K15" s="10"/>
      <c r="L15" s="12"/>
      <c r="M15" s="10"/>
      <c r="N15" s="12"/>
      <c r="O15" s="5" t="str">
        <f>M$23&amp;Q$13</f>
        <v>a23z14</v>
      </c>
      <c r="P15" s="50">
        <f>Backward!Y18</f>
        <v>-9.5843364099339398E-2</v>
      </c>
      <c r="Q15" s="10"/>
      <c r="R15" s="12"/>
      <c r="S15" s="10"/>
      <c r="T15" s="12"/>
      <c r="V15" s="86"/>
    </row>
    <row r="16" spans="1:41" ht="16.5" thickBot="1" x14ac:dyDescent="0.3">
      <c r="A16" s="10"/>
      <c r="B16" s="11"/>
      <c r="C16" s="5" t="str">
        <f>A$33&amp;E$13</f>
        <v>a31z12</v>
      </c>
      <c r="D16" s="16">
        <f>Backward!D27</f>
        <v>0.36034108166950779</v>
      </c>
      <c r="E16" s="10"/>
      <c r="F16" s="12"/>
      <c r="G16" s="10"/>
      <c r="H16" s="12"/>
      <c r="I16" s="5" t="str">
        <f>G$33&amp;K$13</f>
        <v>a32z13</v>
      </c>
      <c r="J16" s="16">
        <f>Backward!O21</f>
        <v>-0.40631995468022142</v>
      </c>
      <c r="K16" s="10"/>
      <c r="L16" s="12"/>
      <c r="M16" s="10"/>
      <c r="N16" s="12"/>
      <c r="O16" s="5" t="str">
        <f>M$33&amp;Q$13</f>
        <v>a33z14</v>
      </c>
      <c r="P16" s="50">
        <f>Backward!Y19</f>
        <v>0.92345639653604428</v>
      </c>
      <c r="Q16" s="10"/>
      <c r="R16" s="12"/>
      <c r="S16" s="10"/>
      <c r="T16" s="12"/>
      <c r="V16" s="86"/>
      <c r="AC16" s="86" t="s">
        <v>48</v>
      </c>
    </row>
    <row r="17" spans="1:39" ht="16.5" thickBot="1" x14ac:dyDescent="0.3">
      <c r="A17" s="10"/>
      <c r="B17" s="11"/>
      <c r="C17" s="5" t="str">
        <f>A$43&amp;E$13</f>
        <v>a41z12</v>
      </c>
      <c r="D17" s="16">
        <f>Backward!D28</f>
        <v>-0.23769225917323039</v>
      </c>
      <c r="E17" s="10"/>
      <c r="F17" s="12"/>
      <c r="G17" s="10"/>
      <c r="H17" s="12"/>
      <c r="I17" s="5" t="str">
        <f>G$43&amp;K$13</f>
        <v>a42z13</v>
      </c>
      <c r="J17" s="16">
        <f>Backward!O22</f>
        <v>0.11408318849444941</v>
      </c>
      <c r="K17" s="10"/>
      <c r="L17" s="12"/>
      <c r="M17" s="10"/>
      <c r="N17" s="12"/>
      <c r="O17" s="5" t="str">
        <f>M$43&amp;Q$13</f>
        <v>a43z14</v>
      </c>
      <c r="P17" s="50">
        <f>Backward!Y20</f>
        <v>-0.67287849453368564</v>
      </c>
      <c r="Q17" s="10"/>
      <c r="R17" s="12"/>
      <c r="S17" s="10"/>
      <c r="T17" s="12"/>
      <c r="V17" s="86"/>
      <c r="AC17" s="19" t="s">
        <v>255</v>
      </c>
      <c r="AD17" s="190">
        <f>Backward!B37</f>
        <v>-3.2052655874280356E-3</v>
      </c>
      <c r="AF17" s="19" t="s">
        <v>256</v>
      </c>
      <c r="AG17" s="190">
        <f>Backward!E37</f>
        <v>9.9044034306143688E-4</v>
      </c>
      <c r="AI17" s="19" t="s">
        <v>258</v>
      </c>
      <c r="AJ17" s="190">
        <f>Backward!H37</f>
        <v>-2.6779677490254439E-2</v>
      </c>
      <c r="AL17" s="19" t="s">
        <v>338</v>
      </c>
      <c r="AM17" s="190">
        <f>Backward!K37</f>
        <v>0.12393173106431586</v>
      </c>
    </row>
    <row r="18" spans="1:39" ht="16.5" thickBot="1" x14ac:dyDescent="0.3">
      <c r="A18" s="10"/>
      <c r="B18" s="11"/>
      <c r="C18" s="5" t="str">
        <f>A$53&amp;E$13</f>
        <v>a51z12</v>
      </c>
      <c r="D18" s="16">
        <f>Backward!D29</f>
        <v>-0.3233305712045359</v>
      </c>
      <c r="E18" s="10"/>
      <c r="F18" s="12"/>
      <c r="G18" s="10"/>
      <c r="H18" s="12"/>
      <c r="I18" s="5" t="str">
        <f>G$53&amp;K$13</f>
        <v>a52z13</v>
      </c>
      <c r="J18" s="16">
        <f>Backward!O23</f>
        <v>-0.18624330766184233</v>
      </c>
      <c r="K18" s="10"/>
      <c r="L18" s="12"/>
      <c r="M18" s="10"/>
      <c r="N18" s="12"/>
      <c r="O18" s="5" t="str">
        <f>M$53&amp;Q$13</f>
        <v>a53z14</v>
      </c>
      <c r="P18" s="50">
        <f>Backward!Y21</f>
        <v>0.21703892626660609</v>
      </c>
      <c r="Q18" s="10"/>
      <c r="R18" s="12"/>
      <c r="S18" s="10"/>
      <c r="T18" s="12"/>
      <c r="V18" s="86"/>
      <c r="AC18" s="19" t="s">
        <v>249</v>
      </c>
      <c r="AD18" s="190">
        <f>Backward!B38</f>
        <v>1.1154461850104202E-3</v>
      </c>
      <c r="AF18" s="19" t="s">
        <v>257</v>
      </c>
      <c r="AG18" s="190">
        <f>Backward!E38</f>
        <v>-4.0153196372306743E-2</v>
      </c>
      <c r="AI18" s="19" t="s">
        <v>259</v>
      </c>
      <c r="AJ18" s="190">
        <f>Backward!H38</f>
        <v>-2.407362815228611E-2</v>
      </c>
    </row>
    <row r="19" spans="1:39" ht="16.5" thickBot="1" x14ac:dyDescent="0.3">
      <c r="A19" s="10"/>
      <c r="B19" s="11"/>
      <c r="C19" s="5" t="str">
        <f>A$63&amp;E$13</f>
        <v>a61z12</v>
      </c>
      <c r="D19" s="16">
        <f>Backward!D30</f>
        <v>-2.1896560883298097E-2</v>
      </c>
      <c r="E19" s="10"/>
      <c r="F19" s="12"/>
      <c r="G19" s="10"/>
      <c r="H19" s="12"/>
      <c r="I19" s="5" t="str">
        <f>G$63&amp;K$13</f>
        <v>a62z13</v>
      </c>
      <c r="J19" s="16">
        <f>Backward!O24</f>
        <v>0.61717841804151907</v>
      </c>
      <c r="K19" s="10"/>
      <c r="L19" s="12"/>
      <c r="M19" s="10"/>
      <c r="N19" s="12"/>
      <c r="O19" s="5"/>
      <c r="P19" s="50"/>
      <c r="Q19" s="10"/>
      <c r="R19" s="12"/>
      <c r="S19" s="10"/>
      <c r="T19" s="12"/>
      <c r="V19" s="86"/>
      <c r="AC19" s="19" t="s">
        <v>250</v>
      </c>
      <c r="AD19" s="190">
        <f>Backward!B39</f>
        <v>-3.5914088764676159E-2</v>
      </c>
      <c r="AF19" s="19" t="s">
        <v>263</v>
      </c>
      <c r="AG19" s="190">
        <f>Backward!E39</f>
        <v>-5.1370280030804925E-2</v>
      </c>
      <c r="AI19" s="19" t="s">
        <v>260</v>
      </c>
      <c r="AJ19" s="190">
        <f>Backward!H39</f>
        <v>-2.3219433435973599E-2</v>
      </c>
    </row>
    <row r="20" spans="1:39" ht="16.5" thickBot="1" x14ac:dyDescent="0.3">
      <c r="A20" s="10"/>
      <c r="B20" s="11"/>
      <c r="C20" s="5" t="str">
        <f>A$73&amp;E$13</f>
        <v>a71z12</v>
      </c>
      <c r="D20" s="16">
        <f>Backward!D31</f>
        <v>-0.29519584472037136</v>
      </c>
      <c r="E20" s="10"/>
      <c r="F20" s="12"/>
      <c r="G20" s="10"/>
      <c r="H20" s="12"/>
      <c r="I20" s="5"/>
      <c r="J20" s="16"/>
      <c r="K20" s="10"/>
      <c r="L20" s="12"/>
      <c r="M20" s="10"/>
      <c r="N20" s="12"/>
      <c r="O20" s="5"/>
      <c r="P20" s="50"/>
      <c r="Q20" s="10"/>
      <c r="R20" s="12"/>
      <c r="S20" s="10"/>
      <c r="T20" s="12"/>
      <c r="V20" s="86"/>
      <c r="AC20" s="19" t="s">
        <v>251</v>
      </c>
      <c r="AD20" s="190">
        <f>Backward!B40</f>
        <v>2.5660673948586867E-2</v>
      </c>
      <c r="AF20" s="19" t="s">
        <v>264</v>
      </c>
      <c r="AG20" s="190">
        <f>Backward!E40</f>
        <v>-1.9612217697234763E-4</v>
      </c>
      <c r="AI20" s="19" t="s">
        <v>261</v>
      </c>
      <c r="AJ20" s="190">
        <f>Backward!H40</f>
        <v>-1.0128228760414894E-2</v>
      </c>
    </row>
    <row r="21" spans="1:39" ht="16.5" thickBot="1" x14ac:dyDescent="0.3">
      <c r="A21" s="10"/>
      <c r="B21" s="11"/>
      <c r="C21" s="5" t="str">
        <f>A$83&amp;E$13</f>
        <v>a81z12</v>
      </c>
      <c r="D21" s="16">
        <f>Backward!D32</f>
        <v>-0.18371903624630015</v>
      </c>
      <c r="E21" s="10"/>
      <c r="F21" s="12"/>
      <c r="G21" s="10"/>
      <c r="H21" s="12"/>
      <c r="I21" s="5"/>
      <c r="J21" s="16"/>
      <c r="K21" s="10"/>
      <c r="L21" s="12"/>
      <c r="M21" s="10"/>
      <c r="N21" s="12"/>
      <c r="O21" s="5"/>
      <c r="P21" s="50"/>
      <c r="Q21" s="10"/>
      <c r="R21" s="12"/>
      <c r="S21" s="10"/>
      <c r="T21" s="12"/>
      <c r="V21" s="86"/>
      <c r="AC21" s="19" t="s">
        <v>252</v>
      </c>
      <c r="AD21" s="190">
        <f>Backward!B41</f>
        <v>2.1581498479939952E-3</v>
      </c>
      <c r="AF21" s="19" t="s">
        <v>265</v>
      </c>
      <c r="AG21" s="190">
        <f>Backward!E41</f>
        <v>3.8045659578679926E-2</v>
      </c>
      <c r="AI21" s="19" t="s">
        <v>262</v>
      </c>
      <c r="AJ21" s="190">
        <f>Backward!H41</f>
        <v>-2.4972604540623108E-2</v>
      </c>
    </row>
    <row r="22" spans="1:39" ht="16.5" thickBot="1" x14ac:dyDescent="0.3">
      <c r="A22" s="10"/>
      <c r="B22" s="11"/>
      <c r="C22" s="5" t="str">
        <f>A$93&amp;E$13</f>
        <v>a91z12</v>
      </c>
      <c r="D22" s="16">
        <f>Backward!D33</f>
        <v>-0.7585171668289995</v>
      </c>
      <c r="E22" s="10"/>
      <c r="F22" s="12"/>
      <c r="G22" s="10"/>
      <c r="H22" s="12"/>
      <c r="I22" s="5"/>
      <c r="J22" s="16"/>
      <c r="K22" s="10"/>
      <c r="L22" s="12"/>
      <c r="M22" s="10"/>
      <c r="N22" s="12"/>
      <c r="O22" s="5"/>
      <c r="P22" s="50"/>
      <c r="Q22" s="10"/>
      <c r="R22" s="12"/>
      <c r="S22" s="10"/>
      <c r="T22" s="12"/>
      <c r="V22" s="86"/>
      <c r="AC22" s="19" t="s">
        <v>253</v>
      </c>
      <c r="AD22" s="190">
        <f>Backward!B42</f>
        <v>-2.1202548807827858E-2</v>
      </c>
      <c r="AF22" s="19" t="s">
        <v>266</v>
      </c>
      <c r="AG22" s="190">
        <f>Backward!E42</f>
        <v>-7.6181052906888922E-3</v>
      </c>
      <c r="AJ22" s="25"/>
    </row>
    <row r="23" spans="1:39" ht="16.5" thickBot="1" x14ac:dyDescent="0.3">
      <c r="A23" s="227" t="s">
        <v>4</v>
      </c>
      <c r="B23" s="41">
        <f>Panel!C46</f>
        <v>-0.13743630432257525</v>
      </c>
      <c r="C23" s="3" t="str">
        <f>A$3&amp;E$23</f>
        <v>a01z22</v>
      </c>
      <c r="D23" s="15">
        <f>Backward!E24</f>
        <v>-2.5388788820215075E-2</v>
      </c>
      <c r="E23" s="227" t="s">
        <v>19</v>
      </c>
      <c r="F23" s="7">
        <f>B$3*D23+B$13*D24+B$23*D25+B$33*D26+B$43*D27+B$53*D28+B$63*D29+B$73*D30+B$83*D31+B$93*D32+AD19</f>
        <v>-3.486129949143664E-2</v>
      </c>
      <c r="G23" s="227" t="s">
        <v>20</v>
      </c>
      <c r="H23" s="7">
        <f>IF(F23&gt;0,F23,F23*$AJ$6)</f>
        <v>-1.743064974571832E-3</v>
      </c>
      <c r="I23" s="3" t="str">
        <f>G$3&amp;K$23</f>
        <v>a02z23</v>
      </c>
      <c r="J23" s="15">
        <f>Backward!P18</f>
        <v>-0.29121621499967504</v>
      </c>
      <c r="K23" s="227" t="s">
        <v>87</v>
      </c>
      <c r="L23" s="7">
        <f>H$3*J23+H$13*J24+H$23*J25+H$33*J26+H$43*J27+H$53*J28+H$63*J29+AG19</f>
        <v>-0.3072849152818512</v>
      </c>
      <c r="M23" s="227" t="s">
        <v>92</v>
      </c>
      <c r="N23" s="7">
        <f>IF(L23&gt;0,L23,L23*$AJ$6)</f>
        <v>-1.536424576409256E-2</v>
      </c>
      <c r="O23" s="3" t="str">
        <f>M$3&amp;Q$23</f>
        <v>a03z24</v>
      </c>
      <c r="P23" s="49">
        <f>Backward!Z16</f>
        <v>-0.22601978532278832</v>
      </c>
      <c r="Q23" s="227" t="s">
        <v>352</v>
      </c>
      <c r="R23" s="7">
        <f>N$3*P23+N$13*P24+N$23*P25+N$33*P26+N$43*P27+N$53*P28+$AJ$19</f>
        <v>-3.3340513184478594E-3</v>
      </c>
      <c r="S23" s="227" t="s">
        <v>353</v>
      </c>
      <c r="T23" s="7">
        <f>IF(R23&gt;0,R23,R23*$AJ$6)</f>
        <v>-1.6670256592239298E-4</v>
      </c>
      <c r="V23" s="86"/>
      <c r="AC23" s="19" t="s">
        <v>254</v>
      </c>
      <c r="AD23" s="190">
        <f>Backward!B43</f>
        <v>-2.0929233507220465E-2</v>
      </c>
      <c r="AF23" s="18"/>
    </row>
    <row r="24" spans="1:39" x14ac:dyDescent="0.25">
      <c r="A24" s="10"/>
      <c r="B24" s="11"/>
      <c r="C24" s="5" t="str">
        <f>A$13&amp;E$23</f>
        <v>a11z22</v>
      </c>
      <c r="D24" s="16">
        <f>Backward!E25</f>
        <v>-0.37414048251723858</v>
      </c>
      <c r="E24" s="10"/>
      <c r="F24" s="12"/>
      <c r="G24" s="10"/>
      <c r="H24" s="12"/>
      <c r="I24" s="5" t="str">
        <f>G$13&amp;K$23</f>
        <v>a12z23</v>
      </c>
      <c r="J24" s="16">
        <f>Backward!P19</f>
        <v>-0.55331307001088448</v>
      </c>
      <c r="K24" s="10"/>
      <c r="L24" s="12"/>
      <c r="M24" s="10"/>
      <c r="N24" s="12"/>
      <c r="O24" s="5" t="str">
        <f>M$13&amp;Q$23</f>
        <v>a13z24</v>
      </c>
      <c r="P24" s="50">
        <f>Backward!Z17</f>
        <v>-0.72565951211346802</v>
      </c>
      <c r="Q24" s="10"/>
      <c r="R24" s="12"/>
      <c r="S24" s="10"/>
      <c r="T24" s="12"/>
      <c r="V24" s="86"/>
      <c r="AF24" s="18"/>
    </row>
    <row r="25" spans="1:39" x14ac:dyDescent="0.25">
      <c r="A25" s="10"/>
      <c r="B25" s="11"/>
      <c r="C25" s="5" t="str">
        <f>A$23&amp;E$23</f>
        <v>a21z22</v>
      </c>
      <c r="D25" s="16">
        <f>Backward!E26</f>
        <v>0.48898358273024917</v>
      </c>
      <c r="E25" s="10"/>
      <c r="F25" s="12"/>
      <c r="G25" s="10"/>
      <c r="H25" s="12"/>
      <c r="I25" s="5" t="str">
        <f>G$23&amp;K$23</f>
        <v>a22z23</v>
      </c>
      <c r="J25" s="16">
        <f>Backward!P20</f>
        <v>4.0062398104959568E-2</v>
      </c>
      <c r="K25" s="10"/>
      <c r="L25" s="12"/>
      <c r="M25" s="10"/>
      <c r="N25" s="12"/>
      <c r="O25" s="5" t="str">
        <f>M$23&amp;Q$23</f>
        <v>a23z24</v>
      </c>
      <c r="P25" s="50">
        <f>Backward!Z18</f>
        <v>-0.51682948896749781</v>
      </c>
      <c r="Q25" s="10"/>
      <c r="R25" s="12"/>
      <c r="S25" s="10"/>
      <c r="T25" s="12"/>
      <c r="V25" s="86" t="s">
        <v>418</v>
      </c>
      <c r="AF25" s="18"/>
    </row>
    <row r="26" spans="1:39" x14ac:dyDescent="0.25">
      <c r="A26" s="10"/>
      <c r="B26" s="11"/>
      <c r="C26" s="5" t="str">
        <f>A$33&amp;E$23</f>
        <v>a31z22</v>
      </c>
      <c r="D26" s="16">
        <f>Backward!E27</f>
        <v>9.0942263481224986E-2</v>
      </c>
      <c r="E26" s="10"/>
      <c r="F26" s="12"/>
      <c r="G26" s="10"/>
      <c r="H26" s="12"/>
      <c r="I26" s="5" t="str">
        <f>G$33&amp;K$23</f>
        <v>a32z23</v>
      </c>
      <c r="J26" s="16">
        <f>Backward!P21</f>
        <v>-0.40631995468022142</v>
      </c>
      <c r="K26" s="10"/>
      <c r="L26" s="12"/>
      <c r="M26" s="10"/>
      <c r="N26" s="12"/>
      <c r="O26" s="5" t="str">
        <f>M$33&amp;Q$23</f>
        <v>a33z24</v>
      </c>
      <c r="P26" s="50">
        <f>Backward!Z19</f>
        <v>-0.82047936933202648</v>
      </c>
      <c r="Q26" s="10"/>
      <c r="R26" s="12"/>
      <c r="S26" s="10"/>
      <c r="T26" s="12"/>
      <c r="V26" s="242" t="s">
        <v>419</v>
      </c>
      <c r="W26" s="245">
        <f>SUMPRODUCT(D3:$D$72,D3:$D$72)</f>
        <v>12.348293225842038</v>
      </c>
      <c r="X26" s="245">
        <f>SUMPRODUCT($J3:J$62,$J3:J$62)</f>
        <v>5.9176432912738797</v>
      </c>
      <c r="Y26" s="245">
        <f>SUMPRODUCT($P3:P$52, $P3:P$52)</f>
        <v>9.3324780230344011</v>
      </c>
      <c r="Z26" s="245">
        <f>SUMPRODUCT($V3:V$7, $V$3:V7)</f>
        <v>1.7806976204287981</v>
      </c>
      <c r="AA26" s="245">
        <f>SUM(W26:Z26)</f>
        <v>29.379112160579119</v>
      </c>
      <c r="AF26" s="18"/>
    </row>
    <row r="27" spans="1:39" x14ac:dyDescent="0.25">
      <c r="A27" s="10"/>
      <c r="B27" s="11"/>
      <c r="C27" s="5" t="str">
        <f>A$43&amp;E$23</f>
        <v>a41z22</v>
      </c>
      <c r="D27" s="16">
        <f>Backward!E28</f>
        <v>0.29927620563185636</v>
      </c>
      <c r="E27" s="10"/>
      <c r="F27" s="12"/>
      <c r="G27" s="10"/>
      <c r="H27" s="12"/>
      <c r="I27" s="5" t="str">
        <f>G$43&amp;K$23</f>
        <v>a42z23</v>
      </c>
      <c r="J27" s="16">
        <f>Backward!P22</f>
        <v>0.11408318849444941</v>
      </c>
      <c r="K27" s="10"/>
      <c r="L27" s="12"/>
      <c r="M27" s="10"/>
      <c r="N27" s="12"/>
      <c r="O27" s="5" t="str">
        <f>M$43&amp;Q$23</f>
        <v>a43z24</v>
      </c>
      <c r="P27" s="50">
        <f>Backward!Z20</f>
        <v>-9.7977065222290147E-2</v>
      </c>
      <c r="Q27" s="10"/>
      <c r="R27" s="12"/>
      <c r="S27" s="10"/>
      <c r="T27" s="12"/>
      <c r="V27" s="242" t="s">
        <v>420</v>
      </c>
      <c r="W27" s="245">
        <f>Forward!W27</f>
        <v>0</v>
      </c>
      <c r="X27" s="245"/>
      <c r="Y27" s="245"/>
      <c r="Z27" s="245"/>
      <c r="AA27" s="245"/>
      <c r="AF27" s="18"/>
    </row>
    <row r="28" spans="1:39" x14ac:dyDescent="0.25">
      <c r="A28" s="10"/>
      <c r="B28" s="11"/>
      <c r="C28" s="5" t="str">
        <f>A$53&amp;E$23</f>
        <v>a51z22</v>
      </c>
      <c r="D28" s="16">
        <f>Backward!E29</f>
        <v>0.64895257019133279</v>
      </c>
      <c r="E28" s="10"/>
      <c r="F28" s="12"/>
      <c r="G28" s="10"/>
      <c r="H28" s="12"/>
      <c r="I28" s="5" t="str">
        <f>G$53&amp;K$23</f>
        <v>a52z23</v>
      </c>
      <c r="J28" s="16">
        <f>Backward!P23</f>
        <v>-0.18624330766184233</v>
      </c>
      <c r="K28" s="10"/>
      <c r="L28" s="12"/>
      <c r="M28" s="10"/>
      <c r="N28" s="12"/>
      <c r="O28" s="5" t="str">
        <f>M$53&amp;Q$23</f>
        <v>a53z24</v>
      </c>
      <c r="P28" s="50">
        <f>Backward!Z21</f>
        <v>1.0057511960950656</v>
      </c>
      <c r="Q28" s="10"/>
      <c r="R28" s="12"/>
      <c r="S28" s="10"/>
      <c r="T28" s="12"/>
      <c r="V28" s="242" t="s">
        <v>421</v>
      </c>
      <c r="W28" s="245">
        <f>W26*$W$27</f>
        <v>0</v>
      </c>
      <c r="X28" s="245">
        <f t="shared" ref="X28:AA28" si="0">X26*$W$27</f>
        <v>0</v>
      </c>
      <c r="Y28" s="245">
        <f t="shared" si="0"/>
        <v>0</v>
      </c>
      <c r="Z28" s="245">
        <f t="shared" si="0"/>
        <v>0</v>
      </c>
      <c r="AA28" s="245">
        <f t="shared" si="0"/>
        <v>0</v>
      </c>
      <c r="AF28" s="18"/>
    </row>
    <row r="29" spans="1:39" x14ac:dyDescent="0.25">
      <c r="A29" s="10"/>
      <c r="B29" s="11"/>
      <c r="C29" s="5" t="str">
        <f>A$63&amp;E$23</f>
        <v>a61z22</v>
      </c>
      <c r="D29" s="16">
        <f>Backward!E30</f>
        <v>-0.1954801651297986</v>
      </c>
      <c r="E29" s="10"/>
      <c r="F29" s="12"/>
      <c r="G29" s="10"/>
      <c r="H29" s="12"/>
      <c r="I29" s="5" t="str">
        <f>G$63&amp;K$23</f>
        <v>a62z23</v>
      </c>
      <c r="J29" s="16">
        <f>Backward!P24</f>
        <v>0.61717841804151907</v>
      </c>
      <c r="K29" s="10"/>
      <c r="L29" s="12"/>
      <c r="M29" s="10"/>
      <c r="N29" s="12"/>
      <c r="O29" s="5"/>
      <c r="P29" s="50"/>
      <c r="Q29" s="10"/>
      <c r="R29" s="12"/>
      <c r="S29" s="10"/>
      <c r="T29" s="12"/>
      <c r="V29" s="242" t="s">
        <v>422</v>
      </c>
      <c r="W29" s="245">
        <f>2*$W$27*SUM(D3:D72)</f>
        <v>0</v>
      </c>
      <c r="X29" s="245">
        <f>2*$W$27*SUM(J3:J62)</f>
        <v>0</v>
      </c>
      <c r="Y29" s="245">
        <f>2*$W$27*SUM(P3:P52)</f>
        <v>0</v>
      </c>
      <c r="Z29" s="245">
        <f>2*$W$27*SUM($V$3:V7)</f>
        <v>0</v>
      </c>
      <c r="AA29" s="245"/>
      <c r="AF29" s="18"/>
    </row>
    <row r="30" spans="1:39" x14ac:dyDescent="0.25">
      <c r="A30" s="10"/>
      <c r="B30" s="11"/>
      <c r="C30" s="5" t="str">
        <f>A$73&amp;E$23</f>
        <v>a71z22</v>
      </c>
      <c r="D30" s="16">
        <f>Backward!E31</f>
        <v>4.8230287076540229E-2</v>
      </c>
      <c r="E30" s="10"/>
      <c r="F30" s="12"/>
      <c r="G30" s="10"/>
      <c r="H30" s="12"/>
      <c r="I30" s="5"/>
      <c r="J30" s="16"/>
      <c r="K30" s="10"/>
      <c r="L30" s="12"/>
      <c r="M30" s="10"/>
      <c r="N30" s="12"/>
      <c r="O30" s="5"/>
      <c r="P30" s="50"/>
      <c r="Q30" s="10"/>
      <c r="R30" s="12"/>
      <c r="S30" s="10"/>
      <c r="T30" s="12"/>
      <c r="V30" s="86"/>
      <c r="AF30" s="18"/>
    </row>
    <row r="31" spans="1:39" x14ac:dyDescent="0.25">
      <c r="A31" s="10"/>
      <c r="B31" s="11"/>
      <c r="C31" s="5" t="str">
        <f>A$83&amp;E$23</f>
        <v>a81z22</v>
      </c>
      <c r="D31" s="16">
        <f>Backward!E32</f>
        <v>-0.62629419932904251</v>
      </c>
      <c r="E31" s="10"/>
      <c r="F31" s="12"/>
      <c r="G31" s="10"/>
      <c r="H31" s="12"/>
      <c r="I31" s="5"/>
      <c r="J31" s="16"/>
      <c r="K31" s="10"/>
      <c r="L31" s="12"/>
      <c r="M31" s="10"/>
      <c r="N31" s="12"/>
      <c r="O31" s="5"/>
      <c r="P31" s="50"/>
      <c r="Q31" s="10"/>
      <c r="R31" s="12"/>
      <c r="S31" s="10"/>
      <c r="T31" s="12"/>
      <c r="V31" s="86"/>
      <c r="AF31" s="18"/>
    </row>
    <row r="32" spans="1:39" ht="16.5" thickBot="1" x14ac:dyDescent="0.3">
      <c r="A32" s="10"/>
      <c r="B32" s="11"/>
      <c r="C32" s="5" t="str">
        <f>A$93&amp;E$23</f>
        <v>a91z22</v>
      </c>
      <c r="D32" s="16">
        <f>Backward!E33</f>
        <v>0.15359778204617813</v>
      </c>
      <c r="E32" s="10"/>
      <c r="F32" s="12"/>
      <c r="G32" s="10"/>
      <c r="H32" s="12"/>
      <c r="I32" s="5"/>
      <c r="J32" s="16"/>
      <c r="K32" s="10"/>
      <c r="L32" s="12"/>
      <c r="M32" s="10"/>
      <c r="N32" s="12"/>
      <c r="O32" s="5"/>
      <c r="P32" s="50"/>
      <c r="Q32" s="10"/>
      <c r="R32" s="12"/>
      <c r="S32" s="10"/>
      <c r="T32" s="12"/>
      <c r="V32" s="86"/>
      <c r="AD32" s="18"/>
      <c r="AF32" s="18"/>
    </row>
    <row r="33" spans="1:32" x14ac:dyDescent="0.25">
      <c r="A33" s="227" t="s">
        <v>5</v>
      </c>
      <c r="B33" s="41">
        <f>Panel!C47</f>
        <v>0.1740116636584832</v>
      </c>
      <c r="C33" s="3" t="str">
        <f>A$3&amp;E$33</f>
        <v>a01z32</v>
      </c>
      <c r="D33" s="15">
        <f>Backward!F24</f>
        <v>-9.7106878241071004E-2</v>
      </c>
      <c r="E33" s="227" t="s">
        <v>21</v>
      </c>
      <c r="F33" s="7">
        <f>B$3*D33+B$13*D34+B$23*D35+B$33*D36+B$43*D37+B$53*D38+B$63*D39+B$73*D40+B$83*D41+B$93*D42+AD20</f>
        <v>0.39400326707211242</v>
      </c>
      <c r="G33" s="227" t="s">
        <v>22</v>
      </c>
      <c r="H33" s="7">
        <f>IF(F33&gt;0,F33,F33*$AJ$6)</f>
        <v>0.39400326707211242</v>
      </c>
      <c r="I33" s="3" t="str">
        <f>G$3&amp;K$33</f>
        <v>a02z33</v>
      </c>
      <c r="J33" s="15">
        <f>Backward!Q18</f>
        <v>-0.29121621499967504</v>
      </c>
      <c r="K33" s="227" t="s">
        <v>88</v>
      </c>
      <c r="L33" s="7">
        <f>H$3*J33+H$13*J34+H$23*J35+H$33*J36+H$43*J37+H$53*J38+H$63*J39+AG20</f>
        <v>-0.25611075742801864</v>
      </c>
      <c r="M33" s="227" t="s">
        <v>93</v>
      </c>
      <c r="N33" s="7">
        <f>IF(L33&gt;0,L33,L33*$AJ$6)</f>
        <v>-1.2805537871400933E-2</v>
      </c>
      <c r="O33" s="3" t="str">
        <f>M$3&amp;Q$33</f>
        <v>a03z34</v>
      </c>
      <c r="P33" s="49">
        <f>Backward!AA16</f>
        <v>6.0264137596355363E-2</v>
      </c>
      <c r="Q33" s="227" t="s">
        <v>354</v>
      </c>
      <c r="R33" s="7">
        <f>N$3*P33+N$13*P34+N$23*P35+N$33*P36+N$43*P37+N$53*P38+$AJ$20</f>
        <v>-1.8062288541612931E-2</v>
      </c>
      <c r="S33" s="227" t="s">
        <v>355</v>
      </c>
      <c r="T33" s="7">
        <f>IF(R33&gt;0,R33,R33*$AJ$6)</f>
        <v>-9.0311442708064656E-4</v>
      </c>
      <c r="V33" s="86"/>
    </row>
    <row r="34" spans="1:32" x14ac:dyDescent="0.25">
      <c r="A34" s="10"/>
      <c r="B34" s="11"/>
      <c r="C34" s="5" t="str">
        <f>A$13&amp;E$33</f>
        <v>a11z32</v>
      </c>
      <c r="D34" s="16">
        <f>Backward!F25</f>
        <v>0.79038018202665916</v>
      </c>
      <c r="E34" s="10"/>
      <c r="F34" s="12"/>
      <c r="G34" s="10"/>
      <c r="H34" s="12"/>
      <c r="I34" s="5" t="str">
        <f>G$13&amp;K$33</f>
        <v>a12z33</v>
      </c>
      <c r="J34" s="16">
        <f>Backward!Q19</f>
        <v>-0.55331307001088448</v>
      </c>
      <c r="K34" s="10"/>
      <c r="L34" s="12"/>
      <c r="M34" s="10"/>
      <c r="N34" s="12"/>
      <c r="O34" s="5" t="str">
        <f>M$13&amp;Q$33</f>
        <v>a13z34</v>
      </c>
      <c r="P34" s="50">
        <f>Backward!AA17</f>
        <v>-1.0555348655336128E-2</v>
      </c>
      <c r="Q34" s="10"/>
      <c r="R34" s="12"/>
      <c r="S34" s="10"/>
      <c r="T34" s="12"/>
      <c r="V34" s="86"/>
    </row>
    <row r="35" spans="1:32" x14ac:dyDescent="0.25">
      <c r="A35" s="10"/>
      <c r="B35" s="11"/>
      <c r="C35" s="5" t="str">
        <f>A$23&amp;E$33</f>
        <v>a21z32</v>
      </c>
      <c r="D35" s="16">
        <f>Backward!F26</f>
        <v>-0.53478203685252912</v>
      </c>
      <c r="E35" s="10"/>
      <c r="F35" s="12"/>
      <c r="G35" s="10"/>
      <c r="H35" s="12"/>
      <c r="I35" s="5" t="str">
        <f>G$23&amp;K$33</f>
        <v>a22z33</v>
      </c>
      <c r="J35" s="16">
        <f>Backward!Q20</f>
        <v>4.0062398104959568E-2</v>
      </c>
      <c r="K35" s="10"/>
      <c r="L35" s="12"/>
      <c r="M35" s="10"/>
      <c r="N35" s="12"/>
      <c r="O35" s="5" t="str">
        <f>M$23&amp;Q$33</f>
        <v>a23z34</v>
      </c>
      <c r="P35" s="50">
        <f>Backward!AA18</f>
        <v>1.1112605882490212</v>
      </c>
      <c r="Q35" s="10"/>
      <c r="R35" s="12"/>
      <c r="S35" s="10"/>
      <c r="T35" s="12"/>
      <c r="V35" s="86"/>
    </row>
    <row r="36" spans="1:32" x14ac:dyDescent="0.25">
      <c r="A36" s="10"/>
      <c r="B36" s="11"/>
      <c r="C36" s="5" t="str">
        <f>A$33&amp;E$33</f>
        <v>a31z32</v>
      </c>
      <c r="D36" s="16">
        <f>Backward!F27</f>
        <v>0.64419968240461245</v>
      </c>
      <c r="E36" s="10"/>
      <c r="F36" s="12"/>
      <c r="G36" s="10"/>
      <c r="H36" s="12"/>
      <c r="I36" s="5" t="str">
        <f>G$33&amp;K$33</f>
        <v>a32z33</v>
      </c>
      <c r="J36" s="16">
        <f>Backward!Q21</f>
        <v>-0.40631995468022142</v>
      </c>
      <c r="K36" s="10"/>
      <c r="L36" s="12"/>
      <c r="M36" s="10"/>
      <c r="N36" s="12"/>
      <c r="O36" s="5" t="str">
        <f>M$33&amp;Q$33</f>
        <v>a33z34</v>
      </c>
      <c r="P36" s="50">
        <f>Backward!AA19</f>
        <v>-0.45080159644970469</v>
      </c>
      <c r="Q36" s="10"/>
      <c r="R36" s="12"/>
      <c r="S36" s="10"/>
      <c r="T36" s="12"/>
      <c r="V36" s="86"/>
    </row>
    <row r="37" spans="1:32" x14ac:dyDescent="0.25">
      <c r="A37" s="10"/>
      <c r="B37" s="11"/>
      <c r="C37" s="5" t="str">
        <f>A$43&amp;E$33</f>
        <v>a41z32</v>
      </c>
      <c r="D37" s="16">
        <f>Backward!F28</f>
        <v>0.14370732472790929</v>
      </c>
      <c r="E37" s="10"/>
      <c r="F37" s="12"/>
      <c r="G37" s="10"/>
      <c r="H37" s="12"/>
      <c r="I37" s="5" t="str">
        <f>G$43&amp;K$33</f>
        <v>a42z33</v>
      </c>
      <c r="J37" s="16">
        <f>Backward!Q22</f>
        <v>0.11408318849444941</v>
      </c>
      <c r="K37" s="10"/>
      <c r="L37" s="12"/>
      <c r="M37" s="10"/>
      <c r="N37" s="12"/>
      <c r="O37" s="5" t="str">
        <f>M$43&amp;Q$33</f>
        <v>a43z34</v>
      </c>
      <c r="P37" s="50">
        <f>Backward!AA20</f>
        <v>-0.17909520488164352</v>
      </c>
      <c r="Q37" s="10"/>
      <c r="R37" s="12"/>
      <c r="S37" s="10"/>
      <c r="T37" s="12"/>
      <c r="V37" s="86"/>
      <c r="AD37" s="18"/>
      <c r="AF37" s="18"/>
    </row>
    <row r="38" spans="1:32" x14ac:dyDescent="0.25">
      <c r="A38" s="10"/>
      <c r="B38" s="11"/>
      <c r="C38" s="5" t="str">
        <f>A$53&amp;E$33</f>
        <v>a51z32</v>
      </c>
      <c r="D38" s="16">
        <f>Backward!F29</f>
        <v>-0.17351871775039579</v>
      </c>
      <c r="E38" s="10"/>
      <c r="F38" s="12"/>
      <c r="G38" s="10"/>
      <c r="H38" s="12"/>
      <c r="I38" s="5" t="str">
        <f>G$53&amp;K$33</f>
        <v>a52z33</v>
      </c>
      <c r="J38" s="16">
        <f>Backward!Q23</f>
        <v>-0.18624330766184233</v>
      </c>
      <c r="K38" s="10"/>
      <c r="L38" s="12"/>
      <c r="M38" s="10"/>
      <c r="N38" s="12"/>
      <c r="O38" s="5" t="str">
        <f>M$53&amp;Q$33</f>
        <v>a53z34</v>
      </c>
      <c r="P38" s="50">
        <f>Backward!AA21</f>
        <v>-0.15389237947096024</v>
      </c>
      <c r="Q38" s="10"/>
      <c r="R38" s="12"/>
      <c r="S38" s="10"/>
      <c r="T38" s="12"/>
      <c r="V38" s="86"/>
      <c r="AD38" s="18"/>
      <c r="AF38" s="18"/>
    </row>
    <row r="39" spans="1:32" x14ac:dyDescent="0.25">
      <c r="A39" s="10"/>
      <c r="B39" s="11"/>
      <c r="C39" s="5" t="str">
        <f>A$63&amp;E$33</f>
        <v>a61z32</v>
      </c>
      <c r="D39" s="16">
        <f>Backward!F30</f>
        <v>-0.46495625725241357</v>
      </c>
      <c r="E39" s="10"/>
      <c r="F39" s="12"/>
      <c r="G39" s="10"/>
      <c r="H39" s="12"/>
      <c r="I39" s="5" t="str">
        <f>G$63&amp;K$33</f>
        <v>a62z33</v>
      </c>
      <c r="J39" s="16">
        <f>Backward!Q24</f>
        <v>0.61717841804151907</v>
      </c>
      <c r="K39" s="10"/>
      <c r="L39" s="12"/>
      <c r="M39" s="10"/>
      <c r="N39" s="12"/>
      <c r="O39" s="5"/>
      <c r="P39" s="50"/>
      <c r="Q39" s="10"/>
      <c r="R39" s="12"/>
      <c r="S39" s="10"/>
      <c r="T39" s="12"/>
      <c r="V39" s="86"/>
      <c r="AD39" s="18"/>
      <c r="AF39" s="18"/>
    </row>
    <row r="40" spans="1:32" x14ac:dyDescent="0.25">
      <c r="A40" s="10"/>
      <c r="B40" s="11"/>
      <c r="C40" s="5" t="str">
        <f>A$73&amp;E$33</f>
        <v>a71z32</v>
      </c>
      <c r="D40" s="16">
        <f>Backward!F31</f>
        <v>-2.2453761801852604E-2</v>
      </c>
      <c r="E40" s="10"/>
      <c r="F40" s="12"/>
      <c r="G40" s="10"/>
      <c r="H40" s="12"/>
      <c r="I40" s="5"/>
      <c r="J40" s="16"/>
      <c r="K40" s="10"/>
      <c r="L40" s="12"/>
      <c r="M40" s="10"/>
      <c r="N40" s="12"/>
      <c r="O40" s="5"/>
      <c r="P40" s="50"/>
      <c r="Q40" s="10"/>
      <c r="R40" s="12"/>
      <c r="S40" s="10"/>
      <c r="T40" s="12"/>
      <c r="V40" s="86"/>
      <c r="AD40" s="18"/>
      <c r="AF40" s="18"/>
    </row>
    <row r="41" spans="1:32" x14ac:dyDescent="0.25">
      <c r="A41" s="10"/>
      <c r="B41" s="11"/>
      <c r="C41" s="5" t="str">
        <f>A$83&amp;E$33</f>
        <v>a81z32</v>
      </c>
      <c r="D41" s="16">
        <f>Backward!F32</f>
        <v>-0.34622846344393549</v>
      </c>
      <c r="E41" s="10"/>
      <c r="F41" s="12"/>
      <c r="G41" s="10"/>
      <c r="H41" s="12"/>
      <c r="I41" s="5"/>
      <c r="J41" s="16"/>
      <c r="K41" s="10"/>
      <c r="L41" s="12"/>
      <c r="M41" s="10"/>
      <c r="N41" s="12"/>
      <c r="O41" s="5"/>
      <c r="P41" s="50"/>
      <c r="Q41" s="10"/>
      <c r="R41" s="12"/>
      <c r="S41" s="10"/>
      <c r="T41" s="12"/>
      <c r="V41" s="86"/>
      <c r="AD41" s="18"/>
      <c r="AF41" s="18"/>
    </row>
    <row r="42" spans="1:32" ht="16.5" thickBot="1" x14ac:dyDescent="0.3">
      <c r="A42" s="10"/>
      <c r="B42" s="11"/>
      <c r="C42" s="5" t="str">
        <f>A$93&amp;E$33</f>
        <v>a91z32</v>
      </c>
      <c r="D42" s="16">
        <f>Backward!F33</f>
        <v>1.1165345961866051</v>
      </c>
      <c r="E42" s="10"/>
      <c r="F42" s="12"/>
      <c r="G42" s="10"/>
      <c r="H42" s="12"/>
      <c r="I42" s="5"/>
      <c r="J42" s="16"/>
      <c r="K42" s="10"/>
      <c r="L42" s="12"/>
      <c r="M42" s="10"/>
      <c r="N42" s="12"/>
      <c r="O42" s="5"/>
      <c r="P42" s="50"/>
      <c r="Q42" s="10"/>
      <c r="R42" s="12"/>
      <c r="S42" s="10"/>
      <c r="T42" s="12"/>
      <c r="V42" s="86"/>
    </row>
    <row r="43" spans="1:32" ht="16.5" thickBot="1" x14ac:dyDescent="0.3">
      <c r="A43" s="227" t="s">
        <v>6</v>
      </c>
      <c r="B43" s="41">
        <f>Panel!C48</f>
        <v>0.22606501630043718</v>
      </c>
      <c r="C43" s="3" t="str">
        <f>A$3&amp;E$43</f>
        <v>a01z42</v>
      </c>
      <c r="D43" s="15">
        <f>Backward!G24</f>
        <v>-0.50267343258567998</v>
      </c>
      <c r="E43" s="227" t="s">
        <v>23</v>
      </c>
      <c r="F43" s="7">
        <f>B$3*D43+B$13*D44+B$23*D45+B$33*D46+B$43*D47+B$53*D48+B$63*D49+B$73*D50+B$83*D51+B$93*D52+AD21</f>
        <v>5.4649493264302636E-2</v>
      </c>
      <c r="G43" s="227" t="s">
        <v>24</v>
      </c>
      <c r="H43" s="7">
        <f>IF(F43&gt;0,F43,F43*$AJ$6)</f>
        <v>5.4649493264302636E-2</v>
      </c>
      <c r="I43" s="3" t="str">
        <f>G$3&amp;K$43</f>
        <v>a02z43</v>
      </c>
      <c r="J43" s="15">
        <f>Backward!R18</f>
        <v>-0.29121621499967504</v>
      </c>
      <c r="K43" s="227" t="s">
        <v>89</v>
      </c>
      <c r="L43" s="7">
        <f>H$3*J43+H$13*J44+H$23*J45+H$33*J46+H$43*J47+H$53*J48+H$63*J49+AG21</f>
        <v>-0.21786897567236638</v>
      </c>
      <c r="M43" s="227" t="s">
        <v>94</v>
      </c>
      <c r="N43" s="7">
        <f>IF(L43&gt;0,L43,L43*$AJ$6)</f>
        <v>-1.089344878361832E-2</v>
      </c>
      <c r="O43" s="3" t="str">
        <f>M$3&amp;Q$43</f>
        <v>a03z44</v>
      </c>
      <c r="P43" s="49">
        <f>Backward!AB16</f>
        <v>-0.33157381604294234</v>
      </c>
      <c r="Q43" s="228" t="s">
        <v>356</v>
      </c>
      <c r="R43" s="7">
        <f>N$3*P43+N$13*P44+N$23*P45+N$33*P46+N$43*P47+N$53*P48+$AJ$21</f>
        <v>-2.4324372966336959E-2</v>
      </c>
      <c r="S43" s="228" t="s">
        <v>357</v>
      </c>
      <c r="T43" s="229">
        <f>IF(R43&gt;0,R43,R43*$AJ$6)</f>
        <v>-1.2162186483168479E-3</v>
      </c>
      <c r="V43" s="86"/>
    </row>
    <row r="44" spans="1:32" x14ac:dyDescent="0.25">
      <c r="A44" s="10"/>
      <c r="B44" s="11"/>
      <c r="C44" s="5" t="str">
        <f>A$13&amp;E$43</f>
        <v>a11z42</v>
      </c>
      <c r="D44" s="16">
        <f>Backward!G25</f>
        <v>-0.84818288251830221</v>
      </c>
      <c r="E44" s="10"/>
      <c r="F44" s="12"/>
      <c r="G44" s="10"/>
      <c r="H44" s="12"/>
      <c r="I44" s="5" t="str">
        <f>G$13&amp;K$43</f>
        <v>a12z43</v>
      </c>
      <c r="J44" s="16">
        <f>Backward!R19</f>
        <v>-0.55331307001088448</v>
      </c>
      <c r="K44" s="10"/>
      <c r="L44" s="12"/>
      <c r="M44" s="10"/>
      <c r="N44" s="12"/>
      <c r="O44" s="5" t="str">
        <f>M$13&amp;Q$43</f>
        <v>a13z44</v>
      </c>
      <c r="P44" s="50">
        <f>Backward!AB17</f>
        <v>1.2567518351558213E-2</v>
      </c>
      <c r="Q44" s="230"/>
      <c r="R44" s="231"/>
      <c r="S44" s="230"/>
      <c r="T44" s="231"/>
      <c r="V44" s="86"/>
    </row>
    <row r="45" spans="1:32" x14ac:dyDescent="0.25">
      <c r="A45" s="10"/>
      <c r="B45" s="11"/>
      <c r="C45" s="5" t="str">
        <f>A$23&amp;E$43</f>
        <v>a21z42</v>
      </c>
      <c r="D45" s="16">
        <f>Backward!G26</f>
        <v>-0.17785242186245503</v>
      </c>
      <c r="E45" s="10"/>
      <c r="F45" s="12"/>
      <c r="G45" s="10"/>
      <c r="H45" s="12"/>
      <c r="I45" s="5" t="str">
        <f>G$23&amp;K$43</f>
        <v>a22z43</v>
      </c>
      <c r="J45" s="16">
        <f>Backward!R20</f>
        <v>4.0062398104959568E-2</v>
      </c>
      <c r="K45" s="10"/>
      <c r="L45" s="12"/>
      <c r="M45" s="10"/>
      <c r="N45" s="12"/>
      <c r="O45" s="5" t="str">
        <f>M$23&amp;Q$43</f>
        <v>a23z44</v>
      </c>
      <c r="P45" s="50">
        <f>Backward!AB18</f>
        <v>-0.62390719836347308</v>
      </c>
      <c r="Q45" s="10"/>
      <c r="R45" s="12"/>
      <c r="S45" s="10"/>
      <c r="T45" s="12"/>
      <c r="V45" s="86"/>
    </row>
    <row r="46" spans="1:32" ht="16.5" customHeight="1" x14ac:dyDescent="0.25">
      <c r="A46" s="10"/>
      <c r="B46" s="11"/>
      <c r="C46" s="5" t="str">
        <f>A$33&amp;E$43</f>
        <v>a31z42</v>
      </c>
      <c r="D46" s="16">
        <f>Backward!G27</f>
        <v>5.4191040080420638E-2</v>
      </c>
      <c r="E46" s="10"/>
      <c r="F46" s="12"/>
      <c r="G46" s="10"/>
      <c r="H46" s="12"/>
      <c r="I46" s="5" t="str">
        <f>G$33&amp;K$43</f>
        <v>a32z43</v>
      </c>
      <c r="J46" s="16">
        <f>Backward!R21</f>
        <v>-0.40631995468022142</v>
      </c>
      <c r="K46" s="10"/>
      <c r="L46" s="12"/>
      <c r="M46" s="10"/>
      <c r="N46" s="12"/>
      <c r="O46" s="5" t="str">
        <f>M$33&amp;Q$43</f>
        <v>a33z44</v>
      </c>
      <c r="P46" s="50">
        <f>Backward!AB19</f>
        <v>2.7335520890244762E-2</v>
      </c>
      <c r="Q46" s="10"/>
      <c r="R46" s="12"/>
      <c r="S46" s="10"/>
      <c r="T46" s="12"/>
      <c r="V46" s="86"/>
    </row>
    <row r="47" spans="1:32" x14ac:dyDescent="0.25">
      <c r="A47" s="10"/>
      <c r="B47" s="11"/>
      <c r="C47" s="5" t="str">
        <f>A$43&amp;E$43</f>
        <v>a41z42</v>
      </c>
      <c r="D47" s="16">
        <f>Backward!G28</f>
        <v>0.63787582210555649</v>
      </c>
      <c r="E47" s="10"/>
      <c r="F47" s="12"/>
      <c r="G47" s="10"/>
      <c r="H47" s="12"/>
      <c r="I47" s="5" t="str">
        <f>G$43&amp;K$43</f>
        <v>a42z43</v>
      </c>
      <c r="J47" s="16">
        <f>Backward!R22</f>
        <v>0.11408318849444941</v>
      </c>
      <c r="K47" s="10"/>
      <c r="L47" s="12"/>
      <c r="M47" s="10"/>
      <c r="N47" s="12"/>
      <c r="O47" s="5" t="str">
        <f>M$43&amp;Q$43</f>
        <v>a43z44</v>
      </c>
      <c r="P47" s="50">
        <f>Backward!AB20</f>
        <v>1.052683805949489</v>
      </c>
      <c r="Q47" s="10"/>
      <c r="R47" s="12"/>
      <c r="S47" s="10"/>
      <c r="T47" s="12"/>
      <c r="V47" s="86"/>
    </row>
    <row r="48" spans="1:32" x14ac:dyDescent="0.25">
      <c r="A48" s="10"/>
      <c r="B48" s="11"/>
      <c r="C48" s="5" t="str">
        <f>A$53&amp;E$43</f>
        <v>a51z42</v>
      </c>
      <c r="D48" s="16">
        <f>Backward!G29</f>
        <v>4.3344504464837723E-2</v>
      </c>
      <c r="E48" s="10"/>
      <c r="F48" s="12"/>
      <c r="G48" s="10"/>
      <c r="H48" s="12"/>
      <c r="I48" s="5" t="str">
        <f>G$53&amp;K$43</f>
        <v>a52z43</v>
      </c>
      <c r="J48" s="16">
        <f>Backward!R23</f>
        <v>-0.18624330766184233</v>
      </c>
      <c r="K48" s="10"/>
      <c r="L48" s="12"/>
      <c r="M48" s="10"/>
      <c r="N48" s="12"/>
      <c r="O48" s="5" t="str">
        <f>M$53&amp;Q$43</f>
        <v>a53z44</v>
      </c>
      <c r="P48" s="50">
        <f>Backward!AB21</f>
        <v>8.8072266810232794E-2</v>
      </c>
      <c r="Q48" s="10"/>
      <c r="R48" s="12"/>
      <c r="S48" s="10"/>
      <c r="T48" s="12"/>
      <c r="V48" s="86"/>
    </row>
    <row r="49" spans="1:22" x14ac:dyDescent="0.25">
      <c r="A49" s="10"/>
      <c r="B49" s="11"/>
      <c r="C49" s="5" t="str">
        <f>A$63&amp;E$43</f>
        <v>a61z42</v>
      </c>
      <c r="D49" s="16">
        <f>Backward!G30</f>
        <v>-0.10588250829965441</v>
      </c>
      <c r="E49" s="10"/>
      <c r="F49" s="12"/>
      <c r="G49" s="10"/>
      <c r="H49" s="12"/>
      <c r="I49" s="5" t="str">
        <f>G$63&amp;K$43</f>
        <v>a62z43</v>
      </c>
      <c r="J49" s="16">
        <f>Backward!R24</f>
        <v>0.61717841804151907</v>
      </c>
      <c r="K49" s="10"/>
      <c r="L49" s="12"/>
      <c r="M49" s="10"/>
      <c r="N49" s="12"/>
      <c r="O49" s="5"/>
      <c r="P49" s="50"/>
      <c r="Q49" s="10"/>
      <c r="R49" s="12"/>
      <c r="S49" s="10"/>
      <c r="T49" s="12"/>
      <c r="V49" s="86"/>
    </row>
    <row r="50" spans="1:22" x14ac:dyDescent="0.25">
      <c r="A50" s="10"/>
      <c r="B50" s="11"/>
      <c r="C50" s="5" t="str">
        <f>A$73&amp;E$43</f>
        <v>a71z42</v>
      </c>
      <c r="D50" s="16">
        <f>Backward!G31</f>
        <v>0.4582557840734115</v>
      </c>
      <c r="E50" s="10"/>
      <c r="F50" s="12"/>
      <c r="G50" s="10"/>
      <c r="H50" s="12"/>
      <c r="I50" s="5"/>
      <c r="J50" s="16"/>
      <c r="K50" s="10"/>
      <c r="L50" s="12"/>
      <c r="M50" s="10"/>
      <c r="N50" s="12"/>
      <c r="O50" s="5"/>
      <c r="P50" s="50"/>
      <c r="Q50" s="10"/>
      <c r="R50" s="12"/>
      <c r="S50" s="10"/>
      <c r="T50" s="12"/>
      <c r="V50" s="86"/>
    </row>
    <row r="51" spans="1:22" x14ac:dyDescent="0.25">
      <c r="A51" s="10"/>
      <c r="B51" s="11"/>
      <c r="C51" s="5" t="str">
        <f>A$83&amp;E$43</f>
        <v>a81z42</v>
      </c>
      <c r="D51" s="16">
        <f>Backward!G32</f>
        <v>0.420091932550959</v>
      </c>
      <c r="E51" s="10"/>
      <c r="F51" s="12"/>
      <c r="G51" s="10"/>
      <c r="H51" s="12"/>
      <c r="I51" s="5"/>
      <c r="J51" s="16"/>
      <c r="K51" s="10"/>
      <c r="L51" s="12"/>
      <c r="M51" s="10"/>
      <c r="N51" s="12"/>
      <c r="O51" s="5"/>
      <c r="P51" s="50"/>
      <c r="Q51" s="10"/>
      <c r="R51" s="12"/>
      <c r="S51" s="10"/>
      <c r="T51" s="12"/>
      <c r="V51" s="86"/>
    </row>
    <row r="52" spans="1:22" ht="16.5" thickBot="1" x14ac:dyDescent="0.3">
      <c r="A52" s="10"/>
      <c r="B52" s="11"/>
      <c r="C52" s="5" t="str">
        <f>A$93&amp;E$43</f>
        <v>a91z42</v>
      </c>
      <c r="D52" s="16">
        <f>Backward!G33</f>
        <v>0.1997374106895787</v>
      </c>
      <c r="E52" s="10"/>
      <c r="F52" s="12"/>
      <c r="G52" s="10"/>
      <c r="H52" s="12"/>
      <c r="I52" s="5"/>
      <c r="J52" s="16"/>
      <c r="K52" s="10"/>
      <c r="L52" s="12"/>
      <c r="M52" s="10"/>
      <c r="N52" s="12"/>
      <c r="O52" s="6"/>
      <c r="P52" s="51"/>
      <c r="Q52" s="13"/>
      <c r="R52" s="14"/>
      <c r="S52" s="13"/>
      <c r="T52" s="14"/>
      <c r="V52" s="86"/>
    </row>
    <row r="53" spans="1:22" x14ac:dyDescent="0.25">
      <c r="A53" s="227" t="s">
        <v>78</v>
      </c>
      <c r="B53" s="41">
        <f>Panel!C49</f>
        <v>8.860383343016931E-2</v>
      </c>
      <c r="C53" s="3" t="str">
        <f>A$3&amp;E$53</f>
        <v>a01z52</v>
      </c>
      <c r="D53" s="15">
        <f>Backward!H24</f>
        <v>0.26060207626165138</v>
      </c>
      <c r="E53" s="227" t="s">
        <v>80</v>
      </c>
      <c r="F53" s="7">
        <f>B$3*D53+B$13*D54+B$23*D55+B$33*D56+B$43*D57+B$53*D58+B$63*D59+B$73*D60+B$83*D61+B$93*D62+AD22</f>
        <v>0.21941827615168294</v>
      </c>
      <c r="G53" s="227" t="s">
        <v>82</v>
      </c>
      <c r="H53" s="7">
        <f>IF(F53&gt;0,F53,F53*$AJ$6)</f>
        <v>0.21941827615168294</v>
      </c>
      <c r="I53" s="3" t="str">
        <f>G$3&amp;K$53</f>
        <v>a02z53</v>
      </c>
      <c r="J53" s="15">
        <f>Backward!S18</f>
        <v>-0.29121621499967504</v>
      </c>
      <c r="K53" s="227" t="s">
        <v>90</v>
      </c>
      <c r="L53" s="7">
        <f>H$3*J53+H$13*J54+H$23*J55+H$33*J56+H$43*J57+H$53*J58+H$63*J59+AG22</f>
        <v>-0.2635327405417352</v>
      </c>
      <c r="M53" s="227" t="s">
        <v>95</v>
      </c>
      <c r="N53" s="7">
        <f>IF(L53&gt;0,L53,L53*$AJ$6)</f>
        <v>-1.3176637027086761E-2</v>
      </c>
      <c r="Q53" s="88"/>
      <c r="R53" s="88"/>
      <c r="S53" s="88"/>
      <c r="T53" s="88"/>
      <c r="V53" s="86"/>
    </row>
    <row r="54" spans="1:22" x14ac:dyDescent="0.25">
      <c r="A54" s="10"/>
      <c r="B54" s="11"/>
      <c r="C54" s="5" t="str">
        <f>A$13&amp;E$53</f>
        <v>a11z52</v>
      </c>
      <c r="D54" s="16">
        <f>Backward!H25</f>
        <v>1.2151078740679806</v>
      </c>
      <c r="E54" s="10"/>
      <c r="F54" s="12"/>
      <c r="G54" s="10"/>
      <c r="H54" s="12"/>
      <c r="I54" s="5" t="str">
        <f>G$13&amp;K$53</f>
        <v>a12z53</v>
      </c>
      <c r="J54" s="16">
        <f>Backward!S19</f>
        <v>-0.55331307001088448</v>
      </c>
      <c r="K54" s="10"/>
      <c r="L54" s="12"/>
      <c r="M54" s="10"/>
      <c r="N54" s="12"/>
      <c r="Q54" s="88"/>
      <c r="R54" s="88"/>
      <c r="S54" s="88"/>
      <c r="T54" s="88"/>
      <c r="V54" s="86"/>
    </row>
    <row r="55" spans="1:22" x14ac:dyDescent="0.25">
      <c r="A55" s="10"/>
      <c r="B55" s="11"/>
      <c r="C55" s="5" t="str">
        <f>A$23&amp;E$53</f>
        <v>a21z52</v>
      </c>
      <c r="D55" s="16">
        <f>Backward!H26</f>
        <v>-0.18639405318457353</v>
      </c>
      <c r="E55" s="10"/>
      <c r="F55" s="12"/>
      <c r="G55" s="10"/>
      <c r="H55" s="12"/>
      <c r="I55" s="5" t="str">
        <f>G$23&amp;K$53</f>
        <v>a22z53</v>
      </c>
      <c r="J55" s="16">
        <f>Backward!S20</f>
        <v>4.0062398104959568E-2</v>
      </c>
      <c r="K55" s="10"/>
      <c r="L55" s="12"/>
      <c r="M55" s="10"/>
      <c r="N55" s="12"/>
      <c r="Q55" s="88"/>
      <c r="R55" s="88"/>
      <c r="S55" s="88"/>
      <c r="T55" s="88"/>
      <c r="V55" s="86"/>
    </row>
    <row r="56" spans="1:22" x14ac:dyDescent="0.25">
      <c r="A56" s="10"/>
      <c r="B56" s="11"/>
      <c r="C56" s="5" t="str">
        <f>A$33&amp;E$53</f>
        <v>a31z52</v>
      </c>
      <c r="D56" s="16">
        <f>Backward!H27</f>
        <v>-1.697789382952223E-2</v>
      </c>
      <c r="E56" s="10"/>
      <c r="F56" s="12"/>
      <c r="G56" s="10"/>
      <c r="H56" s="12"/>
      <c r="I56" s="5" t="str">
        <f>G$33&amp;K$53</f>
        <v>a32z53</v>
      </c>
      <c r="J56" s="16">
        <f>Backward!S21</f>
        <v>-0.40631995468022142</v>
      </c>
      <c r="K56" s="10"/>
      <c r="L56" s="12"/>
      <c r="M56" s="10"/>
      <c r="N56" s="12"/>
      <c r="Q56" s="88"/>
      <c r="R56" s="88"/>
      <c r="S56" s="88"/>
      <c r="T56" s="88"/>
      <c r="V56" s="86"/>
    </row>
    <row r="57" spans="1:22" x14ac:dyDescent="0.25">
      <c r="A57" s="10"/>
      <c r="B57" s="11"/>
      <c r="C57" s="5" t="str">
        <f>A$43&amp;E$53</f>
        <v>a41z52</v>
      </c>
      <c r="D57" s="16">
        <f>Backward!H28</f>
        <v>-0.10415807932998049</v>
      </c>
      <c r="E57" s="10"/>
      <c r="F57" s="12"/>
      <c r="G57" s="10"/>
      <c r="H57" s="12"/>
      <c r="I57" s="5" t="str">
        <f>G$43&amp;K$53</f>
        <v>a42z53</v>
      </c>
      <c r="J57" s="16">
        <f>Backward!S22</f>
        <v>0.11408318849444941</v>
      </c>
      <c r="K57" s="10"/>
      <c r="L57" s="12"/>
      <c r="M57" s="10"/>
      <c r="N57" s="12"/>
      <c r="Q57" s="88"/>
      <c r="R57" s="88"/>
      <c r="S57" s="88"/>
      <c r="T57" s="88"/>
      <c r="V57" s="86"/>
    </row>
    <row r="58" spans="1:22" x14ac:dyDescent="0.25">
      <c r="A58" s="10"/>
      <c r="B58" s="11"/>
      <c r="C58" s="5" t="str">
        <f>A$53&amp;E$53</f>
        <v>a51z52</v>
      </c>
      <c r="D58" s="16">
        <f>Backward!H29</f>
        <v>0.22010406298437254</v>
      </c>
      <c r="E58" s="10"/>
      <c r="F58" s="12"/>
      <c r="G58" s="10"/>
      <c r="H58" s="12"/>
      <c r="I58" s="5" t="str">
        <f>G$53&amp;K$53</f>
        <v>a52z53</v>
      </c>
      <c r="J58" s="16">
        <f>Backward!S23</f>
        <v>-0.18624330766184233</v>
      </c>
      <c r="K58" s="10"/>
      <c r="L58" s="12"/>
      <c r="M58" s="10"/>
      <c r="N58" s="12"/>
      <c r="Q58" s="88"/>
      <c r="R58" s="88"/>
      <c r="S58" s="88"/>
      <c r="T58" s="88"/>
      <c r="V58" s="86"/>
    </row>
    <row r="59" spans="1:22" x14ac:dyDescent="0.25">
      <c r="A59" s="10"/>
      <c r="B59" s="11"/>
      <c r="C59" s="5" t="str">
        <f>A$63&amp;E$53</f>
        <v>a61z52</v>
      </c>
      <c r="D59" s="16">
        <f>Backward!H30</f>
        <v>-0.4109182968869825</v>
      </c>
      <c r="E59" s="10"/>
      <c r="F59" s="12"/>
      <c r="G59" s="10"/>
      <c r="H59" s="12"/>
      <c r="I59" s="5" t="str">
        <f>G$63&amp;K$53</f>
        <v>a62z53</v>
      </c>
      <c r="J59" s="16">
        <f>Backward!S24</f>
        <v>0.61717841804151907</v>
      </c>
      <c r="K59" s="10"/>
      <c r="L59" s="12"/>
      <c r="M59" s="10"/>
      <c r="N59" s="12"/>
      <c r="Q59" s="88"/>
      <c r="R59" s="88"/>
      <c r="S59" s="88"/>
      <c r="T59" s="88"/>
      <c r="V59" s="86"/>
    </row>
    <row r="60" spans="1:22" x14ac:dyDescent="0.25">
      <c r="A60" s="10"/>
      <c r="B60" s="11"/>
      <c r="C60" s="5" t="str">
        <f>A$73&amp;E$53</f>
        <v>a71z52</v>
      </c>
      <c r="D60" s="16">
        <f>Backward!H31</f>
        <v>-8.6953270920531525E-2</v>
      </c>
      <c r="E60" s="10"/>
      <c r="F60" s="12"/>
      <c r="G60" s="10"/>
      <c r="H60" s="12"/>
      <c r="I60" s="5"/>
      <c r="J60" s="16"/>
      <c r="K60" s="10"/>
      <c r="L60" s="12"/>
      <c r="M60" s="10"/>
      <c r="N60" s="12"/>
      <c r="Q60" s="88"/>
      <c r="R60" s="88"/>
      <c r="S60" s="88"/>
      <c r="T60" s="88"/>
      <c r="V60" s="86"/>
    </row>
    <row r="61" spans="1:22" x14ac:dyDescent="0.25">
      <c r="A61" s="10"/>
      <c r="B61" s="11"/>
      <c r="C61" s="5" t="str">
        <f>A$83&amp;E$53</f>
        <v>a81z52</v>
      </c>
      <c r="D61" s="16">
        <f>Backward!H32</f>
        <v>4.8496231344947682E-2</v>
      </c>
      <c r="E61" s="10"/>
      <c r="F61" s="12"/>
      <c r="G61" s="10"/>
      <c r="H61" s="12"/>
      <c r="I61" s="5"/>
      <c r="J61" s="16"/>
      <c r="K61" s="10"/>
      <c r="L61" s="12"/>
      <c r="M61" s="10"/>
      <c r="N61" s="12"/>
      <c r="Q61" s="88"/>
      <c r="R61" s="88"/>
      <c r="S61" s="88"/>
      <c r="T61" s="88"/>
      <c r="V61" s="86"/>
    </row>
    <row r="62" spans="1:22" ht="16.5" thickBot="1" x14ac:dyDescent="0.3">
      <c r="A62" s="10"/>
      <c r="B62" s="11"/>
      <c r="C62" s="5" t="str">
        <f>A$93&amp;E$53</f>
        <v>a91z52</v>
      </c>
      <c r="D62" s="16">
        <f>Backward!H33</f>
        <v>0.40035236996770562</v>
      </c>
      <c r="E62" s="10"/>
      <c r="F62" s="12"/>
      <c r="G62" s="10"/>
      <c r="H62" s="12"/>
      <c r="I62" s="6"/>
      <c r="J62" s="17"/>
      <c r="K62" s="13"/>
      <c r="L62" s="14"/>
      <c r="M62" s="13"/>
      <c r="N62" s="14"/>
      <c r="Q62" s="88"/>
      <c r="R62" s="88"/>
      <c r="S62" s="88"/>
      <c r="T62" s="88"/>
      <c r="V62" s="86"/>
    </row>
    <row r="63" spans="1:22" x14ac:dyDescent="0.25">
      <c r="A63" s="227" t="s">
        <v>79</v>
      </c>
      <c r="B63" s="41">
        <f>Panel!C50</f>
        <v>0</v>
      </c>
      <c r="C63" s="3" t="str">
        <f>A$3&amp;E$63</f>
        <v>a01z62</v>
      </c>
      <c r="D63" s="15">
        <f>Backward!I24</f>
        <v>4.1681573252989615E-2</v>
      </c>
      <c r="E63" s="227" t="s">
        <v>81</v>
      </c>
      <c r="F63" s="7">
        <f>B$3*D63+B$13*D64+B$23*D65+B$33*D66+B$43*D67+B$53*D68+B$63*D69+B$73*D70+B$83*D71+B$93*D72+AD23</f>
        <v>-6.8168192749157655E-2</v>
      </c>
      <c r="G63" s="227" t="s">
        <v>83</v>
      </c>
      <c r="H63" s="7">
        <f>IF(F63&gt;0,F63,F63*$AJ$6)</f>
        <v>-3.4084096374578828E-3</v>
      </c>
      <c r="Q63" s="88"/>
      <c r="R63" s="88"/>
      <c r="S63" s="88"/>
      <c r="T63" s="88"/>
      <c r="V63" s="86"/>
    </row>
    <row r="64" spans="1:22" x14ac:dyDescent="0.25">
      <c r="A64" s="10"/>
      <c r="B64" s="11"/>
      <c r="C64" s="5" t="str">
        <f>A$13&amp;E$63</f>
        <v>a11z62</v>
      </c>
      <c r="D64" s="16">
        <f>Backward!I25</f>
        <v>-9.0067153099216424E-2</v>
      </c>
      <c r="E64" s="10"/>
      <c r="F64" s="12"/>
      <c r="G64" s="10"/>
      <c r="H64" s="12"/>
      <c r="Q64" s="88"/>
      <c r="R64" s="88"/>
      <c r="S64" s="88"/>
      <c r="T64" s="88"/>
      <c r="V64" s="86"/>
    </row>
    <row r="65" spans="1:22" x14ac:dyDescent="0.25">
      <c r="A65" s="10"/>
      <c r="B65" s="11"/>
      <c r="C65" s="5" t="str">
        <f>A$23&amp;E$63</f>
        <v>a21z62</v>
      </c>
      <c r="D65" s="16">
        <f>Backward!I26</f>
        <v>8.6311575113915944E-3</v>
      </c>
      <c r="E65" s="10"/>
      <c r="F65" s="12"/>
      <c r="G65" s="10"/>
      <c r="H65" s="12"/>
      <c r="Q65" s="88"/>
      <c r="R65" s="88"/>
      <c r="S65" s="88"/>
      <c r="T65" s="88"/>
      <c r="V65" s="86"/>
    </row>
    <row r="66" spans="1:22" x14ac:dyDescent="0.25">
      <c r="A66" s="10"/>
      <c r="B66" s="11"/>
      <c r="C66" s="5" t="str">
        <f>A$33&amp;E$63</f>
        <v>a31z62</v>
      </c>
      <c r="D66" s="16">
        <f>Backward!I27</f>
        <v>-0.31737339680161053</v>
      </c>
      <c r="E66" s="10"/>
      <c r="F66" s="12"/>
      <c r="G66" s="10"/>
      <c r="H66" s="12"/>
      <c r="Q66" s="88"/>
      <c r="R66" s="88"/>
      <c r="S66" s="88"/>
      <c r="T66" s="88"/>
      <c r="V66" s="86"/>
    </row>
    <row r="67" spans="1:22" x14ac:dyDescent="0.25">
      <c r="A67" s="10"/>
      <c r="B67" s="11"/>
      <c r="C67" s="5" t="str">
        <f>A$43&amp;E$63</f>
        <v>a41z62</v>
      </c>
      <c r="D67" s="16">
        <f>Backward!I28</f>
        <v>0.13237125698983979</v>
      </c>
      <c r="E67" s="10"/>
      <c r="F67" s="12"/>
      <c r="G67" s="10"/>
      <c r="H67" s="12"/>
      <c r="V67" s="86"/>
    </row>
    <row r="68" spans="1:22" x14ac:dyDescent="0.25">
      <c r="A68" s="10"/>
      <c r="B68" s="11"/>
      <c r="C68" s="5" t="str">
        <f>A$53&amp;E$63</f>
        <v>a51z62</v>
      </c>
      <c r="D68" s="16">
        <f>Backward!I29</f>
        <v>6.3404481449712323E-3</v>
      </c>
      <c r="E68" s="10"/>
      <c r="F68" s="12"/>
      <c r="G68" s="10"/>
      <c r="H68" s="12"/>
      <c r="V68" s="86"/>
    </row>
    <row r="69" spans="1:22" x14ac:dyDescent="0.25">
      <c r="A69" s="10"/>
      <c r="B69" s="11"/>
      <c r="C69" s="5" t="str">
        <f>A$63&amp;E$63</f>
        <v>a61z62</v>
      </c>
      <c r="D69" s="16">
        <f>Backward!I30</f>
        <v>0.21018651021046034</v>
      </c>
      <c r="E69" s="10"/>
      <c r="F69" s="12"/>
      <c r="G69" s="10"/>
      <c r="H69" s="12"/>
      <c r="V69" s="86"/>
    </row>
    <row r="70" spans="1:22" x14ac:dyDescent="0.25">
      <c r="A70" s="10"/>
      <c r="B70" s="11"/>
      <c r="C70" s="5" t="str">
        <f>A$73&amp;E$63</f>
        <v>a71z62</v>
      </c>
      <c r="D70" s="16">
        <f>Backward!I31</f>
        <v>0.54052179489305219</v>
      </c>
      <c r="E70" s="10"/>
      <c r="F70" s="12"/>
      <c r="G70" s="10"/>
      <c r="H70" s="12"/>
      <c r="V70" s="86"/>
    </row>
    <row r="71" spans="1:22" x14ac:dyDescent="0.25">
      <c r="A71" s="10"/>
      <c r="B71" s="11"/>
      <c r="C71" s="5" t="str">
        <f>A$83&amp;E$63</f>
        <v>a81z62</v>
      </c>
      <c r="D71" s="16">
        <f>Backward!I32</f>
        <v>-0.14779906138907536</v>
      </c>
      <c r="E71" s="10"/>
      <c r="F71" s="12"/>
      <c r="G71" s="10"/>
      <c r="H71" s="12"/>
      <c r="V71" s="86"/>
    </row>
    <row r="72" spans="1:22" ht="16.5" thickBot="1" x14ac:dyDescent="0.3">
      <c r="A72" s="10"/>
      <c r="B72" s="11"/>
      <c r="C72" s="6" t="str">
        <f>A$93&amp;E$63</f>
        <v>a91z62</v>
      </c>
      <c r="D72" s="17">
        <f>Backward!I33</f>
        <v>-0.23131259603984353</v>
      </c>
      <c r="E72" s="13"/>
      <c r="F72" s="14"/>
      <c r="G72" s="13"/>
      <c r="H72" s="14"/>
      <c r="V72" s="86"/>
    </row>
    <row r="73" spans="1:22" x14ac:dyDescent="0.25">
      <c r="A73" s="227" t="s">
        <v>101</v>
      </c>
      <c r="B73" s="41">
        <f>Panel!C51</f>
        <v>0</v>
      </c>
      <c r="V73" s="86"/>
    </row>
    <row r="74" spans="1:22" x14ac:dyDescent="0.25">
      <c r="A74" s="10"/>
      <c r="B74" s="11"/>
      <c r="V74" s="86"/>
    </row>
    <row r="75" spans="1:22" x14ac:dyDescent="0.25">
      <c r="A75" s="10"/>
      <c r="B75" s="11"/>
    </row>
    <row r="76" spans="1:22" x14ac:dyDescent="0.25">
      <c r="A76" s="10"/>
      <c r="B76" s="11"/>
    </row>
    <row r="77" spans="1:22" x14ac:dyDescent="0.25">
      <c r="A77" s="10"/>
      <c r="B77" s="11"/>
    </row>
    <row r="78" spans="1:22" x14ac:dyDescent="0.25">
      <c r="A78" s="10"/>
      <c r="B78" s="11"/>
    </row>
    <row r="79" spans="1:22" x14ac:dyDescent="0.25">
      <c r="A79" s="10"/>
      <c r="B79" s="11"/>
    </row>
    <row r="80" spans="1:22" x14ac:dyDescent="0.25">
      <c r="A80" s="10"/>
      <c r="B80" s="11"/>
    </row>
    <row r="81" spans="1:2" x14ac:dyDescent="0.25">
      <c r="A81" s="10"/>
      <c r="B81" s="11"/>
    </row>
    <row r="82" spans="1:2" ht="16.5" thickBot="1" x14ac:dyDescent="0.3">
      <c r="A82" s="10"/>
      <c r="B82" s="11"/>
    </row>
    <row r="83" spans="1:2" x14ac:dyDescent="0.25">
      <c r="A83" s="227" t="s">
        <v>102</v>
      </c>
      <c r="B83" s="41">
        <f>Panel!C52</f>
        <v>0</v>
      </c>
    </row>
    <row r="84" spans="1:2" x14ac:dyDescent="0.25">
      <c r="A84" s="10"/>
      <c r="B84" s="11"/>
    </row>
    <row r="85" spans="1:2" x14ac:dyDescent="0.25">
      <c r="A85" s="10"/>
      <c r="B85" s="11"/>
    </row>
    <row r="86" spans="1:2" x14ac:dyDescent="0.25">
      <c r="A86" s="10"/>
      <c r="B86" s="11"/>
    </row>
    <row r="87" spans="1:2" x14ac:dyDescent="0.25">
      <c r="A87" s="10"/>
      <c r="B87" s="11"/>
    </row>
    <row r="88" spans="1:2" x14ac:dyDescent="0.25">
      <c r="A88" s="10"/>
      <c r="B88" s="11"/>
    </row>
    <row r="89" spans="1:2" x14ac:dyDescent="0.25">
      <c r="A89" s="10"/>
      <c r="B89" s="11"/>
    </row>
    <row r="90" spans="1:2" x14ac:dyDescent="0.25">
      <c r="A90" s="10"/>
      <c r="B90" s="11"/>
    </row>
    <row r="91" spans="1:2" x14ac:dyDescent="0.25">
      <c r="A91" s="10"/>
      <c r="B91" s="11"/>
    </row>
    <row r="92" spans="1:2" ht="16.5" thickBot="1" x14ac:dyDescent="0.3">
      <c r="A92" s="10"/>
      <c r="B92" s="11"/>
    </row>
    <row r="93" spans="1:2" x14ac:dyDescent="0.25">
      <c r="A93" s="227" t="s">
        <v>103</v>
      </c>
      <c r="B93" s="41">
        <f>Panel!C53</f>
        <v>0</v>
      </c>
    </row>
    <row r="94" spans="1:2" x14ac:dyDescent="0.25">
      <c r="A94" s="10"/>
      <c r="B94" s="11"/>
    </row>
    <row r="95" spans="1:2" x14ac:dyDescent="0.25">
      <c r="A95" s="10"/>
      <c r="B95" s="11"/>
    </row>
    <row r="96" spans="1:2" x14ac:dyDescent="0.25">
      <c r="A96" s="10"/>
      <c r="B96" s="11"/>
    </row>
    <row r="97" spans="1:2" x14ac:dyDescent="0.25">
      <c r="A97" s="10"/>
      <c r="B97" s="11"/>
    </row>
    <row r="98" spans="1:2" x14ac:dyDescent="0.25">
      <c r="A98" s="10"/>
      <c r="B98" s="11"/>
    </row>
    <row r="99" spans="1:2" x14ac:dyDescent="0.25">
      <c r="A99" s="10"/>
      <c r="B99" s="11"/>
    </row>
    <row r="100" spans="1:2" x14ac:dyDescent="0.25">
      <c r="A100" s="10"/>
      <c r="B100" s="11"/>
    </row>
    <row r="101" spans="1:2" x14ac:dyDescent="0.25">
      <c r="A101" s="10"/>
      <c r="B101" s="11"/>
    </row>
    <row r="102" spans="1:2" ht="16.5" thickBot="1" x14ac:dyDescent="0.3">
      <c r="A102" s="13"/>
      <c r="B102" s="42"/>
    </row>
  </sheetData>
  <mergeCells count="35">
    <mergeCell ref="AH10:AI10"/>
    <mergeCell ref="AH11:AI11"/>
    <mergeCell ref="AH12:AI12"/>
    <mergeCell ref="AH13:AI13"/>
    <mergeCell ref="AH14:AI14"/>
    <mergeCell ref="AH9:AI9"/>
    <mergeCell ref="M2:N2"/>
    <mergeCell ref="O2:P2"/>
    <mergeCell ref="Q2:R2"/>
    <mergeCell ref="S2:T2"/>
    <mergeCell ref="U2:V2"/>
    <mergeCell ref="W2:X2"/>
    <mergeCell ref="Y2:Z2"/>
    <mergeCell ref="AC2:AD2"/>
    <mergeCell ref="AE2:AF2"/>
    <mergeCell ref="AH2:AI2"/>
    <mergeCell ref="AH5:AJ5"/>
    <mergeCell ref="A2:B2"/>
    <mergeCell ref="C2:D2"/>
    <mergeCell ref="E2:F2"/>
    <mergeCell ref="G2:H2"/>
    <mergeCell ref="I2:J2"/>
    <mergeCell ref="K2:L2"/>
    <mergeCell ref="Q1:T1"/>
    <mergeCell ref="U1:V1"/>
    <mergeCell ref="W1:Z1"/>
    <mergeCell ref="AC1:AD1"/>
    <mergeCell ref="AE1:AF1"/>
    <mergeCell ref="AH1:AI1"/>
    <mergeCell ref="A1:B1"/>
    <mergeCell ref="C1:D1"/>
    <mergeCell ref="E1:H1"/>
    <mergeCell ref="I1:J1"/>
    <mergeCell ref="K1:N1"/>
    <mergeCell ref="O1:P1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2"/>
  <dimension ref="A1:AV51"/>
  <sheetViews>
    <sheetView topLeftCell="K1" zoomScale="70" zoomScaleNormal="70" workbookViewId="0">
      <selection activeCell="AP3" sqref="AP3"/>
    </sheetView>
  </sheetViews>
  <sheetFormatPr defaultRowHeight="15.75" x14ac:dyDescent="0.25"/>
  <cols>
    <col min="1" max="27" width="8.625" style="2" customWidth="1"/>
    <col min="28" max="28" width="9" style="2"/>
    <col min="29" max="32" width="8.625" style="2" customWidth="1"/>
    <col min="33" max="33" width="13" style="86" customWidth="1"/>
    <col min="34" max="37" width="8.625" style="86" customWidth="1"/>
    <col min="38" max="16384" width="9" style="2"/>
  </cols>
  <sheetData>
    <row r="1" spans="1:47" ht="17.25" customHeight="1" thickBot="1" x14ac:dyDescent="0.3">
      <c r="A1" s="300" t="s">
        <v>11</v>
      </c>
      <c r="B1" s="302"/>
      <c r="C1" s="316" t="s">
        <v>14</v>
      </c>
      <c r="D1" s="317"/>
      <c r="E1" s="317"/>
      <c r="F1" s="317"/>
      <c r="G1" s="317"/>
      <c r="H1" s="317"/>
      <c r="I1" s="318"/>
      <c r="J1" s="300" t="s">
        <v>12</v>
      </c>
      <c r="K1" s="302"/>
      <c r="L1" s="302"/>
      <c r="M1" s="301"/>
      <c r="N1" s="316" t="s">
        <v>27</v>
      </c>
      <c r="O1" s="317"/>
      <c r="P1" s="317"/>
      <c r="Q1" s="317"/>
      <c r="R1" s="317"/>
      <c r="S1" s="318"/>
      <c r="T1" s="300" t="s">
        <v>84</v>
      </c>
      <c r="U1" s="302"/>
      <c r="V1" s="302"/>
      <c r="W1" s="301"/>
      <c r="X1" s="316" t="s">
        <v>234</v>
      </c>
      <c r="Y1" s="317"/>
      <c r="Z1" s="317"/>
      <c r="AA1" s="317"/>
      <c r="AB1" s="317"/>
      <c r="AC1" s="300" t="s">
        <v>336</v>
      </c>
      <c r="AD1" s="302"/>
      <c r="AE1" s="302"/>
      <c r="AF1" s="301"/>
      <c r="AG1" s="235" t="s">
        <v>339</v>
      </c>
      <c r="AH1" s="300" t="s">
        <v>13</v>
      </c>
      <c r="AI1" s="302"/>
      <c r="AJ1" s="302"/>
      <c r="AK1" s="301"/>
    </row>
    <row r="2" spans="1:47" ht="16.5" thickBot="1" x14ac:dyDescent="0.3">
      <c r="A2" s="303" t="s">
        <v>7</v>
      </c>
      <c r="B2" s="322"/>
      <c r="C2" s="319" t="s">
        <v>215</v>
      </c>
      <c r="D2" s="320"/>
      <c r="E2" s="320"/>
      <c r="F2" s="320"/>
      <c r="G2" s="320"/>
      <c r="H2" s="320"/>
      <c r="I2" s="321"/>
      <c r="J2" s="303" t="s">
        <v>8</v>
      </c>
      <c r="K2" s="304"/>
      <c r="L2" s="303" t="s">
        <v>9</v>
      </c>
      <c r="M2" s="304"/>
      <c r="N2" s="319" t="s">
        <v>216</v>
      </c>
      <c r="O2" s="320"/>
      <c r="P2" s="320"/>
      <c r="Q2" s="320"/>
      <c r="R2" s="320"/>
      <c r="S2" s="321"/>
      <c r="T2" s="303" t="s">
        <v>214</v>
      </c>
      <c r="U2" s="304"/>
      <c r="V2" s="303" t="s">
        <v>213</v>
      </c>
      <c r="W2" s="304"/>
      <c r="X2" s="319" t="s">
        <v>235</v>
      </c>
      <c r="Y2" s="320"/>
      <c r="Z2" s="320"/>
      <c r="AA2" s="320"/>
      <c r="AB2" s="320"/>
      <c r="AC2" s="303" t="s">
        <v>346</v>
      </c>
      <c r="AD2" s="304"/>
      <c r="AE2" s="303" t="s">
        <v>345</v>
      </c>
      <c r="AF2" s="304"/>
      <c r="AG2" s="236" t="s">
        <v>340</v>
      </c>
      <c r="AH2" s="305" t="s">
        <v>10</v>
      </c>
      <c r="AI2" s="306"/>
      <c r="AJ2" s="305" t="s">
        <v>46</v>
      </c>
      <c r="AK2" s="306"/>
      <c r="AM2" s="45" t="s">
        <v>432</v>
      </c>
      <c r="AN2" s="46">
        <f>Forward!AD3-Forward!Z3</f>
        <v>0.12074243485446312</v>
      </c>
      <c r="AO2" s="45" t="s">
        <v>433</v>
      </c>
      <c r="AP2" s="47">
        <f>-2*AN2</f>
        <v>-0.24148486970892624</v>
      </c>
      <c r="AR2" s="300" t="s">
        <v>29</v>
      </c>
      <c r="AS2" s="301"/>
    </row>
    <row r="3" spans="1:47" ht="16.5" thickBot="1" x14ac:dyDescent="0.3">
      <c r="A3" s="4" t="s">
        <v>104</v>
      </c>
      <c r="B3" s="52">
        <f>Forward!B3</f>
        <v>-7.9624200877066342E-2</v>
      </c>
      <c r="C3" s="62" t="s">
        <v>117</v>
      </c>
      <c r="D3" s="63" t="s">
        <v>105</v>
      </c>
      <c r="E3" s="63" t="s">
        <v>127</v>
      </c>
      <c r="F3" s="63" t="s">
        <v>133</v>
      </c>
      <c r="G3" s="63" t="s">
        <v>139</v>
      </c>
      <c r="H3" s="63" t="s">
        <v>146</v>
      </c>
      <c r="I3" s="64" t="s">
        <v>156</v>
      </c>
      <c r="J3" s="4" t="s">
        <v>106</v>
      </c>
      <c r="K3" s="41">
        <f>Forward!F3</f>
        <v>0.21306936792185246</v>
      </c>
      <c r="L3" s="4" t="s">
        <v>107</v>
      </c>
      <c r="M3" s="7">
        <f>Forward!H3</f>
        <v>0.21306936792185246</v>
      </c>
      <c r="N3" s="62" t="s">
        <v>168</v>
      </c>
      <c r="O3" s="63" t="s">
        <v>175</v>
      </c>
      <c r="P3" s="63" t="s">
        <v>182</v>
      </c>
      <c r="Q3" s="63" t="s">
        <v>189</v>
      </c>
      <c r="R3" s="63" t="s">
        <v>220</v>
      </c>
      <c r="S3" s="64" t="s">
        <v>227</v>
      </c>
      <c r="T3" s="4" t="s">
        <v>145</v>
      </c>
      <c r="U3" s="41">
        <f>Forward!L3</f>
        <v>-0.25494653623707408</v>
      </c>
      <c r="V3" s="4" t="s">
        <v>166</v>
      </c>
      <c r="W3" s="41">
        <f>Forward!N3</f>
        <v>-1.2747326811853706E-2</v>
      </c>
      <c r="X3" s="54" t="s">
        <v>358</v>
      </c>
      <c r="Y3" s="55" t="s">
        <v>364</v>
      </c>
      <c r="Z3" s="55" t="s">
        <v>370</v>
      </c>
      <c r="AA3" s="55" t="s">
        <v>376</v>
      </c>
      <c r="AB3" s="56" t="s">
        <v>382</v>
      </c>
      <c r="AC3" s="225" t="s">
        <v>348</v>
      </c>
      <c r="AD3" s="41">
        <f>Forward!R3</f>
        <v>-5.657480728873053E-2</v>
      </c>
      <c r="AE3" s="225" t="s">
        <v>349</v>
      </c>
      <c r="AF3" s="7">
        <f>Forward!T3</f>
        <v>-2.8287403644365267E-3</v>
      </c>
      <c r="AG3" s="237" t="s">
        <v>396</v>
      </c>
      <c r="AH3" s="226" t="s">
        <v>10</v>
      </c>
      <c r="AI3" s="9">
        <f>Forward!X3</f>
        <v>9.7985455109501962E-2</v>
      </c>
      <c r="AJ3" s="226" t="s">
        <v>46</v>
      </c>
      <c r="AK3" s="9">
        <f>Forward!Z3</f>
        <v>9.7985455109501962E-2</v>
      </c>
      <c r="AM3" s="45" t="s">
        <v>401</v>
      </c>
      <c r="AN3" s="46">
        <f>AP2*AP3</f>
        <v>-0.24148486970892624</v>
      </c>
      <c r="AO3" s="45" t="s">
        <v>392</v>
      </c>
      <c r="AP3" s="69">
        <f>IF(AI3&gt;0,1,$AT$7)</f>
        <v>1</v>
      </c>
      <c r="AQ3" s="86">
        <f>Forward!Z3*(1-Forward!Z3)</f>
        <v>8.838430569648574E-2</v>
      </c>
      <c r="AR3" s="309" t="s">
        <v>28</v>
      </c>
      <c r="AS3" s="310"/>
    </row>
    <row r="4" spans="1:47" ht="16.5" thickBot="1" x14ac:dyDescent="0.3">
      <c r="A4" s="4" t="s">
        <v>3</v>
      </c>
      <c r="B4" s="52">
        <f>Forward!B13</f>
        <v>0.19977858600894094</v>
      </c>
      <c r="C4" s="57" t="s">
        <v>118</v>
      </c>
      <c r="D4" s="45" t="s">
        <v>30</v>
      </c>
      <c r="E4" s="45" t="s">
        <v>34</v>
      </c>
      <c r="F4" s="45" t="s">
        <v>38</v>
      </c>
      <c r="G4" s="45" t="s">
        <v>42</v>
      </c>
      <c r="H4" s="45" t="s">
        <v>147</v>
      </c>
      <c r="I4" s="58" t="s">
        <v>157</v>
      </c>
      <c r="J4" s="4" t="s">
        <v>17</v>
      </c>
      <c r="K4" s="41">
        <f>Forward!F13</f>
        <v>-0.10928108769851307</v>
      </c>
      <c r="L4" s="4" t="s">
        <v>18</v>
      </c>
      <c r="M4" s="7">
        <f>Forward!H13</f>
        <v>-5.4640543849256533E-3</v>
      </c>
      <c r="N4" s="57" t="s">
        <v>169</v>
      </c>
      <c r="O4" s="45" t="s">
        <v>176</v>
      </c>
      <c r="P4" s="45" t="s">
        <v>183</v>
      </c>
      <c r="Q4" s="45" t="s">
        <v>190</v>
      </c>
      <c r="R4" s="45" t="s">
        <v>221</v>
      </c>
      <c r="S4" s="58" t="s">
        <v>228</v>
      </c>
      <c r="T4" s="4" t="s">
        <v>86</v>
      </c>
      <c r="U4" s="41">
        <f>Forward!L13</f>
        <v>-0.29615164771007685</v>
      </c>
      <c r="V4" s="4" t="s">
        <v>91</v>
      </c>
      <c r="W4" s="41">
        <f>Forward!N13</f>
        <v>-1.4807582385503844E-2</v>
      </c>
      <c r="X4" s="57" t="s">
        <v>359</v>
      </c>
      <c r="Y4" s="45" t="s">
        <v>365</v>
      </c>
      <c r="Z4" s="45" t="s">
        <v>371</v>
      </c>
      <c r="AA4" s="45" t="s">
        <v>377</v>
      </c>
      <c r="AB4" s="58" t="s">
        <v>383</v>
      </c>
      <c r="AC4" s="225" t="s">
        <v>350</v>
      </c>
      <c r="AD4" s="41">
        <f>Forward!R13</f>
        <v>-2.2781000086041552E-2</v>
      </c>
      <c r="AE4" s="225" t="s">
        <v>351</v>
      </c>
      <c r="AF4" s="7">
        <f>Forward!T13</f>
        <v>-1.1390500043020775E-3</v>
      </c>
      <c r="AG4" s="238" t="s">
        <v>397</v>
      </c>
      <c r="AL4" s="86"/>
      <c r="AM4" s="86"/>
      <c r="AN4" s="86"/>
      <c r="AO4" s="86"/>
      <c r="AP4" s="86"/>
      <c r="AR4" s="8" t="s">
        <v>28</v>
      </c>
      <c r="AS4" s="27">
        <f>Forward!$AI$3</f>
        <v>0.1</v>
      </c>
    </row>
    <row r="5" spans="1:47" ht="16.5" thickBot="1" x14ac:dyDescent="0.3">
      <c r="A5" s="4" t="s">
        <v>4</v>
      </c>
      <c r="B5" s="52">
        <f>Forward!B23</f>
        <v>-0.13743630432257525</v>
      </c>
      <c r="C5" s="57" t="s">
        <v>119</v>
      </c>
      <c r="D5" s="45" t="s">
        <v>31</v>
      </c>
      <c r="E5" s="45" t="s">
        <v>35</v>
      </c>
      <c r="F5" s="45" t="s">
        <v>39</v>
      </c>
      <c r="G5" s="45" t="s">
        <v>43</v>
      </c>
      <c r="H5" s="45" t="s">
        <v>148</v>
      </c>
      <c r="I5" s="58" t="s">
        <v>158</v>
      </c>
      <c r="J5" s="4" t="s">
        <v>19</v>
      </c>
      <c r="K5" s="7">
        <f>Forward!F23</f>
        <v>-3.4861456371272637E-2</v>
      </c>
      <c r="L5" s="4" t="s">
        <v>20</v>
      </c>
      <c r="M5" s="7">
        <f>Forward!H23</f>
        <v>-1.7430728185636318E-3</v>
      </c>
      <c r="N5" s="57" t="s">
        <v>170</v>
      </c>
      <c r="O5" s="45" t="s">
        <v>177</v>
      </c>
      <c r="P5" s="45" t="s">
        <v>184</v>
      </c>
      <c r="Q5" s="45" t="s">
        <v>191</v>
      </c>
      <c r="R5" s="45" t="s">
        <v>222</v>
      </c>
      <c r="S5" s="58" t="s">
        <v>229</v>
      </c>
      <c r="T5" s="4" t="s">
        <v>87</v>
      </c>
      <c r="U5" s="41">
        <f>Forward!L23</f>
        <v>-0.30738777005496898</v>
      </c>
      <c r="V5" s="4" t="s">
        <v>92</v>
      </c>
      <c r="W5" s="41">
        <f>Forward!N23</f>
        <v>-1.536938850274845E-2</v>
      </c>
      <c r="X5" s="57" t="s">
        <v>360</v>
      </c>
      <c r="Y5" s="45" t="s">
        <v>366</v>
      </c>
      <c r="Z5" s="45" t="s">
        <v>372</v>
      </c>
      <c r="AA5" s="45" t="s">
        <v>378</v>
      </c>
      <c r="AB5" s="58" t="s">
        <v>384</v>
      </c>
      <c r="AC5" s="225" t="s">
        <v>352</v>
      </c>
      <c r="AD5" s="41">
        <f>Forward!R23</f>
        <v>-3.2296165366137476E-3</v>
      </c>
      <c r="AE5" s="225" t="s">
        <v>353</v>
      </c>
      <c r="AF5" s="7">
        <f>Forward!T23</f>
        <v>-1.6148082683068739E-4</v>
      </c>
      <c r="AG5" s="238" t="s">
        <v>398</v>
      </c>
      <c r="AL5" s="86"/>
      <c r="AM5" s="86"/>
      <c r="AN5" s="86"/>
      <c r="AO5" s="45" t="s">
        <v>404</v>
      </c>
      <c r="AP5" s="45">
        <f>IF(AD3&gt;0,1,$AT$7)</f>
        <v>0.05</v>
      </c>
    </row>
    <row r="6" spans="1:47" ht="16.5" thickBot="1" x14ac:dyDescent="0.3">
      <c r="A6" s="4" t="s">
        <v>5</v>
      </c>
      <c r="B6" s="52">
        <f>Forward!B33</f>
        <v>0.1740116636584832</v>
      </c>
      <c r="C6" s="57" t="s">
        <v>120</v>
      </c>
      <c r="D6" s="45" t="s">
        <v>32</v>
      </c>
      <c r="E6" s="45" t="s">
        <v>36</v>
      </c>
      <c r="F6" s="45" t="s">
        <v>40</v>
      </c>
      <c r="G6" s="45" t="s">
        <v>44</v>
      </c>
      <c r="H6" s="45" t="s">
        <v>149</v>
      </c>
      <c r="I6" s="58" t="s">
        <v>159</v>
      </c>
      <c r="J6" s="4" t="s">
        <v>21</v>
      </c>
      <c r="K6" s="7">
        <f>Forward!F33</f>
        <v>0.3940350891092001</v>
      </c>
      <c r="L6" s="4" t="s">
        <v>22</v>
      </c>
      <c r="M6" s="7">
        <f>Forward!H33</f>
        <v>0.3940350891092001</v>
      </c>
      <c r="N6" s="57" t="s">
        <v>171</v>
      </c>
      <c r="O6" s="45" t="s">
        <v>178</v>
      </c>
      <c r="P6" s="45" t="s">
        <v>185</v>
      </c>
      <c r="Q6" s="45" t="s">
        <v>192</v>
      </c>
      <c r="R6" s="45" t="s">
        <v>223</v>
      </c>
      <c r="S6" s="58" t="s">
        <v>230</v>
      </c>
      <c r="T6" s="4" t="s">
        <v>88</v>
      </c>
      <c r="U6" s="41">
        <f>Forward!L33</f>
        <v>-0.25613762057956646</v>
      </c>
      <c r="V6" s="4" t="s">
        <v>93</v>
      </c>
      <c r="W6" s="41">
        <f>Forward!N33</f>
        <v>-1.2806881028978324E-2</v>
      </c>
      <c r="X6" s="57" t="s">
        <v>361</v>
      </c>
      <c r="Y6" s="45" t="s">
        <v>367</v>
      </c>
      <c r="Z6" s="45" t="s">
        <v>373</v>
      </c>
      <c r="AA6" s="45" t="s">
        <v>379</v>
      </c>
      <c r="AB6" s="58" t="s">
        <v>385</v>
      </c>
      <c r="AC6" s="225" t="s">
        <v>354</v>
      </c>
      <c r="AD6" s="41">
        <f>Forward!R33</f>
        <v>-1.8451861211834213E-2</v>
      </c>
      <c r="AE6" s="225" t="s">
        <v>355</v>
      </c>
      <c r="AF6" s="7">
        <f>Forward!T33</f>
        <v>-9.2259306059171067E-4</v>
      </c>
      <c r="AG6" s="238" t="s">
        <v>399</v>
      </c>
      <c r="AL6" s="86"/>
      <c r="AM6" s="86"/>
      <c r="AN6" s="86"/>
      <c r="AO6" s="45" t="s">
        <v>405</v>
      </c>
      <c r="AP6" s="45">
        <f t="shared" ref="AP6:AP9" si="0">IF(AD4&gt;0,1,$AT$7)</f>
        <v>0.05</v>
      </c>
      <c r="AQ6" s="86"/>
      <c r="AR6" s="300" t="s">
        <v>49</v>
      </c>
      <c r="AS6" s="302"/>
      <c r="AT6" s="301"/>
    </row>
    <row r="7" spans="1:47" ht="16.5" thickBot="1" x14ac:dyDescent="0.3">
      <c r="A7" s="4" t="s">
        <v>6</v>
      </c>
      <c r="B7" s="52">
        <f>Forward!B43</f>
        <v>0.22606501630043718</v>
      </c>
      <c r="C7" s="57" t="s">
        <v>121</v>
      </c>
      <c r="D7" s="45" t="s">
        <v>33</v>
      </c>
      <c r="E7" s="45" t="s">
        <v>37</v>
      </c>
      <c r="F7" s="45" t="s">
        <v>41</v>
      </c>
      <c r="G7" s="45" t="s">
        <v>45</v>
      </c>
      <c r="H7" s="45" t="s">
        <v>150</v>
      </c>
      <c r="I7" s="58" t="s">
        <v>160</v>
      </c>
      <c r="J7" s="4" t="s">
        <v>23</v>
      </c>
      <c r="K7" s="7">
        <f>Forward!F43</f>
        <v>5.4640558522013966E-2</v>
      </c>
      <c r="L7" s="4" t="s">
        <v>24</v>
      </c>
      <c r="M7" s="7">
        <f>Forward!H43</f>
        <v>5.4640558522013966E-2</v>
      </c>
      <c r="N7" s="57" t="s">
        <v>172</v>
      </c>
      <c r="O7" s="45" t="s">
        <v>179</v>
      </c>
      <c r="P7" s="45" t="s">
        <v>186</v>
      </c>
      <c r="Q7" s="45" t="s">
        <v>217</v>
      </c>
      <c r="R7" s="45" t="s">
        <v>224</v>
      </c>
      <c r="S7" s="58" t="s">
        <v>231</v>
      </c>
      <c r="T7" s="4" t="s">
        <v>89</v>
      </c>
      <c r="U7" s="41">
        <f>Forward!L43</f>
        <v>-0.2178170564333467</v>
      </c>
      <c r="V7" s="4" t="s">
        <v>94</v>
      </c>
      <c r="W7" s="41">
        <f>Forward!N43</f>
        <v>-1.0890852821667336E-2</v>
      </c>
      <c r="X7" s="57" t="s">
        <v>362</v>
      </c>
      <c r="Y7" s="45" t="s">
        <v>368</v>
      </c>
      <c r="Z7" s="45" t="s">
        <v>374</v>
      </c>
      <c r="AA7" s="45" t="s">
        <v>380</v>
      </c>
      <c r="AB7" s="58" t="s">
        <v>386</v>
      </c>
      <c r="AC7" s="224" t="s">
        <v>356</v>
      </c>
      <c r="AD7" s="27">
        <f>Forward!R43</f>
        <v>-2.3157609577958402E-2</v>
      </c>
      <c r="AE7" s="224" t="s">
        <v>357</v>
      </c>
      <c r="AF7" s="9">
        <f>Forward!T43</f>
        <v>-1.1578804788979203E-3</v>
      </c>
      <c r="AG7" s="239" t="s">
        <v>400</v>
      </c>
      <c r="AL7" s="86"/>
      <c r="AM7" s="45" t="s">
        <v>409</v>
      </c>
      <c r="AN7" s="45"/>
      <c r="AO7" s="45" t="s">
        <v>406</v>
      </c>
      <c r="AP7" s="45">
        <f t="shared" si="0"/>
        <v>0.05</v>
      </c>
      <c r="AQ7" s="86"/>
      <c r="AR7" s="21"/>
      <c r="AS7" s="22" t="s">
        <v>50</v>
      </c>
      <c r="AT7" s="23">
        <f>Forward!$AJ$6</f>
        <v>0.05</v>
      </c>
    </row>
    <row r="8" spans="1:47" ht="16.5" thickBot="1" x14ac:dyDescent="0.3">
      <c r="A8" s="4" t="s">
        <v>78</v>
      </c>
      <c r="B8" s="52">
        <f>Forward!B53</f>
        <v>8.860383343016931E-2</v>
      </c>
      <c r="C8" s="57" t="s">
        <v>122</v>
      </c>
      <c r="D8" s="45" t="s">
        <v>96</v>
      </c>
      <c r="E8" s="45" t="s">
        <v>128</v>
      </c>
      <c r="F8" s="45" t="s">
        <v>134</v>
      </c>
      <c r="G8" s="45" t="s">
        <v>140</v>
      </c>
      <c r="H8" s="45" t="s">
        <v>151</v>
      </c>
      <c r="I8" s="58" t="s">
        <v>161</v>
      </c>
      <c r="J8" s="4" t="s">
        <v>80</v>
      </c>
      <c r="K8" s="7">
        <f>Forward!F53</f>
        <v>0.21943286229319237</v>
      </c>
      <c r="L8" s="4" t="s">
        <v>82</v>
      </c>
      <c r="M8" s="7">
        <f>Forward!H53</f>
        <v>0.21943286229319237</v>
      </c>
      <c r="N8" s="57" t="s">
        <v>173</v>
      </c>
      <c r="O8" s="45" t="s">
        <v>180</v>
      </c>
      <c r="P8" s="45" t="s">
        <v>187</v>
      </c>
      <c r="Q8" s="45" t="s">
        <v>218</v>
      </c>
      <c r="R8" s="45" t="s">
        <v>225</v>
      </c>
      <c r="S8" s="58" t="s">
        <v>232</v>
      </c>
      <c r="T8" s="8" t="s">
        <v>90</v>
      </c>
      <c r="U8" s="27">
        <f>Forward!L53</f>
        <v>-0.26355595456502673</v>
      </c>
      <c r="V8" s="8" t="s">
        <v>95</v>
      </c>
      <c r="W8" s="27">
        <f>Forward!N53</f>
        <v>-1.3177797728251337E-2</v>
      </c>
      <c r="X8" s="59" t="s">
        <v>363</v>
      </c>
      <c r="Y8" s="60" t="s">
        <v>369</v>
      </c>
      <c r="Z8" s="60" t="s">
        <v>375</v>
      </c>
      <c r="AA8" s="60" t="s">
        <v>381</v>
      </c>
      <c r="AB8" s="61" t="s">
        <v>387</v>
      </c>
      <c r="AC8" s="86"/>
      <c r="AD8" s="86"/>
      <c r="AE8" s="86"/>
      <c r="AF8" s="86"/>
      <c r="AG8" s="237"/>
      <c r="AL8" s="86"/>
      <c r="AM8" s="45" t="s">
        <v>351</v>
      </c>
      <c r="AN8" s="47">
        <f>$AN$3*Forward!V3</f>
        <v>-0.20096329354115797</v>
      </c>
      <c r="AO8" s="45" t="s">
        <v>407</v>
      </c>
      <c r="AP8" s="45">
        <f t="shared" si="0"/>
        <v>0.05</v>
      </c>
      <c r="AQ8" s="86"/>
    </row>
    <row r="9" spans="1:47" ht="16.5" thickBot="1" x14ac:dyDescent="0.3">
      <c r="A9" s="4" t="s">
        <v>79</v>
      </c>
      <c r="B9" s="52">
        <f>Forward!B63</f>
        <v>0</v>
      </c>
      <c r="C9" s="57" t="s">
        <v>123</v>
      </c>
      <c r="D9" s="45" t="s">
        <v>97</v>
      </c>
      <c r="E9" s="45" t="s">
        <v>129</v>
      </c>
      <c r="F9" s="45" t="s">
        <v>135</v>
      </c>
      <c r="G9" s="45" t="s">
        <v>141</v>
      </c>
      <c r="H9" s="45" t="s">
        <v>152</v>
      </c>
      <c r="I9" s="58" t="s">
        <v>162</v>
      </c>
      <c r="J9" s="8" t="s">
        <v>81</v>
      </c>
      <c r="K9" s="9">
        <f>Forward!F63</f>
        <v>-6.8170609550368244E-2</v>
      </c>
      <c r="L9" s="8" t="s">
        <v>83</v>
      </c>
      <c r="M9" s="9">
        <f>Forward!H63</f>
        <v>-3.4085304775184123E-3</v>
      </c>
      <c r="N9" s="59" t="s">
        <v>174</v>
      </c>
      <c r="O9" s="60" t="s">
        <v>181</v>
      </c>
      <c r="P9" s="60" t="s">
        <v>188</v>
      </c>
      <c r="Q9" s="60" t="s">
        <v>219</v>
      </c>
      <c r="R9" s="60" t="s">
        <v>226</v>
      </c>
      <c r="S9" s="61" t="s">
        <v>233</v>
      </c>
      <c r="X9" s="65"/>
      <c r="Y9" s="66"/>
      <c r="Z9" s="66"/>
      <c r="AA9" s="66"/>
      <c r="AB9" s="67"/>
      <c r="AC9" s="86"/>
      <c r="AD9" s="86"/>
      <c r="AE9" s="86"/>
      <c r="AF9" s="86"/>
      <c r="AG9" s="233"/>
      <c r="AL9" s="86"/>
      <c r="AM9" s="45" t="s">
        <v>353</v>
      </c>
      <c r="AN9" s="47">
        <f>$AN$3*Forward!V4</f>
        <v>-5.8412479393349009E-2</v>
      </c>
      <c r="AO9" s="45" t="s">
        <v>408</v>
      </c>
      <c r="AP9" s="45">
        <f t="shared" si="0"/>
        <v>0.05</v>
      </c>
      <c r="AQ9" s="86"/>
      <c r="AR9" s="86"/>
      <c r="AS9" s="86"/>
      <c r="AT9" s="86"/>
      <c r="AU9" s="86"/>
    </row>
    <row r="10" spans="1:47" ht="16.5" thickBot="1" x14ac:dyDescent="0.3">
      <c r="A10" s="4" t="s">
        <v>101</v>
      </c>
      <c r="B10" s="52">
        <f>Forward!B73</f>
        <v>0</v>
      </c>
      <c r="C10" s="57" t="s">
        <v>124</v>
      </c>
      <c r="D10" s="45" t="s">
        <v>98</v>
      </c>
      <c r="E10" s="45" t="s">
        <v>130</v>
      </c>
      <c r="F10" s="45" t="s">
        <v>136</v>
      </c>
      <c r="G10" s="45" t="s">
        <v>142</v>
      </c>
      <c r="H10" s="45" t="s">
        <v>153</v>
      </c>
      <c r="I10" s="58" t="s">
        <v>163</v>
      </c>
      <c r="N10" s="74"/>
      <c r="O10" s="75"/>
      <c r="P10" s="75"/>
      <c r="Q10" s="75"/>
      <c r="R10" s="75"/>
      <c r="S10" s="76"/>
      <c r="X10" s="68"/>
      <c r="Y10" s="69"/>
      <c r="Z10" s="69"/>
      <c r="AA10" s="69"/>
      <c r="AB10" s="70"/>
      <c r="AC10" s="86"/>
      <c r="AD10" s="86"/>
      <c r="AE10" s="86"/>
      <c r="AF10" s="86"/>
      <c r="AG10" s="233"/>
      <c r="AL10" s="86"/>
      <c r="AM10" s="45" t="s">
        <v>355</v>
      </c>
      <c r="AN10" s="47">
        <f>$AN$3*Forward!V5</f>
        <v>1.9739389784950819E-2</v>
      </c>
      <c r="AO10" s="86"/>
      <c r="AP10" s="86"/>
      <c r="AQ10" s="86"/>
      <c r="AR10" s="86"/>
      <c r="AS10" s="86"/>
      <c r="AT10" s="86"/>
      <c r="AU10" s="86"/>
    </row>
    <row r="11" spans="1:47" ht="16.5" thickBot="1" x14ac:dyDescent="0.3">
      <c r="A11" s="4" t="s">
        <v>102</v>
      </c>
      <c r="B11" s="52">
        <f>Forward!B83</f>
        <v>0</v>
      </c>
      <c r="C11" s="57" t="s">
        <v>125</v>
      </c>
      <c r="D11" s="45" t="s">
        <v>99</v>
      </c>
      <c r="E11" s="45" t="s">
        <v>131</v>
      </c>
      <c r="F11" s="45" t="s">
        <v>137</v>
      </c>
      <c r="G11" s="45" t="s">
        <v>143</v>
      </c>
      <c r="H11" s="45" t="s">
        <v>154</v>
      </c>
      <c r="I11" s="58" t="s">
        <v>164</v>
      </c>
      <c r="N11" s="68"/>
      <c r="O11" s="69"/>
      <c r="P11" s="69"/>
      <c r="Q11" s="69"/>
      <c r="R11" s="69"/>
      <c r="S11" s="70"/>
      <c r="X11" s="68"/>
      <c r="Y11" s="69"/>
      <c r="Z11" s="69"/>
      <c r="AA11" s="69"/>
      <c r="AB11" s="70"/>
      <c r="AC11" s="86"/>
      <c r="AD11" s="86"/>
      <c r="AE11" s="86"/>
      <c r="AF11" s="86"/>
      <c r="AG11" s="233"/>
      <c r="AL11" s="86"/>
      <c r="AM11" s="45" t="s">
        <v>357</v>
      </c>
      <c r="AN11" s="47">
        <f>$AN$3*Forward!V6</f>
        <v>-7.6748324505085827E-2</v>
      </c>
      <c r="AO11" s="86"/>
      <c r="AP11" s="86"/>
      <c r="AR11" s="86"/>
      <c r="AS11" s="86"/>
      <c r="AT11" s="86"/>
      <c r="AU11" s="86"/>
    </row>
    <row r="12" spans="1:47" ht="16.5" thickBot="1" x14ac:dyDescent="0.3">
      <c r="A12" s="8" t="s">
        <v>103</v>
      </c>
      <c r="B12" s="53">
        <f>Forward!B93</f>
        <v>0</v>
      </c>
      <c r="C12" s="59" t="s">
        <v>126</v>
      </c>
      <c r="D12" s="60" t="s">
        <v>100</v>
      </c>
      <c r="E12" s="60" t="s">
        <v>132</v>
      </c>
      <c r="F12" s="60" t="s">
        <v>138</v>
      </c>
      <c r="G12" s="60" t="s">
        <v>144</v>
      </c>
      <c r="H12" s="60" t="s">
        <v>155</v>
      </c>
      <c r="I12" s="61" t="s">
        <v>165</v>
      </c>
      <c r="N12" s="68"/>
      <c r="O12" s="69"/>
      <c r="P12" s="69"/>
      <c r="Q12" s="69"/>
      <c r="R12" s="69"/>
      <c r="S12" s="70"/>
      <c r="X12" s="68">
        <f>$AS$4*$AN$8*AP5</f>
        <v>-1.0048164677057901E-3</v>
      </c>
      <c r="Y12" s="69">
        <f>$AS$4*$AN$9*AP6</f>
        <v>-2.9206239696674506E-4</v>
      </c>
      <c r="Z12" s="69">
        <f>$AS$4*$AN$10*AP7</f>
        <v>9.86969489247541E-5</v>
      </c>
      <c r="AA12" s="69">
        <f>$AS$4*$AN$11*AP8</f>
        <v>-3.8374162252542915E-4</v>
      </c>
      <c r="AB12" s="70">
        <f>$AS$4*$AN$12*AP9</f>
        <v>1.1593977965682364E-3</v>
      </c>
      <c r="AG12" s="233">
        <f>$AS$4*$AN$3</f>
        <v>-2.4148486970892627E-2</v>
      </c>
      <c r="AL12" s="86"/>
      <c r="AM12" s="45" t="s">
        <v>411</v>
      </c>
      <c r="AN12" s="47">
        <f>$AN$3*Forward!V7</f>
        <v>0.23187955931364726</v>
      </c>
      <c r="AO12" s="45" t="s">
        <v>207</v>
      </c>
      <c r="AP12" s="45">
        <f t="shared" ref="AP12:AP17" si="1">IF(U3&gt;0,1,$AT$7)</f>
        <v>0.05</v>
      </c>
    </row>
    <row r="13" spans="1:47" x14ac:dyDescent="0.25">
      <c r="C13" s="74"/>
      <c r="D13" s="75"/>
      <c r="E13" s="75"/>
      <c r="F13" s="75"/>
      <c r="G13" s="75"/>
      <c r="H13" s="75"/>
      <c r="I13" s="76"/>
      <c r="N13" s="68">
        <f>$AS$4*$AN$15*$AP$12</f>
        <v>8.7965681173228037E-7</v>
      </c>
      <c r="O13" s="68">
        <f>$AS$4*$AN$16*$AP$13</f>
        <v>-6.0595100822865483E-5</v>
      </c>
      <c r="P13" s="68">
        <f>$AS$4*$AN$17*$AP$14</f>
        <v>-7.9633787216778555E-5</v>
      </c>
      <c r="Q13" s="68">
        <f>$AS$4*$AN$18*$AP$15</f>
        <v>-3.642165646847845E-6</v>
      </c>
      <c r="R13" s="68">
        <f>$AS$4*$AN$19*$AP$16</f>
        <v>7.514022492062309E-5</v>
      </c>
      <c r="S13" s="70">
        <f>$AS$4*$AN$20*$AP$17</f>
        <v>6.9626094278626728E-9</v>
      </c>
      <c r="X13" s="68"/>
      <c r="Y13" s="69"/>
      <c r="Z13" s="69"/>
      <c r="AA13" s="69"/>
      <c r="AB13" s="70"/>
      <c r="AG13" s="233"/>
      <c r="AO13" s="45" t="s">
        <v>208</v>
      </c>
      <c r="AP13" s="45">
        <f t="shared" si="1"/>
        <v>0.05</v>
      </c>
    </row>
    <row r="14" spans="1:47" ht="16.5" thickBot="1" x14ac:dyDescent="0.3">
      <c r="C14" s="68"/>
      <c r="D14" s="69"/>
      <c r="E14" s="69"/>
      <c r="F14" s="69"/>
      <c r="G14" s="69"/>
      <c r="H14" s="69"/>
      <c r="I14" s="70"/>
      <c r="N14" s="68"/>
      <c r="O14" s="69"/>
      <c r="P14" s="69"/>
      <c r="Q14" s="69"/>
      <c r="R14" s="69"/>
      <c r="S14" s="70"/>
      <c r="X14" s="71"/>
      <c r="Y14" s="72"/>
      <c r="Z14" s="72"/>
      <c r="AA14" s="72"/>
      <c r="AB14" s="73"/>
      <c r="AG14" s="234"/>
      <c r="AM14" s="45" t="s">
        <v>410</v>
      </c>
      <c r="AN14" s="45"/>
      <c r="AO14" s="45" t="s">
        <v>209</v>
      </c>
      <c r="AP14" s="45">
        <f t="shared" si="1"/>
        <v>0.05</v>
      </c>
      <c r="AR14" s="45" t="s">
        <v>243</v>
      </c>
      <c r="AS14" s="45"/>
    </row>
    <row r="15" spans="1:47" ht="17.25" customHeight="1" thickBot="1" x14ac:dyDescent="0.3">
      <c r="C15" s="68"/>
      <c r="D15" s="69"/>
      <c r="E15" s="69"/>
      <c r="F15" s="69"/>
      <c r="G15" s="69"/>
      <c r="H15" s="69"/>
      <c r="I15" s="70"/>
      <c r="N15" s="68"/>
      <c r="O15" s="69"/>
      <c r="P15" s="69"/>
      <c r="Q15" s="69"/>
      <c r="R15" s="69"/>
      <c r="S15" s="70"/>
      <c r="X15" s="323" t="s">
        <v>246</v>
      </c>
      <c r="Y15" s="323"/>
      <c r="Z15" s="323"/>
      <c r="AA15" s="323"/>
      <c r="AB15" s="323"/>
      <c r="AG15" s="240" t="s">
        <v>344</v>
      </c>
      <c r="AM15" s="45" t="s">
        <v>166</v>
      </c>
      <c r="AN15" s="47">
        <f>Forward!P3*$AN$8*$AP$5+Forward!$P$13*$AN$9*$AP$6+Forward!P23*$AN$10*$AP$7+Forward!P33*$AN$11*$AP$8+Forward!P43*$AN$12*$AP$9</f>
        <v>1.7593136234645606E-4</v>
      </c>
      <c r="AO15" s="45" t="s">
        <v>210</v>
      </c>
      <c r="AP15" s="45">
        <f t="shared" si="1"/>
        <v>0.05</v>
      </c>
      <c r="AR15" s="45" t="s">
        <v>107</v>
      </c>
      <c r="AS15" s="47">
        <f>$AN$15*$AP$12*Forward!J3 + $AN$16*$AP$13*Forward!J13 + $AN$17*$AP$14*Forward!J23 + $AN$18*$AP$15*Forward!J33  + $AN$19*$AP$16*Forward!J43 + $AN$20*$AP$17*Forward!J53</f>
        <v>1.975732113911254E-4</v>
      </c>
    </row>
    <row r="16" spans="1:47" ht="16.5" thickBot="1" x14ac:dyDescent="0.3">
      <c r="C16" s="68">
        <f>$AS$4*$AS$15*$AP$18</f>
        <v>1.9757321139112543E-5</v>
      </c>
      <c r="D16" s="69">
        <f>$AS$4*$AS$16*$AP$19</f>
        <v>1.8769544040537294E-6</v>
      </c>
      <c r="E16" s="69">
        <f>$AS$4*$AS$17*$AP$20</f>
        <v>-1.3590008099290054E-7</v>
      </c>
      <c r="F16" s="69">
        <f>$AS$4*$AS$18*$AP$21</f>
        <v>2.7566432550392738E-5</v>
      </c>
      <c r="G16" s="69">
        <f>$AS$4*$AS$19*$AP$22</f>
        <v>-7.7398869838571017E-6</v>
      </c>
      <c r="H16" s="69">
        <f>$AS$4*$AS$20*$AP$23</f>
        <v>1.2635516858390983E-5</v>
      </c>
      <c r="I16" s="70">
        <f>$AS$4*$AS$21*$AP$24</f>
        <v>-2.0935990796612565E-6</v>
      </c>
      <c r="N16" s="71"/>
      <c r="O16" s="72"/>
      <c r="P16" s="72"/>
      <c r="Q16" s="72"/>
      <c r="R16" s="72"/>
      <c r="S16" s="73"/>
      <c r="X16" s="65">
        <f>Forward!$P3-$X$12*$W3-$AS$4*Forward!$Y$29</f>
        <v>-0.34637511492213519</v>
      </c>
      <c r="Y16" s="66">
        <f>Forward!$P13-$Y$12*$W3-$AS$4*Forward!$Y$29</f>
        <v>-0.34048232412272983</v>
      </c>
      <c r="Z16" s="66">
        <f>Forward!$P23-$Z$12*$W3-$AS$4*Forward!$Y$29</f>
        <v>-0.22601978532278832</v>
      </c>
      <c r="AA16" s="66">
        <f>Forward!$P33-$AA$12*$W3-$AS$4*Forward!$Y$29</f>
        <v>6.0264137596355363E-2</v>
      </c>
      <c r="AB16" s="67">
        <f>Forward!$P43-$AB$12*$W3-$AS$4*Forward!$Y$29</f>
        <v>-0.33157381604294234</v>
      </c>
      <c r="AG16" s="232">
        <f>Forward!$V3-$AG$12*$AF3-$AS$4*Forward!$Z$29</f>
        <v>0.83212997153923662</v>
      </c>
      <c r="AM16" s="45" t="s">
        <v>91</v>
      </c>
      <c r="AN16" s="47">
        <f>Forward!P4*$AN$8*$AP$5+Forward!$P$13*$AN$9*$AP$6+Forward!P24*$AN$10*$AP$7+Forward!P34*$AN$11*$AP$8+Forward!P44*$AN$12*$AP$9</f>
        <v>-1.2119020164573096E-2</v>
      </c>
      <c r="AO16" s="45" t="s">
        <v>211</v>
      </c>
      <c r="AP16" s="45">
        <f t="shared" si="1"/>
        <v>0.05</v>
      </c>
      <c r="AR16" s="45" t="s">
        <v>18</v>
      </c>
      <c r="AS16" s="47">
        <f>$AN$15*$AP$12*Forward!J4 + $AN$16*$AP$13*Forward!J14 + $AN$17*$AP$14*Forward!J24 + $AN$18*$AP$15*Forward!J34  + $AN$19*$AP$16*Forward!J44 + $AN$20*$AP$17*Forward!J54</f>
        <v>3.7539088081074587E-4</v>
      </c>
    </row>
    <row r="17" spans="3:45" ht="16.5" thickBot="1" x14ac:dyDescent="0.3">
      <c r="C17" s="68"/>
      <c r="D17" s="69"/>
      <c r="E17" s="69"/>
      <c r="F17" s="69"/>
      <c r="G17" s="69"/>
      <c r="H17" s="69"/>
      <c r="I17" s="70"/>
      <c r="N17" s="315" t="s">
        <v>245</v>
      </c>
      <c r="O17" s="315"/>
      <c r="P17" s="315"/>
      <c r="Q17" s="315"/>
      <c r="R17" s="315"/>
      <c r="S17" s="315"/>
      <c r="X17" s="68">
        <f>Forward!$P4-$X$12*$W4-$AS$4*Forward!$Y$29</f>
        <v>1.2522751899639197</v>
      </c>
      <c r="Y17" s="69">
        <f>Forward!$P14-$Y$12*$W4-$AS$4*Forward!$Y$29</f>
        <v>-0.21139044843265506</v>
      </c>
      <c r="Z17" s="69">
        <f>Forward!$P24-$Z$12*$W4-$AS$4*Forward!$Y$29</f>
        <v>-0.72565951211346802</v>
      </c>
      <c r="AA17" s="69">
        <f>Forward!$P34-$AA$12*$W4-$AS$4*Forward!$Y$29</f>
        <v>-1.0555348655336128E-2</v>
      </c>
      <c r="AB17" s="70">
        <f>Forward!$P44-$AB$12*$W4-$AS$4*Forward!$Y$29</f>
        <v>1.2567518351558213E-2</v>
      </c>
      <c r="AG17" s="233">
        <f>Forward!$V4-$AG$12*$AF4-$AS$4*Forward!$Z$29</f>
        <v>0.24186126899056201</v>
      </c>
      <c r="AM17" s="45" t="s">
        <v>92</v>
      </c>
      <c r="AN17" s="47">
        <f>Forward!P5*$AN$8*$AP$5+Forward!$P$13*$AN$9*$AP$6+Forward!P25*$AN$10*$AP$7+Forward!P35*$AN$11*$AP$8+Forward!P45*$AN$12*$AP$9</f>
        <v>-1.592675744335571E-2</v>
      </c>
      <c r="AO17" s="45" t="s">
        <v>212</v>
      </c>
      <c r="AP17" s="45">
        <f t="shared" si="1"/>
        <v>0.05</v>
      </c>
      <c r="AR17" s="45" t="s">
        <v>20</v>
      </c>
      <c r="AS17" s="47">
        <f>$AN$15*$AP$12*Forward!J5 + $AN$16*$AP$13*Forward!J15 + $AN$17*$AP$14*Forward!J25 + $AN$18*$AP$15*Forward!J35  + $AN$19*$AP$16*Forward!J45 + $AN$20*$AP$17*Forward!J55</f>
        <v>-2.7180016198580106E-5</v>
      </c>
    </row>
    <row r="18" spans="3:45" x14ac:dyDescent="0.25">
      <c r="C18" s="68"/>
      <c r="D18" s="69"/>
      <c r="E18" s="69"/>
      <c r="F18" s="69"/>
      <c r="G18" s="69"/>
      <c r="H18" s="69"/>
      <c r="I18" s="70"/>
      <c r="N18" s="65">
        <f>Forward!$J3-$N$13*$M3-$AS$4*Forward!$X$29</f>
        <v>-0.29121621499967504</v>
      </c>
      <c r="O18" s="66">
        <f>Forward!$J3-$N$13*$M3-$AS$4*Forward!$X$29</f>
        <v>-0.29121621499967504</v>
      </c>
      <c r="P18" s="66">
        <f>Forward!$J3-$N$13*$M3-$AS$4*Forward!$X$29</f>
        <v>-0.29121621499967504</v>
      </c>
      <c r="Q18" s="66">
        <f>Forward!$J3-$N$13*$M3-$AS$4*Forward!$X$29</f>
        <v>-0.29121621499967504</v>
      </c>
      <c r="R18" s="66">
        <f>Forward!$J3-$N$13*$M3-$AS$4*Forward!$X$29</f>
        <v>-0.29121621499967504</v>
      </c>
      <c r="S18" s="67">
        <f>Forward!$J3-$N$13*$M3-$AS$4*Forward!$X$29</f>
        <v>-0.29121621499967504</v>
      </c>
      <c r="X18" s="68">
        <f>Forward!$P5-$X$12*$W5-$AS$4*Forward!$Y$29</f>
        <v>0.48892021600191116</v>
      </c>
      <c r="Y18" s="69">
        <f>Forward!$P15-$Y$12*$W5-$AS$4*Forward!$Y$29</f>
        <v>-9.5843364099339398E-2</v>
      </c>
      <c r="Z18" s="69">
        <f>Forward!$P25-$Z$12*$W5-$AS$4*Forward!$Y$29</f>
        <v>-0.51682948896749781</v>
      </c>
      <c r="AA18" s="69">
        <f>Forward!$P35-$AA$12*$W5-$AS$4*Forward!$Y$29</f>
        <v>1.1112605882490212</v>
      </c>
      <c r="AB18" s="70">
        <f>Forward!$P45-$AB$12*$W5-$AS$4*Forward!$Y$29</f>
        <v>-0.62390719836347308</v>
      </c>
      <c r="AG18" s="233">
        <f>Forward!$V5-$AG$12*$AF5-$AS$4*Forward!$Z$29</f>
        <v>-8.1745624408082862E-2</v>
      </c>
      <c r="AM18" s="45" t="s">
        <v>93</v>
      </c>
      <c r="AN18" s="47">
        <f>Forward!P6*$AN$8*$AP$5+Forward!$P$13*$AN$9*$AP$6+Forward!P26*$AN$10*$AP$7+Forward!P36*$AN$11*$AP$8+Forward!P46*$AN$12*$AP$9</f>
        <v>-7.28433129369569E-4</v>
      </c>
      <c r="AO18" s="45" t="s">
        <v>236</v>
      </c>
      <c r="AP18" s="45">
        <f t="shared" ref="AP18:AP24" si="2">IF(K3&gt;0,1,$AT$7)</f>
        <v>1</v>
      </c>
      <c r="AR18" s="45" t="s">
        <v>22</v>
      </c>
      <c r="AS18" s="47">
        <f>$AN$15*$AP$12*Forward!J6 + $AN$16*$AP$13*Forward!J16 + $AN$17*$AP$14*Forward!J26 + $AN$18*$AP$15*Forward!J36  + $AN$19*$AP$16*Forward!J46 + $AN$20*$AP$17*Forward!J56</f>
        <v>2.7566432550392737E-4</v>
      </c>
    </row>
    <row r="19" spans="3:45" x14ac:dyDescent="0.25">
      <c r="C19" s="68"/>
      <c r="D19" s="69"/>
      <c r="E19" s="69"/>
      <c r="F19" s="69"/>
      <c r="G19" s="69"/>
      <c r="H19" s="69"/>
      <c r="I19" s="70"/>
      <c r="N19" s="74">
        <f>Forward!$J4-$N$13*$M4-$AS$4*Forward!$X$29</f>
        <v>-0.55331307001088448</v>
      </c>
      <c r="O19" s="69">
        <f>Forward!$J4-$N$13*$M4-$AS$4*Forward!$X$29</f>
        <v>-0.55331307001088448</v>
      </c>
      <c r="P19" s="69">
        <f>Forward!$J4-$N$13*$M4-$AS$4*Forward!$X$29</f>
        <v>-0.55331307001088448</v>
      </c>
      <c r="Q19" s="69">
        <f>Forward!$J4-$N$13*$M4-$AS$4*Forward!$X$29</f>
        <v>-0.55331307001088448</v>
      </c>
      <c r="R19" s="69">
        <f>Forward!$J4-$N$13*$M4-$AS$4*Forward!$X$29</f>
        <v>-0.55331307001088448</v>
      </c>
      <c r="S19" s="70">
        <f>Forward!$J4-$N$13*$M4-$AS$4*Forward!$X$29</f>
        <v>-0.55331307001088448</v>
      </c>
      <c r="X19" s="68">
        <f>Forward!$P6-$X$12*$W6-$AS$4*Forward!$Y$29</f>
        <v>0.29453878482425638</v>
      </c>
      <c r="Y19" s="69">
        <f>Forward!$P16-$Y$12*$W6-$AS$4*Forward!$Y$29</f>
        <v>0.92345639653604428</v>
      </c>
      <c r="Z19" s="69">
        <f>Forward!$P26-$Z$12*$W6-$AS$4*Forward!$Y$29</f>
        <v>-0.82047936933202648</v>
      </c>
      <c r="AA19" s="69">
        <f>Forward!$P36-$AA$12*$W6-$AS$4*Forward!$Y$29</f>
        <v>-0.45080159644970469</v>
      </c>
      <c r="AB19" s="70">
        <f>Forward!$P46-$AB$12*$W6-$AS$4*Forward!$Y$29</f>
        <v>2.7335520890244762E-2</v>
      </c>
      <c r="AG19" s="233">
        <f>Forward!$V6-$AG$12*$AF6-$AS$4*Forward!$Z$29</f>
        <v>0.31779607766514983</v>
      </c>
      <c r="AM19" s="45" t="s">
        <v>94</v>
      </c>
      <c r="AN19" s="47">
        <f>Forward!P7*$AN$8*$AP$5+Forward!$P$13*$AN$9*$AP$6+Forward!P27*$AN$10*$AP$7+Forward!P37*$AN$11*$AP$8+Forward!P47*$AN$12*$AP$9</f>
        <v>1.5028044984124616E-2</v>
      </c>
      <c r="AO19" s="45" t="s">
        <v>237</v>
      </c>
      <c r="AP19" s="45">
        <f t="shared" si="2"/>
        <v>0.05</v>
      </c>
      <c r="AR19" s="45" t="s">
        <v>24</v>
      </c>
      <c r="AS19" s="47">
        <f>$AN$15*$AP$12*Forward!J7 + $AN$16*$AP$13*Forward!J17 + $AN$17*$AP$14*Forward!J27 + $AN$18*$AP$15*Forward!J37  + $AN$19*$AP$16*Forward!J47 + $AN$20*$AP$17*Forward!J57</f>
        <v>-7.7398869838571011E-5</v>
      </c>
    </row>
    <row r="20" spans="3:45" ht="16.5" thickBot="1" x14ac:dyDescent="0.3">
      <c r="C20" s="68"/>
      <c r="D20" s="69"/>
      <c r="E20" s="69"/>
      <c r="F20" s="69"/>
      <c r="G20" s="69"/>
      <c r="H20" s="69"/>
      <c r="I20" s="70"/>
      <c r="N20" s="74">
        <f>Forward!$J5-$N$13*$M5-$AS$4*Forward!$X$29</f>
        <v>4.0062398104959568E-2</v>
      </c>
      <c r="O20" s="69">
        <f>Forward!$J5-$N$13*$M5-$AS$4*Forward!$X$29</f>
        <v>4.0062398104959568E-2</v>
      </c>
      <c r="P20" s="69">
        <f>Forward!$J5-$N$13*$M5-$AS$4*Forward!$X$29</f>
        <v>4.0062398104959568E-2</v>
      </c>
      <c r="Q20" s="69">
        <f>Forward!$J5-$N$13*$M5-$AS$4*Forward!$X$29</f>
        <v>4.0062398104959568E-2</v>
      </c>
      <c r="R20" s="69">
        <f>Forward!$J5-$N$13*$M5-$AS$4*Forward!$X$29</f>
        <v>4.0062398104959568E-2</v>
      </c>
      <c r="S20" s="70">
        <f>Forward!$J5-$N$13*$M5-$AS$4*Forward!$X$29</f>
        <v>4.0062398104959568E-2</v>
      </c>
      <c r="X20" s="68">
        <f>Forward!$P7-$X$12*$W7-$AS$4*Forward!$Y$29</f>
        <v>-0.12326162957818701</v>
      </c>
      <c r="Y20" s="69">
        <f>Forward!$P17-$Y$12*$W7-$AS$4*Forward!$Y$29</f>
        <v>-0.67287849453368564</v>
      </c>
      <c r="Z20" s="69">
        <f>Forward!$P27-$Z$12*$W7-$AS$4*Forward!$Y$29</f>
        <v>-9.7977065222290147E-2</v>
      </c>
      <c r="AA20" s="69">
        <f>Forward!$P37-$AA$12*$W7-$AS$4*Forward!$Y$29</f>
        <v>-0.17909520488164352</v>
      </c>
      <c r="AB20" s="70">
        <f>Forward!$P47-$AB$12*$W7-$AS$4*Forward!$Y$29</f>
        <v>1.052683805949489</v>
      </c>
      <c r="AG20" s="234">
        <f>Forward!$V7-$AG$12*$AF7-$AS$4*Forward!$Z$29</f>
        <v>-0.96025192703163109</v>
      </c>
      <c r="AM20" s="45" t="s">
        <v>95</v>
      </c>
      <c r="AN20" s="47">
        <f>Forward!P8*$AN$8*$AP$5+Forward!$P$13*$AN$9*$AP$6+Forward!P28*$AN$10*$AP$7+Forward!P38*$AN$11*$AP$8+Forward!P48*$AN$12*$AP$9</f>
        <v>1.3925218855725344E-6</v>
      </c>
      <c r="AO20" s="45" t="s">
        <v>238</v>
      </c>
      <c r="AP20" s="45">
        <f t="shared" si="2"/>
        <v>0.05</v>
      </c>
      <c r="AR20" s="45" t="s">
        <v>82</v>
      </c>
      <c r="AS20" s="47">
        <f>$AN$15*$AP$12*Forward!J8 + $AN$16*$AP$13*Forward!J18 + $AN$17*$AP$14*Forward!J28 + $AN$18*$AP$15*Forward!J38  + $AN$19*$AP$16*Forward!J48 + $AN$20*$AP$17*Forward!J58</f>
        <v>1.2635516858390983E-4</v>
      </c>
    </row>
    <row r="21" spans="3:45" ht="16.5" thickBot="1" x14ac:dyDescent="0.3">
      <c r="C21" s="68"/>
      <c r="D21" s="69"/>
      <c r="E21" s="69"/>
      <c r="F21" s="69"/>
      <c r="G21" s="69"/>
      <c r="H21" s="69"/>
      <c r="I21" s="70"/>
      <c r="N21" s="74">
        <f>Forward!$J6-$N$13*$M6-$AS$4*Forward!$X$29</f>
        <v>-0.40631995468022142</v>
      </c>
      <c r="O21" s="69">
        <f>Forward!$J6-$N$13*$M6-$AS$4*Forward!$X$29</f>
        <v>-0.40631995468022142</v>
      </c>
      <c r="P21" s="69">
        <f>Forward!$J6-$N$13*$M6-$AS$4*Forward!$X$29</f>
        <v>-0.40631995468022142</v>
      </c>
      <c r="Q21" s="69">
        <f>Forward!$J6-$N$13*$M6-$AS$4*Forward!$X$29</f>
        <v>-0.40631995468022142</v>
      </c>
      <c r="R21" s="69">
        <f>Forward!$J6-$N$13*$M6-$AS$4*Forward!$X$29</f>
        <v>-0.40631995468022142</v>
      </c>
      <c r="S21" s="70">
        <f>Forward!$J6-$N$13*$M6-$AS$4*Forward!$X$29</f>
        <v>-0.40631995468022142</v>
      </c>
      <c r="X21" s="71">
        <f>Forward!$P8-$X$12*$W8-$AS$4*Forward!$Y$29</f>
        <v>0.35797476061572003</v>
      </c>
      <c r="Y21" s="72">
        <f>Forward!$P18-$Y$12*$W8-$AS$4*Forward!$Y$29</f>
        <v>0.21703892626660609</v>
      </c>
      <c r="Z21" s="72">
        <f>Forward!$P28-$Z$12*$W8-$AS$4*Forward!$Y$29</f>
        <v>1.0057511960950656</v>
      </c>
      <c r="AA21" s="72">
        <f>Forward!$P38-$AA$12*$W8-$AS$4*Forward!$Y$29</f>
        <v>-0.15389237947096024</v>
      </c>
      <c r="AB21" s="73">
        <f>Forward!$P48-$AB$12*$W8-$AS$4*Forward!$Y$29</f>
        <v>8.8072266810232794E-2</v>
      </c>
      <c r="AO21" s="45" t="s">
        <v>239</v>
      </c>
      <c r="AP21" s="45">
        <f t="shared" si="2"/>
        <v>1</v>
      </c>
      <c r="AR21" s="45" t="s">
        <v>83</v>
      </c>
      <c r="AS21" s="47">
        <f>$AN$15*$AP$12*Forward!J9 + $AN$16*$AP$13*Forward!J19 + $AN$17*$AP$14*Forward!J29 + $AN$18*$AP$15*Forward!J39  + $AN$19*$AP$16*Forward!J49 + $AN$20*$AP$17*Forward!J59</f>
        <v>-4.1871981593225125E-4</v>
      </c>
    </row>
    <row r="22" spans="3:45" ht="16.5" thickBot="1" x14ac:dyDescent="0.3">
      <c r="C22" s="71"/>
      <c r="D22" s="72"/>
      <c r="E22" s="72"/>
      <c r="F22" s="72"/>
      <c r="G22" s="72"/>
      <c r="H22" s="72"/>
      <c r="I22" s="73"/>
      <c r="N22" s="74">
        <f>Forward!$J7-$N$13*$M7-$AS$4*Forward!$X$29</f>
        <v>0.11408318849444941</v>
      </c>
      <c r="O22" s="69">
        <f>Forward!$J7-$N$13*$M7-$AS$4*Forward!$X$29</f>
        <v>0.11408318849444941</v>
      </c>
      <c r="P22" s="69">
        <f>Forward!$J7-$N$13*$M7-$AS$4*Forward!$X$29</f>
        <v>0.11408318849444941</v>
      </c>
      <c r="Q22" s="69">
        <f>Forward!$J7-$N$13*$M7-$AS$4*Forward!$X$29</f>
        <v>0.11408318849444941</v>
      </c>
      <c r="R22" s="69">
        <f>Forward!$J7-$N$13*$M7-$AS$4*Forward!$X$29</f>
        <v>0.11408318849444941</v>
      </c>
      <c r="S22" s="70">
        <f>Forward!$J7-$N$13*$M7-$AS$4*Forward!$X$29</f>
        <v>0.11408318849444941</v>
      </c>
      <c r="AO22" s="45" t="s">
        <v>240</v>
      </c>
      <c r="AP22" s="45">
        <f t="shared" si="2"/>
        <v>1</v>
      </c>
    </row>
    <row r="23" spans="3:45" x14ac:dyDescent="0.25">
      <c r="C23" s="324" t="s">
        <v>244</v>
      </c>
      <c r="D23" s="324"/>
      <c r="E23" s="324"/>
      <c r="F23" s="324"/>
      <c r="G23" s="324"/>
      <c r="H23" s="324"/>
      <c r="I23" s="324"/>
      <c r="N23" s="74">
        <f>Forward!$J8-$N$13*$M8-$AS$4*Forward!$X$29</f>
        <v>-0.18624330766184233</v>
      </c>
      <c r="O23" s="69">
        <f>Forward!$J8-$N$13*$M8-$AS$4*Forward!$X$29</f>
        <v>-0.18624330766184233</v>
      </c>
      <c r="P23" s="69">
        <f>Forward!$J8-$N$13*$M8-$AS$4*Forward!$X$29</f>
        <v>-0.18624330766184233</v>
      </c>
      <c r="Q23" s="69">
        <f>Forward!$J8-$N$13*$M8-$AS$4*Forward!$X$29</f>
        <v>-0.18624330766184233</v>
      </c>
      <c r="R23" s="69">
        <f>Forward!$J8-$N$13*$M8-$AS$4*Forward!$X$29</f>
        <v>-0.18624330766184233</v>
      </c>
      <c r="S23" s="70">
        <f>Forward!$J8-$N$13*$M8-$AS$4*Forward!$X$29</f>
        <v>-0.18624330766184233</v>
      </c>
      <c r="AF23" s="86"/>
      <c r="AO23" s="45" t="s">
        <v>241</v>
      </c>
      <c r="AP23" s="45">
        <f t="shared" si="2"/>
        <v>1</v>
      </c>
    </row>
    <row r="24" spans="3:45" ht="16.5" thickBot="1" x14ac:dyDescent="0.3">
      <c r="C24" s="74">
        <f>Forward!$D3-$C$16*$B3-$AS$4*Forward!$W$29</f>
        <v>-0.42700435800322317</v>
      </c>
      <c r="D24" s="75">
        <f>Forward!$D13-$D$16*$B3-$AS$4*Forward!$W$29</f>
        <v>-0.59959178482755404</v>
      </c>
      <c r="E24" s="75">
        <f>Forward!$D23-$E$16*$B3-$AS$4*Forward!$W$29</f>
        <v>-2.5388788820215075E-2</v>
      </c>
      <c r="F24" s="75">
        <f>Forward!$D33-$F$16*$B3-$AS$4*Forward!$W$29</f>
        <v>-9.7106878241071004E-2</v>
      </c>
      <c r="G24" s="75">
        <f>Forward!$D43-$G$16*$B3-$AS$4*Forward!$W$29</f>
        <v>-0.50267343258567998</v>
      </c>
      <c r="H24" s="75">
        <f>Forward!$D53-$H$16*$B3-$AS$4*Forward!$W$29</f>
        <v>0.26060207626165138</v>
      </c>
      <c r="I24" s="76">
        <f>Forward!$D63-$I$16*$B3-$AS$4*Forward!$W$29</f>
        <v>4.1681573252989615E-2</v>
      </c>
      <c r="N24" s="77">
        <f>Forward!$J9-$N$13*$M9-$AS$4*Forward!$X$29</f>
        <v>0.61717841804151907</v>
      </c>
      <c r="O24" s="72">
        <f>Forward!$J9-$N$13*$M9-$AS$4*Forward!$X$29</f>
        <v>0.61717841804151907</v>
      </c>
      <c r="P24" s="72">
        <f>Forward!$J9-$N$13*$M9-$AS$4*Forward!$X$29</f>
        <v>0.61717841804151907</v>
      </c>
      <c r="Q24" s="72">
        <f>Forward!$J9-$N$13*$M9-$AS$4*Forward!$X$29</f>
        <v>0.61717841804151907</v>
      </c>
      <c r="R24" s="72">
        <f>Forward!$J9-$N$13*$M9-$AS$4*Forward!$X$29</f>
        <v>0.61717841804151907</v>
      </c>
      <c r="S24" s="73">
        <f>Forward!$J9-$N$13*$M9-$AS$4*Forward!$X$29</f>
        <v>0.61717841804151907</v>
      </c>
      <c r="AF24" s="86"/>
      <c r="AO24" s="45" t="s">
        <v>242</v>
      </c>
      <c r="AP24" s="45">
        <f t="shared" si="2"/>
        <v>0.05</v>
      </c>
    </row>
    <row r="25" spans="3:45" x14ac:dyDescent="0.25">
      <c r="C25" s="68">
        <f>Forward!$D4-$C$16*$B4-$AS$4*Forward!$W$29</f>
        <v>0.65141919937071957</v>
      </c>
      <c r="D25" s="69">
        <f>Forward!$D14-$D$16*$B4-$AS$4*Forward!$W$29</f>
        <v>-0.83449087116346532</v>
      </c>
      <c r="E25" s="69">
        <f>Forward!$D24-$E$16*$B4-$AS$4*Forward!$W$29</f>
        <v>-0.37414048251723858</v>
      </c>
      <c r="F25" s="69">
        <f>Forward!$D34-$F$16*$B4-$AS$4*Forward!$W$29</f>
        <v>0.79038018202665916</v>
      </c>
      <c r="G25" s="69">
        <f>Forward!$D44-$G$16*$B4-$AS$4*Forward!$W$29</f>
        <v>-0.84818288251830221</v>
      </c>
      <c r="H25" s="69">
        <f>Forward!$D54-$H$16*$B4-$AS$4*Forward!$W$29</f>
        <v>1.2151078740679806</v>
      </c>
      <c r="I25" s="70">
        <f>Forward!$D64-$I$16*$B4-$AS$4*Forward!$W$29</f>
        <v>-9.0067153099216424E-2</v>
      </c>
      <c r="X25" s="293" t="s">
        <v>312</v>
      </c>
      <c r="Y25" s="294"/>
      <c r="Z25" s="187">
        <f>Forward!AJ9</f>
        <v>7.6957619354848931E-4</v>
      </c>
      <c r="AA25" s="86"/>
      <c r="AF25" s="86"/>
    </row>
    <row r="26" spans="3:45" x14ac:dyDescent="0.25">
      <c r="C26" s="68">
        <f>Forward!$D5-$C$16*$B5-$AS$4*Forward!$W$29</f>
        <v>-0.57824348460569996</v>
      </c>
      <c r="D26" s="69">
        <f>Forward!$D15-$D$16*$B5-$AS$4*Forward!$W$29</f>
        <v>-0.20555973558532353</v>
      </c>
      <c r="E26" s="69">
        <f>Forward!$D25-$E$16*$B5-$AS$4*Forward!$W$29</f>
        <v>0.48898358273024917</v>
      </c>
      <c r="F26" s="69">
        <f>Forward!$D35-$F$16*$B5-$AS$4*Forward!$W$29</f>
        <v>-0.53478203685252912</v>
      </c>
      <c r="G26" s="69">
        <f>Forward!$D45-$G$16*$B5-$AS$4*Forward!$W$29</f>
        <v>-0.17785242186245503</v>
      </c>
      <c r="H26" s="69">
        <f>Forward!$D55-$H$16*$B5-$AS$4*Forward!$W$29</f>
        <v>-0.18639405318457353</v>
      </c>
      <c r="I26" s="70">
        <f>Forward!$D65-$I$16*$B5-$AS$4*Forward!$W$29</f>
        <v>8.6311575113915944E-3</v>
      </c>
      <c r="X26" s="291" t="s">
        <v>51</v>
      </c>
      <c r="Y26" s="292"/>
      <c r="Z26" s="188">
        <f>Forward!AJ10</f>
        <v>23749.580000000016</v>
      </c>
      <c r="AA26" s="86"/>
      <c r="AF26" s="86"/>
      <c r="AM26" s="2" t="s">
        <v>347</v>
      </c>
    </row>
    <row r="27" spans="3:45" x14ac:dyDescent="0.25">
      <c r="C27" s="68">
        <f>Forward!$D6-$C$16*$B6-$AS$4*Forward!$W$29</f>
        <v>-6.4236202779642246E-2</v>
      </c>
      <c r="D27" s="69">
        <f>Forward!$D16-$D$16*$B6-$AS$4*Forward!$W$29</f>
        <v>0.36034108166950779</v>
      </c>
      <c r="E27" s="69">
        <f>Forward!$D26-$E$16*$B6-$AS$4*Forward!$W$29</f>
        <v>9.0942263481224986E-2</v>
      </c>
      <c r="F27" s="69">
        <f>Forward!$D36-$F$16*$B6-$AS$4*Forward!$W$29</f>
        <v>0.64419968240461245</v>
      </c>
      <c r="G27" s="69">
        <f>Forward!$D46-$G$16*$B6-$AS$4*Forward!$W$29</f>
        <v>5.4191040080420638E-2</v>
      </c>
      <c r="H27" s="69">
        <f>Forward!$D56-$H$16*$B6-$AS$4*Forward!$W$29</f>
        <v>-1.697789382952223E-2</v>
      </c>
      <c r="I27" s="70">
        <f>Forward!$D66-$I$16*$B6-$AS$4*Forward!$W$29</f>
        <v>-0.31737339680161053</v>
      </c>
      <c r="X27" s="291" t="s">
        <v>313</v>
      </c>
      <c r="Y27" s="292"/>
      <c r="Z27" s="188">
        <f>Forward!AJ11</f>
        <v>18.277111374775345</v>
      </c>
      <c r="AA27" s="86">
        <f>SIGN(Z27)</f>
        <v>1</v>
      </c>
      <c r="AF27" s="86"/>
      <c r="AM27" s="86" t="s">
        <v>389</v>
      </c>
    </row>
    <row r="28" spans="3:45" x14ac:dyDescent="0.25">
      <c r="C28" s="68">
        <f>Forward!$D7-$C$16*$B7-$AS$4*Forward!$W$29</f>
        <v>-0.27089980069001623</v>
      </c>
      <c r="D28" s="69">
        <f>Forward!$D17-$D$16*$B7-$AS$4*Forward!$W$29</f>
        <v>-0.23769225917323039</v>
      </c>
      <c r="E28" s="69">
        <f>Forward!$D27-$E$16*$B7-$AS$4*Forward!$W$29</f>
        <v>0.29927620563185636</v>
      </c>
      <c r="F28" s="69">
        <f>Forward!$D37-$F$16*$B7-$AS$4*Forward!$W$29</f>
        <v>0.14370732472790929</v>
      </c>
      <c r="G28" s="69">
        <f>Forward!$D47-$G$16*$B7-$AS$4*Forward!$W$29</f>
        <v>0.63787582210555649</v>
      </c>
      <c r="H28" s="69">
        <f>Forward!$D57-$H$16*$B7-$AS$4*Forward!$W$29</f>
        <v>-0.10415807932998049</v>
      </c>
      <c r="I28" s="70">
        <f>Forward!$D67-$I$16*$B7-$AS$4*Forward!$W$29</f>
        <v>0.13237125698983979</v>
      </c>
      <c r="X28" s="291" t="s">
        <v>314</v>
      </c>
      <c r="Y28" s="292"/>
      <c r="Z28" s="188">
        <f>Forward!AJ12</f>
        <v>100</v>
      </c>
      <c r="AA28" s="86"/>
      <c r="AF28" s="86"/>
      <c r="AM28" s="86" t="s">
        <v>393</v>
      </c>
    </row>
    <row r="29" spans="3:45" x14ac:dyDescent="0.25">
      <c r="C29" s="68">
        <f>Forward!$D8-$C$16*$B8-$AS$4*Forward!$W$29</f>
        <v>0.50855031778496773</v>
      </c>
      <c r="D29" s="69">
        <f>Forward!$D18-$D$16*$B8-$AS$4*Forward!$W$29</f>
        <v>-0.3233305712045359</v>
      </c>
      <c r="E29" s="69">
        <f>Forward!$D28-$E$16*$B8-$AS$4*Forward!$W$29</f>
        <v>0.64895257019133279</v>
      </c>
      <c r="F29" s="69">
        <f>Forward!$D38-$F$16*$B8-$AS$4*Forward!$W$29</f>
        <v>-0.17351871775039579</v>
      </c>
      <c r="G29" s="69">
        <f>Forward!$D48-$G$16*$B8-$AS$4*Forward!$W$29</f>
        <v>4.3344504464837723E-2</v>
      </c>
      <c r="H29" s="69">
        <f>Forward!$D58-$H$16*$B8-$AS$4*Forward!$W$29</f>
        <v>0.22010406298437254</v>
      </c>
      <c r="I29" s="70">
        <f>Forward!$D68-$I$16*$B8-$AS$4*Forward!$W$29</f>
        <v>6.3404481449712323E-3</v>
      </c>
      <c r="X29" s="291" t="s">
        <v>315</v>
      </c>
      <c r="Y29" s="292"/>
      <c r="Z29" s="243">
        <f>Forward!AJ13</f>
        <v>1</v>
      </c>
      <c r="AA29" s="244">
        <f>Forward!AK13</f>
        <v>1</v>
      </c>
      <c r="AF29" s="86"/>
      <c r="AM29" s="2" t="s">
        <v>394</v>
      </c>
    </row>
    <row r="30" spans="3:45" ht="16.5" thickBot="1" x14ac:dyDescent="0.3">
      <c r="C30" s="68">
        <f>Forward!$D9-$C$16*$B9-$AS$4*Forward!$W$29</f>
        <v>0.30260953456707201</v>
      </c>
      <c r="D30" s="69">
        <f>Forward!$D19-$D$16*$B9-$AS$4*Forward!$W$29</f>
        <v>-2.1896560883298097E-2</v>
      </c>
      <c r="E30" s="69">
        <f>Forward!$D29-$E$16*$B9-$AS$4*Forward!$W$29</f>
        <v>-0.1954801651297986</v>
      </c>
      <c r="F30" s="69">
        <f>Forward!$D39-$F$16*$B9-$AS$4*Forward!$W$29</f>
        <v>-0.46495625725241357</v>
      </c>
      <c r="G30" s="69">
        <f>Forward!$D49-$G$16*$B9-$AS$4*Forward!$W$29</f>
        <v>-0.10588250829965441</v>
      </c>
      <c r="H30" s="69">
        <f>Forward!$D59-$H$16*$B9-$AS$4*Forward!$W$29</f>
        <v>-0.4109182968869825</v>
      </c>
      <c r="I30" s="70">
        <f>Forward!$D69-$I$16*$B9-$AS$4*Forward!$W$29</f>
        <v>0.21018651021046034</v>
      </c>
      <c r="X30" s="289" t="s">
        <v>317</v>
      </c>
      <c r="Y30" s="290"/>
      <c r="Z30" s="248">
        <f>Forward!AJ14</f>
        <v>-1</v>
      </c>
      <c r="AA30" s="86"/>
      <c r="AF30" s="86"/>
    </row>
    <row r="31" spans="3:45" x14ac:dyDescent="0.25">
      <c r="C31" s="68">
        <f>Forward!$D10-$C$16*$B10-$AS$4*Forward!$W$29</f>
        <v>-0.27008937523354515</v>
      </c>
      <c r="D31" s="69">
        <f>Forward!$D20-$D$16*$B10-$AS$4*Forward!$W$29</f>
        <v>-0.29519584472037136</v>
      </c>
      <c r="E31" s="69">
        <f>Forward!$D30-$E$16*$B10-$AS$4*Forward!$W$29</f>
        <v>4.8230287076540229E-2</v>
      </c>
      <c r="F31" s="69">
        <f>Forward!$D40-$F$16*$B10-$AS$4*Forward!$W$29</f>
        <v>-2.2453761801852604E-2</v>
      </c>
      <c r="G31" s="69">
        <f>Forward!$D50-$G$16*$B10-$AS$4*Forward!$W$29</f>
        <v>0.4582557840734115</v>
      </c>
      <c r="H31" s="69">
        <f>Forward!$D60-$H$16*$B10-$AS$4*Forward!$W$29</f>
        <v>-8.6953270920531525E-2</v>
      </c>
      <c r="I31" s="70">
        <f>Forward!$D70-$I$16*$B10-$AS$4*Forward!$W$29</f>
        <v>0.54052179489305219</v>
      </c>
      <c r="AF31" s="86"/>
      <c r="AM31" s="86" t="s">
        <v>205</v>
      </c>
      <c r="AN31" s="86"/>
      <c r="AO31" s="86"/>
      <c r="AP31" s="86"/>
    </row>
    <row r="32" spans="3:45" x14ac:dyDescent="0.25">
      <c r="C32" s="68">
        <f>Forward!$D11-$C$16*$B11-$AS$4*Forward!$W$29</f>
        <v>0.20124848567478998</v>
      </c>
      <c r="D32" s="69">
        <f>Forward!$D21-$D$16*$B11-$AS$4*Forward!$W$29</f>
        <v>-0.18371903624630015</v>
      </c>
      <c r="E32" s="69">
        <f>Forward!$D31-$E$16*$B11-$AS$4*Forward!$W$29</f>
        <v>-0.62629419932904251</v>
      </c>
      <c r="F32" s="69">
        <f>Forward!$D41-$F$16*$B11-$AS$4*Forward!$W$29</f>
        <v>-0.34622846344393549</v>
      </c>
      <c r="G32" s="69">
        <f>Forward!$D51-$G$16*$B11-$AS$4*Forward!$W$29</f>
        <v>0.420091932550959</v>
      </c>
      <c r="H32" s="69">
        <f>Forward!$D61-$H$16*$B11-$AS$4*Forward!$W$29</f>
        <v>4.8496231344947682E-2</v>
      </c>
      <c r="I32" s="70">
        <f>Forward!$D71-$I$16*$B11-$AS$4*Forward!$W$29</f>
        <v>-0.14779906138907536</v>
      </c>
      <c r="AF32" s="86"/>
      <c r="AM32" s="86" t="s">
        <v>395</v>
      </c>
      <c r="AN32" s="86"/>
      <c r="AO32" s="86"/>
      <c r="AP32" s="86"/>
    </row>
    <row r="33" spans="1:48" ht="16.5" thickBot="1" x14ac:dyDescent="0.3">
      <c r="C33" s="71">
        <f>Forward!$D12-$C$16*$B12-$AS$4*Forward!$W$29</f>
        <v>-0.29237631477317366</v>
      </c>
      <c r="D33" s="72">
        <f>Forward!$D22-$D$16*$B12-$AS$4*Forward!$W$29</f>
        <v>-0.7585171668289995</v>
      </c>
      <c r="E33" s="72">
        <f>Forward!$D32-$E$16*$B12-$AS$4*Forward!$W$29</f>
        <v>0.15359778204617813</v>
      </c>
      <c r="F33" s="72">
        <f>Forward!$D42-$F$16*$B12-$AS$4*Forward!$W$29</f>
        <v>1.1165345961866051</v>
      </c>
      <c r="G33" s="72">
        <f>Forward!$D52-$G$16*$B12-$AS$4*Forward!$W$29</f>
        <v>0.1997374106895787</v>
      </c>
      <c r="H33" s="72">
        <f>Forward!$D62-$H$16*$B12-$AS$4*Forward!$W$29</f>
        <v>0.40035236996770562</v>
      </c>
      <c r="I33" s="73">
        <f>Forward!$D72-$I$16*$B12-$AS$4*Forward!$W$29</f>
        <v>-0.23131259603984353</v>
      </c>
      <c r="AF33" s="86"/>
      <c r="AM33" s="86"/>
      <c r="AN33" s="86"/>
      <c r="AO33" s="86"/>
      <c r="AP33" s="86"/>
      <c r="AQ33" s="86"/>
      <c r="AR33" s="86"/>
    </row>
    <row r="34" spans="1:48" x14ac:dyDescent="0.25">
      <c r="AF34" s="86"/>
      <c r="AL34" s="86"/>
      <c r="AM34" s="86" t="s">
        <v>388</v>
      </c>
      <c r="AN34" s="34"/>
      <c r="AO34" s="86"/>
      <c r="AP34" s="86"/>
      <c r="AQ34" s="86"/>
      <c r="AR34" s="86"/>
      <c r="AS34" s="86"/>
    </row>
    <row r="35" spans="1:48" x14ac:dyDescent="0.25">
      <c r="AF35" s="86"/>
      <c r="AM35" s="86"/>
      <c r="AN35" s="86"/>
      <c r="AO35" s="86"/>
      <c r="AP35" s="86"/>
      <c r="AQ35" s="86"/>
      <c r="AR35" s="86"/>
      <c r="AS35" s="86"/>
    </row>
    <row r="36" spans="1:48" ht="16.5" thickBot="1" x14ac:dyDescent="0.3">
      <c r="A36" s="2" t="s">
        <v>267</v>
      </c>
      <c r="AF36" s="86"/>
      <c r="AM36" s="86" t="s">
        <v>403</v>
      </c>
      <c r="AN36" s="86"/>
      <c r="AO36" s="86"/>
      <c r="AP36" s="86"/>
      <c r="AQ36" s="86"/>
      <c r="AR36" s="86"/>
      <c r="AS36" s="86"/>
      <c r="AT36" s="86"/>
      <c r="AU36" s="86"/>
      <c r="AV36" s="86"/>
    </row>
    <row r="37" spans="1:48" ht="16.5" thickBot="1" x14ac:dyDescent="0.3">
      <c r="A37" s="19" t="s">
        <v>255</v>
      </c>
      <c r="B37" s="172">
        <f>Forward!AD17-C16</f>
        <v>-3.2052655874280356E-3</v>
      </c>
      <c r="D37" s="19" t="s">
        <v>256</v>
      </c>
      <c r="E37" s="27">
        <f>Forward!AG17-N13</f>
        <v>9.9044034306143688E-4</v>
      </c>
      <c r="G37" s="19" t="s">
        <v>258</v>
      </c>
      <c r="H37" s="172">
        <f>Forward!AJ17-X12</f>
        <v>-2.6779677490254439E-2</v>
      </c>
      <c r="J37" s="19" t="s">
        <v>338</v>
      </c>
      <c r="K37" s="190">
        <f>Forward!AM17-AG12</f>
        <v>0.12393173106431586</v>
      </c>
      <c r="AF37" s="86"/>
      <c r="AM37" s="48" t="s">
        <v>206</v>
      </c>
      <c r="AN37" s="86" t="s">
        <v>402</v>
      </c>
      <c r="AO37" s="86"/>
      <c r="AP37" s="86"/>
      <c r="AQ37" s="86"/>
      <c r="AR37" s="86"/>
      <c r="AS37" s="86"/>
      <c r="AT37" s="86"/>
      <c r="AU37" s="86"/>
      <c r="AV37" s="86"/>
    </row>
    <row r="38" spans="1:48" ht="16.5" thickBot="1" x14ac:dyDescent="0.3">
      <c r="A38" s="19" t="s">
        <v>249</v>
      </c>
      <c r="B38" s="172">
        <f>Forward!AD18-D16</f>
        <v>1.1154461850104202E-3</v>
      </c>
      <c r="D38" s="19" t="s">
        <v>257</v>
      </c>
      <c r="E38" s="27">
        <f>Forward!AG18-O13</f>
        <v>-4.0153196372306743E-2</v>
      </c>
      <c r="G38" s="19" t="s">
        <v>259</v>
      </c>
      <c r="H38" s="172">
        <f>Forward!AJ18-Y12</f>
        <v>-2.407362815228611E-2</v>
      </c>
      <c r="J38" s="86"/>
      <c r="K38" s="86"/>
      <c r="AF38" s="86"/>
      <c r="AM38" s="86"/>
      <c r="AN38" s="86"/>
      <c r="AO38" s="86"/>
      <c r="AP38" s="86"/>
      <c r="AQ38" s="86"/>
      <c r="AR38" s="86"/>
      <c r="AS38" s="86"/>
      <c r="AT38" s="86"/>
      <c r="AU38" s="86"/>
      <c r="AV38" s="86"/>
    </row>
    <row r="39" spans="1:48" ht="16.5" thickBot="1" x14ac:dyDescent="0.3">
      <c r="A39" s="19" t="s">
        <v>250</v>
      </c>
      <c r="B39" s="172">
        <f>Forward!AD19-E16</f>
        <v>-3.5914088764676159E-2</v>
      </c>
      <c r="D39" s="19" t="s">
        <v>263</v>
      </c>
      <c r="E39" s="27">
        <f>Forward!AG19-P13</f>
        <v>-5.1370280030804925E-2</v>
      </c>
      <c r="G39" s="19" t="s">
        <v>260</v>
      </c>
      <c r="H39" s="172">
        <f>Forward!AJ19-Z12</f>
        <v>-2.3219433435973599E-2</v>
      </c>
      <c r="J39" s="86"/>
      <c r="K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</row>
    <row r="40" spans="1:48" ht="16.5" thickBot="1" x14ac:dyDescent="0.3">
      <c r="A40" s="19" t="s">
        <v>251</v>
      </c>
      <c r="B40" s="172">
        <f>Forward!AD20-F16</f>
        <v>2.5660673948586867E-2</v>
      </c>
      <c r="D40" s="19" t="s">
        <v>264</v>
      </c>
      <c r="E40" s="27">
        <f>Forward!AG20-Q13</f>
        <v>-1.9612217697234763E-4</v>
      </c>
      <c r="G40" s="19" t="s">
        <v>261</v>
      </c>
      <c r="H40" s="172">
        <f>Forward!AJ20-AA12</f>
        <v>-1.0128228760414894E-2</v>
      </c>
      <c r="J40" s="86"/>
      <c r="K40" s="86"/>
      <c r="AM40" s="86"/>
      <c r="AN40" s="86"/>
      <c r="AO40" s="86"/>
      <c r="AP40" s="86"/>
      <c r="AQ40" s="86"/>
      <c r="AR40" s="86"/>
      <c r="AS40" s="86"/>
      <c r="AT40" s="86"/>
      <c r="AU40" s="86"/>
      <c r="AV40" s="86"/>
    </row>
    <row r="41" spans="1:48" ht="16.5" thickBot="1" x14ac:dyDescent="0.3">
      <c r="A41" s="19" t="s">
        <v>252</v>
      </c>
      <c r="B41" s="172">
        <f>Forward!AD21-G16</f>
        <v>2.1581498479939952E-3</v>
      </c>
      <c r="D41" s="19" t="s">
        <v>265</v>
      </c>
      <c r="E41" s="27">
        <f>Forward!AG21-R13</f>
        <v>3.8045659578679926E-2</v>
      </c>
      <c r="G41" s="19" t="s">
        <v>262</v>
      </c>
      <c r="H41" s="172">
        <f>Forward!AJ21-AB12</f>
        <v>-2.4972604540623108E-2</v>
      </c>
      <c r="J41" s="86"/>
      <c r="K41" s="86"/>
      <c r="AM41" s="86"/>
      <c r="AN41" s="86"/>
      <c r="AO41" s="86"/>
      <c r="AP41" s="86"/>
      <c r="AQ41" s="86"/>
      <c r="AR41" s="86"/>
      <c r="AS41" s="86"/>
      <c r="AT41" s="86"/>
      <c r="AU41" s="86"/>
      <c r="AV41" s="86"/>
    </row>
    <row r="42" spans="1:48" ht="16.5" thickBot="1" x14ac:dyDescent="0.3">
      <c r="A42" s="19" t="s">
        <v>253</v>
      </c>
      <c r="B42" s="172">
        <f>Forward!AD22-H16</f>
        <v>-2.1202548807827858E-2</v>
      </c>
      <c r="D42" s="19" t="s">
        <v>266</v>
      </c>
      <c r="E42" s="27">
        <f>Forward!AG22-S13</f>
        <v>-7.6181052906888922E-3</v>
      </c>
      <c r="K42" s="86"/>
      <c r="AM42" s="86"/>
      <c r="AN42" s="86"/>
      <c r="AO42" s="86"/>
      <c r="AP42" s="86"/>
      <c r="AQ42" s="86"/>
      <c r="AR42" s="86"/>
      <c r="AS42" s="86"/>
      <c r="AT42" s="86"/>
      <c r="AU42" s="86"/>
      <c r="AV42" s="86"/>
    </row>
    <row r="43" spans="1:48" ht="16.5" thickBot="1" x14ac:dyDescent="0.3">
      <c r="A43" s="19" t="s">
        <v>254</v>
      </c>
      <c r="B43" s="172">
        <f>Forward!AD23-I16</f>
        <v>-2.0929233507220465E-2</v>
      </c>
      <c r="D43" s="18"/>
      <c r="AM43" s="86"/>
      <c r="AN43" s="86"/>
      <c r="AO43" s="86"/>
      <c r="AP43" s="86"/>
      <c r="AQ43" s="86"/>
      <c r="AR43" s="86"/>
      <c r="AS43" s="86"/>
      <c r="AT43" s="86"/>
      <c r="AU43" s="86"/>
      <c r="AV43" s="86"/>
    </row>
    <row r="44" spans="1:48" x14ac:dyDescent="0.25">
      <c r="A44" s="86"/>
      <c r="B44" s="86"/>
      <c r="D44" s="18"/>
      <c r="AM44" s="86"/>
      <c r="AN44" s="86"/>
      <c r="AO44" s="86"/>
      <c r="AP44" s="86"/>
      <c r="AQ44" s="86"/>
      <c r="AR44" s="86"/>
      <c r="AS44" s="86"/>
      <c r="AT44" s="86"/>
      <c r="AU44" s="86"/>
      <c r="AV44" s="86"/>
    </row>
    <row r="45" spans="1:48" x14ac:dyDescent="0.25">
      <c r="A45" s="86"/>
      <c r="B45" s="86"/>
      <c r="C45" s="86"/>
      <c r="D45" s="18"/>
      <c r="AM45" s="86"/>
      <c r="AN45" s="86"/>
      <c r="AO45" s="86"/>
      <c r="AP45" s="86"/>
      <c r="AQ45" s="86"/>
      <c r="AR45" s="86"/>
      <c r="AS45" s="86"/>
      <c r="AT45" s="86"/>
      <c r="AU45" s="86"/>
      <c r="AV45" s="86"/>
    </row>
    <row r="46" spans="1:48" x14ac:dyDescent="0.25">
      <c r="A46" s="86"/>
      <c r="B46" s="86"/>
      <c r="C46" s="86"/>
      <c r="D46" s="18"/>
      <c r="AM46" s="86"/>
      <c r="AN46" s="86"/>
      <c r="AO46" s="86"/>
      <c r="AP46" s="86"/>
      <c r="AQ46" s="86"/>
      <c r="AR46" s="86"/>
      <c r="AS46" s="86"/>
      <c r="AT46" s="86"/>
      <c r="AU46" s="86"/>
      <c r="AV46" s="86"/>
    </row>
    <row r="47" spans="1:48" x14ac:dyDescent="0.25">
      <c r="AM47" s="86"/>
      <c r="AN47" s="86"/>
      <c r="AO47" s="86"/>
      <c r="AP47" s="86"/>
      <c r="AQ47" s="86"/>
      <c r="AR47" s="86"/>
      <c r="AS47" s="86"/>
      <c r="AT47" s="86"/>
      <c r="AU47" s="86"/>
      <c r="AV47" s="86"/>
    </row>
    <row r="48" spans="1:48" x14ac:dyDescent="0.25">
      <c r="AM48" s="86"/>
      <c r="AN48" s="86"/>
      <c r="AO48" s="86"/>
      <c r="AP48" s="86"/>
      <c r="AQ48" s="86"/>
      <c r="AR48" s="86"/>
      <c r="AS48" s="86"/>
      <c r="AT48" s="86"/>
      <c r="AU48" s="86"/>
      <c r="AV48" s="86"/>
    </row>
    <row r="49" spans="39:48" x14ac:dyDescent="0.25">
      <c r="AM49" s="86"/>
      <c r="AN49" s="86"/>
      <c r="AO49" s="86"/>
      <c r="AP49" s="86"/>
      <c r="AQ49" s="86"/>
      <c r="AR49" s="86"/>
      <c r="AS49" s="86"/>
      <c r="AT49" s="86"/>
      <c r="AU49" s="86"/>
      <c r="AV49" s="86"/>
    </row>
    <row r="50" spans="39:48" x14ac:dyDescent="0.25">
      <c r="AM50" s="86"/>
      <c r="AN50" s="86"/>
      <c r="AO50" s="86"/>
      <c r="AP50" s="86"/>
      <c r="AQ50" s="86"/>
      <c r="AR50" s="86"/>
      <c r="AS50" s="86"/>
      <c r="AT50" s="86"/>
      <c r="AU50" s="86"/>
      <c r="AV50" s="86"/>
    </row>
    <row r="51" spans="39:48" x14ac:dyDescent="0.25">
      <c r="AM51" s="86"/>
      <c r="AN51" s="86"/>
      <c r="AO51" s="86"/>
      <c r="AP51" s="86"/>
      <c r="AQ51" s="86"/>
      <c r="AR51" s="86"/>
      <c r="AS51" s="86"/>
      <c r="AT51" s="86"/>
      <c r="AU51" s="86"/>
      <c r="AV51" s="86"/>
    </row>
  </sheetData>
  <mergeCells count="32">
    <mergeCell ref="X30:Y30"/>
    <mergeCell ref="A2:B2"/>
    <mergeCell ref="A1:B1"/>
    <mergeCell ref="AR2:AS2"/>
    <mergeCell ref="AR3:AS3"/>
    <mergeCell ref="AR6:AT6"/>
    <mergeCell ref="T1:W1"/>
    <mergeCell ref="T2:U2"/>
    <mergeCell ref="X1:AB1"/>
    <mergeCell ref="X2:AB2"/>
    <mergeCell ref="V2:W2"/>
    <mergeCell ref="AC1:AF1"/>
    <mergeCell ref="AC2:AD2"/>
    <mergeCell ref="AE2:AF2"/>
    <mergeCell ref="X15:AB15"/>
    <mergeCell ref="C23:I23"/>
    <mergeCell ref="X27:Y27"/>
    <mergeCell ref="X28:Y28"/>
    <mergeCell ref="X29:Y29"/>
    <mergeCell ref="N17:S17"/>
    <mergeCell ref="C1:I1"/>
    <mergeCell ref="C2:I2"/>
    <mergeCell ref="J2:K2"/>
    <mergeCell ref="J1:M1"/>
    <mergeCell ref="L2:M2"/>
    <mergeCell ref="N1:S1"/>
    <mergeCell ref="N2:S2"/>
    <mergeCell ref="AH1:AK1"/>
    <mergeCell ref="AH2:AI2"/>
    <mergeCell ref="AJ2:AK2"/>
    <mergeCell ref="X25:Y25"/>
    <mergeCell ref="X26:Y26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04"/>
  <dimension ref="A1:BN961"/>
  <sheetViews>
    <sheetView zoomScale="55" zoomScaleNormal="55" workbookViewId="0">
      <pane xSplit="21" ySplit="1" topLeftCell="V31" activePane="bottomRight" state="frozen"/>
      <selection activeCell="R1008" sqref="R1008"/>
      <selection pane="topRight" activeCell="R1008" sqref="R1008"/>
      <selection pane="bottomLeft" activeCell="R1008" sqref="R1008"/>
      <selection pane="bottomRight" activeCell="R15" sqref="R15"/>
    </sheetView>
  </sheetViews>
  <sheetFormatPr defaultRowHeight="16.5" outlineLevelCol="1" x14ac:dyDescent="0.25"/>
  <cols>
    <col min="1" max="1" width="9" style="86"/>
    <col min="2" max="2" width="8.375" style="116" customWidth="1"/>
    <col min="3" max="3" width="12.75" style="86" hidden="1" customWidth="1"/>
    <col min="4" max="4" width="9" style="85" hidden="1" customWidth="1"/>
    <col min="5" max="5" width="7.625" style="86" customWidth="1"/>
    <col min="6" max="6" width="5.875" style="86" customWidth="1"/>
    <col min="7" max="7" width="8.375" style="116" customWidth="1"/>
    <col min="8" max="8" width="10" style="86" customWidth="1"/>
    <col min="9" max="12" width="15.75" style="30" hidden="1" customWidth="1" outlineLevel="1"/>
    <col min="13" max="13" width="9.75" style="30" customWidth="1" collapsed="1"/>
    <col min="14" max="14" width="9.75" style="30" hidden="1" customWidth="1" outlineLevel="1"/>
    <col min="15" max="17" width="8.375" style="30" hidden="1" customWidth="1" outlineLevel="1"/>
    <col min="18" max="18" width="16.25" style="167" customWidth="1" collapsed="1"/>
    <col min="19" max="19" width="13.5" style="86" bestFit="1" customWidth="1"/>
    <col min="20" max="20" width="10.5" style="85" customWidth="1"/>
    <col min="21" max="21" width="13.75" style="85" bestFit="1" customWidth="1"/>
    <col min="22" max="22" width="14.875" style="167" customWidth="1"/>
    <col min="23" max="23" width="14" style="85" customWidth="1"/>
    <col min="24" max="24" width="14" style="85" hidden="1" customWidth="1"/>
    <col min="25" max="25" width="15" style="85" customWidth="1"/>
    <col min="26" max="26" width="8.5" style="85" customWidth="1" outlineLevel="1"/>
    <col min="27" max="28" width="9.375" style="85" customWidth="1" outlineLevel="1"/>
    <col min="29" max="29" width="11.75" style="85" customWidth="1" outlineLevel="1"/>
    <col min="30" max="30" width="15.875" style="86" customWidth="1"/>
    <col min="31" max="32" width="9.375" style="85" customWidth="1"/>
    <col min="33" max="34" width="9.375" style="85" customWidth="1" outlineLevel="1"/>
    <col min="35" max="35" width="12.875" style="85" customWidth="1" outlineLevel="1"/>
    <col min="36" max="36" width="12.875" style="85" customWidth="1"/>
    <col min="37" max="37" width="8.375" style="86" bestFit="1" customWidth="1"/>
    <col min="38" max="39" width="18" style="86" bestFit="1" customWidth="1"/>
    <col min="40" max="40" width="8.375" style="86" customWidth="1"/>
    <col min="41" max="41" width="8.125" style="86" customWidth="1" outlineLevel="1"/>
    <col min="42" max="43" width="8.5" style="86" customWidth="1" outlineLevel="1"/>
    <col min="44" max="44" width="28.875" style="86" bestFit="1" customWidth="1"/>
    <col min="45" max="50" width="10.625" style="117" hidden="1" customWidth="1" outlineLevel="1"/>
    <col min="51" max="51" width="9.375" style="85" customWidth="1" collapsed="1"/>
    <col min="52" max="59" width="10.625" style="118" hidden="1" customWidth="1" outlineLevel="1"/>
    <col min="60" max="60" width="9.375" style="86" customWidth="1" collapsed="1"/>
    <col min="61" max="63" width="9.375" style="86" customWidth="1"/>
    <col min="64" max="64" width="9.375" style="85" customWidth="1"/>
    <col min="65" max="65" width="9" style="85" customWidth="1"/>
    <col min="66" max="16384" width="9" style="85"/>
  </cols>
  <sheetData>
    <row r="1" spans="1:66" s="97" customFormat="1" ht="31.5" x14ac:dyDescent="0.25">
      <c r="A1" s="90" t="s">
        <v>55</v>
      </c>
      <c r="B1" s="96" t="s">
        <v>1</v>
      </c>
      <c r="C1" s="90"/>
      <c r="E1" s="90"/>
      <c r="F1" s="90"/>
      <c r="G1" s="96" t="s">
        <v>46</v>
      </c>
      <c r="H1" s="90"/>
      <c r="I1" s="91" t="s">
        <v>268</v>
      </c>
      <c r="J1" s="98" t="s">
        <v>269</v>
      </c>
      <c r="K1" s="91" t="s">
        <v>270</v>
      </c>
      <c r="L1" s="98" t="s">
        <v>271</v>
      </c>
      <c r="M1" s="99" t="s">
        <v>272</v>
      </c>
      <c r="N1" s="100" t="s">
        <v>273</v>
      </c>
      <c r="O1" s="91" t="s">
        <v>274</v>
      </c>
      <c r="P1" s="98" t="s">
        <v>275</v>
      </c>
      <c r="Q1" s="91" t="s">
        <v>276</v>
      </c>
      <c r="R1" s="165" t="s">
        <v>321</v>
      </c>
      <c r="S1" s="90" t="s">
        <v>74</v>
      </c>
      <c r="T1" s="101" t="s">
        <v>277</v>
      </c>
      <c r="U1" s="90" t="s">
        <v>201</v>
      </c>
      <c r="V1" s="165" t="s">
        <v>322</v>
      </c>
      <c r="W1" s="90" t="s">
        <v>325</v>
      </c>
      <c r="X1" s="90" t="s">
        <v>325</v>
      </c>
      <c r="Y1" s="101" t="s">
        <v>326</v>
      </c>
      <c r="Z1" s="90" t="s">
        <v>278</v>
      </c>
      <c r="AA1" s="101" t="s">
        <v>279</v>
      </c>
      <c r="AB1" s="101" t="s">
        <v>280</v>
      </c>
      <c r="AC1" s="101" t="s">
        <v>281</v>
      </c>
      <c r="AD1" s="36">
        <v>0.85</v>
      </c>
      <c r="AE1" s="90" t="s">
        <v>51</v>
      </c>
      <c r="AF1" s="90"/>
      <c r="AG1" s="90" t="s">
        <v>69</v>
      </c>
      <c r="AH1" s="90" t="s">
        <v>70</v>
      </c>
      <c r="AI1" s="90" t="s">
        <v>282</v>
      </c>
      <c r="AJ1" s="90" t="s">
        <v>71</v>
      </c>
      <c r="AK1" s="90"/>
      <c r="AL1" s="207" t="s">
        <v>323</v>
      </c>
      <c r="AM1" s="207" t="s">
        <v>324</v>
      </c>
      <c r="AN1" s="90"/>
      <c r="AO1" s="90"/>
      <c r="AP1" s="90"/>
      <c r="AQ1" s="90"/>
      <c r="AR1" s="90" t="s">
        <v>320</v>
      </c>
      <c r="AS1" s="102">
        <f>SUM(AS2:AX2)/$AY$30</f>
        <v>0.9521276595744681</v>
      </c>
      <c r="AT1" s="102">
        <f>SUM(AT2:AX2)/$AY$28</f>
        <v>0.94893617021276599</v>
      </c>
      <c r="AU1" s="102">
        <f>SUM(AU2:AX2)/$AY$28</f>
        <v>0.94148936170212771</v>
      </c>
      <c r="AV1" s="102">
        <f>SUM(AS2:AV2)/$AY$28</f>
        <v>0.65212765957446805</v>
      </c>
      <c r="AW1" s="102">
        <f>SUM(AS2:AW2)/$AY$28</f>
        <v>0.84042553191489366</v>
      </c>
      <c r="AX1" s="102">
        <f>SUM(AS2:AX2)/$AY$28</f>
        <v>0.9521276595744681</v>
      </c>
      <c r="AY1" s="89"/>
      <c r="AZ1" s="103" t="s">
        <v>268</v>
      </c>
      <c r="BA1" s="104" t="s">
        <v>269</v>
      </c>
      <c r="BB1" s="103" t="s">
        <v>270</v>
      </c>
      <c r="BC1" s="104" t="s">
        <v>271</v>
      </c>
      <c r="BD1" s="105" t="s">
        <v>273</v>
      </c>
      <c r="BE1" s="106" t="s">
        <v>274</v>
      </c>
      <c r="BF1" s="105" t="s">
        <v>275</v>
      </c>
      <c r="BG1" s="106" t="s">
        <v>276</v>
      </c>
      <c r="BH1" s="107"/>
      <c r="BI1" s="107"/>
      <c r="BJ1" s="107"/>
      <c r="BK1" s="107"/>
      <c r="BL1" s="90"/>
      <c r="BN1" s="90"/>
    </row>
    <row r="2" spans="1:66" ht="17.25" thickBot="1" x14ac:dyDescent="0.3">
      <c r="A2" s="192">
        <v>1</v>
      </c>
      <c r="B2" s="193"/>
      <c r="C2" s="194"/>
      <c r="D2" s="194"/>
      <c r="E2" s="194">
        <f>B3-B2</f>
        <v>0</v>
      </c>
      <c r="F2" s="194"/>
      <c r="G2" s="193"/>
      <c r="H2" s="270"/>
      <c r="I2" s="195"/>
      <c r="J2" s="195"/>
      <c r="K2" s="195"/>
      <c r="L2" s="195"/>
      <c r="M2" s="196">
        <f>IF(T2&lt;&gt;0,(((G2+1)*('Data Raw'!$N$1007-'Data Raw'!$N$1008)/2+'Data Raw'!$N$1008)*'Data Raw'!$M$1010+'Data Raw'!$M$1009)*AE2+AE2)</f>
        <v>28673.0574482433</v>
      </c>
      <c r="N2" s="196"/>
      <c r="O2" s="195"/>
      <c r="P2" s="195"/>
      <c r="Q2" s="195"/>
      <c r="R2" s="206">
        <f>IFERROR(1-AY20/AY19,-1)</f>
        <v>-1</v>
      </c>
      <c r="S2" s="196">
        <f>'Data Raw'!E44</f>
        <v>28887.33</v>
      </c>
      <c r="T2" s="196">
        <f>'Data Raw'!G44</f>
        <v>29071.34</v>
      </c>
      <c r="U2" s="196">
        <f>'Data Raw'!D44</f>
        <v>29071.34</v>
      </c>
      <c r="V2" s="197">
        <f>IFERROR(AY29/(AY19-COUNT(R10:R959)),-1)</f>
        <v>-1</v>
      </c>
      <c r="W2" s="198">
        <f>IF(R2=1,0,(M2-T2))</f>
        <v>-398.28255175669983</v>
      </c>
      <c r="X2" s="198">
        <f>IF(R2=1,0,(M2-T2)*(M2-T2))</f>
        <v>158628.99103382829</v>
      </c>
      <c r="Y2" s="198"/>
      <c r="Z2" s="196">
        <f t="shared" ref="Z2:Z5" si="0">U2-S2</f>
        <v>184.0099999999984</v>
      </c>
      <c r="AA2" s="198"/>
      <c r="AB2" s="198"/>
      <c r="AC2" s="198"/>
      <c r="AD2" s="199"/>
      <c r="AE2" s="198">
        <f>'Data Raw'!C44</f>
        <v>28991.94</v>
      </c>
      <c r="AF2" s="198"/>
      <c r="AG2" s="198">
        <f t="shared" ref="AG2:AG65" si="1">T2-AE2</f>
        <v>79.400000000001455</v>
      </c>
      <c r="AH2" s="198">
        <f t="shared" ref="AH2:AH65" si="2">M2-AE2</f>
        <v>-318.88255175669838</v>
      </c>
      <c r="AI2" s="196">
        <f t="shared" ref="AI2:AI65" si="3">IF($AH2&gt;0,1,-1)</f>
        <v>-1</v>
      </c>
      <c r="AJ2" s="196"/>
      <c r="AK2" s="194"/>
      <c r="AL2" s="200" t="e">
        <f>AVERAGE(AL20:AL763)</f>
        <v>#DIV/0!</v>
      </c>
      <c r="AM2" s="200">
        <f>AVERAGE(AM10:AM763)</f>
        <v>-183.80275862068962</v>
      </c>
      <c r="AN2" s="199" t="e">
        <f>V2*AL2+AM2*(1-V2)</f>
        <v>#DIV/0!</v>
      </c>
      <c r="AO2" s="200"/>
      <c r="AP2" s="200">
        <f t="shared" ref="AP2:AP65" si="4">AG2*AG2</f>
        <v>6304.3600000002307</v>
      </c>
      <c r="AQ2" s="200"/>
      <c r="AR2" s="200"/>
      <c r="AS2" s="110">
        <f t="shared" ref="AS2:AX2" si="5">COUNTIF(AS20:AS2081,1)</f>
        <v>3</v>
      </c>
      <c r="AT2" s="110">
        <f t="shared" si="5"/>
        <v>7</v>
      </c>
      <c r="AU2" s="110">
        <f t="shared" si="5"/>
        <v>146</v>
      </c>
      <c r="AV2" s="110">
        <f t="shared" si="5"/>
        <v>457</v>
      </c>
      <c r="AW2" s="110">
        <f t="shared" si="5"/>
        <v>177</v>
      </c>
      <c r="AX2" s="110">
        <f t="shared" si="5"/>
        <v>105</v>
      </c>
      <c r="AY2" s="89"/>
      <c r="AZ2" s="111"/>
      <c r="BA2" s="111"/>
      <c r="BB2" s="111"/>
      <c r="BC2" s="111"/>
      <c r="BD2" s="111"/>
      <c r="BE2" s="111"/>
      <c r="BF2" s="111"/>
      <c r="BG2" s="111"/>
      <c r="BH2" s="112"/>
      <c r="BI2" s="112"/>
      <c r="BJ2" s="112"/>
      <c r="BK2" s="112"/>
      <c r="BL2" s="89"/>
    </row>
    <row r="3" spans="1:66" ht="17.25" thickBot="1" x14ac:dyDescent="0.3">
      <c r="A3" s="192">
        <f t="shared" ref="A3:A66" si="6">A2+1</f>
        <v>2</v>
      </c>
      <c r="B3" s="201"/>
      <c r="C3" s="194"/>
      <c r="D3" s="194"/>
      <c r="E3" s="194">
        <f>B4-B3</f>
        <v>0</v>
      </c>
      <c r="F3" s="194"/>
      <c r="G3" s="201"/>
      <c r="H3" s="194"/>
      <c r="I3" s="195"/>
      <c r="J3" s="195"/>
      <c r="K3" s="195"/>
      <c r="L3" s="195"/>
      <c r="M3" s="196">
        <f>IF(T3&lt;&gt;0,(((G3+1)*('Data Raw'!$N$1007-'Data Raw'!$N$1008)/2+'Data Raw'!$N$1008)*'Data Raw'!$M$1010+'Data Raw'!$M$1009)*AE3+AE3)</f>
        <v>28946.288752572233</v>
      </c>
      <c r="N3" s="198"/>
      <c r="O3" s="195"/>
      <c r="P3" s="195"/>
      <c r="Q3" s="195"/>
      <c r="R3" s="202"/>
      <c r="S3" s="196">
        <f>'Data Raw'!E45</f>
        <v>29162.87</v>
      </c>
      <c r="T3" s="196">
        <f>'Data Raw'!G45</f>
        <v>29303.26</v>
      </c>
      <c r="U3" s="196">
        <f>'Data Raw'!D45</f>
        <v>29405.119999999999</v>
      </c>
      <c r="V3" s="202"/>
      <c r="W3" s="198">
        <f t="shared" ref="W3:W10" si="7">IF(R3=1,0,(M3-T3))</f>
        <v>-356.97124742776577</v>
      </c>
      <c r="X3" s="198">
        <f t="shared" ref="X3:X10" si="8">IF(R3=1,0,(M3-T3)*(M3-T3))</f>
        <v>127428.47149013517</v>
      </c>
      <c r="Y3" s="198"/>
      <c r="Z3" s="196">
        <f t="shared" si="0"/>
        <v>242.25</v>
      </c>
      <c r="AA3" s="198"/>
      <c r="AB3" s="198"/>
      <c r="AC3" s="198"/>
      <c r="AD3" s="194"/>
      <c r="AE3" s="198">
        <f>'Data Raw'!C45</f>
        <v>29268.21</v>
      </c>
      <c r="AF3" s="198"/>
      <c r="AG3" s="198">
        <f t="shared" si="1"/>
        <v>35.049999999999272</v>
      </c>
      <c r="AH3" s="198">
        <f t="shared" si="2"/>
        <v>-321.9212474277665</v>
      </c>
      <c r="AI3" s="196">
        <f t="shared" si="3"/>
        <v>-1</v>
      </c>
      <c r="AJ3" s="196"/>
      <c r="AK3" s="194"/>
      <c r="AL3" s="200"/>
      <c r="AM3" s="200"/>
      <c r="AN3" s="199"/>
      <c r="AO3" s="200"/>
      <c r="AP3" s="200">
        <f t="shared" si="4"/>
        <v>1228.5024999999489</v>
      </c>
      <c r="AQ3" s="200"/>
      <c r="AR3" s="200"/>
      <c r="AS3" s="114">
        <f t="shared" ref="AS3:AX3" si="9">AS2/$AY$28</f>
        <v>3.1914893617021275E-3</v>
      </c>
      <c r="AT3" s="114">
        <f t="shared" si="9"/>
        <v>7.4468085106382982E-3</v>
      </c>
      <c r="AU3" s="114">
        <f t="shared" si="9"/>
        <v>0.15531914893617021</v>
      </c>
      <c r="AV3" s="114">
        <f t="shared" si="9"/>
        <v>0.48617021276595745</v>
      </c>
      <c r="AW3" s="114">
        <f t="shared" si="9"/>
        <v>0.18829787234042553</v>
      </c>
      <c r="AX3" s="114">
        <f t="shared" si="9"/>
        <v>0.11170212765957446</v>
      </c>
      <c r="AY3" s="115" t="s">
        <v>283</v>
      </c>
      <c r="AZ3" s="163"/>
      <c r="BA3" s="163"/>
      <c r="BB3" s="163"/>
      <c r="BC3" s="163"/>
      <c r="BD3" s="164"/>
      <c r="BE3" s="164"/>
      <c r="BF3" s="110"/>
      <c r="BG3" s="110"/>
      <c r="BH3" s="89"/>
      <c r="BI3" s="89"/>
      <c r="BJ3" s="89"/>
      <c r="BK3" s="89"/>
      <c r="BL3" s="89"/>
    </row>
    <row r="4" spans="1:66" x14ac:dyDescent="0.25">
      <c r="A4" s="192">
        <f t="shared" si="6"/>
        <v>3</v>
      </c>
      <c r="B4" s="201"/>
      <c r="C4" s="194"/>
      <c r="D4" s="194"/>
      <c r="E4" s="194">
        <f t="shared" ref="E4:E10" si="10">B4-B3</f>
        <v>0</v>
      </c>
      <c r="F4" s="194"/>
      <c r="G4" s="201"/>
      <c r="H4" s="194"/>
      <c r="I4" s="195"/>
      <c r="J4" s="195"/>
      <c r="K4" s="195"/>
      <c r="L4" s="195"/>
      <c r="M4" s="196">
        <f>IF(T4&lt;&gt;0,(((G4+1)*('Data Raw'!$N$1007-'Data Raw'!$N$1008)/2+'Data Raw'!$N$1008)*'Data Raw'!$M$1010+'Data Raw'!$M$1009)*AE4+AE4)</f>
        <v>28822.881208668936</v>
      </c>
      <c r="N4" s="198"/>
      <c r="O4" s="195"/>
      <c r="P4" s="195"/>
      <c r="Q4" s="195"/>
      <c r="R4" s="202"/>
      <c r="S4" s="196">
        <f>'Data Raw'!E46</f>
        <v>28701.69</v>
      </c>
      <c r="T4" s="196">
        <f>'Data Raw'!G46</f>
        <v>28724.880000000001</v>
      </c>
      <c r="U4" s="196">
        <f>'Data Raw'!D46</f>
        <v>29154.75</v>
      </c>
      <c r="V4" s="202"/>
      <c r="W4" s="198">
        <f t="shared" si="7"/>
        <v>98.001208668934851</v>
      </c>
      <c r="X4" s="198">
        <f t="shared" si="8"/>
        <v>9604.2369005721121</v>
      </c>
      <c r="Y4" s="198"/>
      <c r="Z4" s="196">
        <f t="shared" si="0"/>
        <v>453.06000000000131</v>
      </c>
      <c r="AA4" s="198"/>
      <c r="AB4" s="198"/>
      <c r="AC4" s="198"/>
      <c r="AD4" s="194"/>
      <c r="AE4" s="198">
        <f>'Data Raw'!C46</f>
        <v>29143.43</v>
      </c>
      <c r="AF4" s="198"/>
      <c r="AG4" s="198">
        <f t="shared" si="1"/>
        <v>-418.54999999999927</v>
      </c>
      <c r="AH4" s="198">
        <f t="shared" si="2"/>
        <v>-320.54879133106442</v>
      </c>
      <c r="AI4" s="196">
        <f t="shared" si="3"/>
        <v>-1</v>
      </c>
      <c r="AJ4" s="196"/>
      <c r="AK4" s="194"/>
      <c r="AL4" s="200"/>
      <c r="AM4" s="200"/>
      <c r="AN4" s="199"/>
      <c r="AO4" s="200"/>
      <c r="AP4" s="200">
        <f t="shared" si="4"/>
        <v>175184.1024999994</v>
      </c>
      <c r="AQ4" s="200"/>
      <c r="AR4" s="200"/>
      <c r="AS4" s="110"/>
      <c r="AT4" s="110"/>
      <c r="AU4" s="110"/>
      <c r="AV4" s="110"/>
      <c r="AW4" s="110"/>
      <c r="AX4" s="110"/>
      <c r="AY4" s="89"/>
      <c r="AZ4" s="110"/>
      <c r="BA4" s="110"/>
      <c r="BB4" s="110"/>
      <c r="BC4" s="110"/>
      <c r="BD4" s="110"/>
      <c r="BE4" s="110"/>
      <c r="BF4" s="110"/>
      <c r="BG4" s="110"/>
      <c r="BH4" s="89"/>
      <c r="BI4" s="89"/>
      <c r="BJ4" s="89"/>
      <c r="BK4" s="89"/>
      <c r="BL4" s="89"/>
    </row>
    <row r="5" spans="1:66" x14ac:dyDescent="0.25">
      <c r="A5" s="192">
        <f t="shared" si="6"/>
        <v>4</v>
      </c>
      <c r="B5" s="201"/>
      <c r="C5" s="194"/>
      <c r="D5" s="194"/>
      <c r="E5" s="194">
        <f t="shared" si="10"/>
        <v>0</v>
      </c>
      <c r="F5" s="194"/>
      <c r="G5" s="201"/>
      <c r="H5" s="194"/>
      <c r="I5" s="195"/>
      <c r="J5" s="195"/>
      <c r="K5" s="195"/>
      <c r="L5" s="195"/>
      <c r="M5" s="196">
        <f>IF(T5&lt;&gt;0,(((G5+1)*('Data Raw'!$N$1007-'Data Raw'!$N$1008)/2+'Data Raw'!$N$1008)*'Data Raw'!$M$1010+'Data Raw'!$M$1009)*AE5+AE5)</f>
        <v>28344.679448546136</v>
      </c>
      <c r="N5" s="198"/>
      <c r="O5" s="195"/>
      <c r="P5" s="195"/>
      <c r="Q5" s="195"/>
      <c r="R5" s="203" t="str">
        <f>IF(B9&lt;&gt;"",IF(AND(M9&gt;AA9,M9&lt;AB9),"",1),"")</f>
        <v/>
      </c>
      <c r="S5" s="196">
        <f>'Data Raw'!E47</f>
        <v>28256.03</v>
      </c>
      <c r="T5" s="196">
        <f>'Data Raw'!G47</f>
        <v>28357.54</v>
      </c>
      <c r="U5" s="196">
        <f>'Data Raw'!D47</f>
        <v>28684.83</v>
      </c>
      <c r="V5" s="202"/>
      <c r="W5" s="198">
        <f t="shared" si="7"/>
        <v>-12.8605514538649</v>
      </c>
      <c r="X5" s="198">
        <f t="shared" si="8"/>
        <v>165.39378369750659</v>
      </c>
      <c r="Y5" s="198"/>
      <c r="Z5" s="196">
        <f t="shared" si="0"/>
        <v>428.80000000000291</v>
      </c>
      <c r="AA5" s="198"/>
      <c r="AB5" s="198"/>
      <c r="AC5" s="198"/>
      <c r="AD5" s="194"/>
      <c r="AE5" s="198">
        <f>'Data Raw'!C47</f>
        <v>28659.91</v>
      </c>
      <c r="AF5" s="198"/>
      <c r="AG5" s="198">
        <f t="shared" si="1"/>
        <v>-302.36999999999898</v>
      </c>
      <c r="AH5" s="198">
        <f t="shared" si="2"/>
        <v>-315.23055145386388</v>
      </c>
      <c r="AI5" s="196">
        <f t="shared" si="3"/>
        <v>-1</v>
      </c>
      <c r="AJ5" s="196"/>
      <c r="AK5" s="251">
        <f>COUNT($AL$600:$AL$799)/(COUNT($AL$600:$AM$799))</f>
        <v>0</v>
      </c>
      <c r="AL5" s="200" t="e">
        <f>AVERAGE(AL600:AL799)</f>
        <v>#DIV/0!</v>
      </c>
      <c r="AM5" s="200">
        <f>AVERAGE(AM600:AM799)</f>
        <v>-146.49855000000008</v>
      </c>
      <c r="AN5" s="199" t="e">
        <f>AK5*AL5+AM5*(1-AK5)</f>
        <v>#DIV/0!</v>
      </c>
      <c r="AO5" s="200"/>
      <c r="AP5" s="200">
        <f t="shared" si="4"/>
        <v>91427.616899999382</v>
      </c>
      <c r="AQ5" s="200"/>
      <c r="AR5" s="200"/>
      <c r="AS5" s="173" t="s">
        <v>289</v>
      </c>
      <c r="AT5" s="173" t="s">
        <v>290</v>
      </c>
      <c r="AU5" s="173" t="s">
        <v>291</v>
      </c>
      <c r="AV5" s="110"/>
      <c r="AW5" s="110"/>
      <c r="AX5" s="110"/>
      <c r="AY5" s="89"/>
      <c r="AZ5" s="111"/>
      <c r="BA5" s="111"/>
      <c r="BB5" s="111"/>
      <c r="BC5" s="111"/>
      <c r="BD5" s="111"/>
      <c r="BE5" s="111"/>
      <c r="BF5" s="111"/>
      <c r="BG5" s="111"/>
      <c r="BH5" s="89"/>
      <c r="BI5" s="89"/>
      <c r="BJ5" s="89"/>
      <c r="BK5" s="89"/>
      <c r="BL5" s="89"/>
    </row>
    <row r="6" spans="1:66" x14ac:dyDescent="0.25">
      <c r="A6" s="192">
        <f t="shared" si="6"/>
        <v>5</v>
      </c>
      <c r="B6" s="201"/>
      <c r="C6" s="194"/>
      <c r="D6" s="194"/>
      <c r="E6" s="194">
        <f t="shared" si="10"/>
        <v>0</v>
      </c>
      <c r="F6" s="194"/>
      <c r="G6" s="201"/>
      <c r="H6" s="194"/>
      <c r="I6" s="198">
        <f t="shared" ref="I6:I10" si="11">K6-Y5</f>
        <v>28125.358588344217</v>
      </c>
      <c r="J6" s="198">
        <f t="shared" ref="J6:J10" si="12">M6-Y5*1.5</f>
        <v>28125.358588344217</v>
      </c>
      <c r="K6" s="198">
        <f t="shared" ref="K6:K10" si="13">M6-Y5</f>
        <v>28125.358588344217</v>
      </c>
      <c r="L6" s="198">
        <f t="shared" ref="L6:L10" si="14">M6-Y5/2</f>
        <v>28125.358588344217</v>
      </c>
      <c r="M6" s="196">
        <f>IF(T6&lt;&gt;0,(((G6+1)*('Data Raw'!$N$1007-'Data Raw'!$N$1008)/2+'Data Raw'!$N$1008)*'Data Raw'!$M$1010+'Data Raw'!$M$1009)*AE6+AE6)</f>
        <v>28125.358588344217</v>
      </c>
      <c r="N6" s="198">
        <f t="shared" ref="N6:N10" si="15">M6+Y5/2</f>
        <v>28125.358588344217</v>
      </c>
      <c r="O6" s="198">
        <f t="shared" ref="O6:O10" si="16">M6+Y5</f>
        <v>28125.358588344217</v>
      </c>
      <c r="P6" s="198">
        <f t="shared" ref="P6:P10" si="17">M6+1.5*Y5</f>
        <v>28125.358588344217</v>
      </c>
      <c r="Q6" s="198">
        <f t="shared" ref="Q6:Q10" si="18">O6+Y5</f>
        <v>28125.358588344217</v>
      </c>
      <c r="R6" s="202"/>
      <c r="S6" s="196">
        <f>'Data Raw'!E48</f>
        <v>28321.34</v>
      </c>
      <c r="T6" s="196">
        <f>'Data Raw'!G48</f>
        <v>28557.14</v>
      </c>
      <c r="U6" s="196">
        <f>'Data Raw'!D48</f>
        <v>28577.52</v>
      </c>
      <c r="V6" s="204"/>
      <c r="W6" s="198">
        <f t="shared" si="7"/>
        <v>-431.78141165578199</v>
      </c>
      <c r="X6" s="198">
        <f t="shared" si="8"/>
        <v>186435.18745145987</v>
      </c>
      <c r="Y6" s="198"/>
      <c r="Z6" s="196">
        <f>U6-S6</f>
        <v>256.18000000000029</v>
      </c>
      <c r="AA6" s="198"/>
      <c r="AB6" s="198"/>
      <c r="AC6" s="198"/>
      <c r="AD6" s="209">
        <f>COUNT(AD10:AD959)/(COUNTBLANK(AD10:AD959)+COUNT(AD10:AD959))</f>
        <v>0.82</v>
      </c>
      <c r="AE6" s="198">
        <f>'Data Raw'!C48</f>
        <v>28438.15</v>
      </c>
      <c r="AF6" s="198"/>
      <c r="AG6" s="198">
        <f t="shared" si="1"/>
        <v>118.98999999999796</v>
      </c>
      <c r="AH6" s="198">
        <f t="shared" si="2"/>
        <v>-312.79141165578403</v>
      </c>
      <c r="AI6" s="196">
        <f t="shared" si="3"/>
        <v>-1</v>
      </c>
      <c r="AJ6" s="196"/>
      <c r="AK6" s="251">
        <f>COUNT($AL$800:$AL$959)/(COUNT($AL$800:$AM$959))</f>
        <v>0</v>
      </c>
      <c r="AL6" s="200" t="e">
        <f>AVERAGE(AL800:AL959)</f>
        <v>#DIV/0!</v>
      </c>
      <c r="AM6" s="200">
        <f>AVERAGE(AM800:AM959)</f>
        <v>-215.45324999999994</v>
      </c>
      <c r="AN6" s="199" t="e">
        <f>AK6*AL6+AM6*(1-AK6)</f>
        <v>#DIV/0!</v>
      </c>
      <c r="AO6" s="200"/>
      <c r="AP6" s="200">
        <f t="shared" si="4"/>
        <v>14158.620099999514</v>
      </c>
      <c r="AQ6" s="200"/>
      <c r="AR6" s="200"/>
      <c r="AS6" s="110">
        <f>AS2+AX2</f>
        <v>108</v>
      </c>
      <c r="AT6" s="110">
        <f>AT2+AW2</f>
        <v>184</v>
      </c>
      <c r="AU6" s="110">
        <f>AU2+AV2</f>
        <v>603</v>
      </c>
      <c r="AV6" s="110"/>
      <c r="AW6" s="110"/>
      <c r="AX6" s="110"/>
      <c r="AY6" s="89" t="s">
        <v>316</v>
      </c>
      <c r="AZ6" s="111"/>
      <c r="BA6" s="111"/>
      <c r="BB6" s="111"/>
      <c r="BC6" s="111"/>
      <c r="BD6" s="111"/>
      <c r="BE6" s="111"/>
      <c r="BF6" s="111"/>
      <c r="BG6" s="111"/>
      <c r="BH6" s="89"/>
      <c r="BI6" s="89"/>
      <c r="BJ6" s="89"/>
      <c r="BK6" s="89"/>
      <c r="BL6" s="89"/>
    </row>
    <row r="7" spans="1:66" x14ac:dyDescent="0.25">
      <c r="A7" s="192">
        <f t="shared" si="6"/>
        <v>6</v>
      </c>
      <c r="B7" s="201"/>
      <c r="C7" s="194"/>
      <c r="D7" s="194"/>
      <c r="E7" s="194">
        <f t="shared" si="10"/>
        <v>0</v>
      </c>
      <c r="F7" s="194"/>
      <c r="G7" s="201"/>
      <c r="H7" s="194"/>
      <c r="I7" s="198">
        <f t="shared" si="11"/>
        <v>28114.993857937847</v>
      </c>
      <c r="J7" s="198">
        <f t="shared" si="12"/>
        <v>28114.993857937847</v>
      </c>
      <c r="K7" s="198">
        <f t="shared" si="13"/>
        <v>28114.993857937847</v>
      </c>
      <c r="L7" s="198">
        <f t="shared" si="14"/>
        <v>28114.993857937847</v>
      </c>
      <c r="M7" s="196">
        <f>IF(T7&lt;&gt;0,(((G7+1)*('Data Raw'!$N$1007-'Data Raw'!$N$1008)/2+'Data Raw'!$N$1008)*'Data Raw'!$M$1010+'Data Raw'!$M$1009)*AE7+AE7)</f>
        <v>28114.993857937847</v>
      </c>
      <c r="N7" s="198">
        <f t="shared" si="15"/>
        <v>28114.993857937847</v>
      </c>
      <c r="O7" s="198">
        <f t="shared" si="16"/>
        <v>28114.993857937847</v>
      </c>
      <c r="P7" s="198">
        <f t="shared" si="17"/>
        <v>28114.993857937847</v>
      </c>
      <c r="Q7" s="198">
        <f t="shared" si="18"/>
        <v>28114.993857937847</v>
      </c>
      <c r="R7" s="202"/>
      <c r="S7" s="196">
        <f>'Data Raw'!E49</f>
        <v>28325.96</v>
      </c>
      <c r="T7" s="196">
        <f>'Data Raw'!G49</f>
        <v>28417.98</v>
      </c>
      <c r="U7" s="196">
        <f>'Data Raw'!D49</f>
        <v>28677.360000000001</v>
      </c>
      <c r="V7" s="204"/>
      <c r="W7" s="198">
        <f t="shared" si="7"/>
        <v>-302.98614206215279</v>
      </c>
      <c r="X7" s="198">
        <f t="shared" si="8"/>
        <v>91800.602281707033</v>
      </c>
      <c r="Y7" s="198"/>
      <c r="Z7" s="196">
        <f t="shared" ref="Z7:Z10" si="19">U7-S7</f>
        <v>351.40000000000146</v>
      </c>
      <c r="AA7" s="198"/>
      <c r="AB7" s="198"/>
      <c r="AC7" s="198"/>
      <c r="AD7" s="194"/>
      <c r="AE7" s="198">
        <f>'Data Raw'!C49</f>
        <v>28427.67</v>
      </c>
      <c r="AF7" s="198"/>
      <c r="AG7" s="198">
        <f t="shared" si="1"/>
        <v>-9.6899999999986903</v>
      </c>
      <c r="AH7" s="198">
        <f t="shared" si="2"/>
        <v>-312.67614206215148</v>
      </c>
      <c r="AI7" s="196">
        <f t="shared" si="3"/>
        <v>-1</v>
      </c>
      <c r="AJ7" s="196"/>
      <c r="AK7" s="194"/>
      <c r="AL7" s="200"/>
      <c r="AM7" s="200"/>
      <c r="AN7" s="194"/>
      <c r="AO7" s="200"/>
      <c r="AP7" s="200">
        <f t="shared" si="4"/>
        <v>93.896099999974624</v>
      </c>
      <c r="AQ7" s="200"/>
      <c r="AR7" s="200"/>
      <c r="AS7" s="114">
        <f>(AS6+AU6+AT6)/AY28</f>
        <v>0.9521276595744681</v>
      </c>
      <c r="AT7" s="114">
        <f>(AT6+AU6)/AY28</f>
        <v>0.83723404255319145</v>
      </c>
      <c r="AU7" s="114">
        <f>AU6/AY28</f>
        <v>0.64148936170212767</v>
      </c>
      <c r="AV7" s="110"/>
      <c r="AW7" s="110"/>
      <c r="AX7" s="110"/>
      <c r="AY7" s="89"/>
      <c r="AZ7" s="114"/>
      <c r="BA7" s="114"/>
      <c r="BB7" s="114"/>
      <c r="BC7" s="114"/>
      <c r="BD7" s="114"/>
      <c r="BE7" s="114"/>
      <c r="BF7" s="114"/>
      <c r="BG7" s="114"/>
      <c r="BH7" s="89"/>
      <c r="BI7" s="89"/>
      <c r="BJ7" s="89"/>
      <c r="BK7" s="89"/>
      <c r="BL7" s="89"/>
    </row>
    <row r="8" spans="1:66" x14ac:dyDescent="0.25">
      <c r="A8" s="192">
        <f t="shared" si="6"/>
        <v>7</v>
      </c>
      <c r="B8" s="201"/>
      <c r="C8" s="194"/>
      <c r="D8" s="194"/>
      <c r="E8" s="194">
        <f t="shared" si="10"/>
        <v>0</v>
      </c>
      <c r="F8" s="198">
        <f>AVERAGE(E2:E8)</f>
        <v>0</v>
      </c>
      <c r="G8" s="201"/>
      <c r="H8" s="194"/>
      <c r="I8" s="198">
        <f t="shared" si="11"/>
        <v>28332.87077669003</v>
      </c>
      <c r="J8" s="198">
        <f t="shared" si="12"/>
        <v>28332.87077669003</v>
      </c>
      <c r="K8" s="198">
        <f t="shared" si="13"/>
        <v>28332.87077669003</v>
      </c>
      <c r="L8" s="198">
        <f t="shared" si="14"/>
        <v>28332.87077669003</v>
      </c>
      <c r="M8" s="196">
        <f>IF(T8&lt;&gt;0,(((G8+1)*('Data Raw'!$N$1007-'Data Raw'!$N$1008)/2+'Data Raw'!$N$1008)*'Data Raw'!$M$1010+'Data Raw'!$M$1009)*AE8+AE8)</f>
        <v>28332.87077669003</v>
      </c>
      <c r="N8" s="198">
        <f t="shared" si="15"/>
        <v>28332.87077669003</v>
      </c>
      <c r="O8" s="198">
        <f t="shared" si="16"/>
        <v>28332.87077669003</v>
      </c>
      <c r="P8" s="198">
        <f t="shared" si="17"/>
        <v>28332.87077669003</v>
      </c>
      <c r="Q8" s="198">
        <f t="shared" si="18"/>
        <v>28332.87077669003</v>
      </c>
      <c r="R8" s="202"/>
      <c r="S8" s="196">
        <f>'Data Raw'!E50</f>
        <v>28384.12</v>
      </c>
      <c r="T8" s="196">
        <f>'Data Raw'!G50</f>
        <v>28637.46</v>
      </c>
      <c r="U8" s="196">
        <f>'Data Raw'!D50</f>
        <v>28753.97</v>
      </c>
      <c r="V8" s="204"/>
      <c r="W8" s="198">
        <f t="shared" si="7"/>
        <v>-304.58922330996938</v>
      </c>
      <c r="X8" s="198">
        <f t="shared" si="8"/>
        <v>92774.594956570392</v>
      </c>
      <c r="Y8" s="198">
        <f>SQRT(AVERAGE(X2:X8))</f>
        <v>308.6462325099194</v>
      </c>
      <c r="Z8" s="196">
        <f t="shared" si="19"/>
        <v>369.85000000000218</v>
      </c>
      <c r="AA8" s="198">
        <f>AVERAGE(Z2:Z8)</f>
        <v>326.50714285714378</v>
      </c>
      <c r="AB8" s="198"/>
      <c r="AC8" s="198"/>
      <c r="AD8" s="194"/>
      <c r="AE8" s="198">
        <f>'Data Raw'!C50</f>
        <v>28647.97</v>
      </c>
      <c r="AF8" s="198"/>
      <c r="AG8" s="198">
        <f>T8-AE8</f>
        <v>-10.510000000002037</v>
      </c>
      <c r="AH8" s="198">
        <f t="shared" si="2"/>
        <v>-315.09922330997142</v>
      </c>
      <c r="AI8" s="196">
        <f t="shared" si="3"/>
        <v>-1</v>
      </c>
      <c r="AJ8" s="205"/>
      <c r="AK8" s="194"/>
      <c r="AL8" s="200"/>
      <c r="AM8" s="200"/>
      <c r="AN8" s="194"/>
      <c r="AO8" s="200"/>
      <c r="AP8" s="200">
        <f>AG8*AG8</f>
        <v>110.46010000004283</v>
      </c>
      <c r="AQ8" s="198">
        <f>SQRT(AVERAGE(AP2:AP8))</f>
        <v>203.01567786046141</v>
      </c>
      <c r="AR8" s="200">
        <f>AQ8-Y8</f>
        <v>-105.63055464945799</v>
      </c>
      <c r="AS8" s="110"/>
      <c r="AT8" s="110"/>
      <c r="AU8" s="110"/>
      <c r="AV8" s="110"/>
      <c r="AW8" s="110"/>
      <c r="AX8" s="110"/>
      <c r="AY8" s="89"/>
      <c r="AZ8" s="111"/>
      <c r="BA8" s="111"/>
      <c r="BB8" s="111"/>
      <c r="BC8" s="111"/>
      <c r="BD8" s="111"/>
      <c r="BE8" s="111"/>
      <c r="BF8" s="111"/>
      <c r="BG8" s="111"/>
      <c r="BH8" s="89"/>
      <c r="BI8" s="89"/>
      <c r="BJ8" s="89"/>
      <c r="BK8" s="89"/>
      <c r="BL8" s="89"/>
    </row>
    <row r="9" spans="1:66" x14ac:dyDescent="0.25">
      <c r="A9" s="86">
        <f t="shared" si="6"/>
        <v>8</v>
      </c>
      <c r="B9" s="113"/>
      <c r="C9" s="88"/>
      <c r="D9" s="88"/>
      <c r="E9" s="194">
        <f t="shared" si="10"/>
        <v>0</v>
      </c>
      <c r="F9" s="89">
        <f>E9/7+F8/7*6</f>
        <v>0</v>
      </c>
      <c r="G9" s="113"/>
      <c r="H9" s="277"/>
      <c r="I9" s="84">
        <f t="shared" si="11"/>
        <v>27787.933624316167</v>
      </c>
      <c r="J9" s="84">
        <f t="shared" si="12"/>
        <v>27942.256740571127</v>
      </c>
      <c r="K9" s="84">
        <f t="shared" si="13"/>
        <v>28096.579856826087</v>
      </c>
      <c r="L9" s="84">
        <f t="shared" si="14"/>
        <v>28250.902973081047</v>
      </c>
      <c r="M9" s="108">
        <f>IF(T9&lt;&gt;0,(((G9+1)*('Data Raw'!$N$1007-'Data Raw'!$N$1008)/2+'Data Raw'!$N$1008)*'Data Raw'!$M$1010+'Data Raw'!$M$1009)*AE9+AE9)</f>
        <v>28405.226089336007</v>
      </c>
      <c r="N9" s="84">
        <f t="shared" si="15"/>
        <v>28559.549205590967</v>
      </c>
      <c r="O9" s="84">
        <f t="shared" si="16"/>
        <v>28713.872321845927</v>
      </c>
      <c r="P9" s="84">
        <f t="shared" si="17"/>
        <v>28868.195438100887</v>
      </c>
      <c r="Q9" s="84">
        <f t="shared" si="18"/>
        <v>29022.518554355847</v>
      </c>
      <c r="R9" s="182" t="str">
        <f>IF(B9&lt;&gt;"",IF(AND(M9&gt;AB9,M9&lt;AC9),"",1),"")</f>
        <v/>
      </c>
      <c r="S9" s="109">
        <f>'Data Raw'!E51</f>
        <v>28530.71</v>
      </c>
      <c r="T9" s="109">
        <f>'Data Raw'!G51</f>
        <v>28610.65</v>
      </c>
      <c r="U9" s="109">
        <f>'Data Raw'!D51</f>
        <v>28884.03</v>
      </c>
      <c r="V9" s="166"/>
      <c r="W9" s="89">
        <f t="shared" si="7"/>
        <v>-205.42391066399432</v>
      </c>
      <c r="X9" s="89">
        <f t="shared" si="8"/>
        <v>42198.983072488722</v>
      </c>
      <c r="Y9" s="89">
        <f>IF(X9&gt;0,SQRT((X9)/7+(Y8*Y8)/7*6),Y8)</f>
        <v>296.11145684592003</v>
      </c>
      <c r="Z9" s="109">
        <f>U9-S9</f>
        <v>353.31999999999971</v>
      </c>
      <c r="AA9" s="89">
        <f>Z9/7+AA8/7*6</f>
        <v>330.33755102040891</v>
      </c>
      <c r="AB9" s="89">
        <f>AE9-$AD$1*AA8</f>
        <v>28443.598928571428</v>
      </c>
      <c r="AC9" s="89">
        <f>AE9+$AD$1*AA8</f>
        <v>28998.661071428574</v>
      </c>
      <c r="AD9" s="89">
        <f>IF(AND(T9&lt;AC9, T9&gt;AB9),1,"")</f>
        <v>1</v>
      </c>
      <c r="AE9" s="89">
        <f>'Data Raw'!C51</f>
        <v>28721.13</v>
      </c>
      <c r="AF9" s="89"/>
      <c r="AG9" s="89">
        <f t="shared" si="1"/>
        <v>-110.47999999999956</v>
      </c>
      <c r="AH9" s="89">
        <f t="shared" si="2"/>
        <v>-315.90391066399388</v>
      </c>
      <c r="AI9" s="109">
        <f t="shared" si="3"/>
        <v>-1</v>
      </c>
      <c r="AJ9" s="109">
        <f t="shared" ref="AJ9:AJ72" si="20">MIN(Y8/4,50)</f>
        <v>50</v>
      </c>
      <c r="AK9" s="88"/>
      <c r="AL9" s="191" t="str">
        <f t="shared" ref="AL9:AL72" si="21">IF(R9&lt;&gt;1,IF(V9=1,ABS(AG8),""),"")</f>
        <v/>
      </c>
      <c r="AM9" s="191">
        <f t="shared" ref="AM9:AM72" si="22">IF(R9&lt;&gt;1,IF(V9="",-ABS(AG9),""),"")</f>
        <v>-110.47999999999956</v>
      </c>
      <c r="AN9" s="88"/>
      <c r="AO9" s="191"/>
      <c r="AP9" s="191">
        <f t="shared" si="4"/>
        <v>12205.830399999904</v>
      </c>
      <c r="AQ9" s="191">
        <f>IF(AP9&gt;0,SQRT(AP9)/9+AQ8/9*8,AQ8)</f>
        <v>192.73393587596564</v>
      </c>
      <c r="AR9" s="191">
        <f>AQ9-Y9</f>
        <v>-103.37752096995439</v>
      </c>
      <c r="AS9" s="110"/>
      <c r="AT9" s="110"/>
      <c r="AU9" s="110"/>
      <c r="AV9" s="110"/>
      <c r="AW9" s="110"/>
      <c r="AX9" s="110"/>
      <c r="AY9" s="89"/>
      <c r="AZ9" s="111"/>
      <c r="BA9" s="111"/>
      <c r="BB9" s="111"/>
      <c r="BC9" s="111"/>
      <c r="BD9" s="111"/>
      <c r="BE9" s="111"/>
      <c r="BF9" s="111"/>
      <c r="BG9" s="111"/>
      <c r="BH9" s="89"/>
      <c r="BI9" s="89"/>
      <c r="BJ9" s="89"/>
      <c r="BK9" s="89"/>
      <c r="BL9" s="89"/>
    </row>
    <row r="10" spans="1:66" ht="17.25" thickBot="1" x14ac:dyDescent="0.3">
      <c r="A10" s="86">
        <f t="shared" si="6"/>
        <v>9</v>
      </c>
      <c r="B10" s="113"/>
      <c r="C10" s="88"/>
      <c r="D10" s="88"/>
      <c r="E10" s="194">
        <f t="shared" si="10"/>
        <v>0</v>
      </c>
      <c r="F10" s="89">
        <f t="shared" ref="F10" si="23">E10/7+F9/7*6</f>
        <v>0</v>
      </c>
      <c r="G10" s="113"/>
      <c r="H10" s="277"/>
      <c r="I10" s="84">
        <f t="shared" si="11"/>
        <v>27868.248771111699</v>
      </c>
      <c r="J10" s="84">
        <f t="shared" si="12"/>
        <v>28016.304499534657</v>
      </c>
      <c r="K10" s="84">
        <f t="shared" si="13"/>
        <v>28164.360227957619</v>
      </c>
      <c r="L10" s="84">
        <f t="shared" si="14"/>
        <v>28312.415956380577</v>
      </c>
      <c r="M10" s="108">
        <f>IF(T10&lt;&gt;0,(((G10+1)*('Data Raw'!$N$1007-'Data Raw'!$N$1008)/2+'Data Raw'!$N$1008)*'Data Raw'!$M$1010+'Data Raw'!$M$1009)*AE10+AE10)</f>
        <v>28460.471684803539</v>
      </c>
      <c r="N10" s="84">
        <f t="shared" si="15"/>
        <v>28608.5274132265</v>
      </c>
      <c r="O10" s="84">
        <f t="shared" si="16"/>
        <v>28756.583141649458</v>
      </c>
      <c r="P10" s="84">
        <f t="shared" si="17"/>
        <v>28904.63887007242</v>
      </c>
      <c r="Q10" s="84">
        <f t="shared" si="18"/>
        <v>29052.694598495378</v>
      </c>
      <c r="R10" s="166" t="str">
        <f t="shared" ref="R10" si="24">IF(B10&lt;&gt;"",IF(AND(M10&gt;AB10,M10&lt;AC10),"",1),"")</f>
        <v/>
      </c>
      <c r="S10" s="109">
        <f>'Data Raw'!E52</f>
        <v>28453.14</v>
      </c>
      <c r="T10" s="109">
        <f>'Data Raw'!G52</f>
        <v>28595.66</v>
      </c>
      <c r="U10" s="109">
        <f>'Data Raw'!D52</f>
        <v>28842.11</v>
      </c>
      <c r="V10" s="166" t="str">
        <f t="shared" ref="V10:V36" si="25">IF(R10&lt;&gt;1,IF(B10&lt;&gt;"",IF((AE10-M10)*(AE10-T10)&gt;0,1,""),""),"")</f>
        <v/>
      </c>
      <c r="W10" s="89">
        <f t="shared" si="7"/>
        <v>-135.18831519646119</v>
      </c>
      <c r="X10" s="89">
        <f t="shared" si="8"/>
        <v>18275.880565657739</v>
      </c>
      <c r="Y10" s="89">
        <f t="shared" ref="Y10:Y73" si="26">IF(X10&gt;0,SQRT((X10)/7+(Y9*Y9)/7*6),Y9)</f>
        <v>278.86705737376951</v>
      </c>
      <c r="Z10" s="109">
        <f t="shared" si="19"/>
        <v>388.97000000000116</v>
      </c>
      <c r="AA10" s="89">
        <f t="shared" ref="AA10" si="27">Z10/7+AA9/7*6</f>
        <v>338.71361516035068</v>
      </c>
      <c r="AB10" s="89">
        <f t="shared" ref="AB10" si="28">AE10-$AD$1*AA9</f>
        <v>28496.203081632655</v>
      </c>
      <c r="AC10" s="89">
        <f>AE10+$AD$1*AA9</f>
        <v>29057.776918367348</v>
      </c>
      <c r="AD10" s="89">
        <f>IF(AND(T10&lt;AC10, T10&gt;AB10),1,"")</f>
        <v>1</v>
      </c>
      <c r="AE10" s="89">
        <f>'Data Raw'!C52</f>
        <v>28776.99</v>
      </c>
      <c r="AF10" s="89"/>
      <c r="AG10" s="89">
        <f t="shared" si="1"/>
        <v>-181.33000000000175</v>
      </c>
      <c r="AH10" s="89">
        <f t="shared" si="2"/>
        <v>-316.51831519646294</v>
      </c>
      <c r="AI10" s="109">
        <f t="shared" si="3"/>
        <v>-1</v>
      </c>
      <c r="AJ10" s="109">
        <f t="shared" si="20"/>
        <v>50</v>
      </c>
      <c r="AK10" s="88"/>
      <c r="AL10" s="191" t="str">
        <f t="shared" si="21"/>
        <v/>
      </c>
      <c r="AM10" s="191">
        <f t="shared" si="22"/>
        <v>-181.33000000000175</v>
      </c>
      <c r="AN10" s="88"/>
      <c r="AO10" s="191"/>
      <c r="AP10" s="191">
        <f t="shared" si="4"/>
        <v>32880.568900000631</v>
      </c>
      <c r="AQ10" s="191">
        <f t="shared" ref="AQ10" si="29">IF(AP10&gt;0,SQRT(AP10)/9+AQ9/9*8,AQ9)</f>
        <v>191.46683188974743</v>
      </c>
      <c r="AR10" s="191">
        <f t="shared" ref="AR10:AR71" si="30">AQ10-Y10</f>
        <v>-87.400225484022087</v>
      </c>
      <c r="AS10" s="110"/>
      <c r="AT10" s="110"/>
      <c r="AU10" s="110"/>
      <c r="AV10" s="110"/>
      <c r="AW10" s="110"/>
      <c r="AX10" s="110"/>
      <c r="AY10" s="89"/>
      <c r="AZ10" s="111"/>
      <c r="BA10" s="111"/>
      <c r="BB10" s="111"/>
      <c r="BC10" s="111"/>
      <c r="BD10" s="111"/>
      <c r="BE10" s="111"/>
      <c r="BF10" s="111"/>
      <c r="BG10" s="111"/>
      <c r="BH10" s="89"/>
      <c r="BI10" s="89"/>
      <c r="BJ10" s="89"/>
      <c r="BK10" s="89"/>
      <c r="BL10" s="89"/>
    </row>
    <row r="11" spans="1:66" ht="17.25" thickBot="1" x14ac:dyDescent="0.3">
      <c r="A11" s="86">
        <f t="shared" si="6"/>
        <v>10</v>
      </c>
      <c r="B11" s="113"/>
      <c r="C11" s="88"/>
      <c r="D11" s="88"/>
      <c r="E11" s="194">
        <f t="shared" ref="E11:E36" si="31">B11-B10</f>
        <v>0</v>
      </c>
      <c r="F11" s="89">
        <f t="shared" ref="F11:F36" si="32">E11/7+F10/7*6</f>
        <v>0</v>
      </c>
      <c r="G11" s="113"/>
      <c r="H11" s="277"/>
      <c r="I11" s="84">
        <f t="shared" ref="I11:I36" si="33">K11-Y10</f>
        <v>27417.701813071748</v>
      </c>
      <c r="J11" s="84">
        <f t="shared" ref="J11:J36" si="34">M11-Y10*1.5</f>
        <v>27557.135341758632</v>
      </c>
      <c r="K11" s="84">
        <f t="shared" ref="K11:K36" si="35">M11-Y10</f>
        <v>27696.568870445517</v>
      </c>
      <c r="L11" s="84">
        <f t="shared" ref="L11:L36" si="36">M11-Y10/2</f>
        <v>27836.002399132401</v>
      </c>
      <c r="M11" s="108">
        <f>IF(T11&lt;&gt;0,(((G11+1)*('Data Raw'!$N$1007-'Data Raw'!$N$1008)/2+'Data Raw'!$N$1008)*'Data Raw'!$M$1010+'Data Raw'!$M$1009)*AE11+AE11)</f>
        <v>27975.435927819286</v>
      </c>
      <c r="N11" s="84">
        <f t="shared" ref="N11:N36" si="37">M11+Y10/2</f>
        <v>28114.869456506171</v>
      </c>
      <c r="O11" s="84">
        <f t="shared" ref="O11:O36" si="38">M11+Y10</f>
        <v>28254.302985193055</v>
      </c>
      <c r="P11" s="84">
        <f t="shared" ref="P11:P36" si="39">M11+1.5*Y10</f>
        <v>28393.73651387994</v>
      </c>
      <c r="Q11" s="84">
        <f t="shared" ref="Q11:Q36" si="40">O11+Y10</f>
        <v>28533.170042566824</v>
      </c>
      <c r="R11" s="166" t="str">
        <f t="shared" ref="R11:R36" si="41">IF(B11&lt;&gt;"",IF(AND(M11&gt;AB11,M11&lt;AC11),"",1),"")</f>
        <v/>
      </c>
      <c r="S11" s="109">
        <f>'Data Raw'!E53</f>
        <v>27910.71</v>
      </c>
      <c r="T11" s="109">
        <f>'Data Raw'!G53</f>
        <v>28013.81</v>
      </c>
      <c r="U11" s="109">
        <f>'Data Raw'!D53</f>
        <v>28286.560000000001</v>
      </c>
      <c r="V11" s="166" t="str">
        <f t="shared" si="25"/>
        <v/>
      </c>
      <c r="W11" s="89">
        <f t="shared" ref="W11:W36" si="42">IF(R11=1,0,(M11-T11))</f>
        <v>-38.374072180715302</v>
      </c>
      <c r="X11" s="89">
        <f t="shared" ref="X11:X36" si="43">IF(R11=1,0,(M11-T11)*(M11-T11))</f>
        <v>1472.569415730748</v>
      </c>
      <c r="Y11" s="89">
        <f t="shared" si="26"/>
        <v>258.58780866897649</v>
      </c>
      <c r="Z11" s="109">
        <f t="shared" ref="Z11:Z36" si="44">U11-S11</f>
        <v>375.85000000000218</v>
      </c>
      <c r="AA11" s="89">
        <f t="shared" ref="AA11:AA36" si="45">Z11/7+AA10/7*6</f>
        <v>344.01881299458665</v>
      </c>
      <c r="AB11" s="89">
        <f t="shared" ref="AB11:AB36" si="46">AE11-$AD$1*AA10</f>
        <v>27998.653427113702</v>
      </c>
      <c r="AC11" s="89">
        <f t="shared" ref="AC11:AC36" si="47">AE11+$AD$1*AA10</f>
        <v>28574.4665728863</v>
      </c>
      <c r="AD11" s="89">
        <f t="shared" ref="AD11:AD36" si="48">IF(AND(T11&lt;AC11, T11&gt;AB11),1,"")</f>
        <v>1</v>
      </c>
      <c r="AE11" s="89">
        <f>'Data Raw'!C53</f>
        <v>28286.560000000001</v>
      </c>
      <c r="AF11" s="89"/>
      <c r="AG11" s="89">
        <f t="shared" si="1"/>
        <v>-272.75</v>
      </c>
      <c r="AH11" s="89">
        <f t="shared" si="2"/>
        <v>-311.1240721807153</v>
      </c>
      <c r="AI11" s="109">
        <f t="shared" si="3"/>
        <v>-1</v>
      </c>
      <c r="AJ11" s="109">
        <f t="shared" si="20"/>
        <v>50</v>
      </c>
      <c r="AK11" s="88"/>
      <c r="AL11" s="191" t="str">
        <f t="shared" si="21"/>
        <v/>
      </c>
      <c r="AM11" s="191">
        <f t="shared" si="22"/>
        <v>-272.75</v>
      </c>
      <c r="AN11" s="88"/>
      <c r="AO11" s="191"/>
      <c r="AP11" s="191">
        <f t="shared" si="4"/>
        <v>74392.5625</v>
      </c>
      <c r="AQ11" s="191">
        <f t="shared" ref="AQ11:AQ36" si="49">IF(AP11&gt;0,SQRT(AP11)/9+AQ10/9*8,AQ10)</f>
        <v>200.49829501310882</v>
      </c>
      <c r="AR11" s="191">
        <f t="shared" si="30"/>
        <v>-58.089513655867677</v>
      </c>
      <c r="AS11" s="110"/>
      <c r="AT11" s="110"/>
      <c r="AU11" s="110"/>
      <c r="AV11" s="110"/>
      <c r="AW11" s="110"/>
      <c r="AX11" s="110"/>
      <c r="AY11" s="115" t="s">
        <v>284</v>
      </c>
      <c r="AZ11" s="114"/>
      <c r="BA11" s="114"/>
      <c r="BB11" s="114"/>
      <c r="BC11" s="114"/>
      <c r="BD11" s="111"/>
      <c r="BE11" s="114"/>
      <c r="BF11" s="111"/>
      <c r="BG11" s="111"/>
      <c r="BH11" s="89"/>
      <c r="BI11" s="89"/>
      <c r="BJ11" s="89"/>
      <c r="BK11" s="89"/>
      <c r="BL11" s="89"/>
    </row>
    <row r="12" spans="1:66" x14ac:dyDescent="0.25">
      <c r="A12" s="86">
        <f t="shared" si="6"/>
        <v>11</v>
      </c>
      <c r="B12" s="113"/>
      <c r="C12" s="88"/>
      <c r="D12" s="88"/>
      <c r="E12" s="194">
        <f t="shared" si="31"/>
        <v>0</v>
      </c>
      <c r="F12" s="89">
        <f t="shared" si="32"/>
        <v>0</v>
      </c>
      <c r="G12" s="113"/>
      <c r="H12" s="277"/>
      <c r="I12" s="84">
        <f t="shared" si="33"/>
        <v>27247.959139335333</v>
      </c>
      <c r="J12" s="84">
        <f t="shared" si="34"/>
        <v>27377.253043669822</v>
      </c>
      <c r="K12" s="84">
        <f t="shared" si="35"/>
        <v>27506.54694800431</v>
      </c>
      <c r="L12" s="84">
        <f t="shared" si="36"/>
        <v>27635.840852338799</v>
      </c>
      <c r="M12" s="108">
        <f>IF(T12&lt;&gt;0,(((G12+1)*('Data Raw'!$N$1007-'Data Raw'!$N$1008)/2+'Data Raw'!$N$1008)*'Data Raw'!$M$1010+'Data Raw'!$M$1009)*AE12+AE12)</f>
        <v>27765.134756673287</v>
      </c>
      <c r="N12" s="84">
        <f t="shared" si="37"/>
        <v>27894.428661007776</v>
      </c>
      <c r="O12" s="84">
        <f t="shared" si="38"/>
        <v>28023.722565342265</v>
      </c>
      <c r="P12" s="84">
        <f t="shared" si="39"/>
        <v>28153.016469676753</v>
      </c>
      <c r="Q12" s="84">
        <f t="shared" si="40"/>
        <v>28282.310374011242</v>
      </c>
      <c r="R12" s="166" t="str">
        <f t="shared" si="41"/>
        <v/>
      </c>
      <c r="S12" s="109">
        <f>'Data Raw'!E54</f>
        <v>27897.47</v>
      </c>
      <c r="T12" s="109">
        <f>'Data Raw'!G54</f>
        <v>28231.040000000001</v>
      </c>
      <c r="U12" s="109">
        <f>'Data Raw'!D54</f>
        <v>28231.040000000001</v>
      </c>
      <c r="V12" s="166" t="str">
        <f t="shared" si="25"/>
        <v/>
      </c>
      <c r="W12" s="89">
        <f t="shared" si="42"/>
        <v>-465.90524332671339</v>
      </c>
      <c r="X12" s="89">
        <f t="shared" si="43"/>
        <v>217067.69575932401</v>
      </c>
      <c r="Y12" s="89">
        <f t="shared" si="26"/>
        <v>297.19489144635213</v>
      </c>
      <c r="Z12" s="109">
        <f t="shared" si="44"/>
        <v>333.56999999999971</v>
      </c>
      <c r="AA12" s="89">
        <f t="shared" si="45"/>
        <v>342.52612542393138</v>
      </c>
      <c r="AB12" s="89">
        <f t="shared" si="46"/>
        <v>27781.504008954598</v>
      </c>
      <c r="AC12" s="89">
        <f t="shared" si="47"/>
        <v>28366.335991045398</v>
      </c>
      <c r="AD12" s="89">
        <f t="shared" si="48"/>
        <v>1</v>
      </c>
      <c r="AE12" s="89">
        <f>'Data Raw'!C54</f>
        <v>28073.919999999998</v>
      </c>
      <c r="AF12" s="89"/>
      <c r="AG12" s="89">
        <f t="shared" si="1"/>
        <v>157.12000000000262</v>
      </c>
      <c r="AH12" s="89">
        <f t="shared" si="2"/>
        <v>-308.78524332671077</v>
      </c>
      <c r="AI12" s="109">
        <f t="shared" si="3"/>
        <v>-1</v>
      </c>
      <c r="AJ12" s="109">
        <f t="shared" si="20"/>
        <v>50</v>
      </c>
      <c r="AK12" s="88"/>
      <c r="AL12" s="191" t="str">
        <f t="shared" si="21"/>
        <v/>
      </c>
      <c r="AM12" s="191">
        <f t="shared" si="22"/>
        <v>-157.12000000000262</v>
      </c>
      <c r="AN12" s="88"/>
      <c r="AO12" s="191"/>
      <c r="AP12" s="191">
        <f t="shared" si="4"/>
        <v>24686.694400000822</v>
      </c>
      <c r="AQ12" s="191">
        <f t="shared" si="49"/>
        <v>195.67848445609701</v>
      </c>
      <c r="AR12" s="191">
        <f t="shared" si="30"/>
        <v>-101.51640699025512</v>
      </c>
      <c r="AS12" s="110"/>
      <c r="AT12" s="110"/>
      <c r="AU12" s="110"/>
      <c r="AV12" s="110"/>
      <c r="AW12" s="110"/>
      <c r="AX12" s="110"/>
      <c r="AY12" s="89"/>
      <c r="AZ12" s="111"/>
      <c r="BA12" s="111"/>
      <c r="BB12" s="111"/>
      <c r="BC12" s="111"/>
      <c r="BD12" s="111"/>
      <c r="BE12" s="111"/>
      <c r="BF12" s="111"/>
      <c r="BG12" s="111"/>
      <c r="BH12" s="89"/>
      <c r="BI12" s="89"/>
      <c r="BJ12" s="89"/>
      <c r="BK12" s="89"/>
      <c r="BL12" s="89"/>
    </row>
    <row r="13" spans="1:66" ht="17.25" thickBot="1" x14ac:dyDescent="0.3">
      <c r="A13" s="86">
        <f t="shared" si="6"/>
        <v>12</v>
      </c>
      <c r="B13" s="113"/>
      <c r="C13" s="88"/>
      <c r="D13" s="88"/>
      <c r="E13" s="194">
        <f t="shared" si="31"/>
        <v>0</v>
      </c>
      <c r="F13" s="89">
        <f t="shared" si="32"/>
        <v>0</v>
      </c>
      <c r="G13" s="113"/>
      <c r="H13" s="278"/>
      <c r="I13" s="84">
        <f t="shared" si="33"/>
        <v>27018.527830951949</v>
      </c>
      <c r="J13" s="84">
        <f t="shared" si="34"/>
        <v>27167.125276675128</v>
      </c>
      <c r="K13" s="84">
        <f t="shared" si="35"/>
        <v>27315.722722398303</v>
      </c>
      <c r="L13" s="84">
        <f t="shared" si="36"/>
        <v>27464.320168121481</v>
      </c>
      <c r="M13" s="108">
        <f>IF(T13&lt;&gt;0,(((G13+1)*('Data Raw'!$N$1007-'Data Raw'!$N$1008)/2+'Data Raw'!$N$1008)*'Data Raw'!$M$1010+'Data Raw'!$M$1009)*AE13+AE13)</f>
        <v>27612.917613844656</v>
      </c>
      <c r="N13" s="84">
        <f t="shared" si="37"/>
        <v>27761.515059567831</v>
      </c>
      <c r="O13" s="84">
        <f t="shared" si="38"/>
        <v>27910.11250529101</v>
      </c>
      <c r="P13" s="84">
        <f t="shared" si="39"/>
        <v>28058.709951014185</v>
      </c>
      <c r="Q13" s="84">
        <f t="shared" si="40"/>
        <v>28207.307396737364</v>
      </c>
      <c r="R13" s="166" t="str">
        <f t="shared" si="41"/>
        <v/>
      </c>
      <c r="S13" s="109">
        <f>'Data Raw'!E55</f>
        <v>27718.67</v>
      </c>
      <c r="T13" s="109">
        <f>'Data Raw'!G55</f>
        <v>27718.67</v>
      </c>
      <c r="U13" s="109">
        <f>'Data Raw'!D55</f>
        <v>28060.93</v>
      </c>
      <c r="V13" s="166" t="str">
        <f t="shared" si="25"/>
        <v/>
      </c>
      <c r="W13" s="89">
        <f t="shared" si="42"/>
        <v>-105.75238615534181</v>
      </c>
      <c r="X13" s="89">
        <f t="shared" si="43"/>
        <v>11183.56717754853</v>
      </c>
      <c r="Y13" s="89">
        <f t="shared" si="26"/>
        <v>278.03709623727826</v>
      </c>
      <c r="Z13" s="109">
        <f t="shared" si="44"/>
        <v>342.26000000000204</v>
      </c>
      <c r="AA13" s="89">
        <f t="shared" si="45"/>
        <v>342.48810750622721</v>
      </c>
      <c r="AB13" s="89">
        <f t="shared" si="46"/>
        <v>27628.862793389657</v>
      </c>
      <c r="AC13" s="89">
        <f t="shared" si="47"/>
        <v>28211.15720661034</v>
      </c>
      <c r="AD13" s="89">
        <f t="shared" si="48"/>
        <v>1</v>
      </c>
      <c r="AE13" s="89">
        <f>'Data Raw'!C55</f>
        <v>27920.01</v>
      </c>
      <c r="AF13" s="89"/>
      <c r="AG13" s="89">
        <f t="shared" si="1"/>
        <v>-201.34000000000015</v>
      </c>
      <c r="AH13" s="89">
        <f t="shared" si="2"/>
        <v>-307.09238615534196</v>
      </c>
      <c r="AI13" s="109">
        <f t="shared" si="3"/>
        <v>-1</v>
      </c>
      <c r="AJ13" s="109">
        <f t="shared" si="20"/>
        <v>50</v>
      </c>
      <c r="AK13" s="88"/>
      <c r="AL13" s="191" t="str">
        <f t="shared" si="21"/>
        <v/>
      </c>
      <c r="AM13" s="191">
        <f t="shared" si="22"/>
        <v>-201.34000000000015</v>
      </c>
      <c r="AN13" s="88"/>
      <c r="AO13" s="191"/>
      <c r="AP13" s="191">
        <f>AG13*AG13</f>
        <v>40537.795600000056</v>
      </c>
      <c r="AQ13" s="191">
        <f>IF(AP13&gt;0,SQRT(AP13)/9+AQ12/9*8,AQ12)</f>
        <v>196.30754173875292</v>
      </c>
      <c r="AR13" s="191">
        <f t="shared" si="30"/>
        <v>-81.729554498525346</v>
      </c>
      <c r="AS13" s="110"/>
      <c r="AT13" s="110"/>
      <c r="AU13" s="110"/>
      <c r="AV13" s="110"/>
      <c r="AW13" s="110"/>
      <c r="AX13" s="110"/>
      <c r="AY13" s="89"/>
      <c r="AZ13" s="111"/>
      <c r="BA13" s="111"/>
      <c r="BB13" s="111"/>
      <c r="BC13" s="111"/>
      <c r="BD13" s="111"/>
      <c r="BE13" s="111"/>
      <c r="BF13" s="111"/>
      <c r="BG13" s="111"/>
      <c r="BH13" s="89"/>
      <c r="BI13" s="89"/>
      <c r="BJ13" s="89"/>
      <c r="BK13" s="89"/>
      <c r="BL13" s="89"/>
    </row>
    <row r="14" spans="1:66" ht="17.25" thickBot="1" x14ac:dyDescent="0.3">
      <c r="A14" s="86">
        <f t="shared" si="6"/>
        <v>13</v>
      </c>
      <c r="B14" s="113"/>
      <c r="C14" s="88"/>
      <c r="D14" s="88"/>
      <c r="E14" s="194">
        <f t="shared" si="31"/>
        <v>0</v>
      </c>
      <c r="F14" s="89">
        <f t="shared" si="32"/>
        <v>0</v>
      </c>
      <c r="G14" s="113"/>
      <c r="H14" s="278"/>
      <c r="I14" s="84">
        <f t="shared" si="33"/>
        <v>27010.043894382565</v>
      </c>
      <c r="J14" s="84">
        <f t="shared" si="34"/>
        <v>27149.062442501207</v>
      </c>
      <c r="K14" s="84">
        <f t="shared" si="35"/>
        <v>27288.080990619845</v>
      </c>
      <c r="L14" s="84">
        <f t="shared" si="36"/>
        <v>27427.099538738486</v>
      </c>
      <c r="M14" s="108">
        <f>IF(T14&lt;&gt;0,(((G14+1)*('Data Raw'!$N$1007-'Data Raw'!$N$1008)/2+'Data Raw'!$N$1008)*'Data Raw'!$M$1010+'Data Raw'!$M$1009)*AE14+AE14)</f>
        <v>27566.118086857125</v>
      </c>
      <c r="N14" s="84">
        <f t="shared" si="37"/>
        <v>27705.136634975763</v>
      </c>
      <c r="O14" s="84">
        <f t="shared" si="38"/>
        <v>27844.155183094404</v>
      </c>
      <c r="P14" s="84">
        <f t="shared" si="39"/>
        <v>27983.173731213043</v>
      </c>
      <c r="Q14" s="84">
        <f t="shared" si="40"/>
        <v>28122.192279331684</v>
      </c>
      <c r="R14" s="166" t="str">
        <f t="shared" si="41"/>
        <v/>
      </c>
      <c r="S14" s="109">
        <f>'Data Raw'!E56</f>
        <v>27715.88</v>
      </c>
      <c r="T14" s="109">
        <f>'Data Raw'!G56</f>
        <v>28027.57</v>
      </c>
      <c r="U14" s="109">
        <f>'Data Raw'!D56</f>
        <v>28064.01</v>
      </c>
      <c r="V14" s="166" t="str">
        <f t="shared" si="25"/>
        <v/>
      </c>
      <c r="W14" s="89">
        <f t="shared" si="42"/>
        <v>-461.45191314287513</v>
      </c>
      <c r="X14" s="89">
        <f t="shared" si="43"/>
        <v>212937.86814321956</v>
      </c>
      <c r="Y14" s="89">
        <f t="shared" si="26"/>
        <v>310.93536982272531</v>
      </c>
      <c r="Z14" s="109">
        <f t="shared" si="44"/>
        <v>348.12999999999738</v>
      </c>
      <c r="AA14" s="89">
        <f t="shared" si="45"/>
        <v>343.29409214819435</v>
      </c>
      <c r="AB14" s="89">
        <f t="shared" si="46"/>
        <v>27581.575108619705</v>
      </c>
      <c r="AC14" s="89">
        <f t="shared" si="47"/>
        <v>28163.804891380292</v>
      </c>
      <c r="AD14" s="89">
        <f t="shared" si="48"/>
        <v>1</v>
      </c>
      <c r="AE14" s="89">
        <f>'Data Raw'!C56</f>
        <v>27872.69</v>
      </c>
      <c r="AF14" s="89"/>
      <c r="AG14" s="89">
        <f t="shared" si="1"/>
        <v>154.88000000000102</v>
      </c>
      <c r="AH14" s="89">
        <f t="shared" si="2"/>
        <v>-306.57191314287411</v>
      </c>
      <c r="AI14" s="109">
        <f t="shared" si="3"/>
        <v>-1</v>
      </c>
      <c r="AJ14" s="109">
        <f t="shared" si="20"/>
        <v>50</v>
      </c>
      <c r="AK14" s="88"/>
      <c r="AL14" s="191" t="str">
        <f t="shared" si="21"/>
        <v/>
      </c>
      <c r="AM14" s="191">
        <f t="shared" si="22"/>
        <v>-154.88000000000102</v>
      </c>
      <c r="AN14" s="88"/>
      <c r="AO14" s="191"/>
      <c r="AP14" s="191">
        <f t="shared" si="4"/>
        <v>23987.814400000316</v>
      </c>
      <c r="AQ14" s="191">
        <f t="shared" si="49"/>
        <v>191.70448154555825</v>
      </c>
      <c r="AR14" s="191">
        <f t="shared" si="30"/>
        <v>-119.23088827716705</v>
      </c>
      <c r="AS14" s="110"/>
      <c r="AT14" s="110"/>
      <c r="AU14" s="110"/>
      <c r="AV14" s="110"/>
      <c r="AW14" s="110"/>
      <c r="AX14" s="110"/>
      <c r="AY14" s="115" t="s">
        <v>71</v>
      </c>
      <c r="AZ14" s="111"/>
      <c r="BA14" s="111"/>
      <c r="BB14" s="111"/>
      <c r="BC14" s="111"/>
      <c r="BD14" s="111"/>
      <c r="BE14" s="111"/>
      <c r="BF14" s="111"/>
      <c r="BG14" s="111"/>
      <c r="BH14" s="89"/>
      <c r="BI14" s="89"/>
      <c r="BJ14" s="89"/>
      <c r="BK14" s="89"/>
      <c r="BL14" s="89"/>
    </row>
    <row r="15" spans="1:66" x14ac:dyDescent="0.25">
      <c r="A15" s="86">
        <f t="shared" si="6"/>
        <v>14</v>
      </c>
      <c r="B15" s="113"/>
      <c r="C15" s="88"/>
      <c r="D15" s="88"/>
      <c r="E15" s="194">
        <f t="shared" si="31"/>
        <v>0</v>
      </c>
      <c r="F15" s="89">
        <f t="shared" si="32"/>
        <v>0</v>
      </c>
      <c r="G15" s="113"/>
      <c r="H15" s="278">
        <f>SUM(V500:V599)/(100-SUM((R500:R599)))</f>
        <v>0</v>
      </c>
      <c r="I15" s="84">
        <f t="shared" si="33"/>
        <v>27199.23158322024</v>
      </c>
      <c r="J15" s="84">
        <f t="shared" si="34"/>
        <v>27354.699268131601</v>
      </c>
      <c r="K15" s="84">
        <f t="shared" si="35"/>
        <v>27510.166953042964</v>
      </c>
      <c r="L15" s="84">
        <f t="shared" si="36"/>
        <v>27665.634637954325</v>
      </c>
      <c r="M15" s="108">
        <f>IF(T15&lt;&gt;0,(((G15+1)*('Data Raw'!$N$1007-'Data Raw'!$N$1008)/2+'Data Raw'!$N$1008)*'Data Raw'!$M$1010+'Data Raw'!$M$1009)*AE15+AE15)</f>
        <v>27821.102322865689</v>
      </c>
      <c r="N15" s="84">
        <f t="shared" si="37"/>
        <v>27976.570007777053</v>
      </c>
      <c r="O15" s="84">
        <f t="shared" si="38"/>
        <v>28132.037692688413</v>
      </c>
      <c r="P15" s="84">
        <f t="shared" si="39"/>
        <v>28287.505377599777</v>
      </c>
      <c r="Q15" s="84">
        <f t="shared" si="40"/>
        <v>28442.973062511137</v>
      </c>
      <c r="R15" s="166" t="str">
        <f t="shared" si="41"/>
        <v/>
      </c>
      <c r="S15" s="109">
        <f>'Data Raw'!E57</f>
        <v>28074.14</v>
      </c>
      <c r="T15" s="109">
        <f>'Data Raw'!G57</f>
        <v>28194.09</v>
      </c>
      <c r="U15" s="109">
        <f>'Data Raw'!D57</f>
        <v>28268.39</v>
      </c>
      <c r="V15" s="166" t="str">
        <f t="shared" si="25"/>
        <v/>
      </c>
      <c r="W15" s="89">
        <f t="shared" si="42"/>
        <v>-372.98767713431153</v>
      </c>
      <c r="X15" s="89">
        <f t="shared" si="43"/>
        <v>139119.80729404942</v>
      </c>
      <c r="Y15" s="89">
        <f t="shared" si="26"/>
        <v>320.53629893281288</v>
      </c>
      <c r="Z15" s="109">
        <f t="shared" si="44"/>
        <v>194.25</v>
      </c>
      <c r="AA15" s="89">
        <f t="shared" si="45"/>
        <v>322.00207898416659</v>
      </c>
      <c r="AB15" s="89">
        <f t="shared" si="46"/>
        <v>27838.710021674033</v>
      </c>
      <c r="AC15" s="89">
        <f t="shared" si="47"/>
        <v>28422.309978325964</v>
      </c>
      <c r="AD15" s="89">
        <f t="shared" si="48"/>
        <v>1</v>
      </c>
      <c r="AE15" s="89">
        <f>'Data Raw'!C57</f>
        <v>28130.51</v>
      </c>
      <c r="AF15" s="89"/>
      <c r="AG15" s="89">
        <f t="shared" si="1"/>
        <v>63.580000000001746</v>
      </c>
      <c r="AH15" s="89">
        <f t="shared" si="2"/>
        <v>-309.40767713430978</v>
      </c>
      <c r="AI15" s="109">
        <f t="shared" si="3"/>
        <v>-1</v>
      </c>
      <c r="AJ15" s="109">
        <f t="shared" si="20"/>
        <v>50</v>
      </c>
      <c r="AK15" s="88"/>
      <c r="AL15" s="191" t="str">
        <f t="shared" si="21"/>
        <v/>
      </c>
      <c r="AM15" s="191">
        <f t="shared" si="22"/>
        <v>-63.580000000001746</v>
      </c>
      <c r="AN15" s="88"/>
      <c r="AO15" s="191"/>
      <c r="AP15" s="191">
        <f t="shared" si="4"/>
        <v>4042.416400000222</v>
      </c>
      <c r="AQ15" s="191">
        <f t="shared" si="49"/>
        <v>177.46842804049641</v>
      </c>
      <c r="AR15" s="191">
        <f t="shared" si="30"/>
        <v>-143.06787089231648</v>
      </c>
      <c r="AS15" s="110"/>
      <c r="AT15" s="110"/>
      <c r="AU15" s="110"/>
      <c r="AV15" s="110"/>
      <c r="AW15" s="110"/>
      <c r="AX15" s="110"/>
      <c r="AY15" s="89"/>
      <c r="AZ15" s="111"/>
      <c r="BA15" s="111"/>
      <c r="BB15" s="111"/>
      <c r="BC15" s="111"/>
      <c r="BD15" s="111"/>
      <c r="BE15" s="111"/>
      <c r="BF15" s="111"/>
      <c r="BG15" s="111"/>
      <c r="BH15" s="89"/>
      <c r="BI15" s="89"/>
      <c r="BJ15" s="89"/>
      <c r="BK15" s="89"/>
      <c r="BL15" s="89"/>
    </row>
    <row r="16" spans="1:66" x14ac:dyDescent="0.25">
      <c r="A16" s="86">
        <f t="shared" si="6"/>
        <v>15</v>
      </c>
      <c r="B16" s="113"/>
      <c r="C16" s="88"/>
      <c r="D16" s="88"/>
      <c r="E16" s="194">
        <f t="shared" si="31"/>
        <v>0</v>
      </c>
      <c r="F16" s="89">
        <f t="shared" si="32"/>
        <v>0</v>
      </c>
      <c r="G16" s="113"/>
      <c r="H16" s="278">
        <f>SUM(V600:V699)/(100-SUM((R600:R699)))</f>
        <v>0</v>
      </c>
      <c r="I16" s="84">
        <f t="shared" si="33"/>
        <v>27484.167310359433</v>
      </c>
      <c r="J16" s="84">
        <f t="shared" si="34"/>
        <v>27644.43545982584</v>
      </c>
      <c r="K16" s="84">
        <f t="shared" si="35"/>
        <v>27804.703609292246</v>
      </c>
      <c r="L16" s="84">
        <f t="shared" si="36"/>
        <v>27964.971758758653</v>
      </c>
      <c r="M16" s="108">
        <f>IF(T16&lt;&gt;0,(((G16+1)*('Data Raw'!$N$1007-'Data Raw'!$N$1008)/2+'Data Raw'!$N$1008)*'Data Raw'!$M$1010+'Data Raw'!$M$1009)*AE16+AE16)</f>
        <v>28125.239908225059</v>
      </c>
      <c r="N16" s="84">
        <f t="shared" si="37"/>
        <v>28285.508057691466</v>
      </c>
      <c r="O16" s="84">
        <f t="shared" si="38"/>
        <v>28445.776207157873</v>
      </c>
      <c r="P16" s="84">
        <f t="shared" si="39"/>
        <v>28606.044356624279</v>
      </c>
      <c r="Q16" s="84">
        <f t="shared" si="40"/>
        <v>28766.312506090686</v>
      </c>
      <c r="R16" s="166" t="str">
        <f t="shared" si="41"/>
        <v/>
      </c>
      <c r="S16" s="109">
        <f>'Data Raw'!E58</f>
        <v>28438.03</v>
      </c>
      <c r="T16" s="109">
        <f>'Data Raw'!G58</f>
        <v>28593.81</v>
      </c>
      <c r="U16" s="109">
        <f>'Data Raw'!D58</f>
        <v>28617.34</v>
      </c>
      <c r="V16" s="166" t="str">
        <f t="shared" si="25"/>
        <v/>
      </c>
      <c r="W16" s="89">
        <f t="shared" si="42"/>
        <v>-468.57009177494183</v>
      </c>
      <c r="X16" s="89">
        <f t="shared" si="43"/>
        <v>219557.93090597741</v>
      </c>
      <c r="Y16" s="89">
        <f t="shared" si="26"/>
        <v>345.58832745401634</v>
      </c>
      <c r="Z16" s="109">
        <f t="shared" si="44"/>
        <v>179.31000000000131</v>
      </c>
      <c r="AA16" s="89">
        <f t="shared" si="45"/>
        <v>301.617496272143</v>
      </c>
      <c r="AB16" s="89">
        <f t="shared" si="46"/>
        <v>28164.328232863456</v>
      </c>
      <c r="AC16" s="89">
        <f t="shared" si="47"/>
        <v>28711.731767136542</v>
      </c>
      <c r="AD16" s="89">
        <f t="shared" si="48"/>
        <v>1</v>
      </c>
      <c r="AE16" s="89">
        <f>'Data Raw'!C58</f>
        <v>28438.03</v>
      </c>
      <c r="AF16" s="89"/>
      <c r="AG16" s="89">
        <f t="shared" si="1"/>
        <v>155.78000000000247</v>
      </c>
      <c r="AH16" s="89">
        <f t="shared" si="2"/>
        <v>-312.79009177493936</v>
      </c>
      <c r="AI16" s="109">
        <f t="shared" si="3"/>
        <v>-1</v>
      </c>
      <c r="AJ16" s="109">
        <f t="shared" si="20"/>
        <v>50</v>
      </c>
      <c r="AK16" s="88"/>
      <c r="AL16" s="191" t="str">
        <f t="shared" si="21"/>
        <v/>
      </c>
      <c r="AM16" s="191">
        <f t="shared" si="22"/>
        <v>-155.78000000000247</v>
      </c>
      <c r="AN16" s="88"/>
      <c r="AO16" s="191"/>
      <c r="AP16" s="191">
        <f t="shared" si="4"/>
        <v>24267.408400000772</v>
      </c>
      <c r="AQ16" s="191">
        <f t="shared" si="49"/>
        <v>175.05860270266373</v>
      </c>
      <c r="AR16" s="191">
        <f t="shared" si="30"/>
        <v>-170.5297247513526</v>
      </c>
      <c r="AS16" s="110"/>
      <c r="AT16" s="110"/>
      <c r="AU16" s="110"/>
      <c r="AV16" s="110"/>
      <c r="AW16" s="110"/>
      <c r="AX16" s="110"/>
      <c r="AY16" s="89"/>
      <c r="AZ16" s="111"/>
      <c r="BA16" s="111"/>
      <c r="BB16" s="111"/>
      <c r="BC16" s="111"/>
      <c r="BD16" s="111"/>
      <c r="BE16" s="111"/>
      <c r="BF16" s="111"/>
      <c r="BG16" s="111"/>
      <c r="BH16" s="89"/>
      <c r="BI16" s="89"/>
      <c r="BJ16" s="89"/>
      <c r="BK16" s="89"/>
      <c r="BL16" s="89"/>
    </row>
    <row r="17" spans="1:64" x14ac:dyDescent="0.25">
      <c r="A17" s="86">
        <f t="shared" si="6"/>
        <v>16</v>
      </c>
      <c r="B17" s="113"/>
      <c r="C17" s="88"/>
      <c r="D17" s="88"/>
      <c r="E17" s="194">
        <f t="shared" si="31"/>
        <v>0</v>
      </c>
      <c r="F17" s="89">
        <f t="shared" si="32"/>
        <v>0</v>
      </c>
      <c r="G17" s="113"/>
      <c r="H17" s="278">
        <f>SUM(V700:V799)/(100-SUM((R700:R799)))</f>
        <v>0</v>
      </c>
      <c r="I17" s="84">
        <f t="shared" si="33"/>
        <v>27409.793168949443</v>
      </c>
      <c r="J17" s="84">
        <f t="shared" si="34"/>
        <v>27582.587332676452</v>
      </c>
      <c r="K17" s="84">
        <f t="shared" si="35"/>
        <v>27755.381496403461</v>
      </c>
      <c r="L17" s="84">
        <f t="shared" si="36"/>
        <v>27928.17566013047</v>
      </c>
      <c r="M17" s="108">
        <f>IF(T17&lt;&gt;0,(((G17+1)*('Data Raw'!$N$1007-'Data Raw'!$N$1008)/2+'Data Raw'!$N$1008)*'Data Raw'!$M$1010+'Data Raw'!$M$1009)*AE17+AE17)</f>
        <v>28100.969823857478</v>
      </c>
      <c r="N17" s="84">
        <f t="shared" si="37"/>
        <v>28273.763987584487</v>
      </c>
      <c r="O17" s="84">
        <f t="shared" si="38"/>
        <v>28446.558151311496</v>
      </c>
      <c r="P17" s="84">
        <f t="shared" si="39"/>
        <v>28619.352315038504</v>
      </c>
      <c r="Q17" s="84">
        <f t="shared" si="40"/>
        <v>28792.146478765513</v>
      </c>
      <c r="R17" s="166" t="str">
        <f t="shared" si="41"/>
        <v/>
      </c>
      <c r="S17" s="109">
        <f>'Data Raw'!E59</f>
        <v>28293.23</v>
      </c>
      <c r="T17" s="109">
        <f>'Data Raw'!G59</f>
        <v>28450.29</v>
      </c>
      <c r="U17" s="109">
        <f>'Data Raw'!D59</f>
        <v>28508.240000000002</v>
      </c>
      <c r="V17" s="166" t="str">
        <f t="shared" si="25"/>
        <v/>
      </c>
      <c r="W17" s="89">
        <f t="shared" si="42"/>
        <v>-349.32017614252254</v>
      </c>
      <c r="X17" s="89">
        <f t="shared" si="43"/>
        <v>122024.58546024298</v>
      </c>
      <c r="Y17" s="89">
        <f t="shared" si="26"/>
        <v>346.12391214192758</v>
      </c>
      <c r="Z17" s="109">
        <f t="shared" si="44"/>
        <v>215.01000000000204</v>
      </c>
      <c r="AA17" s="89">
        <f t="shared" si="45"/>
        <v>289.24499680469427</v>
      </c>
      <c r="AB17" s="89">
        <f t="shared" si="46"/>
        <v>28157.11512816868</v>
      </c>
      <c r="AC17" s="89">
        <f t="shared" si="47"/>
        <v>28669.864871831323</v>
      </c>
      <c r="AD17" s="89">
        <f t="shared" si="48"/>
        <v>1</v>
      </c>
      <c r="AE17" s="89">
        <f>'Data Raw'!C59</f>
        <v>28413.49</v>
      </c>
      <c r="AF17" s="89"/>
      <c r="AG17" s="89">
        <f t="shared" si="1"/>
        <v>36.799999999999272</v>
      </c>
      <c r="AH17" s="89">
        <f t="shared" si="2"/>
        <v>-312.52017614252327</v>
      </c>
      <c r="AI17" s="109">
        <f t="shared" si="3"/>
        <v>-1</v>
      </c>
      <c r="AJ17" s="109">
        <f t="shared" si="20"/>
        <v>50</v>
      </c>
      <c r="AK17" s="88"/>
      <c r="AL17" s="191" t="str">
        <f t="shared" si="21"/>
        <v/>
      </c>
      <c r="AM17" s="191">
        <f t="shared" si="22"/>
        <v>-36.799999999999272</v>
      </c>
      <c r="AN17" s="88"/>
      <c r="AO17" s="191"/>
      <c r="AP17" s="191">
        <f t="shared" si="4"/>
        <v>1354.2399999999463</v>
      </c>
      <c r="AQ17" s="191">
        <f t="shared" si="49"/>
        <v>159.69653573570102</v>
      </c>
      <c r="AR17" s="191">
        <f t="shared" si="30"/>
        <v>-186.42737640622656</v>
      </c>
      <c r="AS17" s="110"/>
      <c r="AT17" s="110"/>
      <c r="AU17" s="110"/>
      <c r="AV17" s="110"/>
      <c r="AW17" s="110"/>
      <c r="AX17" s="110"/>
      <c r="AY17" s="89"/>
      <c r="AZ17" s="111"/>
      <c r="BA17" s="111"/>
      <c r="BB17" s="111"/>
      <c r="BC17" s="111"/>
      <c r="BD17" s="111"/>
      <c r="BE17" s="111"/>
      <c r="BF17" s="111"/>
      <c r="BG17" s="111"/>
      <c r="BH17" s="89"/>
      <c r="BI17" s="89"/>
      <c r="BJ17" s="89"/>
      <c r="BK17" s="89"/>
      <c r="BL17" s="89"/>
    </row>
    <row r="18" spans="1:64" x14ac:dyDescent="0.25">
      <c r="A18" s="86">
        <f t="shared" si="6"/>
        <v>17</v>
      </c>
      <c r="B18" s="113"/>
      <c r="C18" s="88"/>
      <c r="D18" s="88"/>
      <c r="E18" s="194">
        <f t="shared" si="31"/>
        <v>0</v>
      </c>
      <c r="F18" s="89">
        <f t="shared" si="32"/>
        <v>0</v>
      </c>
      <c r="G18" s="113"/>
      <c r="H18" s="278">
        <f>SUM(V800:V899)/(100-SUM((R800:R899)))</f>
        <v>0</v>
      </c>
      <c r="I18" s="84">
        <f t="shared" si="33"/>
        <v>27577.692819223234</v>
      </c>
      <c r="J18" s="84">
        <f t="shared" si="34"/>
        <v>27750.754775294197</v>
      </c>
      <c r="K18" s="84">
        <f t="shared" si="35"/>
        <v>27923.816731365161</v>
      </c>
      <c r="L18" s="84">
        <f t="shared" si="36"/>
        <v>28096.878687436125</v>
      </c>
      <c r="M18" s="108">
        <f>IF(T18&lt;&gt;0,(((G18+1)*('Data Raw'!$N$1007-'Data Raw'!$N$1008)/2+'Data Raw'!$N$1008)*'Data Raw'!$M$1010+'Data Raw'!$M$1009)*AE18+AE18)</f>
        <v>28269.940643507089</v>
      </c>
      <c r="N18" s="84">
        <f t="shared" si="37"/>
        <v>28443.002599578052</v>
      </c>
      <c r="O18" s="84">
        <f t="shared" si="38"/>
        <v>28616.064555649016</v>
      </c>
      <c r="P18" s="84">
        <f t="shared" si="39"/>
        <v>28789.12651171998</v>
      </c>
      <c r="Q18" s="84">
        <f t="shared" si="40"/>
        <v>28962.188467790944</v>
      </c>
      <c r="R18" s="166" t="str">
        <f t="shared" si="41"/>
        <v/>
      </c>
      <c r="S18" s="109">
        <f>'Data Raw'!E60</f>
        <v>28286.92</v>
      </c>
      <c r="T18" s="109">
        <f>'Data Raw'!G60</f>
        <v>28458.44</v>
      </c>
      <c r="U18" s="109">
        <f>'Data Raw'!D60</f>
        <v>28584.34</v>
      </c>
      <c r="V18" s="166" t="str">
        <f t="shared" si="25"/>
        <v/>
      </c>
      <c r="W18" s="89">
        <f t="shared" si="42"/>
        <v>-188.49935649291001</v>
      </c>
      <c r="X18" s="89">
        <f t="shared" si="43"/>
        <v>35532.007398241178</v>
      </c>
      <c r="Y18" s="89">
        <f t="shared" si="26"/>
        <v>328.2730968344232</v>
      </c>
      <c r="Z18" s="109">
        <f t="shared" si="44"/>
        <v>297.42000000000189</v>
      </c>
      <c r="AA18" s="89">
        <f t="shared" si="45"/>
        <v>290.4128544040239</v>
      </c>
      <c r="AB18" s="89">
        <f t="shared" si="46"/>
        <v>28338.481752716008</v>
      </c>
      <c r="AC18" s="89">
        <f t="shared" si="47"/>
        <v>28830.198247283992</v>
      </c>
      <c r="AD18" s="89">
        <f t="shared" si="48"/>
        <v>1</v>
      </c>
      <c r="AE18" s="89">
        <f>'Data Raw'!C60</f>
        <v>28584.34</v>
      </c>
      <c r="AF18" s="89"/>
      <c r="AG18" s="89">
        <f t="shared" si="1"/>
        <v>-125.90000000000146</v>
      </c>
      <c r="AH18" s="89">
        <f t="shared" si="2"/>
        <v>-314.39935649291147</v>
      </c>
      <c r="AI18" s="109">
        <f t="shared" si="3"/>
        <v>-1</v>
      </c>
      <c r="AJ18" s="109">
        <f t="shared" si="20"/>
        <v>50</v>
      </c>
      <c r="AK18" s="88"/>
      <c r="AL18" s="191" t="str">
        <f t="shared" si="21"/>
        <v/>
      </c>
      <c r="AM18" s="191">
        <f t="shared" si="22"/>
        <v>-125.90000000000146</v>
      </c>
      <c r="AN18" s="88"/>
      <c r="AO18" s="191"/>
      <c r="AP18" s="191">
        <f t="shared" si="4"/>
        <v>15850.810000000367</v>
      </c>
      <c r="AQ18" s="191">
        <f t="shared" si="49"/>
        <v>155.94136509840106</v>
      </c>
      <c r="AR18" s="191">
        <f t="shared" si="30"/>
        <v>-172.33173173602214</v>
      </c>
      <c r="AS18" s="110"/>
      <c r="AT18" s="110"/>
      <c r="AU18" s="110"/>
      <c r="AV18" s="110"/>
      <c r="AW18" s="110"/>
      <c r="AX18" s="110"/>
      <c r="AY18" s="89"/>
      <c r="AZ18" s="111"/>
      <c r="BA18" s="111"/>
      <c r="BB18" s="111"/>
      <c r="BC18" s="111"/>
      <c r="BD18" s="111"/>
      <c r="BE18" s="111"/>
      <c r="BF18" s="111"/>
      <c r="BG18" s="111"/>
      <c r="BH18" s="89"/>
      <c r="BI18" s="89"/>
      <c r="BJ18" s="89"/>
      <c r="BK18" s="89"/>
      <c r="BL18" s="89"/>
    </row>
    <row r="19" spans="1:64" x14ac:dyDescent="0.25">
      <c r="A19" s="86">
        <f t="shared" si="6"/>
        <v>18</v>
      </c>
      <c r="B19" s="113"/>
      <c r="C19" s="88"/>
      <c r="D19" s="88"/>
      <c r="E19" s="194">
        <f t="shared" si="31"/>
        <v>0</v>
      </c>
      <c r="F19" s="89">
        <f t="shared" si="32"/>
        <v>0</v>
      </c>
      <c r="G19" s="113"/>
      <c r="H19" s="278">
        <f>SUM(V900:V960)/(60-SUM((R900:R960)))</f>
        <v>0</v>
      </c>
      <c r="I19" s="84">
        <f t="shared" si="33"/>
        <v>27448.874134657017</v>
      </c>
      <c r="J19" s="84">
        <f t="shared" si="34"/>
        <v>27613.010683074226</v>
      </c>
      <c r="K19" s="84">
        <f t="shared" si="35"/>
        <v>27777.147231491439</v>
      </c>
      <c r="L19" s="84">
        <f t="shared" si="36"/>
        <v>27941.283779908648</v>
      </c>
      <c r="M19" s="108">
        <f>IF(T19&lt;&gt;0,(((G19+1)*('Data Raw'!$N$1007-'Data Raw'!$N$1008)/2+'Data Raw'!$N$1008)*'Data Raw'!$M$1010+'Data Raw'!$M$1009)*AE19+AE19)</f>
        <v>28105.420328325861</v>
      </c>
      <c r="N19" s="84">
        <f t="shared" si="37"/>
        <v>28269.556876743074</v>
      </c>
      <c r="O19" s="84">
        <f t="shared" si="38"/>
        <v>28433.693425160283</v>
      </c>
      <c r="P19" s="84">
        <f t="shared" si="39"/>
        <v>28597.829973577496</v>
      </c>
      <c r="Q19" s="84">
        <f t="shared" si="40"/>
        <v>28761.966521994706</v>
      </c>
      <c r="R19" s="166" t="str">
        <f t="shared" si="41"/>
        <v/>
      </c>
      <c r="S19" s="109">
        <f>'Data Raw'!E61</f>
        <v>28195.52</v>
      </c>
      <c r="T19" s="109">
        <f>'Data Raw'!G61</f>
        <v>28412.26</v>
      </c>
      <c r="U19" s="109">
        <f>'Data Raw'!D61</f>
        <v>28444.36</v>
      </c>
      <c r="V19" s="166" t="str">
        <f t="shared" si="25"/>
        <v/>
      </c>
      <c r="W19" s="89">
        <f t="shared" si="42"/>
        <v>-306.83967167413721</v>
      </c>
      <c r="X19" s="89">
        <f t="shared" si="43"/>
        <v>94150.584113092322</v>
      </c>
      <c r="Y19" s="89">
        <f t="shared" si="26"/>
        <v>325.29765287121882</v>
      </c>
      <c r="Z19" s="109">
        <f t="shared" si="44"/>
        <v>248.84000000000015</v>
      </c>
      <c r="AA19" s="89">
        <f t="shared" si="45"/>
        <v>284.4738752034491</v>
      </c>
      <c r="AB19" s="89">
        <f t="shared" si="46"/>
        <v>28171.139073756582</v>
      </c>
      <c r="AC19" s="89">
        <f t="shared" si="47"/>
        <v>28664.840926243422</v>
      </c>
      <c r="AD19" s="89">
        <f t="shared" si="48"/>
        <v>1</v>
      </c>
      <c r="AE19" s="89">
        <f>'Data Raw'!C61</f>
        <v>28417.99</v>
      </c>
      <c r="AF19" s="89"/>
      <c r="AG19" s="89">
        <f t="shared" si="1"/>
        <v>-5.7300000000032014</v>
      </c>
      <c r="AH19" s="89">
        <f t="shared" si="2"/>
        <v>-312.56967167414041</v>
      </c>
      <c r="AI19" s="109">
        <f t="shared" si="3"/>
        <v>-1</v>
      </c>
      <c r="AJ19" s="109">
        <f t="shared" si="20"/>
        <v>50</v>
      </c>
      <c r="AK19" s="88"/>
      <c r="AL19" s="191" t="str">
        <f t="shared" si="21"/>
        <v/>
      </c>
      <c r="AM19" s="191">
        <f t="shared" si="22"/>
        <v>-5.7300000000032014</v>
      </c>
      <c r="AN19" s="88"/>
      <c r="AO19" s="191"/>
      <c r="AP19" s="191">
        <f t="shared" si="4"/>
        <v>32.832900000036688</v>
      </c>
      <c r="AQ19" s="191">
        <f t="shared" si="49"/>
        <v>139.25121342080129</v>
      </c>
      <c r="AR19" s="191">
        <f t="shared" si="30"/>
        <v>-186.04643945041752</v>
      </c>
      <c r="AS19" s="110"/>
      <c r="AT19" s="110"/>
      <c r="AU19" s="110"/>
      <c r="AV19" s="110"/>
      <c r="AW19" s="110"/>
      <c r="AX19" s="110"/>
      <c r="AY19" s="167">
        <f>COUNT($B$20:$B$959)</f>
        <v>0</v>
      </c>
      <c r="AZ19" s="111"/>
      <c r="BA19" s="111"/>
      <c r="BB19" s="111"/>
      <c r="BC19" s="111"/>
      <c r="BD19" s="111"/>
      <c r="BE19" s="111"/>
      <c r="BF19" s="111"/>
      <c r="BG19" s="111"/>
      <c r="BH19" s="89"/>
      <c r="BI19" s="89"/>
      <c r="BJ19" s="89"/>
      <c r="BK19" s="89"/>
      <c r="BL19" s="89"/>
    </row>
    <row r="20" spans="1:64" x14ac:dyDescent="0.25">
      <c r="A20" s="86">
        <f t="shared" si="6"/>
        <v>19</v>
      </c>
      <c r="B20" s="113"/>
      <c r="C20" s="88"/>
      <c r="D20" s="88"/>
      <c r="E20" s="194">
        <f t="shared" si="31"/>
        <v>0</v>
      </c>
      <c r="F20" s="89">
        <f t="shared" si="32"/>
        <v>0</v>
      </c>
      <c r="G20" s="113"/>
      <c r="H20" s="88"/>
      <c r="I20" s="84">
        <f t="shared" si="33"/>
        <v>27497.856455787725</v>
      </c>
      <c r="J20" s="84">
        <f t="shared" si="34"/>
        <v>27660.50528222333</v>
      </c>
      <c r="K20" s="84">
        <f t="shared" si="35"/>
        <v>27823.154108658942</v>
      </c>
      <c r="L20" s="84">
        <f t="shared" si="36"/>
        <v>27985.802935094551</v>
      </c>
      <c r="M20" s="108">
        <f>IF(T20&lt;&gt;0,(((G20+1)*('Data Raw'!$N$1007-'Data Raw'!$N$1008)/2+'Data Raw'!$N$1008)*'Data Raw'!$M$1010+'Data Raw'!$M$1009)*AE20+AE20)</f>
        <v>28148.451761530159</v>
      </c>
      <c r="N20" s="84">
        <f t="shared" si="37"/>
        <v>28311.100587965768</v>
      </c>
      <c r="O20" s="84">
        <f t="shared" si="38"/>
        <v>28473.749414401376</v>
      </c>
      <c r="P20" s="84">
        <f t="shared" si="39"/>
        <v>28636.398240836988</v>
      </c>
      <c r="Q20" s="84">
        <f t="shared" si="40"/>
        <v>28799.047067272593</v>
      </c>
      <c r="R20" s="166" t="str">
        <f t="shared" si="41"/>
        <v/>
      </c>
      <c r="S20" s="109">
        <f>'Data Raw'!E62</f>
        <v>28461.5</v>
      </c>
      <c r="T20" s="109">
        <f>'Data Raw'!G62</f>
        <v>28910.86</v>
      </c>
      <c r="U20" s="109">
        <f>'Data Raw'!D62</f>
        <v>28929.24</v>
      </c>
      <c r="V20" s="166" t="str">
        <f t="shared" si="25"/>
        <v/>
      </c>
      <c r="W20" s="89">
        <f t="shared" si="42"/>
        <v>-762.40823846984131</v>
      </c>
      <c r="X20" s="89">
        <f t="shared" si="43"/>
        <v>581266.32208668638</v>
      </c>
      <c r="Y20" s="89">
        <f t="shared" si="26"/>
        <v>416.82091047557827</v>
      </c>
      <c r="Z20" s="109">
        <f t="shared" si="44"/>
        <v>467.7400000000016</v>
      </c>
      <c r="AA20" s="89">
        <f t="shared" si="45"/>
        <v>310.65475017438513</v>
      </c>
      <c r="AB20" s="89">
        <f t="shared" si="46"/>
        <v>28219.697206077068</v>
      </c>
      <c r="AC20" s="89">
        <f t="shared" si="47"/>
        <v>28703.302793922932</v>
      </c>
      <c r="AD20" s="89" t="str">
        <f t="shared" si="48"/>
        <v/>
      </c>
      <c r="AE20" s="89">
        <f>'Data Raw'!C62</f>
        <v>28461.5</v>
      </c>
      <c r="AF20" s="89"/>
      <c r="AG20" s="89">
        <f t="shared" si="1"/>
        <v>449.36000000000058</v>
      </c>
      <c r="AH20" s="89">
        <f t="shared" si="2"/>
        <v>-313.04823846984073</v>
      </c>
      <c r="AI20" s="109">
        <f t="shared" si="3"/>
        <v>-1</v>
      </c>
      <c r="AJ20" s="109">
        <f t="shared" si="20"/>
        <v>50</v>
      </c>
      <c r="AK20" s="88"/>
      <c r="AL20" s="191" t="str">
        <f t="shared" si="21"/>
        <v/>
      </c>
      <c r="AM20" s="191">
        <f t="shared" si="22"/>
        <v>-449.36000000000058</v>
      </c>
      <c r="AN20" s="88"/>
      <c r="AO20" s="191"/>
      <c r="AP20" s="191">
        <f t="shared" si="4"/>
        <v>201924.40960000054</v>
      </c>
      <c r="AQ20" s="191">
        <f t="shared" si="49"/>
        <v>173.70774526293454</v>
      </c>
      <c r="AR20" s="191">
        <f t="shared" si="30"/>
        <v>-243.11316521264374</v>
      </c>
      <c r="AS20" s="250">
        <f t="shared" ref="AS20:AS83" si="50">IF(R20=1,0,IF(AND($T20&gt;=I20,$T20&lt;J20),1,0))</f>
        <v>0</v>
      </c>
      <c r="AT20" s="250">
        <f t="shared" ref="AT20:AT83" si="51">IF(R20=1,0,IF(AND($T20&gt;=J20,$T20&lt;K20),1,0))</f>
        <v>0</v>
      </c>
      <c r="AU20" s="250">
        <f t="shared" ref="AU20:AU83" si="52">IF(R20=1,0,IF(AND($T20&gt;=K20,$T20&lt;M20),1,0))</f>
        <v>0</v>
      </c>
      <c r="AV20" s="250">
        <f t="shared" ref="AV20:AV83" si="53">IF(R20=1,0,IF(AND($T20&gt;M20,$T20&lt;=O20),1,0))</f>
        <v>0</v>
      </c>
      <c r="AW20" s="250">
        <f t="shared" ref="AW20:AW83" si="54">IF(R20=1,0,IF(AND($T20&gt;O20,$T20&lt;=P20),1,0))</f>
        <v>0</v>
      </c>
      <c r="AX20" s="250">
        <f t="shared" ref="AX20:AX83" si="55">IF(R20=1,0,IF(AND($T20&gt;P20,$T20&lt;=Q20),1,0))</f>
        <v>0</v>
      </c>
      <c r="AY20" s="167">
        <f>COUNT($R$20:$R$959)</f>
        <v>0</v>
      </c>
      <c r="AZ20" s="111"/>
      <c r="BA20" s="111"/>
      <c r="BB20" s="111"/>
      <c r="BC20" s="111"/>
      <c r="BD20" s="111"/>
      <c r="BE20" s="111"/>
      <c r="BF20" s="111"/>
      <c r="BG20" s="111"/>
      <c r="BH20" s="89"/>
      <c r="BI20" s="89"/>
      <c r="BJ20" s="89"/>
      <c r="BK20" s="89"/>
      <c r="BL20" s="89"/>
    </row>
    <row r="21" spans="1:64" x14ac:dyDescent="0.25">
      <c r="A21" s="86">
        <f t="shared" si="6"/>
        <v>20</v>
      </c>
      <c r="B21" s="113"/>
      <c r="C21" s="88"/>
      <c r="D21" s="88"/>
      <c r="E21" s="194">
        <f t="shared" si="31"/>
        <v>0</v>
      </c>
      <c r="F21" s="89">
        <f t="shared" si="32"/>
        <v>0</v>
      </c>
      <c r="G21" s="113"/>
      <c r="H21" s="88"/>
      <c r="I21" s="84">
        <f t="shared" si="33"/>
        <v>27903.047951180095</v>
      </c>
      <c r="J21" s="84">
        <f t="shared" si="34"/>
        <v>28111.458406417882</v>
      </c>
      <c r="K21" s="84">
        <f t="shared" si="35"/>
        <v>28319.868861655672</v>
      </c>
      <c r="L21" s="84">
        <f t="shared" si="36"/>
        <v>28528.279316893459</v>
      </c>
      <c r="M21" s="108">
        <f>IF(T21&lt;&gt;0,(((G21+1)*('Data Raw'!$N$1007-'Data Raw'!$N$1008)/2+'Data Raw'!$N$1008)*'Data Raw'!$M$1010+'Data Raw'!$M$1009)*AE21+AE21)</f>
        <v>28736.689772131249</v>
      </c>
      <c r="N21" s="84">
        <f t="shared" si="37"/>
        <v>28945.100227369039</v>
      </c>
      <c r="O21" s="84">
        <f t="shared" si="38"/>
        <v>29153.510682606826</v>
      </c>
      <c r="P21" s="84">
        <f t="shared" si="39"/>
        <v>29361.921137844616</v>
      </c>
      <c r="Q21" s="84">
        <f t="shared" si="40"/>
        <v>29570.331593082403</v>
      </c>
      <c r="R21" s="166" t="str">
        <f t="shared" si="41"/>
        <v/>
      </c>
      <c r="S21" s="109">
        <f>'Data Raw'!E63</f>
        <v>29027.95</v>
      </c>
      <c r="T21" s="109">
        <f>'Data Raw'!G63</f>
        <v>29166.01</v>
      </c>
      <c r="U21" s="109">
        <f>'Data Raw'!D63</f>
        <v>29261.86</v>
      </c>
      <c r="V21" s="166" t="str">
        <f t="shared" si="25"/>
        <v/>
      </c>
      <c r="W21" s="89">
        <f t="shared" si="42"/>
        <v>-429.3202278687495</v>
      </c>
      <c r="X21" s="89">
        <f t="shared" si="43"/>
        <v>184315.85805727501</v>
      </c>
      <c r="Y21" s="89">
        <f t="shared" si="26"/>
        <v>418.6293769152947</v>
      </c>
      <c r="Z21" s="109">
        <f t="shared" si="44"/>
        <v>233.90999999999985</v>
      </c>
      <c r="AA21" s="89">
        <f t="shared" si="45"/>
        <v>299.69121443518725</v>
      </c>
      <c r="AB21" s="89">
        <f t="shared" si="46"/>
        <v>28792.223462351772</v>
      </c>
      <c r="AC21" s="89">
        <f t="shared" si="47"/>
        <v>29320.336537648225</v>
      </c>
      <c r="AD21" s="89">
        <f t="shared" si="48"/>
        <v>1</v>
      </c>
      <c r="AE21" s="89">
        <f>'Data Raw'!C63</f>
        <v>29056.28</v>
      </c>
      <c r="AF21" s="89"/>
      <c r="AG21" s="89">
        <f t="shared" si="1"/>
        <v>109.72999999999956</v>
      </c>
      <c r="AH21" s="89">
        <f t="shared" si="2"/>
        <v>-319.59022786874993</v>
      </c>
      <c r="AI21" s="109">
        <f t="shared" si="3"/>
        <v>-1</v>
      </c>
      <c r="AJ21" s="109">
        <f t="shared" si="20"/>
        <v>50</v>
      </c>
      <c r="AK21" s="88"/>
      <c r="AL21" s="191" t="str">
        <f t="shared" si="21"/>
        <v/>
      </c>
      <c r="AM21" s="191">
        <f t="shared" si="22"/>
        <v>-109.72999999999956</v>
      </c>
      <c r="AN21" s="88"/>
      <c r="AO21" s="191"/>
      <c r="AP21" s="191">
        <f t="shared" si="4"/>
        <v>12040.672899999905</v>
      </c>
      <c r="AQ21" s="191">
        <f t="shared" si="49"/>
        <v>166.5991069003862</v>
      </c>
      <c r="AR21" s="191">
        <f t="shared" si="30"/>
        <v>-252.0302700149085</v>
      </c>
      <c r="AS21" s="250">
        <f t="shared" si="50"/>
        <v>0</v>
      </c>
      <c r="AT21" s="250">
        <f t="shared" si="51"/>
        <v>0</v>
      </c>
      <c r="AU21" s="250">
        <f t="shared" si="52"/>
        <v>0</v>
      </c>
      <c r="AV21" s="250">
        <f t="shared" si="53"/>
        <v>0</v>
      </c>
      <c r="AW21" s="250">
        <f t="shared" si="54"/>
        <v>1</v>
      </c>
      <c r="AX21" s="250">
        <f t="shared" si="55"/>
        <v>0</v>
      </c>
      <c r="AY21" s="89">
        <f>AY19+AY20</f>
        <v>0</v>
      </c>
      <c r="AZ21" s="111"/>
      <c r="BA21" s="111"/>
      <c r="BB21" s="111"/>
      <c r="BC21" s="111"/>
      <c r="BD21" s="111"/>
      <c r="BE21" s="111"/>
      <c r="BF21" s="111"/>
      <c r="BG21" s="111"/>
      <c r="BH21" s="89"/>
      <c r="BI21" s="89"/>
      <c r="BJ21" s="89"/>
      <c r="BK21" s="89"/>
      <c r="BL21" s="89"/>
    </row>
    <row r="22" spans="1:64" x14ac:dyDescent="0.25">
      <c r="A22" s="86">
        <f t="shared" si="6"/>
        <v>21</v>
      </c>
      <c r="B22" s="113"/>
      <c r="C22" s="88"/>
      <c r="D22" s="88"/>
      <c r="E22" s="194">
        <f t="shared" si="31"/>
        <v>0</v>
      </c>
      <c r="F22" s="89">
        <f t="shared" si="32"/>
        <v>0</v>
      </c>
      <c r="G22" s="113"/>
      <c r="H22" s="88"/>
      <c r="I22" s="84">
        <f t="shared" si="33"/>
        <v>27842.177750817395</v>
      </c>
      <c r="J22" s="84">
        <f t="shared" si="34"/>
        <v>28051.49243927504</v>
      </c>
      <c r="K22" s="84">
        <f t="shared" si="35"/>
        <v>28260.807127732689</v>
      </c>
      <c r="L22" s="84">
        <f t="shared" si="36"/>
        <v>28470.121816190334</v>
      </c>
      <c r="M22" s="108">
        <f>IF(T22&lt;&gt;0,(((G22+1)*('Data Raw'!$N$1007-'Data Raw'!$N$1008)/2+'Data Raw'!$N$1008)*'Data Raw'!$M$1010+'Data Raw'!$M$1009)*AE22+AE22)</f>
        <v>28679.436504647983</v>
      </c>
      <c r="N22" s="84">
        <f t="shared" si="37"/>
        <v>28888.751193105632</v>
      </c>
      <c r="O22" s="84">
        <f t="shared" si="38"/>
        <v>29098.065881563278</v>
      </c>
      <c r="P22" s="84">
        <f t="shared" si="39"/>
        <v>29307.380570020927</v>
      </c>
      <c r="Q22" s="84">
        <f t="shared" si="40"/>
        <v>29516.695258478572</v>
      </c>
      <c r="R22" s="166" t="str">
        <f t="shared" si="41"/>
        <v/>
      </c>
      <c r="S22" s="109">
        <f>'Data Raw'!E64</f>
        <v>28950.720000000001</v>
      </c>
      <c r="T22" s="109">
        <f>'Data Raw'!G64</f>
        <v>29113.200000000001</v>
      </c>
      <c r="U22" s="109">
        <f>'Data Raw'!D64</f>
        <v>29157.95</v>
      </c>
      <c r="V22" s="166" t="str">
        <f t="shared" si="25"/>
        <v/>
      </c>
      <c r="W22" s="89">
        <f t="shared" si="42"/>
        <v>-433.76349535201734</v>
      </c>
      <c r="X22" s="89">
        <f t="shared" si="43"/>
        <v>188150.76989999958</v>
      </c>
      <c r="Y22" s="89">
        <f t="shared" si="26"/>
        <v>420.82471770134669</v>
      </c>
      <c r="Z22" s="109">
        <f t="shared" si="44"/>
        <v>207.22999999999956</v>
      </c>
      <c r="AA22" s="89">
        <f t="shared" si="45"/>
        <v>286.48246951587475</v>
      </c>
      <c r="AB22" s="89">
        <f t="shared" si="46"/>
        <v>28743.652467730091</v>
      </c>
      <c r="AC22" s="89">
        <f t="shared" si="47"/>
        <v>29253.127532269908</v>
      </c>
      <c r="AD22" s="89">
        <f t="shared" si="48"/>
        <v>1</v>
      </c>
      <c r="AE22" s="89">
        <f>'Data Raw'!C64</f>
        <v>28998.39</v>
      </c>
      <c r="AF22" s="89"/>
      <c r="AG22" s="89">
        <f t="shared" si="1"/>
        <v>114.81000000000131</v>
      </c>
      <c r="AH22" s="89">
        <f t="shared" si="2"/>
        <v>-318.95349535201603</v>
      </c>
      <c r="AI22" s="109">
        <f t="shared" si="3"/>
        <v>-1</v>
      </c>
      <c r="AJ22" s="109">
        <f t="shared" si="20"/>
        <v>50</v>
      </c>
      <c r="AK22" s="88"/>
      <c r="AL22" s="191" t="str">
        <f t="shared" si="21"/>
        <v/>
      </c>
      <c r="AM22" s="191">
        <f t="shared" si="22"/>
        <v>-114.81000000000131</v>
      </c>
      <c r="AN22" s="88"/>
      <c r="AO22" s="191"/>
      <c r="AP22" s="191">
        <f t="shared" si="4"/>
        <v>13181.336100000301</v>
      </c>
      <c r="AQ22" s="191">
        <f t="shared" si="49"/>
        <v>160.84476168923231</v>
      </c>
      <c r="AR22" s="191">
        <f t="shared" si="30"/>
        <v>-259.97995601211437</v>
      </c>
      <c r="AS22" s="250">
        <f t="shared" si="50"/>
        <v>0</v>
      </c>
      <c r="AT22" s="250">
        <f t="shared" si="51"/>
        <v>0</v>
      </c>
      <c r="AU22" s="250">
        <f t="shared" si="52"/>
        <v>0</v>
      </c>
      <c r="AV22" s="250">
        <f t="shared" si="53"/>
        <v>0</v>
      </c>
      <c r="AW22" s="250">
        <f t="shared" si="54"/>
        <v>1</v>
      </c>
      <c r="AX22" s="250">
        <f t="shared" si="55"/>
        <v>0</v>
      </c>
      <c r="AY22" s="89"/>
      <c r="AZ22" s="111"/>
      <c r="BA22" s="111"/>
      <c r="BB22" s="111"/>
      <c r="BC22" s="111"/>
      <c r="BD22" s="111"/>
      <c r="BE22" s="111"/>
      <c r="BF22" s="111"/>
      <c r="BG22" s="111"/>
      <c r="BH22" s="89"/>
      <c r="BI22" s="89"/>
      <c r="BJ22" s="89"/>
      <c r="BK22" s="89"/>
      <c r="BL22" s="89"/>
    </row>
    <row r="23" spans="1:64" x14ac:dyDescent="0.25">
      <c r="A23" s="86">
        <f t="shared" si="6"/>
        <v>22</v>
      </c>
      <c r="B23" s="113"/>
      <c r="C23" s="88"/>
      <c r="D23" s="88"/>
      <c r="E23" s="194">
        <f t="shared" si="31"/>
        <v>0</v>
      </c>
      <c r="F23" s="89">
        <f t="shared" si="32"/>
        <v>0</v>
      </c>
      <c r="G23" s="113"/>
      <c r="H23" s="88"/>
      <c r="I23" s="84">
        <f t="shared" si="33"/>
        <v>28056.425518762055</v>
      </c>
      <c r="J23" s="84">
        <f t="shared" si="34"/>
        <v>28266.837877612728</v>
      </c>
      <c r="K23" s="84">
        <f t="shared" si="35"/>
        <v>28477.250236463402</v>
      </c>
      <c r="L23" s="84">
        <f t="shared" si="36"/>
        <v>28687.662595314076</v>
      </c>
      <c r="M23" s="108">
        <f>IF(T23&lt;&gt;0,(((G23+1)*('Data Raw'!$N$1007-'Data Raw'!$N$1008)/2+'Data Raw'!$N$1008)*'Data Raw'!$M$1010+'Data Raw'!$M$1009)*AE23+AE23)</f>
        <v>28898.074954164749</v>
      </c>
      <c r="N23" s="84">
        <f t="shared" si="37"/>
        <v>29108.487313015423</v>
      </c>
      <c r="O23" s="84">
        <f t="shared" si="38"/>
        <v>29318.899671866096</v>
      </c>
      <c r="P23" s="84">
        <f t="shared" si="39"/>
        <v>29529.31203071677</v>
      </c>
      <c r="Q23" s="84">
        <f t="shared" si="40"/>
        <v>29739.724389567444</v>
      </c>
      <c r="R23" s="166" t="str">
        <f t="shared" si="41"/>
        <v/>
      </c>
      <c r="S23" s="109">
        <f>'Data Raw'!E65</f>
        <v>29033.72</v>
      </c>
      <c r="T23" s="109">
        <f>'Data Raw'!G65</f>
        <v>29124.41</v>
      </c>
      <c r="U23" s="109">
        <f>'Data Raw'!D65</f>
        <v>29336.13</v>
      </c>
      <c r="V23" s="166" t="str">
        <f t="shared" si="25"/>
        <v/>
      </c>
      <c r="W23" s="89">
        <f t="shared" si="42"/>
        <v>-226.33504583525064</v>
      </c>
      <c r="X23" s="89">
        <f t="shared" si="43"/>
        <v>51227.552973245009</v>
      </c>
      <c r="Y23" s="89">
        <f t="shared" si="26"/>
        <v>398.88920967101234</v>
      </c>
      <c r="Z23" s="109">
        <f t="shared" si="44"/>
        <v>302.40999999999985</v>
      </c>
      <c r="AA23" s="89">
        <f t="shared" si="45"/>
        <v>288.7578310136069</v>
      </c>
      <c r="AB23" s="89">
        <f t="shared" si="46"/>
        <v>28975.949900911506</v>
      </c>
      <c r="AC23" s="89">
        <f t="shared" si="47"/>
        <v>29462.970099088492</v>
      </c>
      <c r="AD23" s="89">
        <f t="shared" si="48"/>
        <v>1</v>
      </c>
      <c r="AE23" s="89">
        <f>'Data Raw'!C65</f>
        <v>29219.46</v>
      </c>
      <c r="AF23" s="89"/>
      <c r="AG23" s="89">
        <f t="shared" si="1"/>
        <v>-95.049999999999272</v>
      </c>
      <c r="AH23" s="89">
        <f t="shared" si="2"/>
        <v>-321.38504583524991</v>
      </c>
      <c r="AI23" s="109">
        <f t="shared" si="3"/>
        <v>-1</v>
      </c>
      <c r="AJ23" s="109">
        <f t="shared" si="20"/>
        <v>50</v>
      </c>
      <c r="AK23" s="88"/>
      <c r="AL23" s="191" t="str">
        <f t="shared" si="21"/>
        <v/>
      </c>
      <c r="AM23" s="191">
        <f t="shared" si="22"/>
        <v>-95.049999999999272</v>
      </c>
      <c r="AN23" s="88"/>
      <c r="AO23" s="191"/>
      <c r="AP23" s="191">
        <f t="shared" si="4"/>
        <v>9034.5024999998623</v>
      </c>
      <c r="AQ23" s="191">
        <f t="shared" si="49"/>
        <v>153.53423261265084</v>
      </c>
      <c r="AR23" s="191">
        <f t="shared" si="30"/>
        <v>-245.3549770583615</v>
      </c>
      <c r="AS23" s="250">
        <f t="shared" si="50"/>
        <v>0</v>
      </c>
      <c r="AT23" s="250">
        <f t="shared" si="51"/>
        <v>0</v>
      </c>
      <c r="AU23" s="250">
        <f t="shared" si="52"/>
        <v>0</v>
      </c>
      <c r="AV23" s="250">
        <f t="shared" si="53"/>
        <v>1</v>
      </c>
      <c r="AW23" s="250">
        <f t="shared" si="54"/>
        <v>0</v>
      </c>
      <c r="AX23" s="250">
        <f t="shared" si="55"/>
        <v>0</v>
      </c>
      <c r="AY23" s="89"/>
      <c r="AZ23" s="111"/>
      <c r="BA23" s="111"/>
      <c r="BB23" s="111"/>
      <c r="BC23" s="111"/>
      <c r="BD23" s="111"/>
      <c r="BE23" s="111"/>
      <c r="BF23" s="111"/>
      <c r="BG23" s="111"/>
      <c r="BH23" s="89"/>
      <c r="BI23" s="89"/>
      <c r="BJ23" s="89"/>
      <c r="BK23" s="89"/>
      <c r="BL23" s="89"/>
    </row>
    <row r="24" spans="1:64" x14ac:dyDescent="0.25">
      <c r="A24" s="86">
        <f t="shared" si="6"/>
        <v>23</v>
      </c>
      <c r="B24" s="113"/>
      <c r="C24" s="88"/>
      <c r="D24" s="88"/>
      <c r="E24" s="194">
        <f t="shared" si="31"/>
        <v>0</v>
      </c>
      <c r="F24" s="89">
        <f t="shared" si="32"/>
        <v>0</v>
      </c>
      <c r="G24" s="113"/>
      <c r="H24" s="88"/>
      <c r="I24" s="84">
        <f t="shared" si="33"/>
        <v>28106.230540780572</v>
      </c>
      <c r="J24" s="84">
        <f t="shared" si="34"/>
        <v>28305.675145616078</v>
      </c>
      <c r="K24" s="84">
        <f t="shared" si="35"/>
        <v>28505.119750451584</v>
      </c>
      <c r="L24" s="84">
        <f t="shared" si="36"/>
        <v>28704.56435528709</v>
      </c>
      <c r="M24" s="108">
        <f>IF(T24&lt;&gt;0,(((G24+1)*('Data Raw'!$N$1007-'Data Raw'!$N$1008)/2+'Data Raw'!$N$1008)*'Data Raw'!$M$1010+'Data Raw'!$M$1009)*AE24+AE24)</f>
        <v>28904.008960122595</v>
      </c>
      <c r="N24" s="84">
        <f t="shared" si="37"/>
        <v>29103.453564958101</v>
      </c>
      <c r="O24" s="84">
        <f t="shared" si="38"/>
        <v>29302.898169793607</v>
      </c>
      <c r="P24" s="84">
        <f t="shared" si="39"/>
        <v>29502.342774629113</v>
      </c>
      <c r="Q24" s="84">
        <f t="shared" si="40"/>
        <v>29701.787379464618</v>
      </c>
      <c r="R24" s="166" t="str">
        <f t="shared" si="41"/>
        <v/>
      </c>
      <c r="S24" s="109">
        <f>'Data Raw'!E66</f>
        <v>28909.52</v>
      </c>
      <c r="T24" s="109">
        <f>'Data Raw'!G66</f>
        <v>29151.8</v>
      </c>
      <c r="U24" s="109">
        <f>'Data Raw'!D66</f>
        <v>29225.46</v>
      </c>
      <c r="V24" s="166" t="str">
        <f t="shared" si="25"/>
        <v/>
      </c>
      <c r="W24" s="89">
        <f t="shared" si="42"/>
        <v>-247.79103987740382</v>
      </c>
      <c r="X24" s="89">
        <f t="shared" si="43"/>
        <v>61400.39944352513</v>
      </c>
      <c r="Y24" s="89">
        <f t="shared" si="26"/>
        <v>380.9904402616412</v>
      </c>
      <c r="Z24" s="109">
        <f t="shared" si="44"/>
        <v>315.93999999999869</v>
      </c>
      <c r="AA24" s="89">
        <f t="shared" si="45"/>
        <v>292.64099801166287</v>
      </c>
      <c r="AB24" s="89">
        <f t="shared" si="46"/>
        <v>28980.015843638434</v>
      </c>
      <c r="AC24" s="89">
        <f t="shared" si="47"/>
        <v>29470.904156361565</v>
      </c>
      <c r="AD24" s="89">
        <f t="shared" si="48"/>
        <v>1</v>
      </c>
      <c r="AE24" s="89">
        <f>'Data Raw'!C66</f>
        <v>29225.46</v>
      </c>
      <c r="AF24" s="89"/>
      <c r="AG24" s="89">
        <f t="shared" si="1"/>
        <v>-73.659999999999854</v>
      </c>
      <c r="AH24" s="89">
        <f t="shared" si="2"/>
        <v>-321.45103987740367</v>
      </c>
      <c r="AI24" s="109">
        <f t="shared" si="3"/>
        <v>-1</v>
      </c>
      <c r="AJ24" s="109">
        <f t="shared" si="20"/>
        <v>50</v>
      </c>
      <c r="AK24" s="88"/>
      <c r="AL24" s="191" t="str">
        <f t="shared" si="21"/>
        <v/>
      </c>
      <c r="AM24" s="191">
        <f t="shared" si="22"/>
        <v>-73.659999999999854</v>
      </c>
      <c r="AN24" s="88"/>
      <c r="AO24" s="191"/>
      <c r="AP24" s="191">
        <f t="shared" si="4"/>
        <v>5425.7955999999785</v>
      </c>
      <c r="AQ24" s="191">
        <f t="shared" si="49"/>
        <v>144.65931787791186</v>
      </c>
      <c r="AR24" s="191">
        <f t="shared" si="30"/>
        <v>-236.33112238372934</v>
      </c>
      <c r="AS24" s="250">
        <f t="shared" si="50"/>
        <v>0</v>
      </c>
      <c r="AT24" s="250">
        <f t="shared" si="51"/>
        <v>0</v>
      </c>
      <c r="AU24" s="250">
        <f t="shared" si="52"/>
        <v>0</v>
      </c>
      <c r="AV24" s="250">
        <f t="shared" si="53"/>
        <v>1</v>
      </c>
      <c r="AW24" s="250">
        <f t="shared" si="54"/>
        <v>0</v>
      </c>
      <c r="AX24" s="250">
        <f t="shared" si="55"/>
        <v>0</v>
      </c>
      <c r="AY24" s="89"/>
      <c r="AZ24" s="111"/>
      <c r="BA24" s="111"/>
      <c r="BB24" s="111"/>
      <c r="BC24" s="111"/>
      <c r="BD24" s="111"/>
      <c r="BE24" s="111"/>
      <c r="BF24" s="111"/>
      <c r="BG24" s="111"/>
      <c r="BH24" s="89"/>
      <c r="BI24" s="89"/>
      <c r="BJ24" s="89"/>
      <c r="BK24" s="89"/>
      <c r="BL24" s="89"/>
    </row>
    <row r="25" spans="1:64" x14ac:dyDescent="0.25">
      <c r="A25" s="86">
        <f t="shared" si="6"/>
        <v>24</v>
      </c>
      <c r="B25" s="113"/>
      <c r="C25" s="88"/>
      <c r="D25" s="88"/>
      <c r="E25" s="194">
        <f t="shared" si="31"/>
        <v>0</v>
      </c>
      <c r="F25" s="89">
        <f t="shared" si="32"/>
        <v>0</v>
      </c>
      <c r="G25" s="113"/>
      <c r="H25" s="88"/>
      <c r="I25" s="84">
        <f t="shared" si="33"/>
        <v>28076.358413665839</v>
      </c>
      <c r="J25" s="84">
        <f t="shared" si="34"/>
        <v>28266.853633796658</v>
      </c>
      <c r="K25" s="84">
        <f t="shared" si="35"/>
        <v>28457.34885392748</v>
      </c>
      <c r="L25" s="84">
        <f t="shared" si="36"/>
        <v>28647.844074058303</v>
      </c>
      <c r="M25" s="108">
        <f>IF(T25&lt;&gt;0,(((G25+1)*('Data Raw'!$N$1007-'Data Raw'!$N$1008)/2+'Data Raw'!$N$1008)*'Data Raw'!$M$1010+'Data Raw'!$M$1009)*AE25+AE25)</f>
        <v>28838.339294189122</v>
      </c>
      <c r="N25" s="84">
        <f t="shared" si="37"/>
        <v>29028.83451431994</v>
      </c>
      <c r="O25" s="84">
        <f t="shared" si="38"/>
        <v>29219.329734450763</v>
      </c>
      <c r="P25" s="84">
        <f t="shared" si="39"/>
        <v>29409.824954581585</v>
      </c>
      <c r="Q25" s="84">
        <f t="shared" si="40"/>
        <v>29600.320174712404</v>
      </c>
      <c r="R25" s="166" t="str">
        <f t="shared" si="41"/>
        <v/>
      </c>
      <c r="S25" s="109">
        <f>'Data Raw'!E67</f>
        <v>29036.45</v>
      </c>
      <c r="T25" s="109">
        <f>'Data Raw'!G67</f>
        <v>29468</v>
      </c>
      <c r="U25" s="109">
        <f>'Data Raw'!D67</f>
        <v>29480.16</v>
      </c>
      <c r="V25" s="166" t="str">
        <f t="shared" si="25"/>
        <v/>
      </c>
      <c r="W25" s="89">
        <f t="shared" si="42"/>
        <v>-629.66070581087843</v>
      </c>
      <c r="X25" s="89">
        <f t="shared" si="43"/>
        <v>396472.60444225359</v>
      </c>
      <c r="Y25" s="89">
        <f t="shared" si="26"/>
        <v>425.50724315923543</v>
      </c>
      <c r="Z25" s="109">
        <f t="shared" si="44"/>
        <v>443.70999999999913</v>
      </c>
      <c r="AA25" s="89">
        <f t="shared" si="45"/>
        <v>314.2222840099966</v>
      </c>
      <c r="AB25" s="89">
        <f t="shared" si="46"/>
        <v>28910.315151690087</v>
      </c>
      <c r="AC25" s="89">
        <f t="shared" si="47"/>
        <v>29407.804848309916</v>
      </c>
      <c r="AD25" s="89" t="str">
        <f t="shared" si="48"/>
        <v/>
      </c>
      <c r="AE25" s="89">
        <f>'Data Raw'!C67</f>
        <v>29159.06</v>
      </c>
      <c r="AF25" s="89"/>
      <c r="AG25" s="89">
        <f t="shared" si="1"/>
        <v>308.93999999999869</v>
      </c>
      <c r="AH25" s="89">
        <f t="shared" si="2"/>
        <v>-320.72070581087974</v>
      </c>
      <c r="AI25" s="109">
        <f t="shared" si="3"/>
        <v>-1</v>
      </c>
      <c r="AJ25" s="109">
        <f t="shared" si="20"/>
        <v>50</v>
      </c>
      <c r="AK25" s="88"/>
      <c r="AL25" s="191" t="str">
        <f t="shared" si="21"/>
        <v/>
      </c>
      <c r="AM25" s="191">
        <f t="shared" si="22"/>
        <v>-308.93999999999869</v>
      </c>
      <c r="AN25" s="88"/>
      <c r="AO25" s="191"/>
      <c r="AP25" s="191">
        <f t="shared" si="4"/>
        <v>95443.923599999194</v>
      </c>
      <c r="AQ25" s="191">
        <f t="shared" si="49"/>
        <v>162.91272700258816</v>
      </c>
      <c r="AR25" s="191">
        <f t="shared" si="30"/>
        <v>-262.59451615664727</v>
      </c>
      <c r="AS25" s="250">
        <f t="shared" si="50"/>
        <v>0</v>
      </c>
      <c r="AT25" s="250">
        <f t="shared" si="51"/>
        <v>0</v>
      </c>
      <c r="AU25" s="250">
        <f t="shared" si="52"/>
        <v>0</v>
      </c>
      <c r="AV25" s="250">
        <f t="shared" si="53"/>
        <v>0</v>
      </c>
      <c r="AW25" s="250">
        <f t="shared" si="54"/>
        <v>0</v>
      </c>
      <c r="AX25" s="250">
        <f t="shared" si="55"/>
        <v>1</v>
      </c>
      <c r="AY25" s="89"/>
      <c r="AZ25" s="111"/>
      <c r="BA25" s="111"/>
      <c r="BB25" s="111"/>
      <c r="BC25" s="111"/>
      <c r="BD25" s="111"/>
      <c r="BE25" s="111"/>
      <c r="BF25" s="111"/>
      <c r="BG25" s="111"/>
      <c r="BH25" s="89"/>
      <c r="BI25" s="89"/>
      <c r="BJ25" s="89"/>
      <c r="BK25" s="89"/>
      <c r="BL25" s="89"/>
    </row>
    <row r="26" spans="1:64" x14ac:dyDescent="0.25">
      <c r="A26" s="86">
        <f t="shared" si="6"/>
        <v>25</v>
      </c>
      <c r="B26" s="113"/>
      <c r="C26" s="88"/>
      <c r="D26" s="88"/>
      <c r="E26" s="194">
        <f t="shared" si="31"/>
        <v>0</v>
      </c>
      <c r="F26" s="89">
        <f t="shared" si="32"/>
        <v>0</v>
      </c>
      <c r="G26" s="113"/>
      <c r="H26" s="88"/>
      <c r="I26" s="84">
        <f t="shared" si="33"/>
        <v>28240.093681654951</v>
      </c>
      <c r="J26" s="84">
        <f t="shared" si="34"/>
        <v>28452.847303234568</v>
      </c>
      <c r="K26" s="84">
        <f t="shared" si="35"/>
        <v>28665.600924814185</v>
      </c>
      <c r="L26" s="84">
        <f t="shared" si="36"/>
        <v>28878.354546393803</v>
      </c>
      <c r="M26" s="108">
        <f>IF(T26&lt;&gt;0,(((G26+1)*('Data Raw'!$N$1007-'Data Raw'!$N$1008)/2+'Data Raw'!$N$1008)*'Data Raw'!$M$1010+'Data Raw'!$M$1009)*AE26+AE26)</f>
        <v>29091.10816797342</v>
      </c>
      <c r="N26" s="84">
        <f t="shared" si="37"/>
        <v>29303.861789553037</v>
      </c>
      <c r="O26" s="84">
        <f t="shared" si="38"/>
        <v>29516.615411132654</v>
      </c>
      <c r="P26" s="84">
        <f t="shared" si="39"/>
        <v>29729.369032712271</v>
      </c>
      <c r="Q26" s="84">
        <f t="shared" si="40"/>
        <v>29942.122654291888</v>
      </c>
      <c r="R26" s="166" t="str">
        <f t="shared" si="41"/>
        <v/>
      </c>
      <c r="S26" s="109">
        <f>'Data Raw'!E68</f>
        <v>29208.73</v>
      </c>
      <c r="T26" s="109">
        <f>'Data Raw'!G68</f>
        <v>29297.62</v>
      </c>
      <c r="U26" s="109">
        <f>'Data Raw'!D68</f>
        <v>29490.61</v>
      </c>
      <c r="V26" s="166" t="str">
        <f t="shared" si="25"/>
        <v/>
      </c>
      <c r="W26" s="89">
        <f t="shared" si="42"/>
        <v>-206.51183202657921</v>
      </c>
      <c r="X26" s="89">
        <f t="shared" si="43"/>
        <v>42647.136766974065</v>
      </c>
      <c r="Y26" s="89">
        <f t="shared" si="26"/>
        <v>401.60136963568567</v>
      </c>
      <c r="Z26" s="109">
        <f t="shared" si="44"/>
        <v>281.88000000000102</v>
      </c>
      <c r="AA26" s="89">
        <f t="shared" si="45"/>
        <v>309.60195772285442</v>
      </c>
      <c r="AB26" s="89">
        <f t="shared" si="46"/>
        <v>29147.551058591504</v>
      </c>
      <c r="AC26" s="89">
        <f t="shared" si="47"/>
        <v>29681.728941408495</v>
      </c>
      <c r="AD26" s="89">
        <f t="shared" si="48"/>
        <v>1</v>
      </c>
      <c r="AE26" s="89">
        <f>'Data Raw'!C68</f>
        <v>29414.639999999999</v>
      </c>
      <c r="AF26" s="89"/>
      <c r="AG26" s="89">
        <f t="shared" si="1"/>
        <v>-117.02000000000044</v>
      </c>
      <c r="AH26" s="89">
        <f t="shared" si="2"/>
        <v>-323.53183202657965</v>
      </c>
      <c r="AI26" s="109">
        <f t="shared" si="3"/>
        <v>-1</v>
      </c>
      <c r="AJ26" s="109">
        <f t="shared" si="20"/>
        <v>50</v>
      </c>
      <c r="AK26" s="88"/>
      <c r="AL26" s="191" t="str">
        <f t="shared" si="21"/>
        <v/>
      </c>
      <c r="AM26" s="191">
        <f t="shared" si="22"/>
        <v>-117.02000000000044</v>
      </c>
      <c r="AN26" s="88"/>
      <c r="AO26" s="191"/>
      <c r="AP26" s="191">
        <f t="shared" si="4"/>
        <v>13693.680400000103</v>
      </c>
      <c r="AQ26" s="191">
        <f t="shared" si="49"/>
        <v>157.81353511341172</v>
      </c>
      <c r="AR26" s="191">
        <f t="shared" si="30"/>
        <v>-243.78783452227395</v>
      </c>
      <c r="AS26" s="250">
        <f t="shared" si="50"/>
        <v>0</v>
      </c>
      <c r="AT26" s="250">
        <f t="shared" si="51"/>
        <v>0</v>
      </c>
      <c r="AU26" s="250">
        <f t="shared" si="52"/>
        <v>0</v>
      </c>
      <c r="AV26" s="250">
        <f t="shared" si="53"/>
        <v>1</v>
      </c>
      <c r="AW26" s="250">
        <f t="shared" si="54"/>
        <v>0</v>
      </c>
      <c r="AX26" s="250">
        <f t="shared" si="55"/>
        <v>0</v>
      </c>
      <c r="AY26" s="89"/>
      <c r="AZ26" s="111"/>
      <c r="BA26" s="111"/>
      <c r="BB26" s="111"/>
      <c r="BC26" s="111"/>
      <c r="BD26" s="111"/>
      <c r="BE26" s="111"/>
      <c r="BF26" s="111"/>
      <c r="BG26" s="111"/>
      <c r="BH26" s="89"/>
      <c r="BI26" s="89"/>
      <c r="BJ26" s="89"/>
      <c r="BK26" s="89"/>
      <c r="BL26" s="89"/>
    </row>
    <row r="27" spans="1:64" x14ac:dyDescent="0.25">
      <c r="A27" s="86">
        <f t="shared" si="6"/>
        <v>26</v>
      </c>
      <c r="B27" s="113"/>
      <c r="C27" s="88"/>
      <c r="D27" s="88"/>
      <c r="E27" s="194">
        <f t="shared" si="31"/>
        <v>0</v>
      </c>
      <c r="F27" s="89">
        <f t="shared" si="32"/>
        <v>0</v>
      </c>
      <c r="G27" s="113"/>
      <c r="H27" s="88"/>
      <c r="I27" s="84">
        <f t="shared" si="33"/>
        <v>28239.12789972857</v>
      </c>
      <c r="J27" s="84">
        <f t="shared" si="34"/>
        <v>28439.928584546415</v>
      </c>
      <c r="K27" s="84">
        <f t="shared" si="35"/>
        <v>28640.729269364256</v>
      </c>
      <c r="L27" s="84">
        <f t="shared" si="36"/>
        <v>28841.5299541821</v>
      </c>
      <c r="M27" s="108">
        <f>IF(T27&lt;&gt;0,(((G27+1)*('Data Raw'!$N$1007-'Data Raw'!$N$1008)/2+'Data Raw'!$N$1008)*'Data Raw'!$M$1010+'Data Raw'!$M$1009)*AE27+AE27)</f>
        <v>29042.330638999942</v>
      </c>
      <c r="N27" s="84">
        <f t="shared" si="37"/>
        <v>29243.131323817783</v>
      </c>
      <c r="O27" s="84">
        <f t="shared" si="38"/>
        <v>29443.932008635627</v>
      </c>
      <c r="P27" s="84">
        <f t="shared" si="39"/>
        <v>29644.732693453469</v>
      </c>
      <c r="Q27" s="84">
        <f t="shared" si="40"/>
        <v>29845.533378271313</v>
      </c>
      <c r="R27" s="166" t="str">
        <f t="shared" si="41"/>
        <v/>
      </c>
      <c r="S27" s="109">
        <f>'Data Raw'!E69</f>
        <v>28902.67</v>
      </c>
      <c r="T27" s="109">
        <f>'Data Raw'!G69</f>
        <v>28966.03</v>
      </c>
      <c r="U27" s="109">
        <f>'Data Raw'!D69</f>
        <v>29377.9</v>
      </c>
      <c r="V27" s="166" t="str">
        <f t="shared" si="25"/>
        <v/>
      </c>
      <c r="W27" s="89">
        <f t="shared" si="42"/>
        <v>76.300638999942748</v>
      </c>
      <c r="X27" s="89">
        <f t="shared" si="43"/>
        <v>5821.7875117995845</v>
      </c>
      <c r="Y27" s="89">
        <f t="shared" si="26"/>
        <v>372.9273671280377</v>
      </c>
      <c r="Z27" s="109">
        <f t="shared" si="44"/>
        <v>475.2300000000032</v>
      </c>
      <c r="AA27" s="89">
        <f t="shared" si="45"/>
        <v>333.26310661958996</v>
      </c>
      <c r="AB27" s="89">
        <f t="shared" si="46"/>
        <v>29102.158335935572</v>
      </c>
      <c r="AC27" s="89">
        <f t="shared" si="47"/>
        <v>29628.481664064428</v>
      </c>
      <c r="AD27" s="89" t="str">
        <f t="shared" si="48"/>
        <v/>
      </c>
      <c r="AE27" s="89">
        <f>'Data Raw'!C69</f>
        <v>29365.32</v>
      </c>
      <c r="AF27" s="89"/>
      <c r="AG27" s="89">
        <f t="shared" si="1"/>
        <v>-399.29000000000087</v>
      </c>
      <c r="AH27" s="89">
        <f t="shared" si="2"/>
        <v>-322.98936100005812</v>
      </c>
      <c r="AI27" s="109">
        <f t="shared" si="3"/>
        <v>-1</v>
      </c>
      <c r="AJ27" s="109">
        <f t="shared" si="20"/>
        <v>50</v>
      </c>
      <c r="AK27" s="88"/>
      <c r="AL27" s="191" t="str">
        <f t="shared" si="21"/>
        <v/>
      </c>
      <c r="AM27" s="191">
        <f t="shared" si="22"/>
        <v>-399.29000000000087</v>
      </c>
      <c r="AN27" s="88"/>
      <c r="AO27" s="191"/>
      <c r="AP27" s="191">
        <f t="shared" si="4"/>
        <v>159432.50410000069</v>
      </c>
      <c r="AQ27" s="191">
        <f t="shared" si="49"/>
        <v>184.64425343414385</v>
      </c>
      <c r="AR27" s="191">
        <f t="shared" si="30"/>
        <v>-188.28311369389385</v>
      </c>
      <c r="AS27" s="250">
        <f t="shared" si="50"/>
        <v>0</v>
      </c>
      <c r="AT27" s="250">
        <f t="shared" si="51"/>
        <v>0</v>
      </c>
      <c r="AU27" s="250">
        <f t="shared" si="52"/>
        <v>1</v>
      </c>
      <c r="AV27" s="250">
        <f t="shared" si="53"/>
        <v>0</v>
      </c>
      <c r="AW27" s="250">
        <f t="shared" si="54"/>
        <v>0</v>
      </c>
      <c r="AX27" s="250">
        <f t="shared" si="55"/>
        <v>0</v>
      </c>
      <c r="AY27" s="89"/>
      <c r="AZ27" s="111"/>
      <c r="BA27" s="111"/>
      <c r="BB27" s="111"/>
      <c r="BC27" s="111"/>
      <c r="BD27" s="111"/>
      <c r="BE27" s="111"/>
      <c r="BF27" s="111"/>
      <c r="BG27" s="111"/>
      <c r="BH27" s="89"/>
      <c r="BI27" s="89"/>
      <c r="BJ27" s="89"/>
      <c r="BK27" s="89"/>
      <c r="BL27" s="89"/>
    </row>
    <row r="28" spans="1:64" x14ac:dyDescent="0.25">
      <c r="A28" s="86">
        <f t="shared" si="6"/>
        <v>27</v>
      </c>
      <c r="B28" s="113"/>
      <c r="C28" s="88"/>
      <c r="D28" s="88"/>
      <c r="E28" s="194">
        <f t="shared" si="31"/>
        <v>0</v>
      </c>
      <c r="F28" s="89">
        <f t="shared" si="32"/>
        <v>0</v>
      </c>
      <c r="G28" s="113"/>
      <c r="H28" s="88"/>
      <c r="I28" s="84">
        <f t="shared" si="33"/>
        <v>27774.906451079154</v>
      </c>
      <c r="J28" s="84">
        <f t="shared" si="34"/>
        <v>27961.370134643177</v>
      </c>
      <c r="K28" s="84">
        <f t="shared" si="35"/>
        <v>28147.833818207193</v>
      </c>
      <c r="L28" s="84">
        <f t="shared" si="36"/>
        <v>28334.297501771212</v>
      </c>
      <c r="M28" s="108">
        <f>IF(T28&lt;&gt;0,(((G28+1)*('Data Raw'!$N$1007-'Data Raw'!$N$1008)/2+'Data Raw'!$N$1008)*'Data Raw'!$M$1010+'Data Raw'!$M$1009)*AE28+AE28)</f>
        <v>28520.761185335232</v>
      </c>
      <c r="N28" s="84">
        <f t="shared" si="37"/>
        <v>28707.224868899251</v>
      </c>
      <c r="O28" s="84">
        <f t="shared" si="38"/>
        <v>28893.688552463271</v>
      </c>
      <c r="P28" s="84">
        <f t="shared" si="39"/>
        <v>29080.152236027287</v>
      </c>
      <c r="Q28" s="84">
        <f t="shared" si="40"/>
        <v>29266.61591959131</v>
      </c>
      <c r="R28" s="166" t="str">
        <f t="shared" si="41"/>
        <v/>
      </c>
      <c r="S28" s="109">
        <f>'Data Raw'!E70</f>
        <v>28737.97</v>
      </c>
      <c r="T28" s="109">
        <f>'Data Raw'!G70</f>
        <v>28918.1</v>
      </c>
      <c r="U28" s="109">
        <f>'Data Raw'!D70</f>
        <v>29023.18</v>
      </c>
      <c r="V28" s="166" t="str">
        <f t="shared" si="25"/>
        <v/>
      </c>
      <c r="W28" s="89">
        <f t="shared" si="42"/>
        <v>-397.33881466476669</v>
      </c>
      <c r="X28" s="89">
        <f t="shared" si="43"/>
        <v>157878.13363920181</v>
      </c>
      <c r="Y28" s="89">
        <f t="shared" si="26"/>
        <v>376.51163149505999</v>
      </c>
      <c r="Z28" s="109">
        <f t="shared" si="44"/>
        <v>285.20999999999913</v>
      </c>
      <c r="AA28" s="89">
        <f t="shared" si="45"/>
        <v>326.39837710250555</v>
      </c>
      <c r="AB28" s="89">
        <f t="shared" si="46"/>
        <v>28554.676359373349</v>
      </c>
      <c r="AC28" s="89">
        <f t="shared" si="47"/>
        <v>29121.223640626653</v>
      </c>
      <c r="AD28" s="89">
        <f t="shared" si="48"/>
        <v>1</v>
      </c>
      <c r="AE28" s="89">
        <f>'Data Raw'!C70</f>
        <v>28837.95</v>
      </c>
      <c r="AF28" s="89"/>
      <c r="AG28" s="89">
        <f t="shared" si="1"/>
        <v>80.149999999997817</v>
      </c>
      <c r="AH28" s="89">
        <f t="shared" si="2"/>
        <v>-317.18881466476887</v>
      </c>
      <c r="AI28" s="109">
        <f t="shared" si="3"/>
        <v>-1</v>
      </c>
      <c r="AJ28" s="109">
        <f t="shared" si="20"/>
        <v>50</v>
      </c>
      <c r="AK28" s="88"/>
      <c r="AL28" s="191" t="str">
        <f t="shared" si="21"/>
        <v/>
      </c>
      <c r="AM28" s="191">
        <f t="shared" si="22"/>
        <v>-80.149999999997817</v>
      </c>
      <c r="AN28" s="88"/>
      <c r="AO28" s="191"/>
      <c r="AP28" s="191">
        <f t="shared" si="4"/>
        <v>6424.0224999996499</v>
      </c>
      <c r="AQ28" s="191">
        <f t="shared" si="49"/>
        <v>173.03378083034985</v>
      </c>
      <c r="AR28" s="191">
        <f t="shared" si="30"/>
        <v>-203.47785066471013</v>
      </c>
      <c r="AS28" s="250">
        <f t="shared" si="50"/>
        <v>0</v>
      </c>
      <c r="AT28" s="250">
        <f t="shared" si="51"/>
        <v>0</v>
      </c>
      <c r="AU28" s="250">
        <f t="shared" si="52"/>
        <v>0</v>
      </c>
      <c r="AV28" s="250">
        <f t="shared" si="53"/>
        <v>0</v>
      </c>
      <c r="AW28" s="250">
        <f t="shared" si="54"/>
        <v>1</v>
      </c>
      <c r="AX28" s="250">
        <f t="shared" si="55"/>
        <v>0</v>
      </c>
      <c r="AY28" s="167">
        <f>COUNTBLANK($V$20:$V$959)</f>
        <v>940</v>
      </c>
      <c r="AZ28" s="111"/>
      <c r="BA28" s="111"/>
      <c r="BB28" s="111"/>
      <c r="BC28" s="111"/>
      <c r="BD28" s="111"/>
      <c r="BE28" s="111"/>
      <c r="BF28" s="111"/>
      <c r="BG28" s="111"/>
      <c r="BH28" s="89"/>
      <c r="BI28" s="89"/>
      <c r="BJ28" s="89"/>
      <c r="BK28" s="89"/>
      <c r="BL28" s="89"/>
    </row>
    <row r="29" spans="1:64" x14ac:dyDescent="0.25">
      <c r="A29" s="86">
        <f t="shared" si="6"/>
        <v>28</v>
      </c>
      <c r="B29" s="113"/>
      <c r="C29" s="88"/>
      <c r="D29" s="88"/>
      <c r="E29" s="194">
        <f t="shared" si="31"/>
        <v>0</v>
      </c>
      <c r="F29" s="89">
        <f t="shared" si="32"/>
        <v>0</v>
      </c>
      <c r="G29" s="113"/>
      <c r="H29" s="88"/>
      <c r="I29" s="84">
        <f t="shared" si="33"/>
        <v>27913.763918957724</v>
      </c>
      <c r="J29" s="84">
        <f t="shared" si="34"/>
        <v>28102.019734705256</v>
      </c>
      <c r="K29" s="84">
        <f t="shared" si="35"/>
        <v>28290.275550452785</v>
      </c>
      <c r="L29" s="84">
        <f t="shared" si="36"/>
        <v>28478.531366200317</v>
      </c>
      <c r="M29" s="108">
        <f>IF(T29&lt;&gt;0,(((G29+1)*('Data Raw'!$N$1007-'Data Raw'!$N$1008)/2+'Data Raw'!$N$1008)*'Data Raw'!$M$1010+'Data Raw'!$M$1009)*AE29+AE29)</f>
        <v>28666.787181947846</v>
      </c>
      <c r="N29" s="84">
        <f t="shared" si="37"/>
        <v>28855.042997695375</v>
      </c>
      <c r="O29" s="84">
        <f t="shared" si="38"/>
        <v>29043.298813442907</v>
      </c>
      <c r="P29" s="84">
        <f t="shared" si="39"/>
        <v>29231.554629190436</v>
      </c>
      <c r="Q29" s="84">
        <f t="shared" si="40"/>
        <v>29419.810444937968</v>
      </c>
      <c r="R29" s="166" t="str">
        <f t="shared" si="41"/>
        <v/>
      </c>
      <c r="S29" s="109">
        <f>'Data Raw'!E71</f>
        <v>28615.61</v>
      </c>
      <c r="T29" s="109">
        <f>'Data Raw'!G71</f>
        <v>28787.279999999999</v>
      </c>
      <c r="U29" s="109">
        <f>'Data Raw'!D71</f>
        <v>29003.99</v>
      </c>
      <c r="V29" s="166" t="str">
        <f t="shared" si="25"/>
        <v/>
      </c>
      <c r="W29" s="89">
        <f t="shared" si="42"/>
        <v>-120.49281805215287</v>
      </c>
      <c r="X29" s="89">
        <f t="shared" si="43"/>
        <v>14518.519202149217</v>
      </c>
      <c r="Y29" s="89">
        <f t="shared" si="26"/>
        <v>351.54446398481173</v>
      </c>
      <c r="Z29" s="109">
        <f t="shared" si="44"/>
        <v>388.38000000000102</v>
      </c>
      <c r="AA29" s="89">
        <f t="shared" si="45"/>
        <v>335.25289465929063</v>
      </c>
      <c r="AB29" s="89">
        <f t="shared" si="46"/>
        <v>28708.161379462868</v>
      </c>
      <c r="AC29" s="89">
        <f t="shared" si="47"/>
        <v>29263.038620537129</v>
      </c>
      <c r="AD29" s="89">
        <f t="shared" si="48"/>
        <v>1</v>
      </c>
      <c r="AE29" s="89">
        <f>'Data Raw'!C71</f>
        <v>28985.599999999999</v>
      </c>
      <c r="AF29" s="89"/>
      <c r="AG29" s="89">
        <f t="shared" si="1"/>
        <v>-198.31999999999971</v>
      </c>
      <c r="AH29" s="89">
        <f t="shared" si="2"/>
        <v>-318.81281805215258</v>
      </c>
      <c r="AI29" s="109">
        <f t="shared" si="3"/>
        <v>-1</v>
      </c>
      <c r="AJ29" s="109">
        <f t="shared" si="20"/>
        <v>50</v>
      </c>
      <c r="AK29" s="88"/>
      <c r="AL29" s="191" t="str">
        <f t="shared" si="21"/>
        <v/>
      </c>
      <c r="AM29" s="191">
        <f t="shared" si="22"/>
        <v>-198.31999999999971</v>
      </c>
      <c r="AN29" s="88"/>
      <c r="AO29" s="191"/>
      <c r="AP29" s="191">
        <f t="shared" si="4"/>
        <v>39330.822399999888</v>
      </c>
      <c r="AQ29" s="191">
        <f t="shared" si="49"/>
        <v>175.84336073808873</v>
      </c>
      <c r="AR29" s="191">
        <f t="shared" si="30"/>
        <v>-175.70110324672299</v>
      </c>
      <c r="AS29" s="250">
        <f t="shared" si="50"/>
        <v>0</v>
      </c>
      <c r="AT29" s="250">
        <f t="shared" si="51"/>
        <v>0</v>
      </c>
      <c r="AU29" s="250">
        <f t="shared" si="52"/>
        <v>0</v>
      </c>
      <c r="AV29" s="250">
        <f t="shared" si="53"/>
        <v>1</v>
      </c>
      <c r="AW29" s="250">
        <f t="shared" si="54"/>
        <v>0</v>
      </c>
      <c r="AX29" s="250">
        <f t="shared" si="55"/>
        <v>0</v>
      </c>
      <c r="AY29" s="167">
        <f>COUNT($V$10:$V$959)</f>
        <v>0</v>
      </c>
      <c r="AZ29" s="111"/>
      <c r="BA29" s="111"/>
      <c r="BB29" s="111"/>
      <c r="BC29" s="111"/>
      <c r="BD29" s="111"/>
      <c r="BE29" s="111"/>
      <c r="BF29" s="111"/>
      <c r="BG29" s="111"/>
      <c r="BH29" s="89"/>
      <c r="BI29" s="89"/>
      <c r="BJ29" s="89"/>
      <c r="BK29" s="89"/>
      <c r="BL29" s="89"/>
    </row>
    <row r="30" spans="1:64" x14ac:dyDescent="0.25">
      <c r="A30" s="86">
        <f t="shared" si="6"/>
        <v>29</v>
      </c>
      <c r="B30" s="113"/>
      <c r="C30" s="88"/>
      <c r="D30" s="88"/>
      <c r="E30" s="194">
        <f t="shared" si="31"/>
        <v>0</v>
      </c>
      <c r="F30" s="89">
        <f t="shared" si="32"/>
        <v>0</v>
      </c>
      <c r="G30" s="113"/>
      <c r="H30" s="88"/>
      <c r="I30" s="84">
        <f t="shared" si="33"/>
        <v>27879.554049495997</v>
      </c>
      <c r="J30" s="84">
        <f t="shared" si="34"/>
        <v>28055.3262814884</v>
      </c>
      <c r="K30" s="84">
        <f t="shared" si="35"/>
        <v>28231.098513480807</v>
      </c>
      <c r="L30" s="84">
        <f t="shared" si="36"/>
        <v>28406.87074547321</v>
      </c>
      <c r="M30" s="108">
        <f>IF(T30&lt;&gt;0,(((G30+1)*('Data Raw'!$N$1007-'Data Raw'!$N$1008)/2+'Data Raw'!$N$1008)*'Data Raw'!$M$1010+'Data Raw'!$M$1009)*AE30+AE30)</f>
        <v>28582.642977465617</v>
      </c>
      <c r="N30" s="84">
        <f t="shared" si="37"/>
        <v>28758.415209458024</v>
      </c>
      <c r="O30" s="84">
        <f t="shared" si="38"/>
        <v>28934.187441450427</v>
      </c>
      <c r="P30" s="84">
        <f t="shared" si="39"/>
        <v>29109.959673442834</v>
      </c>
      <c r="Q30" s="84">
        <f t="shared" si="40"/>
        <v>29285.731905435237</v>
      </c>
      <c r="R30" s="166" t="str">
        <f t="shared" si="41"/>
        <v/>
      </c>
      <c r="S30" s="109">
        <f>'Data Raw'!E72</f>
        <v>28638.31</v>
      </c>
      <c r="T30" s="109">
        <f>'Data Raw'!G72</f>
        <v>28781.38</v>
      </c>
      <c r="U30" s="109">
        <f>'Data Raw'!D72</f>
        <v>28979.200000000001</v>
      </c>
      <c r="V30" s="166" t="str">
        <f t="shared" si="25"/>
        <v/>
      </c>
      <c r="W30" s="89">
        <f t="shared" si="42"/>
        <v>-198.73702253438387</v>
      </c>
      <c r="X30" s="89">
        <f t="shared" si="43"/>
        <v>39496.404125832203</v>
      </c>
      <c r="Y30" s="89">
        <f t="shared" si="26"/>
        <v>334.02255378856501</v>
      </c>
      <c r="Z30" s="109">
        <f t="shared" si="44"/>
        <v>340.88999999999942</v>
      </c>
      <c r="AA30" s="89">
        <f t="shared" si="45"/>
        <v>336.05819542224907</v>
      </c>
      <c r="AB30" s="89">
        <f t="shared" si="46"/>
        <v>28615.555039539602</v>
      </c>
      <c r="AC30" s="89">
        <f t="shared" si="47"/>
        <v>29185.484960460399</v>
      </c>
      <c r="AD30" s="89">
        <f t="shared" si="48"/>
        <v>1</v>
      </c>
      <c r="AE30" s="89">
        <f>'Data Raw'!C72</f>
        <v>28900.52</v>
      </c>
      <c r="AF30" s="89"/>
      <c r="AG30" s="89">
        <f t="shared" si="1"/>
        <v>-119.13999999999942</v>
      </c>
      <c r="AH30" s="89">
        <f t="shared" si="2"/>
        <v>-317.87702253438329</v>
      </c>
      <c r="AI30" s="109">
        <f t="shared" si="3"/>
        <v>-1</v>
      </c>
      <c r="AJ30" s="109">
        <f t="shared" si="20"/>
        <v>50</v>
      </c>
      <c r="AK30" s="88"/>
      <c r="AL30" s="191" t="str">
        <f t="shared" si="21"/>
        <v/>
      </c>
      <c r="AM30" s="191">
        <f t="shared" si="22"/>
        <v>-119.13999999999942</v>
      </c>
      <c r="AN30" s="88"/>
      <c r="AO30" s="191"/>
      <c r="AP30" s="191">
        <f t="shared" si="4"/>
        <v>14194.339599999861</v>
      </c>
      <c r="AQ30" s="191">
        <f t="shared" si="49"/>
        <v>169.54298732274549</v>
      </c>
      <c r="AR30" s="191">
        <f t="shared" si="30"/>
        <v>-164.47956646581952</v>
      </c>
      <c r="AS30" s="250">
        <f t="shared" si="50"/>
        <v>0</v>
      </c>
      <c r="AT30" s="250">
        <f t="shared" si="51"/>
        <v>0</v>
      </c>
      <c r="AU30" s="250">
        <f t="shared" si="52"/>
        <v>0</v>
      </c>
      <c r="AV30" s="250">
        <f t="shared" si="53"/>
        <v>1</v>
      </c>
      <c r="AW30" s="250">
        <f t="shared" si="54"/>
        <v>0</v>
      </c>
      <c r="AX30" s="250">
        <f t="shared" si="55"/>
        <v>0</v>
      </c>
      <c r="AY30" s="89">
        <f>AY28+AY29</f>
        <v>940</v>
      </c>
      <c r="AZ30" s="111"/>
      <c r="BA30" s="111"/>
      <c r="BB30" s="111"/>
      <c r="BC30" s="111"/>
      <c r="BD30" s="111"/>
      <c r="BE30" s="111"/>
      <c r="BF30" s="111"/>
      <c r="BG30" s="111"/>
      <c r="BH30" s="89"/>
      <c r="BI30" s="89"/>
      <c r="BJ30" s="89"/>
      <c r="BK30" s="89"/>
      <c r="BL30" s="89"/>
    </row>
    <row r="31" spans="1:64" x14ac:dyDescent="0.25">
      <c r="A31" s="86">
        <f t="shared" si="6"/>
        <v>30</v>
      </c>
      <c r="B31" s="113"/>
      <c r="C31" s="88"/>
      <c r="D31" s="88"/>
      <c r="E31" s="194">
        <f t="shared" si="31"/>
        <v>0</v>
      </c>
      <c r="F31" s="89">
        <f t="shared" si="32"/>
        <v>0</v>
      </c>
      <c r="G31" s="113"/>
      <c r="H31" s="88"/>
      <c r="I31" s="84">
        <f t="shared" si="33"/>
        <v>27786.640921417511</v>
      </c>
      <c r="J31" s="84">
        <f t="shared" si="34"/>
        <v>27953.652198311789</v>
      </c>
      <c r="K31" s="84">
        <f t="shared" si="35"/>
        <v>28120.663475206075</v>
      </c>
      <c r="L31" s="84">
        <f t="shared" si="36"/>
        <v>28287.674752100356</v>
      </c>
      <c r="M31" s="108">
        <f>IF(T31&lt;&gt;0,(((G31+1)*('Data Raw'!$N$1007-'Data Raw'!$N$1008)/2+'Data Raw'!$N$1008)*'Data Raw'!$M$1010+'Data Raw'!$M$1009)*AE31+AE31)</f>
        <v>28454.686028994638</v>
      </c>
      <c r="N31" s="84">
        <f t="shared" si="37"/>
        <v>28621.69730588892</v>
      </c>
      <c r="O31" s="84">
        <f t="shared" si="38"/>
        <v>28788.708582783202</v>
      </c>
      <c r="P31" s="84">
        <f t="shared" si="39"/>
        <v>28955.719859677487</v>
      </c>
      <c r="Q31" s="84">
        <f t="shared" si="40"/>
        <v>29122.731136571765</v>
      </c>
      <c r="R31" s="166" t="str">
        <f t="shared" si="41"/>
        <v/>
      </c>
      <c r="S31" s="109">
        <f>'Data Raw'!E73</f>
        <v>28687.69</v>
      </c>
      <c r="T31" s="109">
        <f>'Data Raw'!G73</f>
        <v>28742.63</v>
      </c>
      <c r="U31" s="109">
        <f>'Data Raw'!D73</f>
        <v>28859.58</v>
      </c>
      <c r="V31" s="166" t="str">
        <f t="shared" si="25"/>
        <v/>
      </c>
      <c r="W31" s="89">
        <f t="shared" si="42"/>
        <v>-287.94397100536298</v>
      </c>
      <c r="X31" s="89">
        <f t="shared" si="43"/>
        <v>82911.730438337312</v>
      </c>
      <c r="Y31" s="89">
        <f t="shared" si="26"/>
        <v>327.83665991181516</v>
      </c>
      <c r="Z31" s="109">
        <f t="shared" si="44"/>
        <v>171.89000000000306</v>
      </c>
      <c r="AA31" s="89">
        <f t="shared" si="45"/>
        <v>312.60559607621389</v>
      </c>
      <c r="AB31" s="89">
        <f t="shared" si="46"/>
        <v>28485.490533891087</v>
      </c>
      <c r="AC31" s="89">
        <f t="shared" si="47"/>
        <v>29056.789466108912</v>
      </c>
      <c r="AD31" s="89">
        <f t="shared" si="48"/>
        <v>1</v>
      </c>
      <c r="AE31" s="89">
        <f>'Data Raw'!C73</f>
        <v>28771.14</v>
      </c>
      <c r="AF31" s="89"/>
      <c r="AG31" s="89">
        <f t="shared" si="1"/>
        <v>-28.509999999998399</v>
      </c>
      <c r="AH31" s="89">
        <f t="shared" si="2"/>
        <v>-316.45397100536138</v>
      </c>
      <c r="AI31" s="109">
        <f t="shared" si="3"/>
        <v>-1</v>
      </c>
      <c r="AJ31" s="109">
        <f t="shared" si="20"/>
        <v>50</v>
      </c>
      <c r="AK31" s="88"/>
      <c r="AL31" s="191" t="str">
        <f t="shared" si="21"/>
        <v/>
      </c>
      <c r="AM31" s="191">
        <f t="shared" si="22"/>
        <v>-28.509999999998399</v>
      </c>
      <c r="AN31" s="88"/>
      <c r="AO31" s="191"/>
      <c r="AP31" s="191">
        <f t="shared" si="4"/>
        <v>812.82009999990873</v>
      </c>
      <c r="AQ31" s="191">
        <f t="shared" si="49"/>
        <v>153.8726553979958</v>
      </c>
      <c r="AR31" s="191">
        <f t="shared" si="30"/>
        <v>-173.96400451381936</v>
      </c>
      <c r="AS31" s="250">
        <f t="shared" si="50"/>
        <v>0</v>
      </c>
      <c r="AT31" s="250">
        <f t="shared" si="51"/>
        <v>0</v>
      </c>
      <c r="AU31" s="250">
        <f t="shared" si="52"/>
        <v>0</v>
      </c>
      <c r="AV31" s="250">
        <f t="shared" si="53"/>
        <v>1</v>
      </c>
      <c r="AW31" s="250">
        <f t="shared" si="54"/>
        <v>0</v>
      </c>
      <c r="AX31" s="250">
        <f t="shared" si="55"/>
        <v>0</v>
      </c>
      <c r="AY31" s="89"/>
      <c r="AZ31" s="111"/>
      <c r="BA31" s="111"/>
      <c r="BB31" s="111"/>
      <c r="BC31" s="111"/>
      <c r="BD31" s="111"/>
      <c r="BE31" s="111"/>
      <c r="BF31" s="111"/>
      <c r="BG31" s="111"/>
      <c r="BH31" s="89"/>
      <c r="BI31" s="89"/>
      <c r="BJ31" s="89"/>
      <c r="BK31" s="89"/>
      <c r="BL31" s="89"/>
    </row>
    <row r="32" spans="1:64" x14ac:dyDescent="0.25">
      <c r="A32" s="86">
        <f t="shared" si="6"/>
        <v>31</v>
      </c>
      <c r="B32" s="113"/>
      <c r="C32" s="88"/>
      <c r="D32" s="88"/>
      <c r="E32" s="194">
        <f t="shared" si="31"/>
        <v>0</v>
      </c>
      <c r="F32" s="89">
        <f t="shared" si="32"/>
        <v>0</v>
      </c>
      <c r="G32" s="113"/>
      <c r="H32" s="88"/>
      <c r="I32" s="84">
        <f t="shared" si="33"/>
        <v>27819.663049904302</v>
      </c>
      <c r="J32" s="84">
        <f t="shared" si="34"/>
        <v>27983.58137986021</v>
      </c>
      <c r="K32" s="84">
        <f t="shared" si="35"/>
        <v>28147.499709816118</v>
      </c>
      <c r="L32" s="84">
        <f t="shared" si="36"/>
        <v>28311.418039772027</v>
      </c>
      <c r="M32" s="108">
        <f>IF(T32&lt;&gt;0,(((G32+1)*('Data Raw'!$N$1007-'Data Raw'!$N$1008)/2+'Data Raw'!$N$1008)*'Data Raw'!$M$1010+'Data Raw'!$M$1009)*AE32+AE32)</f>
        <v>28475.336369727935</v>
      </c>
      <c r="N32" s="84">
        <f t="shared" si="37"/>
        <v>28639.254699683843</v>
      </c>
      <c r="O32" s="84">
        <f t="shared" si="38"/>
        <v>28803.173029639751</v>
      </c>
      <c r="P32" s="84">
        <f t="shared" si="39"/>
        <v>28967.091359595659</v>
      </c>
      <c r="Q32" s="84">
        <f t="shared" si="40"/>
        <v>29131.009689551567</v>
      </c>
      <c r="R32" s="166" t="str">
        <f t="shared" si="41"/>
        <v/>
      </c>
      <c r="S32" s="109">
        <f>'Data Raw'!E74</f>
        <v>28664.94</v>
      </c>
      <c r="T32" s="109">
        <f>'Data Raw'!G74</f>
        <v>28738.880000000001</v>
      </c>
      <c r="U32" s="109">
        <f>'Data Raw'!D74</f>
        <v>28954.400000000001</v>
      </c>
      <c r="V32" s="166" t="str">
        <f t="shared" si="25"/>
        <v/>
      </c>
      <c r="W32" s="89">
        <f t="shared" si="42"/>
        <v>-263.54363027206637</v>
      </c>
      <c r="X32" s="89">
        <f t="shared" si="43"/>
        <v>69455.24505697962</v>
      </c>
      <c r="Y32" s="89">
        <f t="shared" si="26"/>
        <v>319.44516599651575</v>
      </c>
      <c r="Z32" s="109">
        <f t="shared" si="44"/>
        <v>289.46000000000276</v>
      </c>
      <c r="AA32" s="89">
        <f t="shared" si="45"/>
        <v>309.29908235104085</v>
      </c>
      <c r="AB32" s="89">
        <f t="shared" si="46"/>
        <v>28526.30524333522</v>
      </c>
      <c r="AC32" s="89">
        <f t="shared" si="47"/>
        <v>29057.73475666478</v>
      </c>
      <c r="AD32" s="89">
        <f t="shared" si="48"/>
        <v>1</v>
      </c>
      <c r="AE32" s="89">
        <f>'Data Raw'!C74</f>
        <v>28792.02</v>
      </c>
      <c r="AF32" s="89"/>
      <c r="AG32" s="89">
        <f t="shared" si="1"/>
        <v>-53.139999999999418</v>
      </c>
      <c r="AH32" s="89">
        <f t="shared" si="2"/>
        <v>-316.68363027206578</v>
      </c>
      <c r="AI32" s="109">
        <f t="shared" si="3"/>
        <v>-1</v>
      </c>
      <c r="AJ32" s="109">
        <f t="shared" si="20"/>
        <v>50</v>
      </c>
      <c r="AK32" s="88"/>
      <c r="AL32" s="191" t="str">
        <f t="shared" si="21"/>
        <v/>
      </c>
      <c r="AM32" s="191">
        <f t="shared" si="22"/>
        <v>-53.139999999999418</v>
      </c>
      <c r="AN32" s="88"/>
      <c r="AO32" s="191"/>
      <c r="AP32" s="191">
        <f t="shared" si="4"/>
        <v>2823.8595999999379</v>
      </c>
      <c r="AQ32" s="191">
        <f t="shared" si="49"/>
        <v>142.68013813155176</v>
      </c>
      <c r="AR32" s="191">
        <f t="shared" si="30"/>
        <v>-176.765027864964</v>
      </c>
      <c r="AS32" s="250">
        <f t="shared" si="50"/>
        <v>0</v>
      </c>
      <c r="AT32" s="250">
        <f t="shared" si="51"/>
        <v>0</v>
      </c>
      <c r="AU32" s="250">
        <f t="shared" si="52"/>
        <v>0</v>
      </c>
      <c r="AV32" s="250">
        <f t="shared" si="53"/>
        <v>1</v>
      </c>
      <c r="AW32" s="250">
        <f t="shared" si="54"/>
        <v>0</v>
      </c>
      <c r="AX32" s="250">
        <f t="shared" si="55"/>
        <v>0</v>
      </c>
      <c r="AY32" s="89"/>
      <c r="AZ32" s="111"/>
      <c r="BA32" s="111"/>
      <c r="BB32" s="111"/>
      <c r="BC32" s="111"/>
      <c r="BD32" s="111"/>
      <c r="BE32" s="111"/>
      <c r="BF32" s="111"/>
      <c r="BG32" s="111"/>
      <c r="BH32" s="89"/>
      <c r="BI32" s="89"/>
      <c r="BJ32" s="89"/>
      <c r="BK32" s="89"/>
      <c r="BL32" s="89"/>
    </row>
    <row r="33" spans="1:64" x14ac:dyDescent="0.25">
      <c r="A33" s="86">
        <f t="shared" si="6"/>
        <v>32</v>
      </c>
      <c r="B33" s="113"/>
      <c r="C33" s="88"/>
      <c r="D33" s="88"/>
      <c r="E33" s="194">
        <f t="shared" si="31"/>
        <v>0</v>
      </c>
      <c r="F33" s="89">
        <f t="shared" si="32"/>
        <v>0</v>
      </c>
      <c r="G33" s="113"/>
      <c r="H33" s="88"/>
      <c r="I33" s="84">
        <f t="shared" si="33"/>
        <v>27908.524430102851</v>
      </c>
      <c r="J33" s="84">
        <f t="shared" si="34"/>
        <v>28068.24701310111</v>
      </c>
      <c r="K33" s="84">
        <f t="shared" si="35"/>
        <v>28227.969596099367</v>
      </c>
      <c r="L33" s="84">
        <f t="shared" si="36"/>
        <v>28387.692179097627</v>
      </c>
      <c r="M33" s="108">
        <f>IF(T33&lt;&gt;0,(((G33+1)*('Data Raw'!$N$1007-'Data Raw'!$N$1008)/2+'Data Raw'!$N$1008)*'Data Raw'!$M$1010+'Data Raw'!$M$1009)*AE33+AE33)</f>
        <v>28547.414762095883</v>
      </c>
      <c r="N33" s="84">
        <f t="shared" si="37"/>
        <v>28707.137345094139</v>
      </c>
      <c r="O33" s="84">
        <f t="shared" si="38"/>
        <v>28866.859928092399</v>
      </c>
      <c r="P33" s="84">
        <f t="shared" si="39"/>
        <v>29026.582511090655</v>
      </c>
      <c r="Q33" s="84">
        <f t="shared" si="40"/>
        <v>29186.305094088915</v>
      </c>
      <c r="R33" s="166" t="str">
        <f t="shared" si="41"/>
        <v/>
      </c>
      <c r="S33" s="109">
        <f>'Data Raw'!E75</f>
        <v>28743.82</v>
      </c>
      <c r="T33" s="109">
        <f>'Data Raw'!G75</f>
        <v>28842.13</v>
      </c>
      <c r="U33" s="109">
        <f>'Data Raw'!D75</f>
        <v>28965.15</v>
      </c>
      <c r="V33" s="166" t="str">
        <f t="shared" si="25"/>
        <v/>
      </c>
      <c r="W33" s="89">
        <f t="shared" si="42"/>
        <v>-294.71523790411811</v>
      </c>
      <c r="X33" s="89">
        <f t="shared" si="43"/>
        <v>86857.071452880933</v>
      </c>
      <c r="Y33" s="89">
        <f t="shared" si="26"/>
        <v>316.03082036050353</v>
      </c>
      <c r="Z33" s="109">
        <f t="shared" si="44"/>
        <v>221.33000000000175</v>
      </c>
      <c r="AA33" s="89">
        <f t="shared" si="45"/>
        <v>296.73207058660665</v>
      </c>
      <c r="AB33" s="89">
        <f t="shared" si="46"/>
        <v>28601.995780001616</v>
      </c>
      <c r="AC33" s="89">
        <f t="shared" si="47"/>
        <v>29127.804219998387</v>
      </c>
      <c r="AD33" s="89">
        <f t="shared" si="48"/>
        <v>1</v>
      </c>
      <c r="AE33" s="89">
        <f>'Data Raw'!C75</f>
        <v>28864.9</v>
      </c>
      <c r="AF33" s="89"/>
      <c r="AG33" s="89">
        <f t="shared" si="1"/>
        <v>-22.770000000000437</v>
      </c>
      <c r="AH33" s="89">
        <f t="shared" si="2"/>
        <v>-317.48523790411855</v>
      </c>
      <c r="AI33" s="109">
        <f t="shared" si="3"/>
        <v>-1</v>
      </c>
      <c r="AJ33" s="109">
        <f t="shared" si="20"/>
        <v>50</v>
      </c>
      <c r="AK33" s="88"/>
      <c r="AL33" s="191" t="str">
        <f t="shared" si="21"/>
        <v/>
      </c>
      <c r="AM33" s="191">
        <f t="shared" si="22"/>
        <v>-22.770000000000437</v>
      </c>
      <c r="AN33" s="88"/>
      <c r="AO33" s="191"/>
      <c r="AP33" s="191">
        <f t="shared" si="4"/>
        <v>518.47290000001988</v>
      </c>
      <c r="AQ33" s="191">
        <f t="shared" si="49"/>
        <v>129.35678945026828</v>
      </c>
      <c r="AR33" s="191">
        <f t="shared" si="30"/>
        <v>-186.67403091023525</v>
      </c>
      <c r="AS33" s="250">
        <f t="shared" si="50"/>
        <v>0</v>
      </c>
      <c r="AT33" s="250">
        <f t="shared" si="51"/>
        <v>0</v>
      </c>
      <c r="AU33" s="250">
        <f t="shared" si="52"/>
        <v>0</v>
      </c>
      <c r="AV33" s="250">
        <f t="shared" si="53"/>
        <v>1</v>
      </c>
      <c r="AW33" s="250">
        <f t="shared" si="54"/>
        <v>0</v>
      </c>
      <c r="AX33" s="250">
        <f t="shared" si="55"/>
        <v>0</v>
      </c>
      <c r="AY33" s="89"/>
      <c r="AZ33" s="111"/>
      <c r="BA33" s="111"/>
      <c r="BB33" s="111"/>
      <c r="BC33" s="111"/>
      <c r="BD33" s="111"/>
      <c r="BE33" s="111"/>
      <c r="BF33" s="111"/>
      <c r="BG33" s="111"/>
      <c r="BH33" s="89"/>
      <c r="BI33" s="89"/>
      <c r="BJ33" s="89"/>
      <c r="BK33" s="89"/>
      <c r="BL33" s="89"/>
    </row>
    <row r="34" spans="1:64" x14ac:dyDescent="0.25">
      <c r="A34" s="86">
        <f t="shared" si="6"/>
        <v>33</v>
      </c>
      <c r="B34" s="113"/>
      <c r="C34" s="88"/>
      <c r="D34" s="88"/>
      <c r="E34" s="194">
        <f t="shared" si="31"/>
        <v>0</v>
      </c>
      <c r="F34" s="89">
        <f t="shared" si="32"/>
        <v>0</v>
      </c>
      <c r="G34" s="113"/>
      <c r="H34" s="88"/>
      <c r="I34" s="84">
        <f t="shared" si="33"/>
        <v>27995.996262341978</v>
      </c>
      <c r="J34" s="84">
        <f t="shared" si="34"/>
        <v>28154.011672522225</v>
      </c>
      <c r="K34" s="84">
        <f t="shared" si="35"/>
        <v>28312.02708270248</v>
      </c>
      <c r="L34" s="84">
        <f t="shared" si="36"/>
        <v>28470.042492882731</v>
      </c>
      <c r="M34" s="108">
        <f>IF(T34&lt;&gt;0,(((G34+1)*('Data Raw'!$N$1007-'Data Raw'!$N$1008)/2+'Data Raw'!$N$1008)*'Data Raw'!$M$1010+'Data Raw'!$M$1009)*AE34+AE34)</f>
        <v>28628.057903062981</v>
      </c>
      <c r="N34" s="84">
        <f t="shared" si="37"/>
        <v>28786.073313243232</v>
      </c>
      <c r="O34" s="84">
        <f t="shared" si="38"/>
        <v>28944.088723423483</v>
      </c>
      <c r="P34" s="84">
        <f t="shared" si="39"/>
        <v>29102.104133603738</v>
      </c>
      <c r="Q34" s="84">
        <f t="shared" si="40"/>
        <v>29260.119543783985</v>
      </c>
      <c r="R34" s="166" t="str">
        <f t="shared" si="41"/>
        <v/>
      </c>
      <c r="S34" s="109">
        <f>'Data Raw'!E76</f>
        <v>28453.48</v>
      </c>
      <c r="T34" s="109">
        <f>'Data Raw'!G76</f>
        <v>28638.53</v>
      </c>
      <c r="U34" s="109">
        <f>'Data Raw'!D76</f>
        <v>28946.44</v>
      </c>
      <c r="V34" s="166" t="str">
        <f t="shared" si="25"/>
        <v/>
      </c>
      <c r="W34" s="89">
        <f t="shared" si="42"/>
        <v>-10.472096937017341</v>
      </c>
      <c r="X34" s="89">
        <f t="shared" si="43"/>
        <v>109.66481425828796</v>
      </c>
      <c r="Y34" s="89">
        <f t="shared" si="26"/>
        <v>292.61445656130019</v>
      </c>
      <c r="Z34" s="109">
        <f t="shared" si="44"/>
        <v>492.95999999999913</v>
      </c>
      <c r="AA34" s="89">
        <f t="shared" si="45"/>
        <v>324.76463193137698</v>
      </c>
      <c r="AB34" s="89">
        <f t="shared" si="46"/>
        <v>28694.217740001382</v>
      </c>
      <c r="AC34" s="89">
        <f t="shared" si="47"/>
        <v>29198.662259998615</v>
      </c>
      <c r="AD34" s="89" t="str">
        <f t="shared" si="48"/>
        <v/>
      </c>
      <c r="AE34" s="89">
        <f>'Data Raw'!C76</f>
        <v>28946.44</v>
      </c>
      <c r="AF34" s="89"/>
      <c r="AG34" s="89">
        <f t="shared" si="1"/>
        <v>-307.90999999999985</v>
      </c>
      <c r="AH34" s="89">
        <f t="shared" si="2"/>
        <v>-318.3820969370172</v>
      </c>
      <c r="AI34" s="109">
        <f t="shared" si="3"/>
        <v>-1</v>
      </c>
      <c r="AJ34" s="109">
        <f t="shared" si="20"/>
        <v>50</v>
      </c>
      <c r="AK34" s="88"/>
      <c r="AL34" s="191" t="str">
        <f t="shared" si="21"/>
        <v/>
      </c>
      <c r="AM34" s="191">
        <f t="shared" si="22"/>
        <v>-307.90999999999985</v>
      </c>
      <c r="AN34" s="88"/>
      <c r="AO34" s="191"/>
      <c r="AP34" s="191">
        <f t="shared" si="4"/>
        <v>94808.568099999917</v>
      </c>
      <c r="AQ34" s="191">
        <f t="shared" si="49"/>
        <v>149.19603506690513</v>
      </c>
      <c r="AR34" s="191">
        <f t="shared" si="30"/>
        <v>-143.41842149439506</v>
      </c>
      <c r="AS34" s="250">
        <f t="shared" si="50"/>
        <v>0</v>
      </c>
      <c r="AT34" s="250">
        <f t="shared" si="51"/>
        <v>0</v>
      </c>
      <c r="AU34" s="250">
        <f t="shared" si="52"/>
        <v>0</v>
      </c>
      <c r="AV34" s="250">
        <f t="shared" si="53"/>
        <v>1</v>
      </c>
      <c r="AW34" s="250">
        <f t="shared" si="54"/>
        <v>0</v>
      </c>
      <c r="AX34" s="250">
        <f t="shared" si="55"/>
        <v>0</v>
      </c>
      <c r="AY34" s="167"/>
      <c r="AZ34" s="111"/>
      <c r="BA34" s="111"/>
      <c r="BB34" s="111"/>
      <c r="BC34" s="111"/>
      <c r="BD34" s="111"/>
      <c r="BE34" s="111"/>
      <c r="BF34" s="111"/>
      <c r="BG34" s="111"/>
      <c r="BH34" s="89"/>
      <c r="BI34" s="89"/>
      <c r="BJ34" s="89"/>
      <c r="BK34" s="89"/>
      <c r="BL34" s="89"/>
    </row>
    <row r="35" spans="1:64" x14ac:dyDescent="0.25">
      <c r="A35" s="86">
        <f t="shared" si="6"/>
        <v>34</v>
      </c>
      <c r="B35" s="113"/>
      <c r="C35" s="88"/>
      <c r="D35" s="88"/>
      <c r="E35" s="194">
        <f t="shared" si="31"/>
        <v>0</v>
      </c>
      <c r="F35" s="89">
        <f t="shared" si="32"/>
        <v>0</v>
      </c>
      <c r="G35" s="113"/>
      <c r="H35" s="88"/>
      <c r="I35" s="84">
        <f t="shared" si="33"/>
        <v>27709.466425238628</v>
      </c>
      <c r="J35" s="84">
        <f t="shared" si="34"/>
        <v>27855.773653519278</v>
      </c>
      <c r="K35" s="84">
        <f t="shared" si="35"/>
        <v>28002.080881799928</v>
      </c>
      <c r="L35" s="84">
        <f t="shared" si="36"/>
        <v>28148.388110080577</v>
      </c>
      <c r="M35" s="108">
        <f>IF(T35&lt;&gt;0,(((G35+1)*('Data Raw'!$N$1007-'Data Raw'!$N$1008)/2+'Data Raw'!$N$1008)*'Data Raw'!$M$1010+'Data Raw'!$M$1009)*AE35+AE35)</f>
        <v>28294.695338361227</v>
      </c>
      <c r="N35" s="84">
        <f t="shared" si="37"/>
        <v>28441.002566641877</v>
      </c>
      <c r="O35" s="84">
        <f t="shared" si="38"/>
        <v>28587.309794922527</v>
      </c>
      <c r="P35" s="84">
        <f t="shared" si="39"/>
        <v>28733.617023203176</v>
      </c>
      <c r="Q35" s="84">
        <f t="shared" si="40"/>
        <v>28879.924251483826</v>
      </c>
      <c r="R35" s="166" t="str">
        <f t="shared" si="41"/>
        <v/>
      </c>
      <c r="S35" s="109">
        <f>'Data Raw'!E77</f>
        <v>28403.64</v>
      </c>
      <c r="T35" s="109">
        <f>'Data Raw'!G77</f>
        <v>28436.84</v>
      </c>
      <c r="U35" s="109">
        <f>'Data Raw'!D77</f>
        <v>28648.639999999999</v>
      </c>
      <c r="V35" s="166" t="str">
        <f t="shared" si="25"/>
        <v/>
      </c>
      <c r="W35" s="89">
        <f t="shared" si="42"/>
        <v>-142.14466163877296</v>
      </c>
      <c r="X35" s="89">
        <f t="shared" si="43"/>
        <v>20205.104832401252</v>
      </c>
      <c r="Y35" s="89">
        <f t="shared" si="26"/>
        <v>276.18431370693412</v>
      </c>
      <c r="Z35" s="109">
        <f t="shared" si="44"/>
        <v>245</v>
      </c>
      <c r="AA35" s="89">
        <f t="shared" si="45"/>
        <v>313.36968451260884</v>
      </c>
      <c r="AB35" s="89">
        <f t="shared" si="46"/>
        <v>28333.320062858329</v>
      </c>
      <c r="AC35" s="89">
        <f t="shared" si="47"/>
        <v>28885.419937141669</v>
      </c>
      <c r="AD35" s="89">
        <f t="shared" si="48"/>
        <v>1</v>
      </c>
      <c r="AE35" s="89">
        <f>'Data Raw'!C77</f>
        <v>28609.37</v>
      </c>
      <c r="AF35" s="89"/>
      <c r="AG35" s="89">
        <f t="shared" si="1"/>
        <v>-172.52999999999884</v>
      </c>
      <c r="AH35" s="89">
        <f t="shared" si="2"/>
        <v>-314.67466163877179</v>
      </c>
      <c r="AI35" s="109">
        <f t="shared" si="3"/>
        <v>-1</v>
      </c>
      <c r="AJ35" s="109">
        <f t="shared" si="20"/>
        <v>50</v>
      </c>
      <c r="AK35" s="88"/>
      <c r="AL35" s="191" t="str">
        <f t="shared" si="21"/>
        <v/>
      </c>
      <c r="AM35" s="191">
        <f t="shared" si="22"/>
        <v>-172.52999999999884</v>
      </c>
      <c r="AN35" s="88"/>
      <c r="AO35" s="191"/>
      <c r="AP35" s="191">
        <f t="shared" si="4"/>
        <v>29766.600899999597</v>
      </c>
      <c r="AQ35" s="191">
        <f t="shared" si="49"/>
        <v>151.78869783724886</v>
      </c>
      <c r="AR35" s="191">
        <f t="shared" si="30"/>
        <v>-124.39561586968526</v>
      </c>
      <c r="AS35" s="250">
        <f t="shared" si="50"/>
        <v>0</v>
      </c>
      <c r="AT35" s="250">
        <f t="shared" si="51"/>
        <v>0</v>
      </c>
      <c r="AU35" s="250">
        <f t="shared" si="52"/>
        <v>0</v>
      </c>
      <c r="AV35" s="250">
        <f t="shared" si="53"/>
        <v>1</v>
      </c>
      <c r="AW35" s="250">
        <f t="shared" si="54"/>
        <v>0</v>
      </c>
      <c r="AX35" s="250">
        <f t="shared" si="55"/>
        <v>0</v>
      </c>
      <c r="AY35" s="167"/>
      <c r="AZ35" s="111"/>
      <c r="BA35" s="111"/>
      <c r="BB35" s="111"/>
      <c r="BC35" s="111"/>
      <c r="BD35" s="111"/>
      <c r="BE35" s="111"/>
      <c r="BF35" s="111"/>
      <c r="BG35" s="111"/>
      <c r="BH35" s="89"/>
      <c r="BI35" s="89"/>
      <c r="BJ35" s="89"/>
      <c r="BK35" s="89"/>
      <c r="BL35" s="89"/>
    </row>
    <row r="36" spans="1:64" x14ac:dyDescent="0.25">
      <c r="A36" s="86">
        <f t="shared" si="6"/>
        <v>35</v>
      </c>
      <c r="B36" s="113"/>
      <c r="C36" s="88"/>
      <c r="D36" s="88"/>
      <c r="E36" s="194">
        <f t="shared" si="31"/>
        <v>0</v>
      </c>
      <c r="F36" s="89">
        <f t="shared" si="32"/>
        <v>0</v>
      </c>
      <c r="G36" s="113"/>
      <c r="H36" s="88"/>
      <c r="I36" s="84">
        <f t="shared" si="33"/>
        <v>27377.889735046367</v>
      </c>
      <c r="J36" s="84">
        <f t="shared" si="34"/>
        <v>27515.981891899832</v>
      </c>
      <c r="K36" s="84">
        <f t="shared" si="35"/>
        <v>27654.0740487533</v>
      </c>
      <c r="L36" s="84">
        <f t="shared" si="36"/>
        <v>27792.166205606765</v>
      </c>
      <c r="M36" s="108">
        <f>IF(T36&lt;&gt;0,(((G36+1)*('Data Raw'!$N$1007-'Data Raw'!$N$1008)/2+'Data Raw'!$N$1008)*'Data Raw'!$M$1010+'Data Raw'!$M$1009)*AE36+AE36)</f>
        <v>27930.258362460234</v>
      </c>
      <c r="N36" s="84">
        <f t="shared" si="37"/>
        <v>28068.350519313703</v>
      </c>
      <c r="O36" s="84">
        <f t="shared" si="38"/>
        <v>28206.442676167168</v>
      </c>
      <c r="P36" s="84">
        <f t="shared" si="39"/>
        <v>28344.534833020636</v>
      </c>
      <c r="Q36" s="84">
        <f t="shared" si="40"/>
        <v>28482.626989874101</v>
      </c>
      <c r="R36" s="166" t="str">
        <f t="shared" si="41"/>
        <v/>
      </c>
      <c r="S36" s="109">
        <f>'Data Raw'!E78</f>
        <v>28216.09</v>
      </c>
      <c r="T36" s="109">
        <f>'Data Raw'!G78</f>
        <v>28558.59</v>
      </c>
      <c r="U36" s="109">
        <f>'Data Raw'!D78</f>
        <v>28558.59</v>
      </c>
      <c r="V36" s="166" t="str">
        <f t="shared" si="25"/>
        <v/>
      </c>
      <c r="W36" s="89">
        <f t="shared" si="42"/>
        <v>-628.33163753976623</v>
      </c>
      <c r="X36" s="89">
        <f t="shared" si="43"/>
        <v>394800.6467334042</v>
      </c>
      <c r="Y36" s="89">
        <f t="shared" si="26"/>
        <v>348.97140643407312</v>
      </c>
      <c r="Z36" s="109">
        <f t="shared" si="44"/>
        <v>342.5</v>
      </c>
      <c r="AA36" s="89">
        <f t="shared" si="45"/>
        <v>317.53115815366471</v>
      </c>
      <c r="AB36" s="89">
        <f t="shared" si="46"/>
        <v>27974.515768164285</v>
      </c>
      <c r="AC36" s="89">
        <f t="shared" si="47"/>
        <v>28507.244231835717</v>
      </c>
      <c r="AD36" s="89" t="str">
        <f t="shared" si="48"/>
        <v/>
      </c>
      <c r="AE36" s="89">
        <f>'Data Raw'!C78</f>
        <v>28240.880000000001</v>
      </c>
      <c r="AF36" s="89"/>
      <c r="AG36" s="89">
        <f t="shared" si="1"/>
        <v>317.70999999999913</v>
      </c>
      <c r="AH36" s="89">
        <f t="shared" si="2"/>
        <v>-310.62163753976711</v>
      </c>
      <c r="AI36" s="109">
        <f t="shared" si="3"/>
        <v>-1</v>
      </c>
      <c r="AJ36" s="109">
        <f t="shared" si="20"/>
        <v>50</v>
      </c>
      <c r="AK36" s="88"/>
      <c r="AL36" s="191" t="str">
        <f t="shared" si="21"/>
        <v/>
      </c>
      <c r="AM36" s="191">
        <f t="shared" si="22"/>
        <v>-317.70999999999913</v>
      </c>
      <c r="AN36" s="88"/>
      <c r="AO36" s="191"/>
      <c r="AP36" s="191">
        <f t="shared" si="4"/>
        <v>100939.64409999945</v>
      </c>
      <c r="AQ36" s="191">
        <f t="shared" si="49"/>
        <v>170.22439807755444</v>
      </c>
      <c r="AR36" s="191">
        <f t="shared" si="30"/>
        <v>-178.74700835651868</v>
      </c>
      <c r="AS36" s="250">
        <f t="shared" si="50"/>
        <v>0</v>
      </c>
      <c r="AT36" s="250">
        <f t="shared" si="51"/>
        <v>0</v>
      </c>
      <c r="AU36" s="250">
        <f t="shared" si="52"/>
        <v>0</v>
      </c>
      <c r="AV36" s="250">
        <f t="shared" si="53"/>
        <v>0</v>
      </c>
      <c r="AW36" s="250">
        <f t="shared" si="54"/>
        <v>0</v>
      </c>
      <c r="AX36" s="250">
        <f t="shared" si="55"/>
        <v>0</v>
      </c>
      <c r="AY36" s="89"/>
      <c r="AZ36" s="111"/>
      <c r="BA36" s="111"/>
      <c r="BB36" s="111"/>
      <c r="BC36" s="111"/>
      <c r="BD36" s="111"/>
      <c r="BE36" s="111"/>
      <c r="BF36" s="111"/>
      <c r="BG36" s="111"/>
      <c r="BH36" s="89"/>
      <c r="BI36" s="89"/>
      <c r="BJ36" s="89"/>
      <c r="BK36" s="89"/>
      <c r="BL36" s="89"/>
    </row>
    <row r="37" spans="1:64" x14ac:dyDescent="0.25">
      <c r="A37" s="86">
        <f t="shared" si="6"/>
        <v>36</v>
      </c>
      <c r="B37" s="113"/>
      <c r="C37" s="88"/>
      <c r="D37" s="88"/>
      <c r="E37" s="194">
        <f t="shared" ref="E37:E100" si="56">B37-B36</f>
        <v>0</v>
      </c>
      <c r="F37" s="89">
        <f t="shared" ref="F37:F100" si="57">E37/7+F36/7*6</f>
        <v>0</v>
      </c>
      <c r="G37" s="113"/>
      <c r="H37" s="88"/>
      <c r="I37" s="84">
        <f t="shared" ref="I37:I100" si="58">K37-Y36</f>
        <v>27573.679132327001</v>
      </c>
      <c r="J37" s="84">
        <f t="shared" ref="J37:J100" si="59">M37-Y36*1.5</f>
        <v>27748.164835544037</v>
      </c>
      <c r="K37" s="84">
        <f t="shared" ref="K37:K100" si="60">M37-Y36</f>
        <v>27922.650538761074</v>
      </c>
      <c r="L37" s="84">
        <f t="shared" ref="L37:L100" si="61">M37-Y36/2</f>
        <v>28097.136241978111</v>
      </c>
      <c r="M37" s="108">
        <f>IF(T37&lt;&gt;0,(((G37+1)*('Data Raw'!$N$1007-'Data Raw'!$N$1008)/2+'Data Raw'!$N$1008)*'Data Raw'!$M$1010+'Data Raw'!$M$1009)*AE37+AE37)</f>
        <v>28271.621945195147</v>
      </c>
      <c r="N37" s="84">
        <f t="shared" ref="N37:N100" si="62">M37+Y36/2</f>
        <v>28446.107648412184</v>
      </c>
      <c r="O37" s="84">
        <f t="shared" ref="O37:O100" si="63">M37+Y36</f>
        <v>28620.593351629221</v>
      </c>
      <c r="P37" s="84">
        <f t="shared" ref="P37:P100" si="64">M37+1.5*Y36</f>
        <v>28795.079054846257</v>
      </c>
      <c r="Q37" s="84">
        <f t="shared" ref="Q37:Q100" si="65">O37+Y36</f>
        <v>28969.564758063294</v>
      </c>
      <c r="R37" s="166" t="str">
        <f t="shared" ref="R37:R100" si="66">IF(B37&lt;&gt;"",IF(AND(M37&gt;AB37,M37&lt;AC37),"",1),"")</f>
        <v/>
      </c>
      <c r="S37" s="109">
        <f>'Data Raw'!E79</f>
        <v>28532.080000000002</v>
      </c>
      <c r="T37" s="109">
        <f>'Data Raw'!G79</f>
        <v>28801.27</v>
      </c>
      <c r="U37" s="109">
        <f>'Data Raw'!D79</f>
        <v>28830.85</v>
      </c>
      <c r="V37" s="166" t="str">
        <f t="shared" ref="V37:V100" si="67">IF(R37&lt;&gt;1,IF(B37&lt;&gt;"",IF((AE37-M37)*(AE37-T37)&gt;0,1,""),""),"")</f>
        <v/>
      </c>
      <c r="W37" s="89">
        <f t="shared" ref="W37:W100" si="68">IF(R37=1,0,(M37-T37))</f>
        <v>-529.64805480485302</v>
      </c>
      <c r="X37" s="89">
        <f t="shared" ref="X37:X100" si="69">IF(R37=1,0,(M37-T37)*(M37-T37))</f>
        <v>280527.06195856456</v>
      </c>
      <c r="Y37" s="89">
        <f t="shared" si="26"/>
        <v>380.07768322692266</v>
      </c>
      <c r="Z37" s="109">
        <f t="shared" ref="Z37:Z100" si="70">U37-S37</f>
        <v>298.7699999999968</v>
      </c>
      <c r="AA37" s="89">
        <f t="shared" ref="AA37:AA100" si="71">Z37/7+AA36/7*6</f>
        <v>314.85099270314072</v>
      </c>
      <c r="AB37" s="89">
        <f t="shared" ref="AB37:AB100" si="72">AE37-$AD$1*AA36</f>
        <v>28316.138515569386</v>
      </c>
      <c r="AC37" s="89">
        <f t="shared" ref="AC37:AC100" si="73">AE37+$AD$1*AA36</f>
        <v>28855.941484430616</v>
      </c>
      <c r="AD37" s="89">
        <f t="shared" ref="AD37:AD100" si="74">IF(AND(T37&lt;AC37, T37&gt;AB37),1,"")</f>
        <v>1</v>
      </c>
      <c r="AE37" s="89">
        <f>'Data Raw'!C79</f>
        <v>28586.04</v>
      </c>
      <c r="AF37" s="89"/>
      <c r="AG37" s="89">
        <f t="shared" si="1"/>
        <v>215.22999999999956</v>
      </c>
      <c r="AH37" s="89">
        <f t="shared" si="2"/>
        <v>-314.41805480485345</v>
      </c>
      <c r="AI37" s="109">
        <f t="shared" si="3"/>
        <v>-1</v>
      </c>
      <c r="AJ37" s="109">
        <f t="shared" si="20"/>
        <v>50</v>
      </c>
      <c r="AK37" s="88"/>
      <c r="AL37" s="191" t="str">
        <f t="shared" si="21"/>
        <v/>
      </c>
      <c r="AM37" s="191">
        <f t="shared" si="22"/>
        <v>-215.22999999999956</v>
      </c>
      <c r="AN37" s="88"/>
      <c r="AO37" s="191"/>
      <c r="AP37" s="191">
        <f t="shared" si="4"/>
        <v>46323.952899999815</v>
      </c>
      <c r="AQ37" s="191">
        <f t="shared" ref="AQ37:AQ100" si="75">IF(AP37&gt;0,SQRT(AP37)/9+AQ36/9*8,AQ36)</f>
        <v>175.22502051338168</v>
      </c>
      <c r="AR37" s="191">
        <f t="shared" si="30"/>
        <v>-204.85266271354098</v>
      </c>
      <c r="AS37" s="250">
        <f t="shared" si="50"/>
        <v>0</v>
      </c>
      <c r="AT37" s="250">
        <f t="shared" si="51"/>
        <v>0</v>
      </c>
      <c r="AU37" s="250">
        <f t="shared" si="52"/>
        <v>0</v>
      </c>
      <c r="AV37" s="250">
        <f t="shared" si="53"/>
        <v>0</v>
      </c>
      <c r="AW37" s="250">
        <f t="shared" si="54"/>
        <v>0</v>
      </c>
      <c r="AX37" s="250">
        <f t="shared" si="55"/>
        <v>1</v>
      </c>
      <c r="AY37" s="89"/>
      <c r="AZ37" s="111"/>
      <c r="BA37" s="111"/>
      <c r="BB37" s="111"/>
      <c r="BC37" s="111"/>
      <c r="BD37" s="111"/>
      <c r="BE37" s="111"/>
      <c r="BF37" s="111"/>
      <c r="BG37" s="111"/>
      <c r="BH37" s="89"/>
      <c r="BI37" s="89"/>
      <c r="BJ37" s="89"/>
      <c r="BK37" s="89"/>
      <c r="BL37" s="89"/>
    </row>
    <row r="38" spans="1:64" x14ac:dyDescent="0.25">
      <c r="A38" s="86">
        <f t="shared" si="6"/>
        <v>37</v>
      </c>
      <c r="B38" s="113"/>
      <c r="C38" s="88"/>
      <c r="D38" s="88"/>
      <c r="E38" s="194">
        <f t="shared" si="56"/>
        <v>0</v>
      </c>
      <c r="F38" s="89">
        <f t="shared" si="57"/>
        <v>0</v>
      </c>
      <c r="G38" s="113"/>
      <c r="H38" s="88"/>
      <c r="I38" s="84">
        <f t="shared" si="58"/>
        <v>27427.994894934294</v>
      </c>
      <c r="J38" s="84">
        <f t="shared" si="59"/>
        <v>27618.033736547754</v>
      </c>
      <c r="K38" s="84">
        <f t="shared" si="60"/>
        <v>27808.072578161216</v>
      </c>
      <c r="L38" s="84">
        <f t="shared" si="61"/>
        <v>27998.111419774676</v>
      </c>
      <c r="M38" s="108">
        <f>IF(T38&lt;&gt;0,(((G38+1)*('Data Raw'!$N$1007-'Data Raw'!$N$1008)/2+'Data Raw'!$N$1008)*'Data Raw'!$M$1010+'Data Raw'!$M$1009)*AE38+AE38)</f>
        <v>28188.150261388138</v>
      </c>
      <c r="N38" s="84">
        <f t="shared" si="62"/>
        <v>28378.189103001601</v>
      </c>
      <c r="O38" s="84">
        <f t="shared" si="63"/>
        <v>28568.227944615061</v>
      </c>
      <c r="P38" s="84">
        <f t="shared" si="64"/>
        <v>28758.266786228523</v>
      </c>
      <c r="Q38" s="84">
        <f t="shared" si="65"/>
        <v>28948.305627841983</v>
      </c>
      <c r="R38" s="166" t="str">
        <f t="shared" si="66"/>
        <v/>
      </c>
      <c r="S38" s="109">
        <f>'Data Raw'!E80</f>
        <v>28314.93</v>
      </c>
      <c r="T38" s="109">
        <f>'Data Raw'!G80</f>
        <v>28489</v>
      </c>
      <c r="U38" s="109">
        <f>'Data Raw'!D80</f>
        <v>28590.22</v>
      </c>
      <c r="V38" s="166" t="str">
        <f t="shared" si="67"/>
        <v/>
      </c>
      <c r="W38" s="89">
        <f t="shared" si="68"/>
        <v>-300.84973861186154</v>
      </c>
      <c r="X38" s="89">
        <f t="shared" si="69"/>
        <v>90510.565222825418</v>
      </c>
      <c r="Y38" s="89">
        <f t="shared" si="26"/>
        <v>369.80010757660784</v>
      </c>
      <c r="Z38" s="109">
        <f t="shared" si="70"/>
        <v>275.29000000000087</v>
      </c>
      <c r="AA38" s="89">
        <f t="shared" si="71"/>
        <v>309.19942231697786</v>
      </c>
      <c r="AB38" s="89">
        <f t="shared" si="72"/>
        <v>28234.01665620233</v>
      </c>
      <c r="AC38" s="89">
        <f t="shared" si="73"/>
        <v>28769.263343797669</v>
      </c>
      <c r="AD38" s="89">
        <f t="shared" si="74"/>
        <v>1</v>
      </c>
      <c r="AE38" s="89">
        <f>'Data Raw'!C80</f>
        <v>28501.64</v>
      </c>
      <c r="AF38" s="89"/>
      <c r="AG38" s="89">
        <f t="shared" si="1"/>
        <v>-12.639999999999418</v>
      </c>
      <c r="AH38" s="89">
        <f t="shared" si="2"/>
        <v>-313.48973861186096</v>
      </c>
      <c r="AI38" s="109">
        <f t="shared" si="3"/>
        <v>-1</v>
      </c>
      <c r="AJ38" s="109">
        <f t="shared" si="20"/>
        <v>50</v>
      </c>
      <c r="AK38" s="88"/>
      <c r="AL38" s="191" t="str">
        <f t="shared" si="21"/>
        <v/>
      </c>
      <c r="AM38" s="191">
        <f t="shared" si="22"/>
        <v>-12.639999999999418</v>
      </c>
      <c r="AN38" s="88"/>
      <c r="AO38" s="191"/>
      <c r="AP38" s="191">
        <f t="shared" si="4"/>
        <v>159.76959999998527</v>
      </c>
      <c r="AQ38" s="191">
        <f t="shared" si="75"/>
        <v>157.16001823411699</v>
      </c>
      <c r="AR38" s="191">
        <f t="shared" si="30"/>
        <v>-212.64008934249085</v>
      </c>
      <c r="AS38" s="250">
        <f t="shared" si="50"/>
        <v>0</v>
      </c>
      <c r="AT38" s="250">
        <f t="shared" si="51"/>
        <v>0</v>
      </c>
      <c r="AU38" s="250">
        <f t="shared" si="52"/>
        <v>0</v>
      </c>
      <c r="AV38" s="250">
        <f t="shared" si="53"/>
        <v>1</v>
      </c>
      <c r="AW38" s="250">
        <f t="shared" si="54"/>
        <v>0</v>
      </c>
      <c r="AX38" s="250">
        <f t="shared" si="55"/>
        <v>0</v>
      </c>
      <c r="AY38" s="89"/>
      <c r="AZ38" s="111"/>
      <c r="BA38" s="111"/>
      <c r="BB38" s="111"/>
      <c r="BC38" s="111"/>
      <c r="BD38" s="111"/>
      <c r="BE38" s="111"/>
      <c r="BF38" s="111"/>
      <c r="BG38" s="111"/>
      <c r="BH38" s="89"/>
      <c r="BI38" s="89"/>
      <c r="BJ38" s="89"/>
      <c r="BK38" s="89"/>
      <c r="BL38" s="89"/>
    </row>
    <row r="39" spans="1:64" x14ac:dyDescent="0.25">
      <c r="A39" s="86">
        <f t="shared" si="6"/>
        <v>38</v>
      </c>
      <c r="B39" s="113"/>
      <c r="C39" s="88"/>
      <c r="D39" s="88"/>
      <c r="E39" s="194">
        <f t="shared" si="56"/>
        <v>0</v>
      </c>
      <c r="F39" s="89">
        <f t="shared" si="57"/>
        <v>0</v>
      </c>
      <c r="G39" s="113"/>
      <c r="H39" s="88"/>
      <c r="I39" s="84">
        <f t="shared" si="58"/>
        <v>27521.261399238374</v>
      </c>
      <c r="J39" s="84">
        <f t="shared" si="59"/>
        <v>27706.161453026678</v>
      </c>
      <c r="K39" s="84">
        <f t="shared" si="60"/>
        <v>27891.061506814982</v>
      </c>
      <c r="L39" s="84">
        <f t="shared" si="61"/>
        <v>28075.961560603286</v>
      </c>
      <c r="M39" s="108">
        <f>IF(T39&lt;&gt;0,(((G39+1)*('Data Raw'!$N$1007-'Data Raw'!$N$1008)/2+'Data Raw'!$N$1008)*'Data Raw'!$M$1010+'Data Raw'!$M$1009)*AE39+AE39)</f>
        <v>28260.86161439159</v>
      </c>
      <c r="N39" s="84">
        <f t="shared" si="62"/>
        <v>28445.761668179894</v>
      </c>
      <c r="O39" s="84">
        <f t="shared" si="63"/>
        <v>28630.661721968198</v>
      </c>
      <c r="P39" s="84">
        <f t="shared" si="64"/>
        <v>28815.561775756501</v>
      </c>
      <c r="Q39" s="84">
        <f t="shared" si="65"/>
        <v>29000.461829544805</v>
      </c>
      <c r="R39" s="166" t="str">
        <f t="shared" si="66"/>
        <v/>
      </c>
      <c r="S39" s="109">
        <f>'Data Raw'!E81</f>
        <v>28299.66</v>
      </c>
      <c r="T39" s="109">
        <f>'Data Raw'!G81</f>
        <v>28309.759999999998</v>
      </c>
      <c r="U39" s="109">
        <f>'Data Raw'!D81</f>
        <v>28579</v>
      </c>
      <c r="V39" s="166" t="str">
        <f t="shared" si="67"/>
        <v/>
      </c>
      <c r="W39" s="89">
        <f t="shared" si="68"/>
        <v>-48.898385608408717</v>
      </c>
      <c r="X39" s="89">
        <f t="shared" si="69"/>
        <v>2391.0521151086327</v>
      </c>
      <c r="Y39" s="89">
        <f t="shared" si="26"/>
        <v>342.86685660287037</v>
      </c>
      <c r="Z39" s="109">
        <f t="shared" si="70"/>
        <v>279.34000000000015</v>
      </c>
      <c r="AA39" s="89">
        <f t="shared" si="71"/>
        <v>304.93379055740962</v>
      </c>
      <c r="AB39" s="89">
        <f t="shared" si="72"/>
        <v>28312.340491030569</v>
      </c>
      <c r="AC39" s="89">
        <f t="shared" si="73"/>
        <v>28837.979508969431</v>
      </c>
      <c r="AD39" s="89" t="str">
        <f t="shared" si="74"/>
        <v/>
      </c>
      <c r="AE39" s="89">
        <f>'Data Raw'!C81</f>
        <v>28575.16</v>
      </c>
      <c r="AF39" s="89"/>
      <c r="AG39" s="89">
        <f t="shared" si="1"/>
        <v>-265.40000000000146</v>
      </c>
      <c r="AH39" s="89">
        <f t="shared" si="2"/>
        <v>-314.29838560841017</v>
      </c>
      <c r="AI39" s="109">
        <f t="shared" si="3"/>
        <v>-1</v>
      </c>
      <c r="AJ39" s="109">
        <f t="shared" si="20"/>
        <v>50</v>
      </c>
      <c r="AK39" s="88"/>
      <c r="AL39" s="191" t="str">
        <f t="shared" si="21"/>
        <v/>
      </c>
      <c r="AM39" s="191">
        <f t="shared" si="22"/>
        <v>-265.40000000000146</v>
      </c>
      <c r="AN39" s="88"/>
      <c r="AO39" s="191"/>
      <c r="AP39" s="191">
        <f t="shared" si="4"/>
        <v>70437.160000000775</v>
      </c>
      <c r="AQ39" s="191">
        <f t="shared" si="75"/>
        <v>169.18668287477081</v>
      </c>
      <c r="AR39" s="191">
        <f t="shared" si="30"/>
        <v>-173.68017372809956</v>
      </c>
      <c r="AS39" s="250">
        <f t="shared" si="50"/>
        <v>0</v>
      </c>
      <c r="AT39" s="250">
        <f t="shared" si="51"/>
        <v>0</v>
      </c>
      <c r="AU39" s="250">
        <f t="shared" si="52"/>
        <v>0</v>
      </c>
      <c r="AV39" s="250">
        <f t="shared" si="53"/>
        <v>1</v>
      </c>
      <c r="AW39" s="250">
        <f t="shared" si="54"/>
        <v>0</v>
      </c>
      <c r="AX39" s="250">
        <f t="shared" si="55"/>
        <v>0</v>
      </c>
      <c r="AY39" s="89"/>
      <c r="AZ39" s="111"/>
      <c r="BA39" s="111"/>
      <c r="BB39" s="111"/>
      <c r="BC39" s="111"/>
      <c r="BD39" s="111"/>
      <c r="BE39" s="111"/>
      <c r="BF39" s="111"/>
      <c r="BG39" s="111"/>
      <c r="BH39" s="89"/>
      <c r="BI39" s="89"/>
      <c r="BJ39" s="89"/>
      <c r="BK39" s="89"/>
      <c r="BL39" s="89"/>
    </row>
    <row r="40" spans="1:64" x14ac:dyDescent="0.25">
      <c r="A40" s="86">
        <f t="shared" si="6"/>
        <v>39</v>
      </c>
      <c r="B40" s="113"/>
      <c r="C40" s="88"/>
      <c r="D40" s="88"/>
      <c r="E40" s="194">
        <f t="shared" si="56"/>
        <v>0</v>
      </c>
      <c r="F40" s="89">
        <f t="shared" si="57"/>
        <v>0</v>
      </c>
      <c r="G40" s="113"/>
      <c r="H40" s="88"/>
      <c r="I40" s="84">
        <f t="shared" si="58"/>
        <v>27469.383915017064</v>
      </c>
      <c r="J40" s="84">
        <f t="shared" si="59"/>
        <v>27640.817343318504</v>
      </c>
      <c r="K40" s="84">
        <f t="shared" si="60"/>
        <v>27812.250771619936</v>
      </c>
      <c r="L40" s="84">
        <f t="shared" si="61"/>
        <v>27983.684199921372</v>
      </c>
      <c r="M40" s="108">
        <f>IF(T40&lt;&gt;0,(((G40+1)*('Data Raw'!$N$1007-'Data Raw'!$N$1008)/2+'Data Raw'!$N$1008)*'Data Raw'!$M$1010+'Data Raw'!$M$1009)*AE40+AE40)</f>
        <v>28155.117628222808</v>
      </c>
      <c r="N40" s="84">
        <f t="shared" si="62"/>
        <v>28326.551056524244</v>
      </c>
      <c r="O40" s="84">
        <f t="shared" si="63"/>
        <v>28497.98448482568</v>
      </c>
      <c r="P40" s="84">
        <f t="shared" si="64"/>
        <v>28669.417913127112</v>
      </c>
      <c r="Q40" s="84">
        <f t="shared" si="65"/>
        <v>28840.851341428552</v>
      </c>
      <c r="R40" s="166" t="str">
        <f t="shared" si="66"/>
        <v/>
      </c>
      <c r="S40" s="109">
        <f>'Data Raw'!E82</f>
        <v>28406.61</v>
      </c>
      <c r="T40" s="109">
        <f>'Data Raw'!G82</f>
        <v>28817.07</v>
      </c>
      <c r="U40" s="109">
        <f>'Data Raw'!D82</f>
        <v>28893.79</v>
      </c>
      <c r="V40" s="166" t="str">
        <f t="shared" si="67"/>
        <v/>
      </c>
      <c r="W40" s="89">
        <f t="shared" si="68"/>
        <v>-661.95237177719173</v>
      </c>
      <c r="X40" s="89">
        <f t="shared" si="69"/>
        <v>438180.94250144943</v>
      </c>
      <c r="Y40" s="89">
        <f t="shared" si="26"/>
        <v>404.17942102166336</v>
      </c>
      <c r="Z40" s="109">
        <f t="shared" si="70"/>
        <v>487.18000000000029</v>
      </c>
      <c r="AA40" s="89">
        <f t="shared" si="71"/>
        <v>330.96896333492259</v>
      </c>
      <c r="AB40" s="89">
        <f t="shared" si="72"/>
        <v>28209.046278026202</v>
      </c>
      <c r="AC40" s="89">
        <f t="shared" si="73"/>
        <v>28727.433721973801</v>
      </c>
      <c r="AD40" s="89" t="str">
        <f t="shared" si="74"/>
        <v/>
      </c>
      <c r="AE40" s="89">
        <f>'Data Raw'!C82</f>
        <v>28468.240000000002</v>
      </c>
      <c r="AF40" s="89"/>
      <c r="AG40" s="89">
        <f t="shared" si="1"/>
        <v>348.82999999999811</v>
      </c>
      <c r="AH40" s="89">
        <f t="shared" si="2"/>
        <v>-313.12237177719362</v>
      </c>
      <c r="AI40" s="109">
        <f t="shared" si="3"/>
        <v>-1</v>
      </c>
      <c r="AJ40" s="109">
        <f t="shared" si="20"/>
        <v>50</v>
      </c>
      <c r="AK40" s="88"/>
      <c r="AL40" s="191" t="str">
        <f t="shared" si="21"/>
        <v/>
      </c>
      <c r="AM40" s="191">
        <f t="shared" si="22"/>
        <v>-348.82999999999811</v>
      </c>
      <c r="AN40" s="88"/>
      <c r="AO40" s="191"/>
      <c r="AP40" s="191">
        <f t="shared" si="4"/>
        <v>121682.36889999868</v>
      </c>
      <c r="AQ40" s="191">
        <f t="shared" si="75"/>
        <v>189.1470514442405</v>
      </c>
      <c r="AR40" s="191">
        <f t="shared" si="30"/>
        <v>-215.03236957742286</v>
      </c>
      <c r="AS40" s="250">
        <f t="shared" si="50"/>
        <v>0</v>
      </c>
      <c r="AT40" s="250">
        <f t="shared" si="51"/>
        <v>0</v>
      </c>
      <c r="AU40" s="250">
        <f t="shared" si="52"/>
        <v>0</v>
      </c>
      <c r="AV40" s="250">
        <f t="shared" si="53"/>
        <v>0</v>
      </c>
      <c r="AW40" s="250">
        <f t="shared" si="54"/>
        <v>0</v>
      </c>
      <c r="AX40" s="250">
        <f t="shared" si="55"/>
        <v>1</v>
      </c>
      <c r="AY40" s="89"/>
      <c r="AZ40" s="111"/>
      <c r="BA40" s="111"/>
      <c r="BB40" s="111"/>
      <c r="BC40" s="111"/>
      <c r="BD40" s="111"/>
      <c r="BE40" s="111"/>
      <c r="BF40" s="111"/>
      <c r="BG40" s="111"/>
      <c r="BH40" s="89"/>
      <c r="BI40" s="89"/>
      <c r="BJ40" s="89"/>
      <c r="BK40" s="89"/>
      <c r="BL40" s="89"/>
    </row>
    <row r="41" spans="1:64" x14ac:dyDescent="0.25">
      <c r="A41" s="86">
        <f t="shared" si="6"/>
        <v>40</v>
      </c>
      <c r="B41" s="113"/>
      <c r="C41" s="88"/>
      <c r="D41" s="88"/>
      <c r="E41" s="194">
        <f t="shared" si="56"/>
        <v>0</v>
      </c>
      <c r="F41" s="89">
        <f t="shared" si="57"/>
        <v>0</v>
      </c>
      <c r="G41" s="113"/>
      <c r="H41" s="88"/>
      <c r="I41" s="84">
        <f t="shared" si="58"/>
        <v>27739.609760608615</v>
      </c>
      <c r="J41" s="84">
        <f t="shared" si="59"/>
        <v>27941.699471119449</v>
      </c>
      <c r="K41" s="84">
        <f t="shared" si="60"/>
        <v>28143.78918163028</v>
      </c>
      <c r="L41" s="84">
        <f t="shared" si="61"/>
        <v>28345.878892141114</v>
      </c>
      <c r="M41" s="108">
        <f>IF(T41&lt;&gt;0,(((G41+1)*('Data Raw'!$N$1007-'Data Raw'!$N$1008)/2+'Data Raw'!$N$1008)*'Data Raw'!$M$1010+'Data Raw'!$M$1009)*AE41+AE41)</f>
        <v>28547.968602651945</v>
      </c>
      <c r="N41" s="84">
        <f t="shared" si="62"/>
        <v>28750.058313162775</v>
      </c>
      <c r="O41" s="84">
        <f t="shared" si="63"/>
        <v>28952.14802367361</v>
      </c>
      <c r="P41" s="84">
        <f t="shared" si="64"/>
        <v>29154.23773418444</v>
      </c>
      <c r="Q41" s="84">
        <f t="shared" si="65"/>
        <v>29356.327444695275</v>
      </c>
      <c r="R41" s="166" t="str">
        <f t="shared" si="66"/>
        <v/>
      </c>
      <c r="S41" s="109">
        <f>'Data Raw'!E83</f>
        <v>28782.34</v>
      </c>
      <c r="T41" s="109">
        <f>'Data Raw'!G83</f>
        <v>28882.46</v>
      </c>
      <c r="U41" s="109">
        <f>'Data Raw'!D83</f>
        <v>28993.37</v>
      </c>
      <c r="V41" s="166" t="str">
        <f t="shared" si="67"/>
        <v/>
      </c>
      <c r="W41" s="89">
        <f t="shared" si="68"/>
        <v>-334.49139734805431</v>
      </c>
      <c r="X41" s="89">
        <f t="shared" si="69"/>
        <v>111884.49489985395</v>
      </c>
      <c r="Y41" s="89">
        <f t="shared" si="26"/>
        <v>394.97748962337732</v>
      </c>
      <c r="Z41" s="109">
        <f t="shared" si="70"/>
        <v>211.02999999999884</v>
      </c>
      <c r="AA41" s="89">
        <f t="shared" si="71"/>
        <v>313.83482571564775</v>
      </c>
      <c r="AB41" s="89">
        <f t="shared" si="72"/>
        <v>28584.136381165314</v>
      </c>
      <c r="AC41" s="89">
        <f t="shared" si="73"/>
        <v>29146.783618834685</v>
      </c>
      <c r="AD41" s="89">
        <f t="shared" si="74"/>
        <v>1</v>
      </c>
      <c r="AE41" s="89">
        <f>'Data Raw'!C83</f>
        <v>28865.46</v>
      </c>
      <c r="AF41" s="89"/>
      <c r="AG41" s="89">
        <f t="shared" si="1"/>
        <v>17</v>
      </c>
      <c r="AH41" s="89">
        <f t="shared" si="2"/>
        <v>-317.49139734805431</v>
      </c>
      <c r="AI41" s="109">
        <f t="shared" si="3"/>
        <v>-1</v>
      </c>
      <c r="AJ41" s="109">
        <f t="shared" si="20"/>
        <v>50</v>
      </c>
      <c r="AK41" s="88"/>
      <c r="AL41" s="191" t="str">
        <f t="shared" si="21"/>
        <v/>
      </c>
      <c r="AM41" s="191">
        <f t="shared" si="22"/>
        <v>-17</v>
      </c>
      <c r="AN41" s="88"/>
      <c r="AO41" s="191"/>
      <c r="AP41" s="191">
        <f t="shared" si="4"/>
        <v>289</v>
      </c>
      <c r="AQ41" s="191">
        <f t="shared" si="75"/>
        <v>170.01960128376933</v>
      </c>
      <c r="AR41" s="191">
        <f t="shared" si="30"/>
        <v>-224.95788833960799</v>
      </c>
      <c r="AS41" s="250">
        <f t="shared" si="50"/>
        <v>0</v>
      </c>
      <c r="AT41" s="250">
        <f t="shared" si="51"/>
        <v>0</v>
      </c>
      <c r="AU41" s="250">
        <f t="shared" si="52"/>
        <v>0</v>
      </c>
      <c r="AV41" s="250">
        <f t="shared" si="53"/>
        <v>1</v>
      </c>
      <c r="AW41" s="250">
        <f t="shared" si="54"/>
        <v>0</v>
      </c>
      <c r="AX41" s="250">
        <f t="shared" si="55"/>
        <v>0</v>
      </c>
      <c r="AY41" s="89"/>
      <c r="AZ41" s="111"/>
      <c r="BA41" s="111"/>
      <c r="BB41" s="111"/>
      <c r="BC41" s="111"/>
      <c r="BD41" s="111"/>
      <c r="BE41" s="111"/>
      <c r="BF41" s="111"/>
      <c r="BG41" s="111"/>
      <c r="BH41" s="89"/>
      <c r="BI41" s="89"/>
      <c r="BJ41" s="89"/>
      <c r="BK41" s="89"/>
      <c r="BL41" s="89"/>
    </row>
    <row r="42" spans="1:64" x14ac:dyDescent="0.25">
      <c r="A42" s="86">
        <f t="shared" si="6"/>
        <v>41</v>
      </c>
      <c r="B42" s="113"/>
      <c r="C42" s="88"/>
      <c r="D42" s="88"/>
      <c r="E42" s="194">
        <f t="shared" si="56"/>
        <v>0</v>
      </c>
      <c r="F42" s="89">
        <f t="shared" si="57"/>
        <v>0</v>
      </c>
      <c r="G42" s="113"/>
      <c r="H42" s="88"/>
      <c r="I42" s="84">
        <f t="shared" si="58"/>
        <v>27893.714449651161</v>
      </c>
      <c r="J42" s="84">
        <f t="shared" si="59"/>
        <v>28091.203194462847</v>
      </c>
      <c r="K42" s="84">
        <f t="shared" si="60"/>
        <v>28288.691939274537</v>
      </c>
      <c r="L42" s="84">
        <f t="shared" si="61"/>
        <v>28486.180684086223</v>
      </c>
      <c r="M42" s="108">
        <f>IF(T42&lt;&gt;0,(((G42+1)*('Data Raw'!$N$1007-'Data Raw'!$N$1008)/2+'Data Raw'!$N$1008)*'Data Raw'!$M$1010+'Data Raw'!$M$1009)*AE42+AE42)</f>
        <v>28683.669428897912</v>
      </c>
      <c r="N42" s="84">
        <f t="shared" si="62"/>
        <v>28881.158173709602</v>
      </c>
      <c r="O42" s="84">
        <f t="shared" si="63"/>
        <v>29078.646918521288</v>
      </c>
      <c r="P42" s="84">
        <f t="shared" si="64"/>
        <v>29276.135663332978</v>
      </c>
      <c r="Q42" s="84">
        <f t="shared" si="65"/>
        <v>29473.624408144664</v>
      </c>
      <c r="R42" s="166" t="str">
        <f t="shared" si="66"/>
        <v/>
      </c>
      <c r="S42" s="109">
        <f>'Data Raw'!E84</f>
        <v>28971.599999999999</v>
      </c>
      <c r="T42" s="109">
        <f>'Data Raw'!G84</f>
        <v>29288.22</v>
      </c>
      <c r="U42" s="109">
        <f>'Data Raw'!D84</f>
        <v>29305.17</v>
      </c>
      <c r="V42" s="166" t="str">
        <f t="shared" si="67"/>
        <v/>
      </c>
      <c r="W42" s="89">
        <f t="shared" si="68"/>
        <v>-604.55057110208872</v>
      </c>
      <c r="X42" s="89">
        <f t="shared" si="69"/>
        <v>365481.39301986166</v>
      </c>
      <c r="Y42" s="89">
        <f t="shared" si="26"/>
        <v>431.19844567619612</v>
      </c>
      <c r="Z42" s="109">
        <f t="shared" si="70"/>
        <v>333.56999999999971</v>
      </c>
      <c r="AA42" s="89">
        <f t="shared" si="71"/>
        <v>316.65413632769804</v>
      </c>
      <c r="AB42" s="89">
        <f t="shared" si="72"/>
        <v>28735.910398141699</v>
      </c>
      <c r="AC42" s="89">
        <f t="shared" si="73"/>
        <v>29269.429601858297</v>
      </c>
      <c r="AD42" s="89" t="str">
        <f t="shared" si="74"/>
        <v/>
      </c>
      <c r="AE42" s="89">
        <f>'Data Raw'!C84</f>
        <v>29002.67</v>
      </c>
      <c r="AF42" s="89"/>
      <c r="AG42" s="89">
        <f t="shared" si="1"/>
        <v>285.55000000000291</v>
      </c>
      <c r="AH42" s="89">
        <f t="shared" si="2"/>
        <v>-319.00057110208581</v>
      </c>
      <c r="AI42" s="109">
        <f t="shared" si="3"/>
        <v>-1</v>
      </c>
      <c r="AJ42" s="109">
        <f t="shared" si="20"/>
        <v>50</v>
      </c>
      <c r="AK42" s="88"/>
      <c r="AL42" s="191" t="str">
        <f t="shared" si="21"/>
        <v/>
      </c>
      <c r="AM42" s="191">
        <f t="shared" si="22"/>
        <v>-285.55000000000291</v>
      </c>
      <c r="AN42" s="88"/>
      <c r="AO42" s="191"/>
      <c r="AP42" s="191">
        <f t="shared" si="4"/>
        <v>81538.802500001664</v>
      </c>
      <c r="AQ42" s="191">
        <f t="shared" si="75"/>
        <v>182.85631225223972</v>
      </c>
      <c r="AR42" s="191">
        <f t="shared" si="30"/>
        <v>-248.3421334239564</v>
      </c>
      <c r="AS42" s="250">
        <f t="shared" si="50"/>
        <v>0</v>
      </c>
      <c r="AT42" s="250">
        <f t="shared" si="51"/>
        <v>0</v>
      </c>
      <c r="AU42" s="250">
        <f t="shared" si="52"/>
        <v>0</v>
      </c>
      <c r="AV42" s="250">
        <f t="shared" si="53"/>
        <v>0</v>
      </c>
      <c r="AW42" s="250">
        <f t="shared" si="54"/>
        <v>0</v>
      </c>
      <c r="AX42" s="250">
        <f t="shared" si="55"/>
        <v>1</v>
      </c>
      <c r="AY42" s="89"/>
      <c r="AZ42" s="111"/>
      <c r="BA42" s="111"/>
      <c r="BB42" s="111"/>
      <c r="BC42" s="111"/>
      <c r="BD42" s="111"/>
      <c r="BE42" s="111"/>
      <c r="BF42" s="111"/>
      <c r="BG42" s="111"/>
      <c r="BH42" s="89"/>
      <c r="BI42" s="89"/>
      <c r="BJ42" s="89"/>
      <c r="BK42" s="89"/>
      <c r="BL42" s="89"/>
    </row>
    <row r="43" spans="1:64" x14ac:dyDescent="0.25">
      <c r="A43" s="86">
        <f t="shared" si="6"/>
        <v>42</v>
      </c>
      <c r="B43" s="113"/>
      <c r="C43" s="88"/>
      <c r="D43" s="88"/>
      <c r="E43" s="194">
        <f t="shared" si="56"/>
        <v>0</v>
      </c>
      <c r="F43" s="89">
        <f t="shared" si="57"/>
        <v>0</v>
      </c>
      <c r="G43" s="113"/>
      <c r="H43" s="88"/>
      <c r="I43" s="84">
        <f t="shared" si="58"/>
        <v>28181.090878809329</v>
      </c>
      <c r="J43" s="84">
        <f t="shared" si="59"/>
        <v>28396.690101647429</v>
      </c>
      <c r="K43" s="84">
        <f t="shared" si="60"/>
        <v>28612.289324485526</v>
      </c>
      <c r="L43" s="84">
        <f t="shared" si="61"/>
        <v>28827.888547323626</v>
      </c>
      <c r="M43" s="108">
        <f>IF(T43&lt;&gt;0,(((G43+1)*('Data Raw'!$N$1007-'Data Raw'!$N$1008)/2+'Data Raw'!$N$1008)*'Data Raw'!$M$1010+'Data Raw'!$M$1009)*AE43+AE43)</f>
        <v>29043.487770161722</v>
      </c>
      <c r="N43" s="84">
        <f t="shared" si="62"/>
        <v>29259.086992999819</v>
      </c>
      <c r="O43" s="84">
        <f t="shared" si="63"/>
        <v>29474.686215837919</v>
      </c>
      <c r="P43" s="84">
        <f t="shared" si="64"/>
        <v>29690.285438676015</v>
      </c>
      <c r="Q43" s="84">
        <f t="shared" si="65"/>
        <v>29905.884661514116</v>
      </c>
      <c r="R43" s="166" t="str">
        <f t="shared" si="66"/>
        <v/>
      </c>
      <c r="S43" s="109">
        <f>'Data Raw'!E85</f>
        <v>29209.43</v>
      </c>
      <c r="T43" s="109">
        <f>'Data Raw'!G85</f>
        <v>29268.3</v>
      </c>
      <c r="U43" s="109">
        <f>'Data Raw'!D85</f>
        <v>29394.69</v>
      </c>
      <c r="V43" s="166" t="str">
        <f t="shared" si="67"/>
        <v/>
      </c>
      <c r="W43" s="89">
        <f t="shared" si="68"/>
        <v>-224.81222983827683</v>
      </c>
      <c r="X43" s="89">
        <f t="shared" si="69"/>
        <v>50540.538684858206</v>
      </c>
      <c r="Y43" s="89">
        <f t="shared" si="26"/>
        <v>408.15493136907543</v>
      </c>
      <c r="Z43" s="109">
        <f t="shared" si="70"/>
        <v>185.2599999999984</v>
      </c>
      <c r="AA43" s="89">
        <f t="shared" si="71"/>
        <v>297.88354542374094</v>
      </c>
      <c r="AB43" s="89">
        <f t="shared" si="72"/>
        <v>29097.333984121458</v>
      </c>
      <c r="AC43" s="89">
        <f t="shared" si="73"/>
        <v>29635.646015878545</v>
      </c>
      <c r="AD43" s="89">
        <f t="shared" si="74"/>
        <v>1</v>
      </c>
      <c r="AE43" s="89">
        <f>'Data Raw'!C85</f>
        <v>29366.49</v>
      </c>
      <c r="AF43" s="89"/>
      <c r="AG43" s="89">
        <f t="shared" si="1"/>
        <v>-98.190000000002328</v>
      </c>
      <c r="AH43" s="89">
        <f t="shared" si="2"/>
        <v>-323.00222983827916</v>
      </c>
      <c r="AI43" s="109">
        <f t="shared" si="3"/>
        <v>-1</v>
      </c>
      <c r="AJ43" s="109">
        <f t="shared" si="20"/>
        <v>50</v>
      </c>
      <c r="AK43" s="88"/>
      <c r="AL43" s="191" t="str">
        <f t="shared" si="21"/>
        <v/>
      </c>
      <c r="AM43" s="191">
        <f t="shared" si="22"/>
        <v>-98.190000000002328</v>
      </c>
      <c r="AN43" s="88"/>
      <c r="AO43" s="191"/>
      <c r="AP43" s="191">
        <f t="shared" si="4"/>
        <v>9641.2761000004575</v>
      </c>
      <c r="AQ43" s="191">
        <f t="shared" si="75"/>
        <v>173.44894422421334</v>
      </c>
      <c r="AR43" s="191">
        <f t="shared" si="30"/>
        <v>-234.70598714486209</v>
      </c>
      <c r="AS43" s="250">
        <f t="shared" si="50"/>
        <v>0</v>
      </c>
      <c r="AT43" s="250">
        <f t="shared" si="51"/>
        <v>0</v>
      </c>
      <c r="AU43" s="250">
        <f t="shared" si="52"/>
        <v>0</v>
      </c>
      <c r="AV43" s="250">
        <f t="shared" si="53"/>
        <v>1</v>
      </c>
      <c r="AW43" s="250">
        <f t="shared" si="54"/>
        <v>0</v>
      </c>
      <c r="AX43" s="250">
        <f t="shared" si="55"/>
        <v>0</v>
      </c>
      <c r="AY43" s="89"/>
      <c r="AZ43" s="111"/>
      <c r="BA43" s="111"/>
      <c r="BB43" s="111"/>
      <c r="BC43" s="111"/>
      <c r="BD43" s="111"/>
      <c r="BE43" s="111"/>
      <c r="BF43" s="111"/>
      <c r="BG43" s="111"/>
      <c r="BH43" s="89"/>
      <c r="BI43" s="89"/>
      <c r="BJ43" s="89"/>
      <c r="BK43" s="89"/>
      <c r="BL43" s="89"/>
    </row>
    <row r="44" spans="1:64" x14ac:dyDescent="0.25">
      <c r="A44" s="86">
        <f t="shared" si="6"/>
        <v>43</v>
      </c>
      <c r="B44" s="113"/>
      <c r="C44" s="88"/>
      <c r="D44" s="88"/>
      <c r="E44" s="194">
        <f t="shared" si="56"/>
        <v>0</v>
      </c>
      <c r="F44" s="89">
        <f t="shared" si="57"/>
        <v>0</v>
      </c>
      <c r="G44" s="113"/>
      <c r="H44" s="88"/>
      <c r="I44" s="84">
        <f t="shared" si="58"/>
        <v>28153.398433347713</v>
      </c>
      <c r="J44" s="84">
        <f t="shared" si="59"/>
        <v>28357.475899032248</v>
      </c>
      <c r="K44" s="84">
        <f t="shared" si="60"/>
        <v>28561.553364716787</v>
      </c>
      <c r="L44" s="84">
        <f t="shared" si="61"/>
        <v>28765.630830401322</v>
      </c>
      <c r="M44" s="108">
        <f>IF(T44&lt;&gt;0,(((G44+1)*('Data Raw'!$N$1007-'Data Raw'!$N$1008)/2+'Data Raw'!$N$1008)*'Data Raw'!$M$1010+'Data Raw'!$M$1009)*AE44+AE44)</f>
        <v>28969.708296085861</v>
      </c>
      <c r="N44" s="84">
        <f t="shared" si="62"/>
        <v>29173.785761770399</v>
      </c>
      <c r="O44" s="84">
        <f t="shared" si="63"/>
        <v>29377.863227454935</v>
      </c>
      <c r="P44" s="84">
        <f t="shared" si="64"/>
        <v>29581.940693139473</v>
      </c>
      <c r="Q44" s="84">
        <f t="shared" si="65"/>
        <v>29786.018158824008</v>
      </c>
      <c r="R44" s="166" t="str">
        <f t="shared" si="66"/>
        <v/>
      </c>
      <c r="S44" s="109">
        <f>'Data Raw'!E86</f>
        <v>28924.61</v>
      </c>
      <c r="T44" s="109">
        <f>'Data Raw'!G86</f>
        <v>28994.1</v>
      </c>
      <c r="U44" s="109">
        <f>'Data Raw'!D86</f>
        <v>29291.89</v>
      </c>
      <c r="V44" s="166" t="str">
        <f t="shared" si="67"/>
        <v/>
      </c>
      <c r="W44" s="89">
        <f t="shared" si="68"/>
        <v>-24.391703914137906</v>
      </c>
      <c r="X44" s="89">
        <f t="shared" si="69"/>
        <v>594.95521983497042</v>
      </c>
      <c r="Y44" s="89">
        <f t="shared" si="26"/>
        <v>377.99048423872921</v>
      </c>
      <c r="Z44" s="109">
        <f t="shared" si="70"/>
        <v>367.27999999999884</v>
      </c>
      <c r="AA44" s="89">
        <f t="shared" si="71"/>
        <v>307.79732464892061</v>
      </c>
      <c r="AB44" s="89">
        <f t="shared" si="72"/>
        <v>29038.688986389821</v>
      </c>
      <c r="AC44" s="89">
        <f t="shared" si="73"/>
        <v>29545.091013610177</v>
      </c>
      <c r="AD44" s="89" t="str">
        <f t="shared" si="74"/>
        <v/>
      </c>
      <c r="AE44" s="89">
        <f>'Data Raw'!C86</f>
        <v>29291.89</v>
      </c>
      <c r="AF44" s="89"/>
      <c r="AG44" s="89">
        <f t="shared" si="1"/>
        <v>-297.79000000000087</v>
      </c>
      <c r="AH44" s="89">
        <f t="shared" si="2"/>
        <v>-322.18170391413878</v>
      </c>
      <c r="AI44" s="109">
        <f t="shared" si="3"/>
        <v>-1</v>
      </c>
      <c r="AJ44" s="109">
        <f t="shared" si="20"/>
        <v>50</v>
      </c>
      <c r="AK44" s="88"/>
      <c r="AL44" s="191" t="str">
        <f t="shared" si="21"/>
        <v/>
      </c>
      <c r="AM44" s="191">
        <f t="shared" si="22"/>
        <v>-297.79000000000087</v>
      </c>
      <c r="AN44" s="88"/>
      <c r="AO44" s="191"/>
      <c r="AP44" s="191">
        <f t="shared" si="4"/>
        <v>88678.88410000052</v>
      </c>
      <c r="AQ44" s="191">
        <f t="shared" si="75"/>
        <v>187.26461708818971</v>
      </c>
      <c r="AR44" s="191">
        <f t="shared" si="30"/>
        <v>-190.7258671505395</v>
      </c>
      <c r="AS44" s="250">
        <f t="shared" si="50"/>
        <v>0</v>
      </c>
      <c r="AT44" s="250">
        <f t="shared" si="51"/>
        <v>0</v>
      </c>
      <c r="AU44" s="250">
        <f t="shared" si="52"/>
        <v>0</v>
      </c>
      <c r="AV44" s="250">
        <f t="shared" si="53"/>
        <v>1</v>
      </c>
      <c r="AW44" s="250">
        <f t="shared" si="54"/>
        <v>0</v>
      </c>
      <c r="AX44" s="250">
        <f t="shared" si="55"/>
        <v>0</v>
      </c>
      <c r="AY44" s="89"/>
      <c r="AZ44" s="111"/>
      <c r="BA44" s="111"/>
      <c r="BB44" s="111"/>
      <c r="BC44" s="111"/>
      <c r="BD44" s="111"/>
      <c r="BE44" s="111"/>
      <c r="BF44" s="111"/>
      <c r="BG44" s="111"/>
      <c r="BH44" s="89"/>
      <c r="BI44" s="89"/>
      <c r="BJ44" s="89"/>
      <c r="BK44" s="89"/>
      <c r="BL44" s="89"/>
    </row>
    <row r="45" spans="1:64" x14ac:dyDescent="0.25">
      <c r="A45" s="86">
        <f t="shared" si="6"/>
        <v>44</v>
      </c>
      <c r="B45" s="113"/>
      <c r="C45" s="88"/>
      <c r="D45" s="88"/>
      <c r="E45" s="194">
        <f t="shared" si="56"/>
        <v>0</v>
      </c>
      <c r="F45" s="89">
        <f t="shared" si="57"/>
        <v>0</v>
      </c>
      <c r="G45" s="113"/>
      <c r="H45" s="88"/>
      <c r="I45" s="84">
        <f t="shared" si="58"/>
        <v>28031.761034911113</v>
      </c>
      <c r="J45" s="84">
        <f t="shared" si="59"/>
        <v>28220.756277030479</v>
      </c>
      <c r="K45" s="84">
        <f t="shared" si="60"/>
        <v>28409.751519149842</v>
      </c>
      <c r="L45" s="84">
        <f t="shared" si="61"/>
        <v>28598.746761269209</v>
      </c>
      <c r="M45" s="108">
        <f>IF(T45&lt;&gt;0,(((G45+1)*('Data Raw'!$N$1007-'Data Raw'!$N$1008)/2+'Data Raw'!$N$1008)*'Data Raw'!$M$1010+'Data Raw'!$M$1009)*AE45+AE45)</f>
        <v>28787.742003388572</v>
      </c>
      <c r="N45" s="84">
        <f t="shared" si="62"/>
        <v>28976.737245507935</v>
      </c>
      <c r="O45" s="84">
        <f t="shared" si="63"/>
        <v>29165.732487627301</v>
      </c>
      <c r="P45" s="84">
        <f t="shared" si="64"/>
        <v>29354.727729746664</v>
      </c>
      <c r="Q45" s="84">
        <f t="shared" si="65"/>
        <v>29543.722971866031</v>
      </c>
      <c r="R45" s="166" t="str">
        <f t="shared" si="66"/>
        <v/>
      </c>
      <c r="S45" s="109">
        <f>'Data Raw'!E87</f>
        <v>28827.7</v>
      </c>
      <c r="T45" s="109">
        <f>'Data Raw'!G87</f>
        <v>28827.95</v>
      </c>
      <c r="U45" s="109">
        <f>'Data Raw'!D87</f>
        <v>29146.28</v>
      </c>
      <c r="V45" s="166" t="str">
        <f t="shared" si="67"/>
        <v/>
      </c>
      <c r="W45" s="89">
        <f t="shared" si="68"/>
        <v>-40.207996611428825</v>
      </c>
      <c r="X45" s="89">
        <f t="shared" si="69"/>
        <v>1616.6829915046719</v>
      </c>
      <c r="Y45" s="89">
        <f t="shared" si="26"/>
        <v>350.28101372666873</v>
      </c>
      <c r="Z45" s="109">
        <f t="shared" si="70"/>
        <v>318.57999999999811</v>
      </c>
      <c r="AA45" s="89">
        <f t="shared" si="71"/>
        <v>309.33770684193172</v>
      </c>
      <c r="AB45" s="89">
        <f t="shared" si="72"/>
        <v>28846.272274048421</v>
      </c>
      <c r="AC45" s="89">
        <f t="shared" si="73"/>
        <v>29369.527725951582</v>
      </c>
      <c r="AD45" s="89" t="str">
        <f t="shared" si="74"/>
        <v/>
      </c>
      <c r="AE45" s="89">
        <f>'Data Raw'!C87</f>
        <v>29107.9</v>
      </c>
      <c r="AF45" s="89"/>
      <c r="AG45" s="89">
        <f t="shared" si="1"/>
        <v>-279.95000000000073</v>
      </c>
      <c r="AH45" s="89">
        <f t="shared" si="2"/>
        <v>-320.15799661142955</v>
      </c>
      <c r="AI45" s="109">
        <f t="shared" si="3"/>
        <v>-1</v>
      </c>
      <c r="AJ45" s="109">
        <f t="shared" si="20"/>
        <v>50</v>
      </c>
      <c r="AK45" s="88"/>
      <c r="AL45" s="191" t="str">
        <f t="shared" si="21"/>
        <v/>
      </c>
      <c r="AM45" s="191">
        <f t="shared" si="22"/>
        <v>-279.95000000000073</v>
      </c>
      <c r="AN45" s="88"/>
      <c r="AO45" s="191"/>
      <c r="AP45" s="191">
        <f t="shared" si="4"/>
        <v>78372.00250000041</v>
      </c>
      <c r="AQ45" s="191">
        <f t="shared" si="75"/>
        <v>197.56299296727983</v>
      </c>
      <c r="AR45" s="191">
        <f t="shared" si="30"/>
        <v>-152.71802075938891</v>
      </c>
      <c r="AS45" s="250">
        <f t="shared" si="50"/>
        <v>0</v>
      </c>
      <c r="AT45" s="250">
        <f t="shared" si="51"/>
        <v>0</v>
      </c>
      <c r="AU45" s="250">
        <f t="shared" si="52"/>
        <v>0</v>
      </c>
      <c r="AV45" s="250">
        <f t="shared" si="53"/>
        <v>1</v>
      </c>
      <c r="AW45" s="250">
        <f t="shared" si="54"/>
        <v>0</v>
      </c>
      <c r="AX45" s="250">
        <f t="shared" si="55"/>
        <v>0</v>
      </c>
      <c r="AY45" s="89"/>
      <c r="AZ45" s="111"/>
      <c r="BA45" s="111"/>
      <c r="BB45" s="111"/>
      <c r="BC45" s="111"/>
      <c r="BD45" s="111"/>
      <c r="BE45" s="111"/>
      <c r="BF45" s="111"/>
      <c r="BG45" s="111"/>
      <c r="BH45" s="89"/>
      <c r="BI45" s="89"/>
      <c r="BJ45" s="89"/>
      <c r="BK45" s="89"/>
      <c r="BL45" s="89"/>
    </row>
    <row r="46" spans="1:64" x14ac:dyDescent="0.25">
      <c r="A46" s="86">
        <f t="shared" si="6"/>
        <v>45</v>
      </c>
      <c r="B46" s="113"/>
      <c r="C46" s="88"/>
      <c r="D46" s="88"/>
      <c r="E46" s="194">
        <f t="shared" si="56"/>
        <v>0</v>
      </c>
      <c r="F46" s="89">
        <f t="shared" si="57"/>
        <v>0</v>
      </c>
      <c r="G46" s="113"/>
      <c r="H46" s="88"/>
      <c r="I46" s="84">
        <f t="shared" si="58"/>
        <v>27841.037408803859</v>
      </c>
      <c r="J46" s="84">
        <f t="shared" si="59"/>
        <v>28016.177915667191</v>
      </c>
      <c r="K46" s="84">
        <f t="shared" si="60"/>
        <v>28191.318422530527</v>
      </c>
      <c r="L46" s="84">
        <f t="shared" si="61"/>
        <v>28366.458929393859</v>
      </c>
      <c r="M46" s="108">
        <f>IF(T46&lt;&gt;0,(((G46+1)*('Data Raw'!$N$1007-'Data Raw'!$N$1008)/2+'Data Raw'!$N$1008)*'Data Raw'!$M$1010+'Data Raw'!$M$1009)*AE46+AE46)</f>
        <v>28541.599436257195</v>
      </c>
      <c r="N46" s="84">
        <f t="shared" si="62"/>
        <v>28716.73994312053</v>
      </c>
      <c r="O46" s="84">
        <f t="shared" si="63"/>
        <v>28891.880449983862</v>
      </c>
      <c r="P46" s="84">
        <f t="shared" si="64"/>
        <v>29067.020956847198</v>
      </c>
      <c r="Q46" s="84">
        <f t="shared" si="65"/>
        <v>29242.16146371053</v>
      </c>
      <c r="R46" s="166" t="str">
        <f t="shared" si="66"/>
        <v/>
      </c>
      <c r="S46" s="109">
        <f>'Data Raw'!E88</f>
        <v>28231.73</v>
      </c>
      <c r="T46" s="109">
        <f>'Data Raw'!G88</f>
        <v>28310.42</v>
      </c>
      <c r="U46" s="109">
        <f>'Data Raw'!D88</f>
        <v>28859.02</v>
      </c>
      <c r="V46" s="166" t="str">
        <f t="shared" si="67"/>
        <v/>
      </c>
      <c r="W46" s="89">
        <f t="shared" si="68"/>
        <v>231.17943625719636</v>
      </c>
      <c r="X46" s="89">
        <f t="shared" si="69"/>
        <v>53443.931748195115</v>
      </c>
      <c r="Y46" s="89">
        <f t="shared" si="26"/>
        <v>335.86235769444329</v>
      </c>
      <c r="Z46" s="109">
        <f t="shared" si="70"/>
        <v>627.29000000000087</v>
      </c>
      <c r="AA46" s="89">
        <f t="shared" si="71"/>
        <v>354.75946300737019</v>
      </c>
      <c r="AB46" s="89">
        <f t="shared" si="72"/>
        <v>28596.082949184358</v>
      </c>
      <c r="AC46" s="89">
        <f t="shared" si="73"/>
        <v>29121.957050815643</v>
      </c>
      <c r="AD46" s="89" t="str">
        <f t="shared" si="74"/>
        <v/>
      </c>
      <c r="AE46" s="89">
        <f>'Data Raw'!C88</f>
        <v>28859.02</v>
      </c>
      <c r="AF46" s="89"/>
      <c r="AG46" s="89">
        <f t="shared" si="1"/>
        <v>-548.60000000000218</v>
      </c>
      <c r="AH46" s="89">
        <f t="shared" si="2"/>
        <v>-317.42056374280583</v>
      </c>
      <c r="AI46" s="109">
        <f t="shared" si="3"/>
        <v>-1</v>
      </c>
      <c r="AJ46" s="109">
        <f t="shared" si="20"/>
        <v>50</v>
      </c>
      <c r="AK46" s="88"/>
      <c r="AL46" s="191" t="str">
        <f t="shared" si="21"/>
        <v/>
      </c>
      <c r="AM46" s="191">
        <f t="shared" si="22"/>
        <v>-548.60000000000218</v>
      </c>
      <c r="AN46" s="88"/>
      <c r="AO46" s="191"/>
      <c r="AP46" s="191">
        <f t="shared" si="4"/>
        <v>300961.96000000241</v>
      </c>
      <c r="AQ46" s="191">
        <f t="shared" si="75"/>
        <v>236.56710485980454</v>
      </c>
      <c r="AR46" s="191">
        <f t="shared" si="30"/>
        <v>-99.295252834638745</v>
      </c>
      <c r="AS46" s="250">
        <f t="shared" si="50"/>
        <v>0</v>
      </c>
      <c r="AT46" s="250">
        <f t="shared" si="51"/>
        <v>0</v>
      </c>
      <c r="AU46" s="250">
        <f t="shared" si="52"/>
        <v>1</v>
      </c>
      <c r="AV46" s="250">
        <f t="shared" si="53"/>
        <v>0</v>
      </c>
      <c r="AW46" s="250">
        <f t="shared" si="54"/>
        <v>0</v>
      </c>
      <c r="AX46" s="250">
        <f t="shared" si="55"/>
        <v>0</v>
      </c>
      <c r="AY46" s="89"/>
      <c r="AZ46" s="111"/>
      <c r="BA46" s="111"/>
      <c r="BB46" s="111"/>
      <c r="BC46" s="111"/>
      <c r="BD46" s="111"/>
      <c r="BE46" s="111"/>
      <c r="BF46" s="111"/>
      <c r="BG46" s="111"/>
      <c r="BH46" s="89"/>
      <c r="BI46" s="89"/>
      <c r="BJ46" s="89"/>
      <c r="BK46" s="89"/>
      <c r="BL46" s="89"/>
    </row>
    <row r="47" spans="1:64" x14ac:dyDescent="0.25">
      <c r="A47" s="86">
        <f t="shared" si="6"/>
        <v>46</v>
      </c>
      <c r="B47" s="113"/>
      <c r="C47" s="88"/>
      <c r="D47" s="88"/>
      <c r="E47" s="194">
        <f t="shared" si="56"/>
        <v>0</v>
      </c>
      <c r="F47" s="89">
        <f t="shared" si="57"/>
        <v>0</v>
      </c>
      <c r="G47" s="113"/>
      <c r="H47" s="88"/>
      <c r="I47" s="84">
        <f t="shared" si="58"/>
        <v>27118.12517609882</v>
      </c>
      <c r="J47" s="84">
        <f t="shared" si="59"/>
        <v>27286.056354946046</v>
      </c>
      <c r="K47" s="84">
        <f t="shared" si="60"/>
        <v>27453.987533793264</v>
      </c>
      <c r="L47" s="84">
        <f t="shared" si="61"/>
        <v>27621.918712640487</v>
      </c>
      <c r="M47" s="108">
        <f>IF(T47&lt;&gt;0,(((G47+1)*('Data Raw'!$N$1007-'Data Raw'!$N$1008)/2+'Data Raw'!$N$1008)*'Data Raw'!$M$1010+'Data Raw'!$M$1009)*AE47+AE47)</f>
        <v>27789.849891487709</v>
      </c>
      <c r="N47" s="84">
        <f t="shared" si="62"/>
        <v>27957.781070334931</v>
      </c>
      <c r="O47" s="84">
        <f t="shared" si="63"/>
        <v>28125.712249182154</v>
      </c>
      <c r="P47" s="84">
        <f t="shared" si="64"/>
        <v>28293.643428029372</v>
      </c>
      <c r="Q47" s="84">
        <f t="shared" si="65"/>
        <v>28461.574606876598</v>
      </c>
      <c r="R47" s="166" t="str">
        <f t="shared" si="66"/>
        <v/>
      </c>
      <c r="S47" s="109">
        <f>'Data Raw'!E89</f>
        <v>28042.71</v>
      </c>
      <c r="T47" s="109">
        <f>'Data Raw'!G89</f>
        <v>28143.5</v>
      </c>
      <c r="U47" s="109">
        <f>'Data Raw'!D89</f>
        <v>28338.79</v>
      </c>
      <c r="V47" s="166" t="str">
        <f t="shared" si="67"/>
        <v/>
      </c>
      <c r="W47" s="89">
        <f t="shared" si="68"/>
        <v>-353.6501085122909</v>
      </c>
      <c r="X47" s="89">
        <f t="shared" si="69"/>
        <v>125068.39925075513</v>
      </c>
      <c r="Y47" s="89">
        <f t="shared" si="26"/>
        <v>338.46070443937299</v>
      </c>
      <c r="Z47" s="109">
        <f t="shared" si="70"/>
        <v>296.08000000000175</v>
      </c>
      <c r="AA47" s="89">
        <f t="shared" si="71"/>
        <v>346.37668257774612</v>
      </c>
      <c r="AB47" s="89">
        <f t="shared" si="72"/>
        <v>27797.364456443735</v>
      </c>
      <c r="AC47" s="89">
        <f t="shared" si="73"/>
        <v>28400.455543556265</v>
      </c>
      <c r="AD47" s="89">
        <f t="shared" si="74"/>
        <v>1</v>
      </c>
      <c r="AE47" s="89">
        <f>'Data Raw'!C89</f>
        <v>28098.91</v>
      </c>
      <c r="AF47" s="89"/>
      <c r="AG47" s="89">
        <f t="shared" si="1"/>
        <v>44.590000000000146</v>
      </c>
      <c r="AH47" s="89">
        <f t="shared" si="2"/>
        <v>-309.06010851229075</v>
      </c>
      <c r="AI47" s="109">
        <f t="shared" si="3"/>
        <v>-1</v>
      </c>
      <c r="AJ47" s="109">
        <f t="shared" si="20"/>
        <v>50</v>
      </c>
      <c r="AK47" s="88"/>
      <c r="AL47" s="191" t="str">
        <f t="shared" si="21"/>
        <v/>
      </c>
      <c r="AM47" s="191">
        <f t="shared" si="22"/>
        <v>-44.590000000000146</v>
      </c>
      <c r="AN47" s="88"/>
      <c r="AO47" s="191"/>
      <c r="AP47" s="191">
        <f t="shared" si="4"/>
        <v>1988.268100000013</v>
      </c>
      <c r="AQ47" s="191">
        <f t="shared" si="75"/>
        <v>215.23631543093737</v>
      </c>
      <c r="AR47" s="191">
        <f t="shared" si="30"/>
        <v>-123.22438900843562</v>
      </c>
      <c r="AS47" s="250">
        <f t="shared" si="50"/>
        <v>0</v>
      </c>
      <c r="AT47" s="250">
        <f t="shared" si="51"/>
        <v>0</v>
      </c>
      <c r="AU47" s="250">
        <f t="shared" si="52"/>
        <v>0</v>
      </c>
      <c r="AV47" s="250">
        <f t="shared" si="53"/>
        <v>0</v>
      </c>
      <c r="AW47" s="250">
        <f t="shared" si="54"/>
        <v>1</v>
      </c>
      <c r="AX47" s="250">
        <f t="shared" si="55"/>
        <v>0</v>
      </c>
      <c r="AY47" s="89"/>
      <c r="AZ47" s="111"/>
      <c r="BA47" s="111"/>
      <c r="BB47" s="111"/>
      <c r="BC47" s="111"/>
      <c r="BD47" s="111"/>
      <c r="BE47" s="111"/>
      <c r="BF47" s="111"/>
      <c r="BG47" s="111"/>
      <c r="BH47" s="89"/>
      <c r="BI47" s="89"/>
      <c r="BJ47" s="89"/>
      <c r="BK47" s="89"/>
      <c r="BL47" s="89"/>
    </row>
    <row r="48" spans="1:64" x14ac:dyDescent="0.25">
      <c r="A48" s="86">
        <f t="shared" si="6"/>
        <v>47</v>
      </c>
      <c r="B48" s="113"/>
      <c r="C48" s="88"/>
      <c r="D48" s="88"/>
      <c r="E48" s="194">
        <f t="shared" si="56"/>
        <v>0</v>
      </c>
      <c r="F48" s="89">
        <f t="shared" si="57"/>
        <v>0</v>
      </c>
      <c r="G48" s="113"/>
      <c r="H48" s="88"/>
      <c r="I48" s="84">
        <f t="shared" si="58"/>
        <v>27150.233600063941</v>
      </c>
      <c r="J48" s="84">
        <f t="shared" si="59"/>
        <v>27319.46395228363</v>
      </c>
      <c r="K48" s="84">
        <f t="shared" si="60"/>
        <v>27488.694304503315</v>
      </c>
      <c r="L48" s="84">
        <f t="shared" si="61"/>
        <v>27657.924656723004</v>
      </c>
      <c r="M48" s="108">
        <f>IF(T48&lt;&gt;0,(((G48+1)*('Data Raw'!$N$1007-'Data Raw'!$N$1008)/2+'Data Raw'!$N$1008)*'Data Raw'!$M$1010+'Data Raw'!$M$1009)*AE48+AE48)</f>
        <v>27827.155008942689</v>
      </c>
      <c r="N48" s="84">
        <f t="shared" si="62"/>
        <v>27996.385361162374</v>
      </c>
      <c r="O48" s="84">
        <f t="shared" si="63"/>
        <v>28165.615713382063</v>
      </c>
      <c r="P48" s="84">
        <f t="shared" si="64"/>
        <v>28334.846065601749</v>
      </c>
      <c r="Q48" s="84">
        <f t="shared" si="65"/>
        <v>28504.076417821438</v>
      </c>
      <c r="R48" s="166" t="str">
        <f t="shared" si="66"/>
        <v/>
      </c>
      <c r="S48" s="109">
        <f>'Data Raw'!E90</f>
        <v>27904.53</v>
      </c>
      <c r="T48" s="109">
        <f>'Data Raw'!G90</f>
        <v>28072.86</v>
      </c>
      <c r="U48" s="109">
        <f>'Data Raw'!D90</f>
        <v>28151.35</v>
      </c>
      <c r="V48" s="166" t="str">
        <f t="shared" si="67"/>
        <v/>
      </c>
      <c r="W48" s="89">
        <f t="shared" si="68"/>
        <v>-245.70499105731142</v>
      </c>
      <c r="X48" s="89">
        <f t="shared" si="69"/>
        <v>60370.942630473481</v>
      </c>
      <c r="Y48" s="89">
        <f t="shared" si="26"/>
        <v>326.82560516232792</v>
      </c>
      <c r="Z48" s="109">
        <f t="shared" si="70"/>
        <v>246.81999999999971</v>
      </c>
      <c r="AA48" s="89">
        <f t="shared" si="71"/>
        <v>332.15429935235375</v>
      </c>
      <c r="AB48" s="89">
        <f t="shared" si="72"/>
        <v>27842.209819808915</v>
      </c>
      <c r="AC48" s="89">
        <f t="shared" si="73"/>
        <v>28431.050180191087</v>
      </c>
      <c r="AD48" s="89">
        <f t="shared" si="74"/>
        <v>1</v>
      </c>
      <c r="AE48" s="89">
        <f>'Data Raw'!C90</f>
        <v>28136.63</v>
      </c>
      <c r="AF48" s="89"/>
      <c r="AG48" s="89">
        <f t="shared" si="1"/>
        <v>-63.770000000000437</v>
      </c>
      <c r="AH48" s="89">
        <f t="shared" si="2"/>
        <v>-309.47499105731185</v>
      </c>
      <c r="AI48" s="109">
        <f t="shared" si="3"/>
        <v>-1</v>
      </c>
      <c r="AJ48" s="109">
        <f t="shared" si="20"/>
        <v>50</v>
      </c>
      <c r="AK48" s="88"/>
      <c r="AL48" s="191" t="str">
        <f t="shared" si="21"/>
        <v/>
      </c>
      <c r="AM48" s="191">
        <f t="shared" si="22"/>
        <v>-63.770000000000437</v>
      </c>
      <c r="AN48" s="88"/>
      <c r="AO48" s="191"/>
      <c r="AP48" s="191">
        <f t="shared" si="4"/>
        <v>4066.6129000000556</v>
      </c>
      <c r="AQ48" s="191">
        <f t="shared" si="75"/>
        <v>198.40672482749991</v>
      </c>
      <c r="AR48" s="191">
        <f t="shared" si="30"/>
        <v>-128.418880334828</v>
      </c>
      <c r="AS48" s="250">
        <f t="shared" si="50"/>
        <v>0</v>
      </c>
      <c r="AT48" s="250">
        <f t="shared" si="51"/>
        <v>0</v>
      </c>
      <c r="AU48" s="250">
        <f t="shared" si="52"/>
        <v>0</v>
      </c>
      <c r="AV48" s="250">
        <f t="shared" si="53"/>
        <v>1</v>
      </c>
      <c r="AW48" s="250">
        <f t="shared" si="54"/>
        <v>0</v>
      </c>
      <c r="AX48" s="250">
        <f t="shared" si="55"/>
        <v>0</v>
      </c>
      <c r="AY48" s="89"/>
      <c r="AZ48" s="111"/>
      <c r="BA48" s="111"/>
      <c r="BB48" s="111"/>
      <c r="BC48" s="111"/>
      <c r="BD48" s="111"/>
      <c r="BE48" s="111"/>
      <c r="BF48" s="111"/>
      <c r="BG48" s="111"/>
      <c r="BH48" s="89"/>
      <c r="BI48" s="89"/>
      <c r="BJ48" s="89"/>
      <c r="BK48" s="89"/>
      <c r="BL48" s="89"/>
    </row>
    <row r="49" spans="1:64" x14ac:dyDescent="0.25">
      <c r="A49" s="86">
        <f t="shared" si="6"/>
        <v>48</v>
      </c>
      <c r="B49" s="113"/>
      <c r="C49" s="88"/>
      <c r="D49" s="88"/>
      <c r="E49" s="194">
        <f t="shared" si="56"/>
        <v>0</v>
      </c>
      <c r="F49" s="89">
        <f t="shared" si="57"/>
        <v>0</v>
      </c>
      <c r="G49" s="113"/>
      <c r="H49" s="88"/>
      <c r="I49" s="84">
        <f t="shared" si="58"/>
        <v>26818.630462319095</v>
      </c>
      <c r="J49" s="84">
        <f t="shared" si="59"/>
        <v>26982.043264900261</v>
      </c>
      <c r="K49" s="84">
        <f t="shared" si="60"/>
        <v>27145.456067481424</v>
      </c>
      <c r="L49" s="84">
        <f t="shared" si="61"/>
        <v>27308.86887006259</v>
      </c>
      <c r="M49" s="108">
        <f>IF(T49&lt;&gt;0,(((G49+1)*('Data Raw'!$N$1007-'Data Raw'!$N$1008)/2+'Data Raw'!$N$1008)*'Data Raw'!$M$1010+'Data Raw'!$M$1009)*AE49+AE49)</f>
        <v>27472.281672643752</v>
      </c>
      <c r="N49" s="84">
        <f t="shared" si="62"/>
        <v>27635.694475224915</v>
      </c>
      <c r="O49" s="84">
        <f t="shared" si="63"/>
        <v>27799.107277806081</v>
      </c>
      <c r="P49" s="84">
        <f t="shared" si="64"/>
        <v>27962.520080387243</v>
      </c>
      <c r="Q49" s="84">
        <f t="shared" si="65"/>
        <v>28125.932882968409</v>
      </c>
      <c r="R49" s="166" t="str">
        <f t="shared" si="66"/>
        <v/>
      </c>
      <c r="S49" s="109">
        <f>'Data Raw'!E91</f>
        <v>27703.41</v>
      </c>
      <c r="T49" s="109">
        <f>'Data Raw'!G91</f>
        <v>27960.62</v>
      </c>
      <c r="U49" s="109">
        <f>'Data Raw'!D91</f>
        <v>27969.41</v>
      </c>
      <c r="V49" s="166" t="str">
        <f t="shared" si="67"/>
        <v/>
      </c>
      <c r="W49" s="89">
        <f t="shared" si="68"/>
        <v>-488.33832735624674</v>
      </c>
      <c r="X49" s="89">
        <f t="shared" si="69"/>
        <v>238474.32196509681</v>
      </c>
      <c r="Y49" s="89">
        <f t="shared" si="26"/>
        <v>354.43399125596375</v>
      </c>
      <c r="Z49" s="109">
        <f t="shared" si="70"/>
        <v>266</v>
      </c>
      <c r="AA49" s="89">
        <f t="shared" si="71"/>
        <v>322.70368515916039</v>
      </c>
      <c r="AB49" s="89">
        <f t="shared" si="72"/>
        <v>27495.4788455505</v>
      </c>
      <c r="AC49" s="89">
        <f t="shared" si="73"/>
        <v>28060.141154449502</v>
      </c>
      <c r="AD49" s="89">
        <f t="shared" si="74"/>
        <v>1</v>
      </c>
      <c r="AE49" s="89">
        <f>'Data Raw'!C91</f>
        <v>27777.81</v>
      </c>
      <c r="AF49" s="89"/>
      <c r="AG49" s="89">
        <f t="shared" si="1"/>
        <v>182.80999999999767</v>
      </c>
      <c r="AH49" s="89">
        <f t="shared" si="2"/>
        <v>-305.52832735624906</v>
      </c>
      <c r="AI49" s="109">
        <f t="shared" si="3"/>
        <v>-1</v>
      </c>
      <c r="AJ49" s="109">
        <f t="shared" si="20"/>
        <v>50</v>
      </c>
      <c r="AK49" s="88"/>
      <c r="AL49" s="191" t="str">
        <f t="shared" si="21"/>
        <v/>
      </c>
      <c r="AM49" s="191">
        <f t="shared" si="22"/>
        <v>-182.80999999999767</v>
      </c>
      <c r="AN49" s="88"/>
      <c r="AO49" s="191"/>
      <c r="AP49" s="191">
        <f t="shared" si="4"/>
        <v>33419.496099999145</v>
      </c>
      <c r="AQ49" s="191">
        <f t="shared" si="75"/>
        <v>196.6737554022219</v>
      </c>
      <c r="AR49" s="191">
        <f t="shared" si="30"/>
        <v>-157.76023585374185</v>
      </c>
      <c r="AS49" s="250">
        <f t="shared" si="50"/>
        <v>0</v>
      </c>
      <c r="AT49" s="250">
        <f t="shared" si="51"/>
        <v>0</v>
      </c>
      <c r="AU49" s="250">
        <f t="shared" si="52"/>
        <v>0</v>
      </c>
      <c r="AV49" s="250">
        <f t="shared" si="53"/>
        <v>0</v>
      </c>
      <c r="AW49" s="250">
        <f t="shared" si="54"/>
        <v>1</v>
      </c>
      <c r="AX49" s="250">
        <f t="shared" si="55"/>
        <v>0</v>
      </c>
      <c r="AY49" s="89"/>
      <c r="AZ49" s="111"/>
      <c r="BA49" s="111"/>
      <c r="BB49" s="111"/>
      <c r="BC49" s="111"/>
      <c r="BD49" s="111"/>
      <c r="BE49" s="111"/>
      <c r="BF49" s="111"/>
      <c r="BG49" s="111"/>
      <c r="BH49" s="89"/>
      <c r="BI49" s="89"/>
      <c r="BJ49" s="89"/>
      <c r="BK49" s="89"/>
      <c r="BL49" s="89"/>
    </row>
    <row r="50" spans="1:64" x14ac:dyDescent="0.25">
      <c r="A50" s="86">
        <f t="shared" si="6"/>
        <v>49</v>
      </c>
      <c r="B50" s="113"/>
      <c r="C50" s="88"/>
      <c r="D50" s="88"/>
      <c r="E50" s="194">
        <f t="shared" si="56"/>
        <v>0</v>
      </c>
      <c r="F50" s="89">
        <f t="shared" si="57"/>
        <v>0</v>
      </c>
      <c r="G50" s="113"/>
      <c r="H50" s="88"/>
      <c r="I50" s="84">
        <f t="shared" si="58"/>
        <v>26865.963203093303</v>
      </c>
      <c r="J50" s="84">
        <f t="shared" si="59"/>
        <v>27043.180198721282</v>
      </c>
      <c r="K50" s="84">
        <f t="shared" si="60"/>
        <v>27220.397194349265</v>
      </c>
      <c r="L50" s="84">
        <f t="shared" si="61"/>
        <v>27397.614189977245</v>
      </c>
      <c r="M50" s="108">
        <f>IF(T50&lt;&gt;0,(((G50+1)*('Data Raw'!$N$1007-'Data Raw'!$N$1008)/2+'Data Raw'!$N$1008)*'Data Raw'!$M$1010+'Data Raw'!$M$1009)*AE50+AE50)</f>
        <v>27574.831185605228</v>
      </c>
      <c r="N50" s="84">
        <f t="shared" si="62"/>
        <v>27752.048181233211</v>
      </c>
      <c r="O50" s="84">
        <f t="shared" si="63"/>
        <v>27929.26517686119</v>
      </c>
      <c r="P50" s="84">
        <f t="shared" si="64"/>
        <v>28106.482172489174</v>
      </c>
      <c r="Q50" s="84">
        <f t="shared" si="65"/>
        <v>28283.699168117153</v>
      </c>
      <c r="R50" s="166" t="str">
        <f t="shared" si="66"/>
        <v/>
      </c>
      <c r="S50" s="109">
        <f>'Data Raw'!E92</f>
        <v>27110.62</v>
      </c>
      <c r="T50" s="109">
        <f>'Data Raw'!G92</f>
        <v>27153.13</v>
      </c>
      <c r="U50" s="109">
        <f>'Data Raw'!D92</f>
        <v>27921.06</v>
      </c>
      <c r="V50" s="166" t="str">
        <f t="shared" si="67"/>
        <v/>
      </c>
      <c r="W50" s="89">
        <f t="shared" si="68"/>
        <v>421.70118560522678</v>
      </c>
      <c r="X50" s="89">
        <f t="shared" si="69"/>
        <v>177831.88994085393</v>
      </c>
      <c r="Y50" s="89">
        <f t="shared" si="26"/>
        <v>364.80378578992872</v>
      </c>
      <c r="Z50" s="109">
        <f t="shared" si="70"/>
        <v>810.44000000000233</v>
      </c>
      <c r="AA50" s="89">
        <f t="shared" si="71"/>
        <v>392.38030156499497</v>
      </c>
      <c r="AB50" s="89">
        <f t="shared" si="72"/>
        <v>27607.201867614713</v>
      </c>
      <c r="AC50" s="89">
        <f t="shared" si="73"/>
        <v>28155.798132385287</v>
      </c>
      <c r="AD50" s="89" t="str">
        <f t="shared" si="74"/>
        <v/>
      </c>
      <c r="AE50" s="89">
        <f>'Data Raw'!C92</f>
        <v>27881.5</v>
      </c>
      <c r="AF50" s="89"/>
      <c r="AG50" s="89">
        <f t="shared" si="1"/>
        <v>-728.36999999999898</v>
      </c>
      <c r="AH50" s="89">
        <f t="shared" si="2"/>
        <v>-306.6688143947722</v>
      </c>
      <c r="AI50" s="109">
        <f t="shared" si="3"/>
        <v>-1</v>
      </c>
      <c r="AJ50" s="109">
        <f t="shared" si="20"/>
        <v>50</v>
      </c>
      <c r="AK50" s="88"/>
      <c r="AL50" s="191" t="str">
        <f t="shared" si="21"/>
        <v/>
      </c>
      <c r="AM50" s="191">
        <f t="shared" si="22"/>
        <v>-728.36999999999898</v>
      </c>
      <c r="AN50" s="88"/>
      <c r="AO50" s="191"/>
      <c r="AP50" s="191">
        <f t="shared" si="4"/>
        <v>530522.8568999985</v>
      </c>
      <c r="AQ50" s="191">
        <f t="shared" si="75"/>
        <v>255.75111591308604</v>
      </c>
      <c r="AR50" s="191">
        <f t="shared" si="30"/>
        <v>-109.05266987684269</v>
      </c>
      <c r="AS50" s="250">
        <f t="shared" si="50"/>
        <v>0</v>
      </c>
      <c r="AT50" s="250">
        <f t="shared" si="51"/>
        <v>1</v>
      </c>
      <c r="AU50" s="250">
        <f t="shared" si="52"/>
        <v>0</v>
      </c>
      <c r="AV50" s="250">
        <f t="shared" si="53"/>
        <v>0</v>
      </c>
      <c r="AW50" s="250">
        <f t="shared" si="54"/>
        <v>0</v>
      </c>
      <c r="AX50" s="250">
        <f t="shared" si="55"/>
        <v>0</v>
      </c>
      <c r="AY50" s="89"/>
      <c r="AZ50" s="111"/>
      <c r="BA50" s="111"/>
      <c r="BB50" s="111"/>
      <c r="BC50" s="111"/>
      <c r="BD50" s="111"/>
      <c r="BE50" s="111"/>
      <c r="BF50" s="111"/>
      <c r="BG50" s="111"/>
      <c r="BH50" s="89"/>
      <c r="BI50" s="89"/>
      <c r="BJ50" s="89"/>
      <c r="BK50" s="89"/>
      <c r="BL50" s="89"/>
    </row>
    <row r="51" spans="1:64" x14ac:dyDescent="0.25">
      <c r="A51" s="86">
        <f t="shared" si="6"/>
        <v>50</v>
      </c>
      <c r="B51" s="113"/>
      <c r="C51" s="88"/>
      <c r="D51" s="88"/>
      <c r="E51" s="194">
        <f t="shared" si="56"/>
        <v>0</v>
      </c>
      <c r="F51" s="89">
        <f t="shared" si="57"/>
        <v>0</v>
      </c>
      <c r="G51" s="113"/>
      <c r="H51" s="88"/>
      <c r="I51" s="84">
        <f t="shared" si="58"/>
        <v>26103.54209936436</v>
      </c>
      <c r="J51" s="84">
        <f t="shared" si="59"/>
        <v>26285.943992259326</v>
      </c>
      <c r="K51" s="84">
        <f t="shared" si="60"/>
        <v>26468.345885154289</v>
      </c>
      <c r="L51" s="84">
        <f t="shared" si="61"/>
        <v>26650.747778049255</v>
      </c>
      <c r="M51" s="108">
        <f>IF(T51&lt;&gt;0,(((G51+1)*('Data Raw'!$N$1007-'Data Raw'!$N$1008)/2+'Data Raw'!$N$1008)*'Data Raw'!$M$1010+'Data Raw'!$M$1009)*AE51+AE51)</f>
        <v>26833.149670944218</v>
      </c>
      <c r="N51" s="84">
        <f t="shared" si="62"/>
        <v>27015.551563839181</v>
      </c>
      <c r="O51" s="84">
        <f t="shared" si="63"/>
        <v>27197.953456734147</v>
      </c>
      <c r="P51" s="84">
        <f t="shared" si="64"/>
        <v>27380.35534962911</v>
      </c>
      <c r="Q51" s="84">
        <f t="shared" si="65"/>
        <v>27562.757242524076</v>
      </c>
      <c r="R51" s="166" t="str">
        <f t="shared" si="66"/>
        <v/>
      </c>
      <c r="S51" s="109">
        <f>'Data Raw'!E93</f>
        <v>26861.87</v>
      </c>
      <c r="T51" s="109">
        <f>'Data Raw'!G93</f>
        <v>27344.54</v>
      </c>
      <c r="U51" s="109">
        <f>'Data Raw'!D93</f>
        <v>27450.79</v>
      </c>
      <c r="V51" s="166" t="str">
        <f t="shared" si="67"/>
        <v/>
      </c>
      <c r="W51" s="89">
        <f t="shared" si="68"/>
        <v>-511.39032905578279</v>
      </c>
      <c r="X51" s="89">
        <f t="shared" si="69"/>
        <v>261520.0686517818</v>
      </c>
      <c r="Y51" s="89">
        <f t="shared" si="26"/>
        <v>389.14023939444598</v>
      </c>
      <c r="Z51" s="109">
        <f t="shared" si="70"/>
        <v>588.92000000000189</v>
      </c>
      <c r="AA51" s="89">
        <f t="shared" si="71"/>
        <v>420.45740134142454</v>
      </c>
      <c r="AB51" s="89">
        <f t="shared" si="72"/>
        <v>26798.046743669755</v>
      </c>
      <c r="AC51" s="89">
        <f t="shared" si="73"/>
        <v>27465.093256330245</v>
      </c>
      <c r="AD51" s="89">
        <f t="shared" si="74"/>
        <v>1</v>
      </c>
      <c r="AE51" s="89">
        <f>'Data Raw'!C93</f>
        <v>27131.57</v>
      </c>
      <c r="AF51" s="89"/>
      <c r="AG51" s="89">
        <f t="shared" si="1"/>
        <v>212.97000000000116</v>
      </c>
      <c r="AH51" s="89">
        <f t="shared" si="2"/>
        <v>-298.42032905578162</v>
      </c>
      <c r="AI51" s="109">
        <f t="shared" si="3"/>
        <v>-1</v>
      </c>
      <c r="AJ51" s="109">
        <f t="shared" si="20"/>
        <v>50</v>
      </c>
      <c r="AK51" s="88"/>
      <c r="AL51" s="191" t="str">
        <f t="shared" si="21"/>
        <v/>
      </c>
      <c r="AM51" s="191">
        <f t="shared" si="22"/>
        <v>-212.97000000000116</v>
      </c>
      <c r="AN51" s="88"/>
      <c r="AO51" s="191"/>
      <c r="AP51" s="191">
        <f t="shared" si="4"/>
        <v>45356.220900000495</v>
      </c>
      <c r="AQ51" s="191">
        <f t="shared" si="75"/>
        <v>250.99765858940995</v>
      </c>
      <c r="AR51" s="191">
        <f t="shared" si="30"/>
        <v>-138.14258080503603</v>
      </c>
      <c r="AS51" s="250">
        <f t="shared" si="50"/>
        <v>0</v>
      </c>
      <c r="AT51" s="250">
        <f t="shared" si="51"/>
        <v>0</v>
      </c>
      <c r="AU51" s="250">
        <f t="shared" si="52"/>
        <v>0</v>
      </c>
      <c r="AV51" s="250">
        <f t="shared" si="53"/>
        <v>0</v>
      </c>
      <c r="AW51" s="250">
        <f t="shared" si="54"/>
        <v>1</v>
      </c>
      <c r="AX51" s="250">
        <f t="shared" si="55"/>
        <v>0</v>
      </c>
      <c r="AY51" s="89"/>
      <c r="AZ51" s="111"/>
      <c r="BA51" s="111"/>
      <c r="BB51" s="111"/>
      <c r="BC51" s="111"/>
      <c r="BD51" s="111"/>
      <c r="BE51" s="111"/>
      <c r="BF51" s="111"/>
      <c r="BG51" s="111"/>
      <c r="BH51" s="89"/>
      <c r="BI51" s="89"/>
      <c r="BJ51" s="89"/>
      <c r="BK51" s="89"/>
      <c r="BL51" s="89"/>
    </row>
    <row r="52" spans="1:64" x14ac:dyDescent="0.25">
      <c r="A52" s="86">
        <f t="shared" si="6"/>
        <v>51</v>
      </c>
      <c r="B52" s="113"/>
      <c r="C52" s="88"/>
      <c r="D52" s="88"/>
      <c r="E52" s="194">
        <f t="shared" si="56"/>
        <v>0</v>
      </c>
      <c r="F52" s="89">
        <f t="shared" si="57"/>
        <v>0</v>
      </c>
      <c r="G52" s="113"/>
      <c r="H52" s="88"/>
      <c r="I52" s="84">
        <f t="shared" si="58"/>
        <v>26590.047299483362</v>
      </c>
      <c r="J52" s="84">
        <f t="shared" si="59"/>
        <v>26784.61741918058</v>
      </c>
      <c r="K52" s="84">
        <f t="shared" si="60"/>
        <v>26979.187538877806</v>
      </c>
      <c r="L52" s="84">
        <f t="shared" si="61"/>
        <v>27173.757658575028</v>
      </c>
      <c r="M52" s="108">
        <f>IF(T52&lt;&gt;0,(((G52+1)*('Data Raw'!$N$1007-'Data Raw'!$N$1008)/2+'Data Raw'!$N$1008)*'Data Raw'!$M$1010+'Data Raw'!$M$1009)*AE52+AE52)</f>
        <v>27368.327778272251</v>
      </c>
      <c r="N52" s="84">
        <f t="shared" si="62"/>
        <v>27562.897897969473</v>
      </c>
      <c r="O52" s="84">
        <f t="shared" si="63"/>
        <v>27757.468017666695</v>
      </c>
      <c r="P52" s="84">
        <f t="shared" si="64"/>
        <v>27952.038137363921</v>
      </c>
      <c r="Q52" s="84">
        <f t="shared" si="65"/>
        <v>28146.60825706114</v>
      </c>
      <c r="R52" s="166" t="str">
        <f t="shared" si="66"/>
        <v/>
      </c>
      <c r="S52" s="109">
        <f>'Data Raw'!E94</f>
        <v>27420.35</v>
      </c>
      <c r="T52" s="109">
        <f>'Data Raw'!G94</f>
        <v>27515.24</v>
      </c>
      <c r="U52" s="109">
        <f>'Data Raw'!D94</f>
        <v>27741.19</v>
      </c>
      <c r="V52" s="166" t="str">
        <f t="shared" si="67"/>
        <v/>
      </c>
      <c r="W52" s="89">
        <f t="shared" si="68"/>
        <v>-146.91222172775088</v>
      </c>
      <c r="X52" s="89">
        <f t="shared" si="69"/>
        <v>21583.200892983838</v>
      </c>
      <c r="Y52" s="89">
        <f t="shared" si="26"/>
        <v>364.52786614797742</v>
      </c>
      <c r="Z52" s="109">
        <f t="shared" si="70"/>
        <v>320.84000000000015</v>
      </c>
      <c r="AA52" s="89">
        <f t="shared" si="71"/>
        <v>406.22634400693534</v>
      </c>
      <c r="AB52" s="89">
        <f t="shared" si="72"/>
        <v>27315.311208859788</v>
      </c>
      <c r="AC52" s="89">
        <f t="shared" si="73"/>
        <v>28030.088791140213</v>
      </c>
      <c r="AD52" s="89">
        <f t="shared" si="74"/>
        <v>1</v>
      </c>
      <c r="AE52" s="89">
        <f>'Data Raw'!C94</f>
        <v>27672.7</v>
      </c>
      <c r="AF52" s="89"/>
      <c r="AG52" s="89">
        <f t="shared" si="1"/>
        <v>-157.45999999999913</v>
      </c>
      <c r="AH52" s="89">
        <f t="shared" si="2"/>
        <v>-304.37222172775</v>
      </c>
      <c r="AI52" s="109">
        <f t="shared" si="3"/>
        <v>-1</v>
      </c>
      <c r="AJ52" s="109">
        <f t="shared" si="20"/>
        <v>50</v>
      </c>
      <c r="AK52" s="88"/>
      <c r="AL52" s="191" t="str">
        <f t="shared" si="21"/>
        <v/>
      </c>
      <c r="AM52" s="191">
        <f t="shared" si="22"/>
        <v>-157.45999999999913</v>
      </c>
      <c r="AN52" s="88"/>
      <c r="AO52" s="191"/>
      <c r="AP52" s="191">
        <f t="shared" si="4"/>
        <v>24793.651599999725</v>
      </c>
      <c r="AQ52" s="191">
        <f t="shared" si="75"/>
        <v>240.60458541280875</v>
      </c>
      <c r="AR52" s="191">
        <f t="shared" si="30"/>
        <v>-123.92328073516867</v>
      </c>
      <c r="AS52" s="250">
        <f t="shared" si="50"/>
        <v>0</v>
      </c>
      <c r="AT52" s="250">
        <f t="shared" si="51"/>
        <v>0</v>
      </c>
      <c r="AU52" s="250">
        <f t="shared" si="52"/>
        <v>0</v>
      </c>
      <c r="AV52" s="250">
        <f t="shared" si="53"/>
        <v>1</v>
      </c>
      <c r="AW52" s="250">
        <f t="shared" si="54"/>
        <v>0</v>
      </c>
      <c r="AX52" s="250">
        <f t="shared" si="55"/>
        <v>0</v>
      </c>
      <c r="AY52" s="89"/>
      <c r="AZ52" s="111"/>
      <c r="BA52" s="111"/>
      <c r="BB52" s="111"/>
      <c r="BC52" s="111"/>
      <c r="BD52" s="111"/>
      <c r="BE52" s="111"/>
      <c r="BF52" s="111"/>
      <c r="BG52" s="111"/>
      <c r="BH52" s="89"/>
      <c r="BI52" s="89"/>
      <c r="BJ52" s="89"/>
      <c r="BK52" s="89"/>
      <c r="BL52" s="89"/>
    </row>
    <row r="53" spans="1:64" x14ac:dyDescent="0.25">
      <c r="A53" s="86">
        <f t="shared" si="6"/>
        <v>52</v>
      </c>
      <c r="B53" s="113"/>
      <c r="C53" s="88"/>
      <c r="D53" s="88"/>
      <c r="E53" s="194">
        <f t="shared" si="56"/>
        <v>0</v>
      </c>
      <c r="F53" s="89">
        <f t="shared" si="57"/>
        <v>0</v>
      </c>
      <c r="G53" s="113"/>
      <c r="H53" s="88"/>
      <c r="I53" s="84">
        <f t="shared" si="58"/>
        <v>26660.36743715643</v>
      </c>
      <c r="J53" s="84">
        <f t="shared" si="59"/>
        <v>26842.631370230421</v>
      </c>
      <c r="K53" s="84">
        <f t="shared" si="60"/>
        <v>27024.895303304409</v>
      </c>
      <c r="L53" s="84">
        <f t="shared" si="61"/>
        <v>27207.1592363784</v>
      </c>
      <c r="M53" s="108">
        <f>IF(T53&lt;&gt;0,(((G53+1)*('Data Raw'!$N$1007-'Data Raw'!$N$1008)/2+'Data Raw'!$N$1008)*'Data Raw'!$M$1010+'Data Raw'!$M$1009)*AE53+AE53)</f>
        <v>27389.423169452388</v>
      </c>
      <c r="N53" s="84">
        <f t="shared" si="62"/>
        <v>27571.687102526375</v>
      </c>
      <c r="O53" s="84">
        <f t="shared" si="63"/>
        <v>27753.951035600367</v>
      </c>
      <c r="P53" s="84">
        <f t="shared" si="64"/>
        <v>27936.214968674354</v>
      </c>
      <c r="Q53" s="84">
        <f t="shared" si="65"/>
        <v>28118.478901748345</v>
      </c>
      <c r="R53" s="166" t="str">
        <f t="shared" si="66"/>
        <v/>
      </c>
      <c r="S53" s="109">
        <f>'Data Raw'!E95</f>
        <v>27612.69</v>
      </c>
      <c r="T53" s="109">
        <f>'Data Raw'!G95</f>
        <v>27963.41</v>
      </c>
      <c r="U53" s="109">
        <f>'Data Raw'!D95</f>
        <v>28052.32</v>
      </c>
      <c r="V53" s="166" t="str">
        <f t="shared" si="67"/>
        <v/>
      </c>
      <c r="W53" s="89">
        <f t="shared" si="68"/>
        <v>-573.98683054761204</v>
      </c>
      <c r="X53" s="89">
        <f t="shared" si="69"/>
        <v>329460.88164209313</v>
      </c>
      <c r="Y53" s="89">
        <f t="shared" si="26"/>
        <v>401.20252684585262</v>
      </c>
      <c r="Z53" s="109">
        <f t="shared" si="70"/>
        <v>439.63000000000102</v>
      </c>
      <c r="AA53" s="89">
        <f t="shared" si="71"/>
        <v>410.99829486308755</v>
      </c>
      <c r="AB53" s="89">
        <f t="shared" si="72"/>
        <v>27348.737607594103</v>
      </c>
      <c r="AC53" s="89">
        <f t="shared" si="73"/>
        <v>28039.322392405895</v>
      </c>
      <c r="AD53" s="89">
        <f t="shared" si="74"/>
        <v>1</v>
      </c>
      <c r="AE53" s="89">
        <f>'Data Raw'!C95</f>
        <v>27694.03</v>
      </c>
      <c r="AF53" s="89"/>
      <c r="AG53" s="89">
        <f t="shared" si="1"/>
        <v>269.38000000000102</v>
      </c>
      <c r="AH53" s="89">
        <f t="shared" si="2"/>
        <v>-304.60683054761103</v>
      </c>
      <c r="AI53" s="109">
        <f t="shared" si="3"/>
        <v>-1</v>
      </c>
      <c r="AJ53" s="109">
        <f t="shared" si="20"/>
        <v>50</v>
      </c>
      <c r="AK53" s="88"/>
      <c r="AL53" s="191" t="str">
        <f t="shared" si="21"/>
        <v/>
      </c>
      <c r="AM53" s="191">
        <f t="shared" si="22"/>
        <v>-269.38000000000102</v>
      </c>
      <c r="AN53" s="88"/>
      <c r="AO53" s="191"/>
      <c r="AP53" s="191">
        <f t="shared" si="4"/>
        <v>72565.584400000545</v>
      </c>
      <c r="AQ53" s="191">
        <f t="shared" si="75"/>
        <v>243.80185370027456</v>
      </c>
      <c r="AR53" s="191">
        <f t="shared" si="30"/>
        <v>-157.40067314557805</v>
      </c>
      <c r="AS53" s="250">
        <f t="shared" si="50"/>
        <v>0</v>
      </c>
      <c r="AT53" s="250">
        <f t="shared" si="51"/>
        <v>0</v>
      </c>
      <c r="AU53" s="250">
        <f t="shared" si="52"/>
        <v>0</v>
      </c>
      <c r="AV53" s="250">
        <f t="shared" si="53"/>
        <v>0</v>
      </c>
      <c r="AW53" s="250">
        <f t="shared" si="54"/>
        <v>0</v>
      </c>
      <c r="AX53" s="250">
        <f t="shared" si="55"/>
        <v>1</v>
      </c>
      <c r="AY53" s="89"/>
      <c r="AZ53" s="111"/>
      <c r="BA53" s="111"/>
      <c r="BB53" s="111"/>
      <c r="BC53" s="111"/>
      <c r="BD53" s="111"/>
      <c r="BE53" s="111"/>
      <c r="BF53" s="111"/>
      <c r="BG53" s="111"/>
      <c r="BH53" s="89"/>
      <c r="BI53" s="89"/>
      <c r="BJ53" s="89"/>
      <c r="BK53" s="89"/>
      <c r="BL53" s="89"/>
    </row>
    <row r="54" spans="1:64" x14ac:dyDescent="0.25">
      <c r="A54" s="86">
        <f t="shared" si="6"/>
        <v>53</v>
      </c>
      <c r="B54" s="113"/>
      <c r="C54" s="88"/>
      <c r="D54" s="88"/>
      <c r="E54" s="194">
        <f t="shared" si="56"/>
        <v>0</v>
      </c>
      <c r="F54" s="89">
        <f t="shared" si="57"/>
        <v>0</v>
      </c>
      <c r="G54" s="113"/>
      <c r="H54" s="88"/>
      <c r="I54" s="84">
        <f t="shared" si="58"/>
        <v>26855.393425214112</v>
      </c>
      <c r="J54" s="84">
        <f t="shared" si="59"/>
        <v>27055.994688637038</v>
      </c>
      <c r="K54" s="84">
        <f t="shared" si="60"/>
        <v>27256.595952059964</v>
      </c>
      <c r="L54" s="84">
        <f t="shared" si="61"/>
        <v>27457.197215482891</v>
      </c>
      <c r="M54" s="108">
        <f>IF(T54&lt;&gt;0,(((G54+1)*('Data Raw'!$N$1007-'Data Raw'!$N$1008)/2+'Data Raw'!$N$1008)*'Data Raw'!$M$1010+'Data Raw'!$M$1009)*AE54+AE54)</f>
        <v>27657.798478905817</v>
      </c>
      <c r="N54" s="84">
        <f t="shared" si="62"/>
        <v>27858.399742328744</v>
      </c>
      <c r="O54" s="84">
        <f t="shared" si="63"/>
        <v>28059.00100575167</v>
      </c>
      <c r="P54" s="84">
        <f t="shared" si="64"/>
        <v>28259.602269174597</v>
      </c>
      <c r="Q54" s="84">
        <f t="shared" si="65"/>
        <v>28460.203532597523</v>
      </c>
      <c r="R54" s="166" t="str">
        <f t="shared" si="66"/>
        <v/>
      </c>
      <c r="S54" s="109">
        <f>'Data Raw'!E96</f>
        <v>27708.71</v>
      </c>
      <c r="T54" s="109">
        <f>'Data Raw'!G96</f>
        <v>27787.46</v>
      </c>
      <c r="U54" s="109">
        <f>'Data Raw'!D96</f>
        <v>27965.39</v>
      </c>
      <c r="V54" s="166" t="str">
        <f t="shared" si="67"/>
        <v/>
      </c>
      <c r="W54" s="89">
        <f t="shared" si="68"/>
        <v>-129.66152109418181</v>
      </c>
      <c r="X54" s="89">
        <f t="shared" si="69"/>
        <v>16812.110052456956</v>
      </c>
      <c r="Y54" s="89">
        <f t="shared" si="26"/>
        <v>374.66040153287764</v>
      </c>
      <c r="Z54" s="109">
        <f t="shared" si="70"/>
        <v>256.68000000000029</v>
      </c>
      <c r="AA54" s="89">
        <f t="shared" si="71"/>
        <v>388.95282416836079</v>
      </c>
      <c r="AB54" s="89">
        <f t="shared" si="72"/>
        <v>27616.041449366374</v>
      </c>
      <c r="AC54" s="89">
        <f t="shared" si="73"/>
        <v>28314.738550633625</v>
      </c>
      <c r="AD54" s="89">
        <f t="shared" si="74"/>
        <v>1</v>
      </c>
      <c r="AE54" s="89">
        <f>'Data Raw'!C96</f>
        <v>27965.39</v>
      </c>
      <c r="AF54" s="89"/>
      <c r="AG54" s="89">
        <f t="shared" si="1"/>
        <v>-177.93000000000029</v>
      </c>
      <c r="AH54" s="89">
        <f t="shared" si="2"/>
        <v>-307.5915210941821</v>
      </c>
      <c r="AI54" s="109">
        <f t="shared" si="3"/>
        <v>-1</v>
      </c>
      <c r="AJ54" s="109">
        <f t="shared" si="20"/>
        <v>50</v>
      </c>
      <c r="AK54" s="88"/>
      <c r="AL54" s="191" t="str">
        <f t="shared" si="21"/>
        <v/>
      </c>
      <c r="AM54" s="191">
        <f t="shared" si="22"/>
        <v>-177.93000000000029</v>
      </c>
      <c r="AN54" s="88"/>
      <c r="AO54" s="191"/>
      <c r="AP54" s="191">
        <f t="shared" si="4"/>
        <v>31659.084900000104</v>
      </c>
      <c r="AQ54" s="191">
        <f t="shared" si="75"/>
        <v>236.48275884468853</v>
      </c>
      <c r="AR54" s="191">
        <f t="shared" si="30"/>
        <v>-138.17764268818911</v>
      </c>
      <c r="AS54" s="250">
        <f t="shared" si="50"/>
        <v>0</v>
      </c>
      <c r="AT54" s="250">
        <f t="shared" si="51"/>
        <v>0</v>
      </c>
      <c r="AU54" s="250">
        <f t="shared" si="52"/>
        <v>0</v>
      </c>
      <c r="AV54" s="250">
        <f t="shared" si="53"/>
        <v>1</v>
      </c>
      <c r="AW54" s="250">
        <f t="shared" si="54"/>
        <v>0</v>
      </c>
      <c r="AX54" s="250">
        <f t="shared" si="55"/>
        <v>0</v>
      </c>
      <c r="AY54" s="89"/>
      <c r="AZ54" s="111"/>
      <c r="BA54" s="111"/>
      <c r="BB54" s="111"/>
      <c r="BC54" s="111"/>
      <c r="BD54" s="111"/>
      <c r="BE54" s="111"/>
      <c r="BF54" s="111"/>
      <c r="BG54" s="111"/>
      <c r="BH54" s="89"/>
      <c r="BI54" s="89"/>
      <c r="BJ54" s="89"/>
      <c r="BK54" s="89"/>
      <c r="BL54" s="89"/>
    </row>
    <row r="55" spans="1:64" x14ac:dyDescent="0.25">
      <c r="A55" s="86">
        <f t="shared" si="6"/>
        <v>54</v>
      </c>
      <c r="B55" s="113"/>
      <c r="C55" s="88"/>
      <c r="D55" s="88"/>
      <c r="E55" s="194">
        <f t="shared" si="56"/>
        <v>0</v>
      </c>
      <c r="F55" s="89">
        <f t="shared" si="57"/>
        <v>0</v>
      </c>
      <c r="G55" s="113"/>
      <c r="H55" s="88"/>
      <c r="I55" s="84">
        <f t="shared" si="58"/>
        <v>26746.291403002255</v>
      </c>
      <c r="J55" s="84">
        <f t="shared" si="59"/>
        <v>26933.621603768694</v>
      </c>
      <c r="K55" s="84">
        <f t="shared" si="60"/>
        <v>27120.951804535132</v>
      </c>
      <c r="L55" s="84">
        <f t="shared" si="61"/>
        <v>27308.282005301571</v>
      </c>
      <c r="M55" s="108">
        <f>IF(T55&lt;&gt;0,(((G55+1)*('Data Raw'!$N$1007-'Data Raw'!$N$1008)/2+'Data Raw'!$N$1008)*'Data Raw'!$M$1010+'Data Raw'!$M$1009)*AE55+AE55)</f>
        <v>27495.61220606801</v>
      </c>
      <c r="N55" s="84">
        <f t="shared" si="62"/>
        <v>27682.942406834449</v>
      </c>
      <c r="O55" s="84">
        <f t="shared" si="63"/>
        <v>27870.272607600888</v>
      </c>
      <c r="P55" s="84">
        <f t="shared" si="64"/>
        <v>28057.602808367326</v>
      </c>
      <c r="Q55" s="84">
        <f t="shared" si="65"/>
        <v>28244.933009133765</v>
      </c>
      <c r="R55" s="166" t="str">
        <f t="shared" si="66"/>
        <v/>
      </c>
      <c r="S55" s="109">
        <f>'Data Raw'!E97</f>
        <v>27741.09</v>
      </c>
      <c r="T55" s="109">
        <f>'Data Raw'!G97</f>
        <v>27996.27</v>
      </c>
      <c r="U55" s="109">
        <f>'Data Raw'!D97</f>
        <v>28181.21</v>
      </c>
      <c r="V55" s="166" t="str">
        <f t="shared" si="67"/>
        <v/>
      </c>
      <c r="W55" s="89">
        <f t="shared" si="68"/>
        <v>-500.65779393199045</v>
      </c>
      <c r="X55" s="89">
        <f t="shared" si="69"/>
        <v>250658.22662484742</v>
      </c>
      <c r="Y55" s="89">
        <f t="shared" si="26"/>
        <v>395.12759701962284</v>
      </c>
      <c r="Z55" s="109">
        <f t="shared" si="70"/>
        <v>440.11999999999898</v>
      </c>
      <c r="AA55" s="89">
        <f t="shared" si="71"/>
        <v>396.26242071573768</v>
      </c>
      <c r="AB55" s="89">
        <f t="shared" si="72"/>
        <v>27470.790099456895</v>
      </c>
      <c r="AC55" s="89">
        <f t="shared" si="73"/>
        <v>28132.009900543108</v>
      </c>
      <c r="AD55" s="89">
        <f t="shared" si="74"/>
        <v>1</v>
      </c>
      <c r="AE55" s="89">
        <f>'Data Raw'!C97</f>
        <v>27801.4</v>
      </c>
      <c r="AF55" s="89"/>
      <c r="AG55" s="89">
        <f t="shared" si="1"/>
        <v>194.86999999999898</v>
      </c>
      <c r="AH55" s="89">
        <f t="shared" si="2"/>
        <v>-305.78779393199147</v>
      </c>
      <c r="AI55" s="109">
        <f t="shared" si="3"/>
        <v>-1</v>
      </c>
      <c r="AJ55" s="109">
        <f t="shared" si="20"/>
        <v>50</v>
      </c>
      <c r="AK55" s="88"/>
      <c r="AL55" s="191" t="str">
        <f t="shared" si="21"/>
        <v/>
      </c>
      <c r="AM55" s="191">
        <f t="shared" si="22"/>
        <v>-194.86999999999898</v>
      </c>
      <c r="AN55" s="88"/>
      <c r="AO55" s="191"/>
      <c r="AP55" s="191">
        <f t="shared" si="4"/>
        <v>37974.316899999605</v>
      </c>
      <c r="AQ55" s="191">
        <f t="shared" si="75"/>
        <v>231.85911897305635</v>
      </c>
      <c r="AR55" s="191">
        <f t="shared" si="30"/>
        <v>-163.26847804656649</v>
      </c>
      <c r="AS55" s="250">
        <f t="shared" si="50"/>
        <v>0</v>
      </c>
      <c r="AT55" s="250">
        <f t="shared" si="51"/>
        <v>0</v>
      </c>
      <c r="AU55" s="250">
        <f t="shared" si="52"/>
        <v>0</v>
      </c>
      <c r="AV55" s="250">
        <f t="shared" si="53"/>
        <v>0</v>
      </c>
      <c r="AW55" s="250">
        <f t="shared" si="54"/>
        <v>1</v>
      </c>
      <c r="AX55" s="250">
        <f t="shared" si="55"/>
        <v>0</v>
      </c>
      <c r="AY55" s="89"/>
      <c r="AZ55" s="111"/>
      <c r="BA55" s="111"/>
      <c r="BB55" s="111"/>
      <c r="BC55" s="111"/>
      <c r="BD55" s="111"/>
      <c r="BE55" s="111"/>
      <c r="BF55" s="111"/>
      <c r="BG55" s="111"/>
      <c r="BH55" s="89"/>
      <c r="BI55" s="89"/>
      <c r="BJ55" s="89"/>
      <c r="BK55" s="89"/>
      <c r="BL55" s="89"/>
    </row>
    <row r="56" spans="1:64" x14ac:dyDescent="0.25">
      <c r="A56" s="86">
        <f t="shared" si="6"/>
        <v>55</v>
      </c>
      <c r="B56" s="113"/>
      <c r="C56" s="88"/>
      <c r="D56" s="88"/>
      <c r="E56" s="194">
        <f t="shared" si="56"/>
        <v>0</v>
      </c>
      <c r="F56" s="89">
        <f t="shared" si="57"/>
        <v>0</v>
      </c>
      <c r="G56" s="113"/>
      <c r="H56" s="88"/>
      <c r="I56" s="84">
        <f t="shared" si="58"/>
        <v>26874.6344219862</v>
      </c>
      <c r="J56" s="84">
        <f t="shared" si="59"/>
        <v>27072.198220496011</v>
      </c>
      <c r="K56" s="84">
        <f t="shared" si="60"/>
        <v>27269.762019005822</v>
      </c>
      <c r="L56" s="84">
        <f t="shared" si="61"/>
        <v>27467.325817515633</v>
      </c>
      <c r="M56" s="108">
        <f>IF(T56&lt;&gt;0,(((G56+1)*('Data Raw'!$N$1007-'Data Raw'!$N$1008)/2+'Data Raw'!$N$1008)*'Data Raw'!$M$1010+'Data Raw'!$M$1009)*AE56+AE56)</f>
        <v>27664.889616025444</v>
      </c>
      <c r="N56" s="84">
        <f t="shared" si="62"/>
        <v>27862.453414535255</v>
      </c>
      <c r="O56" s="84">
        <f t="shared" si="63"/>
        <v>28060.017213045066</v>
      </c>
      <c r="P56" s="84">
        <f t="shared" si="64"/>
        <v>28257.581011554877</v>
      </c>
      <c r="Q56" s="84">
        <f t="shared" si="65"/>
        <v>28455.144810064688</v>
      </c>
      <c r="R56" s="166" t="str">
        <f t="shared" si="66"/>
        <v/>
      </c>
      <c r="S56" s="109">
        <f>'Data Raw'!E98</f>
        <v>27878.53</v>
      </c>
      <c r="T56" s="109">
        <f>'Data Raw'!G98</f>
        <v>28004.68</v>
      </c>
      <c r="U56" s="109">
        <f>'Data Raw'!D98</f>
        <v>28218.53</v>
      </c>
      <c r="V56" s="166" t="str">
        <f t="shared" si="67"/>
        <v/>
      </c>
      <c r="W56" s="89">
        <f t="shared" si="68"/>
        <v>-339.79038397455588</v>
      </c>
      <c r="X56" s="89">
        <f t="shared" si="69"/>
        <v>115457.50504157612</v>
      </c>
      <c r="Y56" s="89">
        <f t="shared" si="26"/>
        <v>387.70615025163153</v>
      </c>
      <c r="Z56" s="109">
        <f t="shared" si="70"/>
        <v>340</v>
      </c>
      <c r="AA56" s="89">
        <f t="shared" si="71"/>
        <v>388.22493204206086</v>
      </c>
      <c r="AB56" s="89">
        <f t="shared" si="72"/>
        <v>27635.736942391624</v>
      </c>
      <c r="AC56" s="89">
        <f t="shared" si="73"/>
        <v>28309.383057608378</v>
      </c>
      <c r="AD56" s="89">
        <f t="shared" si="74"/>
        <v>1</v>
      </c>
      <c r="AE56" s="89">
        <f>'Data Raw'!C98</f>
        <v>27972.560000000001</v>
      </c>
      <c r="AF56" s="89"/>
      <c r="AG56" s="89">
        <f t="shared" si="1"/>
        <v>32.119999999998981</v>
      </c>
      <c r="AH56" s="89">
        <f t="shared" si="2"/>
        <v>-307.6703839745569</v>
      </c>
      <c r="AI56" s="109">
        <f t="shared" si="3"/>
        <v>-1</v>
      </c>
      <c r="AJ56" s="109">
        <f t="shared" si="20"/>
        <v>50</v>
      </c>
      <c r="AK56" s="88"/>
      <c r="AL56" s="191" t="str">
        <f t="shared" si="21"/>
        <v/>
      </c>
      <c r="AM56" s="191">
        <f t="shared" si="22"/>
        <v>-32.119999999998981</v>
      </c>
      <c r="AN56" s="88"/>
      <c r="AO56" s="191"/>
      <c r="AP56" s="191">
        <f t="shared" si="4"/>
        <v>1031.6943999999346</v>
      </c>
      <c r="AQ56" s="191">
        <f t="shared" si="75"/>
        <v>209.66588353160554</v>
      </c>
      <c r="AR56" s="191">
        <f t="shared" si="30"/>
        <v>-178.04026672002598</v>
      </c>
      <c r="AS56" s="250">
        <f t="shared" si="50"/>
        <v>0</v>
      </c>
      <c r="AT56" s="250">
        <f t="shared" si="51"/>
        <v>0</v>
      </c>
      <c r="AU56" s="250">
        <f t="shared" si="52"/>
        <v>0</v>
      </c>
      <c r="AV56" s="250">
        <f t="shared" si="53"/>
        <v>1</v>
      </c>
      <c r="AW56" s="250">
        <f t="shared" si="54"/>
        <v>0</v>
      </c>
      <c r="AX56" s="250">
        <f t="shared" si="55"/>
        <v>0</v>
      </c>
      <c r="AY56" s="89"/>
      <c r="AZ56" s="111"/>
      <c r="BA56" s="111"/>
      <c r="BB56" s="111"/>
      <c r="BC56" s="111"/>
      <c r="BD56" s="111"/>
      <c r="BE56" s="111"/>
      <c r="BF56" s="111"/>
      <c r="BG56" s="111"/>
      <c r="BH56" s="89"/>
      <c r="BI56" s="89"/>
      <c r="BJ56" s="89"/>
      <c r="BK56" s="89"/>
      <c r="BL56" s="89"/>
    </row>
    <row r="57" spans="1:64" x14ac:dyDescent="0.25">
      <c r="A57" s="86">
        <f t="shared" si="6"/>
        <v>56</v>
      </c>
      <c r="B57" s="113"/>
      <c r="C57" s="88"/>
      <c r="D57" s="88"/>
      <c r="E57" s="194">
        <f t="shared" si="56"/>
        <v>0</v>
      </c>
      <c r="F57" s="89">
        <f t="shared" si="57"/>
        <v>0</v>
      </c>
      <c r="G57" s="113"/>
      <c r="H57" s="88"/>
      <c r="I57" s="84">
        <f t="shared" si="58"/>
        <v>26705.503350809155</v>
      </c>
      <c r="J57" s="84">
        <f t="shared" si="59"/>
        <v>26899.356425934966</v>
      </c>
      <c r="K57" s="84">
        <f t="shared" si="60"/>
        <v>27093.209501060785</v>
      </c>
      <c r="L57" s="84">
        <f t="shared" si="61"/>
        <v>27287.062576186599</v>
      </c>
      <c r="M57" s="108">
        <f>IF(T57&lt;&gt;0,(((G57+1)*('Data Raw'!$N$1007-'Data Raw'!$N$1008)/2+'Data Raw'!$N$1008)*'Data Raw'!$M$1010+'Data Raw'!$M$1009)*AE57+AE57)</f>
        <v>27480.915651312414</v>
      </c>
      <c r="N57" s="84">
        <f t="shared" si="62"/>
        <v>27674.768726438229</v>
      </c>
      <c r="O57" s="84">
        <f t="shared" si="63"/>
        <v>27868.621801564044</v>
      </c>
      <c r="P57" s="84">
        <f t="shared" si="64"/>
        <v>28062.474876689863</v>
      </c>
      <c r="Q57" s="84">
        <f t="shared" si="65"/>
        <v>28256.327951815674</v>
      </c>
      <c r="R57" s="166" t="str">
        <f t="shared" si="66"/>
        <v/>
      </c>
      <c r="S57" s="109">
        <f>'Data Raw'!E99</f>
        <v>27397.29</v>
      </c>
      <c r="T57" s="109">
        <f>'Data Raw'!G99</f>
        <v>27489.78</v>
      </c>
      <c r="U57" s="109">
        <f>'Data Raw'!D99</f>
        <v>27786.54</v>
      </c>
      <c r="V57" s="166" t="str">
        <f t="shared" si="67"/>
        <v/>
      </c>
      <c r="W57" s="89">
        <f t="shared" si="68"/>
        <v>-8.8643486875844246</v>
      </c>
      <c r="X57" s="89">
        <f t="shared" si="69"/>
        <v>78.576677655079706</v>
      </c>
      <c r="Y57" s="89">
        <f t="shared" si="26"/>
        <v>358.96178275196831</v>
      </c>
      <c r="Z57" s="109">
        <f t="shared" si="70"/>
        <v>389.25</v>
      </c>
      <c r="AA57" s="89">
        <f t="shared" si="71"/>
        <v>388.37137032176639</v>
      </c>
      <c r="AB57" s="89">
        <f t="shared" si="72"/>
        <v>27456.548807764248</v>
      </c>
      <c r="AC57" s="89">
        <f t="shared" si="73"/>
        <v>28116.531192235754</v>
      </c>
      <c r="AD57" s="89">
        <f t="shared" si="74"/>
        <v>1</v>
      </c>
      <c r="AE57" s="89">
        <f>'Data Raw'!C99</f>
        <v>27786.54</v>
      </c>
      <c r="AF57" s="89"/>
      <c r="AG57" s="89">
        <f t="shared" si="1"/>
        <v>-296.76000000000204</v>
      </c>
      <c r="AH57" s="89">
        <f t="shared" si="2"/>
        <v>-305.62434868758646</v>
      </c>
      <c r="AI57" s="109">
        <f t="shared" si="3"/>
        <v>-1</v>
      </c>
      <c r="AJ57" s="109">
        <f t="shared" si="20"/>
        <v>50</v>
      </c>
      <c r="AK57" s="88"/>
      <c r="AL57" s="191" t="str">
        <f t="shared" si="21"/>
        <v/>
      </c>
      <c r="AM57" s="191">
        <f t="shared" si="22"/>
        <v>-296.76000000000204</v>
      </c>
      <c r="AN57" s="88"/>
      <c r="AO57" s="191"/>
      <c r="AP57" s="191">
        <f t="shared" si="4"/>
        <v>88066.49760000121</v>
      </c>
      <c r="AQ57" s="191">
        <f t="shared" si="75"/>
        <v>219.34300758364961</v>
      </c>
      <c r="AR57" s="191">
        <f t="shared" si="30"/>
        <v>-139.61877516831871</v>
      </c>
      <c r="AS57" s="250">
        <f t="shared" si="50"/>
        <v>0</v>
      </c>
      <c r="AT57" s="250">
        <f t="shared" si="51"/>
        <v>0</v>
      </c>
      <c r="AU57" s="250">
        <f t="shared" si="52"/>
        <v>0</v>
      </c>
      <c r="AV57" s="250">
        <f t="shared" si="53"/>
        <v>1</v>
      </c>
      <c r="AW57" s="250">
        <f t="shared" si="54"/>
        <v>0</v>
      </c>
      <c r="AX57" s="250">
        <f t="shared" si="55"/>
        <v>0</v>
      </c>
      <c r="AY57" s="89"/>
      <c r="AZ57" s="111"/>
      <c r="BA57" s="111"/>
      <c r="BB57" s="111"/>
      <c r="BC57" s="111"/>
      <c r="BD57" s="111"/>
      <c r="BE57" s="111"/>
      <c r="BF57" s="111"/>
      <c r="BG57" s="111"/>
      <c r="BH57" s="89"/>
      <c r="BI57" s="89"/>
      <c r="BJ57" s="89"/>
      <c r="BK57" s="89"/>
      <c r="BL57" s="89"/>
    </row>
    <row r="58" spans="1:64" x14ac:dyDescent="0.25">
      <c r="A58" s="86">
        <f t="shared" si="6"/>
        <v>57</v>
      </c>
      <c r="B58" s="113"/>
      <c r="C58" s="88"/>
      <c r="D58" s="88"/>
      <c r="E58" s="194">
        <f t="shared" si="56"/>
        <v>0</v>
      </c>
      <c r="F58" s="89">
        <f t="shared" si="57"/>
        <v>0</v>
      </c>
      <c r="G58" s="113"/>
      <c r="H58" s="88"/>
      <c r="I58" s="84">
        <f t="shared" si="58"/>
        <v>26376.579507843599</v>
      </c>
      <c r="J58" s="84">
        <f t="shared" si="59"/>
        <v>26556.060399219583</v>
      </c>
      <c r="K58" s="84">
        <f t="shared" si="60"/>
        <v>26735.541290595567</v>
      </c>
      <c r="L58" s="84">
        <f t="shared" si="61"/>
        <v>26915.022181971552</v>
      </c>
      <c r="M58" s="108">
        <f>IF(T58&lt;&gt;0,(((G58+1)*('Data Raw'!$N$1007-'Data Raw'!$N$1008)/2+'Data Raw'!$N$1008)*'Data Raw'!$M$1010+'Data Raw'!$M$1009)*AE58+AE58)</f>
        <v>27094.503073347536</v>
      </c>
      <c r="N58" s="84">
        <f t="shared" si="62"/>
        <v>27273.98396472352</v>
      </c>
      <c r="O58" s="84">
        <f t="shared" si="63"/>
        <v>27453.464856099505</v>
      </c>
      <c r="P58" s="84">
        <f t="shared" si="64"/>
        <v>27632.945747475489</v>
      </c>
      <c r="Q58" s="84">
        <f t="shared" si="65"/>
        <v>27812.426638851473</v>
      </c>
      <c r="R58" s="166" t="str">
        <f t="shared" si="66"/>
        <v/>
      </c>
      <c r="S58" s="109">
        <f>'Data Raw'!E100</f>
        <v>27121.49</v>
      </c>
      <c r="T58" s="109">
        <f>'Data Raw'!G100</f>
        <v>27259.25</v>
      </c>
      <c r="U58" s="109">
        <f>'Data Raw'!D100</f>
        <v>27532.86</v>
      </c>
      <c r="V58" s="166" t="str">
        <f t="shared" si="67"/>
        <v/>
      </c>
      <c r="W58" s="89">
        <f t="shared" si="68"/>
        <v>-164.74692665246403</v>
      </c>
      <c r="X58" s="89">
        <f t="shared" si="69"/>
        <v>27141.549841432363</v>
      </c>
      <c r="Y58" s="89">
        <f t="shared" si="26"/>
        <v>338.11724904245443</v>
      </c>
      <c r="Z58" s="109">
        <f t="shared" si="70"/>
        <v>411.36999999999898</v>
      </c>
      <c r="AA58" s="89">
        <f t="shared" si="71"/>
        <v>391.65688884722817</v>
      </c>
      <c r="AB58" s="89">
        <f t="shared" si="72"/>
        <v>27065.714335226501</v>
      </c>
      <c r="AC58" s="89">
        <f t="shared" si="73"/>
        <v>27725.945664773502</v>
      </c>
      <c r="AD58" s="89">
        <f t="shared" si="74"/>
        <v>1</v>
      </c>
      <c r="AE58" s="89">
        <f>'Data Raw'!C100</f>
        <v>27395.83</v>
      </c>
      <c r="AF58" s="89"/>
      <c r="AG58" s="89">
        <f t="shared" si="1"/>
        <v>-136.58000000000175</v>
      </c>
      <c r="AH58" s="89">
        <f t="shared" si="2"/>
        <v>-301.32692665246577</v>
      </c>
      <c r="AI58" s="109">
        <f t="shared" si="3"/>
        <v>-1</v>
      </c>
      <c r="AJ58" s="109">
        <f t="shared" si="20"/>
        <v>50</v>
      </c>
      <c r="AK58" s="88"/>
      <c r="AL58" s="191" t="str">
        <f t="shared" si="21"/>
        <v/>
      </c>
      <c r="AM58" s="191">
        <f t="shared" si="22"/>
        <v>-136.58000000000175</v>
      </c>
      <c r="AN58" s="88"/>
      <c r="AO58" s="191"/>
      <c r="AP58" s="191">
        <f t="shared" si="4"/>
        <v>18654.096400000479</v>
      </c>
      <c r="AQ58" s="191">
        <f t="shared" si="75"/>
        <v>210.14711785213316</v>
      </c>
      <c r="AR58" s="191">
        <f t="shared" si="30"/>
        <v>-127.97013119032127</v>
      </c>
      <c r="AS58" s="250">
        <f t="shared" si="50"/>
        <v>0</v>
      </c>
      <c r="AT58" s="250">
        <f t="shared" si="51"/>
        <v>0</v>
      </c>
      <c r="AU58" s="250">
        <f t="shared" si="52"/>
        <v>0</v>
      </c>
      <c r="AV58" s="250">
        <f t="shared" si="53"/>
        <v>1</v>
      </c>
      <c r="AW58" s="250">
        <f t="shared" si="54"/>
        <v>0</v>
      </c>
      <c r="AX58" s="250">
        <f t="shared" si="55"/>
        <v>0</v>
      </c>
      <c r="AY58" s="89"/>
      <c r="AZ58" s="111"/>
      <c r="BA58" s="111"/>
      <c r="BB58" s="111"/>
      <c r="BC58" s="111"/>
      <c r="BD58" s="111"/>
      <c r="BE58" s="111"/>
      <c r="BF58" s="111"/>
      <c r="BG58" s="111"/>
      <c r="BH58" s="89"/>
      <c r="BI58" s="89"/>
      <c r="BJ58" s="89"/>
      <c r="BK58" s="89"/>
      <c r="BL58" s="89"/>
    </row>
    <row r="59" spans="1:64" x14ac:dyDescent="0.25">
      <c r="A59" s="86">
        <f t="shared" si="6"/>
        <v>58</v>
      </c>
      <c r="B59" s="113"/>
      <c r="C59" s="88"/>
      <c r="D59" s="88"/>
      <c r="E59" s="194">
        <f t="shared" si="56"/>
        <v>0</v>
      </c>
      <c r="F59" s="89">
        <f t="shared" si="57"/>
        <v>0</v>
      </c>
      <c r="G59" s="113"/>
      <c r="H59" s="88"/>
      <c r="I59" s="84">
        <f t="shared" si="58"/>
        <v>26362.281229050368</v>
      </c>
      <c r="J59" s="84">
        <f t="shared" si="59"/>
        <v>26531.339853571593</v>
      </c>
      <c r="K59" s="84">
        <f t="shared" si="60"/>
        <v>26700.398478092822</v>
      </c>
      <c r="L59" s="84">
        <f t="shared" si="61"/>
        <v>26869.457102614047</v>
      </c>
      <c r="M59" s="108">
        <f>IF(T59&lt;&gt;0,(((G59+1)*('Data Raw'!$N$1007-'Data Raw'!$N$1008)/2+'Data Raw'!$N$1008)*'Data Raw'!$M$1010+'Data Raw'!$M$1009)*AE59+AE59)</f>
        <v>27038.515727135276</v>
      </c>
      <c r="N59" s="84">
        <f t="shared" si="62"/>
        <v>27207.574351656505</v>
      </c>
      <c r="O59" s="84">
        <f t="shared" si="63"/>
        <v>27376.632976177731</v>
      </c>
      <c r="P59" s="84">
        <f t="shared" si="64"/>
        <v>27545.69160069896</v>
      </c>
      <c r="Q59" s="84">
        <f t="shared" si="65"/>
        <v>27714.750225220185</v>
      </c>
      <c r="R59" s="166" t="str">
        <f t="shared" si="66"/>
        <v/>
      </c>
      <c r="S59" s="109">
        <f>'Data Raw'!E101</f>
        <v>26971.03</v>
      </c>
      <c r="T59" s="109">
        <f>'Data Raw'!G101</f>
        <v>27224.58</v>
      </c>
      <c r="U59" s="109">
        <f>'Data Raw'!D101</f>
        <v>27371.5</v>
      </c>
      <c r="V59" s="166" t="str">
        <f t="shared" si="67"/>
        <v/>
      </c>
      <c r="W59" s="89">
        <f t="shared" si="68"/>
        <v>-186.06427286472535</v>
      </c>
      <c r="X59" s="89">
        <f t="shared" si="69"/>
        <v>34619.913636678968</v>
      </c>
      <c r="Y59" s="89">
        <f t="shared" si="26"/>
        <v>320.83808961550812</v>
      </c>
      <c r="Z59" s="109">
        <f t="shared" si="70"/>
        <v>400.47000000000116</v>
      </c>
      <c r="AA59" s="89">
        <f t="shared" si="71"/>
        <v>392.91590472619572</v>
      </c>
      <c r="AB59" s="89">
        <f t="shared" si="72"/>
        <v>27006.311644479858</v>
      </c>
      <c r="AC59" s="89">
        <f t="shared" si="73"/>
        <v>27672.128355520144</v>
      </c>
      <c r="AD59" s="89">
        <f t="shared" si="74"/>
        <v>1</v>
      </c>
      <c r="AE59" s="89">
        <f>'Data Raw'!C101</f>
        <v>27339.22</v>
      </c>
      <c r="AF59" s="89"/>
      <c r="AG59" s="89">
        <f t="shared" si="1"/>
        <v>-114.63999999999942</v>
      </c>
      <c r="AH59" s="89">
        <f t="shared" si="2"/>
        <v>-300.70427286472477</v>
      </c>
      <c r="AI59" s="109">
        <f t="shared" si="3"/>
        <v>-1</v>
      </c>
      <c r="AJ59" s="109">
        <f t="shared" si="20"/>
        <v>50</v>
      </c>
      <c r="AK59" s="88"/>
      <c r="AL59" s="191" t="str">
        <f t="shared" si="21"/>
        <v/>
      </c>
      <c r="AM59" s="191">
        <f t="shared" si="22"/>
        <v>-114.63999999999942</v>
      </c>
      <c r="AN59" s="88"/>
      <c r="AO59" s="191"/>
      <c r="AP59" s="191">
        <f t="shared" si="4"/>
        <v>13142.329599999866</v>
      </c>
      <c r="AQ59" s="191">
        <f t="shared" si="75"/>
        <v>199.53521586856274</v>
      </c>
      <c r="AR59" s="191">
        <f t="shared" si="30"/>
        <v>-121.30287374694538</v>
      </c>
      <c r="AS59" s="250">
        <f t="shared" si="50"/>
        <v>0</v>
      </c>
      <c r="AT59" s="250">
        <f t="shared" si="51"/>
        <v>0</v>
      </c>
      <c r="AU59" s="250">
        <f t="shared" si="52"/>
        <v>0</v>
      </c>
      <c r="AV59" s="250">
        <f t="shared" si="53"/>
        <v>1</v>
      </c>
      <c r="AW59" s="250">
        <f t="shared" si="54"/>
        <v>0</v>
      </c>
      <c r="AX59" s="250">
        <f t="shared" si="55"/>
        <v>0</v>
      </c>
      <c r="AY59" s="89"/>
      <c r="AZ59" s="111"/>
      <c r="BA59" s="111"/>
      <c r="BB59" s="111"/>
      <c r="BC59" s="111"/>
      <c r="BD59" s="111"/>
      <c r="BE59" s="111"/>
      <c r="BF59" s="111"/>
      <c r="BG59" s="111"/>
      <c r="BH59" s="89"/>
      <c r="BI59" s="89"/>
      <c r="BJ59" s="89"/>
      <c r="BK59" s="89"/>
      <c r="BL59" s="89"/>
    </row>
    <row r="60" spans="1:64" x14ac:dyDescent="0.25">
      <c r="A60" s="86">
        <f t="shared" si="6"/>
        <v>59</v>
      </c>
      <c r="B60" s="113"/>
      <c r="C60" s="88"/>
      <c r="D60" s="88"/>
      <c r="E60" s="194">
        <f t="shared" si="56"/>
        <v>0</v>
      </c>
      <c r="F60" s="89">
        <f t="shared" si="57"/>
        <v>0</v>
      </c>
      <c r="G60" s="113"/>
      <c r="H60" s="88"/>
      <c r="I60" s="84">
        <f t="shared" si="58"/>
        <v>26520.524012085592</v>
      </c>
      <c r="J60" s="84">
        <f t="shared" si="59"/>
        <v>26680.943056893342</v>
      </c>
      <c r="K60" s="84">
        <f t="shared" si="60"/>
        <v>26841.362101701099</v>
      </c>
      <c r="L60" s="84">
        <f t="shared" si="61"/>
        <v>27001.781146508853</v>
      </c>
      <c r="M60" s="108">
        <f>IF(T60&lt;&gt;0,(((G60+1)*('Data Raw'!$N$1007-'Data Raw'!$N$1008)/2+'Data Raw'!$N$1008)*'Data Raw'!$M$1010+'Data Raw'!$M$1009)*AE60+AE60)</f>
        <v>27162.200191316606</v>
      </c>
      <c r="N60" s="84">
        <f t="shared" si="62"/>
        <v>27322.619236124359</v>
      </c>
      <c r="O60" s="84">
        <f t="shared" si="63"/>
        <v>27483.038280932113</v>
      </c>
      <c r="P60" s="84">
        <f t="shared" si="64"/>
        <v>27643.45732573987</v>
      </c>
      <c r="Q60" s="84">
        <f t="shared" si="65"/>
        <v>27803.876370547619</v>
      </c>
      <c r="R60" s="166" t="str">
        <f t="shared" si="66"/>
        <v/>
      </c>
      <c r="S60" s="109">
        <f>'Data Raw'!E102</f>
        <v>27455.43</v>
      </c>
      <c r="T60" s="109">
        <f>'Data Raw'!G102</f>
        <v>27723.84</v>
      </c>
      <c r="U60" s="109">
        <f>'Data Raw'!D102</f>
        <v>27759.71</v>
      </c>
      <c r="V60" s="166" t="str">
        <f t="shared" si="67"/>
        <v/>
      </c>
      <c r="W60" s="89">
        <f t="shared" si="68"/>
        <v>-561.63980868339422</v>
      </c>
      <c r="X60" s="89">
        <f t="shared" si="69"/>
        <v>315439.27469791967</v>
      </c>
      <c r="Y60" s="89">
        <f t="shared" si="26"/>
        <v>365.09524260051307</v>
      </c>
      <c r="Z60" s="109">
        <f t="shared" si="70"/>
        <v>304.27999999999884</v>
      </c>
      <c r="AA60" s="89">
        <f t="shared" si="71"/>
        <v>380.25363262245327</v>
      </c>
      <c r="AB60" s="89">
        <f t="shared" si="72"/>
        <v>27130.301480982733</v>
      </c>
      <c r="AC60" s="89">
        <f t="shared" si="73"/>
        <v>27798.258519017265</v>
      </c>
      <c r="AD60" s="89">
        <f t="shared" si="74"/>
        <v>1</v>
      </c>
      <c r="AE60" s="89">
        <f>'Data Raw'!C102</f>
        <v>27464.28</v>
      </c>
      <c r="AF60" s="89"/>
      <c r="AG60" s="89">
        <f t="shared" si="1"/>
        <v>259.56000000000131</v>
      </c>
      <c r="AH60" s="89">
        <f t="shared" si="2"/>
        <v>-302.07980868339291</v>
      </c>
      <c r="AI60" s="109">
        <f t="shared" si="3"/>
        <v>-1</v>
      </c>
      <c r="AJ60" s="109">
        <f t="shared" si="20"/>
        <v>50</v>
      </c>
      <c r="AK60" s="88"/>
      <c r="AL60" s="191" t="str">
        <f t="shared" si="21"/>
        <v/>
      </c>
      <c r="AM60" s="191">
        <f t="shared" si="22"/>
        <v>-259.56000000000131</v>
      </c>
      <c r="AN60" s="88"/>
      <c r="AO60" s="191"/>
      <c r="AP60" s="191">
        <f t="shared" si="4"/>
        <v>67371.39360000068</v>
      </c>
      <c r="AQ60" s="191">
        <f t="shared" si="75"/>
        <v>206.20463632761147</v>
      </c>
      <c r="AR60" s="191">
        <f t="shared" si="30"/>
        <v>-158.89060627290161</v>
      </c>
      <c r="AS60" s="250">
        <f t="shared" si="50"/>
        <v>0</v>
      </c>
      <c r="AT60" s="250">
        <f t="shared" si="51"/>
        <v>0</v>
      </c>
      <c r="AU60" s="250">
        <f t="shared" si="52"/>
        <v>0</v>
      </c>
      <c r="AV60" s="250">
        <f t="shared" si="53"/>
        <v>0</v>
      </c>
      <c r="AW60" s="250">
        <f t="shared" si="54"/>
        <v>0</v>
      </c>
      <c r="AX60" s="250">
        <f t="shared" si="55"/>
        <v>1</v>
      </c>
      <c r="AY60" s="89"/>
      <c r="AZ60" s="111"/>
      <c r="BA60" s="111"/>
      <c r="BB60" s="111"/>
      <c r="BC60" s="111"/>
      <c r="BD60" s="111"/>
      <c r="BE60" s="111"/>
      <c r="BF60" s="111"/>
      <c r="BG60" s="111"/>
      <c r="BH60" s="89"/>
      <c r="BI60" s="89"/>
      <c r="BJ60" s="89"/>
      <c r="BK60" s="89"/>
      <c r="BL60" s="89"/>
    </row>
    <row r="61" spans="1:64" x14ac:dyDescent="0.25">
      <c r="A61" s="86">
        <f t="shared" si="6"/>
        <v>60</v>
      </c>
      <c r="B61" s="113"/>
      <c r="C61" s="88"/>
      <c r="D61" s="88"/>
      <c r="E61" s="194">
        <f t="shared" si="56"/>
        <v>0</v>
      </c>
      <c r="F61" s="89">
        <f t="shared" si="57"/>
        <v>0</v>
      </c>
      <c r="G61" s="113"/>
      <c r="H61" s="88"/>
      <c r="I61" s="84">
        <f t="shared" si="58"/>
        <v>26705.636610841702</v>
      </c>
      <c r="J61" s="84">
        <f t="shared" si="59"/>
        <v>26888.184232141961</v>
      </c>
      <c r="K61" s="84">
        <f t="shared" si="60"/>
        <v>27070.731853442216</v>
      </c>
      <c r="L61" s="84">
        <f t="shared" si="61"/>
        <v>27253.279474742474</v>
      </c>
      <c r="M61" s="108">
        <f>IF(T61&lt;&gt;0,(((G61+1)*('Data Raw'!$N$1007-'Data Raw'!$N$1008)/2+'Data Raw'!$N$1008)*'Data Raw'!$M$1010+'Data Raw'!$M$1009)*AE61+AE61)</f>
        <v>27435.827096042729</v>
      </c>
      <c r="N61" s="84">
        <f t="shared" si="62"/>
        <v>27618.374717342984</v>
      </c>
      <c r="O61" s="84">
        <f t="shared" si="63"/>
        <v>27800.922338643242</v>
      </c>
      <c r="P61" s="84">
        <f t="shared" si="64"/>
        <v>27983.469959943497</v>
      </c>
      <c r="Q61" s="84">
        <f t="shared" si="65"/>
        <v>28166.017581243756</v>
      </c>
      <c r="R61" s="166" t="str">
        <f t="shared" si="66"/>
        <v/>
      </c>
      <c r="S61" s="109">
        <f>'Data Raw'!E103</f>
        <v>27222.04</v>
      </c>
      <c r="T61" s="109">
        <f>'Data Raw'!G103</f>
        <v>27321.98</v>
      </c>
      <c r="U61" s="109">
        <f>'Data Raw'!D103</f>
        <v>27740.95</v>
      </c>
      <c r="V61" s="166" t="str">
        <f t="shared" si="67"/>
        <v/>
      </c>
      <c r="W61" s="89">
        <f t="shared" si="68"/>
        <v>113.84709604272939</v>
      </c>
      <c r="X61" s="89">
        <f t="shared" si="69"/>
        <v>12961.161277362449</v>
      </c>
      <c r="Y61" s="89">
        <f t="shared" si="26"/>
        <v>340.74044967111752</v>
      </c>
      <c r="Z61" s="109">
        <f t="shared" si="70"/>
        <v>518.90999999999985</v>
      </c>
      <c r="AA61" s="89">
        <f t="shared" si="71"/>
        <v>400.06168510495991</v>
      </c>
      <c r="AB61" s="89">
        <f t="shared" si="72"/>
        <v>27417.734412270915</v>
      </c>
      <c r="AC61" s="89">
        <f t="shared" si="73"/>
        <v>28064.165587729087</v>
      </c>
      <c r="AD61" s="89" t="str">
        <f t="shared" si="74"/>
        <v/>
      </c>
      <c r="AE61" s="89">
        <f>'Data Raw'!C103</f>
        <v>27740.95</v>
      </c>
      <c r="AF61" s="89"/>
      <c r="AG61" s="89">
        <f t="shared" si="1"/>
        <v>-418.97000000000116</v>
      </c>
      <c r="AH61" s="89">
        <f t="shared" si="2"/>
        <v>-305.12290395727177</v>
      </c>
      <c r="AI61" s="109">
        <f t="shared" si="3"/>
        <v>-1</v>
      </c>
      <c r="AJ61" s="109">
        <f t="shared" si="20"/>
        <v>50</v>
      </c>
      <c r="AK61" s="88"/>
      <c r="AL61" s="191" t="str">
        <f t="shared" si="21"/>
        <v/>
      </c>
      <c r="AM61" s="191">
        <f t="shared" si="22"/>
        <v>-418.97000000000116</v>
      </c>
      <c r="AN61" s="88"/>
      <c r="AO61" s="191"/>
      <c r="AP61" s="191">
        <f t="shared" si="4"/>
        <v>175535.86090000099</v>
      </c>
      <c r="AQ61" s="191">
        <f t="shared" si="75"/>
        <v>229.84523229121032</v>
      </c>
      <c r="AR61" s="191">
        <f t="shared" si="30"/>
        <v>-110.89521737990719</v>
      </c>
      <c r="AS61" s="250">
        <f t="shared" si="50"/>
        <v>0</v>
      </c>
      <c r="AT61" s="250">
        <f t="shared" si="51"/>
        <v>0</v>
      </c>
      <c r="AU61" s="250">
        <f t="shared" si="52"/>
        <v>1</v>
      </c>
      <c r="AV61" s="250">
        <f t="shared" si="53"/>
        <v>0</v>
      </c>
      <c r="AW61" s="250">
        <f t="shared" si="54"/>
        <v>0</v>
      </c>
      <c r="AX61" s="250">
        <f t="shared" si="55"/>
        <v>0</v>
      </c>
      <c r="AY61" s="89"/>
      <c r="AZ61" s="111"/>
      <c r="BA61" s="111"/>
      <c r="BB61" s="111"/>
      <c r="BC61" s="111"/>
      <c r="BD61" s="111"/>
      <c r="BE61" s="111"/>
      <c r="BF61" s="111"/>
      <c r="BG61" s="111"/>
      <c r="BH61" s="89"/>
      <c r="BI61" s="89"/>
      <c r="BJ61" s="89"/>
      <c r="BK61" s="89"/>
      <c r="BL61" s="89"/>
    </row>
    <row r="62" spans="1:64" x14ac:dyDescent="0.25">
      <c r="A62" s="86">
        <f t="shared" si="6"/>
        <v>61</v>
      </c>
      <c r="B62" s="113"/>
      <c r="C62" s="88"/>
      <c r="D62" s="88"/>
      <c r="E62" s="194">
        <f t="shared" si="56"/>
        <v>0</v>
      </c>
      <c r="F62" s="89">
        <f t="shared" si="57"/>
        <v>0</v>
      </c>
      <c r="G62" s="113"/>
      <c r="H62" s="88"/>
      <c r="I62" s="84">
        <f t="shared" si="58"/>
        <v>25849.19270791081</v>
      </c>
      <c r="J62" s="84">
        <f t="shared" si="59"/>
        <v>26019.562932746368</v>
      </c>
      <c r="K62" s="84">
        <f t="shared" si="60"/>
        <v>26189.933157581927</v>
      </c>
      <c r="L62" s="84">
        <f t="shared" si="61"/>
        <v>26360.303382417485</v>
      </c>
      <c r="M62" s="108">
        <f>IF(T62&lt;&gt;0,(((G62+1)*('Data Raw'!$N$1007-'Data Raw'!$N$1008)/2+'Data Raw'!$N$1008)*'Data Raw'!$M$1010+'Data Raw'!$M$1009)*AE62+AE62)</f>
        <v>26530.673607253044</v>
      </c>
      <c r="N62" s="84">
        <f t="shared" si="62"/>
        <v>26701.043832088602</v>
      </c>
      <c r="O62" s="84">
        <f t="shared" si="63"/>
        <v>26871.414056924161</v>
      </c>
      <c r="P62" s="84">
        <f t="shared" si="64"/>
        <v>27041.784281759719</v>
      </c>
      <c r="Q62" s="84">
        <f t="shared" si="65"/>
        <v>27212.154506595278</v>
      </c>
      <c r="R62" s="166" t="str">
        <f t="shared" si="66"/>
        <v/>
      </c>
      <c r="S62" s="109">
        <f>'Data Raw'!E104</f>
        <v>26177.4</v>
      </c>
      <c r="T62" s="109">
        <f>'Data Raw'!G104</f>
        <v>26192.32</v>
      </c>
      <c r="U62" s="109">
        <f>'Data Raw'!D104</f>
        <v>26878.75</v>
      </c>
      <c r="V62" s="166" t="str">
        <f t="shared" si="67"/>
        <v/>
      </c>
      <c r="W62" s="89">
        <f t="shared" si="68"/>
        <v>338.35360725304417</v>
      </c>
      <c r="X62" s="89">
        <f t="shared" si="69"/>
        <v>114483.16354114727</v>
      </c>
      <c r="Y62" s="89">
        <f t="shared" si="26"/>
        <v>340.40049685073683</v>
      </c>
      <c r="Z62" s="109">
        <f t="shared" si="70"/>
        <v>701.34999999999854</v>
      </c>
      <c r="AA62" s="89">
        <f t="shared" si="71"/>
        <v>443.10287294710827</v>
      </c>
      <c r="AB62" s="89">
        <f t="shared" si="72"/>
        <v>26485.677567660783</v>
      </c>
      <c r="AC62" s="89">
        <f t="shared" si="73"/>
        <v>27165.782432339216</v>
      </c>
      <c r="AD62" s="89" t="str">
        <f t="shared" si="74"/>
        <v/>
      </c>
      <c r="AE62" s="89">
        <f>'Data Raw'!C104</f>
        <v>26825.73</v>
      </c>
      <c r="AF62" s="89"/>
      <c r="AG62" s="89">
        <f t="shared" si="1"/>
        <v>-633.40999999999985</v>
      </c>
      <c r="AH62" s="89">
        <f t="shared" si="2"/>
        <v>-295.05639274695568</v>
      </c>
      <c r="AI62" s="109">
        <f t="shared" si="3"/>
        <v>-1</v>
      </c>
      <c r="AJ62" s="109">
        <f t="shared" si="20"/>
        <v>50</v>
      </c>
      <c r="AK62" s="88"/>
      <c r="AL62" s="191" t="str">
        <f t="shared" si="21"/>
        <v/>
      </c>
      <c r="AM62" s="191">
        <f t="shared" si="22"/>
        <v>-633.40999999999985</v>
      </c>
      <c r="AN62" s="88"/>
      <c r="AO62" s="191"/>
      <c r="AP62" s="191">
        <f t="shared" si="4"/>
        <v>401208.22809999983</v>
      </c>
      <c r="AQ62" s="191">
        <f t="shared" si="75"/>
        <v>274.68576203663139</v>
      </c>
      <c r="AR62" s="191">
        <f t="shared" si="30"/>
        <v>-65.714734814105441</v>
      </c>
      <c r="AS62" s="250">
        <f t="shared" si="50"/>
        <v>0</v>
      </c>
      <c r="AT62" s="250">
        <f t="shared" si="51"/>
        <v>0</v>
      </c>
      <c r="AU62" s="250">
        <f t="shared" si="52"/>
        <v>1</v>
      </c>
      <c r="AV62" s="250">
        <f t="shared" si="53"/>
        <v>0</v>
      </c>
      <c r="AW62" s="250">
        <f t="shared" si="54"/>
        <v>0</v>
      </c>
      <c r="AX62" s="250">
        <f t="shared" si="55"/>
        <v>0</v>
      </c>
      <c r="AY62" s="89"/>
      <c r="AZ62" s="111"/>
      <c r="BA62" s="111"/>
      <c r="BB62" s="111"/>
      <c r="BC62" s="111"/>
      <c r="BD62" s="111"/>
      <c r="BE62" s="111"/>
      <c r="BF62" s="111"/>
      <c r="BG62" s="111"/>
      <c r="BH62" s="89"/>
      <c r="BI62" s="89"/>
      <c r="BJ62" s="89"/>
      <c r="BK62" s="89"/>
      <c r="BL62" s="89"/>
    </row>
    <row r="63" spans="1:64" x14ac:dyDescent="0.25">
      <c r="A63" s="86">
        <f t="shared" si="6"/>
        <v>62</v>
      </c>
      <c r="B63" s="113"/>
      <c r="C63" s="88"/>
      <c r="D63" s="88"/>
      <c r="E63" s="194">
        <f t="shared" si="56"/>
        <v>0</v>
      </c>
      <c r="F63" s="89">
        <f t="shared" si="57"/>
        <v>0</v>
      </c>
      <c r="G63" s="113"/>
      <c r="H63" s="88"/>
      <c r="I63" s="84">
        <f t="shared" si="58"/>
        <v>25044.60822505226</v>
      </c>
      <c r="J63" s="84">
        <f t="shared" si="59"/>
        <v>25214.808473477628</v>
      </c>
      <c r="K63" s="84">
        <f t="shared" si="60"/>
        <v>25385.008721902996</v>
      </c>
      <c r="L63" s="84">
        <f t="shared" si="61"/>
        <v>25555.208970328364</v>
      </c>
      <c r="M63" s="108">
        <f>IF(T63&lt;&gt;0,(((G63+1)*('Data Raw'!$N$1007-'Data Raw'!$N$1008)/2+'Data Raw'!$N$1008)*'Data Raw'!$M$1010+'Data Raw'!$M$1009)*AE63+AE63)</f>
        <v>25725.409218753732</v>
      </c>
      <c r="N63" s="84">
        <f t="shared" si="62"/>
        <v>25895.6094671791</v>
      </c>
      <c r="O63" s="84">
        <f t="shared" si="63"/>
        <v>26065.809715604468</v>
      </c>
      <c r="P63" s="84">
        <f t="shared" si="64"/>
        <v>26236.009964029836</v>
      </c>
      <c r="Q63" s="84">
        <f t="shared" si="65"/>
        <v>26406.210212455204</v>
      </c>
      <c r="R63" s="166" t="str">
        <f t="shared" si="66"/>
        <v/>
      </c>
      <c r="S63" s="109">
        <f>'Data Raw'!E105</f>
        <v>24748.84</v>
      </c>
      <c r="T63" s="109">
        <f>'Data Raw'!G105</f>
        <v>25086.43</v>
      </c>
      <c r="U63" s="109">
        <f>'Data Raw'!D105</f>
        <v>26323.61</v>
      </c>
      <c r="V63" s="166" t="str">
        <f t="shared" si="67"/>
        <v/>
      </c>
      <c r="W63" s="89">
        <f t="shared" si="68"/>
        <v>638.9792187537314</v>
      </c>
      <c r="X63" s="89">
        <f t="shared" si="69"/>
        <v>408294.4419991289</v>
      </c>
      <c r="Y63" s="89">
        <f t="shared" si="26"/>
        <v>397.04793369072132</v>
      </c>
      <c r="Z63" s="109">
        <f t="shared" si="70"/>
        <v>1574.7700000000004</v>
      </c>
      <c r="AA63" s="89">
        <f t="shared" si="71"/>
        <v>604.76960538323567</v>
      </c>
      <c r="AB63" s="89">
        <f t="shared" si="72"/>
        <v>25634.872557994957</v>
      </c>
      <c r="AC63" s="89">
        <f t="shared" si="73"/>
        <v>26388.14744200504</v>
      </c>
      <c r="AD63" s="89" t="str">
        <f t="shared" si="74"/>
        <v/>
      </c>
      <c r="AE63" s="89">
        <f>'Data Raw'!C105</f>
        <v>26011.51</v>
      </c>
      <c r="AF63" s="89"/>
      <c r="AG63" s="89">
        <f t="shared" si="1"/>
        <v>-925.07999999999811</v>
      </c>
      <c r="AH63" s="89">
        <f t="shared" si="2"/>
        <v>-286.10078124626671</v>
      </c>
      <c r="AI63" s="109">
        <f t="shared" si="3"/>
        <v>-1</v>
      </c>
      <c r="AJ63" s="109">
        <f t="shared" si="20"/>
        <v>50</v>
      </c>
      <c r="AK63" s="88"/>
      <c r="AL63" s="191" t="str">
        <f t="shared" si="21"/>
        <v/>
      </c>
      <c r="AM63" s="191">
        <f t="shared" si="22"/>
        <v>-925.07999999999811</v>
      </c>
      <c r="AN63" s="88"/>
      <c r="AO63" s="191"/>
      <c r="AP63" s="191">
        <f t="shared" si="4"/>
        <v>855773.00639999646</v>
      </c>
      <c r="AQ63" s="191">
        <f t="shared" si="75"/>
        <v>346.95178847700549</v>
      </c>
      <c r="AR63" s="191">
        <f t="shared" si="30"/>
        <v>-50.096145213715829</v>
      </c>
      <c r="AS63" s="250">
        <f t="shared" si="50"/>
        <v>1</v>
      </c>
      <c r="AT63" s="250">
        <f t="shared" si="51"/>
        <v>0</v>
      </c>
      <c r="AU63" s="250">
        <f t="shared" si="52"/>
        <v>0</v>
      </c>
      <c r="AV63" s="250">
        <f t="shared" si="53"/>
        <v>0</v>
      </c>
      <c r="AW63" s="250">
        <f t="shared" si="54"/>
        <v>0</v>
      </c>
      <c r="AX63" s="250">
        <f t="shared" si="55"/>
        <v>0</v>
      </c>
      <c r="AY63" s="89"/>
      <c r="AZ63" s="111"/>
      <c r="BA63" s="111"/>
      <c r="BB63" s="111"/>
      <c r="BC63" s="111"/>
      <c r="BD63" s="111"/>
      <c r="BE63" s="111"/>
      <c r="BF63" s="111"/>
      <c r="BG63" s="111"/>
      <c r="BH63" s="89"/>
      <c r="BI63" s="89"/>
      <c r="BJ63" s="89"/>
      <c r="BK63" s="89"/>
      <c r="BL63" s="89"/>
    </row>
    <row r="64" spans="1:64" x14ac:dyDescent="0.25">
      <c r="A64" s="86">
        <f t="shared" si="6"/>
        <v>63</v>
      </c>
      <c r="B64" s="113"/>
      <c r="C64" s="88"/>
      <c r="D64" s="88"/>
      <c r="E64" s="194">
        <f t="shared" si="56"/>
        <v>0</v>
      </c>
      <c r="F64" s="89">
        <f t="shared" si="57"/>
        <v>0</v>
      </c>
      <c r="G64" s="113"/>
      <c r="H64" s="88"/>
      <c r="I64" s="84">
        <f t="shared" si="58"/>
        <v>24283.745171202689</v>
      </c>
      <c r="J64" s="84">
        <f t="shared" si="59"/>
        <v>24482.269138048054</v>
      </c>
      <c r="K64" s="84">
        <f t="shared" si="60"/>
        <v>24680.793104893412</v>
      </c>
      <c r="L64" s="84">
        <f t="shared" si="61"/>
        <v>24879.317071738773</v>
      </c>
      <c r="M64" s="108">
        <f>IF(T64&lt;&gt;0,(((G64+1)*('Data Raw'!$N$1007-'Data Raw'!$N$1008)/2+'Data Raw'!$N$1008)*'Data Raw'!$M$1010+'Data Raw'!$M$1009)*AE64+AE64)</f>
        <v>25077.841038584134</v>
      </c>
      <c r="N64" s="84">
        <f t="shared" si="62"/>
        <v>25276.365005429496</v>
      </c>
      <c r="O64" s="84">
        <f t="shared" si="63"/>
        <v>25474.888972274857</v>
      </c>
      <c r="P64" s="84">
        <f t="shared" si="64"/>
        <v>25673.412939120215</v>
      </c>
      <c r="Q64" s="84">
        <f t="shared" si="65"/>
        <v>25871.93690596558</v>
      </c>
      <c r="R64" s="166" t="str">
        <f t="shared" si="66"/>
        <v/>
      </c>
      <c r="S64" s="109">
        <f>'Data Raw'!E106</f>
        <v>24848.43</v>
      </c>
      <c r="T64" s="109">
        <f>'Data Raw'!G106</f>
        <v>25473.88</v>
      </c>
      <c r="U64" s="109">
        <f>'Data Raw'!D106</f>
        <v>25520.75</v>
      </c>
      <c r="V64" s="166" t="str">
        <f t="shared" si="67"/>
        <v/>
      </c>
      <c r="W64" s="89">
        <f t="shared" si="68"/>
        <v>-396.03896141586665</v>
      </c>
      <c r="X64" s="89">
        <f t="shared" si="69"/>
        <v>156846.8589593583</v>
      </c>
      <c r="Y64" s="89">
        <f t="shared" si="26"/>
        <v>396.9039518299802</v>
      </c>
      <c r="Z64" s="109">
        <f t="shared" si="70"/>
        <v>672.31999999999971</v>
      </c>
      <c r="AA64" s="89">
        <f t="shared" si="71"/>
        <v>614.41966175705909</v>
      </c>
      <c r="AB64" s="89">
        <f t="shared" si="72"/>
        <v>24842.68583542425</v>
      </c>
      <c r="AC64" s="89">
        <f t="shared" si="73"/>
        <v>25870.794164575753</v>
      </c>
      <c r="AD64" s="89">
        <f t="shared" si="74"/>
        <v>1</v>
      </c>
      <c r="AE64" s="89">
        <f>'Data Raw'!C106</f>
        <v>25356.74</v>
      </c>
      <c r="AF64" s="89"/>
      <c r="AG64" s="89">
        <f t="shared" si="1"/>
        <v>117.13999999999942</v>
      </c>
      <c r="AH64" s="89">
        <f t="shared" si="2"/>
        <v>-278.89896141586723</v>
      </c>
      <c r="AI64" s="109">
        <f t="shared" si="3"/>
        <v>-1</v>
      </c>
      <c r="AJ64" s="109">
        <f t="shared" si="20"/>
        <v>50</v>
      </c>
      <c r="AK64" s="88"/>
      <c r="AL64" s="191" t="str">
        <f t="shared" si="21"/>
        <v/>
      </c>
      <c r="AM64" s="191">
        <f t="shared" si="22"/>
        <v>-117.13999999999942</v>
      </c>
      <c r="AN64" s="88"/>
      <c r="AO64" s="191"/>
      <c r="AP64" s="191">
        <f t="shared" si="4"/>
        <v>13721.779599999863</v>
      </c>
      <c r="AQ64" s="191">
        <f t="shared" si="75"/>
        <v>321.41714531289369</v>
      </c>
      <c r="AR64" s="191">
        <f t="shared" si="30"/>
        <v>-75.486806517086507</v>
      </c>
      <c r="AS64" s="250">
        <f t="shared" si="50"/>
        <v>0</v>
      </c>
      <c r="AT64" s="250">
        <f t="shared" si="51"/>
        <v>0</v>
      </c>
      <c r="AU64" s="250">
        <f t="shared" si="52"/>
        <v>0</v>
      </c>
      <c r="AV64" s="250">
        <f t="shared" si="53"/>
        <v>1</v>
      </c>
      <c r="AW64" s="250">
        <f t="shared" si="54"/>
        <v>0</v>
      </c>
      <c r="AX64" s="250">
        <f t="shared" si="55"/>
        <v>0</v>
      </c>
      <c r="AY64" s="89"/>
      <c r="AZ64" s="111"/>
      <c r="BA64" s="111"/>
      <c r="BB64" s="111"/>
      <c r="BC64" s="111"/>
      <c r="BD64" s="111"/>
      <c r="BE64" s="111"/>
      <c r="BF64" s="111"/>
      <c r="BG64" s="111"/>
      <c r="BH64" s="89"/>
      <c r="BI64" s="89"/>
      <c r="BJ64" s="89"/>
      <c r="BK64" s="89"/>
      <c r="BL64" s="89"/>
    </row>
    <row r="65" spans="1:64" x14ac:dyDescent="0.25">
      <c r="A65" s="86">
        <f t="shared" si="6"/>
        <v>64</v>
      </c>
      <c r="B65" s="113"/>
      <c r="C65" s="88"/>
      <c r="D65" s="88"/>
      <c r="E65" s="194">
        <f t="shared" si="56"/>
        <v>0</v>
      </c>
      <c r="F65" s="89">
        <f t="shared" si="57"/>
        <v>0</v>
      </c>
      <c r="G65" s="113"/>
      <c r="H65" s="88"/>
      <c r="I65" s="84">
        <f t="shared" si="58"/>
        <v>25139.143173469372</v>
      </c>
      <c r="J65" s="84">
        <f t="shared" si="59"/>
        <v>25337.59514938436</v>
      </c>
      <c r="K65" s="84">
        <f t="shared" si="60"/>
        <v>25536.047125299352</v>
      </c>
      <c r="L65" s="84">
        <f t="shared" si="61"/>
        <v>25734.49910121434</v>
      </c>
      <c r="M65" s="108">
        <f>IF(T65&lt;&gt;0,(((G65+1)*('Data Raw'!$N$1007-'Data Raw'!$N$1008)/2+'Data Raw'!$N$1008)*'Data Raw'!$M$1010+'Data Raw'!$M$1009)*AE65+AE65)</f>
        <v>25932.951077129332</v>
      </c>
      <c r="N65" s="84">
        <f t="shared" si="62"/>
        <v>26131.403053044323</v>
      </c>
      <c r="O65" s="84">
        <f t="shared" si="63"/>
        <v>26329.855028959311</v>
      </c>
      <c r="P65" s="84">
        <f t="shared" si="64"/>
        <v>26528.307004874303</v>
      </c>
      <c r="Q65" s="84">
        <f t="shared" si="65"/>
        <v>26726.758980789291</v>
      </c>
      <c r="R65" s="166" t="str">
        <f t="shared" si="66"/>
        <v/>
      </c>
      <c r="S65" s="109">
        <f>'Data Raw'!E107</f>
        <v>25857.42</v>
      </c>
      <c r="T65" s="109">
        <f>'Data Raw'!G107</f>
        <v>26315.32</v>
      </c>
      <c r="U65" s="109">
        <f>'Data Raw'!D107</f>
        <v>26335.360000000001</v>
      </c>
      <c r="V65" s="166" t="str">
        <f t="shared" si="67"/>
        <v/>
      </c>
      <c r="W65" s="89">
        <f t="shared" si="68"/>
        <v>-382.36892287066803</v>
      </c>
      <c r="X65" s="89">
        <f t="shared" si="69"/>
        <v>146205.99317727488</v>
      </c>
      <c r="Y65" s="89">
        <f t="shared" si="26"/>
        <v>394.86027819014782</v>
      </c>
      <c r="Z65" s="109">
        <f t="shared" si="70"/>
        <v>477.94000000000233</v>
      </c>
      <c r="AA65" s="89">
        <f t="shared" si="71"/>
        <v>594.92256722033676</v>
      </c>
      <c r="AB65" s="89">
        <f t="shared" si="72"/>
        <v>25699.103287506499</v>
      </c>
      <c r="AC65" s="89">
        <f t="shared" si="73"/>
        <v>26743.616712493502</v>
      </c>
      <c r="AD65" s="89">
        <f t="shared" si="74"/>
        <v>1</v>
      </c>
      <c r="AE65" s="89">
        <f>'Data Raw'!C107</f>
        <v>26221.360000000001</v>
      </c>
      <c r="AF65" s="89"/>
      <c r="AG65" s="89">
        <f t="shared" si="1"/>
        <v>93.959999999999127</v>
      </c>
      <c r="AH65" s="89">
        <f t="shared" si="2"/>
        <v>-288.4089228706689</v>
      </c>
      <c r="AI65" s="109">
        <f t="shared" si="3"/>
        <v>-1</v>
      </c>
      <c r="AJ65" s="109">
        <f t="shared" si="20"/>
        <v>50</v>
      </c>
      <c r="AK65" s="88"/>
      <c r="AL65" s="191" t="str">
        <f t="shared" si="21"/>
        <v/>
      </c>
      <c r="AM65" s="191">
        <f t="shared" si="22"/>
        <v>-93.959999999999127</v>
      </c>
      <c r="AN65" s="88"/>
      <c r="AO65" s="191"/>
      <c r="AP65" s="191">
        <f t="shared" si="4"/>
        <v>8828.4815999998355</v>
      </c>
      <c r="AQ65" s="191">
        <f t="shared" si="75"/>
        <v>296.1441291670165</v>
      </c>
      <c r="AR65" s="191">
        <f t="shared" si="30"/>
        <v>-98.716149023131322</v>
      </c>
      <c r="AS65" s="250">
        <f t="shared" si="50"/>
        <v>0</v>
      </c>
      <c r="AT65" s="250">
        <f t="shared" si="51"/>
        <v>0</v>
      </c>
      <c r="AU65" s="250">
        <f t="shared" si="52"/>
        <v>0</v>
      </c>
      <c r="AV65" s="250">
        <f t="shared" si="53"/>
        <v>1</v>
      </c>
      <c r="AW65" s="250">
        <f t="shared" si="54"/>
        <v>0</v>
      </c>
      <c r="AX65" s="250">
        <f t="shared" si="55"/>
        <v>0</v>
      </c>
      <c r="AY65" s="89"/>
      <c r="AZ65" s="111"/>
      <c r="BA65" s="111"/>
      <c r="BB65" s="111"/>
      <c r="BC65" s="111"/>
      <c r="BD65" s="111"/>
      <c r="BE65" s="111"/>
      <c r="BF65" s="111"/>
      <c r="BG65" s="111"/>
      <c r="BH65" s="89"/>
      <c r="BI65" s="89"/>
      <c r="BJ65" s="89"/>
      <c r="BK65" s="89"/>
      <c r="BL65" s="89"/>
    </row>
    <row r="66" spans="1:64" x14ac:dyDescent="0.25">
      <c r="A66" s="86">
        <f t="shared" si="6"/>
        <v>65</v>
      </c>
      <c r="B66" s="113"/>
      <c r="C66" s="88"/>
      <c r="D66" s="88"/>
      <c r="E66" s="194">
        <f t="shared" si="56"/>
        <v>0</v>
      </c>
      <c r="F66" s="89">
        <f t="shared" si="57"/>
        <v>0</v>
      </c>
      <c r="G66" s="113"/>
      <c r="H66" s="88"/>
      <c r="I66" s="84">
        <f t="shared" si="58"/>
        <v>24966.674063483319</v>
      </c>
      <c r="J66" s="84">
        <f t="shared" si="59"/>
        <v>25164.10420257839</v>
      </c>
      <c r="K66" s="84">
        <f t="shared" si="60"/>
        <v>25361.534341673465</v>
      </c>
      <c r="L66" s="84">
        <f t="shared" si="61"/>
        <v>25558.964480768536</v>
      </c>
      <c r="M66" s="108">
        <f>IF(T66&lt;&gt;0,(((G66+1)*('Data Raw'!$N$1007-'Data Raw'!$N$1008)/2+'Data Raw'!$N$1008)*'Data Raw'!$M$1010+'Data Raw'!$M$1009)*AE66+AE66)</f>
        <v>25756.394619863611</v>
      </c>
      <c r="N66" s="84">
        <f t="shared" si="62"/>
        <v>25953.824758958686</v>
      </c>
      <c r="O66" s="84">
        <f t="shared" si="63"/>
        <v>26151.254898053758</v>
      </c>
      <c r="P66" s="84">
        <f t="shared" si="64"/>
        <v>26348.685037148833</v>
      </c>
      <c r="Q66" s="84">
        <f t="shared" si="65"/>
        <v>26546.115176243904</v>
      </c>
      <c r="R66" s="166" t="str">
        <f t="shared" si="66"/>
        <v/>
      </c>
      <c r="S66" s="109">
        <f>'Data Raw'!E108</f>
        <v>25636.89</v>
      </c>
      <c r="T66" s="109">
        <f>'Data Raw'!G108</f>
        <v>25961.03</v>
      </c>
      <c r="U66" s="109">
        <f>'Data Raw'!D108</f>
        <v>26151</v>
      </c>
      <c r="V66" s="166" t="str">
        <f t="shared" si="67"/>
        <v/>
      </c>
      <c r="W66" s="89">
        <f t="shared" si="68"/>
        <v>-204.63538013638754</v>
      </c>
      <c r="X66" s="89">
        <f t="shared" si="69"/>
        <v>41875.63880356383</v>
      </c>
      <c r="Y66" s="89">
        <f t="shared" si="26"/>
        <v>373.66208465441258</v>
      </c>
      <c r="Z66" s="109">
        <f t="shared" si="70"/>
        <v>514.11000000000058</v>
      </c>
      <c r="AA66" s="89">
        <f t="shared" si="71"/>
        <v>583.37791476028872</v>
      </c>
      <c r="AB66" s="89">
        <f t="shared" si="72"/>
        <v>25537.155817862713</v>
      </c>
      <c r="AC66" s="89">
        <f t="shared" si="73"/>
        <v>26548.524182137287</v>
      </c>
      <c r="AD66" s="89">
        <f t="shared" si="74"/>
        <v>1</v>
      </c>
      <c r="AE66" s="89">
        <f>'Data Raw'!C108</f>
        <v>26042.84</v>
      </c>
      <c r="AF66" s="89"/>
      <c r="AG66" s="89">
        <f t="shared" ref="AG66:AG129" si="76">T66-AE66</f>
        <v>-81.81000000000131</v>
      </c>
      <c r="AH66" s="89">
        <f t="shared" ref="AH66:AH129" si="77">M66-AE66</f>
        <v>-286.44538013638885</v>
      </c>
      <c r="AI66" s="109">
        <f t="shared" ref="AI66:AI129" si="78">IF($AH66&gt;0,1,-1)</f>
        <v>-1</v>
      </c>
      <c r="AJ66" s="109">
        <f t="shared" si="20"/>
        <v>50</v>
      </c>
      <c r="AK66" s="88"/>
      <c r="AL66" s="191" t="str">
        <f t="shared" si="21"/>
        <v/>
      </c>
      <c r="AM66" s="191">
        <f t="shared" si="22"/>
        <v>-81.81000000000131</v>
      </c>
      <c r="AN66" s="88"/>
      <c r="AO66" s="191"/>
      <c r="AP66" s="191">
        <f t="shared" ref="AP66:AP129" si="79">AG66*AG66</f>
        <v>6692.8761000002141</v>
      </c>
      <c r="AQ66" s="191">
        <f t="shared" si="75"/>
        <v>272.32922592623703</v>
      </c>
      <c r="AR66" s="191">
        <f t="shared" si="30"/>
        <v>-101.33285872817555</v>
      </c>
      <c r="AS66" s="250">
        <f t="shared" si="50"/>
        <v>0</v>
      </c>
      <c r="AT66" s="250">
        <f t="shared" si="51"/>
        <v>0</v>
      </c>
      <c r="AU66" s="250">
        <f t="shared" si="52"/>
        <v>0</v>
      </c>
      <c r="AV66" s="250">
        <f t="shared" si="53"/>
        <v>1</v>
      </c>
      <c r="AW66" s="250">
        <f t="shared" si="54"/>
        <v>0</v>
      </c>
      <c r="AX66" s="250">
        <f t="shared" si="55"/>
        <v>0</v>
      </c>
      <c r="AY66" s="89"/>
      <c r="AZ66" s="111"/>
      <c r="BA66" s="111"/>
      <c r="BB66" s="111"/>
      <c r="BC66" s="111"/>
      <c r="BD66" s="111"/>
      <c r="BE66" s="111"/>
      <c r="BF66" s="111"/>
      <c r="BG66" s="111"/>
      <c r="BH66" s="89"/>
      <c r="BI66" s="89"/>
      <c r="BJ66" s="89"/>
      <c r="BK66" s="89"/>
      <c r="BL66" s="89"/>
    </row>
    <row r="67" spans="1:64" x14ac:dyDescent="0.25">
      <c r="A67" s="86">
        <f t="shared" ref="A67:A130" si="80">A66+1</f>
        <v>66</v>
      </c>
      <c r="B67" s="113"/>
      <c r="C67" s="88"/>
      <c r="D67" s="88"/>
      <c r="E67" s="194">
        <f t="shared" si="56"/>
        <v>0</v>
      </c>
      <c r="F67" s="89">
        <f t="shared" si="57"/>
        <v>0</v>
      </c>
      <c r="G67" s="113"/>
      <c r="H67" s="88"/>
      <c r="I67" s="84">
        <f t="shared" si="58"/>
        <v>25020.908792440681</v>
      </c>
      <c r="J67" s="84">
        <f t="shared" si="59"/>
        <v>25207.73983476789</v>
      </c>
      <c r="K67" s="84">
        <f t="shared" si="60"/>
        <v>25394.570877095095</v>
      </c>
      <c r="L67" s="84">
        <f t="shared" si="61"/>
        <v>25581.401919422304</v>
      </c>
      <c r="M67" s="108">
        <f>IF(T67&lt;&gt;0,(((G67+1)*('Data Raw'!$N$1007-'Data Raw'!$N$1008)/2+'Data Raw'!$N$1008)*'Data Raw'!$M$1010+'Data Raw'!$M$1009)*AE67+AE67)</f>
        <v>25768.232961749509</v>
      </c>
      <c r="N67" s="84">
        <f t="shared" si="62"/>
        <v>25955.064004076714</v>
      </c>
      <c r="O67" s="84">
        <f t="shared" si="63"/>
        <v>26141.895046403923</v>
      </c>
      <c r="P67" s="84">
        <f t="shared" si="64"/>
        <v>26328.726088731128</v>
      </c>
      <c r="Q67" s="84">
        <f t="shared" si="65"/>
        <v>26515.557131058336</v>
      </c>
      <c r="R67" s="166" t="str">
        <f t="shared" si="66"/>
        <v/>
      </c>
      <c r="S67" s="109">
        <f>'Data Raw'!E109</f>
        <v>25743.09</v>
      </c>
      <c r="T67" s="109">
        <f>'Data Raw'!G109</f>
        <v>26235.8</v>
      </c>
      <c r="U67" s="109">
        <f>'Data Raw'!D109</f>
        <v>26300.55</v>
      </c>
      <c r="V67" s="166" t="str">
        <f t="shared" si="67"/>
        <v/>
      </c>
      <c r="W67" s="89">
        <f t="shared" si="68"/>
        <v>-467.56703825049044</v>
      </c>
      <c r="X67" s="89">
        <f t="shared" si="69"/>
        <v>218618.93525833558</v>
      </c>
      <c r="Y67" s="89">
        <f t="shared" si="26"/>
        <v>388.46935093444887</v>
      </c>
      <c r="Z67" s="109">
        <f t="shared" si="70"/>
        <v>557.45999999999913</v>
      </c>
      <c r="AA67" s="89">
        <f t="shared" si="71"/>
        <v>579.67535550881871</v>
      </c>
      <c r="AB67" s="89">
        <f t="shared" si="72"/>
        <v>25558.938772453756</v>
      </c>
      <c r="AC67" s="89">
        <f t="shared" si="73"/>
        <v>26550.681227546247</v>
      </c>
      <c r="AD67" s="89">
        <f t="shared" si="74"/>
        <v>1</v>
      </c>
      <c r="AE67" s="89">
        <f>'Data Raw'!C109</f>
        <v>26054.81</v>
      </c>
      <c r="AF67" s="89"/>
      <c r="AG67" s="89">
        <f t="shared" si="76"/>
        <v>180.98999999999796</v>
      </c>
      <c r="AH67" s="89">
        <f t="shared" si="77"/>
        <v>-286.57703825049248</v>
      </c>
      <c r="AI67" s="109">
        <f t="shared" si="78"/>
        <v>-1</v>
      </c>
      <c r="AJ67" s="109">
        <f t="shared" si="20"/>
        <v>50</v>
      </c>
      <c r="AK67" s="88"/>
      <c r="AL67" s="191" t="str">
        <f t="shared" si="21"/>
        <v/>
      </c>
      <c r="AM67" s="191">
        <f t="shared" si="22"/>
        <v>-180.98999999999796</v>
      </c>
      <c r="AN67" s="88"/>
      <c r="AO67" s="191"/>
      <c r="AP67" s="191">
        <f t="shared" si="79"/>
        <v>32757.380099999264</v>
      </c>
      <c r="AQ67" s="191">
        <f t="shared" si="75"/>
        <v>262.18042304554382</v>
      </c>
      <c r="AR67" s="191">
        <f t="shared" si="30"/>
        <v>-126.28892788890505</v>
      </c>
      <c r="AS67" s="250">
        <f t="shared" si="50"/>
        <v>0</v>
      </c>
      <c r="AT67" s="250">
        <f t="shared" si="51"/>
        <v>0</v>
      </c>
      <c r="AU67" s="250">
        <f t="shared" si="52"/>
        <v>0</v>
      </c>
      <c r="AV67" s="250">
        <f t="shared" si="53"/>
        <v>0</v>
      </c>
      <c r="AW67" s="250">
        <f t="shared" si="54"/>
        <v>1</v>
      </c>
      <c r="AX67" s="250">
        <f t="shared" si="55"/>
        <v>0</v>
      </c>
      <c r="AY67" s="89"/>
      <c r="AZ67" s="111"/>
      <c r="BA67" s="111"/>
      <c r="BB67" s="111"/>
      <c r="BC67" s="111"/>
      <c r="BD67" s="111"/>
      <c r="BE67" s="111"/>
      <c r="BF67" s="111"/>
      <c r="BG67" s="111"/>
      <c r="BH67" s="89"/>
      <c r="BI67" s="89"/>
      <c r="BJ67" s="89"/>
      <c r="BK67" s="89"/>
      <c r="BL67" s="89"/>
    </row>
    <row r="68" spans="1:64" x14ac:dyDescent="0.25">
      <c r="A68" s="86">
        <f t="shared" si="80"/>
        <v>67</v>
      </c>
      <c r="B68" s="113"/>
      <c r="C68" s="88"/>
      <c r="D68" s="88"/>
      <c r="E68" s="194">
        <f t="shared" si="56"/>
        <v>0</v>
      </c>
      <c r="F68" s="89">
        <f t="shared" si="57"/>
        <v>0</v>
      </c>
      <c r="G68" s="113"/>
      <c r="H68" s="88"/>
      <c r="I68" s="84">
        <f t="shared" si="58"/>
        <v>25222.967742484772</v>
      </c>
      <c r="J68" s="84">
        <f t="shared" si="59"/>
        <v>25417.202417952001</v>
      </c>
      <c r="K68" s="84">
        <f t="shared" si="60"/>
        <v>25611.437093419223</v>
      </c>
      <c r="L68" s="84">
        <f t="shared" si="61"/>
        <v>25805.671768886448</v>
      </c>
      <c r="M68" s="108">
        <f>IF(T68&lt;&gt;0,(((G68+1)*('Data Raw'!$N$1007-'Data Raw'!$N$1008)/2+'Data Raw'!$N$1008)*'Data Raw'!$M$1010+'Data Raw'!$M$1009)*AE68+AE68)</f>
        <v>25999.906444353674</v>
      </c>
      <c r="N68" s="84">
        <f t="shared" si="62"/>
        <v>26194.141119820899</v>
      </c>
      <c r="O68" s="84">
        <f t="shared" si="63"/>
        <v>26388.375795288124</v>
      </c>
      <c r="P68" s="84">
        <f t="shared" si="64"/>
        <v>26582.610470755346</v>
      </c>
      <c r="Q68" s="84">
        <f t="shared" si="65"/>
        <v>26776.845146222575</v>
      </c>
      <c r="R68" s="166" t="str">
        <f t="shared" si="66"/>
        <v/>
      </c>
      <c r="S68" s="109">
        <f>'Data Raw'!E110</f>
        <v>25774.62</v>
      </c>
      <c r="T68" s="109">
        <f>'Data Raw'!G110</f>
        <v>26194.82</v>
      </c>
      <c r="U68" s="109">
        <f>'Data Raw'!D110</f>
        <v>26289.06</v>
      </c>
      <c r="V68" s="166" t="str">
        <f t="shared" si="67"/>
        <v/>
      </c>
      <c r="W68" s="89">
        <f t="shared" si="68"/>
        <v>-194.91355564632613</v>
      </c>
      <c r="X68" s="89">
        <f t="shared" si="69"/>
        <v>37991.294174693474</v>
      </c>
      <c r="Y68" s="89">
        <f t="shared" si="26"/>
        <v>367.12043836696841</v>
      </c>
      <c r="Z68" s="109">
        <f t="shared" si="70"/>
        <v>514.44000000000233</v>
      </c>
      <c r="AA68" s="89">
        <f t="shared" si="71"/>
        <v>570.35601900755921</v>
      </c>
      <c r="AB68" s="89">
        <f t="shared" si="72"/>
        <v>25796.335947817504</v>
      </c>
      <c r="AC68" s="89">
        <f t="shared" si="73"/>
        <v>26781.784052182498</v>
      </c>
      <c r="AD68" s="89">
        <f t="shared" si="74"/>
        <v>1</v>
      </c>
      <c r="AE68" s="89">
        <f>'Data Raw'!C110</f>
        <v>26289.06</v>
      </c>
      <c r="AF68" s="89"/>
      <c r="AG68" s="89">
        <f t="shared" si="76"/>
        <v>-94.240000000001601</v>
      </c>
      <c r="AH68" s="89">
        <f t="shared" si="77"/>
        <v>-289.15355564632773</v>
      </c>
      <c r="AI68" s="109">
        <f t="shared" si="78"/>
        <v>-1</v>
      </c>
      <c r="AJ68" s="109">
        <f t="shared" si="20"/>
        <v>50</v>
      </c>
      <c r="AK68" s="88"/>
      <c r="AL68" s="191" t="str">
        <f t="shared" si="21"/>
        <v/>
      </c>
      <c r="AM68" s="191">
        <f t="shared" si="22"/>
        <v>-94.240000000001601</v>
      </c>
      <c r="AN68" s="88"/>
      <c r="AO68" s="191"/>
      <c r="AP68" s="191">
        <f t="shared" si="79"/>
        <v>8881.177600000301</v>
      </c>
      <c r="AQ68" s="191">
        <f t="shared" si="75"/>
        <v>243.52037604048357</v>
      </c>
      <c r="AR68" s="191">
        <f t="shared" si="30"/>
        <v>-123.60006232648485</v>
      </c>
      <c r="AS68" s="250">
        <f t="shared" si="50"/>
        <v>0</v>
      </c>
      <c r="AT68" s="250">
        <f t="shared" si="51"/>
        <v>0</v>
      </c>
      <c r="AU68" s="250">
        <f t="shared" si="52"/>
        <v>0</v>
      </c>
      <c r="AV68" s="250">
        <f t="shared" si="53"/>
        <v>1</v>
      </c>
      <c r="AW68" s="250">
        <f t="shared" si="54"/>
        <v>0</v>
      </c>
      <c r="AX68" s="250">
        <f t="shared" si="55"/>
        <v>0</v>
      </c>
      <c r="AY68" s="89"/>
      <c r="AZ68" s="111"/>
      <c r="BA68" s="111"/>
      <c r="BB68" s="111"/>
      <c r="BC68" s="111"/>
      <c r="BD68" s="111"/>
      <c r="BE68" s="111"/>
      <c r="BF68" s="111"/>
      <c r="BG68" s="111"/>
      <c r="BH68" s="89"/>
      <c r="BI68" s="89"/>
      <c r="BJ68" s="89"/>
      <c r="BK68" s="89"/>
      <c r="BL68" s="89"/>
    </row>
    <row r="69" spans="1:64" x14ac:dyDescent="0.25">
      <c r="A69" s="86">
        <f t="shared" si="80"/>
        <v>68</v>
      </c>
      <c r="B69" s="113"/>
      <c r="C69" s="88"/>
      <c r="D69" s="88"/>
      <c r="E69" s="194">
        <f t="shared" si="56"/>
        <v>0</v>
      </c>
      <c r="F69" s="89">
        <f t="shared" si="57"/>
        <v>0</v>
      </c>
      <c r="G69" s="113"/>
      <c r="H69" s="88"/>
      <c r="I69" s="84">
        <f t="shared" si="58"/>
        <v>25139.834971283653</v>
      </c>
      <c r="J69" s="84">
        <f t="shared" si="59"/>
        <v>25323.395190467138</v>
      </c>
      <c r="K69" s="84">
        <f t="shared" si="60"/>
        <v>25506.955409650622</v>
      </c>
      <c r="L69" s="84">
        <f t="shared" si="61"/>
        <v>25690.515628834106</v>
      </c>
      <c r="M69" s="108">
        <f>IF(T69&lt;&gt;0,(((G69+1)*('Data Raw'!$N$1007-'Data Raw'!$N$1008)/2+'Data Raw'!$N$1008)*'Data Raw'!$M$1010+'Data Raw'!$M$1009)*AE69+AE69)</f>
        <v>25874.07584801759</v>
      </c>
      <c r="N69" s="84">
        <f t="shared" si="62"/>
        <v>26057.636067201074</v>
      </c>
      <c r="O69" s="84">
        <f t="shared" si="63"/>
        <v>26241.196286384558</v>
      </c>
      <c r="P69" s="84">
        <f t="shared" si="64"/>
        <v>26424.756505568042</v>
      </c>
      <c r="Q69" s="84">
        <f t="shared" si="65"/>
        <v>26608.316724751527</v>
      </c>
      <c r="R69" s="166" t="str">
        <f t="shared" si="66"/>
        <v/>
      </c>
      <c r="S69" s="109">
        <f>'Data Raw'!E111</f>
        <v>26009.83</v>
      </c>
      <c r="T69" s="109">
        <f>'Data Raw'!G111</f>
        <v>26426.55</v>
      </c>
      <c r="U69" s="109">
        <f>'Data Raw'!D111</f>
        <v>26650.82</v>
      </c>
      <c r="V69" s="166" t="str">
        <f t="shared" si="67"/>
        <v/>
      </c>
      <c r="W69" s="89">
        <f t="shared" si="68"/>
        <v>-552.47415198240924</v>
      </c>
      <c r="X69" s="89">
        <f t="shared" si="69"/>
        <v>305227.68860868225</v>
      </c>
      <c r="Y69" s="89">
        <f t="shared" si="26"/>
        <v>398.90782791610479</v>
      </c>
      <c r="Z69" s="109">
        <f t="shared" si="70"/>
        <v>640.98999999999796</v>
      </c>
      <c r="AA69" s="89">
        <f t="shared" si="71"/>
        <v>580.44658772076468</v>
      </c>
      <c r="AB69" s="89">
        <f t="shared" si="72"/>
        <v>25677.027383843575</v>
      </c>
      <c r="AC69" s="89">
        <f t="shared" si="73"/>
        <v>26646.632616156428</v>
      </c>
      <c r="AD69" s="89">
        <f t="shared" si="74"/>
        <v>1</v>
      </c>
      <c r="AE69" s="89">
        <f>'Data Raw'!C111</f>
        <v>26161.83</v>
      </c>
      <c r="AF69" s="89"/>
      <c r="AG69" s="89">
        <f t="shared" si="76"/>
        <v>264.71999999999753</v>
      </c>
      <c r="AH69" s="89">
        <f t="shared" si="77"/>
        <v>-287.75415198241171</v>
      </c>
      <c r="AI69" s="109">
        <f t="shared" si="78"/>
        <v>-1</v>
      </c>
      <c r="AJ69" s="109">
        <f t="shared" si="20"/>
        <v>50</v>
      </c>
      <c r="AK69" s="88"/>
      <c r="AL69" s="191" t="str">
        <f t="shared" si="21"/>
        <v/>
      </c>
      <c r="AM69" s="191">
        <f t="shared" si="22"/>
        <v>-264.71999999999753</v>
      </c>
      <c r="AN69" s="88"/>
      <c r="AO69" s="191"/>
      <c r="AP69" s="191">
        <f t="shared" si="79"/>
        <v>70076.678399998695</v>
      </c>
      <c r="AQ69" s="191">
        <f t="shared" si="75"/>
        <v>245.87588981376291</v>
      </c>
      <c r="AR69" s="191">
        <f t="shared" si="30"/>
        <v>-153.03193810234188</v>
      </c>
      <c r="AS69" s="250">
        <f t="shared" si="50"/>
        <v>0</v>
      </c>
      <c r="AT69" s="250">
        <f t="shared" si="51"/>
        <v>0</v>
      </c>
      <c r="AU69" s="250">
        <f t="shared" si="52"/>
        <v>0</v>
      </c>
      <c r="AV69" s="250">
        <f t="shared" si="53"/>
        <v>0</v>
      </c>
      <c r="AW69" s="250">
        <f t="shared" si="54"/>
        <v>0</v>
      </c>
      <c r="AX69" s="250">
        <f t="shared" si="55"/>
        <v>1</v>
      </c>
      <c r="AY69" s="89"/>
      <c r="AZ69" s="111"/>
      <c r="BA69" s="111"/>
      <c r="BB69" s="111"/>
      <c r="BC69" s="111"/>
      <c r="BD69" s="111"/>
      <c r="BE69" s="111"/>
      <c r="BF69" s="111"/>
      <c r="BG69" s="111"/>
      <c r="BH69" s="89"/>
      <c r="BI69" s="89"/>
      <c r="BJ69" s="89"/>
      <c r="BK69" s="89"/>
      <c r="BL69" s="89"/>
    </row>
    <row r="70" spans="1:64" x14ac:dyDescent="0.25">
      <c r="A70" s="86">
        <f t="shared" si="80"/>
        <v>69</v>
      </c>
      <c r="B70" s="113"/>
      <c r="C70" s="88"/>
      <c r="D70" s="88"/>
      <c r="E70" s="194">
        <f t="shared" si="56"/>
        <v>0</v>
      </c>
      <c r="F70" s="89">
        <f t="shared" si="57"/>
        <v>0</v>
      </c>
      <c r="G70" s="113"/>
      <c r="H70" s="88"/>
      <c r="I70" s="84">
        <f t="shared" si="58"/>
        <v>25301.930438762192</v>
      </c>
      <c r="J70" s="84">
        <f t="shared" si="59"/>
        <v>25501.384352720244</v>
      </c>
      <c r="K70" s="84">
        <f t="shared" si="60"/>
        <v>25700.838266678296</v>
      </c>
      <c r="L70" s="84">
        <f t="shared" si="61"/>
        <v>25900.292180636348</v>
      </c>
      <c r="M70" s="108">
        <f>IF(T70&lt;&gt;0,(((G70+1)*('Data Raw'!$N$1007-'Data Raw'!$N$1008)/2+'Data Raw'!$N$1008)*'Data Raw'!$M$1010+'Data Raw'!$M$1009)*AE70+AE70)</f>
        <v>26099.7460945944</v>
      </c>
      <c r="N70" s="84">
        <f t="shared" si="62"/>
        <v>26299.200008552452</v>
      </c>
      <c r="O70" s="84">
        <f t="shared" si="63"/>
        <v>26498.653922510504</v>
      </c>
      <c r="P70" s="84">
        <f t="shared" si="64"/>
        <v>26698.107836468556</v>
      </c>
      <c r="Q70" s="84">
        <f t="shared" si="65"/>
        <v>26897.561750426608</v>
      </c>
      <c r="R70" s="166" t="str">
        <f t="shared" si="66"/>
        <v/>
      </c>
      <c r="S70" s="109">
        <f>'Data Raw'!E112</f>
        <v>26126.37</v>
      </c>
      <c r="T70" s="109">
        <f>'Data Raw'!G112</f>
        <v>26204.69</v>
      </c>
      <c r="U70" s="109">
        <f>'Data Raw'!D112</f>
        <v>26569.37</v>
      </c>
      <c r="V70" s="166" t="str">
        <f t="shared" si="67"/>
        <v/>
      </c>
      <c r="W70" s="89">
        <f t="shared" si="68"/>
        <v>-104.94390540559834</v>
      </c>
      <c r="X70" s="89">
        <f t="shared" si="69"/>
        <v>11013.223281779174</v>
      </c>
      <c r="Y70" s="89">
        <f t="shared" si="26"/>
        <v>371.44081518907024</v>
      </c>
      <c r="Z70" s="109">
        <f t="shared" si="70"/>
        <v>443</v>
      </c>
      <c r="AA70" s="89">
        <f t="shared" si="71"/>
        <v>560.81136090351265</v>
      </c>
      <c r="AB70" s="89">
        <f t="shared" si="72"/>
        <v>25896.630400437349</v>
      </c>
      <c r="AC70" s="89">
        <f t="shared" si="73"/>
        <v>26883.389599562648</v>
      </c>
      <c r="AD70" s="89">
        <f t="shared" si="74"/>
        <v>1</v>
      </c>
      <c r="AE70" s="89">
        <f>'Data Raw'!C112</f>
        <v>26390.01</v>
      </c>
      <c r="AF70" s="89"/>
      <c r="AG70" s="89">
        <f t="shared" si="76"/>
        <v>-185.31999999999971</v>
      </c>
      <c r="AH70" s="89">
        <f t="shared" si="77"/>
        <v>-290.26390540559805</v>
      </c>
      <c r="AI70" s="109">
        <f t="shared" si="78"/>
        <v>-1</v>
      </c>
      <c r="AJ70" s="109">
        <f t="shared" si="20"/>
        <v>50</v>
      </c>
      <c r="AK70" s="88"/>
      <c r="AL70" s="191" t="str">
        <f t="shared" si="21"/>
        <v/>
      </c>
      <c r="AM70" s="191">
        <f t="shared" si="22"/>
        <v>-185.31999999999971</v>
      </c>
      <c r="AN70" s="88"/>
      <c r="AO70" s="191"/>
      <c r="AP70" s="191">
        <f t="shared" si="79"/>
        <v>34343.502399999896</v>
      </c>
      <c r="AQ70" s="191">
        <f t="shared" si="75"/>
        <v>239.14745761223367</v>
      </c>
      <c r="AR70" s="191">
        <f t="shared" si="30"/>
        <v>-132.29335757683657</v>
      </c>
      <c r="AS70" s="250">
        <f t="shared" si="50"/>
        <v>0</v>
      </c>
      <c r="AT70" s="250">
        <f t="shared" si="51"/>
        <v>0</v>
      </c>
      <c r="AU70" s="250">
        <f t="shared" si="52"/>
        <v>0</v>
      </c>
      <c r="AV70" s="250">
        <f t="shared" si="53"/>
        <v>1</v>
      </c>
      <c r="AW70" s="250">
        <f t="shared" si="54"/>
        <v>0</v>
      </c>
      <c r="AX70" s="250">
        <f t="shared" si="55"/>
        <v>0</v>
      </c>
      <c r="AY70" s="89"/>
      <c r="AZ70" s="111"/>
      <c r="BA70" s="111"/>
      <c r="BB70" s="111"/>
      <c r="BC70" s="111"/>
      <c r="BD70" s="111"/>
      <c r="BE70" s="111"/>
      <c r="BF70" s="111"/>
      <c r="BG70" s="111"/>
      <c r="BH70" s="89"/>
      <c r="BI70" s="89"/>
      <c r="BJ70" s="89"/>
      <c r="BK70" s="89"/>
      <c r="BL70" s="89"/>
    </row>
    <row r="71" spans="1:64" x14ac:dyDescent="0.25">
      <c r="A71" s="86">
        <f t="shared" si="80"/>
        <v>70</v>
      </c>
      <c r="B71" s="113"/>
      <c r="C71" s="88"/>
      <c r="D71" s="88"/>
      <c r="E71" s="194">
        <f t="shared" si="56"/>
        <v>0</v>
      </c>
      <c r="F71" s="89">
        <f t="shared" si="57"/>
        <v>0</v>
      </c>
      <c r="G71" s="113"/>
      <c r="H71" s="88"/>
      <c r="I71" s="84">
        <f t="shared" si="58"/>
        <v>25231.221778068841</v>
      </c>
      <c r="J71" s="84">
        <f t="shared" si="59"/>
        <v>25416.942185663378</v>
      </c>
      <c r="K71" s="84">
        <f t="shared" si="60"/>
        <v>25602.662593257912</v>
      </c>
      <c r="L71" s="84">
        <f t="shared" si="61"/>
        <v>25788.383000852449</v>
      </c>
      <c r="M71" s="108">
        <f>IF(T71&lt;&gt;0,(((G71+1)*('Data Raw'!$N$1007-'Data Raw'!$N$1008)/2+'Data Raw'!$N$1008)*'Data Raw'!$M$1010+'Data Raw'!$M$1009)*AE71+AE71)</f>
        <v>25974.103408446983</v>
      </c>
      <c r="N71" s="84">
        <f t="shared" si="62"/>
        <v>26159.823816041517</v>
      </c>
      <c r="O71" s="84">
        <f t="shared" si="63"/>
        <v>26345.544223636054</v>
      </c>
      <c r="P71" s="84">
        <f t="shared" si="64"/>
        <v>26531.264631230588</v>
      </c>
      <c r="Q71" s="84">
        <f t="shared" si="65"/>
        <v>26716.985038825125</v>
      </c>
      <c r="R71" s="166" t="str">
        <f t="shared" si="66"/>
        <v/>
      </c>
      <c r="S71" s="109">
        <f>'Data Raw'!E113</f>
        <v>26002.41</v>
      </c>
      <c r="T71" s="109">
        <f>'Data Raw'!G113</f>
        <v>26179.4</v>
      </c>
      <c r="U71" s="109">
        <f>'Data Raw'!D113</f>
        <v>26276.87</v>
      </c>
      <c r="V71" s="166" t="str">
        <f t="shared" si="67"/>
        <v/>
      </c>
      <c r="W71" s="89">
        <f t="shared" si="68"/>
        <v>-205.29659155301852</v>
      </c>
      <c r="X71" s="89">
        <f t="shared" si="69"/>
        <v>42146.690503286911</v>
      </c>
      <c r="Y71" s="89">
        <f t="shared" si="26"/>
        <v>352.53294995609235</v>
      </c>
      <c r="Z71" s="109">
        <f t="shared" si="70"/>
        <v>274.45999999999913</v>
      </c>
      <c r="AA71" s="89">
        <f t="shared" si="71"/>
        <v>519.90402363158216</v>
      </c>
      <c r="AB71" s="89">
        <f t="shared" si="72"/>
        <v>25786.280343232014</v>
      </c>
      <c r="AC71" s="89">
        <f t="shared" si="73"/>
        <v>26739.659656767988</v>
      </c>
      <c r="AD71" s="89">
        <f t="shared" si="74"/>
        <v>1</v>
      </c>
      <c r="AE71" s="89">
        <f>'Data Raw'!C113</f>
        <v>26262.97</v>
      </c>
      <c r="AF71" s="89"/>
      <c r="AG71" s="89">
        <f t="shared" si="76"/>
        <v>-83.569999999999709</v>
      </c>
      <c r="AH71" s="89">
        <f t="shared" si="77"/>
        <v>-288.86659155301822</v>
      </c>
      <c r="AI71" s="109">
        <f t="shared" si="78"/>
        <v>-1</v>
      </c>
      <c r="AJ71" s="109">
        <f t="shared" si="20"/>
        <v>50</v>
      </c>
      <c r="AK71" s="88"/>
      <c r="AL71" s="191" t="str">
        <f t="shared" si="21"/>
        <v/>
      </c>
      <c r="AM71" s="191">
        <f t="shared" si="22"/>
        <v>-83.569999999999709</v>
      </c>
      <c r="AN71" s="88"/>
      <c r="AO71" s="191"/>
      <c r="AP71" s="191">
        <f t="shared" si="79"/>
        <v>6983.9448999999513</v>
      </c>
      <c r="AQ71" s="191">
        <f t="shared" si="75"/>
        <v>221.86107343309658</v>
      </c>
      <c r="AR71" s="191">
        <f t="shared" si="30"/>
        <v>-130.67187652299577</v>
      </c>
      <c r="AS71" s="250">
        <f t="shared" si="50"/>
        <v>0</v>
      </c>
      <c r="AT71" s="250">
        <f t="shared" si="51"/>
        <v>0</v>
      </c>
      <c r="AU71" s="250">
        <f t="shared" si="52"/>
        <v>0</v>
      </c>
      <c r="AV71" s="250">
        <f t="shared" si="53"/>
        <v>1</v>
      </c>
      <c r="AW71" s="250">
        <f t="shared" si="54"/>
        <v>0</v>
      </c>
      <c r="AX71" s="250">
        <f t="shared" si="55"/>
        <v>0</v>
      </c>
      <c r="AY71" s="89"/>
      <c r="AZ71" s="111"/>
      <c r="BA71" s="111"/>
      <c r="BB71" s="111"/>
      <c r="BC71" s="111"/>
      <c r="BD71" s="111"/>
      <c r="BE71" s="111"/>
      <c r="BF71" s="111"/>
      <c r="BG71" s="111"/>
      <c r="BH71" s="89"/>
      <c r="BI71" s="89"/>
      <c r="BJ71" s="89"/>
      <c r="BK71" s="89"/>
      <c r="BL71" s="89"/>
    </row>
    <row r="72" spans="1:64" x14ac:dyDescent="0.25">
      <c r="A72" s="86">
        <f t="shared" si="80"/>
        <v>71</v>
      </c>
      <c r="B72" s="113"/>
      <c r="C72" s="88"/>
      <c r="D72" s="88"/>
      <c r="E72" s="194">
        <f t="shared" si="56"/>
        <v>0</v>
      </c>
      <c r="F72" s="89">
        <f t="shared" si="57"/>
        <v>0</v>
      </c>
      <c r="G72" s="113"/>
      <c r="H72" s="88"/>
      <c r="I72" s="84">
        <f t="shared" si="58"/>
        <v>24978.528356858602</v>
      </c>
      <c r="J72" s="84">
        <f t="shared" si="59"/>
        <v>25154.794831836651</v>
      </c>
      <c r="K72" s="84">
        <f t="shared" si="60"/>
        <v>25331.061306814696</v>
      </c>
      <c r="L72" s="84">
        <f t="shared" si="61"/>
        <v>25507.327781792745</v>
      </c>
      <c r="M72" s="108">
        <f>IF(T72&lt;&gt;0,(((G72+1)*('Data Raw'!$N$1007-'Data Raw'!$N$1008)/2+'Data Raw'!$N$1008)*'Data Raw'!$M$1010+'Data Raw'!$M$1009)*AE72+AE72)</f>
        <v>25683.59425677079</v>
      </c>
      <c r="N72" s="84">
        <f t="shared" si="62"/>
        <v>25859.860731748835</v>
      </c>
      <c r="O72" s="84">
        <f t="shared" si="63"/>
        <v>26036.127206726884</v>
      </c>
      <c r="P72" s="84">
        <f t="shared" si="64"/>
        <v>26212.393681704929</v>
      </c>
      <c r="Q72" s="84">
        <f t="shared" si="65"/>
        <v>26388.660156682978</v>
      </c>
      <c r="R72" s="166" t="str">
        <f t="shared" si="66"/>
        <v/>
      </c>
      <c r="S72" s="109">
        <f>'Data Raw'!E114</f>
        <v>25920.85</v>
      </c>
      <c r="T72" s="109">
        <f>'Data Raw'!G114</f>
        <v>26283.4</v>
      </c>
      <c r="U72" s="109">
        <f>'Data Raw'!D114</f>
        <v>26527.24</v>
      </c>
      <c r="V72" s="166" t="str">
        <f t="shared" si="67"/>
        <v/>
      </c>
      <c r="W72" s="89">
        <f t="shared" si="68"/>
        <v>-599.80574322921166</v>
      </c>
      <c r="X72" s="89">
        <f t="shared" si="69"/>
        <v>359766.92961074697</v>
      </c>
      <c r="Y72" s="89">
        <f t="shared" si="26"/>
        <v>397.39218024501679</v>
      </c>
      <c r="Z72" s="109">
        <f t="shared" si="70"/>
        <v>606.39000000000306</v>
      </c>
      <c r="AA72" s="89">
        <f t="shared" si="71"/>
        <v>532.25916311278525</v>
      </c>
      <c r="AB72" s="89">
        <f t="shared" si="72"/>
        <v>25527.311579913156</v>
      </c>
      <c r="AC72" s="89">
        <f t="shared" si="73"/>
        <v>26411.148420086844</v>
      </c>
      <c r="AD72" s="89">
        <f t="shared" si="74"/>
        <v>1</v>
      </c>
      <c r="AE72" s="89">
        <f>'Data Raw'!C114</f>
        <v>25969.23</v>
      </c>
      <c r="AF72" s="89"/>
      <c r="AG72" s="89">
        <f t="shared" si="76"/>
        <v>314.17000000000189</v>
      </c>
      <c r="AH72" s="89">
        <f t="shared" si="77"/>
        <v>-285.63574322920977</v>
      </c>
      <c r="AI72" s="109">
        <f t="shared" si="78"/>
        <v>-1</v>
      </c>
      <c r="AJ72" s="109">
        <f t="shared" si="20"/>
        <v>50</v>
      </c>
      <c r="AK72" s="88"/>
      <c r="AL72" s="191" t="str">
        <f t="shared" si="21"/>
        <v/>
      </c>
      <c r="AM72" s="191">
        <f t="shared" si="22"/>
        <v>-314.17000000000189</v>
      </c>
      <c r="AN72" s="88"/>
      <c r="AO72" s="191"/>
      <c r="AP72" s="191">
        <f t="shared" si="79"/>
        <v>98702.788900001193</v>
      </c>
      <c r="AQ72" s="191">
        <f t="shared" si="75"/>
        <v>232.11762082941939</v>
      </c>
      <c r="AR72" s="191">
        <f t="shared" ref="AR72:AR135" si="81">AQ72-Y72</f>
        <v>-165.27455941559739</v>
      </c>
      <c r="AS72" s="250">
        <f t="shared" si="50"/>
        <v>0</v>
      </c>
      <c r="AT72" s="250">
        <f t="shared" si="51"/>
        <v>0</v>
      </c>
      <c r="AU72" s="250">
        <f t="shared" si="52"/>
        <v>0</v>
      </c>
      <c r="AV72" s="250">
        <f t="shared" si="53"/>
        <v>0</v>
      </c>
      <c r="AW72" s="250">
        <f t="shared" si="54"/>
        <v>0</v>
      </c>
      <c r="AX72" s="250">
        <f t="shared" si="55"/>
        <v>1</v>
      </c>
      <c r="AY72" s="89"/>
      <c r="AZ72" s="111"/>
      <c r="BA72" s="111"/>
      <c r="BB72" s="111"/>
      <c r="BC72" s="111"/>
      <c r="BD72" s="111"/>
      <c r="BE72" s="111"/>
      <c r="BF72" s="111"/>
      <c r="BG72" s="111"/>
      <c r="BH72" s="89"/>
      <c r="BI72" s="89"/>
      <c r="BJ72" s="89"/>
      <c r="BK72" s="89"/>
      <c r="BL72" s="89"/>
    </row>
    <row r="73" spans="1:64" x14ac:dyDescent="0.25">
      <c r="A73" s="86">
        <f t="shared" si="80"/>
        <v>72</v>
      </c>
      <c r="B73" s="113"/>
      <c r="C73" s="88"/>
      <c r="D73" s="88"/>
      <c r="E73" s="194">
        <f t="shared" si="56"/>
        <v>0</v>
      </c>
      <c r="F73" s="89">
        <f t="shared" si="57"/>
        <v>0</v>
      </c>
      <c r="G73" s="113"/>
      <c r="H73" s="88"/>
      <c r="I73" s="84">
        <f t="shared" si="58"/>
        <v>25370.82920023644</v>
      </c>
      <c r="J73" s="84">
        <f t="shared" si="59"/>
        <v>25569.52529035895</v>
      </c>
      <c r="K73" s="84">
        <f t="shared" si="60"/>
        <v>25768.221380481456</v>
      </c>
      <c r="L73" s="84">
        <f t="shared" si="61"/>
        <v>25966.917470603963</v>
      </c>
      <c r="M73" s="108">
        <f>IF(T73&lt;&gt;0,(((G73+1)*('Data Raw'!$N$1007-'Data Raw'!$N$1008)/2+'Data Raw'!$N$1008)*'Data Raw'!$M$1010+'Data Raw'!$M$1009)*AE73+AE73)</f>
        <v>26165.613560726473</v>
      </c>
      <c r="N73" s="84">
        <f t="shared" si="62"/>
        <v>26364.309650848983</v>
      </c>
      <c r="O73" s="84">
        <f t="shared" si="63"/>
        <v>26563.00574097149</v>
      </c>
      <c r="P73" s="84">
        <f t="shared" si="64"/>
        <v>26761.701831093997</v>
      </c>
      <c r="Q73" s="84">
        <f t="shared" si="65"/>
        <v>26960.397921216507</v>
      </c>
      <c r="R73" s="166" t="str">
        <f t="shared" si="66"/>
        <v/>
      </c>
      <c r="S73" s="109">
        <f>'Data Raw'!E115</f>
        <v>26138.87</v>
      </c>
      <c r="T73" s="109">
        <f>'Data Raw'!G115</f>
        <v>26605.62</v>
      </c>
      <c r="U73" s="109">
        <f>'Data Raw'!D115</f>
        <v>26610.95</v>
      </c>
      <c r="V73" s="166" t="str">
        <f t="shared" si="67"/>
        <v/>
      </c>
      <c r="W73" s="89">
        <f t="shared" si="68"/>
        <v>-440.00643927352576</v>
      </c>
      <c r="X73" s="89">
        <f t="shared" si="69"/>
        <v>193605.66660216692</v>
      </c>
      <c r="Y73" s="89">
        <f t="shared" si="26"/>
        <v>403.75539556261998</v>
      </c>
      <c r="Z73" s="109">
        <f t="shared" si="70"/>
        <v>472.08000000000175</v>
      </c>
      <c r="AA73" s="89">
        <f t="shared" si="71"/>
        <v>523.66213981095905</v>
      </c>
      <c r="AB73" s="89">
        <f t="shared" si="72"/>
        <v>26004.189711354134</v>
      </c>
      <c r="AC73" s="89">
        <f t="shared" si="73"/>
        <v>26909.030288645867</v>
      </c>
      <c r="AD73" s="89">
        <f t="shared" si="74"/>
        <v>1</v>
      </c>
      <c r="AE73" s="89">
        <f>'Data Raw'!C115</f>
        <v>26456.61</v>
      </c>
      <c r="AF73" s="89"/>
      <c r="AG73" s="89">
        <f t="shared" si="76"/>
        <v>149.0099999999984</v>
      </c>
      <c r="AH73" s="89">
        <f t="shared" si="77"/>
        <v>-290.99643927352736</v>
      </c>
      <c r="AI73" s="109">
        <f t="shared" si="78"/>
        <v>-1</v>
      </c>
      <c r="AJ73" s="109">
        <f t="shared" ref="AJ73:AJ136" si="82">MIN(Y72/4,50)</f>
        <v>50</v>
      </c>
      <c r="AK73" s="88"/>
      <c r="AL73" s="191" t="str">
        <f t="shared" ref="AL73:AL136" si="83">IF(R73&lt;&gt;1,IF(V73=1,ABS(AG72),""),"")</f>
        <v/>
      </c>
      <c r="AM73" s="191">
        <f t="shared" ref="AM73:AM136" si="84">IF(R73&lt;&gt;1,IF(V73="",-ABS(AG73),""),"")</f>
        <v>-149.0099999999984</v>
      </c>
      <c r="AN73" s="88"/>
      <c r="AO73" s="191"/>
      <c r="AP73" s="191">
        <f t="shared" si="79"/>
        <v>22203.980099999524</v>
      </c>
      <c r="AQ73" s="191">
        <f t="shared" si="75"/>
        <v>222.88344073726148</v>
      </c>
      <c r="AR73" s="191">
        <f t="shared" si="81"/>
        <v>-180.8719548253585</v>
      </c>
      <c r="AS73" s="250">
        <f t="shared" si="50"/>
        <v>0</v>
      </c>
      <c r="AT73" s="250">
        <f t="shared" si="51"/>
        <v>0</v>
      </c>
      <c r="AU73" s="250">
        <f t="shared" si="52"/>
        <v>0</v>
      </c>
      <c r="AV73" s="250">
        <f t="shared" si="53"/>
        <v>0</v>
      </c>
      <c r="AW73" s="250">
        <f t="shared" si="54"/>
        <v>1</v>
      </c>
      <c r="AX73" s="250">
        <f t="shared" si="55"/>
        <v>0</v>
      </c>
      <c r="AY73" s="89"/>
      <c r="AZ73" s="111"/>
      <c r="BA73" s="111"/>
      <c r="BB73" s="111"/>
      <c r="BC73" s="111"/>
      <c r="BD73" s="111"/>
      <c r="BE73" s="111"/>
      <c r="BF73" s="111"/>
      <c r="BG73" s="111"/>
      <c r="BH73" s="89"/>
      <c r="BI73" s="89"/>
      <c r="BJ73" s="89"/>
      <c r="BK73" s="89"/>
      <c r="BL73" s="89"/>
    </row>
    <row r="74" spans="1:64" x14ac:dyDescent="0.25">
      <c r="A74" s="86">
        <f t="shared" si="80"/>
        <v>73</v>
      </c>
      <c r="B74" s="113"/>
      <c r="C74" s="88"/>
      <c r="D74" s="88"/>
      <c r="E74" s="194">
        <f t="shared" si="56"/>
        <v>0</v>
      </c>
      <c r="F74" s="89">
        <f t="shared" si="57"/>
        <v>0</v>
      </c>
      <c r="G74" s="113"/>
      <c r="H74" s="88"/>
      <c r="I74" s="84">
        <f t="shared" si="58"/>
        <v>25392.846374484408</v>
      </c>
      <c r="J74" s="84">
        <f t="shared" si="59"/>
        <v>25594.724072265719</v>
      </c>
      <c r="K74" s="84">
        <f t="shared" si="60"/>
        <v>25796.601770047029</v>
      </c>
      <c r="L74" s="84">
        <f t="shared" si="61"/>
        <v>25998.47946782834</v>
      </c>
      <c r="M74" s="108">
        <f>IF(T74&lt;&gt;0,(((G74+1)*('Data Raw'!$N$1007-'Data Raw'!$N$1008)/2+'Data Raw'!$N$1008)*'Data Raw'!$M$1010+'Data Raw'!$M$1009)*AE74+AE74)</f>
        <v>26200.35716560965</v>
      </c>
      <c r="N74" s="84">
        <f t="shared" si="62"/>
        <v>26402.234863390961</v>
      </c>
      <c r="O74" s="84">
        <f t="shared" si="63"/>
        <v>26604.112561172271</v>
      </c>
      <c r="P74" s="84">
        <f t="shared" si="64"/>
        <v>26805.990258953581</v>
      </c>
      <c r="Q74" s="84">
        <f t="shared" si="65"/>
        <v>27007.867956734892</v>
      </c>
      <c r="R74" s="166" t="str">
        <f t="shared" si="66"/>
        <v/>
      </c>
      <c r="S74" s="109">
        <f>'Data Raw'!E116</f>
        <v>26454.45</v>
      </c>
      <c r="T74" s="109">
        <f>'Data Raw'!G116</f>
        <v>26660.16</v>
      </c>
      <c r="U74" s="109">
        <f>'Data Raw'!D116</f>
        <v>26822.47</v>
      </c>
      <c r="V74" s="166" t="str">
        <f t="shared" si="67"/>
        <v/>
      </c>
      <c r="W74" s="89">
        <f t="shared" si="68"/>
        <v>-459.80283439034974</v>
      </c>
      <c r="X74" s="89">
        <f t="shared" si="69"/>
        <v>211418.64651339941</v>
      </c>
      <c r="Y74" s="89">
        <f t="shared" ref="Y74:Y137" si="85">IF(X74&gt;0,SQRT((X74)/7+(Y73*Y73)/7*6),Y73)</f>
        <v>412.22898684884314</v>
      </c>
      <c r="Z74" s="109">
        <f t="shared" si="70"/>
        <v>368.02000000000044</v>
      </c>
      <c r="AA74" s="89">
        <f t="shared" si="71"/>
        <v>501.42754840939352</v>
      </c>
      <c r="AB74" s="89">
        <f t="shared" si="72"/>
        <v>26046.627181160686</v>
      </c>
      <c r="AC74" s="89">
        <f t="shared" si="73"/>
        <v>26936.852818839317</v>
      </c>
      <c r="AD74" s="89">
        <f t="shared" si="74"/>
        <v>1</v>
      </c>
      <c r="AE74" s="89">
        <f>'Data Raw'!C116</f>
        <v>26491.74</v>
      </c>
      <c r="AF74" s="89"/>
      <c r="AG74" s="89">
        <f t="shared" si="76"/>
        <v>168.41999999999825</v>
      </c>
      <c r="AH74" s="89">
        <f t="shared" si="77"/>
        <v>-291.38283439035149</v>
      </c>
      <c r="AI74" s="109">
        <f t="shared" si="78"/>
        <v>-1</v>
      </c>
      <c r="AJ74" s="109">
        <f t="shared" si="82"/>
        <v>50</v>
      </c>
      <c r="AK74" s="88"/>
      <c r="AL74" s="191" t="str">
        <f t="shared" si="83"/>
        <v/>
      </c>
      <c r="AM74" s="191">
        <f t="shared" si="84"/>
        <v>-168.41999999999825</v>
      </c>
      <c r="AN74" s="88"/>
      <c r="AO74" s="191"/>
      <c r="AP74" s="191">
        <f t="shared" si="79"/>
        <v>28365.296399999414</v>
      </c>
      <c r="AQ74" s="191">
        <f t="shared" si="75"/>
        <v>216.83194732201002</v>
      </c>
      <c r="AR74" s="191">
        <f t="shared" si="81"/>
        <v>-195.39703952683311</v>
      </c>
      <c r="AS74" s="250">
        <f t="shared" si="50"/>
        <v>0</v>
      </c>
      <c r="AT74" s="250">
        <f t="shared" si="51"/>
        <v>0</v>
      </c>
      <c r="AU74" s="250">
        <f t="shared" si="52"/>
        <v>0</v>
      </c>
      <c r="AV74" s="250">
        <f t="shared" si="53"/>
        <v>0</v>
      </c>
      <c r="AW74" s="250">
        <f t="shared" si="54"/>
        <v>1</v>
      </c>
      <c r="AX74" s="250">
        <f t="shared" si="55"/>
        <v>0</v>
      </c>
      <c r="AY74" s="89"/>
      <c r="AZ74" s="111"/>
      <c r="BA74" s="111"/>
      <c r="BB74" s="111"/>
      <c r="BC74" s="111"/>
      <c r="BD74" s="111"/>
      <c r="BE74" s="111"/>
      <c r="BF74" s="111"/>
      <c r="BG74" s="111"/>
      <c r="BH74" s="89"/>
      <c r="BI74" s="89"/>
      <c r="BJ74" s="89"/>
      <c r="BK74" s="89"/>
      <c r="BL74" s="89"/>
    </row>
    <row r="75" spans="1:64" x14ac:dyDescent="0.25">
      <c r="A75" s="86">
        <f t="shared" si="80"/>
        <v>74</v>
      </c>
      <c r="B75" s="113"/>
      <c r="C75" s="88"/>
      <c r="D75" s="88"/>
      <c r="E75" s="194">
        <f t="shared" si="56"/>
        <v>0</v>
      </c>
      <c r="F75" s="89">
        <f t="shared" si="57"/>
        <v>0</v>
      </c>
      <c r="G75" s="113"/>
      <c r="H75" s="88"/>
      <c r="I75" s="84">
        <f t="shared" si="58"/>
        <v>25506.476993014323</v>
      </c>
      <c r="J75" s="84">
        <f t="shared" si="59"/>
        <v>25712.591486438745</v>
      </c>
      <c r="K75" s="84">
        <f t="shared" si="60"/>
        <v>25918.705979863167</v>
      </c>
      <c r="L75" s="84">
        <f t="shared" si="61"/>
        <v>26124.820473287589</v>
      </c>
      <c r="M75" s="108">
        <f>IF(T75&lt;&gt;0,(((G75+1)*('Data Raw'!$N$1007-'Data Raw'!$N$1008)/2+'Data Raw'!$N$1008)*'Data Raw'!$M$1010+'Data Raw'!$M$1009)*AE75+AE75)</f>
        <v>26330.934966712011</v>
      </c>
      <c r="N75" s="84">
        <f t="shared" si="62"/>
        <v>26537.049460136433</v>
      </c>
      <c r="O75" s="84">
        <f t="shared" si="63"/>
        <v>26743.163953560856</v>
      </c>
      <c r="P75" s="84">
        <f t="shared" si="64"/>
        <v>26949.278446985278</v>
      </c>
      <c r="Q75" s="84">
        <f t="shared" si="65"/>
        <v>27155.3929404097</v>
      </c>
      <c r="R75" s="166" t="str">
        <f t="shared" si="66"/>
        <v/>
      </c>
      <c r="S75" s="109">
        <f>'Data Raw'!E117</f>
        <v>26385.45</v>
      </c>
      <c r="T75" s="109">
        <f>'Data Raw'!G117</f>
        <v>26517.82</v>
      </c>
      <c r="U75" s="109">
        <f>'Data Raw'!D117</f>
        <v>26713.24</v>
      </c>
      <c r="V75" s="166" t="str">
        <f t="shared" si="67"/>
        <v/>
      </c>
      <c r="W75" s="89">
        <f t="shared" si="68"/>
        <v>-186.88503328798834</v>
      </c>
      <c r="X75" s="89">
        <f t="shared" si="69"/>
        <v>34926.01566705251</v>
      </c>
      <c r="Y75" s="89">
        <f t="shared" si="85"/>
        <v>388.13150224736876</v>
      </c>
      <c r="Z75" s="109">
        <f t="shared" si="70"/>
        <v>327.79000000000087</v>
      </c>
      <c r="AA75" s="89">
        <f t="shared" si="71"/>
        <v>476.62218435090887</v>
      </c>
      <c r="AB75" s="89">
        <f t="shared" si="72"/>
        <v>26197.556583852016</v>
      </c>
      <c r="AC75" s="89">
        <f t="shared" si="73"/>
        <v>27049.983416147985</v>
      </c>
      <c r="AD75" s="89">
        <f t="shared" si="74"/>
        <v>1</v>
      </c>
      <c r="AE75" s="89">
        <f>'Data Raw'!C117</f>
        <v>26623.77</v>
      </c>
      <c r="AF75" s="89"/>
      <c r="AG75" s="89">
        <f t="shared" si="76"/>
        <v>-105.95000000000073</v>
      </c>
      <c r="AH75" s="89">
        <f t="shared" si="77"/>
        <v>-292.83503328798906</v>
      </c>
      <c r="AI75" s="109">
        <f t="shared" si="78"/>
        <v>-1</v>
      </c>
      <c r="AJ75" s="109">
        <f t="shared" si="82"/>
        <v>50</v>
      </c>
      <c r="AK75" s="88"/>
      <c r="AL75" s="191" t="str">
        <f t="shared" si="83"/>
        <v/>
      </c>
      <c r="AM75" s="191">
        <f t="shared" si="84"/>
        <v>-105.95000000000073</v>
      </c>
      <c r="AN75" s="88"/>
      <c r="AO75" s="191"/>
      <c r="AP75" s="191">
        <f t="shared" si="79"/>
        <v>11225.402500000155</v>
      </c>
      <c r="AQ75" s="191">
        <f t="shared" si="75"/>
        <v>204.51173095289786</v>
      </c>
      <c r="AR75" s="191">
        <f t="shared" si="81"/>
        <v>-183.61977129447089</v>
      </c>
      <c r="AS75" s="250">
        <f t="shared" si="50"/>
        <v>0</v>
      </c>
      <c r="AT75" s="250">
        <f t="shared" si="51"/>
        <v>0</v>
      </c>
      <c r="AU75" s="250">
        <f t="shared" si="52"/>
        <v>0</v>
      </c>
      <c r="AV75" s="250">
        <f t="shared" si="53"/>
        <v>1</v>
      </c>
      <c r="AW75" s="250">
        <f t="shared" si="54"/>
        <v>0</v>
      </c>
      <c r="AX75" s="250">
        <f t="shared" si="55"/>
        <v>0</v>
      </c>
      <c r="AY75" s="89"/>
      <c r="AZ75" s="111"/>
      <c r="BA75" s="111"/>
      <c r="BB75" s="111"/>
      <c r="BC75" s="111"/>
      <c r="BD75" s="111"/>
      <c r="BE75" s="111"/>
      <c r="BF75" s="111"/>
      <c r="BG75" s="111"/>
      <c r="BH75" s="89"/>
      <c r="BI75" s="89"/>
      <c r="BJ75" s="89"/>
      <c r="BK75" s="89"/>
      <c r="BL75" s="89"/>
    </row>
    <row r="76" spans="1:64" x14ac:dyDescent="0.25">
      <c r="A76" s="86">
        <f t="shared" si="80"/>
        <v>75</v>
      </c>
      <c r="B76" s="113"/>
      <c r="C76" s="88"/>
      <c r="D76" s="88"/>
      <c r="E76" s="194">
        <f t="shared" si="56"/>
        <v>0</v>
      </c>
      <c r="F76" s="89">
        <f t="shared" si="57"/>
        <v>0</v>
      </c>
      <c r="G76" s="113"/>
      <c r="H76" s="88"/>
      <c r="I76" s="84">
        <f t="shared" si="58"/>
        <v>25230.69501693884</v>
      </c>
      <c r="J76" s="84">
        <f t="shared" si="59"/>
        <v>25424.760768062522</v>
      </c>
      <c r="K76" s="84">
        <f t="shared" si="60"/>
        <v>25618.826519186208</v>
      </c>
      <c r="L76" s="84">
        <f t="shared" si="61"/>
        <v>25812.892270309891</v>
      </c>
      <c r="M76" s="108">
        <f>IF(T76&lt;&gt;0,(((G76+1)*('Data Raw'!$N$1007-'Data Raw'!$N$1008)/2+'Data Raw'!$N$1008)*'Data Raw'!$M$1010+'Data Raw'!$M$1009)*AE76+AE76)</f>
        <v>26006.958021433577</v>
      </c>
      <c r="N76" s="84">
        <f t="shared" si="62"/>
        <v>26201.023772557262</v>
      </c>
      <c r="O76" s="84">
        <f t="shared" si="63"/>
        <v>26395.089523680945</v>
      </c>
      <c r="P76" s="84">
        <f t="shared" si="64"/>
        <v>26589.155274804631</v>
      </c>
      <c r="Q76" s="84">
        <f t="shared" si="65"/>
        <v>26783.221025928313</v>
      </c>
      <c r="R76" s="166" t="str">
        <f t="shared" si="66"/>
        <v/>
      </c>
      <c r="S76" s="109">
        <f>'Data Raw'!E118</f>
        <v>26200.240000000002</v>
      </c>
      <c r="T76" s="109">
        <f>'Data Raw'!G118</f>
        <v>26391.62</v>
      </c>
      <c r="U76" s="109">
        <f>'Data Raw'!D118</f>
        <v>26521.95</v>
      </c>
      <c r="V76" s="166" t="str">
        <f t="shared" si="67"/>
        <v/>
      </c>
      <c r="W76" s="89">
        <f t="shared" si="68"/>
        <v>-384.66197856642248</v>
      </c>
      <c r="X76" s="89">
        <f t="shared" si="69"/>
        <v>147964.83775463488</v>
      </c>
      <c r="Y76" s="89">
        <f t="shared" si="85"/>
        <v>387.63775726009055</v>
      </c>
      <c r="Z76" s="109">
        <f t="shared" si="70"/>
        <v>321.70999999999913</v>
      </c>
      <c r="AA76" s="89">
        <f t="shared" si="71"/>
        <v>454.49187230077888</v>
      </c>
      <c r="AB76" s="89">
        <f t="shared" si="72"/>
        <v>25891.061143301726</v>
      </c>
      <c r="AC76" s="89">
        <f t="shared" si="73"/>
        <v>26701.318856698272</v>
      </c>
      <c r="AD76" s="89">
        <f t="shared" si="74"/>
        <v>1</v>
      </c>
      <c r="AE76" s="89">
        <f>'Data Raw'!C118</f>
        <v>26296.19</v>
      </c>
      <c r="AF76" s="89"/>
      <c r="AG76" s="89">
        <f t="shared" si="76"/>
        <v>95.430000000000291</v>
      </c>
      <c r="AH76" s="89">
        <f t="shared" si="77"/>
        <v>-289.23197856642219</v>
      </c>
      <c r="AI76" s="109">
        <f t="shared" si="78"/>
        <v>-1</v>
      </c>
      <c r="AJ76" s="109">
        <f t="shared" si="82"/>
        <v>50</v>
      </c>
      <c r="AK76" s="88"/>
      <c r="AL76" s="191" t="str">
        <f t="shared" si="83"/>
        <v/>
      </c>
      <c r="AM76" s="191">
        <f t="shared" si="84"/>
        <v>-95.430000000000291</v>
      </c>
      <c r="AN76" s="88"/>
      <c r="AO76" s="191"/>
      <c r="AP76" s="191">
        <f t="shared" si="79"/>
        <v>9106.8849000000555</v>
      </c>
      <c r="AQ76" s="191">
        <f t="shared" si="75"/>
        <v>192.39153862479813</v>
      </c>
      <c r="AR76" s="191">
        <f t="shared" si="81"/>
        <v>-195.24621863529242</v>
      </c>
      <c r="AS76" s="250">
        <f t="shared" si="50"/>
        <v>0</v>
      </c>
      <c r="AT76" s="250">
        <f t="shared" si="51"/>
        <v>0</v>
      </c>
      <c r="AU76" s="250">
        <f t="shared" si="52"/>
        <v>0</v>
      </c>
      <c r="AV76" s="250">
        <f t="shared" si="53"/>
        <v>1</v>
      </c>
      <c r="AW76" s="250">
        <f t="shared" si="54"/>
        <v>0</v>
      </c>
      <c r="AX76" s="250">
        <f t="shared" si="55"/>
        <v>0</v>
      </c>
      <c r="AY76" s="89"/>
      <c r="AZ76" s="111"/>
      <c r="BA76" s="111"/>
      <c r="BB76" s="111"/>
      <c r="BC76" s="111"/>
      <c r="BD76" s="111"/>
      <c r="BE76" s="111"/>
      <c r="BF76" s="111"/>
      <c r="BG76" s="111"/>
      <c r="BH76" s="89"/>
      <c r="BI76" s="89"/>
      <c r="BJ76" s="89"/>
      <c r="BK76" s="89"/>
      <c r="BL76" s="89"/>
    </row>
    <row r="77" spans="1:64" x14ac:dyDescent="0.25">
      <c r="A77" s="86">
        <f t="shared" si="80"/>
        <v>76</v>
      </c>
      <c r="B77" s="113"/>
      <c r="C77" s="88"/>
      <c r="D77" s="88"/>
      <c r="E77" s="194">
        <f t="shared" si="56"/>
        <v>0</v>
      </c>
      <c r="F77" s="89">
        <f t="shared" si="57"/>
        <v>0</v>
      </c>
      <c r="G77" s="113"/>
      <c r="H77" s="88"/>
      <c r="I77" s="84">
        <f t="shared" si="58"/>
        <v>25299.923575428606</v>
      </c>
      <c r="J77" s="84">
        <f t="shared" si="59"/>
        <v>25493.742454058651</v>
      </c>
      <c r="K77" s="84">
        <f t="shared" si="60"/>
        <v>25687.561332688696</v>
      </c>
      <c r="L77" s="84">
        <f t="shared" si="61"/>
        <v>25881.380211318741</v>
      </c>
      <c r="M77" s="108">
        <f>IF(T77&lt;&gt;0,(((G77+1)*('Data Raw'!$N$1007-'Data Raw'!$N$1008)/2+'Data Raw'!$N$1008)*'Data Raw'!$M$1010+'Data Raw'!$M$1009)*AE77+AE77)</f>
        <v>26075.199089948786</v>
      </c>
      <c r="N77" s="84">
        <f t="shared" si="62"/>
        <v>26269.017968578832</v>
      </c>
      <c r="O77" s="84">
        <f t="shared" si="63"/>
        <v>26462.836847208877</v>
      </c>
      <c r="P77" s="84">
        <f t="shared" si="64"/>
        <v>26656.655725838922</v>
      </c>
      <c r="Q77" s="84">
        <f t="shared" si="65"/>
        <v>26850.474604468967</v>
      </c>
      <c r="R77" s="166" t="str">
        <f t="shared" si="66"/>
        <v/>
      </c>
      <c r="S77" s="109">
        <f>'Data Raw'!E119</f>
        <v>26046.9</v>
      </c>
      <c r="T77" s="109">
        <f>'Data Raw'!G119</f>
        <v>26181.46</v>
      </c>
      <c r="U77" s="109">
        <f>'Data Raw'!D119</f>
        <v>26449.71</v>
      </c>
      <c r="V77" s="166" t="str">
        <f t="shared" si="67"/>
        <v/>
      </c>
      <c r="W77" s="89">
        <f t="shared" si="68"/>
        <v>-106.2609100512127</v>
      </c>
      <c r="X77" s="89">
        <f t="shared" si="69"/>
        <v>11291.381004911917</v>
      </c>
      <c r="Y77" s="89">
        <f t="shared" si="85"/>
        <v>361.1231618410834</v>
      </c>
      <c r="Z77" s="109">
        <f t="shared" si="70"/>
        <v>402.80999999999767</v>
      </c>
      <c r="AA77" s="89">
        <f t="shared" si="71"/>
        <v>447.10874768638155</v>
      </c>
      <c r="AB77" s="89">
        <f t="shared" si="72"/>
        <v>25978.871908544337</v>
      </c>
      <c r="AC77" s="89">
        <f t="shared" si="73"/>
        <v>26751.50809145566</v>
      </c>
      <c r="AD77" s="89">
        <f t="shared" si="74"/>
        <v>1</v>
      </c>
      <c r="AE77" s="89">
        <f>'Data Raw'!C119</f>
        <v>26365.19</v>
      </c>
      <c r="AF77" s="89"/>
      <c r="AG77" s="89">
        <f t="shared" si="76"/>
        <v>-183.72999999999956</v>
      </c>
      <c r="AH77" s="89">
        <f t="shared" si="77"/>
        <v>-289.99091005121227</v>
      </c>
      <c r="AI77" s="109">
        <f t="shared" si="78"/>
        <v>-1</v>
      </c>
      <c r="AJ77" s="109">
        <f t="shared" si="82"/>
        <v>50</v>
      </c>
      <c r="AK77" s="88"/>
      <c r="AL77" s="191" t="str">
        <f t="shared" si="83"/>
        <v/>
      </c>
      <c r="AM77" s="191">
        <f t="shared" si="84"/>
        <v>-183.72999999999956</v>
      </c>
      <c r="AN77" s="88"/>
      <c r="AO77" s="191"/>
      <c r="AP77" s="191">
        <f t="shared" si="79"/>
        <v>33756.712899999839</v>
      </c>
      <c r="AQ77" s="191">
        <f t="shared" si="75"/>
        <v>191.42914544426495</v>
      </c>
      <c r="AR77" s="191">
        <f t="shared" si="81"/>
        <v>-169.69401639681845</v>
      </c>
      <c r="AS77" s="250">
        <f t="shared" si="50"/>
        <v>0</v>
      </c>
      <c r="AT77" s="250">
        <f t="shared" si="51"/>
        <v>0</v>
      </c>
      <c r="AU77" s="250">
        <f t="shared" si="52"/>
        <v>0</v>
      </c>
      <c r="AV77" s="250">
        <f t="shared" si="53"/>
        <v>1</v>
      </c>
      <c r="AW77" s="250">
        <f t="shared" si="54"/>
        <v>0</v>
      </c>
      <c r="AX77" s="250">
        <f t="shared" si="55"/>
        <v>0</v>
      </c>
      <c r="AY77" s="89"/>
      <c r="AZ77" s="111"/>
      <c r="BA77" s="111"/>
      <c r="BB77" s="111"/>
      <c r="BC77" s="111"/>
      <c r="BD77" s="111"/>
      <c r="BE77" s="111"/>
      <c r="BF77" s="111"/>
      <c r="BG77" s="111"/>
      <c r="BH77" s="89"/>
      <c r="BI77" s="89"/>
      <c r="BJ77" s="89"/>
      <c r="BK77" s="89"/>
      <c r="BL77" s="89"/>
    </row>
    <row r="78" spans="1:64" x14ac:dyDescent="0.25">
      <c r="A78" s="86">
        <f t="shared" si="80"/>
        <v>77</v>
      </c>
      <c r="B78" s="113"/>
      <c r="C78" s="88"/>
      <c r="D78" s="88"/>
      <c r="E78" s="194">
        <f t="shared" si="56"/>
        <v>0</v>
      </c>
      <c r="F78" s="89">
        <f t="shared" si="57"/>
        <v>0</v>
      </c>
      <c r="G78" s="113"/>
      <c r="H78" s="88"/>
      <c r="I78" s="84">
        <f t="shared" si="58"/>
        <v>25128.162730573556</v>
      </c>
      <c r="J78" s="84">
        <f t="shared" si="59"/>
        <v>25308.724311494094</v>
      </c>
      <c r="K78" s="84">
        <f t="shared" si="60"/>
        <v>25489.285892414639</v>
      </c>
      <c r="L78" s="84">
        <f t="shared" si="61"/>
        <v>25669.84747333518</v>
      </c>
      <c r="M78" s="108">
        <f>IF(T78&lt;&gt;0,(((G78+1)*('Data Raw'!$N$1007-'Data Raw'!$N$1008)/2+'Data Raw'!$N$1008)*'Data Raw'!$M$1010+'Data Raw'!$M$1009)*AE78+AE78)</f>
        <v>25850.409054255721</v>
      </c>
      <c r="N78" s="84">
        <f t="shared" si="62"/>
        <v>26030.970635176262</v>
      </c>
      <c r="O78" s="84">
        <f t="shared" si="63"/>
        <v>26211.532216096803</v>
      </c>
      <c r="P78" s="84">
        <f t="shared" si="64"/>
        <v>26392.093797017347</v>
      </c>
      <c r="Q78" s="84">
        <f t="shared" si="65"/>
        <v>26572.655377937885</v>
      </c>
      <c r="R78" s="166" t="str">
        <f t="shared" si="66"/>
        <v/>
      </c>
      <c r="S78" s="109">
        <f>'Data Raw'!E120</f>
        <v>25615.38</v>
      </c>
      <c r="T78" s="109">
        <f>'Data Raw'!G120</f>
        <v>25745.87</v>
      </c>
      <c r="U78" s="109">
        <f>'Data Raw'!D120</f>
        <v>26258.79</v>
      </c>
      <c r="V78" s="166" t="str">
        <f t="shared" si="67"/>
        <v/>
      </c>
      <c r="W78" s="89">
        <f t="shared" si="68"/>
        <v>104.53905425572157</v>
      </c>
      <c r="X78" s="89">
        <f t="shared" si="69"/>
        <v>10928.413864680697</v>
      </c>
      <c r="Y78" s="89">
        <f t="shared" si="85"/>
        <v>336.66177218883485</v>
      </c>
      <c r="Z78" s="109">
        <f t="shared" si="70"/>
        <v>643.40999999999985</v>
      </c>
      <c r="AA78" s="89">
        <f t="shared" si="71"/>
        <v>475.15178373118414</v>
      </c>
      <c r="AB78" s="89">
        <f t="shared" si="72"/>
        <v>25757.857564466576</v>
      </c>
      <c r="AC78" s="89">
        <f t="shared" si="73"/>
        <v>26517.942435533427</v>
      </c>
      <c r="AD78" s="89" t="str">
        <f t="shared" si="74"/>
        <v/>
      </c>
      <c r="AE78" s="89">
        <f>'Data Raw'!C120</f>
        <v>26137.9</v>
      </c>
      <c r="AF78" s="89"/>
      <c r="AG78" s="89">
        <f t="shared" si="76"/>
        <v>-392.03000000000247</v>
      </c>
      <c r="AH78" s="89">
        <f t="shared" si="77"/>
        <v>-287.49094574428091</v>
      </c>
      <c r="AI78" s="109">
        <f t="shared" si="78"/>
        <v>-1</v>
      </c>
      <c r="AJ78" s="109">
        <f t="shared" si="82"/>
        <v>50</v>
      </c>
      <c r="AK78" s="88"/>
      <c r="AL78" s="191" t="str">
        <f t="shared" si="83"/>
        <v/>
      </c>
      <c r="AM78" s="191">
        <f t="shared" si="84"/>
        <v>-392.03000000000247</v>
      </c>
      <c r="AN78" s="88"/>
      <c r="AO78" s="191"/>
      <c r="AP78" s="191">
        <f t="shared" si="79"/>
        <v>153687.52090000195</v>
      </c>
      <c r="AQ78" s="191">
        <f t="shared" si="75"/>
        <v>213.71812928379134</v>
      </c>
      <c r="AR78" s="191">
        <f t="shared" si="81"/>
        <v>-122.9436429050435</v>
      </c>
      <c r="AS78" s="250">
        <f t="shared" si="50"/>
        <v>0</v>
      </c>
      <c r="AT78" s="250">
        <f t="shared" si="51"/>
        <v>0</v>
      </c>
      <c r="AU78" s="250">
        <f t="shared" si="52"/>
        <v>1</v>
      </c>
      <c r="AV78" s="250">
        <f t="shared" si="53"/>
        <v>0</v>
      </c>
      <c r="AW78" s="250">
        <f t="shared" si="54"/>
        <v>0</v>
      </c>
      <c r="AX78" s="250">
        <f t="shared" si="55"/>
        <v>0</v>
      </c>
      <c r="AY78" s="89"/>
      <c r="AZ78" s="111"/>
      <c r="BA78" s="111"/>
      <c r="BB78" s="111"/>
      <c r="BC78" s="111"/>
      <c r="BD78" s="111"/>
      <c r="BE78" s="111"/>
      <c r="BF78" s="111"/>
      <c r="BG78" s="111"/>
      <c r="BH78" s="89"/>
      <c r="BI78" s="89"/>
      <c r="BJ78" s="89"/>
      <c r="BK78" s="89"/>
      <c r="BL78" s="89"/>
    </row>
    <row r="79" spans="1:64" x14ac:dyDescent="0.25">
      <c r="A79" s="86">
        <f t="shared" si="80"/>
        <v>78</v>
      </c>
      <c r="B79" s="113"/>
      <c r="C79" s="88"/>
      <c r="D79" s="88"/>
      <c r="E79" s="194">
        <f t="shared" si="56"/>
        <v>0</v>
      </c>
      <c r="F79" s="89">
        <f t="shared" si="57"/>
        <v>0</v>
      </c>
      <c r="G79" s="113"/>
      <c r="H79" s="88"/>
      <c r="I79" s="84">
        <f t="shared" si="58"/>
        <v>24842.931744381913</v>
      </c>
      <c r="J79" s="84">
        <f t="shared" si="59"/>
        <v>25011.262630476333</v>
      </c>
      <c r="K79" s="84">
        <f t="shared" si="60"/>
        <v>25179.593516570749</v>
      </c>
      <c r="L79" s="84">
        <f t="shared" si="61"/>
        <v>25347.924402665169</v>
      </c>
      <c r="M79" s="108">
        <f>IF(T79&lt;&gt;0,(((G79+1)*('Data Raw'!$N$1007-'Data Raw'!$N$1008)/2+'Data Raw'!$N$1008)*'Data Raw'!$M$1010+'Data Raw'!$M$1009)*AE79+AE79)</f>
        <v>25516.255288759585</v>
      </c>
      <c r="N79" s="84">
        <f t="shared" si="62"/>
        <v>25684.586174854001</v>
      </c>
      <c r="O79" s="84">
        <f t="shared" si="63"/>
        <v>25852.917060948421</v>
      </c>
      <c r="P79" s="84">
        <f t="shared" si="64"/>
        <v>26021.247947042837</v>
      </c>
      <c r="Q79" s="84">
        <f t="shared" si="65"/>
        <v>26189.578833137257</v>
      </c>
      <c r="R79" s="166" t="str">
        <f t="shared" si="66"/>
        <v/>
      </c>
      <c r="S79" s="109">
        <f>'Data Raw'!E121</f>
        <v>25708.95</v>
      </c>
      <c r="T79" s="109">
        <f>'Data Raw'!G121</f>
        <v>25867.01</v>
      </c>
      <c r="U79" s="109">
        <f>'Data Raw'!D121</f>
        <v>26025.14</v>
      </c>
      <c r="V79" s="166" t="str">
        <f t="shared" si="67"/>
        <v/>
      </c>
      <c r="W79" s="89">
        <f t="shared" si="68"/>
        <v>-350.7547112404136</v>
      </c>
      <c r="X79" s="89">
        <f t="shared" si="69"/>
        <v>123028.86745734593</v>
      </c>
      <c r="Y79" s="89">
        <f t="shared" si="85"/>
        <v>338.71095148208758</v>
      </c>
      <c r="Z79" s="109">
        <f t="shared" si="70"/>
        <v>316.18999999999869</v>
      </c>
      <c r="AA79" s="89">
        <f t="shared" si="71"/>
        <v>452.44295748387191</v>
      </c>
      <c r="AB79" s="89">
        <f t="shared" si="72"/>
        <v>25396.150983828491</v>
      </c>
      <c r="AC79" s="89">
        <f t="shared" si="73"/>
        <v>26203.909016171507</v>
      </c>
      <c r="AD79" s="89">
        <f t="shared" si="74"/>
        <v>1</v>
      </c>
      <c r="AE79" s="89">
        <f>'Data Raw'!C121</f>
        <v>25800.03</v>
      </c>
      <c r="AF79" s="89"/>
      <c r="AG79" s="89">
        <f t="shared" si="76"/>
        <v>66.979999999999563</v>
      </c>
      <c r="AH79" s="89">
        <f t="shared" si="77"/>
        <v>-283.77471124041404</v>
      </c>
      <c r="AI79" s="109">
        <f t="shared" si="78"/>
        <v>-1</v>
      </c>
      <c r="AJ79" s="109">
        <f t="shared" si="82"/>
        <v>50</v>
      </c>
      <c r="AK79" s="88"/>
      <c r="AL79" s="191" t="str">
        <f t="shared" si="83"/>
        <v/>
      </c>
      <c r="AM79" s="191">
        <f t="shared" si="84"/>
        <v>-66.979999999999563</v>
      </c>
      <c r="AN79" s="88"/>
      <c r="AO79" s="191"/>
      <c r="AP79" s="191">
        <f t="shared" si="79"/>
        <v>4486.3203999999414</v>
      </c>
      <c r="AQ79" s="191">
        <f t="shared" si="75"/>
        <v>197.41389269670336</v>
      </c>
      <c r="AR79" s="191">
        <f t="shared" si="81"/>
        <v>-141.29705878538422</v>
      </c>
      <c r="AS79" s="250">
        <f t="shared" si="50"/>
        <v>0</v>
      </c>
      <c r="AT79" s="250">
        <f t="shared" si="51"/>
        <v>0</v>
      </c>
      <c r="AU79" s="250">
        <f t="shared" si="52"/>
        <v>0</v>
      </c>
      <c r="AV79" s="250">
        <f t="shared" si="53"/>
        <v>0</v>
      </c>
      <c r="AW79" s="250">
        <f t="shared" si="54"/>
        <v>1</v>
      </c>
      <c r="AX79" s="250">
        <f t="shared" si="55"/>
        <v>0</v>
      </c>
      <c r="AY79" s="89"/>
      <c r="AZ79" s="111"/>
      <c r="BA79" s="111"/>
      <c r="BB79" s="111"/>
      <c r="BC79" s="111"/>
      <c r="BD79" s="111"/>
      <c r="BE79" s="111"/>
      <c r="BF79" s="111"/>
      <c r="BG79" s="111"/>
      <c r="BH79" s="89"/>
      <c r="BI79" s="89"/>
      <c r="BJ79" s="89"/>
      <c r="BK79" s="89"/>
      <c r="BL79" s="89"/>
    </row>
    <row r="80" spans="1:64" x14ac:dyDescent="0.25">
      <c r="A80" s="86">
        <f t="shared" si="80"/>
        <v>79</v>
      </c>
      <c r="B80" s="113"/>
      <c r="C80" s="88"/>
      <c r="D80" s="88"/>
      <c r="E80" s="194">
        <f t="shared" si="56"/>
        <v>0</v>
      </c>
      <c r="F80" s="89">
        <f t="shared" si="57"/>
        <v>0</v>
      </c>
      <c r="G80" s="113"/>
      <c r="H80" s="88"/>
      <c r="I80" s="84">
        <f t="shared" si="58"/>
        <v>24826.777463691058</v>
      </c>
      <c r="J80" s="84">
        <f t="shared" si="59"/>
        <v>24996.132939432104</v>
      </c>
      <c r="K80" s="84">
        <f t="shared" si="60"/>
        <v>25165.488415173146</v>
      </c>
      <c r="L80" s="84">
        <f t="shared" si="61"/>
        <v>25334.843890914191</v>
      </c>
      <c r="M80" s="108">
        <f>IF(T80&lt;&gt;0,(((G80+1)*('Data Raw'!$N$1007-'Data Raw'!$N$1008)/2+'Data Raw'!$N$1008)*'Data Raw'!$M$1010+'Data Raw'!$M$1009)*AE80+AE80)</f>
        <v>25504.199366655233</v>
      </c>
      <c r="N80" s="84">
        <f t="shared" si="62"/>
        <v>25673.554842396275</v>
      </c>
      <c r="O80" s="84">
        <f t="shared" si="63"/>
        <v>25842.910318137321</v>
      </c>
      <c r="P80" s="84">
        <f t="shared" si="64"/>
        <v>26012.265793878363</v>
      </c>
      <c r="Q80" s="84">
        <f t="shared" si="65"/>
        <v>26181.621269619409</v>
      </c>
      <c r="R80" s="166" t="str">
        <f t="shared" si="66"/>
        <v/>
      </c>
      <c r="S80" s="109">
        <f>'Data Raw'!E122</f>
        <v>25183.67</v>
      </c>
      <c r="T80" s="109">
        <f>'Data Raw'!G122</f>
        <v>25316.33</v>
      </c>
      <c r="U80" s="109">
        <f>'Data Raw'!D122</f>
        <v>25832.92</v>
      </c>
      <c r="V80" s="166" t="str">
        <f t="shared" si="67"/>
        <v/>
      </c>
      <c r="W80" s="89">
        <f t="shared" si="68"/>
        <v>187.86936665523172</v>
      </c>
      <c r="X80" s="89">
        <f t="shared" si="69"/>
        <v>35294.898927437891</v>
      </c>
      <c r="Y80" s="89">
        <f t="shared" si="85"/>
        <v>321.52439384257445</v>
      </c>
      <c r="Z80" s="109">
        <f t="shared" si="70"/>
        <v>649.25</v>
      </c>
      <c r="AA80" s="89">
        <f t="shared" si="71"/>
        <v>480.55824927189019</v>
      </c>
      <c r="AB80" s="89">
        <f t="shared" si="72"/>
        <v>25403.263486138709</v>
      </c>
      <c r="AC80" s="89">
        <f t="shared" si="73"/>
        <v>26172.416513861292</v>
      </c>
      <c r="AD80" s="89" t="str">
        <f t="shared" si="74"/>
        <v/>
      </c>
      <c r="AE80" s="89">
        <f>'Data Raw'!C122</f>
        <v>25787.84</v>
      </c>
      <c r="AF80" s="89"/>
      <c r="AG80" s="89">
        <f t="shared" si="76"/>
        <v>-471.5099999999984</v>
      </c>
      <c r="AH80" s="89">
        <f t="shared" si="77"/>
        <v>-283.64063334476668</v>
      </c>
      <c r="AI80" s="109">
        <f t="shared" si="78"/>
        <v>-1</v>
      </c>
      <c r="AJ80" s="109">
        <f t="shared" si="82"/>
        <v>50</v>
      </c>
      <c r="AK80" s="88"/>
      <c r="AL80" s="191" t="str">
        <f t="shared" si="83"/>
        <v/>
      </c>
      <c r="AM80" s="191">
        <f t="shared" si="84"/>
        <v>-471.5099999999984</v>
      </c>
      <c r="AN80" s="88"/>
      <c r="AO80" s="191"/>
      <c r="AP80" s="191">
        <f t="shared" si="79"/>
        <v>222321.68009999848</v>
      </c>
      <c r="AQ80" s="191">
        <f t="shared" si="75"/>
        <v>227.86901573040279</v>
      </c>
      <c r="AR80" s="191">
        <f t="shared" si="81"/>
        <v>-93.655378112171661</v>
      </c>
      <c r="AS80" s="250">
        <f t="shared" si="50"/>
        <v>0</v>
      </c>
      <c r="AT80" s="250">
        <f t="shared" si="51"/>
        <v>0</v>
      </c>
      <c r="AU80" s="250">
        <f t="shared" si="52"/>
        <v>1</v>
      </c>
      <c r="AV80" s="250">
        <f t="shared" si="53"/>
        <v>0</v>
      </c>
      <c r="AW80" s="250">
        <f t="shared" si="54"/>
        <v>0</v>
      </c>
      <c r="AX80" s="250">
        <f t="shared" si="55"/>
        <v>0</v>
      </c>
      <c r="AY80" s="89"/>
      <c r="AZ80" s="111"/>
      <c r="BA80" s="111"/>
      <c r="BB80" s="111"/>
      <c r="BC80" s="111"/>
      <c r="BD80" s="111"/>
      <c r="BE80" s="111"/>
      <c r="BF80" s="111"/>
      <c r="BG80" s="111"/>
      <c r="BH80" s="89"/>
      <c r="BI80" s="89"/>
      <c r="BJ80" s="89"/>
      <c r="BK80" s="89"/>
      <c r="BL80" s="89"/>
    </row>
    <row r="81" spans="1:64" x14ac:dyDescent="0.25">
      <c r="A81" s="86">
        <f t="shared" si="80"/>
        <v>80</v>
      </c>
      <c r="B81" s="113"/>
      <c r="C81" s="88"/>
      <c r="D81" s="88"/>
      <c r="E81" s="194">
        <f t="shared" si="56"/>
        <v>0</v>
      </c>
      <c r="F81" s="89">
        <f t="shared" si="57"/>
        <v>0</v>
      </c>
      <c r="G81" s="113"/>
      <c r="H81" s="88"/>
      <c r="I81" s="84">
        <f t="shared" si="58"/>
        <v>24320.641756289922</v>
      </c>
      <c r="J81" s="84">
        <f t="shared" si="59"/>
        <v>24481.403953211207</v>
      </c>
      <c r="K81" s="84">
        <f t="shared" si="60"/>
        <v>24642.166150132496</v>
      </c>
      <c r="L81" s="84">
        <f t="shared" si="61"/>
        <v>24802.928347053781</v>
      </c>
      <c r="M81" s="108">
        <f>IF(T81&lt;&gt;0,(((G81+1)*('Data Raw'!$N$1007-'Data Raw'!$N$1008)/2+'Data Raw'!$N$1008)*'Data Raw'!$M$1010+'Data Raw'!$M$1009)*AE81+AE81)</f>
        <v>24963.69054397507</v>
      </c>
      <c r="N81" s="84">
        <f t="shared" si="62"/>
        <v>25124.452740896359</v>
      </c>
      <c r="O81" s="84">
        <f t="shared" si="63"/>
        <v>25285.214937817644</v>
      </c>
      <c r="P81" s="84">
        <f t="shared" si="64"/>
        <v>25445.977134738932</v>
      </c>
      <c r="Q81" s="84">
        <f t="shared" si="65"/>
        <v>25606.739331660217</v>
      </c>
      <c r="R81" s="166" t="str">
        <f t="shared" si="66"/>
        <v/>
      </c>
      <c r="S81" s="109">
        <f>'Data Raw'!E123</f>
        <v>24581.599999999999</v>
      </c>
      <c r="T81" s="109">
        <f>'Data Raw'!G123</f>
        <v>24849.72</v>
      </c>
      <c r="U81" s="109">
        <f>'Data Raw'!D123</f>
        <v>25244.75</v>
      </c>
      <c r="V81" s="166" t="str">
        <f t="shared" si="67"/>
        <v/>
      </c>
      <c r="W81" s="89">
        <f t="shared" si="68"/>
        <v>113.97054397506872</v>
      </c>
      <c r="X81" s="89">
        <f t="shared" si="69"/>
        <v>12989.284893973074</v>
      </c>
      <c r="Y81" s="89">
        <f t="shared" si="85"/>
        <v>300.77445273089427</v>
      </c>
      <c r="Z81" s="109">
        <f t="shared" si="70"/>
        <v>663.15000000000146</v>
      </c>
      <c r="AA81" s="89">
        <f t="shared" si="71"/>
        <v>506.64278509019186</v>
      </c>
      <c r="AB81" s="89">
        <f t="shared" si="72"/>
        <v>24832.845488118892</v>
      </c>
      <c r="AC81" s="89">
        <f t="shared" si="73"/>
        <v>25649.794511881108</v>
      </c>
      <c r="AD81" s="89">
        <f t="shared" si="74"/>
        <v>1</v>
      </c>
      <c r="AE81" s="89">
        <f>'Data Raw'!C123</f>
        <v>25241.32</v>
      </c>
      <c r="AF81" s="89"/>
      <c r="AG81" s="89">
        <f t="shared" si="76"/>
        <v>-391.59999999999854</v>
      </c>
      <c r="AH81" s="89">
        <f t="shared" si="77"/>
        <v>-277.62945602492982</v>
      </c>
      <c r="AI81" s="109">
        <f t="shared" si="78"/>
        <v>-1</v>
      </c>
      <c r="AJ81" s="109">
        <f t="shared" si="82"/>
        <v>50</v>
      </c>
      <c r="AK81" s="88"/>
      <c r="AL81" s="191" t="str">
        <f t="shared" si="83"/>
        <v/>
      </c>
      <c r="AM81" s="191">
        <f t="shared" si="84"/>
        <v>-391.59999999999854</v>
      </c>
      <c r="AN81" s="88"/>
      <c r="AO81" s="191"/>
      <c r="AP81" s="191">
        <f t="shared" si="79"/>
        <v>153350.55999999886</v>
      </c>
      <c r="AQ81" s="191">
        <f t="shared" si="75"/>
        <v>246.06134731591342</v>
      </c>
      <c r="AR81" s="191">
        <f t="shared" si="81"/>
        <v>-54.713105414980845</v>
      </c>
      <c r="AS81" s="250">
        <f t="shared" si="50"/>
        <v>0</v>
      </c>
      <c r="AT81" s="250">
        <f t="shared" si="51"/>
        <v>0</v>
      </c>
      <c r="AU81" s="250">
        <f t="shared" si="52"/>
        <v>1</v>
      </c>
      <c r="AV81" s="250">
        <f t="shared" si="53"/>
        <v>0</v>
      </c>
      <c r="AW81" s="250">
        <f t="shared" si="54"/>
        <v>0</v>
      </c>
      <c r="AX81" s="250">
        <f t="shared" si="55"/>
        <v>0</v>
      </c>
      <c r="AY81" s="89"/>
      <c r="AZ81" s="111"/>
      <c r="BA81" s="111"/>
      <c r="BB81" s="111"/>
      <c r="BC81" s="111"/>
      <c r="BD81" s="111"/>
      <c r="BE81" s="111"/>
      <c r="BF81" s="111"/>
      <c r="BG81" s="111"/>
      <c r="BH81" s="89"/>
      <c r="BI81" s="89"/>
      <c r="BJ81" s="89"/>
      <c r="BK81" s="89"/>
      <c r="BL81" s="89"/>
    </row>
    <row r="82" spans="1:64" x14ac:dyDescent="0.25">
      <c r="A82" s="86">
        <f t="shared" si="80"/>
        <v>81</v>
      </c>
      <c r="B82" s="113"/>
      <c r="C82" s="88"/>
      <c r="D82" s="88"/>
      <c r="E82" s="194">
        <f t="shared" si="56"/>
        <v>0</v>
      </c>
      <c r="F82" s="89">
        <f t="shared" si="57"/>
        <v>0</v>
      </c>
      <c r="G82" s="113"/>
      <c r="H82" s="88"/>
      <c r="I82" s="84">
        <f t="shared" si="58"/>
        <v>24291.062137148241</v>
      </c>
      <c r="J82" s="84">
        <f t="shared" si="59"/>
        <v>24441.449363513686</v>
      </c>
      <c r="K82" s="84">
        <f t="shared" si="60"/>
        <v>24591.836589879134</v>
      </c>
      <c r="L82" s="84">
        <f t="shared" si="61"/>
        <v>24742.223816244579</v>
      </c>
      <c r="M82" s="108">
        <f>IF(T82&lt;&gt;0,(((G82+1)*('Data Raw'!$N$1007-'Data Raw'!$N$1008)/2+'Data Raw'!$N$1008)*'Data Raw'!$M$1010+'Data Raw'!$M$1009)*AE82+AE82)</f>
        <v>24892.611042610028</v>
      </c>
      <c r="N82" s="84">
        <f t="shared" si="62"/>
        <v>25042.998268975476</v>
      </c>
      <c r="O82" s="84">
        <f t="shared" si="63"/>
        <v>25193.385495340921</v>
      </c>
      <c r="P82" s="84">
        <f t="shared" si="64"/>
        <v>25343.772721706369</v>
      </c>
      <c r="Q82" s="84">
        <f t="shared" si="65"/>
        <v>25494.159948071814</v>
      </c>
      <c r="R82" s="166" t="str">
        <f t="shared" si="66"/>
        <v/>
      </c>
      <c r="S82" s="109">
        <f>'Data Raw'!E124</f>
        <v>25036.99</v>
      </c>
      <c r="T82" s="109">
        <f>'Data Raw'!G124</f>
        <v>25109.59</v>
      </c>
      <c r="U82" s="109">
        <f>'Data Raw'!D124</f>
        <v>25458.33</v>
      </c>
      <c r="V82" s="166" t="str">
        <f t="shared" si="67"/>
        <v/>
      </c>
      <c r="W82" s="89">
        <f t="shared" si="68"/>
        <v>-216.97895738997249</v>
      </c>
      <c r="X82" s="89">
        <f t="shared" si="69"/>
        <v>47079.867950039501</v>
      </c>
      <c r="Y82" s="89">
        <f t="shared" si="85"/>
        <v>290.28840251511775</v>
      </c>
      <c r="Z82" s="109">
        <f t="shared" si="70"/>
        <v>421.34000000000015</v>
      </c>
      <c r="AA82" s="89">
        <f t="shared" si="71"/>
        <v>494.45667293445024</v>
      </c>
      <c r="AB82" s="89">
        <f t="shared" si="72"/>
        <v>24738.803632673338</v>
      </c>
      <c r="AC82" s="89">
        <f t="shared" si="73"/>
        <v>25600.096367326663</v>
      </c>
      <c r="AD82" s="89">
        <f t="shared" si="74"/>
        <v>1</v>
      </c>
      <c r="AE82" s="89">
        <f>'Data Raw'!C124</f>
        <v>25169.45</v>
      </c>
      <c r="AF82" s="89"/>
      <c r="AG82" s="89">
        <f t="shared" si="76"/>
        <v>-59.860000000000582</v>
      </c>
      <c r="AH82" s="89">
        <f t="shared" si="77"/>
        <v>-276.83895738997307</v>
      </c>
      <c r="AI82" s="109">
        <f t="shared" si="78"/>
        <v>-1</v>
      </c>
      <c r="AJ82" s="109">
        <f t="shared" si="82"/>
        <v>50</v>
      </c>
      <c r="AK82" s="88"/>
      <c r="AL82" s="191" t="str">
        <f t="shared" si="83"/>
        <v/>
      </c>
      <c r="AM82" s="191">
        <f t="shared" si="84"/>
        <v>-59.860000000000582</v>
      </c>
      <c r="AN82" s="88"/>
      <c r="AO82" s="191"/>
      <c r="AP82" s="191">
        <f t="shared" si="79"/>
        <v>3583.2196000000695</v>
      </c>
      <c r="AQ82" s="191">
        <f t="shared" si="75"/>
        <v>225.37230872525643</v>
      </c>
      <c r="AR82" s="191">
        <f t="shared" si="81"/>
        <v>-64.916093789861321</v>
      </c>
      <c r="AS82" s="250">
        <f t="shared" si="50"/>
        <v>0</v>
      </c>
      <c r="AT82" s="250">
        <f t="shared" si="51"/>
        <v>0</v>
      </c>
      <c r="AU82" s="250">
        <f t="shared" si="52"/>
        <v>0</v>
      </c>
      <c r="AV82" s="250">
        <f t="shared" si="53"/>
        <v>1</v>
      </c>
      <c r="AW82" s="250">
        <f t="shared" si="54"/>
        <v>0</v>
      </c>
      <c r="AX82" s="250">
        <f t="shared" si="55"/>
        <v>0</v>
      </c>
      <c r="AY82" s="89"/>
      <c r="AZ82" s="111"/>
      <c r="BA82" s="111"/>
      <c r="BB82" s="111"/>
      <c r="BC82" s="111"/>
      <c r="BD82" s="111"/>
      <c r="BE82" s="111"/>
      <c r="BF82" s="111"/>
      <c r="BG82" s="111"/>
      <c r="BH82" s="89"/>
      <c r="BI82" s="89"/>
      <c r="BJ82" s="89"/>
      <c r="BK82" s="89"/>
      <c r="BL82" s="89"/>
    </row>
    <row r="83" spans="1:64" x14ac:dyDescent="0.25">
      <c r="A83" s="86">
        <f t="shared" si="80"/>
        <v>82</v>
      </c>
      <c r="B83" s="113"/>
      <c r="C83" s="88"/>
      <c r="D83" s="88"/>
      <c r="E83" s="194">
        <f t="shared" si="56"/>
        <v>0</v>
      </c>
      <c r="F83" s="89">
        <f t="shared" si="57"/>
        <v>0</v>
      </c>
      <c r="G83" s="113"/>
      <c r="H83" s="88"/>
      <c r="I83" s="84">
        <f t="shared" si="58"/>
        <v>24568.412964988449</v>
      </c>
      <c r="J83" s="84">
        <f t="shared" si="59"/>
        <v>24713.55716624601</v>
      </c>
      <c r="K83" s="84">
        <f t="shared" si="60"/>
        <v>24858.701367503567</v>
      </c>
      <c r="L83" s="84">
        <f t="shared" si="61"/>
        <v>25003.845568761128</v>
      </c>
      <c r="M83" s="108">
        <f>IF(T83&lt;&gt;0,(((G83+1)*('Data Raw'!$N$1007-'Data Raw'!$N$1008)/2+'Data Raw'!$N$1008)*'Data Raw'!$M$1010+'Data Raw'!$M$1009)*AE83+AE83)</f>
        <v>25148.989770018685</v>
      </c>
      <c r="N83" s="84">
        <f t="shared" si="62"/>
        <v>25294.133971276242</v>
      </c>
      <c r="O83" s="84">
        <f t="shared" si="63"/>
        <v>25439.278172533803</v>
      </c>
      <c r="P83" s="84">
        <f t="shared" si="64"/>
        <v>25584.42237379136</v>
      </c>
      <c r="Q83" s="84">
        <f t="shared" si="65"/>
        <v>25729.566575048921</v>
      </c>
      <c r="R83" s="166" t="str">
        <f t="shared" si="66"/>
        <v/>
      </c>
      <c r="S83" s="109">
        <f>'Data Raw'!E125</f>
        <v>25361.75</v>
      </c>
      <c r="T83" s="109">
        <f>'Data Raw'!G125</f>
        <v>25727.919999999998</v>
      </c>
      <c r="U83" s="109">
        <f>'Data Raw'!D125</f>
        <v>25727.919999999998</v>
      </c>
      <c r="V83" s="166" t="str">
        <f t="shared" si="67"/>
        <v/>
      </c>
      <c r="W83" s="89">
        <f t="shared" si="68"/>
        <v>-578.93022998131346</v>
      </c>
      <c r="X83" s="89">
        <f t="shared" si="69"/>
        <v>335160.2111862165</v>
      </c>
      <c r="Y83" s="89">
        <f t="shared" si="85"/>
        <v>346.56773219569948</v>
      </c>
      <c r="Z83" s="109">
        <f t="shared" si="70"/>
        <v>366.16999999999825</v>
      </c>
      <c r="AA83" s="89">
        <f t="shared" si="71"/>
        <v>476.13000537238571</v>
      </c>
      <c r="AB83" s="89">
        <f t="shared" si="72"/>
        <v>25008.391828005719</v>
      </c>
      <c r="AC83" s="89">
        <f t="shared" si="73"/>
        <v>25848.968171994282</v>
      </c>
      <c r="AD83" s="89">
        <f t="shared" si="74"/>
        <v>1</v>
      </c>
      <c r="AE83" s="89">
        <f>'Data Raw'!C125</f>
        <v>25428.68</v>
      </c>
      <c r="AF83" s="89"/>
      <c r="AG83" s="89">
        <f t="shared" si="76"/>
        <v>299.23999999999796</v>
      </c>
      <c r="AH83" s="89">
        <f t="shared" si="77"/>
        <v>-279.6902299813155</v>
      </c>
      <c r="AI83" s="109">
        <f t="shared" si="78"/>
        <v>-1</v>
      </c>
      <c r="AJ83" s="109">
        <f t="shared" si="82"/>
        <v>50</v>
      </c>
      <c r="AK83" s="88"/>
      <c r="AL83" s="191" t="str">
        <f t="shared" si="83"/>
        <v/>
      </c>
      <c r="AM83" s="191">
        <f t="shared" si="84"/>
        <v>-299.23999999999796</v>
      </c>
      <c r="AN83" s="88"/>
      <c r="AO83" s="191"/>
      <c r="AP83" s="191">
        <f t="shared" si="79"/>
        <v>89544.577599998782</v>
      </c>
      <c r="AQ83" s="191">
        <f t="shared" si="75"/>
        <v>233.57982997800551</v>
      </c>
      <c r="AR83" s="191">
        <f t="shared" si="81"/>
        <v>-112.98790221769397</v>
      </c>
      <c r="AS83" s="250">
        <f t="shared" si="50"/>
        <v>0</v>
      </c>
      <c r="AT83" s="250">
        <f t="shared" si="51"/>
        <v>0</v>
      </c>
      <c r="AU83" s="250">
        <f t="shared" si="52"/>
        <v>0</v>
      </c>
      <c r="AV83" s="250">
        <f t="shared" si="53"/>
        <v>0</v>
      </c>
      <c r="AW83" s="250">
        <f t="shared" si="54"/>
        <v>0</v>
      </c>
      <c r="AX83" s="250">
        <f t="shared" si="55"/>
        <v>1</v>
      </c>
      <c r="AY83" s="89"/>
      <c r="AZ83" s="111"/>
      <c r="BA83" s="111"/>
      <c r="BB83" s="111"/>
      <c r="BC83" s="111"/>
      <c r="BD83" s="111"/>
      <c r="BE83" s="111"/>
      <c r="BF83" s="111"/>
      <c r="BG83" s="111"/>
      <c r="BH83" s="89"/>
      <c r="BI83" s="89"/>
      <c r="BJ83" s="89"/>
      <c r="BK83" s="89"/>
      <c r="BL83" s="89"/>
    </row>
    <row r="84" spans="1:64" x14ac:dyDescent="0.25">
      <c r="A84" s="86">
        <f t="shared" si="80"/>
        <v>83</v>
      </c>
      <c r="B84" s="113"/>
      <c r="C84" s="88"/>
      <c r="D84" s="88"/>
      <c r="E84" s="194">
        <f t="shared" si="56"/>
        <v>0</v>
      </c>
      <c r="F84" s="89">
        <f t="shared" si="57"/>
        <v>0</v>
      </c>
      <c r="G84" s="113"/>
      <c r="H84" s="88"/>
      <c r="I84" s="84">
        <f t="shared" si="58"/>
        <v>24951.709733474669</v>
      </c>
      <c r="J84" s="84">
        <f t="shared" si="59"/>
        <v>25124.993599572521</v>
      </c>
      <c r="K84" s="84">
        <f t="shared" si="60"/>
        <v>25298.27746567037</v>
      </c>
      <c r="L84" s="84">
        <f t="shared" si="61"/>
        <v>25471.561331768222</v>
      </c>
      <c r="M84" s="108">
        <f>IF(T84&lt;&gt;0,(((G84+1)*('Data Raw'!$N$1007-'Data Raw'!$N$1008)/2+'Data Raw'!$N$1008)*'Data Raw'!$M$1010+'Data Raw'!$M$1009)*AE84+AE84)</f>
        <v>25644.845197866071</v>
      </c>
      <c r="N84" s="84">
        <f t="shared" si="62"/>
        <v>25818.129063963919</v>
      </c>
      <c r="O84" s="84">
        <f t="shared" si="63"/>
        <v>25991.412930061771</v>
      </c>
      <c r="P84" s="84">
        <f t="shared" si="64"/>
        <v>26164.69679615962</v>
      </c>
      <c r="Q84" s="84">
        <f t="shared" si="65"/>
        <v>26337.980662257472</v>
      </c>
      <c r="R84" s="166" t="str">
        <f t="shared" si="66"/>
        <v/>
      </c>
      <c r="S84" s="109">
        <f>'Data Raw'!E126</f>
        <v>25548.47</v>
      </c>
      <c r="T84" s="109">
        <f>'Data Raw'!G126</f>
        <v>25693.95</v>
      </c>
      <c r="U84" s="109">
        <f>'Data Raw'!D126</f>
        <v>25982.639999999999</v>
      </c>
      <c r="V84" s="166" t="str">
        <f t="shared" si="67"/>
        <v/>
      </c>
      <c r="W84" s="89">
        <f t="shared" si="68"/>
        <v>-49.104802133930207</v>
      </c>
      <c r="X84" s="89">
        <f t="shared" si="69"/>
        <v>2411.2815926124367</v>
      </c>
      <c r="Y84" s="89">
        <f t="shared" si="85"/>
        <v>321.39571505460657</v>
      </c>
      <c r="Z84" s="109">
        <f t="shared" si="70"/>
        <v>434.16999999999825</v>
      </c>
      <c r="AA84" s="89">
        <f t="shared" si="71"/>
        <v>470.13571889061603</v>
      </c>
      <c r="AB84" s="89">
        <f t="shared" si="72"/>
        <v>25525.339495433473</v>
      </c>
      <c r="AC84" s="89">
        <f t="shared" si="73"/>
        <v>26334.760504566526</v>
      </c>
      <c r="AD84" s="89">
        <f t="shared" si="74"/>
        <v>1</v>
      </c>
      <c r="AE84" s="89">
        <f>'Data Raw'!C126</f>
        <v>25930.05</v>
      </c>
      <c r="AF84" s="89"/>
      <c r="AG84" s="89">
        <f t="shared" si="76"/>
        <v>-236.09999999999854</v>
      </c>
      <c r="AH84" s="89">
        <f t="shared" si="77"/>
        <v>-285.20480213392875</v>
      </c>
      <c r="AI84" s="109">
        <f t="shared" si="78"/>
        <v>-1</v>
      </c>
      <c r="AJ84" s="109">
        <f t="shared" si="82"/>
        <v>50</v>
      </c>
      <c r="AK84" s="88"/>
      <c r="AL84" s="191" t="str">
        <f t="shared" si="83"/>
        <v/>
      </c>
      <c r="AM84" s="191">
        <f t="shared" si="84"/>
        <v>-236.09999999999854</v>
      </c>
      <c r="AN84" s="88"/>
      <c r="AO84" s="191"/>
      <c r="AP84" s="191">
        <f t="shared" si="79"/>
        <v>55743.209999999315</v>
      </c>
      <c r="AQ84" s="191">
        <f t="shared" si="75"/>
        <v>233.85984886933807</v>
      </c>
      <c r="AR84" s="191">
        <f t="shared" si="81"/>
        <v>-87.535866185268503</v>
      </c>
      <c r="AS84" s="250">
        <f t="shared" ref="AS84:AS147" si="86">IF(R84=1,0,IF(AND($T84&gt;=I84,$T84&lt;J84),1,0))</f>
        <v>0</v>
      </c>
      <c r="AT84" s="250">
        <f t="shared" ref="AT84:AT147" si="87">IF(R84=1,0,IF(AND($T84&gt;=J84,$T84&lt;K84),1,0))</f>
        <v>0</v>
      </c>
      <c r="AU84" s="250">
        <f t="shared" ref="AU84:AU147" si="88">IF(R84=1,0,IF(AND($T84&gt;=K84,$T84&lt;M84),1,0))</f>
        <v>0</v>
      </c>
      <c r="AV84" s="250">
        <f t="shared" ref="AV84:AV147" si="89">IF(R84=1,0,IF(AND($T84&gt;M84,$T84&lt;=O84),1,0))</f>
        <v>1</v>
      </c>
      <c r="AW84" s="250">
        <f t="shared" ref="AW84:AW147" si="90">IF(R84=1,0,IF(AND($T84&gt;O84,$T84&lt;=P84),1,0))</f>
        <v>0</v>
      </c>
      <c r="AX84" s="250">
        <f t="shared" ref="AX84:AX147" si="91">IF(R84=1,0,IF(AND($T84&gt;P84,$T84&lt;=Q84),1,0))</f>
        <v>0</v>
      </c>
      <c r="AY84" s="89"/>
      <c r="AZ84" s="111"/>
      <c r="BA84" s="111"/>
      <c r="BB84" s="111"/>
      <c r="BC84" s="111"/>
      <c r="BD84" s="111"/>
      <c r="BE84" s="111"/>
      <c r="BF84" s="111"/>
      <c r="BG84" s="111"/>
      <c r="BH84" s="89"/>
      <c r="BI84" s="89"/>
      <c r="BJ84" s="89"/>
      <c r="BK84" s="89"/>
      <c r="BL84" s="89"/>
    </row>
    <row r="85" spans="1:64" x14ac:dyDescent="0.25">
      <c r="A85" s="86">
        <f t="shared" si="80"/>
        <v>84</v>
      </c>
      <c r="B85" s="113"/>
      <c r="C85" s="88"/>
      <c r="D85" s="88"/>
      <c r="E85" s="194">
        <f t="shared" si="56"/>
        <v>0</v>
      </c>
      <c r="F85" s="89">
        <f t="shared" si="57"/>
        <v>0</v>
      </c>
      <c r="G85" s="113"/>
      <c r="H85" s="88"/>
      <c r="I85" s="84">
        <f t="shared" si="58"/>
        <v>24748.602483287406</v>
      </c>
      <c r="J85" s="84">
        <f t="shared" si="59"/>
        <v>24909.300340814705</v>
      </c>
      <c r="K85" s="84">
        <f t="shared" si="60"/>
        <v>25069.998198342011</v>
      </c>
      <c r="L85" s="84">
        <f t="shared" si="61"/>
        <v>25230.696055869314</v>
      </c>
      <c r="M85" s="108">
        <f>IF(T85&lt;&gt;0,(((G85+1)*('Data Raw'!$N$1007-'Data Raw'!$N$1008)/2+'Data Raw'!$N$1008)*'Data Raw'!$M$1010+'Data Raw'!$M$1009)*AE85+AE85)</f>
        <v>25391.393913396616</v>
      </c>
      <c r="N85" s="84">
        <f t="shared" si="62"/>
        <v>25552.091770923918</v>
      </c>
      <c r="O85" s="84">
        <f t="shared" si="63"/>
        <v>25712.789628451221</v>
      </c>
      <c r="P85" s="84">
        <f t="shared" si="64"/>
        <v>25873.487485978527</v>
      </c>
      <c r="Q85" s="84">
        <f t="shared" si="65"/>
        <v>26034.185343505826</v>
      </c>
      <c r="R85" s="166" t="str">
        <f t="shared" si="66"/>
        <v/>
      </c>
      <c r="S85" s="109">
        <f>'Data Raw'!E127</f>
        <v>25255.83</v>
      </c>
      <c r="T85" s="109">
        <f>'Data Raw'!G127</f>
        <v>25415.69</v>
      </c>
      <c r="U85" s="109">
        <f>'Data Raw'!D127</f>
        <v>25706.62</v>
      </c>
      <c r="V85" s="166" t="str">
        <f t="shared" si="67"/>
        <v/>
      </c>
      <c r="W85" s="89">
        <f t="shared" si="68"/>
        <v>-24.296086603382719</v>
      </c>
      <c r="X85" s="89">
        <f t="shared" si="69"/>
        <v>590.29982423907325</v>
      </c>
      <c r="Y85" s="89">
        <f t="shared" si="85"/>
        <v>297.69628188978356</v>
      </c>
      <c r="Z85" s="109">
        <f t="shared" si="70"/>
        <v>450.78999999999724</v>
      </c>
      <c r="AA85" s="89">
        <f t="shared" si="71"/>
        <v>467.37204476338474</v>
      </c>
      <c r="AB85" s="89">
        <f t="shared" si="72"/>
        <v>25274.164638942973</v>
      </c>
      <c r="AC85" s="89">
        <f t="shared" si="73"/>
        <v>26073.395361057024</v>
      </c>
      <c r="AD85" s="89">
        <f t="shared" si="74"/>
        <v>1</v>
      </c>
      <c r="AE85" s="89">
        <f>'Data Raw'!C127</f>
        <v>25673.78</v>
      </c>
      <c r="AF85" s="89"/>
      <c r="AG85" s="89">
        <f t="shared" si="76"/>
        <v>-258.09000000000015</v>
      </c>
      <c r="AH85" s="89">
        <f t="shared" si="77"/>
        <v>-282.38608660338286</v>
      </c>
      <c r="AI85" s="109">
        <f t="shared" si="78"/>
        <v>-1</v>
      </c>
      <c r="AJ85" s="109">
        <f t="shared" si="82"/>
        <v>50</v>
      </c>
      <c r="AK85" s="88"/>
      <c r="AL85" s="191" t="str">
        <f t="shared" si="83"/>
        <v/>
      </c>
      <c r="AM85" s="191">
        <f t="shared" si="84"/>
        <v>-258.09000000000015</v>
      </c>
      <c r="AN85" s="88"/>
      <c r="AO85" s="191"/>
      <c r="AP85" s="191">
        <f t="shared" si="79"/>
        <v>66610.448100000081</v>
      </c>
      <c r="AQ85" s="191">
        <f t="shared" si="75"/>
        <v>236.55208788385607</v>
      </c>
      <c r="AR85" s="191">
        <f t="shared" si="81"/>
        <v>-61.144194005927488</v>
      </c>
      <c r="AS85" s="250">
        <f t="shared" si="86"/>
        <v>0</v>
      </c>
      <c r="AT85" s="250">
        <f t="shared" si="87"/>
        <v>0</v>
      </c>
      <c r="AU85" s="250">
        <f t="shared" si="88"/>
        <v>0</v>
      </c>
      <c r="AV85" s="250">
        <f t="shared" si="89"/>
        <v>1</v>
      </c>
      <c r="AW85" s="250">
        <f t="shared" si="90"/>
        <v>0</v>
      </c>
      <c r="AX85" s="250">
        <f t="shared" si="91"/>
        <v>0</v>
      </c>
      <c r="AY85" s="89"/>
      <c r="AZ85" s="111"/>
      <c r="BA85" s="111"/>
      <c r="BB85" s="111"/>
      <c r="BC85" s="111"/>
      <c r="BD85" s="111"/>
      <c r="BE85" s="111"/>
      <c r="BF85" s="111"/>
      <c r="BG85" s="111"/>
      <c r="BH85" s="89"/>
      <c r="BI85" s="89"/>
      <c r="BJ85" s="89"/>
      <c r="BK85" s="89"/>
      <c r="BL85" s="89"/>
    </row>
    <row r="86" spans="1:64" x14ac:dyDescent="0.25">
      <c r="A86" s="86">
        <f t="shared" si="80"/>
        <v>85</v>
      </c>
      <c r="B86" s="113"/>
      <c r="C86" s="88"/>
      <c r="D86" s="88"/>
      <c r="E86" s="194">
        <f t="shared" si="56"/>
        <v>0</v>
      </c>
      <c r="F86" s="89">
        <f t="shared" si="57"/>
        <v>0</v>
      </c>
      <c r="G86" s="113"/>
      <c r="H86" s="88"/>
      <c r="I86" s="84">
        <f t="shared" si="58"/>
        <v>24463.469545749391</v>
      </c>
      <c r="J86" s="84">
        <f t="shared" si="59"/>
        <v>24612.317686694285</v>
      </c>
      <c r="K86" s="84">
        <f t="shared" si="60"/>
        <v>24761.165827639175</v>
      </c>
      <c r="L86" s="84">
        <f t="shared" si="61"/>
        <v>24910.01396858407</v>
      </c>
      <c r="M86" s="108">
        <f>IF(T86&lt;&gt;0,(((G86+1)*('Data Raw'!$N$1007-'Data Raw'!$N$1008)/2+'Data Raw'!$N$1008)*'Data Raw'!$M$1010+'Data Raw'!$M$1009)*AE86+AE86)</f>
        <v>25058.86210952896</v>
      </c>
      <c r="N86" s="84">
        <f t="shared" si="62"/>
        <v>25207.71025047385</v>
      </c>
      <c r="O86" s="84">
        <f t="shared" si="63"/>
        <v>25356.558391418745</v>
      </c>
      <c r="P86" s="84">
        <f t="shared" si="64"/>
        <v>25505.406532363635</v>
      </c>
      <c r="Q86" s="84">
        <f t="shared" si="65"/>
        <v>25654.254673308529</v>
      </c>
      <c r="R86" s="166" t="str">
        <f t="shared" si="66"/>
        <v/>
      </c>
      <c r="S86" s="109">
        <f>'Data Raw'!E128</f>
        <v>25304.62</v>
      </c>
      <c r="T86" s="109">
        <f>'Data Raw'!G128</f>
        <v>25407.89</v>
      </c>
      <c r="U86" s="109">
        <f>'Data Raw'!D128</f>
        <v>25641.33</v>
      </c>
      <c r="V86" s="166" t="str">
        <f t="shared" si="67"/>
        <v/>
      </c>
      <c r="W86" s="89">
        <f t="shared" si="68"/>
        <v>-349.02789047103943</v>
      </c>
      <c r="X86" s="89">
        <f t="shared" si="69"/>
        <v>121820.46832666389</v>
      </c>
      <c r="Y86" s="89">
        <f t="shared" si="85"/>
        <v>305.55778640584333</v>
      </c>
      <c r="Z86" s="109">
        <f t="shared" si="70"/>
        <v>336.71000000000276</v>
      </c>
      <c r="AA86" s="89">
        <f t="shared" si="71"/>
        <v>448.70603836861596</v>
      </c>
      <c r="AB86" s="89">
        <f t="shared" si="72"/>
        <v>24940.283761951123</v>
      </c>
      <c r="AC86" s="89">
        <f t="shared" si="73"/>
        <v>25734.816238048876</v>
      </c>
      <c r="AD86" s="89">
        <f t="shared" si="74"/>
        <v>1</v>
      </c>
      <c r="AE86" s="89">
        <f>'Data Raw'!C128</f>
        <v>25337.55</v>
      </c>
      <c r="AF86" s="89"/>
      <c r="AG86" s="89">
        <f t="shared" si="76"/>
        <v>70.340000000000146</v>
      </c>
      <c r="AH86" s="89">
        <f t="shared" si="77"/>
        <v>-278.68789047103928</v>
      </c>
      <c r="AI86" s="109">
        <f t="shared" si="78"/>
        <v>-1</v>
      </c>
      <c r="AJ86" s="109">
        <f t="shared" si="82"/>
        <v>50</v>
      </c>
      <c r="AK86" s="88"/>
      <c r="AL86" s="191" t="str">
        <f t="shared" si="83"/>
        <v/>
      </c>
      <c r="AM86" s="191">
        <f t="shared" si="84"/>
        <v>-70.340000000000146</v>
      </c>
      <c r="AN86" s="88"/>
      <c r="AO86" s="191"/>
      <c r="AP86" s="191">
        <f t="shared" si="79"/>
        <v>4947.7156000000205</v>
      </c>
      <c r="AQ86" s="191">
        <f t="shared" si="75"/>
        <v>218.08407811898317</v>
      </c>
      <c r="AR86" s="191">
        <f t="shared" si="81"/>
        <v>-87.473708286860159</v>
      </c>
      <c r="AS86" s="250">
        <f t="shared" si="86"/>
        <v>0</v>
      </c>
      <c r="AT86" s="250">
        <f t="shared" si="87"/>
        <v>0</v>
      </c>
      <c r="AU86" s="250">
        <f t="shared" si="88"/>
        <v>0</v>
      </c>
      <c r="AV86" s="250">
        <f t="shared" si="89"/>
        <v>0</v>
      </c>
      <c r="AW86" s="250">
        <f t="shared" si="90"/>
        <v>1</v>
      </c>
      <c r="AX86" s="250">
        <f t="shared" si="91"/>
        <v>0</v>
      </c>
      <c r="AY86" s="89"/>
      <c r="AZ86" s="111"/>
      <c r="BA86" s="111"/>
      <c r="BB86" s="111"/>
      <c r="BC86" s="111"/>
      <c r="BD86" s="111"/>
      <c r="BE86" s="111"/>
      <c r="BF86" s="111"/>
      <c r="BG86" s="111"/>
      <c r="BH86" s="89"/>
      <c r="BI86" s="89"/>
      <c r="BJ86" s="89"/>
      <c r="BK86" s="89"/>
      <c r="BL86" s="89"/>
    </row>
    <row r="87" spans="1:64" x14ac:dyDescent="0.25">
      <c r="A87" s="86">
        <f t="shared" si="80"/>
        <v>86</v>
      </c>
      <c r="B87" s="113"/>
      <c r="C87" s="88"/>
      <c r="D87" s="88"/>
      <c r="E87" s="194">
        <f t="shared" si="56"/>
        <v>0</v>
      </c>
      <c r="F87" s="89">
        <f t="shared" si="57"/>
        <v>0</v>
      </c>
      <c r="G87" s="113"/>
      <c r="H87" s="88"/>
      <c r="I87" s="84">
        <f t="shared" si="58"/>
        <v>24515.928265172905</v>
      </c>
      <c r="J87" s="84">
        <f t="shared" si="59"/>
        <v>24668.707158375826</v>
      </c>
      <c r="K87" s="84">
        <f t="shared" si="60"/>
        <v>24821.486051578748</v>
      </c>
      <c r="L87" s="84">
        <f t="shared" si="61"/>
        <v>24974.264944781669</v>
      </c>
      <c r="M87" s="108">
        <f>IF(T87&lt;&gt;0,(((G87+1)*('Data Raw'!$N$1007-'Data Raw'!$N$1008)/2+'Data Raw'!$N$1008)*'Data Raw'!$M$1010+'Data Raw'!$M$1009)*AE87+AE87)</f>
        <v>25127.043837984591</v>
      </c>
      <c r="N87" s="84">
        <f t="shared" si="62"/>
        <v>25279.822731187513</v>
      </c>
      <c r="O87" s="84">
        <f t="shared" si="63"/>
        <v>25432.601624390434</v>
      </c>
      <c r="P87" s="84">
        <f t="shared" si="64"/>
        <v>25585.380517593356</v>
      </c>
      <c r="Q87" s="84">
        <f t="shared" si="65"/>
        <v>25738.159410796277</v>
      </c>
      <c r="R87" s="166" t="str">
        <f t="shared" si="66"/>
        <v/>
      </c>
      <c r="S87" s="109">
        <f>'Data Raw'!E129</f>
        <v>25219.8</v>
      </c>
      <c r="T87" s="109">
        <f>'Data Raw'!G129</f>
        <v>25539.54</v>
      </c>
      <c r="U87" s="109">
        <f>'Data Raw'!D129</f>
        <v>25583.59</v>
      </c>
      <c r="V87" s="166" t="str">
        <f t="shared" si="67"/>
        <v/>
      </c>
      <c r="W87" s="89">
        <f t="shared" si="68"/>
        <v>-412.49616201540994</v>
      </c>
      <c r="X87" s="89">
        <f t="shared" si="69"/>
        <v>170153.08367744333</v>
      </c>
      <c r="Y87" s="89">
        <f t="shared" si="85"/>
        <v>323.0096081447727</v>
      </c>
      <c r="Z87" s="109">
        <f t="shared" si="70"/>
        <v>363.79000000000087</v>
      </c>
      <c r="AA87" s="89">
        <f t="shared" si="71"/>
        <v>436.57517574452811</v>
      </c>
      <c r="AB87" s="89">
        <f t="shared" si="72"/>
        <v>25025.08986738668</v>
      </c>
      <c r="AC87" s="89">
        <f t="shared" si="73"/>
        <v>25787.890132613324</v>
      </c>
      <c r="AD87" s="89">
        <f t="shared" si="74"/>
        <v>1</v>
      </c>
      <c r="AE87" s="89">
        <f>'Data Raw'!C129</f>
        <v>25406.49</v>
      </c>
      <c r="AF87" s="89"/>
      <c r="AG87" s="89">
        <f t="shared" si="76"/>
        <v>133.04999999999927</v>
      </c>
      <c r="AH87" s="89">
        <f t="shared" si="77"/>
        <v>-279.44616201541066</v>
      </c>
      <c r="AI87" s="109">
        <f t="shared" si="78"/>
        <v>-1</v>
      </c>
      <c r="AJ87" s="109">
        <f t="shared" si="82"/>
        <v>50</v>
      </c>
      <c r="AK87" s="88"/>
      <c r="AL87" s="191" t="str">
        <f t="shared" si="83"/>
        <v/>
      </c>
      <c r="AM87" s="191">
        <f t="shared" si="84"/>
        <v>-133.04999999999927</v>
      </c>
      <c r="AN87" s="88"/>
      <c r="AO87" s="191"/>
      <c r="AP87" s="191">
        <f t="shared" si="79"/>
        <v>17702.302499999805</v>
      </c>
      <c r="AQ87" s="191">
        <f t="shared" si="75"/>
        <v>208.63584721687386</v>
      </c>
      <c r="AR87" s="191">
        <f t="shared" si="81"/>
        <v>-114.37376092789884</v>
      </c>
      <c r="AS87" s="250">
        <f t="shared" si="86"/>
        <v>0</v>
      </c>
      <c r="AT87" s="250">
        <f t="shared" si="87"/>
        <v>0</v>
      </c>
      <c r="AU87" s="250">
        <f t="shared" si="88"/>
        <v>0</v>
      </c>
      <c r="AV87" s="250">
        <f t="shared" si="89"/>
        <v>0</v>
      </c>
      <c r="AW87" s="250">
        <f t="shared" si="90"/>
        <v>1</v>
      </c>
      <c r="AX87" s="250">
        <f t="shared" si="91"/>
        <v>0</v>
      </c>
      <c r="AY87" s="89"/>
      <c r="AZ87" s="111"/>
      <c r="BA87" s="111"/>
      <c r="BB87" s="111"/>
      <c r="BC87" s="111"/>
      <c r="BD87" s="111"/>
      <c r="BE87" s="111"/>
      <c r="BF87" s="111"/>
      <c r="BG87" s="111"/>
      <c r="BH87" s="89"/>
      <c r="BI87" s="89"/>
      <c r="BJ87" s="89"/>
      <c r="BK87" s="89"/>
      <c r="BL87" s="89"/>
    </row>
    <row r="88" spans="1:64" x14ac:dyDescent="0.25">
      <c r="A88" s="86">
        <f t="shared" si="80"/>
        <v>87</v>
      </c>
      <c r="B88" s="113"/>
      <c r="C88" s="88"/>
      <c r="D88" s="88"/>
      <c r="E88" s="194">
        <f t="shared" si="56"/>
        <v>0</v>
      </c>
      <c r="F88" s="89">
        <f t="shared" si="57"/>
        <v>0</v>
      </c>
      <c r="G88" s="113"/>
      <c r="H88" s="88"/>
      <c r="I88" s="84">
        <f t="shared" si="58"/>
        <v>24597.469598607804</v>
      </c>
      <c r="J88" s="84">
        <f t="shared" si="59"/>
        <v>24758.974402680193</v>
      </c>
      <c r="K88" s="84">
        <f t="shared" si="60"/>
        <v>24920.479206752578</v>
      </c>
      <c r="L88" s="84">
        <f t="shared" si="61"/>
        <v>25081.984010824966</v>
      </c>
      <c r="M88" s="108">
        <f>IF(T88&lt;&gt;0,(((G88+1)*('Data Raw'!$N$1007-'Data Raw'!$N$1008)/2+'Data Raw'!$N$1008)*'Data Raw'!$M$1010+'Data Raw'!$M$1009)*AE88+AE88)</f>
        <v>25243.488814897351</v>
      </c>
      <c r="N88" s="84">
        <f t="shared" si="62"/>
        <v>25404.993618969736</v>
      </c>
      <c r="O88" s="84">
        <f t="shared" si="63"/>
        <v>25566.498423042125</v>
      </c>
      <c r="P88" s="84">
        <f t="shared" si="64"/>
        <v>25728.00322711451</v>
      </c>
      <c r="Q88" s="84">
        <f t="shared" si="65"/>
        <v>25889.508031186899</v>
      </c>
      <c r="R88" s="166" t="str">
        <f t="shared" si="66"/>
        <v/>
      </c>
      <c r="S88" s="109">
        <f>'Data Raw'!E130</f>
        <v>25110.720000000001</v>
      </c>
      <c r="T88" s="109">
        <f>'Data Raw'!G130</f>
        <v>25878.99</v>
      </c>
      <c r="U88" s="109">
        <f>'Data Raw'!D130</f>
        <v>25878.99</v>
      </c>
      <c r="V88" s="166" t="str">
        <f t="shared" si="67"/>
        <v/>
      </c>
      <c r="W88" s="89">
        <f t="shared" si="68"/>
        <v>-635.5011851026502</v>
      </c>
      <c r="X88" s="89">
        <f t="shared" si="69"/>
        <v>403861.75626687286</v>
      </c>
      <c r="Y88" s="89">
        <f t="shared" si="85"/>
        <v>383.56839546364955</v>
      </c>
      <c r="Z88" s="109">
        <f t="shared" si="70"/>
        <v>768.27000000000044</v>
      </c>
      <c r="AA88" s="89">
        <f t="shared" si="71"/>
        <v>483.96015063816708</v>
      </c>
      <c r="AB88" s="89">
        <f t="shared" si="72"/>
        <v>25153.141100617151</v>
      </c>
      <c r="AC88" s="89">
        <f t="shared" si="73"/>
        <v>25895.318899382848</v>
      </c>
      <c r="AD88" s="89">
        <f t="shared" si="74"/>
        <v>1</v>
      </c>
      <c r="AE88" s="89">
        <f>'Data Raw'!C130</f>
        <v>25524.23</v>
      </c>
      <c r="AF88" s="89"/>
      <c r="AG88" s="89">
        <f t="shared" si="76"/>
        <v>354.76000000000204</v>
      </c>
      <c r="AH88" s="89">
        <f t="shared" si="77"/>
        <v>-280.74118510264816</v>
      </c>
      <c r="AI88" s="109">
        <f t="shared" si="78"/>
        <v>-1</v>
      </c>
      <c r="AJ88" s="109">
        <f t="shared" si="82"/>
        <v>50</v>
      </c>
      <c r="AK88" s="88"/>
      <c r="AL88" s="191" t="str">
        <f t="shared" si="83"/>
        <v/>
      </c>
      <c r="AM88" s="191">
        <f t="shared" si="84"/>
        <v>-354.76000000000204</v>
      </c>
      <c r="AN88" s="88"/>
      <c r="AO88" s="191"/>
      <c r="AP88" s="191">
        <f t="shared" si="79"/>
        <v>125854.65760000145</v>
      </c>
      <c r="AQ88" s="191">
        <f t="shared" si="75"/>
        <v>224.871864192777</v>
      </c>
      <c r="AR88" s="191">
        <f t="shared" si="81"/>
        <v>-158.69653127087255</v>
      </c>
      <c r="AS88" s="250">
        <f t="shared" si="86"/>
        <v>0</v>
      </c>
      <c r="AT88" s="250">
        <f t="shared" si="87"/>
        <v>0</v>
      </c>
      <c r="AU88" s="250">
        <f t="shared" si="88"/>
        <v>0</v>
      </c>
      <c r="AV88" s="250">
        <f t="shared" si="89"/>
        <v>0</v>
      </c>
      <c r="AW88" s="250">
        <f t="shared" si="90"/>
        <v>0</v>
      </c>
      <c r="AX88" s="250">
        <f t="shared" si="91"/>
        <v>1</v>
      </c>
      <c r="AY88" s="89"/>
      <c r="AZ88" s="111"/>
      <c r="BA88" s="111"/>
      <c r="BB88" s="111"/>
      <c r="BC88" s="111"/>
      <c r="BD88" s="111"/>
      <c r="BE88" s="111"/>
      <c r="BF88" s="111"/>
      <c r="BG88" s="111"/>
      <c r="BH88" s="89"/>
      <c r="BI88" s="89"/>
      <c r="BJ88" s="89"/>
      <c r="BK88" s="89"/>
      <c r="BL88" s="89"/>
    </row>
    <row r="89" spans="1:64" x14ac:dyDescent="0.25">
      <c r="A89" s="86">
        <f t="shared" si="80"/>
        <v>88</v>
      </c>
      <c r="B89" s="113"/>
      <c r="C89" s="88"/>
      <c r="D89" s="88"/>
      <c r="E89" s="194">
        <f t="shared" si="56"/>
        <v>0</v>
      </c>
      <c r="F89" s="89">
        <f t="shared" si="57"/>
        <v>0</v>
      </c>
      <c r="G89" s="113"/>
      <c r="H89" s="88"/>
      <c r="I89" s="84">
        <f t="shared" si="58"/>
        <v>24820.118879117897</v>
      </c>
      <c r="J89" s="84">
        <f t="shared" si="59"/>
        <v>25011.903076849718</v>
      </c>
      <c r="K89" s="84">
        <f t="shared" si="60"/>
        <v>25203.687274581545</v>
      </c>
      <c r="L89" s="84">
        <f t="shared" si="61"/>
        <v>25395.471472313369</v>
      </c>
      <c r="M89" s="108">
        <f>IF(T89&lt;&gt;0,(((G89+1)*('Data Raw'!$N$1007-'Data Raw'!$N$1008)/2+'Data Raw'!$N$1008)*'Data Raw'!$M$1010+'Data Raw'!$M$1009)*AE89+AE89)</f>
        <v>25587.255670045193</v>
      </c>
      <c r="N89" s="84">
        <f t="shared" si="62"/>
        <v>25779.039867777017</v>
      </c>
      <c r="O89" s="84">
        <f t="shared" si="63"/>
        <v>25970.824065508841</v>
      </c>
      <c r="P89" s="84">
        <f t="shared" si="64"/>
        <v>26162.608263240669</v>
      </c>
      <c r="Q89" s="84">
        <f t="shared" si="65"/>
        <v>26354.392460972489</v>
      </c>
      <c r="R89" s="166" t="str">
        <f t="shared" si="66"/>
        <v/>
      </c>
      <c r="S89" s="109">
        <f>'Data Raw'!E131</f>
        <v>25694.11</v>
      </c>
      <c r="T89" s="109">
        <f>'Data Raw'!G131</f>
        <v>26028.29</v>
      </c>
      <c r="U89" s="109">
        <f>'Data Raw'!D131</f>
        <v>26101.95</v>
      </c>
      <c r="V89" s="166" t="str">
        <f t="shared" si="67"/>
        <v/>
      </c>
      <c r="W89" s="89">
        <f t="shared" si="68"/>
        <v>-441.03432995480762</v>
      </c>
      <c r="X89" s="89">
        <f t="shared" si="69"/>
        <v>194511.28019868612</v>
      </c>
      <c r="Y89" s="89">
        <f t="shared" si="85"/>
        <v>392.29354245987747</v>
      </c>
      <c r="Z89" s="109">
        <f t="shared" si="70"/>
        <v>407.84000000000015</v>
      </c>
      <c r="AA89" s="89">
        <f t="shared" si="71"/>
        <v>473.0858434041433</v>
      </c>
      <c r="AB89" s="89">
        <f t="shared" si="72"/>
        <v>25460.453871957558</v>
      </c>
      <c r="AC89" s="89">
        <f t="shared" si="73"/>
        <v>26283.186128042442</v>
      </c>
      <c r="AD89" s="89">
        <f t="shared" si="74"/>
        <v>1</v>
      </c>
      <c r="AE89" s="89">
        <f>'Data Raw'!C131</f>
        <v>25871.82</v>
      </c>
      <c r="AF89" s="89"/>
      <c r="AG89" s="89">
        <f t="shared" si="76"/>
        <v>156.47000000000116</v>
      </c>
      <c r="AH89" s="89">
        <f t="shared" si="77"/>
        <v>-284.56432995480645</v>
      </c>
      <c r="AI89" s="109">
        <f t="shared" si="78"/>
        <v>-1</v>
      </c>
      <c r="AJ89" s="109">
        <f t="shared" si="82"/>
        <v>50</v>
      </c>
      <c r="AK89" s="88"/>
      <c r="AL89" s="191" t="str">
        <f t="shared" si="83"/>
        <v/>
      </c>
      <c r="AM89" s="191">
        <f t="shared" si="84"/>
        <v>-156.47000000000116</v>
      </c>
      <c r="AN89" s="88"/>
      <c r="AO89" s="191"/>
      <c r="AP89" s="191">
        <f t="shared" si="79"/>
        <v>24482.860900000363</v>
      </c>
      <c r="AQ89" s="191">
        <f t="shared" si="75"/>
        <v>217.27165706024635</v>
      </c>
      <c r="AR89" s="191">
        <f t="shared" si="81"/>
        <v>-175.02188539963112</v>
      </c>
      <c r="AS89" s="250">
        <f t="shared" si="86"/>
        <v>0</v>
      </c>
      <c r="AT89" s="250">
        <f t="shared" si="87"/>
        <v>0</v>
      </c>
      <c r="AU89" s="250">
        <f t="shared" si="88"/>
        <v>0</v>
      </c>
      <c r="AV89" s="250">
        <f t="shared" si="89"/>
        <v>0</v>
      </c>
      <c r="AW89" s="250">
        <f t="shared" si="90"/>
        <v>1</v>
      </c>
      <c r="AX89" s="250">
        <f t="shared" si="91"/>
        <v>0</v>
      </c>
      <c r="AY89" s="89"/>
      <c r="AZ89" s="111"/>
      <c r="BA89" s="111"/>
      <c r="BB89" s="111"/>
      <c r="BC89" s="111"/>
      <c r="BD89" s="111"/>
      <c r="BE89" s="111"/>
      <c r="BF89" s="111"/>
      <c r="BG89" s="111"/>
      <c r="BH89" s="89"/>
      <c r="BI89" s="89"/>
      <c r="BJ89" s="89"/>
      <c r="BK89" s="89"/>
      <c r="BL89" s="89"/>
    </row>
    <row r="90" spans="1:64" x14ac:dyDescent="0.25">
      <c r="A90" s="86">
        <f t="shared" si="80"/>
        <v>89</v>
      </c>
      <c r="B90" s="113"/>
      <c r="C90" s="88"/>
      <c r="D90" s="88"/>
      <c r="E90" s="194">
        <f t="shared" si="56"/>
        <v>0</v>
      </c>
      <c r="F90" s="89">
        <f t="shared" si="57"/>
        <v>0</v>
      </c>
      <c r="G90" s="113"/>
      <c r="H90" s="88"/>
      <c r="I90" s="84">
        <f t="shared" si="58"/>
        <v>25130.720214494922</v>
      </c>
      <c r="J90" s="84">
        <f t="shared" si="59"/>
        <v>25326.866985724861</v>
      </c>
      <c r="K90" s="84">
        <f t="shared" si="60"/>
        <v>25523.013756954799</v>
      </c>
      <c r="L90" s="84">
        <f t="shared" si="61"/>
        <v>25719.160528184737</v>
      </c>
      <c r="M90" s="108">
        <f>IF(T90&lt;&gt;0,(((G90+1)*('Data Raw'!$N$1007-'Data Raw'!$N$1008)/2+'Data Raw'!$N$1008)*'Data Raw'!$M$1010+'Data Raw'!$M$1009)*AE90+AE90)</f>
        <v>25915.307299414675</v>
      </c>
      <c r="N90" s="84">
        <f t="shared" si="62"/>
        <v>26111.454070644613</v>
      </c>
      <c r="O90" s="84">
        <f t="shared" si="63"/>
        <v>26307.600841874551</v>
      </c>
      <c r="P90" s="84">
        <f t="shared" si="64"/>
        <v>26503.74761310449</v>
      </c>
      <c r="Q90" s="84">
        <f t="shared" si="65"/>
        <v>26699.894384334428</v>
      </c>
      <c r="R90" s="166" t="str">
        <f t="shared" si="66"/>
        <v/>
      </c>
      <c r="S90" s="109">
        <f>'Data Raw'!E132</f>
        <v>25967.98</v>
      </c>
      <c r="T90" s="109">
        <f>'Data Raw'!G132</f>
        <v>26090.43</v>
      </c>
      <c r="U90" s="109">
        <f>'Data Raw'!D132</f>
        <v>26359.31</v>
      </c>
      <c r="V90" s="166" t="str">
        <f t="shared" si="67"/>
        <v/>
      </c>
      <c r="W90" s="89">
        <f t="shared" si="68"/>
        <v>-175.12270058532522</v>
      </c>
      <c r="X90" s="89">
        <f t="shared" si="69"/>
        <v>30667.960260297466</v>
      </c>
      <c r="Y90" s="89">
        <f t="shared" si="85"/>
        <v>369.17539404822111</v>
      </c>
      <c r="Z90" s="109">
        <f t="shared" si="70"/>
        <v>391.33000000000175</v>
      </c>
      <c r="AA90" s="89">
        <f t="shared" si="71"/>
        <v>461.40643720355166</v>
      </c>
      <c r="AB90" s="89">
        <f t="shared" si="72"/>
        <v>25801.397033106477</v>
      </c>
      <c r="AC90" s="89">
        <f t="shared" si="73"/>
        <v>26605.642966893523</v>
      </c>
      <c r="AD90" s="89">
        <f t="shared" si="74"/>
        <v>1</v>
      </c>
      <c r="AE90" s="89">
        <f>'Data Raw'!C132</f>
        <v>26203.52</v>
      </c>
      <c r="AF90" s="89"/>
      <c r="AG90" s="89">
        <f t="shared" si="76"/>
        <v>-113.09000000000015</v>
      </c>
      <c r="AH90" s="89">
        <f t="shared" si="77"/>
        <v>-288.21270058532536</v>
      </c>
      <c r="AI90" s="109">
        <f t="shared" si="78"/>
        <v>-1</v>
      </c>
      <c r="AJ90" s="109">
        <f t="shared" si="82"/>
        <v>50</v>
      </c>
      <c r="AK90" s="88"/>
      <c r="AL90" s="191" t="str">
        <f t="shared" si="83"/>
        <v/>
      </c>
      <c r="AM90" s="191">
        <f t="shared" si="84"/>
        <v>-113.09000000000015</v>
      </c>
      <c r="AN90" s="88"/>
      <c r="AO90" s="191"/>
      <c r="AP90" s="191">
        <f t="shared" si="79"/>
        <v>12789.348100000034</v>
      </c>
      <c r="AQ90" s="191">
        <f t="shared" si="75"/>
        <v>205.69591738688567</v>
      </c>
      <c r="AR90" s="191">
        <f t="shared" si="81"/>
        <v>-163.47947666133544</v>
      </c>
      <c r="AS90" s="250">
        <f t="shared" si="86"/>
        <v>0</v>
      </c>
      <c r="AT90" s="250">
        <f t="shared" si="87"/>
        <v>0</v>
      </c>
      <c r="AU90" s="250">
        <f t="shared" si="88"/>
        <v>0</v>
      </c>
      <c r="AV90" s="250">
        <f t="shared" si="89"/>
        <v>1</v>
      </c>
      <c r="AW90" s="250">
        <f t="shared" si="90"/>
        <v>0</v>
      </c>
      <c r="AX90" s="250">
        <f t="shared" si="91"/>
        <v>0</v>
      </c>
      <c r="AY90" s="89"/>
      <c r="AZ90" s="111"/>
      <c r="BA90" s="111"/>
      <c r="BB90" s="111"/>
      <c r="BC90" s="111"/>
      <c r="BD90" s="111"/>
      <c r="BE90" s="111"/>
      <c r="BF90" s="111"/>
      <c r="BG90" s="111"/>
      <c r="BH90" s="89"/>
      <c r="BI90" s="89"/>
      <c r="BJ90" s="89"/>
      <c r="BK90" s="89"/>
      <c r="BL90" s="89"/>
    </row>
    <row r="91" spans="1:64" x14ac:dyDescent="0.25">
      <c r="A91" s="86">
        <f t="shared" si="80"/>
        <v>90</v>
      </c>
      <c r="B91" s="113"/>
      <c r="C91" s="88"/>
      <c r="D91" s="88"/>
      <c r="E91" s="194">
        <f t="shared" si="56"/>
        <v>0</v>
      </c>
      <c r="F91" s="89">
        <f t="shared" si="57"/>
        <v>0</v>
      </c>
      <c r="G91" s="113"/>
      <c r="H91" s="88"/>
      <c r="I91" s="84">
        <f t="shared" si="58"/>
        <v>24998.095681738883</v>
      </c>
      <c r="J91" s="84">
        <f t="shared" si="59"/>
        <v>25182.683378762991</v>
      </c>
      <c r="K91" s="84">
        <f t="shared" si="60"/>
        <v>25367.271075787103</v>
      </c>
      <c r="L91" s="84">
        <f t="shared" si="61"/>
        <v>25551.858772811211</v>
      </c>
      <c r="M91" s="108">
        <f>IF(T91&lt;&gt;0,(((G91+1)*('Data Raw'!$N$1007-'Data Raw'!$N$1008)/2+'Data Raw'!$N$1008)*'Data Raw'!$M$1010+'Data Raw'!$M$1009)*AE91+AE91)</f>
        <v>25736.446469835322</v>
      </c>
      <c r="N91" s="84">
        <f t="shared" si="62"/>
        <v>25921.034166859434</v>
      </c>
      <c r="O91" s="84">
        <f t="shared" si="63"/>
        <v>26105.621863883542</v>
      </c>
      <c r="P91" s="84">
        <f t="shared" si="64"/>
        <v>26290.209560907653</v>
      </c>
      <c r="Q91" s="84">
        <f t="shared" si="65"/>
        <v>26474.797257931761</v>
      </c>
      <c r="R91" s="166" t="str">
        <f t="shared" si="66"/>
        <v/>
      </c>
      <c r="S91" s="109">
        <f>'Data Raw'!E133</f>
        <v>25811.77</v>
      </c>
      <c r="T91" s="109">
        <f>'Data Raw'!G133</f>
        <v>25901.99</v>
      </c>
      <c r="U91" s="109">
        <f>'Data Raw'!D133</f>
        <v>26052.81</v>
      </c>
      <c r="V91" s="166" t="str">
        <f t="shared" si="67"/>
        <v/>
      </c>
      <c r="W91" s="89">
        <f t="shared" si="68"/>
        <v>-165.5435301646794</v>
      </c>
      <c r="X91" s="89">
        <f t="shared" si="69"/>
        <v>27404.660379384117</v>
      </c>
      <c r="Y91" s="89">
        <f t="shared" si="85"/>
        <v>347.46993493853751</v>
      </c>
      <c r="Z91" s="109">
        <f t="shared" si="70"/>
        <v>241.04000000000087</v>
      </c>
      <c r="AA91" s="89">
        <f t="shared" si="71"/>
        <v>429.92551760304445</v>
      </c>
      <c r="AB91" s="89">
        <f t="shared" si="72"/>
        <v>25630.474528376981</v>
      </c>
      <c r="AC91" s="89">
        <f t="shared" si="73"/>
        <v>26414.865471623016</v>
      </c>
      <c r="AD91" s="89">
        <f t="shared" si="74"/>
        <v>1</v>
      </c>
      <c r="AE91" s="89">
        <f>'Data Raw'!C133</f>
        <v>26022.67</v>
      </c>
      <c r="AF91" s="89"/>
      <c r="AG91" s="89">
        <f t="shared" si="76"/>
        <v>-120.67999999999665</v>
      </c>
      <c r="AH91" s="89">
        <f t="shared" si="77"/>
        <v>-286.22353016467605</v>
      </c>
      <c r="AI91" s="109">
        <f t="shared" si="78"/>
        <v>-1</v>
      </c>
      <c r="AJ91" s="109">
        <f t="shared" si="82"/>
        <v>50</v>
      </c>
      <c r="AK91" s="88"/>
      <c r="AL91" s="191" t="str">
        <f t="shared" si="83"/>
        <v/>
      </c>
      <c r="AM91" s="191">
        <f t="shared" si="84"/>
        <v>-120.67999999999665</v>
      </c>
      <c r="AN91" s="88"/>
      <c r="AO91" s="191"/>
      <c r="AP91" s="191">
        <f t="shared" si="79"/>
        <v>14563.662399999192</v>
      </c>
      <c r="AQ91" s="191">
        <f t="shared" si="75"/>
        <v>196.249704343898</v>
      </c>
      <c r="AR91" s="191">
        <f t="shared" si="81"/>
        <v>-151.2202305946395</v>
      </c>
      <c r="AS91" s="250">
        <f t="shared" si="86"/>
        <v>0</v>
      </c>
      <c r="AT91" s="250">
        <f t="shared" si="87"/>
        <v>0</v>
      </c>
      <c r="AU91" s="250">
        <f t="shared" si="88"/>
        <v>0</v>
      </c>
      <c r="AV91" s="250">
        <f t="shared" si="89"/>
        <v>1</v>
      </c>
      <c r="AW91" s="250">
        <f t="shared" si="90"/>
        <v>0</v>
      </c>
      <c r="AX91" s="250">
        <f t="shared" si="91"/>
        <v>0</v>
      </c>
      <c r="AY91" s="89"/>
      <c r="AZ91" s="111"/>
      <c r="BA91" s="111"/>
      <c r="BB91" s="111"/>
      <c r="BC91" s="111"/>
      <c r="BD91" s="111"/>
      <c r="BE91" s="111"/>
      <c r="BF91" s="111"/>
      <c r="BG91" s="111"/>
      <c r="BH91" s="89"/>
      <c r="BI91" s="89"/>
      <c r="BJ91" s="89"/>
      <c r="BK91" s="89"/>
      <c r="BL91" s="89"/>
    </row>
    <row r="92" spans="1:64" x14ac:dyDescent="0.25">
      <c r="A92" s="86">
        <f t="shared" si="80"/>
        <v>91</v>
      </c>
      <c r="B92" s="113"/>
      <c r="C92" s="88"/>
      <c r="D92" s="88"/>
      <c r="E92" s="194">
        <f t="shared" si="56"/>
        <v>0</v>
      </c>
      <c r="F92" s="89">
        <f t="shared" si="57"/>
        <v>0</v>
      </c>
      <c r="G92" s="113"/>
      <c r="H92" s="88"/>
      <c r="I92" s="84">
        <f t="shared" si="58"/>
        <v>24848.156905831827</v>
      </c>
      <c r="J92" s="84">
        <f t="shared" si="59"/>
        <v>25021.891873301094</v>
      </c>
      <c r="K92" s="84">
        <f t="shared" si="60"/>
        <v>25195.626840770365</v>
      </c>
      <c r="L92" s="84">
        <f t="shared" si="61"/>
        <v>25369.361808239632</v>
      </c>
      <c r="M92" s="108">
        <f>IF(T92&lt;&gt;0,(((G92+1)*('Data Raw'!$N$1007-'Data Raw'!$N$1008)/2+'Data Raw'!$N$1008)*'Data Raw'!$M$1010+'Data Raw'!$M$1009)*AE92+AE92)</f>
        <v>25543.096775708902</v>
      </c>
      <c r="N92" s="84">
        <f t="shared" si="62"/>
        <v>25716.831743178172</v>
      </c>
      <c r="O92" s="84">
        <f t="shared" si="63"/>
        <v>25890.566710647439</v>
      </c>
      <c r="P92" s="84">
        <f t="shared" si="64"/>
        <v>26064.30167811671</v>
      </c>
      <c r="Q92" s="84">
        <f t="shared" si="65"/>
        <v>26238.036645585977</v>
      </c>
      <c r="R92" s="166" t="str">
        <f t="shared" si="66"/>
        <v/>
      </c>
      <c r="S92" s="109">
        <f>'Data Raw'!E134</f>
        <v>25827.17</v>
      </c>
      <c r="T92" s="109">
        <f>'Data Raw'!G134</f>
        <v>26163.63</v>
      </c>
      <c r="U92" s="109">
        <f>'Data Raw'!D134</f>
        <v>26176.43</v>
      </c>
      <c r="V92" s="166" t="str">
        <f t="shared" si="67"/>
        <v/>
      </c>
      <c r="W92" s="89">
        <f t="shared" si="68"/>
        <v>-620.53322429109903</v>
      </c>
      <c r="X92" s="89">
        <f t="shared" si="69"/>
        <v>385061.4824491074</v>
      </c>
      <c r="Y92" s="89">
        <f t="shared" si="85"/>
        <v>398.11585115144135</v>
      </c>
      <c r="Z92" s="109">
        <f t="shared" si="70"/>
        <v>349.26000000000204</v>
      </c>
      <c r="AA92" s="89">
        <f t="shared" si="71"/>
        <v>418.40187223118124</v>
      </c>
      <c r="AB92" s="89">
        <f t="shared" si="72"/>
        <v>25461.733310037409</v>
      </c>
      <c r="AC92" s="89">
        <f t="shared" si="73"/>
        <v>26192.606689962588</v>
      </c>
      <c r="AD92" s="89">
        <f t="shared" si="74"/>
        <v>1</v>
      </c>
      <c r="AE92" s="89">
        <f>'Data Raw'!C134</f>
        <v>25827.17</v>
      </c>
      <c r="AF92" s="89"/>
      <c r="AG92" s="89">
        <f t="shared" si="76"/>
        <v>336.46000000000276</v>
      </c>
      <c r="AH92" s="89">
        <f t="shared" si="77"/>
        <v>-284.07322429109627</v>
      </c>
      <c r="AI92" s="109">
        <f t="shared" si="78"/>
        <v>-1</v>
      </c>
      <c r="AJ92" s="109">
        <f t="shared" si="82"/>
        <v>50</v>
      </c>
      <c r="AK92" s="88"/>
      <c r="AL92" s="191" t="str">
        <f t="shared" si="83"/>
        <v/>
      </c>
      <c r="AM92" s="191">
        <f t="shared" si="84"/>
        <v>-336.46000000000276</v>
      </c>
      <c r="AN92" s="88"/>
      <c r="AO92" s="191"/>
      <c r="AP92" s="191">
        <f t="shared" si="79"/>
        <v>113205.33160000187</v>
      </c>
      <c r="AQ92" s="191">
        <f t="shared" si="75"/>
        <v>211.82862608346522</v>
      </c>
      <c r="AR92" s="191">
        <f t="shared" si="81"/>
        <v>-186.28722506797612</v>
      </c>
      <c r="AS92" s="250">
        <f t="shared" si="86"/>
        <v>0</v>
      </c>
      <c r="AT92" s="250">
        <f t="shared" si="87"/>
        <v>0</v>
      </c>
      <c r="AU92" s="250">
        <f t="shared" si="88"/>
        <v>0</v>
      </c>
      <c r="AV92" s="250">
        <f t="shared" si="89"/>
        <v>0</v>
      </c>
      <c r="AW92" s="250">
        <f t="shared" si="90"/>
        <v>0</v>
      </c>
      <c r="AX92" s="250">
        <f t="shared" si="91"/>
        <v>1</v>
      </c>
      <c r="AY92" s="89"/>
      <c r="AZ92" s="111"/>
      <c r="BA92" s="111"/>
      <c r="BB92" s="111"/>
      <c r="BC92" s="111"/>
      <c r="BD92" s="111"/>
      <c r="BE92" s="111"/>
      <c r="BF92" s="111"/>
      <c r="BG92" s="111"/>
      <c r="BH92" s="89"/>
      <c r="BI92" s="89"/>
      <c r="BJ92" s="89"/>
      <c r="BK92" s="89"/>
      <c r="BL92" s="89"/>
    </row>
    <row r="93" spans="1:64" x14ac:dyDescent="0.25">
      <c r="A93" s="86">
        <f t="shared" si="80"/>
        <v>92</v>
      </c>
      <c r="B93" s="113"/>
      <c r="C93" s="88"/>
      <c r="D93" s="88"/>
      <c r="E93" s="194">
        <f t="shared" si="56"/>
        <v>0</v>
      </c>
      <c r="F93" s="89">
        <f t="shared" si="57"/>
        <v>0</v>
      </c>
      <c r="G93" s="113"/>
      <c r="H93" s="88"/>
      <c r="I93" s="84">
        <f t="shared" si="58"/>
        <v>25122.734900785799</v>
      </c>
      <c r="J93" s="84">
        <f t="shared" si="59"/>
        <v>25321.792826361518</v>
      </c>
      <c r="K93" s="84">
        <f t="shared" si="60"/>
        <v>25520.85075193724</v>
      </c>
      <c r="L93" s="84">
        <f t="shared" si="61"/>
        <v>25719.908677512958</v>
      </c>
      <c r="M93" s="108">
        <f>IF(T93&lt;&gt;0,(((G93+1)*('Data Raw'!$N$1007-'Data Raw'!$N$1008)/2+'Data Raw'!$N$1008)*'Data Raw'!$M$1010+'Data Raw'!$M$1009)*AE93+AE93)</f>
        <v>25918.96660308868</v>
      </c>
      <c r="N93" s="84">
        <f t="shared" si="62"/>
        <v>26118.024528664402</v>
      </c>
      <c r="O93" s="84">
        <f t="shared" si="63"/>
        <v>26317.082454240121</v>
      </c>
      <c r="P93" s="84">
        <f t="shared" si="64"/>
        <v>26516.140379815843</v>
      </c>
      <c r="Q93" s="84">
        <f t="shared" si="65"/>
        <v>26715.198305391561</v>
      </c>
      <c r="R93" s="166" t="str">
        <f t="shared" si="66"/>
        <v/>
      </c>
      <c r="S93" s="109">
        <f>'Data Raw'!E135</f>
        <v>26135.4</v>
      </c>
      <c r="T93" s="109">
        <f>'Data Raw'!G135</f>
        <v>26353.63</v>
      </c>
      <c r="U93" s="109">
        <f>'Data Raw'!D135</f>
        <v>26458.880000000001</v>
      </c>
      <c r="V93" s="166" t="str">
        <f t="shared" si="67"/>
        <v/>
      </c>
      <c r="W93" s="89">
        <f t="shared" si="68"/>
        <v>-434.66339691132089</v>
      </c>
      <c r="X93" s="89">
        <f t="shared" si="69"/>
        <v>188932.26861448848</v>
      </c>
      <c r="Y93" s="89">
        <f t="shared" si="85"/>
        <v>403.53963413819326</v>
      </c>
      <c r="Z93" s="109">
        <f t="shared" si="70"/>
        <v>323.47999999999956</v>
      </c>
      <c r="AA93" s="89">
        <f t="shared" si="71"/>
        <v>404.84160476958385</v>
      </c>
      <c r="AB93" s="89">
        <f t="shared" si="72"/>
        <v>25851.578408603498</v>
      </c>
      <c r="AC93" s="89">
        <f t="shared" si="73"/>
        <v>26562.861591396504</v>
      </c>
      <c r="AD93" s="89">
        <f t="shared" si="74"/>
        <v>1</v>
      </c>
      <c r="AE93" s="89">
        <f>'Data Raw'!C135</f>
        <v>26207.22</v>
      </c>
      <c r="AF93" s="89"/>
      <c r="AG93" s="89">
        <f t="shared" si="76"/>
        <v>146.40999999999985</v>
      </c>
      <c r="AH93" s="89">
        <f t="shared" si="77"/>
        <v>-288.25339691132103</v>
      </c>
      <c r="AI93" s="109">
        <f t="shared" si="78"/>
        <v>-1</v>
      </c>
      <c r="AJ93" s="109">
        <f t="shared" si="82"/>
        <v>50</v>
      </c>
      <c r="AK93" s="88"/>
      <c r="AL93" s="191" t="str">
        <f t="shared" si="83"/>
        <v/>
      </c>
      <c r="AM93" s="191">
        <f t="shared" si="84"/>
        <v>-146.40999999999985</v>
      </c>
      <c r="AN93" s="88"/>
      <c r="AO93" s="191"/>
      <c r="AP93" s="191">
        <f t="shared" si="79"/>
        <v>21435.888099999956</v>
      </c>
      <c r="AQ93" s="191">
        <f t="shared" si="75"/>
        <v>204.55988985196907</v>
      </c>
      <c r="AR93" s="191">
        <f t="shared" si="81"/>
        <v>-198.97974428622419</v>
      </c>
      <c r="AS93" s="250">
        <f t="shared" si="86"/>
        <v>0</v>
      </c>
      <c r="AT93" s="250">
        <f t="shared" si="87"/>
        <v>0</v>
      </c>
      <c r="AU93" s="250">
        <f t="shared" si="88"/>
        <v>0</v>
      </c>
      <c r="AV93" s="250">
        <f t="shared" si="89"/>
        <v>0</v>
      </c>
      <c r="AW93" s="250">
        <f t="shared" si="90"/>
        <v>1</v>
      </c>
      <c r="AX93" s="250">
        <f t="shared" si="91"/>
        <v>0</v>
      </c>
      <c r="AY93" s="89"/>
      <c r="AZ93" s="111"/>
      <c r="BA93" s="111"/>
      <c r="BB93" s="111"/>
      <c r="BC93" s="111"/>
      <c r="BD93" s="111"/>
      <c r="BE93" s="111"/>
      <c r="BF93" s="111"/>
      <c r="BG93" s="111"/>
      <c r="BH93" s="89"/>
      <c r="BI93" s="89"/>
      <c r="BJ93" s="89"/>
      <c r="BK93" s="89"/>
      <c r="BL93" s="89"/>
    </row>
    <row r="94" spans="1:64" x14ac:dyDescent="0.25">
      <c r="A94" s="86">
        <f t="shared" si="80"/>
        <v>93</v>
      </c>
      <c r="B94" s="113"/>
      <c r="C94" s="88"/>
      <c r="D94" s="88"/>
      <c r="E94" s="194">
        <f t="shared" si="56"/>
        <v>0</v>
      </c>
      <c r="F94" s="89">
        <f t="shared" si="57"/>
        <v>0</v>
      </c>
      <c r="G94" s="113"/>
      <c r="H94" s="88"/>
      <c r="I94" s="84">
        <f t="shared" si="58"/>
        <v>25298.699732375157</v>
      </c>
      <c r="J94" s="84">
        <f t="shared" si="59"/>
        <v>25500.469549444253</v>
      </c>
      <c r="K94" s="84">
        <f t="shared" si="60"/>
        <v>25702.23936651335</v>
      </c>
      <c r="L94" s="84">
        <f t="shared" si="61"/>
        <v>25904.009183582446</v>
      </c>
      <c r="M94" s="108">
        <f>IF(T94&lt;&gt;0,(((G94+1)*('Data Raw'!$N$1007-'Data Raw'!$N$1008)/2+'Data Raw'!$N$1008)*'Data Raw'!$M$1010+'Data Raw'!$M$1009)*AE94+AE94)</f>
        <v>26105.779000651542</v>
      </c>
      <c r="N94" s="84">
        <f t="shared" si="62"/>
        <v>26307.548817720639</v>
      </c>
      <c r="O94" s="84">
        <f t="shared" si="63"/>
        <v>26509.318634789735</v>
      </c>
      <c r="P94" s="84">
        <f t="shared" si="64"/>
        <v>26711.088451858832</v>
      </c>
      <c r="Q94" s="84">
        <f t="shared" si="65"/>
        <v>26912.858268927928</v>
      </c>
      <c r="R94" s="166" t="str">
        <f t="shared" si="66"/>
        <v/>
      </c>
      <c r="S94" s="109">
        <f>'Data Raw'!E136</f>
        <v>26164.79</v>
      </c>
      <c r="T94" s="109">
        <f>'Data Raw'!G136</f>
        <v>26320.93</v>
      </c>
      <c r="U94" s="109">
        <f>'Data Raw'!D136</f>
        <v>26560.04</v>
      </c>
      <c r="V94" s="166" t="str">
        <f t="shared" si="67"/>
        <v/>
      </c>
      <c r="W94" s="89">
        <f t="shared" si="68"/>
        <v>-215.15099934845784</v>
      </c>
      <c r="X94" s="89">
        <f t="shared" si="69"/>
        <v>46289.952520640109</v>
      </c>
      <c r="Y94" s="89">
        <f t="shared" si="85"/>
        <v>382.35274858302574</v>
      </c>
      <c r="Z94" s="109">
        <f t="shared" si="70"/>
        <v>395.25</v>
      </c>
      <c r="AA94" s="89">
        <f t="shared" si="71"/>
        <v>403.47137551678617</v>
      </c>
      <c r="AB94" s="89">
        <f t="shared" si="72"/>
        <v>26051.994635945855</v>
      </c>
      <c r="AC94" s="89">
        <f t="shared" si="73"/>
        <v>26740.225364054146</v>
      </c>
      <c r="AD94" s="89">
        <f t="shared" si="74"/>
        <v>1</v>
      </c>
      <c r="AE94" s="89">
        <f>'Data Raw'!C136</f>
        <v>26396.11</v>
      </c>
      <c r="AF94" s="89"/>
      <c r="AG94" s="89">
        <f t="shared" si="76"/>
        <v>-75.180000000000291</v>
      </c>
      <c r="AH94" s="89">
        <f t="shared" si="77"/>
        <v>-290.33099934845814</v>
      </c>
      <c r="AI94" s="109">
        <f t="shared" si="78"/>
        <v>-1</v>
      </c>
      <c r="AJ94" s="109">
        <f t="shared" si="82"/>
        <v>50</v>
      </c>
      <c r="AK94" s="88"/>
      <c r="AL94" s="191" t="str">
        <f t="shared" si="83"/>
        <v/>
      </c>
      <c r="AM94" s="191">
        <f t="shared" si="84"/>
        <v>-75.180000000000291</v>
      </c>
      <c r="AN94" s="88"/>
      <c r="AO94" s="191"/>
      <c r="AP94" s="191">
        <f t="shared" si="79"/>
        <v>5652.0324000000437</v>
      </c>
      <c r="AQ94" s="191">
        <f t="shared" si="75"/>
        <v>190.18434653508365</v>
      </c>
      <c r="AR94" s="191">
        <f t="shared" si="81"/>
        <v>-192.1684020479421</v>
      </c>
      <c r="AS94" s="250">
        <f t="shared" si="86"/>
        <v>0</v>
      </c>
      <c r="AT94" s="250">
        <f t="shared" si="87"/>
        <v>0</v>
      </c>
      <c r="AU94" s="250">
        <f t="shared" si="88"/>
        <v>0</v>
      </c>
      <c r="AV94" s="250">
        <f t="shared" si="89"/>
        <v>1</v>
      </c>
      <c r="AW94" s="250">
        <f t="shared" si="90"/>
        <v>0</v>
      </c>
      <c r="AX94" s="250">
        <f t="shared" si="91"/>
        <v>0</v>
      </c>
      <c r="AY94" s="89"/>
      <c r="AZ94" s="111"/>
      <c r="BA94" s="111"/>
      <c r="BB94" s="111"/>
      <c r="BC94" s="111"/>
      <c r="BD94" s="111"/>
      <c r="BE94" s="111"/>
      <c r="BF94" s="111"/>
      <c r="BG94" s="111"/>
      <c r="BH94" s="89"/>
      <c r="BI94" s="89"/>
      <c r="BJ94" s="89"/>
      <c r="BK94" s="89"/>
      <c r="BL94" s="89"/>
    </row>
    <row r="95" spans="1:64" x14ac:dyDescent="0.25">
      <c r="A95" s="86">
        <f t="shared" si="80"/>
        <v>94</v>
      </c>
      <c r="B95" s="113"/>
      <c r="C95" s="88"/>
      <c r="D95" s="88"/>
      <c r="E95" s="194">
        <f t="shared" si="56"/>
        <v>0</v>
      </c>
      <c r="F95" s="89">
        <f t="shared" si="57"/>
        <v>0</v>
      </c>
      <c r="G95" s="113"/>
      <c r="H95" s="88"/>
      <c r="I95" s="84">
        <f t="shared" si="58"/>
        <v>25025.40416654804</v>
      </c>
      <c r="J95" s="84">
        <f t="shared" si="59"/>
        <v>25216.580540839557</v>
      </c>
      <c r="K95" s="84">
        <f t="shared" si="60"/>
        <v>25407.756915131067</v>
      </c>
      <c r="L95" s="84">
        <f t="shared" si="61"/>
        <v>25598.933289422581</v>
      </c>
      <c r="M95" s="108">
        <f>IF(T95&lt;&gt;0,(((G95+1)*('Data Raw'!$N$1007-'Data Raw'!$N$1008)/2+'Data Raw'!$N$1008)*'Data Raw'!$M$1010+'Data Raw'!$M$1009)*AE95+AE95)</f>
        <v>25790.109663714094</v>
      </c>
      <c r="N95" s="84">
        <f t="shared" si="62"/>
        <v>25981.286038005608</v>
      </c>
      <c r="O95" s="84">
        <f t="shared" si="63"/>
        <v>26172.462412297122</v>
      </c>
      <c r="P95" s="84">
        <f t="shared" si="64"/>
        <v>26363.638786588632</v>
      </c>
      <c r="Q95" s="84">
        <f t="shared" si="65"/>
        <v>26554.815160880149</v>
      </c>
      <c r="R95" s="166" t="str">
        <f t="shared" si="66"/>
        <v/>
      </c>
      <c r="S95" s="109">
        <f>'Data Raw'!E137</f>
        <v>25624.52</v>
      </c>
      <c r="T95" s="109">
        <f>'Data Raw'!G137</f>
        <v>25716</v>
      </c>
      <c r="U95" s="109">
        <f>'Data Raw'!D137</f>
        <v>26125.09</v>
      </c>
      <c r="V95" s="166" t="str">
        <f t="shared" si="67"/>
        <v/>
      </c>
      <c r="W95" s="89">
        <f t="shared" si="68"/>
        <v>74.109663714094495</v>
      </c>
      <c r="X95" s="89">
        <f t="shared" si="69"/>
        <v>5492.2422558161743</v>
      </c>
      <c r="Y95" s="89">
        <f t="shared" si="85"/>
        <v>355.09636284692056</v>
      </c>
      <c r="Z95" s="109">
        <f t="shared" si="70"/>
        <v>500.56999999999971</v>
      </c>
      <c r="AA95" s="89">
        <f t="shared" si="71"/>
        <v>417.34260758581672</v>
      </c>
      <c r="AB95" s="89">
        <f t="shared" si="72"/>
        <v>25733.979330810733</v>
      </c>
      <c r="AC95" s="89">
        <f t="shared" si="73"/>
        <v>26419.880669189268</v>
      </c>
      <c r="AD95" s="89" t="str">
        <f t="shared" si="74"/>
        <v/>
      </c>
      <c r="AE95" s="89">
        <f>'Data Raw'!C137</f>
        <v>26076.93</v>
      </c>
      <c r="AF95" s="89"/>
      <c r="AG95" s="89">
        <f t="shared" si="76"/>
        <v>-360.93000000000029</v>
      </c>
      <c r="AH95" s="89">
        <f t="shared" si="77"/>
        <v>-286.8203362859058</v>
      </c>
      <c r="AI95" s="109">
        <f t="shared" si="78"/>
        <v>-1</v>
      </c>
      <c r="AJ95" s="109">
        <f t="shared" si="82"/>
        <v>50</v>
      </c>
      <c r="AK95" s="88"/>
      <c r="AL95" s="191" t="str">
        <f t="shared" si="83"/>
        <v/>
      </c>
      <c r="AM95" s="191">
        <f t="shared" si="84"/>
        <v>-360.93000000000029</v>
      </c>
      <c r="AN95" s="88"/>
      <c r="AO95" s="191"/>
      <c r="AP95" s="191">
        <f t="shared" si="79"/>
        <v>130270.46490000021</v>
      </c>
      <c r="AQ95" s="191">
        <f t="shared" si="75"/>
        <v>209.15608580896327</v>
      </c>
      <c r="AR95" s="191">
        <f t="shared" si="81"/>
        <v>-145.94027703795729</v>
      </c>
      <c r="AS95" s="250">
        <f t="shared" si="86"/>
        <v>0</v>
      </c>
      <c r="AT95" s="250">
        <f t="shared" si="87"/>
        <v>0</v>
      </c>
      <c r="AU95" s="250">
        <f t="shared" si="88"/>
        <v>1</v>
      </c>
      <c r="AV95" s="250">
        <f t="shared" si="89"/>
        <v>0</v>
      </c>
      <c r="AW95" s="250">
        <f t="shared" si="90"/>
        <v>0</v>
      </c>
      <c r="AX95" s="250">
        <f t="shared" si="91"/>
        <v>0</v>
      </c>
      <c r="AY95" s="89"/>
      <c r="AZ95" s="111"/>
      <c r="BA95" s="111"/>
      <c r="BB95" s="111"/>
      <c r="BC95" s="111"/>
      <c r="BD95" s="111"/>
      <c r="BE95" s="111"/>
      <c r="BF95" s="111"/>
      <c r="BG95" s="111"/>
      <c r="BH95" s="89"/>
      <c r="BI95" s="89"/>
      <c r="BJ95" s="89"/>
      <c r="BK95" s="89"/>
      <c r="BL95" s="89"/>
    </row>
    <row r="96" spans="1:64" x14ac:dyDescent="0.25">
      <c r="A96" s="86">
        <f t="shared" si="80"/>
        <v>95</v>
      </c>
      <c r="B96" s="113"/>
      <c r="C96" s="88"/>
      <c r="D96" s="88"/>
      <c r="E96" s="194">
        <f t="shared" si="56"/>
        <v>0</v>
      </c>
      <c r="F96" s="89">
        <f t="shared" si="57"/>
        <v>0</v>
      </c>
      <c r="G96" s="113"/>
      <c r="H96" s="88"/>
      <c r="I96" s="84">
        <f t="shared" si="58"/>
        <v>24875.965153249148</v>
      </c>
      <c r="J96" s="84">
        <f t="shared" si="59"/>
        <v>25053.513334672611</v>
      </c>
      <c r="K96" s="84">
        <f t="shared" si="60"/>
        <v>25231.06151609607</v>
      </c>
      <c r="L96" s="84">
        <f t="shared" si="61"/>
        <v>25408.609697519532</v>
      </c>
      <c r="M96" s="108">
        <f>IF(T96&lt;&gt;0,(((G96+1)*('Data Raw'!$N$1007-'Data Raw'!$N$1008)/2+'Data Raw'!$N$1008)*'Data Raw'!$M$1010+'Data Raw'!$M$1009)*AE96+AE96)</f>
        <v>25586.157878942991</v>
      </c>
      <c r="N96" s="84">
        <f t="shared" si="62"/>
        <v>25763.70606036645</v>
      </c>
      <c r="O96" s="84">
        <f t="shared" si="63"/>
        <v>25941.254241789913</v>
      </c>
      <c r="P96" s="84">
        <f t="shared" si="64"/>
        <v>26118.802423213372</v>
      </c>
      <c r="Q96" s="84">
        <f t="shared" si="65"/>
        <v>26296.350604636835</v>
      </c>
      <c r="R96" s="166" t="str">
        <f t="shared" si="66"/>
        <v/>
      </c>
      <c r="S96" s="109">
        <f>'Data Raw'!E138</f>
        <v>25870.71</v>
      </c>
      <c r="T96" s="109">
        <f>'Data Raw'!G138</f>
        <v>26205.91</v>
      </c>
      <c r="U96" s="109">
        <f>'Data Raw'!D138</f>
        <v>26205.91</v>
      </c>
      <c r="V96" s="166" t="str">
        <f t="shared" si="67"/>
        <v/>
      </c>
      <c r="W96" s="89">
        <f t="shared" si="68"/>
        <v>-619.75212105700848</v>
      </c>
      <c r="X96" s="89">
        <f t="shared" si="69"/>
        <v>384092.69155466091</v>
      </c>
      <c r="Y96" s="89">
        <f t="shared" si="85"/>
        <v>403.67123344858823</v>
      </c>
      <c r="Z96" s="109">
        <f t="shared" si="70"/>
        <v>335.20000000000073</v>
      </c>
      <c r="AA96" s="89">
        <f t="shared" si="71"/>
        <v>405.60794935927157</v>
      </c>
      <c r="AB96" s="89">
        <f t="shared" si="72"/>
        <v>25515.968783552056</v>
      </c>
      <c r="AC96" s="89">
        <f t="shared" si="73"/>
        <v>26225.451216447942</v>
      </c>
      <c r="AD96" s="89">
        <f t="shared" si="74"/>
        <v>1</v>
      </c>
      <c r="AE96" s="89">
        <f>'Data Raw'!C138</f>
        <v>25870.71</v>
      </c>
      <c r="AF96" s="89"/>
      <c r="AG96" s="89">
        <f t="shared" si="76"/>
        <v>335.20000000000073</v>
      </c>
      <c r="AH96" s="89">
        <f t="shared" si="77"/>
        <v>-284.55212105700775</v>
      </c>
      <c r="AI96" s="109">
        <f t="shared" si="78"/>
        <v>-1</v>
      </c>
      <c r="AJ96" s="109">
        <f t="shared" si="82"/>
        <v>50</v>
      </c>
      <c r="AK96" s="88"/>
      <c r="AL96" s="191" t="str">
        <f t="shared" si="83"/>
        <v/>
      </c>
      <c r="AM96" s="191">
        <f t="shared" si="84"/>
        <v>-335.20000000000073</v>
      </c>
      <c r="AN96" s="88"/>
      <c r="AO96" s="191"/>
      <c r="AP96" s="191">
        <f t="shared" si="79"/>
        <v>112359.04000000049</v>
      </c>
      <c r="AQ96" s="191">
        <f t="shared" si="75"/>
        <v>223.16096516352297</v>
      </c>
      <c r="AR96" s="191">
        <f t="shared" si="81"/>
        <v>-180.51026828506525</v>
      </c>
      <c r="AS96" s="250">
        <f t="shared" si="86"/>
        <v>0</v>
      </c>
      <c r="AT96" s="250">
        <f t="shared" si="87"/>
        <v>0</v>
      </c>
      <c r="AU96" s="250">
        <f t="shared" si="88"/>
        <v>0</v>
      </c>
      <c r="AV96" s="250">
        <f t="shared" si="89"/>
        <v>0</v>
      </c>
      <c r="AW96" s="250">
        <f t="shared" si="90"/>
        <v>0</v>
      </c>
      <c r="AX96" s="250">
        <f t="shared" si="91"/>
        <v>1</v>
      </c>
      <c r="AY96" s="89"/>
      <c r="AZ96" s="111"/>
      <c r="BA96" s="111"/>
      <c r="BB96" s="111"/>
      <c r="BC96" s="111"/>
      <c r="BD96" s="111"/>
      <c r="BE96" s="111"/>
      <c r="BF96" s="111"/>
      <c r="BG96" s="111"/>
      <c r="BH96" s="89"/>
      <c r="BI96" s="89"/>
      <c r="BJ96" s="89"/>
      <c r="BK96" s="89"/>
      <c r="BL96" s="89"/>
    </row>
    <row r="97" spans="1:64" x14ac:dyDescent="0.25">
      <c r="A97" s="86">
        <f t="shared" si="80"/>
        <v>96</v>
      </c>
      <c r="B97" s="113"/>
      <c r="C97" s="88"/>
      <c r="D97" s="88"/>
      <c r="E97" s="194">
        <f t="shared" si="56"/>
        <v>0</v>
      </c>
      <c r="F97" s="89">
        <f t="shared" si="57"/>
        <v>0</v>
      </c>
      <c r="G97" s="113"/>
      <c r="H97" s="88"/>
      <c r="I97" s="84">
        <f t="shared" si="58"/>
        <v>24793.244936533301</v>
      </c>
      <c r="J97" s="84">
        <f t="shared" si="59"/>
        <v>24995.080553257598</v>
      </c>
      <c r="K97" s="84">
        <f t="shared" si="60"/>
        <v>25196.916169981891</v>
      </c>
      <c r="L97" s="84">
        <f t="shared" si="61"/>
        <v>25398.751786706187</v>
      </c>
      <c r="M97" s="108">
        <f>IF(T97&lt;&gt;0,(((G97+1)*('Data Raw'!$N$1007-'Data Raw'!$N$1008)/2+'Data Raw'!$N$1008)*'Data Raw'!$M$1010+'Data Raw'!$M$1009)*AE97+AE97)</f>
        <v>25600.58740343048</v>
      </c>
      <c r="N97" s="84">
        <f t="shared" si="62"/>
        <v>25802.423020154773</v>
      </c>
      <c r="O97" s="84">
        <f t="shared" si="63"/>
        <v>26004.258636879069</v>
      </c>
      <c r="P97" s="84">
        <f t="shared" si="64"/>
        <v>26206.094253603362</v>
      </c>
      <c r="Q97" s="84">
        <f t="shared" si="65"/>
        <v>26407.929870327658</v>
      </c>
      <c r="R97" s="166" t="str">
        <f t="shared" si="66"/>
        <v/>
      </c>
      <c r="S97" s="109">
        <f>'Data Raw'!E139</f>
        <v>25570.84</v>
      </c>
      <c r="T97" s="109">
        <f>'Data Raw'!G139</f>
        <v>25813.81</v>
      </c>
      <c r="U97" s="109">
        <f>'Data Raw'!D139</f>
        <v>25886.9</v>
      </c>
      <c r="V97" s="166" t="str">
        <f t="shared" si="67"/>
        <v/>
      </c>
      <c r="W97" s="89">
        <f t="shared" si="68"/>
        <v>-213.22259656952156</v>
      </c>
      <c r="X97" s="89">
        <f t="shared" si="69"/>
        <v>45463.875687848944</v>
      </c>
      <c r="Y97" s="89">
        <f t="shared" si="85"/>
        <v>382.31749408261578</v>
      </c>
      <c r="Z97" s="109">
        <f t="shared" si="70"/>
        <v>316.06000000000131</v>
      </c>
      <c r="AA97" s="89">
        <f t="shared" si="71"/>
        <v>392.81538516509011</v>
      </c>
      <c r="AB97" s="89">
        <f t="shared" si="72"/>
        <v>25540.533243044618</v>
      </c>
      <c r="AC97" s="89">
        <f t="shared" si="73"/>
        <v>26230.066756955381</v>
      </c>
      <c r="AD97" s="89">
        <f t="shared" si="74"/>
        <v>1</v>
      </c>
      <c r="AE97" s="89">
        <f>'Data Raw'!C139</f>
        <v>25885.3</v>
      </c>
      <c r="AF97" s="89"/>
      <c r="AG97" s="89">
        <f t="shared" si="76"/>
        <v>-71.489999999997963</v>
      </c>
      <c r="AH97" s="89">
        <f t="shared" si="77"/>
        <v>-284.71259656951952</v>
      </c>
      <c r="AI97" s="109">
        <f t="shared" si="78"/>
        <v>-1</v>
      </c>
      <c r="AJ97" s="109">
        <f t="shared" si="82"/>
        <v>50</v>
      </c>
      <c r="AK97" s="88"/>
      <c r="AL97" s="191" t="str">
        <f t="shared" si="83"/>
        <v/>
      </c>
      <c r="AM97" s="191">
        <f t="shared" si="84"/>
        <v>-71.489999999997963</v>
      </c>
      <c r="AN97" s="88"/>
      <c r="AO97" s="191"/>
      <c r="AP97" s="191">
        <f t="shared" si="79"/>
        <v>5110.8200999997089</v>
      </c>
      <c r="AQ97" s="191">
        <f t="shared" si="75"/>
        <v>206.30863570090906</v>
      </c>
      <c r="AR97" s="191">
        <f t="shared" si="81"/>
        <v>-176.00885838170672</v>
      </c>
      <c r="AS97" s="250">
        <f t="shared" si="86"/>
        <v>0</v>
      </c>
      <c r="AT97" s="250">
        <f t="shared" si="87"/>
        <v>0</v>
      </c>
      <c r="AU97" s="250">
        <f t="shared" si="88"/>
        <v>0</v>
      </c>
      <c r="AV97" s="250">
        <f t="shared" si="89"/>
        <v>1</v>
      </c>
      <c r="AW97" s="250">
        <f t="shared" si="90"/>
        <v>0</v>
      </c>
      <c r="AX97" s="250">
        <f t="shared" si="91"/>
        <v>0</v>
      </c>
      <c r="AY97" s="89"/>
      <c r="AZ97" s="111"/>
      <c r="BA97" s="111"/>
      <c r="BB97" s="111"/>
      <c r="BC97" s="111"/>
      <c r="BD97" s="111"/>
      <c r="BE97" s="111"/>
      <c r="BF97" s="111"/>
      <c r="BG97" s="111"/>
      <c r="BH97" s="89"/>
      <c r="BI97" s="89"/>
      <c r="BJ97" s="89"/>
      <c r="BK97" s="89"/>
      <c r="BL97" s="89"/>
    </row>
    <row r="98" spans="1:64" x14ac:dyDescent="0.25">
      <c r="A98" s="86">
        <f t="shared" si="80"/>
        <v>97</v>
      </c>
      <c r="B98" s="113"/>
      <c r="C98" s="88"/>
      <c r="D98" s="88"/>
      <c r="E98" s="194">
        <f t="shared" si="56"/>
        <v>0</v>
      </c>
      <c r="F98" s="89">
        <f t="shared" si="57"/>
        <v>0</v>
      </c>
      <c r="G98" s="113"/>
      <c r="H98" s="88"/>
      <c r="I98" s="84">
        <f t="shared" si="58"/>
        <v>24778.985958069945</v>
      </c>
      <c r="J98" s="84">
        <f t="shared" si="59"/>
        <v>24970.144705111255</v>
      </c>
      <c r="K98" s="84">
        <f t="shared" si="60"/>
        <v>25161.303452152562</v>
      </c>
      <c r="L98" s="84">
        <f t="shared" si="61"/>
        <v>25352.462199193873</v>
      </c>
      <c r="M98" s="108">
        <f>IF(T98&lt;&gt;0,(((G98+1)*('Data Raw'!$N$1007-'Data Raw'!$N$1008)/2+'Data Raw'!$N$1008)*'Data Raw'!$M$1010+'Data Raw'!$M$1009)*AE98+AE98)</f>
        <v>25543.62094623518</v>
      </c>
      <c r="N98" s="84">
        <f t="shared" si="62"/>
        <v>25734.779693276487</v>
      </c>
      <c r="O98" s="84">
        <f t="shared" si="63"/>
        <v>25925.938440317797</v>
      </c>
      <c r="P98" s="84">
        <f t="shared" si="64"/>
        <v>26117.097187359104</v>
      </c>
      <c r="Q98" s="84">
        <f t="shared" si="65"/>
        <v>26308.255934400415</v>
      </c>
      <c r="R98" s="166" t="str">
        <f t="shared" si="66"/>
        <v/>
      </c>
      <c r="S98" s="109">
        <f>'Data Raw'!E140</f>
        <v>25377.83</v>
      </c>
      <c r="T98" s="109">
        <f>'Data Raw'!G140</f>
        <v>25502.23</v>
      </c>
      <c r="U98" s="109">
        <f>'Data Raw'!D140</f>
        <v>25900.68</v>
      </c>
      <c r="V98" s="166" t="str">
        <f t="shared" si="67"/>
        <v/>
      </c>
      <c r="W98" s="89">
        <f t="shared" si="68"/>
        <v>41.390946235180309</v>
      </c>
      <c r="X98" s="89">
        <f t="shared" si="69"/>
        <v>1713.2104302435869</v>
      </c>
      <c r="Y98" s="89">
        <f t="shared" si="85"/>
        <v>354.30277772386171</v>
      </c>
      <c r="Z98" s="109">
        <f t="shared" si="70"/>
        <v>522.84999999999854</v>
      </c>
      <c r="AA98" s="89">
        <f t="shared" si="71"/>
        <v>411.39175871293418</v>
      </c>
      <c r="AB98" s="89">
        <f t="shared" si="72"/>
        <v>25493.806922609674</v>
      </c>
      <c r="AC98" s="89">
        <f t="shared" si="73"/>
        <v>26161.593077390327</v>
      </c>
      <c r="AD98" s="89">
        <f t="shared" si="74"/>
        <v>1</v>
      </c>
      <c r="AE98" s="89">
        <f>'Data Raw'!C140</f>
        <v>25827.7</v>
      </c>
      <c r="AF98" s="89"/>
      <c r="AG98" s="89">
        <f t="shared" si="76"/>
        <v>-325.47000000000116</v>
      </c>
      <c r="AH98" s="89">
        <f t="shared" si="77"/>
        <v>-284.07905376482086</v>
      </c>
      <c r="AI98" s="109">
        <f t="shared" si="78"/>
        <v>-1</v>
      </c>
      <c r="AJ98" s="109">
        <f t="shared" si="82"/>
        <v>50</v>
      </c>
      <c r="AK98" s="88"/>
      <c r="AL98" s="191" t="str">
        <f t="shared" si="83"/>
        <v/>
      </c>
      <c r="AM98" s="191">
        <f t="shared" si="84"/>
        <v>-325.47000000000116</v>
      </c>
      <c r="AN98" s="88"/>
      <c r="AO98" s="191"/>
      <c r="AP98" s="191">
        <f t="shared" si="79"/>
        <v>105930.72090000076</v>
      </c>
      <c r="AQ98" s="191">
        <f t="shared" si="75"/>
        <v>219.54878728969709</v>
      </c>
      <c r="AR98" s="191">
        <f t="shared" si="81"/>
        <v>-134.75399043416462</v>
      </c>
      <c r="AS98" s="250">
        <f t="shared" si="86"/>
        <v>0</v>
      </c>
      <c r="AT98" s="250">
        <f t="shared" si="87"/>
        <v>0</v>
      </c>
      <c r="AU98" s="250">
        <f t="shared" si="88"/>
        <v>1</v>
      </c>
      <c r="AV98" s="250">
        <f t="shared" si="89"/>
        <v>0</v>
      </c>
      <c r="AW98" s="250">
        <f t="shared" si="90"/>
        <v>0</v>
      </c>
      <c r="AX98" s="250">
        <f t="shared" si="91"/>
        <v>0</v>
      </c>
      <c r="AY98" s="89"/>
      <c r="AZ98" s="111"/>
      <c r="BA98" s="111"/>
      <c r="BB98" s="111"/>
      <c r="BC98" s="111"/>
      <c r="BD98" s="111"/>
      <c r="BE98" s="111"/>
      <c r="BF98" s="111"/>
      <c r="BG98" s="111"/>
      <c r="BH98" s="89"/>
      <c r="BI98" s="89"/>
      <c r="BJ98" s="89"/>
      <c r="BK98" s="89"/>
      <c r="BL98" s="89"/>
    </row>
    <row r="99" spans="1:64" x14ac:dyDescent="0.25">
      <c r="A99" s="86">
        <f t="shared" si="80"/>
        <v>98</v>
      </c>
      <c r="B99" s="113"/>
      <c r="C99" s="88"/>
      <c r="D99" s="88"/>
      <c r="E99" s="194">
        <f t="shared" si="56"/>
        <v>0</v>
      </c>
      <c r="F99" s="89">
        <f t="shared" si="57"/>
        <v>0</v>
      </c>
      <c r="G99" s="113"/>
      <c r="H99" s="88"/>
      <c r="I99" s="84">
        <f t="shared" si="58"/>
        <v>24323.039246754593</v>
      </c>
      <c r="J99" s="84">
        <f t="shared" si="59"/>
        <v>24500.19063561652</v>
      </c>
      <c r="K99" s="84">
        <f t="shared" si="60"/>
        <v>24677.342024478454</v>
      </c>
      <c r="L99" s="84">
        <f t="shared" si="61"/>
        <v>24854.493413340384</v>
      </c>
      <c r="M99" s="108">
        <f>IF(T99&lt;&gt;0,(((G99+1)*('Data Raw'!$N$1007-'Data Raw'!$N$1008)/2+'Data Raw'!$N$1008)*'Data Raw'!$M$1010+'Data Raw'!$M$1009)*AE99+AE99)</f>
        <v>25031.644802202314</v>
      </c>
      <c r="N99" s="84">
        <f t="shared" si="62"/>
        <v>25208.796191064244</v>
      </c>
      <c r="O99" s="84">
        <f t="shared" si="63"/>
        <v>25385.947579926175</v>
      </c>
      <c r="P99" s="84">
        <f t="shared" si="64"/>
        <v>25563.098968788108</v>
      </c>
      <c r="Q99" s="84">
        <f t="shared" si="65"/>
        <v>25740.250357650035</v>
      </c>
      <c r="R99" s="166" t="str">
        <f t="shared" si="66"/>
        <v/>
      </c>
      <c r="S99" s="109">
        <f>'Data Raw'!E141</f>
        <v>24990.94</v>
      </c>
      <c r="T99" s="109">
        <f>'Data Raw'!G141</f>
        <v>25033.21</v>
      </c>
      <c r="U99" s="109">
        <f>'Data Raw'!D141</f>
        <v>25411.91</v>
      </c>
      <c r="V99" s="166" t="str">
        <f t="shared" si="67"/>
        <v/>
      </c>
      <c r="W99" s="89">
        <f t="shared" si="68"/>
        <v>-1.5651977976849594</v>
      </c>
      <c r="X99" s="89">
        <f t="shared" si="69"/>
        <v>2.4498441458778468</v>
      </c>
      <c r="Y99" s="89">
        <f t="shared" si="85"/>
        <v>328.02116649065078</v>
      </c>
      <c r="Z99" s="109">
        <f t="shared" si="70"/>
        <v>420.97000000000116</v>
      </c>
      <c r="AA99" s="89">
        <f t="shared" si="71"/>
        <v>412.76007889680091</v>
      </c>
      <c r="AB99" s="89">
        <f t="shared" si="72"/>
        <v>24960.347005094005</v>
      </c>
      <c r="AC99" s="89">
        <f t="shared" si="73"/>
        <v>25659.712994905993</v>
      </c>
      <c r="AD99" s="89">
        <f t="shared" si="74"/>
        <v>1</v>
      </c>
      <c r="AE99" s="89">
        <f>'Data Raw'!C141</f>
        <v>25310.03</v>
      </c>
      <c r="AF99" s="89"/>
      <c r="AG99" s="89">
        <f t="shared" si="76"/>
        <v>-276.81999999999971</v>
      </c>
      <c r="AH99" s="89">
        <f t="shared" si="77"/>
        <v>-278.38519779768467</v>
      </c>
      <c r="AI99" s="109">
        <f t="shared" si="78"/>
        <v>-1</v>
      </c>
      <c r="AJ99" s="109">
        <f t="shared" si="82"/>
        <v>50</v>
      </c>
      <c r="AK99" s="88"/>
      <c r="AL99" s="191" t="str">
        <f t="shared" si="83"/>
        <v/>
      </c>
      <c r="AM99" s="191">
        <f t="shared" si="84"/>
        <v>-276.81999999999971</v>
      </c>
      <c r="AN99" s="88"/>
      <c r="AO99" s="191"/>
      <c r="AP99" s="191">
        <f t="shared" si="79"/>
        <v>76629.312399999835</v>
      </c>
      <c r="AQ99" s="191">
        <f t="shared" si="75"/>
        <v>225.91225536861958</v>
      </c>
      <c r="AR99" s="191">
        <f t="shared" si="81"/>
        <v>-102.1089111220312</v>
      </c>
      <c r="AS99" s="250">
        <f t="shared" si="86"/>
        <v>0</v>
      </c>
      <c r="AT99" s="250">
        <f t="shared" si="87"/>
        <v>0</v>
      </c>
      <c r="AU99" s="250">
        <f t="shared" si="88"/>
        <v>0</v>
      </c>
      <c r="AV99" s="250">
        <f t="shared" si="89"/>
        <v>1</v>
      </c>
      <c r="AW99" s="250">
        <f t="shared" si="90"/>
        <v>0</v>
      </c>
      <c r="AX99" s="250">
        <f t="shared" si="91"/>
        <v>0</v>
      </c>
      <c r="AY99" s="89"/>
      <c r="AZ99" s="111"/>
      <c r="BA99" s="111"/>
      <c r="BB99" s="111"/>
      <c r="BC99" s="111"/>
      <c r="BD99" s="111"/>
      <c r="BE99" s="111"/>
      <c r="BF99" s="111"/>
      <c r="BG99" s="111"/>
      <c r="BH99" s="89"/>
      <c r="BI99" s="89"/>
      <c r="BJ99" s="89"/>
      <c r="BK99" s="89"/>
      <c r="BL99" s="89"/>
    </row>
    <row r="100" spans="1:64" x14ac:dyDescent="0.25">
      <c r="A100" s="86">
        <f t="shared" si="80"/>
        <v>99</v>
      </c>
      <c r="B100" s="113"/>
      <c r="C100" s="88"/>
      <c r="D100" s="88"/>
      <c r="E100" s="194">
        <f t="shared" si="56"/>
        <v>0</v>
      </c>
      <c r="F100" s="89">
        <f t="shared" si="57"/>
        <v>0</v>
      </c>
      <c r="G100" s="113"/>
      <c r="H100" s="88"/>
      <c r="I100" s="84">
        <f t="shared" si="58"/>
        <v>24110.55020310398</v>
      </c>
      <c r="J100" s="84">
        <f t="shared" si="59"/>
        <v>24274.560786349302</v>
      </c>
      <c r="K100" s="84">
        <f t="shared" si="60"/>
        <v>24438.571369594629</v>
      </c>
      <c r="L100" s="84">
        <f t="shared" si="61"/>
        <v>24602.581952839952</v>
      </c>
      <c r="M100" s="108">
        <f>IF(T100&lt;&gt;0,(((G100+1)*('Data Raw'!$N$1007-'Data Raw'!$N$1008)/2+'Data Raw'!$N$1008)*'Data Raw'!$M$1010+'Data Raw'!$M$1009)*AE100+AE100)</f>
        <v>24766.592536085278</v>
      </c>
      <c r="N100" s="84">
        <f t="shared" si="62"/>
        <v>24930.603119330604</v>
      </c>
      <c r="O100" s="84">
        <f t="shared" si="63"/>
        <v>25094.613702575927</v>
      </c>
      <c r="P100" s="84">
        <f t="shared" si="64"/>
        <v>25258.624285821254</v>
      </c>
      <c r="Q100" s="84">
        <f t="shared" si="65"/>
        <v>25422.634869066576</v>
      </c>
      <c r="R100" s="166" t="str">
        <f t="shared" si="66"/>
        <v/>
      </c>
      <c r="S100" s="109">
        <f>'Data Raw'!E142</f>
        <v>24505.21</v>
      </c>
      <c r="T100" s="109">
        <f>'Data Raw'!G142</f>
        <v>24667.85</v>
      </c>
      <c r="U100" s="109">
        <f>'Data Raw'!D142</f>
        <v>25045.55</v>
      </c>
      <c r="V100" s="166" t="str">
        <f t="shared" si="67"/>
        <v/>
      </c>
      <c r="W100" s="89">
        <f t="shared" si="68"/>
        <v>98.742536085279426</v>
      </c>
      <c r="X100" s="89">
        <f t="shared" si="69"/>
        <v>9750.0884325527095</v>
      </c>
      <c r="Y100" s="89">
        <f t="shared" si="85"/>
        <v>305.97324869711736</v>
      </c>
      <c r="Z100" s="109">
        <f t="shared" si="70"/>
        <v>540.34000000000015</v>
      </c>
      <c r="AA100" s="89">
        <f t="shared" si="71"/>
        <v>430.98578191154365</v>
      </c>
      <c r="AB100" s="89">
        <f t="shared" si="72"/>
        <v>24691.183932937718</v>
      </c>
      <c r="AC100" s="89">
        <f t="shared" si="73"/>
        <v>25392.87606706228</v>
      </c>
      <c r="AD100" s="89" t="str">
        <f t="shared" si="74"/>
        <v/>
      </c>
      <c r="AE100" s="89">
        <f>'Data Raw'!C142</f>
        <v>25042.03</v>
      </c>
      <c r="AF100" s="89"/>
      <c r="AG100" s="89">
        <f t="shared" si="76"/>
        <v>-374.18000000000029</v>
      </c>
      <c r="AH100" s="89">
        <f t="shared" si="77"/>
        <v>-275.43746391472087</v>
      </c>
      <c r="AI100" s="109">
        <f t="shared" si="78"/>
        <v>-1</v>
      </c>
      <c r="AJ100" s="109">
        <f t="shared" si="82"/>
        <v>50</v>
      </c>
      <c r="AK100" s="88"/>
      <c r="AL100" s="191" t="str">
        <f t="shared" si="83"/>
        <v/>
      </c>
      <c r="AM100" s="191">
        <f t="shared" si="84"/>
        <v>-374.18000000000029</v>
      </c>
      <c r="AN100" s="88"/>
      <c r="AO100" s="191"/>
      <c r="AP100" s="191">
        <f t="shared" si="79"/>
        <v>140010.67240000021</v>
      </c>
      <c r="AQ100" s="191">
        <f t="shared" si="75"/>
        <v>242.38644921655077</v>
      </c>
      <c r="AR100" s="191">
        <f t="shared" si="81"/>
        <v>-63.586799480566583</v>
      </c>
      <c r="AS100" s="250">
        <f t="shared" si="86"/>
        <v>0</v>
      </c>
      <c r="AT100" s="250">
        <f t="shared" si="87"/>
        <v>0</v>
      </c>
      <c r="AU100" s="250">
        <f t="shared" si="88"/>
        <v>1</v>
      </c>
      <c r="AV100" s="250">
        <f t="shared" si="89"/>
        <v>0</v>
      </c>
      <c r="AW100" s="250">
        <f t="shared" si="90"/>
        <v>0</v>
      </c>
      <c r="AX100" s="250">
        <f t="shared" si="91"/>
        <v>0</v>
      </c>
      <c r="AY100" s="89"/>
      <c r="AZ100" s="111"/>
      <c r="BA100" s="111"/>
      <c r="BB100" s="111"/>
      <c r="BC100" s="111"/>
      <c r="BD100" s="111"/>
      <c r="BE100" s="111"/>
      <c r="BF100" s="111"/>
      <c r="BG100" s="111"/>
      <c r="BH100" s="89"/>
      <c r="BI100" s="89"/>
      <c r="BJ100" s="89"/>
      <c r="BK100" s="89"/>
      <c r="BL100" s="89"/>
    </row>
    <row r="101" spans="1:64" x14ac:dyDescent="0.25">
      <c r="A101" s="86">
        <f t="shared" si="80"/>
        <v>100</v>
      </c>
      <c r="B101" s="113"/>
      <c r="C101" s="88"/>
      <c r="D101" s="88"/>
      <c r="E101" s="194">
        <f t="shared" ref="E101:E164" si="92">B101-B100</f>
        <v>0</v>
      </c>
      <c r="F101" s="89">
        <f t="shared" ref="F101:F164" si="93">E101/7+F100/7*6</f>
        <v>0</v>
      </c>
      <c r="G101" s="113"/>
      <c r="H101" s="88"/>
      <c r="I101" s="84">
        <f t="shared" ref="I101:I164" si="94">K101-Y100</f>
        <v>23706.767049012822</v>
      </c>
      <c r="J101" s="84">
        <f t="shared" ref="J101:J164" si="95">M101-Y100*1.5</f>
        <v>23859.753673361385</v>
      </c>
      <c r="K101" s="84">
        <f t="shared" ref="K101:K164" si="96">M101-Y100</f>
        <v>24012.740297709941</v>
      </c>
      <c r="L101" s="84">
        <f t="shared" ref="L101:L164" si="97">M101-Y100/2</f>
        <v>24165.7269220585</v>
      </c>
      <c r="M101" s="108">
        <f>IF(T101&lt;&gt;0,(((G101+1)*('Data Raw'!$N$1007-'Data Raw'!$N$1008)/2+'Data Raw'!$N$1008)*'Data Raw'!$M$1010+'Data Raw'!$M$1009)*AE101+AE101)</f>
        <v>24318.71354640706</v>
      </c>
      <c r="N101" s="84">
        <f t="shared" ref="N101:N164" si="98">M101+Y100/2</f>
        <v>24471.700170755619</v>
      </c>
      <c r="O101" s="84">
        <f t="shared" ref="O101:O164" si="99">M101+Y100</f>
        <v>24624.686795104179</v>
      </c>
      <c r="P101" s="84">
        <f t="shared" ref="P101:P164" si="100">M101+1.5*Y100</f>
        <v>24777.673419452734</v>
      </c>
      <c r="Q101" s="84">
        <f t="shared" ref="Q101:Q164" si="101">O101+Y100</f>
        <v>24930.660043801297</v>
      </c>
      <c r="R101" s="166" t="str">
        <f t="shared" ref="R101:R164" si="102">IF(B101&lt;&gt;"",IF(AND(M101&gt;AB101,M101&lt;AC101),"",1),"")</f>
        <v/>
      </c>
      <c r="S101" s="109">
        <f>'Data Raw'!E143</f>
        <v>24424.74</v>
      </c>
      <c r="T101" s="109">
        <f>'Data Raw'!G143</f>
        <v>24920.76</v>
      </c>
      <c r="U101" s="109">
        <f>'Data Raw'!D143</f>
        <v>24920.76</v>
      </c>
      <c r="V101" s="166" t="str">
        <f t="shared" ref="V101:V164" si="103">IF(R101&lt;&gt;1,IF(B101&lt;&gt;"",IF((AE101-M101)*(AE101-T101)&gt;0,1,""),""),"")</f>
        <v/>
      </c>
      <c r="W101" s="89">
        <f t="shared" ref="W101:W164" si="104">IF(R101=1,0,(M101-T101))</f>
        <v>-602.04645359293863</v>
      </c>
      <c r="X101" s="89">
        <f t="shared" ref="X101:X164" si="105">IF(R101=1,0,(M101-T101)*(M101-T101))</f>
        <v>362459.93228383444</v>
      </c>
      <c r="Y101" s="89">
        <f t="shared" si="85"/>
        <v>363.35297789053601</v>
      </c>
      <c r="Z101" s="109">
        <f t="shared" ref="Z101:Z164" si="106">U101-S101</f>
        <v>496.0199999999968</v>
      </c>
      <c r="AA101" s="89">
        <f t="shared" ref="AA101:AA164" si="107">Z101/7+AA100/7*6</f>
        <v>440.2763844956084</v>
      </c>
      <c r="AB101" s="89">
        <f t="shared" ref="AB101:AB164" si="108">AE101-$AD$1*AA100</f>
        <v>24222.832085375187</v>
      </c>
      <c r="AC101" s="89">
        <f t="shared" ref="AC101:AC164" si="109">AE101+$AD$1*AA100</f>
        <v>24955.50791462481</v>
      </c>
      <c r="AD101" s="89">
        <f t="shared" ref="AD101:AD164" si="110">IF(AND(T101&lt;AC101, T101&gt;AB101),1,"")</f>
        <v>1</v>
      </c>
      <c r="AE101" s="89">
        <f>'Data Raw'!C143</f>
        <v>24589.17</v>
      </c>
      <c r="AF101" s="89"/>
      <c r="AG101" s="89">
        <f t="shared" si="76"/>
        <v>331.59000000000015</v>
      </c>
      <c r="AH101" s="89">
        <f t="shared" si="77"/>
        <v>-270.45645359293849</v>
      </c>
      <c r="AI101" s="109">
        <f t="shared" si="78"/>
        <v>-1</v>
      </c>
      <c r="AJ101" s="109">
        <f t="shared" si="82"/>
        <v>50</v>
      </c>
      <c r="AK101" s="88"/>
      <c r="AL101" s="191" t="str">
        <f t="shared" si="83"/>
        <v/>
      </c>
      <c r="AM101" s="191">
        <f t="shared" si="84"/>
        <v>-331.59000000000015</v>
      </c>
      <c r="AN101" s="88"/>
      <c r="AO101" s="191"/>
      <c r="AP101" s="191">
        <f t="shared" si="79"/>
        <v>109951.92810000009</v>
      </c>
      <c r="AQ101" s="191">
        <f t="shared" ref="AQ101:AQ164" si="111">IF(AP101&gt;0,SQRT(AP101)/9+AQ100/9*8,AQ100)</f>
        <v>252.29795485915628</v>
      </c>
      <c r="AR101" s="191">
        <f t="shared" si="81"/>
        <v>-111.05502303137973</v>
      </c>
      <c r="AS101" s="250">
        <f t="shared" si="86"/>
        <v>0</v>
      </c>
      <c r="AT101" s="250">
        <f t="shared" si="87"/>
        <v>0</v>
      </c>
      <c r="AU101" s="250">
        <f t="shared" si="88"/>
        <v>0</v>
      </c>
      <c r="AV101" s="250">
        <f t="shared" si="89"/>
        <v>0</v>
      </c>
      <c r="AW101" s="250">
        <f t="shared" si="90"/>
        <v>0</v>
      </c>
      <c r="AX101" s="250">
        <f t="shared" si="91"/>
        <v>1</v>
      </c>
      <c r="AY101" s="89"/>
      <c r="AZ101" s="111"/>
      <c r="BA101" s="111"/>
      <c r="BB101" s="111"/>
      <c r="BC101" s="111"/>
      <c r="BD101" s="111"/>
      <c r="BE101" s="111"/>
      <c r="BF101" s="111"/>
      <c r="BG101" s="111"/>
      <c r="BH101" s="89"/>
      <c r="BI101" s="89"/>
      <c r="BJ101" s="89"/>
      <c r="BK101" s="89"/>
      <c r="BL101" s="89"/>
    </row>
    <row r="102" spans="1:64" x14ac:dyDescent="0.25">
      <c r="A102" s="86">
        <f t="shared" si="80"/>
        <v>101</v>
      </c>
      <c r="B102" s="113"/>
      <c r="C102" s="88"/>
      <c r="D102" s="88"/>
      <c r="E102" s="194">
        <f t="shared" si="92"/>
        <v>0</v>
      </c>
      <c r="F102" s="89">
        <f t="shared" si="93"/>
        <v>0</v>
      </c>
      <c r="G102" s="113"/>
      <c r="H102" s="88"/>
      <c r="I102" s="84">
        <f t="shared" si="94"/>
        <v>23642.703781525837</v>
      </c>
      <c r="J102" s="84">
        <f t="shared" si="95"/>
        <v>23824.380270471105</v>
      </c>
      <c r="K102" s="84">
        <f t="shared" si="96"/>
        <v>24006.056759416373</v>
      </c>
      <c r="L102" s="84">
        <f t="shared" si="97"/>
        <v>24187.733248361641</v>
      </c>
      <c r="M102" s="108">
        <f>IF(T102&lt;&gt;0,(((G102+1)*('Data Raw'!$N$1007-'Data Raw'!$N$1008)/2+'Data Raw'!$N$1008)*'Data Raw'!$M$1010+'Data Raw'!$M$1009)*AE102+AE102)</f>
        <v>24369.409737306909</v>
      </c>
      <c r="N102" s="84">
        <f t="shared" si="98"/>
        <v>24551.086226252177</v>
      </c>
      <c r="O102" s="84">
        <f t="shared" si="99"/>
        <v>24732.762715197445</v>
      </c>
      <c r="P102" s="84">
        <f t="shared" si="100"/>
        <v>24914.439204142713</v>
      </c>
      <c r="Q102" s="84">
        <f t="shared" si="101"/>
        <v>25096.115693087981</v>
      </c>
      <c r="R102" s="166" t="str">
        <f t="shared" si="102"/>
        <v/>
      </c>
      <c r="S102" s="109">
        <f>'Data Raw'!E144</f>
        <v>23871.84</v>
      </c>
      <c r="T102" s="109">
        <f>'Data Raw'!G144</f>
        <v>24099.14</v>
      </c>
      <c r="U102" s="109">
        <f>'Data Raw'!D144</f>
        <v>24640.43</v>
      </c>
      <c r="V102" s="166" t="str">
        <f t="shared" si="103"/>
        <v/>
      </c>
      <c r="W102" s="89">
        <f t="shared" si="104"/>
        <v>270.26973730690952</v>
      </c>
      <c r="X102" s="89">
        <f t="shared" si="105"/>
        <v>73045.730903945878</v>
      </c>
      <c r="Y102" s="89">
        <f t="shared" si="85"/>
        <v>351.56752047193032</v>
      </c>
      <c r="Z102" s="109">
        <f t="shared" si="106"/>
        <v>768.59000000000015</v>
      </c>
      <c r="AA102" s="89">
        <f t="shared" si="107"/>
        <v>487.17832956766438</v>
      </c>
      <c r="AB102" s="89">
        <f t="shared" si="108"/>
        <v>24266.195073178733</v>
      </c>
      <c r="AC102" s="89">
        <f t="shared" si="109"/>
        <v>25014.664926821268</v>
      </c>
      <c r="AD102" s="89" t="str">
        <f t="shared" si="110"/>
        <v/>
      </c>
      <c r="AE102" s="89">
        <f>'Data Raw'!C144</f>
        <v>24640.43</v>
      </c>
      <c r="AF102" s="89"/>
      <c r="AG102" s="89">
        <f t="shared" si="76"/>
        <v>-541.29000000000087</v>
      </c>
      <c r="AH102" s="89">
        <f t="shared" si="77"/>
        <v>-271.02026269309135</v>
      </c>
      <c r="AI102" s="109">
        <f t="shared" si="78"/>
        <v>-1</v>
      </c>
      <c r="AJ102" s="109">
        <f t="shared" si="82"/>
        <v>50</v>
      </c>
      <c r="AK102" s="88"/>
      <c r="AL102" s="191" t="str">
        <f t="shared" si="83"/>
        <v/>
      </c>
      <c r="AM102" s="191">
        <f t="shared" si="84"/>
        <v>-541.29000000000087</v>
      </c>
      <c r="AN102" s="88"/>
      <c r="AO102" s="191"/>
      <c r="AP102" s="191">
        <f t="shared" si="79"/>
        <v>292994.86410000094</v>
      </c>
      <c r="AQ102" s="191">
        <f t="shared" si="111"/>
        <v>284.40818209702786</v>
      </c>
      <c r="AR102" s="191">
        <f t="shared" si="81"/>
        <v>-67.159338374902461</v>
      </c>
      <c r="AS102" s="250">
        <f t="shared" si="86"/>
        <v>0</v>
      </c>
      <c r="AT102" s="250">
        <f t="shared" si="87"/>
        <v>0</v>
      </c>
      <c r="AU102" s="250">
        <f t="shared" si="88"/>
        <v>1</v>
      </c>
      <c r="AV102" s="250">
        <f t="shared" si="89"/>
        <v>0</v>
      </c>
      <c r="AW102" s="250">
        <f t="shared" si="90"/>
        <v>0</v>
      </c>
      <c r="AX102" s="250">
        <f t="shared" si="91"/>
        <v>0</v>
      </c>
      <c r="AY102" s="89"/>
      <c r="AZ102" s="111"/>
      <c r="BA102" s="111"/>
      <c r="BB102" s="111"/>
      <c r="BC102" s="111"/>
      <c r="BD102" s="111"/>
      <c r="BE102" s="111"/>
      <c r="BF102" s="111"/>
      <c r="BG102" s="111"/>
      <c r="BH102" s="89"/>
      <c r="BI102" s="89"/>
      <c r="BJ102" s="89"/>
      <c r="BK102" s="89"/>
      <c r="BL102" s="89"/>
    </row>
    <row r="103" spans="1:64" x14ac:dyDescent="0.25">
      <c r="A103" s="86">
        <f t="shared" si="80"/>
        <v>102</v>
      </c>
      <c r="B103" s="113"/>
      <c r="C103" s="88"/>
      <c r="D103" s="88"/>
      <c r="E103" s="194">
        <f t="shared" si="92"/>
        <v>0</v>
      </c>
      <c r="F103" s="89">
        <f t="shared" si="93"/>
        <v>0</v>
      </c>
      <c r="G103" s="113"/>
      <c r="H103" s="88"/>
      <c r="I103" s="84">
        <f t="shared" si="94"/>
        <v>22901.509898526027</v>
      </c>
      <c r="J103" s="84">
        <f t="shared" si="95"/>
        <v>23077.293658761992</v>
      </c>
      <c r="K103" s="84">
        <f t="shared" si="96"/>
        <v>23253.077418997957</v>
      </c>
      <c r="L103" s="84">
        <f t="shared" si="97"/>
        <v>23428.861179233922</v>
      </c>
      <c r="M103" s="108">
        <f>IF(T103&lt;&gt;0,(((G103+1)*('Data Raw'!$N$1007-'Data Raw'!$N$1008)/2+'Data Raw'!$N$1008)*'Data Raw'!$M$1010+'Data Raw'!$M$1009)*AE103+AE103)</f>
        <v>23604.644939469887</v>
      </c>
      <c r="N103" s="84">
        <f t="shared" si="98"/>
        <v>23780.428699705852</v>
      </c>
      <c r="O103" s="84">
        <f t="shared" si="99"/>
        <v>23956.212459941817</v>
      </c>
      <c r="P103" s="84">
        <f t="shared" si="100"/>
        <v>24131.996220177782</v>
      </c>
      <c r="Q103" s="84">
        <f t="shared" si="101"/>
        <v>24307.779980413747</v>
      </c>
      <c r="R103" s="166" t="str">
        <f t="shared" si="102"/>
        <v/>
      </c>
      <c r="S103" s="109">
        <f>'Data Raw'!E145</f>
        <v>23771.46</v>
      </c>
      <c r="T103" s="109">
        <f>'Data Raw'!G145</f>
        <v>24221.54</v>
      </c>
      <c r="U103" s="109">
        <f>'Data Raw'!D145</f>
        <v>24284.87</v>
      </c>
      <c r="V103" s="166" t="str">
        <f t="shared" si="103"/>
        <v/>
      </c>
      <c r="W103" s="89">
        <f t="shared" si="104"/>
        <v>-616.89506053011428</v>
      </c>
      <c r="X103" s="89">
        <f t="shared" si="105"/>
        <v>380559.51570645336</v>
      </c>
      <c r="Y103" s="89">
        <f t="shared" si="85"/>
        <v>400.38514393931473</v>
      </c>
      <c r="Z103" s="109">
        <f t="shared" si="106"/>
        <v>513.40999999999985</v>
      </c>
      <c r="AA103" s="89">
        <f t="shared" si="107"/>
        <v>490.925711057998</v>
      </c>
      <c r="AB103" s="89">
        <f t="shared" si="108"/>
        <v>23453.058419867484</v>
      </c>
      <c r="AC103" s="89">
        <f t="shared" si="109"/>
        <v>24281.261580132516</v>
      </c>
      <c r="AD103" s="89">
        <f t="shared" si="110"/>
        <v>1</v>
      </c>
      <c r="AE103" s="89">
        <f>'Data Raw'!C145</f>
        <v>23867.16</v>
      </c>
      <c r="AF103" s="89"/>
      <c r="AG103" s="89">
        <f t="shared" si="76"/>
        <v>354.38000000000102</v>
      </c>
      <c r="AH103" s="89">
        <f t="shared" si="77"/>
        <v>-262.51506053011326</v>
      </c>
      <c r="AI103" s="109">
        <f t="shared" si="78"/>
        <v>-1</v>
      </c>
      <c r="AJ103" s="109">
        <f t="shared" si="82"/>
        <v>50</v>
      </c>
      <c r="AK103" s="88"/>
      <c r="AL103" s="191" t="str">
        <f t="shared" si="83"/>
        <v/>
      </c>
      <c r="AM103" s="191">
        <f t="shared" si="84"/>
        <v>-354.38000000000102</v>
      </c>
      <c r="AN103" s="88"/>
      <c r="AO103" s="191"/>
      <c r="AP103" s="191">
        <f t="shared" si="79"/>
        <v>125585.18440000073</v>
      </c>
      <c r="AQ103" s="191">
        <f t="shared" si="111"/>
        <v>292.18282853069155</v>
      </c>
      <c r="AR103" s="191">
        <f t="shared" si="81"/>
        <v>-108.20231540862318</v>
      </c>
      <c r="AS103" s="250">
        <f t="shared" si="86"/>
        <v>0</v>
      </c>
      <c r="AT103" s="250">
        <f t="shared" si="87"/>
        <v>0</v>
      </c>
      <c r="AU103" s="250">
        <f t="shared" si="88"/>
        <v>0</v>
      </c>
      <c r="AV103" s="250">
        <f t="shared" si="89"/>
        <v>0</v>
      </c>
      <c r="AW103" s="250">
        <f t="shared" si="90"/>
        <v>0</v>
      </c>
      <c r="AX103" s="250">
        <f t="shared" si="91"/>
        <v>1</v>
      </c>
      <c r="AY103" s="89"/>
      <c r="AZ103" s="111"/>
      <c r="BA103" s="111"/>
      <c r="BB103" s="111"/>
      <c r="BC103" s="111"/>
      <c r="BD103" s="111"/>
      <c r="BE103" s="111"/>
      <c r="BF103" s="111"/>
      <c r="BG103" s="111"/>
      <c r="BH103" s="89"/>
      <c r="BI103" s="89"/>
      <c r="BJ103" s="89"/>
      <c r="BK103" s="89"/>
      <c r="BL103" s="89"/>
    </row>
    <row r="104" spans="1:64" x14ac:dyDescent="0.25">
      <c r="A104" s="86">
        <f t="shared" si="80"/>
        <v>103</v>
      </c>
      <c r="B104" s="113"/>
      <c r="C104" s="88"/>
      <c r="D104" s="88"/>
      <c r="E104" s="194">
        <f t="shared" si="92"/>
        <v>0</v>
      </c>
      <c r="F104" s="89">
        <f t="shared" si="93"/>
        <v>0</v>
      </c>
      <c r="G104" s="113"/>
      <c r="H104" s="88"/>
      <c r="I104" s="84">
        <f t="shared" si="94"/>
        <v>23542.638613322993</v>
      </c>
      <c r="J104" s="84">
        <f t="shared" si="95"/>
        <v>23742.831185292649</v>
      </c>
      <c r="K104" s="84">
        <f t="shared" si="96"/>
        <v>23943.023757262308</v>
      </c>
      <c r="L104" s="84">
        <f t="shared" si="97"/>
        <v>24143.216329231967</v>
      </c>
      <c r="M104" s="108">
        <f>IF(T104&lt;&gt;0,(((G104+1)*('Data Raw'!$N$1007-'Data Raw'!$N$1008)/2+'Data Raw'!$N$1008)*'Data Raw'!$M$1010+'Data Raw'!$M$1009)*AE104+AE104)</f>
        <v>24343.408901201623</v>
      </c>
      <c r="N104" s="84">
        <f t="shared" si="98"/>
        <v>24543.601473171278</v>
      </c>
      <c r="O104" s="84">
        <f t="shared" si="99"/>
        <v>24743.794045140938</v>
      </c>
      <c r="P104" s="84">
        <f t="shared" si="100"/>
        <v>24943.986617110597</v>
      </c>
      <c r="Q104" s="84">
        <f t="shared" si="101"/>
        <v>25144.179189080252</v>
      </c>
      <c r="R104" s="166" t="str">
        <f t="shared" si="102"/>
        <v/>
      </c>
      <c r="S104" s="109">
        <f>'Data Raw'!E146</f>
        <v>24313.68</v>
      </c>
      <c r="T104" s="109">
        <f>'Data Raw'!G146</f>
        <v>24510.98</v>
      </c>
      <c r="U104" s="109">
        <f>'Data Raw'!D146</f>
        <v>24827.46</v>
      </c>
      <c r="V104" s="166" t="str">
        <f t="shared" si="103"/>
        <v/>
      </c>
      <c r="W104" s="89">
        <f t="shared" si="104"/>
        <v>-167.57109879837662</v>
      </c>
      <c r="X104" s="89">
        <f t="shared" si="105"/>
        <v>28080.073152495301</v>
      </c>
      <c r="Y104" s="89">
        <f t="shared" si="85"/>
        <v>376.05654097609346</v>
      </c>
      <c r="Z104" s="109">
        <f t="shared" si="106"/>
        <v>513.77999999999884</v>
      </c>
      <c r="AA104" s="89">
        <f t="shared" si="107"/>
        <v>494.19060947828376</v>
      </c>
      <c r="AB104" s="89">
        <f t="shared" si="108"/>
        <v>24196.8531456007</v>
      </c>
      <c r="AC104" s="89">
        <f t="shared" si="109"/>
        <v>25031.426854399298</v>
      </c>
      <c r="AD104" s="89">
        <f t="shared" si="110"/>
        <v>1</v>
      </c>
      <c r="AE104" s="89">
        <f>'Data Raw'!C146</f>
        <v>24614.14</v>
      </c>
      <c r="AF104" s="89"/>
      <c r="AG104" s="89">
        <f t="shared" si="76"/>
        <v>-103.15999999999985</v>
      </c>
      <c r="AH104" s="89">
        <f t="shared" si="77"/>
        <v>-270.73109879837648</v>
      </c>
      <c r="AI104" s="109">
        <f t="shared" si="78"/>
        <v>-1</v>
      </c>
      <c r="AJ104" s="109">
        <f t="shared" si="82"/>
        <v>50</v>
      </c>
      <c r="AK104" s="88"/>
      <c r="AL104" s="191" t="str">
        <f t="shared" si="83"/>
        <v/>
      </c>
      <c r="AM104" s="191">
        <f t="shared" si="84"/>
        <v>-103.15999999999985</v>
      </c>
      <c r="AN104" s="88"/>
      <c r="AO104" s="191"/>
      <c r="AP104" s="191">
        <f t="shared" si="79"/>
        <v>10641.985599999971</v>
      </c>
      <c r="AQ104" s="191">
        <f t="shared" si="111"/>
        <v>271.18029202728133</v>
      </c>
      <c r="AR104" s="191">
        <f t="shared" si="81"/>
        <v>-104.87624894881213</v>
      </c>
      <c r="AS104" s="250">
        <f t="shared" si="86"/>
        <v>0</v>
      </c>
      <c r="AT104" s="250">
        <f t="shared" si="87"/>
        <v>0</v>
      </c>
      <c r="AU104" s="250">
        <f t="shared" si="88"/>
        <v>0</v>
      </c>
      <c r="AV104" s="250">
        <f t="shared" si="89"/>
        <v>1</v>
      </c>
      <c r="AW104" s="250">
        <f t="shared" si="90"/>
        <v>0</v>
      </c>
      <c r="AX104" s="250">
        <f t="shared" si="91"/>
        <v>0</v>
      </c>
      <c r="AY104" s="89"/>
      <c r="AZ104" s="111"/>
      <c r="BA104" s="111"/>
      <c r="BB104" s="111"/>
      <c r="BC104" s="111"/>
      <c r="BD104" s="111"/>
      <c r="BE104" s="111"/>
      <c r="BF104" s="111"/>
      <c r="BG104" s="111"/>
      <c r="BH104" s="89"/>
      <c r="BI104" s="89"/>
      <c r="BJ104" s="89"/>
      <c r="BK104" s="89"/>
      <c r="BL104" s="89"/>
    </row>
    <row r="105" spans="1:64" x14ac:dyDescent="0.25">
      <c r="A105" s="86">
        <f t="shared" si="80"/>
        <v>104</v>
      </c>
      <c r="B105" s="113"/>
      <c r="C105" s="88"/>
      <c r="D105" s="88"/>
      <c r="E105" s="194">
        <f t="shared" si="92"/>
        <v>0</v>
      </c>
      <c r="F105" s="89">
        <f t="shared" si="93"/>
        <v>0</v>
      </c>
      <c r="G105" s="113"/>
      <c r="H105" s="88"/>
      <c r="I105" s="84">
        <f t="shared" si="94"/>
        <v>23465.791593241036</v>
      </c>
      <c r="J105" s="84">
        <f t="shared" si="95"/>
        <v>23653.819863729081</v>
      </c>
      <c r="K105" s="84">
        <f t="shared" si="96"/>
        <v>23841.848134217129</v>
      </c>
      <c r="L105" s="84">
        <f t="shared" si="97"/>
        <v>24029.876404705174</v>
      </c>
      <c r="M105" s="108">
        <f>IF(T105&lt;&gt;0,(((G105+1)*('Data Raw'!$N$1007-'Data Raw'!$N$1008)/2+'Data Raw'!$N$1008)*'Data Raw'!$M$1010+'Data Raw'!$M$1009)*AE105+AE105)</f>
        <v>24217.904675193222</v>
      </c>
      <c r="N105" s="84">
        <f t="shared" si="98"/>
        <v>24405.93294568127</v>
      </c>
      <c r="O105" s="84">
        <f t="shared" si="99"/>
        <v>24593.961216169315</v>
      </c>
      <c r="P105" s="84">
        <f t="shared" si="100"/>
        <v>24781.989486657363</v>
      </c>
      <c r="Q105" s="84">
        <f t="shared" si="101"/>
        <v>24970.017757145408</v>
      </c>
      <c r="R105" s="166" t="str">
        <f t="shared" si="102"/>
        <v/>
      </c>
      <c r="S105" s="109">
        <f>'Data Raw'!E147</f>
        <v>24095.79</v>
      </c>
      <c r="T105" s="109">
        <f>'Data Raw'!G147</f>
        <v>24192.16</v>
      </c>
      <c r="U105" s="109">
        <f>'Data Raw'!D147</f>
        <v>24636.639999999999</v>
      </c>
      <c r="V105" s="166" t="str">
        <f t="shared" si="103"/>
        <v/>
      </c>
      <c r="W105" s="89">
        <f t="shared" si="104"/>
        <v>25.744675193222065</v>
      </c>
      <c r="X105" s="89">
        <f t="shared" si="105"/>
        <v>662.78830080450359</v>
      </c>
      <c r="Y105" s="89">
        <f t="shared" si="85"/>
        <v>348.29665524135976</v>
      </c>
      <c r="Z105" s="109">
        <f t="shared" si="106"/>
        <v>540.84999999999854</v>
      </c>
      <c r="AA105" s="89">
        <f t="shared" si="107"/>
        <v>500.85623669567161</v>
      </c>
      <c r="AB105" s="89">
        <f t="shared" si="108"/>
        <v>24067.17798194346</v>
      </c>
      <c r="AC105" s="89">
        <f t="shared" si="109"/>
        <v>24907.302018056544</v>
      </c>
      <c r="AD105" s="89">
        <f t="shared" si="110"/>
        <v>1</v>
      </c>
      <c r="AE105" s="89">
        <f>'Data Raw'!C147</f>
        <v>24487.24</v>
      </c>
      <c r="AF105" s="89"/>
      <c r="AG105" s="89">
        <f t="shared" si="76"/>
        <v>-295.08000000000175</v>
      </c>
      <c r="AH105" s="89">
        <f t="shared" si="77"/>
        <v>-269.33532480677968</v>
      </c>
      <c r="AI105" s="109">
        <f t="shared" si="78"/>
        <v>-1</v>
      </c>
      <c r="AJ105" s="109">
        <f t="shared" si="82"/>
        <v>50</v>
      </c>
      <c r="AK105" s="88"/>
      <c r="AL105" s="191" t="str">
        <f t="shared" si="83"/>
        <v/>
      </c>
      <c r="AM105" s="191">
        <f t="shared" si="84"/>
        <v>-295.08000000000175</v>
      </c>
      <c r="AN105" s="88"/>
      <c r="AO105" s="191"/>
      <c r="AP105" s="191">
        <f t="shared" si="79"/>
        <v>87072.206400001029</v>
      </c>
      <c r="AQ105" s="191">
        <f t="shared" si="111"/>
        <v>273.83581513536137</v>
      </c>
      <c r="AR105" s="191">
        <f t="shared" si="81"/>
        <v>-74.460840105998386</v>
      </c>
      <c r="AS105" s="250">
        <f t="shared" si="86"/>
        <v>0</v>
      </c>
      <c r="AT105" s="250">
        <f t="shared" si="87"/>
        <v>0</v>
      </c>
      <c r="AU105" s="250">
        <f t="shared" si="88"/>
        <v>1</v>
      </c>
      <c r="AV105" s="250">
        <f t="shared" si="89"/>
        <v>0</v>
      </c>
      <c r="AW105" s="250">
        <f t="shared" si="90"/>
        <v>0</v>
      </c>
      <c r="AX105" s="250">
        <f t="shared" si="91"/>
        <v>0</v>
      </c>
      <c r="AY105" s="89"/>
      <c r="AZ105" s="111"/>
      <c r="BA105" s="111"/>
      <c r="BB105" s="111"/>
      <c r="BC105" s="111"/>
      <c r="BD105" s="111"/>
      <c r="BE105" s="111"/>
      <c r="BF105" s="111"/>
      <c r="BG105" s="111"/>
      <c r="BH105" s="89"/>
      <c r="BI105" s="89"/>
      <c r="BJ105" s="89"/>
      <c r="BK105" s="89"/>
      <c r="BL105" s="89"/>
    </row>
    <row r="106" spans="1:64" x14ac:dyDescent="0.25">
      <c r="A106" s="86">
        <f t="shared" si="80"/>
        <v>105</v>
      </c>
      <c r="B106" s="113"/>
      <c r="C106" s="88"/>
      <c r="D106" s="88"/>
      <c r="E106" s="194">
        <f t="shared" si="92"/>
        <v>0</v>
      </c>
      <c r="F106" s="89">
        <f t="shared" si="93"/>
        <v>0</v>
      </c>
      <c r="G106" s="113"/>
      <c r="H106" s="88"/>
      <c r="I106" s="84">
        <f t="shared" si="94"/>
        <v>23169.405031390481</v>
      </c>
      <c r="J106" s="84">
        <f t="shared" si="95"/>
        <v>23343.553359011163</v>
      </c>
      <c r="K106" s="84">
        <f t="shared" si="96"/>
        <v>23517.701686631841</v>
      </c>
      <c r="L106" s="84">
        <f t="shared" si="97"/>
        <v>23691.850014252523</v>
      </c>
      <c r="M106" s="108">
        <f>IF(T106&lt;&gt;0,(((G106+1)*('Data Raw'!$N$1007-'Data Raw'!$N$1008)/2+'Data Raw'!$N$1008)*'Data Raw'!$M$1010+'Data Raw'!$M$1009)*AE106+AE106)</f>
        <v>23865.998341873201</v>
      </c>
      <c r="N106" s="84">
        <f t="shared" si="98"/>
        <v>24040.146669493879</v>
      </c>
      <c r="O106" s="84">
        <f t="shared" si="99"/>
        <v>24214.294997114561</v>
      </c>
      <c r="P106" s="84">
        <f t="shared" si="100"/>
        <v>24388.443324735239</v>
      </c>
      <c r="Q106" s="84">
        <f t="shared" si="101"/>
        <v>24562.591652355921</v>
      </c>
      <c r="R106" s="166" t="str">
        <f t="shared" si="102"/>
        <v/>
      </c>
      <c r="S106" s="109">
        <f>'Data Raw'!E148</f>
        <v>24131.42</v>
      </c>
      <c r="T106" s="109">
        <f>'Data Raw'!G148</f>
        <v>24208.78</v>
      </c>
      <c r="U106" s="109">
        <f>'Data Raw'!D148</f>
        <v>24509</v>
      </c>
      <c r="V106" s="166" t="str">
        <f t="shared" si="103"/>
        <v/>
      </c>
      <c r="W106" s="89">
        <f t="shared" si="104"/>
        <v>-342.78165812679799</v>
      </c>
      <c r="X106" s="89">
        <f t="shared" si="105"/>
        <v>117499.26514815702</v>
      </c>
      <c r="Y106" s="89">
        <f t="shared" si="85"/>
        <v>347.51415705223309</v>
      </c>
      <c r="Z106" s="109">
        <f t="shared" si="106"/>
        <v>377.58000000000175</v>
      </c>
      <c r="AA106" s="89">
        <f t="shared" si="107"/>
        <v>483.2453457391473</v>
      </c>
      <c r="AB106" s="89">
        <f t="shared" si="108"/>
        <v>23705.692198808676</v>
      </c>
      <c r="AC106" s="89">
        <f t="shared" si="109"/>
        <v>24557.14780119132</v>
      </c>
      <c r="AD106" s="89">
        <f t="shared" si="110"/>
        <v>1</v>
      </c>
      <c r="AE106" s="89">
        <f>'Data Raw'!C148</f>
        <v>24131.42</v>
      </c>
      <c r="AF106" s="89"/>
      <c r="AG106" s="89">
        <f t="shared" si="76"/>
        <v>77.360000000000582</v>
      </c>
      <c r="AH106" s="89">
        <f t="shared" si="77"/>
        <v>-265.42165812679741</v>
      </c>
      <c r="AI106" s="109">
        <f t="shared" si="78"/>
        <v>-1</v>
      </c>
      <c r="AJ106" s="109">
        <f t="shared" si="82"/>
        <v>50</v>
      </c>
      <c r="AK106" s="88"/>
      <c r="AL106" s="191" t="str">
        <f t="shared" si="83"/>
        <v/>
      </c>
      <c r="AM106" s="191">
        <f t="shared" si="84"/>
        <v>-77.360000000000582</v>
      </c>
      <c r="AN106" s="88"/>
      <c r="AO106" s="191"/>
      <c r="AP106" s="191">
        <f t="shared" si="79"/>
        <v>5984.5696000000898</v>
      </c>
      <c r="AQ106" s="191">
        <f t="shared" si="111"/>
        <v>252.00516900921016</v>
      </c>
      <c r="AR106" s="191">
        <f t="shared" si="81"/>
        <v>-95.508988043022924</v>
      </c>
      <c r="AS106" s="250">
        <f t="shared" si="86"/>
        <v>0</v>
      </c>
      <c r="AT106" s="250">
        <f t="shared" si="87"/>
        <v>0</v>
      </c>
      <c r="AU106" s="250">
        <f t="shared" si="88"/>
        <v>0</v>
      </c>
      <c r="AV106" s="250">
        <f t="shared" si="89"/>
        <v>1</v>
      </c>
      <c r="AW106" s="250">
        <f t="shared" si="90"/>
        <v>0</v>
      </c>
      <c r="AX106" s="250">
        <f t="shared" si="91"/>
        <v>0</v>
      </c>
      <c r="AY106" s="89"/>
      <c r="AZ106" s="111"/>
      <c r="BA106" s="111"/>
      <c r="BB106" s="111"/>
      <c r="BC106" s="111"/>
      <c r="BD106" s="111"/>
      <c r="BE106" s="111"/>
      <c r="BF106" s="111"/>
      <c r="BG106" s="111"/>
      <c r="BH106" s="89"/>
      <c r="BI106" s="89"/>
      <c r="BJ106" s="89"/>
      <c r="BK106" s="89"/>
      <c r="BL106" s="89"/>
    </row>
    <row r="107" spans="1:64" x14ac:dyDescent="0.25">
      <c r="A107" s="86">
        <f t="shared" si="80"/>
        <v>106</v>
      </c>
      <c r="B107" s="113"/>
      <c r="C107" s="88"/>
      <c r="D107" s="88"/>
      <c r="E107" s="194">
        <f t="shared" si="92"/>
        <v>0</v>
      </c>
      <c r="F107" s="89">
        <f t="shared" si="93"/>
        <v>0</v>
      </c>
      <c r="G107" s="113"/>
      <c r="H107" s="88"/>
      <c r="I107" s="84">
        <f t="shared" si="94"/>
        <v>23360.442838002702</v>
      </c>
      <c r="J107" s="84">
        <f t="shared" si="95"/>
        <v>23534.199916528814</v>
      </c>
      <c r="K107" s="84">
        <f t="shared" si="96"/>
        <v>23707.956995054934</v>
      </c>
      <c r="L107" s="84">
        <f t="shared" si="97"/>
        <v>23881.71407358105</v>
      </c>
      <c r="M107" s="108">
        <f>IF(T107&lt;&gt;0,(((G107+1)*('Data Raw'!$N$1007-'Data Raw'!$N$1008)/2+'Data Raw'!$N$1008)*'Data Raw'!$M$1010+'Data Raw'!$M$1009)*AE107+AE107)</f>
        <v>24055.471152107166</v>
      </c>
      <c r="N107" s="84">
        <f t="shared" si="98"/>
        <v>24229.228230633282</v>
      </c>
      <c r="O107" s="84">
        <f t="shared" si="99"/>
        <v>24402.985309159398</v>
      </c>
      <c r="P107" s="84">
        <f t="shared" si="100"/>
        <v>24576.742387685517</v>
      </c>
      <c r="Q107" s="84">
        <f t="shared" si="101"/>
        <v>24750.49946621163</v>
      </c>
      <c r="R107" s="166" t="str">
        <f t="shared" si="102"/>
        <v/>
      </c>
      <c r="S107" s="109">
        <f>'Data Raw'!E149</f>
        <v>24232.98</v>
      </c>
      <c r="T107" s="109">
        <f>'Data Raw'!G149</f>
        <v>24500.39</v>
      </c>
      <c r="U107" s="109">
        <f>'Data Raw'!D149</f>
        <v>24679.46</v>
      </c>
      <c r="V107" s="166" t="str">
        <f t="shared" si="103"/>
        <v/>
      </c>
      <c r="W107" s="89">
        <f t="shared" si="104"/>
        <v>-444.91884789283358</v>
      </c>
      <c r="X107" s="89">
        <f t="shared" si="105"/>
        <v>197952.7812102864</v>
      </c>
      <c r="Y107" s="89">
        <f t="shared" si="85"/>
        <v>363.03272527037149</v>
      </c>
      <c r="Z107" s="109">
        <f t="shared" si="106"/>
        <v>446.47999999999956</v>
      </c>
      <c r="AA107" s="89">
        <f t="shared" si="107"/>
        <v>477.99315349069764</v>
      </c>
      <c r="AB107" s="89">
        <f t="shared" si="108"/>
        <v>23912.241456121727</v>
      </c>
      <c r="AC107" s="89">
        <f t="shared" si="109"/>
        <v>24733.758543878273</v>
      </c>
      <c r="AD107" s="89">
        <f t="shared" si="110"/>
        <v>1</v>
      </c>
      <c r="AE107" s="89">
        <f>'Data Raw'!C149</f>
        <v>24323</v>
      </c>
      <c r="AF107" s="89"/>
      <c r="AG107" s="89">
        <f t="shared" si="76"/>
        <v>177.38999999999942</v>
      </c>
      <c r="AH107" s="89">
        <f t="shared" si="77"/>
        <v>-267.52884789283416</v>
      </c>
      <c r="AI107" s="109">
        <f t="shared" si="78"/>
        <v>-1</v>
      </c>
      <c r="AJ107" s="109">
        <f t="shared" si="82"/>
        <v>50</v>
      </c>
      <c r="AK107" s="88"/>
      <c r="AL107" s="191" t="str">
        <f t="shared" si="83"/>
        <v/>
      </c>
      <c r="AM107" s="191">
        <f t="shared" si="84"/>
        <v>-177.38999999999942</v>
      </c>
      <c r="AN107" s="88"/>
      <c r="AO107" s="191"/>
      <c r="AP107" s="191">
        <f t="shared" si="79"/>
        <v>31467.212099999793</v>
      </c>
      <c r="AQ107" s="191">
        <f t="shared" si="111"/>
        <v>243.7145946748534</v>
      </c>
      <c r="AR107" s="191">
        <f t="shared" si="81"/>
        <v>-119.31813059551808</v>
      </c>
      <c r="AS107" s="250">
        <f t="shared" si="86"/>
        <v>0</v>
      </c>
      <c r="AT107" s="250">
        <f t="shared" si="87"/>
        <v>0</v>
      </c>
      <c r="AU107" s="250">
        <f t="shared" si="88"/>
        <v>0</v>
      </c>
      <c r="AV107" s="250">
        <f t="shared" si="89"/>
        <v>0</v>
      </c>
      <c r="AW107" s="250">
        <f t="shared" si="90"/>
        <v>1</v>
      </c>
      <c r="AX107" s="250">
        <f t="shared" si="91"/>
        <v>0</v>
      </c>
      <c r="AY107" s="89"/>
      <c r="AZ107" s="111"/>
      <c r="BA107" s="111"/>
      <c r="BB107" s="111"/>
      <c r="BC107" s="111"/>
      <c r="BD107" s="111"/>
      <c r="BE107" s="111"/>
      <c r="BF107" s="111"/>
      <c r="BG107" s="111"/>
      <c r="BH107" s="89"/>
      <c r="BI107" s="89"/>
      <c r="BJ107" s="89"/>
      <c r="BK107" s="89"/>
      <c r="BL107" s="89"/>
    </row>
    <row r="108" spans="1:64" x14ac:dyDescent="0.25">
      <c r="A108" s="86">
        <f t="shared" si="80"/>
        <v>107</v>
      </c>
      <c r="B108" s="113"/>
      <c r="C108" s="88"/>
      <c r="D108" s="88"/>
      <c r="E108" s="194">
        <f t="shared" si="92"/>
        <v>0</v>
      </c>
      <c r="F108" s="89">
        <f t="shared" si="93"/>
        <v>0</v>
      </c>
      <c r="G108" s="113"/>
      <c r="H108" s="88"/>
      <c r="I108" s="84">
        <f t="shared" si="94"/>
        <v>23283.624845601655</v>
      </c>
      <c r="J108" s="84">
        <f t="shared" si="95"/>
        <v>23465.141208236841</v>
      </c>
      <c r="K108" s="84">
        <f t="shared" si="96"/>
        <v>23646.657570872027</v>
      </c>
      <c r="L108" s="84">
        <f t="shared" si="97"/>
        <v>23828.173933507212</v>
      </c>
      <c r="M108" s="108">
        <f>IF(T108&lt;&gt;0,(((G108+1)*('Data Raw'!$N$1007-'Data Raw'!$N$1008)/2+'Data Raw'!$N$1008)*'Data Raw'!$M$1010+'Data Raw'!$M$1009)*AE108+AE108)</f>
        <v>24009.690296142398</v>
      </c>
      <c r="N108" s="84">
        <f t="shared" si="98"/>
        <v>24191.206658777584</v>
      </c>
      <c r="O108" s="84">
        <f t="shared" si="99"/>
        <v>24372.72302141277</v>
      </c>
      <c r="P108" s="84">
        <f t="shared" si="100"/>
        <v>24554.239384047956</v>
      </c>
      <c r="Q108" s="84">
        <f t="shared" si="101"/>
        <v>24735.755746683142</v>
      </c>
      <c r="R108" s="166" t="str">
        <f t="shared" si="102"/>
        <v/>
      </c>
      <c r="S108" s="109">
        <f>'Data Raw'!E150</f>
        <v>24045.99</v>
      </c>
      <c r="T108" s="109">
        <f>'Data Raw'!G150</f>
        <v>24663.5</v>
      </c>
      <c r="U108" s="109">
        <f>'Data Raw'!D150</f>
        <v>24694.46</v>
      </c>
      <c r="V108" s="166" t="str">
        <f t="shared" si="103"/>
        <v/>
      </c>
      <c r="W108" s="89">
        <f t="shared" si="104"/>
        <v>-653.80970385760156</v>
      </c>
      <c r="X108" s="89">
        <f t="shared" si="105"/>
        <v>427467.12885836465</v>
      </c>
      <c r="Y108" s="89">
        <f t="shared" si="85"/>
        <v>417.17137392576325</v>
      </c>
      <c r="Z108" s="109">
        <f t="shared" si="106"/>
        <v>648.46999999999753</v>
      </c>
      <c r="AA108" s="89">
        <f t="shared" si="107"/>
        <v>502.34698870631189</v>
      </c>
      <c r="AB108" s="89">
        <f t="shared" si="108"/>
        <v>23870.415819532907</v>
      </c>
      <c r="AC108" s="89">
        <f t="shared" si="109"/>
        <v>24683.004180467091</v>
      </c>
      <c r="AD108" s="89">
        <f t="shared" si="110"/>
        <v>1</v>
      </c>
      <c r="AE108" s="89">
        <f>'Data Raw'!C150</f>
        <v>24276.71</v>
      </c>
      <c r="AF108" s="89"/>
      <c r="AG108" s="89">
        <f t="shared" si="76"/>
        <v>386.79000000000087</v>
      </c>
      <c r="AH108" s="89">
        <f t="shared" si="77"/>
        <v>-267.01970385760069</v>
      </c>
      <c r="AI108" s="109">
        <f t="shared" si="78"/>
        <v>-1</v>
      </c>
      <c r="AJ108" s="109">
        <f t="shared" si="82"/>
        <v>50</v>
      </c>
      <c r="AK108" s="88"/>
      <c r="AL108" s="191" t="str">
        <f t="shared" si="83"/>
        <v/>
      </c>
      <c r="AM108" s="191">
        <f t="shared" si="84"/>
        <v>-386.79000000000087</v>
      </c>
      <c r="AN108" s="88"/>
      <c r="AO108" s="191"/>
      <c r="AP108" s="191">
        <f t="shared" si="79"/>
        <v>149606.50410000069</v>
      </c>
      <c r="AQ108" s="191">
        <f t="shared" si="111"/>
        <v>259.6118619332031</v>
      </c>
      <c r="AR108" s="191">
        <f t="shared" si="81"/>
        <v>-157.55951199256015</v>
      </c>
      <c r="AS108" s="250">
        <f t="shared" si="86"/>
        <v>0</v>
      </c>
      <c r="AT108" s="250">
        <f t="shared" si="87"/>
        <v>0</v>
      </c>
      <c r="AU108" s="250">
        <f t="shared" si="88"/>
        <v>0</v>
      </c>
      <c r="AV108" s="250">
        <f t="shared" si="89"/>
        <v>0</v>
      </c>
      <c r="AW108" s="250">
        <f t="shared" si="90"/>
        <v>0</v>
      </c>
      <c r="AX108" s="250">
        <f t="shared" si="91"/>
        <v>1</v>
      </c>
      <c r="AY108" s="89"/>
      <c r="AZ108" s="111"/>
      <c r="BA108" s="111"/>
      <c r="BB108" s="111"/>
      <c r="BC108" s="111"/>
      <c r="BD108" s="111"/>
      <c r="BE108" s="111"/>
      <c r="BF108" s="111"/>
      <c r="BG108" s="111"/>
      <c r="BH108" s="89"/>
      <c r="BI108" s="89"/>
      <c r="BJ108" s="89"/>
      <c r="BK108" s="89"/>
      <c r="BL108" s="89"/>
    </row>
    <row r="109" spans="1:64" x14ac:dyDescent="0.25">
      <c r="A109" s="86">
        <f t="shared" si="80"/>
        <v>108</v>
      </c>
      <c r="B109" s="113"/>
      <c r="C109" s="88"/>
      <c r="D109" s="88"/>
      <c r="E109" s="194">
        <f t="shared" si="92"/>
        <v>0</v>
      </c>
      <c r="F109" s="89">
        <f t="shared" si="93"/>
        <v>0</v>
      </c>
      <c r="G109" s="113"/>
      <c r="H109" s="88"/>
      <c r="I109" s="84">
        <f t="shared" si="94"/>
        <v>23390.504714312367</v>
      </c>
      <c r="J109" s="84">
        <f t="shared" si="95"/>
        <v>23599.090401275251</v>
      </c>
      <c r="K109" s="84">
        <f t="shared" si="96"/>
        <v>23807.676088238131</v>
      </c>
      <c r="L109" s="84">
        <f t="shared" si="97"/>
        <v>24016.261775201016</v>
      </c>
      <c r="M109" s="108">
        <f>IF(T109&lt;&gt;0,(((G109+1)*('Data Raw'!$N$1007-'Data Raw'!$N$1008)/2+'Data Raw'!$N$1008)*'Data Raw'!$M$1010+'Data Raw'!$M$1009)*AE109+AE109)</f>
        <v>24224.847462163896</v>
      </c>
      <c r="N109" s="84">
        <f t="shared" si="98"/>
        <v>24433.433149126777</v>
      </c>
      <c r="O109" s="84">
        <f t="shared" si="99"/>
        <v>24642.018836089661</v>
      </c>
      <c r="P109" s="84">
        <f t="shared" si="100"/>
        <v>24850.604523052541</v>
      </c>
      <c r="Q109" s="84">
        <f t="shared" si="101"/>
        <v>25059.190210015426</v>
      </c>
      <c r="R109" s="166" t="str">
        <f t="shared" si="102"/>
        <v/>
      </c>
      <c r="S109" s="109">
        <f>'Data Raw'!E151</f>
        <v>24346.75</v>
      </c>
      <c r="T109" s="109">
        <f>'Data Raw'!G151</f>
        <v>24575.64</v>
      </c>
      <c r="U109" s="109">
        <f>'Data Raw'!D151</f>
        <v>24660.68</v>
      </c>
      <c r="V109" s="166" t="str">
        <f t="shared" si="103"/>
        <v/>
      </c>
      <c r="W109" s="89">
        <f t="shared" si="104"/>
        <v>-350.79253783610329</v>
      </c>
      <c r="X109" s="89">
        <f t="shared" si="105"/>
        <v>123055.40460149397</v>
      </c>
      <c r="Y109" s="89">
        <f t="shared" si="85"/>
        <v>408.34983880074276</v>
      </c>
      <c r="Z109" s="109">
        <f t="shared" si="106"/>
        <v>313.93000000000029</v>
      </c>
      <c r="AA109" s="89">
        <f t="shared" si="107"/>
        <v>475.43027603398173</v>
      </c>
      <c r="AB109" s="89">
        <f t="shared" si="108"/>
        <v>24067.265059599635</v>
      </c>
      <c r="AC109" s="89">
        <f t="shared" si="109"/>
        <v>24921.254940400362</v>
      </c>
      <c r="AD109" s="89">
        <f t="shared" si="110"/>
        <v>1</v>
      </c>
      <c r="AE109" s="89">
        <f>'Data Raw'!C151</f>
        <v>24494.26</v>
      </c>
      <c r="AF109" s="89"/>
      <c r="AG109" s="89">
        <f t="shared" si="76"/>
        <v>81.380000000001019</v>
      </c>
      <c r="AH109" s="89">
        <f t="shared" si="77"/>
        <v>-269.41253783610227</v>
      </c>
      <c r="AI109" s="109">
        <f t="shared" si="78"/>
        <v>-1</v>
      </c>
      <c r="AJ109" s="109">
        <f t="shared" si="82"/>
        <v>50</v>
      </c>
      <c r="AK109" s="88"/>
      <c r="AL109" s="191" t="str">
        <f t="shared" si="83"/>
        <v/>
      </c>
      <c r="AM109" s="191">
        <f t="shared" si="84"/>
        <v>-81.380000000001019</v>
      </c>
      <c r="AN109" s="88"/>
      <c r="AO109" s="191"/>
      <c r="AP109" s="191">
        <f t="shared" si="79"/>
        <v>6622.7044000001661</v>
      </c>
      <c r="AQ109" s="191">
        <f t="shared" si="111"/>
        <v>239.80832171840288</v>
      </c>
      <c r="AR109" s="191">
        <f t="shared" si="81"/>
        <v>-168.54151708233988</v>
      </c>
      <c r="AS109" s="250">
        <f t="shared" si="86"/>
        <v>0</v>
      </c>
      <c r="AT109" s="250">
        <f t="shared" si="87"/>
        <v>0</v>
      </c>
      <c r="AU109" s="250">
        <f t="shared" si="88"/>
        <v>0</v>
      </c>
      <c r="AV109" s="250">
        <f t="shared" si="89"/>
        <v>1</v>
      </c>
      <c r="AW109" s="250">
        <f t="shared" si="90"/>
        <v>0</v>
      </c>
      <c r="AX109" s="250">
        <f t="shared" si="91"/>
        <v>0</v>
      </c>
      <c r="AY109" s="89"/>
      <c r="AZ109" s="111"/>
      <c r="BA109" s="111"/>
      <c r="BB109" s="111"/>
      <c r="BC109" s="111"/>
      <c r="BD109" s="111"/>
      <c r="BE109" s="111"/>
      <c r="BF109" s="111"/>
      <c r="BG109" s="111"/>
      <c r="BH109" s="89"/>
      <c r="BI109" s="89"/>
      <c r="BJ109" s="89"/>
      <c r="BK109" s="89"/>
      <c r="BL109" s="89"/>
    </row>
    <row r="110" spans="1:64" x14ac:dyDescent="0.25">
      <c r="A110" s="86">
        <f t="shared" si="80"/>
        <v>109</v>
      </c>
      <c r="B110" s="113"/>
      <c r="C110" s="88"/>
      <c r="D110" s="88"/>
      <c r="E110" s="194">
        <f t="shared" si="92"/>
        <v>0</v>
      </c>
      <c r="F110" s="89">
        <f t="shared" si="93"/>
        <v>0</v>
      </c>
      <c r="G110" s="113"/>
      <c r="H110" s="88"/>
      <c r="I110" s="84">
        <f t="shared" si="94"/>
        <v>23392.739149091878</v>
      </c>
      <c r="J110" s="84">
        <f t="shared" si="95"/>
        <v>23596.914068492249</v>
      </c>
      <c r="K110" s="84">
        <f t="shared" si="96"/>
        <v>23801.088987892621</v>
      </c>
      <c r="L110" s="84">
        <f t="shared" si="97"/>
        <v>24005.263907292992</v>
      </c>
      <c r="M110" s="108">
        <f>IF(T110&lt;&gt;0,(((G110+1)*('Data Raw'!$N$1007-'Data Raw'!$N$1008)/2+'Data Raw'!$N$1008)*'Data Raw'!$M$1010+'Data Raw'!$M$1009)*AE110+AE110)</f>
        <v>24209.438826693364</v>
      </c>
      <c r="N110" s="84">
        <f t="shared" si="98"/>
        <v>24413.613746093735</v>
      </c>
      <c r="O110" s="84">
        <f t="shared" si="99"/>
        <v>24617.788665494107</v>
      </c>
      <c r="P110" s="84">
        <f t="shared" si="100"/>
        <v>24821.963584894478</v>
      </c>
      <c r="Q110" s="84">
        <f t="shared" si="101"/>
        <v>25026.13850429485</v>
      </c>
      <c r="R110" s="166" t="str">
        <f t="shared" si="102"/>
        <v/>
      </c>
      <c r="S110" s="109">
        <f>'Data Raw'!E152</f>
        <v>23908.05</v>
      </c>
      <c r="T110" s="109">
        <f>'Data Raw'!G152</f>
        <v>24036.37</v>
      </c>
      <c r="U110" s="109">
        <f>'Data Raw'!D152</f>
        <v>24478.68</v>
      </c>
      <c r="V110" s="166" t="str">
        <f t="shared" si="103"/>
        <v/>
      </c>
      <c r="W110" s="89">
        <f t="shared" si="104"/>
        <v>173.06882669336483</v>
      </c>
      <c r="X110" s="89">
        <f t="shared" si="105"/>
        <v>29952.818773017949</v>
      </c>
      <c r="Y110" s="89">
        <f t="shared" si="85"/>
        <v>383.67589817161593</v>
      </c>
      <c r="Z110" s="109">
        <f t="shared" si="106"/>
        <v>570.63000000000102</v>
      </c>
      <c r="AA110" s="89">
        <f t="shared" si="107"/>
        <v>489.03023660055595</v>
      </c>
      <c r="AB110" s="89">
        <f t="shared" si="108"/>
        <v>24074.564265371115</v>
      </c>
      <c r="AC110" s="89">
        <f t="shared" si="109"/>
        <v>24882.795734628886</v>
      </c>
      <c r="AD110" s="89" t="str">
        <f t="shared" si="110"/>
        <v/>
      </c>
      <c r="AE110" s="89">
        <f>'Data Raw'!C152</f>
        <v>24478.68</v>
      </c>
      <c r="AF110" s="89"/>
      <c r="AG110" s="89">
        <f t="shared" si="76"/>
        <v>-442.31000000000131</v>
      </c>
      <c r="AH110" s="89">
        <f t="shared" si="77"/>
        <v>-269.24117330663648</v>
      </c>
      <c r="AI110" s="109">
        <f t="shared" si="78"/>
        <v>-1</v>
      </c>
      <c r="AJ110" s="109">
        <f t="shared" si="82"/>
        <v>50</v>
      </c>
      <c r="AK110" s="88"/>
      <c r="AL110" s="191" t="str">
        <f t="shared" si="83"/>
        <v/>
      </c>
      <c r="AM110" s="191">
        <f t="shared" si="84"/>
        <v>-442.31000000000131</v>
      </c>
      <c r="AN110" s="88"/>
      <c r="AO110" s="191"/>
      <c r="AP110" s="191">
        <f t="shared" si="79"/>
        <v>195638.13610000117</v>
      </c>
      <c r="AQ110" s="191">
        <f t="shared" si="111"/>
        <v>262.30850819413604</v>
      </c>
      <c r="AR110" s="191">
        <f t="shared" si="81"/>
        <v>-121.36738997747989</v>
      </c>
      <c r="AS110" s="250">
        <f t="shared" si="86"/>
        <v>0</v>
      </c>
      <c r="AT110" s="250">
        <f t="shared" si="87"/>
        <v>0</v>
      </c>
      <c r="AU110" s="250">
        <f t="shared" si="88"/>
        <v>1</v>
      </c>
      <c r="AV110" s="250">
        <f t="shared" si="89"/>
        <v>0</v>
      </c>
      <c r="AW110" s="250">
        <f t="shared" si="90"/>
        <v>0</v>
      </c>
      <c r="AX110" s="250">
        <f t="shared" si="91"/>
        <v>0</v>
      </c>
      <c r="AY110" s="89"/>
      <c r="AZ110" s="111"/>
      <c r="BA110" s="111"/>
      <c r="BB110" s="111"/>
      <c r="BC110" s="111"/>
      <c r="BD110" s="111"/>
      <c r="BE110" s="111"/>
      <c r="BF110" s="111"/>
      <c r="BG110" s="111"/>
      <c r="BH110" s="89"/>
      <c r="BI110" s="89"/>
      <c r="BJ110" s="89"/>
      <c r="BK110" s="89"/>
      <c r="BL110" s="89"/>
    </row>
    <row r="111" spans="1:64" x14ac:dyDescent="0.25">
      <c r="A111" s="86">
        <f t="shared" si="80"/>
        <v>110</v>
      </c>
      <c r="B111" s="113"/>
      <c r="C111" s="88"/>
      <c r="D111" s="88"/>
      <c r="E111" s="194">
        <f t="shared" si="92"/>
        <v>0</v>
      </c>
      <c r="F111" s="89">
        <f t="shared" si="93"/>
        <v>0</v>
      </c>
      <c r="G111" s="113"/>
      <c r="H111" s="88"/>
      <c r="I111" s="84">
        <f t="shared" si="94"/>
        <v>22742.833658287709</v>
      </c>
      <c r="J111" s="84">
        <f t="shared" si="95"/>
        <v>22934.671607373515</v>
      </c>
      <c r="K111" s="84">
        <f t="shared" si="96"/>
        <v>23126.509556459325</v>
      </c>
      <c r="L111" s="84">
        <f t="shared" si="97"/>
        <v>23318.347505545131</v>
      </c>
      <c r="M111" s="108">
        <f>IF(T111&lt;&gt;0,(((G111+1)*('Data Raw'!$N$1007-'Data Raw'!$N$1008)/2+'Data Raw'!$N$1008)*'Data Raw'!$M$1010+'Data Raw'!$M$1009)*AE111+AE111)</f>
        <v>23510.185454630941</v>
      </c>
      <c r="N111" s="84">
        <f t="shared" si="98"/>
        <v>23702.02340371675</v>
      </c>
      <c r="O111" s="84">
        <f t="shared" si="99"/>
        <v>23893.861352802556</v>
      </c>
      <c r="P111" s="84">
        <f t="shared" si="100"/>
        <v>24085.699301888366</v>
      </c>
      <c r="Q111" s="84">
        <f t="shared" si="101"/>
        <v>24277.537250974172</v>
      </c>
      <c r="R111" s="166" t="str">
        <f t="shared" si="102"/>
        <v/>
      </c>
      <c r="S111" s="109">
        <f>'Data Raw'!E153</f>
        <v>23681.439999999999</v>
      </c>
      <c r="T111" s="109">
        <f>'Data Raw'!G153</f>
        <v>24104.15</v>
      </c>
      <c r="U111" s="109">
        <f>'Data Raw'!D153</f>
        <v>24180.080000000002</v>
      </c>
      <c r="V111" s="166" t="str">
        <f t="shared" si="103"/>
        <v/>
      </c>
      <c r="W111" s="89">
        <f t="shared" si="104"/>
        <v>-593.96454536906094</v>
      </c>
      <c r="X111" s="89">
        <f t="shared" si="105"/>
        <v>352793.88115547528</v>
      </c>
      <c r="Y111" s="89">
        <f t="shared" si="85"/>
        <v>420.21033001891743</v>
      </c>
      <c r="Z111" s="109">
        <f t="shared" si="106"/>
        <v>498.64000000000306</v>
      </c>
      <c r="AA111" s="89">
        <f t="shared" si="107"/>
        <v>490.40305994333414</v>
      </c>
      <c r="AB111" s="89">
        <f t="shared" si="108"/>
        <v>23355.97429888953</v>
      </c>
      <c r="AC111" s="89">
        <f t="shared" si="109"/>
        <v>24187.325701110472</v>
      </c>
      <c r="AD111" s="89">
        <f t="shared" si="110"/>
        <v>1</v>
      </c>
      <c r="AE111" s="89">
        <f>'Data Raw'!C153</f>
        <v>23771.65</v>
      </c>
      <c r="AF111" s="89"/>
      <c r="AG111" s="89">
        <f t="shared" si="76"/>
        <v>332.5</v>
      </c>
      <c r="AH111" s="89">
        <f t="shared" si="77"/>
        <v>-261.46454536906094</v>
      </c>
      <c r="AI111" s="109">
        <f t="shared" si="78"/>
        <v>-1</v>
      </c>
      <c r="AJ111" s="109">
        <f t="shared" si="82"/>
        <v>50</v>
      </c>
      <c r="AK111" s="88"/>
      <c r="AL111" s="191" t="str">
        <f t="shared" si="83"/>
        <v/>
      </c>
      <c r="AM111" s="191">
        <f t="shared" si="84"/>
        <v>-332.5</v>
      </c>
      <c r="AN111" s="88"/>
      <c r="AO111" s="191"/>
      <c r="AP111" s="191">
        <f t="shared" si="79"/>
        <v>110556.25</v>
      </c>
      <c r="AQ111" s="191">
        <f t="shared" si="111"/>
        <v>270.10756283923206</v>
      </c>
      <c r="AR111" s="191">
        <f t="shared" si="81"/>
        <v>-150.10276717968537</v>
      </c>
      <c r="AS111" s="250">
        <f t="shared" si="86"/>
        <v>0</v>
      </c>
      <c r="AT111" s="250">
        <f t="shared" si="87"/>
        <v>0</v>
      </c>
      <c r="AU111" s="250">
        <f t="shared" si="88"/>
        <v>0</v>
      </c>
      <c r="AV111" s="250">
        <f t="shared" si="89"/>
        <v>0</v>
      </c>
      <c r="AW111" s="250">
        <f t="shared" si="90"/>
        <v>0</v>
      </c>
      <c r="AX111" s="250">
        <f t="shared" si="91"/>
        <v>1</v>
      </c>
      <c r="AY111" s="89"/>
      <c r="AZ111" s="111"/>
      <c r="BA111" s="111"/>
      <c r="BB111" s="111"/>
      <c r="BC111" s="111"/>
      <c r="BD111" s="111"/>
      <c r="BE111" s="111"/>
      <c r="BF111" s="111"/>
      <c r="BG111" s="111"/>
      <c r="BH111" s="89"/>
      <c r="BI111" s="89"/>
      <c r="BJ111" s="89"/>
      <c r="BK111" s="89"/>
      <c r="BL111" s="89"/>
    </row>
    <row r="112" spans="1:64" x14ac:dyDescent="0.25">
      <c r="A112" s="86">
        <f t="shared" si="80"/>
        <v>111</v>
      </c>
      <c r="B112" s="113"/>
      <c r="C112" s="88"/>
      <c r="D112" s="88"/>
      <c r="E112" s="194">
        <f t="shared" si="92"/>
        <v>0</v>
      </c>
      <c r="F112" s="89">
        <f t="shared" si="93"/>
        <v>0</v>
      </c>
      <c r="G112" s="113"/>
      <c r="H112" s="88"/>
      <c r="I112" s="84">
        <f t="shared" si="94"/>
        <v>23151.952228717586</v>
      </c>
      <c r="J112" s="84">
        <f t="shared" si="95"/>
        <v>23362.057393727049</v>
      </c>
      <c r="K112" s="84">
        <f t="shared" si="96"/>
        <v>23572.162558736505</v>
      </c>
      <c r="L112" s="84">
        <f t="shared" si="97"/>
        <v>23782.267723745965</v>
      </c>
      <c r="M112" s="108">
        <f>IF(T112&lt;&gt;0,(((G112+1)*('Data Raw'!$N$1007-'Data Raw'!$N$1008)/2+'Data Raw'!$N$1008)*'Data Raw'!$M$1010+'Data Raw'!$M$1009)*AE112+AE112)</f>
        <v>23992.372888755424</v>
      </c>
      <c r="N112" s="84">
        <f t="shared" si="98"/>
        <v>24202.478053764884</v>
      </c>
      <c r="O112" s="84">
        <f t="shared" si="99"/>
        <v>24412.583218774344</v>
      </c>
      <c r="P112" s="84">
        <f t="shared" si="100"/>
        <v>24622.6883837838</v>
      </c>
      <c r="Q112" s="84">
        <f t="shared" si="101"/>
        <v>24832.793548793263</v>
      </c>
      <c r="R112" s="166" t="str">
        <f t="shared" si="102"/>
        <v/>
      </c>
      <c r="S112" s="109">
        <f>'Data Raw'!E154</f>
        <v>23812.35</v>
      </c>
      <c r="T112" s="109">
        <f>'Data Raw'!G154</f>
        <v>23966.49</v>
      </c>
      <c r="U112" s="109">
        <f>'Data Raw'!D154</f>
        <v>24259.200000000001</v>
      </c>
      <c r="V112" s="166" t="str">
        <f t="shared" si="103"/>
        <v/>
      </c>
      <c r="W112" s="89">
        <f t="shared" si="104"/>
        <v>25.882888755422755</v>
      </c>
      <c r="X112" s="89">
        <f t="shared" si="105"/>
        <v>669.92393032558971</v>
      </c>
      <c r="Y112" s="89">
        <f t="shared" si="85"/>
        <v>389.16214994670111</v>
      </c>
      <c r="Z112" s="109">
        <f t="shared" si="106"/>
        <v>446.85000000000218</v>
      </c>
      <c r="AA112" s="89">
        <f t="shared" si="107"/>
        <v>484.18119423714381</v>
      </c>
      <c r="AB112" s="89">
        <f t="shared" si="108"/>
        <v>23842.357399048167</v>
      </c>
      <c r="AC112" s="89">
        <f t="shared" si="109"/>
        <v>24676.042600951834</v>
      </c>
      <c r="AD112" s="89">
        <f t="shared" si="110"/>
        <v>1</v>
      </c>
      <c r="AE112" s="89">
        <f>'Data Raw'!C154</f>
        <v>24259.200000000001</v>
      </c>
      <c r="AF112" s="89"/>
      <c r="AG112" s="89">
        <f t="shared" si="76"/>
        <v>-292.70999999999913</v>
      </c>
      <c r="AH112" s="89">
        <f t="shared" si="77"/>
        <v>-266.82711124457637</v>
      </c>
      <c r="AI112" s="109">
        <f t="shared" si="78"/>
        <v>-1</v>
      </c>
      <c r="AJ112" s="109">
        <f t="shared" si="82"/>
        <v>50</v>
      </c>
      <c r="AK112" s="88"/>
      <c r="AL112" s="191" t="str">
        <f t="shared" si="83"/>
        <v/>
      </c>
      <c r="AM112" s="191">
        <f t="shared" si="84"/>
        <v>-292.70999999999913</v>
      </c>
      <c r="AN112" s="88"/>
      <c r="AO112" s="191"/>
      <c r="AP112" s="191">
        <f t="shared" si="79"/>
        <v>85679.144099999496</v>
      </c>
      <c r="AQ112" s="191">
        <f t="shared" si="111"/>
        <v>272.61894474598398</v>
      </c>
      <c r="AR112" s="191">
        <f t="shared" si="81"/>
        <v>-116.54320520071713</v>
      </c>
      <c r="AS112" s="250">
        <f t="shared" si="86"/>
        <v>0</v>
      </c>
      <c r="AT112" s="250">
        <f t="shared" si="87"/>
        <v>0</v>
      </c>
      <c r="AU112" s="250">
        <f t="shared" si="88"/>
        <v>1</v>
      </c>
      <c r="AV112" s="250">
        <f t="shared" si="89"/>
        <v>0</v>
      </c>
      <c r="AW112" s="250">
        <f t="shared" si="90"/>
        <v>0</v>
      </c>
      <c r="AX112" s="250">
        <f t="shared" si="91"/>
        <v>0</v>
      </c>
      <c r="AY112" s="89"/>
      <c r="AZ112" s="111"/>
      <c r="BA112" s="111"/>
      <c r="BB112" s="111"/>
      <c r="BC112" s="111"/>
      <c r="BD112" s="111"/>
      <c r="BE112" s="111"/>
      <c r="BF112" s="111"/>
      <c r="BG112" s="111"/>
      <c r="BH112" s="89"/>
      <c r="BI112" s="89"/>
      <c r="BJ112" s="89"/>
      <c r="BK112" s="89"/>
      <c r="BL112" s="89"/>
    </row>
    <row r="113" spans="1:64" x14ac:dyDescent="0.25">
      <c r="A113" s="86">
        <f t="shared" si="80"/>
        <v>112</v>
      </c>
      <c r="B113" s="113"/>
      <c r="C113" s="88"/>
      <c r="D113" s="88"/>
      <c r="E113" s="194">
        <f t="shared" si="92"/>
        <v>0</v>
      </c>
      <c r="F113" s="89">
        <f t="shared" si="93"/>
        <v>0</v>
      </c>
      <c r="G113" s="113"/>
      <c r="H113" s="88"/>
      <c r="I113" s="84">
        <f t="shared" si="94"/>
        <v>23293.2873484191</v>
      </c>
      <c r="J113" s="84">
        <f t="shared" si="95"/>
        <v>23487.86842339245</v>
      </c>
      <c r="K113" s="84">
        <f t="shared" si="96"/>
        <v>23682.449498365801</v>
      </c>
      <c r="L113" s="84">
        <f t="shared" si="97"/>
        <v>23877.030573339151</v>
      </c>
      <c r="M113" s="108">
        <f>IF(T113&lt;&gt;0,(((G113+1)*('Data Raw'!$N$1007-'Data Raw'!$N$1008)/2+'Data Raw'!$N$1008)*'Data Raw'!$M$1010+'Data Raw'!$M$1009)*AE113+AE113)</f>
        <v>24071.611648312501</v>
      </c>
      <c r="N113" s="84">
        <f t="shared" si="98"/>
        <v>24266.192723285851</v>
      </c>
      <c r="O113" s="84">
        <f t="shared" si="99"/>
        <v>24460.773798259201</v>
      </c>
      <c r="P113" s="84">
        <f t="shared" si="100"/>
        <v>24655.354873232551</v>
      </c>
      <c r="Q113" s="84">
        <f t="shared" si="101"/>
        <v>24849.935948205901</v>
      </c>
      <c r="R113" s="166" t="str">
        <f t="shared" si="102"/>
        <v/>
      </c>
      <c r="S113" s="109">
        <f>'Data Raw'!E155</f>
        <v>24310.11</v>
      </c>
      <c r="T113" s="109">
        <f>'Data Raw'!G155</f>
        <v>24701.73</v>
      </c>
      <c r="U113" s="109">
        <f>'Data Raw'!D155</f>
        <v>24741.279999999999</v>
      </c>
      <c r="V113" s="166" t="str">
        <f t="shared" si="103"/>
        <v/>
      </c>
      <c r="W113" s="89">
        <f t="shared" si="104"/>
        <v>-630.11835168749894</v>
      </c>
      <c r="X113" s="89">
        <f t="shared" si="105"/>
        <v>397049.13713337062</v>
      </c>
      <c r="Y113" s="89">
        <f t="shared" si="85"/>
        <v>431.894863337331</v>
      </c>
      <c r="Z113" s="109">
        <f t="shared" si="106"/>
        <v>431.16999999999825</v>
      </c>
      <c r="AA113" s="89">
        <f t="shared" si="107"/>
        <v>476.6081664889802</v>
      </c>
      <c r="AB113" s="89">
        <f t="shared" si="108"/>
        <v>23927.765984898426</v>
      </c>
      <c r="AC113" s="89">
        <f t="shared" si="109"/>
        <v>24750.874015101574</v>
      </c>
      <c r="AD113" s="89">
        <f t="shared" si="110"/>
        <v>1</v>
      </c>
      <c r="AE113" s="89">
        <f>'Data Raw'!C155</f>
        <v>24339.32</v>
      </c>
      <c r="AF113" s="89"/>
      <c r="AG113" s="89">
        <f t="shared" si="76"/>
        <v>362.40999999999985</v>
      </c>
      <c r="AH113" s="89">
        <f t="shared" si="77"/>
        <v>-267.70835168749909</v>
      </c>
      <c r="AI113" s="109">
        <f t="shared" si="78"/>
        <v>-1</v>
      </c>
      <c r="AJ113" s="109">
        <f t="shared" si="82"/>
        <v>50</v>
      </c>
      <c r="AK113" s="88"/>
      <c r="AL113" s="191" t="str">
        <f t="shared" si="83"/>
        <v/>
      </c>
      <c r="AM113" s="191">
        <f t="shared" si="84"/>
        <v>-362.40999999999985</v>
      </c>
      <c r="AN113" s="88"/>
      <c r="AO113" s="191"/>
      <c r="AP113" s="191">
        <f t="shared" si="79"/>
        <v>131341.00809999989</v>
      </c>
      <c r="AQ113" s="191">
        <f t="shared" si="111"/>
        <v>282.59572866309685</v>
      </c>
      <c r="AR113" s="191">
        <f t="shared" si="81"/>
        <v>-149.29913467423415</v>
      </c>
      <c r="AS113" s="250">
        <f t="shared" si="86"/>
        <v>0</v>
      </c>
      <c r="AT113" s="250">
        <f t="shared" si="87"/>
        <v>0</v>
      </c>
      <c r="AU113" s="250">
        <f t="shared" si="88"/>
        <v>0</v>
      </c>
      <c r="AV113" s="250">
        <f t="shared" si="89"/>
        <v>0</v>
      </c>
      <c r="AW113" s="250">
        <f t="shared" si="90"/>
        <v>0</v>
      </c>
      <c r="AX113" s="250">
        <f t="shared" si="91"/>
        <v>1</v>
      </c>
      <c r="AY113" s="89"/>
      <c r="AZ113" s="111"/>
      <c r="BA113" s="111"/>
      <c r="BB113" s="111"/>
      <c r="BC113" s="111"/>
      <c r="BD113" s="111"/>
      <c r="BE113" s="111"/>
      <c r="BF113" s="111"/>
      <c r="BG113" s="111"/>
      <c r="BH113" s="89"/>
      <c r="BI113" s="89"/>
      <c r="BJ113" s="89"/>
      <c r="BK113" s="89"/>
      <c r="BL113" s="89"/>
    </row>
    <row r="114" spans="1:64" x14ac:dyDescent="0.25">
      <c r="A114" s="86">
        <f t="shared" si="80"/>
        <v>113</v>
      </c>
      <c r="B114" s="113"/>
      <c r="C114" s="88"/>
      <c r="D114" s="88"/>
      <c r="E114" s="194">
        <f t="shared" si="92"/>
        <v>0</v>
      </c>
      <c r="F114" s="89">
        <f t="shared" si="93"/>
        <v>0</v>
      </c>
      <c r="G114" s="113"/>
      <c r="H114" s="88"/>
      <c r="I114" s="84">
        <f t="shared" si="94"/>
        <v>23925.322362020637</v>
      </c>
      <c r="J114" s="84">
        <f t="shared" si="95"/>
        <v>24141.269793689298</v>
      </c>
      <c r="K114" s="84">
        <f t="shared" si="96"/>
        <v>24357.217225357967</v>
      </c>
      <c r="L114" s="84">
        <f t="shared" si="97"/>
        <v>24573.164657026631</v>
      </c>
      <c r="M114" s="108">
        <f>IF(T114&lt;&gt;0,(((G114+1)*('Data Raw'!$N$1007-'Data Raw'!$N$1008)/2+'Data Raw'!$N$1008)*'Data Raw'!$M$1010+'Data Raw'!$M$1009)*AE114+AE114)</f>
        <v>24789.112088695296</v>
      </c>
      <c r="N114" s="84">
        <f t="shared" si="98"/>
        <v>25005.05952036396</v>
      </c>
      <c r="O114" s="84">
        <f t="shared" si="99"/>
        <v>25221.006952032625</v>
      </c>
      <c r="P114" s="84">
        <f t="shared" si="100"/>
        <v>25436.954383701293</v>
      </c>
      <c r="Q114" s="84">
        <f t="shared" si="101"/>
        <v>25652.901815369954</v>
      </c>
      <c r="R114" s="166" t="str">
        <f t="shared" si="102"/>
        <v/>
      </c>
      <c r="S114" s="109">
        <f>'Data Raw'!E156</f>
        <v>24595.58</v>
      </c>
      <c r="T114" s="109">
        <f>'Data Raw'!G156</f>
        <v>24837.85</v>
      </c>
      <c r="U114" s="109">
        <f>'Data Raw'!D156</f>
        <v>25064.799999999999</v>
      </c>
      <c r="V114" s="166" t="str">
        <f t="shared" si="103"/>
        <v/>
      </c>
      <c r="W114" s="89">
        <f t="shared" si="104"/>
        <v>-48.73791130470272</v>
      </c>
      <c r="X114" s="89">
        <f t="shared" si="105"/>
        <v>2375.3839983450694</v>
      </c>
      <c r="Y114" s="89">
        <f t="shared" si="85"/>
        <v>400.28104802596891</v>
      </c>
      <c r="Z114" s="109">
        <f t="shared" si="106"/>
        <v>469.21999999999753</v>
      </c>
      <c r="AA114" s="89">
        <f t="shared" si="107"/>
        <v>475.5527141334112</v>
      </c>
      <c r="AB114" s="89">
        <f t="shared" si="108"/>
        <v>24659.683058484366</v>
      </c>
      <c r="AC114" s="89">
        <f t="shared" si="109"/>
        <v>25469.916941515632</v>
      </c>
      <c r="AD114" s="89">
        <f t="shared" si="110"/>
        <v>1</v>
      </c>
      <c r="AE114" s="89">
        <f>'Data Raw'!C156</f>
        <v>25064.799999999999</v>
      </c>
      <c r="AF114" s="89"/>
      <c r="AG114" s="89">
        <f t="shared" si="76"/>
        <v>-226.95000000000073</v>
      </c>
      <c r="AH114" s="89">
        <f t="shared" si="77"/>
        <v>-275.68791130470345</v>
      </c>
      <c r="AI114" s="109">
        <f t="shared" si="78"/>
        <v>-1</v>
      </c>
      <c r="AJ114" s="109">
        <f t="shared" si="82"/>
        <v>50</v>
      </c>
      <c r="AK114" s="88"/>
      <c r="AL114" s="191" t="str">
        <f t="shared" si="83"/>
        <v/>
      </c>
      <c r="AM114" s="191">
        <f t="shared" si="84"/>
        <v>-226.95000000000073</v>
      </c>
      <c r="AN114" s="88"/>
      <c r="AO114" s="191"/>
      <c r="AP114" s="191">
        <f t="shared" si="79"/>
        <v>51506.302500000333</v>
      </c>
      <c r="AQ114" s="191">
        <f t="shared" si="111"/>
        <v>276.4128699227528</v>
      </c>
      <c r="AR114" s="191">
        <f t="shared" si="81"/>
        <v>-123.86817810321611</v>
      </c>
      <c r="AS114" s="250">
        <f t="shared" si="86"/>
        <v>0</v>
      </c>
      <c r="AT114" s="250">
        <f t="shared" si="87"/>
        <v>0</v>
      </c>
      <c r="AU114" s="250">
        <f t="shared" si="88"/>
        <v>0</v>
      </c>
      <c r="AV114" s="250">
        <f t="shared" si="89"/>
        <v>1</v>
      </c>
      <c r="AW114" s="250">
        <f t="shared" si="90"/>
        <v>0</v>
      </c>
      <c r="AX114" s="250">
        <f t="shared" si="91"/>
        <v>0</v>
      </c>
      <c r="AY114" s="89"/>
      <c r="AZ114" s="111"/>
      <c r="BA114" s="111"/>
      <c r="BB114" s="111"/>
      <c r="BC114" s="111"/>
      <c r="BD114" s="111"/>
      <c r="BE114" s="111"/>
      <c r="BF114" s="111"/>
      <c r="BG114" s="111"/>
      <c r="BH114" s="89"/>
      <c r="BI114" s="89"/>
      <c r="BJ114" s="89"/>
      <c r="BK114" s="89"/>
      <c r="BL114" s="89"/>
    </row>
    <row r="115" spans="1:64" x14ac:dyDescent="0.25">
      <c r="A115" s="86">
        <f t="shared" si="80"/>
        <v>114</v>
      </c>
      <c r="B115" s="113"/>
      <c r="C115" s="88"/>
      <c r="D115" s="88"/>
      <c r="E115" s="194">
        <f t="shared" si="92"/>
        <v>0</v>
      </c>
      <c r="F115" s="89">
        <f t="shared" si="93"/>
        <v>0</v>
      </c>
      <c r="G115" s="113"/>
      <c r="H115" s="88"/>
      <c r="I115" s="84">
        <f t="shared" si="94"/>
        <v>24084.483088961839</v>
      </c>
      <c r="J115" s="84">
        <f t="shared" si="95"/>
        <v>24284.623612974821</v>
      </c>
      <c r="K115" s="84">
        <f t="shared" si="96"/>
        <v>24484.764136987807</v>
      </c>
      <c r="L115" s="84">
        <f t="shared" si="97"/>
        <v>24684.90466100079</v>
      </c>
      <c r="M115" s="108">
        <f>IF(T115&lt;&gt;0,(((G115+1)*('Data Raw'!$N$1007-'Data Raw'!$N$1008)/2+'Data Raw'!$N$1008)*'Data Raw'!$M$1010+'Data Raw'!$M$1009)*AE115+AE115)</f>
        <v>24885.045185013776</v>
      </c>
      <c r="N115" s="84">
        <f t="shared" si="98"/>
        <v>25085.185709026762</v>
      </c>
      <c r="O115" s="84">
        <f t="shared" si="99"/>
        <v>25285.326233039745</v>
      </c>
      <c r="P115" s="84">
        <f t="shared" si="100"/>
        <v>25485.466757052731</v>
      </c>
      <c r="Q115" s="84">
        <f t="shared" si="101"/>
        <v>25685.607281065713</v>
      </c>
      <c r="R115" s="166" t="str">
        <f t="shared" si="102"/>
        <v/>
      </c>
      <c r="S115" s="109">
        <f>'Data Raw'!E157</f>
        <v>25161.8</v>
      </c>
      <c r="T115" s="109">
        <f>'Data Raw'!G157</f>
        <v>25325.09</v>
      </c>
      <c r="U115" s="109">
        <f>'Data Raw'!D157</f>
        <v>25437.16</v>
      </c>
      <c r="V115" s="166" t="str">
        <f t="shared" si="103"/>
        <v/>
      </c>
      <c r="W115" s="89">
        <f t="shared" si="104"/>
        <v>-440.04481498622408</v>
      </c>
      <c r="X115" s="89">
        <f t="shared" si="105"/>
        <v>193639.43919626018</v>
      </c>
      <c r="Y115" s="89">
        <f t="shared" si="85"/>
        <v>406.19997602322297</v>
      </c>
      <c r="Z115" s="109">
        <f t="shared" si="106"/>
        <v>275.36000000000058</v>
      </c>
      <c r="AA115" s="89">
        <f t="shared" si="107"/>
        <v>446.95375497149536</v>
      </c>
      <c r="AB115" s="89">
        <f t="shared" si="108"/>
        <v>24757.580192986599</v>
      </c>
      <c r="AC115" s="89">
        <f t="shared" si="109"/>
        <v>25566.019807013399</v>
      </c>
      <c r="AD115" s="89">
        <f t="shared" si="110"/>
        <v>1</v>
      </c>
      <c r="AE115" s="89">
        <f>'Data Raw'!C157</f>
        <v>25161.8</v>
      </c>
      <c r="AF115" s="89"/>
      <c r="AG115" s="89">
        <f t="shared" si="76"/>
        <v>163.29000000000087</v>
      </c>
      <c r="AH115" s="89">
        <f t="shared" si="77"/>
        <v>-276.75481498622321</v>
      </c>
      <c r="AI115" s="109">
        <f t="shared" si="78"/>
        <v>-1</v>
      </c>
      <c r="AJ115" s="109">
        <f t="shared" si="82"/>
        <v>50</v>
      </c>
      <c r="AK115" s="88"/>
      <c r="AL115" s="191" t="str">
        <f t="shared" si="83"/>
        <v/>
      </c>
      <c r="AM115" s="191">
        <f t="shared" si="84"/>
        <v>-163.29000000000087</v>
      </c>
      <c r="AN115" s="88"/>
      <c r="AO115" s="191"/>
      <c r="AP115" s="191">
        <f t="shared" si="79"/>
        <v>26663.624100000285</v>
      </c>
      <c r="AQ115" s="191">
        <f t="shared" si="111"/>
        <v>263.84366215355817</v>
      </c>
      <c r="AR115" s="191">
        <f t="shared" si="81"/>
        <v>-142.3563138696648</v>
      </c>
      <c r="AS115" s="250">
        <f t="shared" si="86"/>
        <v>0</v>
      </c>
      <c r="AT115" s="250">
        <f t="shared" si="87"/>
        <v>0</v>
      </c>
      <c r="AU115" s="250">
        <f t="shared" si="88"/>
        <v>0</v>
      </c>
      <c r="AV115" s="250">
        <f t="shared" si="89"/>
        <v>0</v>
      </c>
      <c r="AW115" s="250">
        <f t="shared" si="90"/>
        <v>1</v>
      </c>
      <c r="AX115" s="250">
        <f t="shared" si="91"/>
        <v>0</v>
      </c>
      <c r="AY115" s="89"/>
      <c r="AZ115" s="111"/>
      <c r="BA115" s="111"/>
      <c r="BB115" s="111"/>
      <c r="BC115" s="111"/>
      <c r="BD115" s="111"/>
      <c r="BE115" s="111"/>
      <c r="BF115" s="111"/>
      <c r="BG115" s="111"/>
      <c r="BH115" s="89"/>
      <c r="BI115" s="89"/>
      <c r="BJ115" s="89"/>
      <c r="BK115" s="89"/>
      <c r="BL115" s="89"/>
    </row>
    <row r="116" spans="1:64" x14ac:dyDescent="0.25">
      <c r="A116" s="86">
        <f t="shared" si="80"/>
        <v>115</v>
      </c>
      <c r="B116" s="113"/>
      <c r="C116" s="88"/>
      <c r="D116" s="88"/>
      <c r="E116" s="194">
        <f t="shared" si="92"/>
        <v>0</v>
      </c>
      <c r="F116" s="89">
        <f t="shared" si="93"/>
        <v>0</v>
      </c>
      <c r="G116" s="113"/>
      <c r="H116" s="88"/>
      <c r="I116" s="84">
        <f t="shared" si="94"/>
        <v>23908.619418282586</v>
      </c>
      <c r="J116" s="84">
        <f t="shared" si="95"/>
        <v>24111.7194062942</v>
      </c>
      <c r="K116" s="84">
        <f t="shared" si="96"/>
        <v>24314.81939430581</v>
      </c>
      <c r="L116" s="84">
        <f t="shared" si="97"/>
        <v>24517.919382317425</v>
      </c>
      <c r="M116" s="108">
        <f>IF(T116&lt;&gt;0,(((G116+1)*('Data Raw'!$N$1007-'Data Raw'!$N$1008)/2+'Data Raw'!$N$1008)*'Data Raw'!$M$1010+'Data Raw'!$M$1009)*AE116+AE116)</f>
        <v>24721.019370329035</v>
      </c>
      <c r="N116" s="84">
        <f t="shared" si="98"/>
        <v>24924.119358340646</v>
      </c>
      <c r="O116" s="84">
        <f t="shared" si="99"/>
        <v>25127.21934635226</v>
      </c>
      <c r="P116" s="84">
        <f t="shared" si="100"/>
        <v>25330.31933436387</v>
      </c>
      <c r="Q116" s="84">
        <f t="shared" si="101"/>
        <v>25533.419322375485</v>
      </c>
      <c r="R116" s="166" t="str">
        <f t="shared" si="102"/>
        <v/>
      </c>
      <c r="S116" s="109">
        <f>'Data Raw'!E158</f>
        <v>24865.8</v>
      </c>
      <c r="T116" s="109">
        <f>'Data Raw'!G158</f>
        <v>24962.59</v>
      </c>
      <c r="U116" s="109">
        <f>'Data Raw'!D158</f>
        <v>25188.78</v>
      </c>
      <c r="V116" s="166" t="str">
        <f t="shared" si="103"/>
        <v/>
      </c>
      <c r="W116" s="89">
        <f t="shared" si="104"/>
        <v>-241.57062967096499</v>
      </c>
      <c r="X116" s="89">
        <f t="shared" si="105"/>
        <v>58356.369119626514</v>
      </c>
      <c r="Y116" s="89">
        <f t="shared" si="85"/>
        <v>386.99333553641975</v>
      </c>
      <c r="Z116" s="109">
        <f t="shared" si="106"/>
        <v>322.97999999999956</v>
      </c>
      <c r="AA116" s="89">
        <f t="shared" si="107"/>
        <v>429.24321854699593</v>
      </c>
      <c r="AB116" s="89">
        <f t="shared" si="108"/>
        <v>24616.03930827423</v>
      </c>
      <c r="AC116" s="89">
        <f t="shared" si="109"/>
        <v>25375.860691725771</v>
      </c>
      <c r="AD116" s="89">
        <f t="shared" si="110"/>
        <v>1</v>
      </c>
      <c r="AE116" s="89">
        <f>'Data Raw'!C158</f>
        <v>24995.95</v>
      </c>
      <c r="AF116" s="89"/>
      <c r="AG116" s="89">
        <f t="shared" si="76"/>
        <v>-33.360000000000582</v>
      </c>
      <c r="AH116" s="89">
        <f t="shared" si="77"/>
        <v>-274.93062967096557</v>
      </c>
      <c r="AI116" s="109">
        <f t="shared" si="78"/>
        <v>-1</v>
      </c>
      <c r="AJ116" s="109">
        <f t="shared" si="82"/>
        <v>50</v>
      </c>
      <c r="AK116" s="88"/>
      <c r="AL116" s="191" t="str">
        <f t="shared" si="83"/>
        <v/>
      </c>
      <c r="AM116" s="191">
        <f t="shared" si="84"/>
        <v>-33.360000000000582</v>
      </c>
      <c r="AN116" s="88"/>
      <c r="AO116" s="191"/>
      <c r="AP116" s="191">
        <f t="shared" si="79"/>
        <v>1112.8896000000389</v>
      </c>
      <c r="AQ116" s="191">
        <f t="shared" si="111"/>
        <v>238.23436635871843</v>
      </c>
      <c r="AR116" s="191">
        <f t="shared" si="81"/>
        <v>-148.75896917770132</v>
      </c>
      <c r="AS116" s="250">
        <f t="shared" si="86"/>
        <v>0</v>
      </c>
      <c r="AT116" s="250">
        <f t="shared" si="87"/>
        <v>0</v>
      </c>
      <c r="AU116" s="250">
        <f t="shared" si="88"/>
        <v>0</v>
      </c>
      <c r="AV116" s="250">
        <f t="shared" si="89"/>
        <v>1</v>
      </c>
      <c r="AW116" s="250">
        <f t="shared" si="90"/>
        <v>0</v>
      </c>
      <c r="AX116" s="250">
        <f t="shared" si="91"/>
        <v>0</v>
      </c>
      <c r="AY116" s="89"/>
      <c r="AZ116" s="111"/>
      <c r="BA116" s="111"/>
      <c r="BB116" s="111"/>
      <c r="BC116" s="111"/>
      <c r="BD116" s="111"/>
      <c r="BE116" s="111"/>
      <c r="BF116" s="111"/>
      <c r="BG116" s="111"/>
      <c r="BH116" s="89"/>
      <c r="BI116" s="89"/>
      <c r="BJ116" s="89"/>
      <c r="BK116" s="89"/>
      <c r="BL116" s="89"/>
    </row>
    <row r="117" spans="1:64" x14ac:dyDescent="0.25">
      <c r="A117" s="86">
        <f t="shared" si="80"/>
        <v>116</v>
      </c>
      <c r="B117" s="113"/>
      <c r="C117" s="88"/>
      <c r="D117" s="88"/>
      <c r="E117" s="194">
        <f t="shared" si="92"/>
        <v>0</v>
      </c>
      <c r="F117" s="89">
        <f t="shared" si="93"/>
        <v>0</v>
      </c>
      <c r="G117" s="113"/>
      <c r="H117" s="88"/>
      <c r="I117" s="84">
        <f t="shared" si="94"/>
        <v>24136.03078901353</v>
      </c>
      <c r="J117" s="84">
        <f t="shared" si="95"/>
        <v>24329.52745678174</v>
      </c>
      <c r="K117" s="84">
        <f t="shared" si="96"/>
        <v>24523.024124549949</v>
      </c>
      <c r="L117" s="84">
        <f t="shared" si="97"/>
        <v>24716.520792318159</v>
      </c>
      <c r="M117" s="108">
        <f>IF(T117&lt;&gt;0,(((G117+1)*('Data Raw'!$N$1007-'Data Raw'!$N$1008)/2+'Data Raw'!$N$1008)*'Data Raw'!$M$1010+'Data Raw'!$M$1009)*AE117+AE117)</f>
        <v>24910.017460086368</v>
      </c>
      <c r="N117" s="84">
        <f t="shared" si="98"/>
        <v>25103.514127854578</v>
      </c>
      <c r="O117" s="84">
        <f t="shared" si="99"/>
        <v>25297.010795622788</v>
      </c>
      <c r="P117" s="84">
        <f t="shared" si="100"/>
        <v>25490.507463390997</v>
      </c>
      <c r="Q117" s="84">
        <f t="shared" si="101"/>
        <v>25684.004131159207</v>
      </c>
      <c r="R117" s="166" t="str">
        <f t="shared" si="102"/>
        <v/>
      </c>
      <c r="S117" s="109">
        <f>'Data Raw'!E159</f>
        <v>24929.56</v>
      </c>
      <c r="T117" s="109">
        <f>'Data Raw'!G159</f>
        <v>25330.959999999999</v>
      </c>
      <c r="U117" s="109">
        <f>'Data Raw'!D159</f>
        <v>25330.959999999999</v>
      </c>
      <c r="V117" s="166" t="str">
        <f t="shared" si="103"/>
        <v/>
      </c>
      <c r="W117" s="89">
        <f t="shared" si="104"/>
        <v>-420.94253991363075</v>
      </c>
      <c r="X117" s="89">
        <f t="shared" si="105"/>
        <v>177192.62190893863</v>
      </c>
      <c r="Y117" s="89">
        <f t="shared" si="85"/>
        <v>392.02326323220052</v>
      </c>
      <c r="Z117" s="109">
        <f t="shared" si="106"/>
        <v>401.39999999999782</v>
      </c>
      <c r="AA117" s="89">
        <f t="shared" si="107"/>
        <v>425.26561589742477</v>
      </c>
      <c r="AB117" s="89">
        <f t="shared" si="108"/>
        <v>24822.193264235051</v>
      </c>
      <c r="AC117" s="89">
        <f t="shared" si="109"/>
        <v>25551.906735764947</v>
      </c>
      <c r="AD117" s="89">
        <f t="shared" si="110"/>
        <v>1</v>
      </c>
      <c r="AE117" s="89">
        <f>'Data Raw'!C159</f>
        <v>25187.05</v>
      </c>
      <c r="AF117" s="89"/>
      <c r="AG117" s="89">
        <f t="shared" si="76"/>
        <v>143.90999999999985</v>
      </c>
      <c r="AH117" s="89">
        <f t="shared" si="77"/>
        <v>-277.0325399136309</v>
      </c>
      <c r="AI117" s="109">
        <f t="shared" si="78"/>
        <v>-1</v>
      </c>
      <c r="AJ117" s="109">
        <f t="shared" si="82"/>
        <v>50</v>
      </c>
      <c r="AK117" s="88"/>
      <c r="AL117" s="191" t="str">
        <f t="shared" si="83"/>
        <v/>
      </c>
      <c r="AM117" s="191">
        <f t="shared" si="84"/>
        <v>-143.90999999999985</v>
      </c>
      <c r="AN117" s="88"/>
      <c r="AO117" s="191"/>
      <c r="AP117" s="191">
        <f t="shared" si="79"/>
        <v>20710.088099999957</v>
      </c>
      <c r="AQ117" s="191">
        <f t="shared" si="111"/>
        <v>227.75388120774969</v>
      </c>
      <c r="AR117" s="191">
        <f t="shared" si="81"/>
        <v>-164.26938202445083</v>
      </c>
      <c r="AS117" s="250">
        <f t="shared" si="86"/>
        <v>0</v>
      </c>
      <c r="AT117" s="250">
        <f t="shared" si="87"/>
        <v>0</v>
      </c>
      <c r="AU117" s="250">
        <f t="shared" si="88"/>
        <v>0</v>
      </c>
      <c r="AV117" s="250">
        <f t="shared" si="89"/>
        <v>0</v>
      </c>
      <c r="AW117" s="250">
        <f t="shared" si="90"/>
        <v>1</v>
      </c>
      <c r="AX117" s="250">
        <f t="shared" si="91"/>
        <v>0</v>
      </c>
      <c r="AY117" s="89"/>
      <c r="AZ117" s="111"/>
      <c r="BA117" s="111"/>
      <c r="BB117" s="111"/>
      <c r="BC117" s="111"/>
      <c r="BD117" s="111"/>
      <c r="BE117" s="111"/>
      <c r="BF117" s="111"/>
      <c r="BG117" s="111"/>
      <c r="BH117" s="89"/>
      <c r="BI117" s="89"/>
      <c r="BJ117" s="89"/>
      <c r="BK117" s="89"/>
      <c r="BL117" s="89"/>
    </row>
    <row r="118" spans="1:64" x14ac:dyDescent="0.25">
      <c r="A118" s="86">
        <f t="shared" si="80"/>
        <v>117</v>
      </c>
      <c r="B118" s="113"/>
      <c r="C118" s="88"/>
      <c r="D118" s="88"/>
      <c r="E118" s="194">
        <f t="shared" si="92"/>
        <v>0</v>
      </c>
      <c r="F118" s="89">
        <f t="shared" si="93"/>
        <v>0</v>
      </c>
      <c r="G118" s="113"/>
      <c r="H118" s="88"/>
      <c r="I118" s="84">
        <f t="shared" si="94"/>
        <v>24361.620200217891</v>
      </c>
      <c r="J118" s="84">
        <f t="shared" si="95"/>
        <v>24557.631831833991</v>
      </c>
      <c r="K118" s="84">
        <f t="shared" si="96"/>
        <v>24753.643463450091</v>
      </c>
      <c r="L118" s="84">
        <f t="shared" si="97"/>
        <v>24949.655095066191</v>
      </c>
      <c r="M118" s="108">
        <f>IF(T118&lt;&gt;0,(((G118+1)*('Data Raw'!$N$1007-'Data Raw'!$N$1008)/2+'Data Raw'!$N$1008)*'Data Raw'!$M$1010+'Data Raw'!$M$1009)*AE118+AE118)</f>
        <v>25145.666726682291</v>
      </c>
      <c r="N118" s="84">
        <f t="shared" si="98"/>
        <v>25341.678358298392</v>
      </c>
      <c r="O118" s="84">
        <f t="shared" si="99"/>
        <v>25537.689989914492</v>
      </c>
      <c r="P118" s="84">
        <f t="shared" si="100"/>
        <v>25733.701621530592</v>
      </c>
      <c r="Q118" s="84">
        <f t="shared" si="101"/>
        <v>25929.713253146692</v>
      </c>
      <c r="R118" s="166" t="str">
        <f t="shared" si="102"/>
        <v/>
      </c>
      <c r="S118" s="109">
        <f>'Data Raw'!E160</f>
        <v>25123.25</v>
      </c>
      <c r="T118" s="109">
        <f>'Data Raw'!G160</f>
        <v>25409.75</v>
      </c>
      <c r="U118" s="109">
        <f>'Data Raw'!D160</f>
        <v>25425.32</v>
      </c>
      <c r="V118" s="166" t="str">
        <f t="shared" si="103"/>
        <v/>
      </c>
      <c r="W118" s="89">
        <f t="shared" si="104"/>
        <v>-264.08327331770852</v>
      </c>
      <c r="X118" s="89">
        <f t="shared" si="105"/>
        <v>69739.975246195536</v>
      </c>
      <c r="Y118" s="89">
        <f t="shared" si="85"/>
        <v>376.41796843735415</v>
      </c>
      <c r="Z118" s="109">
        <f t="shared" si="106"/>
        <v>302.06999999999971</v>
      </c>
      <c r="AA118" s="89">
        <f t="shared" si="107"/>
        <v>407.6662421977926</v>
      </c>
      <c r="AB118" s="89">
        <f t="shared" si="108"/>
        <v>25063.844226487188</v>
      </c>
      <c r="AC118" s="89">
        <f t="shared" si="109"/>
        <v>25786.795773512811</v>
      </c>
      <c r="AD118" s="89">
        <f t="shared" si="110"/>
        <v>1</v>
      </c>
      <c r="AE118" s="89">
        <f>'Data Raw'!C160</f>
        <v>25425.32</v>
      </c>
      <c r="AF118" s="89"/>
      <c r="AG118" s="89">
        <f t="shared" si="76"/>
        <v>-15.569999999999709</v>
      </c>
      <c r="AH118" s="89">
        <f t="shared" si="77"/>
        <v>-279.65327331770823</v>
      </c>
      <c r="AI118" s="109">
        <f t="shared" si="78"/>
        <v>-1</v>
      </c>
      <c r="AJ118" s="109">
        <f t="shared" si="82"/>
        <v>50</v>
      </c>
      <c r="AK118" s="88"/>
      <c r="AL118" s="191" t="str">
        <f t="shared" si="83"/>
        <v/>
      </c>
      <c r="AM118" s="191">
        <f t="shared" si="84"/>
        <v>-15.569999999999709</v>
      </c>
      <c r="AN118" s="88"/>
      <c r="AO118" s="191"/>
      <c r="AP118" s="191">
        <f t="shared" si="79"/>
        <v>242.42489999999094</v>
      </c>
      <c r="AQ118" s="191">
        <f t="shared" si="111"/>
        <v>204.17789440688858</v>
      </c>
      <c r="AR118" s="191">
        <f t="shared" si="81"/>
        <v>-172.24007403046556</v>
      </c>
      <c r="AS118" s="250">
        <f t="shared" si="86"/>
        <v>0</v>
      </c>
      <c r="AT118" s="250">
        <f t="shared" si="87"/>
        <v>0</v>
      </c>
      <c r="AU118" s="250">
        <f t="shared" si="88"/>
        <v>0</v>
      </c>
      <c r="AV118" s="250">
        <f t="shared" si="89"/>
        <v>1</v>
      </c>
      <c r="AW118" s="250">
        <f t="shared" si="90"/>
        <v>0</v>
      </c>
      <c r="AX118" s="250">
        <f t="shared" si="91"/>
        <v>0</v>
      </c>
      <c r="AY118" s="89"/>
      <c r="AZ118" s="111"/>
      <c r="BA118" s="111"/>
      <c r="BB118" s="111"/>
      <c r="BC118" s="111"/>
      <c r="BD118" s="111"/>
      <c r="BE118" s="111"/>
      <c r="BF118" s="111"/>
      <c r="BG118" s="111"/>
      <c r="BH118" s="89"/>
      <c r="BI118" s="89"/>
      <c r="BJ118" s="89"/>
      <c r="BK118" s="89"/>
      <c r="BL118" s="89"/>
    </row>
    <row r="119" spans="1:64" x14ac:dyDescent="0.25">
      <c r="A119" s="86">
        <f t="shared" si="80"/>
        <v>118</v>
      </c>
      <c r="B119" s="113"/>
      <c r="C119" s="88"/>
      <c r="D119" s="88"/>
      <c r="E119" s="194">
        <f t="shared" si="92"/>
        <v>0</v>
      </c>
      <c r="F119" s="89">
        <f t="shared" si="93"/>
        <v>0</v>
      </c>
      <c r="G119" s="113"/>
      <c r="H119" s="88"/>
      <c r="I119" s="84">
        <f t="shared" si="94"/>
        <v>24438.255605414877</v>
      </c>
      <c r="J119" s="84">
        <f t="shared" si="95"/>
        <v>24626.464589633557</v>
      </c>
      <c r="K119" s="84">
        <f t="shared" si="96"/>
        <v>24814.673573852233</v>
      </c>
      <c r="L119" s="84">
        <f t="shared" si="97"/>
        <v>25002.882558070913</v>
      </c>
      <c r="M119" s="108">
        <f>IF(T119&lt;&gt;0,(((G119+1)*('Data Raw'!$N$1007-'Data Raw'!$N$1008)/2+'Data Raw'!$N$1008)*'Data Raw'!$M$1010+'Data Raw'!$M$1009)*AE119+AE119)</f>
        <v>25191.091542289589</v>
      </c>
      <c r="N119" s="84">
        <f t="shared" si="98"/>
        <v>25379.300526508265</v>
      </c>
      <c r="O119" s="84">
        <f t="shared" si="99"/>
        <v>25567.509510726944</v>
      </c>
      <c r="P119" s="84">
        <f t="shared" si="100"/>
        <v>25755.71849494562</v>
      </c>
      <c r="Q119" s="84">
        <f t="shared" si="101"/>
        <v>25943.9274791643</v>
      </c>
      <c r="R119" s="166" t="str">
        <f t="shared" si="102"/>
        <v/>
      </c>
      <c r="S119" s="109">
        <f>'Data Raw'!E161</f>
        <v>25458.03</v>
      </c>
      <c r="T119" s="109">
        <f>'Data Raw'!G161</f>
        <v>25787.21</v>
      </c>
      <c r="U119" s="109">
        <f>'Data Raw'!D161</f>
        <v>25808.62</v>
      </c>
      <c r="V119" s="166" t="str">
        <f t="shared" si="103"/>
        <v/>
      </c>
      <c r="W119" s="89">
        <f t="shared" si="104"/>
        <v>-596.11845771041044</v>
      </c>
      <c r="X119" s="89">
        <f t="shared" si="105"/>
        <v>355357.21562303841</v>
      </c>
      <c r="Y119" s="89">
        <f t="shared" si="85"/>
        <v>414.98711467054153</v>
      </c>
      <c r="Z119" s="109">
        <f t="shared" si="106"/>
        <v>350.59000000000015</v>
      </c>
      <c r="AA119" s="89">
        <f t="shared" si="107"/>
        <v>399.5124933123937</v>
      </c>
      <c r="AB119" s="89">
        <f t="shared" si="108"/>
        <v>25124.733694131875</v>
      </c>
      <c r="AC119" s="89">
        <f t="shared" si="109"/>
        <v>25817.766305868125</v>
      </c>
      <c r="AD119" s="89">
        <f t="shared" si="110"/>
        <v>1</v>
      </c>
      <c r="AE119" s="89">
        <f>'Data Raw'!C161</f>
        <v>25471.25</v>
      </c>
      <c r="AF119" s="89"/>
      <c r="AG119" s="89">
        <f t="shared" si="76"/>
        <v>315.95999999999913</v>
      </c>
      <c r="AH119" s="89">
        <f t="shared" si="77"/>
        <v>-280.15845771041131</v>
      </c>
      <c r="AI119" s="109">
        <f t="shared" si="78"/>
        <v>-1</v>
      </c>
      <c r="AJ119" s="109">
        <f t="shared" si="82"/>
        <v>50</v>
      </c>
      <c r="AK119" s="88"/>
      <c r="AL119" s="191" t="str">
        <f t="shared" si="83"/>
        <v/>
      </c>
      <c r="AM119" s="191">
        <f t="shared" si="84"/>
        <v>-315.95999999999913</v>
      </c>
      <c r="AN119" s="88"/>
      <c r="AO119" s="191"/>
      <c r="AP119" s="191">
        <f t="shared" si="79"/>
        <v>99830.721599999451</v>
      </c>
      <c r="AQ119" s="191">
        <f t="shared" si="111"/>
        <v>216.59812836167865</v>
      </c>
      <c r="AR119" s="191">
        <f t="shared" si="81"/>
        <v>-198.38898630886288</v>
      </c>
      <c r="AS119" s="250">
        <f t="shared" si="86"/>
        <v>0</v>
      </c>
      <c r="AT119" s="250">
        <f t="shared" si="87"/>
        <v>0</v>
      </c>
      <c r="AU119" s="250">
        <f t="shared" si="88"/>
        <v>0</v>
      </c>
      <c r="AV119" s="250">
        <f t="shared" si="89"/>
        <v>0</v>
      </c>
      <c r="AW119" s="250">
        <f t="shared" si="90"/>
        <v>0</v>
      </c>
      <c r="AX119" s="250">
        <f t="shared" si="91"/>
        <v>1</v>
      </c>
      <c r="AY119" s="89"/>
      <c r="AZ119" s="111"/>
      <c r="BA119" s="111"/>
      <c r="BB119" s="111"/>
      <c r="BC119" s="111"/>
      <c r="BD119" s="111"/>
      <c r="BE119" s="111"/>
      <c r="BF119" s="111"/>
      <c r="BG119" s="111"/>
      <c r="BH119" s="89"/>
      <c r="BI119" s="89"/>
      <c r="BJ119" s="89"/>
      <c r="BK119" s="89"/>
      <c r="BL119" s="89"/>
    </row>
    <row r="120" spans="1:64" x14ac:dyDescent="0.25">
      <c r="A120" s="86">
        <f t="shared" si="80"/>
        <v>119</v>
      </c>
      <c r="B120" s="113"/>
      <c r="C120" s="88"/>
      <c r="D120" s="88"/>
      <c r="E120" s="194">
        <f t="shared" si="92"/>
        <v>0</v>
      </c>
      <c r="F120" s="89">
        <f t="shared" si="93"/>
        <v>0</v>
      </c>
      <c r="G120" s="113"/>
      <c r="H120" s="88"/>
      <c r="I120" s="84">
        <f t="shared" si="94"/>
        <v>24957.435461662193</v>
      </c>
      <c r="J120" s="84">
        <f t="shared" si="95"/>
        <v>25164.929018997464</v>
      </c>
      <c r="K120" s="84">
        <f t="shared" si="96"/>
        <v>25372.422576332734</v>
      </c>
      <c r="L120" s="84">
        <f t="shared" si="97"/>
        <v>25579.916133668004</v>
      </c>
      <c r="M120" s="108">
        <f>IF(T120&lt;&gt;0,(((G120+1)*('Data Raw'!$N$1007-'Data Raw'!$N$1008)/2+'Data Raw'!$N$1008)*'Data Raw'!$M$1010+'Data Raw'!$M$1009)*AE120+AE120)</f>
        <v>25787.409691003275</v>
      </c>
      <c r="N120" s="84">
        <f t="shared" si="98"/>
        <v>25994.903248338545</v>
      </c>
      <c r="O120" s="84">
        <f t="shared" si="99"/>
        <v>26202.396805673816</v>
      </c>
      <c r="P120" s="84">
        <f t="shared" si="100"/>
        <v>26409.890363009086</v>
      </c>
      <c r="Q120" s="84">
        <f t="shared" si="101"/>
        <v>26617.383920344357</v>
      </c>
      <c r="R120" s="166" t="str">
        <f t="shared" si="102"/>
        <v/>
      </c>
      <c r="S120" s="109">
        <f>'Data Raw'!E162</f>
        <v>25915.62</v>
      </c>
      <c r="T120" s="109">
        <f>'Data Raw'!G162</f>
        <v>26136.02</v>
      </c>
      <c r="U120" s="109">
        <f>'Data Raw'!D162</f>
        <v>26214.63</v>
      </c>
      <c r="V120" s="166" t="str">
        <f t="shared" si="103"/>
        <v/>
      </c>
      <c r="W120" s="89">
        <f t="shared" si="104"/>
        <v>-348.61030899672551</v>
      </c>
      <c r="X120" s="89">
        <f t="shared" si="105"/>
        <v>121529.14753879244</v>
      </c>
      <c r="Y120" s="89">
        <f t="shared" si="85"/>
        <v>406.16938401788542</v>
      </c>
      <c r="Z120" s="109">
        <f t="shared" si="106"/>
        <v>299.01000000000204</v>
      </c>
      <c r="AA120" s="89">
        <f t="shared" si="107"/>
        <v>385.15499426776631</v>
      </c>
      <c r="AB120" s="89">
        <f t="shared" si="108"/>
        <v>25734.614380684467</v>
      </c>
      <c r="AC120" s="89">
        <f t="shared" si="109"/>
        <v>26413.785619315535</v>
      </c>
      <c r="AD120" s="89">
        <f t="shared" si="110"/>
        <v>1</v>
      </c>
      <c r="AE120" s="89">
        <f>'Data Raw'!C162</f>
        <v>26074.2</v>
      </c>
      <c r="AF120" s="89"/>
      <c r="AG120" s="89">
        <f t="shared" si="76"/>
        <v>61.819999999999709</v>
      </c>
      <c r="AH120" s="89">
        <f t="shared" si="77"/>
        <v>-286.7903089967258</v>
      </c>
      <c r="AI120" s="109">
        <f t="shared" si="78"/>
        <v>-1</v>
      </c>
      <c r="AJ120" s="109">
        <f t="shared" si="82"/>
        <v>50</v>
      </c>
      <c r="AK120" s="88"/>
      <c r="AL120" s="191" t="str">
        <f t="shared" si="83"/>
        <v/>
      </c>
      <c r="AM120" s="191">
        <f t="shared" si="84"/>
        <v>-61.819999999999709</v>
      </c>
      <c r="AN120" s="88"/>
      <c r="AO120" s="191"/>
      <c r="AP120" s="191">
        <f t="shared" si="79"/>
        <v>3821.712399999964</v>
      </c>
      <c r="AQ120" s="191">
        <f t="shared" si="111"/>
        <v>199.40055854371431</v>
      </c>
      <c r="AR120" s="191">
        <f t="shared" si="81"/>
        <v>-206.76882547417111</v>
      </c>
      <c r="AS120" s="250">
        <f t="shared" si="86"/>
        <v>0</v>
      </c>
      <c r="AT120" s="250">
        <f t="shared" si="87"/>
        <v>0</v>
      </c>
      <c r="AU120" s="250">
        <f t="shared" si="88"/>
        <v>0</v>
      </c>
      <c r="AV120" s="250">
        <f t="shared" si="89"/>
        <v>1</v>
      </c>
      <c r="AW120" s="250">
        <f t="shared" si="90"/>
        <v>0</v>
      </c>
      <c r="AX120" s="250">
        <f t="shared" si="91"/>
        <v>0</v>
      </c>
      <c r="AY120" s="89"/>
      <c r="AZ120" s="111"/>
      <c r="BA120" s="111"/>
      <c r="BB120" s="111"/>
      <c r="BC120" s="111"/>
      <c r="BD120" s="111"/>
      <c r="BE120" s="111"/>
      <c r="BF120" s="111"/>
      <c r="BG120" s="111"/>
      <c r="BH120" s="89"/>
      <c r="BI120" s="89"/>
      <c r="BJ120" s="89"/>
      <c r="BK120" s="89"/>
      <c r="BL120" s="89"/>
    </row>
    <row r="121" spans="1:64" x14ac:dyDescent="0.25">
      <c r="A121" s="86">
        <f t="shared" si="80"/>
        <v>120</v>
      </c>
      <c r="B121" s="113"/>
      <c r="C121" s="88"/>
      <c r="D121" s="88"/>
      <c r="E121" s="194">
        <f t="shared" si="92"/>
        <v>0</v>
      </c>
      <c r="F121" s="89">
        <f t="shared" si="93"/>
        <v>0</v>
      </c>
      <c r="G121" s="113"/>
      <c r="H121" s="88"/>
      <c r="I121" s="84">
        <f t="shared" si="94"/>
        <v>25041.976840142197</v>
      </c>
      <c r="J121" s="84">
        <f t="shared" si="95"/>
        <v>25245.06153215114</v>
      </c>
      <c r="K121" s="84">
        <f t="shared" si="96"/>
        <v>25448.146224160082</v>
      </c>
      <c r="L121" s="84">
        <f t="shared" si="97"/>
        <v>25651.230916169025</v>
      </c>
      <c r="M121" s="108">
        <f>IF(T121&lt;&gt;0,(((G121+1)*('Data Raw'!$N$1007-'Data Raw'!$N$1008)/2+'Data Raw'!$N$1008)*'Data Raw'!$M$1010+'Data Raw'!$M$1009)*AE121+AE121)</f>
        <v>25854.315608177967</v>
      </c>
      <c r="N121" s="84">
        <f t="shared" si="98"/>
        <v>26057.40030018691</v>
      </c>
      <c r="O121" s="84">
        <f t="shared" si="99"/>
        <v>26260.484992195852</v>
      </c>
      <c r="P121" s="84">
        <f t="shared" si="100"/>
        <v>26463.569684204795</v>
      </c>
      <c r="Q121" s="84">
        <f t="shared" si="101"/>
        <v>26666.654376213737</v>
      </c>
      <c r="R121" s="166" t="str">
        <f t="shared" si="102"/>
        <v/>
      </c>
      <c r="S121" s="109">
        <f>'Data Raw'!E163</f>
        <v>25840.59</v>
      </c>
      <c r="T121" s="109">
        <f>'Data Raw'!G163</f>
        <v>26017.53</v>
      </c>
      <c r="U121" s="109">
        <f>'Data Raw'!D163</f>
        <v>26229.8</v>
      </c>
      <c r="V121" s="166" t="str">
        <f t="shared" si="103"/>
        <v/>
      </c>
      <c r="W121" s="89">
        <f t="shared" si="104"/>
        <v>-163.21439182203176</v>
      </c>
      <c r="X121" s="89">
        <f t="shared" si="105"/>
        <v>26638.937697835707</v>
      </c>
      <c r="Y121" s="89">
        <f t="shared" si="85"/>
        <v>381.0662388574321</v>
      </c>
      <c r="Z121" s="109">
        <f t="shared" si="106"/>
        <v>389.20999999999913</v>
      </c>
      <c r="AA121" s="89">
        <f t="shared" si="107"/>
        <v>385.73428080094249</v>
      </c>
      <c r="AB121" s="89">
        <f t="shared" si="108"/>
        <v>25814.468254872398</v>
      </c>
      <c r="AC121" s="89">
        <f t="shared" si="109"/>
        <v>26469.231745127599</v>
      </c>
      <c r="AD121" s="89">
        <f t="shared" si="110"/>
        <v>1</v>
      </c>
      <c r="AE121" s="89">
        <f>'Data Raw'!C163</f>
        <v>26141.85</v>
      </c>
      <c r="AF121" s="89"/>
      <c r="AG121" s="89">
        <f t="shared" si="76"/>
        <v>-124.31999999999971</v>
      </c>
      <c r="AH121" s="89">
        <f t="shared" si="77"/>
        <v>-287.53439182203147</v>
      </c>
      <c r="AI121" s="109">
        <f t="shared" si="78"/>
        <v>-1</v>
      </c>
      <c r="AJ121" s="109">
        <f t="shared" si="82"/>
        <v>50</v>
      </c>
      <c r="AK121" s="88"/>
      <c r="AL121" s="191" t="str">
        <f t="shared" si="83"/>
        <v/>
      </c>
      <c r="AM121" s="191">
        <f t="shared" si="84"/>
        <v>-124.31999999999971</v>
      </c>
      <c r="AN121" s="88"/>
      <c r="AO121" s="191"/>
      <c r="AP121" s="191">
        <f t="shared" si="79"/>
        <v>15455.462399999928</v>
      </c>
      <c r="AQ121" s="191">
        <f t="shared" si="111"/>
        <v>191.05827426107936</v>
      </c>
      <c r="AR121" s="191">
        <f t="shared" si="81"/>
        <v>-190.00796459635274</v>
      </c>
      <c r="AS121" s="250">
        <f t="shared" si="86"/>
        <v>0</v>
      </c>
      <c r="AT121" s="250">
        <f t="shared" si="87"/>
        <v>0</v>
      </c>
      <c r="AU121" s="250">
        <f t="shared" si="88"/>
        <v>0</v>
      </c>
      <c r="AV121" s="250">
        <f t="shared" si="89"/>
        <v>1</v>
      </c>
      <c r="AW121" s="250">
        <f t="shared" si="90"/>
        <v>0</v>
      </c>
      <c r="AX121" s="250">
        <f t="shared" si="91"/>
        <v>0</v>
      </c>
      <c r="AY121" s="89"/>
      <c r="AZ121" s="111"/>
      <c r="BA121" s="111"/>
      <c r="BB121" s="111"/>
      <c r="BC121" s="111"/>
      <c r="BD121" s="111"/>
      <c r="BE121" s="111"/>
      <c r="BF121" s="111"/>
      <c r="BG121" s="111"/>
      <c r="BH121" s="89"/>
      <c r="BI121" s="89"/>
      <c r="BJ121" s="89"/>
      <c r="BK121" s="89"/>
      <c r="BL121" s="89"/>
    </row>
    <row r="122" spans="1:64" x14ac:dyDescent="0.25">
      <c r="A122" s="86">
        <f t="shared" si="80"/>
        <v>121</v>
      </c>
      <c r="B122" s="113"/>
      <c r="C122" s="88"/>
      <c r="D122" s="88"/>
      <c r="E122" s="194">
        <f t="shared" si="92"/>
        <v>0</v>
      </c>
      <c r="F122" s="89">
        <f t="shared" si="93"/>
        <v>0</v>
      </c>
      <c r="G122" s="113"/>
      <c r="H122" s="88"/>
      <c r="I122" s="84">
        <f t="shared" si="94"/>
        <v>25065.470213642879</v>
      </c>
      <c r="J122" s="84">
        <f t="shared" si="95"/>
        <v>25256.003333071592</v>
      </c>
      <c r="K122" s="84">
        <f t="shared" si="96"/>
        <v>25446.53645250031</v>
      </c>
      <c r="L122" s="84">
        <f t="shared" si="97"/>
        <v>25637.069571929023</v>
      </c>
      <c r="M122" s="108">
        <f>IF(T122&lt;&gt;0,(((G122+1)*('Data Raw'!$N$1007-'Data Raw'!$N$1008)/2+'Data Raw'!$N$1008)*'Data Raw'!$M$1010+'Data Raw'!$M$1009)*AE122+AE122)</f>
        <v>25827.602691357741</v>
      </c>
      <c r="N122" s="84">
        <f t="shared" si="98"/>
        <v>26018.135810786458</v>
      </c>
      <c r="O122" s="84">
        <f t="shared" si="99"/>
        <v>26208.668930215172</v>
      </c>
      <c r="P122" s="84">
        <f t="shared" si="100"/>
        <v>26399.202049643889</v>
      </c>
      <c r="Q122" s="84">
        <f t="shared" si="101"/>
        <v>26589.735169072603</v>
      </c>
      <c r="R122" s="166" t="str">
        <f t="shared" si="102"/>
        <v/>
      </c>
      <c r="S122" s="109">
        <f>'Data Raw'!E164</f>
        <v>25976.03</v>
      </c>
      <c r="T122" s="109">
        <f>'Data Raw'!G164</f>
        <v>26126.93</v>
      </c>
      <c r="U122" s="109">
        <f>'Data Raw'!D164</f>
        <v>26195.29</v>
      </c>
      <c r="V122" s="166" t="str">
        <f t="shared" si="103"/>
        <v/>
      </c>
      <c r="W122" s="89">
        <f t="shared" si="104"/>
        <v>-299.3273086422596</v>
      </c>
      <c r="X122" s="89">
        <f t="shared" si="105"/>
        <v>89596.837699018535</v>
      </c>
      <c r="Y122" s="89">
        <f t="shared" si="85"/>
        <v>370.49497935304942</v>
      </c>
      <c r="Z122" s="109">
        <f t="shared" si="106"/>
        <v>219.26000000000204</v>
      </c>
      <c r="AA122" s="89">
        <f t="shared" si="107"/>
        <v>361.95224068652243</v>
      </c>
      <c r="AB122" s="89">
        <f t="shared" si="108"/>
        <v>25786.9658613192</v>
      </c>
      <c r="AC122" s="89">
        <f t="shared" si="109"/>
        <v>26442.7141386808</v>
      </c>
      <c r="AD122" s="89">
        <f t="shared" si="110"/>
        <v>1</v>
      </c>
      <c r="AE122" s="89">
        <f>'Data Raw'!C164</f>
        <v>26114.84</v>
      </c>
      <c r="AF122" s="89"/>
      <c r="AG122" s="89">
        <f t="shared" si="76"/>
        <v>12.090000000000146</v>
      </c>
      <c r="AH122" s="89">
        <f t="shared" si="77"/>
        <v>-287.23730864225945</v>
      </c>
      <c r="AI122" s="109">
        <f t="shared" si="78"/>
        <v>-1</v>
      </c>
      <c r="AJ122" s="109">
        <f t="shared" si="82"/>
        <v>50</v>
      </c>
      <c r="AK122" s="88"/>
      <c r="AL122" s="191" t="str">
        <f t="shared" si="83"/>
        <v/>
      </c>
      <c r="AM122" s="191">
        <f t="shared" si="84"/>
        <v>-12.090000000000146</v>
      </c>
      <c r="AN122" s="88"/>
      <c r="AO122" s="191"/>
      <c r="AP122" s="191">
        <f t="shared" si="79"/>
        <v>146.16810000000351</v>
      </c>
      <c r="AQ122" s="191">
        <f t="shared" si="111"/>
        <v>171.1729104542928</v>
      </c>
      <c r="AR122" s="191">
        <f t="shared" si="81"/>
        <v>-199.32206889875661</v>
      </c>
      <c r="AS122" s="250">
        <f t="shared" si="86"/>
        <v>0</v>
      </c>
      <c r="AT122" s="250">
        <f t="shared" si="87"/>
        <v>0</v>
      </c>
      <c r="AU122" s="250">
        <f t="shared" si="88"/>
        <v>0</v>
      </c>
      <c r="AV122" s="250">
        <f t="shared" si="89"/>
        <v>1</v>
      </c>
      <c r="AW122" s="250">
        <f t="shared" si="90"/>
        <v>0</v>
      </c>
      <c r="AX122" s="250">
        <f t="shared" si="91"/>
        <v>0</v>
      </c>
      <c r="AY122" s="89"/>
      <c r="AZ122" s="111"/>
      <c r="BA122" s="111"/>
      <c r="BB122" s="111"/>
      <c r="BC122" s="111"/>
      <c r="BD122" s="111"/>
      <c r="BE122" s="111"/>
      <c r="BF122" s="111"/>
      <c r="BG122" s="111"/>
      <c r="BH122" s="89"/>
      <c r="BI122" s="89"/>
      <c r="BJ122" s="89"/>
      <c r="BK122" s="89"/>
      <c r="BL122" s="89"/>
    </row>
    <row r="123" spans="1:64" x14ac:dyDescent="0.25">
      <c r="A123" s="86">
        <f t="shared" si="80"/>
        <v>122</v>
      </c>
      <c r="B123" s="113"/>
      <c r="C123" s="88"/>
      <c r="D123" s="88"/>
      <c r="E123" s="194">
        <f t="shared" si="92"/>
        <v>0</v>
      </c>
      <c r="F123" s="89">
        <f t="shared" si="93"/>
        <v>0</v>
      </c>
      <c r="G123" s="113"/>
      <c r="H123" s="88"/>
      <c r="I123" s="84">
        <f t="shared" si="94"/>
        <v>24993.5872992525</v>
      </c>
      <c r="J123" s="84">
        <f t="shared" si="95"/>
        <v>25178.834788929027</v>
      </c>
      <c r="K123" s="84">
        <f t="shared" si="96"/>
        <v>25364.082278605551</v>
      </c>
      <c r="L123" s="84">
        <f t="shared" si="97"/>
        <v>25549.329768282078</v>
      </c>
      <c r="M123" s="108">
        <f>IF(T123&lt;&gt;0,(((G123+1)*('Data Raw'!$N$1007-'Data Raw'!$N$1008)/2+'Data Raw'!$N$1008)*'Data Raw'!$M$1010+'Data Raw'!$M$1009)*AE123+AE123)</f>
        <v>25734.577257958601</v>
      </c>
      <c r="N123" s="84">
        <f t="shared" si="98"/>
        <v>25919.824747635124</v>
      </c>
      <c r="O123" s="84">
        <f t="shared" si="99"/>
        <v>26105.072237311651</v>
      </c>
      <c r="P123" s="84">
        <f t="shared" si="100"/>
        <v>26290.319726988175</v>
      </c>
      <c r="Q123" s="84">
        <f t="shared" si="101"/>
        <v>26475.567216664702</v>
      </c>
      <c r="R123" s="166" t="str">
        <f t="shared" si="102"/>
        <v/>
      </c>
      <c r="S123" s="109">
        <f>'Data Raw'!E165</f>
        <v>25929.67</v>
      </c>
      <c r="T123" s="109">
        <f>'Data Raw'!G165</f>
        <v>26132.03</v>
      </c>
      <c r="U123" s="109">
        <f>'Data Raw'!D165</f>
        <v>26212.9</v>
      </c>
      <c r="V123" s="166" t="str">
        <f t="shared" si="103"/>
        <v/>
      </c>
      <c r="W123" s="89">
        <f t="shared" si="104"/>
        <v>-397.45274204139787</v>
      </c>
      <c r="X123" s="89">
        <f t="shared" si="105"/>
        <v>157968.68215622596</v>
      </c>
      <c r="Y123" s="89">
        <f t="shared" si="85"/>
        <v>374.46492502371683</v>
      </c>
      <c r="Z123" s="109">
        <f t="shared" si="106"/>
        <v>283.2300000000032</v>
      </c>
      <c r="AA123" s="89">
        <f t="shared" si="107"/>
        <v>350.70620630273396</v>
      </c>
      <c r="AB123" s="89">
        <f t="shared" si="108"/>
        <v>25713.120595416454</v>
      </c>
      <c r="AC123" s="89">
        <f t="shared" si="109"/>
        <v>26328.439404583543</v>
      </c>
      <c r="AD123" s="89">
        <f t="shared" si="110"/>
        <v>1</v>
      </c>
      <c r="AE123" s="89">
        <f>'Data Raw'!C165</f>
        <v>26020.78</v>
      </c>
      <c r="AF123" s="89"/>
      <c r="AG123" s="89">
        <f t="shared" si="76"/>
        <v>111.25</v>
      </c>
      <c r="AH123" s="89">
        <f t="shared" si="77"/>
        <v>-286.20274204139787</v>
      </c>
      <c r="AI123" s="109">
        <f t="shared" si="78"/>
        <v>-1</v>
      </c>
      <c r="AJ123" s="109">
        <f t="shared" si="82"/>
        <v>50</v>
      </c>
      <c r="AK123" s="88"/>
      <c r="AL123" s="191" t="str">
        <f t="shared" si="83"/>
        <v/>
      </c>
      <c r="AM123" s="191">
        <f t="shared" si="84"/>
        <v>-111.25</v>
      </c>
      <c r="AN123" s="88"/>
      <c r="AO123" s="191"/>
      <c r="AP123" s="191">
        <f t="shared" si="79"/>
        <v>12376.5625</v>
      </c>
      <c r="AQ123" s="191">
        <f t="shared" si="111"/>
        <v>164.51480929270471</v>
      </c>
      <c r="AR123" s="191">
        <f t="shared" si="81"/>
        <v>-209.95011573101212</v>
      </c>
      <c r="AS123" s="250">
        <f t="shared" si="86"/>
        <v>0</v>
      </c>
      <c r="AT123" s="250">
        <f t="shared" si="87"/>
        <v>0</v>
      </c>
      <c r="AU123" s="250">
        <f t="shared" si="88"/>
        <v>0</v>
      </c>
      <c r="AV123" s="250">
        <f t="shared" si="89"/>
        <v>0</v>
      </c>
      <c r="AW123" s="250">
        <f t="shared" si="90"/>
        <v>1</v>
      </c>
      <c r="AX123" s="250">
        <f t="shared" si="91"/>
        <v>0</v>
      </c>
      <c r="AY123" s="89"/>
      <c r="AZ123" s="111"/>
      <c r="BA123" s="111"/>
      <c r="BB123" s="111"/>
      <c r="BC123" s="111"/>
      <c r="BD123" s="111"/>
      <c r="BE123" s="111"/>
      <c r="BF123" s="111"/>
      <c r="BG123" s="111"/>
      <c r="BH123" s="89"/>
      <c r="BI123" s="89"/>
      <c r="BJ123" s="89"/>
      <c r="BK123" s="89"/>
      <c r="BL123" s="89"/>
    </row>
    <row r="124" spans="1:64" x14ac:dyDescent="0.25">
      <c r="A124" s="86">
        <f t="shared" si="80"/>
        <v>123</v>
      </c>
      <c r="B124" s="113"/>
      <c r="C124" s="88"/>
      <c r="D124" s="88"/>
      <c r="E124" s="194">
        <f t="shared" si="92"/>
        <v>0</v>
      </c>
      <c r="F124" s="89">
        <f t="shared" si="93"/>
        <v>0</v>
      </c>
      <c r="G124" s="113"/>
      <c r="H124" s="88"/>
      <c r="I124" s="84">
        <f t="shared" si="94"/>
        <v>25197.451860566485</v>
      </c>
      <c r="J124" s="84">
        <f t="shared" si="95"/>
        <v>25384.684323078342</v>
      </c>
      <c r="K124" s="84">
        <f t="shared" si="96"/>
        <v>25571.916785590201</v>
      </c>
      <c r="L124" s="84">
        <f t="shared" si="97"/>
        <v>25759.149248102058</v>
      </c>
      <c r="M124" s="108">
        <f>IF(T124&lt;&gt;0,(((G124+1)*('Data Raw'!$N$1007-'Data Raw'!$N$1008)/2+'Data Raw'!$N$1008)*'Data Raw'!$M$1010+'Data Raw'!$M$1009)*AE124+AE124)</f>
        <v>25946.381710613918</v>
      </c>
      <c r="N124" s="84">
        <f t="shared" si="98"/>
        <v>26133.614173125778</v>
      </c>
      <c r="O124" s="84">
        <f t="shared" si="99"/>
        <v>26320.846635637634</v>
      </c>
      <c r="P124" s="84">
        <f t="shared" si="100"/>
        <v>26508.079098149494</v>
      </c>
      <c r="Q124" s="84">
        <f t="shared" si="101"/>
        <v>26695.31156066135</v>
      </c>
      <c r="R124" s="166" t="str">
        <f t="shared" si="102"/>
        <v/>
      </c>
      <c r="S124" s="109">
        <f>'Data Raw'!E166</f>
        <v>25905.08</v>
      </c>
      <c r="T124" s="109">
        <f>'Data Raw'!G166</f>
        <v>26038.27</v>
      </c>
      <c r="U124" s="109">
        <f>'Data Raw'!D166</f>
        <v>26234.94</v>
      </c>
      <c r="V124" s="166" t="str">
        <f t="shared" si="103"/>
        <v/>
      </c>
      <c r="W124" s="89">
        <f t="shared" si="104"/>
        <v>-91.888289386082761</v>
      </c>
      <c r="X124" s="89">
        <f t="shared" si="105"/>
        <v>8443.4577263004903</v>
      </c>
      <c r="Y124" s="89">
        <f t="shared" si="85"/>
        <v>348.42243206536511</v>
      </c>
      <c r="Z124" s="109">
        <f t="shared" si="106"/>
        <v>329.85999999999694</v>
      </c>
      <c r="AA124" s="89">
        <f t="shared" si="107"/>
        <v>347.72817683091438</v>
      </c>
      <c r="AB124" s="89">
        <f t="shared" si="108"/>
        <v>25936.839724642676</v>
      </c>
      <c r="AC124" s="89">
        <f t="shared" si="109"/>
        <v>26533.040275357322</v>
      </c>
      <c r="AD124" s="89">
        <f t="shared" si="110"/>
        <v>1</v>
      </c>
      <c r="AE124" s="89">
        <f>'Data Raw'!C166</f>
        <v>26234.94</v>
      </c>
      <c r="AF124" s="89"/>
      <c r="AG124" s="89">
        <f t="shared" si="76"/>
        <v>-196.66999999999825</v>
      </c>
      <c r="AH124" s="89">
        <f t="shared" si="77"/>
        <v>-288.55828938608101</v>
      </c>
      <c r="AI124" s="109">
        <f t="shared" si="78"/>
        <v>-1</v>
      </c>
      <c r="AJ124" s="109">
        <f t="shared" si="82"/>
        <v>50</v>
      </c>
      <c r="AK124" s="88"/>
      <c r="AL124" s="191" t="str">
        <f t="shared" si="83"/>
        <v/>
      </c>
      <c r="AM124" s="191">
        <f t="shared" si="84"/>
        <v>-196.66999999999825</v>
      </c>
      <c r="AN124" s="88"/>
      <c r="AO124" s="191"/>
      <c r="AP124" s="191">
        <f t="shared" si="79"/>
        <v>38679.088899999311</v>
      </c>
      <c r="AQ124" s="191">
        <f t="shared" si="111"/>
        <v>168.08760826018178</v>
      </c>
      <c r="AR124" s="191">
        <f t="shared" si="81"/>
        <v>-180.33482380518333</v>
      </c>
      <c r="AS124" s="250">
        <f t="shared" si="86"/>
        <v>0</v>
      </c>
      <c r="AT124" s="250">
        <f t="shared" si="87"/>
        <v>0</v>
      </c>
      <c r="AU124" s="250">
        <f t="shared" si="88"/>
        <v>0</v>
      </c>
      <c r="AV124" s="250">
        <f t="shared" si="89"/>
        <v>1</v>
      </c>
      <c r="AW124" s="250">
        <f t="shared" si="90"/>
        <v>0</v>
      </c>
      <c r="AX124" s="250">
        <f t="shared" si="91"/>
        <v>0</v>
      </c>
      <c r="AY124" s="89"/>
      <c r="AZ124" s="111"/>
      <c r="BA124" s="111"/>
      <c r="BB124" s="111"/>
      <c r="BC124" s="111"/>
      <c r="BD124" s="111"/>
      <c r="BE124" s="111"/>
      <c r="BF124" s="111"/>
      <c r="BG124" s="111"/>
      <c r="BH124" s="89"/>
      <c r="BI124" s="89"/>
      <c r="BJ124" s="89"/>
      <c r="BK124" s="89"/>
      <c r="BL124" s="89"/>
    </row>
    <row r="125" spans="1:64" x14ac:dyDescent="0.25">
      <c r="A125" s="86">
        <f t="shared" si="80"/>
        <v>124</v>
      </c>
      <c r="B125" s="113"/>
      <c r="C125" s="88"/>
      <c r="D125" s="88"/>
      <c r="E125" s="194">
        <f t="shared" si="92"/>
        <v>0</v>
      </c>
      <c r="F125" s="89">
        <f t="shared" si="93"/>
        <v>0</v>
      </c>
      <c r="G125" s="113"/>
      <c r="H125" s="88"/>
      <c r="I125" s="84">
        <f t="shared" si="94"/>
        <v>24814.603879802999</v>
      </c>
      <c r="J125" s="84">
        <f t="shared" si="95"/>
        <v>24988.815095835685</v>
      </c>
      <c r="K125" s="84">
        <f t="shared" si="96"/>
        <v>25163.026311868365</v>
      </c>
      <c r="L125" s="84">
        <f t="shared" si="97"/>
        <v>25337.237527901048</v>
      </c>
      <c r="M125" s="108">
        <f>IF(T125&lt;&gt;0,(((G125+1)*('Data Raw'!$N$1007-'Data Raw'!$N$1008)/2+'Data Raw'!$N$1008)*'Data Raw'!$M$1010+'Data Raw'!$M$1009)*AE125+AE125)</f>
        <v>25511.448743933732</v>
      </c>
      <c r="N125" s="84">
        <f t="shared" si="98"/>
        <v>25685.659959966415</v>
      </c>
      <c r="O125" s="84">
        <f t="shared" si="99"/>
        <v>25859.871175999098</v>
      </c>
      <c r="P125" s="84">
        <f t="shared" si="100"/>
        <v>26034.082392031778</v>
      </c>
      <c r="Q125" s="84">
        <f t="shared" si="101"/>
        <v>26208.293608064465</v>
      </c>
      <c r="R125" s="166" t="str">
        <f t="shared" si="102"/>
        <v/>
      </c>
      <c r="S125" s="109">
        <f>'Data Raw'!E167</f>
        <v>25555.17</v>
      </c>
      <c r="T125" s="109">
        <f>'Data Raw'!G167</f>
        <v>25628.74</v>
      </c>
      <c r="U125" s="109">
        <f>'Data Raw'!D167</f>
        <v>25795.17</v>
      </c>
      <c r="V125" s="166" t="str">
        <f t="shared" si="103"/>
        <v/>
      </c>
      <c r="W125" s="89">
        <f t="shared" si="104"/>
        <v>-117.29125606626985</v>
      </c>
      <c r="X125" s="89">
        <f t="shared" si="105"/>
        <v>13757.238749603284</v>
      </c>
      <c r="Y125" s="89">
        <f t="shared" si="85"/>
        <v>325.60852607029</v>
      </c>
      <c r="Z125" s="109">
        <f t="shared" si="106"/>
        <v>240</v>
      </c>
      <c r="AA125" s="89">
        <f t="shared" si="107"/>
        <v>332.33843728364087</v>
      </c>
      <c r="AB125" s="89">
        <f t="shared" si="108"/>
        <v>25499.60104969372</v>
      </c>
      <c r="AC125" s="89">
        <f t="shared" si="109"/>
        <v>26090.738950306277</v>
      </c>
      <c r="AD125" s="89">
        <f t="shared" si="110"/>
        <v>1</v>
      </c>
      <c r="AE125" s="89">
        <f>'Data Raw'!C167</f>
        <v>25795.17</v>
      </c>
      <c r="AF125" s="89"/>
      <c r="AG125" s="89">
        <f t="shared" si="76"/>
        <v>-166.42999999999665</v>
      </c>
      <c r="AH125" s="89">
        <f t="shared" si="77"/>
        <v>-283.72125606626651</v>
      </c>
      <c r="AI125" s="109">
        <f t="shared" si="78"/>
        <v>-1</v>
      </c>
      <c r="AJ125" s="109">
        <f t="shared" si="82"/>
        <v>50</v>
      </c>
      <c r="AK125" s="88"/>
      <c r="AL125" s="191" t="str">
        <f t="shared" si="83"/>
        <v/>
      </c>
      <c r="AM125" s="191">
        <f t="shared" si="84"/>
        <v>-166.42999999999665</v>
      </c>
      <c r="AN125" s="88"/>
      <c r="AO125" s="191"/>
      <c r="AP125" s="191">
        <f t="shared" si="79"/>
        <v>27698.944899998885</v>
      </c>
      <c r="AQ125" s="191">
        <f t="shared" si="111"/>
        <v>167.90342956460566</v>
      </c>
      <c r="AR125" s="191">
        <f t="shared" si="81"/>
        <v>-157.70509650568434</v>
      </c>
      <c r="AS125" s="250">
        <f t="shared" si="86"/>
        <v>0</v>
      </c>
      <c r="AT125" s="250">
        <f t="shared" si="87"/>
        <v>0</v>
      </c>
      <c r="AU125" s="250">
        <f t="shared" si="88"/>
        <v>0</v>
      </c>
      <c r="AV125" s="250">
        <f t="shared" si="89"/>
        <v>1</v>
      </c>
      <c r="AW125" s="250">
        <f t="shared" si="90"/>
        <v>0</v>
      </c>
      <c r="AX125" s="250">
        <f t="shared" si="91"/>
        <v>0</v>
      </c>
      <c r="AY125" s="89"/>
      <c r="AZ125" s="111"/>
      <c r="BA125" s="111"/>
      <c r="BB125" s="111"/>
      <c r="BC125" s="111"/>
      <c r="BD125" s="111"/>
      <c r="BE125" s="111"/>
      <c r="BF125" s="111"/>
      <c r="BG125" s="111"/>
      <c r="BH125" s="89"/>
      <c r="BI125" s="89"/>
      <c r="BJ125" s="89"/>
      <c r="BK125" s="89"/>
      <c r="BL125" s="89"/>
    </row>
    <row r="126" spans="1:64" x14ac:dyDescent="0.25">
      <c r="A126" s="86">
        <f t="shared" si="80"/>
        <v>125</v>
      </c>
      <c r="B126" s="113"/>
      <c r="C126" s="88"/>
      <c r="D126" s="88"/>
      <c r="E126" s="194">
        <f t="shared" si="92"/>
        <v>0</v>
      </c>
      <c r="F126" s="89">
        <f t="shared" si="93"/>
        <v>0</v>
      </c>
      <c r="G126" s="113"/>
      <c r="H126" s="88"/>
      <c r="I126" s="84">
        <f t="shared" si="94"/>
        <v>24715.095796074216</v>
      </c>
      <c r="J126" s="84">
        <f t="shared" si="95"/>
        <v>24877.900059109361</v>
      </c>
      <c r="K126" s="84">
        <f t="shared" si="96"/>
        <v>25040.704322144506</v>
      </c>
      <c r="L126" s="84">
        <f t="shared" si="97"/>
        <v>25203.50858517965</v>
      </c>
      <c r="M126" s="108">
        <f>IF(T126&lt;&gt;0,(((G126+1)*('Data Raw'!$N$1007-'Data Raw'!$N$1008)/2+'Data Raw'!$N$1008)*'Data Raw'!$M$1010+'Data Raw'!$M$1009)*AE126+AE126)</f>
        <v>25366.312848214795</v>
      </c>
      <c r="N126" s="84">
        <f t="shared" si="98"/>
        <v>25529.11711124994</v>
      </c>
      <c r="O126" s="84">
        <f t="shared" si="99"/>
        <v>25691.921374285084</v>
      </c>
      <c r="P126" s="84">
        <f t="shared" si="100"/>
        <v>25854.725637320229</v>
      </c>
      <c r="Q126" s="84">
        <f t="shared" si="101"/>
        <v>26017.529900355374</v>
      </c>
      <c r="R126" s="166" t="str">
        <f t="shared" si="102"/>
        <v/>
      </c>
      <c r="S126" s="109">
        <f>'Data Raw'!E168</f>
        <v>25473.16</v>
      </c>
      <c r="T126" s="109">
        <f>'Data Raw'!G168</f>
        <v>25555.73</v>
      </c>
      <c r="U126" s="109">
        <f>'Data Raw'!D168</f>
        <v>25736.38</v>
      </c>
      <c r="V126" s="166" t="str">
        <f t="shared" si="103"/>
        <v/>
      </c>
      <c r="W126" s="89">
        <f t="shared" si="104"/>
        <v>-189.41715178520462</v>
      </c>
      <c r="X126" s="89">
        <f t="shared" si="105"/>
        <v>35878.857390419245</v>
      </c>
      <c r="Y126" s="89">
        <f t="shared" si="85"/>
        <v>309.83966611514683</v>
      </c>
      <c r="Z126" s="109">
        <f t="shared" si="106"/>
        <v>263.22000000000116</v>
      </c>
      <c r="AA126" s="89">
        <f t="shared" si="107"/>
        <v>322.4643748145495</v>
      </c>
      <c r="AB126" s="89">
        <f t="shared" si="108"/>
        <v>25365.932328308903</v>
      </c>
      <c r="AC126" s="89">
        <f t="shared" si="109"/>
        <v>25930.907671691093</v>
      </c>
      <c r="AD126" s="89">
        <f t="shared" si="110"/>
        <v>1</v>
      </c>
      <c r="AE126" s="89">
        <f>'Data Raw'!C168</f>
        <v>25648.42</v>
      </c>
      <c r="AF126" s="89"/>
      <c r="AG126" s="89">
        <f t="shared" si="76"/>
        <v>-92.68999999999869</v>
      </c>
      <c r="AH126" s="89">
        <f t="shared" si="77"/>
        <v>-282.10715178520331</v>
      </c>
      <c r="AI126" s="109">
        <f t="shared" si="78"/>
        <v>-1</v>
      </c>
      <c r="AJ126" s="109">
        <f t="shared" si="82"/>
        <v>50</v>
      </c>
      <c r="AK126" s="88"/>
      <c r="AL126" s="191" t="str">
        <f t="shared" si="83"/>
        <v/>
      </c>
      <c r="AM126" s="191">
        <f t="shared" si="84"/>
        <v>-92.68999999999869</v>
      </c>
      <c r="AN126" s="88"/>
      <c r="AO126" s="191"/>
      <c r="AP126" s="191">
        <f t="shared" si="79"/>
        <v>8591.4360999997571</v>
      </c>
      <c r="AQ126" s="191">
        <f t="shared" si="111"/>
        <v>159.54638183520487</v>
      </c>
      <c r="AR126" s="191">
        <f t="shared" si="81"/>
        <v>-150.29328427994196</v>
      </c>
      <c r="AS126" s="250">
        <f t="shared" si="86"/>
        <v>0</v>
      </c>
      <c r="AT126" s="250">
        <f t="shared" si="87"/>
        <v>0</v>
      </c>
      <c r="AU126" s="250">
        <f t="shared" si="88"/>
        <v>0</v>
      </c>
      <c r="AV126" s="250">
        <f t="shared" si="89"/>
        <v>1</v>
      </c>
      <c r="AW126" s="250">
        <f t="shared" si="90"/>
        <v>0</v>
      </c>
      <c r="AX126" s="250">
        <f t="shared" si="91"/>
        <v>0</v>
      </c>
      <c r="AY126" s="89"/>
      <c r="AZ126" s="111"/>
      <c r="BA126" s="111"/>
      <c r="BB126" s="111"/>
      <c r="BC126" s="111"/>
      <c r="BD126" s="111"/>
      <c r="BE126" s="111"/>
      <c r="BF126" s="111"/>
      <c r="BG126" s="111"/>
      <c r="BH126" s="89"/>
      <c r="BI126" s="89"/>
      <c r="BJ126" s="89"/>
      <c r="BK126" s="89"/>
      <c r="BL126" s="89"/>
    </row>
    <row r="127" spans="1:64" x14ac:dyDescent="0.25">
      <c r="A127" s="86">
        <f t="shared" si="80"/>
        <v>126</v>
      </c>
      <c r="B127" s="113"/>
      <c r="C127" s="88"/>
      <c r="D127" s="88"/>
      <c r="E127" s="194">
        <f t="shared" si="92"/>
        <v>0</v>
      </c>
      <c r="F127" s="89">
        <f t="shared" si="93"/>
        <v>0</v>
      </c>
      <c r="G127" s="113"/>
      <c r="H127" s="88"/>
      <c r="I127" s="84">
        <f t="shared" si="94"/>
        <v>24567.07049570014</v>
      </c>
      <c r="J127" s="84">
        <f t="shared" si="95"/>
        <v>24721.990328757711</v>
      </c>
      <c r="K127" s="84">
        <f t="shared" si="96"/>
        <v>24876.910161815285</v>
      </c>
      <c r="L127" s="84">
        <f t="shared" si="97"/>
        <v>25031.829994872856</v>
      </c>
      <c r="M127" s="108">
        <f>IF(T127&lt;&gt;0,(((G127+1)*('Data Raw'!$N$1007-'Data Raw'!$N$1008)/2+'Data Raw'!$N$1008)*'Data Raw'!$M$1010+'Data Raw'!$M$1009)*AE127+AE127)</f>
        <v>25186.749827930431</v>
      </c>
      <c r="N127" s="84">
        <f t="shared" si="98"/>
        <v>25341.669660988005</v>
      </c>
      <c r="O127" s="84">
        <f t="shared" si="99"/>
        <v>25496.589494045576</v>
      </c>
      <c r="P127" s="84">
        <f t="shared" si="100"/>
        <v>25651.509327103151</v>
      </c>
      <c r="Q127" s="84">
        <f t="shared" si="101"/>
        <v>25806.429160160722</v>
      </c>
      <c r="R127" s="166" t="str">
        <f t="shared" si="102"/>
        <v/>
      </c>
      <c r="S127" s="109">
        <f>'Data Raw'!E169</f>
        <v>25314.240000000002</v>
      </c>
      <c r="T127" s="109">
        <f>'Data Raw'!G169</f>
        <v>25377.24</v>
      </c>
      <c r="U127" s="109">
        <f>'Data Raw'!D169</f>
        <v>25516.22</v>
      </c>
      <c r="V127" s="166" t="str">
        <f t="shared" si="103"/>
        <v/>
      </c>
      <c r="W127" s="89">
        <f t="shared" si="104"/>
        <v>-190.49017206957069</v>
      </c>
      <c r="X127" s="89">
        <f t="shared" si="105"/>
        <v>36286.505655094646</v>
      </c>
      <c r="Y127" s="89">
        <f t="shared" si="85"/>
        <v>295.75332816510854</v>
      </c>
      <c r="Z127" s="109">
        <f t="shared" si="106"/>
        <v>201.97999999999956</v>
      </c>
      <c r="AA127" s="89">
        <f t="shared" si="107"/>
        <v>305.25232126961379</v>
      </c>
      <c r="AB127" s="89">
        <f t="shared" si="108"/>
        <v>25192.765281407632</v>
      </c>
      <c r="AC127" s="89">
        <f t="shared" si="109"/>
        <v>25740.954718592369</v>
      </c>
      <c r="AD127" s="89">
        <f t="shared" si="110"/>
        <v>1</v>
      </c>
      <c r="AE127" s="89">
        <f>'Data Raw'!C169</f>
        <v>25466.86</v>
      </c>
      <c r="AF127" s="89"/>
      <c r="AG127" s="89">
        <f t="shared" si="76"/>
        <v>-89.619999999998981</v>
      </c>
      <c r="AH127" s="89">
        <f t="shared" si="77"/>
        <v>-280.11017206956967</v>
      </c>
      <c r="AI127" s="109">
        <f t="shared" si="78"/>
        <v>-1</v>
      </c>
      <c r="AJ127" s="109">
        <f t="shared" si="82"/>
        <v>50</v>
      </c>
      <c r="AK127" s="88"/>
      <c r="AL127" s="191" t="str">
        <f t="shared" si="83"/>
        <v/>
      </c>
      <c r="AM127" s="191">
        <f t="shared" si="84"/>
        <v>-89.619999999998981</v>
      </c>
      <c r="AN127" s="88"/>
      <c r="AO127" s="191"/>
      <c r="AP127" s="191">
        <f t="shared" si="79"/>
        <v>8031.7443999998177</v>
      </c>
      <c r="AQ127" s="191">
        <f t="shared" si="111"/>
        <v>151.77678385351533</v>
      </c>
      <c r="AR127" s="191">
        <f t="shared" si="81"/>
        <v>-143.97654431159322</v>
      </c>
      <c r="AS127" s="250">
        <f t="shared" si="86"/>
        <v>0</v>
      </c>
      <c r="AT127" s="250">
        <f t="shared" si="87"/>
        <v>0</v>
      </c>
      <c r="AU127" s="250">
        <f t="shared" si="88"/>
        <v>0</v>
      </c>
      <c r="AV127" s="250">
        <f t="shared" si="89"/>
        <v>1</v>
      </c>
      <c r="AW127" s="250">
        <f t="shared" si="90"/>
        <v>0</v>
      </c>
      <c r="AX127" s="250">
        <f t="shared" si="91"/>
        <v>0</v>
      </c>
      <c r="AY127" s="89"/>
      <c r="AZ127" s="111"/>
      <c r="BA127" s="111"/>
      <c r="BB127" s="111"/>
      <c r="BC127" s="111"/>
      <c r="BD127" s="111"/>
      <c r="BE127" s="111"/>
      <c r="BF127" s="111"/>
      <c r="BG127" s="111"/>
      <c r="BH127" s="89"/>
      <c r="BI127" s="89"/>
      <c r="BJ127" s="89"/>
      <c r="BK127" s="89"/>
      <c r="BL127" s="89"/>
    </row>
    <row r="128" spans="1:64" x14ac:dyDescent="0.25">
      <c r="A128" s="86">
        <f t="shared" si="80"/>
        <v>127</v>
      </c>
      <c r="B128" s="113"/>
      <c r="C128" s="88"/>
      <c r="D128" s="88"/>
      <c r="E128" s="194">
        <f t="shared" si="92"/>
        <v>0</v>
      </c>
      <c r="F128" s="89">
        <f t="shared" si="93"/>
        <v>0</v>
      </c>
      <c r="G128" s="113"/>
      <c r="H128" s="88"/>
      <c r="I128" s="84">
        <f t="shared" si="94"/>
        <v>24398.916584484941</v>
      </c>
      <c r="J128" s="84">
        <f t="shared" si="95"/>
        <v>24546.793248567497</v>
      </c>
      <c r="K128" s="84">
        <f t="shared" si="96"/>
        <v>24694.66991265005</v>
      </c>
      <c r="L128" s="84">
        <f t="shared" si="97"/>
        <v>24842.546576732602</v>
      </c>
      <c r="M128" s="108">
        <f>IF(T128&lt;&gt;0,(((G128+1)*('Data Raw'!$N$1007-'Data Raw'!$N$1008)/2+'Data Raw'!$N$1008)*'Data Raw'!$M$1010+'Data Raw'!$M$1009)*AE128+AE128)</f>
        <v>24990.423240815158</v>
      </c>
      <c r="N128" s="84">
        <f t="shared" si="98"/>
        <v>25138.299904897714</v>
      </c>
      <c r="O128" s="84">
        <f t="shared" si="99"/>
        <v>25286.176568980267</v>
      </c>
      <c r="P128" s="84">
        <f t="shared" si="100"/>
        <v>25434.053233062819</v>
      </c>
      <c r="Q128" s="84">
        <f t="shared" si="101"/>
        <v>25581.929897145375</v>
      </c>
      <c r="R128" s="166" t="str">
        <f t="shared" si="102"/>
        <v/>
      </c>
      <c r="S128" s="109">
        <f>'Data Raw'!E170</f>
        <v>24972.5</v>
      </c>
      <c r="T128" s="109">
        <f>'Data Raw'!G170</f>
        <v>25154.32</v>
      </c>
      <c r="U128" s="109">
        <f>'Data Raw'!D170</f>
        <v>25270.41</v>
      </c>
      <c r="V128" s="166" t="str">
        <f t="shared" si="103"/>
        <v/>
      </c>
      <c r="W128" s="89">
        <f t="shared" si="104"/>
        <v>-163.89675918484136</v>
      </c>
      <c r="X128" s="89">
        <f t="shared" si="105"/>
        <v>26862.147671293878</v>
      </c>
      <c r="Y128" s="89">
        <f t="shared" si="85"/>
        <v>280.73432646638003</v>
      </c>
      <c r="Z128" s="109">
        <f t="shared" si="106"/>
        <v>297.90999999999985</v>
      </c>
      <c r="AA128" s="89">
        <f t="shared" si="107"/>
        <v>304.20341823109749</v>
      </c>
      <c r="AB128" s="89">
        <f t="shared" si="108"/>
        <v>25008.885526920825</v>
      </c>
      <c r="AC128" s="89">
        <f t="shared" si="109"/>
        <v>25527.814473079172</v>
      </c>
      <c r="AD128" s="89">
        <f t="shared" si="110"/>
        <v>1</v>
      </c>
      <c r="AE128" s="89">
        <f>'Data Raw'!C170</f>
        <v>25268.35</v>
      </c>
      <c r="AF128" s="89"/>
      <c r="AG128" s="89">
        <f t="shared" si="76"/>
        <v>-114.02999999999884</v>
      </c>
      <c r="AH128" s="89">
        <f t="shared" si="77"/>
        <v>-277.92675918484019</v>
      </c>
      <c r="AI128" s="109">
        <f t="shared" si="78"/>
        <v>-1</v>
      </c>
      <c r="AJ128" s="109">
        <f t="shared" si="82"/>
        <v>50</v>
      </c>
      <c r="AK128" s="88"/>
      <c r="AL128" s="191" t="str">
        <f t="shared" si="83"/>
        <v/>
      </c>
      <c r="AM128" s="191">
        <f t="shared" si="84"/>
        <v>-114.02999999999884</v>
      </c>
      <c r="AN128" s="88"/>
      <c r="AO128" s="191"/>
      <c r="AP128" s="191">
        <f t="shared" si="79"/>
        <v>13002.840899999734</v>
      </c>
      <c r="AQ128" s="191">
        <f t="shared" si="111"/>
        <v>147.58269675868016</v>
      </c>
      <c r="AR128" s="191">
        <f t="shared" si="81"/>
        <v>-133.15162970769987</v>
      </c>
      <c r="AS128" s="250">
        <f t="shared" si="86"/>
        <v>0</v>
      </c>
      <c r="AT128" s="250">
        <f t="shared" si="87"/>
        <v>0</v>
      </c>
      <c r="AU128" s="250">
        <f t="shared" si="88"/>
        <v>0</v>
      </c>
      <c r="AV128" s="250">
        <f t="shared" si="89"/>
        <v>1</v>
      </c>
      <c r="AW128" s="250">
        <f t="shared" si="90"/>
        <v>0</v>
      </c>
      <c r="AX128" s="250">
        <f t="shared" si="91"/>
        <v>0</v>
      </c>
      <c r="AY128" s="89"/>
      <c r="AZ128" s="111"/>
      <c r="BA128" s="111"/>
      <c r="BB128" s="111"/>
      <c r="BC128" s="111"/>
      <c r="BD128" s="111"/>
      <c r="BE128" s="111"/>
      <c r="BF128" s="111"/>
      <c r="BG128" s="111"/>
      <c r="BH128" s="89"/>
      <c r="BI128" s="89"/>
      <c r="BJ128" s="89"/>
      <c r="BK128" s="89"/>
      <c r="BL128" s="89"/>
    </row>
    <row r="129" spans="1:64" x14ac:dyDescent="0.25">
      <c r="A129" s="86">
        <f t="shared" si="80"/>
        <v>128</v>
      </c>
      <c r="B129" s="113"/>
      <c r="C129" s="88"/>
      <c r="D129" s="88"/>
      <c r="E129" s="194">
        <f t="shared" si="92"/>
        <v>0</v>
      </c>
      <c r="F129" s="89">
        <f t="shared" si="93"/>
        <v>0</v>
      </c>
      <c r="G129" s="113"/>
      <c r="H129" s="88"/>
      <c r="I129" s="84">
        <f t="shared" si="94"/>
        <v>24765.86766614893</v>
      </c>
      <c r="J129" s="84">
        <f t="shared" si="95"/>
        <v>24906.23482938212</v>
      </c>
      <c r="K129" s="84">
        <f t="shared" si="96"/>
        <v>25046.601992615309</v>
      </c>
      <c r="L129" s="84">
        <f t="shared" si="97"/>
        <v>25186.969155848499</v>
      </c>
      <c r="M129" s="108">
        <f>IF(T129&lt;&gt;0,(((G129+1)*('Data Raw'!$N$1007-'Data Raw'!$N$1008)/2+'Data Raw'!$N$1008)*'Data Raw'!$M$1010+'Data Raw'!$M$1009)*AE129+AE129)</f>
        <v>25327.336319081689</v>
      </c>
      <c r="N129" s="84">
        <f t="shared" si="98"/>
        <v>25467.703482314879</v>
      </c>
      <c r="O129" s="84">
        <f t="shared" si="99"/>
        <v>25608.070645548069</v>
      </c>
      <c r="P129" s="84">
        <f t="shared" si="100"/>
        <v>25748.437808781258</v>
      </c>
      <c r="Q129" s="84">
        <f t="shared" si="101"/>
        <v>25888.804972014448</v>
      </c>
      <c r="R129" s="166" t="str">
        <f t="shared" si="102"/>
        <v/>
      </c>
      <c r="S129" s="109">
        <f>'Data Raw'!E171</f>
        <v>25030.69</v>
      </c>
      <c r="T129" s="109">
        <f>'Data Raw'!G171</f>
        <v>25099.67</v>
      </c>
      <c r="U129" s="109">
        <f>'Data Raw'!D171</f>
        <v>25639.66</v>
      </c>
      <c r="V129" s="166" t="str">
        <f t="shared" si="103"/>
        <v/>
      </c>
      <c r="W129" s="89">
        <f t="shared" si="104"/>
        <v>227.66631908169074</v>
      </c>
      <c r="X129" s="89">
        <f t="shared" si="105"/>
        <v>51831.952844206222</v>
      </c>
      <c r="Y129" s="89">
        <f t="shared" si="85"/>
        <v>273.78368029820251</v>
      </c>
      <c r="Z129" s="109">
        <f t="shared" si="106"/>
        <v>608.97000000000116</v>
      </c>
      <c r="AA129" s="89">
        <f t="shared" si="107"/>
        <v>347.74150134094089</v>
      </c>
      <c r="AB129" s="89">
        <f t="shared" si="108"/>
        <v>25350.437094503566</v>
      </c>
      <c r="AC129" s="89">
        <f t="shared" si="109"/>
        <v>25867.582905496431</v>
      </c>
      <c r="AD129" s="89" t="str">
        <f t="shared" si="110"/>
        <v/>
      </c>
      <c r="AE129" s="89">
        <f>'Data Raw'!C171</f>
        <v>25609.01</v>
      </c>
      <c r="AF129" s="89"/>
      <c r="AG129" s="89">
        <f t="shared" si="76"/>
        <v>-509.34000000000015</v>
      </c>
      <c r="AH129" s="89">
        <f t="shared" si="77"/>
        <v>-281.6736809183094</v>
      </c>
      <c r="AI129" s="109">
        <f t="shared" si="78"/>
        <v>-1</v>
      </c>
      <c r="AJ129" s="109">
        <f t="shared" si="82"/>
        <v>50</v>
      </c>
      <c r="AK129" s="88"/>
      <c r="AL129" s="191" t="str">
        <f t="shared" si="83"/>
        <v/>
      </c>
      <c r="AM129" s="191">
        <f t="shared" si="84"/>
        <v>-509.34000000000015</v>
      </c>
      <c r="AN129" s="88"/>
      <c r="AO129" s="191"/>
      <c r="AP129" s="191">
        <f t="shared" si="79"/>
        <v>259427.23560000016</v>
      </c>
      <c r="AQ129" s="191">
        <f t="shared" si="111"/>
        <v>187.77795267438239</v>
      </c>
      <c r="AR129" s="191">
        <f t="shared" si="81"/>
        <v>-86.005727623820121</v>
      </c>
      <c r="AS129" s="250">
        <f t="shared" si="86"/>
        <v>0</v>
      </c>
      <c r="AT129" s="250">
        <f t="shared" si="87"/>
        <v>0</v>
      </c>
      <c r="AU129" s="250">
        <f t="shared" si="88"/>
        <v>1</v>
      </c>
      <c r="AV129" s="250">
        <f t="shared" si="89"/>
        <v>0</v>
      </c>
      <c r="AW129" s="250">
        <f t="shared" si="90"/>
        <v>0</v>
      </c>
      <c r="AX129" s="250">
        <f t="shared" si="91"/>
        <v>0</v>
      </c>
      <c r="AY129" s="89"/>
      <c r="AZ129" s="111"/>
      <c r="BA129" s="111"/>
      <c r="BB129" s="111"/>
      <c r="BC129" s="111"/>
      <c r="BD129" s="111"/>
      <c r="BE129" s="111"/>
      <c r="BF129" s="111"/>
      <c r="BG129" s="111"/>
      <c r="BH129" s="89"/>
      <c r="BI129" s="89"/>
      <c r="BJ129" s="89"/>
      <c r="BK129" s="89"/>
      <c r="BL129" s="89"/>
    </row>
    <row r="130" spans="1:64" x14ac:dyDescent="0.25">
      <c r="A130" s="86">
        <f t="shared" si="80"/>
        <v>129</v>
      </c>
      <c r="B130" s="113"/>
      <c r="C130" s="88"/>
      <c r="D130" s="88"/>
      <c r="E130" s="194">
        <f t="shared" si="92"/>
        <v>0</v>
      </c>
      <c r="F130" s="89">
        <f t="shared" si="93"/>
        <v>0</v>
      </c>
      <c r="G130" s="113"/>
      <c r="H130" s="88"/>
      <c r="I130" s="84">
        <f t="shared" si="94"/>
        <v>24237.717294256083</v>
      </c>
      <c r="J130" s="84">
        <f t="shared" si="95"/>
        <v>24374.609134405182</v>
      </c>
      <c r="K130" s="84">
        <f t="shared" si="96"/>
        <v>24511.500974554285</v>
      </c>
      <c r="L130" s="84">
        <f t="shared" si="97"/>
        <v>24648.392814703384</v>
      </c>
      <c r="M130" s="108">
        <f>IF(T130&lt;&gt;0,(((G130+1)*('Data Raw'!$N$1007-'Data Raw'!$N$1008)/2+'Data Raw'!$N$1008)*'Data Raw'!$M$1010+'Data Raw'!$M$1009)*AE130+AE130)</f>
        <v>24785.284654852487</v>
      </c>
      <c r="N130" s="84">
        <f t="shared" si="98"/>
        <v>24922.17649500159</v>
      </c>
      <c r="O130" s="84">
        <f t="shared" si="99"/>
        <v>25059.068335150689</v>
      </c>
      <c r="P130" s="84">
        <f t="shared" si="100"/>
        <v>25195.960175299791</v>
      </c>
      <c r="Q130" s="84">
        <f t="shared" si="101"/>
        <v>25332.852015448891</v>
      </c>
      <c r="R130" s="166" t="str">
        <f t="shared" si="102"/>
        <v/>
      </c>
      <c r="S130" s="109">
        <f>'Data Raw'!E172</f>
        <v>24808.59</v>
      </c>
      <c r="T130" s="109">
        <f>'Data Raw'!G172</f>
        <v>25024.75</v>
      </c>
      <c r="U130" s="109">
        <f>'Data Raw'!D172</f>
        <v>25187.09</v>
      </c>
      <c r="V130" s="166" t="str">
        <f t="shared" si="103"/>
        <v/>
      </c>
      <c r="W130" s="89">
        <f t="shared" si="104"/>
        <v>-239.46534514751329</v>
      </c>
      <c r="X130" s="89">
        <f t="shared" si="105"/>
        <v>57343.651526617665</v>
      </c>
      <c r="Y130" s="89">
        <f t="shared" si="85"/>
        <v>269.14910183029667</v>
      </c>
      <c r="Z130" s="109">
        <f t="shared" si="106"/>
        <v>378.5</v>
      </c>
      <c r="AA130" s="89">
        <f t="shared" si="107"/>
        <v>352.13557257794935</v>
      </c>
      <c r="AB130" s="89">
        <f t="shared" si="108"/>
        <v>24765.349723860199</v>
      </c>
      <c r="AC130" s="89">
        <f t="shared" si="109"/>
        <v>25356.510276139801</v>
      </c>
      <c r="AD130" s="89">
        <f t="shared" si="110"/>
        <v>1</v>
      </c>
      <c r="AE130" s="89">
        <f>'Data Raw'!C172</f>
        <v>25060.93</v>
      </c>
      <c r="AF130" s="89"/>
      <c r="AG130" s="89">
        <f t="shared" ref="AG130:AG193" si="112">T130-AE130</f>
        <v>-36.180000000000291</v>
      </c>
      <c r="AH130" s="89">
        <f t="shared" ref="AH130:AH193" si="113">M130-AE130</f>
        <v>-275.64534514751358</v>
      </c>
      <c r="AI130" s="109">
        <f t="shared" ref="AI130:AI193" si="114">IF($AH130&gt;0,1,-1)</f>
        <v>-1</v>
      </c>
      <c r="AJ130" s="109">
        <f t="shared" si="82"/>
        <v>50</v>
      </c>
      <c r="AK130" s="88"/>
      <c r="AL130" s="191" t="str">
        <f t="shared" si="83"/>
        <v/>
      </c>
      <c r="AM130" s="191">
        <f t="shared" si="84"/>
        <v>-36.180000000000291</v>
      </c>
      <c r="AN130" s="88"/>
      <c r="AO130" s="191"/>
      <c r="AP130" s="191">
        <f t="shared" ref="AP130:AP193" si="115">AG130*AG130</f>
        <v>1308.992400000021</v>
      </c>
      <c r="AQ130" s="191">
        <f t="shared" si="111"/>
        <v>170.93373571056216</v>
      </c>
      <c r="AR130" s="191">
        <f t="shared" si="81"/>
        <v>-98.215366119734512</v>
      </c>
      <c r="AS130" s="250">
        <f t="shared" si="86"/>
        <v>0</v>
      </c>
      <c r="AT130" s="250">
        <f t="shared" si="87"/>
        <v>0</v>
      </c>
      <c r="AU130" s="250">
        <f t="shared" si="88"/>
        <v>0</v>
      </c>
      <c r="AV130" s="250">
        <f t="shared" si="89"/>
        <v>1</v>
      </c>
      <c r="AW130" s="250">
        <f t="shared" si="90"/>
        <v>0</v>
      </c>
      <c r="AX130" s="250">
        <f t="shared" si="91"/>
        <v>0</v>
      </c>
      <c r="AY130" s="89"/>
      <c r="AZ130" s="111"/>
      <c r="BA130" s="111"/>
      <c r="BB130" s="111"/>
      <c r="BC130" s="111"/>
      <c r="BD130" s="111"/>
      <c r="BE130" s="111"/>
      <c r="BF130" s="111"/>
      <c r="BG130" s="111"/>
      <c r="BH130" s="89"/>
      <c r="BI130" s="89"/>
      <c r="BJ130" s="89"/>
      <c r="BK130" s="89"/>
      <c r="BL130" s="89"/>
    </row>
    <row r="131" spans="1:64" x14ac:dyDescent="0.25">
      <c r="A131" s="86">
        <f t="shared" ref="A131:A194" si="116">A130+1</f>
        <v>130</v>
      </c>
      <c r="B131" s="113"/>
      <c r="C131" s="88"/>
      <c r="D131" s="88"/>
      <c r="E131" s="194">
        <f t="shared" si="92"/>
        <v>0</v>
      </c>
      <c r="F131" s="89">
        <f t="shared" si="93"/>
        <v>0</v>
      </c>
      <c r="G131" s="113"/>
      <c r="H131" s="88"/>
      <c r="I131" s="84">
        <f t="shared" si="94"/>
        <v>24326.274660798623</v>
      </c>
      <c r="J131" s="84">
        <f t="shared" si="95"/>
        <v>24460.849211713768</v>
      </c>
      <c r="K131" s="84">
        <f t="shared" si="96"/>
        <v>24595.423762628918</v>
      </c>
      <c r="L131" s="84">
        <f t="shared" si="97"/>
        <v>24729.998313544063</v>
      </c>
      <c r="M131" s="108">
        <f>IF(T131&lt;&gt;0,(((G131+1)*('Data Raw'!$N$1007-'Data Raw'!$N$1008)/2+'Data Raw'!$N$1008)*'Data Raw'!$M$1010+'Data Raw'!$M$1009)*AE131+AE131)</f>
        <v>24864.572864459213</v>
      </c>
      <c r="N131" s="84">
        <f t="shared" si="98"/>
        <v>24999.147415374362</v>
      </c>
      <c r="O131" s="84">
        <f t="shared" si="99"/>
        <v>25133.721966289508</v>
      </c>
      <c r="P131" s="84">
        <f t="shared" si="100"/>
        <v>25268.296517204657</v>
      </c>
      <c r="Q131" s="84">
        <f t="shared" si="101"/>
        <v>25402.871068119803</v>
      </c>
      <c r="R131" s="166" t="str">
        <f t="shared" si="102"/>
        <v/>
      </c>
      <c r="S131" s="109">
        <f>'Data Raw'!E173</f>
        <v>25010.36</v>
      </c>
      <c r="T131" s="109">
        <f>'Data Raw'!G173</f>
        <v>25225.19</v>
      </c>
      <c r="U131" s="109">
        <f>'Data Raw'!D173</f>
        <v>25244.98</v>
      </c>
      <c r="V131" s="166" t="str">
        <f t="shared" si="103"/>
        <v/>
      </c>
      <c r="W131" s="89">
        <f t="shared" si="104"/>
        <v>-360.61713554078597</v>
      </c>
      <c r="X131" s="89">
        <f t="shared" si="105"/>
        <v>130044.7184456416</v>
      </c>
      <c r="Y131" s="89">
        <f t="shared" si="85"/>
        <v>284.02518815414294</v>
      </c>
      <c r="Z131" s="109">
        <f t="shared" si="106"/>
        <v>234.61999999999898</v>
      </c>
      <c r="AA131" s="89">
        <f t="shared" si="107"/>
        <v>335.34763363824214</v>
      </c>
      <c r="AB131" s="89">
        <f t="shared" si="108"/>
        <v>24841.78476330874</v>
      </c>
      <c r="AC131" s="89">
        <f t="shared" si="109"/>
        <v>25440.415236691257</v>
      </c>
      <c r="AD131" s="89">
        <f t="shared" si="110"/>
        <v>1</v>
      </c>
      <c r="AE131" s="89">
        <f>'Data Raw'!C173</f>
        <v>25141.1</v>
      </c>
      <c r="AF131" s="89"/>
      <c r="AG131" s="89">
        <f t="shared" si="112"/>
        <v>84.090000000000146</v>
      </c>
      <c r="AH131" s="89">
        <f t="shared" si="113"/>
        <v>-276.52713554078582</v>
      </c>
      <c r="AI131" s="109">
        <f t="shared" si="114"/>
        <v>-1</v>
      </c>
      <c r="AJ131" s="109">
        <f t="shared" si="82"/>
        <v>50</v>
      </c>
      <c r="AK131" s="88"/>
      <c r="AL131" s="191" t="str">
        <f t="shared" si="83"/>
        <v/>
      </c>
      <c r="AM131" s="191">
        <f t="shared" si="84"/>
        <v>-84.090000000000146</v>
      </c>
      <c r="AN131" s="88"/>
      <c r="AO131" s="191"/>
      <c r="AP131" s="191">
        <f t="shared" si="115"/>
        <v>7071.1281000000245</v>
      </c>
      <c r="AQ131" s="191">
        <f t="shared" si="111"/>
        <v>161.28443174272195</v>
      </c>
      <c r="AR131" s="191">
        <f t="shared" si="81"/>
        <v>-122.74075641142099</v>
      </c>
      <c r="AS131" s="250">
        <f t="shared" si="86"/>
        <v>0</v>
      </c>
      <c r="AT131" s="250">
        <f t="shared" si="87"/>
        <v>0</v>
      </c>
      <c r="AU131" s="250">
        <f t="shared" si="88"/>
        <v>0</v>
      </c>
      <c r="AV131" s="250">
        <f t="shared" si="89"/>
        <v>0</v>
      </c>
      <c r="AW131" s="250">
        <f t="shared" si="90"/>
        <v>1</v>
      </c>
      <c r="AX131" s="250">
        <f t="shared" si="91"/>
        <v>0</v>
      </c>
      <c r="AY131" s="89"/>
      <c r="AZ131" s="111"/>
      <c r="BA131" s="111"/>
      <c r="BB131" s="111"/>
      <c r="BC131" s="111"/>
      <c r="BD131" s="111"/>
      <c r="BE131" s="111"/>
      <c r="BF131" s="111"/>
      <c r="BG131" s="111"/>
      <c r="BH131" s="89"/>
      <c r="BI131" s="89"/>
      <c r="BJ131" s="89"/>
      <c r="BK131" s="89"/>
      <c r="BL131" s="89"/>
    </row>
    <row r="132" spans="1:64" x14ac:dyDescent="0.25">
      <c r="A132" s="86">
        <f t="shared" si="116"/>
        <v>131</v>
      </c>
      <c r="B132" s="113"/>
      <c r="C132" s="88"/>
      <c r="D132" s="88"/>
      <c r="E132" s="194">
        <f t="shared" si="92"/>
        <v>0</v>
      </c>
      <c r="F132" s="89">
        <f t="shared" si="93"/>
        <v>0</v>
      </c>
      <c r="G132" s="113"/>
      <c r="H132" s="88"/>
      <c r="I132" s="84">
        <f t="shared" si="94"/>
        <v>24108.196919068811</v>
      </c>
      <c r="J132" s="84">
        <f t="shared" si="95"/>
        <v>24250.209513145885</v>
      </c>
      <c r="K132" s="84">
        <f t="shared" si="96"/>
        <v>24392.222107222955</v>
      </c>
      <c r="L132" s="84">
        <f t="shared" si="97"/>
        <v>24534.234701300029</v>
      </c>
      <c r="M132" s="108">
        <f>IF(T132&lt;&gt;0,(((G132+1)*('Data Raw'!$N$1007-'Data Raw'!$N$1008)/2+'Data Raw'!$N$1008)*'Data Raw'!$M$1010+'Data Raw'!$M$1009)*AE132+AE132)</f>
        <v>24676.247295377099</v>
      </c>
      <c r="N132" s="84">
        <f t="shared" si="98"/>
        <v>24818.25988945417</v>
      </c>
      <c r="O132" s="84">
        <f t="shared" si="99"/>
        <v>24960.272483531244</v>
      </c>
      <c r="P132" s="84">
        <f t="shared" si="100"/>
        <v>25102.285077608314</v>
      </c>
      <c r="Q132" s="84">
        <f t="shared" si="101"/>
        <v>25244.297671685388</v>
      </c>
      <c r="R132" s="166" t="str">
        <f t="shared" si="102"/>
        <v/>
      </c>
      <c r="S132" s="109">
        <f>'Data Raw'!E174</f>
        <v>24724.39</v>
      </c>
      <c r="T132" s="109">
        <f>'Data Raw'!G174</f>
        <v>24870.51</v>
      </c>
      <c r="U132" s="109">
        <f>'Data Raw'!D174</f>
        <v>25049.37</v>
      </c>
      <c r="V132" s="166" t="str">
        <f t="shared" si="103"/>
        <v/>
      </c>
      <c r="W132" s="89">
        <f t="shared" si="104"/>
        <v>-194.26270462289904</v>
      </c>
      <c r="X132" s="89">
        <f t="shared" si="105"/>
        <v>37737.99840740372</v>
      </c>
      <c r="Y132" s="89">
        <f t="shared" si="85"/>
        <v>273.01487229070807</v>
      </c>
      <c r="Z132" s="109">
        <f t="shared" si="106"/>
        <v>324.97999999999956</v>
      </c>
      <c r="AA132" s="89">
        <f t="shared" si="107"/>
        <v>333.86654311849315</v>
      </c>
      <c r="AB132" s="89">
        <f t="shared" si="108"/>
        <v>24665.634511407494</v>
      </c>
      <c r="AC132" s="89">
        <f t="shared" si="109"/>
        <v>25235.725488592507</v>
      </c>
      <c r="AD132" s="89">
        <f t="shared" si="110"/>
        <v>1</v>
      </c>
      <c r="AE132" s="89">
        <f>'Data Raw'!C174</f>
        <v>24950.68</v>
      </c>
      <c r="AF132" s="89"/>
      <c r="AG132" s="89">
        <f t="shared" si="112"/>
        <v>-80.170000000001892</v>
      </c>
      <c r="AH132" s="89">
        <f t="shared" si="113"/>
        <v>-274.43270462290093</v>
      </c>
      <c r="AI132" s="109">
        <f t="shared" si="114"/>
        <v>-1</v>
      </c>
      <c r="AJ132" s="109">
        <f t="shared" si="82"/>
        <v>50</v>
      </c>
      <c r="AK132" s="88"/>
      <c r="AL132" s="191" t="str">
        <f t="shared" si="83"/>
        <v/>
      </c>
      <c r="AM132" s="191">
        <f t="shared" si="84"/>
        <v>-80.170000000001892</v>
      </c>
      <c r="AN132" s="88"/>
      <c r="AO132" s="191"/>
      <c r="AP132" s="191">
        <f t="shared" si="115"/>
        <v>6427.2289000003029</v>
      </c>
      <c r="AQ132" s="191">
        <f t="shared" si="111"/>
        <v>152.27171710464194</v>
      </c>
      <c r="AR132" s="191">
        <f t="shared" si="81"/>
        <v>-120.74315518606613</v>
      </c>
      <c r="AS132" s="250">
        <f t="shared" si="86"/>
        <v>0</v>
      </c>
      <c r="AT132" s="250">
        <f t="shared" si="87"/>
        <v>0</v>
      </c>
      <c r="AU132" s="250">
        <f t="shared" si="88"/>
        <v>0</v>
      </c>
      <c r="AV132" s="250">
        <f t="shared" si="89"/>
        <v>1</v>
      </c>
      <c r="AW132" s="250">
        <f t="shared" si="90"/>
        <v>0</v>
      </c>
      <c r="AX132" s="250">
        <f t="shared" si="91"/>
        <v>0</v>
      </c>
      <c r="AY132" s="89"/>
      <c r="AZ132" s="111"/>
      <c r="BA132" s="111"/>
      <c r="BB132" s="111"/>
      <c r="BC132" s="111"/>
      <c r="BD132" s="111"/>
      <c r="BE132" s="111"/>
      <c r="BF132" s="111"/>
      <c r="BG132" s="111"/>
      <c r="BH132" s="89"/>
      <c r="BI132" s="89"/>
      <c r="BJ132" s="89"/>
      <c r="BK132" s="89"/>
      <c r="BL132" s="89"/>
    </row>
    <row r="133" spans="1:64" x14ac:dyDescent="0.25">
      <c r="A133" s="86">
        <f t="shared" si="116"/>
        <v>132</v>
      </c>
      <c r="B133" s="113"/>
      <c r="C133" s="88"/>
      <c r="D133" s="88"/>
      <c r="E133" s="194">
        <f t="shared" si="92"/>
        <v>0</v>
      </c>
      <c r="F133" s="89">
        <f t="shared" si="93"/>
        <v>0</v>
      </c>
      <c r="G133" s="113"/>
      <c r="H133" s="88"/>
      <c r="I133" s="84">
        <f t="shared" si="94"/>
        <v>23925.35588511105</v>
      </c>
      <c r="J133" s="84">
        <f t="shared" si="95"/>
        <v>24061.863321256402</v>
      </c>
      <c r="K133" s="84">
        <f t="shared" si="96"/>
        <v>24198.370757401757</v>
      </c>
      <c r="L133" s="84">
        <f t="shared" si="97"/>
        <v>24334.878193547109</v>
      </c>
      <c r="M133" s="108">
        <f>IF(T133&lt;&gt;0,(((G133+1)*('Data Raw'!$N$1007-'Data Raw'!$N$1008)/2+'Data Raw'!$N$1008)*'Data Raw'!$M$1010+'Data Raw'!$M$1009)*AE133+AE133)</f>
        <v>24471.385629692464</v>
      </c>
      <c r="N133" s="84">
        <f t="shared" si="98"/>
        <v>24607.893065837819</v>
      </c>
      <c r="O133" s="84">
        <f t="shared" si="99"/>
        <v>24744.400501983171</v>
      </c>
      <c r="P133" s="84">
        <f t="shared" si="100"/>
        <v>24880.907938128526</v>
      </c>
      <c r="Q133" s="84">
        <f t="shared" si="101"/>
        <v>25017.415374273878</v>
      </c>
      <c r="R133" s="166" t="str">
        <f t="shared" si="102"/>
        <v/>
      </c>
      <c r="S133" s="109">
        <f>'Data Raw'!E175</f>
        <v>24633.57</v>
      </c>
      <c r="T133" s="109">
        <f>'Data Raw'!G175</f>
        <v>24763.77</v>
      </c>
      <c r="U133" s="109">
        <f>'Data Raw'!D175</f>
        <v>24837.77</v>
      </c>
      <c r="V133" s="166" t="str">
        <f t="shared" si="103"/>
        <v/>
      </c>
      <c r="W133" s="89">
        <f t="shared" si="104"/>
        <v>-292.3843703075363</v>
      </c>
      <c r="X133" s="89">
        <f t="shared" si="105"/>
        <v>85488.620000134513</v>
      </c>
      <c r="Y133" s="89">
        <f t="shared" si="85"/>
        <v>275.86522147900007</v>
      </c>
      <c r="Z133" s="109">
        <f t="shared" si="106"/>
        <v>204.20000000000073</v>
      </c>
      <c r="AA133" s="89">
        <f t="shared" si="107"/>
        <v>315.34275124442286</v>
      </c>
      <c r="AB133" s="89">
        <f t="shared" si="108"/>
        <v>24459.753438349282</v>
      </c>
      <c r="AC133" s="89">
        <f t="shared" si="109"/>
        <v>25027.32656165072</v>
      </c>
      <c r="AD133" s="89">
        <f t="shared" si="110"/>
        <v>1</v>
      </c>
      <c r="AE133" s="89">
        <f>'Data Raw'!C175</f>
        <v>24743.54</v>
      </c>
      <c r="AF133" s="89"/>
      <c r="AG133" s="89">
        <f t="shared" si="112"/>
        <v>20.229999999999563</v>
      </c>
      <c r="AH133" s="89">
        <f t="shared" si="113"/>
        <v>-272.15437030753674</v>
      </c>
      <c r="AI133" s="109">
        <f t="shared" si="114"/>
        <v>-1</v>
      </c>
      <c r="AJ133" s="109">
        <f t="shared" si="82"/>
        <v>50</v>
      </c>
      <c r="AK133" s="88"/>
      <c r="AL133" s="191" t="str">
        <f t="shared" si="83"/>
        <v/>
      </c>
      <c r="AM133" s="191">
        <f t="shared" si="84"/>
        <v>-20.229999999999563</v>
      </c>
      <c r="AN133" s="88"/>
      <c r="AO133" s="191"/>
      <c r="AP133" s="191">
        <f t="shared" si="115"/>
        <v>409.25289999998233</v>
      </c>
      <c r="AQ133" s="191">
        <f t="shared" si="111"/>
        <v>137.60041520412614</v>
      </c>
      <c r="AR133" s="191">
        <f t="shared" si="81"/>
        <v>-138.26480627487393</v>
      </c>
      <c r="AS133" s="250">
        <f t="shared" si="86"/>
        <v>0</v>
      </c>
      <c r="AT133" s="250">
        <f t="shared" si="87"/>
        <v>0</v>
      </c>
      <c r="AU133" s="250">
        <f t="shared" si="88"/>
        <v>0</v>
      </c>
      <c r="AV133" s="250">
        <f t="shared" si="89"/>
        <v>0</v>
      </c>
      <c r="AW133" s="250">
        <f t="shared" si="90"/>
        <v>1</v>
      </c>
      <c r="AX133" s="250">
        <f t="shared" si="91"/>
        <v>0</v>
      </c>
      <c r="AY133" s="89"/>
      <c r="AZ133" s="111"/>
      <c r="BA133" s="111"/>
      <c r="BB133" s="111"/>
      <c r="BC133" s="111"/>
      <c r="BD133" s="111"/>
      <c r="BE133" s="111"/>
      <c r="BF133" s="111"/>
      <c r="BG133" s="111"/>
      <c r="BH133" s="89"/>
      <c r="BI133" s="89"/>
      <c r="BJ133" s="89"/>
      <c r="BK133" s="89"/>
      <c r="BL133" s="89"/>
    </row>
    <row r="134" spans="1:64" x14ac:dyDescent="0.25">
      <c r="A134" s="86">
        <f t="shared" si="116"/>
        <v>133</v>
      </c>
      <c r="B134" s="113"/>
      <c r="C134" s="88"/>
      <c r="D134" s="88"/>
      <c r="E134" s="194">
        <f t="shared" si="92"/>
        <v>0</v>
      </c>
      <c r="F134" s="89">
        <f t="shared" si="93"/>
        <v>0</v>
      </c>
      <c r="G134" s="113"/>
      <c r="H134" s="88"/>
      <c r="I134" s="84">
        <f t="shared" si="94"/>
        <v>24126.633314544062</v>
      </c>
      <c r="J134" s="84">
        <f t="shared" si="95"/>
        <v>24264.565925283565</v>
      </c>
      <c r="K134" s="84">
        <f t="shared" si="96"/>
        <v>24402.498536023064</v>
      </c>
      <c r="L134" s="84">
        <f t="shared" si="97"/>
        <v>24540.431146762567</v>
      </c>
      <c r="M134" s="108">
        <f>IF(T134&lt;&gt;0,(((G134+1)*('Data Raw'!$N$1007-'Data Raw'!$N$1008)/2+'Data Raw'!$N$1008)*'Data Raw'!$M$1010+'Data Raw'!$M$1009)*AE134+AE134)</f>
        <v>24678.363757502066</v>
      </c>
      <c r="N134" s="84">
        <f t="shared" si="98"/>
        <v>24816.296368241565</v>
      </c>
      <c r="O134" s="84">
        <f t="shared" si="99"/>
        <v>24954.228978981067</v>
      </c>
      <c r="P134" s="84">
        <f t="shared" si="100"/>
        <v>25092.161589720567</v>
      </c>
      <c r="Q134" s="84">
        <f t="shared" si="101"/>
        <v>25230.094200460069</v>
      </c>
      <c r="R134" s="166" t="str">
        <f t="shared" si="102"/>
        <v/>
      </c>
      <c r="S134" s="109">
        <f>'Data Raw'!E176</f>
        <v>24678.66</v>
      </c>
      <c r="T134" s="109">
        <f>'Data Raw'!G176</f>
        <v>24813.13</v>
      </c>
      <c r="U134" s="109">
        <f>'Data Raw'!D176</f>
        <v>24956.37</v>
      </c>
      <c r="V134" s="166" t="str">
        <f t="shared" si="103"/>
        <v/>
      </c>
      <c r="W134" s="89">
        <f t="shared" si="104"/>
        <v>-134.76624249793531</v>
      </c>
      <c r="X134" s="89">
        <f t="shared" si="105"/>
        <v>18161.940117012306</v>
      </c>
      <c r="Y134" s="89">
        <f t="shared" si="85"/>
        <v>260.4314175273019</v>
      </c>
      <c r="Z134" s="109">
        <f t="shared" si="106"/>
        <v>277.70999999999913</v>
      </c>
      <c r="AA134" s="89">
        <f t="shared" si="107"/>
        <v>309.96664392379091</v>
      </c>
      <c r="AB134" s="89">
        <f t="shared" si="108"/>
        <v>24684.77866144224</v>
      </c>
      <c r="AC134" s="89">
        <f t="shared" si="109"/>
        <v>25220.861338557759</v>
      </c>
      <c r="AD134" s="89">
        <f t="shared" si="110"/>
        <v>1</v>
      </c>
      <c r="AE134" s="89">
        <f>'Data Raw'!C176</f>
        <v>24952.82</v>
      </c>
      <c r="AF134" s="89"/>
      <c r="AG134" s="89">
        <f t="shared" si="112"/>
        <v>-139.68999999999869</v>
      </c>
      <c r="AH134" s="89">
        <f t="shared" si="113"/>
        <v>-274.456242497934</v>
      </c>
      <c r="AI134" s="109">
        <f t="shared" si="114"/>
        <v>-1</v>
      </c>
      <c r="AJ134" s="109">
        <f t="shared" si="82"/>
        <v>50</v>
      </c>
      <c r="AK134" s="88"/>
      <c r="AL134" s="191" t="str">
        <f t="shared" si="83"/>
        <v/>
      </c>
      <c r="AM134" s="191">
        <f t="shared" si="84"/>
        <v>-139.68999999999869</v>
      </c>
      <c r="AN134" s="88"/>
      <c r="AO134" s="191"/>
      <c r="AP134" s="191">
        <f t="shared" si="115"/>
        <v>19513.296099999636</v>
      </c>
      <c r="AQ134" s="191">
        <f t="shared" si="111"/>
        <v>137.83259129255643</v>
      </c>
      <c r="AR134" s="191">
        <f t="shared" si="81"/>
        <v>-122.59882623474547</v>
      </c>
      <c r="AS134" s="250">
        <f t="shared" si="86"/>
        <v>0</v>
      </c>
      <c r="AT134" s="250">
        <f t="shared" si="87"/>
        <v>0</v>
      </c>
      <c r="AU134" s="250">
        <f t="shared" si="88"/>
        <v>0</v>
      </c>
      <c r="AV134" s="250">
        <f t="shared" si="89"/>
        <v>1</v>
      </c>
      <c r="AW134" s="250">
        <f t="shared" si="90"/>
        <v>0</v>
      </c>
      <c r="AX134" s="250">
        <f t="shared" si="91"/>
        <v>0</v>
      </c>
      <c r="AY134" s="89"/>
      <c r="AZ134" s="111"/>
      <c r="BA134" s="111"/>
      <c r="BB134" s="111"/>
      <c r="BC134" s="111"/>
      <c r="BD134" s="111"/>
      <c r="BE134" s="111"/>
      <c r="BF134" s="111"/>
      <c r="BG134" s="111"/>
      <c r="BH134" s="89"/>
      <c r="BI134" s="89"/>
      <c r="BJ134" s="89"/>
      <c r="BK134" s="89"/>
      <c r="BL134" s="89"/>
    </row>
    <row r="135" spans="1:64" x14ac:dyDescent="0.25">
      <c r="A135" s="86">
        <f t="shared" si="116"/>
        <v>134</v>
      </c>
      <c r="B135" s="113"/>
      <c r="C135" s="88"/>
      <c r="D135" s="88"/>
      <c r="E135" s="194">
        <f t="shared" si="92"/>
        <v>0</v>
      </c>
      <c r="F135" s="89">
        <f t="shared" si="93"/>
        <v>0</v>
      </c>
      <c r="G135" s="113"/>
      <c r="H135" s="88"/>
      <c r="I135" s="84">
        <f t="shared" si="94"/>
        <v>23993.939938229414</v>
      </c>
      <c r="J135" s="84">
        <f t="shared" si="95"/>
        <v>24124.155646993066</v>
      </c>
      <c r="K135" s="84">
        <f t="shared" si="96"/>
        <v>24254.371355756717</v>
      </c>
      <c r="L135" s="84">
        <f t="shared" si="97"/>
        <v>24384.587064520369</v>
      </c>
      <c r="M135" s="108">
        <f>IF(T135&lt;&gt;0,(((G135+1)*('Data Raw'!$N$1007-'Data Raw'!$N$1008)/2+'Data Raw'!$N$1008)*'Data Raw'!$M$1010+'Data Raw'!$M$1009)*AE135+AE135)</f>
        <v>24514.80277328402</v>
      </c>
      <c r="N135" s="84">
        <f t="shared" si="98"/>
        <v>24645.018482047672</v>
      </c>
      <c r="O135" s="84">
        <f t="shared" si="99"/>
        <v>24775.234190811323</v>
      </c>
      <c r="P135" s="84">
        <f t="shared" si="100"/>
        <v>24905.449899574975</v>
      </c>
      <c r="Q135" s="84">
        <f t="shared" si="101"/>
        <v>25035.665608338626</v>
      </c>
      <c r="R135" s="166" t="str">
        <f t="shared" si="102"/>
        <v/>
      </c>
      <c r="S135" s="109">
        <f>'Data Raw'!E177</f>
        <v>24481.26</v>
      </c>
      <c r="T135" s="109">
        <f>'Data Raw'!G177</f>
        <v>24996.14</v>
      </c>
      <c r="U135" s="109">
        <f>'Data Raw'!D177</f>
        <v>25013.11</v>
      </c>
      <c r="V135" s="166" t="str">
        <f t="shared" si="103"/>
        <v/>
      </c>
      <c r="W135" s="89">
        <f t="shared" si="104"/>
        <v>-481.33722671597934</v>
      </c>
      <c r="X135" s="89">
        <f t="shared" si="105"/>
        <v>231685.52582263009</v>
      </c>
      <c r="Y135" s="89">
        <f t="shared" si="85"/>
        <v>302.04840322474075</v>
      </c>
      <c r="Z135" s="109">
        <f t="shared" si="106"/>
        <v>531.85000000000218</v>
      </c>
      <c r="AA135" s="89">
        <f t="shared" si="107"/>
        <v>341.66426622039251</v>
      </c>
      <c r="AB135" s="89">
        <f t="shared" si="108"/>
        <v>24523.968352664775</v>
      </c>
      <c r="AC135" s="89">
        <f t="shared" si="109"/>
        <v>25050.911647335222</v>
      </c>
      <c r="AD135" s="89">
        <f t="shared" si="110"/>
        <v>1</v>
      </c>
      <c r="AE135" s="89">
        <f>'Data Raw'!C177</f>
        <v>24787.439999999999</v>
      </c>
      <c r="AF135" s="89"/>
      <c r="AG135" s="89">
        <f t="shared" si="112"/>
        <v>208.70000000000073</v>
      </c>
      <c r="AH135" s="89">
        <f t="shared" si="113"/>
        <v>-272.63722671597861</v>
      </c>
      <c r="AI135" s="109">
        <f t="shared" si="114"/>
        <v>-1</v>
      </c>
      <c r="AJ135" s="109">
        <f t="shared" si="82"/>
        <v>50</v>
      </c>
      <c r="AK135" s="88"/>
      <c r="AL135" s="191" t="str">
        <f t="shared" si="83"/>
        <v/>
      </c>
      <c r="AM135" s="191">
        <f t="shared" si="84"/>
        <v>-208.70000000000073</v>
      </c>
      <c r="AN135" s="88"/>
      <c r="AO135" s="191"/>
      <c r="AP135" s="191">
        <f t="shared" si="115"/>
        <v>43555.690000000301</v>
      </c>
      <c r="AQ135" s="191">
        <f t="shared" si="111"/>
        <v>145.70674781560581</v>
      </c>
      <c r="AR135" s="191">
        <f t="shared" si="81"/>
        <v>-156.34165540913494</v>
      </c>
      <c r="AS135" s="250">
        <f t="shared" si="86"/>
        <v>0</v>
      </c>
      <c r="AT135" s="250">
        <f t="shared" si="87"/>
        <v>0</v>
      </c>
      <c r="AU135" s="250">
        <f t="shared" si="88"/>
        <v>0</v>
      </c>
      <c r="AV135" s="250">
        <f t="shared" si="89"/>
        <v>0</v>
      </c>
      <c r="AW135" s="250">
        <f t="shared" si="90"/>
        <v>0</v>
      </c>
      <c r="AX135" s="250">
        <f t="shared" si="91"/>
        <v>1</v>
      </c>
      <c r="AY135" s="89"/>
      <c r="AZ135" s="111"/>
      <c r="BA135" s="111"/>
      <c r="BB135" s="111"/>
      <c r="BC135" s="111"/>
      <c r="BD135" s="111"/>
      <c r="BE135" s="111"/>
      <c r="BF135" s="111"/>
      <c r="BG135" s="111"/>
      <c r="BH135" s="89"/>
      <c r="BI135" s="89"/>
      <c r="BJ135" s="89"/>
      <c r="BK135" s="89"/>
      <c r="BL135" s="89"/>
    </row>
    <row r="136" spans="1:64" x14ac:dyDescent="0.25">
      <c r="A136" s="86">
        <f t="shared" si="116"/>
        <v>135</v>
      </c>
      <c r="B136" s="113"/>
      <c r="C136" s="88"/>
      <c r="D136" s="88"/>
      <c r="E136" s="194">
        <f t="shared" si="92"/>
        <v>0</v>
      </c>
      <c r="F136" s="89">
        <f t="shared" si="93"/>
        <v>0</v>
      </c>
      <c r="G136" s="113"/>
      <c r="H136" s="88"/>
      <c r="I136" s="84">
        <f t="shared" si="94"/>
        <v>23978.620665022067</v>
      </c>
      <c r="J136" s="84">
        <f t="shared" si="95"/>
        <v>24129.644866634437</v>
      </c>
      <c r="K136" s="84">
        <f t="shared" si="96"/>
        <v>24280.669068246807</v>
      </c>
      <c r="L136" s="84">
        <f t="shared" si="97"/>
        <v>24431.693269859177</v>
      </c>
      <c r="M136" s="108">
        <f>IF(T136&lt;&gt;0,(((G136+1)*('Data Raw'!$N$1007-'Data Raw'!$N$1008)/2+'Data Raw'!$N$1008)*'Data Raw'!$M$1010+'Data Raw'!$M$1009)*AE136+AE136)</f>
        <v>24582.717471471547</v>
      </c>
      <c r="N136" s="84">
        <f t="shared" si="98"/>
        <v>24733.741673083918</v>
      </c>
      <c r="O136" s="84">
        <f t="shared" si="99"/>
        <v>24884.765874696288</v>
      </c>
      <c r="P136" s="84">
        <f t="shared" si="100"/>
        <v>25035.790076308658</v>
      </c>
      <c r="Q136" s="84">
        <f t="shared" si="101"/>
        <v>25186.814277921028</v>
      </c>
      <c r="R136" s="166" t="str">
        <f t="shared" si="102"/>
        <v/>
      </c>
      <c r="S136" s="109">
        <f>'Data Raw'!E178</f>
        <v>24836.21</v>
      </c>
      <c r="T136" s="109">
        <f>'Data Raw'!G178</f>
        <v>25247.99</v>
      </c>
      <c r="U136" s="109">
        <f>'Data Raw'!D178</f>
        <v>25324.66</v>
      </c>
      <c r="V136" s="166" t="str">
        <f t="shared" si="103"/>
        <v/>
      </c>
      <c r="W136" s="89">
        <f t="shared" si="104"/>
        <v>-665.27252852845413</v>
      </c>
      <c r="X136" s="89">
        <f t="shared" si="105"/>
        <v>442587.5372146428</v>
      </c>
      <c r="Y136" s="89">
        <f t="shared" si="85"/>
        <v>376.06742643124448</v>
      </c>
      <c r="Z136" s="109">
        <f t="shared" si="106"/>
        <v>488.45000000000073</v>
      </c>
      <c r="AA136" s="89">
        <f t="shared" si="107"/>
        <v>362.63365676033652</v>
      </c>
      <c r="AB136" s="89">
        <f t="shared" si="108"/>
        <v>24565.695373712668</v>
      </c>
      <c r="AC136" s="89">
        <f t="shared" si="109"/>
        <v>25146.524626287333</v>
      </c>
      <c r="AD136" s="89" t="str">
        <f t="shared" si="110"/>
        <v/>
      </c>
      <c r="AE136" s="89">
        <f>'Data Raw'!C178</f>
        <v>24856.11</v>
      </c>
      <c r="AF136" s="89"/>
      <c r="AG136" s="89">
        <f t="shared" si="112"/>
        <v>391.88000000000102</v>
      </c>
      <c r="AH136" s="89">
        <f t="shared" si="113"/>
        <v>-273.39252852845311</v>
      </c>
      <c r="AI136" s="109">
        <f t="shared" si="114"/>
        <v>-1</v>
      </c>
      <c r="AJ136" s="109">
        <f t="shared" si="82"/>
        <v>50</v>
      </c>
      <c r="AK136" s="88"/>
      <c r="AL136" s="191" t="str">
        <f t="shared" si="83"/>
        <v/>
      </c>
      <c r="AM136" s="191">
        <f t="shared" si="84"/>
        <v>-391.88000000000102</v>
      </c>
      <c r="AN136" s="88"/>
      <c r="AO136" s="191"/>
      <c r="AP136" s="191">
        <f t="shared" si="115"/>
        <v>153569.93440000078</v>
      </c>
      <c r="AQ136" s="191">
        <f t="shared" si="111"/>
        <v>173.05933139164972</v>
      </c>
      <c r="AR136" s="191">
        <f t="shared" ref="AR136:AR199" si="117">AQ136-Y136</f>
        <v>-203.00809503959476</v>
      </c>
      <c r="AS136" s="250">
        <f t="shared" si="86"/>
        <v>0</v>
      </c>
      <c r="AT136" s="250">
        <f t="shared" si="87"/>
        <v>0</v>
      </c>
      <c r="AU136" s="250">
        <f t="shared" si="88"/>
        <v>0</v>
      </c>
      <c r="AV136" s="250">
        <f t="shared" si="89"/>
        <v>0</v>
      </c>
      <c r="AW136" s="250">
        <f t="shared" si="90"/>
        <v>0</v>
      </c>
      <c r="AX136" s="250">
        <f t="shared" si="91"/>
        <v>0</v>
      </c>
      <c r="AY136" s="89"/>
      <c r="AZ136" s="111"/>
      <c r="BA136" s="111"/>
      <c r="BB136" s="111"/>
      <c r="BC136" s="111"/>
      <c r="BD136" s="111"/>
      <c r="BE136" s="111"/>
      <c r="BF136" s="111"/>
      <c r="BG136" s="111"/>
      <c r="BH136" s="89"/>
      <c r="BI136" s="89"/>
      <c r="BJ136" s="89"/>
      <c r="BK136" s="89"/>
      <c r="BL136" s="89"/>
    </row>
    <row r="137" spans="1:64" x14ac:dyDescent="0.25">
      <c r="A137" s="86">
        <f t="shared" si="116"/>
        <v>136</v>
      </c>
      <c r="B137" s="113"/>
      <c r="C137" s="88"/>
      <c r="D137" s="88"/>
      <c r="E137" s="194">
        <f t="shared" si="92"/>
        <v>0</v>
      </c>
      <c r="F137" s="89">
        <f t="shared" si="93"/>
        <v>0</v>
      </c>
      <c r="G137" s="113"/>
      <c r="H137" s="88"/>
      <c r="I137" s="84">
        <f t="shared" si="94"/>
        <v>24489.969360644704</v>
      </c>
      <c r="J137" s="84">
        <f t="shared" si="95"/>
        <v>24678.003073860324</v>
      </c>
      <c r="K137" s="84">
        <f t="shared" si="96"/>
        <v>24866.036787075947</v>
      </c>
      <c r="L137" s="84">
        <f t="shared" si="97"/>
        <v>25054.070500291567</v>
      </c>
      <c r="M137" s="108">
        <f>IF(T137&lt;&gt;0,(((G137+1)*('Data Raw'!$N$1007-'Data Raw'!$N$1008)/2+'Data Raw'!$N$1008)*'Data Raw'!$M$1010+'Data Raw'!$M$1009)*AE137+AE137)</f>
        <v>25242.104213507191</v>
      </c>
      <c r="N137" s="84">
        <f t="shared" si="98"/>
        <v>25430.137926722815</v>
      </c>
      <c r="O137" s="84">
        <f t="shared" si="99"/>
        <v>25618.171639938435</v>
      </c>
      <c r="P137" s="84">
        <f t="shared" si="100"/>
        <v>25806.205353154059</v>
      </c>
      <c r="Q137" s="84">
        <f t="shared" si="101"/>
        <v>25994.239066369679</v>
      </c>
      <c r="R137" s="166" t="str">
        <f t="shared" si="102"/>
        <v/>
      </c>
      <c r="S137" s="109">
        <f>'Data Raw'!E179</f>
        <v>25210.560000000001</v>
      </c>
      <c r="T137" s="109">
        <f>'Data Raw'!G179</f>
        <v>25327.97</v>
      </c>
      <c r="U137" s="109">
        <f>'Data Raw'!D179</f>
        <v>25527.13</v>
      </c>
      <c r="V137" s="166" t="str">
        <f t="shared" si="103"/>
        <v/>
      </c>
      <c r="W137" s="89">
        <f t="shared" si="104"/>
        <v>-85.865786492810003</v>
      </c>
      <c r="X137" s="89">
        <f t="shared" si="105"/>
        <v>7372.9332900288327</v>
      </c>
      <c r="Y137" s="89">
        <f t="shared" si="85"/>
        <v>349.68009637907323</v>
      </c>
      <c r="Z137" s="109">
        <f t="shared" si="106"/>
        <v>316.56999999999971</v>
      </c>
      <c r="AA137" s="89">
        <f t="shared" si="107"/>
        <v>356.05313436600267</v>
      </c>
      <c r="AB137" s="89">
        <f t="shared" si="108"/>
        <v>25214.591391753715</v>
      </c>
      <c r="AC137" s="89">
        <f t="shared" si="109"/>
        <v>25831.068608246289</v>
      </c>
      <c r="AD137" s="89">
        <f t="shared" si="110"/>
        <v>1</v>
      </c>
      <c r="AE137" s="89">
        <f>'Data Raw'!C179</f>
        <v>25522.83</v>
      </c>
      <c r="AF137" s="89"/>
      <c r="AG137" s="89">
        <f t="shared" si="112"/>
        <v>-194.86000000000058</v>
      </c>
      <c r="AH137" s="89">
        <f t="shared" si="113"/>
        <v>-280.72578649281058</v>
      </c>
      <c r="AI137" s="109">
        <f t="shared" si="114"/>
        <v>-1</v>
      </c>
      <c r="AJ137" s="109">
        <f t="shared" ref="AJ137:AJ200" si="118">MIN(Y136/4,50)</f>
        <v>50</v>
      </c>
      <c r="AK137" s="88"/>
      <c r="AL137" s="191" t="str">
        <f t="shared" ref="AL137:AL200" si="119">IF(R137&lt;&gt;1,IF(V137=1,ABS(AG136),""),"")</f>
        <v/>
      </c>
      <c r="AM137" s="191">
        <f t="shared" ref="AM137:AM200" si="120">IF(R137&lt;&gt;1,IF(V137="",-ABS(AG137),""),"")</f>
        <v>-194.86000000000058</v>
      </c>
      <c r="AN137" s="88"/>
      <c r="AO137" s="191"/>
      <c r="AP137" s="191">
        <f t="shared" si="115"/>
        <v>37970.419600000227</v>
      </c>
      <c r="AQ137" s="191">
        <f t="shared" si="111"/>
        <v>175.48162790368872</v>
      </c>
      <c r="AR137" s="191">
        <f t="shared" si="117"/>
        <v>-174.19846847538452</v>
      </c>
      <c r="AS137" s="250">
        <f t="shared" si="86"/>
        <v>0</v>
      </c>
      <c r="AT137" s="250">
        <f t="shared" si="87"/>
        <v>0</v>
      </c>
      <c r="AU137" s="250">
        <f t="shared" si="88"/>
        <v>0</v>
      </c>
      <c r="AV137" s="250">
        <f t="shared" si="89"/>
        <v>1</v>
      </c>
      <c r="AW137" s="250">
        <f t="shared" si="90"/>
        <v>0</v>
      </c>
      <c r="AX137" s="250">
        <f t="shared" si="91"/>
        <v>0</v>
      </c>
      <c r="AY137" s="89"/>
      <c r="AZ137" s="111"/>
      <c r="BA137" s="111"/>
      <c r="BB137" s="111"/>
      <c r="BC137" s="111"/>
      <c r="BD137" s="111"/>
      <c r="BE137" s="111"/>
      <c r="BF137" s="111"/>
      <c r="BG137" s="111"/>
      <c r="BH137" s="89"/>
      <c r="BI137" s="89"/>
      <c r="BJ137" s="89"/>
      <c r="BK137" s="89"/>
      <c r="BL137" s="89"/>
    </row>
    <row r="138" spans="1:64" x14ac:dyDescent="0.25">
      <c r="A138" s="86">
        <f t="shared" si="116"/>
        <v>137</v>
      </c>
      <c r="B138" s="113"/>
      <c r="C138" s="88"/>
      <c r="D138" s="88"/>
      <c r="E138" s="194">
        <f t="shared" si="92"/>
        <v>0</v>
      </c>
      <c r="F138" s="89">
        <f t="shared" si="93"/>
        <v>0</v>
      </c>
      <c r="G138" s="113"/>
      <c r="H138" s="88"/>
      <c r="I138" s="84">
        <f t="shared" si="94"/>
        <v>24458.837176505127</v>
      </c>
      <c r="J138" s="84">
        <f t="shared" si="95"/>
        <v>24633.677224694664</v>
      </c>
      <c r="K138" s="84">
        <f t="shared" si="96"/>
        <v>24808.517272884201</v>
      </c>
      <c r="L138" s="84">
        <f t="shared" si="97"/>
        <v>24983.357321073738</v>
      </c>
      <c r="M138" s="108">
        <f>IF(T138&lt;&gt;0,(((G138+1)*('Data Raw'!$N$1007-'Data Raw'!$N$1008)/2+'Data Raw'!$N$1008)*'Data Raw'!$M$1010+'Data Raw'!$M$1009)*AE138+AE138)</f>
        <v>25158.197369263275</v>
      </c>
      <c r="N138" s="84">
        <f t="shared" si="98"/>
        <v>25333.037417452811</v>
      </c>
      <c r="O138" s="84">
        <f t="shared" si="99"/>
        <v>25507.877465642348</v>
      </c>
      <c r="P138" s="84">
        <f t="shared" si="100"/>
        <v>25682.717513831885</v>
      </c>
      <c r="Q138" s="84">
        <f t="shared" si="101"/>
        <v>25857.557562021422</v>
      </c>
      <c r="R138" s="166" t="str">
        <f t="shared" si="102"/>
        <v/>
      </c>
      <c r="S138" s="109">
        <f>'Data Raw'!E180</f>
        <v>25230.33</v>
      </c>
      <c r="T138" s="109">
        <f>'Data Raw'!G180</f>
        <v>25390.91</v>
      </c>
      <c r="U138" s="109">
        <f>'Data Raw'!D180</f>
        <v>25483.26</v>
      </c>
      <c r="V138" s="166" t="str">
        <f t="shared" si="103"/>
        <v/>
      </c>
      <c r="W138" s="89">
        <f t="shared" si="104"/>
        <v>-232.71263073672526</v>
      </c>
      <c r="X138" s="89">
        <f t="shared" si="105"/>
        <v>54155.168504407447</v>
      </c>
      <c r="Y138" s="89">
        <f t="shared" ref="Y138:Y201" si="121">IF(X138&gt;0,SQRT((X138)/7+(Y137*Y137)/7*6),Y137)</f>
        <v>335.47667309292376</v>
      </c>
      <c r="Z138" s="109">
        <f t="shared" si="106"/>
        <v>252.92999999999665</v>
      </c>
      <c r="AA138" s="89">
        <f t="shared" si="107"/>
        <v>341.32125802800181</v>
      </c>
      <c r="AB138" s="89">
        <f t="shared" si="108"/>
        <v>25135.344835788899</v>
      </c>
      <c r="AC138" s="89">
        <f t="shared" si="109"/>
        <v>25740.635164211104</v>
      </c>
      <c r="AD138" s="89">
        <f t="shared" si="110"/>
        <v>1</v>
      </c>
      <c r="AE138" s="89">
        <f>'Data Raw'!C180</f>
        <v>25437.99</v>
      </c>
      <c r="AF138" s="89"/>
      <c r="AG138" s="89">
        <f t="shared" si="112"/>
        <v>-47.080000000001746</v>
      </c>
      <c r="AH138" s="89">
        <f t="shared" si="113"/>
        <v>-279.79263073672701</v>
      </c>
      <c r="AI138" s="109">
        <f t="shared" si="114"/>
        <v>-1</v>
      </c>
      <c r="AJ138" s="109">
        <f t="shared" si="118"/>
        <v>50</v>
      </c>
      <c r="AK138" s="88"/>
      <c r="AL138" s="191" t="str">
        <f t="shared" si="119"/>
        <v/>
      </c>
      <c r="AM138" s="191">
        <f t="shared" si="120"/>
        <v>-47.080000000001746</v>
      </c>
      <c r="AN138" s="88"/>
      <c r="AO138" s="191"/>
      <c r="AP138" s="191">
        <f t="shared" si="115"/>
        <v>2216.5264000001644</v>
      </c>
      <c r="AQ138" s="191">
        <f t="shared" si="111"/>
        <v>161.21478035883462</v>
      </c>
      <c r="AR138" s="191">
        <f t="shared" si="117"/>
        <v>-174.26189273408914</v>
      </c>
      <c r="AS138" s="250">
        <f t="shared" si="86"/>
        <v>0</v>
      </c>
      <c r="AT138" s="250">
        <f t="shared" si="87"/>
        <v>0</v>
      </c>
      <c r="AU138" s="250">
        <f t="shared" si="88"/>
        <v>0</v>
      </c>
      <c r="AV138" s="250">
        <f t="shared" si="89"/>
        <v>1</v>
      </c>
      <c r="AW138" s="250">
        <f t="shared" si="90"/>
        <v>0</v>
      </c>
      <c r="AX138" s="250">
        <f t="shared" si="91"/>
        <v>0</v>
      </c>
      <c r="AY138" s="89"/>
      <c r="AZ138" s="111"/>
      <c r="BA138" s="111"/>
      <c r="BB138" s="111"/>
      <c r="BC138" s="111"/>
      <c r="BD138" s="111"/>
      <c r="BE138" s="111"/>
      <c r="BF138" s="111"/>
      <c r="BG138" s="111"/>
      <c r="BH138" s="89"/>
      <c r="BI138" s="89"/>
      <c r="BJ138" s="89"/>
      <c r="BK138" s="89"/>
      <c r="BL138" s="89"/>
    </row>
    <row r="139" spans="1:64" x14ac:dyDescent="0.25">
      <c r="A139" s="86">
        <f t="shared" si="116"/>
        <v>138</v>
      </c>
      <c r="B139" s="113"/>
      <c r="C139" s="88"/>
      <c r="D139" s="88"/>
      <c r="E139" s="194">
        <f t="shared" si="92"/>
        <v>0</v>
      </c>
      <c r="F139" s="89">
        <f t="shared" si="93"/>
        <v>0</v>
      </c>
      <c r="G139" s="113"/>
      <c r="H139" s="88"/>
      <c r="I139" s="84">
        <f t="shared" si="94"/>
        <v>24495.808771676584</v>
      </c>
      <c r="J139" s="84">
        <f t="shared" si="95"/>
        <v>24663.547108223043</v>
      </c>
      <c r="K139" s="84">
        <f t="shared" si="96"/>
        <v>24831.285444769506</v>
      </c>
      <c r="L139" s="84">
        <f t="shared" si="97"/>
        <v>24999.023781315966</v>
      </c>
      <c r="M139" s="108">
        <f>IF(T139&lt;&gt;0,(((G139+1)*('Data Raw'!$N$1007-'Data Raw'!$N$1008)/2+'Data Raw'!$N$1008)*'Data Raw'!$M$1010+'Data Raw'!$M$1009)*AE139+AE139)</f>
        <v>25166.762117862429</v>
      </c>
      <c r="N139" s="84">
        <f t="shared" si="98"/>
        <v>25334.500454408892</v>
      </c>
      <c r="O139" s="84">
        <f t="shared" si="99"/>
        <v>25502.238790955351</v>
      </c>
      <c r="P139" s="84">
        <f t="shared" si="100"/>
        <v>25669.977127501814</v>
      </c>
      <c r="Q139" s="84">
        <f t="shared" si="101"/>
        <v>25837.715464048273</v>
      </c>
      <c r="R139" s="166" t="str">
        <f t="shared" si="102"/>
        <v/>
      </c>
      <c r="S139" s="109">
        <f>'Data Raw'!E181</f>
        <v>25410.87</v>
      </c>
      <c r="T139" s="109">
        <f>'Data Raw'!G181</f>
        <v>25713.78</v>
      </c>
      <c r="U139" s="109">
        <f>'Data Raw'!D181</f>
        <v>25746.71</v>
      </c>
      <c r="V139" s="166" t="str">
        <f t="shared" si="103"/>
        <v/>
      </c>
      <c r="W139" s="89">
        <f t="shared" si="104"/>
        <v>-547.01788213757027</v>
      </c>
      <c r="X139" s="89">
        <f t="shared" si="105"/>
        <v>299228.56337827269</v>
      </c>
      <c r="Y139" s="89">
        <f t="shared" si="121"/>
        <v>373.11356994031638</v>
      </c>
      <c r="Z139" s="109">
        <f t="shared" si="106"/>
        <v>335.84000000000015</v>
      </c>
      <c r="AA139" s="89">
        <f t="shared" si="107"/>
        <v>340.53822116685876</v>
      </c>
      <c r="AB139" s="89">
        <f t="shared" si="108"/>
        <v>25156.526930676198</v>
      </c>
      <c r="AC139" s="89">
        <f t="shared" si="109"/>
        <v>25736.773069323805</v>
      </c>
      <c r="AD139" s="89">
        <f t="shared" si="110"/>
        <v>1</v>
      </c>
      <c r="AE139" s="89">
        <f>'Data Raw'!C181</f>
        <v>25446.65</v>
      </c>
      <c r="AF139" s="89"/>
      <c r="AG139" s="89">
        <f t="shared" si="112"/>
        <v>267.12999999999738</v>
      </c>
      <c r="AH139" s="89">
        <f t="shared" si="113"/>
        <v>-279.88788213757289</v>
      </c>
      <c r="AI139" s="109">
        <f t="shared" si="114"/>
        <v>-1</v>
      </c>
      <c r="AJ139" s="109">
        <f t="shared" si="118"/>
        <v>50</v>
      </c>
      <c r="AK139" s="88"/>
      <c r="AL139" s="191" t="str">
        <f t="shared" si="119"/>
        <v/>
      </c>
      <c r="AM139" s="191">
        <f t="shared" si="120"/>
        <v>-267.12999999999738</v>
      </c>
      <c r="AN139" s="88"/>
      <c r="AO139" s="191"/>
      <c r="AP139" s="191">
        <f t="shared" si="115"/>
        <v>71358.436899998604</v>
      </c>
      <c r="AQ139" s="191">
        <f t="shared" si="111"/>
        <v>172.98313809674158</v>
      </c>
      <c r="AR139" s="191">
        <f t="shared" si="117"/>
        <v>-200.1304318435748</v>
      </c>
      <c r="AS139" s="250">
        <f t="shared" si="86"/>
        <v>0</v>
      </c>
      <c r="AT139" s="250">
        <f t="shared" si="87"/>
        <v>0</v>
      </c>
      <c r="AU139" s="250">
        <f t="shared" si="88"/>
        <v>0</v>
      </c>
      <c r="AV139" s="250">
        <f t="shared" si="89"/>
        <v>0</v>
      </c>
      <c r="AW139" s="250">
        <f t="shared" si="90"/>
        <v>0</v>
      </c>
      <c r="AX139" s="250">
        <f t="shared" si="91"/>
        <v>1</v>
      </c>
      <c r="AY139" s="89"/>
      <c r="AZ139" s="111"/>
      <c r="BA139" s="111"/>
      <c r="BB139" s="111"/>
      <c r="BC139" s="111"/>
      <c r="BD139" s="111"/>
      <c r="BE139" s="111"/>
      <c r="BF139" s="111"/>
      <c r="BG139" s="111"/>
      <c r="BH139" s="89"/>
      <c r="BI139" s="89"/>
      <c r="BJ139" s="89"/>
      <c r="BK139" s="89"/>
      <c r="BL139" s="89"/>
    </row>
    <row r="140" spans="1:64" x14ac:dyDescent="0.25">
      <c r="A140" s="86">
        <f t="shared" si="116"/>
        <v>139</v>
      </c>
      <c r="B140" s="113"/>
      <c r="C140" s="88"/>
      <c r="D140" s="88"/>
      <c r="E140" s="194">
        <f t="shared" si="92"/>
        <v>0</v>
      </c>
      <c r="F140" s="89">
        <f t="shared" si="93"/>
        <v>0</v>
      </c>
      <c r="G140" s="113"/>
      <c r="H140" s="88"/>
      <c r="I140" s="84">
        <f t="shared" si="94"/>
        <v>24639.262437587931</v>
      </c>
      <c r="J140" s="84">
        <f t="shared" si="95"/>
        <v>24825.81922255809</v>
      </c>
      <c r="K140" s="84">
        <f t="shared" si="96"/>
        <v>25012.376007528248</v>
      </c>
      <c r="L140" s="84">
        <f t="shared" si="97"/>
        <v>25198.932792498406</v>
      </c>
      <c r="M140" s="108">
        <f>IF(T140&lt;&gt;0,(((G140+1)*('Data Raw'!$N$1007-'Data Raw'!$N$1008)/2+'Data Raw'!$N$1008)*'Data Raw'!$M$1010+'Data Raw'!$M$1009)*AE140+AE140)</f>
        <v>25385.489577468565</v>
      </c>
      <c r="N140" s="84">
        <f t="shared" si="98"/>
        <v>25572.046362438723</v>
      </c>
      <c r="O140" s="84">
        <f t="shared" si="99"/>
        <v>25758.603147408881</v>
      </c>
      <c r="P140" s="84">
        <f t="shared" si="100"/>
        <v>25945.15993237904</v>
      </c>
      <c r="Q140" s="84">
        <f t="shared" si="101"/>
        <v>26131.716717349198</v>
      </c>
      <c r="R140" s="166" t="str">
        <f t="shared" si="102"/>
        <v/>
      </c>
      <c r="S140" s="109">
        <f>'Data Raw'!E182</f>
        <v>25520.67</v>
      </c>
      <c r="T140" s="109">
        <f>'Data Raw'!G182</f>
        <v>25650.080000000002</v>
      </c>
      <c r="U140" s="109">
        <f>'Data Raw'!D182</f>
        <v>25667.81</v>
      </c>
      <c r="V140" s="166" t="str">
        <f t="shared" si="103"/>
        <v/>
      </c>
      <c r="W140" s="89">
        <f t="shared" si="104"/>
        <v>-264.59042253143707</v>
      </c>
      <c r="X140" s="89">
        <f t="shared" si="105"/>
        <v>70008.091695364405</v>
      </c>
      <c r="Y140" s="89">
        <f t="shared" si="121"/>
        <v>359.62093299493023</v>
      </c>
      <c r="Z140" s="109">
        <f t="shared" si="106"/>
        <v>147.14000000000306</v>
      </c>
      <c r="AA140" s="89">
        <f t="shared" si="107"/>
        <v>312.90990385730794</v>
      </c>
      <c r="AB140" s="89">
        <f t="shared" si="108"/>
        <v>25378.352512008172</v>
      </c>
      <c r="AC140" s="89">
        <f t="shared" si="109"/>
        <v>25957.26748799183</v>
      </c>
      <c r="AD140" s="89">
        <f t="shared" si="110"/>
        <v>1</v>
      </c>
      <c r="AE140" s="89">
        <f>'Data Raw'!C182</f>
        <v>25667.81</v>
      </c>
      <c r="AF140" s="89"/>
      <c r="AG140" s="89">
        <f t="shared" si="112"/>
        <v>-17.729999999999563</v>
      </c>
      <c r="AH140" s="89">
        <f t="shared" si="113"/>
        <v>-282.32042253143663</v>
      </c>
      <c r="AI140" s="109">
        <f t="shared" si="114"/>
        <v>-1</v>
      </c>
      <c r="AJ140" s="109">
        <f t="shared" si="118"/>
        <v>50</v>
      </c>
      <c r="AK140" s="88"/>
      <c r="AL140" s="191" t="str">
        <f t="shared" si="119"/>
        <v/>
      </c>
      <c r="AM140" s="191">
        <f t="shared" si="120"/>
        <v>-17.729999999999563</v>
      </c>
      <c r="AN140" s="88"/>
      <c r="AO140" s="191"/>
      <c r="AP140" s="191">
        <f t="shared" si="115"/>
        <v>314.35289999998452</v>
      </c>
      <c r="AQ140" s="191">
        <f t="shared" si="111"/>
        <v>155.7327894193258</v>
      </c>
      <c r="AR140" s="191">
        <f t="shared" si="117"/>
        <v>-203.88814357560443</v>
      </c>
      <c r="AS140" s="250">
        <f t="shared" si="86"/>
        <v>0</v>
      </c>
      <c r="AT140" s="250">
        <f t="shared" si="87"/>
        <v>0</v>
      </c>
      <c r="AU140" s="250">
        <f t="shared" si="88"/>
        <v>0</v>
      </c>
      <c r="AV140" s="250">
        <f t="shared" si="89"/>
        <v>1</v>
      </c>
      <c r="AW140" s="250">
        <f t="shared" si="90"/>
        <v>0</v>
      </c>
      <c r="AX140" s="250">
        <f t="shared" si="91"/>
        <v>0</v>
      </c>
      <c r="AY140" s="89"/>
      <c r="AZ140" s="111"/>
      <c r="BA140" s="111"/>
      <c r="BB140" s="111"/>
      <c r="BC140" s="111"/>
      <c r="BD140" s="111"/>
      <c r="BE140" s="111"/>
      <c r="BF140" s="111"/>
      <c r="BG140" s="111"/>
      <c r="BH140" s="89"/>
      <c r="BI140" s="89"/>
      <c r="BJ140" s="89"/>
      <c r="BK140" s="89"/>
      <c r="BL140" s="89"/>
    </row>
    <row r="141" spans="1:64" x14ac:dyDescent="0.25">
      <c r="A141" s="86">
        <f t="shared" si="116"/>
        <v>140</v>
      </c>
      <c r="B141" s="113"/>
      <c r="C141" s="88"/>
      <c r="D141" s="88"/>
      <c r="E141" s="194">
        <f t="shared" si="92"/>
        <v>0</v>
      </c>
      <c r="F141" s="89">
        <f t="shared" si="93"/>
        <v>0</v>
      </c>
      <c r="G141" s="113"/>
      <c r="H141" s="88"/>
      <c r="I141" s="84">
        <f t="shared" si="94"/>
        <v>24371.594645641952</v>
      </c>
      <c r="J141" s="84">
        <f t="shared" si="95"/>
        <v>24551.405112139419</v>
      </c>
      <c r="K141" s="84">
        <f t="shared" si="96"/>
        <v>24731.215578636882</v>
      </c>
      <c r="L141" s="84">
        <f t="shared" si="97"/>
        <v>24911.026045134349</v>
      </c>
      <c r="M141" s="108">
        <f>IF(T141&lt;&gt;0,(((G141+1)*('Data Raw'!$N$1007-'Data Raw'!$N$1008)/2+'Data Raw'!$N$1008)*'Data Raw'!$M$1010+'Data Raw'!$M$1009)*AE141+AE141)</f>
        <v>25090.836511631813</v>
      </c>
      <c r="N141" s="84">
        <f t="shared" si="98"/>
        <v>25270.646978129276</v>
      </c>
      <c r="O141" s="84">
        <f t="shared" si="99"/>
        <v>25450.457444626743</v>
      </c>
      <c r="P141" s="84">
        <f t="shared" si="100"/>
        <v>25630.267911124207</v>
      </c>
      <c r="Q141" s="84">
        <f t="shared" si="101"/>
        <v>25810.078377621674</v>
      </c>
      <c r="R141" s="166" t="str">
        <f t="shared" si="102"/>
        <v/>
      </c>
      <c r="S141" s="109">
        <f>'Data Raw'!E183</f>
        <v>25222.6</v>
      </c>
      <c r="T141" s="109">
        <f>'Data Raw'!G183</f>
        <v>25319.72</v>
      </c>
      <c r="U141" s="109">
        <f>'Data Raw'!D183</f>
        <v>25414.21</v>
      </c>
      <c r="V141" s="166" t="str">
        <f t="shared" si="103"/>
        <v/>
      </c>
      <c r="W141" s="89">
        <f t="shared" si="104"/>
        <v>-228.88348836818841</v>
      </c>
      <c r="X141" s="89">
        <f t="shared" si="105"/>
        <v>52387.651247590642</v>
      </c>
      <c r="Y141" s="89">
        <f t="shared" si="121"/>
        <v>343.99978071763263</v>
      </c>
      <c r="Z141" s="109">
        <f t="shared" si="106"/>
        <v>191.61000000000058</v>
      </c>
      <c r="AA141" s="89">
        <f t="shared" si="107"/>
        <v>295.58134616340692</v>
      </c>
      <c r="AB141" s="89">
        <f t="shared" si="108"/>
        <v>25103.90658172129</v>
      </c>
      <c r="AC141" s="89">
        <f t="shared" si="109"/>
        <v>25635.853418278712</v>
      </c>
      <c r="AD141" s="89">
        <f t="shared" si="110"/>
        <v>1</v>
      </c>
      <c r="AE141" s="89">
        <f>'Data Raw'!C183</f>
        <v>25369.88</v>
      </c>
      <c r="AF141" s="89"/>
      <c r="AG141" s="89">
        <f t="shared" si="112"/>
        <v>-50.159999999999854</v>
      </c>
      <c r="AH141" s="89">
        <f t="shared" si="113"/>
        <v>-279.04348836818826</v>
      </c>
      <c r="AI141" s="109">
        <f t="shared" si="114"/>
        <v>-1</v>
      </c>
      <c r="AJ141" s="109">
        <f t="shared" si="118"/>
        <v>50</v>
      </c>
      <c r="AK141" s="88"/>
      <c r="AL141" s="191" t="str">
        <f t="shared" si="119"/>
        <v/>
      </c>
      <c r="AM141" s="191">
        <f t="shared" si="120"/>
        <v>-50.159999999999854</v>
      </c>
      <c r="AN141" s="88"/>
      <c r="AO141" s="191"/>
      <c r="AP141" s="191">
        <f t="shared" si="115"/>
        <v>2516.0255999999854</v>
      </c>
      <c r="AQ141" s="191">
        <f t="shared" si="111"/>
        <v>144.00247948384515</v>
      </c>
      <c r="AR141" s="191">
        <f t="shared" si="117"/>
        <v>-199.99730123378748</v>
      </c>
      <c r="AS141" s="250">
        <f t="shared" si="86"/>
        <v>0</v>
      </c>
      <c r="AT141" s="250">
        <f t="shared" si="87"/>
        <v>0</v>
      </c>
      <c r="AU141" s="250">
        <f t="shared" si="88"/>
        <v>0</v>
      </c>
      <c r="AV141" s="250">
        <f t="shared" si="89"/>
        <v>1</v>
      </c>
      <c r="AW141" s="250">
        <f t="shared" si="90"/>
        <v>0</v>
      </c>
      <c r="AX141" s="250">
        <f t="shared" si="91"/>
        <v>0</v>
      </c>
      <c r="AY141" s="89"/>
      <c r="AZ141" s="111"/>
      <c r="BA141" s="111"/>
      <c r="BB141" s="111"/>
      <c r="BC141" s="111"/>
      <c r="BD141" s="111"/>
      <c r="BE141" s="111"/>
      <c r="BF141" s="111"/>
      <c r="BG141" s="111"/>
      <c r="BH141" s="89"/>
      <c r="BI141" s="89"/>
      <c r="BJ141" s="89"/>
      <c r="BK141" s="89"/>
      <c r="BL141" s="89"/>
    </row>
    <row r="142" spans="1:64" x14ac:dyDescent="0.25">
      <c r="A142" s="86">
        <f t="shared" si="116"/>
        <v>141</v>
      </c>
      <c r="B142" s="113"/>
      <c r="C142" s="88"/>
      <c r="D142" s="88"/>
      <c r="E142" s="194">
        <f t="shared" si="92"/>
        <v>0</v>
      </c>
      <c r="F142" s="89">
        <f t="shared" si="93"/>
        <v>0</v>
      </c>
      <c r="G142" s="113"/>
      <c r="H142" s="88"/>
      <c r="I142" s="84">
        <f t="shared" si="94"/>
        <v>23972.146797776219</v>
      </c>
      <c r="J142" s="84">
        <f t="shared" si="95"/>
        <v>24144.146688135035</v>
      </c>
      <c r="K142" s="84">
        <f t="shared" si="96"/>
        <v>24316.146578493852</v>
      </c>
      <c r="L142" s="84">
        <f t="shared" si="97"/>
        <v>24488.146468852668</v>
      </c>
      <c r="M142" s="108">
        <f>IF(T142&lt;&gt;0,(((G142+1)*('Data Raw'!$N$1007-'Data Raw'!$N$1008)/2+'Data Raw'!$N$1008)*'Data Raw'!$M$1010+'Data Raw'!$M$1009)*AE142+AE142)</f>
        <v>24660.146359211485</v>
      </c>
      <c r="N142" s="84">
        <f t="shared" si="98"/>
        <v>24832.146249570302</v>
      </c>
      <c r="O142" s="84">
        <f t="shared" si="99"/>
        <v>25004.146139929118</v>
      </c>
      <c r="P142" s="84">
        <f t="shared" si="100"/>
        <v>25176.146030287935</v>
      </c>
      <c r="Q142" s="84">
        <f t="shared" si="101"/>
        <v>25348.145920646752</v>
      </c>
      <c r="R142" s="166" t="str">
        <f t="shared" si="102"/>
        <v/>
      </c>
      <c r="S142" s="109">
        <f>'Data Raw'!E184</f>
        <v>24825.43</v>
      </c>
      <c r="T142" s="109">
        <f>'Data Raw'!G184</f>
        <v>25049.97</v>
      </c>
      <c r="U142" s="109">
        <f>'Data Raw'!D184</f>
        <v>25077.15</v>
      </c>
      <c r="V142" s="166" t="str">
        <f t="shared" si="103"/>
        <v/>
      </c>
      <c r="W142" s="89">
        <f t="shared" si="104"/>
        <v>-389.82364078851606</v>
      </c>
      <c r="X142" s="89">
        <f t="shared" si="105"/>
        <v>151962.470917614</v>
      </c>
      <c r="Y142" s="89">
        <f t="shared" si="121"/>
        <v>350.91259915505418</v>
      </c>
      <c r="Z142" s="109">
        <f t="shared" si="106"/>
        <v>251.72000000000116</v>
      </c>
      <c r="AA142" s="89">
        <f t="shared" si="107"/>
        <v>289.31543956863464</v>
      </c>
      <c r="AB142" s="89">
        <f t="shared" si="108"/>
        <v>24683.155855761106</v>
      </c>
      <c r="AC142" s="89">
        <f t="shared" si="109"/>
        <v>25185.644144238897</v>
      </c>
      <c r="AD142" s="89">
        <f t="shared" si="110"/>
        <v>1</v>
      </c>
      <c r="AE142" s="89">
        <f>'Data Raw'!C184</f>
        <v>24934.400000000001</v>
      </c>
      <c r="AF142" s="89"/>
      <c r="AG142" s="89">
        <f t="shared" si="112"/>
        <v>115.56999999999971</v>
      </c>
      <c r="AH142" s="89">
        <f t="shared" si="113"/>
        <v>-274.25364078851635</v>
      </c>
      <c r="AI142" s="109">
        <f t="shared" si="114"/>
        <v>-1</v>
      </c>
      <c r="AJ142" s="109">
        <f t="shared" si="118"/>
        <v>50</v>
      </c>
      <c r="AK142" s="88"/>
      <c r="AL142" s="191" t="str">
        <f t="shared" si="119"/>
        <v/>
      </c>
      <c r="AM142" s="191">
        <f t="shared" si="120"/>
        <v>-115.56999999999971</v>
      </c>
      <c r="AN142" s="88"/>
      <c r="AO142" s="191"/>
      <c r="AP142" s="191">
        <f t="shared" si="115"/>
        <v>13356.424899999933</v>
      </c>
      <c r="AQ142" s="191">
        <f t="shared" si="111"/>
        <v>140.84331509675121</v>
      </c>
      <c r="AR142" s="191">
        <f t="shared" si="117"/>
        <v>-210.06928405830297</v>
      </c>
      <c r="AS142" s="250">
        <f t="shared" si="86"/>
        <v>0</v>
      </c>
      <c r="AT142" s="250">
        <f t="shared" si="87"/>
        <v>0</v>
      </c>
      <c r="AU142" s="250">
        <f t="shared" si="88"/>
        <v>0</v>
      </c>
      <c r="AV142" s="250">
        <f t="shared" si="89"/>
        <v>0</v>
      </c>
      <c r="AW142" s="250">
        <f t="shared" si="90"/>
        <v>1</v>
      </c>
      <c r="AX142" s="250">
        <f t="shared" si="91"/>
        <v>0</v>
      </c>
      <c r="AY142" s="89"/>
      <c r="AZ142" s="111"/>
      <c r="BA142" s="111"/>
      <c r="BB142" s="111"/>
      <c r="BC142" s="111"/>
      <c r="BD142" s="111"/>
      <c r="BE142" s="111"/>
      <c r="BF142" s="111"/>
      <c r="BG142" s="111"/>
      <c r="BH142" s="89"/>
      <c r="BI142" s="89"/>
      <c r="BJ142" s="89"/>
      <c r="BK142" s="89"/>
      <c r="BL142" s="89"/>
    </row>
    <row r="143" spans="1:64" x14ac:dyDescent="0.25">
      <c r="A143" s="86">
        <f t="shared" si="116"/>
        <v>142</v>
      </c>
      <c r="B143" s="113"/>
      <c r="C143" s="88"/>
      <c r="D143" s="88"/>
      <c r="E143" s="194">
        <f t="shared" si="92"/>
        <v>0</v>
      </c>
      <c r="F143" s="89">
        <f t="shared" si="93"/>
        <v>0</v>
      </c>
      <c r="G143" s="113"/>
      <c r="H143" s="88"/>
      <c r="I143" s="84">
        <f t="shared" si="94"/>
        <v>24079.63202269957</v>
      </c>
      <c r="J143" s="84">
        <f t="shared" si="95"/>
        <v>24255.088322277097</v>
      </c>
      <c r="K143" s="84">
        <f t="shared" si="96"/>
        <v>24430.544621854624</v>
      </c>
      <c r="L143" s="84">
        <f t="shared" si="97"/>
        <v>24606.000921432151</v>
      </c>
      <c r="M143" s="108">
        <f>IF(T143&lt;&gt;0,(((G143+1)*('Data Raw'!$N$1007-'Data Raw'!$N$1008)/2+'Data Raw'!$N$1008)*'Data Raw'!$M$1010+'Data Raw'!$M$1009)*AE143+AE143)</f>
        <v>24781.457221009678</v>
      </c>
      <c r="N143" s="84">
        <f t="shared" si="98"/>
        <v>24956.913520587204</v>
      </c>
      <c r="O143" s="84">
        <f t="shared" si="99"/>
        <v>25132.369820164731</v>
      </c>
      <c r="P143" s="84">
        <f t="shared" si="100"/>
        <v>25307.826119742258</v>
      </c>
      <c r="Q143" s="84">
        <f t="shared" si="101"/>
        <v>25483.282419319785</v>
      </c>
      <c r="R143" s="166" t="str">
        <f t="shared" si="102"/>
        <v/>
      </c>
      <c r="S143" s="109">
        <f>'Data Raw'!E185</f>
        <v>24869.94</v>
      </c>
      <c r="T143" s="109">
        <f>'Data Raw'!G185</f>
        <v>24951.34</v>
      </c>
      <c r="U143" s="109">
        <f>'Data Raw'!D185</f>
        <v>25099.95</v>
      </c>
      <c r="V143" s="166" t="str">
        <f t="shared" si="103"/>
        <v/>
      </c>
      <c r="W143" s="89">
        <f t="shared" si="104"/>
        <v>-169.88277899032255</v>
      </c>
      <c r="X143" s="89">
        <f t="shared" si="105"/>
        <v>28860.158597474776</v>
      </c>
      <c r="Y143" s="89">
        <f t="shared" si="121"/>
        <v>331.16635268871164</v>
      </c>
      <c r="Z143" s="109">
        <f t="shared" si="106"/>
        <v>230.01000000000204</v>
      </c>
      <c r="AA143" s="89">
        <f t="shared" si="107"/>
        <v>280.84323391597286</v>
      </c>
      <c r="AB143" s="89">
        <f t="shared" si="108"/>
        <v>24811.141876366662</v>
      </c>
      <c r="AC143" s="89">
        <f t="shared" si="109"/>
        <v>25302.97812363334</v>
      </c>
      <c r="AD143" s="89">
        <f t="shared" si="110"/>
        <v>1</v>
      </c>
      <c r="AE143" s="89">
        <f>'Data Raw'!C185</f>
        <v>25057.06</v>
      </c>
      <c r="AF143" s="89"/>
      <c r="AG143" s="89">
        <f t="shared" si="112"/>
        <v>-105.72000000000116</v>
      </c>
      <c r="AH143" s="89">
        <f t="shared" si="113"/>
        <v>-275.60277899032371</v>
      </c>
      <c r="AI143" s="109">
        <f t="shared" si="114"/>
        <v>-1</v>
      </c>
      <c r="AJ143" s="109">
        <f t="shared" si="118"/>
        <v>50</v>
      </c>
      <c r="AK143" s="88"/>
      <c r="AL143" s="191" t="str">
        <f t="shared" si="119"/>
        <v/>
      </c>
      <c r="AM143" s="191">
        <f t="shared" si="120"/>
        <v>-105.72000000000116</v>
      </c>
      <c r="AN143" s="88"/>
      <c r="AO143" s="191"/>
      <c r="AP143" s="191">
        <f t="shared" si="115"/>
        <v>11176.718400000245</v>
      </c>
      <c r="AQ143" s="191">
        <f t="shared" si="111"/>
        <v>136.94072453044564</v>
      </c>
      <c r="AR143" s="191">
        <f t="shared" si="117"/>
        <v>-194.22562815826601</v>
      </c>
      <c r="AS143" s="250">
        <f t="shared" si="86"/>
        <v>0</v>
      </c>
      <c r="AT143" s="250">
        <f t="shared" si="87"/>
        <v>0</v>
      </c>
      <c r="AU143" s="250">
        <f t="shared" si="88"/>
        <v>0</v>
      </c>
      <c r="AV143" s="250">
        <f t="shared" si="89"/>
        <v>1</v>
      </c>
      <c r="AW143" s="250">
        <f t="shared" si="90"/>
        <v>0</v>
      </c>
      <c r="AX143" s="250">
        <f t="shared" si="91"/>
        <v>0</v>
      </c>
      <c r="AY143" s="89"/>
      <c r="AZ143" s="111"/>
      <c r="BA143" s="111"/>
      <c r="BB143" s="111"/>
      <c r="BC143" s="111"/>
      <c r="BD143" s="111"/>
      <c r="BE143" s="111"/>
      <c r="BF143" s="111"/>
      <c r="BG143" s="111"/>
      <c r="BH143" s="89"/>
      <c r="BI143" s="89"/>
      <c r="BJ143" s="89"/>
      <c r="BK143" s="89"/>
      <c r="BL143" s="89"/>
    </row>
    <row r="144" spans="1:64" x14ac:dyDescent="0.25">
      <c r="A144" s="86">
        <f t="shared" si="116"/>
        <v>143</v>
      </c>
      <c r="B144" s="113"/>
      <c r="C144" s="88"/>
      <c r="D144" s="88"/>
      <c r="E144" s="194">
        <f t="shared" si="92"/>
        <v>0</v>
      </c>
      <c r="F144" s="89">
        <f t="shared" si="93"/>
        <v>0</v>
      </c>
      <c r="G144" s="113"/>
      <c r="H144" s="88"/>
      <c r="I144" s="84">
        <f t="shared" si="94"/>
        <v>23755.102920148303</v>
      </c>
      <c r="J144" s="84">
        <f t="shared" si="95"/>
        <v>23920.686096492664</v>
      </c>
      <c r="K144" s="84">
        <f t="shared" si="96"/>
        <v>24086.269272837017</v>
      </c>
      <c r="L144" s="84">
        <f t="shared" si="97"/>
        <v>24251.852449181373</v>
      </c>
      <c r="M144" s="108">
        <f>IF(T144&lt;&gt;0,(((G144+1)*('Data Raw'!$N$1007-'Data Raw'!$N$1008)/2+'Data Raw'!$N$1008)*'Data Raw'!$M$1010+'Data Raw'!$M$1009)*AE144+AE144)</f>
        <v>24417.43562552573</v>
      </c>
      <c r="N144" s="84">
        <f t="shared" si="98"/>
        <v>24583.018801870086</v>
      </c>
      <c r="O144" s="84">
        <f t="shared" si="99"/>
        <v>24748.601978214443</v>
      </c>
      <c r="P144" s="84">
        <f t="shared" si="100"/>
        <v>24914.185154558796</v>
      </c>
      <c r="Q144" s="84">
        <f t="shared" si="101"/>
        <v>25079.768330903156</v>
      </c>
      <c r="R144" s="166" t="str">
        <f t="shared" si="102"/>
        <v/>
      </c>
      <c r="S144" s="109">
        <f>'Data Raw'!E186</f>
        <v>24618.74</v>
      </c>
      <c r="T144" s="109">
        <f>'Data Raw'!G186</f>
        <v>24651.58</v>
      </c>
      <c r="U144" s="109">
        <f>'Data Raw'!D186</f>
        <v>24794.720000000001</v>
      </c>
      <c r="V144" s="166" t="str">
        <f t="shared" si="103"/>
        <v/>
      </c>
      <c r="W144" s="89">
        <f t="shared" si="104"/>
        <v>-234.1443744742719</v>
      </c>
      <c r="X144" s="89">
        <f t="shared" si="105"/>
        <v>54823.588097948072</v>
      </c>
      <c r="Y144" s="89">
        <f t="shared" si="121"/>
        <v>319.11719902989807</v>
      </c>
      <c r="Z144" s="109">
        <f t="shared" si="106"/>
        <v>175.97999999999956</v>
      </c>
      <c r="AA144" s="89">
        <f t="shared" si="107"/>
        <v>265.86277192797667</v>
      </c>
      <c r="AB144" s="89">
        <f t="shared" si="108"/>
        <v>24450.273251171424</v>
      </c>
      <c r="AC144" s="89">
        <f t="shared" si="109"/>
        <v>24927.706748828579</v>
      </c>
      <c r="AD144" s="89">
        <f t="shared" si="110"/>
        <v>1</v>
      </c>
      <c r="AE144" s="89">
        <f>'Data Raw'!C186</f>
        <v>24688.99</v>
      </c>
      <c r="AF144" s="89"/>
      <c r="AG144" s="89">
        <f t="shared" si="112"/>
        <v>-37.409999999999854</v>
      </c>
      <c r="AH144" s="89">
        <f t="shared" si="113"/>
        <v>-271.55437447427175</v>
      </c>
      <c r="AI144" s="109">
        <f t="shared" si="114"/>
        <v>-1</v>
      </c>
      <c r="AJ144" s="109">
        <f t="shared" si="118"/>
        <v>50</v>
      </c>
      <c r="AK144" s="88"/>
      <c r="AL144" s="191" t="str">
        <f t="shared" si="119"/>
        <v/>
      </c>
      <c r="AM144" s="191">
        <f t="shared" si="120"/>
        <v>-37.409999999999854</v>
      </c>
      <c r="AN144" s="88"/>
      <c r="AO144" s="191"/>
      <c r="AP144" s="191">
        <f t="shared" si="115"/>
        <v>1399.5080999999891</v>
      </c>
      <c r="AQ144" s="191">
        <f t="shared" si="111"/>
        <v>125.88175513817389</v>
      </c>
      <c r="AR144" s="191">
        <f t="shared" si="117"/>
        <v>-193.23544389172417</v>
      </c>
      <c r="AS144" s="250">
        <f t="shared" si="86"/>
        <v>0</v>
      </c>
      <c r="AT144" s="250">
        <f t="shared" si="87"/>
        <v>0</v>
      </c>
      <c r="AU144" s="250">
        <f t="shared" si="88"/>
        <v>0</v>
      </c>
      <c r="AV144" s="250">
        <f t="shared" si="89"/>
        <v>1</v>
      </c>
      <c r="AW144" s="250">
        <f t="shared" si="90"/>
        <v>0</v>
      </c>
      <c r="AX144" s="250">
        <f t="shared" si="91"/>
        <v>0</v>
      </c>
      <c r="AY144" s="89"/>
      <c r="AZ144" s="111"/>
      <c r="BA144" s="111"/>
      <c r="BB144" s="111"/>
      <c r="BC144" s="111"/>
      <c r="BD144" s="111"/>
      <c r="BE144" s="111"/>
      <c r="BF144" s="111"/>
      <c r="BG144" s="111"/>
      <c r="BH144" s="89"/>
      <c r="BI144" s="89"/>
      <c r="BJ144" s="89"/>
      <c r="BK144" s="89"/>
      <c r="BL144" s="89"/>
    </row>
    <row r="145" spans="1:64" x14ac:dyDescent="0.25">
      <c r="A145" s="86">
        <f t="shared" si="116"/>
        <v>144</v>
      </c>
      <c r="B145" s="113"/>
      <c r="C145" s="88"/>
      <c r="D145" s="88"/>
      <c r="E145" s="194">
        <f t="shared" si="92"/>
        <v>0</v>
      </c>
      <c r="F145" s="89">
        <f t="shared" si="93"/>
        <v>0</v>
      </c>
      <c r="G145" s="113"/>
      <c r="H145" s="88"/>
      <c r="I145" s="84">
        <f t="shared" si="94"/>
        <v>23762.497000694602</v>
      </c>
      <c r="J145" s="84">
        <f t="shared" si="95"/>
        <v>23922.055600209551</v>
      </c>
      <c r="K145" s="84">
        <f t="shared" si="96"/>
        <v>24081.614199724499</v>
      </c>
      <c r="L145" s="84">
        <f t="shared" si="97"/>
        <v>24241.172799239448</v>
      </c>
      <c r="M145" s="108">
        <f>IF(T145&lt;&gt;0,(((G145+1)*('Data Raw'!$N$1007-'Data Raw'!$N$1008)/2+'Data Raw'!$N$1008)*'Data Raw'!$M$1010+'Data Raw'!$M$1009)*AE145+AE145)</f>
        <v>24400.731398754397</v>
      </c>
      <c r="N145" s="84">
        <f t="shared" si="98"/>
        <v>24560.289998269345</v>
      </c>
      <c r="O145" s="84">
        <f t="shared" si="99"/>
        <v>24719.848597784294</v>
      </c>
      <c r="P145" s="84">
        <f t="shared" si="100"/>
        <v>24879.407197299242</v>
      </c>
      <c r="Q145" s="84">
        <f t="shared" si="101"/>
        <v>25038.965796814191</v>
      </c>
      <c r="R145" s="166" t="str">
        <f t="shared" si="102"/>
        <v/>
      </c>
      <c r="S145" s="109">
        <f>'Data Raw'!E187</f>
        <v>24557.63</v>
      </c>
      <c r="T145" s="109">
        <f>'Data Raw'!G187</f>
        <v>24685.5</v>
      </c>
      <c r="U145" s="109">
        <f>'Data Raw'!D187</f>
        <v>24851.53</v>
      </c>
      <c r="V145" s="166" t="str">
        <f t="shared" si="103"/>
        <v/>
      </c>
      <c r="W145" s="89">
        <f t="shared" si="104"/>
        <v>-284.76860124560335</v>
      </c>
      <c r="X145" s="89">
        <f t="shared" si="105"/>
        <v>81093.156255377442</v>
      </c>
      <c r="Y145" s="89">
        <f t="shared" si="121"/>
        <v>314.44006391305049</v>
      </c>
      <c r="Z145" s="109">
        <f t="shared" si="106"/>
        <v>293.89999999999782</v>
      </c>
      <c r="AA145" s="89">
        <f t="shared" si="107"/>
        <v>269.86809022397966</v>
      </c>
      <c r="AB145" s="89">
        <f t="shared" si="108"/>
        <v>24446.11664386122</v>
      </c>
      <c r="AC145" s="89">
        <f t="shared" si="109"/>
        <v>24898.083356138777</v>
      </c>
      <c r="AD145" s="89">
        <f t="shared" si="110"/>
        <v>1</v>
      </c>
      <c r="AE145" s="89">
        <f>'Data Raw'!C187</f>
        <v>24672.1</v>
      </c>
      <c r="AF145" s="89"/>
      <c r="AG145" s="89">
        <f t="shared" si="112"/>
        <v>13.400000000001455</v>
      </c>
      <c r="AH145" s="89">
        <f t="shared" si="113"/>
        <v>-271.36860124560189</v>
      </c>
      <c r="AI145" s="109">
        <f t="shared" si="114"/>
        <v>-1</v>
      </c>
      <c r="AJ145" s="109">
        <f t="shared" si="118"/>
        <v>50</v>
      </c>
      <c r="AK145" s="88"/>
      <c r="AL145" s="191" t="str">
        <f t="shared" si="119"/>
        <v/>
      </c>
      <c r="AM145" s="191">
        <f t="shared" si="120"/>
        <v>-13.400000000001455</v>
      </c>
      <c r="AN145" s="88"/>
      <c r="AO145" s="191"/>
      <c r="AP145" s="191">
        <f t="shared" si="115"/>
        <v>179.560000000039</v>
      </c>
      <c r="AQ145" s="191">
        <f t="shared" si="111"/>
        <v>113.38378234504361</v>
      </c>
      <c r="AR145" s="191">
        <f t="shared" si="117"/>
        <v>-201.05628156800688</v>
      </c>
      <c r="AS145" s="250">
        <f t="shared" si="86"/>
        <v>0</v>
      </c>
      <c r="AT145" s="250">
        <f t="shared" si="87"/>
        <v>0</v>
      </c>
      <c r="AU145" s="250">
        <f t="shared" si="88"/>
        <v>0</v>
      </c>
      <c r="AV145" s="250">
        <f t="shared" si="89"/>
        <v>1</v>
      </c>
      <c r="AW145" s="250">
        <f t="shared" si="90"/>
        <v>0</v>
      </c>
      <c r="AX145" s="250">
        <f t="shared" si="91"/>
        <v>0</v>
      </c>
      <c r="AY145" s="89"/>
      <c r="AZ145" s="111"/>
      <c r="BA145" s="111"/>
      <c r="BB145" s="111"/>
      <c r="BC145" s="111"/>
      <c r="BD145" s="111"/>
      <c r="BE145" s="111"/>
      <c r="BF145" s="111"/>
      <c r="BG145" s="111"/>
      <c r="BH145" s="89"/>
      <c r="BI145" s="89"/>
      <c r="BJ145" s="89"/>
      <c r="BK145" s="89"/>
      <c r="BL145" s="89"/>
    </row>
    <row r="146" spans="1:64" x14ac:dyDescent="0.25">
      <c r="A146" s="86">
        <f t="shared" si="116"/>
        <v>145</v>
      </c>
      <c r="B146" s="113"/>
      <c r="C146" s="88"/>
      <c r="D146" s="88"/>
      <c r="E146" s="194">
        <f t="shared" si="92"/>
        <v>0</v>
      </c>
      <c r="F146" s="89">
        <f t="shared" si="93"/>
        <v>0</v>
      </c>
      <c r="G146" s="113"/>
      <c r="H146" s="88"/>
      <c r="I146" s="84">
        <f t="shared" si="94"/>
        <v>23799.137808324449</v>
      </c>
      <c r="J146" s="84">
        <f t="shared" si="95"/>
        <v>23956.357840280976</v>
      </c>
      <c r="K146" s="84">
        <f t="shared" si="96"/>
        <v>24113.5778722375</v>
      </c>
      <c r="L146" s="84">
        <f t="shared" si="97"/>
        <v>24270.797904194027</v>
      </c>
      <c r="M146" s="108">
        <f>IF(T146&lt;&gt;0,(((G146+1)*('Data Raw'!$N$1007-'Data Raw'!$N$1008)/2+'Data Raw'!$N$1008)*'Data Raw'!$M$1010+'Data Raw'!$M$1009)*AE146+AE146)</f>
        <v>24428.017936150551</v>
      </c>
      <c r="N146" s="84">
        <f t="shared" si="98"/>
        <v>24585.237968107074</v>
      </c>
      <c r="O146" s="84">
        <f t="shared" si="99"/>
        <v>24742.458000063602</v>
      </c>
      <c r="P146" s="84">
        <f t="shared" si="100"/>
        <v>24899.678032020125</v>
      </c>
      <c r="Q146" s="84">
        <f t="shared" si="101"/>
        <v>25056.898063976652</v>
      </c>
      <c r="R146" s="166" t="str">
        <f t="shared" si="102"/>
        <v/>
      </c>
      <c r="S146" s="109">
        <f>'Data Raw'!E188</f>
        <v>24532.82</v>
      </c>
      <c r="T146" s="109">
        <f>'Data Raw'!G188</f>
        <v>24740.16</v>
      </c>
      <c r="U146" s="109">
        <f>'Data Raw'!D188</f>
        <v>24762.61</v>
      </c>
      <c r="V146" s="166" t="str">
        <f t="shared" si="103"/>
        <v/>
      </c>
      <c r="W146" s="89">
        <f t="shared" si="104"/>
        <v>-312.14206384944919</v>
      </c>
      <c r="X146" s="89">
        <f t="shared" si="105"/>
        <v>97432.668024193612</v>
      </c>
      <c r="Y146" s="89">
        <f t="shared" si="121"/>
        <v>314.1128074857487</v>
      </c>
      <c r="Z146" s="109">
        <f t="shared" si="106"/>
        <v>229.79000000000087</v>
      </c>
      <c r="AA146" s="89">
        <f t="shared" si="107"/>
        <v>264.14264876341127</v>
      </c>
      <c r="AB146" s="89">
        <f t="shared" si="108"/>
        <v>24470.302123309615</v>
      </c>
      <c r="AC146" s="89">
        <f t="shared" si="109"/>
        <v>24929.077876690382</v>
      </c>
      <c r="AD146" s="89">
        <f t="shared" si="110"/>
        <v>1</v>
      </c>
      <c r="AE146" s="89">
        <f>'Data Raw'!C188</f>
        <v>24699.69</v>
      </c>
      <c r="AF146" s="89"/>
      <c r="AG146" s="89">
        <f t="shared" si="112"/>
        <v>40.470000000001164</v>
      </c>
      <c r="AH146" s="89">
        <f t="shared" si="113"/>
        <v>-271.67206384944802</v>
      </c>
      <c r="AI146" s="109">
        <f t="shared" si="114"/>
        <v>-1</v>
      </c>
      <c r="AJ146" s="109">
        <f t="shared" si="118"/>
        <v>50</v>
      </c>
      <c r="AK146" s="88"/>
      <c r="AL146" s="191" t="str">
        <f t="shared" si="119"/>
        <v/>
      </c>
      <c r="AM146" s="191">
        <f t="shared" si="120"/>
        <v>-40.470000000001164</v>
      </c>
      <c r="AN146" s="88"/>
      <c r="AO146" s="191"/>
      <c r="AP146" s="191">
        <f t="shared" si="115"/>
        <v>1637.8209000000943</v>
      </c>
      <c r="AQ146" s="191">
        <f t="shared" si="111"/>
        <v>105.28225097337223</v>
      </c>
      <c r="AR146" s="191">
        <f t="shared" si="117"/>
        <v>-208.83055651237646</v>
      </c>
      <c r="AS146" s="250">
        <f t="shared" si="86"/>
        <v>0</v>
      </c>
      <c r="AT146" s="250">
        <f t="shared" si="87"/>
        <v>0</v>
      </c>
      <c r="AU146" s="250">
        <f t="shared" si="88"/>
        <v>0</v>
      </c>
      <c r="AV146" s="250">
        <f t="shared" si="89"/>
        <v>1</v>
      </c>
      <c r="AW146" s="250">
        <f t="shared" si="90"/>
        <v>0</v>
      </c>
      <c r="AX146" s="250">
        <f t="shared" si="91"/>
        <v>0</v>
      </c>
      <c r="AY146" s="89"/>
      <c r="AZ146" s="111"/>
      <c r="BA146" s="111"/>
      <c r="BB146" s="111"/>
      <c r="BC146" s="111"/>
      <c r="BD146" s="111"/>
      <c r="BE146" s="111"/>
      <c r="BF146" s="111"/>
      <c r="BG146" s="111"/>
      <c r="BH146" s="89"/>
      <c r="BI146" s="89"/>
      <c r="BJ146" s="89"/>
      <c r="BK146" s="89"/>
      <c r="BL146" s="89"/>
    </row>
    <row r="147" spans="1:64" x14ac:dyDescent="0.25">
      <c r="A147" s="86">
        <f t="shared" si="116"/>
        <v>146</v>
      </c>
      <c r="B147" s="113"/>
      <c r="C147" s="88"/>
      <c r="D147" s="88"/>
      <c r="E147" s="194">
        <f t="shared" si="92"/>
        <v>0</v>
      </c>
      <c r="F147" s="89">
        <f t="shared" si="93"/>
        <v>0</v>
      </c>
      <c r="G147" s="113"/>
      <c r="H147" s="88"/>
      <c r="I147" s="84">
        <f t="shared" si="94"/>
        <v>23604.949235553242</v>
      </c>
      <c r="J147" s="84">
        <f t="shared" si="95"/>
        <v>23762.005639296116</v>
      </c>
      <c r="K147" s="84">
        <f t="shared" si="96"/>
        <v>23919.06204303899</v>
      </c>
      <c r="L147" s="84">
        <f t="shared" si="97"/>
        <v>24076.118446781864</v>
      </c>
      <c r="M147" s="108">
        <f>IF(T147&lt;&gt;0,(((G147+1)*('Data Raw'!$N$1007-'Data Raw'!$N$1008)/2+'Data Raw'!$N$1008)*'Data Raw'!$M$1010+'Data Raw'!$M$1009)*AE147+AE147)</f>
        <v>24233.174850524738</v>
      </c>
      <c r="N147" s="84">
        <f t="shared" si="98"/>
        <v>24390.231254267612</v>
      </c>
      <c r="O147" s="84">
        <f t="shared" si="99"/>
        <v>24547.287658010486</v>
      </c>
      <c r="P147" s="84">
        <f t="shared" si="100"/>
        <v>24704.34406175336</v>
      </c>
      <c r="Q147" s="84">
        <f t="shared" si="101"/>
        <v>24861.400465496234</v>
      </c>
      <c r="R147" s="166" t="str">
        <f t="shared" si="102"/>
        <v/>
      </c>
      <c r="S147" s="109">
        <f>'Data Raw'!E189</f>
        <v>24062.26</v>
      </c>
      <c r="T147" s="109">
        <f>'Data Raw'!G189</f>
        <v>24080.52</v>
      </c>
      <c r="U147" s="109">
        <f>'Data Raw'!D189</f>
        <v>24502.68</v>
      </c>
      <c r="V147" s="166" t="str">
        <f t="shared" si="103"/>
        <v/>
      </c>
      <c r="W147" s="89">
        <f t="shared" si="104"/>
        <v>152.65485052473741</v>
      </c>
      <c r="X147" s="89">
        <f t="shared" si="105"/>
        <v>23303.503388729921</v>
      </c>
      <c r="Y147" s="89">
        <f t="shared" si="121"/>
        <v>296.48045908823741</v>
      </c>
      <c r="Z147" s="109">
        <f t="shared" si="106"/>
        <v>440.42000000000189</v>
      </c>
      <c r="AA147" s="89">
        <f t="shared" si="107"/>
        <v>289.32512751149568</v>
      </c>
      <c r="AB147" s="89">
        <f t="shared" si="108"/>
        <v>24278.158748551101</v>
      </c>
      <c r="AC147" s="89">
        <f t="shared" si="109"/>
        <v>24727.2012514489</v>
      </c>
      <c r="AD147" s="89" t="str">
        <f t="shared" si="110"/>
        <v/>
      </c>
      <c r="AE147" s="89">
        <f>'Data Raw'!C189</f>
        <v>24502.68</v>
      </c>
      <c r="AF147" s="89"/>
      <c r="AG147" s="89">
        <f t="shared" si="112"/>
        <v>-422.15999999999985</v>
      </c>
      <c r="AH147" s="89">
        <f t="shared" si="113"/>
        <v>-269.50514947526244</v>
      </c>
      <c r="AI147" s="109">
        <f t="shared" si="114"/>
        <v>-1</v>
      </c>
      <c r="AJ147" s="109">
        <f t="shared" si="118"/>
        <v>50</v>
      </c>
      <c r="AK147" s="88"/>
      <c r="AL147" s="191" t="str">
        <f t="shared" si="119"/>
        <v/>
      </c>
      <c r="AM147" s="191">
        <f t="shared" si="120"/>
        <v>-422.15999999999985</v>
      </c>
      <c r="AN147" s="88"/>
      <c r="AO147" s="191"/>
      <c r="AP147" s="191">
        <f t="shared" si="115"/>
        <v>178219.06559999989</v>
      </c>
      <c r="AQ147" s="191">
        <f t="shared" si="111"/>
        <v>140.49088975410865</v>
      </c>
      <c r="AR147" s="191">
        <f t="shared" si="117"/>
        <v>-155.98956933412876</v>
      </c>
      <c r="AS147" s="250">
        <f t="shared" si="86"/>
        <v>0</v>
      </c>
      <c r="AT147" s="250">
        <f t="shared" si="87"/>
        <v>0</v>
      </c>
      <c r="AU147" s="250">
        <f t="shared" si="88"/>
        <v>1</v>
      </c>
      <c r="AV147" s="250">
        <f t="shared" si="89"/>
        <v>0</v>
      </c>
      <c r="AW147" s="250">
        <f t="shared" si="90"/>
        <v>0</v>
      </c>
      <c r="AX147" s="250">
        <f t="shared" si="91"/>
        <v>0</v>
      </c>
      <c r="AY147" s="89"/>
      <c r="AZ147" s="111"/>
      <c r="BA147" s="111"/>
      <c r="BB147" s="111"/>
      <c r="BC147" s="111"/>
      <c r="BD147" s="111"/>
      <c r="BE147" s="111"/>
      <c r="BF147" s="111"/>
      <c r="BG147" s="111"/>
      <c r="BH147" s="89"/>
      <c r="BI147" s="89"/>
      <c r="BJ147" s="89"/>
      <c r="BK147" s="89"/>
      <c r="BL147" s="89"/>
    </row>
    <row r="148" spans="1:64" x14ac:dyDescent="0.25">
      <c r="A148" s="86">
        <f t="shared" si="116"/>
        <v>147</v>
      </c>
      <c r="B148" s="113"/>
      <c r="C148" s="88"/>
      <c r="D148" s="88"/>
      <c r="E148" s="194">
        <f t="shared" si="92"/>
        <v>0</v>
      </c>
      <c r="F148" s="89">
        <f t="shared" si="93"/>
        <v>0</v>
      </c>
      <c r="G148" s="113"/>
      <c r="H148" s="88"/>
      <c r="I148" s="84">
        <f t="shared" si="94"/>
        <v>23054.537434318976</v>
      </c>
      <c r="J148" s="84">
        <f t="shared" si="95"/>
        <v>23202.777663863097</v>
      </c>
      <c r="K148" s="84">
        <f t="shared" si="96"/>
        <v>23351.017893407214</v>
      </c>
      <c r="L148" s="84">
        <f t="shared" si="97"/>
        <v>23499.258122951334</v>
      </c>
      <c r="M148" s="108">
        <f>IF(T148&lt;&gt;0,(((G148+1)*('Data Raw'!$N$1007-'Data Raw'!$N$1008)/2+'Data Raw'!$N$1008)*'Data Raw'!$M$1010+'Data Raw'!$M$1009)*AE148+AE148)</f>
        <v>23647.498352495451</v>
      </c>
      <c r="N148" s="84">
        <f t="shared" si="98"/>
        <v>23795.738582039568</v>
      </c>
      <c r="O148" s="84">
        <f t="shared" si="99"/>
        <v>23943.978811583689</v>
      </c>
      <c r="P148" s="84">
        <f t="shared" si="100"/>
        <v>24092.219041127806</v>
      </c>
      <c r="Q148" s="84">
        <f t="shared" si="101"/>
        <v>24240.459270671927</v>
      </c>
      <c r="R148" s="166" t="str">
        <f t="shared" si="102"/>
        <v/>
      </c>
      <c r="S148" s="109">
        <f>'Data Raw'!E190</f>
        <v>23774.31</v>
      </c>
      <c r="T148" s="109">
        <f>'Data Raw'!G190</f>
        <v>23852.240000000002</v>
      </c>
      <c r="U148" s="109">
        <f>'Data Raw'!D190</f>
        <v>24134.32</v>
      </c>
      <c r="V148" s="166" t="str">
        <f t="shared" si="103"/>
        <v/>
      </c>
      <c r="W148" s="89">
        <f t="shared" si="104"/>
        <v>-204.7416475045502</v>
      </c>
      <c r="X148" s="89">
        <f t="shared" si="105"/>
        <v>41919.14222287749</v>
      </c>
      <c r="Y148" s="89">
        <f t="shared" si="121"/>
        <v>285.1874365971338</v>
      </c>
      <c r="Z148" s="109">
        <f t="shared" si="106"/>
        <v>360.0099999999984</v>
      </c>
      <c r="AA148" s="89">
        <f t="shared" si="107"/>
        <v>299.42296643842468</v>
      </c>
      <c r="AB148" s="89">
        <f t="shared" si="108"/>
        <v>23664.56364161523</v>
      </c>
      <c r="AC148" s="89">
        <f t="shared" si="109"/>
        <v>24156.416358384773</v>
      </c>
      <c r="AD148" s="89">
        <f t="shared" si="110"/>
        <v>1</v>
      </c>
      <c r="AE148" s="89">
        <f>'Data Raw'!C190</f>
        <v>23910.49</v>
      </c>
      <c r="AF148" s="89"/>
      <c r="AG148" s="89">
        <f t="shared" si="112"/>
        <v>-58.25</v>
      </c>
      <c r="AH148" s="89">
        <f t="shared" si="113"/>
        <v>-262.9916475045502</v>
      </c>
      <c r="AI148" s="109">
        <f t="shared" si="114"/>
        <v>-1</v>
      </c>
      <c r="AJ148" s="109">
        <f t="shared" si="118"/>
        <v>50</v>
      </c>
      <c r="AK148" s="88"/>
      <c r="AL148" s="191" t="str">
        <f t="shared" si="119"/>
        <v/>
      </c>
      <c r="AM148" s="191">
        <f t="shared" si="120"/>
        <v>-58.25</v>
      </c>
      <c r="AN148" s="88"/>
      <c r="AO148" s="191"/>
      <c r="AP148" s="191">
        <f t="shared" si="115"/>
        <v>3393.0625</v>
      </c>
      <c r="AQ148" s="191">
        <f t="shared" si="111"/>
        <v>131.35301311476326</v>
      </c>
      <c r="AR148" s="191">
        <f t="shared" si="117"/>
        <v>-153.83442348237054</v>
      </c>
      <c r="AS148" s="250">
        <f t="shared" ref="AS148:AS211" si="122">IF(R148=1,0,IF(AND($T148&gt;=I148,$T148&lt;J148),1,0))</f>
        <v>0</v>
      </c>
      <c r="AT148" s="250">
        <f t="shared" ref="AT148:AT211" si="123">IF(R148=1,0,IF(AND($T148&gt;=J148,$T148&lt;K148),1,0))</f>
        <v>0</v>
      </c>
      <c r="AU148" s="250">
        <f t="shared" ref="AU148:AU211" si="124">IF(R148=1,0,IF(AND($T148&gt;=K148,$T148&lt;M148),1,0))</f>
        <v>0</v>
      </c>
      <c r="AV148" s="250">
        <f t="shared" ref="AV148:AV211" si="125">IF(R148=1,0,IF(AND($T148&gt;M148,$T148&lt;=O148),1,0))</f>
        <v>1</v>
      </c>
      <c r="AW148" s="250">
        <f t="shared" ref="AW148:AW211" si="126">IF(R148=1,0,IF(AND($T148&gt;O148,$T148&lt;=P148),1,0))</f>
        <v>0</v>
      </c>
      <c r="AX148" s="250">
        <f t="shared" ref="AX148:AX211" si="127">IF(R148=1,0,IF(AND($T148&gt;P148,$T148&lt;=Q148),1,0))</f>
        <v>0</v>
      </c>
      <c r="AY148" s="89"/>
      <c r="AZ148" s="111"/>
      <c r="BA148" s="111"/>
      <c r="BB148" s="111"/>
      <c r="BC148" s="111"/>
      <c r="BD148" s="111"/>
      <c r="BE148" s="111"/>
      <c r="BF148" s="111"/>
      <c r="BG148" s="111"/>
      <c r="BH148" s="89"/>
      <c r="BI148" s="89"/>
      <c r="BJ148" s="89"/>
      <c r="BK148" s="89"/>
      <c r="BL148" s="89"/>
    </row>
    <row r="149" spans="1:64" x14ac:dyDescent="0.25">
      <c r="A149" s="86">
        <f t="shared" si="116"/>
        <v>148</v>
      </c>
      <c r="B149" s="113"/>
      <c r="C149" s="88"/>
      <c r="D149" s="88"/>
      <c r="E149" s="194">
        <f t="shared" si="92"/>
        <v>0</v>
      </c>
      <c r="F149" s="89">
        <f t="shared" si="93"/>
        <v>0</v>
      </c>
      <c r="G149" s="113"/>
      <c r="H149" s="88"/>
      <c r="I149" s="84">
        <f t="shared" si="94"/>
        <v>22950.897282567908</v>
      </c>
      <c r="J149" s="84">
        <f t="shared" si="95"/>
        <v>23093.491000866477</v>
      </c>
      <c r="K149" s="84">
        <f t="shared" si="96"/>
        <v>23236.084719165043</v>
      </c>
      <c r="L149" s="84">
        <f t="shared" si="97"/>
        <v>23378.678437463612</v>
      </c>
      <c r="M149" s="108">
        <f>IF(T149&lt;&gt;0,(((G149+1)*('Data Raw'!$N$1007-'Data Raw'!$N$1008)/2+'Data Raw'!$N$1008)*'Data Raw'!$M$1010+'Data Raw'!$M$1009)*AE149+AE149)</f>
        <v>23521.272155762177</v>
      </c>
      <c r="N149" s="84">
        <f t="shared" si="98"/>
        <v>23663.865874060742</v>
      </c>
      <c r="O149" s="84">
        <f t="shared" si="99"/>
        <v>23806.459592359312</v>
      </c>
      <c r="P149" s="84">
        <f t="shared" si="100"/>
        <v>23949.053310657877</v>
      </c>
      <c r="Q149" s="84">
        <f t="shared" si="101"/>
        <v>24091.647028956446</v>
      </c>
      <c r="R149" s="166" t="str">
        <f t="shared" si="102"/>
        <v/>
      </c>
      <c r="S149" s="109">
        <f>'Data Raw'!E191</f>
        <v>23175.37</v>
      </c>
      <c r="T149" s="109">
        <f>'Data Raw'!G191</f>
        <v>23475.26</v>
      </c>
      <c r="U149" s="109">
        <f>'Data Raw'!D191</f>
        <v>23888.37</v>
      </c>
      <c r="V149" s="166" t="str">
        <f t="shared" si="103"/>
        <v/>
      </c>
      <c r="W149" s="89">
        <f t="shared" si="104"/>
        <v>46.012155762178736</v>
      </c>
      <c r="X149" s="89">
        <f t="shared" si="105"/>
        <v>2117.1184778829979</v>
      </c>
      <c r="Y149" s="89">
        <f t="shared" si="121"/>
        <v>264.60438459679716</v>
      </c>
      <c r="Z149" s="109">
        <f t="shared" si="106"/>
        <v>713</v>
      </c>
      <c r="AA149" s="89">
        <f t="shared" si="107"/>
        <v>358.50539980436406</v>
      </c>
      <c r="AB149" s="89">
        <f t="shared" si="108"/>
        <v>23528.35047852734</v>
      </c>
      <c r="AC149" s="89">
        <f t="shared" si="109"/>
        <v>24037.369521472661</v>
      </c>
      <c r="AD149" s="89" t="str">
        <f t="shared" si="110"/>
        <v/>
      </c>
      <c r="AE149" s="89">
        <f>'Data Raw'!C191</f>
        <v>23782.86</v>
      </c>
      <c r="AF149" s="89"/>
      <c r="AG149" s="89">
        <f t="shared" si="112"/>
        <v>-307.60000000000218</v>
      </c>
      <c r="AH149" s="89">
        <f t="shared" si="113"/>
        <v>-261.58784423782345</v>
      </c>
      <c r="AI149" s="109">
        <f t="shared" si="114"/>
        <v>-1</v>
      </c>
      <c r="AJ149" s="109">
        <f t="shared" si="118"/>
        <v>50</v>
      </c>
      <c r="AK149" s="88"/>
      <c r="AL149" s="191" t="str">
        <f t="shared" si="119"/>
        <v/>
      </c>
      <c r="AM149" s="191">
        <f t="shared" si="120"/>
        <v>-307.60000000000218</v>
      </c>
      <c r="AN149" s="88"/>
      <c r="AO149" s="191"/>
      <c r="AP149" s="191">
        <f t="shared" si="115"/>
        <v>94617.760000001348</v>
      </c>
      <c r="AQ149" s="191">
        <f t="shared" si="111"/>
        <v>150.93601165756758</v>
      </c>
      <c r="AR149" s="191">
        <f t="shared" si="117"/>
        <v>-113.66837293922958</v>
      </c>
      <c r="AS149" s="250">
        <f t="shared" si="122"/>
        <v>0</v>
      </c>
      <c r="AT149" s="250">
        <f t="shared" si="123"/>
        <v>0</v>
      </c>
      <c r="AU149" s="250">
        <f t="shared" si="124"/>
        <v>1</v>
      </c>
      <c r="AV149" s="250">
        <f t="shared" si="125"/>
        <v>0</v>
      </c>
      <c r="AW149" s="250">
        <f t="shared" si="126"/>
        <v>0</v>
      </c>
      <c r="AX149" s="250">
        <f t="shared" si="127"/>
        <v>0</v>
      </c>
      <c r="AY149" s="89"/>
      <c r="AZ149" s="111"/>
      <c r="BA149" s="111"/>
      <c r="BB149" s="111"/>
      <c r="BC149" s="111"/>
      <c r="BD149" s="111"/>
      <c r="BE149" s="111"/>
      <c r="BF149" s="111"/>
      <c r="BG149" s="111"/>
      <c r="BH149" s="89"/>
      <c r="BI149" s="89"/>
      <c r="BJ149" s="89"/>
      <c r="BK149" s="89"/>
      <c r="BL149" s="89"/>
    </row>
    <row r="150" spans="1:64" x14ac:dyDescent="0.25">
      <c r="A150" s="86">
        <f t="shared" si="116"/>
        <v>149</v>
      </c>
      <c r="B150" s="113"/>
      <c r="C150" s="88"/>
      <c r="D150" s="88"/>
      <c r="E150" s="194">
        <f t="shared" si="92"/>
        <v>0</v>
      </c>
      <c r="F150" s="89">
        <f t="shared" si="93"/>
        <v>0</v>
      </c>
      <c r="G150" s="113"/>
      <c r="H150" s="88"/>
      <c r="I150" s="84">
        <f t="shared" si="94"/>
        <v>22806.833390594475</v>
      </c>
      <c r="J150" s="84">
        <f t="shared" si="95"/>
        <v>22939.135582892875</v>
      </c>
      <c r="K150" s="84">
        <f t="shared" si="96"/>
        <v>23071.437775191273</v>
      </c>
      <c r="L150" s="84">
        <f t="shared" si="97"/>
        <v>23203.739967489673</v>
      </c>
      <c r="M150" s="108">
        <f>IF(T150&lt;&gt;0,(((G150+1)*('Data Raw'!$N$1007-'Data Raw'!$N$1008)/2+'Data Raw'!$N$1008)*'Data Raw'!$M$1010+'Data Raw'!$M$1009)*AE150+AE150)</f>
        <v>23336.04215978807</v>
      </c>
      <c r="N150" s="84">
        <f t="shared" si="98"/>
        <v>23468.344352086468</v>
      </c>
      <c r="O150" s="84">
        <f t="shared" si="99"/>
        <v>23600.646544384868</v>
      </c>
      <c r="P150" s="84">
        <f t="shared" si="100"/>
        <v>23732.948736683265</v>
      </c>
      <c r="Q150" s="84">
        <f t="shared" si="101"/>
        <v>23865.250928981666</v>
      </c>
      <c r="R150" s="166" t="str">
        <f t="shared" si="102"/>
        <v/>
      </c>
      <c r="S150" s="109">
        <f>'Data Raw'!E192</f>
        <v>23537.65</v>
      </c>
      <c r="T150" s="109">
        <f>'Data Raw'!G192</f>
        <v>23658.92</v>
      </c>
      <c r="U150" s="109">
        <f>'Data Raw'!D192</f>
        <v>23864.3</v>
      </c>
      <c r="V150" s="166" t="str">
        <f t="shared" si="103"/>
        <v/>
      </c>
      <c r="W150" s="89">
        <f t="shared" si="104"/>
        <v>-322.87784021192783</v>
      </c>
      <c r="X150" s="89">
        <f t="shared" si="105"/>
        <v>104250.0996999192</v>
      </c>
      <c r="Y150" s="89">
        <f t="shared" si="121"/>
        <v>273.6898614404418</v>
      </c>
      <c r="Z150" s="109">
        <f t="shared" si="106"/>
        <v>326.64999999999782</v>
      </c>
      <c r="AA150" s="89">
        <f t="shared" si="107"/>
        <v>353.95462840374034</v>
      </c>
      <c r="AB150" s="89">
        <f t="shared" si="108"/>
        <v>23290.840410166289</v>
      </c>
      <c r="AC150" s="89">
        <f t="shared" si="109"/>
        <v>23900.29958983371</v>
      </c>
      <c r="AD150" s="89">
        <f t="shared" si="110"/>
        <v>1</v>
      </c>
      <c r="AE150" s="89">
        <f>'Data Raw'!C192</f>
        <v>23595.57</v>
      </c>
      <c r="AF150" s="89"/>
      <c r="AG150" s="89">
        <f t="shared" si="112"/>
        <v>63.349999999998545</v>
      </c>
      <c r="AH150" s="89">
        <f t="shared" si="113"/>
        <v>-259.52784021192929</v>
      </c>
      <c r="AI150" s="109">
        <f t="shared" si="114"/>
        <v>-1</v>
      </c>
      <c r="AJ150" s="109">
        <f t="shared" si="118"/>
        <v>50</v>
      </c>
      <c r="AK150" s="88"/>
      <c r="AL150" s="191" t="str">
        <f t="shared" si="119"/>
        <v/>
      </c>
      <c r="AM150" s="191">
        <f t="shared" si="120"/>
        <v>-63.349999999998545</v>
      </c>
      <c r="AN150" s="88"/>
      <c r="AO150" s="191"/>
      <c r="AP150" s="191">
        <f t="shared" si="115"/>
        <v>4013.2224999998157</v>
      </c>
      <c r="AQ150" s="191">
        <f t="shared" si="111"/>
        <v>141.20423258450435</v>
      </c>
      <c r="AR150" s="191">
        <f t="shared" si="117"/>
        <v>-132.48562885593745</v>
      </c>
      <c r="AS150" s="250">
        <f t="shared" si="122"/>
        <v>0</v>
      </c>
      <c r="AT150" s="250">
        <f t="shared" si="123"/>
        <v>0</v>
      </c>
      <c r="AU150" s="250">
        <f t="shared" si="124"/>
        <v>0</v>
      </c>
      <c r="AV150" s="250">
        <f t="shared" si="125"/>
        <v>0</v>
      </c>
      <c r="AW150" s="250">
        <f t="shared" si="126"/>
        <v>1</v>
      </c>
      <c r="AX150" s="250">
        <f t="shared" si="127"/>
        <v>0</v>
      </c>
      <c r="AY150" s="89"/>
      <c r="AZ150" s="111"/>
      <c r="BA150" s="111"/>
      <c r="BB150" s="111"/>
      <c r="BC150" s="111"/>
      <c r="BD150" s="111"/>
      <c r="BE150" s="111"/>
      <c r="BF150" s="111"/>
      <c r="BG150" s="111"/>
      <c r="BH150" s="89"/>
      <c r="BI150" s="89"/>
      <c r="BJ150" s="89"/>
      <c r="BK150" s="89"/>
      <c r="BL150" s="89"/>
    </row>
    <row r="151" spans="1:64" x14ac:dyDescent="0.25">
      <c r="A151" s="86">
        <f t="shared" si="116"/>
        <v>150</v>
      </c>
      <c r="B151" s="113"/>
      <c r="C151" s="88"/>
      <c r="D151" s="88"/>
      <c r="E151" s="194">
        <f t="shared" si="92"/>
        <v>0</v>
      </c>
      <c r="F151" s="89">
        <f t="shared" si="93"/>
        <v>0</v>
      </c>
      <c r="G151" s="113"/>
      <c r="H151" s="88"/>
      <c r="I151" s="84">
        <f t="shared" si="94"/>
        <v>22717.929085889686</v>
      </c>
      <c r="J151" s="84">
        <f t="shared" si="95"/>
        <v>22854.774016609907</v>
      </c>
      <c r="K151" s="84">
        <f t="shared" si="96"/>
        <v>22991.618947330127</v>
      </c>
      <c r="L151" s="84">
        <f t="shared" si="97"/>
        <v>23128.463878050348</v>
      </c>
      <c r="M151" s="108">
        <f>IF(T151&lt;&gt;0,(((G151+1)*('Data Raw'!$N$1007-'Data Raw'!$N$1008)/2+'Data Raw'!$N$1008)*'Data Raw'!$M$1010+'Data Raw'!$M$1009)*AE151+AE151)</f>
        <v>23265.308808770569</v>
      </c>
      <c r="N151" s="84">
        <f t="shared" si="98"/>
        <v>23402.15373949079</v>
      </c>
      <c r="O151" s="84">
        <f t="shared" si="99"/>
        <v>23538.998670211011</v>
      </c>
      <c r="P151" s="84">
        <f t="shared" si="100"/>
        <v>23675.843600931232</v>
      </c>
      <c r="Q151" s="84">
        <f t="shared" si="101"/>
        <v>23812.688531651453</v>
      </c>
      <c r="R151" s="166" t="str">
        <f t="shared" si="102"/>
        <v/>
      </c>
      <c r="S151" s="109">
        <f>'Data Raw'!E193</f>
        <v>23517.52</v>
      </c>
      <c r="T151" s="109">
        <f>'Data Raw'!G193</f>
        <v>23788.93</v>
      </c>
      <c r="U151" s="109">
        <f>'Data Raw'!D193</f>
        <v>23807</v>
      </c>
      <c r="V151" s="166" t="str">
        <f t="shared" si="103"/>
        <v/>
      </c>
      <c r="W151" s="89">
        <f t="shared" si="104"/>
        <v>-523.62119122943113</v>
      </c>
      <c r="X151" s="89">
        <f t="shared" si="105"/>
        <v>274179.15190452849</v>
      </c>
      <c r="Y151" s="89">
        <f t="shared" si="121"/>
        <v>321.51782741869363</v>
      </c>
      <c r="Z151" s="109">
        <f t="shared" si="106"/>
        <v>289.47999999999956</v>
      </c>
      <c r="AA151" s="89">
        <f t="shared" si="107"/>
        <v>344.74396720320595</v>
      </c>
      <c r="AB151" s="89">
        <f t="shared" si="108"/>
        <v>23223.188565856821</v>
      </c>
      <c r="AC151" s="89">
        <f t="shared" si="109"/>
        <v>23824.911434143178</v>
      </c>
      <c r="AD151" s="89">
        <f t="shared" si="110"/>
        <v>1</v>
      </c>
      <c r="AE151" s="89">
        <f>'Data Raw'!C193</f>
        <v>23524.05</v>
      </c>
      <c r="AF151" s="89"/>
      <c r="AG151" s="89">
        <f t="shared" si="112"/>
        <v>264.88000000000102</v>
      </c>
      <c r="AH151" s="89">
        <f t="shared" si="113"/>
        <v>-258.74119122943011</v>
      </c>
      <c r="AI151" s="109">
        <f t="shared" si="114"/>
        <v>-1</v>
      </c>
      <c r="AJ151" s="109">
        <f t="shared" si="118"/>
        <v>50</v>
      </c>
      <c r="AK151" s="88"/>
      <c r="AL151" s="191" t="str">
        <f t="shared" si="119"/>
        <v/>
      </c>
      <c r="AM151" s="191">
        <f t="shared" si="120"/>
        <v>-264.88000000000102</v>
      </c>
      <c r="AN151" s="88"/>
      <c r="AO151" s="191"/>
      <c r="AP151" s="191">
        <f t="shared" si="115"/>
        <v>70161.414400000533</v>
      </c>
      <c r="AQ151" s="191">
        <f t="shared" si="111"/>
        <v>154.94598451955954</v>
      </c>
      <c r="AR151" s="191">
        <f t="shared" si="117"/>
        <v>-166.57184289913408</v>
      </c>
      <c r="AS151" s="250">
        <f t="shared" si="122"/>
        <v>0</v>
      </c>
      <c r="AT151" s="250">
        <f t="shared" si="123"/>
        <v>0</v>
      </c>
      <c r="AU151" s="250">
        <f t="shared" si="124"/>
        <v>0</v>
      </c>
      <c r="AV151" s="250">
        <f t="shared" si="125"/>
        <v>0</v>
      </c>
      <c r="AW151" s="250">
        <f t="shared" si="126"/>
        <v>0</v>
      </c>
      <c r="AX151" s="250">
        <f t="shared" si="127"/>
        <v>1</v>
      </c>
      <c r="AY151" s="89"/>
      <c r="AZ151" s="111"/>
      <c r="BA151" s="111"/>
      <c r="BB151" s="111"/>
      <c r="BC151" s="111"/>
      <c r="BD151" s="111"/>
      <c r="BE151" s="111"/>
      <c r="BF151" s="111"/>
      <c r="BG151" s="111"/>
      <c r="BH151" s="89"/>
      <c r="BI151" s="89"/>
      <c r="BJ151" s="89"/>
      <c r="BK151" s="89"/>
      <c r="BL151" s="89"/>
    </row>
    <row r="152" spans="1:64" x14ac:dyDescent="0.25">
      <c r="A152" s="86">
        <f t="shared" si="116"/>
        <v>151</v>
      </c>
      <c r="B152" s="113"/>
      <c r="C152" s="88"/>
      <c r="D152" s="88"/>
      <c r="E152" s="194">
        <f t="shared" si="92"/>
        <v>0</v>
      </c>
      <c r="F152" s="89">
        <f t="shared" si="93"/>
        <v>0</v>
      </c>
      <c r="G152" s="113"/>
      <c r="H152" s="88"/>
      <c r="I152" s="84">
        <f t="shared" si="94"/>
        <v>22771.819994080783</v>
      </c>
      <c r="J152" s="84">
        <f t="shared" si="95"/>
        <v>22932.578907790132</v>
      </c>
      <c r="K152" s="84">
        <f t="shared" si="96"/>
        <v>23093.337821499477</v>
      </c>
      <c r="L152" s="84">
        <f t="shared" si="97"/>
        <v>23254.096735208826</v>
      </c>
      <c r="M152" s="108">
        <f>IF(T152&lt;&gt;0,(((G152+1)*('Data Raw'!$N$1007-'Data Raw'!$N$1008)/2+'Data Raw'!$N$1008)*'Data Raw'!$M$1010+'Data Raw'!$M$1009)*AE152+AE152)</f>
        <v>23414.855648918172</v>
      </c>
      <c r="N152" s="84">
        <f t="shared" si="98"/>
        <v>23575.614562627517</v>
      </c>
      <c r="O152" s="84">
        <f t="shared" si="99"/>
        <v>23736.373476336867</v>
      </c>
      <c r="P152" s="84">
        <f t="shared" si="100"/>
        <v>23897.132390046212</v>
      </c>
      <c r="Q152" s="84">
        <f t="shared" si="101"/>
        <v>24057.891303755561</v>
      </c>
      <c r="R152" s="166" t="str">
        <f t="shared" si="102"/>
        <v/>
      </c>
      <c r="S152" s="109">
        <f>'Data Raw'!E194</f>
        <v>23451.93</v>
      </c>
      <c r="T152" s="109">
        <f>'Data Raw'!G194</f>
        <v>23766.69</v>
      </c>
      <c r="U152" s="109">
        <f>'Data Raw'!D194</f>
        <v>23802.77</v>
      </c>
      <c r="V152" s="166" t="str">
        <f t="shared" si="103"/>
        <v/>
      </c>
      <c r="W152" s="89">
        <f t="shared" si="104"/>
        <v>-351.83435108182675</v>
      </c>
      <c r="X152" s="89">
        <f t="shared" si="105"/>
        <v>123787.41060117012</v>
      </c>
      <c r="Y152" s="89">
        <f t="shared" si="121"/>
        <v>326.02140391816329</v>
      </c>
      <c r="Z152" s="109">
        <f t="shared" si="106"/>
        <v>350.84000000000015</v>
      </c>
      <c r="AA152" s="89">
        <f t="shared" si="107"/>
        <v>345.6148290313194</v>
      </c>
      <c r="AB152" s="89">
        <f t="shared" si="108"/>
        <v>23382.227627877273</v>
      </c>
      <c r="AC152" s="89">
        <f t="shared" si="109"/>
        <v>23968.292372122723</v>
      </c>
      <c r="AD152" s="89">
        <f t="shared" si="110"/>
        <v>1</v>
      </c>
      <c r="AE152" s="89">
        <f>'Data Raw'!C194</f>
        <v>23675.26</v>
      </c>
      <c r="AF152" s="89"/>
      <c r="AG152" s="89">
        <f t="shared" si="112"/>
        <v>91.430000000000291</v>
      </c>
      <c r="AH152" s="89">
        <f t="shared" si="113"/>
        <v>-260.40435108182646</v>
      </c>
      <c r="AI152" s="109">
        <f t="shared" si="114"/>
        <v>-1</v>
      </c>
      <c r="AJ152" s="109">
        <f t="shared" si="118"/>
        <v>50</v>
      </c>
      <c r="AK152" s="88"/>
      <c r="AL152" s="191" t="str">
        <f t="shared" si="119"/>
        <v/>
      </c>
      <c r="AM152" s="191">
        <f t="shared" si="120"/>
        <v>-91.430000000000291</v>
      </c>
      <c r="AN152" s="88"/>
      <c r="AO152" s="191"/>
      <c r="AP152" s="191">
        <f t="shared" si="115"/>
        <v>8359.4449000000532</v>
      </c>
      <c r="AQ152" s="191">
        <f t="shared" si="111"/>
        <v>147.88865290627518</v>
      </c>
      <c r="AR152" s="191">
        <f t="shared" si="117"/>
        <v>-178.1327510118881</v>
      </c>
      <c r="AS152" s="250">
        <f t="shared" si="122"/>
        <v>0</v>
      </c>
      <c r="AT152" s="250">
        <f t="shared" si="123"/>
        <v>0</v>
      </c>
      <c r="AU152" s="250">
        <f t="shared" si="124"/>
        <v>0</v>
      </c>
      <c r="AV152" s="250">
        <f t="shared" si="125"/>
        <v>0</v>
      </c>
      <c r="AW152" s="250">
        <f t="shared" si="126"/>
        <v>1</v>
      </c>
      <c r="AX152" s="250">
        <f t="shared" si="127"/>
        <v>0</v>
      </c>
      <c r="AY152" s="89"/>
      <c r="AZ152" s="111"/>
      <c r="BA152" s="111"/>
      <c r="BB152" s="111"/>
      <c r="BC152" s="111"/>
      <c r="BD152" s="111"/>
      <c r="BE152" s="111"/>
      <c r="BF152" s="111"/>
      <c r="BG152" s="111"/>
      <c r="BH152" s="89"/>
      <c r="BI152" s="89"/>
      <c r="BJ152" s="89"/>
      <c r="BK152" s="89"/>
      <c r="BL152" s="89"/>
    </row>
    <row r="153" spans="1:64" x14ac:dyDescent="0.25">
      <c r="A153" s="86">
        <f t="shared" si="116"/>
        <v>152</v>
      </c>
      <c r="B153" s="113"/>
      <c r="C153" s="88"/>
      <c r="D153" s="88"/>
      <c r="E153" s="194">
        <f t="shared" si="92"/>
        <v>0</v>
      </c>
      <c r="F153" s="89">
        <f t="shared" si="93"/>
        <v>0</v>
      </c>
      <c r="G153" s="113"/>
      <c r="H153" s="88"/>
      <c r="I153" s="84">
        <f t="shared" si="94"/>
        <v>22510.795608052205</v>
      </c>
      <c r="J153" s="84">
        <f t="shared" si="95"/>
        <v>22673.806310011285</v>
      </c>
      <c r="K153" s="84">
        <f t="shared" si="96"/>
        <v>22836.817011970368</v>
      </c>
      <c r="L153" s="84">
        <f t="shared" si="97"/>
        <v>22999.827713929448</v>
      </c>
      <c r="M153" s="108">
        <f>IF(T153&lt;&gt;0,(((G153+1)*('Data Raw'!$N$1007-'Data Raw'!$N$1008)/2+'Data Raw'!$N$1008)*'Data Raw'!$M$1010+'Data Raw'!$M$1009)*AE153+AE153)</f>
        <v>23162.838415888531</v>
      </c>
      <c r="N153" s="84">
        <f t="shared" si="98"/>
        <v>23325.849117847614</v>
      </c>
      <c r="O153" s="84">
        <f t="shared" si="99"/>
        <v>23488.859819806694</v>
      </c>
      <c r="P153" s="84">
        <f t="shared" si="100"/>
        <v>23651.870521765777</v>
      </c>
      <c r="Q153" s="84">
        <f t="shared" si="101"/>
        <v>23814.881223724857</v>
      </c>
      <c r="R153" s="166" t="str">
        <f t="shared" si="102"/>
        <v/>
      </c>
      <c r="S153" s="109">
        <f>'Data Raw'!E195</f>
        <v>23314.97</v>
      </c>
      <c r="T153" s="109">
        <f>'Data Raw'!G195</f>
        <v>23349.38</v>
      </c>
      <c r="U153" s="109">
        <f>'Data Raw'!D195</f>
        <v>23628.3</v>
      </c>
      <c r="V153" s="166" t="str">
        <f t="shared" si="103"/>
        <v/>
      </c>
      <c r="W153" s="89">
        <f t="shared" si="104"/>
        <v>-186.54158411147</v>
      </c>
      <c r="X153" s="89">
        <f t="shared" si="105"/>
        <v>34797.762602816634</v>
      </c>
      <c r="Y153" s="89">
        <f t="shared" si="121"/>
        <v>309.96255476138629</v>
      </c>
      <c r="Z153" s="109">
        <f t="shared" si="106"/>
        <v>313.32999999999811</v>
      </c>
      <c r="AA153" s="89">
        <f t="shared" si="107"/>
        <v>341.0027105982735</v>
      </c>
      <c r="AB153" s="89">
        <f t="shared" si="108"/>
        <v>23126.667395323377</v>
      </c>
      <c r="AC153" s="89">
        <f t="shared" si="109"/>
        <v>23714.212604676621</v>
      </c>
      <c r="AD153" s="89">
        <f t="shared" si="110"/>
        <v>1</v>
      </c>
      <c r="AE153" s="89">
        <f>'Data Raw'!C195</f>
        <v>23420.44</v>
      </c>
      <c r="AF153" s="89"/>
      <c r="AG153" s="89">
        <f t="shared" si="112"/>
        <v>-71.059999999997672</v>
      </c>
      <c r="AH153" s="89">
        <f t="shared" si="113"/>
        <v>-257.60158411146767</v>
      </c>
      <c r="AI153" s="109">
        <f t="shared" si="114"/>
        <v>-1</v>
      </c>
      <c r="AJ153" s="109">
        <f t="shared" si="118"/>
        <v>50</v>
      </c>
      <c r="AK153" s="88"/>
      <c r="AL153" s="191" t="str">
        <f t="shared" si="119"/>
        <v/>
      </c>
      <c r="AM153" s="191">
        <f t="shared" si="120"/>
        <v>-71.059999999997672</v>
      </c>
      <c r="AN153" s="88"/>
      <c r="AO153" s="191"/>
      <c r="AP153" s="191">
        <f t="shared" si="115"/>
        <v>5049.5235999996694</v>
      </c>
      <c r="AQ153" s="191">
        <f t="shared" si="111"/>
        <v>139.35213591668878</v>
      </c>
      <c r="AR153" s="191">
        <f t="shared" si="117"/>
        <v>-170.61041884469751</v>
      </c>
      <c r="AS153" s="250">
        <f t="shared" si="122"/>
        <v>0</v>
      </c>
      <c r="AT153" s="250">
        <f t="shared" si="123"/>
        <v>0</v>
      </c>
      <c r="AU153" s="250">
        <f t="shared" si="124"/>
        <v>0</v>
      </c>
      <c r="AV153" s="250">
        <f t="shared" si="125"/>
        <v>1</v>
      </c>
      <c r="AW153" s="250">
        <f t="shared" si="126"/>
        <v>0</v>
      </c>
      <c r="AX153" s="250">
        <f t="shared" si="127"/>
        <v>0</v>
      </c>
      <c r="AY153" s="89"/>
      <c r="AZ153" s="111"/>
      <c r="BA153" s="111"/>
      <c r="BB153" s="111"/>
      <c r="BC153" s="111"/>
      <c r="BD153" s="111"/>
      <c r="BE153" s="111"/>
      <c r="BF153" s="111"/>
      <c r="BG153" s="111"/>
      <c r="BH153" s="89"/>
      <c r="BI153" s="89"/>
      <c r="BJ153" s="89"/>
      <c r="BK153" s="89"/>
      <c r="BL153" s="89"/>
    </row>
    <row r="154" spans="1:64" x14ac:dyDescent="0.25">
      <c r="A154" s="86">
        <f t="shared" si="116"/>
        <v>153</v>
      </c>
      <c r="B154" s="113"/>
      <c r="C154" s="88"/>
      <c r="D154" s="88"/>
      <c r="E154" s="194">
        <f t="shared" si="92"/>
        <v>0</v>
      </c>
      <c r="F154" s="89">
        <f t="shared" si="93"/>
        <v>0</v>
      </c>
      <c r="G154" s="113"/>
      <c r="H154" s="88"/>
      <c r="I154" s="84">
        <f t="shared" si="94"/>
        <v>22823.858818439887</v>
      </c>
      <c r="J154" s="84">
        <f t="shared" si="95"/>
        <v>22978.840095820582</v>
      </c>
      <c r="K154" s="84">
        <f t="shared" si="96"/>
        <v>23133.821373201274</v>
      </c>
      <c r="L154" s="84">
        <f t="shared" si="97"/>
        <v>23288.802650581969</v>
      </c>
      <c r="M154" s="108">
        <f>IF(T154&lt;&gt;0,(((G154+1)*('Data Raw'!$N$1007-'Data Raw'!$N$1008)/2+'Data Raw'!$N$1008)*'Data Raw'!$M$1010+'Data Raw'!$M$1009)*AE154+AE154)</f>
        <v>23443.783927962661</v>
      </c>
      <c r="N154" s="84">
        <f t="shared" si="98"/>
        <v>23598.765205343352</v>
      </c>
      <c r="O154" s="84">
        <f t="shared" si="99"/>
        <v>23753.746482724047</v>
      </c>
      <c r="P154" s="84">
        <f t="shared" si="100"/>
        <v>23908.727760104739</v>
      </c>
      <c r="Q154" s="84">
        <f t="shared" si="101"/>
        <v>24063.709037485434</v>
      </c>
      <c r="R154" s="166" t="str">
        <f t="shared" si="102"/>
        <v/>
      </c>
      <c r="S154" s="109">
        <f>'Data Raw'!E196</f>
        <v>23512.5</v>
      </c>
      <c r="T154" s="109">
        <f>'Data Raw'!G196</f>
        <v>23983.66</v>
      </c>
      <c r="U154" s="109">
        <f>'Data Raw'!D196</f>
        <v>23989.78</v>
      </c>
      <c r="V154" s="166" t="str">
        <f t="shared" si="103"/>
        <v/>
      </c>
      <c r="W154" s="89">
        <f t="shared" si="104"/>
        <v>-539.87607203733933</v>
      </c>
      <c r="X154" s="89">
        <f t="shared" si="105"/>
        <v>291466.17315846641</v>
      </c>
      <c r="Y154" s="89">
        <f t="shared" si="121"/>
        <v>352.12150607500303</v>
      </c>
      <c r="Z154" s="109">
        <f t="shared" si="106"/>
        <v>477.27999999999884</v>
      </c>
      <c r="AA154" s="89">
        <f t="shared" si="107"/>
        <v>360.47089479851996</v>
      </c>
      <c r="AB154" s="89">
        <f t="shared" si="108"/>
        <v>23414.657695991467</v>
      </c>
      <c r="AC154" s="89">
        <f t="shared" si="109"/>
        <v>23994.362304008529</v>
      </c>
      <c r="AD154" s="89">
        <f t="shared" si="110"/>
        <v>1</v>
      </c>
      <c r="AE154" s="89">
        <f>'Data Raw'!C196</f>
        <v>23704.51</v>
      </c>
      <c r="AF154" s="89"/>
      <c r="AG154" s="89">
        <f t="shared" si="112"/>
        <v>279.15000000000146</v>
      </c>
      <c r="AH154" s="89">
        <f t="shared" si="113"/>
        <v>-260.72607203733787</v>
      </c>
      <c r="AI154" s="109">
        <f t="shared" si="114"/>
        <v>-1</v>
      </c>
      <c r="AJ154" s="109">
        <f t="shared" si="118"/>
        <v>50</v>
      </c>
      <c r="AK154" s="88"/>
      <c r="AL154" s="191" t="str">
        <f t="shared" si="119"/>
        <v/>
      </c>
      <c r="AM154" s="191">
        <f t="shared" si="120"/>
        <v>-279.15000000000146</v>
      </c>
      <c r="AN154" s="88"/>
      <c r="AO154" s="191"/>
      <c r="AP154" s="191">
        <f t="shared" si="115"/>
        <v>77924.722500000818</v>
      </c>
      <c r="AQ154" s="191">
        <f t="shared" si="111"/>
        <v>154.88523192594573</v>
      </c>
      <c r="AR154" s="191">
        <f t="shared" si="117"/>
        <v>-197.23627414905729</v>
      </c>
      <c r="AS154" s="250">
        <f t="shared" si="122"/>
        <v>0</v>
      </c>
      <c r="AT154" s="250">
        <f t="shared" si="123"/>
        <v>0</v>
      </c>
      <c r="AU154" s="250">
        <f t="shared" si="124"/>
        <v>0</v>
      </c>
      <c r="AV154" s="250">
        <f t="shared" si="125"/>
        <v>0</v>
      </c>
      <c r="AW154" s="250">
        <f t="shared" si="126"/>
        <v>0</v>
      </c>
      <c r="AX154" s="250">
        <f t="shared" si="127"/>
        <v>1</v>
      </c>
      <c r="AY154" s="89"/>
      <c r="AZ154" s="111"/>
      <c r="BA154" s="111"/>
      <c r="BB154" s="111"/>
      <c r="BC154" s="111"/>
      <c r="BD154" s="111"/>
      <c r="BE154" s="111"/>
      <c r="BF154" s="111"/>
      <c r="BG154" s="111"/>
      <c r="BH154" s="89"/>
      <c r="BI154" s="89"/>
      <c r="BJ154" s="89"/>
      <c r="BK154" s="89"/>
      <c r="BL154" s="89"/>
    </row>
    <row r="155" spans="1:64" x14ac:dyDescent="0.25">
      <c r="A155" s="86">
        <f t="shared" si="116"/>
        <v>154</v>
      </c>
      <c r="B155" s="113"/>
      <c r="C155" s="88"/>
      <c r="D155" s="88"/>
      <c r="E155" s="194">
        <f t="shared" si="92"/>
        <v>0</v>
      </c>
      <c r="F155" s="89">
        <f t="shared" si="93"/>
        <v>0</v>
      </c>
      <c r="G155" s="113"/>
      <c r="H155" s="88"/>
      <c r="I155" s="84">
        <f t="shared" si="94"/>
        <v>23120.81068861407</v>
      </c>
      <c r="J155" s="84">
        <f t="shared" si="95"/>
        <v>23296.871441651572</v>
      </c>
      <c r="K155" s="84">
        <f t="shared" si="96"/>
        <v>23472.932194689074</v>
      </c>
      <c r="L155" s="84">
        <f t="shared" si="97"/>
        <v>23648.992947726576</v>
      </c>
      <c r="M155" s="108">
        <f>IF(T155&lt;&gt;0,(((G155+1)*('Data Raw'!$N$1007-'Data Raw'!$N$1008)/2+'Data Raw'!$N$1008)*'Data Raw'!$M$1010+'Data Raw'!$M$1009)*AE155+AE155)</f>
        <v>23825.053700764078</v>
      </c>
      <c r="N155" s="84">
        <f t="shared" si="98"/>
        <v>24001.11445380158</v>
      </c>
      <c r="O155" s="84">
        <f t="shared" si="99"/>
        <v>24177.175206839082</v>
      </c>
      <c r="P155" s="84">
        <f t="shared" si="100"/>
        <v>24353.235959876583</v>
      </c>
      <c r="Q155" s="84">
        <f t="shared" si="101"/>
        <v>24529.296712914085</v>
      </c>
      <c r="R155" s="166" t="str">
        <f t="shared" si="102"/>
        <v/>
      </c>
      <c r="S155" s="109">
        <f>'Data Raw'!E197</f>
        <v>23907.3</v>
      </c>
      <c r="T155" s="109">
        <f>'Data Raw'!G197</f>
        <v>23996.87</v>
      </c>
      <c r="U155" s="109">
        <f>'Data Raw'!D197</f>
        <v>24097.98</v>
      </c>
      <c r="V155" s="166" t="str">
        <f t="shared" si="103"/>
        <v/>
      </c>
      <c r="W155" s="89">
        <f t="shared" si="104"/>
        <v>-171.81629923592118</v>
      </c>
      <c r="X155" s="89">
        <f t="shared" si="105"/>
        <v>29520.840683127608</v>
      </c>
      <c r="Y155" s="89">
        <f t="shared" si="121"/>
        <v>332.4064145260175</v>
      </c>
      <c r="Z155" s="109">
        <f t="shared" si="106"/>
        <v>190.68000000000029</v>
      </c>
      <c r="AA155" s="89">
        <f t="shared" si="107"/>
        <v>336.21505268444577</v>
      </c>
      <c r="AB155" s="89">
        <f t="shared" si="108"/>
        <v>23783.619739421258</v>
      </c>
      <c r="AC155" s="89">
        <f t="shared" si="109"/>
        <v>24396.420260578743</v>
      </c>
      <c r="AD155" s="89">
        <f t="shared" si="110"/>
        <v>1</v>
      </c>
      <c r="AE155" s="89">
        <f>'Data Raw'!C197</f>
        <v>24090.02</v>
      </c>
      <c r="AF155" s="89"/>
      <c r="AG155" s="89">
        <f t="shared" si="112"/>
        <v>-93.150000000001455</v>
      </c>
      <c r="AH155" s="89">
        <f t="shared" si="113"/>
        <v>-264.96629923592263</v>
      </c>
      <c r="AI155" s="109">
        <f t="shared" si="114"/>
        <v>-1</v>
      </c>
      <c r="AJ155" s="109">
        <f t="shared" si="118"/>
        <v>50</v>
      </c>
      <c r="AK155" s="88"/>
      <c r="AL155" s="191" t="str">
        <f t="shared" si="119"/>
        <v/>
      </c>
      <c r="AM155" s="191">
        <f t="shared" si="120"/>
        <v>-93.150000000001455</v>
      </c>
      <c r="AN155" s="88"/>
      <c r="AO155" s="191"/>
      <c r="AP155" s="191">
        <f t="shared" si="115"/>
        <v>8676.9225000002716</v>
      </c>
      <c r="AQ155" s="191">
        <f t="shared" si="111"/>
        <v>148.02576171195193</v>
      </c>
      <c r="AR155" s="191">
        <f t="shared" si="117"/>
        <v>-184.38065281406557</v>
      </c>
      <c r="AS155" s="250">
        <f t="shared" si="122"/>
        <v>0</v>
      </c>
      <c r="AT155" s="250">
        <f t="shared" si="123"/>
        <v>0</v>
      </c>
      <c r="AU155" s="250">
        <f t="shared" si="124"/>
        <v>0</v>
      </c>
      <c r="AV155" s="250">
        <f t="shared" si="125"/>
        <v>1</v>
      </c>
      <c r="AW155" s="250">
        <f t="shared" si="126"/>
        <v>0</v>
      </c>
      <c r="AX155" s="250">
        <f t="shared" si="127"/>
        <v>0</v>
      </c>
      <c r="AY155" s="89"/>
      <c r="AZ155" s="111"/>
      <c r="BA155" s="111"/>
      <c r="BB155" s="111"/>
      <c r="BC155" s="111"/>
      <c r="BD155" s="111"/>
      <c r="BE155" s="111"/>
      <c r="BF155" s="111"/>
      <c r="BG155" s="111"/>
      <c r="BH155" s="89"/>
      <c r="BI155" s="89"/>
      <c r="BJ155" s="89"/>
      <c r="BK155" s="89"/>
      <c r="BL155" s="89"/>
    </row>
    <row r="156" spans="1:64" x14ac:dyDescent="0.25">
      <c r="A156" s="86">
        <f t="shared" si="116"/>
        <v>155</v>
      </c>
      <c r="B156" s="113"/>
      <c r="C156" s="88"/>
      <c r="D156" s="88"/>
      <c r="E156" s="194">
        <f t="shared" si="92"/>
        <v>0</v>
      </c>
      <c r="F156" s="89">
        <f t="shared" si="93"/>
        <v>0</v>
      </c>
      <c r="G156" s="113"/>
      <c r="H156" s="88"/>
      <c r="I156" s="84">
        <f t="shared" si="94"/>
        <v>23237.768659551279</v>
      </c>
      <c r="J156" s="84">
        <f t="shared" si="95"/>
        <v>23403.971866814285</v>
      </c>
      <c r="K156" s="84">
        <f t="shared" si="96"/>
        <v>23570.175074077295</v>
      </c>
      <c r="L156" s="84">
        <f t="shared" si="97"/>
        <v>23736.378281340301</v>
      </c>
      <c r="M156" s="108">
        <f>IF(T156&lt;&gt;0,(((G156+1)*('Data Raw'!$N$1007-'Data Raw'!$N$1008)/2+'Data Raw'!$N$1008)*'Data Raw'!$M$1010+'Data Raw'!$M$1009)*AE156+AE156)</f>
        <v>23902.581488603311</v>
      </c>
      <c r="N156" s="84">
        <f t="shared" si="98"/>
        <v>24068.784695866321</v>
      </c>
      <c r="O156" s="84">
        <f t="shared" si="99"/>
        <v>24234.987903129328</v>
      </c>
      <c r="P156" s="84">
        <f t="shared" si="100"/>
        <v>24401.191110392338</v>
      </c>
      <c r="Q156" s="84">
        <f t="shared" si="101"/>
        <v>24567.394317655344</v>
      </c>
      <c r="R156" s="166" t="str">
        <f t="shared" si="102"/>
        <v/>
      </c>
      <c r="S156" s="109">
        <f>'Data Raw'!E198</f>
        <v>24153.72</v>
      </c>
      <c r="T156" s="109">
        <f>'Data Raw'!G198</f>
        <v>24254.86</v>
      </c>
      <c r="U156" s="109">
        <f>'Data Raw'!D198</f>
        <v>24324.84</v>
      </c>
      <c r="V156" s="166" t="str">
        <f t="shared" si="103"/>
        <v/>
      </c>
      <c r="W156" s="89">
        <f t="shared" si="104"/>
        <v>-352.27851139668928</v>
      </c>
      <c r="X156" s="89">
        <f t="shared" si="105"/>
        <v>124100.14959186735</v>
      </c>
      <c r="Y156" s="89">
        <f t="shared" si="121"/>
        <v>335.31739678360236</v>
      </c>
      <c r="Z156" s="109">
        <f t="shared" si="106"/>
        <v>171.11999999999898</v>
      </c>
      <c r="AA156" s="89">
        <f t="shared" si="107"/>
        <v>312.63004515809621</v>
      </c>
      <c r="AB156" s="89">
        <f t="shared" si="108"/>
        <v>23882.627205218221</v>
      </c>
      <c r="AC156" s="89">
        <f t="shared" si="109"/>
        <v>24454.192794781779</v>
      </c>
      <c r="AD156" s="89">
        <f t="shared" si="110"/>
        <v>1</v>
      </c>
      <c r="AE156" s="89">
        <f>'Data Raw'!C198</f>
        <v>24168.41</v>
      </c>
      <c r="AF156" s="89"/>
      <c r="AG156" s="89">
        <f t="shared" si="112"/>
        <v>86.450000000000728</v>
      </c>
      <c r="AH156" s="89">
        <f t="shared" si="113"/>
        <v>-265.82851139668855</v>
      </c>
      <c r="AI156" s="109">
        <f t="shared" si="114"/>
        <v>-1</v>
      </c>
      <c r="AJ156" s="109">
        <f t="shared" si="118"/>
        <v>50</v>
      </c>
      <c r="AK156" s="88"/>
      <c r="AL156" s="191" t="str">
        <f t="shared" si="119"/>
        <v/>
      </c>
      <c r="AM156" s="191">
        <f t="shared" si="120"/>
        <v>-86.450000000000728</v>
      </c>
      <c r="AN156" s="88"/>
      <c r="AO156" s="191"/>
      <c r="AP156" s="191">
        <f t="shared" si="115"/>
        <v>7473.6025000001255</v>
      </c>
      <c r="AQ156" s="191">
        <f t="shared" si="111"/>
        <v>141.18401041062401</v>
      </c>
      <c r="AR156" s="191">
        <f t="shared" si="117"/>
        <v>-194.13338637297835</v>
      </c>
      <c r="AS156" s="250">
        <f t="shared" si="122"/>
        <v>0</v>
      </c>
      <c r="AT156" s="250">
        <f t="shared" si="123"/>
        <v>0</v>
      </c>
      <c r="AU156" s="250">
        <f t="shared" si="124"/>
        <v>0</v>
      </c>
      <c r="AV156" s="250">
        <f t="shared" si="125"/>
        <v>0</v>
      </c>
      <c r="AW156" s="250">
        <f t="shared" si="126"/>
        <v>1</v>
      </c>
      <c r="AX156" s="250">
        <f t="shared" si="127"/>
        <v>0</v>
      </c>
      <c r="AY156" s="89"/>
      <c r="AZ156" s="111"/>
      <c r="BA156" s="111"/>
      <c r="BB156" s="111"/>
      <c r="BC156" s="111"/>
      <c r="BD156" s="111"/>
      <c r="BE156" s="111"/>
      <c r="BF156" s="111"/>
      <c r="BG156" s="111"/>
      <c r="BH156" s="89"/>
      <c r="BI156" s="89"/>
      <c r="BJ156" s="89"/>
      <c r="BK156" s="89"/>
      <c r="BL156" s="89"/>
    </row>
    <row r="157" spans="1:64" x14ac:dyDescent="0.25">
      <c r="A157" s="86">
        <f t="shared" si="116"/>
        <v>156</v>
      </c>
      <c r="B157" s="113"/>
      <c r="C157" s="88"/>
      <c r="D157" s="88"/>
      <c r="E157" s="194">
        <f t="shared" si="92"/>
        <v>0</v>
      </c>
      <c r="F157" s="89">
        <f t="shared" si="93"/>
        <v>0</v>
      </c>
      <c r="G157" s="113"/>
      <c r="H157" s="88"/>
      <c r="I157" s="84">
        <f t="shared" si="94"/>
        <v>23135.172947873602</v>
      </c>
      <c r="J157" s="84">
        <f t="shared" si="95"/>
        <v>23302.8316462654</v>
      </c>
      <c r="K157" s="84">
        <f t="shared" si="96"/>
        <v>23470.490344657203</v>
      </c>
      <c r="L157" s="84">
        <f t="shared" si="97"/>
        <v>23638.149043049001</v>
      </c>
      <c r="M157" s="108">
        <f>IF(T157&lt;&gt;0,(((G157+1)*('Data Raw'!$N$1007-'Data Raw'!$N$1008)/2+'Data Raw'!$N$1008)*'Data Raw'!$M$1010+'Data Raw'!$M$1009)*AE157+AE157)</f>
        <v>23805.807741440804</v>
      </c>
      <c r="N157" s="84">
        <f t="shared" si="98"/>
        <v>23973.466439832606</v>
      </c>
      <c r="O157" s="84">
        <f t="shared" si="99"/>
        <v>24141.125138224405</v>
      </c>
      <c r="P157" s="84">
        <f t="shared" si="100"/>
        <v>24308.783836616207</v>
      </c>
      <c r="Q157" s="84">
        <f t="shared" si="101"/>
        <v>24476.442535008006</v>
      </c>
      <c r="R157" s="166" t="str">
        <f t="shared" si="102"/>
        <v/>
      </c>
      <c r="S157" s="109">
        <f>'Data Raw'!E199</f>
        <v>23916.63</v>
      </c>
      <c r="T157" s="109">
        <f>'Data Raw'!G199</f>
        <v>23995.72</v>
      </c>
      <c r="U157" s="109">
        <f>'Data Raw'!D199</f>
        <v>24214.68</v>
      </c>
      <c r="V157" s="166" t="str">
        <f t="shared" si="103"/>
        <v/>
      </c>
      <c r="W157" s="89">
        <f t="shared" si="104"/>
        <v>-189.91225855919765</v>
      </c>
      <c r="X157" s="89">
        <f t="shared" si="105"/>
        <v>36066.66595105554</v>
      </c>
      <c r="Y157" s="89">
        <f t="shared" si="121"/>
        <v>318.63396049507668</v>
      </c>
      <c r="Z157" s="109">
        <f t="shared" si="106"/>
        <v>298.04999999999927</v>
      </c>
      <c r="AA157" s="89">
        <f t="shared" si="107"/>
        <v>310.54718156408234</v>
      </c>
      <c r="AB157" s="89">
        <f t="shared" si="108"/>
        <v>23804.824461615619</v>
      </c>
      <c r="AC157" s="89">
        <f t="shared" si="109"/>
        <v>24336.295538384384</v>
      </c>
      <c r="AD157" s="89">
        <f t="shared" si="110"/>
        <v>1</v>
      </c>
      <c r="AE157" s="89">
        <f>'Data Raw'!C199</f>
        <v>24070.560000000001</v>
      </c>
      <c r="AF157" s="89"/>
      <c r="AG157" s="89">
        <f t="shared" si="112"/>
        <v>-74.840000000000146</v>
      </c>
      <c r="AH157" s="89">
        <f t="shared" si="113"/>
        <v>-264.7522585591978</v>
      </c>
      <c r="AI157" s="109">
        <f t="shared" si="114"/>
        <v>-1</v>
      </c>
      <c r="AJ157" s="109">
        <f t="shared" si="118"/>
        <v>50</v>
      </c>
      <c r="AK157" s="88"/>
      <c r="AL157" s="191" t="str">
        <f t="shared" si="119"/>
        <v/>
      </c>
      <c r="AM157" s="191">
        <f t="shared" si="120"/>
        <v>-74.840000000000146</v>
      </c>
      <c r="AN157" s="88"/>
      <c r="AO157" s="191"/>
      <c r="AP157" s="191">
        <f t="shared" si="115"/>
        <v>5601.0256000000218</v>
      </c>
      <c r="AQ157" s="191">
        <f t="shared" si="111"/>
        <v>133.81245369833246</v>
      </c>
      <c r="AR157" s="191">
        <f t="shared" si="117"/>
        <v>-184.82150679674422</v>
      </c>
      <c r="AS157" s="250">
        <f t="shared" si="122"/>
        <v>0</v>
      </c>
      <c r="AT157" s="250">
        <f t="shared" si="123"/>
        <v>0</v>
      </c>
      <c r="AU157" s="250">
        <f t="shared" si="124"/>
        <v>0</v>
      </c>
      <c r="AV157" s="250">
        <f t="shared" si="125"/>
        <v>1</v>
      </c>
      <c r="AW157" s="250">
        <f t="shared" si="126"/>
        <v>0</v>
      </c>
      <c r="AX157" s="250">
        <f t="shared" si="127"/>
        <v>0</v>
      </c>
      <c r="AY157" s="89"/>
      <c r="AZ157" s="111"/>
      <c r="BA157" s="111"/>
      <c r="BB157" s="111"/>
      <c r="BC157" s="111"/>
      <c r="BD157" s="111"/>
      <c r="BE157" s="111"/>
      <c r="BF157" s="111"/>
      <c r="BG157" s="111"/>
      <c r="BH157" s="89"/>
      <c r="BI157" s="89"/>
      <c r="BJ157" s="89"/>
      <c r="BK157" s="89"/>
      <c r="BL157" s="89"/>
    </row>
    <row r="158" spans="1:64" x14ac:dyDescent="0.25">
      <c r="A158" s="86">
        <f t="shared" si="116"/>
        <v>157</v>
      </c>
      <c r="B158" s="113"/>
      <c r="C158" s="88"/>
      <c r="D158" s="88"/>
      <c r="E158" s="194">
        <f t="shared" si="92"/>
        <v>0</v>
      </c>
      <c r="F158" s="89">
        <f t="shared" si="93"/>
        <v>0</v>
      </c>
      <c r="G158" s="113"/>
      <c r="H158" s="88"/>
      <c r="I158" s="84">
        <f t="shared" si="94"/>
        <v>23338.351290944287</v>
      </c>
      <c r="J158" s="84">
        <f t="shared" si="95"/>
        <v>23497.668271191826</v>
      </c>
      <c r="K158" s="84">
        <f t="shared" si="96"/>
        <v>23656.985251439364</v>
      </c>
      <c r="L158" s="84">
        <f t="shared" si="97"/>
        <v>23816.302231686903</v>
      </c>
      <c r="M158" s="108">
        <f>IF(T158&lt;&gt;0,(((G158+1)*('Data Raw'!$N$1007-'Data Raw'!$N$1008)/2+'Data Raw'!$N$1008)*'Data Raw'!$M$1010+'Data Raw'!$M$1009)*AE158+AE158)</f>
        <v>23975.619211934441</v>
      </c>
      <c r="N158" s="84">
        <f t="shared" si="98"/>
        <v>24134.93619218198</v>
      </c>
      <c r="O158" s="84">
        <f t="shared" si="99"/>
        <v>24294.253172429519</v>
      </c>
      <c r="P158" s="84">
        <f t="shared" si="100"/>
        <v>24453.570152677057</v>
      </c>
      <c r="Q158" s="84">
        <f t="shared" si="101"/>
        <v>24612.887132924596</v>
      </c>
      <c r="R158" s="166" t="str">
        <f t="shared" si="102"/>
        <v/>
      </c>
      <c r="S158" s="109">
        <f>'Data Raw'!E200</f>
        <v>23936.93</v>
      </c>
      <c r="T158" s="109">
        <f>'Data Raw'!G200</f>
        <v>23954.58</v>
      </c>
      <c r="U158" s="109">
        <f>'Data Raw'!D200</f>
        <v>24385.439999999999</v>
      </c>
      <c r="V158" s="166" t="str">
        <f t="shared" si="103"/>
        <v/>
      </c>
      <c r="W158" s="89">
        <f t="shared" si="104"/>
        <v>21.039211934439663</v>
      </c>
      <c r="X158" s="89">
        <f t="shared" si="105"/>
        <v>442.64843882226836</v>
      </c>
      <c r="Y158" s="89">
        <f t="shared" si="121"/>
        <v>295.10488525837019</v>
      </c>
      <c r="Z158" s="109">
        <f t="shared" si="106"/>
        <v>448.5099999999984</v>
      </c>
      <c r="AA158" s="89">
        <f t="shared" si="107"/>
        <v>330.25615562635608</v>
      </c>
      <c r="AB158" s="89">
        <f t="shared" si="108"/>
        <v>23978.29489567053</v>
      </c>
      <c r="AC158" s="89">
        <f t="shared" si="109"/>
        <v>24506.225104329467</v>
      </c>
      <c r="AD158" s="89" t="str">
        <f t="shared" si="110"/>
        <v/>
      </c>
      <c r="AE158" s="89">
        <f>'Data Raw'!C200</f>
        <v>24242.26</v>
      </c>
      <c r="AF158" s="89"/>
      <c r="AG158" s="89">
        <f t="shared" si="112"/>
        <v>-287.67999999999665</v>
      </c>
      <c r="AH158" s="89">
        <f t="shared" si="113"/>
        <v>-266.64078806555699</v>
      </c>
      <c r="AI158" s="109">
        <f t="shared" si="114"/>
        <v>-1</v>
      </c>
      <c r="AJ158" s="109">
        <f t="shared" si="118"/>
        <v>50</v>
      </c>
      <c r="AK158" s="88"/>
      <c r="AL158" s="191" t="str">
        <f t="shared" si="119"/>
        <v/>
      </c>
      <c r="AM158" s="191">
        <f t="shared" si="120"/>
        <v>-287.67999999999665</v>
      </c>
      <c r="AN158" s="88"/>
      <c r="AO158" s="191"/>
      <c r="AP158" s="191">
        <f t="shared" si="115"/>
        <v>82759.782399998076</v>
      </c>
      <c r="AQ158" s="191">
        <f t="shared" si="111"/>
        <v>150.9088477318507</v>
      </c>
      <c r="AR158" s="191">
        <f t="shared" si="117"/>
        <v>-144.19603752651949</v>
      </c>
      <c r="AS158" s="250">
        <f t="shared" si="122"/>
        <v>0</v>
      </c>
      <c r="AT158" s="250">
        <f t="shared" si="123"/>
        <v>0</v>
      </c>
      <c r="AU158" s="250">
        <f t="shared" si="124"/>
        <v>1</v>
      </c>
      <c r="AV158" s="250">
        <f t="shared" si="125"/>
        <v>0</v>
      </c>
      <c r="AW158" s="250">
        <f t="shared" si="126"/>
        <v>0</v>
      </c>
      <c r="AX158" s="250">
        <f t="shared" si="127"/>
        <v>0</v>
      </c>
      <c r="AY158" s="89"/>
      <c r="AZ158" s="111"/>
      <c r="BA158" s="111"/>
      <c r="BB158" s="111"/>
      <c r="BC158" s="111"/>
      <c r="BD158" s="111"/>
      <c r="BE158" s="111"/>
      <c r="BF158" s="111"/>
      <c r="BG158" s="111"/>
      <c r="BH158" s="89"/>
      <c r="BI158" s="89"/>
      <c r="BJ158" s="89"/>
      <c r="BK158" s="89"/>
      <c r="BL158" s="89"/>
    </row>
    <row r="159" spans="1:64" x14ac:dyDescent="0.25">
      <c r="A159" s="86">
        <f t="shared" si="116"/>
        <v>158</v>
      </c>
      <c r="B159" s="113"/>
      <c r="C159" s="88"/>
      <c r="D159" s="88"/>
      <c r="E159" s="194">
        <f t="shared" si="92"/>
        <v>0</v>
      </c>
      <c r="F159" s="89">
        <f t="shared" si="93"/>
        <v>0</v>
      </c>
      <c r="G159" s="113"/>
      <c r="H159" s="88"/>
      <c r="I159" s="84">
        <f t="shared" si="94"/>
        <v>22842.912726741662</v>
      </c>
      <c r="J159" s="84">
        <f t="shared" si="95"/>
        <v>22990.465169370847</v>
      </c>
      <c r="K159" s="84">
        <f t="shared" si="96"/>
        <v>23138.017612000032</v>
      </c>
      <c r="L159" s="84">
        <f t="shared" si="97"/>
        <v>23285.570054629217</v>
      </c>
      <c r="M159" s="108">
        <f>IF(T159&lt;&gt;0,(((G159+1)*('Data Raw'!$N$1007-'Data Raw'!$N$1008)/2+'Data Raw'!$N$1008)*'Data Raw'!$M$1010+'Data Raw'!$M$1009)*AE159+AE159)</f>
        <v>23433.122497258402</v>
      </c>
      <c r="N159" s="84">
        <f t="shared" si="98"/>
        <v>23580.674939887587</v>
      </c>
      <c r="O159" s="84">
        <f t="shared" si="99"/>
        <v>23728.227382516772</v>
      </c>
      <c r="P159" s="84">
        <f t="shared" si="100"/>
        <v>23875.779825145957</v>
      </c>
      <c r="Q159" s="84">
        <f t="shared" si="101"/>
        <v>24023.332267775142</v>
      </c>
      <c r="R159" s="166" t="str">
        <f t="shared" si="102"/>
        <v/>
      </c>
      <c r="S159" s="109">
        <f>'Data Raw'!E201</f>
        <v>23560.13</v>
      </c>
      <c r="T159" s="109">
        <f>'Data Raw'!G201</f>
        <v>23635.95</v>
      </c>
      <c r="U159" s="109">
        <f>'Data Raw'!D201</f>
        <v>23817.58</v>
      </c>
      <c r="V159" s="166" t="str">
        <f t="shared" si="103"/>
        <v/>
      </c>
      <c r="W159" s="89">
        <f t="shared" si="104"/>
        <v>-202.82750274159844</v>
      </c>
      <c r="X159" s="89">
        <f t="shared" si="105"/>
        <v>41138.995868393118</v>
      </c>
      <c r="Y159" s="89">
        <f t="shared" si="121"/>
        <v>283.76558627765985</v>
      </c>
      <c r="Z159" s="109">
        <f t="shared" si="106"/>
        <v>257.45000000000073</v>
      </c>
      <c r="AA159" s="89">
        <f t="shared" si="107"/>
        <v>319.85527625116248</v>
      </c>
      <c r="AB159" s="89">
        <f t="shared" si="108"/>
        <v>23413.012267717597</v>
      </c>
      <c r="AC159" s="89">
        <f t="shared" si="109"/>
        <v>23974.447732282402</v>
      </c>
      <c r="AD159" s="89">
        <f t="shared" si="110"/>
        <v>1</v>
      </c>
      <c r="AE159" s="89">
        <f>'Data Raw'!C201</f>
        <v>23693.73</v>
      </c>
      <c r="AF159" s="89"/>
      <c r="AG159" s="89">
        <f t="shared" si="112"/>
        <v>-57.779999999998836</v>
      </c>
      <c r="AH159" s="89">
        <f t="shared" si="113"/>
        <v>-260.60750274159727</v>
      </c>
      <c r="AI159" s="109">
        <f t="shared" si="114"/>
        <v>-1</v>
      </c>
      <c r="AJ159" s="109">
        <f t="shared" si="118"/>
        <v>50</v>
      </c>
      <c r="AK159" s="88"/>
      <c r="AL159" s="191" t="str">
        <f t="shared" si="119"/>
        <v/>
      </c>
      <c r="AM159" s="191">
        <f t="shared" si="120"/>
        <v>-57.779999999998836</v>
      </c>
      <c r="AN159" s="88"/>
      <c r="AO159" s="191"/>
      <c r="AP159" s="191">
        <f t="shared" si="115"/>
        <v>3338.5283999998655</v>
      </c>
      <c r="AQ159" s="191">
        <f t="shared" si="111"/>
        <v>140.56119798386717</v>
      </c>
      <c r="AR159" s="191">
        <f t="shared" si="117"/>
        <v>-143.20438829379268</v>
      </c>
      <c r="AS159" s="250">
        <f t="shared" si="122"/>
        <v>0</v>
      </c>
      <c r="AT159" s="250">
        <f t="shared" si="123"/>
        <v>0</v>
      </c>
      <c r="AU159" s="250">
        <f t="shared" si="124"/>
        <v>0</v>
      </c>
      <c r="AV159" s="250">
        <f t="shared" si="125"/>
        <v>1</v>
      </c>
      <c r="AW159" s="250">
        <f t="shared" si="126"/>
        <v>0</v>
      </c>
      <c r="AX159" s="250">
        <f t="shared" si="127"/>
        <v>0</v>
      </c>
      <c r="AY159" s="89"/>
      <c r="AZ159" s="111"/>
      <c r="BA159" s="111"/>
      <c r="BB159" s="111"/>
      <c r="BC159" s="111"/>
      <c r="BD159" s="111"/>
      <c r="BE159" s="111"/>
      <c r="BF159" s="111"/>
      <c r="BG159" s="111"/>
      <c r="BH159" s="89"/>
      <c r="BI159" s="89"/>
      <c r="BJ159" s="89"/>
      <c r="BK159" s="89"/>
      <c r="BL159" s="89"/>
    </row>
    <row r="160" spans="1:64" x14ac:dyDescent="0.25">
      <c r="A160" s="86">
        <f t="shared" si="116"/>
        <v>159</v>
      </c>
      <c r="B160" s="113"/>
      <c r="C160" s="88"/>
      <c r="D160" s="88"/>
      <c r="E160" s="194">
        <f t="shared" si="92"/>
        <v>0</v>
      </c>
      <c r="F160" s="89">
        <f t="shared" si="93"/>
        <v>0</v>
      </c>
      <c r="G160" s="113"/>
      <c r="H160" s="88"/>
      <c r="I160" s="84">
        <f t="shared" si="94"/>
        <v>22830.293879263842</v>
      </c>
      <c r="J160" s="84">
        <f t="shared" si="95"/>
        <v>22972.176672402671</v>
      </c>
      <c r="K160" s="84">
        <f t="shared" si="96"/>
        <v>23114.059465541501</v>
      </c>
      <c r="L160" s="84">
        <f t="shared" si="97"/>
        <v>23255.94225868033</v>
      </c>
      <c r="M160" s="108">
        <f>IF(T160&lt;&gt;0,(((G160+1)*('Data Raw'!$N$1007-'Data Raw'!$N$1008)/2+'Data Raw'!$N$1008)*'Data Raw'!$M$1010+'Data Raw'!$M$1009)*AE160+AE160)</f>
        <v>23397.82505181916</v>
      </c>
      <c r="N160" s="84">
        <f t="shared" si="98"/>
        <v>23539.707844957989</v>
      </c>
      <c r="O160" s="84">
        <f t="shared" si="99"/>
        <v>23681.590638096819</v>
      </c>
      <c r="P160" s="84">
        <f t="shared" si="100"/>
        <v>23823.473431235649</v>
      </c>
      <c r="Q160" s="84">
        <f t="shared" si="101"/>
        <v>23965.356224374478</v>
      </c>
      <c r="R160" s="166" t="str">
        <f t="shared" si="102"/>
        <v/>
      </c>
      <c r="S160" s="109">
        <f>'Data Raw'!E202</f>
        <v>23325.919999999998</v>
      </c>
      <c r="T160" s="109">
        <f>'Data Raw'!G202</f>
        <v>23420.76</v>
      </c>
      <c r="U160" s="109">
        <f>'Data Raw'!D202</f>
        <v>23745.75</v>
      </c>
      <c r="V160" s="166" t="str">
        <f t="shared" si="103"/>
        <v/>
      </c>
      <c r="W160" s="89">
        <f t="shared" si="104"/>
        <v>-22.934948180838546</v>
      </c>
      <c r="X160" s="89">
        <f t="shared" si="105"/>
        <v>526.01184805774938</v>
      </c>
      <c r="Y160" s="89">
        <f t="shared" si="121"/>
        <v>262.85885935260876</v>
      </c>
      <c r="Z160" s="109">
        <f t="shared" si="106"/>
        <v>419.83000000000175</v>
      </c>
      <c r="AA160" s="89">
        <f t="shared" si="107"/>
        <v>334.13737964385382</v>
      </c>
      <c r="AB160" s="89">
        <f t="shared" si="108"/>
        <v>23386.163015186514</v>
      </c>
      <c r="AC160" s="89">
        <f t="shared" si="109"/>
        <v>23929.916984813488</v>
      </c>
      <c r="AD160" s="89">
        <f t="shared" si="110"/>
        <v>1</v>
      </c>
      <c r="AE160" s="89">
        <f>'Data Raw'!C202</f>
        <v>23658.04</v>
      </c>
      <c r="AF160" s="89"/>
      <c r="AG160" s="89">
        <f t="shared" si="112"/>
        <v>-237.28000000000247</v>
      </c>
      <c r="AH160" s="89">
        <f t="shared" si="113"/>
        <v>-260.21494818084102</v>
      </c>
      <c r="AI160" s="109">
        <f t="shared" si="114"/>
        <v>-1</v>
      </c>
      <c r="AJ160" s="109">
        <f t="shared" si="118"/>
        <v>50</v>
      </c>
      <c r="AK160" s="88"/>
      <c r="AL160" s="191" t="str">
        <f t="shared" si="119"/>
        <v/>
      </c>
      <c r="AM160" s="191">
        <f t="shared" si="120"/>
        <v>-237.28000000000247</v>
      </c>
      <c r="AN160" s="88"/>
      <c r="AO160" s="191"/>
      <c r="AP160" s="191">
        <f t="shared" si="115"/>
        <v>56301.798400001171</v>
      </c>
      <c r="AQ160" s="191">
        <f t="shared" si="111"/>
        <v>151.30773154121553</v>
      </c>
      <c r="AR160" s="191">
        <f t="shared" si="117"/>
        <v>-111.55112781139323</v>
      </c>
      <c r="AS160" s="250">
        <f t="shared" si="122"/>
        <v>0</v>
      </c>
      <c r="AT160" s="250">
        <f t="shared" si="123"/>
        <v>0</v>
      </c>
      <c r="AU160" s="250">
        <f t="shared" si="124"/>
        <v>0</v>
      </c>
      <c r="AV160" s="250">
        <f t="shared" si="125"/>
        <v>1</v>
      </c>
      <c r="AW160" s="250">
        <f t="shared" si="126"/>
        <v>0</v>
      </c>
      <c r="AX160" s="250">
        <f t="shared" si="127"/>
        <v>0</v>
      </c>
      <c r="AY160" s="89"/>
      <c r="AZ160" s="111"/>
      <c r="BA160" s="111"/>
      <c r="BB160" s="111"/>
      <c r="BC160" s="111"/>
      <c r="BD160" s="111"/>
      <c r="BE160" s="111"/>
      <c r="BF160" s="111"/>
      <c r="BG160" s="111"/>
      <c r="BH160" s="89"/>
      <c r="BI160" s="89"/>
      <c r="BJ160" s="89"/>
      <c r="BK160" s="89"/>
      <c r="BL160" s="89"/>
    </row>
    <row r="161" spans="1:64" x14ac:dyDescent="0.25">
      <c r="A161" s="86">
        <f t="shared" si="116"/>
        <v>160</v>
      </c>
      <c r="B161" s="113"/>
      <c r="C161" s="88"/>
      <c r="D161" s="88"/>
      <c r="E161" s="194">
        <f t="shared" si="92"/>
        <v>0</v>
      </c>
      <c r="F161" s="89">
        <f t="shared" si="93"/>
        <v>0</v>
      </c>
      <c r="G161" s="113"/>
      <c r="H161" s="88"/>
      <c r="I161" s="84">
        <f t="shared" si="94"/>
        <v>22506.06817560433</v>
      </c>
      <c r="J161" s="84">
        <f t="shared" si="95"/>
        <v>22637.497605280631</v>
      </c>
      <c r="K161" s="84">
        <f t="shared" si="96"/>
        <v>22768.927034956938</v>
      </c>
      <c r="L161" s="84">
        <f t="shared" si="97"/>
        <v>22900.356464633242</v>
      </c>
      <c r="M161" s="108">
        <f>IF(T161&lt;&gt;0,(((G161+1)*('Data Raw'!$N$1007-'Data Raw'!$N$1008)/2+'Data Raw'!$N$1008)*'Data Raw'!$M$1010+'Data Raw'!$M$1009)*AE161+AE161)</f>
        <v>23031.785894309545</v>
      </c>
      <c r="N161" s="84">
        <f t="shared" si="98"/>
        <v>23163.215323985849</v>
      </c>
      <c r="O161" s="84">
        <f t="shared" si="99"/>
        <v>23294.644753662153</v>
      </c>
      <c r="P161" s="84">
        <f t="shared" si="100"/>
        <v>23426.07418333846</v>
      </c>
      <c r="Q161" s="84">
        <f t="shared" si="101"/>
        <v>23557.50361301476</v>
      </c>
      <c r="R161" s="166" t="str">
        <f t="shared" si="102"/>
        <v/>
      </c>
      <c r="S161" s="109">
        <f>'Data Raw'!E203</f>
        <v>23155.62</v>
      </c>
      <c r="T161" s="109">
        <f>'Data Raw'!G203</f>
        <v>23475.5</v>
      </c>
      <c r="U161" s="109">
        <f>'Data Raw'!D203</f>
        <v>23526.05</v>
      </c>
      <c r="V161" s="166" t="str">
        <f t="shared" si="103"/>
        <v/>
      </c>
      <c r="W161" s="89">
        <f t="shared" si="104"/>
        <v>-443.71410569045474</v>
      </c>
      <c r="X161" s="89">
        <f t="shared" si="105"/>
        <v>196882.20758868003</v>
      </c>
      <c r="Y161" s="89">
        <f t="shared" si="121"/>
        <v>295.55054854810669</v>
      </c>
      <c r="Z161" s="109">
        <f t="shared" si="106"/>
        <v>370.43000000000029</v>
      </c>
      <c r="AA161" s="89">
        <f t="shared" si="107"/>
        <v>339.32203969473187</v>
      </c>
      <c r="AB161" s="89">
        <f t="shared" si="108"/>
        <v>23003.913227302724</v>
      </c>
      <c r="AC161" s="89">
        <f t="shared" si="109"/>
        <v>23571.946772697276</v>
      </c>
      <c r="AD161" s="89">
        <f t="shared" si="110"/>
        <v>1</v>
      </c>
      <c r="AE161" s="89">
        <f>'Data Raw'!C203</f>
        <v>23287.93</v>
      </c>
      <c r="AF161" s="89"/>
      <c r="AG161" s="89">
        <f t="shared" si="112"/>
        <v>187.56999999999971</v>
      </c>
      <c r="AH161" s="89">
        <f t="shared" si="113"/>
        <v>-256.14410569045504</v>
      </c>
      <c r="AI161" s="109">
        <f t="shared" si="114"/>
        <v>-1</v>
      </c>
      <c r="AJ161" s="109">
        <f t="shared" si="118"/>
        <v>50</v>
      </c>
      <c r="AK161" s="88"/>
      <c r="AL161" s="191" t="str">
        <f t="shared" si="119"/>
        <v/>
      </c>
      <c r="AM161" s="191">
        <f t="shared" si="120"/>
        <v>-187.56999999999971</v>
      </c>
      <c r="AN161" s="88"/>
      <c r="AO161" s="191"/>
      <c r="AP161" s="191">
        <f t="shared" si="115"/>
        <v>35182.504899999891</v>
      </c>
      <c r="AQ161" s="191">
        <f t="shared" si="111"/>
        <v>155.33687248108043</v>
      </c>
      <c r="AR161" s="191">
        <f t="shared" si="117"/>
        <v>-140.21367606702626</v>
      </c>
      <c r="AS161" s="250">
        <f t="shared" si="122"/>
        <v>0</v>
      </c>
      <c r="AT161" s="250">
        <f t="shared" si="123"/>
        <v>0</v>
      </c>
      <c r="AU161" s="250">
        <f t="shared" si="124"/>
        <v>0</v>
      </c>
      <c r="AV161" s="250">
        <f t="shared" si="125"/>
        <v>0</v>
      </c>
      <c r="AW161" s="250">
        <f t="shared" si="126"/>
        <v>0</v>
      </c>
      <c r="AX161" s="250">
        <f t="shared" si="127"/>
        <v>1</v>
      </c>
      <c r="AY161" s="89"/>
      <c r="AZ161" s="111"/>
      <c r="BA161" s="111"/>
      <c r="BB161" s="111"/>
      <c r="BC161" s="111"/>
      <c r="BD161" s="111"/>
      <c r="BE161" s="111"/>
      <c r="BF161" s="111"/>
      <c r="BG161" s="111"/>
      <c r="BH161" s="89"/>
      <c r="BI161" s="89"/>
      <c r="BJ161" s="89"/>
      <c r="BK161" s="89"/>
      <c r="BL161" s="89"/>
    </row>
    <row r="162" spans="1:64" x14ac:dyDescent="0.25">
      <c r="A162" s="86">
        <f t="shared" si="116"/>
        <v>161</v>
      </c>
      <c r="B162" s="113"/>
      <c r="C162" s="88"/>
      <c r="D162" s="88"/>
      <c r="E162" s="194">
        <f t="shared" si="92"/>
        <v>0</v>
      </c>
      <c r="F162" s="89">
        <f t="shared" si="93"/>
        <v>0</v>
      </c>
      <c r="G162" s="113"/>
      <c r="H162" s="88"/>
      <c r="I162" s="84">
        <f t="shared" si="94"/>
        <v>22614.600621827809</v>
      </c>
      <c r="J162" s="84">
        <f t="shared" si="95"/>
        <v>22762.375896101865</v>
      </c>
      <c r="K162" s="84">
        <f t="shared" si="96"/>
        <v>22910.151170375917</v>
      </c>
      <c r="L162" s="84">
        <f t="shared" si="97"/>
        <v>23057.926444649973</v>
      </c>
      <c r="M162" s="108">
        <f>IF(T162&lt;&gt;0,(((G162+1)*('Data Raw'!$N$1007-'Data Raw'!$N$1008)/2+'Data Raw'!$N$1008)*'Data Raw'!$M$1010+'Data Raw'!$M$1009)*AE162+AE162)</f>
        <v>23205.701718924025</v>
      </c>
      <c r="N162" s="84">
        <f t="shared" si="98"/>
        <v>23353.476993198077</v>
      </c>
      <c r="O162" s="84">
        <f t="shared" si="99"/>
        <v>23501.252267472133</v>
      </c>
      <c r="P162" s="84">
        <f t="shared" si="100"/>
        <v>23649.027541746185</v>
      </c>
      <c r="Q162" s="84">
        <f t="shared" si="101"/>
        <v>23796.802816020241</v>
      </c>
      <c r="R162" s="166" t="str">
        <f t="shared" si="102"/>
        <v/>
      </c>
      <c r="S162" s="109">
        <f>'Data Raw'!E204</f>
        <v>23158.7</v>
      </c>
      <c r="T162" s="109">
        <f>'Data Raw'!G204</f>
        <v>23192.63</v>
      </c>
      <c r="U162" s="109">
        <f>'Data Raw'!D204</f>
        <v>23463.78</v>
      </c>
      <c r="V162" s="166" t="str">
        <f t="shared" si="103"/>
        <v/>
      </c>
      <c r="W162" s="89">
        <f t="shared" si="104"/>
        <v>13.071718924024026</v>
      </c>
      <c r="X162" s="89">
        <f t="shared" si="105"/>
        <v>170.86983562868784</v>
      </c>
      <c r="Y162" s="89">
        <f t="shared" si="121"/>
        <v>273.67123924210057</v>
      </c>
      <c r="Z162" s="109">
        <f t="shared" si="106"/>
        <v>305.07999999999811</v>
      </c>
      <c r="AA162" s="89">
        <f t="shared" si="107"/>
        <v>334.43031973834132</v>
      </c>
      <c r="AB162" s="89">
        <f t="shared" si="108"/>
        <v>23175.356266259478</v>
      </c>
      <c r="AC162" s="89">
        <f t="shared" si="109"/>
        <v>23752.20373374052</v>
      </c>
      <c r="AD162" s="89">
        <f t="shared" si="110"/>
        <v>1</v>
      </c>
      <c r="AE162" s="89">
        <f>'Data Raw'!C204</f>
        <v>23463.78</v>
      </c>
      <c r="AF162" s="89"/>
      <c r="AG162" s="89">
        <f t="shared" si="112"/>
        <v>-271.14999999999782</v>
      </c>
      <c r="AH162" s="89">
        <f t="shared" si="113"/>
        <v>-258.07828107597379</v>
      </c>
      <c r="AI162" s="109">
        <f t="shared" si="114"/>
        <v>-1</v>
      </c>
      <c r="AJ162" s="109">
        <f t="shared" si="118"/>
        <v>50</v>
      </c>
      <c r="AK162" s="88"/>
      <c r="AL162" s="191" t="str">
        <f t="shared" si="119"/>
        <v/>
      </c>
      <c r="AM162" s="191">
        <f t="shared" si="120"/>
        <v>-271.14999999999782</v>
      </c>
      <c r="AN162" s="88"/>
      <c r="AO162" s="191"/>
      <c r="AP162" s="191">
        <f t="shared" si="115"/>
        <v>73522.322499998816</v>
      </c>
      <c r="AQ162" s="191">
        <f t="shared" si="111"/>
        <v>168.20499776096014</v>
      </c>
      <c r="AR162" s="191">
        <f t="shared" si="117"/>
        <v>-105.46624148114043</v>
      </c>
      <c r="AS162" s="250">
        <f t="shared" si="122"/>
        <v>0</v>
      </c>
      <c r="AT162" s="250">
        <f t="shared" si="123"/>
        <v>0</v>
      </c>
      <c r="AU162" s="250">
        <f t="shared" si="124"/>
        <v>1</v>
      </c>
      <c r="AV162" s="250">
        <f t="shared" si="125"/>
        <v>0</v>
      </c>
      <c r="AW162" s="250">
        <f t="shared" si="126"/>
        <v>0</v>
      </c>
      <c r="AX162" s="250">
        <f t="shared" si="127"/>
        <v>0</v>
      </c>
      <c r="AY162" s="89"/>
      <c r="AZ162" s="111"/>
      <c r="BA162" s="111"/>
      <c r="BB162" s="111"/>
      <c r="BC162" s="111"/>
      <c r="BD162" s="111"/>
      <c r="BE162" s="111"/>
      <c r="BF162" s="111"/>
      <c r="BG162" s="111"/>
      <c r="BH162" s="89"/>
      <c r="BI162" s="89"/>
      <c r="BJ162" s="89"/>
      <c r="BK162" s="89"/>
      <c r="BL162" s="89"/>
    </row>
    <row r="163" spans="1:64" x14ac:dyDescent="0.25">
      <c r="A163" s="86">
        <f t="shared" si="116"/>
        <v>162</v>
      </c>
      <c r="B163" s="113"/>
      <c r="C163" s="88"/>
      <c r="D163" s="88"/>
      <c r="E163" s="194">
        <f t="shared" si="92"/>
        <v>0</v>
      </c>
      <c r="F163" s="89">
        <f t="shared" si="93"/>
        <v>0</v>
      </c>
      <c r="G163" s="113"/>
      <c r="H163" s="88"/>
      <c r="I163" s="84">
        <f t="shared" si="94"/>
        <v>22278.632309187451</v>
      </c>
      <c r="J163" s="84">
        <f t="shared" si="95"/>
        <v>22415.467928808499</v>
      </c>
      <c r="K163" s="84">
        <f t="shared" si="96"/>
        <v>22552.303548429551</v>
      </c>
      <c r="L163" s="84">
        <f t="shared" si="97"/>
        <v>22689.139168050599</v>
      </c>
      <c r="M163" s="108">
        <f>IF(T163&lt;&gt;0,(((G163+1)*('Data Raw'!$N$1007-'Data Raw'!$N$1008)/2+'Data Raw'!$N$1008)*'Data Raw'!$M$1010+'Data Raw'!$M$1009)*AE163+AE163)</f>
        <v>22825.97478767165</v>
      </c>
      <c r="N163" s="84">
        <f t="shared" si="98"/>
        <v>22962.810407292702</v>
      </c>
      <c r="O163" s="84">
        <f t="shared" si="99"/>
        <v>23099.64602691375</v>
      </c>
      <c r="P163" s="84">
        <f t="shared" si="100"/>
        <v>23236.481646534801</v>
      </c>
      <c r="Q163" s="84">
        <f t="shared" si="101"/>
        <v>23373.317266155849</v>
      </c>
      <c r="R163" s="166" t="str">
        <f t="shared" si="102"/>
        <v/>
      </c>
      <c r="S163" s="109">
        <f>'Data Raw'!E205</f>
        <v>22665.25</v>
      </c>
      <c r="T163" s="109">
        <f>'Data Raw'!G205</f>
        <v>22744.86</v>
      </c>
      <c r="U163" s="109">
        <f>'Data Raw'!D205</f>
        <v>23145.3</v>
      </c>
      <c r="V163" s="166" t="str">
        <f t="shared" si="103"/>
        <v/>
      </c>
      <c r="W163" s="89">
        <f t="shared" si="104"/>
        <v>81.114787671649538</v>
      </c>
      <c r="X163" s="89">
        <f t="shared" si="105"/>
        <v>6579.6087790167876</v>
      </c>
      <c r="Y163" s="89">
        <f t="shared" si="121"/>
        <v>255.21847557082179</v>
      </c>
      <c r="Z163" s="109">
        <f t="shared" si="106"/>
        <v>480.04999999999927</v>
      </c>
      <c r="AA163" s="89">
        <f t="shared" si="107"/>
        <v>355.23313120429248</v>
      </c>
      <c r="AB163" s="89">
        <f t="shared" si="108"/>
        <v>22795.564228222411</v>
      </c>
      <c r="AC163" s="89">
        <f t="shared" si="109"/>
        <v>23364.095771777593</v>
      </c>
      <c r="AD163" s="89" t="str">
        <f t="shared" si="110"/>
        <v/>
      </c>
      <c r="AE163" s="89">
        <f>'Data Raw'!C205</f>
        <v>23079.83</v>
      </c>
      <c r="AF163" s="89"/>
      <c r="AG163" s="89">
        <f t="shared" si="112"/>
        <v>-334.97000000000116</v>
      </c>
      <c r="AH163" s="89">
        <f t="shared" si="113"/>
        <v>-253.85521232835163</v>
      </c>
      <c r="AI163" s="109">
        <f t="shared" si="114"/>
        <v>-1</v>
      </c>
      <c r="AJ163" s="109">
        <f t="shared" si="118"/>
        <v>50</v>
      </c>
      <c r="AK163" s="88"/>
      <c r="AL163" s="191" t="str">
        <f t="shared" si="119"/>
        <v/>
      </c>
      <c r="AM163" s="191">
        <f t="shared" si="120"/>
        <v>-334.97000000000116</v>
      </c>
      <c r="AN163" s="88"/>
      <c r="AO163" s="191"/>
      <c r="AP163" s="191">
        <f t="shared" si="115"/>
        <v>112204.90090000078</v>
      </c>
      <c r="AQ163" s="191">
        <f t="shared" si="111"/>
        <v>186.7344424541869</v>
      </c>
      <c r="AR163" s="191">
        <f t="shared" si="117"/>
        <v>-68.48403311663489</v>
      </c>
      <c r="AS163" s="250">
        <f t="shared" si="122"/>
        <v>0</v>
      </c>
      <c r="AT163" s="250">
        <f t="shared" si="123"/>
        <v>0</v>
      </c>
      <c r="AU163" s="250">
        <f t="shared" si="124"/>
        <v>1</v>
      </c>
      <c r="AV163" s="250">
        <f t="shared" si="125"/>
        <v>0</v>
      </c>
      <c r="AW163" s="250">
        <f t="shared" si="126"/>
        <v>0</v>
      </c>
      <c r="AX163" s="250">
        <f t="shared" si="127"/>
        <v>0</v>
      </c>
      <c r="AY163" s="89"/>
      <c r="AZ163" s="111"/>
      <c r="BA163" s="111"/>
      <c r="BB163" s="111"/>
      <c r="BC163" s="111"/>
      <c r="BD163" s="111"/>
      <c r="BE163" s="111"/>
      <c r="BF163" s="111"/>
      <c r="BG163" s="111"/>
      <c r="BH163" s="89"/>
      <c r="BI163" s="89"/>
      <c r="BJ163" s="89"/>
      <c r="BK163" s="89"/>
      <c r="BL163" s="89"/>
    </row>
    <row r="164" spans="1:64" x14ac:dyDescent="0.25">
      <c r="A164" s="86">
        <f t="shared" si="116"/>
        <v>163</v>
      </c>
      <c r="B164" s="113"/>
      <c r="C164" s="88"/>
      <c r="D164" s="88"/>
      <c r="E164" s="194">
        <f t="shared" si="92"/>
        <v>0</v>
      </c>
      <c r="F164" s="89">
        <f t="shared" si="93"/>
        <v>0</v>
      </c>
      <c r="G164" s="113"/>
      <c r="H164" s="88"/>
      <c r="I164" s="84">
        <f t="shared" si="94"/>
        <v>22034.40441426721</v>
      </c>
      <c r="J164" s="84">
        <f t="shared" si="95"/>
        <v>22162.013652052621</v>
      </c>
      <c r="K164" s="84">
        <f t="shared" si="96"/>
        <v>22289.622889838032</v>
      </c>
      <c r="L164" s="84">
        <f t="shared" si="97"/>
        <v>22417.232127623443</v>
      </c>
      <c r="M164" s="108">
        <f>IF(T164&lt;&gt;0,(((G164+1)*('Data Raw'!$N$1007-'Data Raw'!$N$1008)/2+'Data Raw'!$N$1008)*'Data Raw'!$M$1010+'Data Raw'!$M$1009)*AE164+AE164)</f>
        <v>22544.841365408854</v>
      </c>
      <c r="N164" s="84">
        <f t="shared" si="98"/>
        <v>22672.450603194266</v>
      </c>
      <c r="O164" s="84">
        <f t="shared" si="99"/>
        <v>22800.059840979677</v>
      </c>
      <c r="P164" s="84">
        <f t="shared" si="100"/>
        <v>22927.669078765088</v>
      </c>
      <c r="Q164" s="84">
        <f t="shared" si="101"/>
        <v>23055.278316550499</v>
      </c>
      <c r="R164" s="166" t="str">
        <f t="shared" si="102"/>
        <v/>
      </c>
      <c r="S164" s="109">
        <f>'Data Raw'!E206</f>
        <v>22730.080000000002</v>
      </c>
      <c r="T164" s="109">
        <f>'Data Raw'!G206</f>
        <v>22971.33</v>
      </c>
      <c r="U164" s="109">
        <f>'Data Raw'!D206</f>
        <v>23100.18</v>
      </c>
      <c r="V164" s="166" t="str">
        <f t="shared" si="103"/>
        <v/>
      </c>
      <c r="W164" s="89">
        <f t="shared" si="104"/>
        <v>-426.48863459114727</v>
      </c>
      <c r="X164" s="89">
        <f t="shared" si="105"/>
        <v>181892.55543542115</v>
      </c>
      <c r="Y164" s="89">
        <f t="shared" si="121"/>
        <v>286.03480734034201</v>
      </c>
      <c r="Z164" s="109">
        <f t="shared" si="106"/>
        <v>370.09999999999854</v>
      </c>
      <c r="AA164" s="89">
        <f t="shared" si="107"/>
        <v>357.35696960367903</v>
      </c>
      <c r="AB164" s="89">
        <f t="shared" si="108"/>
        <v>22493.621838476352</v>
      </c>
      <c r="AC164" s="89">
        <f t="shared" si="109"/>
        <v>23097.518161523647</v>
      </c>
      <c r="AD164" s="89">
        <f t="shared" si="110"/>
        <v>1</v>
      </c>
      <c r="AE164" s="89">
        <f>'Data Raw'!C206</f>
        <v>22795.57</v>
      </c>
      <c r="AF164" s="89"/>
      <c r="AG164" s="89">
        <f t="shared" si="112"/>
        <v>175.76000000000204</v>
      </c>
      <c r="AH164" s="89">
        <f t="shared" si="113"/>
        <v>-250.72863459114524</v>
      </c>
      <c r="AI164" s="109">
        <f t="shared" si="114"/>
        <v>-1</v>
      </c>
      <c r="AJ164" s="109">
        <f t="shared" si="118"/>
        <v>50</v>
      </c>
      <c r="AK164" s="88"/>
      <c r="AL164" s="191" t="str">
        <f t="shared" si="119"/>
        <v/>
      </c>
      <c r="AM164" s="191">
        <f t="shared" si="120"/>
        <v>-175.76000000000204</v>
      </c>
      <c r="AN164" s="88"/>
      <c r="AO164" s="191"/>
      <c r="AP164" s="191">
        <f t="shared" si="115"/>
        <v>30891.577600000717</v>
      </c>
      <c r="AQ164" s="191">
        <f t="shared" si="111"/>
        <v>185.51505995927749</v>
      </c>
      <c r="AR164" s="191">
        <f t="shared" si="117"/>
        <v>-100.51974738106452</v>
      </c>
      <c r="AS164" s="250">
        <f t="shared" si="122"/>
        <v>0</v>
      </c>
      <c r="AT164" s="250">
        <f t="shared" si="123"/>
        <v>0</v>
      </c>
      <c r="AU164" s="250">
        <f t="shared" si="124"/>
        <v>0</v>
      </c>
      <c r="AV164" s="250">
        <f t="shared" si="125"/>
        <v>0</v>
      </c>
      <c r="AW164" s="250">
        <f t="shared" si="126"/>
        <v>0</v>
      </c>
      <c r="AX164" s="250">
        <f t="shared" si="127"/>
        <v>1</v>
      </c>
      <c r="AY164" s="89"/>
      <c r="AZ164" s="111"/>
      <c r="BA164" s="111"/>
      <c r="BB164" s="111"/>
      <c r="BC164" s="111"/>
      <c r="BD164" s="111"/>
      <c r="BE164" s="111"/>
      <c r="BF164" s="111"/>
      <c r="BG164" s="111"/>
      <c r="BH164" s="89"/>
      <c r="BI164" s="89"/>
      <c r="BJ164" s="89"/>
      <c r="BK164" s="89"/>
      <c r="BL164" s="89"/>
    </row>
    <row r="165" spans="1:64" x14ac:dyDescent="0.25">
      <c r="A165" s="86">
        <f t="shared" si="116"/>
        <v>164</v>
      </c>
      <c r="B165" s="113"/>
      <c r="C165" s="88"/>
      <c r="D165" s="88"/>
      <c r="E165" s="194">
        <f t="shared" ref="E165:E228" si="128">B165-B164</f>
        <v>0</v>
      </c>
      <c r="F165" s="89">
        <f t="shared" ref="F165:F228" si="129">E165/7+F164/7*6</f>
        <v>0</v>
      </c>
      <c r="G165" s="113"/>
      <c r="H165" s="88"/>
      <c r="I165" s="84">
        <f t="shared" ref="I165:I228" si="130">K165-Y164</f>
        <v>22393.651013298193</v>
      </c>
      <c r="J165" s="84">
        <f t="shared" ref="J165:J228" si="131">M165-Y164*1.5</f>
        <v>22536.668416968369</v>
      </c>
      <c r="K165" s="84">
        <f t="shared" ref="K165:K228" si="132">M165-Y164</f>
        <v>22679.685820638537</v>
      </c>
      <c r="L165" s="84">
        <f t="shared" ref="L165:L228" si="133">M165-Y164/2</f>
        <v>22822.703224308709</v>
      </c>
      <c r="M165" s="108">
        <f>IF(T165&lt;&gt;0,(((G165+1)*('Data Raw'!$N$1007-'Data Raw'!$N$1008)/2+'Data Raw'!$N$1008)*'Data Raw'!$M$1010+'Data Raw'!$M$1009)*AE165+AE165)</f>
        <v>22965.720627978881</v>
      </c>
      <c r="N165" s="84">
        <f t="shared" ref="N165:N228" si="134">M165+Y164/2</f>
        <v>23108.738031649053</v>
      </c>
      <c r="O165" s="84">
        <f t="shared" ref="O165:O228" si="135">M165+Y164</f>
        <v>23251.755435319224</v>
      </c>
      <c r="P165" s="84">
        <f t="shared" ref="P165:P228" si="136">M165+1.5*Y164</f>
        <v>23394.772838989393</v>
      </c>
      <c r="Q165" s="84">
        <f t="shared" ref="Q165:Q228" si="137">O165+Y164</f>
        <v>23537.790242659568</v>
      </c>
      <c r="R165" s="166" t="str">
        <f t="shared" ref="R165:R228" si="138">IF(B165&lt;&gt;"",IF(AND(M165&gt;AB165,M165&lt;AC165),"",1),"")</f>
        <v/>
      </c>
      <c r="S165" s="109">
        <f>'Data Raw'!E207</f>
        <v>22979.759999999998</v>
      </c>
      <c r="T165" s="109">
        <f>'Data Raw'!G207</f>
        <v>23102.33</v>
      </c>
      <c r="U165" s="109">
        <f>'Data Raw'!D207</f>
        <v>23258.71</v>
      </c>
      <c r="V165" s="166" t="str">
        <f t="shared" ref="V165:V228" si="139">IF(R165&lt;&gt;1,IF(B165&lt;&gt;"",IF((AE165-M165)*(AE165-T165)&gt;0,1,""),""),"")</f>
        <v/>
      </c>
      <c r="W165" s="89">
        <f t="shared" ref="W165:W228" si="140">IF(R165=1,0,(M165-T165))</f>
        <v>-136.60937202112109</v>
      </c>
      <c r="X165" s="89">
        <f t="shared" ref="X165:X228" si="141">IF(R165=1,0,(M165-T165)*(M165-T165))</f>
        <v>18662.120524005062</v>
      </c>
      <c r="Y165" s="89">
        <f t="shared" si="121"/>
        <v>269.80352284721261</v>
      </c>
      <c r="Z165" s="109">
        <f t="shared" ref="Z165:Z228" si="142">U165-S165</f>
        <v>278.95000000000073</v>
      </c>
      <c r="AA165" s="89">
        <f t="shared" ref="AA165:AA228" si="143">Z165/7+AA164/7*6</f>
        <v>346.15597394601065</v>
      </c>
      <c r="AB165" s="89">
        <f t="shared" ref="AB165:AB228" si="144">AE165-$AD$1*AA164</f>
        <v>22917.376575836875</v>
      </c>
      <c r="AC165" s="89">
        <f t="shared" ref="AC165:AC228" si="145">AE165+$AD$1*AA164</f>
        <v>23524.883424163127</v>
      </c>
      <c r="AD165" s="89">
        <f t="shared" ref="AD165:AD228" si="146">IF(AND(T165&lt;AC165, T165&gt;AB165),1,"")</f>
        <v>1</v>
      </c>
      <c r="AE165" s="89">
        <f>'Data Raw'!C207</f>
        <v>23221.13</v>
      </c>
      <c r="AF165" s="89"/>
      <c r="AG165" s="89">
        <f t="shared" si="112"/>
        <v>-118.79999999999927</v>
      </c>
      <c r="AH165" s="89">
        <f t="shared" si="113"/>
        <v>-255.40937202112036</v>
      </c>
      <c r="AI165" s="109">
        <f t="shared" si="114"/>
        <v>-1</v>
      </c>
      <c r="AJ165" s="109">
        <f t="shared" si="118"/>
        <v>50</v>
      </c>
      <c r="AK165" s="88"/>
      <c r="AL165" s="191" t="str">
        <f t="shared" si="119"/>
        <v/>
      </c>
      <c r="AM165" s="191">
        <f t="shared" si="120"/>
        <v>-118.79999999999927</v>
      </c>
      <c r="AN165" s="88"/>
      <c r="AO165" s="191"/>
      <c r="AP165" s="191">
        <f t="shared" si="115"/>
        <v>14113.439999999828</v>
      </c>
      <c r="AQ165" s="191">
        <f t="shared" ref="AQ165:AQ228" si="147">IF(AP165&gt;0,SQRT(AP165)/9+AQ164/9*8,AQ164)</f>
        <v>178.1022755193577</v>
      </c>
      <c r="AR165" s="191">
        <f t="shared" si="117"/>
        <v>-91.701247327854901</v>
      </c>
      <c r="AS165" s="250">
        <f t="shared" si="122"/>
        <v>0</v>
      </c>
      <c r="AT165" s="250">
        <f t="shared" si="123"/>
        <v>0</v>
      </c>
      <c r="AU165" s="250">
        <f t="shared" si="124"/>
        <v>0</v>
      </c>
      <c r="AV165" s="250">
        <f t="shared" si="125"/>
        <v>1</v>
      </c>
      <c r="AW165" s="250">
        <f t="shared" si="126"/>
        <v>0</v>
      </c>
      <c r="AX165" s="250">
        <f t="shared" si="127"/>
        <v>0</v>
      </c>
      <c r="AY165" s="89"/>
      <c r="AZ165" s="111"/>
      <c r="BA165" s="111"/>
      <c r="BB165" s="111"/>
      <c r="BC165" s="111"/>
      <c r="BD165" s="111"/>
      <c r="BE165" s="111"/>
      <c r="BF165" s="111"/>
      <c r="BG165" s="111"/>
      <c r="BH165" s="89"/>
      <c r="BI165" s="89"/>
      <c r="BJ165" s="89"/>
      <c r="BK165" s="89"/>
      <c r="BL165" s="89"/>
    </row>
    <row r="166" spans="1:64" x14ac:dyDescent="0.25">
      <c r="A166" s="86">
        <f t="shared" si="116"/>
        <v>165</v>
      </c>
      <c r="B166" s="113"/>
      <c r="C166" s="88"/>
      <c r="D166" s="88"/>
      <c r="E166" s="194">
        <f t="shared" si="128"/>
        <v>0</v>
      </c>
      <c r="F166" s="89">
        <f t="shared" si="129"/>
        <v>0</v>
      </c>
      <c r="G166" s="113"/>
      <c r="H166" s="88"/>
      <c r="I166" s="84">
        <f t="shared" si="130"/>
        <v>22347.646243501898</v>
      </c>
      <c r="J166" s="84">
        <f t="shared" si="131"/>
        <v>22482.548004925502</v>
      </c>
      <c r="K166" s="84">
        <f t="shared" si="132"/>
        <v>22617.449766349109</v>
      </c>
      <c r="L166" s="84">
        <f t="shared" si="133"/>
        <v>22752.351527772713</v>
      </c>
      <c r="M166" s="108">
        <f>IF(T166&lt;&gt;0,(((G166+1)*('Data Raw'!$N$1007-'Data Raw'!$N$1008)/2+'Data Raw'!$N$1008)*'Data Raw'!$M$1010+'Data Raw'!$M$1009)*AE166+AE166)</f>
        <v>22887.25328919632</v>
      </c>
      <c r="N166" s="84">
        <f t="shared" si="134"/>
        <v>23022.155050619927</v>
      </c>
      <c r="O166" s="84">
        <f t="shared" si="135"/>
        <v>23157.056812043531</v>
      </c>
      <c r="P166" s="84">
        <f t="shared" si="136"/>
        <v>23291.958573467138</v>
      </c>
      <c r="Q166" s="84">
        <f t="shared" si="137"/>
        <v>23426.860334890742</v>
      </c>
      <c r="R166" s="166" t="str">
        <f t="shared" si="138"/>
        <v/>
      </c>
      <c r="S166" s="109">
        <f>'Data Raw'!E208</f>
        <v>23027.15</v>
      </c>
      <c r="T166" s="109">
        <f>'Data Raw'!G208</f>
        <v>23193.64</v>
      </c>
      <c r="U166" s="109">
        <f>'Data Raw'!D208</f>
        <v>23264.75</v>
      </c>
      <c r="V166" s="166" t="str">
        <f t="shared" si="139"/>
        <v/>
      </c>
      <c r="W166" s="89">
        <f t="shared" si="140"/>
        <v>-306.38671080367931</v>
      </c>
      <c r="X166" s="89">
        <f t="shared" si="141"/>
        <v>93872.816557097423</v>
      </c>
      <c r="Y166" s="89">
        <f t="shared" si="121"/>
        <v>275.3274575590973</v>
      </c>
      <c r="Z166" s="109">
        <f t="shared" si="142"/>
        <v>237.59999999999854</v>
      </c>
      <c r="AA166" s="89">
        <f t="shared" si="143"/>
        <v>330.64797766800893</v>
      </c>
      <c r="AB166" s="89">
        <f t="shared" si="144"/>
        <v>22847.557422145892</v>
      </c>
      <c r="AC166" s="89">
        <f t="shared" si="145"/>
        <v>23436.02257785411</v>
      </c>
      <c r="AD166" s="89">
        <f t="shared" si="146"/>
        <v>1</v>
      </c>
      <c r="AE166" s="89">
        <f>'Data Raw'!C208</f>
        <v>23141.79</v>
      </c>
      <c r="AF166" s="89"/>
      <c r="AG166" s="89">
        <f t="shared" si="112"/>
        <v>51.849999999998545</v>
      </c>
      <c r="AH166" s="89">
        <f t="shared" si="113"/>
        <v>-254.53671080368076</v>
      </c>
      <c r="AI166" s="109">
        <f t="shared" si="114"/>
        <v>-1</v>
      </c>
      <c r="AJ166" s="109">
        <f t="shared" si="118"/>
        <v>50</v>
      </c>
      <c r="AK166" s="88"/>
      <c r="AL166" s="191" t="str">
        <f t="shared" si="119"/>
        <v/>
      </c>
      <c r="AM166" s="191">
        <f t="shared" si="120"/>
        <v>-51.849999999998545</v>
      </c>
      <c r="AN166" s="88"/>
      <c r="AO166" s="191"/>
      <c r="AP166" s="191">
        <f t="shared" si="115"/>
        <v>2688.4224999998492</v>
      </c>
      <c r="AQ166" s="191">
        <f t="shared" si="147"/>
        <v>164.07424490609557</v>
      </c>
      <c r="AR166" s="191">
        <f t="shared" si="117"/>
        <v>-111.25321265300173</v>
      </c>
      <c r="AS166" s="250">
        <f t="shared" si="122"/>
        <v>0</v>
      </c>
      <c r="AT166" s="250">
        <f t="shared" si="123"/>
        <v>0</v>
      </c>
      <c r="AU166" s="250">
        <f t="shared" si="124"/>
        <v>0</v>
      </c>
      <c r="AV166" s="250">
        <f t="shared" si="125"/>
        <v>0</v>
      </c>
      <c r="AW166" s="250">
        <f t="shared" si="126"/>
        <v>1</v>
      </c>
      <c r="AX166" s="250">
        <f t="shared" si="127"/>
        <v>0</v>
      </c>
      <c r="AY166" s="89"/>
      <c r="AZ166" s="111"/>
      <c r="BA166" s="111"/>
      <c r="BB166" s="111"/>
      <c r="BC166" s="111"/>
      <c r="BD166" s="111"/>
      <c r="BE166" s="111"/>
      <c r="BF166" s="111"/>
      <c r="BG166" s="111"/>
      <c r="BH166" s="89"/>
      <c r="BI166" s="89"/>
      <c r="BJ166" s="89"/>
      <c r="BK166" s="89"/>
      <c r="BL166" s="89"/>
    </row>
    <row r="167" spans="1:64" x14ac:dyDescent="0.25">
      <c r="A167" s="86">
        <f t="shared" si="116"/>
        <v>166</v>
      </c>
      <c r="B167" s="113"/>
      <c r="C167" s="88"/>
      <c r="D167" s="88"/>
      <c r="E167" s="194">
        <f t="shared" si="128"/>
        <v>0</v>
      </c>
      <c r="F167" s="89">
        <f t="shared" si="129"/>
        <v>0</v>
      </c>
      <c r="G167" s="113"/>
      <c r="H167" s="88"/>
      <c r="I167" s="84">
        <f t="shared" si="130"/>
        <v>22568.222406632642</v>
      </c>
      <c r="J167" s="84">
        <f t="shared" si="131"/>
        <v>22705.886135412195</v>
      </c>
      <c r="K167" s="84">
        <f t="shared" si="132"/>
        <v>22843.54986419174</v>
      </c>
      <c r="L167" s="84">
        <f t="shared" si="133"/>
        <v>22981.213592971289</v>
      </c>
      <c r="M167" s="108">
        <f>IF(T167&lt;&gt;0,(((G167+1)*('Data Raw'!$N$1007-'Data Raw'!$N$1008)/2+'Data Raw'!$N$1008)*'Data Raw'!$M$1010+'Data Raw'!$M$1009)*AE167+AE167)</f>
        <v>23118.877321750839</v>
      </c>
      <c r="N167" s="84">
        <f t="shared" si="134"/>
        <v>23256.541050530388</v>
      </c>
      <c r="O167" s="84">
        <f t="shared" si="135"/>
        <v>23394.204779309937</v>
      </c>
      <c r="P167" s="84">
        <f t="shared" si="136"/>
        <v>23531.868508089483</v>
      </c>
      <c r="Q167" s="84">
        <f t="shared" si="137"/>
        <v>23669.532236869036</v>
      </c>
      <c r="R167" s="166" t="str">
        <f t="shared" si="138"/>
        <v/>
      </c>
      <c r="S167" s="109">
        <f>'Data Raw'!E209</f>
        <v>23186.57</v>
      </c>
      <c r="T167" s="109">
        <f>'Data Raw'!G209</f>
        <v>23223.759999999998</v>
      </c>
      <c r="U167" s="109">
        <f>'Data Raw'!D209</f>
        <v>23383.19</v>
      </c>
      <c r="V167" s="166" t="str">
        <f t="shared" si="139"/>
        <v/>
      </c>
      <c r="W167" s="89">
        <f t="shared" si="140"/>
        <v>-104.88267824915965</v>
      </c>
      <c r="X167" s="89">
        <f t="shared" si="141"/>
        <v>11000.376196716747</v>
      </c>
      <c r="Y167" s="89">
        <f t="shared" si="121"/>
        <v>257.96778024520148</v>
      </c>
      <c r="Z167" s="109">
        <f t="shared" si="142"/>
        <v>196.61999999999898</v>
      </c>
      <c r="AA167" s="89">
        <f t="shared" si="143"/>
        <v>311.50112371543611</v>
      </c>
      <c r="AB167" s="89">
        <f t="shared" si="144"/>
        <v>23094.939218982196</v>
      </c>
      <c r="AC167" s="89">
        <f t="shared" si="145"/>
        <v>23657.040781017808</v>
      </c>
      <c r="AD167" s="89">
        <f t="shared" si="146"/>
        <v>1</v>
      </c>
      <c r="AE167" s="89">
        <f>'Data Raw'!C209</f>
        <v>23375.99</v>
      </c>
      <c r="AF167" s="89"/>
      <c r="AG167" s="89">
        <f t="shared" si="112"/>
        <v>-152.2300000000032</v>
      </c>
      <c r="AH167" s="89">
        <f t="shared" si="113"/>
        <v>-257.11267824916285</v>
      </c>
      <c r="AI167" s="109">
        <f t="shared" si="114"/>
        <v>-1</v>
      </c>
      <c r="AJ167" s="109">
        <f t="shared" si="118"/>
        <v>50</v>
      </c>
      <c r="AK167" s="88"/>
      <c r="AL167" s="191" t="str">
        <f t="shared" si="119"/>
        <v/>
      </c>
      <c r="AM167" s="191">
        <f t="shared" si="120"/>
        <v>-152.2300000000032</v>
      </c>
      <c r="AN167" s="88"/>
      <c r="AO167" s="191"/>
      <c r="AP167" s="191">
        <f t="shared" si="115"/>
        <v>23173.972900000976</v>
      </c>
      <c r="AQ167" s="191">
        <f t="shared" si="147"/>
        <v>162.75821769430752</v>
      </c>
      <c r="AR167" s="191">
        <f t="shared" si="117"/>
        <v>-95.209562550893963</v>
      </c>
      <c r="AS167" s="250">
        <f t="shared" si="122"/>
        <v>0</v>
      </c>
      <c r="AT167" s="250">
        <f t="shared" si="123"/>
        <v>0</v>
      </c>
      <c r="AU167" s="250">
        <f t="shared" si="124"/>
        <v>0</v>
      </c>
      <c r="AV167" s="250">
        <f t="shared" si="125"/>
        <v>1</v>
      </c>
      <c r="AW167" s="250">
        <f t="shared" si="126"/>
        <v>0</v>
      </c>
      <c r="AX167" s="250">
        <f t="shared" si="127"/>
        <v>0</v>
      </c>
      <c r="AY167" s="89"/>
      <c r="AZ167" s="111"/>
      <c r="BA167" s="111"/>
      <c r="BB167" s="111"/>
      <c r="BC167" s="111"/>
      <c r="BD167" s="111"/>
      <c r="BE167" s="111"/>
      <c r="BF167" s="111"/>
      <c r="BG167" s="111"/>
      <c r="BH167" s="89"/>
      <c r="BI167" s="89"/>
      <c r="BJ167" s="89"/>
      <c r="BK167" s="89"/>
      <c r="BL167" s="89"/>
    </row>
    <row r="168" spans="1:64" x14ac:dyDescent="0.25">
      <c r="A168" s="86">
        <f t="shared" si="116"/>
        <v>167</v>
      </c>
      <c r="B168" s="113"/>
      <c r="C168" s="88"/>
      <c r="D168" s="88"/>
      <c r="E168" s="194">
        <f t="shared" si="128"/>
        <v>0</v>
      </c>
      <c r="F168" s="89">
        <f t="shared" si="129"/>
        <v>0</v>
      </c>
      <c r="G168" s="113"/>
      <c r="H168" s="88"/>
      <c r="I168" s="84">
        <f t="shared" si="130"/>
        <v>22510.331708278343</v>
      </c>
      <c r="J168" s="84">
        <f t="shared" si="131"/>
        <v>22639.315598400946</v>
      </c>
      <c r="K168" s="84">
        <f t="shared" si="132"/>
        <v>22768.299488523546</v>
      </c>
      <c r="L168" s="84">
        <f t="shared" si="133"/>
        <v>22897.283378646149</v>
      </c>
      <c r="M168" s="108">
        <f>IF(T168&lt;&gt;0,(((G168+1)*('Data Raw'!$N$1007-'Data Raw'!$N$1008)/2+'Data Raw'!$N$1008)*'Data Raw'!$M$1010+'Data Raw'!$M$1009)*AE168+AE168)</f>
        <v>23026.267268768748</v>
      </c>
      <c r="N168" s="84">
        <f t="shared" si="134"/>
        <v>23155.251158891348</v>
      </c>
      <c r="O168" s="84">
        <f t="shared" si="135"/>
        <v>23284.235049013951</v>
      </c>
      <c r="P168" s="84">
        <f t="shared" si="136"/>
        <v>23413.21893913655</v>
      </c>
      <c r="Q168" s="84">
        <f t="shared" si="137"/>
        <v>23542.202829259153</v>
      </c>
      <c r="R168" s="166" t="str">
        <f t="shared" si="138"/>
        <v/>
      </c>
      <c r="S168" s="109">
        <f>'Data Raw'!E210</f>
        <v>23099.48</v>
      </c>
      <c r="T168" s="109">
        <f>'Data Raw'!G210</f>
        <v>23280.560000000001</v>
      </c>
      <c r="U168" s="109">
        <f>'Data Raw'!D210</f>
        <v>23319.439999999999</v>
      </c>
      <c r="V168" s="166" t="str">
        <f t="shared" si="139"/>
        <v/>
      </c>
      <c r="W168" s="89">
        <f t="shared" si="140"/>
        <v>-254.29273123125313</v>
      </c>
      <c r="X168" s="89">
        <f t="shared" si="141"/>
        <v>64664.793157050342</v>
      </c>
      <c r="Y168" s="89">
        <f t="shared" si="121"/>
        <v>257.44598518770323</v>
      </c>
      <c r="Z168" s="109">
        <f t="shared" si="142"/>
        <v>219.95999999999913</v>
      </c>
      <c r="AA168" s="89">
        <f t="shared" si="143"/>
        <v>298.42382032751658</v>
      </c>
      <c r="AB168" s="89">
        <f t="shared" si="144"/>
        <v>23017.574044841876</v>
      </c>
      <c r="AC168" s="89">
        <f t="shared" si="145"/>
        <v>23547.125955158121</v>
      </c>
      <c r="AD168" s="89">
        <f t="shared" si="146"/>
        <v>1</v>
      </c>
      <c r="AE168" s="89">
        <f>'Data Raw'!C210</f>
        <v>23282.35</v>
      </c>
      <c r="AF168" s="89"/>
      <c r="AG168" s="89">
        <f t="shared" si="112"/>
        <v>-1.7899999999972351</v>
      </c>
      <c r="AH168" s="89">
        <f t="shared" si="113"/>
        <v>-256.08273123125036</v>
      </c>
      <c r="AI168" s="109">
        <f t="shared" si="114"/>
        <v>-1</v>
      </c>
      <c r="AJ168" s="109">
        <f t="shared" si="118"/>
        <v>50</v>
      </c>
      <c r="AK168" s="88"/>
      <c r="AL168" s="191" t="str">
        <f t="shared" si="119"/>
        <v/>
      </c>
      <c r="AM168" s="191">
        <f t="shared" si="120"/>
        <v>-1.7899999999972351</v>
      </c>
      <c r="AN168" s="88"/>
      <c r="AO168" s="191"/>
      <c r="AP168" s="191">
        <f t="shared" si="115"/>
        <v>3.2040999999901016</v>
      </c>
      <c r="AQ168" s="191">
        <f t="shared" si="147"/>
        <v>144.87286017271748</v>
      </c>
      <c r="AR168" s="191">
        <f t="shared" si="117"/>
        <v>-112.57312501498575</v>
      </c>
      <c r="AS168" s="250">
        <f t="shared" si="122"/>
        <v>0</v>
      </c>
      <c r="AT168" s="250">
        <f t="shared" si="123"/>
        <v>0</v>
      </c>
      <c r="AU168" s="250">
        <f t="shared" si="124"/>
        <v>0</v>
      </c>
      <c r="AV168" s="250">
        <f t="shared" si="125"/>
        <v>1</v>
      </c>
      <c r="AW168" s="250">
        <f t="shared" si="126"/>
        <v>0</v>
      </c>
      <c r="AX168" s="250">
        <f t="shared" si="127"/>
        <v>0</v>
      </c>
      <c r="AY168" s="89"/>
      <c r="AZ168" s="111"/>
      <c r="BA168" s="111"/>
      <c r="BB168" s="111"/>
      <c r="BC168" s="111"/>
      <c r="BD168" s="111"/>
      <c r="BE168" s="111"/>
      <c r="BF168" s="111"/>
      <c r="BG168" s="111"/>
      <c r="BH168" s="89"/>
      <c r="BI168" s="89"/>
      <c r="BJ168" s="89"/>
      <c r="BK168" s="89"/>
      <c r="BL168" s="89"/>
    </row>
    <row r="169" spans="1:64" x14ac:dyDescent="0.25">
      <c r="A169" s="86">
        <f t="shared" si="116"/>
        <v>168</v>
      </c>
      <c r="B169" s="113"/>
      <c r="C169" s="88"/>
      <c r="D169" s="88"/>
      <c r="E169" s="194">
        <f t="shared" si="128"/>
        <v>0</v>
      </c>
      <c r="F169" s="89">
        <f t="shared" si="129"/>
        <v>0</v>
      </c>
      <c r="G169" s="113"/>
      <c r="H169" s="88"/>
      <c r="I169" s="84">
        <f t="shared" si="130"/>
        <v>22483.317340222668</v>
      </c>
      <c r="J169" s="84">
        <f t="shared" si="131"/>
        <v>22612.040332816519</v>
      </c>
      <c r="K169" s="84">
        <f t="shared" si="132"/>
        <v>22740.763325410371</v>
      </c>
      <c r="L169" s="84">
        <f t="shared" si="133"/>
        <v>22869.486318004223</v>
      </c>
      <c r="M169" s="108">
        <f>IF(T169&lt;&gt;0,(((G169+1)*('Data Raw'!$N$1007-'Data Raw'!$N$1008)/2+'Data Raw'!$N$1008)*'Data Raw'!$M$1010+'Data Raw'!$M$1009)*AE169+AE169)</f>
        <v>22998.209310598075</v>
      </c>
      <c r="N169" s="84">
        <f t="shared" si="134"/>
        <v>23126.932303191927</v>
      </c>
      <c r="O169" s="84">
        <f t="shared" si="135"/>
        <v>23255.655295785778</v>
      </c>
      <c r="P169" s="84">
        <f t="shared" si="136"/>
        <v>23384.37828837963</v>
      </c>
      <c r="Q169" s="84">
        <f t="shared" si="137"/>
        <v>23513.101280973482</v>
      </c>
      <c r="R169" s="166" t="str">
        <f t="shared" si="138"/>
        <v/>
      </c>
      <c r="S169" s="109">
        <f>'Data Raw'!E211</f>
        <v>23008.28</v>
      </c>
      <c r="T169" s="109">
        <f>'Data Raw'!G211</f>
        <v>23086.54</v>
      </c>
      <c r="U169" s="109">
        <f>'Data Raw'!D211</f>
        <v>23253.98</v>
      </c>
      <c r="V169" s="166" t="str">
        <f t="shared" si="139"/>
        <v/>
      </c>
      <c r="W169" s="89">
        <f t="shared" si="140"/>
        <v>-88.330689401926065</v>
      </c>
      <c r="X169" s="89">
        <f t="shared" si="141"/>
        <v>7802.3106902195341</v>
      </c>
      <c r="Y169" s="89">
        <f t="shared" si="121"/>
        <v>240.67551434179774</v>
      </c>
      <c r="Z169" s="109">
        <f t="shared" si="142"/>
        <v>245.70000000000073</v>
      </c>
      <c r="AA169" s="89">
        <f t="shared" si="143"/>
        <v>290.89184599501431</v>
      </c>
      <c r="AB169" s="89">
        <f t="shared" si="144"/>
        <v>23000.319752721611</v>
      </c>
      <c r="AC169" s="89">
        <f t="shared" si="145"/>
        <v>23507.640247278388</v>
      </c>
      <c r="AD169" s="89">
        <f t="shared" si="146"/>
        <v>1</v>
      </c>
      <c r="AE169" s="89">
        <f>'Data Raw'!C211</f>
        <v>23253.98</v>
      </c>
      <c r="AF169" s="89"/>
      <c r="AG169" s="89">
        <f t="shared" si="112"/>
        <v>-167.43999999999869</v>
      </c>
      <c r="AH169" s="89">
        <f t="shared" si="113"/>
        <v>-255.77068940192476</v>
      </c>
      <c r="AI169" s="109">
        <f t="shared" si="114"/>
        <v>-1</v>
      </c>
      <c r="AJ169" s="109">
        <f t="shared" si="118"/>
        <v>50</v>
      </c>
      <c r="AK169" s="88"/>
      <c r="AL169" s="191" t="str">
        <f t="shared" si="119"/>
        <v/>
      </c>
      <c r="AM169" s="191">
        <f t="shared" si="120"/>
        <v>-167.43999999999869</v>
      </c>
      <c r="AN169" s="88"/>
      <c r="AO169" s="191"/>
      <c r="AP169" s="191">
        <f t="shared" si="115"/>
        <v>28036.153599999561</v>
      </c>
      <c r="AQ169" s="191">
        <f t="shared" si="147"/>
        <v>147.3803201535265</v>
      </c>
      <c r="AR169" s="191">
        <f t="shared" si="117"/>
        <v>-93.295194188271239</v>
      </c>
      <c r="AS169" s="250">
        <f t="shared" si="122"/>
        <v>0</v>
      </c>
      <c r="AT169" s="250">
        <f t="shared" si="123"/>
        <v>0</v>
      </c>
      <c r="AU169" s="250">
        <f t="shared" si="124"/>
        <v>0</v>
      </c>
      <c r="AV169" s="250">
        <f t="shared" si="125"/>
        <v>1</v>
      </c>
      <c r="AW169" s="250">
        <f t="shared" si="126"/>
        <v>0</v>
      </c>
      <c r="AX169" s="250">
        <f t="shared" si="127"/>
        <v>0</v>
      </c>
      <c r="AY169" s="89"/>
      <c r="AZ169" s="111"/>
      <c r="BA169" s="111"/>
      <c r="BB169" s="111"/>
      <c r="BC169" s="111"/>
      <c r="BD169" s="111"/>
      <c r="BE169" s="111"/>
      <c r="BF169" s="111"/>
      <c r="BG169" s="111"/>
      <c r="BH169" s="89"/>
      <c r="BI169" s="89"/>
      <c r="BJ169" s="89"/>
      <c r="BK169" s="89"/>
      <c r="BL169" s="89"/>
    </row>
    <row r="170" spans="1:64" x14ac:dyDescent="0.25">
      <c r="A170" s="86">
        <f t="shared" si="116"/>
        <v>169</v>
      </c>
      <c r="B170" s="113"/>
      <c r="C170" s="88"/>
      <c r="D170" s="88"/>
      <c r="E170" s="194">
        <f t="shared" si="128"/>
        <v>0</v>
      </c>
      <c r="F170" s="89">
        <f t="shared" si="129"/>
        <v>0</v>
      </c>
      <c r="G170" s="113"/>
      <c r="H170" s="88"/>
      <c r="I170" s="84">
        <f t="shared" si="130"/>
        <v>22394.686989252401</v>
      </c>
      <c r="J170" s="84">
        <f t="shared" si="131"/>
        <v>22515.0247464233</v>
      </c>
      <c r="K170" s="84">
        <f t="shared" si="132"/>
        <v>22635.362503594199</v>
      </c>
      <c r="L170" s="84">
        <f t="shared" si="133"/>
        <v>22755.700260765097</v>
      </c>
      <c r="M170" s="108">
        <f>IF(T170&lt;&gt;0,(((G170+1)*('Data Raw'!$N$1007-'Data Raw'!$N$1008)/2+'Data Raw'!$N$1008)*'Data Raw'!$M$1010+'Data Raw'!$M$1009)*AE170+AE170)</f>
        <v>22876.038017935996</v>
      </c>
      <c r="N170" s="84">
        <f t="shared" si="134"/>
        <v>22996.375775106895</v>
      </c>
      <c r="O170" s="84">
        <f t="shared" si="135"/>
        <v>23116.713532277794</v>
      </c>
      <c r="P170" s="84">
        <f t="shared" si="136"/>
        <v>23237.051289448693</v>
      </c>
      <c r="Q170" s="84">
        <f t="shared" si="137"/>
        <v>23357.389046619592</v>
      </c>
      <c r="R170" s="166" t="str">
        <f t="shared" si="138"/>
        <v/>
      </c>
      <c r="S170" s="109">
        <f>'Data Raw'!E212</f>
        <v>22990.240000000002</v>
      </c>
      <c r="T170" s="109">
        <f>'Data Raw'!G212</f>
        <v>23112.01</v>
      </c>
      <c r="U170" s="109">
        <f>'Data Raw'!D212</f>
        <v>23248.26</v>
      </c>
      <c r="V170" s="166" t="str">
        <f t="shared" si="139"/>
        <v/>
      </c>
      <c r="W170" s="89">
        <f t="shared" si="140"/>
        <v>-235.97198206400208</v>
      </c>
      <c r="X170" s="89">
        <f t="shared" si="141"/>
        <v>55682.776319213721</v>
      </c>
      <c r="Y170" s="89">
        <f t="shared" si="121"/>
        <v>240.00922468621522</v>
      </c>
      <c r="Z170" s="109">
        <f t="shared" si="142"/>
        <v>258.0199999999968</v>
      </c>
      <c r="AA170" s="89">
        <f t="shared" si="143"/>
        <v>286.19586799572608</v>
      </c>
      <c r="AB170" s="89">
        <f t="shared" si="144"/>
        <v>22883.191930904239</v>
      </c>
      <c r="AC170" s="89">
        <f t="shared" si="145"/>
        <v>23377.708069095763</v>
      </c>
      <c r="AD170" s="89">
        <f t="shared" si="146"/>
        <v>1</v>
      </c>
      <c r="AE170" s="89">
        <f>'Data Raw'!C212</f>
        <v>23130.45</v>
      </c>
      <c r="AF170" s="89"/>
      <c r="AG170" s="89">
        <f t="shared" si="112"/>
        <v>-18.440000000002328</v>
      </c>
      <c r="AH170" s="89">
        <f t="shared" si="113"/>
        <v>-254.41198206400441</v>
      </c>
      <c r="AI170" s="109">
        <f t="shared" si="114"/>
        <v>-1</v>
      </c>
      <c r="AJ170" s="109">
        <f t="shared" si="118"/>
        <v>50</v>
      </c>
      <c r="AK170" s="88"/>
      <c r="AL170" s="191" t="str">
        <f t="shared" si="119"/>
        <v/>
      </c>
      <c r="AM170" s="191">
        <f t="shared" si="120"/>
        <v>-18.440000000002328</v>
      </c>
      <c r="AN170" s="88"/>
      <c r="AO170" s="191"/>
      <c r="AP170" s="191">
        <f t="shared" si="115"/>
        <v>340.03360000008587</v>
      </c>
      <c r="AQ170" s="191">
        <f t="shared" si="147"/>
        <v>133.05361791424602</v>
      </c>
      <c r="AR170" s="191">
        <f t="shared" si="117"/>
        <v>-106.9556067719692</v>
      </c>
      <c r="AS170" s="250">
        <f t="shared" si="122"/>
        <v>0</v>
      </c>
      <c r="AT170" s="250">
        <f t="shared" si="123"/>
        <v>0</v>
      </c>
      <c r="AU170" s="250">
        <f t="shared" si="124"/>
        <v>0</v>
      </c>
      <c r="AV170" s="250">
        <f t="shared" si="125"/>
        <v>1</v>
      </c>
      <c r="AW170" s="250">
        <f t="shared" si="126"/>
        <v>0</v>
      </c>
      <c r="AX170" s="250">
        <f t="shared" si="127"/>
        <v>0</v>
      </c>
      <c r="AY170" s="89"/>
      <c r="AZ170" s="111"/>
      <c r="BA170" s="111"/>
      <c r="BB170" s="111"/>
      <c r="BC170" s="111"/>
      <c r="BD170" s="111"/>
      <c r="BE170" s="111"/>
      <c r="BF170" s="111"/>
      <c r="BG170" s="111"/>
      <c r="BH170" s="89"/>
      <c r="BI170" s="89"/>
      <c r="BJ170" s="89"/>
      <c r="BK170" s="89"/>
      <c r="BL170" s="89"/>
    </row>
    <row r="171" spans="1:64" x14ac:dyDescent="0.25">
      <c r="A171" s="86">
        <f t="shared" si="116"/>
        <v>170</v>
      </c>
      <c r="B171" s="113"/>
      <c r="C171" s="88"/>
      <c r="D171" s="88"/>
      <c r="E171" s="194">
        <f t="shared" si="128"/>
        <v>0</v>
      </c>
      <c r="F171" s="89">
        <f t="shared" si="129"/>
        <v>0</v>
      </c>
      <c r="G171" s="113"/>
      <c r="H171" s="88"/>
      <c r="I171" s="84">
        <f t="shared" si="130"/>
        <v>22814.703248929189</v>
      </c>
      <c r="J171" s="84">
        <f t="shared" si="131"/>
        <v>22934.707861272294</v>
      </c>
      <c r="K171" s="84">
        <f t="shared" si="132"/>
        <v>23054.712473615404</v>
      </c>
      <c r="L171" s="84">
        <f t="shared" si="133"/>
        <v>23174.717085958509</v>
      </c>
      <c r="M171" s="108">
        <f>IF(T171&lt;&gt;0,(((G171+1)*('Data Raw'!$N$1007-'Data Raw'!$N$1008)/2+'Data Raw'!$N$1008)*'Data Raw'!$M$1010+'Data Raw'!$M$1009)*AE171+AE171)</f>
        <v>23294.721698301619</v>
      </c>
      <c r="N171" s="84">
        <f t="shared" si="134"/>
        <v>23414.726310644728</v>
      </c>
      <c r="O171" s="84">
        <f t="shared" si="135"/>
        <v>23534.730922987834</v>
      </c>
      <c r="P171" s="84">
        <f t="shared" si="136"/>
        <v>23654.735535330943</v>
      </c>
      <c r="Q171" s="84">
        <f t="shared" si="137"/>
        <v>23774.740147674049</v>
      </c>
      <c r="R171" s="166" t="str">
        <f t="shared" si="138"/>
        <v/>
      </c>
      <c r="S171" s="109">
        <f>'Data Raw'!E213</f>
        <v>23394.77</v>
      </c>
      <c r="T171" s="109">
        <f>'Data Raw'!G213</f>
        <v>23397.67</v>
      </c>
      <c r="U171" s="109">
        <f>'Data Raw'!D213</f>
        <v>23590.12</v>
      </c>
      <c r="V171" s="166" t="str">
        <f t="shared" si="139"/>
        <v/>
      </c>
      <c r="W171" s="89">
        <f t="shared" si="140"/>
        <v>-102.94830169837951</v>
      </c>
      <c r="X171" s="89">
        <f t="shared" si="141"/>
        <v>10598.352822580569</v>
      </c>
      <c r="Y171" s="89">
        <f t="shared" si="121"/>
        <v>225.58651189081365</v>
      </c>
      <c r="Z171" s="109">
        <f t="shared" si="142"/>
        <v>195.34999999999854</v>
      </c>
      <c r="AA171" s="89">
        <f t="shared" si="143"/>
        <v>273.21788685347934</v>
      </c>
      <c r="AB171" s="89">
        <f t="shared" si="144"/>
        <v>23310.523512203632</v>
      </c>
      <c r="AC171" s="89">
        <f t="shared" si="145"/>
        <v>23797.05648779637</v>
      </c>
      <c r="AD171" s="89">
        <f t="shared" si="146"/>
        <v>1</v>
      </c>
      <c r="AE171" s="89">
        <f>'Data Raw'!C213</f>
        <v>23553.79</v>
      </c>
      <c r="AF171" s="89"/>
      <c r="AG171" s="89">
        <f t="shared" si="112"/>
        <v>-156.12000000000262</v>
      </c>
      <c r="AH171" s="89">
        <f t="shared" si="113"/>
        <v>-259.06830169838213</v>
      </c>
      <c r="AI171" s="109">
        <f t="shared" si="114"/>
        <v>-1</v>
      </c>
      <c r="AJ171" s="109">
        <f t="shared" si="118"/>
        <v>50</v>
      </c>
      <c r="AK171" s="88"/>
      <c r="AL171" s="191" t="str">
        <f t="shared" si="119"/>
        <v/>
      </c>
      <c r="AM171" s="191">
        <f t="shared" si="120"/>
        <v>-156.12000000000262</v>
      </c>
      <c r="AN171" s="88"/>
      <c r="AO171" s="191"/>
      <c r="AP171" s="191">
        <f t="shared" si="115"/>
        <v>24373.454400000817</v>
      </c>
      <c r="AQ171" s="191">
        <f t="shared" si="147"/>
        <v>135.61654925710786</v>
      </c>
      <c r="AR171" s="191">
        <f t="shared" si="117"/>
        <v>-89.969962633705791</v>
      </c>
      <c r="AS171" s="250">
        <f t="shared" si="122"/>
        <v>0</v>
      </c>
      <c r="AT171" s="250">
        <f t="shared" si="123"/>
        <v>0</v>
      </c>
      <c r="AU171" s="250">
        <f t="shared" si="124"/>
        <v>0</v>
      </c>
      <c r="AV171" s="250">
        <f t="shared" si="125"/>
        <v>1</v>
      </c>
      <c r="AW171" s="250">
        <f t="shared" si="126"/>
        <v>0</v>
      </c>
      <c r="AX171" s="250">
        <f t="shared" si="127"/>
        <v>0</v>
      </c>
      <c r="AY171" s="89"/>
      <c r="AZ171" s="111"/>
      <c r="BA171" s="111"/>
      <c r="BB171" s="111"/>
      <c r="BC171" s="111"/>
      <c r="BD171" s="111"/>
      <c r="BE171" s="111"/>
      <c r="BF171" s="111"/>
      <c r="BG171" s="111"/>
      <c r="BH171" s="89"/>
      <c r="BI171" s="89"/>
      <c r="BJ171" s="89"/>
      <c r="BK171" s="89"/>
      <c r="BL171" s="89"/>
    </row>
    <row r="172" spans="1:64" x14ac:dyDescent="0.25">
      <c r="A172" s="86">
        <f t="shared" si="116"/>
        <v>171</v>
      </c>
      <c r="B172" s="113"/>
      <c r="C172" s="88"/>
      <c r="D172" s="88"/>
      <c r="E172" s="194">
        <f t="shared" si="128"/>
        <v>0</v>
      </c>
      <c r="F172" s="89">
        <f t="shared" si="129"/>
        <v>0</v>
      </c>
      <c r="G172" s="113"/>
      <c r="H172" s="88"/>
      <c r="I172" s="84">
        <f t="shared" si="130"/>
        <v>22800.774381573861</v>
      </c>
      <c r="J172" s="84">
        <f t="shared" si="131"/>
        <v>22913.567637519271</v>
      </c>
      <c r="K172" s="84">
        <f t="shared" si="132"/>
        <v>23026.360893464676</v>
      </c>
      <c r="L172" s="84">
        <f t="shared" si="133"/>
        <v>23139.154149410086</v>
      </c>
      <c r="M172" s="108">
        <f>IF(T172&lt;&gt;0,(((G172+1)*('Data Raw'!$N$1007-'Data Raw'!$N$1008)/2+'Data Raw'!$N$1008)*'Data Raw'!$M$1010+'Data Raw'!$M$1009)*AE172+AE172)</f>
        <v>23251.947405355491</v>
      </c>
      <c r="N172" s="84">
        <f t="shared" si="134"/>
        <v>23364.740661300897</v>
      </c>
      <c r="O172" s="84">
        <f t="shared" si="135"/>
        <v>23477.533917246306</v>
      </c>
      <c r="P172" s="84">
        <f t="shared" si="136"/>
        <v>23590.327173191712</v>
      </c>
      <c r="Q172" s="84">
        <f t="shared" si="137"/>
        <v>23703.120429137121</v>
      </c>
      <c r="R172" s="166" t="str">
        <f t="shared" si="138"/>
        <v/>
      </c>
      <c r="S172" s="109">
        <f>'Data Raw'!E214</f>
        <v>23193.19</v>
      </c>
      <c r="T172" s="109">
        <f>'Data Raw'!G214</f>
        <v>23274.75</v>
      </c>
      <c r="U172" s="109">
        <f>'Data Raw'!D214</f>
        <v>23605.03</v>
      </c>
      <c r="V172" s="166" t="str">
        <f t="shared" si="139"/>
        <v/>
      </c>
      <c r="W172" s="89">
        <f t="shared" si="140"/>
        <v>-22.802594644508645</v>
      </c>
      <c r="X172" s="89">
        <f t="shared" si="141"/>
        <v>519.95832252177433</v>
      </c>
      <c r="Y172" s="89">
        <f t="shared" si="121"/>
        <v>209.03027955808119</v>
      </c>
      <c r="Z172" s="109">
        <f t="shared" si="142"/>
        <v>411.84000000000015</v>
      </c>
      <c r="AA172" s="89">
        <f t="shared" si="143"/>
        <v>293.02104587441085</v>
      </c>
      <c r="AB172" s="89">
        <f t="shared" si="144"/>
        <v>23278.304796174543</v>
      </c>
      <c r="AC172" s="89">
        <f t="shared" si="145"/>
        <v>23742.775203825458</v>
      </c>
      <c r="AD172" s="89" t="str">
        <f t="shared" si="146"/>
        <v/>
      </c>
      <c r="AE172" s="89">
        <f>'Data Raw'!C214</f>
        <v>23510.54</v>
      </c>
      <c r="AF172" s="89"/>
      <c r="AG172" s="89">
        <f t="shared" si="112"/>
        <v>-235.79000000000087</v>
      </c>
      <c r="AH172" s="89">
        <f t="shared" si="113"/>
        <v>-258.59259464450952</v>
      </c>
      <c r="AI172" s="109">
        <f t="shared" si="114"/>
        <v>-1</v>
      </c>
      <c r="AJ172" s="109">
        <f t="shared" si="118"/>
        <v>50</v>
      </c>
      <c r="AK172" s="88"/>
      <c r="AL172" s="191" t="str">
        <f t="shared" si="119"/>
        <v/>
      </c>
      <c r="AM172" s="191">
        <f t="shared" si="120"/>
        <v>-235.79000000000087</v>
      </c>
      <c r="AN172" s="88"/>
      <c r="AO172" s="191"/>
      <c r="AP172" s="191">
        <f t="shared" si="115"/>
        <v>55596.924100000411</v>
      </c>
      <c r="AQ172" s="191">
        <f t="shared" si="147"/>
        <v>146.74693267298488</v>
      </c>
      <c r="AR172" s="191">
        <f t="shared" si="117"/>
        <v>-62.283346885096307</v>
      </c>
      <c r="AS172" s="250">
        <f t="shared" si="122"/>
        <v>0</v>
      </c>
      <c r="AT172" s="250">
        <f t="shared" si="123"/>
        <v>0</v>
      </c>
      <c r="AU172" s="250">
        <f t="shared" si="124"/>
        <v>0</v>
      </c>
      <c r="AV172" s="250">
        <f t="shared" si="125"/>
        <v>1</v>
      </c>
      <c r="AW172" s="250">
        <f t="shared" si="126"/>
        <v>0</v>
      </c>
      <c r="AX172" s="250">
        <f t="shared" si="127"/>
        <v>0</v>
      </c>
      <c r="AY172" s="89"/>
      <c r="AZ172" s="111"/>
      <c r="BA172" s="111"/>
      <c r="BB172" s="111"/>
      <c r="BC172" s="111"/>
      <c r="BD172" s="111"/>
      <c r="BE172" s="111"/>
      <c r="BF172" s="111"/>
      <c r="BG172" s="111"/>
      <c r="BH172" s="89"/>
      <c r="BI172" s="89"/>
      <c r="BJ172" s="89"/>
      <c r="BK172" s="89"/>
      <c r="BL172" s="89"/>
    </row>
    <row r="173" spans="1:64" x14ac:dyDescent="0.25">
      <c r="A173" s="86">
        <f t="shared" si="116"/>
        <v>172</v>
      </c>
      <c r="B173" s="113"/>
      <c r="C173" s="88"/>
      <c r="D173" s="88"/>
      <c r="E173" s="194">
        <f t="shared" si="128"/>
        <v>0</v>
      </c>
      <c r="F173" s="89">
        <f t="shared" si="129"/>
        <v>0</v>
      </c>
      <c r="G173" s="113"/>
      <c r="H173" s="88"/>
      <c r="I173" s="84">
        <f t="shared" si="130"/>
        <v>22725.175857091621</v>
      </c>
      <c r="J173" s="84">
        <f t="shared" si="131"/>
        <v>22829.690996870664</v>
      </c>
      <c r="K173" s="84">
        <f t="shared" si="132"/>
        <v>22934.206136649704</v>
      </c>
      <c r="L173" s="84">
        <f t="shared" si="133"/>
        <v>23038.721276428747</v>
      </c>
      <c r="M173" s="108">
        <f>IF(T173&lt;&gt;0,(((G173+1)*('Data Raw'!$N$1007-'Data Raw'!$N$1008)/2+'Data Raw'!$N$1008)*'Data Raw'!$M$1010+'Data Raw'!$M$1009)*AE173+AE173)</f>
        <v>23143.236416207787</v>
      </c>
      <c r="N173" s="84">
        <f t="shared" si="134"/>
        <v>23247.751555986826</v>
      </c>
      <c r="O173" s="84">
        <f t="shared" si="135"/>
        <v>23352.266695765869</v>
      </c>
      <c r="P173" s="84">
        <f t="shared" si="136"/>
        <v>23456.781835544909</v>
      </c>
      <c r="Q173" s="84">
        <f t="shared" si="137"/>
        <v>23561.296975323952</v>
      </c>
      <c r="R173" s="166" t="str">
        <f t="shared" si="138"/>
        <v/>
      </c>
      <c r="S173" s="109">
        <f>'Data Raw'!E215</f>
        <v>23146.89</v>
      </c>
      <c r="T173" s="109">
        <f>'Data Raw'!G215</f>
        <v>23289.84</v>
      </c>
      <c r="U173" s="109">
        <f>'Data Raw'!D215</f>
        <v>23439.3</v>
      </c>
      <c r="V173" s="166" t="str">
        <f t="shared" si="139"/>
        <v/>
      </c>
      <c r="W173" s="89">
        <f t="shared" si="140"/>
        <v>-146.60358379221361</v>
      </c>
      <c r="X173" s="89">
        <f t="shared" si="141"/>
        <v>21492.610780720599</v>
      </c>
      <c r="Y173" s="89">
        <f t="shared" si="121"/>
        <v>201.30096778331622</v>
      </c>
      <c r="Z173" s="109">
        <f t="shared" si="142"/>
        <v>292.40999999999985</v>
      </c>
      <c r="AA173" s="89">
        <f t="shared" si="143"/>
        <v>292.93375360663782</v>
      </c>
      <c r="AB173" s="89">
        <f t="shared" si="144"/>
        <v>23151.552111006749</v>
      </c>
      <c r="AC173" s="89">
        <f t="shared" si="145"/>
        <v>23649.687888993249</v>
      </c>
      <c r="AD173" s="89">
        <f t="shared" si="146"/>
        <v>1</v>
      </c>
      <c r="AE173" s="89">
        <f>'Data Raw'!C215</f>
        <v>23400.62</v>
      </c>
      <c r="AF173" s="89"/>
      <c r="AG173" s="89">
        <f t="shared" si="112"/>
        <v>-110.77999999999884</v>
      </c>
      <c r="AH173" s="89">
        <f t="shared" si="113"/>
        <v>-257.38358379221245</v>
      </c>
      <c r="AI173" s="109">
        <f t="shared" si="114"/>
        <v>-1</v>
      </c>
      <c r="AJ173" s="109">
        <f t="shared" si="118"/>
        <v>50</v>
      </c>
      <c r="AK173" s="88"/>
      <c r="AL173" s="191" t="str">
        <f t="shared" si="119"/>
        <v/>
      </c>
      <c r="AM173" s="191">
        <f t="shared" si="120"/>
        <v>-110.77999999999884</v>
      </c>
      <c r="AN173" s="88"/>
      <c r="AO173" s="191"/>
      <c r="AP173" s="191">
        <f t="shared" si="115"/>
        <v>12272.208399999741</v>
      </c>
      <c r="AQ173" s="191">
        <f t="shared" si="147"/>
        <v>142.75060682043087</v>
      </c>
      <c r="AR173" s="191">
        <f t="shared" si="117"/>
        <v>-58.55036096288535</v>
      </c>
      <c r="AS173" s="250">
        <f t="shared" si="122"/>
        <v>0</v>
      </c>
      <c r="AT173" s="250">
        <f t="shared" si="123"/>
        <v>0</v>
      </c>
      <c r="AU173" s="250">
        <f t="shared" si="124"/>
        <v>0</v>
      </c>
      <c r="AV173" s="250">
        <f t="shared" si="125"/>
        <v>1</v>
      </c>
      <c r="AW173" s="250">
        <f t="shared" si="126"/>
        <v>0</v>
      </c>
      <c r="AX173" s="250">
        <f t="shared" si="127"/>
        <v>0</v>
      </c>
      <c r="AY173" s="89"/>
      <c r="AZ173" s="111"/>
      <c r="BA173" s="111"/>
      <c r="BB173" s="111"/>
      <c r="BC173" s="111"/>
      <c r="BD173" s="111"/>
      <c r="BE173" s="111"/>
      <c r="BF173" s="111"/>
      <c r="BG173" s="111"/>
      <c r="BH173" s="89"/>
      <c r="BI173" s="89"/>
      <c r="BJ173" s="89"/>
      <c r="BK173" s="89"/>
      <c r="BL173" s="89"/>
    </row>
    <row r="174" spans="1:64" x14ac:dyDescent="0.25">
      <c r="A174" s="86">
        <f t="shared" si="116"/>
        <v>173</v>
      </c>
      <c r="B174" s="113"/>
      <c r="C174" s="88"/>
      <c r="D174" s="88"/>
      <c r="E174" s="194">
        <f t="shared" si="128"/>
        <v>0</v>
      </c>
      <c r="F174" s="89">
        <f t="shared" si="129"/>
        <v>0</v>
      </c>
      <c r="G174" s="113"/>
      <c r="H174" s="88"/>
      <c r="I174" s="84">
        <f t="shared" si="130"/>
        <v>22664.629754331098</v>
      </c>
      <c r="J174" s="84">
        <f t="shared" si="131"/>
        <v>22765.28023822276</v>
      </c>
      <c r="K174" s="84">
        <f t="shared" si="132"/>
        <v>22865.930722114415</v>
      </c>
      <c r="L174" s="84">
        <f t="shared" si="133"/>
        <v>22966.581206006074</v>
      </c>
      <c r="M174" s="108">
        <f>IF(T174&lt;&gt;0,(((G174+1)*('Data Raw'!$N$1007-'Data Raw'!$N$1008)/2+'Data Raw'!$N$1008)*'Data Raw'!$M$1010+'Data Raw'!$M$1009)*AE174+AE174)</f>
        <v>23067.231689897733</v>
      </c>
      <c r="N174" s="84">
        <f t="shared" si="134"/>
        <v>23167.882173789392</v>
      </c>
      <c r="O174" s="84">
        <f t="shared" si="135"/>
        <v>23268.532657681051</v>
      </c>
      <c r="P174" s="84">
        <f t="shared" si="136"/>
        <v>23369.183141572707</v>
      </c>
      <c r="Q174" s="84">
        <f t="shared" si="137"/>
        <v>23469.833625464369</v>
      </c>
      <c r="R174" s="166" t="str">
        <f t="shared" si="138"/>
        <v/>
      </c>
      <c r="S174" s="109">
        <f>'Data Raw'!E216</f>
        <v>22851.5</v>
      </c>
      <c r="T174" s="109">
        <f>'Data Raw'!G216</f>
        <v>22907.25</v>
      </c>
      <c r="U174" s="109">
        <f>'Data Raw'!D216</f>
        <v>23323.77</v>
      </c>
      <c r="V174" s="166" t="str">
        <f t="shared" si="139"/>
        <v/>
      </c>
      <c r="W174" s="89">
        <f t="shared" si="140"/>
        <v>159.9816898977333</v>
      </c>
      <c r="X174" s="89">
        <f t="shared" si="141"/>
        <v>25594.141102534501</v>
      </c>
      <c r="Y174" s="89">
        <f t="shared" si="121"/>
        <v>195.93242963748381</v>
      </c>
      <c r="Z174" s="109">
        <f t="shared" si="142"/>
        <v>472.27000000000044</v>
      </c>
      <c r="AA174" s="89">
        <f t="shared" si="143"/>
        <v>318.55321737711819</v>
      </c>
      <c r="AB174" s="89">
        <f t="shared" si="144"/>
        <v>23074.776309434357</v>
      </c>
      <c r="AC174" s="89">
        <f t="shared" si="145"/>
        <v>23572.763690565644</v>
      </c>
      <c r="AD174" s="89" t="str">
        <f t="shared" si="146"/>
        <v/>
      </c>
      <c r="AE174" s="89">
        <f>'Data Raw'!C216</f>
        <v>23323.77</v>
      </c>
      <c r="AF174" s="89"/>
      <c r="AG174" s="89">
        <f t="shared" si="112"/>
        <v>-416.52000000000044</v>
      </c>
      <c r="AH174" s="89">
        <f t="shared" si="113"/>
        <v>-256.53831010226713</v>
      </c>
      <c r="AI174" s="109">
        <f t="shared" si="114"/>
        <v>-1</v>
      </c>
      <c r="AJ174" s="109">
        <f t="shared" si="118"/>
        <v>50</v>
      </c>
      <c r="AK174" s="88"/>
      <c r="AL174" s="191" t="str">
        <f t="shared" si="119"/>
        <v/>
      </c>
      <c r="AM174" s="191">
        <f t="shared" si="120"/>
        <v>-416.52000000000044</v>
      </c>
      <c r="AN174" s="88"/>
      <c r="AO174" s="191"/>
      <c r="AP174" s="191">
        <f t="shared" si="115"/>
        <v>173488.91040000037</v>
      </c>
      <c r="AQ174" s="191">
        <f t="shared" si="147"/>
        <v>173.16942828482749</v>
      </c>
      <c r="AR174" s="191">
        <f t="shared" si="117"/>
        <v>-22.763001352656318</v>
      </c>
      <c r="AS174" s="250">
        <f t="shared" si="122"/>
        <v>0</v>
      </c>
      <c r="AT174" s="250">
        <f t="shared" si="123"/>
        <v>0</v>
      </c>
      <c r="AU174" s="250">
        <f t="shared" si="124"/>
        <v>1</v>
      </c>
      <c r="AV174" s="250">
        <f t="shared" si="125"/>
        <v>0</v>
      </c>
      <c r="AW174" s="250">
        <f t="shared" si="126"/>
        <v>0</v>
      </c>
      <c r="AX174" s="250">
        <f t="shared" si="127"/>
        <v>0</v>
      </c>
      <c r="AY174" s="89"/>
      <c r="AZ174" s="111"/>
      <c r="BA174" s="111"/>
      <c r="BB174" s="111"/>
      <c r="BC174" s="111"/>
      <c r="BD174" s="111"/>
      <c r="BE174" s="111"/>
      <c r="BF174" s="111"/>
      <c r="BG174" s="111"/>
      <c r="BH174" s="89"/>
      <c r="BI174" s="89"/>
      <c r="BJ174" s="89"/>
      <c r="BK174" s="89"/>
      <c r="BL174" s="89"/>
    </row>
    <row r="175" spans="1:64" x14ac:dyDescent="0.25">
      <c r="A175" s="86">
        <f t="shared" si="116"/>
        <v>174</v>
      </c>
      <c r="B175" s="113"/>
      <c r="C175" s="88"/>
      <c r="D175" s="88"/>
      <c r="E175" s="194">
        <f t="shared" si="128"/>
        <v>0</v>
      </c>
      <c r="F175" s="89">
        <f t="shared" si="129"/>
        <v>0</v>
      </c>
      <c r="G175" s="113"/>
      <c r="H175" s="88"/>
      <c r="I175" s="84">
        <f t="shared" si="130"/>
        <v>22200.08262342924</v>
      </c>
      <c r="J175" s="84">
        <f t="shared" si="131"/>
        <v>22298.048838247982</v>
      </c>
      <c r="K175" s="84">
        <f t="shared" si="132"/>
        <v>22396.015053066723</v>
      </c>
      <c r="L175" s="84">
        <f t="shared" si="133"/>
        <v>22493.981267885465</v>
      </c>
      <c r="M175" s="108">
        <f>IF(T175&lt;&gt;0,(((G175+1)*('Data Raw'!$N$1007-'Data Raw'!$N$1008)/2+'Data Raw'!$N$1008)*'Data Raw'!$M$1010+'Data Raw'!$M$1009)*AE175+AE175)</f>
        <v>22591.947482704207</v>
      </c>
      <c r="N175" s="84">
        <f t="shared" si="134"/>
        <v>22689.913697522948</v>
      </c>
      <c r="O175" s="84">
        <f t="shared" si="135"/>
        <v>22787.87991234169</v>
      </c>
      <c r="P175" s="84">
        <f t="shared" si="136"/>
        <v>22885.846127160432</v>
      </c>
      <c r="Q175" s="84">
        <f t="shared" si="137"/>
        <v>22983.812341979174</v>
      </c>
      <c r="R175" s="166" t="str">
        <f t="shared" si="138"/>
        <v/>
      </c>
      <c r="S175" s="109">
        <f>'Data Raw'!E217</f>
        <v>22709.599999999999</v>
      </c>
      <c r="T175" s="109">
        <f>'Data Raw'!G217</f>
        <v>23072.86</v>
      </c>
      <c r="U175" s="109">
        <f>'Data Raw'!D217</f>
        <v>23082.95</v>
      </c>
      <c r="V175" s="166" t="str">
        <f t="shared" si="139"/>
        <v/>
      </c>
      <c r="W175" s="89">
        <f t="shared" si="140"/>
        <v>-480.9125172957938</v>
      </c>
      <c r="X175" s="89">
        <f t="shared" si="141"/>
        <v>231276.84929177718</v>
      </c>
      <c r="Y175" s="89">
        <f t="shared" si="121"/>
        <v>256.79729393146494</v>
      </c>
      <c r="Z175" s="109">
        <f t="shared" si="142"/>
        <v>373.35000000000218</v>
      </c>
      <c r="AA175" s="89">
        <f t="shared" si="143"/>
        <v>326.3813291803873</v>
      </c>
      <c r="AB175" s="89">
        <f t="shared" si="144"/>
        <v>22572.429765229452</v>
      </c>
      <c r="AC175" s="89">
        <f t="shared" si="145"/>
        <v>23113.97023477055</v>
      </c>
      <c r="AD175" s="89">
        <f t="shared" si="146"/>
        <v>1</v>
      </c>
      <c r="AE175" s="89">
        <f>'Data Raw'!C217</f>
        <v>22843.200000000001</v>
      </c>
      <c r="AF175" s="89"/>
      <c r="AG175" s="89">
        <f t="shared" si="112"/>
        <v>229.65999999999985</v>
      </c>
      <c r="AH175" s="89">
        <f t="shared" si="113"/>
        <v>-251.25251729579395</v>
      </c>
      <c r="AI175" s="109">
        <f t="shared" si="114"/>
        <v>-1</v>
      </c>
      <c r="AJ175" s="109">
        <f t="shared" si="118"/>
        <v>48.983107409370952</v>
      </c>
      <c r="AK175" s="88"/>
      <c r="AL175" s="191" t="str">
        <f t="shared" si="119"/>
        <v/>
      </c>
      <c r="AM175" s="191">
        <f t="shared" si="120"/>
        <v>-229.65999999999985</v>
      </c>
      <c r="AN175" s="88"/>
      <c r="AO175" s="191"/>
      <c r="AP175" s="191">
        <f t="shared" si="115"/>
        <v>52743.71559999993</v>
      </c>
      <c r="AQ175" s="191">
        <f t="shared" si="147"/>
        <v>179.4461584754022</v>
      </c>
      <c r="AR175" s="191">
        <f t="shared" si="117"/>
        <v>-77.351135456062735</v>
      </c>
      <c r="AS175" s="250">
        <f t="shared" si="122"/>
        <v>0</v>
      </c>
      <c r="AT175" s="250">
        <f t="shared" si="123"/>
        <v>0</v>
      </c>
      <c r="AU175" s="250">
        <f t="shared" si="124"/>
        <v>0</v>
      </c>
      <c r="AV175" s="250">
        <f t="shared" si="125"/>
        <v>0</v>
      </c>
      <c r="AW175" s="250">
        <f t="shared" si="126"/>
        <v>0</v>
      </c>
      <c r="AX175" s="250">
        <f t="shared" si="127"/>
        <v>0</v>
      </c>
      <c r="AY175" s="89"/>
      <c r="AZ175" s="111"/>
      <c r="BA175" s="111"/>
      <c r="BB175" s="111"/>
      <c r="BC175" s="111"/>
      <c r="BD175" s="111"/>
      <c r="BE175" s="111"/>
      <c r="BF175" s="111"/>
      <c r="BG175" s="111"/>
      <c r="BH175" s="89"/>
      <c r="BI175" s="89"/>
      <c r="BJ175" s="89"/>
      <c r="BK175" s="89"/>
      <c r="BL175" s="89"/>
    </row>
    <row r="176" spans="1:64" x14ac:dyDescent="0.25">
      <c r="A176" s="86">
        <f t="shared" si="116"/>
        <v>175</v>
      </c>
      <c r="B176" s="113"/>
      <c r="C176" s="88"/>
      <c r="D176" s="88"/>
      <c r="E176" s="194">
        <f t="shared" si="128"/>
        <v>0</v>
      </c>
      <c r="F176" s="89">
        <f t="shared" si="129"/>
        <v>0</v>
      </c>
      <c r="G176" s="113"/>
      <c r="H176" s="88"/>
      <c r="I176" s="84">
        <f t="shared" si="130"/>
        <v>22548.840447218878</v>
      </c>
      <c r="J176" s="84">
        <f t="shared" si="131"/>
        <v>22677.23909418461</v>
      </c>
      <c r="K176" s="84">
        <f t="shared" si="132"/>
        <v>22805.637741150342</v>
      </c>
      <c r="L176" s="84">
        <f t="shared" si="133"/>
        <v>22934.036388116074</v>
      </c>
      <c r="M176" s="108">
        <f>IF(T176&lt;&gt;0,(((G176+1)*('Data Raw'!$N$1007-'Data Raw'!$N$1008)/2+'Data Raw'!$N$1008)*'Data Raw'!$M$1010+'Data Raw'!$M$1009)*AE176+AE176)</f>
        <v>23062.435035081806</v>
      </c>
      <c r="N176" s="84">
        <f t="shared" si="134"/>
        <v>23190.833682047538</v>
      </c>
      <c r="O176" s="84">
        <f t="shared" si="135"/>
        <v>23319.23232901327</v>
      </c>
      <c r="P176" s="84">
        <f t="shared" si="136"/>
        <v>23447.630975979002</v>
      </c>
      <c r="Q176" s="84">
        <f t="shared" si="137"/>
        <v>23576.029622944734</v>
      </c>
      <c r="R176" s="166" t="str">
        <f t="shared" si="138"/>
        <v/>
      </c>
      <c r="S176" s="109">
        <f>'Data Raw'!E218</f>
        <v>23162.85</v>
      </c>
      <c r="T176" s="109">
        <f>'Data Raw'!G218</f>
        <v>23493.38</v>
      </c>
      <c r="U176" s="109">
        <f>'Data Raw'!D218</f>
        <v>23497.5</v>
      </c>
      <c r="V176" s="166" t="str">
        <f t="shared" si="139"/>
        <v/>
      </c>
      <c r="W176" s="89">
        <f t="shared" si="140"/>
        <v>-430.94496491819518</v>
      </c>
      <c r="X176" s="89">
        <f t="shared" si="141"/>
        <v>185713.56278834448</v>
      </c>
      <c r="Y176" s="89">
        <f t="shared" si="121"/>
        <v>288.19206487823948</v>
      </c>
      <c r="Z176" s="109">
        <f t="shared" si="142"/>
        <v>334.65000000000146</v>
      </c>
      <c r="AA176" s="89">
        <f t="shared" si="143"/>
        <v>327.56256786890356</v>
      </c>
      <c r="AB176" s="89">
        <f t="shared" si="144"/>
        <v>23041.495870196668</v>
      </c>
      <c r="AC176" s="89">
        <f t="shared" si="145"/>
        <v>23596.344129803329</v>
      </c>
      <c r="AD176" s="89">
        <f t="shared" si="146"/>
        <v>1</v>
      </c>
      <c r="AE176" s="89">
        <f>'Data Raw'!C218</f>
        <v>23318.92</v>
      </c>
      <c r="AF176" s="89"/>
      <c r="AG176" s="89">
        <f t="shared" si="112"/>
        <v>174.46000000000276</v>
      </c>
      <c r="AH176" s="89">
        <f t="shared" si="113"/>
        <v>-256.48496491819242</v>
      </c>
      <c r="AI176" s="109">
        <f t="shared" si="114"/>
        <v>-1</v>
      </c>
      <c r="AJ176" s="109">
        <f t="shared" si="118"/>
        <v>50</v>
      </c>
      <c r="AK176" s="88"/>
      <c r="AL176" s="191" t="str">
        <f t="shared" si="119"/>
        <v/>
      </c>
      <c r="AM176" s="191">
        <f t="shared" si="120"/>
        <v>-174.46000000000276</v>
      </c>
      <c r="AN176" s="88"/>
      <c r="AO176" s="191"/>
      <c r="AP176" s="191">
        <f t="shared" si="115"/>
        <v>30436.291600000965</v>
      </c>
      <c r="AQ176" s="191">
        <f t="shared" si="147"/>
        <v>178.89214086702447</v>
      </c>
      <c r="AR176" s="191">
        <f t="shared" si="117"/>
        <v>-109.29992401121501</v>
      </c>
      <c r="AS176" s="250">
        <f t="shared" si="122"/>
        <v>0</v>
      </c>
      <c r="AT176" s="250">
        <f t="shared" si="123"/>
        <v>0</v>
      </c>
      <c r="AU176" s="250">
        <f t="shared" si="124"/>
        <v>0</v>
      </c>
      <c r="AV176" s="250">
        <f t="shared" si="125"/>
        <v>0</v>
      </c>
      <c r="AW176" s="250">
        <f t="shared" si="126"/>
        <v>0</v>
      </c>
      <c r="AX176" s="250">
        <f t="shared" si="127"/>
        <v>1</v>
      </c>
      <c r="AY176" s="89"/>
      <c r="AZ176" s="111"/>
      <c r="BA176" s="111"/>
      <c r="BB176" s="111"/>
      <c r="BC176" s="111"/>
      <c r="BD176" s="111"/>
      <c r="BE176" s="111"/>
      <c r="BF176" s="111"/>
      <c r="BG176" s="111"/>
      <c r="BH176" s="89"/>
      <c r="BI176" s="89"/>
      <c r="BJ176" s="89"/>
      <c r="BK176" s="89"/>
      <c r="BL176" s="89"/>
    </row>
    <row r="177" spans="1:64" x14ac:dyDescent="0.25">
      <c r="A177" s="86">
        <f t="shared" si="116"/>
        <v>176</v>
      </c>
      <c r="B177" s="113"/>
      <c r="C177" s="88"/>
      <c r="D177" s="88"/>
      <c r="E177" s="194">
        <f t="shared" si="128"/>
        <v>0</v>
      </c>
      <c r="F177" s="89">
        <f t="shared" si="129"/>
        <v>0</v>
      </c>
      <c r="G177" s="113"/>
      <c r="H177" s="88"/>
      <c r="I177" s="84">
        <f t="shared" si="130"/>
        <v>22688.776328865144</v>
      </c>
      <c r="J177" s="84">
        <f t="shared" si="131"/>
        <v>22832.872361304264</v>
      </c>
      <c r="K177" s="84">
        <f t="shared" si="132"/>
        <v>22976.968393743384</v>
      </c>
      <c r="L177" s="84">
        <f t="shared" si="133"/>
        <v>23121.064426182504</v>
      </c>
      <c r="M177" s="108">
        <f>IF(T177&lt;&gt;0,(((G177+1)*('Data Raw'!$N$1007-'Data Raw'!$N$1008)/2+'Data Raw'!$N$1008)*'Data Raw'!$M$1010+'Data Raw'!$M$1009)*AE177+AE177)</f>
        <v>23265.160458621624</v>
      </c>
      <c r="N177" s="84">
        <f t="shared" si="134"/>
        <v>23409.256491060743</v>
      </c>
      <c r="O177" s="84">
        <f t="shared" si="135"/>
        <v>23553.352523499863</v>
      </c>
      <c r="P177" s="84">
        <f t="shared" si="136"/>
        <v>23697.448555938983</v>
      </c>
      <c r="Q177" s="84">
        <f t="shared" si="137"/>
        <v>23841.544588378103</v>
      </c>
      <c r="R177" s="166" t="str">
        <f t="shared" si="138"/>
        <v/>
      </c>
      <c r="S177" s="109">
        <f>'Data Raw'!E219</f>
        <v>23399.09</v>
      </c>
      <c r="T177" s="109">
        <f>'Data Raw'!G219</f>
        <v>23746.54</v>
      </c>
      <c r="U177" s="109">
        <f>'Data Raw'!D219</f>
        <v>23790.52</v>
      </c>
      <c r="V177" s="166" t="str">
        <f t="shared" si="139"/>
        <v/>
      </c>
      <c r="W177" s="89">
        <f t="shared" si="140"/>
        <v>-481.37954137837733</v>
      </c>
      <c r="X177" s="89">
        <f t="shared" si="141"/>
        <v>231726.2628576569</v>
      </c>
      <c r="Y177" s="89">
        <f t="shared" si="121"/>
        <v>322.94498877193956</v>
      </c>
      <c r="Z177" s="109">
        <f t="shared" si="142"/>
        <v>391.43000000000029</v>
      </c>
      <c r="AA177" s="89">
        <f t="shared" si="143"/>
        <v>336.68648674477447</v>
      </c>
      <c r="AB177" s="89">
        <f t="shared" si="144"/>
        <v>23245.471817311434</v>
      </c>
      <c r="AC177" s="89">
        <f t="shared" si="145"/>
        <v>23802.328182688569</v>
      </c>
      <c r="AD177" s="89">
        <f t="shared" si="146"/>
        <v>1</v>
      </c>
      <c r="AE177" s="89">
        <f>'Data Raw'!C219</f>
        <v>23523.9</v>
      </c>
      <c r="AF177" s="89"/>
      <c r="AG177" s="89">
        <f t="shared" si="112"/>
        <v>222.63999999999942</v>
      </c>
      <c r="AH177" s="89">
        <f t="shared" si="113"/>
        <v>-258.73954137837791</v>
      </c>
      <c r="AI177" s="109">
        <f t="shared" si="114"/>
        <v>-1</v>
      </c>
      <c r="AJ177" s="109">
        <f t="shared" si="118"/>
        <v>50</v>
      </c>
      <c r="AK177" s="88"/>
      <c r="AL177" s="191" t="str">
        <f t="shared" si="119"/>
        <v/>
      </c>
      <c r="AM177" s="191">
        <f t="shared" si="120"/>
        <v>-222.63999999999942</v>
      </c>
      <c r="AN177" s="88"/>
      <c r="AO177" s="191"/>
      <c r="AP177" s="191">
        <f t="shared" si="115"/>
        <v>49568.569599999741</v>
      </c>
      <c r="AQ177" s="191">
        <f t="shared" si="147"/>
        <v>183.7530141040217</v>
      </c>
      <c r="AR177" s="191">
        <f t="shared" si="117"/>
        <v>-139.19197466791786</v>
      </c>
      <c r="AS177" s="250">
        <f t="shared" si="122"/>
        <v>0</v>
      </c>
      <c r="AT177" s="250">
        <f t="shared" si="123"/>
        <v>0</v>
      </c>
      <c r="AU177" s="250">
        <f t="shared" si="124"/>
        <v>0</v>
      </c>
      <c r="AV177" s="250">
        <f t="shared" si="125"/>
        <v>0</v>
      </c>
      <c r="AW177" s="250">
        <f t="shared" si="126"/>
        <v>0</v>
      </c>
      <c r="AX177" s="250">
        <f t="shared" si="127"/>
        <v>1</v>
      </c>
      <c r="AY177" s="89"/>
      <c r="AZ177" s="111"/>
      <c r="BA177" s="111"/>
      <c r="BB177" s="111"/>
      <c r="BC177" s="111"/>
      <c r="BD177" s="111"/>
      <c r="BE177" s="111"/>
      <c r="BF177" s="111"/>
      <c r="BG177" s="111"/>
      <c r="BH177" s="89"/>
      <c r="BI177" s="89"/>
      <c r="BJ177" s="89"/>
      <c r="BK177" s="89"/>
      <c r="BL177" s="89"/>
    </row>
    <row r="178" spans="1:64" x14ac:dyDescent="0.25">
      <c r="A178" s="86">
        <f t="shared" si="116"/>
        <v>177</v>
      </c>
      <c r="B178" s="113"/>
      <c r="C178" s="88"/>
      <c r="D178" s="88"/>
      <c r="E178" s="194">
        <f t="shared" si="128"/>
        <v>0</v>
      </c>
      <c r="F178" s="89">
        <f t="shared" si="129"/>
        <v>0</v>
      </c>
      <c r="G178" s="113"/>
      <c r="H178" s="88"/>
      <c r="I178" s="84">
        <f t="shared" si="130"/>
        <v>22772.357944780197</v>
      </c>
      <c r="J178" s="84">
        <f t="shared" si="131"/>
        <v>22933.830439166166</v>
      </c>
      <c r="K178" s="84">
        <f t="shared" si="132"/>
        <v>23095.302933552135</v>
      </c>
      <c r="L178" s="84">
        <f t="shared" si="133"/>
        <v>23256.775427938104</v>
      </c>
      <c r="M178" s="108">
        <f>IF(T178&lt;&gt;0,(((G178+1)*('Data Raw'!$N$1007-'Data Raw'!$N$1008)/2+'Data Raw'!$N$1008)*'Data Raw'!$M$1010+'Data Raw'!$M$1009)*AE178+AE178)</f>
        <v>23418.247922324073</v>
      </c>
      <c r="N178" s="84">
        <f t="shared" si="134"/>
        <v>23579.720416710043</v>
      </c>
      <c r="O178" s="84">
        <f t="shared" si="135"/>
        <v>23741.192911096012</v>
      </c>
      <c r="P178" s="84">
        <f t="shared" si="136"/>
        <v>23902.665405481981</v>
      </c>
      <c r="Q178" s="84">
        <f t="shared" si="137"/>
        <v>24064.13789986795</v>
      </c>
      <c r="R178" s="166" t="str">
        <f t="shared" si="138"/>
        <v/>
      </c>
      <c r="S178" s="109">
        <f>'Data Raw'!E220</f>
        <v>23595.01</v>
      </c>
      <c r="T178" s="109">
        <f>'Data Raw'!G220</f>
        <v>23739.06</v>
      </c>
      <c r="U178" s="109">
        <f>'Data Raw'!D220</f>
        <v>23863.83</v>
      </c>
      <c r="V178" s="166" t="str">
        <f t="shared" si="139"/>
        <v/>
      </c>
      <c r="W178" s="89">
        <f t="shared" si="140"/>
        <v>-320.81207767592787</v>
      </c>
      <c r="X178" s="89">
        <f t="shared" si="141"/>
        <v>102920.38918274558</v>
      </c>
      <c r="Y178" s="89">
        <f t="shared" si="121"/>
        <v>322.64115046644861</v>
      </c>
      <c r="Z178" s="109">
        <f t="shared" si="142"/>
        <v>268.82000000000335</v>
      </c>
      <c r="AA178" s="89">
        <f t="shared" si="143"/>
        <v>326.99127435266433</v>
      </c>
      <c r="AB178" s="89">
        <f t="shared" si="144"/>
        <v>23392.506486266939</v>
      </c>
      <c r="AC178" s="89">
        <f t="shared" si="145"/>
        <v>23964.873513733059</v>
      </c>
      <c r="AD178" s="89">
        <f t="shared" si="146"/>
        <v>1</v>
      </c>
      <c r="AE178" s="89">
        <f>'Data Raw'!C220</f>
        <v>23678.69</v>
      </c>
      <c r="AF178" s="89"/>
      <c r="AG178" s="89">
        <f t="shared" si="112"/>
        <v>60.370000000002619</v>
      </c>
      <c r="AH178" s="89">
        <f t="shared" si="113"/>
        <v>-260.44207767592525</v>
      </c>
      <c r="AI178" s="109">
        <f t="shared" si="114"/>
        <v>-1</v>
      </c>
      <c r="AJ178" s="109">
        <f t="shared" si="118"/>
        <v>50</v>
      </c>
      <c r="AK178" s="88"/>
      <c r="AL178" s="191" t="str">
        <f t="shared" si="119"/>
        <v/>
      </c>
      <c r="AM178" s="191">
        <f t="shared" si="120"/>
        <v>-60.370000000002619</v>
      </c>
      <c r="AN178" s="88"/>
      <c r="AO178" s="191"/>
      <c r="AP178" s="191">
        <f t="shared" si="115"/>
        <v>3644.5369000003161</v>
      </c>
      <c r="AQ178" s="191">
        <f t="shared" si="147"/>
        <v>170.04379031468625</v>
      </c>
      <c r="AR178" s="191">
        <f t="shared" si="117"/>
        <v>-152.59736015176236</v>
      </c>
      <c r="AS178" s="250">
        <f t="shared" si="122"/>
        <v>0</v>
      </c>
      <c r="AT178" s="250">
        <f t="shared" si="123"/>
        <v>0</v>
      </c>
      <c r="AU178" s="250">
        <f t="shared" si="124"/>
        <v>0</v>
      </c>
      <c r="AV178" s="250">
        <f t="shared" si="125"/>
        <v>1</v>
      </c>
      <c r="AW178" s="250">
        <f t="shared" si="126"/>
        <v>0</v>
      </c>
      <c r="AX178" s="250">
        <f t="shared" si="127"/>
        <v>0</v>
      </c>
      <c r="AY178" s="89"/>
      <c r="AZ178" s="111"/>
      <c r="BA178" s="111"/>
      <c r="BB178" s="111"/>
      <c r="BC178" s="111"/>
      <c r="BD178" s="111"/>
      <c r="BE178" s="111"/>
      <c r="BF178" s="111"/>
      <c r="BG178" s="111"/>
      <c r="BH178" s="89"/>
      <c r="BI178" s="89"/>
      <c r="BJ178" s="89"/>
      <c r="BK178" s="89"/>
      <c r="BL178" s="89"/>
    </row>
    <row r="179" spans="1:64" x14ac:dyDescent="0.25">
      <c r="A179" s="86">
        <f t="shared" si="116"/>
        <v>178</v>
      </c>
      <c r="B179" s="113"/>
      <c r="C179" s="88"/>
      <c r="D179" s="88"/>
      <c r="E179" s="194">
        <f t="shared" si="128"/>
        <v>0</v>
      </c>
      <c r="F179" s="89">
        <f t="shared" si="129"/>
        <v>0</v>
      </c>
      <c r="G179" s="113"/>
      <c r="H179" s="88"/>
      <c r="I179" s="84">
        <f t="shared" si="130"/>
        <v>23159.496879475209</v>
      </c>
      <c r="J179" s="84">
        <f t="shared" si="131"/>
        <v>23320.817454708438</v>
      </c>
      <c r="K179" s="84">
        <f t="shared" si="132"/>
        <v>23482.13802994166</v>
      </c>
      <c r="L179" s="84">
        <f t="shared" si="133"/>
        <v>23643.458605174885</v>
      </c>
      <c r="M179" s="108">
        <f>IF(T179&lt;&gt;0,(((G179+1)*('Data Raw'!$N$1007-'Data Raw'!$N$1008)/2+'Data Raw'!$N$1008)*'Data Raw'!$M$1010+'Data Raw'!$M$1009)*AE179+AE179)</f>
        <v>23804.77918040811</v>
      </c>
      <c r="N179" s="84">
        <f t="shared" si="134"/>
        <v>23966.099755641335</v>
      </c>
      <c r="O179" s="84">
        <f t="shared" si="135"/>
        <v>24127.42033087456</v>
      </c>
      <c r="P179" s="84">
        <f t="shared" si="136"/>
        <v>24288.740906107781</v>
      </c>
      <c r="Q179" s="84">
        <f t="shared" si="137"/>
        <v>24450.06148134101</v>
      </c>
      <c r="R179" s="166" t="str">
        <f t="shared" si="138"/>
        <v/>
      </c>
      <c r="S179" s="109">
        <f>'Data Raw'!E221</f>
        <v>24069.52</v>
      </c>
      <c r="T179" s="109">
        <f>'Data Raw'!G221</f>
        <v>24402.17</v>
      </c>
      <c r="U179" s="109">
        <f>'Data Raw'!D221</f>
        <v>24402.17</v>
      </c>
      <c r="V179" s="166" t="str">
        <f t="shared" si="139"/>
        <v/>
      </c>
      <c r="W179" s="89">
        <f t="shared" si="140"/>
        <v>-597.39081959188843</v>
      </c>
      <c r="X179" s="89">
        <f t="shared" si="141"/>
        <v>356875.79133266822</v>
      </c>
      <c r="Y179" s="89">
        <f t="shared" si="121"/>
        <v>374.44428599088189</v>
      </c>
      <c r="Z179" s="109">
        <f t="shared" si="142"/>
        <v>332.64999999999782</v>
      </c>
      <c r="AA179" s="89">
        <f t="shared" si="143"/>
        <v>327.79966373085483</v>
      </c>
      <c r="AB179" s="89">
        <f t="shared" si="144"/>
        <v>23791.577416800235</v>
      </c>
      <c r="AC179" s="89">
        <f t="shared" si="145"/>
        <v>24347.462583199766</v>
      </c>
      <c r="AD179" s="89" t="str">
        <f t="shared" si="146"/>
        <v/>
      </c>
      <c r="AE179" s="89">
        <f>'Data Raw'!C221</f>
        <v>24069.52</v>
      </c>
      <c r="AF179" s="89"/>
      <c r="AG179" s="89">
        <f t="shared" si="112"/>
        <v>332.64999999999782</v>
      </c>
      <c r="AH179" s="89">
        <f t="shared" si="113"/>
        <v>-264.74081959189061</v>
      </c>
      <c r="AI179" s="109">
        <f t="shared" si="114"/>
        <v>-1</v>
      </c>
      <c r="AJ179" s="109">
        <f t="shared" si="118"/>
        <v>50</v>
      </c>
      <c r="AK179" s="88"/>
      <c r="AL179" s="191" t="str">
        <f t="shared" si="119"/>
        <v/>
      </c>
      <c r="AM179" s="191">
        <f t="shared" si="120"/>
        <v>-332.64999999999782</v>
      </c>
      <c r="AN179" s="88"/>
      <c r="AO179" s="191"/>
      <c r="AP179" s="191">
        <f t="shared" si="115"/>
        <v>110656.02249999855</v>
      </c>
      <c r="AQ179" s="191">
        <f t="shared" si="147"/>
        <v>188.11114694638752</v>
      </c>
      <c r="AR179" s="191">
        <f t="shared" si="117"/>
        <v>-186.33313904449437</v>
      </c>
      <c r="AS179" s="250">
        <f t="shared" si="122"/>
        <v>0</v>
      </c>
      <c r="AT179" s="250">
        <f t="shared" si="123"/>
        <v>0</v>
      </c>
      <c r="AU179" s="250">
        <f t="shared" si="124"/>
        <v>0</v>
      </c>
      <c r="AV179" s="250">
        <f t="shared" si="125"/>
        <v>0</v>
      </c>
      <c r="AW179" s="250">
        <f t="shared" si="126"/>
        <v>0</v>
      </c>
      <c r="AX179" s="250">
        <f t="shared" si="127"/>
        <v>1</v>
      </c>
      <c r="AY179" s="89"/>
      <c r="AZ179" s="111"/>
      <c r="BA179" s="111"/>
      <c r="BB179" s="111"/>
      <c r="BC179" s="111"/>
      <c r="BD179" s="111"/>
      <c r="BE179" s="111"/>
      <c r="BF179" s="111"/>
      <c r="BG179" s="111"/>
      <c r="BH179" s="89"/>
      <c r="BI179" s="89"/>
      <c r="BJ179" s="89"/>
      <c r="BK179" s="89"/>
      <c r="BL179" s="89"/>
    </row>
    <row r="180" spans="1:64" x14ac:dyDescent="0.25">
      <c r="A180" s="86">
        <f t="shared" si="116"/>
        <v>179</v>
      </c>
      <c r="B180" s="113"/>
      <c r="C180" s="88"/>
      <c r="D180" s="88"/>
      <c r="E180" s="194">
        <f t="shared" si="128"/>
        <v>0</v>
      </c>
      <c r="F180" s="89">
        <f t="shared" si="129"/>
        <v>0</v>
      </c>
      <c r="G180" s="113"/>
      <c r="H180" s="88"/>
      <c r="I180" s="84">
        <f t="shared" si="130"/>
        <v>23542.439536929847</v>
      </c>
      <c r="J180" s="84">
        <f t="shared" si="131"/>
        <v>23729.661679925288</v>
      </c>
      <c r="K180" s="84">
        <f t="shared" si="132"/>
        <v>23916.883822920729</v>
      </c>
      <c r="L180" s="84">
        <f t="shared" si="133"/>
        <v>24104.105965916169</v>
      </c>
      <c r="M180" s="108">
        <f>IF(T180&lt;&gt;0,(((G180+1)*('Data Raw'!$N$1007-'Data Raw'!$N$1008)/2+'Data Raw'!$N$1008)*'Data Raw'!$M$1010+'Data Raw'!$M$1009)*AE180+AE180)</f>
        <v>24291.32810891161</v>
      </c>
      <c r="N180" s="84">
        <f t="shared" si="134"/>
        <v>24478.550251907051</v>
      </c>
      <c r="O180" s="84">
        <f t="shared" si="135"/>
        <v>24665.772394902491</v>
      </c>
      <c r="P180" s="84">
        <f t="shared" si="136"/>
        <v>24852.994537897932</v>
      </c>
      <c r="Q180" s="84">
        <f t="shared" si="137"/>
        <v>25040.216680893373</v>
      </c>
      <c r="R180" s="166" t="str">
        <f t="shared" si="138"/>
        <v/>
      </c>
      <c r="S180" s="109">
        <f>'Data Raw'!E222</f>
        <v>24289.19</v>
      </c>
      <c r="T180" s="109">
        <f>'Data Raw'!G222</f>
        <v>24429.77</v>
      </c>
      <c r="U180" s="109">
        <f>'Data Raw'!D222</f>
        <v>24561.48</v>
      </c>
      <c r="V180" s="166" t="str">
        <f t="shared" si="139"/>
        <v/>
      </c>
      <c r="W180" s="89">
        <f t="shared" si="140"/>
        <v>-138.44189108839055</v>
      </c>
      <c r="X180" s="89">
        <f t="shared" si="141"/>
        <v>19166.157208129789</v>
      </c>
      <c r="Y180" s="89">
        <f t="shared" si="121"/>
        <v>350.5948612359648</v>
      </c>
      <c r="Z180" s="109">
        <f t="shared" si="142"/>
        <v>272.29000000000087</v>
      </c>
      <c r="AA180" s="89">
        <f t="shared" si="143"/>
        <v>319.86971176930427</v>
      </c>
      <c r="AB180" s="89">
        <f t="shared" si="144"/>
        <v>24282.850285828772</v>
      </c>
      <c r="AC180" s="89">
        <f t="shared" si="145"/>
        <v>24840.109714171227</v>
      </c>
      <c r="AD180" s="89">
        <f t="shared" si="146"/>
        <v>1</v>
      </c>
      <c r="AE180" s="89">
        <f>'Data Raw'!C222</f>
        <v>24561.48</v>
      </c>
      <c r="AF180" s="89"/>
      <c r="AG180" s="89">
        <f t="shared" si="112"/>
        <v>-131.70999999999913</v>
      </c>
      <c r="AH180" s="89">
        <f t="shared" si="113"/>
        <v>-270.15189108838968</v>
      </c>
      <c r="AI180" s="109">
        <f t="shared" si="114"/>
        <v>-1</v>
      </c>
      <c r="AJ180" s="109">
        <f t="shared" si="118"/>
        <v>50</v>
      </c>
      <c r="AK180" s="88"/>
      <c r="AL180" s="191" t="str">
        <f t="shared" si="119"/>
        <v/>
      </c>
      <c r="AM180" s="191">
        <f t="shared" si="120"/>
        <v>-131.70999999999913</v>
      </c>
      <c r="AN180" s="88"/>
      <c r="AO180" s="191"/>
      <c r="AP180" s="191">
        <f t="shared" si="115"/>
        <v>17347.52409999977</v>
      </c>
      <c r="AQ180" s="191">
        <f t="shared" si="147"/>
        <v>181.84435284123325</v>
      </c>
      <c r="AR180" s="191">
        <f t="shared" si="117"/>
        <v>-168.75050839473155</v>
      </c>
      <c r="AS180" s="250">
        <f t="shared" si="122"/>
        <v>0</v>
      </c>
      <c r="AT180" s="250">
        <f t="shared" si="123"/>
        <v>0</v>
      </c>
      <c r="AU180" s="250">
        <f t="shared" si="124"/>
        <v>0</v>
      </c>
      <c r="AV180" s="250">
        <f t="shared" si="125"/>
        <v>1</v>
      </c>
      <c r="AW180" s="250">
        <f t="shared" si="126"/>
        <v>0</v>
      </c>
      <c r="AX180" s="250">
        <f t="shared" si="127"/>
        <v>0</v>
      </c>
      <c r="AY180" s="89"/>
      <c r="AZ180" s="111"/>
      <c r="BA180" s="111"/>
      <c r="BB180" s="111"/>
      <c r="BC180" s="111"/>
      <c r="BD180" s="111"/>
      <c r="BE180" s="111"/>
      <c r="BF180" s="111"/>
      <c r="BG180" s="111"/>
      <c r="BH180" s="89"/>
      <c r="BI180" s="89"/>
      <c r="BJ180" s="89"/>
      <c r="BK180" s="89"/>
      <c r="BL180" s="89"/>
    </row>
    <row r="181" spans="1:64" x14ac:dyDescent="0.25">
      <c r="A181" s="86">
        <f t="shared" si="116"/>
        <v>180</v>
      </c>
      <c r="B181" s="113"/>
      <c r="C181" s="88"/>
      <c r="D181" s="88"/>
      <c r="E181" s="194">
        <f t="shared" si="128"/>
        <v>0</v>
      </c>
      <c r="F181" s="89">
        <f t="shared" si="129"/>
        <v>0</v>
      </c>
      <c r="G181" s="113"/>
      <c r="H181" s="88"/>
      <c r="I181" s="84">
        <f t="shared" si="130"/>
        <v>23218.649833458781</v>
      </c>
      <c r="J181" s="84">
        <f t="shared" si="131"/>
        <v>23393.947264076764</v>
      </c>
      <c r="K181" s="84">
        <f t="shared" si="132"/>
        <v>23569.244694694746</v>
      </c>
      <c r="L181" s="84">
        <f t="shared" si="133"/>
        <v>23744.542125312728</v>
      </c>
      <c r="M181" s="108">
        <f>IF(T181&lt;&gt;0,(((G181+1)*('Data Raw'!$N$1007-'Data Raw'!$N$1008)/2+'Data Raw'!$N$1008)*'Data Raw'!$M$1010+'Data Raw'!$M$1009)*AE181+AE181)</f>
        <v>23919.83955593071</v>
      </c>
      <c r="N181" s="84">
        <f t="shared" si="134"/>
        <v>24095.136986548692</v>
      </c>
      <c r="O181" s="84">
        <f t="shared" si="135"/>
        <v>24270.434417166674</v>
      </c>
      <c r="P181" s="84">
        <f t="shared" si="136"/>
        <v>24445.731847784657</v>
      </c>
      <c r="Q181" s="84">
        <f t="shared" si="137"/>
        <v>24621.029278402639</v>
      </c>
      <c r="R181" s="166" t="str">
        <f t="shared" si="138"/>
        <v/>
      </c>
      <c r="S181" s="109">
        <f>'Data Raw'!E223</f>
        <v>24140.81</v>
      </c>
      <c r="T181" s="109">
        <f>'Data Raw'!G223</f>
        <v>24383.32</v>
      </c>
      <c r="U181" s="109">
        <f>'Data Raw'!D223</f>
        <v>24383.32</v>
      </c>
      <c r="V181" s="166" t="str">
        <f t="shared" si="139"/>
        <v/>
      </c>
      <c r="W181" s="89">
        <f t="shared" si="140"/>
        <v>-463.48044406928966</v>
      </c>
      <c r="X181" s="89">
        <f t="shared" si="141"/>
        <v>214814.12203466595</v>
      </c>
      <c r="Y181" s="89">
        <f t="shared" si="121"/>
        <v>368.84271955576685</v>
      </c>
      <c r="Z181" s="109">
        <f t="shared" si="142"/>
        <v>242.5099999999984</v>
      </c>
      <c r="AA181" s="89">
        <f t="shared" si="143"/>
        <v>308.81832437368917</v>
      </c>
      <c r="AB181" s="89">
        <f t="shared" si="144"/>
        <v>23913.970744996092</v>
      </c>
      <c r="AC181" s="89">
        <f t="shared" si="145"/>
        <v>24457.74925500391</v>
      </c>
      <c r="AD181" s="89">
        <f t="shared" si="146"/>
        <v>1</v>
      </c>
      <c r="AE181" s="89">
        <f>'Data Raw'!C223</f>
        <v>24185.86</v>
      </c>
      <c r="AF181" s="89"/>
      <c r="AG181" s="89">
        <f t="shared" si="112"/>
        <v>197.45999999999913</v>
      </c>
      <c r="AH181" s="89">
        <f t="shared" si="113"/>
        <v>-266.02044406929053</v>
      </c>
      <c r="AI181" s="109">
        <f t="shared" si="114"/>
        <v>-1</v>
      </c>
      <c r="AJ181" s="109">
        <f t="shared" si="118"/>
        <v>50</v>
      </c>
      <c r="AK181" s="88"/>
      <c r="AL181" s="191" t="str">
        <f t="shared" si="119"/>
        <v/>
      </c>
      <c r="AM181" s="191">
        <f t="shared" si="120"/>
        <v>-197.45999999999913</v>
      </c>
      <c r="AN181" s="88"/>
      <c r="AO181" s="191"/>
      <c r="AP181" s="191">
        <f t="shared" si="115"/>
        <v>38990.451599999658</v>
      </c>
      <c r="AQ181" s="191">
        <f t="shared" si="147"/>
        <v>183.5794247477628</v>
      </c>
      <c r="AR181" s="191">
        <f t="shared" si="117"/>
        <v>-185.26329480800405</v>
      </c>
      <c r="AS181" s="250">
        <f t="shared" si="122"/>
        <v>0</v>
      </c>
      <c r="AT181" s="250">
        <f t="shared" si="123"/>
        <v>0</v>
      </c>
      <c r="AU181" s="250">
        <f t="shared" si="124"/>
        <v>0</v>
      </c>
      <c r="AV181" s="250">
        <f t="shared" si="125"/>
        <v>0</v>
      </c>
      <c r="AW181" s="250">
        <f t="shared" si="126"/>
        <v>1</v>
      </c>
      <c r="AX181" s="250">
        <f t="shared" si="127"/>
        <v>0</v>
      </c>
      <c r="AY181" s="89"/>
      <c r="AZ181" s="111"/>
      <c r="BA181" s="111"/>
      <c r="BB181" s="111"/>
      <c r="BC181" s="111"/>
      <c r="BD181" s="111"/>
      <c r="BE181" s="111"/>
      <c r="BF181" s="111"/>
      <c r="BG181" s="111"/>
      <c r="BH181" s="89"/>
      <c r="BI181" s="89"/>
      <c r="BJ181" s="89"/>
      <c r="BK181" s="89"/>
      <c r="BL181" s="89"/>
    </row>
    <row r="182" spans="1:64" x14ac:dyDescent="0.25">
      <c r="A182" s="86">
        <f t="shared" si="116"/>
        <v>181</v>
      </c>
      <c r="B182" s="113"/>
      <c r="C182" s="88"/>
      <c r="D182" s="88"/>
      <c r="E182" s="194">
        <f t="shared" si="128"/>
        <v>0</v>
      </c>
      <c r="F182" s="89">
        <f t="shared" si="129"/>
        <v>0</v>
      </c>
      <c r="G182" s="113"/>
      <c r="H182" s="88"/>
      <c r="I182" s="84">
        <f t="shared" si="130"/>
        <v>23384.335589812854</v>
      </c>
      <c r="J182" s="84">
        <f t="shared" si="131"/>
        <v>23568.756949590737</v>
      </c>
      <c r="K182" s="84">
        <f t="shared" si="132"/>
        <v>23753.178309368621</v>
      </c>
      <c r="L182" s="84">
        <f t="shared" si="133"/>
        <v>23937.599669146504</v>
      </c>
      <c r="M182" s="108">
        <f>IF(T182&lt;&gt;0,(((G182+1)*('Data Raw'!$N$1007-'Data Raw'!$N$1008)/2+'Data Raw'!$N$1008)*'Data Raw'!$M$1010+'Data Raw'!$M$1009)*AE182+AE182)</f>
        <v>24122.021028924388</v>
      </c>
      <c r="N182" s="84">
        <f t="shared" si="134"/>
        <v>24306.442388702271</v>
      </c>
      <c r="O182" s="84">
        <f t="shared" si="135"/>
        <v>24490.863748480155</v>
      </c>
      <c r="P182" s="84">
        <f t="shared" si="136"/>
        <v>24675.285108258038</v>
      </c>
      <c r="Q182" s="84">
        <f t="shared" si="137"/>
        <v>24859.706468035922</v>
      </c>
      <c r="R182" s="166" t="str">
        <f t="shared" si="138"/>
        <v/>
      </c>
      <c r="S182" s="109">
        <f>'Data Raw'!E224</f>
        <v>24111.74</v>
      </c>
      <c r="T182" s="109">
        <f>'Data Raw'!G224</f>
        <v>24218.03</v>
      </c>
      <c r="U182" s="109">
        <f>'Data Raw'!D224</f>
        <v>24408.880000000001</v>
      </c>
      <c r="V182" s="166" t="str">
        <f t="shared" si="139"/>
        <v/>
      </c>
      <c r="W182" s="89">
        <f t="shared" si="140"/>
        <v>-96.008971075611043</v>
      </c>
      <c r="X182" s="89">
        <f t="shared" si="141"/>
        <v>9217.7225269975188</v>
      </c>
      <c r="Y182" s="89">
        <f t="shared" si="121"/>
        <v>343.40468279167618</v>
      </c>
      <c r="Z182" s="109">
        <f t="shared" si="142"/>
        <v>297.13999999999942</v>
      </c>
      <c r="AA182" s="89">
        <f t="shared" si="143"/>
        <v>307.14999232030493</v>
      </c>
      <c r="AB182" s="89">
        <f t="shared" si="144"/>
        <v>24127.794424282365</v>
      </c>
      <c r="AC182" s="89">
        <f t="shared" si="145"/>
        <v>24652.785575717637</v>
      </c>
      <c r="AD182" s="89">
        <f t="shared" si="146"/>
        <v>1</v>
      </c>
      <c r="AE182" s="89">
        <f>'Data Raw'!C224</f>
        <v>24390.29</v>
      </c>
      <c r="AF182" s="89"/>
      <c r="AG182" s="89">
        <f t="shared" si="112"/>
        <v>-172.26000000000204</v>
      </c>
      <c r="AH182" s="89">
        <f t="shared" si="113"/>
        <v>-268.26897107561308</v>
      </c>
      <c r="AI182" s="109">
        <f t="shared" si="114"/>
        <v>-1</v>
      </c>
      <c r="AJ182" s="109">
        <f t="shared" si="118"/>
        <v>50</v>
      </c>
      <c r="AK182" s="88"/>
      <c r="AL182" s="191" t="str">
        <f t="shared" si="119"/>
        <v/>
      </c>
      <c r="AM182" s="191">
        <f t="shared" si="120"/>
        <v>-172.26000000000204</v>
      </c>
      <c r="AN182" s="88"/>
      <c r="AO182" s="191"/>
      <c r="AP182" s="191">
        <f t="shared" si="115"/>
        <v>29673.507600000703</v>
      </c>
      <c r="AQ182" s="191">
        <f t="shared" si="147"/>
        <v>182.32171088690052</v>
      </c>
      <c r="AR182" s="191">
        <f t="shared" si="117"/>
        <v>-161.08297190477566</v>
      </c>
      <c r="AS182" s="250">
        <f t="shared" si="122"/>
        <v>0</v>
      </c>
      <c r="AT182" s="250">
        <f t="shared" si="123"/>
        <v>0</v>
      </c>
      <c r="AU182" s="250">
        <f t="shared" si="124"/>
        <v>0</v>
      </c>
      <c r="AV182" s="250">
        <f t="shared" si="125"/>
        <v>1</v>
      </c>
      <c r="AW182" s="250">
        <f t="shared" si="126"/>
        <v>0</v>
      </c>
      <c r="AX182" s="250">
        <f t="shared" si="127"/>
        <v>0</v>
      </c>
      <c r="AY182" s="89"/>
      <c r="AZ182" s="111"/>
      <c r="BA182" s="111"/>
      <c r="BB182" s="111"/>
      <c r="BC182" s="111"/>
      <c r="BD182" s="111"/>
      <c r="BE182" s="111"/>
      <c r="BF182" s="111"/>
      <c r="BG182" s="111"/>
      <c r="BH182" s="89"/>
      <c r="BI182" s="89"/>
      <c r="BJ182" s="89"/>
      <c r="BK182" s="89"/>
      <c r="BL182" s="89"/>
    </row>
    <row r="183" spans="1:64" x14ac:dyDescent="0.25">
      <c r="A183" s="86">
        <f t="shared" si="116"/>
        <v>182</v>
      </c>
      <c r="B183" s="113"/>
      <c r="C183" s="88"/>
      <c r="D183" s="88"/>
      <c r="E183" s="194">
        <f t="shared" si="128"/>
        <v>0</v>
      </c>
      <c r="F183" s="89">
        <f t="shared" si="129"/>
        <v>0</v>
      </c>
      <c r="G183" s="113"/>
      <c r="H183" s="88"/>
      <c r="I183" s="84">
        <f t="shared" si="130"/>
        <v>23320.942488612818</v>
      </c>
      <c r="J183" s="84">
        <f t="shared" si="131"/>
        <v>23492.644830008656</v>
      </c>
      <c r="K183" s="84">
        <f t="shared" si="132"/>
        <v>23664.347171404494</v>
      </c>
      <c r="L183" s="84">
        <f t="shared" si="133"/>
        <v>23836.049512800331</v>
      </c>
      <c r="M183" s="108">
        <f>IF(T183&lt;&gt;0,(((G183+1)*('Data Raw'!$N$1007-'Data Raw'!$N$1008)/2+'Data Raw'!$N$1008)*'Data Raw'!$M$1010+'Data Raw'!$M$1009)*AE183+AE183)</f>
        <v>24007.751854196169</v>
      </c>
      <c r="N183" s="84">
        <f t="shared" si="134"/>
        <v>24179.454195592007</v>
      </c>
      <c r="O183" s="84">
        <f t="shared" si="135"/>
        <v>24351.156536987844</v>
      </c>
      <c r="P183" s="84">
        <f t="shared" si="136"/>
        <v>24522.858878383682</v>
      </c>
      <c r="Q183" s="84">
        <f t="shared" si="137"/>
        <v>24694.56121977952</v>
      </c>
      <c r="R183" s="166" t="str">
        <f t="shared" si="138"/>
        <v/>
      </c>
      <c r="S183" s="109">
        <f>'Data Raw'!E225</f>
        <v>24009.71</v>
      </c>
      <c r="T183" s="109">
        <f>'Data Raw'!G225</f>
        <v>24112.78</v>
      </c>
      <c r="U183" s="109">
        <f>'Data Raw'!D225</f>
        <v>24385.05</v>
      </c>
      <c r="V183" s="166" t="str">
        <f t="shared" si="139"/>
        <v/>
      </c>
      <c r="W183" s="89">
        <f t="shared" si="140"/>
        <v>-105.02814580382983</v>
      </c>
      <c r="X183" s="89">
        <f t="shared" si="141"/>
        <v>11030.911410990537</v>
      </c>
      <c r="Y183" s="89">
        <f t="shared" si="121"/>
        <v>320.39965409079349</v>
      </c>
      <c r="Z183" s="109">
        <f t="shared" si="142"/>
        <v>375.34000000000015</v>
      </c>
      <c r="AA183" s="89">
        <f t="shared" si="143"/>
        <v>316.8914219888328</v>
      </c>
      <c r="AB183" s="89">
        <f t="shared" si="144"/>
        <v>24013.672506527742</v>
      </c>
      <c r="AC183" s="89">
        <f t="shared" si="145"/>
        <v>24535.827493472258</v>
      </c>
      <c r="AD183" s="89">
        <f t="shared" si="146"/>
        <v>1</v>
      </c>
      <c r="AE183" s="89">
        <f>'Data Raw'!C225</f>
        <v>24274.75</v>
      </c>
      <c r="AF183" s="89"/>
      <c r="AG183" s="89">
        <f t="shared" si="112"/>
        <v>-161.97000000000116</v>
      </c>
      <c r="AH183" s="89">
        <f t="shared" si="113"/>
        <v>-266.99814580383099</v>
      </c>
      <c r="AI183" s="109">
        <f t="shared" si="114"/>
        <v>-1</v>
      </c>
      <c r="AJ183" s="109">
        <f t="shared" si="118"/>
        <v>50</v>
      </c>
      <c r="AK183" s="88"/>
      <c r="AL183" s="191" t="str">
        <f t="shared" si="119"/>
        <v/>
      </c>
      <c r="AM183" s="191">
        <f t="shared" si="120"/>
        <v>-161.97000000000116</v>
      </c>
      <c r="AN183" s="88"/>
      <c r="AO183" s="191"/>
      <c r="AP183" s="191">
        <f t="shared" si="115"/>
        <v>26234.280900000376</v>
      </c>
      <c r="AQ183" s="191">
        <f t="shared" si="147"/>
        <v>180.06040967724505</v>
      </c>
      <c r="AR183" s="191">
        <f t="shared" si="117"/>
        <v>-140.33924441354844</v>
      </c>
      <c r="AS183" s="250">
        <f t="shared" si="122"/>
        <v>0</v>
      </c>
      <c r="AT183" s="250">
        <f t="shared" si="123"/>
        <v>0</v>
      </c>
      <c r="AU183" s="250">
        <f t="shared" si="124"/>
        <v>0</v>
      </c>
      <c r="AV183" s="250">
        <f t="shared" si="125"/>
        <v>1</v>
      </c>
      <c r="AW183" s="250">
        <f t="shared" si="126"/>
        <v>0</v>
      </c>
      <c r="AX183" s="250">
        <f t="shared" si="127"/>
        <v>0</v>
      </c>
      <c r="AY183" s="89"/>
      <c r="AZ183" s="111"/>
      <c r="BA183" s="111"/>
      <c r="BB183" s="111"/>
      <c r="BC183" s="111"/>
      <c r="BD183" s="111"/>
      <c r="BE183" s="111"/>
      <c r="BF183" s="111"/>
      <c r="BG183" s="111"/>
      <c r="BH183" s="89"/>
      <c r="BI183" s="89"/>
      <c r="BJ183" s="89"/>
      <c r="BK183" s="89"/>
      <c r="BL183" s="89"/>
    </row>
    <row r="184" spans="1:64" x14ac:dyDescent="0.25">
      <c r="A184" s="86">
        <f t="shared" si="116"/>
        <v>183</v>
      </c>
      <c r="B184" s="113"/>
      <c r="C184" s="88"/>
      <c r="D184" s="88"/>
      <c r="E184" s="194">
        <f t="shared" si="128"/>
        <v>0</v>
      </c>
      <c r="F184" s="89">
        <f t="shared" si="129"/>
        <v>0</v>
      </c>
      <c r="G184" s="113"/>
      <c r="H184" s="88"/>
      <c r="I184" s="84">
        <f t="shared" si="130"/>
        <v>23322.477171360537</v>
      </c>
      <c r="J184" s="84">
        <f t="shared" si="131"/>
        <v>23482.676998405936</v>
      </c>
      <c r="K184" s="84">
        <f t="shared" si="132"/>
        <v>23642.876825451331</v>
      </c>
      <c r="L184" s="84">
        <f t="shared" si="133"/>
        <v>23803.076652496729</v>
      </c>
      <c r="M184" s="108">
        <f>IF(T184&lt;&gt;0,(((G184+1)*('Data Raw'!$N$1007-'Data Raw'!$N$1008)/2+'Data Raw'!$N$1008)*'Data Raw'!$M$1010+'Data Raw'!$M$1009)*AE184+AE184)</f>
        <v>23963.276479542124</v>
      </c>
      <c r="N184" s="84">
        <f t="shared" si="134"/>
        <v>24123.47630658752</v>
      </c>
      <c r="O184" s="84">
        <f t="shared" si="135"/>
        <v>24283.676133632918</v>
      </c>
      <c r="P184" s="84">
        <f t="shared" si="136"/>
        <v>24443.875960678313</v>
      </c>
      <c r="Q184" s="84">
        <f t="shared" si="137"/>
        <v>24604.075787723712</v>
      </c>
      <c r="R184" s="166" t="str">
        <f t="shared" si="138"/>
        <v/>
      </c>
      <c r="S184" s="109">
        <f>'Data Raw'!E226</f>
        <v>23951.599999999999</v>
      </c>
      <c r="T184" s="109">
        <f>'Data Raw'!G226</f>
        <v>24127.85</v>
      </c>
      <c r="U184" s="109">
        <f>'Data Raw'!D226</f>
        <v>24286.14</v>
      </c>
      <c r="V184" s="166" t="str">
        <f t="shared" si="139"/>
        <v/>
      </c>
      <c r="W184" s="89">
        <f t="shared" si="140"/>
        <v>-164.57352045787411</v>
      </c>
      <c r="X184" s="89">
        <f t="shared" si="141"/>
        <v>27084.443635898308</v>
      </c>
      <c r="Y184" s="89">
        <f t="shared" si="121"/>
        <v>303.08416409706092</v>
      </c>
      <c r="Z184" s="109">
        <f t="shared" si="142"/>
        <v>334.54000000000087</v>
      </c>
      <c r="AA184" s="89">
        <f t="shared" si="143"/>
        <v>319.41264741899965</v>
      </c>
      <c r="AB184" s="89">
        <f t="shared" si="144"/>
        <v>23960.422291309493</v>
      </c>
      <c r="AC184" s="89">
        <f t="shared" si="145"/>
        <v>24499.137708690505</v>
      </c>
      <c r="AD184" s="89">
        <f t="shared" si="146"/>
        <v>1</v>
      </c>
      <c r="AE184" s="89">
        <f>'Data Raw'!C226</f>
        <v>24229.78</v>
      </c>
      <c r="AF184" s="89"/>
      <c r="AG184" s="89">
        <f t="shared" si="112"/>
        <v>-101.93000000000029</v>
      </c>
      <c r="AH184" s="89">
        <f t="shared" si="113"/>
        <v>-266.5035204578744</v>
      </c>
      <c r="AI184" s="109">
        <f t="shared" si="114"/>
        <v>-1</v>
      </c>
      <c r="AJ184" s="109">
        <f t="shared" si="118"/>
        <v>50</v>
      </c>
      <c r="AK184" s="88"/>
      <c r="AL184" s="191" t="str">
        <f t="shared" si="119"/>
        <v/>
      </c>
      <c r="AM184" s="191">
        <f t="shared" si="120"/>
        <v>-101.93000000000029</v>
      </c>
      <c r="AN184" s="88"/>
      <c r="AO184" s="191"/>
      <c r="AP184" s="191">
        <f t="shared" si="115"/>
        <v>10389.724900000059</v>
      </c>
      <c r="AQ184" s="191">
        <f t="shared" si="147"/>
        <v>171.37925304644006</v>
      </c>
      <c r="AR184" s="191">
        <f t="shared" si="117"/>
        <v>-131.70491105062086</v>
      </c>
      <c r="AS184" s="250">
        <f t="shared" si="122"/>
        <v>0</v>
      </c>
      <c r="AT184" s="250">
        <f t="shared" si="123"/>
        <v>0</v>
      </c>
      <c r="AU184" s="250">
        <f t="shared" si="124"/>
        <v>0</v>
      </c>
      <c r="AV184" s="250">
        <f t="shared" si="125"/>
        <v>1</v>
      </c>
      <c r="AW184" s="250">
        <f t="shared" si="126"/>
        <v>0</v>
      </c>
      <c r="AX184" s="250">
        <f t="shared" si="127"/>
        <v>0</v>
      </c>
      <c r="AY184" s="89"/>
      <c r="AZ184" s="111"/>
      <c r="BA184" s="111"/>
      <c r="BB184" s="111"/>
      <c r="BC184" s="111"/>
      <c r="BD184" s="111"/>
      <c r="BE184" s="111"/>
      <c r="BF184" s="111"/>
      <c r="BG184" s="111"/>
      <c r="BH184" s="89"/>
      <c r="BI184" s="89"/>
      <c r="BJ184" s="89"/>
      <c r="BK184" s="89"/>
      <c r="BL184" s="89"/>
    </row>
    <row r="185" spans="1:64" x14ac:dyDescent="0.25">
      <c r="A185" s="86">
        <f t="shared" si="116"/>
        <v>184</v>
      </c>
      <c r="B185" s="113"/>
      <c r="C185" s="88"/>
      <c r="D185" s="88"/>
      <c r="E185" s="194">
        <f t="shared" si="128"/>
        <v>0</v>
      </c>
      <c r="F185" s="89">
        <f t="shared" si="129"/>
        <v>0</v>
      </c>
      <c r="G185" s="113"/>
      <c r="H185" s="88"/>
      <c r="I185" s="84">
        <f t="shared" si="130"/>
        <v>23390.111114483549</v>
      </c>
      <c r="J185" s="84">
        <f t="shared" si="131"/>
        <v>23541.653196532079</v>
      </c>
      <c r="K185" s="84">
        <f t="shared" si="132"/>
        <v>23693.19527858061</v>
      </c>
      <c r="L185" s="84">
        <f t="shared" si="133"/>
        <v>23844.73736062914</v>
      </c>
      <c r="M185" s="108">
        <f>IF(T185&lt;&gt;0,(((G185+1)*('Data Raw'!$N$1007-'Data Raw'!$N$1008)/2+'Data Raw'!$N$1008)*'Data Raw'!$M$1010+'Data Raw'!$M$1009)*AE185+AE185)</f>
        <v>23996.279442677671</v>
      </c>
      <c r="N185" s="84">
        <f t="shared" si="134"/>
        <v>24147.821524726201</v>
      </c>
      <c r="O185" s="84">
        <f t="shared" si="135"/>
        <v>24299.363606774732</v>
      </c>
      <c r="P185" s="84">
        <f t="shared" si="136"/>
        <v>24450.905688823263</v>
      </c>
      <c r="Q185" s="84">
        <f t="shared" si="137"/>
        <v>24602.447770871793</v>
      </c>
      <c r="R185" s="166" t="str">
        <f t="shared" si="138"/>
        <v/>
      </c>
      <c r="S185" s="109">
        <f>'Data Raw'!E227</f>
        <v>24233.18</v>
      </c>
      <c r="T185" s="109">
        <f>'Data Raw'!G227</f>
        <v>24952.35</v>
      </c>
      <c r="U185" s="109">
        <f>'Data Raw'!D227</f>
        <v>24952.35</v>
      </c>
      <c r="V185" s="166" t="str">
        <f t="shared" si="139"/>
        <v/>
      </c>
      <c r="W185" s="89">
        <f t="shared" si="140"/>
        <v>-956.07055732232766</v>
      </c>
      <c r="X185" s="89">
        <f t="shared" si="141"/>
        <v>914070.91057862621</v>
      </c>
      <c r="Y185" s="89">
        <f t="shared" si="121"/>
        <v>457.51361786713301</v>
      </c>
      <c r="Z185" s="109">
        <f t="shared" si="142"/>
        <v>719.16999999999825</v>
      </c>
      <c r="AA185" s="89">
        <f t="shared" si="143"/>
        <v>376.52084064485655</v>
      </c>
      <c r="AB185" s="89">
        <f t="shared" si="144"/>
        <v>23991.649249693852</v>
      </c>
      <c r="AC185" s="89">
        <f t="shared" si="145"/>
        <v>24534.650750306151</v>
      </c>
      <c r="AD185" s="89" t="str">
        <f t="shared" si="146"/>
        <v/>
      </c>
      <c r="AE185" s="89">
        <f>'Data Raw'!C227</f>
        <v>24263.15</v>
      </c>
      <c r="AF185" s="89"/>
      <c r="AG185" s="89">
        <f t="shared" si="112"/>
        <v>689.19999999999709</v>
      </c>
      <c r="AH185" s="89">
        <f t="shared" si="113"/>
        <v>-266.87055732233057</v>
      </c>
      <c r="AI185" s="109">
        <f t="shared" si="114"/>
        <v>-1</v>
      </c>
      <c r="AJ185" s="109">
        <f t="shared" si="118"/>
        <v>50</v>
      </c>
      <c r="AK185" s="88"/>
      <c r="AL185" s="191" t="str">
        <f t="shared" si="119"/>
        <v/>
      </c>
      <c r="AM185" s="191">
        <f t="shared" si="120"/>
        <v>-689.19999999999709</v>
      </c>
      <c r="AN185" s="88"/>
      <c r="AO185" s="191"/>
      <c r="AP185" s="191">
        <f t="shared" si="115"/>
        <v>474996.639999996</v>
      </c>
      <c r="AQ185" s="191">
        <f t="shared" si="147"/>
        <v>228.91489159683528</v>
      </c>
      <c r="AR185" s="191">
        <f t="shared" si="117"/>
        <v>-228.59872627029773</v>
      </c>
      <c r="AS185" s="250">
        <f t="shared" si="122"/>
        <v>0</v>
      </c>
      <c r="AT185" s="250">
        <f t="shared" si="123"/>
        <v>0</v>
      </c>
      <c r="AU185" s="250">
        <f t="shared" si="124"/>
        <v>0</v>
      </c>
      <c r="AV185" s="250">
        <f t="shared" si="125"/>
        <v>0</v>
      </c>
      <c r="AW185" s="250">
        <f t="shared" si="126"/>
        <v>0</v>
      </c>
      <c r="AX185" s="250">
        <f t="shared" si="127"/>
        <v>0</v>
      </c>
      <c r="AY185" s="89"/>
      <c r="AZ185" s="111"/>
      <c r="BA185" s="111"/>
      <c r="BB185" s="111"/>
      <c r="BC185" s="111"/>
      <c r="BD185" s="111"/>
      <c r="BE185" s="111"/>
      <c r="BF185" s="111"/>
      <c r="BG185" s="111"/>
      <c r="BH185" s="89"/>
      <c r="BI185" s="89"/>
      <c r="BJ185" s="89"/>
      <c r="BK185" s="89"/>
      <c r="BL185" s="89"/>
    </row>
    <row r="186" spans="1:64" x14ac:dyDescent="0.25">
      <c r="A186" s="86">
        <f t="shared" si="116"/>
        <v>185</v>
      </c>
      <c r="B186" s="113"/>
      <c r="C186" s="88"/>
      <c r="D186" s="88"/>
      <c r="E186" s="194">
        <f t="shared" si="128"/>
        <v>0</v>
      </c>
      <c r="F186" s="89">
        <f t="shared" si="129"/>
        <v>0</v>
      </c>
      <c r="G186" s="113"/>
      <c r="H186" s="88"/>
      <c r="I186" s="84">
        <f t="shared" si="130"/>
        <v>23708.713996925842</v>
      </c>
      <c r="J186" s="84">
        <f t="shared" si="131"/>
        <v>23937.470805859411</v>
      </c>
      <c r="K186" s="84">
        <f t="shared" si="132"/>
        <v>24166.227614792977</v>
      </c>
      <c r="L186" s="84">
        <f t="shared" si="133"/>
        <v>24394.984423726546</v>
      </c>
      <c r="M186" s="108">
        <f>IF(T186&lt;&gt;0,(((G186+1)*('Data Raw'!$N$1007-'Data Raw'!$N$1008)/2+'Data Raw'!$N$1008)*'Data Raw'!$M$1010+'Data Raw'!$M$1009)*AE186+AE186)</f>
        <v>24623.741232660112</v>
      </c>
      <c r="N186" s="84">
        <f t="shared" si="134"/>
        <v>24852.498041593677</v>
      </c>
      <c r="O186" s="84">
        <f t="shared" si="135"/>
        <v>25081.254850527246</v>
      </c>
      <c r="P186" s="84">
        <f t="shared" si="136"/>
        <v>25310.011659460812</v>
      </c>
      <c r="Q186" s="84">
        <f t="shared" si="137"/>
        <v>25538.768468394381</v>
      </c>
      <c r="R186" s="166" t="str">
        <f t="shared" si="138"/>
        <v/>
      </c>
      <c r="S186" s="109">
        <f>'Data Raw'!E228</f>
        <v>24723.919999999998</v>
      </c>
      <c r="T186" s="109">
        <f>'Data Raw'!G228</f>
        <v>24965.55</v>
      </c>
      <c r="U186" s="109">
        <f>'Data Raw'!D228</f>
        <v>24982.03</v>
      </c>
      <c r="V186" s="166" t="str">
        <f t="shared" si="139"/>
        <v/>
      </c>
      <c r="W186" s="89">
        <f t="shared" si="140"/>
        <v>-341.80876733988771</v>
      </c>
      <c r="X186" s="89">
        <f t="shared" si="141"/>
        <v>116833.23343041349</v>
      </c>
      <c r="Y186" s="89">
        <f t="shared" si="121"/>
        <v>442.83913503561655</v>
      </c>
      <c r="Z186" s="109">
        <f t="shared" si="142"/>
        <v>258.11000000000058</v>
      </c>
      <c r="AA186" s="89">
        <f t="shared" si="143"/>
        <v>359.60500626702003</v>
      </c>
      <c r="AB186" s="89">
        <f t="shared" si="144"/>
        <v>24577.547285451874</v>
      </c>
      <c r="AC186" s="89">
        <f t="shared" si="145"/>
        <v>25217.632714548126</v>
      </c>
      <c r="AD186" s="89">
        <f t="shared" si="146"/>
        <v>1</v>
      </c>
      <c r="AE186" s="89">
        <f>'Data Raw'!C228</f>
        <v>24897.59</v>
      </c>
      <c r="AF186" s="89"/>
      <c r="AG186" s="89">
        <f t="shared" si="112"/>
        <v>67.959999999999127</v>
      </c>
      <c r="AH186" s="89">
        <f t="shared" si="113"/>
        <v>-273.84876733988858</v>
      </c>
      <c r="AI186" s="109">
        <f t="shared" si="114"/>
        <v>-1</v>
      </c>
      <c r="AJ186" s="109">
        <f t="shared" si="118"/>
        <v>50</v>
      </c>
      <c r="AK186" s="88"/>
      <c r="AL186" s="191" t="str">
        <f t="shared" si="119"/>
        <v/>
      </c>
      <c r="AM186" s="191">
        <f t="shared" si="120"/>
        <v>-67.959999999999127</v>
      </c>
      <c r="AN186" s="88"/>
      <c r="AO186" s="191"/>
      <c r="AP186" s="191">
        <f t="shared" si="115"/>
        <v>4618.5615999998818</v>
      </c>
      <c r="AQ186" s="191">
        <f t="shared" si="147"/>
        <v>211.03101475274238</v>
      </c>
      <c r="AR186" s="191">
        <f t="shared" si="117"/>
        <v>-231.80812028287417</v>
      </c>
      <c r="AS186" s="250">
        <f t="shared" si="122"/>
        <v>0</v>
      </c>
      <c r="AT186" s="250">
        <f t="shared" si="123"/>
        <v>0</v>
      </c>
      <c r="AU186" s="250">
        <f t="shared" si="124"/>
        <v>0</v>
      </c>
      <c r="AV186" s="250">
        <f t="shared" si="125"/>
        <v>1</v>
      </c>
      <c r="AW186" s="250">
        <f t="shared" si="126"/>
        <v>0</v>
      </c>
      <c r="AX186" s="250">
        <f t="shared" si="127"/>
        <v>0</v>
      </c>
      <c r="AY186" s="89"/>
      <c r="AZ186" s="111"/>
      <c r="BA186" s="111"/>
      <c r="BB186" s="111"/>
      <c r="BC186" s="111"/>
      <c r="BD186" s="111"/>
      <c r="BE186" s="111"/>
      <c r="BF186" s="111"/>
      <c r="BG186" s="111"/>
      <c r="BH186" s="89"/>
      <c r="BI186" s="89"/>
      <c r="BJ186" s="89"/>
      <c r="BK186" s="89"/>
      <c r="BL186" s="89"/>
    </row>
    <row r="187" spans="1:64" x14ac:dyDescent="0.25">
      <c r="A187" s="86">
        <f t="shared" si="116"/>
        <v>186</v>
      </c>
      <c r="B187" s="113"/>
      <c r="C187" s="88"/>
      <c r="D187" s="88"/>
      <c r="E187" s="194">
        <f t="shared" si="128"/>
        <v>0</v>
      </c>
      <c r="F187" s="89">
        <f t="shared" si="129"/>
        <v>0</v>
      </c>
      <c r="G187" s="113"/>
      <c r="H187" s="88"/>
      <c r="I187" s="84">
        <f t="shared" si="130"/>
        <v>23536.148519863298</v>
      </c>
      <c r="J187" s="84">
        <f t="shared" si="131"/>
        <v>23757.568087381107</v>
      </c>
      <c r="K187" s="84">
        <f t="shared" si="132"/>
        <v>23978.987654898916</v>
      </c>
      <c r="L187" s="84">
        <f t="shared" si="133"/>
        <v>24200.407222416725</v>
      </c>
      <c r="M187" s="108">
        <f>IF(T187&lt;&gt;0,(((G187+1)*('Data Raw'!$N$1007-'Data Raw'!$N$1008)/2+'Data Raw'!$N$1008)*'Data Raw'!$M$1010+'Data Raw'!$M$1009)*AE187+AE187)</f>
        <v>24421.826789934534</v>
      </c>
      <c r="N187" s="84">
        <f t="shared" si="134"/>
        <v>24643.246357452343</v>
      </c>
      <c r="O187" s="84">
        <f t="shared" si="135"/>
        <v>24864.665924970152</v>
      </c>
      <c r="P187" s="84">
        <f t="shared" si="136"/>
        <v>25086.08549248796</v>
      </c>
      <c r="Q187" s="84">
        <f t="shared" si="137"/>
        <v>25307.505060005769</v>
      </c>
      <c r="R187" s="166" t="str">
        <f t="shared" si="138"/>
        <v/>
      </c>
      <c r="S187" s="109">
        <f>'Data Raw'!E229</f>
        <v>24570.87</v>
      </c>
      <c r="T187" s="109">
        <f>'Data Raw'!G229</f>
        <v>24656.46</v>
      </c>
      <c r="U187" s="109">
        <f>'Data Raw'!D229</f>
        <v>24795.54</v>
      </c>
      <c r="V187" s="166" t="str">
        <f t="shared" si="139"/>
        <v/>
      </c>
      <c r="W187" s="89">
        <f t="shared" si="140"/>
        <v>-234.63321006546539</v>
      </c>
      <c r="X187" s="89">
        <f t="shared" si="141"/>
        <v>55052.743265624813</v>
      </c>
      <c r="Y187" s="89">
        <f t="shared" si="121"/>
        <v>419.47105133901044</v>
      </c>
      <c r="Z187" s="109">
        <f t="shared" si="142"/>
        <v>224.67000000000189</v>
      </c>
      <c r="AA187" s="89">
        <f t="shared" si="143"/>
        <v>340.32857680030315</v>
      </c>
      <c r="AB187" s="89">
        <f t="shared" si="144"/>
        <v>24387.765744673034</v>
      </c>
      <c r="AC187" s="89">
        <f t="shared" si="145"/>
        <v>24999.094255326967</v>
      </c>
      <c r="AD187" s="89">
        <f t="shared" si="146"/>
        <v>1</v>
      </c>
      <c r="AE187" s="89">
        <f>'Data Raw'!C229</f>
        <v>24693.43</v>
      </c>
      <c r="AF187" s="89"/>
      <c r="AG187" s="89">
        <f t="shared" si="112"/>
        <v>-36.970000000001164</v>
      </c>
      <c r="AH187" s="89">
        <f t="shared" si="113"/>
        <v>-271.60321006546656</v>
      </c>
      <c r="AI187" s="109">
        <f t="shared" si="114"/>
        <v>-1</v>
      </c>
      <c r="AJ187" s="109">
        <f t="shared" si="118"/>
        <v>50</v>
      </c>
      <c r="AK187" s="88"/>
      <c r="AL187" s="191" t="str">
        <f t="shared" si="119"/>
        <v/>
      </c>
      <c r="AM187" s="191">
        <f t="shared" si="120"/>
        <v>-36.970000000001164</v>
      </c>
      <c r="AN187" s="88"/>
      <c r="AO187" s="191"/>
      <c r="AP187" s="191">
        <f t="shared" si="115"/>
        <v>1366.7809000000861</v>
      </c>
      <c r="AQ187" s="191">
        <f t="shared" si="147"/>
        <v>191.69090200243778</v>
      </c>
      <c r="AR187" s="191">
        <f t="shared" si="117"/>
        <v>-227.78014933657266</v>
      </c>
      <c r="AS187" s="250">
        <f t="shared" si="122"/>
        <v>0</v>
      </c>
      <c r="AT187" s="250">
        <f t="shared" si="123"/>
        <v>0</v>
      </c>
      <c r="AU187" s="250">
        <f t="shared" si="124"/>
        <v>0</v>
      </c>
      <c r="AV187" s="250">
        <f t="shared" si="125"/>
        <v>1</v>
      </c>
      <c r="AW187" s="250">
        <f t="shared" si="126"/>
        <v>0</v>
      </c>
      <c r="AX187" s="250">
        <f t="shared" si="127"/>
        <v>0</v>
      </c>
      <c r="AY187" s="89"/>
      <c r="AZ187" s="111"/>
      <c r="BA187" s="111"/>
      <c r="BB187" s="111"/>
      <c r="BC187" s="111"/>
      <c r="BD187" s="111"/>
      <c r="BE187" s="111"/>
      <c r="BF187" s="111"/>
      <c r="BG187" s="111"/>
      <c r="BH187" s="89"/>
      <c r="BI187" s="89"/>
      <c r="BJ187" s="89"/>
      <c r="BK187" s="89"/>
      <c r="BL187" s="89"/>
    </row>
    <row r="188" spans="1:64" x14ac:dyDescent="0.25">
      <c r="A188" s="86">
        <f t="shared" si="116"/>
        <v>187</v>
      </c>
      <c r="B188" s="113"/>
      <c r="C188" s="88"/>
      <c r="D188" s="88"/>
      <c r="E188" s="194">
        <f t="shared" si="128"/>
        <v>0</v>
      </c>
      <c r="F188" s="89">
        <f t="shared" si="129"/>
        <v>0</v>
      </c>
      <c r="G188" s="113"/>
      <c r="H188" s="88"/>
      <c r="I188" s="84">
        <f t="shared" si="130"/>
        <v>23145.538558153472</v>
      </c>
      <c r="J188" s="84">
        <f t="shared" si="131"/>
        <v>23355.274083822973</v>
      </c>
      <c r="K188" s="84">
        <f t="shared" si="132"/>
        <v>23565.009609492481</v>
      </c>
      <c r="L188" s="84">
        <f t="shared" si="133"/>
        <v>23774.745135161986</v>
      </c>
      <c r="M188" s="108">
        <f>IF(T188&lt;&gt;0,(((G188+1)*('Data Raw'!$N$1007-'Data Raw'!$N$1008)/2+'Data Raw'!$N$1008)*'Data Raw'!$M$1010+'Data Raw'!$M$1009)*AE188+AE188)</f>
        <v>23984.48066083149</v>
      </c>
      <c r="N188" s="84">
        <f t="shared" si="134"/>
        <v>24194.216186500995</v>
      </c>
      <c r="O188" s="84">
        <f t="shared" si="135"/>
        <v>24403.951712170499</v>
      </c>
      <c r="P188" s="84">
        <f t="shared" si="136"/>
        <v>24613.687237840008</v>
      </c>
      <c r="Q188" s="84">
        <f t="shared" si="137"/>
        <v>24823.422763509509</v>
      </c>
      <c r="R188" s="166" t="str">
        <f t="shared" si="138"/>
        <v/>
      </c>
      <c r="S188" s="109">
        <f>'Data Raw'!E230</f>
        <v>24001.96</v>
      </c>
      <c r="T188" s="109">
        <f>'Data Raw'!G230</f>
        <v>24243.61</v>
      </c>
      <c r="U188" s="109">
        <f>'Data Raw'!D230</f>
        <v>24366.89</v>
      </c>
      <c r="V188" s="166" t="str">
        <f t="shared" si="139"/>
        <v/>
      </c>
      <c r="W188" s="89">
        <f t="shared" si="140"/>
        <v>-259.12933916851034</v>
      </c>
      <c r="X188" s="89">
        <f t="shared" si="141"/>
        <v>67148.014417908867</v>
      </c>
      <c r="Y188" s="89">
        <f t="shared" si="121"/>
        <v>400.51463177956384</v>
      </c>
      <c r="Z188" s="109">
        <f t="shared" si="142"/>
        <v>364.93000000000029</v>
      </c>
      <c r="AA188" s="89">
        <f t="shared" si="143"/>
        <v>343.8430658288313</v>
      </c>
      <c r="AB188" s="89">
        <f t="shared" si="144"/>
        <v>23961.940709719744</v>
      </c>
      <c r="AC188" s="89">
        <f t="shared" si="145"/>
        <v>24540.499290280259</v>
      </c>
      <c r="AD188" s="89">
        <f t="shared" si="146"/>
        <v>1</v>
      </c>
      <c r="AE188" s="89">
        <f>'Data Raw'!C230</f>
        <v>24251.22</v>
      </c>
      <c r="AF188" s="89"/>
      <c r="AG188" s="89">
        <f t="shared" si="112"/>
        <v>-7.6100000000005821</v>
      </c>
      <c r="AH188" s="89">
        <f t="shared" si="113"/>
        <v>-266.73933916851092</v>
      </c>
      <c r="AI188" s="109">
        <f t="shared" si="114"/>
        <v>-1</v>
      </c>
      <c r="AJ188" s="109">
        <f t="shared" si="118"/>
        <v>50</v>
      </c>
      <c r="AK188" s="88"/>
      <c r="AL188" s="191" t="str">
        <f t="shared" si="119"/>
        <v/>
      </c>
      <c r="AM188" s="191">
        <f t="shared" si="120"/>
        <v>-7.6100000000005821</v>
      </c>
      <c r="AN188" s="88"/>
      <c r="AO188" s="191"/>
      <c r="AP188" s="191">
        <f t="shared" si="115"/>
        <v>57.912100000008856</v>
      </c>
      <c r="AQ188" s="191">
        <f t="shared" si="147"/>
        <v>171.23746844661142</v>
      </c>
      <c r="AR188" s="191">
        <f t="shared" si="117"/>
        <v>-229.27716333295243</v>
      </c>
      <c r="AS188" s="250">
        <f t="shared" si="122"/>
        <v>0</v>
      </c>
      <c r="AT188" s="250">
        <f t="shared" si="123"/>
        <v>0</v>
      </c>
      <c r="AU188" s="250">
        <f t="shared" si="124"/>
        <v>0</v>
      </c>
      <c r="AV188" s="250">
        <f t="shared" si="125"/>
        <v>1</v>
      </c>
      <c r="AW188" s="250">
        <f t="shared" si="126"/>
        <v>0</v>
      </c>
      <c r="AX188" s="250">
        <f t="shared" si="127"/>
        <v>0</v>
      </c>
      <c r="AY188" s="89"/>
      <c r="AZ188" s="111"/>
      <c r="BA188" s="111"/>
      <c r="BB188" s="111"/>
      <c r="BC188" s="111"/>
      <c r="BD188" s="111"/>
      <c r="BE188" s="111"/>
      <c r="BF188" s="111"/>
      <c r="BG188" s="111"/>
      <c r="BH188" s="89"/>
      <c r="BI188" s="89"/>
      <c r="BJ188" s="89"/>
      <c r="BK188" s="89"/>
      <c r="BL188" s="89"/>
    </row>
    <row r="189" spans="1:64" x14ac:dyDescent="0.25">
      <c r="A189" s="86">
        <f t="shared" si="116"/>
        <v>188</v>
      </c>
      <c r="B189" s="113"/>
      <c r="C189" s="88"/>
      <c r="D189" s="88"/>
      <c r="E189" s="194">
        <f t="shared" si="128"/>
        <v>0</v>
      </c>
      <c r="F189" s="89">
        <f t="shared" si="129"/>
        <v>0</v>
      </c>
      <c r="G189" s="113"/>
      <c r="H189" s="88"/>
      <c r="I189" s="84">
        <f t="shared" si="130"/>
        <v>23274.123008308226</v>
      </c>
      <c r="J189" s="84">
        <f t="shared" si="131"/>
        <v>23474.380324198006</v>
      </c>
      <c r="K189" s="84">
        <f t="shared" si="132"/>
        <v>23674.637640087789</v>
      </c>
      <c r="L189" s="84">
        <f t="shared" si="133"/>
        <v>23874.894955977568</v>
      </c>
      <c r="M189" s="108">
        <f>IF(T189&lt;&gt;0,(((G189+1)*('Data Raw'!$N$1007-'Data Raw'!$N$1008)/2+'Data Raw'!$N$1008)*'Data Raw'!$M$1010+'Data Raw'!$M$1009)*AE189+AE189)</f>
        <v>24075.152271867351</v>
      </c>
      <c r="N189" s="84">
        <f t="shared" si="134"/>
        <v>24275.409587757134</v>
      </c>
      <c r="O189" s="84">
        <f t="shared" si="135"/>
        <v>24475.666903646914</v>
      </c>
      <c r="P189" s="84">
        <f t="shared" si="136"/>
        <v>24675.924219536697</v>
      </c>
      <c r="Q189" s="84">
        <f t="shared" si="137"/>
        <v>24876.181535426476</v>
      </c>
      <c r="R189" s="166" t="str">
        <f t="shared" si="138"/>
        <v/>
      </c>
      <c r="S189" s="109">
        <f>'Data Raw'!E231</f>
        <v>24123.7</v>
      </c>
      <c r="T189" s="109">
        <f>'Data Raw'!G231</f>
        <v>24289.9</v>
      </c>
      <c r="U189" s="109">
        <f>'Data Raw'!D231</f>
        <v>24487.3</v>
      </c>
      <c r="V189" s="166" t="str">
        <f t="shared" si="139"/>
        <v/>
      </c>
      <c r="W189" s="89">
        <f t="shared" si="140"/>
        <v>-214.74772813265008</v>
      </c>
      <c r="X189" s="89">
        <f t="shared" si="141"/>
        <v>46116.586738134589</v>
      </c>
      <c r="Y189" s="89">
        <f t="shared" si="121"/>
        <v>379.58405964484945</v>
      </c>
      <c r="Z189" s="109">
        <f t="shared" si="142"/>
        <v>363.59999999999854</v>
      </c>
      <c r="AA189" s="89">
        <f t="shared" si="143"/>
        <v>346.66548499614089</v>
      </c>
      <c r="AB189" s="89">
        <f t="shared" si="144"/>
        <v>24050.633394045493</v>
      </c>
      <c r="AC189" s="89">
        <f t="shared" si="145"/>
        <v>24635.16660595451</v>
      </c>
      <c r="AD189" s="89">
        <f t="shared" si="146"/>
        <v>1</v>
      </c>
      <c r="AE189" s="89">
        <f>'Data Raw'!C231</f>
        <v>24342.9</v>
      </c>
      <c r="AF189" s="89"/>
      <c r="AG189" s="89">
        <f t="shared" si="112"/>
        <v>-53</v>
      </c>
      <c r="AH189" s="89">
        <f t="shared" si="113"/>
        <v>-267.74772813265008</v>
      </c>
      <c r="AI189" s="109">
        <f t="shared" si="114"/>
        <v>-1</v>
      </c>
      <c r="AJ189" s="109">
        <f t="shared" si="118"/>
        <v>50</v>
      </c>
      <c r="AK189" s="88"/>
      <c r="AL189" s="191" t="str">
        <f t="shared" si="119"/>
        <v/>
      </c>
      <c r="AM189" s="191">
        <f t="shared" si="120"/>
        <v>-53</v>
      </c>
      <c r="AN189" s="88"/>
      <c r="AO189" s="191"/>
      <c r="AP189" s="191">
        <f t="shared" si="115"/>
        <v>2809</v>
      </c>
      <c r="AQ189" s="191">
        <f t="shared" si="147"/>
        <v>158.09997195254348</v>
      </c>
      <c r="AR189" s="191">
        <f t="shared" si="117"/>
        <v>-221.48408769230596</v>
      </c>
      <c r="AS189" s="250">
        <f t="shared" si="122"/>
        <v>0</v>
      </c>
      <c r="AT189" s="250">
        <f t="shared" si="123"/>
        <v>0</v>
      </c>
      <c r="AU189" s="250">
        <f t="shared" si="124"/>
        <v>0</v>
      </c>
      <c r="AV189" s="250">
        <f t="shared" si="125"/>
        <v>1</v>
      </c>
      <c r="AW189" s="250">
        <f t="shared" si="126"/>
        <v>0</v>
      </c>
      <c r="AX189" s="250">
        <f t="shared" si="127"/>
        <v>0</v>
      </c>
      <c r="AY189" s="89"/>
      <c r="AZ189" s="111"/>
      <c r="BA189" s="111"/>
      <c r="BB189" s="111"/>
      <c r="BC189" s="111"/>
      <c r="BD189" s="111"/>
      <c r="BE189" s="111"/>
      <c r="BF189" s="111"/>
      <c r="BG189" s="111"/>
      <c r="BH189" s="89"/>
      <c r="BI189" s="89"/>
      <c r="BJ189" s="89"/>
      <c r="BK189" s="89"/>
      <c r="BL189" s="89"/>
    </row>
    <row r="190" spans="1:64" x14ac:dyDescent="0.25">
      <c r="A190" s="86">
        <f t="shared" si="116"/>
        <v>189</v>
      </c>
      <c r="B190" s="113"/>
      <c r="C190" s="88"/>
      <c r="D190" s="88"/>
      <c r="E190" s="194">
        <f t="shared" si="128"/>
        <v>0</v>
      </c>
      <c r="F190" s="89">
        <f t="shared" si="129"/>
        <v>0</v>
      </c>
      <c r="G190" s="113"/>
      <c r="H190" s="88"/>
      <c r="I190" s="84">
        <f t="shared" si="130"/>
        <v>22929.393554434031</v>
      </c>
      <c r="J190" s="84">
        <f t="shared" si="131"/>
        <v>23119.185584256458</v>
      </c>
      <c r="K190" s="84">
        <f t="shared" si="132"/>
        <v>23308.977614078882</v>
      </c>
      <c r="L190" s="84">
        <f t="shared" si="133"/>
        <v>23498.769643901309</v>
      </c>
      <c r="M190" s="108">
        <f>IF(T190&lt;&gt;0,(((G190+1)*('Data Raw'!$N$1007-'Data Raw'!$N$1008)/2+'Data Raw'!$N$1008)*'Data Raw'!$M$1010+'Data Raw'!$M$1009)*AE190+AE190)</f>
        <v>23688.561673723732</v>
      </c>
      <c r="N190" s="84">
        <f t="shared" si="134"/>
        <v>23878.353703546156</v>
      </c>
      <c r="O190" s="84">
        <f t="shared" si="135"/>
        <v>24068.145733368583</v>
      </c>
      <c r="P190" s="84">
        <f t="shared" si="136"/>
        <v>24257.937763191007</v>
      </c>
      <c r="Q190" s="84">
        <f t="shared" si="137"/>
        <v>24447.729793013434</v>
      </c>
      <c r="R190" s="166" t="str">
        <f t="shared" si="138"/>
        <v/>
      </c>
      <c r="S190" s="109">
        <f>'Data Raw'!E232</f>
        <v>23565</v>
      </c>
      <c r="T190" s="109">
        <f>'Data Raw'!G232</f>
        <v>23807</v>
      </c>
      <c r="U190" s="109">
        <f>'Data Raw'!D232</f>
        <v>23952.01</v>
      </c>
      <c r="V190" s="166" t="str">
        <f t="shared" si="139"/>
        <v/>
      </c>
      <c r="W190" s="89">
        <f t="shared" si="140"/>
        <v>-118.43832627626762</v>
      </c>
      <c r="X190" s="89">
        <f t="shared" si="141"/>
        <v>14027.637131123623</v>
      </c>
      <c r="Y190" s="89">
        <f t="shared" si="121"/>
        <v>354.26624111372013</v>
      </c>
      <c r="Z190" s="109">
        <f t="shared" si="142"/>
        <v>387.0099999999984</v>
      </c>
      <c r="AA190" s="89">
        <f t="shared" si="143"/>
        <v>352.42898713954912</v>
      </c>
      <c r="AB190" s="89">
        <f t="shared" si="144"/>
        <v>23657.344337753279</v>
      </c>
      <c r="AC190" s="89">
        <f t="shared" si="145"/>
        <v>24246.675662246718</v>
      </c>
      <c r="AD190" s="89">
        <f t="shared" si="146"/>
        <v>1</v>
      </c>
      <c r="AE190" s="89">
        <f>'Data Raw'!C232</f>
        <v>23952.01</v>
      </c>
      <c r="AF190" s="89"/>
      <c r="AG190" s="89">
        <f t="shared" si="112"/>
        <v>-145.0099999999984</v>
      </c>
      <c r="AH190" s="89">
        <f t="shared" si="113"/>
        <v>-263.44832627626602</v>
      </c>
      <c r="AI190" s="109">
        <f t="shared" si="114"/>
        <v>-1</v>
      </c>
      <c r="AJ190" s="109">
        <f t="shared" si="118"/>
        <v>50</v>
      </c>
      <c r="AK190" s="88"/>
      <c r="AL190" s="191" t="str">
        <f t="shared" si="119"/>
        <v/>
      </c>
      <c r="AM190" s="191">
        <f t="shared" si="120"/>
        <v>-145.0099999999984</v>
      </c>
      <c r="AN190" s="88"/>
      <c r="AO190" s="191"/>
      <c r="AP190" s="191">
        <f t="shared" si="115"/>
        <v>21027.900099999537</v>
      </c>
      <c r="AQ190" s="191">
        <f t="shared" si="147"/>
        <v>156.64553062448292</v>
      </c>
      <c r="AR190" s="191">
        <f t="shared" si="117"/>
        <v>-197.62071048923721</v>
      </c>
      <c r="AS190" s="250">
        <f t="shared" si="122"/>
        <v>0</v>
      </c>
      <c r="AT190" s="250">
        <f t="shared" si="123"/>
        <v>0</v>
      </c>
      <c r="AU190" s="250">
        <f t="shared" si="124"/>
        <v>0</v>
      </c>
      <c r="AV190" s="250">
        <f t="shared" si="125"/>
        <v>1</v>
      </c>
      <c r="AW190" s="250">
        <f t="shared" si="126"/>
        <v>0</v>
      </c>
      <c r="AX190" s="250">
        <f t="shared" si="127"/>
        <v>0</v>
      </c>
      <c r="AY190" s="89"/>
      <c r="AZ190" s="111"/>
      <c r="BA190" s="111"/>
      <c r="BB190" s="111"/>
      <c r="BC190" s="111"/>
      <c r="BD190" s="111"/>
      <c r="BE190" s="111"/>
      <c r="BF190" s="111"/>
      <c r="BG190" s="111"/>
      <c r="BH190" s="89"/>
      <c r="BI190" s="89"/>
      <c r="BJ190" s="89"/>
      <c r="BK190" s="89"/>
      <c r="BL190" s="89"/>
    </row>
    <row r="191" spans="1:64" x14ac:dyDescent="0.25">
      <c r="A191" s="86">
        <f t="shared" si="116"/>
        <v>190</v>
      </c>
      <c r="B191" s="113"/>
      <c r="C191" s="88"/>
      <c r="D191" s="88"/>
      <c r="E191" s="194">
        <f t="shared" si="128"/>
        <v>0</v>
      </c>
      <c r="F191" s="89">
        <f t="shared" si="129"/>
        <v>0</v>
      </c>
      <c r="G191" s="113"/>
      <c r="H191" s="88"/>
      <c r="I191" s="84">
        <f t="shared" si="130"/>
        <v>22848.422829361236</v>
      </c>
      <c r="J191" s="84">
        <f t="shared" si="131"/>
        <v>23025.555949918096</v>
      </c>
      <c r="K191" s="84">
        <f t="shared" si="132"/>
        <v>23202.689070474957</v>
      </c>
      <c r="L191" s="84">
        <f t="shared" si="133"/>
        <v>23379.822191031817</v>
      </c>
      <c r="M191" s="108">
        <f>IF(T191&lt;&gt;0,(((G191+1)*('Data Raw'!$N$1007-'Data Raw'!$N$1008)/2+'Data Raw'!$N$1008)*'Data Raw'!$M$1010+'Data Raw'!$M$1009)*AE191+AE191)</f>
        <v>23556.955311588677</v>
      </c>
      <c r="N191" s="84">
        <f t="shared" si="134"/>
        <v>23734.088432145538</v>
      </c>
      <c r="O191" s="84">
        <f t="shared" si="135"/>
        <v>23911.221552702398</v>
      </c>
      <c r="P191" s="84">
        <f t="shared" si="136"/>
        <v>24088.354673259259</v>
      </c>
      <c r="Q191" s="84">
        <f t="shared" si="137"/>
        <v>24265.487793816119</v>
      </c>
      <c r="R191" s="166" t="str">
        <f t="shared" si="138"/>
        <v/>
      </c>
      <c r="S191" s="109">
        <f>'Data Raw'!E233</f>
        <v>23507.03</v>
      </c>
      <c r="T191" s="109">
        <f>'Data Raw'!G233</f>
        <v>23550.080000000002</v>
      </c>
      <c r="U191" s="109">
        <f>'Data Raw'!D233</f>
        <v>23848.02</v>
      </c>
      <c r="V191" s="166" t="str">
        <f t="shared" si="139"/>
        <v/>
      </c>
      <c r="W191" s="89">
        <f t="shared" si="140"/>
        <v>6.8753115886756859</v>
      </c>
      <c r="X191" s="89">
        <f t="shared" si="141"/>
        <v>47.269909441378182</v>
      </c>
      <c r="Y191" s="89">
        <f t="shared" si="121"/>
        <v>327.99710091630561</v>
      </c>
      <c r="Z191" s="109">
        <f t="shared" si="142"/>
        <v>340.9900000000016</v>
      </c>
      <c r="AA191" s="89">
        <f t="shared" si="143"/>
        <v>350.79484611961379</v>
      </c>
      <c r="AB191" s="89">
        <f t="shared" si="144"/>
        <v>23519.375360931383</v>
      </c>
      <c r="AC191" s="89">
        <f t="shared" si="145"/>
        <v>24118.504639068615</v>
      </c>
      <c r="AD191" s="89">
        <f t="shared" si="146"/>
        <v>1</v>
      </c>
      <c r="AE191" s="89">
        <f>'Data Raw'!C233</f>
        <v>23818.94</v>
      </c>
      <c r="AF191" s="89"/>
      <c r="AG191" s="89">
        <f t="shared" si="112"/>
        <v>-268.85999999999694</v>
      </c>
      <c r="AH191" s="89">
        <f t="shared" si="113"/>
        <v>-261.98468841132126</v>
      </c>
      <c r="AI191" s="109">
        <f t="shared" si="114"/>
        <v>-1</v>
      </c>
      <c r="AJ191" s="109">
        <f t="shared" si="118"/>
        <v>50</v>
      </c>
      <c r="AK191" s="88"/>
      <c r="AL191" s="191" t="str">
        <f t="shared" si="119"/>
        <v/>
      </c>
      <c r="AM191" s="191">
        <f t="shared" si="120"/>
        <v>-268.85999999999694</v>
      </c>
      <c r="AN191" s="88"/>
      <c r="AO191" s="191"/>
      <c r="AP191" s="191">
        <f t="shared" si="115"/>
        <v>72285.699599998363</v>
      </c>
      <c r="AQ191" s="191">
        <f t="shared" si="147"/>
        <v>169.11380499954004</v>
      </c>
      <c r="AR191" s="191">
        <f t="shared" si="117"/>
        <v>-158.88329591676558</v>
      </c>
      <c r="AS191" s="250">
        <f t="shared" si="122"/>
        <v>0</v>
      </c>
      <c r="AT191" s="250">
        <f t="shared" si="123"/>
        <v>0</v>
      </c>
      <c r="AU191" s="250">
        <f t="shared" si="124"/>
        <v>1</v>
      </c>
      <c r="AV191" s="250">
        <f t="shared" si="125"/>
        <v>0</v>
      </c>
      <c r="AW191" s="250">
        <f t="shared" si="126"/>
        <v>0</v>
      </c>
      <c r="AX191" s="250">
        <f t="shared" si="127"/>
        <v>0</v>
      </c>
      <c r="AY191" s="89"/>
      <c r="AZ191" s="111"/>
      <c r="BA191" s="111"/>
      <c r="BB191" s="111"/>
      <c r="BC191" s="111"/>
      <c r="BD191" s="111"/>
      <c r="BE191" s="111"/>
      <c r="BF191" s="111"/>
      <c r="BG191" s="111"/>
      <c r="BH191" s="89"/>
      <c r="BI191" s="89"/>
      <c r="BJ191" s="89"/>
      <c r="BK191" s="89"/>
      <c r="BL191" s="89"/>
    </row>
    <row r="192" spans="1:64" x14ac:dyDescent="0.25">
      <c r="A192" s="86">
        <f t="shared" si="116"/>
        <v>191</v>
      </c>
      <c r="B192" s="113"/>
      <c r="C192" s="88"/>
      <c r="D192" s="88"/>
      <c r="E192" s="194">
        <f t="shared" si="128"/>
        <v>0</v>
      </c>
      <c r="F192" s="89">
        <f t="shared" si="129"/>
        <v>0</v>
      </c>
      <c r="G192" s="113"/>
      <c r="H192" s="88"/>
      <c r="I192" s="84">
        <f t="shared" si="130"/>
        <v>22708.303716324728</v>
      </c>
      <c r="J192" s="84">
        <f t="shared" si="131"/>
        <v>22872.302266782881</v>
      </c>
      <c r="K192" s="84">
        <f t="shared" si="132"/>
        <v>23036.300817241034</v>
      </c>
      <c r="L192" s="84">
        <f t="shared" si="133"/>
        <v>23200.299367699186</v>
      </c>
      <c r="M192" s="108">
        <f>IF(T192&lt;&gt;0,(((G192+1)*('Data Raw'!$N$1007-'Data Raw'!$N$1008)/2+'Data Raw'!$N$1008)*'Data Raw'!$M$1010+'Data Raw'!$M$1009)*AE192+AE192)</f>
        <v>23364.297918157339</v>
      </c>
      <c r="N192" s="84">
        <f t="shared" si="134"/>
        <v>23528.296468615492</v>
      </c>
      <c r="O192" s="84">
        <f t="shared" si="135"/>
        <v>23692.295019073645</v>
      </c>
      <c r="P192" s="84">
        <f t="shared" si="136"/>
        <v>23856.293569531797</v>
      </c>
      <c r="Q192" s="84">
        <f t="shared" si="137"/>
        <v>24020.29211998995</v>
      </c>
      <c r="R192" s="166" t="str">
        <f t="shared" si="138"/>
        <v/>
      </c>
      <c r="S192" s="109">
        <f>'Data Raw'!E234</f>
        <v>23469.759999999998</v>
      </c>
      <c r="T192" s="109">
        <f>'Data Raw'!G234</f>
        <v>23802.26</v>
      </c>
      <c r="U192" s="109">
        <f>'Data Raw'!D234</f>
        <v>23975.7</v>
      </c>
      <c r="V192" s="166" t="str">
        <f t="shared" si="139"/>
        <v/>
      </c>
      <c r="W192" s="89">
        <f t="shared" si="140"/>
        <v>-437.96208184265925</v>
      </c>
      <c r="X192" s="89">
        <f t="shared" si="141"/>
        <v>191810.78513195616</v>
      </c>
      <c r="Y192" s="89">
        <f t="shared" si="121"/>
        <v>345.85367971130779</v>
      </c>
      <c r="Z192" s="109">
        <f t="shared" si="142"/>
        <v>505.94000000000233</v>
      </c>
      <c r="AA192" s="89">
        <f t="shared" si="143"/>
        <v>372.95843953109784</v>
      </c>
      <c r="AB192" s="89">
        <f t="shared" si="144"/>
        <v>23325.964380798327</v>
      </c>
      <c r="AC192" s="89">
        <f t="shared" si="145"/>
        <v>23922.315619201672</v>
      </c>
      <c r="AD192" s="89">
        <f t="shared" si="146"/>
        <v>1</v>
      </c>
      <c r="AE192" s="89">
        <f>'Data Raw'!C234</f>
        <v>23624.14</v>
      </c>
      <c r="AF192" s="89"/>
      <c r="AG192" s="89">
        <f t="shared" si="112"/>
        <v>178.11999999999898</v>
      </c>
      <c r="AH192" s="89">
        <f t="shared" si="113"/>
        <v>-259.84208184266026</v>
      </c>
      <c r="AI192" s="109">
        <f t="shared" si="114"/>
        <v>-1</v>
      </c>
      <c r="AJ192" s="109">
        <f t="shared" si="118"/>
        <v>50</v>
      </c>
      <c r="AK192" s="88"/>
      <c r="AL192" s="191" t="str">
        <f t="shared" si="119"/>
        <v/>
      </c>
      <c r="AM192" s="191">
        <f t="shared" si="120"/>
        <v>-178.11999999999898</v>
      </c>
      <c r="AN192" s="88"/>
      <c r="AO192" s="191"/>
      <c r="AP192" s="191">
        <f t="shared" si="115"/>
        <v>31726.734399999637</v>
      </c>
      <c r="AQ192" s="191">
        <f t="shared" si="147"/>
        <v>170.11449333292438</v>
      </c>
      <c r="AR192" s="191">
        <f t="shared" si="117"/>
        <v>-175.73918637838341</v>
      </c>
      <c r="AS192" s="250">
        <f t="shared" si="122"/>
        <v>0</v>
      </c>
      <c r="AT192" s="250">
        <f t="shared" si="123"/>
        <v>0</v>
      </c>
      <c r="AU192" s="250">
        <f t="shared" si="124"/>
        <v>0</v>
      </c>
      <c r="AV192" s="250">
        <f t="shared" si="125"/>
        <v>0</v>
      </c>
      <c r="AW192" s="250">
        <f t="shared" si="126"/>
        <v>1</v>
      </c>
      <c r="AX192" s="250">
        <f t="shared" si="127"/>
        <v>0</v>
      </c>
      <c r="AY192" s="89"/>
      <c r="AZ192" s="111"/>
      <c r="BA192" s="111"/>
      <c r="BB192" s="111"/>
      <c r="BC192" s="111"/>
      <c r="BD192" s="111"/>
      <c r="BE192" s="111"/>
      <c r="BF192" s="111"/>
      <c r="BG192" s="111"/>
      <c r="BH192" s="89"/>
      <c r="BI192" s="89"/>
      <c r="BJ192" s="89"/>
      <c r="BK192" s="89"/>
      <c r="BL192" s="89"/>
    </row>
    <row r="193" spans="1:64" x14ac:dyDescent="0.25">
      <c r="A193" s="86">
        <f t="shared" si="116"/>
        <v>192</v>
      </c>
      <c r="B193" s="113"/>
      <c r="C193" s="88"/>
      <c r="D193" s="88"/>
      <c r="E193" s="194">
        <f t="shared" si="128"/>
        <v>0</v>
      </c>
      <c r="F193" s="89">
        <f t="shared" si="129"/>
        <v>0</v>
      </c>
      <c r="G193" s="113"/>
      <c r="H193" s="88"/>
      <c r="I193" s="84">
        <f t="shared" si="130"/>
        <v>23432.855402053716</v>
      </c>
      <c r="J193" s="84">
        <f t="shared" si="131"/>
        <v>23605.782241909372</v>
      </c>
      <c r="K193" s="84">
        <f t="shared" si="132"/>
        <v>23778.709081765024</v>
      </c>
      <c r="L193" s="84">
        <f t="shared" si="133"/>
        <v>23951.63592162068</v>
      </c>
      <c r="M193" s="108">
        <f>IF(T193&lt;&gt;0,(((G193+1)*('Data Raw'!$N$1007-'Data Raw'!$N$1008)/2+'Data Raw'!$N$1008)*'Data Raw'!$M$1010+'Data Raw'!$M$1009)*AE193+AE193)</f>
        <v>24124.562761476333</v>
      </c>
      <c r="N193" s="84">
        <f t="shared" si="134"/>
        <v>24297.489601331985</v>
      </c>
      <c r="O193" s="84">
        <f t="shared" si="135"/>
        <v>24470.416441187641</v>
      </c>
      <c r="P193" s="84">
        <f t="shared" si="136"/>
        <v>24643.343281043293</v>
      </c>
      <c r="Q193" s="84">
        <f t="shared" si="137"/>
        <v>24816.270120898949</v>
      </c>
      <c r="R193" s="166" t="str">
        <f t="shared" si="138"/>
        <v/>
      </c>
      <c r="S193" s="109">
        <f>'Data Raw'!E235</f>
        <v>24140.89</v>
      </c>
      <c r="T193" s="109">
        <f>'Data Raw'!G235</f>
        <v>24573.29</v>
      </c>
      <c r="U193" s="109">
        <f>'Data Raw'!D235</f>
        <v>24609.33</v>
      </c>
      <c r="V193" s="166" t="str">
        <f t="shared" si="139"/>
        <v/>
      </c>
      <c r="W193" s="89">
        <f t="shared" si="140"/>
        <v>-448.72723852366835</v>
      </c>
      <c r="X193" s="89">
        <f t="shared" si="141"/>
        <v>201356.13459307715</v>
      </c>
      <c r="Y193" s="89">
        <f t="shared" si="121"/>
        <v>362.34252564038832</v>
      </c>
      <c r="Z193" s="109">
        <f t="shared" si="142"/>
        <v>468.44000000000233</v>
      </c>
      <c r="AA193" s="89">
        <f t="shared" si="143"/>
        <v>386.59866245522699</v>
      </c>
      <c r="AB193" s="89">
        <f t="shared" si="144"/>
        <v>24075.845326398568</v>
      </c>
      <c r="AC193" s="89">
        <f t="shared" si="145"/>
        <v>24709.874673601433</v>
      </c>
      <c r="AD193" s="89">
        <f t="shared" si="146"/>
        <v>1</v>
      </c>
      <c r="AE193" s="89">
        <f>'Data Raw'!C235</f>
        <v>24392.86</v>
      </c>
      <c r="AF193" s="89"/>
      <c r="AG193" s="89">
        <f t="shared" si="112"/>
        <v>180.43000000000029</v>
      </c>
      <c r="AH193" s="89">
        <f t="shared" si="113"/>
        <v>-268.29723852366806</v>
      </c>
      <c r="AI193" s="109">
        <f t="shared" si="114"/>
        <v>-1</v>
      </c>
      <c r="AJ193" s="109">
        <f t="shared" si="118"/>
        <v>50</v>
      </c>
      <c r="AK193" s="88"/>
      <c r="AL193" s="191" t="str">
        <f t="shared" si="119"/>
        <v/>
      </c>
      <c r="AM193" s="191">
        <f t="shared" si="120"/>
        <v>-180.43000000000029</v>
      </c>
      <c r="AN193" s="88"/>
      <c r="AO193" s="191"/>
      <c r="AP193" s="191">
        <f t="shared" si="115"/>
        <v>32554.984900000105</v>
      </c>
      <c r="AQ193" s="191">
        <f t="shared" si="147"/>
        <v>171.26066074037726</v>
      </c>
      <c r="AR193" s="191">
        <f t="shared" si="117"/>
        <v>-191.08186490001106</v>
      </c>
      <c r="AS193" s="250">
        <f t="shared" si="122"/>
        <v>0</v>
      </c>
      <c r="AT193" s="250">
        <f t="shared" si="123"/>
        <v>0</v>
      </c>
      <c r="AU193" s="250">
        <f t="shared" si="124"/>
        <v>0</v>
      </c>
      <c r="AV193" s="250">
        <f t="shared" si="125"/>
        <v>0</v>
      </c>
      <c r="AW193" s="250">
        <f t="shared" si="126"/>
        <v>1</v>
      </c>
      <c r="AX193" s="250">
        <f t="shared" si="127"/>
        <v>0</v>
      </c>
      <c r="AY193" s="89"/>
      <c r="AZ193" s="111"/>
      <c r="BA193" s="111"/>
      <c r="BB193" s="111"/>
      <c r="BC193" s="111"/>
      <c r="BD193" s="111"/>
      <c r="BE193" s="111"/>
      <c r="BF193" s="111"/>
      <c r="BG193" s="111"/>
      <c r="BH193" s="89"/>
      <c r="BI193" s="89"/>
      <c r="BJ193" s="89"/>
      <c r="BK193" s="89"/>
      <c r="BL193" s="89"/>
    </row>
    <row r="194" spans="1:64" x14ac:dyDescent="0.25">
      <c r="A194" s="86">
        <f t="shared" si="116"/>
        <v>193</v>
      </c>
      <c r="B194" s="113"/>
      <c r="C194" s="88"/>
      <c r="D194" s="88"/>
      <c r="E194" s="194">
        <f t="shared" si="128"/>
        <v>0</v>
      </c>
      <c r="F194" s="89">
        <f t="shared" si="129"/>
        <v>0</v>
      </c>
      <c r="G194" s="113"/>
      <c r="H194" s="88"/>
      <c r="I194" s="84">
        <f t="shared" si="130"/>
        <v>23614.065655243936</v>
      </c>
      <c r="J194" s="84">
        <f t="shared" si="131"/>
        <v>23795.236918064133</v>
      </c>
      <c r="K194" s="84">
        <f t="shared" si="132"/>
        <v>23976.408180884326</v>
      </c>
      <c r="L194" s="84">
        <f t="shared" si="133"/>
        <v>24157.579443704522</v>
      </c>
      <c r="M194" s="108">
        <f>IF(T194&lt;&gt;0,(((G194+1)*('Data Raw'!$N$1007-'Data Raw'!$N$1008)/2+'Data Raw'!$N$1008)*'Data Raw'!$M$1010+'Data Raw'!$M$1009)*AE194+AE194)</f>
        <v>24338.750706524715</v>
      </c>
      <c r="N194" s="84">
        <f t="shared" si="134"/>
        <v>24519.921969344909</v>
      </c>
      <c r="O194" s="84">
        <f t="shared" si="135"/>
        <v>24701.093232165105</v>
      </c>
      <c r="P194" s="84">
        <f t="shared" si="136"/>
        <v>24882.264494985298</v>
      </c>
      <c r="Q194" s="84">
        <f t="shared" si="137"/>
        <v>25063.435757805495</v>
      </c>
      <c r="R194" s="166" t="str">
        <f t="shared" si="138"/>
        <v/>
      </c>
      <c r="S194" s="109">
        <f>'Data Raw'!E236</f>
        <v>24365.89</v>
      </c>
      <c r="T194" s="109">
        <f>'Data Raw'!G236</f>
        <v>24579.55</v>
      </c>
      <c r="U194" s="109">
        <f>'Data Raw'!D236</f>
        <v>24616.5</v>
      </c>
      <c r="V194" s="166" t="str">
        <f t="shared" si="139"/>
        <v/>
      </c>
      <c r="W194" s="89">
        <f t="shared" si="140"/>
        <v>-240.79929347528378</v>
      </c>
      <c r="X194" s="89">
        <f t="shared" si="141"/>
        <v>57984.299738195841</v>
      </c>
      <c r="Y194" s="89">
        <f t="shared" si="121"/>
        <v>347.59108468406799</v>
      </c>
      <c r="Z194" s="109">
        <f t="shared" si="142"/>
        <v>250.61000000000058</v>
      </c>
      <c r="AA194" s="89">
        <f t="shared" si="143"/>
        <v>367.17171067590891</v>
      </c>
      <c r="AB194" s="89">
        <f t="shared" si="144"/>
        <v>24280.821136913059</v>
      </c>
      <c r="AC194" s="89">
        <f t="shared" si="145"/>
        <v>24938.038863086942</v>
      </c>
      <c r="AD194" s="89">
        <f t="shared" si="146"/>
        <v>1</v>
      </c>
      <c r="AE194" s="89">
        <f>'Data Raw'!C236</f>
        <v>24609.43</v>
      </c>
      <c r="AF194" s="89"/>
      <c r="AG194" s="89">
        <f t="shared" ref="AG194:AG257" si="148">T194-AE194</f>
        <v>-29.880000000001019</v>
      </c>
      <c r="AH194" s="89">
        <f t="shared" ref="AH194:AH257" si="149">M194-AE194</f>
        <v>-270.67929347528479</v>
      </c>
      <c r="AI194" s="109">
        <f t="shared" ref="AI194:AI257" si="150">IF($AH194&gt;0,1,-1)</f>
        <v>-1</v>
      </c>
      <c r="AJ194" s="109">
        <f t="shared" si="118"/>
        <v>50</v>
      </c>
      <c r="AK194" s="88"/>
      <c r="AL194" s="191" t="str">
        <f t="shared" si="119"/>
        <v/>
      </c>
      <c r="AM194" s="191">
        <f t="shared" si="120"/>
        <v>-29.880000000001019</v>
      </c>
      <c r="AN194" s="88"/>
      <c r="AO194" s="191"/>
      <c r="AP194" s="191">
        <f t="shared" ref="AP194:AP257" si="151">AG194*AG194</f>
        <v>892.81440000006091</v>
      </c>
      <c r="AQ194" s="191">
        <f t="shared" si="147"/>
        <v>155.55169843589101</v>
      </c>
      <c r="AR194" s="191">
        <f t="shared" si="117"/>
        <v>-192.03938624817698</v>
      </c>
      <c r="AS194" s="250">
        <f t="shared" si="122"/>
        <v>0</v>
      </c>
      <c r="AT194" s="250">
        <f t="shared" si="123"/>
        <v>0</v>
      </c>
      <c r="AU194" s="250">
        <f t="shared" si="124"/>
        <v>0</v>
      </c>
      <c r="AV194" s="250">
        <f t="shared" si="125"/>
        <v>1</v>
      </c>
      <c r="AW194" s="250">
        <f t="shared" si="126"/>
        <v>0</v>
      </c>
      <c r="AX194" s="250">
        <f t="shared" si="127"/>
        <v>0</v>
      </c>
      <c r="AY194" s="89"/>
      <c r="AZ194" s="111"/>
      <c r="BA194" s="111"/>
      <c r="BB194" s="111"/>
      <c r="BC194" s="111"/>
      <c r="BD194" s="111"/>
      <c r="BE194" s="111"/>
      <c r="BF194" s="111"/>
      <c r="BG194" s="111"/>
      <c r="BH194" s="89"/>
      <c r="BI194" s="89"/>
      <c r="BJ194" s="89"/>
      <c r="BK194" s="89"/>
      <c r="BL194" s="89"/>
    </row>
    <row r="195" spans="1:64" x14ac:dyDescent="0.25">
      <c r="A195" s="86">
        <f t="shared" ref="A195:A258" si="152">A194+1</f>
        <v>194</v>
      </c>
      <c r="B195" s="113"/>
      <c r="C195" s="88"/>
      <c r="D195" s="88"/>
      <c r="E195" s="194">
        <f t="shared" si="128"/>
        <v>0</v>
      </c>
      <c r="F195" s="89">
        <f t="shared" si="129"/>
        <v>0</v>
      </c>
      <c r="G195" s="113"/>
      <c r="H195" s="88"/>
      <c r="I195" s="84">
        <f t="shared" si="130"/>
        <v>23582.863656207835</v>
      </c>
      <c r="J195" s="84">
        <f t="shared" si="131"/>
        <v>23756.659198549867</v>
      </c>
      <c r="K195" s="84">
        <f t="shared" si="132"/>
        <v>23930.454740891902</v>
      </c>
      <c r="L195" s="84">
        <f t="shared" si="133"/>
        <v>24104.250283233934</v>
      </c>
      <c r="M195" s="108">
        <f>IF(T195&lt;&gt;0,(((G195+1)*('Data Raw'!$N$1007-'Data Raw'!$N$1008)/2+'Data Raw'!$N$1008)*'Data Raw'!$M$1010+'Data Raw'!$M$1009)*AE195+AE195)</f>
        <v>24278.04582557597</v>
      </c>
      <c r="N195" s="84">
        <f t="shared" si="134"/>
        <v>24451.841367918005</v>
      </c>
      <c r="O195" s="84">
        <f t="shared" si="135"/>
        <v>24625.636910260037</v>
      </c>
      <c r="P195" s="84">
        <f t="shared" si="136"/>
        <v>24799.432452602072</v>
      </c>
      <c r="Q195" s="84">
        <f t="shared" si="137"/>
        <v>24973.227994944104</v>
      </c>
      <c r="R195" s="166" t="str">
        <f t="shared" si="138"/>
        <v/>
      </c>
      <c r="S195" s="109">
        <f>'Data Raw'!E237</f>
        <v>24149.75</v>
      </c>
      <c r="T195" s="109">
        <f>'Data Raw'!G237</f>
        <v>24329.49</v>
      </c>
      <c r="U195" s="109">
        <f>'Data Raw'!D237</f>
        <v>24548.05</v>
      </c>
      <c r="V195" s="166" t="str">
        <f t="shared" si="139"/>
        <v/>
      </c>
      <c r="W195" s="89">
        <f t="shared" si="140"/>
        <v>-51.444174424032099</v>
      </c>
      <c r="X195" s="89">
        <f t="shared" si="141"/>
        <v>2646.5030821702385</v>
      </c>
      <c r="Y195" s="89">
        <f t="shared" si="121"/>
        <v>322.39369809359573</v>
      </c>
      <c r="Z195" s="109">
        <f t="shared" si="142"/>
        <v>398.29999999999927</v>
      </c>
      <c r="AA195" s="89">
        <f t="shared" si="143"/>
        <v>371.61860915077898</v>
      </c>
      <c r="AB195" s="89">
        <f t="shared" si="144"/>
        <v>24235.954045925475</v>
      </c>
      <c r="AC195" s="89">
        <f t="shared" si="145"/>
        <v>24860.145954074524</v>
      </c>
      <c r="AD195" s="89">
        <f t="shared" si="146"/>
        <v>1</v>
      </c>
      <c r="AE195" s="89">
        <f>'Data Raw'!C237</f>
        <v>24548.05</v>
      </c>
      <c r="AF195" s="89"/>
      <c r="AG195" s="89">
        <f t="shared" si="148"/>
        <v>-218.55999999999767</v>
      </c>
      <c r="AH195" s="89">
        <f t="shared" si="149"/>
        <v>-270.00417442402977</v>
      </c>
      <c r="AI195" s="109">
        <f t="shared" si="150"/>
        <v>-1</v>
      </c>
      <c r="AJ195" s="109">
        <f t="shared" si="118"/>
        <v>50</v>
      </c>
      <c r="AK195" s="88"/>
      <c r="AL195" s="191" t="str">
        <f t="shared" si="119"/>
        <v/>
      </c>
      <c r="AM195" s="191">
        <f t="shared" si="120"/>
        <v>-218.55999999999767</v>
      </c>
      <c r="AN195" s="88"/>
      <c r="AO195" s="191"/>
      <c r="AP195" s="191">
        <f t="shared" si="151"/>
        <v>47768.473599998979</v>
      </c>
      <c r="AQ195" s="191">
        <f t="shared" si="147"/>
        <v>162.55262083190286</v>
      </c>
      <c r="AR195" s="191">
        <f t="shared" si="117"/>
        <v>-159.84107726169287</v>
      </c>
      <c r="AS195" s="250">
        <f t="shared" si="122"/>
        <v>0</v>
      </c>
      <c r="AT195" s="250">
        <f t="shared" si="123"/>
        <v>0</v>
      </c>
      <c r="AU195" s="250">
        <f t="shared" si="124"/>
        <v>0</v>
      </c>
      <c r="AV195" s="250">
        <f t="shared" si="125"/>
        <v>1</v>
      </c>
      <c r="AW195" s="250">
        <f t="shared" si="126"/>
        <v>0</v>
      </c>
      <c r="AX195" s="250">
        <f t="shared" si="127"/>
        <v>0</v>
      </c>
      <c r="AY195" s="89"/>
      <c r="AZ195" s="111"/>
      <c r="BA195" s="111"/>
      <c r="BB195" s="111"/>
      <c r="BC195" s="111"/>
      <c r="BD195" s="111"/>
      <c r="BE195" s="111"/>
      <c r="BF195" s="111"/>
      <c r="BG195" s="111"/>
      <c r="BH195" s="89"/>
      <c r="BI195" s="89"/>
      <c r="BJ195" s="89"/>
      <c r="BK195" s="89"/>
      <c r="BL195" s="89"/>
    </row>
    <row r="196" spans="1:64" x14ac:dyDescent="0.25">
      <c r="A196" s="86">
        <f t="shared" si="152"/>
        <v>195</v>
      </c>
      <c r="B196" s="113"/>
      <c r="C196" s="88"/>
      <c r="D196" s="88"/>
      <c r="E196" s="194">
        <f t="shared" si="128"/>
        <v>0</v>
      </c>
      <c r="F196" s="89">
        <f t="shared" si="129"/>
        <v>0</v>
      </c>
      <c r="G196" s="113"/>
      <c r="H196" s="88"/>
      <c r="I196" s="84">
        <f t="shared" si="130"/>
        <v>23810.576417419095</v>
      </c>
      <c r="J196" s="84">
        <f t="shared" si="131"/>
        <v>23971.773266465891</v>
      </c>
      <c r="K196" s="84">
        <f t="shared" si="132"/>
        <v>24132.97011551269</v>
      </c>
      <c r="L196" s="84">
        <f t="shared" si="133"/>
        <v>24294.166964559485</v>
      </c>
      <c r="M196" s="108">
        <f>IF(T196&lt;&gt;0,(((G196+1)*('Data Raw'!$N$1007-'Data Raw'!$N$1008)/2+'Data Raw'!$N$1008)*'Data Raw'!$M$1010+'Data Raw'!$M$1009)*AE196+AE196)</f>
        <v>24455.363813606284</v>
      </c>
      <c r="N196" s="84">
        <f t="shared" si="134"/>
        <v>24616.560662653083</v>
      </c>
      <c r="O196" s="84">
        <f t="shared" si="135"/>
        <v>24777.757511699878</v>
      </c>
      <c r="P196" s="84">
        <f t="shared" si="136"/>
        <v>24938.954360746677</v>
      </c>
      <c r="Q196" s="84">
        <f t="shared" si="137"/>
        <v>25100.151209793472</v>
      </c>
      <c r="R196" s="166" t="str">
        <f t="shared" si="138"/>
        <v/>
      </c>
      <c r="S196" s="109">
        <f>'Data Raw'!E238</f>
        <v>24690.45</v>
      </c>
      <c r="T196" s="109">
        <f>'Data Raw'!G238</f>
        <v>24829.99</v>
      </c>
      <c r="U196" s="109">
        <f>'Data Raw'!D238</f>
        <v>24896.43</v>
      </c>
      <c r="V196" s="166" t="str">
        <f t="shared" si="139"/>
        <v/>
      </c>
      <c r="W196" s="89">
        <f t="shared" si="140"/>
        <v>-374.62618639371794</v>
      </c>
      <c r="X196" s="89">
        <f t="shared" si="141"/>
        <v>140344.77953190071</v>
      </c>
      <c r="Y196" s="89">
        <f t="shared" si="121"/>
        <v>330.36148144433889</v>
      </c>
      <c r="Z196" s="109">
        <f t="shared" si="142"/>
        <v>205.97999999999956</v>
      </c>
      <c r="AA196" s="89">
        <f t="shared" si="143"/>
        <v>347.95595070066759</v>
      </c>
      <c r="AB196" s="89">
        <f t="shared" si="144"/>
        <v>24411.464182221836</v>
      </c>
      <c r="AC196" s="89">
        <f t="shared" si="145"/>
        <v>25043.215817778164</v>
      </c>
      <c r="AD196" s="89">
        <f t="shared" si="146"/>
        <v>1</v>
      </c>
      <c r="AE196" s="89">
        <f>'Data Raw'!C238</f>
        <v>24727.34</v>
      </c>
      <c r="AF196" s="89"/>
      <c r="AG196" s="89">
        <f t="shared" si="148"/>
        <v>102.65000000000146</v>
      </c>
      <c r="AH196" s="89">
        <f t="shared" si="149"/>
        <v>-271.97618639371649</v>
      </c>
      <c r="AI196" s="109">
        <f t="shared" si="150"/>
        <v>-1</v>
      </c>
      <c r="AJ196" s="109">
        <f t="shared" si="118"/>
        <v>50</v>
      </c>
      <c r="AK196" s="88"/>
      <c r="AL196" s="191" t="str">
        <f t="shared" si="119"/>
        <v/>
      </c>
      <c r="AM196" s="191">
        <f t="shared" si="120"/>
        <v>-102.65000000000146</v>
      </c>
      <c r="AN196" s="88"/>
      <c r="AO196" s="191"/>
      <c r="AP196" s="191">
        <f t="shared" si="151"/>
        <v>10537.022500000299</v>
      </c>
      <c r="AQ196" s="191">
        <f t="shared" si="147"/>
        <v>155.89677407280269</v>
      </c>
      <c r="AR196" s="191">
        <f t="shared" si="117"/>
        <v>-174.46470737153621</v>
      </c>
      <c r="AS196" s="250">
        <f t="shared" si="122"/>
        <v>0</v>
      </c>
      <c r="AT196" s="250">
        <f t="shared" si="123"/>
        <v>0</v>
      </c>
      <c r="AU196" s="250">
        <f t="shared" si="124"/>
        <v>0</v>
      </c>
      <c r="AV196" s="250">
        <f t="shared" si="125"/>
        <v>0</v>
      </c>
      <c r="AW196" s="250">
        <f t="shared" si="126"/>
        <v>1</v>
      </c>
      <c r="AX196" s="250">
        <f t="shared" si="127"/>
        <v>0</v>
      </c>
      <c r="AY196" s="89"/>
      <c r="AZ196" s="111"/>
      <c r="BA196" s="111"/>
      <c r="BB196" s="111"/>
      <c r="BC196" s="111"/>
      <c r="BD196" s="111"/>
      <c r="BE196" s="111"/>
      <c r="BF196" s="111"/>
      <c r="BG196" s="111"/>
      <c r="BH196" s="89"/>
      <c r="BI196" s="89"/>
      <c r="BJ196" s="89"/>
      <c r="BK196" s="89"/>
      <c r="BL196" s="89"/>
    </row>
    <row r="197" spans="1:64" x14ac:dyDescent="0.25">
      <c r="A197" s="86">
        <f t="shared" si="152"/>
        <v>196</v>
      </c>
      <c r="B197" s="113"/>
      <c r="C197" s="88"/>
      <c r="D197" s="88"/>
      <c r="E197" s="194">
        <f t="shared" si="128"/>
        <v>0</v>
      </c>
      <c r="F197" s="89">
        <f t="shared" si="129"/>
        <v>0</v>
      </c>
      <c r="G197" s="113"/>
      <c r="H197" s="88"/>
      <c r="I197" s="84">
        <f t="shared" si="130"/>
        <v>24114.335421696458</v>
      </c>
      <c r="J197" s="84">
        <f t="shared" si="131"/>
        <v>24279.516162418629</v>
      </c>
      <c r="K197" s="84">
        <f t="shared" si="132"/>
        <v>24444.696903140797</v>
      </c>
      <c r="L197" s="84">
        <f t="shared" si="133"/>
        <v>24609.877643862968</v>
      </c>
      <c r="M197" s="108">
        <f>IF(T197&lt;&gt;0,(((G197+1)*('Data Raw'!$N$1007-'Data Raw'!$N$1008)/2+'Data Raw'!$N$1008)*'Data Raw'!$M$1010+'Data Raw'!$M$1009)*AE197+AE197)</f>
        <v>24775.058384585136</v>
      </c>
      <c r="N197" s="84">
        <f t="shared" si="134"/>
        <v>24940.239125307304</v>
      </c>
      <c r="O197" s="84">
        <f t="shared" si="135"/>
        <v>25105.419866029475</v>
      </c>
      <c r="P197" s="84">
        <f t="shared" si="136"/>
        <v>25270.600606751643</v>
      </c>
      <c r="Q197" s="84">
        <f t="shared" si="137"/>
        <v>25435.781347473814</v>
      </c>
      <c r="R197" s="166" t="str">
        <f t="shared" si="138"/>
        <v/>
      </c>
      <c r="S197" s="109">
        <f>'Data Raw'!E239</f>
        <v>24649.74</v>
      </c>
      <c r="T197" s="109">
        <f>'Data Raw'!G239</f>
        <v>24924.35</v>
      </c>
      <c r="U197" s="109">
        <f>'Data Raw'!D239</f>
        <v>25050.59</v>
      </c>
      <c r="V197" s="166" t="str">
        <f t="shared" si="139"/>
        <v/>
      </c>
      <c r="W197" s="89">
        <f t="shared" si="140"/>
        <v>-149.29161541486246</v>
      </c>
      <c r="X197" s="89">
        <f t="shared" si="141"/>
        <v>22287.986433179198</v>
      </c>
      <c r="Y197" s="89">
        <f t="shared" si="121"/>
        <v>311.01682016199902</v>
      </c>
      <c r="Z197" s="109">
        <f t="shared" si="142"/>
        <v>400.84999999999854</v>
      </c>
      <c r="AA197" s="89">
        <f t="shared" si="143"/>
        <v>355.51224345771487</v>
      </c>
      <c r="AB197" s="89">
        <f t="shared" si="144"/>
        <v>24754.827441904432</v>
      </c>
      <c r="AC197" s="89">
        <f t="shared" si="145"/>
        <v>25346.352558095568</v>
      </c>
      <c r="AD197" s="89">
        <f t="shared" si="146"/>
        <v>1</v>
      </c>
      <c r="AE197" s="89">
        <f>'Data Raw'!C239</f>
        <v>25050.59</v>
      </c>
      <c r="AF197" s="89"/>
      <c r="AG197" s="89">
        <f t="shared" si="148"/>
        <v>-126.2400000000016</v>
      </c>
      <c r="AH197" s="89">
        <f t="shared" si="149"/>
        <v>-275.53161541486406</v>
      </c>
      <c r="AI197" s="109">
        <f t="shared" si="150"/>
        <v>-1</v>
      </c>
      <c r="AJ197" s="109">
        <f t="shared" si="118"/>
        <v>50</v>
      </c>
      <c r="AK197" s="88"/>
      <c r="AL197" s="191" t="str">
        <f t="shared" si="119"/>
        <v/>
      </c>
      <c r="AM197" s="191">
        <f t="shared" si="120"/>
        <v>-126.2400000000016</v>
      </c>
      <c r="AN197" s="88"/>
      <c r="AO197" s="191"/>
      <c r="AP197" s="191">
        <f t="shared" si="151"/>
        <v>15936.537600000403</v>
      </c>
      <c r="AQ197" s="191">
        <f t="shared" si="147"/>
        <v>152.60157695360257</v>
      </c>
      <c r="AR197" s="191">
        <f t="shared" si="117"/>
        <v>-158.41524320839645</v>
      </c>
      <c r="AS197" s="250">
        <f t="shared" si="122"/>
        <v>0</v>
      </c>
      <c r="AT197" s="250">
        <f t="shared" si="123"/>
        <v>0</v>
      </c>
      <c r="AU197" s="250">
        <f t="shared" si="124"/>
        <v>0</v>
      </c>
      <c r="AV197" s="250">
        <f t="shared" si="125"/>
        <v>1</v>
      </c>
      <c r="AW197" s="250">
        <f t="shared" si="126"/>
        <v>0</v>
      </c>
      <c r="AX197" s="250">
        <f t="shared" si="127"/>
        <v>0</v>
      </c>
      <c r="AY197" s="89"/>
      <c r="AZ197" s="111"/>
      <c r="BA197" s="111"/>
      <c r="BB197" s="111"/>
      <c r="BC197" s="111"/>
      <c r="BD197" s="111"/>
      <c r="BE197" s="111"/>
      <c r="BF197" s="111"/>
      <c r="BG197" s="111"/>
      <c r="BH197" s="89"/>
      <c r="BI197" s="89"/>
      <c r="BJ197" s="89"/>
      <c r="BK197" s="89"/>
      <c r="BL197" s="89"/>
    </row>
    <row r="198" spans="1:64" x14ac:dyDescent="0.25">
      <c r="A198" s="86">
        <f t="shared" si="152"/>
        <v>197</v>
      </c>
      <c r="B198" s="113"/>
      <c r="C198" s="88"/>
      <c r="D198" s="88"/>
      <c r="E198" s="194">
        <f t="shared" si="128"/>
        <v>0</v>
      </c>
      <c r="F198" s="89">
        <f t="shared" si="129"/>
        <v>0</v>
      </c>
      <c r="G198" s="113"/>
      <c r="H198" s="88"/>
      <c r="I198" s="84">
        <f t="shared" si="130"/>
        <v>23941.98182237041</v>
      </c>
      <c r="J198" s="84">
        <f t="shared" si="131"/>
        <v>24097.490232451411</v>
      </c>
      <c r="K198" s="84">
        <f t="shared" si="132"/>
        <v>24252.99864253241</v>
      </c>
      <c r="L198" s="84">
        <f t="shared" si="133"/>
        <v>24408.507052613411</v>
      </c>
      <c r="M198" s="108">
        <f>IF(T198&lt;&gt;0,(((G198+1)*('Data Raw'!$N$1007-'Data Raw'!$N$1008)/2+'Data Raw'!$N$1008)*'Data Raw'!$M$1010+'Data Raw'!$M$1009)*AE198+AE198)</f>
        <v>24564.01546269441</v>
      </c>
      <c r="N198" s="84">
        <f t="shared" si="134"/>
        <v>24719.523872775408</v>
      </c>
      <c r="O198" s="84">
        <f t="shared" si="135"/>
        <v>24875.032282856409</v>
      </c>
      <c r="P198" s="84">
        <f t="shared" si="136"/>
        <v>25030.540692937408</v>
      </c>
      <c r="Q198" s="84">
        <f t="shared" si="137"/>
        <v>25186.049103018409</v>
      </c>
      <c r="R198" s="166" t="str">
        <f t="shared" si="138"/>
        <v/>
      </c>
      <c r="S198" s="109">
        <f>'Data Raw'!E240</f>
        <v>24732.65</v>
      </c>
      <c r="T198" s="109">
        <f>'Data Raw'!G240</f>
        <v>24906.66</v>
      </c>
      <c r="U198" s="109">
        <f>'Data Raw'!D240</f>
        <v>24957.81</v>
      </c>
      <c r="V198" s="166" t="str">
        <f t="shared" si="139"/>
        <v/>
      </c>
      <c r="W198" s="89">
        <f t="shared" si="140"/>
        <v>-342.64453730559035</v>
      </c>
      <c r="X198" s="89">
        <f t="shared" si="141"/>
        <v>117405.27894536209</v>
      </c>
      <c r="Y198" s="89">
        <f t="shared" si="121"/>
        <v>315.7291003121527</v>
      </c>
      <c r="Z198" s="109">
        <f t="shared" si="142"/>
        <v>225.15999999999985</v>
      </c>
      <c r="AA198" s="89">
        <f t="shared" si="143"/>
        <v>336.89049439232701</v>
      </c>
      <c r="AB198" s="89">
        <f t="shared" si="144"/>
        <v>24535.014593060943</v>
      </c>
      <c r="AC198" s="89">
        <f t="shared" si="145"/>
        <v>25139.385406939058</v>
      </c>
      <c r="AD198" s="89">
        <f t="shared" si="146"/>
        <v>1</v>
      </c>
      <c r="AE198" s="89">
        <f>'Data Raw'!C240</f>
        <v>24837.200000000001</v>
      </c>
      <c r="AF198" s="89"/>
      <c r="AG198" s="89">
        <f t="shared" si="148"/>
        <v>69.459999999999127</v>
      </c>
      <c r="AH198" s="89">
        <f t="shared" si="149"/>
        <v>-273.18453730559122</v>
      </c>
      <c r="AI198" s="109">
        <f t="shared" si="150"/>
        <v>-1</v>
      </c>
      <c r="AJ198" s="109">
        <f t="shared" si="118"/>
        <v>50</v>
      </c>
      <c r="AK198" s="88"/>
      <c r="AL198" s="191" t="str">
        <f t="shared" si="119"/>
        <v/>
      </c>
      <c r="AM198" s="191">
        <f t="shared" si="120"/>
        <v>-69.459999999999127</v>
      </c>
      <c r="AN198" s="88"/>
      <c r="AO198" s="191"/>
      <c r="AP198" s="191">
        <f t="shared" si="151"/>
        <v>4824.6915999998791</v>
      </c>
      <c r="AQ198" s="191">
        <f t="shared" si="147"/>
        <v>143.36362395875776</v>
      </c>
      <c r="AR198" s="191">
        <f t="shared" si="117"/>
        <v>-172.36547635339494</v>
      </c>
      <c r="AS198" s="250">
        <f t="shared" si="122"/>
        <v>0</v>
      </c>
      <c r="AT198" s="250">
        <f t="shared" si="123"/>
        <v>0</v>
      </c>
      <c r="AU198" s="250">
        <f t="shared" si="124"/>
        <v>0</v>
      </c>
      <c r="AV198" s="250">
        <f t="shared" si="125"/>
        <v>0</v>
      </c>
      <c r="AW198" s="250">
        <f t="shared" si="126"/>
        <v>1</v>
      </c>
      <c r="AX198" s="250">
        <f t="shared" si="127"/>
        <v>0</v>
      </c>
      <c r="AY198" s="89"/>
      <c r="AZ198" s="111"/>
      <c r="BA198" s="111"/>
      <c r="BB198" s="111"/>
      <c r="BC198" s="111"/>
      <c r="BD198" s="111"/>
      <c r="BE198" s="111"/>
      <c r="BF198" s="111"/>
      <c r="BG198" s="111"/>
      <c r="BH198" s="89"/>
      <c r="BI198" s="89"/>
      <c r="BJ198" s="89"/>
      <c r="BK198" s="89"/>
      <c r="BL198" s="89"/>
    </row>
    <row r="199" spans="1:64" x14ac:dyDescent="0.25">
      <c r="A199" s="86">
        <f t="shared" si="152"/>
        <v>198</v>
      </c>
      <c r="B199" s="113"/>
      <c r="C199" s="88"/>
      <c r="D199" s="88"/>
      <c r="E199" s="194">
        <f t="shared" si="128"/>
        <v>0</v>
      </c>
      <c r="F199" s="89">
        <f t="shared" si="129"/>
        <v>0</v>
      </c>
      <c r="G199" s="113"/>
      <c r="H199" s="88"/>
      <c r="I199" s="84">
        <f t="shared" si="130"/>
        <v>23821.690250757711</v>
      </c>
      <c r="J199" s="84">
        <f t="shared" si="131"/>
        <v>23979.554800913789</v>
      </c>
      <c r="K199" s="84">
        <f t="shared" si="132"/>
        <v>24137.419351069864</v>
      </c>
      <c r="L199" s="84">
        <f t="shared" si="133"/>
        <v>24295.283901225943</v>
      </c>
      <c r="M199" s="108">
        <f>IF(T199&lt;&gt;0,(((G199+1)*('Data Raw'!$N$1007-'Data Raw'!$N$1008)/2+'Data Raw'!$N$1008)*'Data Raw'!$M$1010+'Data Raw'!$M$1009)*AE199+AE199)</f>
        <v>24453.148451382018</v>
      </c>
      <c r="N199" s="84">
        <f t="shared" si="134"/>
        <v>24611.013001538093</v>
      </c>
      <c r="O199" s="84">
        <f t="shared" si="135"/>
        <v>24768.877551694171</v>
      </c>
      <c r="P199" s="84">
        <f t="shared" si="136"/>
        <v>24926.742101850246</v>
      </c>
      <c r="Q199" s="84">
        <f t="shared" si="137"/>
        <v>25084.606652006325</v>
      </c>
      <c r="R199" s="166" t="str">
        <f t="shared" si="138"/>
        <v/>
      </c>
      <c r="S199" s="109">
        <f>'Data Raw'!E241</f>
        <v>24482.86</v>
      </c>
      <c r="T199" s="109">
        <f>'Data Raw'!G241</f>
        <v>24556.57</v>
      </c>
      <c r="U199" s="109">
        <f>'Data Raw'!D241</f>
        <v>24733.11</v>
      </c>
      <c r="V199" s="166" t="str">
        <f t="shared" si="139"/>
        <v/>
      </c>
      <c r="W199" s="89">
        <f t="shared" si="140"/>
        <v>-103.4215486179819</v>
      </c>
      <c r="X199" s="89">
        <f t="shared" si="141"/>
        <v>10696.016718541594</v>
      </c>
      <c r="Y199" s="89">
        <f t="shared" si="121"/>
        <v>294.91044776873002</v>
      </c>
      <c r="Z199" s="109">
        <f t="shared" si="142"/>
        <v>250.25</v>
      </c>
      <c r="AA199" s="89">
        <f t="shared" si="143"/>
        <v>324.51328090770886</v>
      </c>
      <c r="AB199" s="89">
        <f t="shared" si="144"/>
        <v>24438.743079766522</v>
      </c>
      <c r="AC199" s="89">
        <f t="shared" si="145"/>
        <v>25011.456920233475</v>
      </c>
      <c r="AD199" s="89">
        <f t="shared" si="146"/>
        <v>1</v>
      </c>
      <c r="AE199" s="89">
        <f>'Data Raw'!C241</f>
        <v>24725.1</v>
      </c>
      <c r="AF199" s="89"/>
      <c r="AG199" s="89">
        <f t="shared" si="148"/>
        <v>-168.52999999999884</v>
      </c>
      <c r="AH199" s="89">
        <f t="shared" si="149"/>
        <v>-271.95154861798073</v>
      </c>
      <c r="AI199" s="109">
        <f t="shared" si="150"/>
        <v>-1</v>
      </c>
      <c r="AJ199" s="109">
        <f t="shared" si="118"/>
        <v>50</v>
      </c>
      <c r="AK199" s="88"/>
      <c r="AL199" s="191" t="str">
        <f t="shared" si="119"/>
        <v/>
      </c>
      <c r="AM199" s="191">
        <f t="shared" si="120"/>
        <v>-168.52999999999884</v>
      </c>
      <c r="AN199" s="88"/>
      <c r="AO199" s="191"/>
      <c r="AP199" s="191">
        <f t="shared" si="151"/>
        <v>28402.360899999607</v>
      </c>
      <c r="AQ199" s="191">
        <f t="shared" si="147"/>
        <v>146.15988796334008</v>
      </c>
      <c r="AR199" s="191">
        <f t="shared" si="117"/>
        <v>-148.75055980538994</v>
      </c>
      <c r="AS199" s="250">
        <f t="shared" si="122"/>
        <v>0</v>
      </c>
      <c r="AT199" s="250">
        <f t="shared" si="123"/>
        <v>0</v>
      </c>
      <c r="AU199" s="250">
        <f t="shared" si="124"/>
        <v>0</v>
      </c>
      <c r="AV199" s="250">
        <f t="shared" si="125"/>
        <v>1</v>
      </c>
      <c r="AW199" s="250">
        <f t="shared" si="126"/>
        <v>0</v>
      </c>
      <c r="AX199" s="250">
        <f t="shared" si="127"/>
        <v>0</v>
      </c>
      <c r="AY199" s="89"/>
      <c r="AZ199" s="111"/>
      <c r="BA199" s="111"/>
      <c r="BB199" s="111"/>
      <c r="BC199" s="111"/>
      <c r="BD199" s="111"/>
      <c r="BE199" s="111"/>
      <c r="BF199" s="111"/>
      <c r="BG199" s="111"/>
      <c r="BH199" s="89"/>
      <c r="BI199" s="89"/>
      <c r="BJ199" s="89"/>
      <c r="BK199" s="89"/>
      <c r="BL199" s="89"/>
    </row>
    <row r="200" spans="1:64" x14ac:dyDescent="0.25">
      <c r="A200" s="86">
        <f t="shared" si="152"/>
        <v>199</v>
      </c>
      <c r="B200" s="113"/>
      <c r="C200" s="88"/>
      <c r="D200" s="88"/>
      <c r="E200" s="194">
        <f t="shared" si="128"/>
        <v>0</v>
      </c>
      <c r="F200" s="89">
        <f t="shared" si="129"/>
        <v>0</v>
      </c>
      <c r="G200" s="113"/>
      <c r="H200" s="88"/>
      <c r="I200" s="84">
        <f t="shared" si="130"/>
        <v>23599.659891117688</v>
      </c>
      <c r="J200" s="84">
        <f t="shared" si="131"/>
        <v>23747.115115002049</v>
      </c>
      <c r="K200" s="84">
        <f t="shared" si="132"/>
        <v>23894.570338886417</v>
      </c>
      <c r="L200" s="84">
        <f t="shared" si="133"/>
        <v>24042.025562770781</v>
      </c>
      <c r="M200" s="108">
        <f>IF(T200&lt;&gt;0,(((G200+1)*('Data Raw'!$N$1007-'Data Raw'!$N$1008)/2+'Data Raw'!$N$1008)*'Data Raw'!$M$1010+'Data Raw'!$M$1009)*AE200+AE200)</f>
        <v>24189.480786655145</v>
      </c>
      <c r="N200" s="84">
        <f t="shared" si="134"/>
        <v>24336.93601053951</v>
      </c>
      <c r="O200" s="84">
        <f t="shared" si="135"/>
        <v>24484.391234423874</v>
      </c>
      <c r="P200" s="84">
        <f t="shared" si="136"/>
        <v>24631.846458308242</v>
      </c>
      <c r="Q200" s="84">
        <f t="shared" si="137"/>
        <v>24779.301682192603</v>
      </c>
      <c r="R200" s="166" t="str">
        <f t="shared" si="138"/>
        <v/>
      </c>
      <c r="S200" s="109">
        <f>'Data Raw'!E242</f>
        <v>24219.9</v>
      </c>
      <c r="T200" s="109">
        <f>'Data Raw'!G242</f>
        <v>24355.71</v>
      </c>
      <c r="U200" s="109">
        <f>'Data Raw'!D242</f>
        <v>24570.09</v>
      </c>
      <c r="V200" s="166" t="str">
        <f t="shared" si="139"/>
        <v/>
      </c>
      <c r="W200" s="89">
        <f t="shared" si="140"/>
        <v>-166.22921334485363</v>
      </c>
      <c r="X200" s="89">
        <f t="shared" si="141"/>
        <v>27632.151369248866</v>
      </c>
      <c r="Y200" s="89">
        <f t="shared" si="121"/>
        <v>280.16963855803147</v>
      </c>
      <c r="Z200" s="109">
        <f t="shared" si="142"/>
        <v>350.18999999999869</v>
      </c>
      <c r="AA200" s="89">
        <f t="shared" si="143"/>
        <v>328.18138363517886</v>
      </c>
      <c r="AB200" s="89">
        <f t="shared" si="144"/>
        <v>24182.663711228448</v>
      </c>
      <c r="AC200" s="89">
        <f t="shared" si="145"/>
        <v>24734.336288771552</v>
      </c>
      <c r="AD200" s="89">
        <f t="shared" si="146"/>
        <v>1</v>
      </c>
      <c r="AE200" s="89">
        <f>'Data Raw'!C242</f>
        <v>24458.5</v>
      </c>
      <c r="AF200" s="89"/>
      <c r="AG200" s="89">
        <f t="shared" si="148"/>
        <v>-102.79000000000087</v>
      </c>
      <c r="AH200" s="89">
        <f t="shared" si="149"/>
        <v>-269.01921334485451</v>
      </c>
      <c r="AI200" s="109">
        <f t="shared" si="150"/>
        <v>-1</v>
      </c>
      <c r="AJ200" s="109">
        <f t="shared" si="118"/>
        <v>50</v>
      </c>
      <c r="AK200" s="88"/>
      <c r="AL200" s="191" t="str">
        <f t="shared" si="119"/>
        <v/>
      </c>
      <c r="AM200" s="191">
        <f t="shared" si="120"/>
        <v>-102.79000000000087</v>
      </c>
      <c r="AN200" s="88"/>
      <c r="AO200" s="191"/>
      <c r="AP200" s="191">
        <f t="shared" si="151"/>
        <v>10565.784100000179</v>
      </c>
      <c r="AQ200" s="191">
        <f t="shared" si="147"/>
        <v>141.34101152296904</v>
      </c>
      <c r="AR200" s="191">
        <f t="shared" ref="AR200:AR263" si="153">AQ200-Y200</f>
        <v>-138.82862703506242</v>
      </c>
      <c r="AS200" s="250">
        <f t="shared" si="122"/>
        <v>0</v>
      </c>
      <c r="AT200" s="250">
        <f t="shared" si="123"/>
        <v>0</v>
      </c>
      <c r="AU200" s="250">
        <f t="shared" si="124"/>
        <v>0</v>
      </c>
      <c r="AV200" s="250">
        <f t="shared" si="125"/>
        <v>1</v>
      </c>
      <c r="AW200" s="250">
        <f t="shared" si="126"/>
        <v>0</v>
      </c>
      <c r="AX200" s="250">
        <f t="shared" si="127"/>
        <v>0</v>
      </c>
      <c r="AY200" s="89"/>
      <c r="AZ200" s="111"/>
      <c r="BA200" s="111"/>
      <c r="BB200" s="111"/>
      <c r="BC200" s="111"/>
      <c r="BD200" s="111"/>
      <c r="BE200" s="111"/>
      <c r="BF200" s="111"/>
      <c r="BG200" s="111"/>
      <c r="BH200" s="89"/>
      <c r="BI200" s="89"/>
      <c r="BJ200" s="89"/>
      <c r="BK200" s="89"/>
      <c r="BL200" s="89"/>
    </row>
    <row r="201" spans="1:64" x14ac:dyDescent="0.25">
      <c r="A201" s="86">
        <f t="shared" si="152"/>
        <v>200</v>
      </c>
      <c r="B201" s="113"/>
      <c r="C201" s="88"/>
      <c r="D201" s="88"/>
      <c r="E201" s="194">
        <f t="shared" si="128"/>
        <v>0</v>
      </c>
      <c r="F201" s="89">
        <f t="shared" si="129"/>
        <v>0</v>
      </c>
      <c r="G201" s="113"/>
      <c r="H201" s="88"/>
      <c r="I201" s="84">
        <f t="shared" si="130"/>
        <v>23787.183868216329</v>
      </c>
      <c r="J201" s="84">
        <f t="shared" si="131"/>
        <v>23927.268687495347</v>
      </c>
      <c r="K201" s="84">
        <f t="shared" si="132"/>
        <v>24067.353506774361</v>
      </c>
      <c r="L201" s="84">
        <f t="shared" si="133"/>
        <v>24207.43832605338</v>
      </c>
      <c r="M201" s="108">
        <f>IF(T201&lt;&gt;0,(((G201+1)*('Data Raw'!$N$1007-'Data Raw'!$N$1008)/2+'Data Raw'!$N$1008)*'Data Raw'!$M$1010+'Data Raw'!$M$1009)*AE201+AE201)</f>
        <v>24347.523145332394</v>
      </c>
      <c r="N201" s="84">
        <f t="shared" si="134"/>
        <v>24487.607964611409</v>
      </c>
      <c r="O201" s="84">
        <f t="shared" si="135"/>
        <v>24627.692783890427</v>
      </c>
      <c r="P201" s="84">
        <f t="shared" si="136"/>
        <v>24767.777603169441</v>
      </c>
      <c r="Q201" s="84">
        <f t="shared" si="137"/>
        <v>24907.862422448459</v>
      </c>
      <c r="R201" s="166" t="str">
        <f t="shared" si="138"/>
        <v/>
      </c>
      <c r="S201" s="109">
        <f>'Data Raw'!E243</f>
        <v>24548.05</v>
      </c>
      <c r="T201" s="109">
        <f>'Data Raw'!G243</f>
        <v>24718.9</v>
      </c>
      <c r="U201" s="109">
        <f>'Data Raw'!D243</f>
        <v>24728.93</v>
      </c>
      <c r="V201" s="166" t="str">
        <f t="shared" si="139"/>
        <v/>
      </c>
      <c r="W201" s="89">
        <f t="shared" si="140"/>
        <v>-371.3768546676074</v>
      </c>
      <c r="X201" s="89">
        <f t="shared" si="141"/>
        <v>137920.76818280519</v>
      </c>
      <c r="Y201" s="89">
        <f t="shared" si="121"/>
        <v>294.93120902562856</v>
      </c>
      <c r="Z201" s="109">
        <f t="shared" si="142"/>
        <v>180.88000000000102</v>
      </c>
      <c r="AA201" s="89">
        <f t="shared" si="143"/>
        <v>307.13832883015345</v>
      </c>
      <c r="AB201" s="89">
        <f t="shared" si="144"/>
        <v>24339.345823910098</v>
      </c>
      <c r="AC201" s="89">
        <f t="shared" si="145"/>
        <v>24897.2541760899</v>
      </c>
      <c r="AD201" s="89">
        <f t="shared" si="146"/>
        <v>1</v>
      </c>
      <c r="AE201" s="89">
        <f>'Data Raw'!C243</f>
        <v>24618.3</v>
      </c>
      <c r="AF201" s="89"/>
      <c r="AG201" s="89">
        <f t="shared" si="148"/>
        <v>100.60000000000218</v>
      </c>
      <c r="AH201" s="89">
        <f t="shared" si="149"/>
        <v>-270.77685466760522</v>
      </c>
      <c r="AI201" s="109">
        <f t="shared" si="150"/>
        <v>-1</v>
      </c>
      <c r="AJ201" s="109">
        <f t="shared" ref="AJ201:AJ264" si="154">MIN(Y200/4,50)</f>
        <v>50</v>
      </c>
      <c r="AK201" s="88"/>
      <c r="AL201" s="191" t="str">
        <f t="shared" ref="AL201:AL264" si="155">IF(R201&lt;&gt;1,IF(V201=1,ABS(AG200),""),"")</f>
        <v/>
      </c>
      <c r="AM201" s="191">
        <f t="shared" ref="AM201:AM264" si="156">IF(R201&lt;&gt;1,IF(V201="",-ABS(AG201),""),"")</f>
        <v>-100.60000000000218</v>
      </c>
      <c r="AN201" s="88"/>
      <c r="AO201" s="191"/>
      <c r="AP201" s="191">
        <f t="shared" si="151"/>
        <v>10120.360000000439</v>
      </c>
      <c r="AQ201" s="191">
        <f t="shared" si="147"/>
        <v>136.81423246486162</v>
      </c>
      <c r="AR201" s="191">
        <f t="shared" si="153"/>
        <v>-158.11697656076694</v>
      </c>
      <c r="AS201" s="250">
        <f t="shared" si="122"/>
        <v>0</v>
      </c>
      <c r="AT201" s="250">
        <f t="shared" si="123"/>
        <v>0</v>
      </c>
      <c r="AU201" s="250">
        <f t="shared" si="124"/>
        <v>0</v>
      </c>
      <c r="AV201" s="250">
        <f t="shared" si="125"/>
        <v>0</v>
      </c>
      <c r="AW201" s="250">
        <f t="shared" si="126"/>
        <v>1</v>
      </c>
      <c r="AX201" s="250">
        <f t="shared" si="127"/>
        <v>0</v>
      </c>
      <c r="AY201" s="89"/>
      <c r="AZ201" s="111"/>
      <c r="BA201" s="111"/>
      <c r="BB201" s="111"/>
      <c r="BC201" s="111"/>
      <c r="BD201" s="111"/>
      <c r="BE201" s="111"/>
      <c r="BF201" s="111"/>
      <c r="BG201" s="111"/>
      <c r="BH201" s="89"/>
      <c r="BI201" s="89"/>
      <c r="BJ201" s="89"/>
      <c r="BK201" s="89"/>
      <c r="BL201" s="89"/>
    </row>
    <row r="202" spans="1:64" x14ac:dyDescent="0.25">
      <c r="A202" s="86">
        <f t="shared" si="152"/>
        <v>201</v>
      </c>
      <c r="B202" s="113"/>
      <c r="C202" s="88"/>
      <c r="D202" s="88"/>
      <c r="E202" s="194">
        <f t="shared" si="128"/>
        <v>0</v>
      </c>
      <c r="F202" s="89">
        <f t="shared" si="129"/>
        <v>0</v>
      </c>
      <c r="G202" s="113"/>
      <c r="H202" s="88"/>
      <c r="I202" s="84">
        <f t="shared" si="130"/>
        <v>23861.090451126362</v>
      </c>
      <c r="J202" s="84">
        <f t="shared" si="131"/>
        <v>24008.556055639176</v>
      </c>
      <c r="K202" s="84">
        <f t="shared" si="132"/>
        <v>24156.02166015199</v>
      </c>
      <c r="L202" s="84">
        <f t="shared" si="133"/>
        <v>24303.487264664804</v>
      </c>
      <c r="M202" s="108">
        <f>IF(T202&lt;&gt;0,(((G202+1)*('Data Raw'!$N$1007-'Data Raw'!$N$1008)/2+'Data Raw'!$N$1008)*'Data Raw'!$M$1010+'Data Raw'!$M$1009)*AE202+AE202)</f>
        <v>24450.952869177618</v>
      </c>
      <c r="N202" s="84">
        <f t="shared" si="134"/>
        <v>24598.418473690432</v>
      </c>
      <c r="O202" s="84">
        <f t="shared" si="135"/>
        <v>24745.884078203246</v>
      </c>
      <c r="P202" s="84">
        <f t="shared" si="136"/>
        <v>24893.34968271606</v>
      </c>
      <c r="Q202" s="84">
        <f t="shared" si="137"/>
        <v>25040.815287228874</v>
      </c>
      <c r="R202" s="166" t="str">
        <f t="shared" si="138"/>
        <v/>
      </c>
      <c r="S202" s="109">
        <f>'Data Raw'!E244</f>
        <v>24523.95</v>
      </c>
      <c r="T202" s="109">
        <f>'Data Raw'!G244</f>
        <v>24792.77</v>
      </c>
      <c r="U202" s="109">
        <f>'Data Raw'!D244</f>
        <v>24861.82</v>
      </c>
      <c r="V202" s="166" t="str">
        <f t="shared" si="139"/>
        <v/>
      </c>
      <c r="W202" s="89">
        <f t="shared" si="140"/>
        <v>-341.81713082238275</v>
      </c>
      <c r="X202" s="89">
        <f t="shared" si="141"/>
        <v>116838.95092364593</v>
      </c>
      <c r="Y202" s="89">
        <f t="shared" ref="Y202:Y265" si="157">IF(X202&gt;0,SQRT((X202)/7+(Y201*Y201)/7*6),Y201)</f>
        <v>302.07507564169731</v>
      </c>
      <c r="Z202" s="109">
        <f t="shared" si="142"/>
        <v>337.86999999999898</v>
      </c>
      <c r="AA202" s="89">
        <f t="shared" si="143"/>
        <v>311.52856756870278</v>
      </c>
      <c r="AB202" s="89">
        <f t="shared" si="144"/>
        <v>24461.812420494371</v>
      </c>
      <c r="AC202" s="89">
        <f t="shared" si="145"/>
        <v>24983.947579505631</v>
      </c>
      <c r="AD202" s="89">
        <f t="shared" si="146"/>
        <v>1</v>
      </c>
      <c r="AE202" s="89">
        <f>'Data Raw'!C244</f>
        <v>24722.880000000001</v>
      </c>
      <c r="AF202" s="89"/>
      <c r="AG202" s="89">
        <f t="shared" si="148"/>
        <v>69.889999999999418</v>
      </c>
      <c r="AH202" s="89">
        <f t="shared" si="149"/>
        <v>-271.92713082238333</v>
      </c>
      <c r="AI202" s="109">
        <f t="shared" si="150"/>
        <v>-1</v>
      </c>
      <c r="AJ202" s="109">
        <f t="shared" si="154"/>
        <v>50</v>
      </c>
      <c r="AK202" s="88"/>
      <c r="AL202" s="191" t="str">
        <f t="shared" si="155"/>
        <v/>
      </c>
      <c r="AM202" s="191">
        <f t="shared" si="156"/>
        <v>-69.889999999999418</v>
      </c>
      <c r="AN202" s="88"/>
      <c r="AO202" s="191"/>
      <c r="AP202" s="191">
        <f t="shared" si="151"/>
        <v>4884.6120999999184</v>
      </c>
      <c r="AQ202" s="191">
        <f t="shared" si="147"/>
        <v>129.37820663543249</v>
      </c>
      <c r="AR202" s="191">
        <f t="shared" si="153"/>
        <v>-172.69686900626482</v>
      </c>
      <c r="AS202" s="250">
        <f t="shared" si="122"/>
        <v>0</v>
      </c>
      <c r="AT202" s="250">
        <f t="shared" si="123"/>
        <v>0</v>
      </c>
      <c r="AU202" s="250">
        <f t="shared" si="124"/>
        <v>0</v>
      </c>
      <c r="AV202" s="250">
        <f t="shared" si="125"/>
        <v>0</v>
      </c>
      <c r="AW202" s="250">
        <f t="shared" si="126"/>
        <v>1</v>
      </c>
      <c r="AX202" s="250">
        <f t="shared" si="127"/>
        <v>0</v>
      </c>
      <c r="AY202" s="89"/>
      <c r="AZ202" s="111"/>
      <c r="BA202" s="111"/>
      <c r="BB202" s="111"/>
      <c r="BC202" s="111"/>
      <c r="BD202" s="111"/>
      <c r="BE202" s="111"/>
      <c r="BF202" s="111"/>
      <c r="BG202" s="111"/>
      <c r="BH202" s="89"/>
      <c r="BI202" s="89"/>
      <c r="BJ202" s="89"/>
      <c r="BK202" s="89"/>
      <c r="BL202" s="89"/>
    </row>
    <row r="203" spans="1:64" x14ac:dyDescent="0.25">
      <c r="A203" s="86">
        <f t="shared" si="152"/>
        <v>202</v>
      </c>
      <c r="B203" s="113"/>
      <c r="C203" s="88"/>
      <c r="D203" s="88"/>
      <c r="E203" s="194">
        <f t="shared" si="128"/>
        <v>0</v>
      </c>
      <c r="F203" s="89">
        <f t="shared" si="129"/>
        <v>0</v>
      </c>
      <c r="G203" s="113"/>
      <c r="H203" s="88"/>
      <c r="I203" s="84">
        <f t="shared" si="130"/>
        <v>23758.564049301083</v>
      </c>
      <c r="J203" s="84">
        <f t="shared" si="131"/>
        <v>23909.601587121932</v>
      </c>
      <c r="K203" s="84">
        <f t="shared" si="132"/>
        <v>24060.63912494278</v>
      </c>
      <c r="L203" s="84">
        <f t="shared" si="133"/>
        <v>24211.676662763628</v>
      </c>
      <c r="M203" s="108">
        <f>IF(T203&lt;&gt;0,(((G203+1)*('Data Raw'!$N$1007-'Data Raw'!$N$1008)/2+'Data Raw'!$N$1008)*'Data Raw'!$M$1010+'Data Raw'!$M$1009)*AE203+AE203)</f>
        <v>24362.714200584476</v>
      </c>
      <c r="N203" s="84">
        <f t="shared" si="134"/>
        <v>24513.751738405324</v>
      </c>
      <c r="O203" s="84">
        <f t="shared" si="135"/>
        <v>24664.789276226173</v>
      </c>
      <c r="P203" s="84">
        <f t="shared" si="136"/>
        <v>24815.826814047021</v>
      </c>
      <c r="Q203" s="84">
        <f t="shared" si="137"/>
        <v>24966.864351867869</v>
      </c>
      <c r="R203" s="166" t="str">
        <f t="shared" si="138"/>
        <v/>
      </c>
      <c r="S203" s="109">
        <f>'Data Raw'!E245</f>
        <v>24284.53</v>
      </c>
      <c r="T203" s="109">
        <f>'Data Raw'!G245</f>
        <v>24327.71</v>
      </c>
      <c r="U203" s="109">
        <f>'Data Raw'!D245</f>
        <v>24763.37</v>
      </c>
      <c r="V203" s="166" t="str">
        <f t="shared" si="139"/>
        <v/>
      </c>
      <c r="W203" s="89">
        <f t="shared" si="140"/>
        <v>35.004200584477076</v>
      </c>
      <c r="X203" s="89">
        <f t="shared" si="141"/>
        <v>1225.2940585583053</v>
      </c>
      <c r="Y203" s="89">
        <f t="shared" si="157"/>
        <v>279.97994877240285</v>
      </c>
      <c r="Z203" s="109">
        <f t="shared" si="142"/>
        <v>478.84000000000015</v>
      </c>
      <c r="AA203" s="89">
        <f t="shared" si="143"/>
        <v>335.43020077317385</v>
      </c>
      <c r="AB203" s="89">
        <f t="shared" si="144"/>
        <v>24368.860717566604</v>
      </c>
      <c r="AC203" s="89">
        <f t="shared" si="145"/>
        <v>24898.459282433396</v>
      </c>
      <c r="AD203" s="89" t="str">
        <f t="shared" si="146"/>
        <v/>
      </c>
      <c r="AE203" s="89">
        <f>'Data Raw'!C245</f>
        <v>24633.66</v>
      </c>
      <c r="AF203" s="89"/>
      <c r="AG203" s="89">
        <f t="shared" si="148"/>
        <v>-305.95000000000073</v>
      </c>
      <c r="AH203" s="89">
        <f t="shared" si="149"/>
        <v>-270.94579941552365</v>
      </c>
      <c r="AI203" s="109">
        <f t="shared" si="150"/>
        <v>-1</v>
      </c>
      <c r="AJ203" s="109">
        <f t="shared" si="154"/>
        <v>50</v>
      </c>
      <c r="AK203" s="88"/>
      <c r="AL203" s="191" t="str">
        <f t="shared" si="155"/>
        <v/>
      </c>
      <c r="AM203" s="191">
        <f t="shared" si="156"/>
        <v>-305.95000000000073</v>
      </c>
      <c r="AN203" s="88"/>
      <c r="AO203" s="191"/>
      <c r="AP203" s="191">
        <f t="shared" si="151"/>
        <v>93605.402500000448</v>
      </c>
      <c r="AQ203" s="191">
        <f t="shared" si="147"/>
        <v>148.9972947870512</v>
      </c>
      <c r="AR203" s="191">
        <f t="shared" si="153"/>
        <v>-130.98265398535165</v>
      </c>
      <c r="AS203" s="250">
        <f t="shared" si="122"/>
        <v>0</v>
      </c>
      <c r="AT203" s="250">
        <f t="shared" si="123"/>
        <v>0</v>
      </c>
      <c r="AU203" s="250">
        <f t="shared" si="124"/>
        <v>1</v>
      </c>
      <c r="AV203" s="250">
        <f t="shared" si="125"/>
        <v>0</v>
      </c>
      <c r="AW203" s="250">
        <f t="shared" si="126"/>
        <v>0</v>
      </c>
      <c r="AX203" s="250">
        <f t="shared" si="127"/>
        <v>0</v>
      </c>
      <c r="AY203" s="89"/>
      <c r="AZ203" s="111"/>
      <c r="BA203" s="111"/>
      <c r="BB203" s="111"/>
      <c r="BC203" s="111"/>
      <c r="BD203" s="111"/>
      <c r="BE203" s="111"/>
      <c r="BF203" s="111"/>
      <c r="BG203" s="111"/>
      <c r="BH203" s="89"/>
      <c r="BI203" s="89"/>
      <c r="BJ203" s="89"/>
      <c r="BK203" s="89"/>
      <c r="BL203" s="89"/>
    </row>
    <row r="204" spans="1:64" x14ac:dyDescent="0.25">
      <c r="A204" s="86">
        <f t="shared" si="152"/>
        <v>203</v>
      </c>
      <c r="B204" s="113"/>
      <c r="C204" s="88"/>
      <c r="D204" s="88"/>
      <c r="E204" s="194">
        <f t="shared" si="128"/>
        <v>0</v>
      </c>
      <c r="F204" s="89">
        <f t="shared" si="129"/>
        <v>0</v>
      </c>
      <c r="G204" s="113"/>
      <c r="H204" s="88"/>
      <c r="I204" s="84">
        <f t="shared" si="130"/>
        <v>23284.448552651778</v>
      </c>
      <c r="J204" s="84">
        <f t="shared" si="131"/>
        <v>23424.438527037975</v>
      </c>
      <c r="K204" s="84">
        <f t="shared" si="132"/>
        <v>23564.42850142418</v>
      </c>
      <c r="L204" s="84">
        <f t="shared" si="133"/>
        <v>23704.41847581038</v>
      </c>
      <c r="M204" s="108">
        <f>IF(T204&lt;&gt;0,(((G204+1)*('Data Raw'!$N$1007-'Data Raw'!$N$1008)/2+'Data Raw'!$N$1008)*'Data Raw'!$M$1010+'Data Raw'!$M$1009)*AE204+AE204)</f>
        <v>23844.408450196581</v>
      </c>
      <c r="N204" s="84">
        <f t="shared" si="134"/>
        <v>23984.398424582781</v>
      </c>
      <c r="O204" s="84">
        <f t="shared" si="135"/>
        <v>24124.388398968982</v>
      </c>
      <c r="P204" s="84">
        <f t="shared" si="136"/>
        <v>24264.378373355186</v>
      </c>
      <c r="Q204" s="84">
        <f t="shared" si="137"/>
        <v>24404.368347741383</v>
      </c>
      <c r="R204" s="166" t="str">
        <f t="shared" si="138"/>
        <v/>
      </c>
      <c r="S204" s="109">
        <f>'Data Raw'!E246</f>
        <v>23998.77</v>
      </c>
      <c r="T204" s="109">
        <f>'Data Raw'!G246</f>
        <v>24170.07</v>
      </c>
      <c r="U204" s="109">
        <f>'Data Raw'!D246</f>
        <v>24231.08</v>
      </c>
      <c r="V204" s="166" t="str">
        <f t="shared" si="139"/>
        <v/>
      </c>
      <c r="W204" s="89">
        <f t="shared" si="140"/>
        <v>-325.66154980341889</v>
      </c>
      <c r="X204" s="89">
        <f t="shared" si="141"/>
        <v>106055.44502036468</v>
      </c>
      <c r="Y204" s="89">
        <f t="shared" si="157"/>
        <v>286.95148303401612</v>
      </c>
      <c r="Z204" s="109">
        <f t="shared" si="142"/>
        <v>232.31000000000131</v>
      </c>
      <c r="AA204" s="89">
        <f t="shared" si="143"/>
        <v>320.69874351986346</v>
      </c>
      <c r="AB204" s="89">
        <f t="shared" si="144"/>
        <v>23824.474329342804</v>
      </c>
      <c r="AC204" s="89">
        <f t="shared" si="145"/>
        <v>24394.705670657197</v>
      </c>
      <c r="AD204" s="89">
        <f t="shared" si="146"/>
        <v>1</v>
      </c>
      <c r="AE204" s="89">
        <f>'Data Raw'!C246</f>
        <v>24109.59</v>
      </c>
      <c r="AF204" s="89"/>
      <c r="AG204" s="89">
        <f t="shared" si="148"/>
        <v>60.479999999999563</v>
      </c>
      <c r="AH204" s="89">
        <f t="shared" si="149"/>
        <v>-265.18154980341933</v>
      </c>
      <c r="AI204" s="109">
        <f t="shared" si="150"/>
        <v>-1</v>
      </c>
      <c r="AJ204" s="109">
        <f t="shared" si="154"/>
        <v>50</v>
      </c>
      <c r="AK204" s="88"/>
      <c r="AL204" s="191" t="str">
        <f t="shared" si="155"/>
        <v/>
      </c>
      <c r="AM204" s="191">
        <f t="shared" si="156"/>
        <v>-60.479999999999563</v>
      </c>
      <c r="AN204" s="88"/>
      <c r="AO204" s="191"/>
      <c r="AP204" s="191">
        <f t="shared" si="151"/>
        <v>3657.8303999999471</v>
      </c>
      <c r="AQ204" s="191">
        <f t="shared" si="147"/>
        <v>139.16203981071212</v>
      </c>
      <c r="AR204" s="191">
        <f t="shared" si="153"/>
        <v>-147.789443223304</v>
      </c>
      <c r="AS204" s="250">
        <f t="shared" si="122"/>
        <v>0</v>
      </c>
      <c r="AT204" s="250">
        <f t="shared" si="123"/>
        <v>0</v>
      </c>
      <c r="AU204" s="250">
        <f t="shared" si="124"/>
        <v>0</v>
      </c>
      <c r="AV204" s="250">
        <f t="shared" si="125"/>
        <v>0</v>
      </c>
      <c r="AW204" s="250">
        <f t="shared" si="126"/>
        <v>1</v>
      </c>
      <c r="AX204" s="250">
        <f t="shared" si="127"/>
        <v>0</v>
      </c>
      <c r="AY204" s="89"/>
      <c r="AZ204" s="111"/>
      <c r="BA204" s="111"/>
      <c r="BB204" s="111"/>
      <c r="BC204" s="111"/>
      <c r="BD204" s="111"/>
      <c r="BE204" s="111"/>
      <c r="BF204" s="111"/>
      <c r="BG204" s="111"/>
      <c r="BH204" s="89"/>
      <c r="BI204" s="89"/>
      <c r="BJ204" s="89"/>
      <c r="BK204" s="89"/>
      <c r="BL204" s="89"/>
    </row>
    <row r="205" spans="1:64" x14ac:dyDescent="0.25">
      <c r="A205" s="86">
        <f t="shared" si="152"/>
        <v>204</v>
      </c>
      <c r="B205" s="113"/>
      <c r="C205" s="88"/>
      <c r="D205" s="88"/>
      <c r="E205" s="194">
        <f t="shared" si="128"/>
        <v>0</v>
      </c>
      <c r="F205" s="89">
        <f t="shared" si="129"/>
        <v>0</v>
      </c>
      <c r="G205" s="113"/>
      <c r="H205" s="88"/>
      <c r="I205" s="84">
        <f t="shared" si="130"/>
        <v>22858.042620008731</v>
      </c>
      <c r="J205" s="84">
        <f t="shared" si="131"/>
        <v>23001.518361525737</v>
      </c>
      <c r="K205" s="84">
        <f t="shared" si="132"/>
        <v>23144.994103042747</v>
      </c>
      <c r="L205" s="84">
        <f t="shared" si="133"/>
        <v>23288.469844559753</v>
      </c>
      <c r="M205" s="108">
        <f>IF(T205&lt;&gt;0,(((G205+1)*('Data Raw'!$N$1007-'Data Raw'!$N$1008)/2+'Data Raw'!$N$1008)*'Data Raw'!$M$1010+'Data Raw'!$M$1009)*AE205+AE205)</f>
        <v>23431.945586076763</v>
      </c>
      <c r="N205" s="84">
        <f t="shared" si="134"/>
        <v>23575.421327593773</v>
      </c>
      <c r="O205" s="84">
        <f t="shared" si="135"/>
        <v>23718.897069110779</v>
      </c>
      <c r="P205" s="84">
        <f t="shared" si="136"/>
        <v>23862.372810627789</v>
      </c>
      <c r="Q205" s="84">
        <f t="shared" si="137"/>
        <v>24005.848552144795</v>
      </c>
      <c r="R205" s="166" t="str">
        <f t="shared" si="138"/>
        <v/>
      </c>
      <c r="S205" s="109">
        <f>'Data Raw'!E247</f>
        <v>23336.78</v>
      </c>
      <c r="T205" s="109">
        <f>'Data Raw'!G247</f>
        <v>23520</v>
      </c>
      <c r="U205" s="109">
        <f>'Data Raw'!D247</f>
        <v>23813.64</v>
      </c>
      <c r="V205" s="166" t="str">
        <f t="shared" si="139"/>
        <v/>
      </c>
      <c r="W205" s="89">
        <f t="shared" si="140"/>
        <v>-88.054413923237007</v>
      </c>
      <c r="X205" s="89">
        <f t="shared" si="141"/>
        <v>7753.5798113647552</v>
      </c>
      <c r="Y205" s="89">
        <f t="shared" si="157"/>
        <v>267.74201375415004</v>
      </c>
      <c r="Z205" s="109">
        <f t="shared" si="142"/>
        <v>476.86000000000058</v>
      </c>
      <c r="AA205" s="89">
        <f t="shared" si="143"/>
        <v>343.00749444559733</v>
      </c>
      <c r="AB205" s="89">
        <f t="shared" si="144"/>
        <v>23419.946068008117</v>
      </c>
      <c r="AC205" s="89">
        <f t="shared" si="145"/>
        <v>23965.133931991884</v>
      </c>
      <c r="AD205" s="89">
        <f t="shared" si="146"/>
        <v>1</v>
      </c>
      <c r="AE205" s="89">
        <f>'Data Raw'!C247</f>
        <v>23692.54</v>
      </c>
      <c r="AF205" s="89"/>
      <c r="AG205" s="89">
        <f t="shared" si="148"/>
        <v>-172.54000000000087</v>
      </c>
      <c r="AH205" s="89">
        <f t="shared" si="149"/>
        <v>-260.59441392323788</v>
      </c>
      <c r="AI205" s="109">
        <f t="shared" si="150"/>
        <v>-1</v>
      </c>
      <c r="AJ205" s="109">
        <f t="shared" si="154"/>
        <v>50</v>
      </c>
      <c r="AK205" s="88"/>
      <c r="AL205" s="191" t="str">
        <f t="shared" si="155"/>
        <v/>
      </c>
      <c r="AM205" s="191">
        <f t="shared" si="156"/>
        <v>-172.54000000000087</v>
      </c>
      <c r="AN205" s="88"/>
      <c r="AO205" s="191"/>
      <c r="AP205" s="191">
        <f t="shared" si="151"/>
        <v>29770.051600000301</v>
      </c>
      <c r="AQ205" s="191">
        <f t="shared" si="147"/>
        <v>142.87070205396643</v>
      </c>
      <c r="AR205" s="191">
        <f t="shared" si="153"/>
        <v>-124.87131170018361</v>
      </c>
      <c r="AS205" s="250">
        <f t="shared" si="122"/>
        <v>0</v>
      </c>
      <c r="AT205" s="250">
        <f t="shared" si="123"/>
        <v>0</v>
      </c>
      <c r="AU205" s="250">
        <f t="shared" si="124"/>
        <v>0</v>
      </c>
      <c r="AV205" s="250">
        <f t="shared" si="125"/>
        <v>1</v>
      </c>
      <c r="AW205" s="250">
        <f t="shared" si="126"/>
        <v>0</v>
      </c>
      <c r="AX205" s="250">
        <f t="shared" si="127"/>
        <v>0</v>
      </c>
      <c r="AY205" s="89"/>
      <c r="AZ205" s="111"/>
      <c r="BA205" s="111"/>
      <c r="BB205" s="111"/>
      <c r="BC205" s="111"/>
      <c r="BD205" s="111"/>
      <c r="BE205" s="111"/>
      <c r="BF205" s="111"/>
      <c r="BG205" s="111"/>
      <c r="BH205" s="89"/>
      <c r="BI205" s="89"/>
      <c r="BJ205" s="89"/>
      <c r="BK205" s="89"/>
      <c r="BL205" s="89"/>
    </row>
    <row r="206" spans="1:64" x14ac:dyDescent="0.25">
      <c r="A206" s="86">
        <f t="shared" si="152"/>
        <v>205</v>
      </c>
      <c r="B206" s="113"/>
      <c r="C206" s="88"/>
      <c r="D206" s="88"/>
      <c r="E206" s="194">
        <f t="shared" si="128"/>
        <v>0</v>
      </c>
      <c r="F206" s="89">
        <f t="shared" si="129"/>
        <v>0</v>
      </c>
      <c r="G206" s="113"/>
      <c r="H206" s="88"/>
      <c r="I206" s="84">
        <f t="shared" si="130"/>
        <v>22822.711754522395</v>
      </c>
      <c r="J206" s="84">
        <f t="shared" si="131"/>
        <v>22956.582761399466</v>
      </c>
      <c r="K206" s="84">
        <f t="shared" si="132"/>
        <v>23090.453768276544</v>
      </c>
      <c r="L206" s="84">
        <f t="shared" si="133"/>
        <v>23224.324775153618</v>
      </c>
      <c r="M206" s="108">
        <f>IF(T206&lt;&gt;0,(((G206+1)*('Data Raw'!$N$1007-'Data Raw'!$N$1008)/2+'Data Raw'!$N$1008)*'Data Raw'!$M$1010+'Data Raw'!$M$1009)*AE206+AE206)</f>
        <v>23358.195782030692</v>
      </c>
      <c r="N206" s="84">
        <f t="shared" si="134"/>
        <v>23492.066788907767</v>
      </c>
      <c r="O206" s="84">
        <f t="shared" si="135"/>
        <v>23625.937795784841</v>
      </c>
      <c r="P206" s="84">
        <f t="shared" si="136"/>
        <v>23759.808802661919</v>
      </c>
      <c r="Q206" s="84">
        <f t="shared" si="137"/>
        <v>23893.67980953899</v>
      </c>
      <c r="R206" s="166" t="str">
        <f t="shared" si="138"/>
        <v/>
      </c>
      <c r="S206" s="109">
        <f>'Data Raw'!E248</f>
        <v>23500.92</v>
      </c>
      <c r="T206" s="109">
        <f>'Data Raw'!G248</f>
        <v>23660.28</v>
      </c>
      <c r="U206" s="109">
        <f>'Data Raw'!D248</f>
        <v>23745.07</v>
      </c>
      <c r="V206" s="166" t="str">
        <f t="shared" si="139"/>
        <v/>
      </c>
      <c r="W206" s="89">
        <f t="shared" si="140"/>
        <v>-302.08421796930634</v>
      </c>
      <c r="X206" s="89">
        <f t="shared" si="141"/>
        <v>91254.874746127389</v>
      </c>
      <c r="Y206" s="89">
        <f t="shared" si="157"/>
        <v>272.91275170984909</v>
      </c>
      <c r="Z206" s="109">
        <f t="shared" si="142"/>
        <v>244.15000000000146</v>
      </c>
      <c r="AA206" s="89">
        <f t="shared" si="143"/>
        <v>328.88499523908365</v>
      </c>
      <c r="AB206" s="89">
        <f t="shared" si="144"/>
        <v>23326.413629721243</v>
      </c>
      <c r="AC206" s="89">
        <f t="shared" si="145"/>
        <v>23909.52637027876</v>
      </c>
      <c r="AD206" s="89">
        <f t="shared" si="146"/>
        <v>1</v>
      </c>
      <c r="AE206" s="89">
        <f>'Data Raw'!C248</f>
        <v>23617.97</v>
      </c>
      <c r="AF206" s="89"/>
      <c r="AG206" s="89">
        <f t="shared" si="148"/>
        <v>42.309999999997672</v>
      </c>
      <c r="AH206" s="89">
        <f t="shared" si="149"/>
        <v>-259.77421796930867</v>
      </c>
      <c r="AI206" s="109">
        <f t="shared" si="150"/>
        <v>-1</v>
      </c>
      <c r="AJ206" s="109">
        <f t="shared" si="154"/>
        <v>50</v>
      </c>
      <c r="AK206" s="88"/>
      <c r="AL206" s="191" t="str">
        <f t="shared" si="155"/>
        <v/>
      </c>
      <c r="AM206" s="191">
        <f t="shared" si="156"/>
        <v>-42.309999999997672</v>
      </c>
      <c r="AN206" s="88"/>
      <c r="AO206" s="191"/>
      <c r="AP206" s="191">
        <f t="shared" si="151"/>
        <v>1790.136099999803</v>
      </c>
      <c r="AQ206" s="191">
        <f t="shared" si="147"/>
        <v>131.69729071463658</v>
      </c>
      <c r="AR206" s="191">
        <f t="shared" si="153"/>
        <v>-141.21546099521251</v>
      </c>
      <c r="AS206" s="250">
        <f t="shared" si="122"/>
        <v>0</v>
      </c>
      <c r="AT206" s="250">
        <f t="shared" si="123"/>
        <v>0</v>
      </c>
      <c r="AU206" s="250">
        <f t="shared" si="124"/>
        <v>0</v>
      </c>
      <c r="AV206" s="250">
        <f t="shared" si="125"/>
        <v>0</v>
      </c>
      <c r="AW206" s="250">
        <f t="shared" si="126"/>
        <v>1</v>
      </c>
      <c r="AX206" s="250">
        <f t="shared" si="127"/>
        <v>0</v>
      </c>
      <c r="AY206" s="89"/>
      <c r="AZ206" s="111"/>
      <c r="BA206" s="111"/>
      <c r="BB206" s="111"/>
      <c r="BC206" s="111"/>
      <c r="BD206" s="111"/>
      <c r="BE206" s="111"/>
      <c r="BF206" s="111"/>
      <c r="BG206" s="111"/>
      <c r="BH206" s="89"/>
      <c r="BI206" s="89"/>
      <c r="BJ206" s="89"/>
      <c r="BK206" s="89"/>
      <c r="BL206" s="89"/>
    </row>
    <row r="207" spans="1:64" x14ac:dyDescent="0.25">
      <c r="A207" s="86">
        <f t="shared" si="152"/>
        <v>206</v>
      </c>
      <c r="B207" s="113"/>
      <c r="C207" s="88"/>
      <c r="D207" s="88"/>
      <c r="E207" s="194">
        <f t="shared" si="128"/>
        <v>0</v>
      </c>
      <c r="F207" s="89">
        <f t="shared" si="129"/>
        <v>0</v>
      </c>
      <c r="G207" s="113"/>
      <c r="H207" s="88"/>
      <c r="I207" s="84">
        <f t="shared" si="130"/>
        <v>22466.279271129661</v>
      </c>
      <c r="J207" s="84">
        <f t="shared" si="131"/>
        <v>22602.735646984587</v>
      </c>
      <c r="K207" s="84">
        <f t="shared" si="132"/>
        <v>22739.19202283951</v>
      </c>
      <c r="L207" s="84">
        <f t="shared" si="133"/>
        <v>22875.648398694437</v>
      </c>
      <c r="M207" s="108">
        <f>IF(T207&lt;&gt;0,(((G207+1)*('Data Raw'!$N$1007-'Data Raw'!$N$1008)/2+'Data Raw'!$N$1008)*'Data Raw'!$M$1010+'Data Raw'!$M$1009)*AE207+AE207)</f>
        <v>23012.10477454936</v>
      </c>
      <c r="N207" s="84">
        <f t="shared" si="134"/>
        <v>23148.561150404283</v>
      </c>
      <c r="O207" s="84">
        <f t="shared" si="135"/>
        <v>23285.017526259209</v>
      </c>
      <c r="P207" s="84">
        <f t="shared" si="136"/>
        <v>23421.473902114132</v>
      </c>
      <c r="Q207" s="84">
        <f t="shared" si="137"/>
        <v>23557.930277969059</v>
      </c>
      <c r="R207" s="166" t="str">
        <f t="shared" si="138"/>
        <v/>
      </c>
      <c r="S207" s="109">
        <f>'Data Raw'!E249</f>
        <v>22786.39</v>
      </c>
      <c r="T207" s="109">
        <f>'Data Raw'!G249</f>
        <v>22901.56</v>
      </c>
      <c r="U207" s="109">
        <f>'Data Raw'!D249</f>
        <v>23376.37</v>
      </c>
      <c r="V207" s="166" t="str">
        <f t="shared" si="139"/>
        <v/>
      </c>
      <c r="W207" s="89">
        <f t="shared" si="140"/>
        <v>110.54477454935841</v>
      </c>
      <c r="X207" s="89">
        <f t="shared" si="141"/>
        <v>12220.147180168478</v>
      </c>
      <c r="Y207" s="89">
        <f t="shared" si="157"/>
        <v>256.09941358085899</v>
      </c>
      <c r="Z207" s="109">
        <f t="shared" si="142"/>
        <v>589.97999999999956</v>
      </c>
      <c r="AA207" s="89">
        <f t="shared" si="143"/>
        <v>366.18428163350023</v>
      </c>
      <c r="AB207" s="89">
        <f t="shared" si="144"/>
        <v>22988.477754046777</v>
      </c>
      <c r="AC207" s="89">
        <f t="shared" si="145"/>
        <v>23547.582245953221</v>
      </c>
      <c r="AD207" s="89" t="str">
        <f t="shared" si="146"/>
        <v/>
      </c>
      <c r="AE207" s="89">
        <f>'Data Raw'!C249</f>
        <v>23268.03</v>
      </c>
      <c r="AF207" s="89"/>
      <c r="AG207" s="89">
        <f t="shared" si="148"/>
        <v>-366.46999999999753</v>
      </c>
      <c r="AH207" s="89">
        <f t="shared" si="149"/>
        <v>-255.92522545063912</v>
      </c>
      <c r="AI207" s="109">
        <f t="shared" si="150"/>
        <v>-1</v>
      </c>
      <c r="AJ207" s="109">
        <f t="shared" si="154"/>
        <v>50</v>
      </c>
      <c r="AK207" s="88"/>
      <c r="AL207" s="191" t="str">
        <f t="shared" si="155"/>
        <v/>
      </c>
      <c r="AM207" s="191">
        <f t="shared" si="156"/>
        <v>-366.46999999999753</v>
      </c>
      <c r="AN207" s="88"/>
      <c r="AO207" s="191"/>
      <c r="AP207" s="191">
        <f t="shared" si="151"/>
        <v>134300.26089999819</v>
      </c>
      <c r="AQ207" s="191">
        <f t="shared" si="147"/>
        <v>157.78314730189891</v>
      </c>
      <c r="AR207" s="191">
        <f t="shared" si="153"/>
        <v>-98.316266278960086</v>
      </c>
      <c r="AS207" s="250">
        <f t="shared" si="122"/>
        <v>0</v>
      </c>
      <c r="AT207" s="250">
        <f t="shared" si="123"/>
        <v>0</v>
      </c>
      <c r="AU207" s="250">
        <f t="shared" si="124"/>
        <v>1</v>
      </c>
      <c r="AV207" s="250">
        <f t="shared" si="125"/>
        <v>0</v>
      </c>
      <c r="AW207" s="250">
        <f t="shared" si="126"/>
        <v>0</v>
      </c>
      <c r="AX207" s="250">
        <f t="shared" si="127"/>
        <v>0</v>
      </c>
      <c r="AY207" s="89"/>
      <c r="AZ207" s="111"/>
      <c r="BA207" s="111"/>
      <c r="BB207" s="111"/>
      <c r="BC207" s="111"/>
      <c r="BD207" s="111"/>
      <c r="BE207" s="111"/>
      <c r="BF207" s="111"/>
      <c r="BG207" s="111"/>
      <c r="BH207" s="89"/>
      <c r="BI207" s="89"/>
      <c r="BJ207" s="89"/>
      <c r="BK207" s="89"/>
      <c r="BL207" s="89"/>
    </row>
    <row r="208" spans="1:64" x14ac:dyDescent="0.25">
      <c r="A208" s="86">
        <f t="shared" si="152"/>
        <v>207</v>
      </c>
      <c r="B208" s="113"/>
      <c r="C208" s="88"/>
      <c r="D208" s="88"/>
      <c r="E208" s="194">
        <f t="shared" si="128"/>
        <v>0</v>
      </c>
      <c r="F208" s="89">
        <f t="shared" si="129"/>
        <v>0</v>
      </c>
      <c r="G208" s="113"/>
      <c r="H208" s="88"/>
      <c r="I208" s="84">
        <f t="shared" si="130"/>
        <v>22143.934819986502</v>
      </c>
      <c r="J208" s="84">
        <f t="shared" si="131"/>
        <v>22271.984526776927</v>
      </c>
      <c r="K208" s="84">
        <f t="shared" si="132"/>
        <v>22400.034233567359</v>
      </c>
      <c r="L208" s="84">
        <f t="shared" si="133"/>
        <v>22528.083940357788</v>
      </c>
      <c r="M208" s="108">
        <f>IF(T208&lt;&gt;0,(((G208+1)*('Data Raw'!$N$1007-'Data Raw'!$N$1008)/2+'Data Raw'!$N$1008)*'Data Raw'!$M$1010+'Data Raw'!$M$1009)*AE208+AE208)</f>
        <v>22656.133647148217</v>
      </c>
      <c r="N208" s="84">
        <f t="shared" si="134"/>
        <v>22784.183353938646</v>
      </c>
      <c r="O208" s="84">
        <f t="shared" si="135"/>
        <v>22912.233060729075</v>
      </c>
      <c r="P208" s="84">
        <f t="shared" si="136"/>
        <v>23040.282767519508</v>
      </c>
      <c r="Q208" s="84">
        <f t="shared" si="137"/>
        <v>23168.332474309933</v>
      </c>
      <c r="R208" s="166" t="str">
        <f t="shared" si="138"/>
        <v/>
      </c>
      <c r="S208" s="109">
        <f>'Data Raw'!E250</f>
        <v>22718.15</v>
      </c>
      <c r="T208" s="109">
        <f>'Data Raw'!G250</f>
        <v>22767.18</v>
      </c>
      <c r="U208" s="109">
        <f>'Data Raw'!D250</f>
        <v>23046.86</v>
      </c>
      <c r="V208" s="166" t="str">
        <f t="shared" si="139"/>
        <v/>
      </c>
      <c r="W208" s="89">
        <f t="shared" si="140"/>
        <v>-111.04635285178301</v>
      </c>
      <c r="X208" s="89">
        <f t="shared" si="141"/>
        <v>12331.292481682698</v>
      </c>
      <c r="Y208" s="89">
        <f t="shared" si="157"/>
        <v>240.78821467969431</v>
      </c>
      <c r="Z208" s="109">
        <f t="shared" si="142"/>
        <v>328.70999999999913</v>
      </c>
      <c r="AA208" s="89">
        <f t="shared" si="143"/>
        <v>360.83081282871433</v>
      </c>
      <c r="AB208" s="89">
        <f t="shared" si="144"/>
        <v>22596.843360611525</v>
      </c>
      <c r="AC208" s="89">
        <f t="shared" si="145"/>
        <v>23219.356639388472</v>
      </c>
      <c r="AD208" s="89">
        <f t="shared" si="146"/>
        <v>1</v>
      </c>
      <c r="AE208" s="89">
        <f>'Data Raw'!C250</f>
        <v>22908.1</v>
      </c>
      <c r="AF208" s="89"/>
      <c r="AG208" s="89">
        <f t="shared" si="148"/>
        <v>-140.91999999999825</v>
      </c>
      <c r="AH208" s="89">
        <f t="shared" si="149"/>
        <v>-251.96635285178127</v>
      </c>
      <c r="AI208" s="109">
        <f t="shared" si="150"/>
        <v>-1</v>
      </c>
      <c r="AJ208" s="109">
        <f t="shared" si="154"/>
        <v>50</v>
      </c>
      <c r="AK208" s="88"/>
      <c r="AL208" s="191" t="str">
        <f t="shared" si="155"/>
        <v/>
      </c>
      <c r="AM208" s="191">
        <f t="shared" si="156"/>
        <v>-140.91999999999825</v>
      </c>
      <c r="AN208" s="88"/>
      <c r="AO208" s="191"/>
      <c r="AP208" s="191">
        <f t="shared" si="151"/>
        <v>19858.44639999951</v>
      </c>
      <c r="AQ208" s="191">
        <f t="shared" si="147"/>
        <v>155.90946426835441</v>
      </c>
      <c r="AR208" s="191">
        <f t="shared" si="153"/>
        <v>-84.878750411339894</v>
      </c>
      <c r="AS208" s="250">
        <f t="shared" si="122"/>
        <v>0</v>
      </c>
      <c r="AT208" s="250">
        <f t="shared" si="123"/>
        <v>0</v>
      </c>
      <c r="AU208" s="250">
        <f t="shared" si="124"/>
        <v>0</v>
      </c>
      <c r="AV208" s="250">
        <f t="shared" si="125"/>
        <v>1</v>
      </c>
      <c r="AW208" s="250">
        <f t="shared" si="126"/>
        <v>0</v>
      </c>
      <c r="AX208" s="250">
        <f t="shared" si="127"/>
        <v>0</v>
      </c>
      <c r="AY208" s="89"/>
      <c r="AZ208" s="111"/>
      <c r="BA208" s="111"/>
      <c r="BB208" s="111"/>
      <c r="BC208" s="111"/>
      <c r="BD208" s="111"/>
      <c r="BE208" s="111"/>
      <c r="BF208" s="111"/>
      <c r="BG208" s="111"/>
      <c r="BH208" s="89"/>
      <c r="BI208" s="89"/>
      <c r="BJ208" s="89"/>
      <c r="BK208" s="89"/>
      <c r="BL208" s="89"/>
    </row>
    <row r="209" spans="1:64" x14ac:dyDescent="0.25">
      <c r="A209" s="86">
        <f t="shared" si="152"/>
        <v>208</v>
      </c>
      <c r="B209" s="113"/>
      <c r="C209" s="88"/>
      <c r="D209" s="88"/>
      <c r="E209" s="194">
        <f t="shared" si="128"/>
        <v>0</v>
      </c>
      <c r="F209" s="89">
        <f t="shared" si="129"/>
        <v>0</v>
      </c>
      <c r="G209" s="113"/>
      <c r="H209" s="88"/>
      <c r="I209" s="84">
        <f t="shared" si="130"/>
        <v>22085.616358490675</v>
      </c>
      <c r="J209" s="84">
        <f t="shared" si="131"/>
        <v>22206.010465830524</v>
      </c>
      <c r="K209" s="84">
        <f t="shared" si="132"/>
        <v>22326.40457317037</v>
      </c>
      <c r="L209" s="84">
        <f t="shared" si="133"/>
        <v>22446.798680510219</v>
      </c>
      <c r="M209" s="108">
        <f>IF(T209&lt;&gt;0,(((G209+1)*('Data Raw'!$N$1007-'Data Raw'!$N$1008)/2+'Data Raw'!$N$1008)*'Data Raw'!$M$1010+'Data Raw'!$M$1009)*AE209+AE209)</f>
        <v>22567.192787850065</v>
      </c>
      <c r="N209" s="84">
        <f t="shared" si="134"/>
        <v>22687.58689518991</v>
      </c>
      <c r="O209" s="84">
        <f t="shared" si="135"/>
        <v>22807.981002529759</v>
      </c>
      <c r="P209" s="84">
        <f t="shared" si="136"/>
        <v>22928.375109869605</v>
      </c>
      <c r="Q209" s="84">
        <f t="shared" si="137"/>
        <v>23048.769217209454</v>
      </c>
      <c r="R209" s="166" t="str">
        <f t="shared" si="138"/>
        <v/>
      </c>
      <c r="S209" s="109">
        <f>'Data Raw'!E251</f>
        <v>22406.12</v>
      </c>
      <c r="T209" s="109">
        <f>'Data Raw'!G251</f>
        <v>22713.02</v>
      </c>
      <c r="U209" s="109">
        <f>'Data Raw'!D251</f>
        <v>22818.17</v>
      </c>
      <c r="V209" s="166" t="str">
        <f t="shared" si="139"/>
        <v/>
      </c>
      <c r="W209" s="89">
        <f t="shared" si="140"/>
        <v>-145.8272121499358</v>
      </c>
      <c r="X209" s="89">
        <f t="shared" si="141"/>
        <v>21265.575803422384</v>
      </c>
      <c r="Y209" s="89">
        <f t="shared" si="157"/>
        <v>229.63927046417504</v>
      </c>
      <c r="Z209" s="109">
        <f t="shared" si="142"/>
        <v>412.04999999999927</v>
      </c>
      <c r="AA209" s="89">
        <f t="shared" si="143"/>
        <v>368.1478395674693</v>
      </c>
      <c r="AB209" s="89">
        <f t="shared" si="144"/>
        <v>22511.463809095592</v>
      </c>
      <c r="AC209" s="89">
        <f t="shared" si="145"/>
        <v>23124.876190904404</v>
      </c>
      <c r="AD209" s="89">
        <f t="shared" si="146"/>
        <v>1</v>
      </c>
      <c r="AE209" s="89">
        <f>'Data Raw'!C251</f>
        <v>22818.17</v>
      </c>
      <c r="AF209" s="89"/>
      <c r="AG209" s="89">
        <f t="shared" si="148"/>
        <v>-105.14999999999782</v>
      </c>
      <c r="AH209" s="89">
        <f t="shared" si="149"/>
        <v>-250.97721214993362</v>
      </c>
      <c r="AI209" s="109">
        <f t="shared" si="150"/>
        <v>-1</v>
      </c>
      <c r="AJ209" s="109">
        <f t="shared" si="154"/>
        <v>50</v>
      </c>
      <c r="AK209" s="88"/>
      <c r="AL209" s="191" t="str">
        <f t="shared" si="155"/>
        <v/>
      </c>
      <c r="AM209" s="191">
        <f t="shared" si="156"/>
        <v>-105.14999999999782</v>
      </c>
      <c r="AN209" s="88"/>
      <c r="AO209" s="191"/>
      <c r="AP209" s="191">
        <f t="shared" si="151"/>
        <v>11056.522499999541</v>
      </c>
      <c r="AQ209" s="191">
        <f t="shared" si="147"/>
        <v>150.26952379409255</v>
      </c>
      <c r="AR209" s="191">
        <f t="shared" si="153"/>
        <v>-79.369746670082492</v>
      </c>
      <c r="AS209" s="250">
        <f t="shared" si="122"/>
        <v>0</v>
      </c>
      <c r="AT209" s="250">
        <f t="shared" si="123"/>
        <v>0</v>
      </c>
      <c r="AU209" s="250">
        <f t="shared" si="124"/>
        <v>0</v>
      </c>
      <c r="AV209" s="250">
        <f t="shared" si="125"/>
        <v>1</v>
      </c>
      <c r="AW209" s="250">
        <f t="shared" si="126"/>
        <v>0</v>
      </c>
      <c r="AX209" s="250">
        <f t="shared" si="127"/>
        <v>0</v>
      </c>
      <c r="AY209" s="89"/>
      <c r="AZ209" s="111"/>
      <c r="BA209" s="111"/>
      <c r="BB209" s="111"/>
      <c r="BC209" s="111"/>
      <c r="BD209" s="111"/>
      <c r="BE209" s="111"/>
      <c r="BF209" s="111"/>
      <c r="BG209" s="111"/>
      <c r="BH209" s="89"/>
      <c r="BI209" s="89"/>
      <c r="BJ209" s="89"/>
      <c r="BK209" s="89"/>
      <c r="BL209" s="89"/>
    </row>
    <row r="210" spans="1:64" x14ac:dyDescent="0.25">
      <c r="A210" s="86">
        <f t="shared" si="152"/>
        <v>209</v>
      </c>
      <c r="B210" s="113"/>
      <c r="C210" s="88"/>
      <c r="D210" s="88"/>
      <c r="E210" s="194">
        <f t="shared" si="128"/>
        <v>0</v>
      </c>
      <c r="F210" s="89">
        <f t="shared" si="129"/>
        <v>0</v>
      </c>
      <c r="G210" s="113"/>
      <c r="H210" s="88"/>
      <c r="I210" s="84">
        <f t="shared" si="130"/>
        <v>22030.445799142057</v>
      </c>
      <c r="J210" s="84">
        <f t="shared" si="131"/>
        <v>22145.265434374149</v>
      </c>
      <c r="K210" s="84">
        <f t="shared" si="132"/>
        <v>22260.085069606233</v>
      </c>
      <c r="L210" s="84">
        <f t="shared" si="133"/>
        <v>22374.904704838322</v>
      </c>
      <c r="M210" s="108">
        <f>IF(T210&lt;&gt;0,(((G210+1)*('Data Raw'!$N$1007-'Data Raw'!$N$1008)/2+'Data Raw'!$N$1008)*'Data Raw'!$M$1010+'Data Raw'!$M$1009)*AE210+AE210)</f>
        <v>22489.72434007041</v>
      </c>
      <c r="N210" s="84">
        <f t="shared" si="134"/>
        <v>22604.543975302498</v>
      </c>
      <c r="O210" s="84">
        <f t="shared" si="135"/>
        <v>22719.363610534587</v>
      </c>
      <c r="P210" s="84">
        <f t="shared" si="136"/>
        <v>22834.183245766671</v>
      </c>
      <c r="Q210" s="84">
        <f t="shared" si="137"/>
        <v>22949.002880998763</v>
      </c>
      <c r="R210" s="166" t="str">
        <f t="shared" si="138"/>
        <v/>
      </c>
      <c r="S210" s="109">
        <f>'Data Raw'!E252</f>
        <v>22591.73</v>
      </c>
      <c r="T210" s="109">
        <f>'Data Raw'!G252</f>
        <v>22761.71</v>
      </c>
      <c r="U210" s="109">
        <f>'Data Raw'!D252</f>
        <v>22937.56</v>
      </c>
      <c r="V210" s="166" t="str">
        <f t="shared" si="139"/>
        <v/>
      </c>
      <c r="W210" s="89">
        <f t="shared" si="140"/>
        <v>-271.98565992958902</v>
      </c>
      <c r="X210" s="89">
        <f t="shared" si="141"/>
        <v>73976.199207334052</v>
      </c>
      <c r="Y210" s="89">
        <f t="shared" si="157"/>
        <v>236.15411627737791</v>
      </c>
      <c r="Z210" s="109">
        <f t="shared" si="142"/>
        <v>345.83000000000175</v>
      </c>
      <c r="AA210" s="89">
        <f t="shared" si="143"/>
        <v>364.95957677211675</v>
      </c>
      <c r="AB210" s="89">
        <f t="shared" si="144"/>
        <v>22426.914336367652</v>
      </c>
      <c r="AC210" s="89">
        <f t="shared" si="145"/>
        <v>23052.765663632348</v>
      </c>
      <c r="AD210" s="89">
        <f t="shared" si="146"/>
        <v>1</v>
      </c>
      <c r="AE210" s="89">
        <f>'Data Raw'!C252</f>
        <v>22739.84</v>
      </c>
      <c r="AF210" s="89"/>
      <c r="AG210" s="89">
        <f t="shared" si="148"/>
        <v>21.869999999998981</v>
      </c>
      <c r="AH210" s="89">
        <f t="shared" si="149"/>
        <v>-250.11565992959004</v>
      </c>
      <c r="AI210" s="109">
        <f t="shared" si="150"/>
        <v>-1</v>
      </c>
      <c r="AJ210" s="109">
        <f t="shared" si="154"/>
        <v>50</v>
      </c>
      <c r="AK210" s="88"/>
      <c r="AL210" s="191" t="str">
        <f t="shared" si="155"/>
        <v/>
      </c>
      <c r="AM210" s="191">
        <f t="shared" si="156"/>
        <v>-21.869999999998981</v>
      </c>
      <c r="AN210" s="88"/>
      <c r="AO210" s="191"/>
      <c r="AP210" s="191">
        <f t="shared" si="151"/>
        <v>478.29689999995543</v>
      </c>
      <c r="AQ210" s="191">
        <f t="shared" si="147"/>
        <v>136.00291003919327</v>
      </c>
      <c r="AR210" s="191">
        <f t="shared" si="153"/>
        <v>-100.15120623818464</v>
      </c>
      <c r="AS210" s="250">
        <f t="shared" si="122"/>
        <v>0</v>
      </c>
      <c r="AT210" s="250">
        <f t="shared" si="123"/>
        <v>0</v>
      </c>
      <c r="AU210" s="250">
        <f t="shared" si="124"/>
        <v>0</v>
      </c>
      <c r="AV210" s="250">
        <f t="shared" si="125"/>
        <v>0</v>
      </c>
      <c r="AW210" s="250">
        <f t="shared" si="126"/>
        <v>1</v>
      </c>
      <c r="AX210" s="250">
        <f t="shared" si="127"/>
        <v>0</v>
      </c>
      <c r="AY210" s="89"/>
      <c r="AZ210" s="111"/>
      <c r="BA210" s="111"/>
      <c r="BB210" s="111"/>
      <c r="BC210" s="111"/>
      <c r="BD210" s="111"/>
      <c r="BE210" s="111"/>
      <c r="BF210" s="111"/>
      <c r="BG210" s="111"/>
      <c r="BH210" s="89"/>
      <c r="BI210" s="89"/>
      <c r="BJ210" s="89"/>
      <c r="BK210" s="89"/>
      <c r="BL210" s="89"/>
    </row>
    <row r="211" spans="1:64" x14ac:dyDescent="0.25">
      <c r="A211" s="86">
        <f t="shared" si="152"/>
        <v>210</v>
      </c>
      <c r="B211" s="113"/>
      <c r="C211" s="88"/>
      <c r="D211" s="88"/>
      <c r="E211" s="194">
        <f t="shared" si="128"/>
        <v>0</v>
      </c>
      <c r="F211" s="89">
        <f t="shared" si="129"/>
        <v>0</v>
      </c>
      <c r="G211" s="113"/>
      <c r="H211" s="88"/>
      <c r="I211" s="84">
        <f t="shared" si="130"/>
        <v>21847.822217240468</v>
      </c>
      <c r="J211" s="84">
        <f t="shared" si="131"/>
        <v>21965.899275379161</v>
      </c>
      <c r="K211" s="84">
        <f t="shared" si="132"/>
        <v>22083.976333517847</v>
      </c>
      <c r="L211" s="84">
        <f t="shared" si="133"/>
        <v>22202.053391656536</v>
      </c>
      <c r="M211" s="108">
        <f>IF(T211&lt;&gt;0,(((G211+1)*('Data Raw'!$N$1007-'Data Raw'!$N$1008)/2+'Data Raw'!$N$1008)*'Data Raw'!$M$1010+'Data Raw'!$M$1009)*AE211+AE211)</f>
        <v>22320.130449795226</v>
      </c>
      <c r="N211" s="84">
        <f t="shared" si="134"/>
        <v>22438.207507933916</v>
      </c>
      <c r="O211" s="84">
        <f t="shared" si="135"/>
        <v>22556.284566072605</v>
      </c>
      <c r="P211" s="84">
        <f t="shared" si="136"/>
        <v>22674.361624211291</v>
      </c>
      <c r="Q211" s="84">
        <f t="shared" si="137"/>
        <v>22792.438682349984</v>
      </c>
      <c r="R211" s="166" t="str">
        <f t="shared" si="138"/>
        <v/>
      </c>
      <c r="S211" s="109">
        <f>'Data Raw'!E253</f>
        <v>22299.14</v>
      </c>
      <c r="T211" s="109">
        <f>'Data Raw'!G253</f>
        <v>22343.919999999998</v>
      </c>
      <c r="U211" s="109">
        <f>'Data Raw'!D253</f>
        <v>22712.44</v>
      </c>
      <c r="V211" s="166" t="str">
        <f t="shared" si="139"/>
        <v/>
      </c>
      <c r="W211" s="89">
        <f t="shared" si="140"/>
        <v>-23.78955020477224</v>
      </c>
      <c r="X211" s="89">
        <f t="shared" si="141"/>
        <v>565.94269894537899</v>
      </c>
      <c r="Y211" s="89">
        <f t="shared" si="157"/>
        <v>218.82104316000891</v>
      </c>
      <c r="Z211" s="109">
        <f t="shared" si="142"/>
        <v>413.29999999999927</v>
      </c>
      <c r="AA211" s="89">
        <f t="shared" si="143"/>
        <v>371.86535151895708</v>
      </c>
      <c r="AB211" s="89">
        <f t="shared" si="144"/>
        <v>22258.144359743703</v>
      </c>
      <c r="AC211" s="89">
        <f t="shared" si="145"/>
        <v>22878.575640256298</v>
      </c>
      <c r="AD211" s="89">
        <f t="shared" si="146"/>
        <v>1</v>
      </c>
      <c r="AE211" s="89">
        <f>'Data Raw'!C253</f>
        <v>22568.36</v>
      </c>
      <c r="AF211" s="89"/>
      <c r="AG211" s="89">
        <f t="shared" si="148"/>
        <v>-224.44000000000233</v>
      </c>
      <c r="AH211" s="89">
        <f t="shared" si="149"/>
        <v>-248.22955020477457</v>
      </c>
      <c r="AI211" s="109">
        <f t="shared" si="150"/>
        <v>-1</v>
      </c>
      <c r="AJ211" s="109">
        <f t="shared" si="154"/>
        <v>50</v>
      </c>
      <c r="AK211" s="88"/>
      <c r="AL211" s="191" t="str">
        <f t="shared" si="155"/>
        <v/>
      </c>
      <c r="AM211" s="191">
        <f t="shared" si="156"/>
        <v>-224.44000000000233</v>
      </c>
      <c r="AN211" s="88"/>
      <c r="AO211" s="191"/>
      <c r="AP211" s="191">
        <f t="shared" si="151"/>
        <v>50373.313600001042</v>
      </c>
      <c r="AQ211" s="191">
        <f t="shared" si="147"/>
        <v>145.82925336817203</v>
      </c>
      <c r="AR211" s="191">
        <f t="shared" si="153"/>
        <v>-72.991789791836879</v>
      </c>
      <c r="AS211" s="250">
        <f t="shared" si="122"/>
        <v>0</v>
      </c>
      <c r="AT211" s="250">
        <f t="shared" si="123"/>
        <v>0</v>
      </c>
      <c r="AU211" s="250">
        <f t="shared" si="124"/>
        <v>0</v>
      </c>
      <c r="AV211" s="250">
        <f t="shared" si="125"/>
        <v>1</v>
      </c>
      <c r="AW211" s="250">
        <f t="shared" si="126"/>
        <v>0</v>
      </c>
      <c r="AX211" s="250">
        <f t="shared" si="127"/>
        <v>0</v>
      </c>
      <c r="AY211" s="89"/>
      <c r="AZ211" s="111"/>
      <c r="BA211" s="111"/>
      <c r="BB211" s="111"/>
      <c r="BC211" s="111"/>
      <c r="BD211" s="111"/>
      <c r="BE211" s="111"/>
      <c r="BF211" s="111"/>
      <c r="BG211" s="111"/>
      <c r="BH211" s="89"/>
      <c r="BI211" s="89"/>
      <c r="BJ211" s="89"/>
      <c r="BK211" s="89"/>
      <c r="BL211" s="89"/>
    </row>
    <row r="212" spans="1:64" x14ac:dyDescent="0.25">
      <c r="A212" s="86">
        <f t="shared" si="152"/>
        <v>211</v>
      </c>
      <c r="B212" s="113"/>
      <c r="C212" s="88"/>
      <c r="D212" s="88"/>
      <c r="E212" s="194">
        <f t="shared" si="128"/>
        <v>0</v>
      </c>
      <c r="F212" s="89">
        <f t="shared" si="129"/>
        <v>0</v>
      </c>
      <c r="G212" s="113"/>
      <c r="H212" s="88"/>
      <c r="I212" s="84">
        <f t="shared" si="130"/>
        <v>21749.863330317388</v>
      </c>
      <c r="J212" s="84">
        <f t="shared" si="131"/>
        <v>21859.273851897393</v>
      </c>
      <c r="K212" s="84">
        <f t="shared" si="132"/>
        <v>21968.684373477397</v>
      </c>
      <c r="L212" s="84">
        <f t="shared" si="133"/>
        <v>22078.094895057402</v>
      </c>
      <c r="M212" s="108">
        <f>IF(T212&lt;&gt;0,(((G212+1)*('Data Raw'!$N$1007-'Data Raw'!$N$1008)/2+'Data Raw'!$N$1008)*'Data Raw'!$M$1010+'Data Raw'!$M$1009)*AE212+AE212)</f>
        <v>22187.505416637407</v>
      </c>
      <c r="N212" s="84">
        <f t="shared" si="134"/>
        <v>22296.915938217411</v>
      </c>
      <c r="O212" s="84">
        <f t="shared" si="135"/>
        <v>22406.326459797416</v>
      </c>
      <c r="P212" s="84">
        <f t="shared" si="136"/>
        <v>22515.73698137742</v>
      </c>
      <c r="Q212" s="84">
        <f t="shared" si="137"/>
        <v>22625.147502957425</v>
      </c>
      <c r="R212" s="166" t="str">
        <f t="shared" si="138"/>
        <v/>
      </c>
      <c r="S212" s="109">
        <f>'Data Raw'!E254</f>
        <v>22378.11</v>
      </c>
      <c r="T212" s="109">
        <f>'Data Raw'!G254</f>
        <v>22467.34</v>
      </c>
      <c r="U212" s="109">
        <f>'Data Raw'!D254</f>
        <v>22543.42</v>
      </c>
      <c r="V212" s="166" t="str">
        <f t="shared" si="139"/>
        <v/>
      </c>
      <c r="W212" s="89">
        <f t="shared" si="140"/>
        <v>-279.83458336259355</v>
      </c>
      <c r="X212" s="89">
        <f t="shared" si="141"/>
        <v>78307.394045716312</v>
      </c>
      <c r="Y212" s="89">
        <f t="shared" si="157"/>
        <v>228.53673903570677</v>
      </c>
      <c r="Z212" s="109">
        <f t="shared" si="142"/>
        <v>165.30999999999767</v>
      </c>
      <c r="AA212" s="89">
        <f t="shared" si="143"/>
        <v>342.3574441591058</v>
      </c>
      <c r="AB212" s="89">
        <f t="shared" si="144"/>
        <v>22118.174451208884</v>
      </c>
      <c r="AC212" s="89">
        <f t="shared" si="145"/>
        <v>22750.345548791112</v>
      </c>
      <c r="AD212" s="89">
        <f t="shared" si="146"/>
        <v>1</v>
      </c>
      <c r="AE212" s="89">
        <f>'Data Raw'!C254</f>
        <v>22434.26</v>
      </c>
      <c r="AF212" s="89"/>
      <c r="AG212" s="89">
        <f t="shared" si="148"/>
        <v>33.080000000001746</v>
      </c>
      <c r="AH212" s="89">
        <f t="shared" si="149"/>
        <v>-246.7545833625918</v>
      </c>
      <c r="AI212" s="109">
        <f t="shared" si="150"/>
        <v>-1</v>
      </c>
      <c r="AJ212" s="109">
        <f t="shared" si="154"/>
        <v>50</v>
      </c>
      <c r="AK212" s="88"/>
      <c r="AL212" s="191" t="str">
        <f t="shared" si="155"/>
        <v/>
      </c>
      <c r="AM212" s="191">
        <f t="shared" si="156"/>
        <v>-33.080000000001746</v>
      </c>
      <c r="AN212" s="88"/>
      <c r="AO212" s="191"/>
      <c r="AP212" s="191">
        <f t="shared" si="151"/>
        <v>1094.2864000001155</v>
      </c>
      <c r="AQ212" s="191">
        <f t="shared" si="147"/>
        <v>133.30155854948643</v>
      </c>
      <c r="AR212" s="191">
        <f t="shared" si="153"/>
        <v>-95.235180486220344</v>
      </c>
      <c r="AS212" s="250">
        <f t="shared" ref="AS212:AS275" si="158">IF(R212=1,0,IF(AND($T212&gt;=I212,$T212&lt;J212),1,0))</f>
        <v>0</v>
      </c>
      <c r="AT212" s="250">
        <f t="shared" ref="AT212:AT275" si="159">IF(R212=1,0,IF(AND($T212&gt;=J212,$T212&lt;K212),1,0))</f>
        <v>0</v>
      </c>
      <c r="AU212" s="250">
        <f t="shared" ref="AU212:AU275" si="160">IF(R212=1,0,IF(AND($T212&gt;=K212,$T212&lt;M212),1,0))</f>
        <v>0</v>
      </c>
      <c r="AV212" s="250">
        <f t="shared" ref="AV212:AV275" si="161">IF(R212=1,0,IF(AND($T212&gt;M212,$T212&lt;=O212),1,0))</f>
        <v>0</v>
      </c>
      <c r="AW212" s="250">
        <f t="shared" ref="AW212:AW275" si="162">IF(R212=1,0,IF(AND($T212&gt;O212,$T212&lt;=P212),1,0))</f>
        <v>1</v>
      </c>
      <c r="AX212" s="250">
        <f t="shared" ref="AX212:AX275" si="163">IF(R212=1,0,IF(AND($T212&gt;P212,$T212&lt;=Q212),1,0))</f>
        <v>0</v>
      </c>
      <c r="AY212" s="89"/>
      <c r="AZ212" s="111"/>
      <c r="BA212" s="111"/>
      <c r="BB212" s="111"/>
      <c r="BC212" s="111"/>
      <c r="BD212" s="111"/>
      <c r="BE212" s="111"/>
      <c r="BF212" s="111"/>
      <c r="BG212" s="111"/>
      <c r="BH212" s="89"/>
      <c r="BI212" s="89"/>
      <c r="BJ212" s="89"/>
      <c r="BK212" s="89"/>
      <c r="BL212" s="89"/>
    </row>
    <row r="213" spans="1:64" x14ac:dyDescent="0.25">
      <c r="A213" s="86">
        <f t="shared" si="152"/>
        <v>212</v>
      </c>
      <c r="B213" s="113"/>
      <c r="C213" s="88"/>
      <c r="D213" s="88"/>
      <c r="E213" s="194">
        <f t="shared" si="128"/>
        <v>0</v>
      </c>
      <c r="F213" s="89">
        <f t="shared" si="129"/>
        <v>0</v>
      </c>
      <c r="G213" s="113"/>
      <c r="H213" s="88"/>
      <c r="I213" s="84">
        <f t="shared" si="130"/>
        <v>21181.40781733633</v>
      </c>
      <c r="J213" s="84">
        <f t="shared" si="131"/>
        <v>21295.676186854183</v>
      </c>
      <c r="K213" s="84">
        <f t="shared" si="132"/>
        <v>21409.944556372036</v>
      </c>
      <c r="L213" s="84">
        <f t="shared" si="133"/>
        <v>21524.212925889889</v>
      </c>
      <c r="M213" s="108">
        <f>IF(T213&lt;&gt;0,(((G213+1)*('Data Raw'!$N$1007-'Data Raw'!$N$1008)/2+'Data Raw'!$N$1008)*'Data Raw'!$M$1010+'Data Raw'!$M$1009)*AE213+AE213)</f>
        <v>21638.481295407742</v>
      </c>
      <c r="N213" s="84">
        <f t="shared" si="134"/>
        <v>21752.749664925595</v>
      </c>
      <c r="O213" s="84">
        <f t="shared" si="135"/>
        <v>21867.018034443448</v>
      </c>
      <c r="P213" s="84">
        <f t="shared" si="136"/>
        <v>21981.286403961301</v>
      </c>
      <c r="Q213" s="84">
        <f t="shared" si="137"/>
        <v>22095.554773479154</v>
      </c>
      <c r="R213" s="166" t="str">
        <f t="shared" si="138"/>
        <v/>
      </c>
      <c r="S213" s="109">
        <f>'Data Raw'!E255</f>
        <v>21838.99</v>
      </c>
      <c r="T213" s="109">
        <f>'Data Raw'!G255</f>
        <v>21905.29</v>
      </c>
      <c r="U213" s="109">
        <f>'Data Raw'!D255</f>
        <v>22017.94</v>
      </c>
      <c r="V213" s="166" t="str">
        <f t="shared" si="139"/>
        <v/>
      </c>
      <c r="W213" s="89">
        <f t="shared" si="140"/>
        <v>-266.80870459225844</v>
      </c>
      <c r="X213" s="89">
        <f t="shared" si="141"/>
        <v>71186.884846199027</v>
      </c>
      <c r="Y213" s="89">
        <f t="shared" si="157"/>
        <v>234.38708258551628</v>
      </c>
      <c r="Z213" s="109">
        <f t="shared" si="142"/>
        <v>178.94999999999709</v>
      </c>
      <c r="AA213" s="89">
        <f t="shared" si="143"/>
        <v>319.01352356494743</v>
      </c>
      <c r="AB213" s="89">
        <f t="shared" si="144"/>
        <v>21588.126172464763</v>
      </c>
      <c r="AC213" s="89">
        <f t="shared" si="145"/>
        <v>22170.133827535239</v>
      </c>
      <c r="AD213" s="89">
        <f t="shared" si="146"/>
        <v>1</v>
      </c>
      <c r="AE213" s="89">
        <f>'Data Raw'!C255</f>
        <v>21879.13</v>
      </c>
      <c r="AF213" s="89"/>
      <c r="AG213" s="89">
        <f t="shared" si="148"/>
        <v>26.159999999999854</v>
      </c>
      <c r="AH213" s="89">
        <f t="shared" si="149"/>
        <v>-240.64870459225858</v>
      </c>
      <c r="AI213" s="109">
        <f t="shared" si="150"/>
        <v>-1</v>
      </c>
      <c r="AJ213" s="109">
        <f t="shared" si="154"/>
        <v>50</v>
      </c>
      <c r="AK213" s="88"/>
      <c r="AL213" s="191" t="str">
        <f t="shared" si="155"/>
        <v/>
      </c>
      <c r="AM213" s="191">
        <f t="shared" si="156"/>
        <v>-26.159999999999854</v>
      </c>
      <c r="AN213" s="88"/>
      <c r="AO213" s="191"/>
      <c r="AP213" s="191">
        <f t="shared" si="151"/>
        <v>684.34559999999237</v>
      </c>
      <c r="AQ213" s="191">
        <f t="shared" si="147"/>
        <v>121.39694093287682</v>
      </c>
      <c r="AR213" s="191">
        <f t="shared" si="153"/>
        <v>-112.99014165263947</v>
      </c>
      <c r="AS213" s="250">
        <f t="shared" si="158"/>
        <v>0</v>
      </c>
      <c r="AT213" s="250">
        <f t="shared" si="159"/>
        <v>0</v>
      </c>
      <c r="AU213" s="250">
        <f t="shared" si="160"/>
        <v>0</v>
      </c>
      <c r="AV213" s="250">
        <f t="shared" si="161"/>
        <v>0</v>
      </c>
      <c r="AW213" s="250">
        <f t="shared" si="162"/>
        <v>1</v>
      </c>
      <c r="AX213" s="250">
        <f t="shared" si="163"/>
        <v>0</v>
      </c>
      <c r="AY213" s="89"/>
      <c r="AZ213" s="111"/>
      <c r="BA213" s="111"/>
      <c r="BB213" s="111"/>
      <c r="BC213" s="111"/>
      <c r="BD213" s="111"/>
      <c r="BE213" s="111"/>
      <c r="BF213" s="111"/>
      <c r="BG213" s="111"/>
      <c r="BH213" s="89"/>
      <c r="BI213" s="89"/>
      <c r="BJ213" s="89"/>
      <c r="BK213" s="89"/>
      <c r="BL213" s="89"/>
    </row>
    <row r="214" spans="1:64" x14ac:dyDescent="0.25">
      <c r="A214" s="86">
        <f t="shared" si="152"/>
        <v>213</v>
      </c>
      <c r="B214" s="113"/>
      <c r="C214" s="88"/>
      <c r="D214" s="88"/>
      <c r="E214" s="194">
        <f t="shared" si="128"/>
        <v>0</v>
      </c>
      <c r="F214" s="89">
        <f t="shared" si="129"/>
        <v>0</v>
      </c>
      <c r="G214" s="113"/>
      <c r="H214" s="88"/>
      <c r="I214" s="84">
        <f t="shared" si="130"/>
        <v>20605.749094013132</v>
      </c>
      <c r="J214" s="84">
        <f t="shared" si="131"/>
        <v>20722.942635305888</v>
      </c>
      <c r="K214" s="84">
        <f t="shared" si="132"/>
        <v>20840.136176598648</v>
      </c>
      <c r="L214" s="84">
        <f t="shared" si="133"/>
        <v>20957.329717891404</v>
      </c>
      <c r="M214" s="108">
        <f>IF(T214&lt;&gt;0,(((G214+1)*('Data Raw'!$N$1007-'Data Raw'!$N$1008)/2+'Data Raw'!$N$1008)*'Data Raw'!$M$1010+'Data Raw'!$M$1009)*AE214+AE214)</f>
        <v>21074.523259184163</v>
      </c>
      <c r="N214" s="84">
        <f t="shared" si="134"/>
        <v>21191.716800476923</v>
      </c>
      <c r="O214" s="84">
        <f t="shared" si="135"/>
        <v>21308.910341769679</v>
      </c>
      <c r="P214" s="84">
        <f t="shared" si="136"/>
        <v>21426.103883062438</v>
      </c>
      <c r="Q214" s="84">
        <f t="shared" si="137"/>
        <v>21543.297424355194</v>
      </c>
      <c r="R214" s="166" t="str">
        <f t="shared" si="138"/>
        <v/>
      </c>
      <c r="S214" s="109">
        <f>'Data Raw'!E256</f>
        <v>20826.36</v>
      </c>
      <c r="T214" s="109">
        <f>'Data Raw'!G256</f>
        <v>21057.63</v>
      </c>
      <c r="U214" s="109">
        <f>'Data Raw'!D256</f>
        <v>21327.19</v>
      </c>
      <c r="V214" s="166" t="str">
        <f t="shared" si="139"/>
        <v/>
      </c>
      <c r="W214" s="89">
        <f t="shared" si="140"/>
        <v>16.893259184162162</v>
      </c>
      <c r="X214" s="89">
        <f t="shared" si="141"/>
        <v>285.38220586327924</v>
      </c>
      <c r="Y214" s="89">
        <f t="shared" si="157"/>
        <v>217.09418926999044</v>
      </c>
      <c r="Z214" s="109">
        <f t="shared" si="142"/>
        <v>500.82999999999811</v>
      </c>
      <c r="AA214" s="89">
        <f t="shared" si="143"/>
        <v>344.98730591281185</v>
      </c>
      <c r="AB214" s="89">
        <f t="shared" si="144"/>
        <v>21037.738504969795</v>
      </c>
      <c r="AC214" s="89">
        <f t="shared" si="145"/>
        <v>21580.061495030208</v>
      </c>
      <c r="AD214" s="89">
        <f t="shared" si="146"/>
        <v>1</v>
      </c>
      <c r="AE214" s="89">
        <f>'Data Raw'!C256</f>
        <v>21308.9</v>
      </c>
      <c r="AF214" s="89"/>
      <c r="AG214" s="89">
        <f t="shared" si="148"/>
        <v>-251.27000000000044</v>
      </c>
      <c r="AH214" s="89">
        <f t="shared" si="149"/>
        <v>-234.37674081583828</v>
      </c>
      <c r="AI214" s="109">
        <f t="shared" si="150"/>
        <v>-1</v>
      </c>
      <c r="AJ214" s="109">
        <f t="shared" si="154"/>
        <v>50</v>
      </c>
      <c r="AK214" s="88"/>
      <c r="AL214" s="191" t="str">
        <f t="shared" si="155"/>
        <v/>
      </c>
      <c r="AM214" s="191">
        <f t="shared" si="156"/>
        <v>-251.27000000000044</v>
      </c>
      <c r="AN214" s="88"/>
      <c r="AO214" s="191"/>
      <c r="AP214" s="191">
        <f t="shared" si="151"/>
        <v>63136.612900000218</v>
      </c>
      <c r="AQ214" s="191">
        <f t="shared" si="147"/>
        <v>135.82728082922389</v>
      </c>
      <c r="AR214" s="191">
        <f t="shared" si="153"/>
        <v>-81.266908440766542</v>
      </c>
      <c r="AS214" s="250">
        <f t="shared" si="158"/>
        <v>0</v>
      </c>
      <c r="AT214" s="250">
        <f t="shared" si="159"/>
        <v>0</v>
      </c>
      <c r="AU214" s="250">
        <f t="shared" si="160"/>
        <v>1</v>
      </c>
      <c r="AV214" s="250">
        <f t="shared" si="161"/>
        <v>0</v>
      </c>
      <c r="AW214" s="250">
        <f t="shared" si="162"/>
        <v>0</v>
      </c>
      <c r="AX214" s="250">
        <f t="shared" si="163"/>
        <v>0</v>
      </c>
      <c r="AY214" s="89"/>
      <c r="AZ214" s="111"/>
      <c r="BA214" s="111"/>
      <c r="BB214" s="111"/>
      <c r="BC214" s="111"/>
      <c r="BD214" s="111"/>
      <c r="BE214" s="111"/>
      <c r="BF214" s="111"/>
      <c r="BG214" s="111"/>
      <c r="BH214" s="89"/>
      <c r="BI214" s="89"/>
      <c r="BJ214" s="89"/>
      <c r="BK214" s="89"/>
      <c r="BL214" s="89"/>
    </row>
    <row r="215" spans="1:64" x14ac:dyDescent="0.25">
      <c r="A215" s="86">
        <f t="shared" si="152"/>
        <v>214</v>
      </c>
      <c r="B215" s="113"/>
      <c r="C215" s="88"/>
      <c r="D215" s="88"/>
      <c r="E215" s="194">
        <f t="shared" si="128"/>
        <v>0</v>
      </c>
      <c r="F215" s="89">
        <f t="shared" si="129"/>
        <v>0</v>
      </c>
      <c r="G215" s="113"/>
      <c r="H215" s="88"/>
      <c r="I215" s="84">
        <f t="shared" si="130"/>
        <v>20416.316265725633</v>
      </c>
      <c r="J215" s="84">
        <f t="shared" si="131"/>
        <v>20524.863360360632</v>
      </c>
      <c r="K215" s="84">
        <f t="shared" si="132"/>
        <v>20633.410454995625</v>
      </c>
      <c r="L215" s="84">
        <f t="shared" si="133"/>
        <v>20741.957549630621</v>
      </c>
      <c r="M215" s="108">
        <f>IF(T215&lt;&gt;0,(((G215+1)*('Data Raw'!$N$1007-'Data Raw'!$N$1008)/2+'Data Raw'!$N$1008)*'Data Raw'!$M$1010+'Data Raw'!$M$1009)*AE215+AE215)</f>
        <v>20850.504644265617</v>
      </c>
      <c r="N215" s="84">
        <f t="shared" si="134"/>
        <v>20959.051738900613</v>
      </c>
      <c r="O215" s="84">
        <f t="shared" si="135"/>
        <v>21067.598833535609</v>
      </c>
      <c r="P215" s="84">
        <f t="shared" si="136"/>
        <v>21176.145928170601</v>
      </c>
      <c r="Q215" s="84">
        <f t="shared" si="137"/>
        <v>21284.693022805601</v>
      </c>
      <c r="R215" s="166" t="str">
        <f t="shared" si="138"/>
        <v/>
      </c>
      <c r="S215" s="109">
        <f>'Data Raw'!E257</f>
        <v>20638.95</v>
      </c>
      <c r="T215" s="109">
        <f>'Data Raw'!G257</f>
        <v>20765.87</v>
      </c>
      <c r="U215" s="109">
        <f>'Data Raw'!D257</f>
        <v>21303.52</v>
      </c>
      <c r="V215" s="166" t="str">
        <f t="shared" si="139"/>
        <v/>
      </c>
      <c r="W215" s="89">
        <f t="shared" si="140"/>
        <v>84.634644265617681</v>
      </c>
      <c r="X215" s="89">
        <f t="shared" si="141"/>
        <v>7163.0230099676519</v>
      </c>
      <c r="Y215" s="89">
        <f t="shared" si="157"/>
        <v>203.51986393004711</v>
      </c>
      <c r="Z215" s="109">
        <f t="shared" si="142"/>
        <v>664.56999999999971</v>
      </c>
      <c r="AA215" s="89">
        <f t="shared" si="143"/>
        <v>390.6419764966958</v>
      </c>
      <c r="AB215" s="89">
        <f t="shared" si="144"/>
        <v>20789.150789974108</v>
      </c>
      <c r="AC215" s="89">
        <f t="shared" si="145"/>
        <v>21375.629210025891</v>
      </c>
      <c r="AD215" s="89" t="str">
        <f t="shared" si="146"/>
        <v/>
      </c>
      <c r="AE215" s="89">
        <f>'Data Raw'!C257</f>
        <v>21082.39</v>
      </c>
      <c r="AF215" s="89"/>
      <c r="AG215" s="89">
        <f t="shared" si="148"/>
        <v>-316.52000000000044</v>
      </c>
      <c r="AH215" s="89">
        <f t="shared" si="149"/>
        <v>-231.88535573438276</v>
      </c>
      <c r="AI215" s="109">
        <f t="shared" si="150"/>
        <v>-1</v>
      </c>
      <c r="AJ215" s="109">
        <f t="shared" si="154"/>
        <v>50</v>
      </c>
      <c r="AK215" s="88"/>
      <c r="AL215" s="191" t="str">
        <f t="shared" si="155"/>
        <v/>
      </c>
      <c r="AM215" s="191">
        <f t="shared" si="156"/>
        <v>-316.52000000000044</v>
      </c>
      <c r="AN215" s="88"/>
      <c r="AO215" s="191"/>
      <c r="AP215" s="191">
        <f t="shared" si="151"/>
        <v>100184.91040000027</v>
      </c>
      <c r="AQ215" s="191">
        <f t="shared" si="147"/>
        <v>155.90424962597683</v>
      </c>
      <c r="AR215" s="191">
        <f t="shared" si="153"/>
        <v>-47.615614304070277</v>
      </c>
      <c r="AS215" s="250">
        <f t="shared" si="158"/>
        <v>0</v>
      </c>
      <c r="AT215" s="250">
        <f t="shared" si="159"/>
        <v>0</v>
      </c>
      <c r="AU215" s="250">
        <f t="shared" si="160"/>
        <v>1</v>
      </c>
      <c r="AV215" s="250">
        <f t="shared" si="161"/>
        <v>0</v>
      </c>
      <c r="AW215" s="250">
        <f t="shared" si="162"/>
        <v>0</v>
      </c>
      <c r="AX215" s="250">
        <f t="shared" si="163"/>
        <v>0</v>
      </c>
      <c r="AY215" s="89"/>
      <c r="AZ215" s="111"/>
      <c r="BA215" s="111"/>
      <c r="BB215" s="111"/>
      <c r="BC215" s="111"/>
      <c r="BD215" s="111"/>
      <c r="BE215" s="111"/>
      <c r="BF215" s="111"/>
      <c r="BG215" s="111"/>
      <c r="BH215" s="89"/>
      <c r="BI215" s="89"/>
      <c r="BJ215" s="89"/>
      <c r="BK215" s="89"/>
      <c r="BL215" s="89"/>
    </row>
    <row r="216" spans="1:64" x14ac:dyDescent="0.25">
      <c r="A216" s="86">
        <f t="shared" si="152"/>
        <v>215</v>
      </c>
      <c r="B216" s="113"/>
      <c r="C216" s="88"/>
      <c r="D216" s="88"/>
      <c r="E216" s="194">
        <f t="shared" si="128"/>
        <v>0</v>
      </c>
      <c r="F216" s="89">
        <f t="shared" si="129"/>
        <v>0</v>
      </c>
      <c r="G216" s="113"/>
      <c r="H216" s="88"/>
      <c r="I216" s="84">
        <f t="shared" si="130"/>
        <v>20183.98072587893</v>
      </c>
      <c r="J216" s="84">
        <f t="shared" si="131"/>
        <v>20285.740657843951</v>
      </c>
      <c r="K216" s="84">
        <f t="shared" si="132"/>
        <v>20387.500589808977</v>
      </c>
      <c r="L216" s="84">
        <f t="shared" si="133"/>
        <v>20489.260521773998</v>
      </c>
      <c r="M216" s="108">
        <f>IF(T216&lt;&gt;0,(((G216+1)*('Data Raw'!$N$1007-'Data Raw'!$N$1008)/2+'Data Raw'!$N$1008)*'Data Raw'!$M$1010+'Data Raw'!$M$1009)*AE216+AE216)</f>
        <v>20591.020453739024</v>
      </c>
      <c r="N216" s="84">
        <f t="shared" si="134"/>
        <v>20692.780385704049</v>
      </c>
      <c r="O216" s="84">
        <f t="shared" si="135"/>
        <v>20794.540317669071</v>
      </c>
      <c r="P216" s="84">
        <f t="shared" si="136"/>
        <v>20896.300249634096</v>
      </c>
      <c r="Q216" s="84">
        <f t="shared" si="137"/>
        <v>20998.060181599118</v>
      </c>
      <c r="R216" s="166" t="str">
        <f t="shared" si="138"/>
        <v/>
      </c>
      <c r="S216" s="109">
        <f>'Data Raw'!E258</f>
        <v>20102.57</v>
      </c>
      <c r="T216" s="109">
        <f>'Data Raw'!G258</f>
        <v>20627.71</v>
      </c>
      <c r="U216" s="109">
        <f>'Data Raw'!D258</f>
        <v>20957.72</v>
      </c>
      <c r="V216" s="166" t="str">
        <f t="shared" si="139"/>
        <v/>
      </c>
      <c r="W216" s="89">
        <f t="shared" si="140"/>
        <v>-36.689546260975476</v>
      </c>
      <c r="X216" s="89">
        <f t="shared" si="141"/>
        <v>1346.1228048362595</v>
      </c>
      <c r="Y216" s="89">
        <f t="shared" si="157"/>
        <v>188.9323888475397</v>
      </c>
      <c r="Z216" s="109">
        <f t="shared" si="142"/>
        <v>855.15000000000146</v>
      </c>
      <c r="AA216" s="89">
        <f t="shared" si="143"/>
        <v>457.00026556859666</v>
      </c>
      <c r="AB216" s="89">
        <f t="shared" si="144"/>
        <v>20487.97431997781</v>
      </c>
      <c r="AC216" s="89">
        <f t="shared" si="145"/>
        <v>21152.065680022191</v>
      </c>
      <c r="AD216" s="89">
        <f t="shared" si="146"/>
        <v>1</v>
      </c>
      <c r="AE216" s="89">
        <f>'Data Raw'!C258</f>
        <v>20820.02</v>
      </c>
      <c r="AF216" s="89"/>
      <c r="AG216" s="89">
        <f t="shared" si="148"/>
        <v>-192.31000000000131</v>
      </c>
      <c r="AH216" s="89">
        <f t="shared" si="149"/>
        <v>-228.99954626097679</v>
      </c>
      <c r="AI216" s="109">
        <f t="shared" si="150"/>
        <v>-1</v>
      </c>
      <c r="AJ216" s="109">
        <f t="shared" si="154"/>
        <v>50</v>
      </c>
      <c r="AK216" s="88"/>
      <c r="AL216" s="191" t="str">
        <f t="shared" si="155"/>
        <v/>
      </c>
      <c r="AM216" s="191">
        <f t="shared" si="156"/>
        <v>-192.31000000000131</v>
      </c>
      <c r="AN216" s="88"/>
      <c r="AO216" s="191"/>
      <c r="AP216" s="191">
        <f t="shared" si="151"/>
        <v>36983.136100000505</v>
      </c>
      <c r="AQ216" s="191">
        <f t="shared" si="147"/>
        <v>159.94933300086842</v>
      </c>
      <c r="AR216" s="191">
        <f t="shared" si="153"/>
        <v>-28.983055846671277</v>
      </c>
      <c r="AS216" s="250">
        <f t="shared" si="158"/>
        <v>0</v>
      </c>
      <c r="AT216" s="250">
        <f t="shared" si="159"/>
        <v>0</v>
      </c>
      <c r="AU216" s="250">
        <f t="shared" si="160"/>
        <v>0</v>
      </c>
      <c r="AV216" s="250">
        <f t="shared" si="161"/>
        <v>1</v>
      </c>
      <c r="AW216" s="250">
        <f t="shared" si="162"/>
        <v>0</v>
      </c>
      <c r="AX216" s="250">
        <f t="shared" si="163"/>
        <v>0</v>
      </c>
      <c r="AY216" s="89"/>
      <c r="AZ216" s="111"/>
      <c r="BA216" s="111"/>
      <c r="BB216" s="111"/>
      <c r="BC216" s="111"/>
      <c r="BD216" s="111"/>
      <c r="BE216" s="111"/>
      <c r="BF216" s="111"/>
      <c r="BG216" s="111"/>
      <c r="BH216" s="89"/>
      <c r="BI216" s="89"/>
      <c r="BJ216" s="89"/>
      <c r="BK216" s="89"/>
      <c r="BL216" s="89"/>
    </row>
    <row r="217" spans="1:64" x14ac:dyDescent="0.25">
      <c r="A217" s="86">
        <f t="shared" si="152"/>
        <v>216</v>
      </c>
      <c r="B217" s="113"/>
      <c r="C217" s="88"/>
      <c r="D217" s="88"/>
      <c r="E217" s="194">
        <f t="shared" si="128"/>
        <v>0</v>
      </c>
      <c r="F217" s="89">
        <f t="shared" si="129"/>
        <v>0</v>
      </c>
      <c r="G217" s="113"/>
      <c r="H217" s="88"/>
      <c r="I217" s="84">
        <f t="shared" si="130"/>
        <v>20496.553910580646</v>
      </c>
      <c r="J217" s="84">
        <f t="shared" si="131"/>
        <v>20591.02010500442</v>
      </c>
      <c r="K217" s="84">
        <f t="shared" si="132"/>
        <v>20685.486299428187</v>
      </c>
      <c r="L217" s="84">
        <f t="shared" si="133"/>
        <v>20779.952493851957</v>
      </c>
      <c r="M217" s="108">
        <f>IF(T217&lt;&gt;0,(((G217+1)*('Data Raw'!$N$1007-'Data Raw'!$N$1008)/2+'Data Raw'!$N$1008)*'Data Raw'!$M$1010+'Data Raw'!$M$1009)*AE217+AE217)</f>
        <v>20874.418688275728</v>
      </c>
      <c r="N217" s="84">
        <f t="shared" si="134"/>
        <v>20968.884882699498</v>
      </c>
      <c r="O217" s="84">
        <f t="shared" si="135"/>
        <v>21063.351077123269</v>
      </c>
      <c r="P217" s="84">
        <f t="shared" si="136"/>
        <v>21157.817271547035</v>
      </c>
      <c r="Q217" s="84">
        <f t="shared" si="137"/>
        <v>21252.28346597081</v>
      </c>
      <c r="R217" s="166" t="str">
        <f t="shared" si="138"/>
        <v/>
      </c>
      <c r="S217" s="109">
        <f>'Data Raw'!E259</f>
        <v>20709.62</v>
      </c>
      <c r="T217" s="109">
        <f>'Data Raw'!G259</f>
        <v>20890.259999999998</v>
      </c>
      <c r="U217" s="109">
        <f>'Data Raw'!D259</f>
        <v>21114.44</v>
      </c>
      <c r="V217" s="166" t="str">
        <f t="shared" si="139"/>
        <v/>
      </c>
      <c r="W217" s="89">
        <f t="shared" si="140"/>
        <v>-15.841311724270781</v>
      </c>
      <c r="X217" s="89">
        <f t="shared" si="141"/>
        <v>250.9471571455189</v>
      </c>
      <c r="Y217" s="89">
        <f t="shared" si="157"/>
        <v>175.0198488706651</v>
      </c>
      <c r="Z217" s="109">
        <f t="shared" si="142"/>
        <v>404.81999999999971</v>
      </c>
      <c r="AA217" s="89">
        <f t="shared" si="143"/>
        <v>449.54594191594003</v>
      </c>
      <c r="AB217" s="89">
        <f t="shared" si="144"/>
        <v>20718.119774266692</v>
      </c>
      <c r="AC217" s="89">
        <f t="shared" si="145"/>
        <v>21495.020225733308</v>
      </c>
      <c r="AD217" s="89">
        <f t="shared" si="146"/>
        <v>1</v>
      </c>
      <c r="AE217" s="89">
        <f>'Data Raw'!C259</f>
        <v>21106.57</v>
      </c>
      <c r="AF217" s="89"/>
      <c r="AG217" s="89">
        <f t="shared" si="148"/>
        <v>-216.31000000000131</v>
      </c>
      <c r="AH217" s="89">
        <f t="shared" si="149"/>
        <v>-232.15131172427209</v>
      </c>
      <c r="AI217" s="109">
        <f t="shared" si="150"/>
        <v>-1</v>
      </c>
      <c r="AJ217" s="109">
        <f t="shared" si="154"/>
        <v>47.233097211884925</v>
      </c>
      <c r="AK217" s="88"/>
      <c r="AL217" s="191" t="str">
        <f t="shared" si="155"/>
        <v/>
      </c>
      <c r="AM217" s="191">
        <f t="shared" si="156"/>
        <v>-216.31000000000131</v>
      </c>
      <c r="AN217" s="88"/>
      <c r="AO217" s="191"/>
      <c r="AP217" s="191">
        <f t="shared" si="151"/>
        <v>46790.016100000568</v>
      </c>
      <c r="AQ217" s="191">
        <f t="shared" si="147"/>
        <v>166.2116293341054</v>
      </c>
      <c r="AR217" s="191">
        <f t="shared" si="153"/>
        <v>-8.8082195365597045</v>
      </c>
      <c r="AS217" s="250">
        <f t="shared" si="158"/>
        <v>0</v>
      </c>
      <c r="AT217" s="250">
        <f t="shared" si="159"/>
        <v>0</v>
      </c>
      <c r="AU217" s="250">
        <f t="shared" si="160"/>
        <v>0</v>
      </c>
      <c r="AV217" s="250">
        <f t="shared" si="161"/>
        <v>1</v>
      </c>
      <c r="AW217" s="250">
        <f t="shared" si="162"/>
        <v>0</v>
      </c>
      <c r="AX217" s="250">
        <f t="shared" si="163"/>
        <v>0</v>
      </c>
      <c r="AY217" s="89"/>
      <c r="AZ217" s="111"/>
      <c r="BA217" s="111"/>
      <c r="BB217" s="111"/>
      <c r="BC217" s="111"/>
      <c r="BD217" s="111"/>
      <c r="BE217" s="111"/>
      <c r="BF217" s="111"/>
      <c r="BG217" s="111"/>
      <c r="BH217" s="89"/>
      <c r="BI217" s="89"/>
      <c r="BJ217" s="89"/>
      <c r="BK217" s="89"/>
      <c r="BL217" s="89"/>
    </row>
    <row r="218" spans="1:64" x14ac:dyDescent="0.25">
      <c r="A218" s="86">
        <f t="shared" si="152"/>
        <v>217</v>
      </c>
      <c r="B218" s="113"/>
      <c r="C218" s="88"/>
      <c r="D218" s="88"/>
      <c r="E218" s="194">
        <f t="shared" si="128"/>
        <v>0</v>
      </c>
      <c r="F218" s="89">
        <f t="shared" si="129"/>
        <v>0</v>
      </c>
      <c r="G218" s="113"/>
      <c r="H218" s="88"/>
      <c r="I218" s="84">
        <f t="shared" si="130"/>
        <v>19884.950288536969</v>
      </c>
      <c r="J218" s="84">
        <f t="shared" si="131"/>
        <v>19972.460212972306</v>
      </c>
      <c r="K218" s="84">
        <f t="shared" si="132"/>
        <v>20059.970137407636</v>
      </c>
      <c r="L218" s="84">
        <f t="shared" si="133"/>
        <v>20147.480061842969</v>
      </c>
      <c r="M218" s="108">
        <f>IF(T218&lt;&gt;0,(((G218+1)*('Data Raw'!$N$1007-'Data Raw'!$N$1008)/2+'Data Raw'!$N$1008)*'Data Raw'!$M$1010+'Data Raw'!$M$1009)*AE218+AE218)</f>
        <v>20234.989986278302</v>
      </c>
      <c r="N218" s="84">
        <f t="shared" si="134"/>
        <v>20322.499910713635</v>
      </c>
      <c r="O218" s="84">
        <f t="shared" si="135"/>
        <v>20410.009835148969</v>
      </c>
      <c r="P218" s="84">
        <f t="shared" si="136"/>
        <v>20497.519759584298</v>
      </c>
      <c r="Q218" s="84">
        <f t="shared" si="137"/>
        <v>20585.029684019635</v>
      </c>
      <c r="R218" s="166" t="str">
        <f t="shared" si="138"/>
        <v/>
      </c>
      <c r="S218" s="109">
        <f>'Data Raw'!E260</f>
        <v>20079.150000000001</v>
      </c>
      <c r="T218" s="109">
        <f>'Data Raw'!G260</f>
        <v>20553.79</v>
      </c>
      <c r="U218" s="109">
        <f>'Data Raw'!D260</f>
        <v>20778.86</v>
      </c>
      <c r="V218" s="166" t="str">
        <f t="shared" si="139"/>
        <v/>
      </c>
      <c r="W218" s="89">
        <f t="shared" si="140"/>
        <v>-318.80001372169863</v>
      </c>
      <c r="X218" s="89">
        <f t="shared" si="141"/>
        <v>101633.44874895524</v>
      </c>
      <c r="Y218" s="89">
        <f t="shared" si="157"/>
        <v>201.92825237169831</v>
      </c>
      <c r="Z218" s="109">
        <f t="shared" si="142"/>
        <v>699.70999999999913</v>
      </c>
      <c r="AA218" s="89">
        <f t="shared" si="143"/>
        <v>485.28366449937698</v>
      </c>
      <c r="AB218" s="89">
        <f t="shared" si="144"/>
        <v>20077.915949371451</v>
      </c>
      <c r="AC218" s="89">
        <f t="shared" si="145"/>
        <v>20842.144050628547</v>
      </c>
      <c r="AD218" s="89">
        <f t="shared" si="146"/>
        <v>1</v>
      </c>
      <c r="AE218" s="89">
        <f>'Data Raw'!C260</f>
        <v>20460.03</v>
      </c>
      <c r="AF218" s="89"/>
      <c r="AG218" s="89">
        <f t="shared" si="148"/>
        <v>93.760000000002037</v>
      </c>
      <c r="AH218" s="89">
        <f t="shared" si="149"/>
        <v>-225.0400137216966</v>
      </c>
      <c r="AI218" s="109">
        <f t="shared" si="150"/>
        <v>-1</v>
      </c>
      <c r="AJ218" s="109">
        <f t="shared" si="154"/>
        <v>43.754962217666275</v>
      </c>
      <c r="AK218" s="88"/>
      <c r="AL218" s="191" t="str">
        <f t="shared" si="155"/>
        <v/>
      </c>
      <c r="AM218" s="191">
        <f t="shared" si="156"/>
        <v>-93.760000000002037</v>
      </c>
      <c r="AN218" s="88"/>
      <c r="AO218" s="191"/>
      <c r="AP218" s="191">
        <f t="shared" si="151"/>
        <v>8790.9376000003813</v>
      </c>
      <c r="AQ218" s="191">
        <f t="shared" si="147"/>
        <v>158.1614482969828</v>
      </c>
      <c r="AR218" s="191">
        <f t="shared" si="153"/>
        <v>-43.766804074715509</v>
      </c>
      <c r="AS218" s="250">
        <f t="shared" si="158"/>
        <v>0</v>
      </c>
      <c r="AT218" s="250">
        <f t="shared" si="159"/>
        <v>0</v>
      </c>
      <c r="AU218" s="250">
        <f t="shared" si="160"/>
        <v>0</v>
      </c>
      <c r="AV218" s="250">
        <f t="shared" si="161"/>
        <v>0</v>
      </c>
      <c r="AW218" s="250">
        <f t="shared" si="162"/>
        <v>0</v>
      </c>
      <c r="AX218" s="250">
        <f t="shared" si="163"/>
        <v>1</v>
      </c>
      <c r="AY218" s="89"/>
      <c r="AZ218" s="111"/>
      <c r="BA218" s="111"/>
      <c r="BB218" s="111"/>
      <c r="BC218" s="111"/>
      <c r="BD218" s="111"/>
      <c r="BE218" s="111"/>
      <c r="BF218" s="111"/>
      <c r="BG218" s="111"/>
      <c r="BH218" s="89"/>
      <c r="BI218" s="89"/>
      <c r="BJ218" s="89"/>
      <c r="BK218" s="89"/>
      <c r="BL218" s="89"/>
    </row>
    <row r="219" spans="1:64" x14ac:dyDescent="0.25">
      <c r="A219" s="86">
        <f t="shared" si="152"/>
        <v>218</v>
      </c>
      <c r="B219" s="113"/>
      <c r="C219" s="88"/>
      <c r="D219" s="88"/>
      <c r="E219" s="194">
        <f t="shared" si="128"/>
        <v>0</v>
      </c>
      <c r="F219" s="89">
        <f t="shared" si="129"/>
        <v>0</v>
      </c>
      <c r="G219" s="113"/>
      <c r="H219" s="88"/>
      <c r="I219" s="84">
        <f t="shared" si="130"/>
        <v>19577.761317144894</v>
      </c>
      <c r="J219" s="84">
        <f t="shared" si="131"/>
        <v>19678.725443330743</v>
      </c>
      <c r="K219" s="84">
        <f t="shared" si="132"/>
        <v>19779.689569516591</v>
      </c>
      <c r="L219" s="84">
        <f t="shared" si="133"/>
        <v>19880.65369570244</v>
      </c>
      <c r="M219" s="108">
        <f>IF(T219&lt;&gt;0,(((G219+1)*('Data Raw'!$N$1007-'Data Raw'!$N$1008)/2+'Data Raw'!$N$1008)*'Data Raw'!$M$1010+'Data Raw'!$M$1009)*AE219+AE219)</f>
        <v>19981.617821888289</v>
      </c>
      <c r="N219" s="84">
        <f t="shared" si="134"/>
        <v>20082.581948074137</v>
      </c>
      <c r="O219" s="84">
        <f t="shared" si="135"/>
        <v>20183.546074259986</v>
      </c>
      <c r="P219" s="84">
        <f t="shared" si="136"/>
        <v>20284.510200445835</v>
      </c>
      <c r="Q219" s="84">
        <f t="shared" si="137"/>
        <v>20385.474326631684</v>
      </c>
      <c r="R219" s="166" t="str">
        <f t="shared" si="138"/>
        <v/>
      </c>
      <c r="S219" s="109">
        <f>'Data Raw'!E261</f>
        <v>19416.78</v>
      </c>
      <c r="T219" s="109">
        <f>'Data Raw'!G261</f>
        <v>19531.66</v>
      </c>
      <c r="U219" s="109">
        <f>'Data Raw'!D261</f>
        <v>20203.84</v>
      </c>
      <c r="V219" s="166" t="str">
        <f t="shared" si="139"/>
        <v/>
      </c>
      <c r="W219" s="89">
        <f t="shared" si="140"/>
        <v>449.95782188828889</v>
      </c>
      <c r="X219" s="89">
        <f t="shared" si="141"/>
        <v>202462.04147845312</v>
      </c>
      <c r="Y219" s="89">
        <f t="shared" si="157"/>
        <v>252.73140912659002</v>
      </c>
      <c r="Z219" s="109">
        <f t="shared" si="142"/>
        <v>787.06000000000131</v>
      </c>
      <c r="AA219" s="89">
        <f t="shared" si="143"/>
        <v>528.39456957089476</v>
      </c>
      <c r="AB219" s="89">
        <f t="shared" si="144"/>
        <v>19791.348885175528</v>
      </c>
      <c r="AC219" s="89">
        <f t="shared" si="145"/>
        <v>20616.331114824472</v>
      </c>
      <c r="AD219" s="89" t="str">
        <f t="shared" si="146"/>
        <v/>
      </c>
      <c r="AE219" s="89">
        <f>'Data Raw'!C261</f>
        <v>20203.84</v>
      </c>
      <c r="AF219" s="89"/>
      <c r="AG219" s="89">
        <f t="shared" si="148"/>
        <v>-672.18000000000029</v>
      </c>
      <c r="AH219" s="89">
        <f t="shared" si="149"/>
        <v>-222.2221781117114</v>
      </c>
      <c r="AI219" s="109">
        <f t="shared" si="150"/>
        <v>-1</v>
      </c>
      <c r="AJ219" s="109">
        <f t="shared" si="154"/>
        <v>50</v>
      </c>
      <c r="AK219" s="88"/>
      <c r="AL219" s="191" t="str">
        <f t="shared" si="155"/>
        <v/>
      </c>
      <c r="AM219" s="191">
        <f t="shared" si="156"/>
        <v>-672.18000000000029</v>
      </c>
      <c r="AN219" s="88"/>
      <c r="AO219" s="191"/>
      <c r="AP219" s="191">
        <f t="shared" si="151"/>
        <v>451825.95240000042</v>
      </c>
      <c r="AQ219" s="191">
        <f t="shared" si="147"/>
        <v>215.27462070842918</v>
      </c>
      <c r="AR219" s="191">
        <f t="shared" si="153"/>
        <v>-37.456788418160841</v>
      </c>
      <c r="AS219" s="250">
        <f t="shared" si="158"/>
        <v>0</v>
      </c>
      <c r="AT219" s="250">
        <f t="shared" si="159"/>
        <v>0</v>
      </c>
      <c r="AU219" s="250">
        <f t="shared" si="160"/>
        <v>0</v>
      </c>
      <c r="AV219" s="250">
        <f t="shared" si="161"/>
        <v>0</v>
      </c>
      <c r="AW219" s="250">
        <f t="shared" si="162"/>
        <v>0</v>
      </c>
      <c r="AX219" s="250">
        <f t="shared" si="163"/>
        <v>0</v>
      </c>
      <c r="AY219" s="89"/>
      <c r="AZ219" s="111"/>
      <c r="BA219" s="111"/>
      <c r="BB219" s="111"/>
      <c r="BC219" s="111"/>
      <c r="BD219" s="111"/>
      <c r="BE219" s="111"/>
      <c r="BF219" s="111"/>
      <c r="BG219" s="111"/>
      <c r="BH219" s="89"/>
      <c r="BI219" s="89"/>
      <c r="BJ219" s="89"/>
      <c r="BK219" s="89"/>
      <c r="BL219" s="89"/>
    </row>
    <row r="220" spans="1:64" x14ac:dyDescent="0.25">
      <c r="A220" s="86">
        <f t="shared" si="152"/>
        <v>219</v>
      </c>
      <c r="B220" s="113"/>
      <c r="C220" s="88"/>
      <c r="D220" s="88"/>
      <c r="E220" s="194">
        <f t="shared" si="128"/>
        <v>0</v>
      </c>
      <c r="F220" s="89">
        <f t="shared" si="129"/>
        <v>0</v>
      </c>
      <c r="G220" s="113"/>
      <c r="H220" s="88"/>
      <c r="I220" s="84">
        <f t="shared" si="130"/>
        <v>18217.492999916787</v>
      </c>
      <c r="J220" s="84">
        <f t="shared" si="131"/>
        <v>18343.858704480084</v>
      </c>
      <c r="K220" s="84">
        <f t="shared" si="132"/>
        <v>18470.224409043378</v>
      </c>
      <c r="L220" s="84">
        <f t="shared" si="133"/>
        <v>18596.590113606675</v>
      </c>
      <c r="M220" s="108">
        <f>IF(T220&lt;&gt;0,(((G220+1)*('Data Raw'!$N$1007-'Data Raw'!$N$1008)/2+'Data Raw'!$N$1008)*'Data Raw'!$M$1010+'Data Raw'!$M$1009)*AE220+AE220)</f>
        <v>18722.955818169969</v>
      </c>
      <c r="N220" s="84">
        <f t="shared" si="134"/>
        <v>18849.321522733262</v>
      </c>
      <c r="O220" s="84">
        <f t="shared" si="135"/>
        <v>18975.687227296559</v>
      </c>
      <c r="P220" s="84">
        <f t="shared" si="136"/>
        <v>19102.052931859853</v>
      </c>
      <c r="Q220" s="84">
        <f t="shared" si="137"/>
        <v>19228.41863642315</v>
      </c>
      <c r="R220" s="166" t="str">
        <f t="shared" si="138"/>
        <v/>
      </c>
      <c r="S220" s="109">
        <f>'Data Raw'!E262</f>
        <v>18235.48</v>
      </c>
      <c r="T220" s="109">
        <f>'Data Raw'!G262</f>
        <v>18415.080000000002</v>
      </c>
      <c r="U220" s="109">
        <f>'Data Raw'!D262</f>
        <v>19392.689999999999</v>
      </c>
      <c r="V220" s="166" t="str">
        <f t="shared" si="139"/>
        <v/>
      </c>
      <c r="W220" s="89">
        <f t="shared" si="140"/>
        <v>307.87581816996681</v>
      </c>
      <c r="X220" s="89">
        <f t="shared" si="141"/>
        <v>94787.519413826463</v>
      </c>
      <c r="Y220" s="89">
        <f t="shared" si="157"/>
        <v>261.32260040267073</v>
      </c>
      <c r="Z220" s="109">
        <f t="shared" si="142"/>
        <v>1157.2099999999991</v>
      </c>
      <c r="AA220" s="89">
        <f t="shared" si="143"/>
        <v>618.22534534648105</v>
      </c>
      <c r="AB220" s="89">
        <f t="shared" si="144"/>
        <v>18482.044615864739</v>
      </c>
      <c r="AC220" s="89">
        <f t="shared" si="145"/>
        <v>19380.315384135261</v>
      </c>
      <c r="AD220" s="89" t="str">
        <f t="shared" si="146"/>
        <v/>
      </c>
      <c r="AE220" s="89">
        <f>'Data Raw'!C262</f>
        <v>18931.18</v>
      </c>
      <c r="AF220" s="89"/>
      <c r="AG220" s="89">
        <f t="shared" si="148"/>
        <v>-516.09999999999854</v>
      </c>
      <c r="AH220" s="89">
        <f t="shared" si="149"/>
        <v>-208.22418183003174</v>
      </c>
      <c r="AI220" s="109">
        <f t="shared" si="150"/>
        <v>-1</v>
      </c>
      <c r="AJ220" s="109">
        <f t="shared" si="154"/>
        <v>50</v>
      </c>
      <c r="AK220" s="88"/>
      <c r="AL220" s="191" t="str">
        <f t="shared" si="155"/>
        <v/>
      </c>
      <c r="AM220" s="191">
        <f t="shared" si="156"/>
        <v>-516.09999999999854</v>
      </c>
      <c r="AN220" s="88"/>
      <c r="AO220" s="191"/>
      <c r="AP220" s="191">
        <f t="shared" si="151"/>
        <v>266359.20999999851</v>
      </c>
      <c r="AQ220" s="191">
        <f t="shared" si="147"/>
        <v>248.69966285193689</v>
      </c>
      <c r="AR220" s="191">
        <f t="shared" si="153"/>
        <v>-12.622937550733837</v>
      </c>
      <c r="AS220" s="250">
        <f t="shared" si="158"/>
        <v>0</v>
      </c>
      <c r="AT220" s="250">
        <f t="shared" si="159"/>
        <v>1</v>
      </c>
      <c r="AU220" s="250">
        <f t="shared" si="160"/>
        <v>0</v>
      </c>
      <c r="AV220" s="250">
        <f t="shared" si="161"/>
        <v>0</v>
      </c>
      <c r="AW220" s="250">
        <f t="shared" si="162"/>
        <v>0</v>
      </c>
      <c r="AX220" s="250">
        <f t="shared" si="163"/>
        <v>0</v>
      </c>
      <c r="AY220" s="89"/>
      <c r="AZ220" s="111"/>
      <c r="BA220" s="111"/>
      <c r="BB220" s="111"/>
      <c r="BC220" s="111"/>
      <c r="BD220" s="111"/>
      <c r="BE220" s="111"/>
      <c r="BF220" s="111"/>
      <c r="BG220" s="111"/>
      <c r="BH220" s="89"/>
      <c r="BI220" s="89"/>
      <c r="BJ220" s="89"/>
      <c r="BK220" s="89"/>
      <c r="BL220" s="89"/>
    </row>
    <row r="221" spans="1:64" x14ac:dyDescent="0.25">
      <c r="A221" s="86">
        <f t="shared" si="152"/>
        <v>220</v>
      </c>
      <c r="B221" s="113"/>
      <c r="C221" s="88"/>
      <c r="D221" s="88"/>
      <c r="E221" s="194">
        <f t="shared" si="128"/>
        <v>0</v>
      </c>
      <c r="F221" s="89">
        <f t="shared" si="129"/>
        <v>0</v>
      </c>
      <c r="G221" s="113"/>
      <c r="H221" s="88"/>
      <c r="I221" s="84">
        <f t="shared" si="130"/>
        <v>18224.877402030106</v>
      </c>
      <c r="J221" s="84">
        <f t="shared" si="131"/>
        <v>18355.538702231439</v>
      </c>
      <c r="K221" s="84">
        <f t="shared" si="132"/>
        <v>18486.200002432775</v>
      </c>
      <c r="L221" s="84">
        <f t="shared" si="133"/>
        <v>18616.861302634108</v>
      </c>
      <c r="M221" s="108">
        <f>IF(T221&lt;&gt;0,(((G221+1)*('Data Raw'!$N$1007-'Data Raw'!$N$1008)/2+'Data Raw'!$N$1008)*'Data Raw'!$M$1010+'Data Raw'!$M$1009)*AE221+AE221)</f>
        <v>18747.522602835445</v>
      </c>
      <c r="N221" s="84">
        <f t="shared" si="134"/>
        <v>18878.183903036781</v>
      </c>
      <c r="O221" s="84">
        <f t="shared" si="135"/>
        <v>19008.845203238114</v>
      </c>
      <c r="P221" s="84">
        <f t="shared" si="136"/>
        <v>19139.50650343945</v>
      </c>
      <c r="Q221" s="84">
        <f t="shared" si="137"/>
        <v>19270.167803640783</v>
      </c>
      <c r="R221" s="166" t="str">
        <f t="shared" si="138"/>
        <v/>
      </c>
      <c r="S221" s="109">
        <f>'Data Raw'!E263</f>
        <v>18584.04</v>
      </c>
      <c r="T221" s="109">
        <f>'Data Raw'!G263</f>
        <v>20087.5</v>
      </c>
      <c r="U221" s="109">
        <f>'Data Raw'!D263</f>
        <v>20120.849999999999</v>
      </c>
      <c r="V221" s="166" t="str">
        <f t="shared" si="139"/>
        <v/>
      </c>
      <c r="W221" s="89">
        <f t="shared" si="140"/>
        <v>-1339.9773971645554</v>
      </c>
      <c r="X221" s="89">
        <f t="shared" si="141"/>
        <v>1795539.4249118967</v>
      </c>
      <c r="Y221" s="89">
        <f t="shared" si="157"/>
        <v>561.28378788518387</v>
      </c>
      <c r="Z221" s="109">
        <f t="shared" si="142"/>
        <v>1536.8099999999977</v>
      </c>
      <c r="AA221" s="89">
        <f t="shared" si="143"/>
        <v>749.45172458269769</v>
      </c>
      <c r="AB221" s="89">
        <f t="shared" si="144"/>
        <v>18430.528456455493</v>
      </c>
      <c r="AC221" s="89">
        <f t="shared" si="145"/>
        <v>19481.511543544508</v>
      </c>
      <c r="AD221" s="89" t="str">
        <f t="shared" si="146"/>
        <v/>
      </c>
      <c r="AE221" s="89">
        <f>'Data Raw'!C263</f>
        <v>18956.02</v>
      </c>
      <c r="AF221" s="89"/>
      <c r="AG221" s="89">
        <f t="shared" si="148"/>
        <v>1131.4799999999996</v>
      </c>
      <c r="AH221" s="89">
        <f t="shared" si="149"/>
        <v>-208.49739716455588</v>
      </c>
      <c r="AI221" s="109">
        <f t="shared" si="150"/>
        <v>-1</v>
      </c>
      <c r="AJ221" s="109">
        <f t="shared" si="154"/>
        <v>50</v>
      </c>
      <c r="AK221" s="88"/>
      <c r="AL221" s="191" t="str">
        <f t="shared" si="155"/>
        <v/>
      </c>
      <c r="AM221" s="191">
        <f t="shared" si="156"/>
        <v>-1131.4799999999996</v>
      </c>
      <c r="AN221" s="88"/>
      <c r="AO221" s="191"/>
      <c r="AP221" s="191">
        <f t="shared" si="151"/>
        <v>1280246.9903999991</v>
      </c>
      <c r="AQ221" s="191">
        <f t="shared" si="147"/>
        <v>346.78636697949941</v>
      </c>
      <c r="AR221" s="191">
        <f t="shared" si="153"/>
        <v>-214.49742090568446</v>
      </c>
      <c r="AS221" s="250">
        <f t="shared" si="158"/>
        <v>0</v>
      </c>
      <c r="AT221" s="250">
        <f t="shared" si="159"/>
        <v>0</v>
      </c>
      <c r="AU221" s="250">
        <f t="shared" si="160"/>
        <v>0</v>
      </c>
      <c r="AV221" s="250">
        <f t="shared" si="161"/>
        <v>0</v>
      </c>
      <c r="AW221" s="250">
        <f t="shared" si="162"/>
        <v>0</v>
      </c>
      <c r="AX221" s="250">
        <f t="shared" si="163"/>
        <v>0</v>
      </c>
      <c r="AY221" s="89"/>
      <c r="AZ221" s="111"/>
      <c r="BA221" s="111"/>
      <c r="BB221" s="111"/>
      <c r="BC221" s="111"/>
      <c r="BD221" s="111"/>
      <c r="BE221" s="111"/>
      <c r="BF221" s="111"/>
      <c r="BG221" s="111"/>
      <c r="BH221" s="89"/>
      <c r="BI221" s="89"/>
      <c r="BJ221" s="89"/>
      <c r="BK221" s="89"/>
      <c r="BL221" s="89"/>
    </row>
    <row r="222" spans="1:64" x14ac:dyDescent="0.25">
      <c r="A222" s="86">
        <f t="shared" si="152"/>
        <v>221</v>
      </c>
      <c r="B222" s="113"/>
      <c r="C222" s="88"/>
      <c r="D222" s="88"/>
      <c r="E222" s="194">
        <f t="shared" si="128"/>
        <v>0</v>
      </c>
      <c r="F222" s="89">
        <f t="shared" si="129"/>
        <v>0</v>
      </c>
      <c r="G222" s="113"/>
      <c r="H222" s="88"/>
      <c r="I222" s="84">
        <f t="shared" si="130"/>
        <v>20072.425894367963</v>
      </c>
      <c r="J222" s="84">
        <f t="shared" si="131"/>
        <v>20353.067788310553</v>
      </c>
      <c r="K222" s="84">
        <f t="shared" si="132"/>
        <v>20633.709682253146</v>
      </c>
      <c r="L222" s="84">
        <f t="shared" si="133"/>
        <v>20914.351576195735</v>
      </c>
      <c r="M222" s="108">
        <f>IF(T222&lt;&gt;0,(((G222+1)*('Data Raw'!$N$1007-'Data Raw'!$N$1008)/2+'Data Raw'!$N$1008)*'Data Raw'!$M$1010+'Data Raw'!$M$1009)*AE222+AE222)</f>
        <v>21194.993470138328</v>
      </c>
      <c r="N222" s="84">
        <f t="shared" si="134"/>
        <v>21475.635364080921</v>
      </c>
      <c r="O222" s="84">
        <f t="shared" si="135"/>
        <v>21756.277258023511</v>
      </c>
      <c r="P222" s="84">
        <f t="shared" si="136"/>
        <v>22036.919151966104</v>
      </c>
      <c r="Q222" s="84">
        <f t="shared" si="137"/>
        <v>22317.561045908693</v>
      </c>
      <c r="R222" s="166" t="str">
        <f t="shared" si="138"/>
        <v/>
      </c>
      <c r="S222" s="109">
        <f>'Data Raw'!E264</f>
        <v>20786.689999999999</v>
      </c>
      <c r="T222" s="109">
        <f>'Data Raw'!G264</f>
        <v>21501.23</v>
      </c>
      <c r="U222" s="109">
        <f>'Data Raw'!D264</f>
        <v>21501.23</v>
      </c>
      <c r="V222" s="166" t="str">
        <f t="shared" si="139"/>
        <v/>
      </c>
      <c r="W222" s="89">
        <f t="shared" si="140"/>
        <v>-306.23652986167144</v>
      </c>
      <c r="X222" s="89">
        <f t="shared" si="141"/>
        <v>93780.812221718385</v>
      </c>
      <c r="Y222" s="89">
        <f t="shared" si="157"/>
        <v>532.38248273722468</v>
      </c>
      <c r="Z222" s="109">
        <f t="shared" si="142"/>
        <v>714.54000000000087</v>
      </c>
      <c r="AA222" s="89">
        <f t="shared" si="143"/>
        <v>744.46433535659821</v>
      </c>
      <c r="AB222" s="89">
        <f t="shared" si="144"/>
        <v>20793.676034104705</v>
      </c>
      <c r="AC222" s="89">
        <f t="shared" si="145"/>
        <v>22067.743965895294</v>
      </c>
      <c r="AD222" s="89">
        <f t="shared" si="146"/>
        <v>1</v>
      </c>
      <c r="AE222" s="89">
        <f>'Data Raw'!C264</f>
        <v>21430.71</v>
      </c>
      <c r="AF222" s="89"/>
      <c r="AG222" s="89">
        <f t="shared" si="148"/>
        <v>70.520000000000437</v>
      </c>
      <c r="AH222" s="89">
        <f t="shared" si="149"/>
        <v>-235.71652986167101</v>
      </c>
      <c r="AI222" s="109">
        <f t="shared" si="150"/>
        <v>-1</v>
      </c>
      <c r="AJ222" s="109">
        <f t="shared" si="154"/>
        <v>50</v>
      </c>
      <c r="AK222" s="88"/>
      <c r="AL222" s="191" t="str">
        <f t="shared" si="155"/>
        <v/>
      </c>
      <c r="AM222" s="191">
        <f t="shared" si="156"/>
        <v>-70.520000000000437</v>
      </c>
      <c r="AN222" s="88"/>
      <c r="AO222" s="191"/>
      <c r="AP222" s="191">
        <f t="shared" si="151"/>
        <v>4973.0704000000615</v>
      </c>
      <c r="AQ222" s="191">
        <f t="shared" si="147"/>
        <v>316.0901039817773</v>
      </c>
      <c r="AR222" s="191">
        <f t="shared" si="153"/>
        <v>-216.29237875544737</v>
      </c>
      <c r="AS222" s="250">
        <f t="shared" si="158"/>
        <v>0</v>
      </c>
      <c r="AT222" s="250">
        <f t="shared" si="159"/>
        <v>0</v>
      </c>
      <c r="AU222" s="250">
        <f t="shared" si="160"/>
        <v>0</v>
      </c>
      <c r="AV222" s="250">
        <f t="shared" si="161"/>
        <v>1</v>
      </c>
      <c r="AW222" s="250">
        <f t="shared" si="162"/>
        <v>0</v>
      </c>
      <c r="AX222" s="250">
        <f t="shared" si="163"/>
        <v>0</v>
      </c>
      <c r="AY222" s="89"/>
      <c r="AZ222" s="111"/>
      <c r="BA222" s="111"/>
      <c r="BB222" s="111"/>
      <c r="BC222" s="111"/>
      <c r="BD222" s="111"/>
      <c r="BE222" s="111"/>
      <c r="BF222" s="111"/>
      <c r="BG222" s="111"/>
      <c r="BH222" s="89"/>
      <c r="BI222" s="89"/>
      <c r="BJ222" s="89"/>
      <c r="BK222" s="89"/>
      <c r="BL222" s="89"/>
    </row>
    <row r="223" spans="1:64" x14ac:dyDescent="0.25">
      <c r="A223" s="86">
        <f t="shared" si="152"/>
        <v>222</v>
      </c>
      <c r="B223" s="113"/>
      <c r="C223" s="88"/>
      <c r="D223" s="88"/>
      <c r="E223" s="194">
        <f t="shared" si="128"/>
        <v>0</v>
      </c>
      <c r="F223" s="89">
        <f t="shared" si="129"/>
        <v>0</v>
      </c>
      <c r="G223" s="113"/>
      <c r="H223" s="88"/>
      <c r="I223" s="84">
        <f t="shared" si="130"/>
        <v>19934.574438223826</v>
      </c>
      <c r="J223" s="84">
        <f t="shared" si="131"/>
        <v>20200.765679592441</v>
      </c>
      <c r="K223" s="84">
        <f t="shared" si="132"/>
        <v>20466.956920961053</v>
      </c>
      <c r="L223" s="84">
        <f t="shared" si="133"/>
        <v>20733.148162329668</v>
      </c>
      <c r="M223" s="108">
        <f>IF(T223&lt;&gt;0,(((G223+1)*('Data Raw'!$N$1007-'Data Raw'!$N$1008)/2+'Data Raw'!$N$1008)*'Data Raw'!$M$1010+'Data Raw'!$M$1009)*AE223+AE223)</f>
        <v>20999.339403698279</v>
      </c>
      <c r="N223" s="84">
        <f t="shared" si="134"/>
        <v>21265.53064506689</v>
      </c>
      <c r="O223" s="84">
        <f t="shared" si="135"/>
        <v>21531.721886435505</v>
      </c>
      <c r="P223" s="84">
        <f t="shared" si="136"/>
        <v>21797.913127804117</v>
      </c>
      <c r="Q223" s="84">
        <f t="shared" si="137"/>
        <v>22064.104369172732</v>
      </c>
      <c r="R223" s="166" t="str">
        <f t="shared" si="138"/>
        <v/>
      </c>
      <c r="S223" s="109">
        <f>'Data Raw'!E265</f>
        <v>20922.37</v>
      </c>
      <c r="T223" s="109">
        <f>'Data Raw'!G265</f>
        <v>21412.400000000001</v>
      </c>
      <c r="U223" s="109">
        <f>'Data Raw'!D265</f>
        <v>21646.15</v>
      </c>
      <c r="V223" s="166" t="str">
        <f t="shared" si="139"/>
        <v/>
      </c>
      <c r="W223" s="89">
        <f t="shared" si="140"/>
        <v>-413.0605963017224</v>
      </c>
      <c r="X223" s="89">
        <f t="shared" si="141"/>
        <v>170619.05621713449</v>
      </c>
      <c r="Y223" s="89">
        <f t="shared" si="157"/>
        <v>517.02524168414539</v>
      </c>
      <c r="Z223" s="109">
        <f t="shared" si="142"/>
        <v>723.78000000000247</v>
      </c>
      <c r="AA223" s="89">
        <f t="shared" si="143"/>
        <v>741.50943030565588</v>
      </c>
      <c r="AB223" s="89">
        <f t="shared" si="144"/>
        <v>20600.085314946893</v>
      </c>
      <c r="AC223" s="89">
        <f t="shared" si="145"/>
        <v>21865.674685053109</v>
      </c>
      <c r="AD223" s="89">
        <f t="shared" si="146"/>
        <v>1</v>
      </c>
      <c r="AE223" s="89">
        <f>'Data Raw'!C265</f>
        <v>21232.880000000001</v>
      </c>
      <c r="AF223" s="89"/>
      <c r="AG223" s="89">
        <f t="shared" si="148"/>
        <v>179.52000000000044</v>
      </c>
      <c r="AH223" s="89">
        <f t="shared" si="149"/>
        <v>-233.54059630172196</v>
      </c>
      <c r="AI223" s="109">
        <f t="shared" si="150"/>
        <v>-1</v>
      </c>
      <c r="AJ223" s="109">
        <f t="shared" si="154"/>
        <v>50</v>
      </c>
      <c r="AK223" s="88"/>
      <c r="AL223" s="191" t="str">
        <f t="shared" si="155"/>
        <v/>
      </c>
      <c r="AM223" s="191">
        <f t="shared" si="156"/>
        <v>-179.52000000000044</v>
      </c>
      <c r="AN223" s="88"/>
      <c r="AO223" s="191"/>
      <c r="AP223" s="191">
        <f t="shared" si="151"/>
        <v>32227.430400000158</v>
      </c>
      <c r="AQ223" s="191">
        <f t="shared" si="147"/>
        <v>300.9156479838021</v>
      </c>
      <c r="AR223" s="191">
        <f t="shared" si="153"/>
        <v>-216.10959370034328</v>
      </c>
      <c r="AS223" s="250">
        <f t="shared" si="158"/>
        <v>0</v>
      </c>
      <c r="AT223" s="250">
        <f t="shared" si="159"/>
        <v>0</v>
      </c>
      <c r="AU223" s="250">
        <f t="shared" si="160"/>
        <v>0</v>
      </c>
      <c r="AV223" s="250">
        <f t="shared" si="161"/>
        <v>1</v>
      </c>
      <c r="AW223" s="250">
        <f t="shared" si="162"/>
        <v>0</v>
      </c>
      <c r="AX223" s="250">
        <f t="shared" si="163"/>
        <v>0</v>
      </c>
      <c r="AY223" s="89"/>
      <c r="AZ223" s="111"/>
      <c r="BA223" s="111"/>
      <c r="BB223" s="111"/>
      <c r="BC223" s="111"/>
      <c r="BD223" s="111"/>
      <c r="BE223" s="111"/>
      <c r="BF223" s="111"/>
      <c r="BG223" s="111"/>
      <c r="BH223" s="89"/>
      <c r="BI223" s="89"/>
      <c r="BJ223" s="89"/>
      <c r="BK223" s="89"/>
      <c r="BL223" s="89"/>
    </row>
    <row r="224" spans="1:64" x14ac:dyDescent="0.25">
      <c r="A224" s="86">
        <f t="shared" si="152"/>
        <v>223</v>
      </c>
      <c r="B224" s="113"/>
      <c r="C224" s="88"/>
      <c r="D224" s="88"/>
      <c r="E224" s="194">
        <f t="shared" si="128"/>
        <v>0</v>
      </c>
      <c r="F224" s="89">
        <f t="shared" si="129"/>
        <v>0</v>
      </c>
      <c r="G224" s="113"/>
      <c r="H224" s="88"/>
      <c r="I224" s="84">
        <f t="shared" si="130"/>
        <v>20548.987416373322</v>
      </c>
      <c r="J224" s="84">
        <f t="shared" si="131"/>
        <v>20807.500037215399</v>
      </c>
      <c r="K224" s="84">
        <f t="shared" si="132"/>
        <v>21066.012658057469</v>
      </c>
      <c r="L224" s="84">
        <f t="shared" si="133"/>
        <v>21324.525278899542</v>
      </c>
      <c r="M224" s="108">
        <f>IF(T224&lt;&gt;0,(((G224+1)*('Data Raw'!$N$1007-'Data Raw'!$N$1008)/2+'Data Raw'!$N$1008)*'Data Raw'!$M$1010+'Data Raw'!$M$1009)*AE224+AE224)</f>
        <v>21583.037899741616</v>
      </c>
      <c r="N224" s="84">
        <f t="shared" si="134"/>
        <v>21841.550520583689</v>
      </c>
      <c r="O224" s="84">
        <f t="shared" si="135"/>
        <v>22100.063141425762</v>
      </c>
      <c r="P224" s="84">
        <f t="shared" si="136"/>
        <v>22358.575762267832</v>
      </c>
      <c r="Q224" s="84">
        <f t="shared" si="137"/>
        <v>22617.088383109909</v>
      </c>
      <c r="R224" s="166" t="str">
        <f t="shared" si="138"/>
        <v/>
      </c>
      <c r="S224" s="109">
        <f>'Data Raw'!E266</f>
        <v>21096.31</v>
      </c>
      <c r="T224" s="109">
        <f>'Data Raw'!G266</f>
        <v>21221.34</v>
      </c>
      <c r="U224" s="109">
        <f>'Data Raw'!D266</f>
        <v>21823.07</v>
      </c>
      <c r="V224" s="166" t="str">
        <f t="shared" si="139"/>
        <v/>
      </c>
      <c r="W224" s="89">
        <f t="shared" si="140"/>
        <v>361.6978997416154</v>
      </c>
      <c r="X224" s="89">
        <f t="shared" si="141"/>
        <v>130825.37067749567</v>
      </c>
      <c r="Y224" s="89">
        <f t="shared" si="157"/>
        <v>497.81177939182555</v>
      </c>
      <c r="Z224" s="109">
        <f t="shared" si="142"/>
        <v>726.7599999999984</v>
      </c>
      <c r="AA224" s="89">
        <f t="shared" si="143"/>
        <v>739.40236883341913</v>
      </c>
      <c r="AB224" s="89">
        <f t="shared" si="144"/>
        <v>21192.786984240192</v>
      </c>
      <c r="AC224" s="89">
        <f t="shared" si="145"/>
        <v>22453.353015759807</v>
      </c>
      <c r="AD224" s="89">
        <f t="shared" si="146"/>
        <v>1</v>
      </c>
      <c r="AE224" s="89">
        <f>'Data Raw'!C266</f>
        <v>21823.07</v>
      </c>
      <c r="AF224" s="89"/>
      <c r="AG224" s="89">
        <f t="shared" si="148"/>
        <v>-601.72999999999956</v>
      </c>
      <c r="AH224" s="89">
        <f t="shared" si="149"/>
        <v>-240.03210025838416</v>
      </c>
      <c r="AI224" s="109">
        <f t="shared" si="150"/>
        <v>-1</v>
      </c>
      <c r="AJ224" s="109">
        <f t="shared" si="154"/>
        <v>50</v>
      </c>
      <c r="AK224" s="88"/>
      <c r="AL224" s="191" t="str">
        <f t="shared" si="155"/>
        <v/>
      </c>
      <c r="AM224" s="191">
        <f t="shared" si="156"/>
        <v>-601.72999999999956</v>
      </c>
      <c r="AN224" s="88"/>
      <c r="AO224" s="191"/>
      <c r="AP224" s="191">
        <f t="shared" si="151"/>
        <v>362078.99289999949</v>
      </c>
      <c r="AQ224" s="191">
        <f t="shared" si="147"/>
        <v>334.33946487449072</v>
      </c>
      <c r="AR224" s="191">
        <f t="shared" si="153"/>
        <v>-163.47231451733484</v>
      </c>
      <c r="AS224" s="250">
        <f t="shared" si="158"/>
        <v>0</v>
      </c>
      <c r="AT224" s="250">
        <f t="shared" si="159"/>
        <v>0</v>
      </c>
      <c r="AU224" s="250">
        <f t="shared" si="160"/>
        <v>1</v>
      </c>
      <c r="AV224" s="250">
        <f t="shared" si="161"/>
        <v>0</v>
      </c>
      <c r="AW224" s="250">
        <f t="shared" si="162"/>
        <v>0</v>
      </c>
      <c r="AX224" s="250">
        <f t="shared" si="163"/>
        <v>0</v>
      </c>
      <c r="AY224" s="89"/>
      <c r="AZ224" s="111"/>
      <c r="BA224" s="111"/>
      <c r="BB224" s="111"/>
      <c r="BC224" s="111"/>
      <c r="BD224" s="111"/>
      <c r="BE224" s="111"/>
      <c r="BF224" s="111"/>
      <c r="BG224" s="111"/>
      <c r="BH224" s="89"/>
      <c r="BI224" s="89"/>
      <c r="BJ224" s="89"/>
      <c r="BK224" s="89"/>
      <c r="BL224" s="89"/>
    </row>
    <row r="225" spans="1:64" x14ac:dyDescent="0.25">
      <c r="A225" s="86">
        <f t="shared" si="152"/>
        <v>224</v>
      </c>
      <c r="B225" s="113"/>
      <c r="C225" s="88"/>
      <c r="D225" s="88"/>
      <c r="E225" s="194">
        <f t="shared" si="128"/>
        <v>0</v>
      </c>
      <c r="F225" s="89">
        <f t="shared" si="129"/>
        <v>0</v>
      </c>
      <c r="G225" s="113"/>
      <c r="H225" s="88"/>
      <c r="I225" s="84">
        <f t="shared" si="130"/>
        <v>20089.076520618215</v>
      </c>
      <c r="J225" s="84">
        <f t="shared" si="131"/>
        <v>20337.982410314125</v>
      </c>
      <c r="K225" s="84">
        <f t="shared" si="132"/>
        <v>20586.88830001004</v>
      </c>
      <c r="L225" s="84">
        <f t="shared" si="133"/>
        <v>20835.79418970595</v>
      </c>
      <c r="M225" s="108">
        <f>IF(T225&lt;&gt;0,(((G225+1)*('Data Raw'!$N$1007-'Data Raw'!$N$1008)/2+'Data Raw'!$N$1008)*'Data Raw'!$M$1010+'Data Raw'!$M$1009)*AE225+AE225)</f>
        <v>21084.700079401864</v>
      </c>
      <c r="N225" s="84">
        <f t="shared" si="134"/>
        <v>21333.605969097778</v>
      </c>
      <c r="O225" s="84">
        <f t="shared" si="135"/>
        <v>21582.511858793689</v>
      </c>
      <c r="P225" s="84">
        <f t="shared" si="136"/>
        <v>21831.417748489603</v>
      </c>
      <c r="Q225" s="84">
        <f t="shared" si="137"/>
        <v>22080.323638185513</v>
      </c>
      <c r="R225" s="166" t="str">
        <f t="shared" si="138"/>
        <v/>
      </c>
      <c r="S225" s="109">
        <f>'Data Raw'!E267</f>
        <v>21266.9</v>
      </c>
      <c r="T225" s="109">
        <f>'Data Raw'!G267</f>
        <v>21889.279999999999</v>
      </c>
      <c r="U225" s="109">
        <f>'Data Raw'!D267</f>
        <v>21906.32</v>
      </c>
      <c r="V225" s="166" t="str">
        <f t="shared" si="139"/>
        <v/>
      </c>
      <c r="W225" s="89">
        <f t="shared" si="140"/>
        <v>-804.57992059813478</v>
      </c>
      <c r="X225" s="89">
        <f t="shared" si="141"/>
        <v>647348.84862970083</v>
      </c>
      <c r="Y225" s="89">
        <f t="shared" si="157"/>
        <v>552.17081400042377</v>
      </c>
      <c r="Z225" s="109">
        <f t="shared" si="142"/>
        <v>639.41999999999825</v>
      </c>
      <c r="AA225" s="89">
        <f t="shared" si="143"/>
        <v>725.11917328578761</v>
      </c>
      <c r="AB225" s="89">
        <f t="shared" si="144"/>
        <v>20690.697986491592</v>
      </c>
      <c r="AC225" s="89">
        <f t="shared" si="145"/>
        <v>21947.682013508405</v>
      </c>
      <c r="AD225" s="89">
        <f t="shared" si="146"/>
        <v>1</v>
      </c>
      <c r="AE225" s="89">
        <f>'Data Raw'!C267</f>
        <v>21319.19</v>
      </c>
      <c r="AF225" s="89"/>
      <c r="AG225" s="89">
        <f t="shared" si="148"/>
        <v>570.09000000000015</v>
      </c>
      <c r="AH225" s="89">
        <f t="shared" si="149"/>
        <v>-234.48992059813463</v>
      </c>
      <c r="AI225" s="109">
        <f t="shared" si="150"/>
        <v>-1</v>
      </c>
      <c r="AJ225" s="109">
        <f t="shared" si="154"/>
        <v>50</v>
      </c>
      <c r="AK225" s="88"/>
      <c r="AL225" s="191" t="str">
        <f t="shared" si="155"/>
        <v/>
      </c>
      <c r="AM225" s="191">
        <f t="shared" si="156"/>
        <v>-570.09000000000015</v>
      </c>
      <c r="AN225" s="88"/>
      <c r="AO225" s="191"/>
      <c r="AP225" s="191">
        <f t="shared" si="151"/>
        <v>325002.60810000019</v>
      </c>
      <c r="AQ225" s="191">
        <f t="shared" si="147"/>
        <v>360.53396877732513</v>
      </c>
      <c r="AR225" s="191">
        <f t="shared" si="153"/>
        <v>-191.63684522309865</v>
      </c>
      <c r="AS225" s="250">
        <f t="shared" si="158"/>
        <v>0</v>
      </c>
      <c r="AT225" s="250">
        <f t="shared" si="159"/>
        <v>0</v>
      </c>
      <c r="AU225" s="250">
        <f t="shared" si="160"/>
        <v>0</v>
      </c>
      <c r="AV225" s="250">
        <f t="shared" si="161"/>
        <v>0</v>
      </c>
      <c r="AW225" s="250">
        <f t="shared" si="162"/>
        <v>0</v>
      </c>
      <c r="AX225" s="250">
        <f t="shared" si="163"/>
        <v>1</v>
      </c>
      <c r="AY225" s="89"/>
      <c r="AZ225" s="111"/>
      <c r="BA225" s="111"/>
      <c r="BB225" s="111"/>
      <c r="BC225" s="111"/>
      <c r="BD225" s="111"/>
      <c r="BE225" s="111"/>
      <c r="BF225" s="111"/>
      <c r="BG225" s="111"/>
      <c r="BH225" s="89"/>
      <c r="BI225" s="89"/>
      <c r="BJ225" s="89"/>
      <c r="BK225" s="89"/>
      <c r="BL225" s="89"/>
    </row>
    <row r="226" spans="1:64" x14ac:dyDescent="0.25">
      <c r="A226" s="86">
        <f t="shared" si="152"/>
        <v>225</v>
      </c>
      <c r="B226" s="113"/>
      <c r="C226" s="88"/>
      <c r="D226" s="88"/>
      <c r="E226" s="194">
        <f t="shared" si="128"/>
        <v>0</v>
      </c>
      <c r="F226" s="89">
        <f t="shared" si="129"/>
        <v>0</v>
      </c>
      <c r="G226" s="113"/>
      <c r="H226" s="88"/>
      <c r="I226" s="84">
        <f t="shared" si="130"/>
        <v>20741.493615593827</v>
      </c>
      <c r="J226" s="84">
        <f t="shared" si="131"/>
        <v>21017.579022594036</v>
      </c>
      <c r="K226" s="84">
        <f t="shared" si="132"/>
        <v>21293.66442959425</v>
      </c>
      <c r="L226" s="84">
        <f t="shared" si="133"/>
        <v>21569.749836594459</v>
      </c>
      <c r="M226" s="108">
        <f>IF(T226&lt;&gt;0,(((G226+1)*('Data Raw'!$N$1007-'Data Raw'!$N$1008)/2+'Data Raw'!$N$1008)*'Data Raw'!$M$1010+'Data Raw'!$M$1009)*AE226+AE226)</f>
        <v>21845.835243594673</v>
      </c>
      <c r="N226" s="84">
        <f t="shared" si="134"/>
        <v>22121.920650594886</v>
      </c>
      <c r="O226" s="84">
        <f t="shared" si="135"/>
        <v>22398.006057595096</v>
      </c>
      <c r="P226" s="84">
        <f t="shared" si="136"/>
        <v>22674.091464595309</v>
      </c>
      <c r="Q226" s="84">
        <f t="shared" si="137"/>
        <v>22950.176871595519</v>
      </c>
      <c r="R226" s="166" t="str">
        <f t="shared" si="138"/>
        <v/>
      </c>
      <c r="S226" s="109">
        <f>'Data Raw'!E268</f>
        <v>21983.1</v>
      </c>
      <c r="T226" s="109">
        <f>'Data Raw'!G268</f>
        <v>22154.080000000002</v>
      </c>
      <c r="U226" s="109">
        <f>'Data Raw'!D268</f>
        <v>22423.51</v>
      </c>
      <c r="V226" s="166" t="str">
        <f t="shared" si="139"/>
        <v/>
      </c>
      <c r="W226" s="89">
        <f t="shared" si="140"/>
        <v>-308.2447564053291</v>
      </c>
      <c r="X226" s="89">
        <f t="shared" si="141"/>
        <v>95014.82985138068</v>
      </c>
      <c r="Y226" s="89">
        <f t="shared" si="157"/>
        <v>524.31867039244696</v>
      </c>
      <c r="Z226" s="109">
        <f t="shared" si="142"/>
        <v>440.40999999999985</v>
      </c>
      <c r="AA226" s="89">
        <f t="shared" si="143"/>
        <v>684.44643424496076</v>
      </c>
      <c r="AB226" s="89">
        <f t="shared" si="144"/>
        <v>21472.438702707081</v>
      </c>
      <c r="AC226" s="89">
        <f t="shared" si="145"/>
        <v>22705.141297292921</v>
      </c>
      <c r="AD226" s="89">
        <f t="shared" si="146"/>
        <v>1</v>
      </c>
      <c r="AE226" s="89">
        <f>'Data Raw'!C268</f>
        <v>22088.79</v>
      </c>
      <c r="AF226" s="89"/>
      <c r="AG226" s="89">
        <f t="shared" si="148"/>
        <v>65.290000000000873</v>
      </c>
      <c r="AH226" s="89">
        <f t="shared" si="149"/>
        <v>-242.95475640532823</v>
      </c>
      <c r="AI226" s="109">
        <f t="shared" si="150"/>
        <v>-1</v>
      </c>
      <c r="AJ226" s="109">
        <f t="shared" si="154"/>
        <v>50</v>
      </c>
      <c r="AK226" s="88"/>
      <c r="AL226" s="191" t="str">
        <f t="shared" si="155"/>
        <v/>
      </c>
      <c r="AM226" s="191">
        <f t="shared" si="156"/>
        <v>-65.290000000000873</v>
      </c>
      <c r="AN226" s="88"/>
      <c r="AO226" s="191"/>
      <c r="AP226" s="191">
        <f t="shared" si="151"/>
        <v>4262.7841000001144</v>
      </c>
      <c r="AQ226" s="191">
        <f t="shared" si="147"/>
        <v>327.72908335762241</v>
      </c>
      <c r="AR226" s="191">
        <f t="shared" si="153"/>
        <v>-196.58958703482455</v>
      </c>
      <c r="AS226" s="250">
        <f t="shared" si="158"/>
        <v>0</v>
      </c>
      <c r="AT226" s="250">
        <f t="shared" si="159"/>
        <v>0</v>
      </c>
      <c r="AU226" s="250">
        <f t="shared" si="160"/>
        <v>0</v>
      </c>
      <c r="AV226" s="250">
        <f t="shared" si="161"/>
        <v>1</v>
      </c>
      <c r="AW226" s="250">
        <f t="shared" si="162"/>
        <v>0</v>
      </c>
      <c r="AX226" s="250">
        <f t="shared" si="163"/>
        <v>0</v>
      </c>
      <c r="AY226" s="89"/>
      <c r="AZ226" s="111"/>
      <c r="BA226" s="111"/>
      <c r="BB226" s="111"/>
      <c r="BC226" s="111"/>
      <c r="BD226" s="111"/>
      <c r="BE226" s="111"/>
      <c r="BF226" s="111"/>
      <c r="BG226" s="111"/>
      <c r="BH226" s="89"/>
      <c r="BI226" s="89"/>
      <c r="BJ226" s="89"/>
      <c r="BK226" s="89"/>
      <c r="BL226" s="89"/>
    </row>
    <row r="227" spans="1:64" x14ac:dyDescent="0.25">
      <c r="A227" s="86">
        <f t="shared" si="152"/>
        <v>226</v>
      </c>
      <c r="B227" s="113"/>
      <c r="C227" s="88"/>
      <c r="D227" s="88"/>
      <c r="E227" s="194">
        <f t="shared" si="128"/>
        <v>0</v>
      </c>
      <c r="F227" s="89">
        <f t="shared" si="129"/>
        <v>0</v>
      </c>
      <c r="G227" s="113"/>
      <c r="H227" s="88"/>
      <c r="I227" s="84">
        <f t="shared" si="130"/>
        <v>20712.22293749345</v>
      </c>
      <c r="J227" s="84">
        <f t="shared" si="131"/>
        <v>20974.382272689676</v>
      </c>
      <c r="K227" s="84">
        <f t="shared" si="132"/>
        <v>21236.541607885898</v>
      </c>
      <c r="L227" s="84">
        <f t="shared" si="133"/>
        <v>21498.700943082124</v>
      </c>
      <c r="M227" s="108">
        <f>IF(T227&lt;&gt;0,(((G227+1)*('Data Raw'!$N$1007-'Data Raw'!$N$1008)/2+'Data Raw'!$N$1008)*'Data Raw'!$M$1010+'Data Raw'!$M$1009)*AE227+AE227)</f>
        <v>21760.860278278346</v>
      </c>
      <c r="N227" s="84">
        <f t="shared" si="134"/>
        <v>22023.019613474567</v>
      </c>
      <c r="O227" s="84">
        <f t="shared" si="135"/>
        <v>22285.178948670793</v>
      </c>
      <c r="P227" s="84">
        <f t="shared" si="136"/>
        <v>22547.338283867015</v>
      </c>
      <c r="Q227" s="84">
        <f t="shared" si="137"/>
        <v>22809.497619063241</v>
      </c>
      <c r="R227" s="166" t="str">
        <f t="shared" si="138"/>
        <v/>
      </c>
      <c r="S227" s="109">
        <f>'Data Raw'!E269</f>
        <v>21900.13</v>
      </c>
      <c r="T227" s="109">
        <f>'Data Raw'!G269</f>
        <v>21945.95</v>
      </c>
      <c r="U227" s="109">
        <f>'Data Raw'!D269</f>
        <v>22231.67</v>
      </c>
      <c r="V227" s="166" t="str">
        <f t="shared" si="139"/>
        <v/>
      </c>
      <c r="W227" s="89">
        <f t="shared" si="140"/>
        <v>-185.08972172165522</v>
      </c>
      <c r="X227" s="89">
        <f t="shared" si="141"/>
        <v>34258.205086999769</v>
      </c>
      <c r="Y227" s="89">
        <f t="shared" si="157"/>
        <v>490.43983376726248</v>
      </c>
      <c r="Z227" s="109">
        <f t="shared" si="142"/>
        <v>331.53999999999724</v>
      </c>
      <c r="AA227" s="89">
        <f t="shared" si="143"/>
        <v>634.03122935282317</v>
      </c>
      <c r="AB227" s="89">
        <f t="shared" si="144"/>
        <v>21421.090530891783</v>
      </c>
      <c r="AC227" s="89">
        <f t="shared" si="145"/>
        <v>22584.649469108215</v>
      </c>
      <c r="AD227" s="89">
        <f t="shared" si="146"/>
        <v>1</v>
      </c>
      <c r="AE227" s="89">
        <f>'Data Raw'!C269</f>
        <v>22002.87</v>
      </c>
      <c r="AF227" s="89"/>
      <c r="AG227" s="89">
        <f t="shared" si="148"/>
        <v>-56.919999999998254</v>
      </c>
      <c r="AH227" s="89">
        <f t="shared" si="149"/>
        <v>-242.00972172165348</v>
      </c>
      <c r="AI227" s="109">
        <f t="shared" si="150"/>
        <v>-1</v>
      </c>
      <c r="AJ227" s="109">
        <f t="shared" si="154"/>
        <v>50</v>
      </c>
      <c r="AK227" s="88"/>
      <c r="AL227" s="191" t="str">
        <f t="shared" si="155"/>
        <v/>
      </c>
      <c r="AM227" s="191">
        <f t="shared" si="156"/>
        <v>-56.919999999998254</v>
      </c>
      <c r="AN227" s="88"/>
      <c r="AO227" s="191"/>
      <c r="AP227" s="191">
        <f t="shared" si="151"/>
        <v>3239.8863999998011</v>
      </c>
      <c r="AQ227" s="191">
        <f t="shared" si="147"/>
        <v>297.63918520677527</v>
      </c>
      <c r="AR227" s="191">
        <f t="shared" si="153"/>
        <v>-192.80064856048722</v>
      </c>
      <c r="AS227" s="250">
        <f t="shared" si="158"/>
        <v>0</v>
      </c>
      <c r="AT227" s="250">
        <f t="shared" si="159"/>
        <v>0</v>
      </c>
      <c r="AU227" s="250">
        <f t="shared" si="160"/>
        <v>0</v>
      </c>
      <c r="AV227" s="250">
        <f t="shared" si="161"/>
        <v>1</v>
      </c>
      <c r="AW227" s="250">
        <f t="shared" si="162"/>
        <v>0</v>
      </c>
      <c r="AX227" s="250">
        <f t="shared" si="163"/>
        <v>0</v>
      </c>
      <c r="AY227" s="89"/>
      <c r="AZ227" s="111"/>
      <c r="BA227" s="111"/>
      <c r="BB227" s="111"/>
      <c r="BC227" s="111"/>
      <c r="BD227" s="111"/>
      <c r="BE227" s="111"/>
      <c r="BF227" s="111"/>
      <c r="BG227" s="111"/>
      <c r="BH227" s="89"/>
      <c r="BI227" s="89"/>
      <c r="BJ227" s="89"/>
      <c r="BK227" s="89"/>
      <c r="BL227" s="89"/>
    </row>
    <row r="228" spans="1:64" x14ac:dyDescent="0.25">
      <c r="A228" s="86">
        <f t="shared" si="152"/>
        <v>227</v>
      </c>
      <c r="B228" s="113"/>
      <c r="C228" s="88"/>
      <c r="D228" s="88"/>
      <c r="E228" s="194">
        <f t="shared" si="128"/>
        <v>0</v>
      </c>
      <c r="F228" s="89">
        <f t="shared" si="129"/>
        <v>0</v>
      </c>
      <c r="G228" s="113"/>
      <c r="H228" s="88"/>
      <c r="I228" s="84">
        <f t="shared" si="130"/>
        <v>20515.660205361586</v>
      </c>
      <c r="J228" s="84">
        <f t="shared" si="131"/>
        <v>20760.880122245213</v>
      </c>
      <c r="K228" s="84">
        <f t="shared" si="132"/>
        <v>21006.100039128847</v>
      </c>
      <c r="L228" s="84">
        <f t="shared" si="133"/>
        <v>21251.319956012478</v>
      </c>
      <c r="M228" s="108">
        <f>IF(T228&lt;&gt;0,(((G228+1)*('Data Raw'!$N$1007-'Data Raw'!$N$1008)/2+'Data Raw'!$N$1008)*'Data Raw'!$M$1010+'Data Raw'!$M$1009)*AE228+AE228)</f>
        <v>21496.539872896108</v>
      </c>
      <c r="N228" s="84">
        <f t="shared" si="134"/>
        <v>21741.759789779739</v>
      </c>
      <c r="O228" s="84">
        <f t="shared" si="135"/>
        <v>21986.979706663369</v>
      </c>
      <c r="P228" s="84">
        <f t="shared" si="136"/>
        <v>22232.199623547003</v>
      </c>
      <c r="Q228" s="84">
        <f t="shared" si="137"/>
        <v>22477.41954043063</v>
      </c>
      <c r="R228" s="166" t="str">
        <f t="shared" si="138"/>
        <v/>
      </c>
      <c r="S228" s="109">
        <f>'Data Raw'!E270</f>
        <v>21289.26</v>
      </c>
      <c r="T228" s="109">
        <f>'Data Raw'!G270</f>
        <v>21404.880000000001</v>
      </c>
      <c r="U228" s="109">
        <f>'Data Raw'!D270</f>
        <v>21944.080000000002</v>
      </c>
      <c r="V228" s="166" t="str">
        <f t="shared" si="139"/>
        <v/>
      </c>
      <c r="W228" s="89">
        <f t="shared" si="140"/>
        <v>91.659872896107117</v>
      </c>
      <c r="X228" s="89">
        <f t="shared" si="141"/>
        <v>8401.5322993305126</v>
      </c>
      <c r="Y228" s="89">
        <f t="shared" si="157"/>
        <v>455.37879296460295</v>
      </c>
      <c r="Z228" s="109">
        <f t="shared" si="142"/>
        <v>654.82000000000335</v>
      </c>
      <c r="AA228" s="89">
        <f t="shared" si="143"/>
        <v>637.00105373099177</v>
      </c>
      <c r="AB228" s="89">
        <f t="shared" si="144"/>
        <v>21196.683455050101</v>
      </c>
      <c r="AC228" s="89">
        <f t="shared" si="145"/>
        <v>22274.5365449499</v>
      </c>
      <c r="AD228" s="89">
        <f t="shared" si="146"/>
        <v>1</v>
      </c>
      <c r="AE228" s="89">
        <f>'Data Raw'!C270</f>
        <v>21735.61</v>
      </c>
      <c r="AF228" s="89"/>
      <c r="AG228" s="89">
        <f t="shared" si="148"/>
        <v>-330.72999999999956</v>
      </c>
      <c r="AH228" s="89">
        <f t="shared" si="149"/>
        <v>-239.07012710389245</v>
      </c>
      <c r="AI228" s="109">
        <f t="shared" si="150"/>
        <v>-1</v>
      </c>
      <c r="AJ228" s="109">
        <f t="shared" si="154"/>
        <v>50</v>
      </c>
      <c r="AK228" s="88"/>
      <c r="AL228" s="191" t="str">
        <f t="shared" si="155"/>
        <v/>
      </c>
      <c r="AM228" s="191">
        <f t="shared" si="156"/>
        <v>-330.72999999999956</v>
      </c>
      <c r="AN228" s="88"/>
      <c r="AO228" s="191"/>
      <c r="AP228" s="191">
        <f t="shared" si="151"/>
        <v>109382.33289999972</v>
      </c>
      <c r="AQ228" s="191">
        <f t="shared" si="147"/>
        <v>301.31594240602243</v>
      </c>
      <c r="AR228" s="191">
        <f t="shared" si="153"/>
        <v>-154.06285055858052</v>
      </c>
      <c r="AS228" s="250">
        <f t="shared" si="158"/>
        <v>0</v>
      </c>
      <c r="AT228" s="250">
        <f t="shared" si="159"/>
        <v>0</v>
      </c>
      <c r="AU228" s="250">
        <f t="shared" si="160"/>
        <v>1</v>
      </c>
      <c r="AV228" s="250">
        <f t="shared" si="161"/>
        <v>0</v>
      </c>
      <c r="AW228" s="250">
        <f t="shared" si="162"/>
        <v>0</v>
      </c>
      <c r="AX228" s="250">
        <f t="shared" si="163"/>
        <v>0</v>
      </c>
      <c r="AY228" s="89"/>
      <c r="AZ228" s="111"/>
      <c r="BA228" s="111"/>
      <c r="BB228" s="111"/>
      <c r="BC228" s="111"/>
      <c r="BD228" s="111"/>
      <c r="BE228" s="111"/>
      <c r="BF228" s="111"/>
      <c r="BG228" s="111"/>
      <c r="BH228" s="89"/>
      <c r="BI228" s="89"/>
      <c r="BJ228" s="89"/>
      <c r="BK228" s="89"/>
      <c r="BL228" s="89"/>
    </row>
    <row r="229" spans="1:64" x14ac:dyDescent="0.25">
      <c r="A229" s="86">
        <f t="shared" si="152"/>
        <v>228</v>
      </c>
      <c r="B229" s="113"/>
      <c r="C229" s="88"/>
      <c r="D229" s="88"/>
      <c r="E229" s="194">
        <f t="shared" ref="E229:E292" si="164">B229-B228</f>
        <v>0</v>
      </c>
      <c r="F229" s="89">
        <f t="shared" ref="F229:F292" si="165">E229/7+F228/7*6</f>
        <v>0</v>
      </c>
      <c r="G229" s="113"/>
      <c r="H229" s="88"/>
      <c r="I229" s="84">
        <f t="shared" ref="I229:I292" si="166">K229-Y228</f>
        <v>20275.819485758915</v>
      </c>
      <c r="J229" s="84">
        <f t="shared" ref="J229:J292" si="167">M229-Y228*1.5</f>
        <v>20503.508882241214</v>
      </c>
      <c r="K229" s="84">
        <f t="shared" ref="K229:K292" si="168">M229-Y228</f>
        <v>20731.198278723517</v>
      </c>
      <c r="L229" s="84">
        <f t="shared" ref="L229:L292" si="169">M229-Y228/2</f>
        <v>20958.887675205817</v>
      </c>
      <c r="M229" s="108">
        <f>IF(T229&lt;&gt;0,(((G229+1)*('Data Raw'!$N$1007-'Data Raw'!$N$1008)/2+'Data Raw'!$N$1008)*'Data Raw'!$M$1010+'Data Raw'!$M$1009)*AE229+AE229)</f>
        <v>21186.57707168812</v>
      </c>
      <c r="N229" s="84">
        <f t="shared" ref="N229:N292" si="170">M229+Y228/2</f>
        <v>21414.266468170423</v>
      </c>
      <c r="O229" s="84">
        <f t="shared" ref="O229:O292" si="171">M229+Y228</f>
        <v>21641.955864652722</v>
      </c>
      <c r="P229" s="84">
        <f t="shared" ref="P229:P292" si="172">M229+1.5*Y228</f>
        <v>21869.645261135025</v>
      </c>
      <c r="Q229" s="84">
        <f t="shared" ref="Q229:Q292" si="173">O229+Y228</f>
        <v>22097.334657617324</v>
      </c>
      <c r="R229" s="166" t="str">
        <f t="shared" ref="R229:R292" si="174">IF(B229&lt;&gt;"",IF(AND(M229&gt;AB229,M229&lt;AC229),"",1),"")</f>
        <v/>
      </c>
      <c r="S229" s="109">
        <f>'Data Raw'!E271</f>
        <v>21202.69</v>
      </c>
      <c r="T229" s="109">
        <f>'Data Raw'!G271</f>
        <v>21684.97</v>
      </c>
      <c r="U229" s="109">
        <f>'Data Raw'!D271</f>
        <v>21790.97</v>
      </c>
      <c r="V229" s="166" t="str">
        <f t="shared" ref="V229:V292" si="175">IF(R229&lt;&gt;1,IF(B229&lt;&gt;"",IF((AE229-M229)*(AE229-T229)&gt;0,1,""),""),"")</f>
        <v/>
      </c>
      <c r="W229" s="89">
        <f t="shared" ref="W229:W292" si="176">IF(R229=1,0,(M229-T229))</f>
        <v>-498.39292831188141</v>
      </c>
      <c r="X229" s="89">
        <f t="shared" ref="X229:X292" si="177">IF(R229=1,0,(M229-T229)*(M229-T229))</f>
        <v>248395.51099129216</v>
      </c>
      <c r="Y229" s="89">
        <f t="shared" si="157"/>
        <v>461.76904887348866</v>
      </c>
      <c r="Z229" s="109">
        <f t="shared" ref="Z229:Z292" si="178">U229-S229</f>
        <v>588.28000000000247</v>
      </c>
      <c r="AA229" s="89">
        <f t="shared" ref="AA229:AA292" si="179">Z229/7+AA228/7*6</f>
        <v>630.04090319799332</v>
      </c>
      <c r="AB229" s="89">
        <f t="shared" ref="AB229:AB292" si="180">AE229-$AD$1*AA228</f>
        <v>20880.749104328657</v>
      </c>
      <c r="AC229" s="89">
        <f t="shared" ref="AC229:AC292" si="181">AE229+$AD$1*AA228</f>
        <v>21963.650895671344</v>
      </c>
      <c r="AD229" s="89">
        <f t="shared" ref="AD229:AD292" si="182">IF(AND(T229&lt;AC229, T229&gt;AB229),1,"")</f>
        <v>1</v>
      </c>
      <c r="AE229" s="89">
        <f>'Data Raw'!C271</f>
        <v>21422.2</v>
      </c>
      <c r="AF229" s="89"/>
      <c r="AG229" s="89">
        <f t="shared" si="148"/>
        <v>262.77000000000044</v>
      </c>
      <c r="AH229" s="89">
        <f t="shared" si="149"/>
        <v>-235.62292831188097</v>
      </c>
      <c r="AI229" s="109">
        <f t="shared" si="150"/>
        <v>-1</v>
      </c>
      <c r="AJ229" s="109">
        <f t="shared" si="154"/>
        <v>50</v>
      </c>
      <c r="AK229" s="88"/>
      <c r="AL229" s="191" t="str">
        <f t="shared" si="155"/>
        <v/>
      </c>
      <c r="AM229" s="191">
        <f t="shared" si="156"/>
        <v>-262.77000000000044</v>
      </c>
      <c r="AN229" s="88"/>
      <c r="AO229" s="191"/>
      <c r="AP229" s="191">
        <f t="shared" si="151"/>
        <v>69048.072900000232</v>
      </c>
      <c r="AQ229" s="191">
        <f t="shared" ref="AQ229:AQ292" si="183">IF(AP229&gt;0,SQRT(AP229)/9+AQ228/9*8,AQ228)</f>
        <v>297.03305991646442</v>
      </c>
      <c r="AR229" s="191">
        <f t="shared" si="153"/>
        <v>-164.73598895702423</v>
      </c>
      <c r="AS229" s="250">
        <f t="shared" si="158"/>
        <v>0</v>
      </c>
      <c r="AT229" s="250">
        <f t="shared" si="159"/>
        <v>0</v>
      </c>
      <c r="AU229" s="250">
        <f t="shared" si="160"/>
        <v>0</v>
      </c>
      <c r="AV229" s="250">
        <f t="shared" si="161"/>
        <v>0</v>
      </c>
      <c r="AW229" s="250">
        <f t="shared" si="162"/>
        <v>1</v>
      </c>
      <c r="AX229" s="250">
        <f t="shared" si="163"/>
        <v>0</v>
      </c>
      <c r="AY229" s="89"/>
      <c r="AZ229" s="111"/>
      <c r="BA229" s="111"/>
      <c r="BB229" s="111"/>
      <c r="BC229" s="111"/>
      <c r="BD229" s="111"/>
      <c r="BE229" s="111"/>
      <c r="BF229" s="111"/>
      <c r="BG229" s="111"/>
      <c r="BH229" s="89"/>
      <c r="BI229" s="89"/>
      <c r="BJ229" s="89"/>
      <c r="BK229" s="89"/>
      <c r="BL229" s="89"/>
    </row>
    <row r="230" spans="1:64" x14ac:dyDescent="0.25">
      <c r="A230" s="86">
        <f t="shared" si="152"/>
        <v>229</v>
      </c>
      <c r="B230" s="113"/>
      <c r="C230" s="88"/>
      <c r="D230" s="88"/>
      <c r="E230" s="194">
        <f t="shared" si="164"/>
        <v>0</v>
      </c>
      <c r="F230" s="89">
        <f t="shared" si="165"/>
        <v>0</v>
      </c>
      <c r="G230" s="113"/>
      <c r="H230" s="88"/>
      <c r="I230" s="84">
        <f t="shared" si="166"/>
        <v>20608.289330578446</v>
      </c>
      <c r="J230" s="84">
        <f t="shared" si="167"/>
        <v>20839.173855015189</v>
      </c>
      <c r="K230" s="84">
        <f t="shared" si="168"/>
        <v>21070.058379451933</v>
      </c>
      <c r="L230" s="84">
        <f t="shared" si="169"/>
        <v>21300.942903888677</v>
      </c>
      <c r="M230" s="108">
        <f>IF(T230&lt;&gt;0,(((G230+1)*('Data Raw'!$N$1007-'Data Raw'!$N$1008)/2+'Data Raw'!$N$1008)*'Data Raw'!$M$1010+'Data Raw'!$M$1009)*AE230+AE230)</f>
        <v>21531.827428325421</v>
      </c>
      <c r="N230" s="84">
        <f t="shared" si="170"/>
        <v>21762.711952762165</v>
      </c>
      <c r="O230" s="84">
        <f t="shared" si="171"/>
        <v>21993.596477198909</v>
      </c>
      <c r="P230" s="84">
        <f t="shared" si="172"/>
        <v>22224.481001635653</v>
      </c>
      <c r="Q230" s="84">
        <f t="shared" si="173"/>
        <v>22455.365526072397</v>
      </c>
      <c r="R230" s="166" t="str">
        <f t="shared" si="174"/>
        <v/>
      </c>
      <c r="S230" s="109">
        <f>'Data Raw'!E272</f>
        <v>21722.17</v>
      </c>
      <c r="T230" s="109">
        <f>'Data Raw'!G272</f>
        <v>21927.63</v>
      </c>
      <c r="U230" s="109">
        <f>'Data Raw'!D272</f>
        <v>21937.27</v>
      </c>
      <c r="V230" s="166" t="str">
        <f t="shared" si="175"/>
        <v/>
      </c>
      <c r="W230" s="89">
        <f t="shared" si="176"/>
        <v>-395.80257167457967</v>
      </c>
      <c r="X230" s="89">
        <f t="shared" si="177"/>
        <v>156659.67574421078</v>
      </c>
      <c r="Y230" s="89">
        <f t="shared" si="157"/>
        <v>452.93386504455106</v>
      </c>
      <c r="Z230" s="109">
        <f t="shared" si="178"/>
        <v>215.10000000000218</v>
      </c>
      <c r="AA230" s="89">
        <f t="shared" si="179"/>
        <v>570.76363131256608</v>
      </c>
      <c r="AB230" s="89">
        <f t="shared" si="180"/>
        <v>21235.755232281706</v>
      </c>
      <c r="AC230" s="89">
        <f t="shared" si="181"/>
        <v>22306.824767718295</v>
      </c>
      <c r="AD230" s="89">
        <f t="shared" si="182"/>
        <v>1</v>
      </c>
      <c r="AE230" s="89">
        <f>'Data Raw'!C272</f>
        <v>21771.29</v>
      </c>
      <c r="AF230" s="89"/>
      <c r="AG230" s="89">
        <f t="shared" si="148"/>
        <v>156.34000000000015</v>
      </c>
      <c r="AH230" s="89">
        <f t="shared" si="149"/>
        <v>-239.46257167457952</v>
      </c>
      <c r="AI230" s="109">
        <f t="shared" si="150"/>
        <v>-1</v>
      </c>
      <c r="AJ230" s="109">
        <f t="shared" si="154"/>
        <v>50</v>
      </c>
      <c r="AK230" s="88"/>
      <c r="AL230" s="191" t="str">
        <f t="shared" si="155"/>
        <v/>
      </c>
      <c r="AM230" s="191">
        <f t="shared" si="156"/>
        <v>-156.34000000000015</v>
      </c>
      <c r="AN230" s="88"/>
      <c r="AO230" s="191"/>
      <c r="AP230" s="191">
        <f t="shared" si="151"/>
        <v>24442.195600000046</v>
      </c>
      <c r="AQ230" s="191">
        <f t="shared" si="183"/>
        <v>281.40049770352397</v>
      </c>
      <c r="AR230" s="191">
        <f t="shared" si="153"/>
        <v>-171.53336734102709</v>
      </c>
      <c r="AS230" s="250">
        <f t="shared" si="158"/>
        <v>0</v>
      </c>
      <c r="AT230" s="250">
        <f t="shared" si="159"/>
        <v>0</v>
      </c>
      <c r="AU230" s="250">
        <f t="shared" si="160"/>
        <v>0</v>
      </c>
      <c r="AV230" s="250">
        <f t="shared" si="161"/>
        <v>1</v>
      </c>
      <c r="AW230" s="250">
        <f t="shared" si="162"/>
        <v>0</v>
      </c>
      <c r="AX230" s="250">
        <f t="shared" si="163"/>
        <v>0</v>
      </c>
      <c r="AY230" s="89"/>
      <c r="AZ230" s="111"/>
      <c r="BA230" s="111"/>
      <c r="BB230" s="111"/>
      <c r="BC230" s="111"/>
      <c r="BD230" s="111"/>
      <c r="BE230" s="111"/>
      <c r="BF230" s="111"/>
      <c r="BG230" s="111"/>
      <c r="BH230" s="89"/>
      <c r="BI230" s="89"/>
      <c r="BJ230" s="89"/>
      <c r="BK230" s="89"/>
      <c r="BL230" s="89"/>
    </row>
    <row r="231" spans="1:64" x14ac:dyDescent="0.25">
      <c r="A231" s="86">
        <f t="shared" si="152"/>
        <v>230</v>
      </c>
      <c r="B231" s="113"/>
      <c r="C231" s="88"/>
      <c r="D231" s="88"/>
      <c r="E231" s="194">
        <f t="shared" si="164"/>
        <v>0</v>
      </c>
      <c r="F231" s="89">
        <f t="shared" si="165"/>
        <v>0</v>
      </c>
      <c r="G231" s="113"/>
      <c r="H231" s="88"/>
      <c r="I231" s="84">
        <f t="shared" si="166"/>
        <v>20952.66628625536</v>
      </c>
      <c r="J231" s="84">
        <f t="shared" si="167"/>
        <v>21179.133218777632</v>
      </c>
      <c r="K231" s="84">
        <f t="shared" si="168"/>
        <v>21405.60015129991</v>
      </c>
      <c r="L231" s="84">
        <f t="shared" si="169"/>
        <v>21632.067083822185</v>
      </c>
      <c r="M231" s="108">
        <f>IF(T231&lt;&gt;0,(((G231+1)*('Data Raw'!$N$1007-'Data Raw'!$N$1008)/2+'Data Raw'!$N$1008)*'Data Raw'!$M$1010+'Data Raw'!$M$1009)*AE231+AE231)</f>
        <v>21858.53401634446</v>
      </c>
      <c r="N231" s="84">
        <f t="shared" si="170"/>
        <v>22085.000948866735</v>
      </c>
      <c r="O231" s="84">
        <f t="shared" si="171"/>
        <v>22311.46788138901</v>
      </c>
      <c r="P231" s="84">
        <f t="shared" si="172"/>
        <v>22537.934813911288</v>
      </c>
      <c r="Q231" s="84">
        <f t="shared" si="173"/>
        <v>22764.401746433559</v>
      </c>
      <c r="R231" s="166" t="str">
        <f t="shared" si="174"/>
        <v/>
      </c>
      <c r="S231" s="109">
        <f>'Data Raw'!E273</f>
        <v>22033.78</v>
      </c>
      <c r="T231" s="109">
        <f>'Data Raw'!G273</f>
        <v>22232.03</v>
      </c>
      <c r="U231" s="109">
        <f>'Data Raw'!D273</f>
        <v>22391.35</v>
      </c>
      <c r="V231" s="166" t="str">
        <f t="shared" si="175"/>
        <v/>
      </c>
      <c r="W231" s="89">
        <f t="shared" si="176"/>
        <v>-373.49598365553902</v>
      </c>
      <c r="X231" s="89">
        <f t="shared" si="177"/>
        <v>139499.24980681867</v>
      </c>
      <c r="Y231" s="89">
        <f t="shared" si="157"/>
        <v>442.45964568727982</v>
      </c>
      <c r="Z231" s="109">
        <f t="shared" si="178"/>
        <v>357.56999999999971</v>
      </c>
      <c r="AA231" s="89">
        <f t="shared" si="179"/>
        <v>540.30739826791375</v>
      </c>
      <c r="AB231" s="89">
        <f t="shared" si="180"/>
        <v>21616.480913384319</v>
      </c>
      <c r="AC231" s="89">
        <f t="shared" si="181"/>
        <v>22586.779086615683</v>
      </c>
      <c r="AD231" s="89">
        <f t="shared" si="182"/>
        <v>1</v>
      </c>
      <c r="AE231" s="89">
        <f>'Data Raw'!C273</f>
        <v>22101.63</v>
      </c>
      <c r="AF231" s="89"/>
      <c r="AG231" s="89">
        <f t="shared" si="148"/>
        <v>130.39999999999782</v>
      </c>
      <c r="AH231" s="89">
        <f t="shared" si="149"/>
        <v>-243.0959836555412</v>
      </c>
      <c r="AI231" s="109">
        <f t="shared" si="150"/>
        <v>-1</v>
      </c>
      <c r="AJ231" s="109">
        <f t="shared" si="154"/>
        <v>50</v>
      </c>
      <c r="AK231" s="88"/>
      <c r="AL231" s="191" t="str">
        <f t="shared" si="155"/>
        <v/>
      </c>
      <c r="AM231" s="191">
        <f t="shared" si="156"/>
        <v>-130.39999999999782</v>
      </c>
      <c r="AN231" s="88"/>
      <c r="AO231" s="191"/>
      <c r="AP231" s="191">
        <f t="shared" si="151"/>
        <v>17004.159999999432</v>
      </c>
      <c r="AQ231" s="191">
        <f t="shared" si="183"/>
        <v>264.62266462535439</v>
      </c>
      <c r="AR231" s="191">
        <f t="shared" si="153"/>
        <v>-177.83698106192543</v>
      </c>
      <c r="AS231" s="250">
        <f t="shared" si="158"/>
        <v>0</v>
      </c>
      <c r="AT231" s="250">
        <f t="shared" si="159"/>
        <v>0</v>
      </c>
      <c r="AU231" s="250">
        <f t="shared" si="160"/>
        <v>0</v>
      </c>
      <c r="AV231" s="250">
        <f t="shared" si="161"/>
        <v>1</v>
      </c>
      <c r="AW231" s="250">
        <f t="shared" si="162"/>
        <v>0</v>
      </c>
      <c r="AX231" s="250">
        <f t="shared" si="163"/>
        <v>0</v>
      </c>
      <c r="AY231" s="89"/>
      <c r="AZ231" s="111"/>
      <c r="BA231" s="111"/>
      <c r="BB231" s="111"/>
      <c r="BC231" s="111"/>
      <c r="BD231" s="111"/>
      <c r="BE231" s="111"/>
      <c r="BF231" s="111"/>
      <c r="BG231" s="111"/>
      <c r="BH231" s="89"/>
      <c r="BI231" s="89"/>
      <c r="BJ231" s="89"/>
      <c r="BK231" s="89"/>
      <c r="BL231" s="89"/>
    </row>
    <row r="232" spans="1:64" x14ac:dyDescent="0.25">
      <c r="A232" s="86">
        <f t="shared" si="152"/>
        <v>231</v>
      </c>
      <c r="B232" s="113"/>
      <c r="C232" s="88"/>
      <c r="D232" s="88"/>
      <c r="E232" s="194">
        <f t="shared" si="164"/>
        <v>0</v>
      </c>
      <c r="F232" s="89">
        <f t="shared" si="165"/>
        <v>0</v>
      </c>
      <c r="G232" s="113"/>
      <c r="H232" s="88"/>
      <c r="I232" s="84">
        <f t="shared" si="166"/>
        <v>21132.379054372021</v>
      </c>
      <c r="J232" s="84">
        <f t="shared" si="167"/>
        <v>21353.608877215658</v>
      </c>
      <c r="K232" s="84">
        <f t="shared" si="168"/>
        <v>21574.838700059299</v>
      </c>
      <c r="L232" s="84">
        <f t="shared" si="169"/>
        <v>21796.068522902937</v>
      </c>
      <c r="M232" s="108">
        <f>IF(T232&lt;&gt;0,(((G232+1)*('Data Raw'!$N$1007-'Data Raw'!$N$1008)/2+'Data Raw'!$N$1008)*'Data Raw'!$M$1010+'Data Raw'!$M$1009)*AE232+AE232)</f>
        <v>22017.298345746578</v>
      </c>
      <c r="N232" s="84">
        <f t="shared" si="170"/>
        <v>22238.528168590219</v>
      </c>
      <c r="O232" s="84">
        <f t="shared" si="171"/>
        <v>22459.757991433857</v>
      </c>
      <c r="P232" s="84">
        <f t="shared" si="172"/>
        <v>22680.987814277498</v>
      </c>
      <c r="Q232" s="84">
        <f t="shared" si="173"/>
        <v>22902.217637121135</v>
      </c>
      <c r="R232" s="166" t="str">
        <f t="shared" si="174"/>
        <v/>
      </c>
      <c r="S232" s="109">
        <f>'Data Raw'!E274</f>
        <v>21922.58</v>
      </c>
      <c r="T232" s="109">
        <f>'Data Raw'!G274</f>
        <v>21996.85</v>
      </c>
      <c r="U232" s="109">
        <f>'Data Raw'!D274</f>
        <v>22262.16</v>
      </c>
      <c r="V232" s="166" t="str">
        <f t="shared" si="175"/>
        <v/>
      </c>
      <c r="W232" s="89">
        <f t="shared" si="176"/>
        <v>20.448345746579434</v>
      </c>
      <c r="X232" s="89">
        <f t="shared" si="177"/>
        <v>418.13484377165327</v>
      </c>
      <c r="Y232" s="89">
        <f t="shared" si="157"/>
        <v>409.71093698816674</v>
      </c>
      <c r="Z232" s="109">
        <f t="shared" si="178"/>
        <v>339.57999999999811</v>
      </c>
      <c r="AA232" s="89">
        <f t="shared" si="179"/>
        <v>511.63205565821153</v>
      </c>
      <c r="AB232" s="89">
        <f t="shared" si="180"/>
        <v>21802.898711472273</v>
      </c>
      <c r="AC232" s="89">
        <f t="shared" si="181"/>
        <v>22721.421288527727</v>
      </c>
      <c r="AD232" s="89">
        <f t="shared" si="182"/>
        <v>1</v>
      </c>
      <c r="AE232" s="89">
        <f>'Data Raw'!C274</f>
        <v>22262.16</v>
      </c>
      <c r="AF232" s="89"/>
      <c r="AG232" s="89">
        <f t="shared" si="148"/>
        <v>-265.31000000000131</v>
      </c>
      <c r="AH232" s="89">
        <f t="shared" si="149"/>
        <v>-244.86165425342188</v>
      </c>
      <c r="AI232" s="109">
        <f t="shared" si="150"/>
        <v>-1</v>
      </c>
      <c r="AJ232" s="109">
        <f t="shared" si="154"/>
        <v>50</v>
      </c>
      <c r="AK232" s="88"/>
      <c r="AL232" s="191" t="str">
        <f t="shared" si="155"/>
        <v/>
      </c>
      <c r="AM232" s="191">
        <f t="shared" si="156"/>
        <v>-265.31000000000131</v>
      </c>
      <c r="AN232" s="88"/>
      <c r="AO232" s="191"/>
      <c r="AP232" s="191">
        <f t="shared" si="151"/>
        <v>70389.396100000697</v>
      </c>
      <c r="AQ232" s="191">
        <f t="shared" si="183"/>
        <v>264.69903522253742</v>
      </c>
      <c r="AR232" s="191">
        <f t="shared" si="153"/>
        <v>-145.01190176562932</v>
      </c>
      <c r="AS232" s="250">
        <f t="shared" si="158"/>
        <v>0</v>
      </c>
      <c r="AT232" s="250">
        <f t="shared" si="159"/>
        <v>0</v>
      </c>
      <c r="AU232" s="250">
        <f t="shared" si="160"/>
        <v>1</v>
      </c>
      <c r="AV232" s="250">
        <f t="shared" si="161"/>
        <v>0</v>
      </c>
      <c r="AW232" s="250">
        <f t="shared" si="162"/>
        <v>0</v>
      </c>
      <c r="AX232" s="250">
        <f t="shared" si="163"/>
        <v>0</v>
      </c>
      <c r="AY232" s="89"/>
      <c r="AZ232" s="111"/>
      <c r="BA232" s="111"/>
      <c r="BB232" s="111"/>
      <c r="BC232" s="111"/>
      <c r="BD232" s="111"/>
      <c r="BE232" s="111"/>
      <c r="BF232" s="111"/>
      <c r="BG232" s="111"/>
      <c r="BH232" s="89"/>
      <c r="BI232" s="89"/>
      <c r="BJ232" s="89"/>
      <c r="BK232" s="89"/>
      <c r="BL232" s="89"/>
    </row>
    <row r="233" spans="1:64" x14ac:dyDescent="0.25">
      <c r="A233" s="86">
        <f t="shared" si="152"/>
        <v>232</v>
      </c>
      <c r="B233" s="113"/>
      <c r="C233" s="88"/>
      <c r="D233" s="88"/>
      <c r="E233" s="194">
        <f t="shared" si="164"/>
        <v>0</v>
      </c>
      <c r="F233" s="89">
        <f t="shared" si="165"/>
        <v>0</v>
      </c>
      <c r="G233" s="113"/>
      <c r="H233" s="88"/>
      <c r="I233" s="84">
        <f t="shared" si="166"/>
        <v>20635.075566708449</v>
      </c>
      <c r="J233" s="84">
        <f t="shared" si="167"/>
        <v>20839.931035202528</v>
      </c>
      <c r="K233" s="84">
        <f t="shared" si="168"/>
        <v>21044.786503696614</v>
      </c>
      <c r="L233" s="84">
        <f t="shared" si="169"/>
        <v>21249.641972190697</v>
      </c>
      <c r="M233" s="108">
        <f>IF(T233&lt;&gt;0,(((G233+1)*('Data Raw'!$N$1007-'Data Raw'!$N$1008)/2+'Data Raw'!$N$1008)*'Data Raw'!$M$1010+'Data Raw'!$M$1009)*AE233+AE233)</f>
        <v>21454.49744068478</v>
      </c>
      <c r="N233" s="84">
        <f t="shared" si="170"/>
        <v>21659.352909178862</v>
      </c>
      <c r="O233" s="84">
        <f t="shared" si="171"/>
        <v>21864.208377672945</v>
      </c>
      <c r="P233" s="84">
        <f t="shared" si="172"/>
        <v>22069.063846167031</v>
      </c>
      <c r="Q233" s="84">
        <f t="shared" si="173"/>
        <v>22273.919314661111</v>
      </c>
      <c r="R233" s="166" t="str">
        <f t="shared" si="174"/>
        <v/>
      </c>
      <c r="S233" s="109">
        <f>'Data Raw'!E275</f>
        <v>21558.05</v>
      </c>
      <c r="T233" s="109">
        <f>'Data Raw'!G275</f>
        <v>22039.55</v>
      </c>
      <c r="U233" s="109">
        <f>'Data Raw'!D275</f>
        <v>22039.55</v>
      </c>
      <c r="V233" s="166" t="str">
        <f t="shared" si="175"/>
        <v/>
      </c>
      <c r="W233" s="89">
        <f t="shared" si="176"/>
        <v>-585.0525593152197</v>
      </c>
      <c r="X233" s="89">
        <f t="shared" si="177"/>
        <v>342286.49716128869</v>
      </c>
      <c r="Y233" s="89">
        <f t="shared" si="157"/>
        <v>439.06797529175657</v>
      </c>
      <c r="Z233" s="109">
        <f t="shared" si="178"/>
        <v>481.5</v>
      </c>
      <c r="AA233" s="89">
        <f t="shared" si="179"/>
        <v>507.32747627846703</v>
      </c>
      <c r="AB233" s="89">
        <f t="shared" si="180"/>
        <v>21258.212752690517</v>
      </c>
      <c r="AC233" s="89">
        <f t="shared" si="181"/>
        <v>22127.98724730948</v>
      </c>
      <c r="AD233" s="89">
        <f t="shared" si="182"/>
        <v>1</v>
      </c>
      <c r="AE233" s="89">
        <f>'Data Raw'!C275</f>
        <v>21693.1</v>
      </c>
      <c r="AF233" s="89"/>
      <c r="AG233" s="89">
        <f t="shared" si="148"/>
        <v>346.45000000000073</v>
      </c>
      <c r="AH233" s="89">
        <f t="shared" si="149"/>
        <v>-238.60255931521897</v>
      </c>
      <c r="AI233" s="109">
        <f t="shared" si="150"/>
        <v>-1</v>
      </c>
      <c r="AJ233" s="109">
        <f t="shared" si="154"/>
        <v>50</v>
      </c>
      <c r="AK233" s="88"/>
      <c r="AL233" s="191" t="str">
        <f t="shared" si="155"/>
        <v/>
      </c>
      <c r="AM233" s="191">
        <f t="shared" si="156"/>
        <v>-346.45000000000073</v>
      </c>
      <c r="AN233" s="88"/>
      <c r="AO233" s="191"/>
      <c r="AP233" s="191">
        <f t="shared" si="151"/>
        <v>120027.6025000005</v>
      </c>
      <c r="AQ233" s="191">
        <f t="shared" si="183"/>
        <v>273.78247575336667</v>
      </c>
      <c r="AR233" s="191">
        <f t="shared" si="153"/>
        <v>-165.2854995383899</v>
      </c>
      <c r="AS233" s="250">
        <f t="shared" si="158"/>
        <v>0</v>
      </c>
      <c r="AT233" s="250">
        <f t="shared" si="159"/>
        <v>0</v>
      </c>
      <c r="AU233" s="250">
        <f t="shared" si="160"/>
        <v>0</v>
      </c>
      <c r="AV233" s="250">
        <f t="shared" si="161"/>
        <v>0</v>
      </c>
      <c r="AW233" s="250">
        <f t="shared" si="162"/>
        <v>1</v>
      </c>
      <c r="AX233" s="250">
        <f t="shared" si="163"/>
        <v>0</v>
      </c>
      <c r="AY233" s="89"/>
      <c r="AZ233" s="111"/>
      <c r="BA233" s="111"/>
      <c r="BB233" s="111"/>
      <c r="BC233" s="111"/>
      <c r="BD233" s="111"/>
      <c r="BE233" s="111"/>
      <c r="BF233" s="111"/>
      <c r="BG233" s="111"/>
      <c r="BH233" s="89"/>
      <c r="BI233" s="89"/>
      <c r="BJ233" s="89"/>
      <c r="BK233" s="89"/>
      <c r="BL233" s="89"/>
    </row>
    <row r="234" spans="1:64" x14ac:dyDescent="0.25">
      <c r="A234" s="86">
        <f t="shared" si="152"/>
        <v>233</v>
      </c>
      <c r="B234" s="113"/>
      <c r="C234" s="88"/>
      <c r="D234" s="88"/>
      <c r="E234" s="194">
        <f t="shared" si="164"/>
        <v>0</v>
      </c>
      <c r="F234" s="89">
        <f t="shared" si="165"/>
        <v>0</v>
      </c>
      <c r="G234" s="113"/>
      <c r="H234" s="88"/>
      <c r="I234" s="84">
        <f t="shared" si="166"/>
        <v>21104.497910359329</v>
      </c>
      <c r="J234" s="84">
        <f t="shared" si="167"/>
        <v>21324.031898005207</v>
      </c>
      <c r="K234" s="84">
        <f t="shared" si="168"/>
        <v>21543.565885651085</v>
      </c>
      <c r="L234" s="84">
        <f t="shared" si="169"/>
        <v>21763.099873296964</v>
      </c>
      <c r="M234" s="108">
        <f>IF(T234&lt;&gt;0,(((G234+1)*('Data Raw'!$N$1007-'Data Raw'!$N$1008)/2+'Data Raw'!$N$1008)*'Data Raw'!$M$1010+'Data Raw'!$M$1009)*AE234+AE234)</f>
        <v>21982.633860942842</v>
      </c>
      <c r="N234" s="84">
        <f t="shared" si="170"/>
        <v>22202.167848588721</v>
      </c>
      <c r="O234" s="84">
        <f t="shared" si="171"/>
        <v>22421.701836234599</v>
      </c>
      <c r="P234" s="84">
        <f t="shared" si="172"/>
        <v>22641.235823880477</v>
      </c>
      <c r="Q234" s="84">
        <f t="shared" si="173"/>
        <v>22860.769811526356</v>
      </c>
      <c r="R234" s="166" t="str">
        <f t="shared" si="174"/>
        <v/>
      </c>
      <c r="S234" s="109">
        <f>'Data Raw'!E276</f>
        <v>22124.03</v>
      </c>
      <c r="T234" s="109">
        <f>'Data Raw'!G276</f>
        <v>22502.31</v>
      </c>
      <c r="U234" s="109">
        <f>'Data Raw'!D276</f>
        <v>22523.64</v>
      </c>
      <c r="V234" s="166" t="str">
        <f t="shared" si="175"/>
        <v/>
      </c>
      <c r="W234" s="89">
        <f t="shared" si="176"/>
        <v>-519.67613905715916</v>
      </c>
      <c r="X234" s="89">
        <f t="shared" si="177"/>
        <v>270063.28950535582</v>
      </c>
      <c r="Y234" s="89">
        <f t="shared" si="157"/>
        <v>451.46545684441764</v>
      </c>
      <c r="Z234" s="109">
        <f t="shared" si="178"/>
        <v>399.61000000000058</v>
      </c>
      <c r="AA234" s="89">
        <f t="shared" si="179"/>
        <v>491.93926538154329</v>
      </c>
      <c r="AB234" s="89">
        <f t="shared" si="180"/>
        <v>21795.881645163303</v>
      </c>
      <c r="AC234" s="89">
        <f t="shared" si="181"/>
        <v>22658.338354836698</v>
      </c>
      <c r="AD234" s="89">
        <f t="shared" si="182"/>
        <v>1</v>
      </c>
      <c r="AE234" s="89">
        <f>'Data Raw'!C276</f>
        <v>22227.11</v>
      </c>
      <c r="AF234" s="89"/>
      <c r="AG234" s="89">
        <f t="shared" si="148"/>
        <v>275.20000000000073</v>
      </c>
      <c r="AH234" s="89">
        <f t="shared" si="149"/>
        <v>-244.47613905715843</v>
      </c>
      <c r="AI234" s="109">
        <f t="shared" si="150"/>
        <v>-1</v>
      </c>
      <c r="AJ234" s="109">
        <f t="shared" si="154"/>
        <v>50</v>
      </c>
      <c r="AK234" s="88"/>
      <c r="AL234" s="191" t="str">
        <f t="shared" si="155"/>
        <v/>
      </c>
      <c r="AM234" s="191">
        <f t="shared" si="156"/>
        <v>-275.20000000000073</v>
      </c>
      <c r="AN234" s="88"/>
      <c r="AO234" s="191"/>
      <c r="AP234" s="191">
        <f t="shared" si="151"/>
        <v>75735.040000000401</v>
      </c>
      <c r="AQ234" s="191">
        <f t="shared" si="183"/>
        <v>273.93997844743711</v>
      </c>
      <c r="AR234" s="191">
        <f t="shared" si="153"/>
        <v>-177.52547839698053</v>
      </c>
      <c r="AS234" s="250">
        <f t="shared" si="158"/>
        <v>0</v>
      </c>
      <c r="AT234" s="250">
        <f t="shared" si="159"/>
        <v>0</v>
      </c>
      <c r="AU234" s="250">
        <f t="shared" si="160"/>
        <v>0</v>
      </c>
      <c r="AV234" s="250">
        <f t="shared" si="161"/>
        <v>0</v>
      </c>
      <c r="AW234" s="250">
        <f t="shared" si="162"/>
        <v>1</v>
      </c>
      <c r="AX234" s="250">
        <f t="shared" si="163"/>
        <v>0</v>
      </c>
      <c r="AY234" s="89"/>
      <c r="AZ234" s="111"/>
      <c r="BA234" s="111"/>
      <c r="BB234" s="111"/>
      <c r="BC234" s="111"/>
      <c r="BD234" s="111"/>
      <c r="BE234" s="111"/>
      <c r="BF234" s="111"/>
      <c r="BG234" s="111"/>
      <c r="BH234" s="89"/>
      <c r="BI234" s="89"/>
      <c r="BJ234" s="89"/>
      <c r="BK234" s="89"/>
      <c r="BL234" s="89"/>
    </row>
    <row r="235" spans="1:64" x14ac:dyDescent="0.25">
      <c r="A235" s="86">
        <f t="shared" si="152"/>
        <v>234</v>
      </c>
      <c r="B235" s="113"/>
      <c r="C235" s="88"/>
      <c r="D235" s="88"/>
      <c r="E235" s="194">
        <f t="shared" si="164"/>
        <v>0</v>
      </c>
      <c r="F235" s="89">
        <f t="shared" si="165"/>
        <v>0</v>
      </c>
      <c r="G235" s="113"/>
      <c r="H235" s="88"/>
      <c r="I235" s="84">
        <f t="shared" si="166"/>
        <v>21072.878840402485</v>
      </c>
      <c r="J235" s="84">
        <f t="shared" si="167"/>
        <v>21298.611568824694</v>
      </c>
      <c r="K235" s="84">
        <f t="shared" si="168"/>
        <v>21524.344297246902</v>
      </c>
      <c r="L235" s="84">
        <f t="shared" si="169"/>
        <v>21750.07702566911</v>
      </c>
      <c r="M235" s="108">
        <f>IF(T235&lt;&gt;0,(((G235+1)*('Data Raw'!$N$1007-'Data Raw'!$N$1008)/2+'Data Raw'!$N$1008)*'Data Raw'!$M$1010+'Data Raw'!$M$1009)*AE235+AE235)</f>
        <v>21975.809754091319</v>
      </c>
      <c r="N235" s="84">
        <f t="shared" si="170"/>
        <v>22201.542482513527</v>
      </c>
      <c r="O235" s="84">
        <f t="shared" si="171"/>
        <v>22427.275210935735</v>
      </c>
      <c r="P235" s="84">
        <f t="shared" si="172"/>
        <v>22653.007939357944</v>
      </c>
      <c r="Q235" s="84">
        <f t="shared" si="173"/>
        <v>22878.740667780152</v>
      </c>
      <c r="R235" s="166" t="str">
        <f t="shared" si="174"/>
        <v/>
      </c>
      <c r="S235" s="109">
        <f>'Data Raw'!E277</f>
        <v>22015.119999999999</v>
      </c>
      <c r="T235" s="109">
        <f>'Data Raw'!G277</f>
        <v>22080.52</v>
      </c>
      <c r="U235" s="109">
        <f>'Data Raw'!D277</f>
        <v>22244.99</v>
      </c>
      <c r="V235" s="166" t="str">
        <f t="shared" si="175"/>
        <v/>
      </c>
      <c r="W235" s="89">
        <f t="shared" si="176"/>
        <v>-104.71024590868183</v>
      </c>
      <c r="X235" s="89">
        <f t="shared" si="177"/>
        <v>10964.235598256619</v>
      </c>
      <c r="Y235" s="89">
        <f t="shared" si="157"/>
        <v>419.84530959810303</v>
      </c>
      <c r="Z235" s="109">
        <f t="shared" si="178"/>
        <v>229.87000000000262</v>
      </c>
      <c r="AA235" s="89">
        <f t="shared" si="179"/>
        <v>454.50079889846609</v>
      </c>
      <c r="AB235" s="89">
        <f t="shared" si="180"/>
        <v>21802.061624425689</v>
      </c>
      <c r="AC235" s="89">
        <f t="shared" si="181"/>
        <v>22638.358375574309</v>
      </c>
      <c r="AD235" s="89">
        <f t="shared" si="182"/>
        <v>1</v>
      </c>
      <c r="AE235" s="89">
        <f>'Data Raw'!C277</f>
        <v>22220.21</v>
      </c>
      <c r="AF235" s="89"/>
      <c r="AG235" s="89">
        <f t="shared" si="148"/>
        <v>-139.68999999999869</v>
      </c>
      <c r="AH235" s="89">
        <f t="shared" si="149"/>
        <v>-244.40024590868052</v>
      </c>
      <c r="AI235" s="109">
        <f t="shared" si="150"/>
        <v>-1</v>
      </c>
      <c r="AJ235" s="109">
        <f t="shared" si="154"/>
        <v>50</v>
      </c>
      <c r="AK235" s="88"/>
      <c r="AL235" s="191" t="str">
        <f t="shared" si="155"/>
        <v/>
      </c>
      <c r="AM235" s="191">
        <f t="shared" si="156"/>
        <v>-139.68999999999869</v>
      </c>
      <c r="AN235" s="88"/>
      <c r="AO235" s="191"/>
      <c r="AP235" s="191">
        <f t="shared" si="151"/>
        <v>19513.296099999636</v>
      </c>
      <c r="AQ235" s="191">
        <f t="shared" si="183"/>
        <v>259.02331417549948</v>
      </c>
      <c r="AR235" s="191">
        <f t="shared" si="153"/>
        <v>-160.82199542260355</v>
      </c>
      <c r="AS235" s="250">
        <f t="shared" si="158"/>
        <v>0</v>
      </c>
      <c r="AT235" s="250">
        <f t="shared" si="159"/>
        <v>0</v>
      </c>
      <c r="AU235" s="250">
        <f t="shared" si="160"/>
        <v>0</v>
      </c>
      <c r="AV235" s="250">
        <f t="shared" si="161"/>
        <v>1</v>
      </c>
      <c r="AW235" s="250">
        <f t="shared" si="162"/>
        <v>0</v>
      </c>
      <c r="AX235" s="250">
        <f t="shared" si="163"/>
        <v>0</v>
      </c>
      <c r="AY235" s="89"/>
      <c r="AZ235" s="111"/>
      <c r="BA235" s="111"/>
      <c r="BB235" s="111"/>
      <c r="BC235" s="111"/>
      <c r="BD235" s="111"/>
      <c r="BE235" s="111"/>
      <c r="BF235" s="111"/>
      <c r="BG235" s="111"/>
      <c r="BH235" s="89"/>
      <c r="BI235" s="89"/>
      <c r="BJ235" s="89"/>
      <c r="BK235" s="89"/>
      <c r="BL235" s="89"/>
    </row>
    <row r="236" spans="1:64" x14ac:dyDescent="0.25">
      <c r="A236" s="86">
        <f t="shared" si="152"/>
        <v>235</v>
      </c>
      <c r="B236" s="113"/>
      <c r="C236" s="88"/>
      <c r="D236" s="88"/>
      <c r="E236" s="194">
        <f t="shared" si="164"/>
        <v>0</v>
      </c>
      <c r="F236" s="89">
        <f t="shared" si="165"/>
        <v>0</v>
      </c>
      <c r="G236" s="113"/>
      <c r="H236" s="88"/>
      <c r="I236" s="84">
        <f t="shared" si="166"/>
        <v>20829.716737261835</v>
      </c>
      <c r="J236" s="84">
        <f t="shared" si="167"/>
        <v>21039.639392060886</v>
      </c>
      <c r="K236" s="84">
        <f t="shared" si="168"/>
        <v>21249.562046859937</v>
      </c>
      <c r="L236" s="84">
        <f t="shared" si="169"/>
        <v>21459.484701658988</v>
      </c>
      <c r="M236" s="108">
        <f>IF(T236&lt;&gt;0,(((G236+1)*('Data Raw'!$N$1007-'Data Raw'!$N$1008)/2+'Data Raw'!$N$1008)*'Data Raw'!$M$1010+'Data Raw'!$M$1009)*AE236+AE236)</f>
        <v>21669.407356458039</v>
      </c>
      <c r="N236" s="84">
        <f t="shared" si="170"/>
        <v>21879.330011257091</v>
      </c>
      <c r="O236" s="84">
        <f t="shared" si="171"/>
        <v>22089.252666056142</v>
      </c>
      <c r="P236" s="84">
        <f t="shared" si="172"/>
        <v>22299.175320855193</v>
      </c>
      <c r="Q236" s="84">
        <f t="shared" si="173"/>
        <v>22509.097975654244</v>
      </c>
      <c r="R236" s="166" t="str">
        <f t="shared" si="174"/>
        <v/>
      </c>
      <c r="S236" s="109">
        <f>'Data Raw'!E278</f>
        <v>21779.19</v>
      </c>
      <c r="T236" s="109">
        <f>'Data Raw'!G278</f>
        <v>21808.98</v>
      </c>
      <c r="U236" s="109">
        <f>'Data Raw'!D278</f>
        <v>22236.93</v>
      </c>
      <c r="V236" s="166" t="str">
        <f t="shared" si="175"/>
        <v/>
      </c>
      <c r="W236" s="89">
        <f t="shared" si="176"/>
        <v>-139.57264354196013</v>
      </c>
      <c r="X236" s="89">
        <f t="shared" si="177"/>
        <v>19480.522825291067</v>
      </c>
      <c r="Y236" s="89">
        <f t="shared" si="157"/>
        <v>392.26467500081276</v>
      </c>
      <c r="Z236" s="109">
        <f t="shared" si="178"/>
        <v>457.7400000000016</v>
      </c>
      <c r="AA236" s="89">
        <f t="shared" si="179"/>
        <v>454.96354191297121</v>
      </c>
      <c r="AB236" s="89">
        <f t="shared" si="180"/>
        <v>21524.074320936306</v>
      </c>
      <c r="AC236" s="89">
        <f t="shared" si="181"/>
        <v>22296.725679063697</v>
      </c>
      <c r="AD236" s="89">
        <f t="shared" si="182"/>
        <v>1</v>
      </c>
      <c r="AE236" s="89">
        <f>'Data Raw'!C278</f>
        <v>21910.400000000001</v>
      </c>
      <c r="AF236" s="89"/>
      <c r="AG236" s="89">
        <f t="shared" si="148"/>
        <v>-101.42000000000189</v>
      </c>
      <c r="AH236" s="89">
        <f t="shared" si="149"/>
        <v>-240.99264354196202</v>
      </c>
      <c r="AI236" s="109">
        <f t="shared" si="150"/>
        <v>-1</v>
      </c>
      <c r="AJ236" s="109">
        <f t="shared" si="154"/>
        <v>50</v>
      </c>
      <c r="AK236" s="88"/>
      <c r="AL236" s="191" t="str">
        <f t="shared" si="155"/>
        <v/>
      </c>
      <c r="AM236" s="191">
        <f t="shared" si="156"/>
        <v>-101.42000000000189</v>
      </c>
      <c r="AN236" s="88"/>
      <c r="AO236" s="191"/>
      <c r="AP236" s="191">
        <f t="shared" si="151"/>
        <v>10286.016400000384</v>
      </c>
      <c r="AQ236" s="191">
        <f t="shared" si="183"/>
        <v>241.51183482266643</v>
      </c>
      <c r="AR236" s="191">
        <f t="shared" si="153"/>
        <v>-150.75284017814633</v>
      </c>
      <c r="AS236" s="250">
        <f t="shared" si="158"/>
        <v>0</v>
      </c>
      <c r="AT236" s="250">
        <f t="shared" si="159"/>
        <v>0</v>
      </c>
      <c r="AU236" s="250">
        <f t="shared" si="160"/>
        <v>0</v>
      </c>
      <c r="AV236" s="250">
        <f t="shared" si="161"/>
        <v>1</v>
      </c>
      <c r="AW236" s="250">
        <f t="shared" si="162"/>
        <v>0</v>
      </c>
      <c r="AX236" s="250">
        <f t="shared" si="163"/>
        <v>0</v>
      </c>
      <c r="AY236" s="89"/>
      <c r="AZ236" s="111"/>
      <c r="BA236" s="111"/>
      <c r="BB236" s="111"/>
      <c r="BC236" s="111"/>
      <c r="BD236" s="111"/>
      <c r="BE236" s="111"/>
      <c r="BF236" s="111"/>
      <c r="BG236" s="111"/>
      <c r="BH236" s="89"/>
      <c r="BI236" s="89"/>
      <c r="BJ236" s="89"/>
      <c r="BK236" s="89"/>
      <c r="BL236" s="89"/>
    </row>
    <row r="237" spans="1:64" x14ac:dyDescent="0.25">
      <c r="A237" s="86">
        <f t="shared" si="152"/>
        <v>236</v>
      </c>
      <c r="B237" s="113"/>
      <c r="C237" s="88"/>
      <c r="D237" s="88"/>
      <c r="E237" s="194">
        <f t="shared" si="164"/>
        <v>0</v>
      </c>
      <c r="F237" s="89">
        <f t="shared" si="165"/>
        <v>0</v>
      </c>
      <c r="G237" s="113"/>
      <c r="H237" s="88"/>
      <c r="I237" s="84">
        <f t="shared" si="166"/>
        <v>20644.679335292807</v>
      </c>
      <c r="J237" s="84">
        <f t="shared" si="167"/>
        <v>20840.811672793214</v>
      </c>
      <c r="K237" s="84">
        <f t="shared" si="168"/>
        <v>21036.944010293621</v>
      </c>
      <c r="L237" s="84">
        <f t="shared" si="169"/>
        <v>21233.076347794027</v>
      </c>
      <c r="M237" s="108">
        <f>IF(T237&lt;&gt;0,(((G237+1)*('Data Raw'!$N$1007-'Data Raw'!$N$1008)/2+'Data Raw'!$N$1008)*'Data Raw'!$M$1010+'Data Raw'!$M$1009)*AE237+AE237)</f>
        <v>21429.208685294434</v>
      </c>
      <c r="N237" s="84">
        <f t="shared" si="170"/>
        <v>21625.341022794841</v>
      </c>
      <c r="O237" s="84">
        <f t="shared" si="171"/>
        <v>21821.473360295247</v>
      </c>
      <c r="P237" s="84">
        <f t="shared" si="172"/>
        <v>22017.605697795654</v>
      </c>
      <c r="Q237" s="84">
        <f t="shared" si="173"/>
        <v>22213.738035296061</v>
      </c>
      <c r="R237" s="166" t="str">
        <f t="shared" si="174"/>
        <v/>
      </c>
      <c r="S237" s="109">
        <f>'Data Raw'!E279</f>
        <v>21568.22</v>
      </c>
      <c r="T237" s="109">
        <f>'Data Raw'!G279</f>
        <v>21872.01</v>
      </c>
      <c r="U237" s="109">
        <f>'Data Raw'!D279</f>
        <v>21872.01</v>
      </c>
      <c r="V237" s="166" t="str">
        <f t="shared" si="175"/>
        <v/>
      </c>
      <c r="W237" s="89">
        <f t="shared" si="176"/>
        <v>-442.80131470556444</v>
      </c>
      <c r="X237" s="89">
        <f t="shared" si="177"/>
        <v>196073.00430497632</v>
      </c>
      <c r="Y237" s="89">
        <f t="shared" si="157"/>
        <v>399.87541913985734</v>
      </c>
      <c r="Z237" s="109">
        <f t="shared" si="178"/>
        <v>303.78999999999724</v>
      </c>
      <c r="AA237" s="89">
        <f t="shared" si="179"/>
        <v>433.36732163968918</v>
      </c>
      <c r="AB237" s="89">
        <f t="shared" si="180"/>
        <v>21280.810989373975</v>
      </c>
      <c r="AC237" s="89">
        <f t="shared" si="181"/>
        <v>22054.249010626023</v>
      </c>
      <c r="AD237" s="89">
        <f t="shared" si="182"/>
        <v>1</v>
      </c>
      <c r="AE237" s="89">
        <f>'Data Raw'!C279</f>
        <v>21667.53</v>
      </c>
      <c r="AF237" s="89"/>
      <c r="AG237" s="89">
        <f t="shared" si="148"/>
        <v>204.47999999999956</v>
      </c>
      <c r="AH237" s="89">
        <f t="shared" si="149"/>
        <v>-238.32131470556487</v>
      </c>
      <c r="AI237" s="109">
        <f t="shared" si="150"/>
        <v>-1</v>
      </c>
      <c r="AJ237" s="109">
        <f t="shared" si="154"/>
        <v>50</v>
      </c>
      <c r="AK237" s="88"/>
      <c r="AL237" s="191" t="str">
        <f t="shared" si="155"/>
        <v/>
      </c>
      <c r="AM237" s="191">
        <f t="shared" si="156"/>
        <v>-204.47999999999956</v>
      </c>
      <c r="AN237" s="88"/>
      <c r="AO237" s="191"/>
      <c r="AP237" s="191">
        <f t="shared" si="151"/>
        <v>41812.070399999822</v>
      </c>
      <c r="AQ237" s="191">
        <f t="shared" si="183"/>
        <v>237.39718650903677</v>
      </c>
      <c r="AR237" s="191">
        <f t="shared" si="153"/>
        <v>-162.47823263082057</v>
      </c>
      <c r="AS237" s="250">
        <f t="shared" si="158"/>
        <v>0</v>
      </c>
      <c r="AT237" s="250">
        <f t="shared" si="159"/>
        <v>0</v>
      </c>
      <c r="AU237" s="250">
        <f t="shared" si="160"/>
        <v>0</v>
      </c>
      <c r="AV237" s="250">
        <f t="shared" si="161"/>
        <v>0</v>
      </c>
      <c r="AW237" s="250">
        <f t="shared" si="162"/>
        <v>1</v>
      </c>
      <c r="AX237" s="250">
        <f t="shared" si="163"/>
        <v>0</v>
      </c>
      <c r="AY237" s="89"/>
      <c r="AZ237" s="111"/>
      <c r="BA237" s="111"/>
      <c r="BB237" s="111"/>
      <c r="BC237" s="111"/>
      <c r="BD237" s="111"/>
      <c r="BE237" s="111"/>
      <c r="BF237" s="111"/>
      <c r="BG237" s="111"/>
      <c r="BH237" s="89"/>
      <c r="BI237" s="89"/>
      <c r="BJ237" s="89"/>
      <c r="BK237" s="89"/>
      <c r="BL237" s="89"/>
    </row>
    <row r="238" spans="1:64" x14ac:dyDescent="0.25">
      <c r="A238" s="86">
        <f t="shared" si="152"/>
        <v>237</v>
      </c>
      <c r="B238" s="113"/>
      <c r="C238" s="88"/>
      <c r="D238" s="88"/>
      <c r="E238" s="194">
        <f t="shared" si="164"/>
        <v>0</v>
      </c>
      <c r="F238" s="89">
        <f t="shared" si="165"/>
        <v>0</v>
      </c>
      <c r="G238" s="113"/>
      <c r="H238" s="88"/>
      <c r="I238" s="84">
        <f t="shared" si="166"/>
        <v>20649.732367370685</v>
      </c>
      <c r="J238" s="84">
        <f t="shared" si="167"/>
        <v>20849.670076940616</v>
      </c>
      <c r="K238" s="84">
        <f t="shared" si="168"/>
        <v>21049.607786510544</v>
      </c>
      <c r="L238" s="84">
        <f t="shared" si="169"/>
        <v>21249.545496080475</v>
      </c>
      <c r="M238" s="108">
        <f>IF(T238&lt;&gt;0,(((G238+1)*('Data Raw'!$N$1007-'Data Raw'!$N$1008)/2+'Data Raw'!$N$1008)*'Data Raw'!$M$1010+'Data Raw'!$M$1009)*AE238+AE238)</f>
        <v>21449.483205650402</v>
      </c>
      <c r="N238" s="84">
        <f t="shared" si="170"/>
        <v>21649.420915220329</v>
      </c>
      <c r="O238" s="84">
        <f t="shared" si="171"/>
        <v>21849.35862479026</v>
      </c>
      <c r="P238" s="84">
        <f t="shared" si="172"/>
        <v>22049.296334360188</v>
      </c>
      <c r="Q238" s="84">
        <f t="shared" si="173"/>
        <v>22249.234043930119</v>
      </c>
      <c r="R238" s="166" t="str">
        <f t="shared" si="174"/>
        <v/>
      </c>
      <c r="S238" s="109">
        <f>'Data Raw'!E280</f>
        <v>21132.54</v>
      </c>
      <c r="T238" s="109">
        <f>'Data Raw'!G280</f>
        <v>21208.3</v>
      </c>
      <c r="U238" s="109">
        <f>'Data Raw'!D280</f>
        <v>21688.03</v>
      </c>
      <c r="V238" s="166" t="str">
        <f t="shared" si="175"/>
        <v/>
      </c>
      <c r="W238" s="89">
        <f t="shared" si="176"/>
        <v>241.18320565040267</v>
      </c>
      <c r="X238" s="89">
        <f t="shared" si="177"/>
        <v>58169.338687804426</v>
      </c>
      <c r="Y238" s="89">
        <f t="shared" si="157"/>
        <v>381.27070317210581</v>
      </c>
      <c r="Z238" s="109">
        <f t="shared" si="178"/>
        <v>555.48999999999796</v>
      </c>
      <c r="AA238" s="89">
        <f t="shared" si="179"/>
        <v>450.8134185483047</v>
      </c>
      <c r="AB238" s="89">
        <f t="shared" si="180"/>
        <v>21319.667776606264</v>
      </c>
      <c r="AC238" s="89">
        <f t="shared" si="181"/>
        <v>22056.392223393734</v>
      </c>
      <c r="AD238" s="89" t="str">
        <f t="shared" si="182"/>
        <v/>
      </c>
      <c r="AE238" s="89">
        <f>'Data Raw'!C280</f>
        <v>21688.03</v>
      </c>
      <c r="AF238" s="89"/>
      <c r="AG238" s="89">
        <f t="shared" si="148"/>
        <v>-479.72999999999956</v>
      </c>
      <c r="AH238" s="89">
        <f t="shared" si="149"/>
        <v>-238.54679434959689</v>
      </c>
      <c r="AI238" s="109">
        <f t="shared" si="150"/>
        <v>-1</v>
      </c>
      <c r="AJ238" s="109">
        <f t="shared" si="154"/>
        <v>50</v>
      </c>
      <c r="AK238" s="88"/>
      <c r="AL238" s="191" t="str">
        <f t="shared" si="155"/>
        <v/>
      </c>
      <c r="AM238" s="191">
        <f t="shared" si="156"/>
        <v>-479.72999999999956</v>
      </c>
      <c r="AN238" s="88"/>
      <c r="AO238" s="191"/>
      <c r="AP238" s="191">
        <f t="shared" si="151"/>
        <v>230140.87289999958</v>
      </c>
      <c r="AQ238" s="191">
        <f t="shared" si="183"/>
        <v>264.32305467469928</v>
      </c>
      <c r="AR238" s="191">
        <f t="shared" si="153"/>
        <v>-116.94764849740653</v>
      </c>
      <c r="AS238" s="250">
        <f t="shared" si="158"/>
        <v>0</v>
      </c>
      <c r="AT238" s="250">
        <f t="shared" si="159"/>
        <v>0</v>
      </c>
      <c r="AU238" s="250">
        <f t="shared" si="160"/>
        <v>1</v>
      </c>
      <c r="AV238" s="250">
        <f t="shared" si="161"/>
        <v>0</v>
      </c>
      <c r="AW238" s="250">
        <f t="shared" si="162"/>
        <v>0</v>
      </c>
      <c r="AX238" s="250">
        <f t="shared" si="163"/>
        <v>0</v>
      </c>
      <c r="AY238" s="89"/>
      <c r="AZ238" s="111"/>
      <c r="BA238" s="111"/>
      <c r="BB238" s="111"/>
      <c r="BC238" s="111"/>
      <c r="BD238" s="111"/>
      <c r="BE238" s="111"/>
      <c r="BF238" s="111"/>
      <c r="BG238" s="111"/>
      <c r="BH238" s="89"/>
      <c r="BI238" s="89"/>
      <c r="BJ238" s="89"/>
      <c r="BK238" s="89"/>
      <c r="BL238" s="89"/>
    </row>
    <row r="239" spans="1:64" x14ac:dyDescent="0.25">
      <c r="A239" s="86">
        <f t="shared" si="152"/>
        <v>238</v>
      </c>
      <c r="B239" s="113"/>
      <c r="C239" s="88"/>
      <c r="D239" s="88"/>
      <c r="E239" s="194">
        <f t="shared" si="164"/>
        <v>0</v>
      </c>
      <c r="F239" s="89">
        <f t="shared" si="165"/>
        <v>0</v>
      </c>
      <c r="G239" s="113"/>
      <c r="H239" s="88"/>
      <c r="I239" s="84">
        <f t="shared" si="166"/>
        <v>20282.588743328761</v>
      </c>
      <c r="J239" s="84">
        <f t="shared" si="167"/>
        <v>20473.224094914818</v>
      </c>
      <c r="K239" s="84">
        <f t="shared" si="168"/>
        <v>20663.859446500868</v>
      </c>
      <c r="L239" s="84">
        <f t="shared" si="169"/>
        <v>20854.494798086922</v>
      </c>
      <c r="M239" s="108">
        <f>IF(T239&lt;&gt;0,(((G239+1)*('Data Raw'!$N$1007-'Data Raw'!$N$1008)/2+'Data Raw'!$N$1008)*'Data Raw'!$M$1010+'Data Raw'!$M$1009)*AE239+AE239)</f>
        <v>21045.130149672976</v>
      </c>
      <c r="N239" s="84">
        <f t="shared" si="170"/>
        <v>21235.765501259029</v>
      </c>
      <c r="O239" s="84">
        <f t="shared" si="171"/>
        <v>21426.400852845083</v>
      </c>
      <c r="P239" s="84">
        <f t="shared" si="172"/>
        <v>21617.036204431133</v>
      </c>
      <c r="Q239" s="84">
        <f t="shared" si="173"/>
        <v>21807.671556017191</v>
      </c>
      <c r="R239" s="166" t="str">
        <f t="shared" si="174"/>
        <v/>
      </c>
      <c r="S239" s="109">
        <f>'Data Raw'!E281</f>
        <v>20988.2</v>
      </c>
      <c r="T239" s="109">
        <f>'Data Raw'!G281</f>
        <v>21319.13</v>
      </c>
      <c r="U239" s="109">
        <f>'Data Raw'!D281</f>
        <v>21519.13</v>
      </c>
      <c r="V239" s="166" t="str">
        <f t="shared" si="175"/>
        <v/>
      </c>
      <c r="W239" s="89">
        <f t="shared" si="176"/>
        <v>-273.99985032702534</v>
      </c>
      <c r="X239" s="89">
        <f t="shared" si="177"/>
        <v>75075.917979232283</v>
      </c>
      <c r="Y239" s="89">
        <f t="shared" si="157"/>
        <v>367.86643782829356</v>
      </c>
      <c r="Z239" s="109">
        <f t="shared" si="178"/>
        <v>530.93000000000029</v>
      </c>
      <c r="AA239" s="89">
        <f t="shared" si="179"/>
        <v>462.25864446997548</v>
      </c>
      <c r="AB239" s="89">
        <f t="shared" si="180"/>
        <v>20895.988594233942</v>
      </c>
      <c r="AC239" s="89">
        <f t="shared" si="181"/>
        <v>21662.371405766058</v>
      </c>
      <c r="AD239" s="89">
        <f t="shared" si="182"/>
        <v>1</v>
      </c>
      <c r="AE239" s="89">
        <f>'Data Raw'!C281</f>
        <v>21279.18</v>
      </c>
      <c r="AF239" s="89"/>
      <c r="AG239" s="89">
        <f t="shared" si="148"/>
        <v>39.950000000000728</v>
      </c>
      <c r="AH239" s="89">
        <f t="shared" si="149"/>
        <v>-234.04985032702461</v>
      </c>
      <c r="AI239" s="109">
        <f t="shared" si="150"/>
        <v>-1</v>
      </c>
      <c r="AJ239" s="109">
        <f t="shared" si="154"/>
        <v>50</v>
      </c>
      <c r="AK239" s="88"/>
      <c r="AL239" s="191" t="str">
        <f t="shared" si="155"/>
        <v/>
      </c>
      <c r="AM239" s="191">
        <f t="shared" si="156"/>
        <v>-39.950000000000728</v>
      </c>
      <c r="AN239" s="88"/>
      <c r="AO239" s="191"/>
      <c r="AP239" s="191">
        <f t="shared" si="151"/>
        <v>1596.002500000058</v>
      </c>
      <c r="AQ239" s="191">
        <f t="shared" si="183"/>
        <v>239.39271526639945</v>
      </c>
      <c r="AR239" s="191">
        <f t="shared" si="153"/>
        <v>-128.47372256189411</v>
      </c>
      <c r="AS239" s="250">
        <f t="shared" si="158"/>
        <v>0</v>
      </c>
      <c r="AT239" s="250">
        <f t="shared" si="159"/>
        <v>0</v>
      </c>
      <c r="AU239" s="250">
        <f t="shared" si="160"/>
        <v>0</v>
      </c>
      <c r="AV239" s="250">
        <f t="shared" si="161"/>
        <v>1</v>
      </c>
      <c r="AW239" s="250">
        <f t="shared" si="162"/>
        <v>0</v>
      </c>
      <c r="AX239" s="250">
        <f t="shared" si="163"/>
        <v>0</v>
      </c>
      <c r="AY239" s="89"/>
      <c r="AZ239" s="111"/>
      <c r="BA239" s="111"/>
      <c r="BB239" s="111"/>
      <c r="BC239" s="111"/>
      <c r="BD239" s="111"/>
      <c r="BE239" s="111"/>
      <c r="BF239" s="111"/>
      <c r="BG239" s="111"/>
      <c r="BH239" s="89"/>
      <c r="BI239" s="89"/>
      <c r="BJ239" s="89"/>
      <c r="BK239" s="89"/>
      <c r="BL239" s="89"/>
    </row>
    <row r="240" spans="1:64" x14ac:dyDescent="0.25">
      <c r="A240" s="86">
        <f t="shared" si="152"/>
        <v>239</v>
      </c>
      <c r="B240" s="113"/>
      <c r="C240" s="88"/>
      <c r="D240" s="88"/>
      <c r="E240" s="194">
        <f t="shared" si="164"/>
        <v>0</v>
      </c>
      <c r="F240" s="89">
        <f t="shared" si="165"/>
        <v>0</v>
      </c>
      <c r="G240" s="113"/>
      <c r="H240" s="88"/>
      <c r="I240" s="84">
        <f t="shared" si="166"/>
        <v>20223.789348064558</v>
      </c>
      <c r="J240" s="84">
        <f t="shared" si="167"/>
        <v>20407.7225669787</v>
      </c>
      <c r="K240" s="84">
        <f t="shared" si="168"/>
        <v>20591.65578589285</v>
      </c>
      <c r="L240" s="84">
        <f t="shared" si="169"/>
        <v>20775.589004806996</v>
      </c>
      <c r="M240" s="108">
        <f>IF(T240&lt;&gt;0,(((G240+1)*('Data Raw'!$N$1007-'Data Raw'!$N$1008)/2+'Data Raw'!$N$1008)*'Data Raw'!$M$1010+'Data Raw'!$M$1009)*AE240+AE240)</f>
        <v>20959.522223721142</v>
      </c>
      <c r="N240" s="84">
        <f t="shared" si="170"/>
        <v>21143.455442635288</v>
      </c>
      <c r="O240" s="84">
        <f t="shared" si="171"/>
        <v>21327.388661549434</v>
      </c>
      <c r="P240" s="84">
        <f t="shared" si="172"/>
        <v>21511.321880463584</v>
      </c>
      <c r="Q240" s="84">
        <f t="shared" si="173"/>
        <v>21695.255099377726</v>
      </c>
      <c r="R240" s="166" t="str">
        <f t="shared" si="174"/>
        <v/>
      </c>
      <c r="S240" s="109">
        <f>'Data Raw'!E282</f>
        <v>21141.06</v>
      </c>
      <c r="T240" s="109">
        <f>'Data Raw'!G282</f>
        <v>21374.37</v>
      </c>
      <c r="U240" s="109">
        <f>'Data Raw'!D282</f>
        <v>21531.48</v>
      </c>
      <c r="V240" s="166" t="str">
        <f t="shared" si="175"/>
        <v/>
      </c>
      <c r="W240" s="89">
        <f t="shared" si="176"/>
        <v>-414.84777627885705</v>
      </c>
      <c r="X240" s="89">
        <f t="shared" si="177"/>
        <v>172098.67748351264</v>
      </c>
      <c r="Y240" s="89">
        <f t="shared" si="157"/>
        <v>374.93865669054634</v>
      </c>
      <c r="Z240" s="109">
        <f t="shared" si="178"/>
        <v>390.41999999999825</v>
      </c>
      <c r="AA240" s="89">
        <f t="shared" si="179"/>
        <v>451.9959809742644</v>
      </c>
      <c r="AB240" s="89">
        <f t="shared" si="180"/>
        <v>20799.700152200519</v>
      </c>
      <c r="AC240" s="89">
        <f t="shared" si="181"/>
        <v>21585.539847799479</v>
      </c>
      <c r="AD240" s="89">
        <f t="shared" si="182"/>
        <v>1</v>
      </c>
      <c r="AE240" s="89">
        <f>'Data Raw'!C282</f>
        <v>21192.62</v>
      </c>
      <c r="AF240" s="89"/>
      <c r="AG240" s="89">
        <f t="shared" si="148"/>
        <v>181.75</v>
      </c>
      <c r="AH240" s="89">
        <f t="shared" si="149"/>
        <v>-233.09777627885705</v>
      </c>
      <c r="AI240" s="109">
        <f t="shared" si="150"/>
        <v>-1</v>
      </c>
      <c r="AJ240" s="109">
        <f t="shared" si="154"/>
        <v>50</v>
      </c>
      <c r="AK240" s="88"/>
      <c r="AL240" s="191" t="str">
        <f t="shared" si="155"/>
        <v/>
      </c>
      <c r="AM240" s="191">
        <f t="shared" si="156"/>
        <v>-181.75</v>
      </c>
      <c r="AN240" s="88"/>
      <c r="AO240" s="191"/>
      <c r="AP240" s="191">
        <f t="shared" si="151"/>
        <v>33033.0625</v>
      </c>
      <c r="AQ240" s="191">
        <f t="shared" si="183"/>
        <v>232.98796912568838</v>
      </c>
      <c r="AR240" s="191">
        <f t="shared" si="153"/>
        <v>-141.95068756485796</v>
      </c>
      <c r="AS240" s="250">
        <f t="shared" si="158"/>
        <v>0</v>
      </c>
      <c r="AT240" s="250">
        <f t="shared" si="159"/>
        <v>0</v>
      </c>
      <c r="AU240" s="250">
        <f t="shared" si="160"/>
        <v>0</v>
      </c>
      <c r="AV240" s="250">
        <f t="shared" si="161"/>
        <v>0</v>
      </c>
      <c r="AW240" s="250">
        <f t="shared" si="162"/>
        <v>1</v>
      </c>
      <c r="AX240" s="250">
        <f t="shared" si="163"/>
        <v>0</v>
      </c>
      <c r="AY240" s="89"/>
      <c r="AZ240" s="111"/>
      <c r="BA240" s="111"/>
      <c r="BB240" s="111"/>
      <c r="BC240" s="111"/>
      <c r="BD240" s="111"/>
      <c r="BE240" s="111"/>
      <c r="BF240" s="111"/>
      <c r="BG240" s="111"/>
      <c r="BH240" s="89"/>
      <c r="BI240" s="89"/>
      <c r="BJ240" s="89"/>
      <c r="BK240" s="89"/>
      <c r="BL240" s="89"/>
    </row>
    <row r="241" spans="1:64" x14ac:dyDescent="0.25">
      <c r="A241" s="86">
        <f t="shared" si="152"/>
        <v>240</v>
      </c>
      <c r="B241" s="113"/>
      <c r="C241" s="88"/>
      <c r="D241" s="88"/>
      <c r="E241" s="194">
        <f t="shared" si="164"/>
        <v>0</v>
      </c>
      <c r="F241" s="89">
        <f t="shared" si="165"/>
        <v>0</v>
      </c>
      <c r="G241" s="113"/>
      <c r="H241" s="88"/>
      <c r="I241" s="84">
        <f t="shared" si="166"/>
        <v>20477.397149167908</v>
      </c>
      <c r="J241" s="84">
        <f t="shared" si="167"/>
        <v>20664.866477513177</v>
      </c>
      <c r="K241" s="84">
        <f t="shared" si="168"/>
        <v>20852.335805858453</v>
      </c>
      <c r="L241" s="84">
        <f t="shared" si="169"/>
        <v>21039.805134203725</v>
      </c>
      <c r="M241" s="108">
        <f>IF(T241&lt;&gt;0,(((G241+1)*('Data Raw'!$N$1007-'Data Raw'!$N$1008)/2+'Data Raw'!$N$1008)*'Data Raw'!$M$1010+'Data Raw'!$M$1009)*AE241+AE241)</f>
        <v>21227.274462548998</v>
      </c>
      <c r="N241" s="84">
        <f t="shared" si="170"/>
        <v>21414.74379089427</v>
      </c>
      <c r="O241" s="84">
        <f t="shared" si="171"/>
        <v>21602.213119239543</v>
      </c>
      <c r="P241" s="84">
        <f t="shared" si="172"/>
        <v>21789.682447584819</v>
      </c>
      <c r="Q241" s="84">
        <f t="shared" si="173"/>
        <v>21977.151775930088</v>
      </c>
      <c r="R241" s="166" t="str">
        <f t="shared" si="174"/>
        <v/>
      </c>
      <c r="S241" s="109">
        <f>'Data Raw'!E283</f>
        <v>21358.73</v>
      </c>
      <c r="T241" s="109">
        <f>'Data Raw'!G283</f>
        <v>21518.080000000002</v>
      </c>
      <c r="U241" s="109">
        <f>'Data Raw'!D283</f>
        <v>21587.47</v>
      </c>
      <c r="V241" s="166" t="str">
        <f t="shared" si="175"/>
        <v/>
      </c>
      <c r="W241" s="89">
        <f t="shared" si="176"/>
        <v>-290.80553745100406</v>
      </c>
      <c r="X241" s="89">
        <f t="shared" si="177"/>
        <v>84567.860612167322</v>
      </c>
      <c r="Y241" s="89">
        <f t="shared" si="157"/>
        <v>364.11180353167737</v>
      </c>
      <c r="Z241" s="109">
        <f t="shared" si="178"/>
        <v>228.7400000000016</v>
      </c>
      <c r="AA241" s="89">
        <f t="shared" si="179"/>
        <v>420.10226940651262</v>
      </c>
      <c r="AB241" s="89">
        <f t="shared" si="180"/>
        <v>21079.153416171874</v>
      </c>
      <c r="AC241" s="89">
        <f t="shared" si="181"/>
        <v>21847.546583828123</v>
      </c>
      <c r="AD241" s="89">
        <f t="shared" si="182"/>
        <v>1</v>
      </c>
      <c r="AE241" s="89">
        <f>'Data Raw'!C283</f>
        <v>21463.35</v>
      </c>
      <c r="AF241" s="89"/>
      <c r="AG241" s="89">
        <f t="shared" si="148"/>
        <v>54.730000000003201</v>
      </c>
      <c r="AH241" s="89">
        <f t="shared" si="149"/>
        <v>-236.07553745100086</v>
      </c>
      <c r="AI241" s="109">
        <f t="shared" si="150"/>
        <v>-1</v>
      </c>
      <c r="AJ241" s="109">
        <f t="shared" si="154"/>
        <v>50</v>
      </c>
      <c r="AK241" s="88"/>
      <c r="AL241" s="191" t="str">
        <f t="shared" si="155"/>
        <v/>
      </c>
      <c r="AM241" s="191">
        <f t="shared" si="156"/>
        <v>-54.730000000003201</v>
      </c>
      <c r="AN241" s="88"/>
      <c r="AO241" s="191"/>
      <c r="AP241" s="191">
        <f t="shared" si="151"/>
        <v>2995.3729000003505</v>
      </c>
      <c r="AQ241" s="191">
        <f t="shared" si="183"/>
        <v>213.18152811172334</v>
      </c>
      <c r="AR241" s="191">
        <f t="shared" si="153"/>
        <v>-150.93027541995403</v>
      </c>
      <c r="AS241" s="250">
        <f t="shared" si="158"/>
        <v>0</v>
      </c>
      <c r="AT241" s="250">
        <f t="shared" si="159"/>
        <v>0</v>
      </c>
      <c r="AU241" s="250">
        <f t="shared" si="160"/>
        <v>0</v>
      </c>
      <c r="AV241" s="250">
        <f t="shared" si="161"/>
        <v>1</v>
      </c>
      <c r="AW241" s="250">
        <f t="shared" si="162"/>
        <v>0</v>
      </c>
      <c r="AX241" s="250">
        <f t="shared" si="163"/>
        <v>0</v>
      </c>
      <c r="AY241" s="89"/>
      <c r="AZ241" s="111"/>
      <c r="BA241" s="111"/>
      <c r="BB241" s="111"/>
      <c r="BC241" s="111"/>
      <c r="BD241" s="111"/>
      <c r="BE241" s="111"/>
      <c r="BF241" s="111"/>
      <c r="BG241" s="111"/>
      <c r="BH241" s="89"/>
      <c r="BI241" s="89"/>
      <c r="BJ241" s="89"/>
      <c r="BK241" s="89"/>
      <c r="BL241" s="89"/>
    </row>
    <row r="242" spans="1:64" x14ac:dyDescent="0.25">
      <c r="A242" s="86">
        <f t="shared" si="152"/>
        <v>241</v>
      </c>
      <c r="B242" s="113"/>
      <c r="C242" s="88"/>
      <c r="D242" s="88"/>
      <c r="E242" s="194">
        <f t="shared" si="164"/>
        <v>0</v>
      </c>
      <c r="F242" s="89">
        <f t="shared" si="165"/>
        <v>0</v>
      </c>
      <c r="G242" s="113"/>
      <c r="H242" s="88"/>
      <c r="I242" s="84">
        <f t="shared" si="166"/>
        <v>20145.631350646381</v>
      </c>
      <c r="J242" s="84">
        <f t="shared" si="167"/>
        <v>20327.687252412215</v>
      </c>
      <c r="K242" s="84">
        <f t="shared" si="168"/>
        <v>20509.743154178057</v>
      </c>
      <c r="L242" s="84">
        <f t="shared" si="169"/>
        <v>20691.799055943895</v>
      </c>
      <c r="M242" s="108">
        <f>IF(T242&lt;&gt;0,(((G242+1)*('Data Raw'!$N$1007-'Data Raw'!$N$1008)/2+'Data Raw'!$N$1008)*'Data Raw'!$M$1010+'Data Raw'!$M$1009)*AE242+AE242)</f>
        <v>20873.854957709733</v>
      </c>
      <c r="N242" s="84">
        <f t="shared" si="170"/>
        <v>21055.910859475571</v>
      </c>
      <c r="O242" s="84">
        <f t="shared" si="171"/>
        <v>21237.966761241409</v>
      </c>
      <c r="P242" s="84">
        <f t="shared" si="172"/>
        <v>21420.02266300725</v>
      </c>
      <c r="Q242" s="84">
        <f t="shared" si="173"/>
        <v>21602.078564773085</v>
      </c>
      <c r="R242" s="166" t="str">
        <f t="shared" si="174"/>
        <v/>
      </c>
      <c r="S242" s="109">
        <f>'Data Raw'!E284</f>
        <v>20896.43</v>
      </c>
      <c r="T242" s="109">
        <f>'Data Raw'!G284</f>
        <v>21027.759999999998</v>
      </c>
      <c r="U242" s="109">
        <f>'Data Raw'!D284</f>
        <v>21191.8</v>
      </c>
      <c r="V242" s="166" t="str">
        <f t="shared" si="175"/>
        <v/>
      </c>
      <c r="W242" s="89">
        <f t="shared" si="176"/>
        <v>-153.90504229026556</v>
      </c>
      <c r="X242" s="89">
        <f t="shared" si="177"/>
        <v>23686.762042368428</v>
      </c>
      <c r="Y242" s="89">
        <f t="shared" si="157"/>
        <v>342.08419908991357</v>
      </c>
      <c r="Z242" s="109">
        <f t="shared" si="178"/>
        <v>295.36999999999898</v>
      </c>
      <c r="AA242" s="89">
        <f t="shared" si="179"/>
        <v>402.28337377701069</v>
      </c>
      <c r="AB242" s="89">
        <f t="shared" si="180"/>
        <v>20748.913071004463</v>
      </c>
      <c r="AC242" s="89">
        <f t="shared" si="181"/>
        <v>21463.086928995537</v>
      </c>
      <c r="AD242" s="89">
        <f t="shared" si="182"/>
        <v>1</v>
      </c>
      <c r="AE242" s="89">
        <f>'Data Raw'!C284</f>
        <v>21106</v>
      </c>
      <c r="AF242" s="89"/>
      <c r="AG242" s="89">
        <f t="shared" si="148"/>
        <v>-78.240000000001601</v>
      </c>
      <c r="AH242" s="89">
        <f t="shared" si="149"/>
        <v>-232.14504229026716</v>
      </c>
      <c r="AI242" s="109">
        <f t="shared" si="150"/>
        <v>-1</v>
      </c>
      <c r="AJ242" s="109">
        <f t="shared" si="154"/>
        <v>50</v>
      </c>
      <c r="AK242" s="88"/>
      <c r="AL242" s="191" t="str">
        <f t="shared" si="155"/>
        <v/>
      </c>
      <c r="AM242" s="191">
        <f t="shared" si="156"/>
        <v>-78.240000000001601</v>
      </c>
      <c r="AN242" s="88"/>
      <c r="AO242" s="191"/>
      <c r="AP242" s="191">
        <f t="shared" si="151"/>
        <v>6121.4976000002507</v>
      </c>
      <c r="AQ242" s="191">
        <f t="shared" si="183"/>
        <v>198.18802498819869</v>
      </c>
      <c r="AR242" s="191">
        <f t="shared" si="153"/>
        <v>-143.89617410171488</v>
      </c>
      <c r="AS242" s="250">
        <f t="shared" si="158"/>
        <v>0</v>
      </c>
      <c r="AT242" s="250">
        <f t="shared" si="159"/>
        <v>0</v>
      </c>
      <c r="AU242" s="250">
        <f t="shared" si="160"/>
        <v>0</v>
      </c>
      <c r="AV242" s="250">
        <f t="shared" si="161"/>
        <v>1</v>
      </c>
      <c r="AW242" s="250">
        <f t="shared" si="162"/>
        <v>0</v>
      </c>
      <c r="AX242" s="250">
        <f t="shared" si="163"/>
        <v>0</v>
      </c>
      <c r="AY242" s="89"/>
      <c r="AZ242" s="111"/>
      <c r="BA242" s="111"/>
      <c r="BB242" s="111"/>
      <c r="BC242" s="111"/>
      <c r="BD242" s="111"/>
      <c r="BE242" s="111"/>
      <c r="BF242" s="111"/>
      <c r="BG242" s="111"/>
      <c r="BH242" s="89"/>
      <c r="BI242" s="89"/>
      <c r="BJ242" s="89"/>
      <c r="BK242" s="89"/>
      <c r="BL242" s="89"/>
    </row>
    <row r="243" spans="1:64" x14ac:dyDescent="0.25">
      <c r="A243" s="86">
        <f t="shared" si="152"/>
        <v>242</v>
      </c>
      <c r="B243" s="113"/>
      <c r="C243" s="88"/>
      <c r="D243" s="88"/>
      <c r="E243" s="194">
        <f t="shared" si="164"/>
        <v>0</v>
      </c>
      <c r="F243" s="89">
        <f t="shared" si="165"/>
        <v>0</v>
      </c>
      <c r="G243" s="113"/>
      <c r="H243" s="88"/>
      <c r="I243" s="84">
        <f t="shared" si="166"/>
        <v>20057.991187305484</v>
      </c>
      <c r="J243" s="84">
        <f t="shared" si="167"/>
        <v>20229.033286850441</v>
      </c>
      <c r="K243" s="84">
        <f t="shared" si="168"/>
        <v>20400.075386395398</v>
      </c>
      <c r="L243" s="84">
        <f t="shared" si="169"/>
        <v>20571.117485940355</v>
      </c>
      <c r="M243" s="108">
        <f>IF(T243&lt;&gt;0,(((G243+1)*('Data Raw'!$N$1007-'Data Raw'!$N$1008)/2+'Data Raw'!$N$1008)*'Data Raw'!$M$1010+'Data Raw'!$M$1009)*AE243+AE243)</f>
        <v>20742.159585485311</v>
      </c>
      <c r="N243" s="84">
        <f t="shared" si="170"/>
        <v>20913.201685030268</v>
      </c>
      <c r="O243" s="84">
        <f t="shared" si="171"/>
        <v>21084.243784575225</v>
      </c>
      <c r="P243" s="84">
        <f t="shared" si="172"/>
        <v>21255.285884120181</v>
      </c>
      <c r="Q243" s="84">
        <f t="shared" si="173"/>
        <v>21426.327983665138</v>
      </c>
      <c r="R243" s="166" t="str">
        <f t="shared" si="174"/>
        <v/>
      </c>
      <c r="S243" s="109">
        <f>'Data Raw'!E285</f>
        <v>20889.02</v>
      </c>
      <c r="T243" s="109">
        <f>'Data Raw'!G285</f>
        <v>20944.669999999998</v>
      </c>
      <c r="U243" s="109">
        <f>'Data Raw'!D285</f>
        <v>21214.98</v>
      </c>
      <c r="V243" s="166" t="str">
        <f t="shared" si="175"/>
        <v/>
      </c>
      <c r="W243" s="89">
        <f t="shared" si="176"/>
        <v>-202.510414514687</v>
      </c>
      <c r="X243" s="89">
        <f t="shared" si="177"/>
        <v>41010.467986910349</v>
      </c>
      <c r="Y243" s="89">
        <f t="shared" si="157"/>
        <v>325.82643573991442</v>
      </c>
      <c r="Z243" s="109">
        <f t="shared" si="178"/>
        <v>325.95999999999913</v>
      </c>
      <c r="AA243" s="89">
        <f t="shared" si="179"/>
        <v>391.38003466600901</v>
      </c>
      <c r="AB243" s="89">
        <f t="shared" si="180"/>
        <v>20630.899132289542</v>
      </c>
      <c r="AC243" s="89">
        <f t="shared" si="181"/>
        <v>21314.780867710459</v>
      </c>
      <c r="AD243" s="89">
        <f t="shared" si="182"/>
        <v>1</v>
      </c>
      <c r="AE243" s="89">
        <f>'Data Raw'!C285</f>
        <v>20972.84</v>
      </c>
      <c r="AF243" s="89"/>
      <c r="AG243" s="89">
        <f t="shared" si="148"/>
        <v>-28.170000000001892</v>
      </c>
      <c r="AH243" s="89">
        <f t="shared" si="149"/>
        <v>-230.68041451468889</v>
      </c>
      <c r="AI243" s="109">
        <f t="shared" si="150"/>
        <v>-1</v>
      </c>
      <c r="AJ243" s="109">
        <f t="shared" si="154"/>
        <v>50</v>
      </c>
      <c r="AK243" s="88"/>
      <c r="AL243" s="191" t="str">
        <f t="shared" si="155"/>
        <v/>
      </c>
      <c r="AM243" s="191">
        <f t="shared" si="156"/>
        <v>-28.170000000001892</v>
      </c>
      <c r="AN243" s="88"/>
      <c r="AO243" s="191"/>
      <c r="AP243" s="191">
        <f t="shared" si="151"/>
        <v>793.54890000010653</v>
      </c>
      <c r="AQ243" s="191">
        <f t="shared" si="183"/>
        <v>179.29713332284351</v>
      </c>
      <c r="AR243" s="191">
        <f t="shared" si="153"/>
        <v>-146.52930241707091</v>
      </c>
      <c r="AS243" s="250">
        <f t="shared" si="158"/>
        <v>0</v>
      </c>
      <c r="AT243" s="250">
        <f t="shared" si="159"/>
        <v>0</v>
      </c>
      <c r="AU243" s="250">
        <f t="shared" si="160"/>
        <v>0</v>
      </c>
      <c r="AV243" s="250">
        <f t="shared" si="161"/>
        <v>1</v>
      </c>
      <c r="AW243" s="250">
        <f t="shared" si="162"/>
        <v>0</v>
      </c>
      <c r="AX243" s="250">
        <f t="shared" si="163"/>
        <v>0</v>
      </c>
      <c r="AY243" s="89"/>
      <c r="AZ243" s="111"/>
      <c r="BA243" s="111"/>
      <c r="BB243" s="111"/>
      <c r="BC243" s="111"/>
      <c r="BD243" s="111"/>
      <c r="BE243" s="111"/>
      <c r="BF243" s="111"/>
      <c r="BG243" s="111"/>
      <c r="BH243" s="89"/>
      <c r="BI243" s="89"/>
      <c r="BJ243" s="89"/>
      <c r="BK243" s="89"/>
      <c r="BL243" s="89"/>
    </row>
    <row r="244" spans="1:64" x14ac:dyDescent="0.25">
      <c r="A244" s="86">
        <f t="shared" si="152"/>
        <v>243</v>
      </c>
      <c r="B244" s="113"/>
      <c r="C244" s="88"/>
      <c r="D244" s="88"/>
      <c r="E244" s="194">
        <f t="shared" si="164"/>
        <v>0</v>
      </c>
      <c r="F244" s="89">
        <f t="shared" si="165"/>
        <v>0</v>
      </c>
      <c r="G244" s="113"/>
      <c r="H244" s="88"/>
      <c r="I244" s="84">
        <f t="shared" si="166"/>
        <v>19900.638303374333</v>
      </c>
      <c r="J244" s="84">
        <f t="shared" si="167"/>
        <v>20063.551521244288</v>
      </c>
      <c r="K244" s="84">
        <f t="shared" si="168"/>
        <v>20226.464739114246</v>
      </c>
      <c r="L244" s="84">
        <f t="shared" si="169"/>
        <v>20389.377956984201</v>
      </c>
      <c r="M244" s="108">
        <f>IF(T244&lt;&gt;0,(((G244+1)*('Data Raw'!$N$1007-'Data Raw'!$N$1008)/2+'Data Raw'!$N$1008)*'Data Raw'!$M$1010+'Data Raw'!$M$1009)*AE244+AE244)</f>
        <v>20552.291174854159</v>
      </c>
      <c r="N244" s="84">
        <f t="shared" si="170"/>
        <v>20715.204392724117</v>
      </c>
      <c r="O244" s="84">
        <f t="shared" si="171"/>
        <v>20878.117610594072</v>
      </c>
      <c r="P244" s="84">
        <f t="shared" si="172"/>
        <v>21041.03082846403</v>
      </c>
      <c r="Q244" s="84">
        <f t="shared" si="173"/>
        <v>21203.944046333985</v>
      </c>
      <c r="R244" s="166" t="str">
        <f t="shared" si="174"/>
        <v/>
      </c>
      <c r="S244" s="109">
        <f>'Data Raw'!E286</f>
        <v>20483.86</v>
      </c>
      <c r="T244" s="109">
        <f>'Data Raw'!G286</f>
        <v>20682.22</v>
      </c>
      <c r="U244" s="109">
        <f>'Data Raw'!D286</f>
        <v>20920.599999999999</v>
      </c>
      <c r="V244" s="166" t="str">
        <f t="shared" si="175"/>
        <v/>
      </c>
      <c r="W244" s="89">
        <f t="shared" si="176"/>
        <v>-129.92882514584198</v>
      </c>
      <c r="X244" s="89">
        <f t="shared" si="177"/>
        <v>16881.499603778779</v>
      </c>
      <c r="Y244" s="89">
        <f t="shared" si="157"/>
        <v>305.62785422929869</v>
      </c>
      <c r="Z244" s="109">
        <f t="shared" si="178"/>
        <v>436.73999999999796</v>
      </c>
      <c r="AA244" s="89">
        <f t="shared" si="179"/>
        <v>397.8600297137217</v>
      </c>
      <c r="AB244" s="89">
        <f t="shared" si="180"/>
        <v>20448.186970533894</v>
      </c>
      <c r="AC244" s="89">
        <f t="shared" si="181"/>
        <v>21113.533029466107</v>
      </c>
      <c r="AD244" s="89">
        <f t="shared" si="182"/>
        <v>1</v>
      </c>
      <c r="AE244" s="89">
        <f>'Data Raw'!C286</f>
        <v>20780.86</v>
      </c>
      <c r="AF244" s="89"/>
      <c r="AG244" s="89">
        <f t="shared" si="148"/>
        <v>-98.639999999999418</v>
      </c>
      <c r="AH244" s="89">
        <f t="shared" si="149"/>
        <v>-228.5688251458414</v>
      </c>
      <c r="AI244" s="109">
        <f t="shared" si="150"/>
        <v>-1</v>
      </c>
      <c r="AJ244" s="109">
        <f t="shared" si="154"/>
        <v>50</v>
      </c>
      <c r="AK244" s="88"/>
      <c r="AL244" s="191" t="str">
        <f t="shared" si="155"/>
        <v/>
      </c>
      <c r="AM244" s="191">
        <f t="shared" si="156"/>
        <v>-98.639999999999418</v>
      </c>
      <c r="AN244" s="88"/>
      <c r="AO244" s="191"/>
      <c r="AP244" s="191">
        <f t="shared" si="151"/>
        <v>9729.849599999885</v>
      </c>
      <c r="AQ244" s="191">
        <f t="shared" si="183"/>
        <v>170.33522962030526</v>
      </c>
      <c r="AR244" s="191">
        <f t="shared" si="153"/>
        <v>-135.29262460899344</v>
      </c>
      <c r="AS244" s="250">
        <f t="shared" si="158"/>
        <v>0</v>
      </c>
      <c r="AT244" s="250">
        <f t="shared" si="159"/>
        <v>0</v>
      </c>
      <c r="AU244" s="250">
        <f t="shared" si="160"/>
        <v>0</v>
      </c>
      <c r="AV244" s="250">
        <f t="shared" si="161"/>
        <v>1</v>
      </c>
      <c r="AW244" s="250">
        <f t="shared" si="162"/>
        <v>0</v>
      </c>
      <c r="AX244" s="250">
        <f t="shared" si="163"/>
        <v>0</v>
      </c>
      <c r="AY244" s="89"/>
      <c r="AZ244" s="111"/>
      <c r="BA244" s="111"/>
      <c r="BB244" s="111"/>
      <c r="BC244" s="111"/>
      <c r="BD244" s="111"/>
      <c r="BE244" s="111"/>
      <c r="BF244" s="111"/>
      <c r="BG244" s="111"/>
      <c r="BH244" s="89"/>
      <c r="BI244" s="89"/>
      <c r="BJ244" s="89"/>
      <c r="BK244" s="89"/>
      <c r="BL244" s="89"/>
    </row>
    <row r="245" spans="1:64" x14ac:dyDescent="0.25">
      <c r="A245" s="86">
        <f t="shared" si="152"/>
        <v>244</v>
      </c>
      <c r="B245" s="113"/>
      <c r="C245" s="88"/>
      <c r="D245" s="88"/>
      <c r="E245" s="194">
        <f t="shared" si="164"/>
        <v>0</v>
      </c>
      <c r="F245" s="89">
        <f t="shared" si="165"/>
        <v>0</v>
      </c>
      <c r="G245" s="113"/>
      <c r="H245" s="88"/>
      <c r="I245" s="84">
        <f t="shared" si="166"/>
        <v>19427.496700793799</v>
      </c>
      <c r="J245" s="84">
        <f t="shared" si="167"/>
        <v>19580.310627908453</v>
      </c>
      <c r="K245" s="84">
        <f t="shared" si="168"/>
        <v>19733.1245550231</v>
      </c>
      <c r="L245" s="84">
        <f t="shared" si="169"/>
        <v>19885.93848213775</v>
      </c>
      <c r="M245" s="108">
        <f>IF(T245&lt;&gt;0,(((G245+1)*('Data Raw'!$N$1007-'Data Raw'!$N$1008)/2+'Data Raw'!$N$1008)*'Data Raw'!$M$1010+'Data Raw'!$M$1009)*AE245+AE245)</f>
        <v>20038.7524092524</v>
      </c>
      <c r="N245" s="84">
        <f t="shared" si="170"/>
        <v>20191.56633636705</v>
      </c>
      <c r="O245" s="84">
        <f t="shared" si="171"/>
        <v>20344.3802634817</v>
      </c>
      <c r="P245" s="84">
        <f t="shared" si="172"/>
        <v>20497.194190596347</v>
      </c>
      <c r="Q245" s="84">
        <f t="shared" si="173"/>
        <v>20650.008117711001</v>
      </c>
      <c r="R245" s="166" t="str">
        <f t="shared" si="174"/>
        <v/>
      </c>
      <c r="S245" s="109">
        <f>'Data Raw'!E287</f>
        <v>20184.96</v>
      </c>
      <c r="T245" s="109">
        <f>'Data Raw'!G287</f>
        <v>20638.52</v>
      </c>
      <c r="U245" s="109">
        <f>'Data Raw'!D287</f>
        <v>20709.490000000002</v>
      </c>
      <c r="V245" s="166" t="str">
        <f t="shared" si="175"/>
        <v/>
      </c>
      <c r="W245" s="89">
        <f t="shared" si="176"/>
        <v>-599.76759074760048</v>
      </c>
      <c r="X245" s="89">
        <f t="shared" si="177"/>
        <v>359721.16291118116</v>
      </c>
      <c r="Y245" s="89">
        <f t="shared" si="157"/>
        <v>362.56457052424543</v>
      </c>
      <c r="Z245" s="109">
        <f t="shared" si="178"/>
        <v>524.53000000000247</v>
      </c>
      <c r="AA245" s="89">
        <f t="shared" si="179"/>
        <v>415.955739754619</v>
      </c>
      <c r="AB245" s="89">
        <f t="shared" si="180"/>
        <v>19923.428974743336</v>
      </c>
      <c r="AC245" s="89">
        <f t="shared" si="181"/>
        <v>20599.791025256665</v>
      </c>
      <c r="AD245" s="89" t="str">
        <f t="shared" si="182"/>
        <v/>
      </c>
      <c r="AE245" s="89">
        <f>'Data Raw'!C287</f>
        <v>20261.61</v>
      </c>
      <c r="AF245" s="89"/>
      <c r="AG245" s="89">
        <f t="shared" si="148"/>
        <v>376.90999999999985</v>
      </c>
      <c r="AH245" s="89">
        <f t="shared" si="149"/>
        <v>-222.85759074760063</v>
      </c>
      <c r="AI245" s="109">
        <f t="shared" si="150"/>
        <v>-1</v>
      </c>
      <c r="AJ245" s="109">
        <f t="shared" si="154"/>
        <v>50</v>
      </c>
      <c r="AK245" s="88"/>
      <c r="AL245" s="191" t="str">
        <f t="shared" si="155"/>
        <v/>
      </c>
      <c r="AM245" s="191">
        <f t="shared" si="156"/>
        <v>-376.90999999999985</v>
      </c>
      <c r="AN245" s="88"/>
      <c r="AO245" s="191"/>
      <c r="AP245" s="191">
        <f t="shared" si="151"/>
        <v>142061.1480999999</v>
      </c>
      <c r="AQ245" s="191">
        <f t="shared" si="183"/>
        <v>193.28798188471575</v>
      </c>
      <c r="AR245" s="191">
        <f t="shared" si="153"/>
        <v>-169.27658863952968</v>
      </c>
      <c r="AS245" s="250">
        <f t="shared" si="158"/>
        <v>0</v>
      </c>
      <c r="AT245" s="250">
        <f t="shared" si="159"/>
        <v>0</v>
      </c>
      <c r="AU245" s="250">
        <f t="shared" si="160"/>
        <v>0</v>
      </c>
      <c r="AV245" s="250">
        <f t="shared" si="161"/>
        <v>0</v>
      </c>
      <c r="AW245" s="250">
        <f t="shared" si="162"/>
        <v>0</v>
      </c>
      <c r="AX245" s="250">
        <f t="shared" si="163"/>
        <v>1</v>
      </c>
      <c r="AY245" s="89"/>
      <c r="AZ245" s="111"/>
      <c r="BA245" s="111"/>
      <c r="BB245" s="111"/>
      <c r="BC245" s="111"/>
      <c r="BD245" s="111"/>
      <c r="BE245" s="111"/>
      <c r="BF245" s="111"/>
      <c r="BG245" s="111"/>
      <c r="BH245" s="89"/>
      <c r="BI245" s="89"/>
      <c r="BJ245" s="89"/>
      <c r="BK245" s="89"/>
      <c r="BL245" s="89"/>
    </row>
    <row r="246" spans="1:64" x14ac:dyDescent="0.25">
      <c r="A246" s="86">
        <f t="shared" si="152"/>
        <v>245</v>
      </c>
      <c r="B246" s="113"/>
      <c r="C246" s="88"/>
      <c r="D246" s="88"/>
      <c r="E246" s="194">
        <f t="shared" si="164"/>
        <v>0</v>
      </c>
      <c r="F246" s="89">
        <f t="shared" si="165"/>
        <v>0</v>
      </c>
      <c r="G246" s="113"/>
      <c r="H246" s="88"/>
      <c r="I246" s="84">
        <f t="shared" si="166"/>
        <v>19336.360401032376</v>
      </c>
      <c r="J246" s="84">
        <f t="shared" si="167"/>
        <v>19517.642686294501</v>
      </c>
      <c r="K246" s="84">
        <f t="shared" si="168"/>
        <v>19698.924971556622</v>
      </c>
      <c r="L246" s="84">
        <f t="shared" si="169"/>
        <v>19880.207256818747</v>
      </c>
      <c r="M246" s="108">
        <f>IF(T246&lt;&gt;0,(((G246+1)*('Data Raw'!$N$1007-'Data Raw'!$N$1008)/2+'Data Raw'!$N$1008)*'Data Raw'!$M$1010+'Data Raw'!$M$1009)*AE246+AE246)</f>
        <v>20061.489542080868</v>
      </c>
      <c r="N246" s="84">
        <f t="shared" si="170"/>
        <v>20242.771827342989</v>
      </c>
      <c r="O246" s="84">
        <f t="shared" si="171"/>
        <v>20424.054112605114</v>
      </c>
      <c r="P246" s="84">
        <f t="shared" si="172"/>
        <v>20605.336397867235</v>
      </c>
      <c r="Q246" s="84">
        <f t="shared" si="173"/>
        <v>20786.61868312936</v>
      </c>
      <c r="R246" s="166" t="str">
        <f t="shared" si="174"/>
        <v/>
      </c>
      <c r="S246" s="109">
        <f>'Data Raw'!E288</f>
        <v>19784.28</v>
      </c>
      <c r="T246" s="109">
        <f>'Data Raw'!G288</f>
        <v>19869.34</v>
      </c>
      <c r="U246" s="109">
        <f>'Data Raw'!D288</f>
        <v>20284.599999999999</v>
      </c>
      <c r="V246" s="166" t="str">
        <f t="shared" si="175"/>
        <v/>
      </c>
      <c r="W246" s="89">
        <f t="shared" si="176"/>
        <v>192.14954208086783</v>
      </c>
      <c r="X246" s="89">
        <f t="shared" si="177"/>
        <v>36921.446521887199</v>
      </c>
      <c r="Y246" s="89">
        <f t="shared" si="157"/>
        <v>343.4363849012903</v>
      </c>
      <c r="Z246" s="109">
        <f t="shared" si="178"/>
        <v>500.31999999999971</v>
      </c>
      <c r="AA246" s="89">
        <f t="shared" si="179"/>
        <v>428.00777693253053</v>
      </c>
      <c r="AB246" s="89">
        <f t="shared" si="180"/>
        <v>19931.037621208572</v>
      </c>
      <c r="AC246" s="89">
        <f t="shared" si="181"/>
        <v>20638.162378791425</v>
      </c>
      <c r="AD246" s="89" t="str">
        <f t="shared" si="182"/>
        <v/>
      </c>
      <c r="AE246" s="89">
        <f>'Data Raw'!C288</f>
        <v>20284.599999999999</v>
      </c>
      <c r="AF246" s="89"/>
      <c r="AG246" s="89">
        <f t="shared" si="148"/>
        <v>-415.2599999999984</v>
      </c>
      <c r="AH246" s="89">
        <f t="shared" si="149"/>
        <v>-223.11045791913057</v>
      </c>
      <c r="AI246" s="109">
        <f t="shared" si="150"/>
        <v>-1</v>
      </c>
      <c r="AJ246" s="109">
        <f t="shared" si="154"/>
        <v>50</v>
      </c>
      <c r="AK246" s="88"/>
      <c r="AL246" s="191" t="str">
        <f t="shared" si="155"/>
        <v/>
      </c>
      <c r="AM246" s="191">
        <f t="shared" si="156"/>
        <v>-415.2599999999984</v>
      </c>
      <c r="AN246" s="88"/>
      <c r="AO246" s="191"/>
      <c r="AP246" s="191">
        <f t="shared" si="151"/>
        <v>172440.86759999866</v>
      </c>
      <c r="AQ246" s="191">
        <f t="shared" si="183"/>
        <v>217.95153945308047</v>
      </c>
      <c r="AR246" s="191">
        <f t="shared" si="153"/>
        <v>-125.48484544820982</v>
      </c>
      <c r="AS246" s="250">
        <f t="shared" si="158"/>
        <v>0</v>
      </c>
      <c r="AT246" s="250">
        <f t="shared" si="159"/>
        <v>0</v>
      </c>
      <c r="AU246" s="250">
        <f t="shared" si="160"/>
        <v>1</v>
      </c>
      <c r="AV246" s="250">
        <f t="shared" si="161"/>
        <v>0</v>
      </c>
      <c r="AW246" s="250">
        <f t="shared" si="162"/>
        <v>0</v>
      </c>
      <c r="AX246" s="250">
        <f t="shared" si="163"/>
        <v>0</v>
      </c>
      <c r="AY246" s="89"/>
      <c r="AZ246" s="111"/>
      <c r="BA246" s="111"/>
      <c r="BB246" s="111"/>
      <c r="BC246" s="111"/>
      <c r="BD246" s="111"/>
      <c r="BE246" s="111"/>
      <c r="BF246" s="111"/>
      <c r="BG246" s="111"/>
      <c r="BH246" s="89"/>
      <c r="BI246" s="89"/>
      <c r="BJ246" s="89"/>
      <c r="BK246" s="89"/>
      <c r="BL246" s="89"/>
    </row>
    <row r="247" spans="1:64" x14ac:dyDescent="0.25">
      <c r="A247" s="86">
        <f t="shared" si="152"/>
        <v>246</v>
      </c>
      <c r="B247" s="113"/>
      <c r="C247" s="88"/>
      <c r="D247" s="88"/>
      <c r="E247" s="194">
        <f t="shared" si="164"/>
        <v>0</v>
      </c>
      <c r="F247" s="89">
        <f t="shared" si="165"/>
        <v>0</v>
      </c>
      <c r="G247" s="113"/>
      <c r="H247" s="88"/>
      <c r="I247" s="84">
        <f t="shared" si="166"/>
        <v>19082.307638794886</v>
      </c>
      <c r="J247" s="84">
        <f t="shared" si="167"/>
        <v>19254.025831245533</v>
      </c>
      <c r="K247" s="84">
        <f t="shared" si="168"/>
        <v>19425.744023696177</v>
      </c>
      <c r="L247" s="84">
        <f t="shared" si="169"/>
        <v>19597.462216146825</v>
      </c>
      <c r="M247" s="108">
        <f>IF(T247&lt;&gt;0,(((G247+1)*('Data Raw'!$N$1007-'Data Raw'!$N$1008)/2+'Data Raw'!$N$1008)*'Data Raw'!$M$1010+'Data Raw'!$M$1009)*AE247+AE247)</f>
        <v>19769.180408597469</v>
      </c>
      <c r="N247" s="84">
        <f t="shared" si="170"/>
        <v>19940.898601048113</v>
      </c>
      <c r="O247" s="84">
        <f t="shared" si="171"/>
        <v>20112.616793498761</v>
      </c>
      <c r="P247" s="84">
        <f t="shared" si="172"/>
        <v>20284.334985949405</v>
      </c>
      <c r="Q247" s="84">
        <f t="shared" si="173"/>
        <v>20456.053178400052</v>
      </c>
      <c r="R247" s="166" t="str">
        <f t="shared" si="174"/>
        <v/>
      </c>
      <c r="S247" s="109">
        <f>'Data Raw'!E289</f>
        <v>19858.36</v>
      </c>
      <c r="T247" s="109">
        <f>'Data Raw'!G289</f>
        <v>19934.71</v>
      </c>
      <c r="U247" s="109">
        <f>'Data Raw'!D289</f>
        <v>20258.64</v>
      </c>
      <c r="V247" s="166" t="str">
        <f t="shared" si="175"/>
        <v/>
      </c>
      <c r="W247" s="89">
        <f t="shared" si="176"/>
        <v>-165.52959140253006</v>
      </c>
      <c r="X247" s="89">
        <f t="shared" si="177"/>
        <v>27400.045629888555</v>
      </c>
      <c r="Y247" s="89">
        <f t="shared" si="157"/>
        <v>324.05717054563337</v>
      </c>
      <c r="Z247" s="109">
        <f t="shared" si="178"/>
        <v>400.27999999999884</v>
      </c>
      <c r="AA247" s="89">
        <f t="shared" si="179"/>
        <v>424.04666594216883</v>
      </c>
      <c r="AB247" s="89">
        <f t="shared" si="180"/>
        <v>19625.233389607351</v>
      </c>
      <c r="AC247" s="89">
        <f t="shared" si="181"/>
        <v>20352.846610392651</v>
      </c>
      <c r="AD247" s="89">
        <f t="shared" si="182"/>
        <v>1</v>
      </c>
      <c r="AE247" s="89">
        <f>'Data Raw'!C289</f>
        <v>19989.04</v>
      </c>
      <c r="AF247" s="89"/>
      <c r="AG247" s="89">
        <f t="shared" si="148"/>
        <v>-54.330000000001746</v>
      </c>
      <c r="AH247" s="89">
        <f t="shared" si="149"/>
        <v>-219.85959140253181</v>
      </c>
      <c r="AI247" s="109">
        <f t="shared" si="150"/>
        <v>-1</v>
      </c>
      <c r="AJ247" s="109">
        <f t="shared" si="154"/>
        <v>50</v>
      </c>
      <c r="AK247" s="88"/>
      <c r="AL247" s="191" t="str">
        <f t="shared" si="155"/>
        <v/>
      </c>
      <c r="AM247" s="191">
        <f t="shared" si="156"/>
        <v>-54.330000000001746</v>
      </c>
      <c r="AN247" s="88"/>
      <c r="AO247" s="191"/>
      <c r="AP247" s="191">
        <f t="shared" si="151"/>
        <v>2951.7489000001897</v>
      </c>
      <c r="AQ247" s="191">
        <f t="shared" si="183"/>
        <v>199.7713684027384</v>
      </c>
      <c r="AR247" s="191">
        <f t="shared" si="153"/>
        <v>-124.28580214289497</v>
      </c>
      <c r="AS247" s="250">
        <f t="shared" si="158"/>
        <v>0</v>
      </c>
      <c r="AT247" s="250">
        <f t="shared" si="159"/>
        <v>0</v>
      </c>
      <c r="AU247" s="250">
        <f t="shared" si="160"/>
        <v>0</v>
      </c>
      <c r="AV247" s="250">
        <f t="shared" si="161"/>
        <v>1</v>
      </c>
      <c r="AW247" s="250">
        <f t="shared" si="162"/>
        <v>0</v>
      </c>
      <c r="AX247" s="250">
        <f t="shared" si="163"/>
        <v>0</v>
      </c>
      <c r="AY247" s="89"/>
      <c r="AZ247" s="111"/>
      <c r="BA247" s="111"/>
      <c r="BB247" s="111"/>
      <c r="BC247" s="111"/>
      <c r="BD247" s="111"/>
      <c r="BE247" s="111"/>
      <c r="BF247" s="111"/>
      <c r="BG247" s="111"/>
      <c r="BH247" s="89"/>
      <c r="BI247" s="89"/>
      <c r="BJ247" s="89"/>
      <c r="BK247" s="89"/>
      <c r="BL247" s="89"/>
    </row>
    <row r="248" spans="1:64" x14ac:dyDescent="0.25">
      <c r="A248" s="86">
        <f t="shared" si="152"/>
        <v>247</v>
      </c>
      <c r="B248" s="113"/>
      <c r="C248" s="88"/>
      <c r="D248" s="88"/>
      <c r="E248" s="194">
        <f t="shared" si="164"/>
        <v>0</v>
      </c>
      <c r="F248" s="89">
        <f t="shared" si="165"/>
        <v>0</v>
      </c>
      <c r="G248" s="113"/>
      <c r="H248" s="88"/>
      <c r="I248" s="84">
        <f t="shared" si="166"/>
        <v>18858.407183792155</v>
      </c>
      <c r="J248" s="84">
        <f t="shared" si="167"/>
        <v>19020.435769064974</v>
      </c>
      <c r="K248" s="84">
        <f t="shared" si="168"/>
        <v>19182.46435433779</v>
      </c>
      <c r="L248" s="84">
        <f t="shared" si="169"/>
        <v>19344.492939610609</v>
      </c>
      <c r="M248" s="108">
        <f>IF(T248&lt;&gt;0,(((G248+1)*('Data Raw'!$N$1007-'Data Raw'!$N$1008)/2+'Data Raw'!$N$1008)*'Data Raw'!$M$1010+'Data Raw'!$M$1009)*AE248+AE248)</f>
        <v>19506.521524883425</v>
      </c>
      <c r="N248" s="84">
        <f t="shared" si="170"/>
        <v>19668.55011015624</v>
      </c>
      <c r="O248" s="84">
        <f t="shared" si="171"/>
        <v>19830.57869542906</v>
      </c>
      <c r="P248" s="84">
        <f t="shared" si="172"/>
        <v>19992.607280701875</v>
      </c>
      <c r="Q248" s="84">
        <f t="shared" si="173"/>
        <v>20154.635865974695</v>
      </c>
      <c r="R248" s="166" t="str">
        <f t="shared" si="174"/>
        <v/>
      </c>
      <c r="S248" s="109">
        <f>'Data Raw'!E290</f>
        <v>19665.490000000002</v>
      </c>
      <c r="T248" s="109">
        <f>'Data Raw'!G290</f>
        <v>19946.36</v>
      </c>
      <c r="U248" s="109">
        <f>'Data Raw'!D290</f>
        <v>20053.11</v>
      </c>
      <c r="V248" s="166" t="str">
        <f t="shared" si="175"/>
        <v/>
      </c>
      <c r="W248" s="89">
        <f t="shared" si="176"/>
        <v>-439.83847511657586</v>
      </c>
      <c r="X248" s="89">
        <f t="shared" si="177"/>
        <v>193457.88419287471</v>
      </c>
      <c r="Y248" s="89">
        <f t="shared" si="157"/>
        <v>342.99858035631348</v>
      </c>
      <c r="Z248" s="109">
        <f t="shared" si="178"/>
        <v>387.61999999999898</v>
      </c>
      <c r="AA248" s="89">
        <f t="shared" si="179"/>
        <v>418.84285652185889</v>
      </c>
      <c r="AB248" s="89">
        <f t="shared" si="180"/>
        <v>19363.020333949156</v>
      </c>
      <c r="AC248" s="89">
        <f t="shared" si="181"/>
        <v>20083.899666050842</v>
      </c>
      <c r="AD248" s="89">
        <f t="shared" si="182"/>
        <v>1</v>
      </c>
      <c r="AE248" s="89">
        <f>'Data Raw'!C290</f>
        <v>19723.46</v>
      </c>
      <c r="AF248" s="89"/>
      <c r="AG248" s="89">
        <f t="shared" si="148"/>
        <v>222.90000000000146</v>
      </c>
      <c r="AH248" s="89">
        <f t="shared" si="149"/>
        <v>-216.93847511657441</v>
      </c>
      <c r="AI248" s="109">
        <f t="shared" si="150"/>
        <v>-1</v>
      </c>
      <c r="AJ248" s="109">
        <f t="shared" si="154"/>
        <v>50</v>
      </c>
      <c r="AK248" s="88"/>
      <c r="AL248" s="191" t="str">
        <f t="shared" si="155"/>
        <v/>
      </c>
      <c r="AM248" s="191">
        <f t="shared" si="156"/>
        <v>-222.90000000000146</v>
      </c>
      <c r="AN248" s="88"/>
      <c r="AO248" s="191"/>
      <c r="AP248" s="191">
        <f t="shared" si="151"/>
        <v>49684.410000000651</v>
      </c>
      <c r="AQ248" s="191">
        <f t="shared" si="183"/>
        <v>202.34121635798985</v>
      </c>
      <c r="AR248" s="191">
        <f t="shared" si="153"/>
        <v>-140.65736399832363</v>
      </c>
      <c r="AS248" s="250">
        <f t="shared" si="158"/>
        <v>0</v>
      </c>
      <c r="AT248" s="250">
        <f t="shared" si="159"/>
        <v>0</v>
      </c>
      <c r="AU248" s="250">
        <f t="shared" si="160"/>
        <v>0</v>
      </c>
      <c r="AV248" s="250">
        <f t="shared" si="161"/>
        <v>0</v>
      </c>
      <c r="AW248" s="250">
        <f t="shared" si="162"/>
        <v>1</v>
      </c>
      <c r="AX248" s="250">
        <f t="shared" si="163"/>
        <v>0</v>
      </c>
      <c r="AY248" s="89"/>
      <c r="AZ248" s="111"/>
      <c r="BA248" s="111"/>
      <c r="BB248" s="111"/>
      <c r="BC248" s="111"/>
      <c r="BD248" s="111"/>
      <c r="BE248" s="111"/>
      <c r="BF248" s="111"/>
      <c r="BG248" s="111"/>
      <c r="BH248" s="89"/>
      <c r="BI248" s="89"/>
      <c r="BJ248" s="89"/>
      <c r="BK248" s="89"/>
      <c r="BL248" s="89"/>
    </row>
    <row r="249" spans="1:64" x14ac:dyDescent="0.25">
      <c r="A249" s="86">
        <f t="shared" si="152"/>
        <v>248</v>
      </c>
      <c r="B249" s="113"/>
      <c r="C249" s="88"/>
      <c r="D249" s="88"/>
      <c r="E249" s="194">
        <f t="shared" si="164"/>
        <v>0</v>
      </c>
      <c r="F249" s="89">
        <f t="shared" si="165"/>
        <v>0</v>
      </c>
      <c r="G249" s="113"/>
      <c r="H249" s="88"/>
      <c r="I249" s="84">
        <f t="shared" si="166"/>
        <v>19211.506126723219</v>
      </c>
      <c r="J249" s="84">
        <f t="shared" si="167"/>
        <v>19383.005416901378</v>
      </c>
      <c r="K249" s="84">
        <f t="shared" si="168"/>
        <v>19554.504707079534</v>
      </c>
      <c r="L249" s="84">
        <f t="shared" si="169"/>
        <v>19726.003997257692</v>
      </c>
      <c r="M249" s="108">
        <f>IF(T249&lt;&gt;0,(((G249+1)*('Data Raw'!$N$1007-'Data Raw'!$N$1008)/2+'Data Raw'!$N$1008)*'Data Raw'!$M$1010+'Data Raw'!$M$1009)*AE249+AE249)</f>
        <v>19897.503287435848</v>
      </c>
      <c r="N249" s="84">
        <f t="shared" si="170"/>
        <v>20069.002577614003</v>
      </c>
      <c r="O249" s="84">
        <f t="shared" si="171"/>
        <v>20240.501867792162</v>
      </c>
      <c r="P249" s="84">
        <f t="shared" si="172"/>
        <v>20412.001157970317</v>
      </c>
      <c r="Q249" s="84">
        <f t="shared" si="173"/>
        <v>20583.500448148476</v>
      </c>
      <c r="R249" s="166" t="str">
        <f t="shared" si="174"/>
        <v/>
      </c>
      <c r="S249" s="109">
        <f>'Data Raw'!E291</f>
        <v>19956.669999999998</v>
      </c>
      <c r="T249" s="109">
        <f>'Data Raw'!G291</f>
        <v>20276.169999999998</v>
      </c>
      <c r="U249" s="109">
        <f>'Data Raw'!D291</f>
        <v>20286.830000000002</v>
      </c>
      <c r="V249" s="166" t="str">
        <f t="shared" si="175"/>
        <v/>
      </c>
      <c r="W249" s="89">
        <f t="shared" si="176"/>
        <v>-378.66671256415066</v>
      </c>
      <c r="X249" s="89">
        <f t="shared" si="177"/>
        <v>143388.4792041411</v>
      </c>
      <c r="Y249" s="89">
        <f t="shared" si="157"/>
        <v>348.31771948750213</v>
      </c>
      <c r="Z249" s="109">
        <f t="shared" si="178"/>
        <v>330.16000000000349</v>
      </c>
      <c r="AA249" s="89">
        <f t="shared" si="179"/>
        <v>406.17387701873668</v>
      </c>
      <c r="AB249" s="89">
        <f t="shared" si="180"/>
        <v>19762.773571956423</v>
      </c>
      <c r="AC249" s="89">
        <f t="shared" si="181"/>
        <v>20474.806428043579</v>
      </c>
      <c r="AD249" s="89">
        <f t="shared" si="182"/>
        <v>1</v>
      </c>
      <c r="AE249" s="89">
        <f>'Data Raw'!C291</f>
        <v>20118.79</v>
      </c>
      <c r="AF249" s="89"/>
      <c r="AG249" s="89">
        <f t="shared" si="148"/>
        <v>157.37999999999738</v>
      </c>
      <c r="AH249" s="89">
        <f t="shared" si="149"/>
        <v>-221.28671256415328</v>
      </c>
      <c r="AI249" s="109">
        <f t="shared" si="150"/>
        <v>-1</v>
      </c>
      <c r="AJ249" s="109">
        <f t="shared" si="154"/>
        <v>50</v>
      </c>
      <c r="AK249" s="88"/>
      <c r="AL249" s="191" t="str">
        <f t="shared" si="155"/>
        <v/>
      </c>
      <c r="AM249" s="191">
        <f t="shared" si="156"/>
        <v>-157.37999999999738</v>
      </c>
      <c r="AN249" s="88"/>
      <c r="AO249" s="191"/>
      <c r="AP249" s="191">
        <f t="shared" si="151"/>
        <v>24768.464399999175</v>
      </c>
      <c r="AQ249" s="191">
        <f t="shared" si="183"/>
        <v>197.34552565154624</v>
      </c>
      <c r="AR249" s="191">
        <f t="shared" si="153"/>
        <v>-150.97219383595589</v>
      </c>
      <c r="AS249" s="250">
        <f t="shared" si="158"/>
        <v>0</v>
      </c>
      <c r="AT249" s="250">
        <f t="shared" si="159"/>
        <v>0</v>
      </c>
      <c r="AU249" s="250">
        <f t="shared" si="160"/>
        <v>0</v>
      </c>
      <c r="AV249" s="250">
        <f t="shared" si="161"/>
        <v>0</v>
      </c>
      <c r="AW249" s="250">
        <f t="shared" si="162"/>
        <v>1</v>
      </c>
      <c r="AX249" s="250">
        <f t="shared" si="163"/>
        <v>0</v>
      </c>
      <c r="AY249" s="89"/>
      <c r="AZ249" s="111"/>
      <c r="BA249" s="111"/>
      <c r="BB249" s="111"/>
      <c r="BC249" s="111"/>
      <c r="BD249" s="111"/>
      <c r="BE249" s="111"/>
      <c r="BF249" s="111"/>
      <c r="BG249" s="111"/>
      <c r="BH249" s="89"/>
      <c r="BI249" s="89"/>
      <c r="BJ249" s="89"/>
      <c r="BK249" s="89"/>
      <c r="BL249" s="89"/>
    </row>
    <row r="250" spans="1:64" x14ac:dyDescent="0.25">
      <c r="A250" s="86">
        <f t="shared" si="152"/>
        <v>249</v>
      </c>
      <c r="B250" s="113"/>
      <c r="C250" s="88"/>
      <c r="D250" s="88"/>
      <c r="E250" s="194">
        <f t="shared" si="164"/>
        <v>0</v>
      </c>
      <c r="F250" s="89">
        <f t="shared" si="165"/>
        <v>0</v>
      </c>
      <c r="G250" s="113"/>
      <c r="H250" s="88"/>
      <c r="I250" s="84">
        <f t="shared" si="166"/>
        <v>19351.799289998609</v>
      </c>
      <c r="J250" s="84">
        <f t="shared" si="167"/>
        <v>19525.958149742361</v>
      </c>
      <c r="K250" s="84">
        <f t="shared" si="168"/>
        <v>19700.117009486112</v>
      </c>
      <c r="L250" s="84">
        <f t="shared" si="169"/>
        <v>19874.275869229863</v>
      </c>
      <c r="M250" s="108">
        <f>IF(T250&lt;&gt;0,(((G250+1)*('Data Raw'!$N$1007-'Data Raw'!$N$1008)/2+'Data Raw'!$N$1008)*'Data Raw'!$M$1010+'Data Raw'!$M$1009)*AE250+AE250)</f>
        <v>20048.434728973614</v>
      </c>
      <c r="N250" s="84">
        <f t="shared" si="170"/>
        <v>20222.593588717365</v>
      </c>
      <c r="O250" s="84">
        <f t="shared" si="171"/>
        <v>20396.752448461117</v>
      </c>
      <c r="P250" s="84">
        <f t="shared" si="172"/>
        <v>20570.911308204868</v>
      </c>
      <c r="Q250" s="84">
        <f t="shared" si="173"/>
        <v>20745.070167948619</v>
      </c>
      <c r="R250" s="166" t="str">
        <f t="shared" si="174"/>
        <v/>
      </c>
      <c r="S250" s="109">
        <f>'Data Raw'!E292</f>
        <v>20040.07</v>
      </c>
      <c r="T250" s="109">
        <f>'Data Raw'!G292</f>
        <v>21089.39</v>
      </c>
      <c r="U250" s="109">
        <f>'Data Raw'!D292</f>
        <v>21176.58</v>
      </c>
      <c r="V250" s="166" t="str">
        <f t="shared" si="175"/>
        <v/>
      </c>
      <c r="W250" s="89">
        <f t="shared" si="176"/>
        <v>-1040.9552710263852</v>
      </c>
      <c r="X250" s="89">
        <f t="shared" si="177"/>
        <v>1083587.8762776151</v>
      </c>
      <c r="Y250" s="89">
        <f t="shared" si="157"/>
        <v>508.71536786742973</v>
      </c>
      <c r="Z250" s="109">
        <f t="shared" si="178"/>
        <v>1136.510000000002</v>
      </c>
      <c r="AA250" s="89">
        <f t="shared" si="179"/>
        <v>510.50760887320314</v>
      </c>
      <c r="AB250" s="89">
        <f t="shared" si="180"/>
        <v>19926.152204534075</v>
      </c>
      <c r="AC250" s="89">
        <f t="shared" si="181"/>
        <v>20616.647795465928</v>
      </c>
      <c r="AD250" s="89" t="str">
        <f t="shared" si="182"/>
        <v/>
      </c>
      <c r="AE250" s="89">
        <f>'Data Raw'!C292</f>
        <v>20271.400000000001</v>
      </c>
      <c r="AF250" s="89"/>
      <c r="AG250" s="89">
        <f t="shared" si="148"/>
        <v>817.98999999999796</v>
      </c>
      <c r="AH250" s="89">
        <f t="shared" si="149"/>
        <v>-222.9652710263872</v>
      </c>
      <c r="AI250" s="109">
        <f t="shared" si="150"/>
        <v>-1</v>
      </c>
      <c r="AJ250" s="109">
        <f t="shared" si="154"/>
        <v>50</v>
      </c>
      <c r="AK250" s="88"/>
      <c r="AL250" s="191" t="str">
        <f t="shared" si="155"/>
        <v/>
      </c>
      <c r="AM250" s="191">
        <f t="shared" si="156"/>
        <v>-817.98999999999796</v>
      </c>
      <c r="AN250" s="88"/>
      <c r="AO250" s="191"/>
      <c r="AP250" s="191">
        <f t="shared" si="151"/>
        <v>669107.6400999967</v>
      </c>
      <c r="AQ250" s="191">
        <f t="shared" si="183"/>
        <v>266.30602280137418</v>
      </c>
      <c r="AR250" s="191">
        <f t="shared" si="153"/>
        <v>-242.40934506605555</v>
      </c>
      <c r="AS250" s="250">
        <f t="shared" si="158"/>
        <v>0</v>
      </c>
      <c r="AT250" s="250">
        <f t="shared" si="159"/>
        <v>0</v>
      </c>
      <c r="AU250" s="250">
        <f t="shared" si="160"/>
        <v>0</v>
      </c>
      <c r="AV250" s="250">
        <f t="shared" si="161"/>
        <v>0</v>
      </c>
      <c r="AW250" s="250">
        <f t="shared" si="162"/>
        <v>0</v>
      </c>
      <c r="AX250" s="250">
        <f t="shared" si="163"/>
        <v>0</v>
      </c>
      <c r="AY250" s="89"/>
      <c r="AZ250" s="111"/>
      <c r="BA250" s="111"/>
      <c r="BB250" s="111"/>
      <c r="BC250" s="111"/>
      <c r="BD250" s="111"/>
      <c r="BE250" s="111"/>
      <c r="BF250" s="111"/>
      <c r="BG250" s="111"/>
      <c r="BH250" s="89"/>
      <c r="BI250" s="89"/>
      <c r="BJ250" s="89"/>
      <c r="BK250" s="89"/>
      <c r="BL250" s="89"/>
    </row>
    <row r="251" spans="1:64" x14ac:dyDescent="0.25">
      <c r="A251" s="86">
        <f t="shared" si="152"/>
        <v>250</v>
      </c>
      <c r="B251" s="113"/>
      <c r="C251" s="88"/>
      <c r="D251" s="88"/>
      <c r="E251" s="194">
        <f t="shared" si="164"/>
        <v>0</v>
      </c>
      <c r="F251" s="89">
        <f t="shared" si="165"/>
        <v>0</v>
      </c>
      <c r="G251" s="113"/>
      <c r="H251" s="88"/>
      <c r="I251" s="84">
        <f t="shared" si="166"/>
        <v>19680.006224848166</v>
      </c>
      <c r="J251" s="84">
        <f t="shared" si="167"/>
        <v>19934.363908781881</v>
      </c>
      <c r="K251" s="84">
        <f t="shared" si="168"/>
        <v>20188.721592715596</v>
      </c>
      <c r="L251" s="84">
        <f t="shared" si="169"/>
        <v>20443.07927664931</v>
      </c>
      <c r="M251" s="108">
        <f>IF(T251&lt;&gt;0,(((G251+1)*('Data Raw'!$N$1007-'Data Raw'!$N$1008)/2+'Data Raw'!$N$1008)*'Data Raw'!$M$1010+'Data Raw'!$M$1009)*AE251+AE251)</f>
        <v>20697.436960583025</v>
      </c>
      <c r="N251" s="84">
        <f t="shared" si="170"/>
        <v>20951.79464451674</v>
      </c>
      <c r="O251" s="84">
        <f t="shared" si="171"/>
        <v>21206.152328450455</v>
      </c>
      <c r="P251" s="84">
        <f t="shared" si="172"/>
        <v>21460.510012384169</v>
      </c>
      <c r="Q251" s="84">
        <f t="shared" si="173"/>
        <v>21714.867696317884</v>
      </c>
      <c r="R251" s="166" t="str">
        <f t="shared" si="174"/>
        <v/>
      </c>
      <c r="S251" s="109">
        <f>'Data Raw'!E293</f>
        <v>20648.53</v>
      </c>
      <c r="T251" s="109">
        <f>'Data Raw'!G293</f>
        <v>21101.89</v>
      </c>
      <c r="U251" s="109">
        <f>'Data Raw'!D293</f>
        <v>21291.8</v>
      </c>
      <c r="V251" s="166" t="str">
        <f t="shared" si="175"/>
        <v/>
      </c>
      <c r="W251" s="89">
        <f t="shared" si="176"/>
        <v>-404.45303941697421</v>
      </c>
      <c r="X251" s="89">
        <f t="shared" si="177"/>
        <v>163582.26109362851</v>
      </c>
      <c r="Y251" s="89">
        <f t="shared" si="157"/>
        <v>495.16666950498234</v>
      </c>
      <c r="Z251" s="109">
        <f t="shared" si="178"/>
        <v>643.27000000000044</v>
      </c>
      <c r="AA251" s="89">
        <f t="shared" si="179"/>
        <v>529.4736647484599</v>
      </c>
      <c r="AB251" s="89">
        <f t="shared" si="180"/>
        <v>20493.688532457778</v>
      </c>
      <c r="AC251" s="89">
        <f t="shared" si="181"/>
        <v>21361.55146754222</v>
      </c>
      <c r="AD251" s="89">
        <f t="shared" si="182"/>
        <v>1</v>
      </c>
      <c r="AE251" s="89">
        <f>'Data Raw'!C293</f>
        <v>20927.62</v>
      </c>
      <c r="AF251" s="89"/>
      <c r="AG251" s="89">
        <f t="shared" si="148"/>
        <v>174.27000000000044</v>
      </c>
      <c r="AH251" s="89">
        <f t="shared" si="149"/>
        <v>-230.18303941697377</v>
      </c>
      <c r="AI251" s="109">
        <f t="shared" si="150"/>
        <v>-1</v>
      </c>
      <c r="AJ251" s="109">
        <f t="shared" si="154"/>
        <v>50</v>
      </c>
      <c r="AK251" s="88"/>
      <c r="AL251" s="191" t="str">
        <f t="shared" si="155"/>
        <v/>
      </c>
      <c r="AM251" s="191">
        <f t="shared" si="156"/>
        <v>-174.27000000000044</v>
      </c>
      <c r="AN251" s="88"/>
      <c r="AO251" s="191"/>
      <c r="AP251" s="191">
        <f t="shared" si="151"/>
        <v>30370.032900000151</v>
      </c>
      <c r="AQ251" s="191">
        <f t="shared" si="183"/>
        <v>256.079798045666</v>
      </c>
      <c r="AR251" s="191">
        <f t="shared" si="153"/>
        <v>-239.08687145931634</v>
      </c>
      <c r="AS251" s="250">
        <f t="shared" si="158"/>
        <v>0</v>
      </c>
      <c r="AT251" s="250">
        <f t="shared" si="159"/>
        <v>0</v>
      </c>
      <c r="AU251" s="250">
        <f t="shared" si="160"/>
        <v>0</v>
      </c>
      <c r="AV251" s="250">
        <f t="shared" si="161"/>
        <v>1</v>
      </c>
      <c r="AW251" s="250">
        <f t="shared" si="162"/>
        <v>0</v>
      </c>
      <c r="AX251" s="250">
        <f t="shared" si="163"/>
        <v>0</v>
      </c>
      <c r="AY251" s="89"/>
      <c r="AZ251" s="111"/>
      <c r="BA251" s="111"/>
      <c r="BB251" s="111"/>
      <c r="BC251" s="111"/>
      <c r="BD251" s="111"/>
      <c r="BE251" s="111"/>
      <c r="BF251" s="111"/>
      <c r="BG251" s="111"/>
      <c r="BH251" s="89"/>
      <c r="BI251" s="89"/>
      <c r="BJ251" s="89"/>
      <c r="BK251" s="89"/>
      <c r="BL251" s="89"/>
    </row>
    <row r="252" spans="1:64" x14ac:dyDescent="0.25">
      <c r="A252" s="86">
        <f t="shared" si="152"/>
        <v>251</v>
      </c>
      <c r="B252" s="113"/>
      <c r="C252" s="88"/>
      <c r="D252" s="88"/>
      <c r="E252" s="194">
        <f t="shared" si="164"/>
        <v>0</v>
      </c>
      <c r="F252" s="89">
        <f t="shared" si="165"/>
        <v>0</v>
      </c>
      <c r="G252" s="113"/>
      <c r="H252" s="88"/>
      <c r="I252" s="84">
        <f t="shared" si="166"/>
        <v>19804.104838963955</v>
      </c>
      <c r="J252" s="84">
        <f t="shared" si="167"/>
        <v>20051.688173716448</v>
      </c>
      <c r="K252" s="84">
        <f t="shared" si="168"/>
        <v>20299.271508468937</v>
      </c>
      <c r="L252" s="84">
        <f t="shared" si="169"/>
        <v>20546.85484322143</v>
      </c>
      <c r="M252" s="108">
        <f>IF(T252&lt;&gt;0,(((G252+1)*('Data Raw'!$N$1007-'Data Raw'!$N$1008)/2+'Data Raw'!$N$1008)*'Data Raw'!$M$1010+'Data Raw'!$M$1009)*AE252+AE252)</f>
        <v>20794.43817797392</v>
      </c>
      <c r="N252" s="84">
        <f t="shared" si="170"/>
        <v>21042.021512726409</v>
      </c>
      <c r="O252" s="84">
        <f t="shared" si="171"/>
        <v>21289.604847478902</v>
      </c>
      <c r="P252" s="84">
        <f t="shared" si="172"/>
        <v>21537.188182231392</v>
      </c>
      <c r="Q252" s="84">
        <f t="shared" si="173"/>
        <v>21784.771516983885</v>
      </c>
      <c r="R252" s="166" t="str">
        <f t="shared" si="174"/>
        <v/>
      </c>
      <c r="S252" s="109">
        <f>'Data Raw'!E294</f>
        <v>20772.8</v>
      </c>
      <c r="T252" s="109">
        <f>'Data Raw'!G294</f>
        <v>20869.52</v>
      </c>
      <c r="U252" s="109">
        <f>'Data Raw'!D294</f>
        <v>21047.13</v>
      </c>
      <c r="V252" s="166" t="str">
        <f t="shared" si="175"/>
        <v/>
      </c>
      <c r="W252" s="89">
        <f t="shared" si="176"/>
        <v>-75.081822026080772</v>
      </c>
      <c r="X252" s="89">
        <f t="shared" si="177"/>
        <v>5637.2799987560675</v>
      </c>
      <c r="Y252" s="89">
        <f t="shared" si="157"/>
        <v>459.31275736235926</v>
      </c>
      <c r="Z252" s="109">
        <f t="shared" si="178"/>
        <v>274.33000000000175</v>
      </c>
      <c r="AA252" s="89">
        <f t="shared" si="179"/>
        <v>493.02456978439449</v>
      </c>
      <c r="AB252" s="89">
        <f t="shared" si="180"/>
        <v>20575.64738496381</v>
      </c>
      <c r="AC252" s="89">
        <f t="shared" si="181"/>
        <v>21475.752615036192</v>
      </c>
      <c r="AD252" s="89">
        <f t="shared" si="182"/>
        <v>1</v>
      </c>
      <c r="AE252" s="89">
        <f>'Data Raw'!C294</f>
        <v>21025.7</v>
      </c>
      <c r="AF252" s="89"/>
      <c r="AG252" s="89">
        <f t="shared" si="148"/>
        <v>-156.18000000000029</v>
      </c>
      <c r="AH252" s="89">
        <f t="shared" si="149"/>
        <v>-231.26182202608106</v>
      </c>
      <c r="AI252" s="109">
        <f t="shared" si="150"/>
        <v>-1</v>
      </c>
      <c r="AJ252" s="109">
        <f t="shared" si="154"/>
        <v>50</v>
      </c>
      <c r="AK252" s="88"/>
      <c r="AL252" s="191" t="str">
        <f t="shared" si="155"/>
        <v/>
      </c>
      <c r="AM252" s="191">
        <f t="shared" si="156"/>
        <v>-156.18000000000029</v>
      </c>
      <c r="AN252" s="88"/>
      <c r="AO252" s="191"/>
      <c r="AP252" s="191">
        <f t="shared" si="151"/>
        <v>24392.192400000091</v>
      </c>
      <c r="AQ252" s="191">
        <f t="shared" si="183"/>
        <v>244.9798204850365</v>
      </c>
      <c r="AR252" s="191">
        <f t="shared" si="153"/>
        <v>-214.33293687732277</v>
      </c>
      <c r="AS252" s="250">
        <f t="shared" si="158"/>
        <v>0</v>
      </c>
      <c r="AT252" s="250">
        <f t="shared" si="159"/>
        <v>0</v>
      </c>
      <c r="AU252" s="250">
        <f t="shared" si="160"/>
        <v>0</v>
      </c>
      <c r="AV252" s="250">
        <f t="shared" si="161"/>
        <v>1</v>
      </c>
      <c r="AW252" s="250">
        <f t="shared" si="162"/>
        <v>0</v>
      </c>
      <c r="AX252" s="250">
        <f t="shared" si="163"/>
        <v>0</v>
      </c>
      <c r="AY252" s="89"/>
      <c r="AZ252" s="111"/>
      <c r="BA252" s="111"/>
      <c r="BB252" s="111"/>
      <c r="BC252" s="111"/>
      <c r="BD252" s="111"/>
      <c r="BE252" s="111"/>
      <c r="BF252" s="111"/>
      <c r="BG252" s="111"/>
      <c r="BH252" s="89"/>
      <c r="BI252" s="89"/>
      <c r="BJ252" s="89"/>
      <c r="BK252" s="89"/>
      <c r="BL252" s="89"/>
    </row>
    <row r="253" spans="1:64" x14ac:dyDescent="0.25">
      <c r="A253" s="86">
        <f t="shared" si="152"/>
        <v>252</v>
      </c>
      <c r="B253" s="113"/>
      <c r="C253" s="88"/>
      <c r="D253" s="88"/>
      <c r="E253" s="194">
        <f t="shared" si="164"/>
        <v>0</v>
      </c>
      <c r="F253" s="89">
        <f t="shared" si="165"/>
        <v>0</v>
      </c>
      <c r="G253" s="113"/>
      <c r="H253" s="88"/>
      <c r="I253" s="84">
        <f t="shared" si="166"/>
        <v>20011.750849733478</v>
      </c>
      <c r="J253" s="84">
        <f t="shared" si="167"/>
        <v>20241.40722841466</v>
      </c>
      <c r="K253" s="84">
        <f t="shared" si="168"/>
        <v>20471.063607095839</v>
      </c>
      <c r="L253" s="84">
        <f t="shared" si="169"/>
        <v>20700.719985777021</v>
      </c>
      <c r="M253" s="108">
        <f>IF(T253&lt;&gt;0,(((G253+1)*('Data Raw'!$N$1007-'Data Raw'!$N$1008)/2+'Data Raw'!$N$1008)*'Data Raw'!$M$1010+'Data Raw'!$M$1009)*AE253+AE253)</f>
        <v>20930.3763644582</v>
      </c>
      <c r="N253" s="84">
        <f t="shared" si="170"/>
        <v>21160.032743139378</v>
      </c>
      <c r="O253" s="84">
        <f t="shared" si="171"/>
        <v>21389.68912182056</v>
      </c>
      <c r="P253" s="84">
        <f t="shared" si="172"/>
        <v>21619.345500501739</v>
      </c>
      <c r="Q253" s="84">
        <f t="shared" si="173"/>
        <v>21849.001879182921</v>
      </c>
      <c r="R253" s="166" t="str">
        <f t="shared" si="174"/>
        <v/>
      </c>
      <c r="S253" s="109">
        <f>'Data Raw'!E295</f>
        <v>20776.97</v>
      </c>
      <c r="T253" s="109">
        <f>'Data Raw'!G295</f>
        <v>20793.400000000001</v>
      </c>
      <c r="U253" s="109">
        <f>'Data Raw'!D295</f>
        <v>21284.85</v>
      </c>
      <c r="V253" s="166" t="str">
        <f t="shared" si="175"/>
        <v/>
      </c>
      <c r="W253" s="89">
        <f t="shared" si="176"/>
        <v>136.97636445819808</v>
      </c>
      <c r="X253" s="89">
        <f t="shared" si="177"/>
        <v>18762.524420185109</v>
      </c>
      <c r="Y253" s="89">
        <f t="shared" si="157"/>
        <v>428.38096844398848</v>
      </c>
      <c r="Z253" s="109">
        <f t="shared" si="178"/>
        <v>507.87999999999738</v>
      </c>
      <c r="AA253" s="89">
        <f t="shared" si="179"/>
        <v>495.14677410090923</v>
      </c>
      <c r="AB253" s="89">
        <f t="shared" si="180"/>
        <v>20744.079115683267</v>
      </c>
      <c r="AC253" s="89">
        <f t="shared" si="181"/>
        <v>21582.220884316735</v>
      </c>
      <c r="AD253" s="89">
        <f t="shared" si="182"/>
        <v>1</v>
      </c>
      <c r="AE253" s="89">
        <f>'Data Raw'!C295</f>
        <v>21163.15</v>
      </c>
      <c r="AF253" s="89"/>
      <c r="AG253" s="89">
        <f t="shared" si="148"/>
        <v>-369.75</v>
      </c>
      <c r="AH253" s="89">
        <f t="shared" si="149"/>
        <v>-232.77363554180192</v>
      </c>
      <c r="AI253" s="109">
        <f t="shared" si="150"/>
        <v>-1</v>
      </c>
      <c r="AJ253" s="109">
        <f t="shared" si="154"/>
        <v>50</v>
      </c>
      <c r="AK253" s="88"/>
      <c r="AL253" s="191" t="str">
        <f t="shared" si="155"/>
        <v/>
      </c>
      <c r="AM253" s="191">
        <f t="shared" si="156"/>
        <v>-369.75</v>
      </c>
      <c r="AN253" s="88"/>
      <c r="AO253" s="191"/>
      <c r="AP253" s="191">
        <f t="shared" si="151"/>
        <v>136715.0625</v>
      </c>
      <c r="AQ253" s="191">
        <f t="shared" si="183"/>
        <v>258.84317376447689</v>
      </c>
      <c r="AR253" s="191">
        <f t="shared" si="153"/>
        <v>-169.53779467951159</v>
      </c>
      <c r="AS253" s="250">
        <f t="shared" si="158"/>
        <v>0</v>
      </c>
      <c r="AT253" s="250">
        <f t="shared" si="159"/>
        <v>0</v>
      </c>
      <c r="AU253" s="250">
        <f t="shared" si="160"/>
        <v>1</v>
      </c>
      <c r="AV253" s="250">
        <f t="shared" si="161"/>
        <v>0</v>
      </c>
      <c r="AW253" s="250">
        <f t="shared" si="162"/>
        <v>0</v>
      </c>
      <c r="AX253" s="250">
        <f t="shared" si="163"/>
        <v>0</v>
      </c>
      <c r="AY253" s="89"/>
      <c r="AZ253" s="111"/>
      <c r="BA253" s="111"/>
      <c r="BB253" s="111"/>
      <c r="BC253" s="111"/>
      <c r="BD253" s="111"/>
      <c r="BE253" s="111"/>
      <c r="BF253" s="111"/>
      <c r="BG253" s="111"/>
      <c r="BH253" s="89"/>
      <c r="BI253" s="89"/>
      <c r="BJ253" s="89"/>
      <c r="BK253" s="89"/>
      <c r="BL253" s="89"/>
    </row>
    <row r="254" spans="1:64" x14ac:dyDescent="0.25">
      <c r="A254" s="86">
        <f t="shared" si="152"/>
        <v>253</v>
      </c>
      <c r="B254" s="113"/>
      <c r="C254" s="88"/>
      <c r="D254" s="88"/>
      <c r="E254" s="194">
        <f t="shared" si="164"/>
        <v>0</v>
      </c>
      <c r="F254" s="89">
        <f t="shared" si="165"/>
        <v>0</v>
      </c>
      <c r="G254" s="113"/>
      <c r="H254" s="88"/>
      <c r="I254" s="84">
        <f t="shared" si="166"/>
        <v>19207.160547635613</v>
      </c>
      <c r="J254" s="84">
        <f t="shared" si="167"/>
        <v>19421.351031857605</v>
      </c>
      <c r="K254" s="84">
        <f t="shared" si="168"/>
        <v>19635.5415160796</v>
      </c>
      <c r="L254" s="84">
        <f t="shared" si="169"/>
        <v>19849.732000301592</v>
      </c>
      <c r="M254" s="108">
        <f>IF(T254&lt;&gt;0,(((G254+1)*('Data Raw'!$N$1007-'Data Raw'!$N$1008)/2+'Data Raw'!$N$1008)*'Data Raw'!$M$1010+'Data Raw'!$M$1009)*AE254+AE254)</f>
        <v>20063.922484523588</v>
      </c>
      <c r="N254" s="84">
        <f t="shared" si="170"/>
        <v>20278.112968745583</v>
      </c>
      <c r="O254" s="84">
        <f t="shared" si="171"/>
        <v>20492.303452967575</v>
      </c>
      <c r="P254" s="84">
        <f t="shared" si="172"/>
        <v>20706.493937189571</v>
      </c>
      <c r="Q254" s="84">
        <f t="shared" si="173"/>
        <v>20920.684421411563</v>
      </c>
      <c r="R254" s="166" t="str">
        <f t="shared" si="174"/>
        <v/>
      </c>
      <c r="S254" s="109">
        <f>'Data Raw'!E296</f>
        <v>19973.47</v>
      </c>
      <c r="T254" s="109">
        <f>'Data Raw'!G296</f>
        <v>20001.96</v>
      </c>
      <c r="U254" s="109">
        <f>'Data Raw'!D296</f>
        <v>20320.28</v>
      </c>
      <c r="V254" s="166" t="str">
        <f t="shared" si="175"/>
        <v/>
      </c>
      <c r="W254" s="89">
        <f t="shared" si="176"/>
        <v>61.9624845235885</v>
      </c>
      <c r="X254" s="89">
        <f t="shared" si="177"/>
        <v>3839.3494883359444</v>
      </c>
      <c r="Y254" s="89">
        <f t="shared" si="157"/>
        <v>397.29457841009622</v>
      </c>
      <c r="Z254" s="109">
        <f t="shared" si="178"/>
        <v>346.80999999999767</v>
      </c>
      <c r="AA254" s="89">
        <f t="shared" si="179"/>
        <v>473.95580637220758</v>
      </c>
      <c r="AB254" s="89">
        <f t="shared" si="180"/>
        <v>19866.185242014228</v>
      </c>
      <c r="AC254" s="89">
        <f t="shared" si="181"/>
        <v>20707.934757985775</v>
      </c>
      <c r="AD254" s="89">
        <f t="shared" si="182"/>
        <v>1</v>
      </c>
      <c r="AE254" s="89">
        <f>'Data Raw'!C296</f>
        <v>20287.060000000001</v>
      </c>
      <c r="AF254" s="89"/>
      <c r="AG254" s="89">
        <f t="shared" si="148"/>
        <v>-285.10000000000218</v>
      </c>
      <c r="AH254" s="89">
        <f t="shared" si="149"/>
        <v>-223.13751547641368</v>
      </c>
      <c r="AI254" s="109">
        <f t="shared" si="150"/>
        <v>-1</v>
      </c>
      <c r="AJ254" s="109">
        <f t="shared" si="154"/>
        <v>50</v>
      </c>
      <c r="AK254" s="88"/>
      <c r="AL254" s="191" t="str">
        <f t="shared" si="155"/>
        <v/>
      </c>
      <c r="AM254" s="191">
        <f t="shared" si="156"/>
        <v>-285.10000000000218</v>
      </c>
      <c r="AN254" s="88"/>
      <c r="AO254" s="191"/>
      <c r="AP254" s="191">
        <f t="shared" si="151"/>
        <v>81282.010000001246</v>
      </c>
      <c r="AQ254" s="191">
        <f t="shared" si="183"/>
        <v>261.76059890175748</v>
      </c>
      <c r="AR254" s="191">
        <f t="shared" si="153"/>
        <v>-135.53397950833875</v>
      </c>
      <c r="AS254" s="250">
        <f t="shared" si="158"/>
        <v>0</v>
      </c>
      <c r="AT254" s="250">
        <f t="shared" si="159"/>
        <v>0</v>
      </c>
      <c r="AU254" s="250">
        <f t="shared" si="160"/>
        <v>1</v>
      </c>
      <c r="AV254" s="250">
        <f t="shared" si="161"/>
        <v>0</v>
      </c>
      <c r="AW254" s="250">
        <f t="shared" si="162"/>
        <v>0</v>
      </c>
      <c r="AX254" s="250">
        <f t="shared" si="163"/>
        <v>0</v>
      </c>
      <c r="AY254" s="89"/>
      <c r="AZ254" s="111"/>
      <c r="BA254" s="111"/>
      <c r="BB254" s="111"/>
      <c r="BC254" s="111"/>
      <c r="BD254" s="111"/>
      <c r="BE254" s="111"/>
      <c r="BF254" s="111"/>
      <c r="BG254" s="111"/>
      <c r="BH254" s="89"/>
      <c r="BI254" s="89"/>
      <c r="BJ254" s="89"/>
      <c r="BK254" s="89"/>
      <c r="BL254" s="89"/>
    </row>
    <row r="255" spans="1:64" x14ac:dyDescent="0.25">
      <c r="A255" s="86">
        <f t="shared" si="152"/>
        <v>254</v>
      </c>
      <c r="B255" s="113"/>
      <c r="C255" s="88"/>
      <c r="D255" s="88"/>
      <c r="E255" s="194">
        <f t="shared" si="164"/>
        <v>0</v>
      </c>
      <c r="F255" s="89">
        <f t="shared" si="165"/>
        <v>0</v>
      </c>
      <c r="G255" s="113"/>
      <c r="H255" s="88"/>
      <c r="I255" s="84">
        <f t="shared" si="166"/>
        <v>18293.80252825368</v>
      </c>
      <c r="J255" s="84">
        <f t="shared" si="167"/>
        <v>18492.449817458728</v>
      </c>
      <c r="K255" s="84">
        <f t="shared" si="168"/>
        <v>18691.097106663776</v>
      </c>
      <c r="L255" s="84">
        <f t="shared" si="169"/>
        <v>18889.744395868824</v>
      </c>
      <c r="M255" s="108">
        <f>IF(T255&lt;&gt;0,(((G255+1)*('Data Raw'!$N$1007-'Data Raw'!$N$1008)/2+'Data Raw'!$N$1008)*'Data Raw'!$M$1010+'Data Raw'!$M$1009)*AE255+AE255)</f>
        <v>19088.391685073871</v>
      </c>
      <c r="N255" s="84">
        <f t="shared" si="170"/>
        <v>19287.038974278919</v>
      </c>
      <c r="O255" s="84">
        <f t="shared" si="171"/>
        <v>19485.686263483967</v>
      </c>
      <c r="P255" s="84">
        <f t="shared" si="172"/>
        <v>19684.333552689015</v>
      </c>
      <c r="Q255" s="84">
        <f t="shared" si="173"/>
        <v>19882.980841894063</v>
      </c>
      <c r="R255" s="166" t="str">
        <f t="shared" si="174"/>
        <v/>
      </c>
      <c r="S255" s="109">
        <f>'Data Raw'!E297</f>
        <v>19178.89</v>
      </c>
      <c r="T255" s="109">
        <f>'Data Raw'!G297</f>
        <v>19633.689999999999</v>
      </c>
      <c r="U255" s="109">
        <f>'Data Raw'!D297</f>
        <v>19758.63</v>
      </c>
      <c r="V255" s="166" t="str">
        <f t="shared" si="175"/>
        <v/>
      </c>
      <c r="W255" s="89">
        <f t="shared" si="176"/>
        <v>-545.2983149261272</v>
      </c>
      <c r="X255" s="89">
        <f t="shared" si="177"/>
        <v>297350.2522612738</v>
      </c>
      <c r="Y255" s="89">
        <f t="shared" si="157"/>
        <v>421.63087181386015</v>
      </c>
      <c r="Z255" s="109">
        <f t="shared" si="178"/>
        <v>579.7400000000016</v>
      </c>
      <c r="AA255" s="89">
        <f t="shared" si="179"/>
        <v>489.06783403332093</v>
      </c>
      <c r="AB255" s="89">
        <f t="shared" si="180"/>
        <v>18897.817564583624</v>
      </c>
      <c r="AC255" s="89">
        <f t="shared" si="181"/>
        <v>19703.542435416377</v>
      </c>
      <c r="AD255" s="89">
        <f t="shared" si="182"/>
        <v>1</v>
      </c>
      <c r="AE255" s="89">
        <f>'Data Raw'!C297</f>
        <v>19300.68</v>
      </c>
      <c r="AF255" s="89"/>
      <c r="AG255" s="89">
        <f t="shared" si="148"/>
        <v>333.0099999999984</v>
      </c>
      <c r="AH255" s="89">
        <f t="shared" si="149"/>
        <v>-212.28831492612881</v>
      </c>
      <c r="AI255" s="109">
        <f t="shared" si="150"/>
        <v>-1</v>
      </c>
      <c r="AJ255" s="109">
        <f t="shared" si="154"/>
        <v>50</v>
      </c>
      <c r="AK255" s="88"/>
      <c r="AL255" s="191" t="str">
        <f t="shared" si="155"/>
        <v/>
      </c>
      <c r="AM255" s="191">
        <f t="shared" si="156"/>
        <v>-333.0099999999984</v>
      </c>
      <c r="AN255" s="88"/>
      <c r="AO255" s="191"/>
      <c r="AP255" s="191">
        <f t="shared" si="151"/>
        <v>110895.66009999893</v>
      </c>
      <c r="AQ255" s="191">
        <f t="shared" si="183"/>
        <v>269.67719902378428</v>
      </c>
      <c r="AR255" s="191">
        <f t="shared" si="153"/>
        <v>-151.95367279007587</v>
      </c>
      <c r="AS255" s="250">
        <f t="shared" si="158"/>
        <v>0</v>
      </c>
      <c r="AT255" s="250">
        <f t="shared" si="159"/>
        <v>0</v>
      </c>
      <c r="AU255" s="250">
        <f t="shared" si="160"/>
        <v>0</v>
      </c>
      <c r="AV255" s="250">
        <f t="shared" si="161"/>
        <v>0</v>
      </c>
      <c r="AW255" s="250">
        <f t="shared" si="162"/>
        <v>1</v>
      </c>
      <c r="AX255" s="250">
        <f t="shared" si="163"/>
        <v>0</v>
      </c>
      <c r="AY255" s="89"/>
      <c r="AZ255" s="111"/>
      <c r="BA255" s="111"/>
      <c r="BB255" s="111"/>
      <c r="BC255" s="111"/>
      <c r="BD255" s="111"/>
      <c r="BE255" s="111"/>
      <c r="BF255" s="111"/>
      <c r="BG255" s="111"/>
      <c r="BH255" s="89"/>
      <c r="BI255" s="89"/>
      <c r="BJ255" s="89"/>
      <c r="BK255" s="89"/>
      <c r="BL255" s="89"/>
    </row>
    <row r="256" spans="1:64" x14ac:dyDescent="0.25">
      <c r="A256" s="86">
        <f t="shared" si="152"/>
        <v>255</v>
      </c>
      <c r="B256" s="113"/>
      <c r="C256" s="88"/>
      <c r="D256" s="88"/>
      <c r="E256" s="194">
        <f t="shared" si="164"/>
        <v>0</v>
      </c>
      <c r="F256" s="89">
        <f t="shared" si="165"/>
        <v>0</v>
      </c>
      <c r="G256" s="113"/>
      <c r="H256" s="88"/>
      <c r="I256" s="84">
        <f t="shared" si="166"/>
        <v>18453.927831082823</v>
      </c>
      <c r="J256" s="84">
        <f t="shared" si="167"/>
        <v>18664.743266989753</v>
      </c>
      <c r="K256" s="84">
        <f t="shared" si="168"/>
        <v>18875.558702896684</v>
      </c>
      <c r="L256" s="84">
        <f t="shared" si="169"/>
        <v>19086.374138803614</v>
      </c>
      <c r="M256" s="108">
        <f>IF(T256&lt;&gt;0,(((G256+1)*('Data Raw'!$N$1007-'Data Raw'!$N$1008)/2+'Data Raw'!$N$1008)*'Data Raw'!$M$1010+'Data Raw'!$M$1009)*AE256+AE256)</f>
        <v>19297.189574710545</v>
      </c>
      <c r="N256" s="84">
        <f t="shared" si="170"/>
        <v>19508.005010617475</v>
      </c>
      <c r="O256" s="84">
        <f t="shared" si="171"/>
        <v>19718.820446524405</v>
      </c>
      <c r="P256" s="84">
        <f t="shared" si="172"/>
        <v>19929.635882431336</v>
      </c>
      <c r="Q256" s="84">
        <f t="shared" si="173"/>
        <v>20140.451318338266</v>
      </c>
      <c r="R256" s="166" t="str">
        <f t="shared" si="174"/>
        <v/>
      </c>
      <c r="S256" s="109">
        <f>'Data Raw'!E298</f>
        <v>19474.03</v>
      </c>
      <c r="T256" s="109">
        <f>'Data Raw'!G298</f>
        <v>19824.57</v>
      </c>
      <c r="U256" s="109">
        <f>'Data Raw'!D298</f>
        <v>20083.490000000002</v>
      </c>
      <c r="V256" s="166" t="str">
        <f t="shared" si="175"/>
        <v/>
      </c>
      <c r="W256" s="89">
        <f t="shared" si="176"/>
        <v>-527.38042528945516</v>
      </c>
      <c r="X256" s="89">
        <f t="shared" si="177"/>
        <v>278130.11297848658</v>
      </c>
      <c r="Y256" s="89">
        <f t="shared" si="157"/>
        <v>438.30284138735158</v>
      </c>
      <c r="Z256" s="109">
        <f t="shared" si="178"/>
        <v>609.46000000000276</v>
      </c>
      <c r="AA256" s="89">
        <f t="shared" si="179"/>
        <v>506.266714885704</v>
      </c>
      <c r="AB256" s="89">
        <f t="shared" si="180"/>
        <v>19096.092341071675</v>
      </c>
      <c r="AC256" s="89">
        <f t="shared" si="181"/>
        <v>19927.507658928324</v>
      </c>
      <c r="AD256" s="89">
        <f t="shared" si="182"/>
        <v>1</v>
      </c>
      <c r="AE256" s="89">
        <f>'Data Raw'!C298</f>
        <v>19511.8</v>
      </c>
      <c r="AF256" s="89"/>
      <c r="AG256" s="89">
        <f t="shared" si="148"/>
        <v>312.77000000000044</v>
      </c>
      <c r="AH256" s="89">
        <f t="shared" si="149"/>
        <v>-214.61042528945472</v>
      </c>
      <c r="AI256" s="109">
        <f t="shared" si="150"/>
        <v>-1</v>
      </c>
      <c r="AJ256" s="109">
        <f t="shared" si="154"/>
        <v>50</v>
      </c>
      <c r="AK256" s="88"/>
      <c r="AL256" s="191" t="str">
        <f t="shared" si="155"/>
        <v/>
      </c>
      <c r="AM256" s="191">
        <f t="shared" si="156"/>
        <v>-312.77000000000044</v>
      </c>
      <c r="AN256" s="88"/>
      <c r="AO256" s="191"/>
      <c r="AP256" s="191">
        <f t="shared" si="151"/>
        <v>97825.072900000276</v>
      </c>
      <c r="AQ256" s="191">
        <f t="shared" si="183"/>
        <v>274.46528802114165</v>
      </c>
      <c r="AR256" s="191">
        <f t="shared" si="153"/>
        <v>-163.83755336620993</v>
      </c>
      <c r="AS256" s="250">
        <f t="shared" si="158"/>
        <v>0</v>
      </c>
      <c r="AT256" s="250">
        <f t="shared" si="159"/>
        <v>0</v>
      </c>
      <c r="AU256" s="250">
        <f t="shared" si="160"/>
        <v>0</v>
      </c>
      <c r="AV256" s="250">
        <f t="shared" si="161"/>
        <v>0</v>
      </c>
      <c r="AW256" s="250">
        <f t="shared" si="162"/>
        <v>1</v>
      </c>
      <c r="AX256" s="250">
        <f t="shared" si="163"/>
        <v>0</v>
      </c>
      <c r="AY256" s="89"/>
      <c r="AZ256" s="111"/>
      <c r="BA256" s="111"/>
      <c r="BB256" s="111"/>
      <c r="BC256" s="111"/>
      <c r="BD256" s="111"/>
      <c r="BE256" s="111"/>
      <c r="BF256" s="111"/>
      <c r="BG256" s="111"/>
      <c r="BH256" s="89"/>
      <c r="BI256" s="89"/>
      <c r="BJ256" s="89"/>
      <c r="BK256" s="89"/>
      <c r="BL256" s="89"/>
    </row>
    <row r="257" spans="1:64" x14ac:dyDescent="0.25">
      <c r="A257" s="86">
        <f t="shared" si="152"/>
        <v>256</v>
      </c>
      <c r="B257" s="113"/>
      <c r="C257" s="88"/>
      <c r="D257" s="88"/>
      <c r="E257" s="194">
        <f t="shared" si="164"/>
        <v>0</v>
      </c>
      <c r="F257" s="89">
        <f t="shared" si="165"/>
        <v>0</v>
      </c>
      <c r="G257" s="113"/>
      <c r="H257" s="88"/>
      <c r="I257" s="84">
        <f t="shared" si="166"/>
        <v>18465.177946709042</v>
      </c>
      <c r="J257" s="84">
        <f t="shared" si="167"/>
        <v>18684.329367402715</v>
      </c>
      <c r="K257" s="84">
        <f t="shared" si="168"/>
        <v>18903.480788096393</v>
      </c>
      <c r="L257" s="84">
        <f t="shared" si="169"/>
        <v>19122.632208790066</v>
      </c>
      <c r="M257" s="108">
        <f>IF(T257&lt;&gt;0,(((G257+1)*('Data Raw'!$N$1007-'Data Raw'!$N$1008)/2+'Data Raw'!$N$1008)*'Data Raw'!$M$1010+'Data Raw'!$M$1009)*AE257+AE257)</f>
        <v>19341.783629483743</v>
      </c>
      <c r="N257" s="84">
        <f t="shared" si="170"/>
        <v>19560.935050177421</v>
      </c>
      <c r="O257" s="84">
        <f t="shared" si="171"/>
        <v>19780.086470871094</v>
      </c>
      <c r="P257" s="84">
        <f t="shared" si="172"/>
        <v>19999.237891564771</v>
      </c>
      <c r="Q257" s="84">
        <f t="shared" si="173"/>
        <v>20218.389312258445</v>
      </c>
      <c r="R257" s="166" t="str">
        <f t="shared" si="174"/>
        <v/>
      </c>
      <c r="S257" s="109">
        <f>'Data Raw'!E299</f>
        <v>19342.89</v>
      </c>
      <c r="T257" s="109">
        <f>'Data Raw'!G299</f>
        <v>19380.34</v>
      </c>
      <c r="U257" s="109">
        <f>'Data Raw'!D299</f>
        <v>19731.27</v>
      </c>
      <c r="V257" s="166" t="str">
        <f t="shared" si="175"/>
        <v/>
      </c>
      <c r="W257" s="89">
        <f t="shared" si="176"/>
        <v>-38.55637051625672</v>
      </c>
      <c r="X257" s="89">
        <f t="shared" si="177"/>
        <v>1486.5937073868706</v>
      </c>
      <c r="Y257" s="89">
        <f t="shared" si="157"/>
        <v>406.05117170776504</v>
      </c>
      <c r="Z257" s="109">
        <f t="shared" si="178"/>
        <v>388.38000000000102</v>
      </c>
      <c r="AA257" s="89">
        <f t="shared" si="179"/>
        <v>489.42575561631787</v>
      </c>
      <c r="AB257" s="89">
        <f t="shared" si="180"/>
        <v>19126.563292347149</v>
      </c>
      <c r="AC257" s="89">
        <f t="shared" si="181"/>
        <v>19987.216707652849</v>
      </c>
      <c r="AD257" s="89">
        <f t="shared" si="182"/>
        <v>1</v>
      </c>
      <c r="AE257" s="89">
        <f>'Data Raw'!C299</f>
        <v>19556.89</v>
      </c>
      <c r="AF257" s="89"/>
      <c r="AG257" s="89">
        <f t="shared" si="148"/>
        <v>-176.54999999999927</v>
      </c>
      <c r="AH257" s="89">
        <f t="shared" si="149"/>
        <v>-215.10637051625599</v>
      </c>
      <c r="AI257" s="109">
        <f t="shared" si="150"/>
        <v>-1</v>
      </c>
      <c r="AJ257" s="109">
        <f t="shared" si="154"/>
        <v>50</v>
      </c>
      <c r="AK257" s="88"/>
      <c r="AL257" s="191" t="str">
        <f t="shared" si="155"/>
        <v/>
      </c>
      <c r="AM257" s="191">
        <f t="shared" si="156"/>
        <v>-176.54999999999927</v>
      </c>
      <c r="AN257" s="88"/>
      <c r="AO257" s="191"/>
      <c r="AP257" s="191">
        <f t="shared" si="151"/>
        <v>31169.902499999742</v>
      </c>
      <c r="AQ257" s="191">
        <f t="shared" si="183"/>
        <v>263.58581157434804</v>
      </c>
      <c r="AR257" s="191">
        <f t="shared" si="153"/>
        <v>-142.46536013341699</v>
      </c>
      <c r="AS257" s="250">
        <f t="shared" si="158"/>
        <v>0</v>
      </c>
      <c r="AT257" s="250">
        <f t="shared" si="159"/>
        <v>0</v>
      </c>
      <c r="AU257" s="250">
        <f t="shared" si="160"/>
        <v>0</v>
      </c>
      <c r="AV257" s="250">
        <f t="shared" si="161"/>
        <v>1</v>
      </c>
      <c r="AW257" s="250">
        <f t="shared" si="162"/>
        <v>0</v>
      </c>
      <c r="AX257" s="250">
        <f t="shared" si="163"/>
        <v>0</v>
      </c>
      <c r="AY257" s="89"/>
      <c r="AZ257" s="111"/>
      <c r="BA257" s="111"/>
      <c r="BB257" s="111"/>
      <c r="BC257" s="111"/>
      <c r="BD257" s="111"/>
      <c r="BE257" s="111"/>
      <c r="BF257" s="111"/>
      <c r="BG257" s="111"/>
      <c r="BH257" s="89"/>
      <c r="BI257" s="89"/>
      <c r="BJ257" s="89"/>
      <c r="BK257" s="89"/>
      <c r="BL257" s="89"/>
    </row>
    <row r="258" spans="1:64" x14ac:dyDescent="0.25">
      <c r="A258" s="86">
        <f t="shared" si="152"/>
        <v>257</v>
      </c>
      <c r="B258" s="113"/>
      <c r="C258" s="88"/>
      <c r="D258" s="88"/>
      <c r="E258" s="194">
        <f t="shared" si="164"/>
        <v>0</v>
      </c>
      <c r="F258" s="89">
        <f t="shared" si="165"/>
        <v>0</v>
      </c>
      <c r="G258" s="113"/>
      <c r="H258" s="88"/>
      <c r="I258" s="84">
        <f t="shared" si="166"/>
        <v>18588.131244752982</v>
      </c>
      <c r="J258" s="84">
        <f t="shared" si="167"/>
        <v>18791.156830606862</v>
      </c>
      <c r="K258" s="84">
        <f t="shared" si="168"/>
        <v>18994.182416460746</v>
      </c>
      <c r="L258" s="84">
        <f t="shared" si="169"/>
        <v>19197.208002314626</v>
      </c>
      <c r="M258" s="108">
        <f>IF(T258&lt;&gt;0,(((G258+1)*('Data Raw'!$N$1007-'Data Raw'!$N$1008)/2+'Data Raw'!$N$1008)*'Data Raw'!$M$1010+'Data Raw'!$M$1009)*AE258+AE258)</f>
        <v>19400.23358816851</v>
      </c>
      <c r="N258" s="84">
        <f t="shared" si="170"/>
        <v>19603.259174022394</v>
      </c>
      <c r="O258" s="84">
        <f t="shared" si="171"/>
        <v>19806.284759876275</v>
      </c>
      <c r="P258" s="84">
        <f t="shared" si="172"/>
        <v>20009.310345730159</v>
      </c>
      <c r="Q258" s="84">
        <f t="shared" si="173"/>
        <v>20212.335931584039</v>
      </c>
      <c r="R258" s="166" t="str">
        <f t="shared" si="174"/>
        <v/>
      </c>
      <c r="S258" s="109">
        <f>'Data Raw'!E300</f>
        <v>19608.259999999998</v>
      </c>
      <c r="T258" s="109">
        <f>'Data Raw'!G300</f>
        <v>19898.77</v>
      </c>
      <c r="U258" s="109">
        <f>'Data Raw'!D300</f>
        <v>19925.439999999999</v>
      </c>
      <c r="V258" s="166" t="str">
        <f t="shared" si="175"/>
        <v/>
      </c>
      <c r="W258" s="89">
        <f t="shared" si="176"/>
        <v>-498.53641183149011</v>
      </c>
      <c r="X258" s="89">
        <f t="shared" si="177"/>
        <v>248538.5539218171</v>
      </c>
      <c r="Y258" s="89">
        <f t="shared" si="157"/>
        <v>420.51055332320402</v>
      </c>
      <c r="Z258" s="109">
        <f t="shared" si="178"/>
        <v>317.18000000000029</v>
      </c>
      <c r="AA258" s="89">
        <f t="shared" si="179"/>
        <v>464.81921909970106</v>
      </c>
      <c r="AB258" s="89">
        <f t="shared" si="180"/>
        <v>19199.978107726132</v>
      </c>
      <c r="AC258" s="89">
        <f t="shared" si="181"/>
        <v>20032.001892273871</v>
      </c>
      <c r="AD258" s="89">
        <f t="shared" si="182"/>
        <v>1</v>
      </c>
      <c r="AE258" s="89">
        <f>'Data Raw'!C300</f>
        <v>19615.990000000002</v>
      </c>
      <c r="AF258" s="89"/>
      <c r="AG258" s="89">
        <f t="shared" ref="AG258:AG321" si="184">T258-AE258</f>
        <v>282.77999999999884</v>
      </c>
      <c r="AH258" s="89">
        <f t="shared" ref="AH258:AH321" si="185">M258-AE258</f>
        <v>-215.75641183149128</v>
      </c>
      <c r="AI258" s="109">
        <f t="shared" ref="AI258:AI321" si="186">IF($AH258&gt;0,1,-1)</f>
        <v>-1</v>
      </c>
      <c r="AJ258" s="109">
        <f t="shared" si="154"/>
        <v>50</v>
      </c>
      <c r="AK258" s="88"/>
      <c r="AL258" s="191" t="str">
        <f t="shared" si="155"/>
        <v/>
      </c>
      <c r="AM258" s="191">
        <f t="shared" si="156"/>
        <v>-282.77999999999884</v>
      </c>
      <c r="AN258" s="88"/>
      <c r="AO258" s="191"/>
      <c r="AP258" s="191">
        <f t="shared" ref="AP258:AP321" si="187">AG258*AG258</f>
        <v>79964.528399999341</v>
      </c>
      <c r="AQ258" s="191">
        <f t="shared" si="183"/>
        <v>265.71849917719811</v>
      </c>
      <c r="AR258" s="191">
        <f t="shared" si="153"/>
        <v>-154.79205414600591</v>
      </c>
      <c r="AS258" s="250">
        <f t="shared" si="158"/>
        <v>0</v>
      </c>
      <c r="AT258" s="250">
        <f t="shared" si="159"/>
        <v>0</v>
      </c>
      <c r="AU258" s="250">
        <f t="shared" si="160"/>
        <v>0</v>
      </c>
      <c r="AV258" s="250">
        <f t="shared" si="161"/>
        <v>0</v>
      </c>
      <c r="AW258" s="250">
        <f t="shared" si="162"/>
        <v>1</v>
      </c>
      <c r="AX258" s="250">
        <f t="shared" si="163"/>
        <v>0</v>
      </c>
      <c r="AY258" s="89"/>
      <c r="AZ258" s="111"/>
      <c r="BA258" s="111"/>
      <c r="BB258" s="111"/>
      <c r="BC258" s="111"/>
      <c r="BD258" s="111"/>
      <c r="BE258" s="111"/>
      <c r="BF258" s="111"/>
      <c r="BG258" s="111"/>
      <c r="BH258" s="89"/>
      <c r="BI258" s="89"/>
      <c r="BJ258" s="89"/>
      <c r="BK258" s="89"/>
      <c r="BL258" s="89"/>
    </row>
    <row r="259" spans="1:64" x14ac:dyDescent="0.25">
      <c r="A259" s="86">
        <f t="shared" ref="A259:A322" si="188">A258+1</f>
        <v>258</v>
      </c>
      <c r="B259" s="113"/>
      <c r="C259" s="88"/>
      <c r="D259" s="88"/>
      <c r="E259" s="194">
        <f t="shared" si="164"/>
        <v>0</v>
      </c>
      <c r="F259" s="89">
        <f t="shared" si="165"/>
        <v>0</v>
      </c>
      <c r="G259" s="113"/>
      <c r="H259" s="88"/>
      <c r="I259" s="84">
        <f t="shared" si="166"/>
        <v>19069.082053439924</v>
      </c>
      <c r="J259" s="84">
        <f t="shared" si="167"/>
        <v>19279.337330101531</v>
      </c>
      <c r="K259" s="84">
        <f t="shared" si="168"/>
        <v>19489.59260676313</v>
      </c>
      <c r="L259" s="84">
        <f t="shared" si="169"/>
        <v>19699.847883424733</v>
      </c>
      <c r="M259" s="108">
        <f>IF(T259&lt;&gt;0,(((G259+1)*('Data Raw'!$N$1007-'Data Raw'!$N$1008)/2+'Data Raw'!$N$1008)*'Data Raw'!$M$1010+'Data Raw'!$M$1009)*AE259+AE259)</f>
        <v>19910.103160086335</v>
      </c>
      <c r="N259" s="84">
        <f t="shared" si="170"/>
        <v>20120.358436747938</v>
      </c>
      <c r="O259" s="84">
        <f t="shared" si="171"/>
        <v>20330.613713409541</v>
      </c>
      <c r="P259" s="84">
        <f t="shared" si="172"/>
        <v>20540.86899007114</v>
      </c>
      <c r="Q259" s="84">
        <f t="shared" si="173"/>
        <v>20751.124266732746</v>
      </c>
      <c r="R259" s="166" t="str">
        <f t="shared" si="174"/>
        <v/>
      </c>
      <c r="S259" s="109">
        <f>'Data Raw'!E301</f>
        <v>19764.96</v>
      </c>
      <c r="T259" s="109">
        <f>'Data Raw'!G301</f>
        <v>19950.21</v>
      </c>
      <c r="U259" s="109">
        <f>'Data Raw'!D301</f>
        <v>20173.22</v>
      </c>
      <c r="V259" s="166" t="str">
        <f t="shared" si="175"/>
        <v/>
      </c>
      <c r="W259" s="89">
        <f t="shared" si="176"/>
        <v>-40.106839913663862</v>
      </c>
      <c r="X259" s="89">
        <f t="shared" si="177"/>
        <v>1608.5586078602607</v>
      </c>
      <c r="Y259" s="89">
        <f t="shared" si="157"/>
        <v>389.61213521453129</v>
      </c>
      <c r="Z259" s="109">
        <f t="shared" si="178"/>
        <v>408.26000000000204</v>
      </c>
      <c r="AA259" s="89">
        <f t="shared" si="179"/>
        <v>456.73933065688692</v>
      </c>
      <c r="AB259" s="89">
        <f t="shared" si="180"/>
        <v>19736.433663765252</v>
      </c>
      <c r="AC259" s="89">
        <f t="shared" si="181"/>
        <v>20526.626336234745</v>
      </c>
      <c r="AD259" s="89">
        <f t="shared" si="182"/>
        <v>1</v>
      </c>
      <c r="AE259" s="89">
        <f>'Data Raw'!C301</f>
        <v>20131.53</v>
      </c>
      <c r="AF259" s="89"/>
      <c r="AG259" s="89">
        <f t="shared" si="184"/>
        <v>-181.31999999999971</v>
      </c>
      <c r="AH259" s="89">
        <f t="shared" si="185"/>
        <v>-221.42683991366357</v>
      </c>
      <c r="AI259" s="109">
        <f t="shared" si="186"/>
        <v>-1</v>
      </c>
      <c r="AJ259" s="109">
        <f t="shared" si="154"/>
        <v>50</v>
      </c>
      <c r="AK259" s="88"/>
      <c r="AL259" s="191" t="str">
        <f t="shared" si="155"/>
        <v/>
      </c>
      <c r="AM259" s="191">
        <f t="shared" si="156"/>
        <v>-181.31999999999971</v>
      </c>
      <c r="AN259" s="88"/>
      <c r="AO259" s="191"/>
      <c r="AP259" s="191">
        <f t="shared" si="187"/>
        <v>32876.942399999898</v>
      </c>
      <c r="AQ259" s="191">
        <f t="shared" si="183"/>
        <v>256.34088815750943</v>
      </c>
      <c r="AR259" s="191">
        <f t="shared" si="153"/>
        <v>-133.27124705702187</v>
      </c>
      <c r="AS259" s="250">
        <f t="shared" si="158"/>
        <v>0</v>
      </c>
      <c r="AT259" s="250">
        <f t="shared" si="159"/>
        <v>0</v>
      </c>
      <c r="AU259" s="250">
        <f t="shared" si="160"/>
        <v>0</v>
      </c>
      <c r="AV259" s="250">
        <f t="shared" si="161"/>
        <v>1</v>
      </c>
      <c r="AW259" s="250">
        <f t="shared" si="162"/>
        <v>0</v>
      </c>
      <c r="AX259" s="250">
        <f t="shared" si="163"/>
        <v>0</v>
      </c>
      <c r="AY259" s="89"/>
      <c r="AZ259" s="111"/>
      <c r="BA259" s="111"/>
      <c r="BB259" s="111"/>
      <c r="BC259" s="111"/>
      <c r="BD259" s="111"/>
      <c r="BE259" s="111"/>
      <c r="BF259" s="111"/>
      <c r="BG259" s="111"/>
      <c r="BH259" s="89"/>
      <c r="BI259" s="89"/>
      <c r="BJ259" s="89"/>
      <c r="BK259" s="89"/>
      <c r="BL259" s="89"/>
    </row>
    <row r="260" spans="1:64" x14ac:dyDescent="0.25">
      <c r="A260" s="86">
        <f t="shared" si="188"/>
        <v>259</v>
      </c>
      <c r="B260" s="113"/>
      <c r="C260" s="88"/>
      <c r="D260" s="88"/>
      <c r="E260" s="194">
        <f t="shared" si="164"/>
        <v>0</v>
      </c>
      <c r="F260" s="89">
        <f t="shared" si="165"/>
        <v>0</v>
      </c>
      <c r="G260" s="113"/>
      <c r="H260" s="88"/>
      <c r="I260" s="84">
        <f t="shared" si="166"/>
        <v>19192.266181291172</v>
      </c>
      <c r="J260" s="84">
        <f t="shared" si="167"/>
        <v>19387.072248898436</v>
      </c>
      <c r="K260" s="84">
        <f t="shared" si="168"/>
        <v>19581.878316505703</v>
      </c>
      <c r="L260" s="84">
        <f t="shared" si="169"/>
        <v>19776.684384112967</v>
      </c>
      <c r="M260" s="108">
        <f>IF(T260&lt;&gt;0,(((G260+1)*('Data Raw'!$N$1007-'Data Raw'!$N$1008)/2+'Data Raw'!$N$1008)*'Data Raw'!$M$1010+'Data Raw'!$M$1009)*AE260+AE260)</f>
        <v>19971.490451720234</v>
      </c>
      <c r="N260" s="84">
        <f t="shared" si="170"/>
        <v>20166.296519327501</v>
      </c>
      <c r="O260" s="84">
        <f t="shared" si="171"/>
        <v>20361.102586934765</v>
      </c>
      <c r="P260" s="84">
        <f t="shared" si="172"/>
        <v>20555.908654542032</v>
      </c>
      <c r="Q260" s="84">
        <f t="shared" si="173"/>
        <v>20750.714722149296</v>
      </c>
      <c r="R260" s="166" t="str">
        <f t="shared" si="174"/>
        <v/>
      </c>
      <c r="S260" s="109">
        <f>'Data Raw'!E302</f>
        <v>20169.240000000002</v>
      </c>
      <c r="T260" s="109">
        <f>'Data Raw'!G302</f>
        <v>20602.52</v>
      </c>
      <c r="U260" s="109">
        <f>'Data Raw'!D302</f>
        <v>20626.419999999998</v>
      </c>
      <c r="V260" s="166" t="str">
        <f t="shared" si="175"/>
        <v/>
      </c>
      <c r="W260" s="89">
        <f t="shared" si="176"/>
        <v>-631.02954827976646</v>
      </c>
      <c r="X260" s="89">
        <f t="shared" si="177"/>
        <v>398198.2908021661</v>
      </c>
      <c r="Y260" s="89">
        <f t="shared" si="157"/>
        <v>432.43232108632134</v>
      </c>
      <c r="Z260" s="109">
        <f t="shared" si="178"/>
        <v>457.17999999999665</v>
      </c>
      <c r="AA260" s="89">
        <f t="shared" si="179"/>
        <v>456.8022834201883</v>
      </c>
      <c r="AB260" s="89">
        <f t="shared" si="180"/>
        <v>19805.371568941646</v>
      </c>
      <c r="AC260" s="89">
        <f t="shared" si="181"/>
        <v>20581.828431058351</v>
      </c>
      <c r="AD260" s="89" t="str">
        <f t="shared" si="182"/>
        <v/>
      </c>
      <c r="AE260" s="89">
        <f>'Data Raw'!C302</f>
        <v>20193.599999999999</v>
      </c>
      <c r="AF260" s="89"/>
      <c r="AG260" s="89">
        <f t="shared" si="184"/>
        <v>408.92000000000189</v>
      </c>
      <c r="AH260" s="89">
        <f t="shared" si="185"/>
        <v>-222.10954827976457</v>
      </c>
      <c r="AI260" s="109">
        <f t="shared" si="186"/>
        <v>-1</v>
      </c>
      <c r="AJ260" s="109">
        <f t="shared" si="154"/>
        <v>50</v>
      </c>
      <c r="AK260" s="88"/>
      <c r="AL260" s="191" t="str">
        <f t="shared" si="155"/>
        <v/>
      </c>
      <c r="AM260" s="191">
        <f t="shared" si="156"/>
        <v>-408.92000000000189</v>
      </c>
      <c r="AN260" s="88"/>
      <c r="AO260" s="191"/>
      <c r="AP260" s="191">
        <f t="shared" si="187"/>
        <v>167215.56640000155</v>
      </c>
      <c r="AQ260" s="191">
        <f t="shared" si="183"/>
        <v>273.29412280667526</v>
      </c>
      <c r="AR260" s="191">
        <f t="shared" si="153"/>
        <v>-159.13819827964608</v>
      </c>
      <c r="AS260" s="250">
        <f t="shared" si="158"/>
        <v>0</v>
      </c>
      <c r="AT260" s="250">
        <f t="shared" si="159"/>
        <v>0</v>
      </c>
      <c r="AU260" s="250">
        <f t="shared" si="160"/>
        <v>0</v>
      </c>
      <c r="AV260" s="250">
        <f t="shared" si="161"/>
        <v>0</v>
      </c>
      <c r="AW260" s="250">
        <f t="shared" si="162"/>
        <v>0</v>
      </c>
      <c r="AX260" s="250">
        <f t="shared" si="163"/>
        <v>1</v>
      </c>
      <c r="AY260" s="89"/>
      <c r="AZ260" s="111"/>
      <c r="BA260" s="111"/>
      <c r="BB260" s="111"/>
      <c r="BC260" s="111"/>
      <c r="BD260" s="111"/>
      <c r="BE260" s="111"/>
      <c r="BF260" s="111"/>
      <c r="BG260" s="111"/>
      <c r="BH260" s="89"/>
      <c r="BI260" s="89"/>
      <c r="BJ260" s="89"/>
      <c r="BK260" s="89"/>
      <c r="BL260" s="89"/>
    </row>
    <row r="261" spans="1:64" x14ac:dyDescent="0.25">
      <c r="A261" s="86">
        <f t="shared" si="188"/>
        <v>260</v>
      </c>
      <c r="B261" s="113"/>
      <c r="C261" s="88"/>
      <c r="D261" s="88"/>
      <c r="E261" s="194">
        <f t="shared" si="164"/>
        <v>0</v>
      </c>
      <c r="F261" s="89">
        <f t="shared" si="165"/>
        <v>0</v>
      </c>
      <c r="G261" s="113"/>
      <c r="H261" s="88"/>
      <c r="I261" s="84">
        <f t="shared" si="166"/>
        <v>19581.969356800695</v>
      </c>
      <c r="J261" s="84">
        <f t="shared" si="167"/>
        <v>19798.185517343856</v>
      </c>
      <c r="K261" s="84">
        <f t="shared" si="168"/>
        <v>20014.401677887017</v>
      </c>
      <c r="L261" s="84">
        <f t="shared" si="169"/>
        <v>20230.617838430178</v>
      </c>
      <c r="M261" s="108">
        <f>IF(T261&lt;&gt;0,(((G261+1)*('Data Raw'!$N$1007-'Data Raw'!$N$1008)/2+'Data Raw'!$N$1008)*'Data Raw'!$M$1010+'Data Raw'!$M$1009)*AE261+AE261)</f>
        <v>20446.833998973339</v>
      </c>
      <c r="N261" s="84">
        <f t="shared" si="170"/>
        <v>20663.050159516501</v>
      </c>
      <c r="O261" s="84">
        <f t="shared" si="171"/>
        <v>20879.266320059662</v>
      </c>
      <c r="P261" s="84">
        <f t="shared" si="172"/>
        <v>21095.482480602823</v>
      </c>
      <c r="Q261" s="84">
        <f t="shared" si="173"/>
        <v>21311.698641145984</v>
      </c>
      <c r="R261" s="166" t="str">
        <f t="shared" si="174"/>
        <v/>
      </c>
      <c r="S261" s="109">
        <f>'Data Raw'!E303</f>
        <v>20389.61</v>
      </c>
      <c r="T261" s="109">
        <f>'Data Raw'!G303</f>
        <v>20644.28</v>
      </c>
      <c r="U261" s="109">
        <f>'Data Raw'!D303</f>
        <v>20711.93</v>
      </c>
      <c r="V261" s="166" t="str">
        <f t="shared" si="175"/>
        <v/>
      </c>
      <c r="W261" s="89">
        <f t="shared" si="176"/>
        <v>-197.44600102665936</v>
      </c>
      <c r="X261" s="89">
        <f t="shared" si="177"/>
        <v>38984.92332141957</v>
      </c>
      <c r="Y261" s="89">
        <f t="shared" si="157"/>
        <v>407.25057173371067</v>
      </c>
      <c r="Z261" s="109">
        <f t="shared" si="178"/>
        <v>322.31999999999971</v>
      </c>
      <c r="AA261" s="89">
        <f t="shared" si="179"/>
        <v>437.59052864587574</v>
      </c>
      <c r="AB261" s="89">
        <f t="shared" si="180"/>
        <v>20285.94805909284</v>
      </c>
      <c r="AC261" s="89">
        <f t="shared" si="181"/>
        <v>21062.511940907159</v>
      </c>
      <c r="AD261" s="89">
        <f t="shared" si="182"/>
        <v>1</v>
      </c>
      <c r="AE261" s="89">
        <f>'Data Raw'!C303</f>
        <v>20674.23</v>
      </c>
      <c r="AF261" s="89"/>
      <c r="AG261" s="89">
        <f t="shared" si="184"/>
        <v>-29.950000000000728</v>
      </c>
      <c r="AH261" s="89">
        <f t="shared" si="185"/>
        <v>-227.39600102666009</v>
      </c>
      <c r="AI261" s="109">
        <f t="shared" si="186"/>
        <v>-1</v>
      </c>
      <c r="AJ261" s="109">
        <f t="shared" si="154"/>
        <v>50</v>
      </c>
      <c r="AK261" s="88"/>
      <c r="AL261" s="191" t="str">
        <f t="shared" si="155"/>
        <v/>
      </c>
      <c r="AM261" s="191">
        <f t="shared" si="156"/>
        <v>-29.950000000000728</v>
      </c>
      <c r="AN261" s="88"/>
      <c r="AO261" s="191"/>
      <c r="AP261" s="191">
        <f t="shared" si="187"/>
        <v>897.0025000000436</v>
      </c>
      <c r="AQ261" s="191">
        <f t="shared" si="183"/>
        <v>246.25588693926699</v>
      </c>
      <c r="AR261" s="191">
        <f t="shared" si="153"/>
        <v>-160.99468479444369</v>
      </c>
      <c r="AS261" s="250">
        <f t="shared" si="158"/>
        <v>0</v>
      </c>
      <c r="AT261" s="250">
        <f t="shared" si="159"/>
        <v>0</v>
      </c>
      <c r="AU261" s="250">
        <f t="shared" si="160"/>
        <v>0</v>
      </c>
      <c r="AV261" s="250">
        <f t="shared" si="161"/>
        <v>1</v>
      </c>
      <c r="AW261" s="250">
        <f t="shared" si="162"/>
        <v>0</v>
      </c>
      <c r="AX261" s="250">
        <f t="shared" si="163"/>
        <v>0</v>
      </c>
      <c r="AY261" s="89"/>
      <c r="AZ261" s="111"/>
      <c r="BA261" s="111"/>
      <c r="BB261" s="111"/>
      <c r="BC261" s="111"/>
      <c r="BD261" s="111"/>
      <c r="BE261" s="111"/>
      <c r="BF261" s="111"/>
      <c r="BG261" s="111"/>
      <c r="BH261" s="89"/>
      <c r="BI261" s="89"/>
      <c r="BJ261" s="89"/>
      <c r="BK261" s="89"/>
      <c r="BL261" s="89"/>
    </row>
    <row r="262" spans="1:64" x14ac:dyDescent="0.25">
      <c r="A262" s="86">
        <f t="shared" si="188"/>
        <v>261</v>
      </c>
      <c r="B262" s="113"/>
      <c r="C262" s="88"/>
      <c r="D262" s="88"/>
      <c r="E262" s="194">
        <f t="shared" si="164"/>
        <v>0</v>
      </c>
      <c r="F262" s="89">
        <f t="shared" si="165"/>
        <v>0</v>
      </c>
      <c r="G262" s="113"/>
      <c r="H262" s="88"/>
      <c r="I262" s="84">
        <f t="shared" si="166"/>
        <v>19110.862301940502</v>
      </c>
      <c r="J262" s="84">
        <f t="shared" si="167"/>
        <v>19314.487587807358</v>
      </c>
      <c r="K262" s="84">
        <f t="shared" si="168"/>
        <v>19518.112873674214</v>
      </c>
      <c r="L262" s="84">
        <f t="shared" si="169"/>
        <v>19721.73815954107</v>
      </c>
      <c r="M262" s="108">
        <f>IF(T262&lt;&gt;0,(((G262+1)*('Data Raw'!$N$1007-'Data Raw'!$N$1008)/2+'Data Raw'!$N$1008)*'Data Raw'!$M$1010+'Data Raw'!$M$1009)*AE262+AE262)</f>
        <v>19925.363445407926</v>
      </c>
      <c r="N262" s="84">
        <f t="shared" si="170"/>
        <v>20128.988731274781</v>
      </c>
      <c r="O262" s="84">
        <f t="shared" si="171"/>
        <v>20332.614017141637</v>
      </c>
      <c r="P262" s="84">
        <f t="shared" si="172"/>
        <v>20536.239303008493</v>
      </c>
      <c r="Q262" s="84">
        <f t="shared" si="173"/>
        <v>20739.864588875349</v>
      </c>
      <c r="R262" s="166" t="str">
        <f t="shared" si="174"/>
        <v/>
      </c>
      <c r="S262" s="109">
        <f>'Data Raw'!E304</f>
        <v>19924.87</v>
      </c>
      <c r="T262" s="109">
        <f>'Data Raw'!G304</f>
        <v>20120.68</v>
      </c>
      <c r="U262" s="109">
        <f>'Data Raw'!D304</f>
        <v>20277.939999999999</v>
      </c>
      <c r="V262" s="166" t="str">
        <f t="shared" si="175"/>
        <v/>
      </c>
      <c r="W262" s="89">
        <f t="shared" si="176"/>
        <v>-195.31655459207468</v>
      </c>
      <c r="X262" s="89">
        <f t="shared" si="177"/>
        <v>38148.556497718891</v>
      </c>
      <c r="Y262" s="89">
        <f t="shared" si="157"/>
        <v>384.19985973863811</v>
      </c>
      <c r="Z262" s="109">
        <f t="shared" si="178"/>
        <v>353.06999999999971</v>
      </c>
      <c r="AA262" s="89">
        <f t="shared" si="179"/>
        <v>425.5161674107506</v>
      </c>
      <c r="AB262" s="89">
        <f t="shared" si="180"/>
        <v>19775.008050651006</v>
      </c>
      <c r="AC262" s="89">
        <f t="shared" si="181"/>
        <v>20518.911949348992</v>
      </c>
      <c r="AD262" s="89">
        <f t="shared" si="182"/>
        <v>1</v>
      </c>
      <c r="AE262" s="89">
        <f>'Data Raw'!C304</f>
        <v>20146.96</v>
      </c>
      <c r="AF262" s="89"/>
      <c r="AG262" s="89">
        <f t="shared" si="184"/>
        <v>-26.279999999998836</v>
      </c>
      <c r="AH262" s="89">
        <f t="shared" si="185"/>
        <v>-221.59655459207352</v>
      </c>
      <c r="AI262" s="109">
        <f t="shared" si="186"/>
        <v>-1</v>
      </c>
      <c r="AJ262" s="109">
        <f t="shared" si="154"/>
        <v>50</v>
      </c>
      <c r="AK262" s="88"/>
      <c r="AL262" s="191" t="str">
        <f t="shared" si="155"/>
        <v/>
      </c>
      <c r="AM262" s="191">
        <f t="shared" si="156"/>
        <v>-26.279999999998836</v>
      </c>
      <c r="AN262" s="88"/>
      <c r="AO262" s="191"/>
      <c r="AP262" s="191">
        <f t="shared" si="187"/>
        <v>690.63839999993877</v>
      </c>
      <c r="AQ262" s="191">
        <f t="shared" si="183"/>
        <v>221.81412172379274</v>
      </c>
      <c r="AR262" s="191">
        <f t="shared" si="153"/>
        <v>-162.38573801484537</v>
      </c>
      <c r="AS262" s="250">
        <f t="shared" si="158"/>
        <v>0</v>
      </c>
      <c r="AT262" s="250">
        <f t="shared" si="159"/>
        <v>0</v>
      </c>
      <c r="AU262" s="250">
        <f t="shared" si="160"/>
        <v>0</v>
      </c>
      <c r="AV262" s="250">
        <f t="shared" si="161"/>
        <v>1</v>
      </c>
      <c r="AW262" s="250">
        <f t="shared" si="162"/>
        <v>0</v>
      </c>
      <c r="AX262" s="250">
        <f t="shared" si="163"/>
        <v>0</v>
      </c>
      <c r="AY262" s="89"/>
      <c r="AZ262" s="111"/>
      <c r="BA262" s="111"/>
      <c r="BB262" s="111"/>
      <c r="BC262" s="111"/>
      <c r="BD262" s="111"/>
      <c r="BE262" s="111"/>
      <c r="BF262" s="111"/>
      <c r="BG262" s="111"/>
      <c r="BH262" s="89"/>
      <c r="BI262" s="89"/>
      <c r="BJ262" s="89"/>
      <c r="BK262" s="89"/>
      <c r="BL262" s="89"/>
    </row>
    <row r="263" spans="1:64" x14ac:dyDescent="0.25">
      <c r="A263" s="86">
        <f t="shared" si="188"/>
        <v>262</v>
      </c>
      <c r="B263" s="113"/>
      <c r="C263" s="88"/>
      <c r="D263" s="88"/>
      <c r="E263" s="194">
        <f t="shared" si="164"/>
        <v>0</v>
      </c>
      <c r="F263" s="89">
        <f t="shared" si="165"/>
        <v>0</v>
      </c>
      <c r="G263" s="113"/>
      <c r="H263" s="88"/>
      <c r="I263" s="84">
        <f t="shared" si="166"/>
        <v>19477.390157644306</v>
      </c>
      <c r="J263" s="84">
        <f t="shared" si="167"/>
        <v>19669.490087513623</v>
      </c>
      <c r="K263" s="84">
        <f t="shared" si="168"/>
        <v>19861.590017382943</v>
      </c>
      <c r="L263" s="84">
        <f t="shared" si="169"/>
        <v>20053.68994725226</v>
      </c>
      <c r="M263" s="108">
        <f>IF(T263&lt;&gt;0,(((G263+1)*('Data Raw'!$N$1007-'Data Raw'!$N$1008)/2+'Data Raw'!$N$1008)*'Data Raw'!$M$1010+'Data Raw'!$M$1009)*AE263+AE263)</f>
        <v>20245.789877121581</v>
      </c>
      <c r="N263" s="84">
        <f t="shared" si="170"/>
        <v>20437.889806990901</v>
      </c>
      <c r="O263" s="84">
        <f t="shared" si="171"/>
        <v>20629.989736860218</v>
      </c>
      <c r="P263" s="84">
        <f t="shared" si="172"/>
        <v>20822.089666729538</v>
      </c>
      <c r="Q263" s="84">
        <f t="shared" si="173"/>
        <v>21014.189596598855</v>
      </c>
      <c r="R263" s="166" t="str">
        <f t="shared" si="174"/>
        <v/>
      </c>
      <c r="S263" s="109">
        <f>'Data Raw'!E305</f>
        <v>20408.68</v>
      </c>
      <c r="T263" s="109">
        <f>'Data Raw'!G305</f>
        <v>20717.240000000002</v>
      </c>
      <c r="U263" s="109">
        <f>'Data Raw'!D305</f>
        <v>20794.13</v>
      </c>
      <c r="V263" s="166" t="str">
        <f t="shared" si="175"/>
        <v/>
      </c>
      <c r="W263" s="89">
        <f t="shared" si="176"/>
        <v>-471.4501228784211</v>
      </c>
      <c r="X263" s="89">
        <f t="shared" si="177"/>
        <v>222265.21836207836</v>
      </c>
      <c r="Y263" s="89">
        <f t="shared" si="157"/>
        <v>397.83744198231329</v>
      </c>
      <c r="Z263" s="109">
        <f t="shared" si="178"/>
        <v>385.45000000000073</v>
      </c>
      <c r="AA263" s="89">
        <f t="shared" si="179"/>
        <v>419.7924292092149</v>
      </c>
      <c r="AB263" s="89">
        <f t="shared" si="180"/>
        <v>20109.261257700862</v>
      </c>
      <c r="AC263" s="89">
        <f t="shared" si="181"/>
        <v>20832.638742299139</v>
      </c>
      <c r="AD263" s="89">
        <f t="shared" si="182"/>
        <v>1</v>
      </c>
      <c r="AE263" s="89">
        <f>'Data Raw'!C305</f>
        <v>20470.95</v>
      </c>
      <c r="AF263" s="89"/>
      <c r="AG263" s="89">
        <f t="shared" si="184"/>
        <v>246.29000000000087</v>
      </c>
      <c r="AH263" s="89">
        <f t="shared" si="185"/>
        <v>-225.16012287842022</v>
      </c>
      <c r="AI263" s="109">
        <f t="shared" si="186"/>
        <v>-1</v>
      </c>
      <c r="AJ263" s="109">
        <f t="shared" si="154"/>
        <v>50</v>
      </c>
      <c r="AK263" s="88"/>
      <c r="AL263" s="191" t="str">
        <f t="shared" si="155"/>
        <v/>
      </c>
      <c r="AM263" s="191">
        <f t="shared" si="156"/>
        <v>-246.29000000000087</v>
      </c>
      <c r="AN263" s="88"/>
      <c r="AO263" s="191"/>
      <c r="AP263" s="191">
        <f t="shared" si="187"/>
        <v>60658.76410000043</v>
      </c>
      <c r="AQ263" s="191">
        <f t="shared" si="183"/>
        <v>224.53366375448255</v>
      </c>
      <c r="AR263" s="191">
        <f t="shared" si="153"/>
        <v>-173.30377822783075</v>
      </c>
      <c r="AS263" s="250">
        <f t="shared" si="158"/>
        <v>0</v>
      </c>
      <c r="AT263" s="250">
        <f t="shared" si="159"/>
        <v>0</v>
      </c>
      <c r="AU263" s="250">
        <f t="shared" si="160"/>
        <v>0</v>
      </c>
      <c r="AV263" s="250">
        <f t="shared" si="161"/>
        <v>0</v>
      </c>
      <c r="AW263" s="250">
        <f t="shared" si="162"/>
        <v>1</v>
      </c>
      <c r="AX263" s="250">
        <f t="shared" si="163"/>
        <v>0</v>
      </c>
      <c r="AY263" s="89"/>
      <c r="AZ263" s="111"/>
      <c r="BA263" s="111"/>
      <c r="BB263" s="111"/>
      <c r="BC263" s="111"/>
      <c r="BD263" s="111"/>
      <c r="BE263" s="111"/>
      <c r="BF263" s="111"/>
      <c r="BG263" s="111"/>
      <c r="BH263" s="89"/>
      <c r="BI263" s="89"/>
      <c r="BJ263" s="89"/>
      <c r="BK263" s="89"/>
      <c r="BL263" s="89"/>
    </row>
    <row r="264" spans="1:64" x14ac:dyDescent="0.25">
      <c r="A264" s="86">
        <f t="shared" si="188"/>
        <v>263</v>
      </c>
      <c r="B264" s="113"/>
      <c r="C264" s="88"/>
      <c r="D264" s="88"/>
      <c r="E264" s="194">
        <f t="shared" si="164"/>
        <v>0</v>
      </c>
      <c r="F264" s="89">
        <f t="shared" si="165"/>
        <v>0</v>
      </c>
      <c r="G264" s="113"/>
      <c r="H264" s="88"/>
      <c r="I264" s="84">
        <f t="shared" si="166"/>
        <v>19586.300429889481</v>
      </c>
      <c r="J264" s="84">
        <f t="shared" si="167"/>
        <v>19785.219150880635</v>
      </c>
      <c r="K264" s="84">
        <f t="shared" si="168"/>
        <v>19984.137871871793</v>
      </c>
      <c r="L264" s="84">
        <f t="shared" si="169"/>
        <v>20183.056592862948</v>
      </c>
      <c r="M264" s="108">
        <f>IF(T264&lt;&gt;0,(((G264+1)*('Data Raw'!$N$1007-'Data Raw'!$N$1008)/2+'Data Raw'!$N$1008)*'Data Raw'!$M$1010+'Data Raw'!$M$1009)*AE264+AE264)</f>
        <v>20381.975313854105</v>
      </c>
      <c r="N264" s="84">
        <f t="shared" si="170"/>
        <v>20580.894034845263</v>
      </c>
      <c r="O264" s="84">
        <f t="shared" si="171"/>
        <v>20779.812755836418</v>
      </c>
      <c r="P264" s="84">
        <f t="shared" si="172"/>
        <v>20978.731476827576</v>
      </c>
      <c r="Q264" s="84">
        <f t="shared" si="173"/>
        <v>21177.65019781873</v>
      </c>
      <c r="R264" s="166" t="str">
        <f t="shared" si="174"/>
        <v/>
      </c>
      <c r="S264" s="109">
        <f>'Data Raw'!E306</f>
        <v>20303.55</v>
      </c>
      <c r="T264" s="109">
        <f>'Data Raw'!G306</f>
        <v>20470.060000000001</v>
      </c>
      <c r="U264" s="109">
        <f>'Data Raw'!D306</f>
        <v>20642.759999999998</v>
      </c>
      <c r="V264" s="166" t="str">
        <f t="shared" si="175"/>
        <v/>
      </c>
      <c r="W264" s="89">
        <f t="shared" si="176"/>
        <v>-88.08468614589583</v>
      </c>
      <c r="X264" s="89">
        <f t="shared" si="177"/>
        <v>7758.9119334209727</v>
      </c>
      <c r="Y264" s="89">
        <f t="shared" si="157"/>
        <v>369.82750677880779</v>
      </c>
      <c r="Z264" s="109">
        <f t="shared" si="178"/>
        <v>339.20999999999913</v>
      </c>
      <c r="AA264" s="89">
        <f t="shared" si="179"/>
        <v>408.28065360789833</v>
      </c>
      <c r="AB264" s="89">
        <f t="shared" si="180"/>
        <v>20251.82643517217</v>
      </c>
      <c r="AC264" s="89">
        <f t="shared" si="181"/>
        <v>20965.473564827833</v>
      </c>
      <c r="AD264" s="89">
        <f t="shared" si="182"/>
        <v>1</v>
      </c>
      <c r="AE264" s="89">
        <f>'Data Raw'!C306</f>
        <v>20608.650000000001</v>
      </c>
      <c r="AF264" s="89"/>
      <c r="AG264" s="89">
        <f t="shared" si="184"/>
        <v>-138.59000000000015</v>
      </c>
      <c r="AH264" s="89">
        <f t="shared" si="185"/>
        <v>-226.67468614589598</v>
      </c>
      <c r="AI264" s="109">
        <f t="shared" si="186"/>
        <v>-1</v>
      </c>
      <c r="AJ264" s="109">
        <f t="shared" si="154"/>
        <v>50</v>
      </c>
      <c r="AK264" s="88"/>
      <c r="AL264" s="191" t="str">
        <f t="shared" si="155"/>
        <v/>
      </c>
      <c r="AM264" s="191">
        <f t="shared" si="156"/>
        <v>-138.59000000000015</v>
      </c>
      <c r="AN264" s="88"/>
      <c r="AO264" s="191"/>
      <c r="AP264" s="191">
        <f t="shared" si="187"/>
        <v>19207.188100000039</v>
      </c>
      <c r="AQ264" s="191">
        <f t="shared" si="183"/>
        <v>214.98436778176227</v>
      </c>
      <c r="AR264" s="191">
        <f t="shared" ref="AR264:AR327" si="189">AQ264-Y264</f>
        <v>-154.84313899704551</v>
      </c>
      <c r="AS264" s="250">
        <f t="shared" si="158"/>
        <v>0</v>
      </c>
      <c r="AT264" s="250">
        <f t="shared" si="159"/>
        <v>0</v>
      </c>
      <c r="AU264" s="250">
        <f t="shared" si="160"/>
        <v>0</v>
      </c>
      <c r="AV264" s="250">
        <f t="shared" si="161"/>
        <v>1</v>
      </c>
      <c r="AW264" s="250">
        <f t="shared" si="162"/>
        <v>0</v>
      </c>
      <c r="AX264" s="250">
        <f t="shared" si="163"/>
        <v>0</v>
      </c>
      <c r="AY264" s="89"/>
      <c r="AZ264" s="111"/>
      <c r="BA264" s="111"/>
      <c r="BB264" s="111"/>
      <c r="BC264" s="111"/>
      <c r="BD264" s="111"/>
      <c r="BE264" s="111"/>
      <c r="BF264" s="111"/>
      <c r="BG264" s="111"/>
      <c r="BH264" s="89"/>
      <c r="BI264" s="89"/>
      <c r="BJ264" s="89"/>
      <c r="BK264" s="89"/>
      <c r="BL264" s="89"/>
    </row>
    <row r="265" spans="1:64" x14ac:dyDescent="0.25">
      <c r="A265" s="86">
        <f t="shared" si="188"/>
        <v>264</v>
      </c>
      <c r="B265" s="113"/>
      <c r="C265" s="88"/>
      <c r="D265" s="88"/>
      <c r="E265" s="194">
        <f t="shared" si="164"/>
        <v>0</v>
      </c>
      <c r="F265" s="89">
        <f t="shared" si="165"/>
        <v>0</v>
      </c>
      <c r="G265" s="113"/>
      <c r="H265" s="88"/>
      <c r="I265" s="84">
        <f t="shared" si="166"/>
        <v>19455.88372311095</v>
      </c>
      <c r="J265" s="84">
        <f t="shared" si="167"/>
        <v>19640.797476500356</v>
      </c>
      <c r="K265" s="84">
        <f t="shared" si="168"/>
        <v>19825.711229889759</v>
      </c>
      <c r="L265" s="84">
        <f t="shared" si="169"/>
        <v>20010.624983279165</v>
      </c>
      <c r="M265" s="108">
        <f>IF(T265&lt;&gt;0,(((G265+1)*('Data Raw'!$N$1007-'Data Raw'!$N$1008)/2+'Data Raw'!$N$1008)*'Data Raw'!$M$1010+'Data Raw'!$M$1009)*AE265+AE265)</f>
        <v>20195.538736668568</v>
      </c>
      <c r="N265" s="84">
        <f t="shared" si="170"/>
        <v>20380.452490057971</v>
      </c>
      <c r="O265" s="84">
        <f t="shared" si="171"/>
        <v>20565.366243447377</v>
      </c>
      <c r="P265" s="84">
        <f t="shared" si="172"/>
        <v>20750.27999683678</v>
      </c>
      <c r="Q265" s="84">
        <f t="shared" si="173"/>
        <v>20935.193750226186</v>
      </c>
      <c r="R265" s="166" t="str">
        <f t="shared" si="174"/>
        <v/>
      </c>
      <c r="S265" s="109">
        <f>'Data Raw'!E307</f>
        <v>19989.62</v>
      </c>
      <c r="T265" s="109">
        <f>'Data Raw'!G307</f>
        <v>20112.099999999999</v>
      </c>
      <c r="U265" s="109">
        <f>'Data Raw'!D307</f>
        <v>20509.62</v>
      </c>
      <c r="V265" s="166" t="str">
        <f t="shared" si="175"/>
        <v/>
      </c>
      <c r="W265" s="89">
        <f t="shared" si="176"/>
        <v>83.438736668569618</v>
      </c>
      <c r="X265" s="89">
        <f t="shared" si="177"/>
        <v>6962.022776846904</v>
      </c>
      <c r="Y265" s="89">
        <f t="shared" si="157"/>
        <v>343.84305626637723</v>
      </c>
      <c r="Z265" s="109">
        <f t="shared" si="178"/>
        <v>520</v>
      </c>
      <c r="AA265" s="89">
        <f t="shared" si="179"/>
        <v>424.24056023534143</v>
      </c>
      <c r="AB265" s="89">
        <f t="shared" si="180"/>
        <v>20073.101444433287</v>
      </c>
      <c r="AC265" s="89">
        <f t="shared" si="181"/>
        <v>20767.178555566712</v>
      </c>
      <c r="AD265" s="89">
        <f t="shared" si="182"/>
        <v>1</v>
      </c>
      <c r="AE265" s="89">
        <f>'Data Raw'!C307</f>
        <v>20420.14</v>
      </c>
      <c r="AF265" s="89"/>
      <c r="AG265" s="89">
        <f t="shared" si="184"/>
        <v>-308.04000000000087</v>
      </c>
      <c r="AH265" s="89">
        <f t="shared" si="185"/>
        <v>-224.60126333143126</v>
      </c>
      <c r="AI265" s="109">
        <f t="shared" si="186"/>
        <v>-1</v>
      </c>
      <c r="AJ265" s="109">
        <f t="shared" ref="AJ265:AJ328" si="190">MIN(Y264/4,50)</f>
        <v>50</v>
      </c>
      <c r="AK265" s="88"/>
      <c r="AL265" s="191" t="str">
        <f t="shared" ref="AL265:AL328" si="191">IF(R265&lt;&gt;1,IF(V265=1,ABS(AG264),""),"")</f>
        <v/>
      </c>
      <c r="AM265" s="191">
        <f t="shared" ref="AM265:AM328" si="192">IF(R265&lt;&gt;1,IF(V265="",-ABS(AG265),""),"")</f>
        <v>-308.04000000000087</v>
      </c>
      <c r="AN265" s="88"/>
      <c r="AO265" s="191"/>
      <c r="AP265" s="191">
        <f t="shared" si="187"/>
        <v>94888.641600000541</v>
      </c>
      <c r="AQ265" s="191">
        <f t="shared" si="183"/>
        <v>225.3238824726777</v>
      </c>
      <c r="AR265" s="191">
        <f t="shared" si="189"/>
        <v>-118.51917379369954</v>
      </c>
      <c r="AS265" s="250">
        <f t="shared" si="158"/>
        <v>0</v>
      </c>
      <c r="AT265" s="250">
        <f t="shared" si="159"/>
        <v>0</v>
      </c>
      <c r="AU265" s="250">
        <f t="shared" si="160"/>
        <v>1</v>
      </c>
      <c r="AV265" s="250">
        <f t="shared" si="161"/>
        <v>0</v>
      </c>
      <c r="AW265" s="250">
        <f t="shared" si="162"/>
        <v>0</v>
      </c>
      <c r="AX265" s="250">
        <f t="shared" si="163"/>
        <v>0</v>
      </c>
      <c r="AY265" s="89"/>
      <c r="AZ265" s="111"/>
      <c r="BA265" s="111"/>
      <c r="BB265" s="111"/>
      <c r="BC265" s="111"/>
      <c r="BD265" s="111"/>
      <c r="BE265" s="111"/>
      <c r="BF265" s="111"/>
      <c r="BG265" s="111"/>
      <c r="BH265" s="89"/>
      <c r="BI265" s="89"/>
      <c r="BJ265" s="89"/>
      <c r="BK265" s="89"/>
      <c r="BL265" s="89"/>
    </row>
    <row r="266" spans="1:64" x14ac:dyDescent="0.25">
      <c r="A266" s="86">
        <f t="shared" si="188"/>
        <v>265</v>
      </c>
      <c r="B266" s="113"/>
      <c r="C266" s="88"/>
      <c r="D266" s="88"/>
      <c r="E266" s="194">
        <f t="shared" si="164"/>
        <v>0</v>
      </c>
      <c r="F266" s="89">
        <f t="shared" si="165"/>
        <v>0</v>
      </c>
      <c r="G266" s="113"/>
      <c r="H266" s="88"/>
      <c r="I266" s="84">
        <f t="shared" si="166"/>
        <v>19206.622701695786</v>
      </c>
      <c r="J266" s="84">
        <f t="shared" si="167"/>
        <v>19378.544229828974</v>
      </c>
      <c r="K266" s="84">
        <f t="shared" si="168"/>
        <v>19550.465757962163</v>
      </c>
      <c r="L266" s="84">
        <f t="shared" si="169"/>
        <v>19722.387286095352</v>
      </c>
      <c r="M266" s="108">
        <f>IF(T266&lt;&gt;0,(((G266+1)*('Data Raw'!$N$1007-'Data Raw'!$N$1008)/2+'Data Raw'!$N$1008)*'Data Raw'!$M$1010+'Data Raw'!$M$1009)*AE266+AE266)</f>
        <v>19894.308814228541</v>
      </c>
      <c r="N266" s="84">
        <f t="shared" si="170"/>
        <v>20066.23034236173</v>
      </c>
      <c r="O266" s="84">
        <f t="shared" si="171"/>
        <v>20238.151870494919</v>
      </c>
      <c r="P266" s="84">
        <f t="shared" si="172"/>
        <v>20410.073398628108</v>
      </c>
      <c r="Q266" s="84">
        <f t="shared" si="173"/>
        <v>20581.994926761297</v>
      </c>
      <c r="R266" s="166" t="str">
        <f t="shared" si="174"/>
        <v/>
      </c>
      <c r="S266" s="109">
        <f>'Data Raw'!E308</f>
        <v>20067.98</v>
      </c>
      <c r="T266" s="109">
        <f>'Data Raw'!G308</f>
        <v>20171.27</v>
      </c>
      <c r="U266" s="109">
        <f>'Data Raw'!D308</f>
        <v>20370.740000000002</v>
      </c>
      <c r="V266" s="166" t="str">
        <f t="shared" si="175"/>
        <v/>
      </c>
      <c r="W266" s="89">
        <f t="shared" si="176"/>
        <v>-276.96118577145899</v>
      </c>
      <c r="X266" s="89">
        <f t="shared" si="177"/>
        <v>76707.498423932615</v>
      </c>
      <c r="Y266" s="89">
        <f t="shared" ref="Y266:Y329" si="193">IF(X266&gt;0,SQRT((X266)/7+(Y265*Y265)/7*6),Y265)</f>
        <v>335.10675963671872</v>
      </c>
      <c r="Z266" s="109">
        <f t="shared" si="178"/>
        <v>302.76000000000204</v>
      </c>
      <c r="AA266" s="89">
        <f t="shared" si="179"/>
        <v>406.88619448743577</v>
      </c>
      <c r="AB266" s="89">
        <f t="shared" si="180"/>
        <v>19754.955523799959</v>
      </c>
      <c r="AC266" s="89">
        <f t="shared" si="181"/>
        <v>20476.164476200043</v>
      </c>
      <c r="AD266" s="89">
        <f t="shared" si="182"/>
        <v>1</v>
      </c>
      <c r="AE266" s="89">
        <f>'Data Raw'!C308</f>
        <v>20115.560000000001</v>
      </c>
      <c r="AF266" s="89"/>
      <c r="AG266" s="89">
        <f t="shared" si="184"/>
        <v>55.709999999999127</v>
      </c>
      <c r="AH266" s="89">
        <f t="shared" si="185"/>
        <v>-221.25118577145986</v>
      </c>
      <c r="AI266" s="109">
        <f t="shared" si="186"/>
        <v>-1</v>
      </c>
      <c r="AJ266" s="109">
        <f t="shared" si="190"/>
        <v>50</v>
      </c>
      <c r="AK266" s="88"/>
      <c r="AL266" s="191" t="str">
        <f t="shared" si="191"/>
        <v/>
      </c>
      <c r="AM266" s="191">
        <f t="shared" si="192"/>
        <v>-55.709999999999127</v>
      </c>
      <c r="AN266" s="88"/>
      <c r="AO266" s="191"/>
      <c r="AP266" s="191">
        <f t="shared" si="187"/>
        <v>3103.6040999999027</v>
      </c>
      <c r="AQ266" s="191">
        <f t="shared" si="183"/>
        <v>206.47789553126898</v>
      </c>
      <c r="AR266" s="191">
        <f t="shared" si="189"/>
        <v>-128.62886410544974</v>
      </c>
      <c r="AS266" s="250">
        <f t="shared" si="158"/>
        <v>0</v>
      </c>
      <c r="AT266" s="250">
        <f t="shared" si="159"/>
        <v>0</v>
      </c>
      <c r="AU266" s="250">
        <f t="shared" si="160"/>
        <v>0</v>
      </c>
      <c r="AV266" s="250">
        <f t="shared" si="161"/>
        <v>1</v>
      </c>
      <c r="AW266" s="250">
        <f t="shared" si="162"/>
        <v>0</v>
      </c>
      <c r="AX266" s="250">
        <f t="shared" si="163"/>
        <v>0</v>
      </c>
      <c r="AY266" s="89"/>
      <c r="AZ266" s="111"/>
      <c r="BA266" s="111"/>
      <c r="BB266" s="111"/>
      <c r="BC266" s="111"/>
      <c r="BD266" s="111"/>
      <c r="BE266" s="111"/>
      <c r="BF266" s="111"/>
      <c r="BG266" s="111"/>
      <c r="BH266" s="89"/>
      <c r="BI266" s="89"/>
      <c r="BJ266" s="89"/>
      <c r="BK266" s="89"/>
      <c r="BL266" s="89"/>
    </row>
    <row r="267" spans="1:64" x14ac:dyDescent="0.25">
      <c r="A267" s="86">
        <f t="shared" si="188"/>
        <v>266</v>
      </c>
      <c r="B267" s="113"/>
      <c r="C267" s="88"/>
      <c r="D267" s="88"/>
      <c r="E267" s="194">
        <f t="shared" si="164"/>
        <v>0</v>
      </c>
      <c r="F267" s="89">
        <f t="shared" si="165"/>
        <v>0</v>
      </c>
      <c r="G267" s="113"/>
      <c r="H267" s="88"/>
      <c r="I267" s="84">
        <f t="shared" si="166"/>
        <v>19379.032190514419</v>
      </c>
      <c r="J267" s="84">
        <f t="shared" si="167"/>
        <v>19546.585570332776</v>
      </c>
      <c r="K267" s="84">
        <f t="shared" si="168"/>
        <v>19714.138950151137</v>
      </c>
      <c r="L267" s="84">
        <f t="shared" si="169"/>
        <v>19881.692329969494</v>
      </c>
      <c r="M267" s="108">
        <f>IF(T267&lt;&gt;0,(((G267+1)*('Data Raw'!$N$1007-'Data Raw'!$N$1008)/2+'Data Raw'!$N$1008)*'Data Raw'!$M$1010+'Data Raw'!$M$1009)*AE267+AE267)</f>
        <v>20049.245709787854</v>
      </c>
      <c r="N267" s="84">
        <f t="shared" si="170"/>
        <v>20216.799089606215</v>
      </c>
      <c r="O267" s="84">
        <f t="shared" si="171"/>
        <v>20384.352469424572</v>
      </c>
      <c r="P267" s="84">
        <f t="shared" si="172"/>
        <v>20551.905849242932</v>
      </c>
      <c r="Q267" s="84">
        <f t="shared" si="173"/>
        <v>20719.459229061289</v>
      </c>
      <c r="R267" s="166" t="str">
        <f t="shared" si="174"/>
        <v/>
      </c>
      <c r="S267" s="109">
        <f>'Data Raw'!E309</f>
        <v>19890.759999999998</v>
      </c>
      <c r="T267" s="109">
        <f>'Data Raw'!G309</f>
        <v>20116.2</v>
      </c>
      <c r="U267" s="109">
        <f>'Data Raw'!D309</f>
        <v>20272.22</v>
      </c>
      <c r="V267" s="166" t="str">
        <f t="shared" si="175"/>
        <v/>
      </c>
      <c r="W267" s="89">
        <f t="shared" si="176"/>
        <v>-66.954290212146589</v>
      </c>
      <c r="X267" s="89">
        <f t="shared" si="177"/>
        <v>4482.8769778123487</v>
      </c>
      <c r="Y267" s="89">
        <f t="shared" si="193"/>
        <v>311.27895599173735</v>
      </c>
      <c r="Z267" s="109">
        <f t="shared" si="178"/>
        <v>381.46000000000276</v>
      </c>
      <c r="AA267" s="89">
        <f t="shared" si="179"/>
        <v>403.25388098923105</v>
      </c>
      <c r="AB267" s="89">
        <f t="shared" si="180"/>
        <v>19926.366734685682</v>
      </c>
      <c r="AC267" s="89">
        <f t="shared" si="181"/>
        <v>20618.07326531432</v>
      </c>
      <c r="AD267" s="89">
        <f t="shared" si="182"/>
        <v>1</v>
      </c>
      <c r="AE267" s="89">
        <f>'Data Raw'!C309</f>
        <v>20272.22</v>
      </c>
      <c r="AF267" s="89"/>
      <c r="AG267" s="89">
        <f t="shared" si="184"/>
        <v>-156.02000000000044</v>
      </c>
      <c r="AH267" s="89">
        <f t="shared" si="185"/>
        <v>-222.97429021214703</v>
      </c>
      <c r="AI267" s="109">
        <f t="shared" si="186"/>
        <v>-1</v>
      </c>
      <c r="AJ267" s="109">
        <f t="shared" si="190"/>
        <v>50</v>
      </c>
      <c r="AK267" s="88"/>
      <c r="AL267" s="191" t="str">
        <f t="shared" si="191"/>
        <v/>
      </c>
      <c r="AM267" s="191">
        <f t="shared" si="192"/>
        <v>-156.02000000000044</v>
      </c>
      <c r="AN267" s="88"/>
      <c r="AO267" s="191"/>
      <c r="AP267" s="191">
        <f t="shared" si="187"/>
        <v>24342.240400000137</v>
      </c>
      <c r="AQ267" s="191">
        <f t="shared" si="183"/>
        <v>200.87146269446137</v>
      </c>
      <c r="AR267" s="191">
        <f t="shared" si="189"/>
        <v>-110.40749329727598</v>
      </c>
      <c r="AS267" s="250">
        <f t="shared" si="158"/>
        <v>0</v>
      </c>
      <c r="AT267" s="250">
        <f t="shared" si="159"/>
        <v>0</v>
      </c>
      <c r="AU267" s="250">
        <f t="shared" si="160"/>
        <v>0</v>
      </c>
      <c r="AV267" s="250">
        <f t="shared" si="161"/>
        <v>1</v>
      </c>
      <c r="AW267" s="250">
        <f t="shared" si="162"/>
        <v>0</v>
      </c>
      <c r="AX267" s="250">
        <f t="shared" si="163"/>
        <v>0</v>
      </c>
      <c r="AY267" s="89"/>
      <c r="AZ267" s="111"/>
      <c r="BA267" s="111"/>
      <c r="BB267" s="111"/>
      <c r="BC267" s="111"/>
      <c r="BD267" s="111"/>
      <c r="BE267" s="111"/>
      <c r="BF267" s="111"/>
      <c r="BG267" s="111"/>
      <c r="BH267" s="89"/>
      <c r="BI267" s="89"/>
      <c r="BJ267" s="89"/>
      <c r="BK267" s="89"/>
      <c r="BL267" s="89"/>
    </row>
    <row r="268" spans="1:64" x14ac:dyDescent="0.25">
      <c r="A268" s="86">
        <f t="shared" si="188"/>
        <v>267</v>
      </c>
      <c r="B268" s="113"/>
      <c r="C268" s="88"/>
      <c r="D268" s="88"/>
      <c r="E268" s="194">
        <f t="shared" si="164"/>
        <v>0</v>
      </c>
      <c r="F268" s="89">
        <f t="shared" si="165"/>
        <v>0</v>
      </c>
      <c r="G268" s="113"/>
      <c r="H268" s="88"/>
      <c r="I268" s="84">
        <f t="shared" si="166"/>
        <v>19796.415929017789</v>
      </c>
      <c r="J268" s="84">
        <f t="shared" si="167"/>
        <v>19952.055407013657</v>
      </c>
      <c r="K268" s="84">
        <f t="shared" si="168"/>
        <v>20107.694885009525</v>
      </c>
      <c r="L268" s="84">
        <f t="shared" si="169"/>
        <v>20263.334363005393</v>
      </c>
      <c r="M268" s="108">
        <f>IF(T268&lt;&gt;0,(((G268+1)*('Data Raw'!$N$1007-'Data Raw'!$N$1008)/2+'Data Raw'!$N$1008)*'Data Raw'!$M$1010+'Data Raw'!$M$1009)*AE268+AE268)</f>
        <v>20418.973841001261</v>
      </c>
      <c r="N268" s="84">
        <f t="shared" si="170"/>
        <v>20574.61331899713</v>
      </c>
      <c r="O268" s="84">
        <f t="shared" si="171"/>
        <v>20730.252796992998</v>
      </c>
      <c r="P268" s="84">
        <f t="shared" si="172"/>
        <v>20885.892274988866</v>
      </c>
      <c r="Q268" s="84">
        <f t="shared" si="173"/>
        <v>21041.531752984734</v>
      </c>
      <c r="R268" s="166" t="str">
        <f t="shared" si="174"/>
        <v/>
      </c>
      <c r="S268" s="109">
        <f>'Data Raw'!E310</f>
        <v>20494.150000000001</v>
      </c>
      <c r="T268" s="109">
        <f>'Data Raw'!G310</f>
        <v>20697.36</v>
      </c>
      <c r="U268" s="109">
        <f>'Data Raw'!D310</f>
        <v>20779.75</v>
      </c>
      <c r="V268" s="166" t="str">
        <f t="shared" si="175"/>
        <v/>
      </c>
      <c r="W268" s="89">
        <f t="shared" si="176"/>
        <v>-278.38615899873912</v>
      </c>
      <c r="X268" s="89">
        <f t="shared" si="177"/>
        <v>77498.853522071251</v>
      </c>
      <c r="Y268" s="89">
        <f t="shared" si="193"/>
        <v>306.79597319528801</v>
      </c>
      <c r="Z268" s="109">
        <f t="shared" si="178"/>
        <v>285.59999999999854</v>
      </c>
      <c r="AA268" s="89">
        <f t="shared" si="179"/>
        <v>386.44618370505498</v>
      </c>
      <c r="AB268" s="89">
        <f t="shared" si="180"/>
        <v>20303.294201159155</v>
      </c>
      <c r="AC268" s="89">
        <f t="shared" si="181"/>
        <v>20988.825798840848</v>
      </c>
      <c r="AD268" s="89">
        <f t="shared" si="182"/>
        <v>1</v>
      </c>
      <c r="AE268" s="89">
        <f>'Data Raw'!C310</f>
        <v>20646.060000000001</v>
      </c>
      <c r="AF268" s="89"/>
      <c r="AG268" s="89">
        <f t="shared" si="184"/>
        <v>51.299999999999272</v>
      </c>
      <c r="AH268" s="89">
        <f t="shared" si="185"/>
        <v>-227.08615899873985</v>
      </c>
      <c r="AI268" s="109">
        <f t="shared" si="186"/>
        <v>-1</v>
      </c>
      <c r="AJ268" s="109">
        <f t="shared" si="190"/>
        <v>50</v>
      </c>
      <c r="AK268" s="88"/>
      <c r="AL268" s="191" t="str">
        <f t="shared" si="191"/>
        <v/>
      </c>
      <c r="AM268" s="191">
        <f t="shared" si="192"/>
        <v>-51.299999999999272</v>
      </c>
      <c r="AN268" s="88"/>
      <c r="AO268" s="191"/>
      <c r="AP268" s="191">
        <f t="shared" si="187"/>
        <v>2631.6899999999255</v>
      </c>
      <c r="AQ268" s="191">
        <f t="shared" si="183"/>
        <v>184.25241128396559</v>
      </c>
      <c r="AR268" s="191">
        <f t="shared" si="189"/>
        <v>-122.54356191132243</v>
      </c>
      <c r="AS268" s="250">
        <f t="shared" si="158"/>
        <v>0</v>
      </c>
      <c r="AT268" s="250">
        <f t="shared" si="159"/>
        <v>0</v>
      </c>
      <c r="AU268" s="250">
        <f t="shared" si="160"/>
        <v>0</v>
      </c>
      <c r="AV268" s="250">
        <f t="shared" si="161"/>
        <v>1</v>
      </c>
      <c r="AW268" s="250">
        <f t="shared" si="162"/>
        <v>0</v>
      </c>
      <c r="AX268" s="250">
        <f t="shared" si="163"/>
        <v>0</v>
      </c>
      <c r="AY268" s="89"/>
      <c r="AZ268" s="111"/>
      <c r="BA268" s="111"/>
      <c r="BB268" s="111"/>
      <c r="BC268" s="111"/>
      <c r="BD268" s="111"/>
      <c r="BE268" s="111"/>
      <c r="BF268" s="111"/>
      <c r="BG268" s="111"/>
      <c r="BH268" s="89"/>
      <c r="BI268" s="89"/>
      <c r="BJ268" s="89"/>
      <c r="BK268" s="89"/>
      <c r="BL268" s="89"/>
    </row>
    <row r="269" spans="1:64" x14ac:dyDescent="0.25">
      <c r="A269" s="86">
        <f t="shared" si="188"/>
        <v>268</v>
      </c>
      <c r="B269" s="113"/>
      <c r="C269" s="88"/>
      <c r="D269" s="88"/>
      <c r="E269" s="194">
        <f t="shared" si="164"/>
        <v>0</v>
      </c>
      <c r="F269" s="89">
        <f t="shared" si="165"/>
        <v>0</v>
      </c>
      <c r="G269" s="113"/>
      <c r="H269" s="88"/>
      <c r="I269" s="84">
        <f t="shared" si="166"/>
        <v>20089.66034003114</v>
      </c>
      <c r="J269" s="84">
        <f t="shared" si="167"/>
        <v>20243.058326628783</v>
      </c>
      <c r="K269" s="84">
        <f t="shared" si="168"/>
        <v>20396.456313226427</v>
      </c>
      <c r="L269" s="84">
        <f t="shared" si="169"/>
        <v>20549.85429982407</v>
      </c>
      <c r="M269" s="108">
        <f>IF(T269&lt;&gt;0,(((G269+1)*('Data Raw'!$N$1007-'Data Raw'!$N$1008)/2+'Data Raw'!$N$1008)*'Data Raw'!$M$1010+'Data Raw'!$M$1009)*AE269+AE269)</f>
        <v>20703.252286421714</v>
      </c>
      <c r="N269" s="84">
        <f t="shared" si="170"/>
        <v>20856.650273019357</v>
      </c>
      <c r="O269" s="84">
        <f t="shared" si="171"/>
        <v>21010.048259617</v>
      </c>
      <c r="P269" s="84">
        <f t="shared" si="172"/>
        <v>21163.446246214644</v>
      </c>
      <c r="Q269" s="84">
        <f t="shared" si="173"/>
        <v>21316.844232812287</v>
      </c>
      <c r="R269" s="166" t="str">
        <f t="shared" si="174"/>
        <v/>
      </c>
      <c r="S269" s="109">
        <f>'Data Raw'!E311</f>
        <v>20885.02</v>
      </c>
      <c r="T269" s="109">
        <f>'Data Raw'!G311</f>
        <v>21123.93</v>
      </c>
      <c r="U269" s="109">
        <f>'Data Raw'!D311</f>
        <v>21169.08</v>
      </c>
      <c r="V269" s="166" t="str">
        <f t="shared" si="175"/>
        <v/>
      </c>
      <c r="W269" s="89">
        <f t="shared" si="176"/>
        <v>-420.67771357828678</v>
      </c>
      <c r="X269" s="89">
        <f t="shared" si="177"/>
        <v>176969.73870145509</v>
      </c>
      <c r="Y269" s="89">
        <f t="shared" si="193"/>
        <v>325.51329876596844</v>
      </c>
      <c r="Z269" s="109">
        <f t="shared" si="178"/>
        <v>284.06000000000131</v>
      </c>
      <c r="AA269" s="89">
        <f t="shared" si="179"/>
        <v>371.81958603290451</v>
      </c>
      <c r="AB269" s="89">
        <f t="shared" si="180"/>
        <v>20605.020743850702</v>
      </c>
      <c r="AC269" s="89">
        <f t="shared" si="181"/>
        <v>21261.979256149298</v>
      </c>
      <c r="AD269" s="89">
        <f t="shared" si="182"/>
        <v>1</v>
      </c>
      <c r="AE269" s="89">
        <f>'Data Raw'!C311</f>
        <v>20933.5</v>
      </c>
      <c r="AF269" s="89"/>
      <c r="AG269" s="89">
        <f t="shared" si="184"/>
        <v>190.43000000000029</v>
      </c>
      <c r="AH269" s="89">
        <f t="shared" si="185"/>
        <v>-230.24771357828649</v>
      </c>
      <c r="AI269" s="109">
        <f t="shared" si="186"/>
        <v>-1</v>
      </c>
      <c r="AJ269" s="109">
        <f t="shared" si="190"/>
        <v>50</v>
      </c>
      <c r="AK269" s="88"/>
      <c r="AL269" s="191" t="str">
        <f t="shared" si="191"/>
        <v/>
      </c>
      <c r="AM269" s="191">
        <f t="shared" si="192"/>
        <v>-190.43000000000029</v>
      </c>
      <c r="AN269" s="88"/>
      <c r="AO269" s="191"/>
      <c r="AP269" s="191">
        <f t="shared" si="187"/>
        <v>36263.584900000111</v>
      </c>
      <c r="AQ269" s="191">
        <f t="shared" si="183"/>
        <v>184.93881003019166</v>
      </c>
      <c r="AR269" s="191">
        <f t="shared" si="189"/>
        <v>-140.57448873577678</v>
      </c>
      <c r="AS269" s="250">
        <f t="shared" si="158"/>
        <v>0</v>
      </c>
      <c r="AT269" s="250">
        <f t="shared" si="159"/>
        <v>0</v>
      </c>
      <c r="AU269" s="250">
        <f t="shared" si="160"/>
        <v>0</v>
      </c>
      <c r="AV269" s="250">
        <f t="shared" si="161"/>
        <v>0</v>
      </c>
      <c r="AW269" s="250">
        <f t="shared" si="162"/>
        <v>1</v>
      </c>
      <c r="AX269" s="250">
        <f t="shared" si="163"/>
        <v>0</v>
      </c>
      <c r="AY269" s="89"/>
      <c r="AZ269" s="111"/>
      <c r="BA269" s="111"/>
      <c r="BB269" s="111"/>
      <c r="BC269" s="111"/>
      <c r="BD269" s="111"/>
      <c r="BE269" s="111"/>
      <c r="BF269" s="111"/>
      <c r="BG269" s="111"/>
      <c r="BH269" s="89"/>
      <c r="BI269" s="89"/>
      <c r="BJ269" s="89"/>
      <c r="BK269" s="89"/>
      <c r="BL269" s="89"/>
    </row>
    <row r="270" spans="1:64" x14ac:dyDescent="0.25">
      <c r="A270" s="86">
        <f t="shared" si="188"/>
        <v>269</v>
      </c>
      <c r="B270" s="113"/>
      <c r="C270" s="88"/>
      <c r="D270" s="88"/>
      <c r="E270" s="194">
        <f t="shared" si="164"/>
        <v>0</v>
      </c>
      <c r="F270" s="89">
        <f t="shared" si="165"/>
        <v>0</v>
      </c>
      <c r="G270" s="113"/>
      <c r="H270" s="88"/>
      <c r="I270" s="84">
        <f t="shared" si="166"/>
        <v>20223.233850584918</v>
      </c>
      <c r="J270" s="84">
        <f t="shared" si="167"/>
        <v>20385.990499967898</v>
      </c>
      <c r="K270" s="84">
        <f t="shared" si="168"/>
        <v>20548.747149350886</v>
      </c>
      <c r="L270" s="84">
        <f t="shared" si="169"/>
        <v>20711.503798733869</v>
      </c>
      <c r="M270" s="108">
        <f>IF(T270&lt;&gt;0,(((G270+1)*('Data Raw'!$N$1007-'Data Raw'!$N$1008)/2+'Data Raw'!$N$1008)*'Data Raw'!$M$1010+'Data Raw'!$M$1009)*AE270+AE270)</f>
        <v>20874.260448116853</v>
      </c>
      <c r="N270" s="84">
        <f t="shared" si="170"/>
        <v>21037.017097499836</v>
      </c>
      <c r="O270" s="84">
        <f t="shared" si="171"/>
        <v>21199.77374688282</v>
      </c>
      <c r="P270" s="84">
        <f t="shared" si="172"/>
        <v>21362.530396265807</v>
      </c>
      <c r="Q270" s="84">
        <f t="shared" si="173"/>
        <v>21525.287045648787</v>
      </c>
      <c r="R270" s="166" t="str">
        <f t="shared" si="174"/>
        <v/>
      </c>
      <c r="S270" s="109">
        <f>'Data Raw'!E312</f>
        <v>21029.72</v>
      </c>
      <c r="T270" s="109">
        <f>'Data Raw'!G312</f>
        <v>21415.200000000001</v>
      </c>
      <c r="U270" s="109">
        <f>'Data Raw'!D312</f>
        <v>21415.200000000001</v>
      </c>
      <c r="V270" s="166" t="str">
        <f t="shared" si="175"/>
        <v/>
      </c>
      <c r="W270" s="89">
        <f t="shared" si="176"/>
        <v>-540.93955188314794</v>
      </c>
      <c r="X270" s="89">
        <f t="shared" si="177"/>
        <v>292615.59879154089</v>
      </c>
      <c r="Y270" s="89">
        <f t="shared" si="193"/>
        <v>364.1759866627587</v>
      </c>
      <c r="Z270" s="109">
        <f t="shared" si="178"/>
        <v>385.47999999999956</v>
      </c>
      <c r="AA270" s="89">
        <f t="shared" si="179"/>
        <v>373.77107374248953</v>
      </c>
      <c r="AB270" s="89">
        <f t="shared" si="180"/>
        <v>20790.363351872031</v>
      </c>
      <c r="AC270" s="89">
        <f t="shared" si="181"/>
        <v>21422.456648127969</v>
      </c>
      <c r="AD270" s="89">
        <f t="shared" si="182"/>
        <v>1</v>
      </c>
      <c r="AE270" s="89">
        <f>'Data Raw'!C312</f>
        <v>21106.41</v>
      </c>
      <c r="AF270" s="89"/>
      <c r="AG270" s="89">
        <f t="shared" si="184"/>
        <v>308.79000000000087</v>
      </c>
      <c r="AH270" s="89">
        <f t="shared" si="185"/>
        <v>-232.14955188314707</v>
      </c>
      <c r="AI270" s="109">
        <f t="shared" si="186"/>
        <v>-1</v>
      </c>
      <c r="AJ270" s="109">
        <f t="shared" si="190"/>
        <v>50</v>
      </c>
      <c r="AK270" s="88"/>
      <c r="AL270" s="191" t="str">
        <f t="shared" si="191"/>
        <v/>
      </c>
      <c r="AM270" s="191">
        <f t="shared" si="192"/>
        <v>-308.79000000000087</v>
      </c>
      <c r="AN270" s="88"/>
      <c r="AO270" s="191"/>
      <c r="AP270" s="191">
        <f t="shared" si="187"/>
        <v>95351.264100000539</v>
      </c>
      <c r="AQ270" s="191">
        <f t="shared" si="183"/>
        <v>198.70005336017044</v>
      </c>
      <c r="AR270" s="191">
        <f t="shared" si="189"/>
        <v>-165.47593330258826</v>
      </c>
      <c r="AS270" s="250">
        <f t="shared" si="158"/>
        <v>0</v>
      </c>
      <c r="AT270" s="250">
        <f t="shared" si="159"/>
        <v>0</v>
      </c>
      <c r="AU270" s="250">
        <f t="shared" si="160"/>
        <v>0</v>
      </c>
      <c r="AV270" s="250">
        <f t="shared" si="161"/>
        <v>0</v>
      </c>
      <c r="AW270" s="250">
        <f t="shared" si="162"/>
        <v>0</v>
      </c>
      <c r="AX270" s="250">
        <f t="shared" si="163"/>
        <v>1</v>
      </c>
      <c r="AY270" s="89"/>
      <c r="AZ270" s="111"/>
      <c r="BA270" s="111"/>
      <c r="BB270" s="111"/>
      <c r="BC270" s="111"/>
      <c r="BD270" s="111"/>
      <c r="BE270" s="111"/>
      <c r="BF270" s="111"/>
      <c r="BG270" s="111"/>
      <c r="BH270" s="89"/>
      <c r="BI270" s="89"/>
      <c r="BJ270" s="89"/>
      <c r="BK270" s="89"/>
      <c r="BL270" s="89"/>
    </row>
    <row r="271" spans="1:64" x14ac:dyDescent="0.25">
      <c r="A271" s="86">
        <f t="shared" si="188"/>
        <v>270</v>
      </c>
      <c r="B271" s="113"/>
      <c r="C271" s="88"/>
      <c r="D271" s="88"/>
      <c r="E271" s="194">
        <f t="shared" si="164"/>
        <v>0</v>
      </c>
      <c r="F271" s="89">
        <f t="shared" si="165"/>
        <v>0</v>
      </c>
      <c r="G271" s="113"/>
      <c r="H271" s="88"/>
      <c r="I271" s="84">
        <f t="shared" si="166"/>
        <v>20443.973594053849</v>
      </c>
      <c r="J271" s="84">
        <f t="shared" si="167"/>
        <v>20626.061587385226</v>
      </c>
      <c r="K271" s="84">
        <f t="shared" si="168"/>
        <v>20808.149580716607</v>
      </c>
      <c r="L271" s="84">
        <f t="shared" si="169"/>
        <v>20990.237574047984</v>
      </c>
      <c r="M271" s="108">
        <f>IF(T271&lt;&gt;0,(((G271+1)*('Data Raw'!$N$1007-'Data Raw'!$N$1008)/2+'Data Raw'!$N$1008)*'Data Raw'!$M$1010+'Data Raw'!$M$1009)*AE271+AE271)</f>
        <v>21172.325567379365</v>
      </c>
      <c r="N271" s="84">
        <f t="shared" si="170"/>
        <v>21354.413560710746</v>
      </c>
      <c r="O271" s="84">
        <f t="shared" si="171"/>
        <v>21536.501554042123</v>
      </c>
      <c r="P271" s="84">
        <f t="shared" si="172"/>
        <v>21718.589547373504</v>
      </c>
      <c r="Q271" s="84">
        <f t="shared" si="173"/>
        <v>21900.677540704881</v>
      </c>
      <c r="R271" s="166" t="str">
        <f t="shared" si="174"/>
        <v/>
      </c>
      <c r="S271" s="109">
        <f>'Data Raw'!E313</f>
        <v>21154.04</v>
      </c>
      <c r="T271" s="109">
        <f>'Data Raw'!G313</f>
        <v>21294.94</v>
      </c>
      <c r="U271" s="109">
        <f>'Data Raw'!D313</f>
        <v>21411.95</v>
      </c>
      <c r="V271" s="166" t="str">
        <f t="shared" si="175"/>
        <v/>
      </c>
      <c r="W271" s="89">
        <f t="shared" si="176"/>
        <v>-122.61443262063403</v>
      </c>
      <c r="X271" s="89">
        <f t="shared" si="177"/>
        <v>15034.299086880004</v>
      </c>
      <c r="Y271" s="89">
        <f t="shared" si="193"/>
        <v>340.33160187794215</v>
      </c>
      <c r="Z271" s="109">
        <f t="shared" si="178"/>
        <v>257.90999999999985</v>
      </c>
      <c r="AA271" s="89">
        <f t="shared" si="179"/>
        <v>357.21949177927678</v>
      </c>
      <c r="AB271" s="89">
        <f t="shared" si="180"/>
        <v>21090.084587318885</v>
      </c>
      <c r="AC271" s="89">
        <f t="shared" si="181"/>
        <v>21725.495412681117</v>
      </c>
      <c r="AD271" s="89">
        <f t="shared" si="182"/>
        <v>1</v>
      </c>
      <c r="AE271" s="89">
        <f>'Data Raw'!C313</f>
        <v>21407.79</v>
      </c>
      <c r="AF271" s="89"/>
      <c r="AG271" s="89">
        <f t="shared" si="184"/>
        <v>-112.85000000000218</v>
      </c>
      <c r="AH271" s="89">
        <f t="shared" si="185"/>
        <v>-235.46443262063622</v>
      </c>
      <c r="AI271" s="109">
        <f t="shared" si="186"/>
        <v>-1</v>
      </c>
      <c r="AJ271" s="109">
        <f t="shared" si="190"/>
        <v>50</v>
      </c>
      <c r="AK271" s="88"/>
      <c r="AL271" s="191" t="str">
        <f t="shared" si="191"/>
        <v/>
      </c>
      <c r="AM271" s="191">
        <f t="shared" si="192"/>
        <v>-112.85000000000218</v>
      </c>
      <c r="AN271" s="88"/>
      <c r="AO271" s="191"/>
      <c r="AP271" s="191">
        <f t="shared" si="187"/>
        <v>12735.122500000492</v>
      </c>
      <c r="AQ271" s="191">
        <f t="shared" si="183"/>
        <v>189.16115854237395</v>
      </c>
      <c r="AR271" s="191">
        <f t="shared" si="189"/>
        <v>-151.17044333556819</v>
      </c>
      <c r="AS271" s="250">
        <f t="shared" si="158"/>
        <v>0</v>
      </c>
      <c r="AT271" s="250">
        <f t="shared" si="159"/>
        <v>0</v>
      </c>
      <c r="AU271" s="250">
        <f t="shared" si="160"/>
        <v>0</v>
      </c>
      <c r="AV271" s="250">
        <f t="shared" si="161"/>
        <v>1</v>
      </c>
      <c r="AW271" s="250">
        <f t="shared" si="162"/>
        <v>0</v>
      </c>
      <c r="AX271" s="250">
        <f t="shared" si="163"/>
        <v>0</v>
      </c>
      <c r="AY271" s="89"/>
      <c r="AZ271" s="111"/>
      <c r="BA271" s="111"/>
      <c r="BB271" s="111"/>
      <c r="BC271" s="111"/>
      <c r="BD271" s="111"/>
      <c r="BE271" s="111"/>
      <c r="BF271" s="111"/>
      <c r="BG271" s="111"/>
      <c r="BH271" s="89"/>
      <c r="BI271" s="89"/>
      <c r="BJ271" s="89"/>
      <c r="BK271" s="89"/>
      <c r="BL271" s="89"/>
    </row>
    <row r="272" spans="1:64" x14ac:dyDescent="0.25">
      <c r="A272" s="86">
        <f t="shared" si="188"/>
        <v>271</v>
      </c>
      <c r="B272" s="113"/>
      <c r="C272" s="88"/>
      <c r="D272" s="88"/>
      <c r="E272" s="194">
        <f t="shared" si="164"/>
        <v>0</v>
      </c>
      <c r="F272" s="89">
        <f t="shared" si="165"/>
        <v>0</v>
      </c>
      <c r="G272" s="113"/>
      <c r="H272" s="88"/>
      <c r="I272" s="84">
        <f t="shared" si="166"/>
        <v>20144.770265337844</v>
      </c>
      <c r="J272" s="84">
        <f t="shared" si="167"/>
        <v>20314.936066276812</v>
      </c>
      <c r="K272" s="84">
        <f t="shared" si="168"/>
        <v>20485.101867215784</v>
      </c>
      <c r="L272" s="84">
        <f t="shared" si="169"/>
        <v>20655.267668154753</v>
      </c>
      <c r="M272" s="108">
        <f>IF(T272&lt;&gt;0,(((G272+1)*('Data Raw'!$N$1007-'Data Raw'!$N$1008)/2+'Data Raw'!$N$1008)*'Data Raw'!$M$1010+'Data Raw'!$M$1009)*AE272+AE272)</f>
        <v>20825.433469093725</v>
      </c>
      <c r="N272" s="84">
        <f t="shared" si="170"/>
        <v>20995.599270032697</v>
      </c>
      <c r="O272" s="84">
        <f t="shared" si="171"/>
        <v>21165.765070971665</v>
      </c>
      <c r="P272" s="84">
        <f t="shared" si="172"/>
        <v>21335.930871910638</v>
      </c>
      <c r="Q272" s="84">
        <f t="shared" si="173"/>
        <v>21506.096672849606</v>
      </c>
      <c r="R272" s="166" t="str">
        <f t="shared" si="174"/>
        <v/>
      </c>
      <c r="S272" s="109">
        <f>'Data Raw'!E314</f>
        <v>20884.16</v>
      </c>
      <c r="T272" s="109">
        <f>'Data Raw'!G314</f>
        <v>21082.13</v>
      </c>
      <c r="U272" s="109">
        <f>'Data Raw'!D314</f>
        <v>21115.78</v>
      </c>
      <c r="V272" s="166" t="str">
        <f t="shared" si="175"/>
        <v/>
      </c>
      <c r="W272" s="89">
        <f t="shared" si="176"/>
        <v>-256.69653090627617</v>
      </c>
      <c r="X272" s="89">
        <f t="shared" si="177"/>
        <v>65893.108979316792</v>
      </c>
      <c r="Y272" s="89">
        <f t="shared" si="193"/>
        <v>329.68528378269946</v>
      </c>
      <c r="Z272" s="109">
        <f t="shared" si="178"/>
        <v>231.61999999999898</v>
      </c>
      <c r="AA272" s="89">
        <f t="shared" si="179"/>
        <v>339.27670723937996</v>
      </c>
      <c r="AB272" s="89">
        <f t="shared" si="180"/>
        <v>20753.403431987615</v>
      </c>
      <c r="AC272" s="89">
        <f t="shared" si="181"/>
        <v>21360.676568012386</v>
      </c>
      <c r="AD272" s="89">
        <f t="shared" si="182"/>
        <v>1</v>
      </c>
      <c r="AE272" s="89">
        <f>'Data Raw'!C314</f>
        <v>21057.040000000001</v>
      </c>
      <c r="AF272" s="89"/>
      <c r="AG272" s="89">
        <f t="shared" si="184"/>
        <v>25.090000000000146</v>
      </c>
      <c r="AH272" s="89">
        <f t="shared" si="185"/>
        <v>-231.60653090627602</v>
      </c>
      <c r="AI272" s="109">
        <f t="shared" si="186"/>
        <v>-1</v>
      </c>
      <c r="AJ272" s="109">
        <f t="shared" si="190"/>
        <v>50</v>
      </c>
      <c r="AK272" s="88"/>
      <c r="AL272" s="191" t="str">
        <f t="shared" si="191"/>
        <v/>
      </c>
      <c r="AM272" s="191">
        <f t="shared" si="192"/>
        <v>-25.090000000000146</v>
      </c>
      <c r="AN272" s="88"/>
      <c r="AO272" s="191"/>
      <c r="AP272" s="191">
        <f t="shared" si="187"/>
        <v>629.50810000000729</v>
      </c>
      <c r="AQ272" s="191">
        <f t="shared" si="183"/>
        <v>170.93102981544354</v>
      </c>
      <c r="AR272" s="191">
        <f t="shared" si="189"/>
        <v>-158.75425396725592</v>
      </c>
      <c r="AS272" s="250">
        <f t="shared" si="158"/>
        <v>0</v>
      </c>
      <c r="AT272" s="250">
        <f t="shared" si="159"/>
        <v>0</v>
      </c>
      <c r="AU272" s="250">
        <f t="shared" si="160"/>
        <v>0</v>
      </c>
      <c r="AV272" s="250">
        <f t="shared" si="161"/>
        <v>1</v>
      </c>
      <c r="AW272" s="250">
        <f t="shared" si="162"/>
        <v>0</v>
      </c>
      <c r="AX272" s="250">
        <f t="shared" si="163"/>
        <v>0</v>
      </c>
      <c r="AY272" s="89"/>
      <c r="AZ272" s="111"/>
      <c r="BA272" s="111"/>
      <c r="BB272" s="111"/>
      <c r="BC272" s="111"/>
      <c r="BD272" s="111"/>
      <c r="BE272" s="111"/>
      <c r="BF272" s="111"/>
      <c r="BG272" s="111"/>
      <c r="BH272" s="89"/>
      <c r="BI272" s="89"/>
      <c r="BJ272" s="89"/>
      <c r="BK272" s="89"/>
      <c r="BL272" s="89"/>
    </row>
    <row r="273" spans="1:64" x14ac:dyDescent="0.25">
      <c r="A273" s="86">
        <f t="shared" si="188"/>
        <v>272</v>
      </c>
      <c r="B273" s="113"/>
      <c r="C273" s="88"/>
      <c r="D273" s="88"/>
      <c r="E273" s="194">
        <f t="shared" si="164"/>
        <v>0</v>
      </c>
      <c r="F273" s="89">
        <f t="shared" si="165"/>
        <v>0</v>
      </c>
      <c r="G273" s="113"/>
      <c r="H273" s="88"/>
      <c r="I273" s="84">
        <f t="shared" si="166"/>
        <v>20389.052955414179</v>
      </c>
      <c r="J273" s="84">
        <f t="shared" si="167"/>
        <v>20553.895597305527</v>
      </c>
      <c r="K273" s="84">
        <f t="shared" si="168"/>
        <v>20718.738239196879</v>
      </c>
      <c r="L273" s="84">
        <f t="shared" si="169"/>
        <v>20883.580881088226</v>
      </c>
      <c r="M273" s="108">
        <f>IF(T273&lt;&gt;0,(((G273+1)*('Data Raw'!$N$1007-'Data Raw'!$N$1008)/2+'Data Raw'!$N$1008)*'Data Raw'!$M$1010+'Data Raw'!$M$1009)*AE273+AE273)</f>
        <v>21048.423522979578</v>
      </c>
      <c r="N273" s="84">
        <f t="shared" si="170"/>
        <v>21213.266164870929</v>
      </c>
      <c r="O273" s="84">
        <f t="shared" si="171"/>
        <v>21378.108806762277</v>
      </c>
      <c r="P273" s="84">
        <f t="shared" si="172"/>
        <v>21542.951448653628</v>
      </c>
      <c r="Q273" s="84">
        <f t="shared" si="173"/>
        <v>21707.794090544976</v>
      </c>
      <c r="R273" s="166" t="str">
        <f t="shared" si="174"/>
        <v/>
      </c>
      <c r="S273" s="109">
        <f>'Data Raw'!E315</f>
        <v>21030.07</v>
      </c>
      <c r="T273" s="109">
        <f>'Data Raw'!G315</f>
        <v>21653.9</v>
      </c>
      <c r="U273" s="109">
        <f>'Data Raw'!D315</f>
        <v>21691.919999999998</v>
      </c>
      <c r="V273" s="166" t="str">
        <f t="shared" si="175"/>
        <v/>
      </c>
      <c r="W273" s="89">
        <f t="shared" si="176"/>
        <v>-605.47647702042377</v>
      </c>
      <c r="X273" s="89">
        <f t="shared" si="177"/>
        <v>366601.76422506373</v>
      </c>
      <c r="Y273" s="89">
        <f t="shared" si="193"/>
        <v>381.49257290698489</v>
      </c>
      <c r="Z273" s="109">
        <f t="shared" si="178"/>
        <v>661.84999999999854</v>
      </c>
      <c r="AA273" s="89">
        <f t="shared" si="179"/>
        <v>385.35860620518264</v>
      </c>
      <c r="AB273" s="89">
        <f t="shared" si="180"/>
        <v>20994.124798846526</v>
      </c>
      <c r="AC273" s="89">
        <f t="shared" si="181"/>
        <v>21570.895201153471</v>
      </c>
      <c r="AD273" s="89" t="str">
        <f t="shared" si="182"/>
        <v/>
      </c>
      <c r="AE273" s="89">
        <f>'Data Raw'!C315</f>
        <v>21282.51</v>
      </c>
      <c r="AF273" s="89"/>
      <c r="AG273" s="89">
        <f t="shared" si="184"/>
        <v>371.39000000000306</v>
      </c>
      <c r="AH273" s="89">
        <f t="shared" si="185"/>
        <v>-234.08647702042072</v>
      </c>
      <c r="AI273" s="109">
        <f t="shared" si="186"/>
        <v>-1</v>
      </c>
      <c r="AJ273" s="109">
        <f t="shared" si="190"/>
        <v>50</v>
      </c>
      <c r="AK273" s="88"/>
      <c r="AL273" s="191" t="str">
        <f t="shared" si="191"/>
        <v/>
      </c>
      <c r="AM273" s="191">
        <f t="shared" si="192"/>
        <v>-371.39000000000306</v>
      </c>
      <c r="AN273" s="88"/>
      <c r="AO273" s="191"/>
      <c r="AP273" s="191">
        <f t="shared" si="187"/>
        <v>137930.53210000228</v>
      </c>
      <c r="AQ273" s="191">
        <f t="shared" si="183"/>
        <v>193.20424872483903</v>
      </c>
      <c r="AR273" s="191">
        <f t="shared" si="189"/>
        <v>-188.28832418214586</v>
      </c>
      <c r="AS273" s="250">
        <f t="shared" si="158"/>
        <v>0</v>
      </c>
      <c r="AT273" s="250">
        <f t="shared" si="159"/>
        <v>0</v>
      </c>
      <c r="AU273" s="250">
        <f t="shared" si="160"/>
        <v>0</v>
      </c>
      <c r="AV273" s="250">
        <f t="shared" si="161"/>
        <v>0</v>
      </c>
      <c r="AW273" s="250">
        <f t="shared" si="162"/>
        <v>0</v>
      </c>
      <c r="AX273" s="250">
        <f t="shared" si="163"/>
        <v>1</v>
      </c>
      <c r="AY273" s="89"/>
      <c r="AZ273" s="111"/>
      <c r="BA273" s="111"/>
      <c r="BB273" s="111"/>
      <c r="BC273" s="111"/>
      <c r="BD273" s="111"/>
      <c r="BE273" s="111"/>
      <c r="BF273" s="111"/>
      <c r="BG273" s="111"/>
      <c r="BH273" s="89"/>
      <c r="BI273" s="89"/>
      <c r="BJ273" s="89"/>
      <c r="BK273" s="89"/>
      <c r="BL273" s="89"/>
    </row>
    <row r="274" spans="1:64" x14ac:dyDescent="0.25">
      <c r="A274" s="86">
        <f t="shared" si="188"/>
        <v>273</v>
      </c>
      <c r="B274" s="113"/>
      <c r="C274" s="88"/>
      <c r="D274" s="88"/>
      <c r="E274" s="194">
        <f t="shared" si="164"/>
        <v>0</v>
      </c>
      <c r="F274" s="89">
        <f t="shared" si="165"/>
        <v>0</v>
      </c>
      <c r="G274" s="113"/>
      <c r="H274" s="88"/>
      <c r="I274" s="84">
        <f t="shared" si="166"/>
        <v>20577.16400006316</v>
      </c>
      <c r="J274" s="84">
        <f t="shared" si="167"/>
        <v>20767.91028651665</v>
      </c>
      <c r="K274" s="84">
        <f t="shared" si="168"/>
        <v>20958.656572970143</v>
      </c>
      <c r="L274" s="84">
        <f t="shared" si="169"/>
        <v>21149.402859423633</v>
      </c>
      <c r="M274" s="108">
        <f>IF(T274&lt;&gt;0,(((G274+1)*('Data Raw'!$N$1007-'Data Raw'!$N$1008)/2+'Data Raw'!$N$1008)*'Data Raw'!$M$1010+'Data Raw'!$M$1009)*AE274+AE274)</f>
        <v>21340.149145877127</v>
      </c>
      <c r="N274" s="84">
        <f t="shared" si="170"/>
        <v>21530.895432330621</v>
      </c>
      <c r="O274" s="84">
        <f t="shared" si="171"/>
        <v>21721.641718784111</v>
      </c>
      <c r="P274" s="84">
        <f t="shared" si="172"/>
        <v>21912.388005237604</v>
      </c>
      <c r="Q274" s="84">
        <f t="shared" si="173"/>
        <v>22103.134291691094</v>
      </c>
      <c r="R274" s="166" t="str">
        <f t="shared" si="174"/>
        <v/>
      </c>
      <c r="S274" s="109">
        <f>'Data Raw'!E316</f>
        <v>21394.59</v>
      </c>
      <c r="T274" s="109">
        <f>'Data Raw'!G316</f>
        <v>21531.67</v>
      </c>
      <c r="U274" s="109">
        <f>'Data Raw'!D316</f>
        <v>21744.46</v>
      </c>
      <c r="V274" s="166" t="str">
        <f t="shared" si="175"/>
        <v/>
      </c>
      <c r="W274" s="89">
        <f t="shared" si="176"/>
        <v>-191.52085412287124</v>
      </c>
      <c r="X274" s="89">
        <f t="shared" si="177"/>
        <v>36680.237563954128</v>
      </c>
      <c r="Y274" s="89">
        <f t="shared" si="193"/>
        <v>360.53526410901515</v>
      </c>
      <c r="Z274" s="109">
        <f t="shared" si="178"/>
        <v>349.86999999999898</v>
      </c>
      <c r="AA274" s="89">
        <f t="shared" si="179"/>
        <v>380.28880531872778</v>
      </c>
      <c r="AB274" s="89">
        <f t="shared" si="180"/>
        <v>21249.925184725595</v>
      </c>
      <c r="AC274" s="89">
        <f t="shared" si="181"/>
        <v>21905.034815274405</v>
      </c>
      <c r="AD274" s="89">
        <f t="shared" si="182"/>
        <v>1</v>
      </c>
      <c r="AE274" s="89">
        <f>'Data Raw'!C316</f>
        <v>21577.48</v>
      </c>
      <c r="AF274" s="89"/>
      <c r="AG274" s="89">
        <f t="shared" si="184"/>
        <v>-45.81000000000131</v>
      </c>
      <c r="AH274" s="89">
        <f t="shared" si="185"/>
        <v>-237.33085412287255</v>
      </c>
      <c r="AI274" s="109">
        <f t="shared" si="186"/>
        <v>-1</v>
      </c>
      <c r="AJ274" s="109">
        <f t="shared" si="190"/>
        <v>50</v>
      </c>
      <c r="AK274" s="88"/>
      <c r="AL274" s="191" t="str">
        <f t="shared" si="191"/>
        <v/>
      </c>
      <c r="AM274" s="191">
        <f t="shared" si="192"/>
        <v>-45.81000000000131</v>
      </c>
      <c r="AN274" s="88"/>
      <c r="AO274" s="191"/>
      <c r="AP274" s="191">
        <f t="shared" si="187"/>
        <v>2098.5561000001198</v>
      </c>
      <c r="AQ274" s="191">
        <f t="shared" si="183"/>
        <v>176.82710997763485</v>
      </c>
      <c r="AR274" s="191">
        <f t="shared" si="189"/>
        <v>-183.7081541313803</v>
      </c>
      <c r="AS274" s="250">
        <f t="shared" si="158"/>
        <v>0</v>
      </c>
      <c r="AT274" s="250">
        <f t="shared" si="159"/>
        <v>0</v>
      </c>
      <c r="AU274" s="250">
        <f t="shared" si="160"/>
        <v>0</v>
      </c>
      <c r="AV274" s="250">
        <f t="shared" si="161"/>
        <v>1</v>
      </c>
      <c r="AW274" s="250">
        <f t="shared" si="162"/>
        <v>0</v>
      </c>
      <c r="AX274" s="250">
        <f t="shared" si="163"/>
        <v>0</v>
      </c>
      <c r="AY274" s="89"/>
      <c r="AZ274" s="111"/>
      <c r="BA274" s="111"/>
      <c r="BB274" s="111"/>
      <c r="BC274" s="111"/>
      <c r="BD274" s="111"/>
      <c r="BE274" s="111"/>
      <c r="BF274" s="111"/>
      <c r="BG274" s="111"/>
      <c r="BH274" s="89"/>
      <c r="BI274" s="89"/>
      <c r="BJ274" s="89"/>
      <c r="BK274" s="89"/>
      <c r="BL274" s="89"/>
    </row>
    <row r="275" spans="1:64" x14ac:dyDescent="0.25">
      <c r="A275" s="86">
        <f t="shared" si="188"/>
        <v>274</v>
      </c>
      <c r="B275" s="113"/>
      <c r="C275" s="88"/>
      <c r="D275" s="88"/>
      <c r="E275" s="194">
        <f t="shared" si="164"/>
        <v>0</v>
      </c>
      <c r="F275" s="89">
        <f t="shared" si="165"/>
        <v>0</v>
      </c>
      <c r="G275" s="113"/>
      <c r="H275" s="88"/>
      <c r="I275" s="84">
        <f t="shared" si="166"/>
        <v>20828.163317583734</v>
      </c>
      <c r="J275" s="84">
        <f t="shared" si="167"/>
        <v>21008.430949638241</v>
      </c>
      <c r="K275" s="84">
        <f t="shared" si="168"/>
        <v>21188.698581692748</v>
      </c>
      <c r="L275" s="84">
        <f t="shared" si="169"/>
        <v>21368.966213747255</v>
      </c>
      <c r="M275" s="108">
        <f>IF(T275&lt;&gt;0,(((G275+1)*('Data Raw'!$N$1007-'Data Raw'!$N$1008)/2+'Data Raw'!$N$1008)*'Data Raw'!$M$1010+'Data Raw'!$M$1009)*AE275+AE275)</f>
        <v>21549.233845801762</v>
      </c>
      <c r="N275" s="84">
        <f t="shared" si="170"/>
        <v>21729.501477856269</v>
      </c>
      <c r="O275" s="84">
        <f t="shared" si="171"/>
        <v>21909.769109910776</v>
      </c>
      <c r="P275" s="84">
        <f t="shared" si="172"/>
        <v>22090.036741965283</v>
      </c>
      <c r="Q275" s="84">
        <f t="shared" si="173"/>
        <v>22270.30437401979</v>
      </c>
      <c r="R275" s="166" t="str">
        <f t="shared" si="174"/>
        <v/>
      </c>
      <c r="S275" s="109">
        <f>'Data Raw'!E317</f>
        <v>21734.49</v>
      </c>
      <c r="T275" s="109">
        <f>'Data Raw'!G317</f>
        <v>22014.59</v>
      </c>
      <c r="U275" s="109">
        <f>'Data Raw'!D317</f>
        <v>22064.12</v>
      </c>
      <c r="V275" s="166" t="str">
        <f t="shared" si="175"/>
        <v/>
      </c>
      <c r="W275" s="89">
        <f t="shared" si="176"/>
        <v>-465.35615419823807</v>
      </c>
      <c r="X275" s="89">
        <f t="shared" si="177"/>
        <v>216556.35025017432</v>
      </c>
      <c r="Y275" s="89">
        <f t="shared" si="193"/>
        <v>377.29685361739809</v>
      </c>
      <c r="Z275" s="109">
        <f t="shared" si="178"/>
        <v>329.62999999999738</v>
      </c>
      <c r="AA275" s="89">
        <f t="shared" si="179"/>
        <v>373.05183313033774</v>
      </c>
      <c r="AB275" s="89">
        <f t="shared" si="180"/>
        <v>21465.644515479082</v>
      </c>
      <c r="AC275" s="89">
        <f t="shared" si="181"/>
        <v>22112.135484520917</v>
      </c>
      <c r="AD275" s="89">
        <f t="shared" si="182"/>
        <v>1</v>
      </c>
      <c r="AE275" s="89">
        <f>'Data Raw'!C317</f>
        <v>21788.89</v>
      </c>
      <c r="AF275" s="89"/>
      <c r="AG275" s="89">
        <f t="shared" si="184"/>
        <v>225.70000000000073</v>
      </c>
      <c r="AH275" s="89">
        <f t="shared" si="185"/>
        <v>-239.65615419823735</v>
      </c>
      <c r="AI275" s="109">
        <f t="shared" si="186"/>
        <v>-1</v>
      </c>
      <c r="AJ275" s="109">
        <f t="shared" si="190"/>
        <v>50</v>
      </c>
      <c r="AK275" s="88"/>
      <c r="AL275" s="191" t="str">
        <f t="shared" si="191"/>
        <v/>
      </c>
      <c r="AM275" s="191">
        <f t="shared" si="192"/>
        <v>-225.70000000000073</v>
      </c>
      <c r="AN275" s="88"/>
      <c r="AO275" s="191"/>
      <c r="AP275" s="191">
        <f t="shared" si="187"/>
        <v>50940.490000000325</v>
      </c>
      <c r="AQ275" s="191">
        <f t="shared" si="183"/>
        <v>182.25743109123107</v>
      </c>
      <c r="AR275" s="191">
        <f t="shared" si="189"/>
        <v>-195.03942252616702</v>
      </c>
      <c r="AS275" s="250">
        <f t="shared" si="158"/>
        <v>0</v>
      </c>
      <c r="AT275" s="250">
        <f t="shared" si="159"/>
        <v>0</v>
      </c>
      <c r="AU275" s="250">
        <f t="shared" si="160"/>
        <v>0</v>
      </c>
      <c r="AV275" s="250">
        <f t="shared" si="161"/>
        <v>0</v>
      </c>
      <c r="AW275" s="250">
        <f t="shared" si="162"/>
        <v>1</v>
      </c>
      <c r="AX275" s="250">
        <f t="shared" si="163"/>
        <v>0</v>
      </c>
      <c r="AY275" s="89"/>
      <c r="AZ275" s="111"/>
      <c r="BA275" s="111"/>
      <c r="BB275" s="111"/>
      <c r="BC275" s="111"/>
      <c r="BD275" s="111"/>
      <c r="BE275" s="111"/>
      <c r="BF275" s="111"/>
      <c r="BG275" s="111"/>
      <c r="BH275" s="89"/>
      <c r="BI275" s="89"/>
      <c r="BJ275" s="89"/>
      <c r="BK275" s="89"/>
      <c r="BL275" s="89"/>
    </row>
    <row r="276" spans="1:64" x14ac:dyDescent="0.25">
      <c r="A276" s="86">
        <f t="shared" si="188"/>
        <v>275</v>
      </c>
      <c r="B276" s="113"/>
      <c r="C276" s="88"/>
      <c r="D276" s="88"/>
      <c r="E276" s="194">
        <f t="shared" si="164"/>
        <v>0</v>
      </c>
      <c r="F276" s="89">
        <f t="shared" si="165"/>
        <v>0</v>
      </c>
      <c r="G276" s="113"/>
      <c r="H276" s="88"/>
      <c r="I276" s="84">
        <f t="shared" si="166"/>
        <v>21123.621428869847</v>
      </c>
      <c r="J276" s="84">
        <f t="shared" si="167"/>
        <v>21312.269855678544</v>
      </c>
      <c r="K276" s="84">
        <f t="shared" si="168"/>
        <v>21500.918282487244</v>
      </c>
      <c r="L276" s="84">
        <f t="shared" si="169"/>
        <v>21689.566709295941</v>
      </c>
      <c r="M276" s="108">
        <f>IF(T276&lt;&gt;0,(((G276+1)*('Data Raw'!$N$1007-'Data Raw'!$N$1008)/2+'Data Raw'!$N$1008)*'Data Raw'!$M$1010+'Data Raw'!$M$1009)*AE276+AE276)</f>
        <v>21878.215136104642</v>
      </c>
      <c r="N276" s="84">
        <f t="shared" si="170"/>
        <v>22066.863562913342</v>
      </c>
      <c r="O276" s="84">
        <f t="shared" si="171"/>
        <v>22255.511989722039</v>
      </c>
      <c r="P276" s="84">
        <f t="shared" si="172"/>
        <v>22444.16041653074</v>
      </c>
      <c r="Q276" s="84">
        <f t="shared" si="173"/>
        <v>22632.808843339437</v>
      </c>
      <c r="R276" s="166" t="str">
        <f t="shared" si="174"/>
        <v/>
      </c>
      <c r="S276" s="109">
        <f>'Data Raw'!E318</f>
        <v>21737.94</v>
      </c>
      <c r="T276" s="109">
        <f>'Data Raw'!G318</f>
        <v>21869.05</v>
      </c>
      <c r="U276" s="109">
        <f>'Data Raw'!D318</f>
        <v>22142.82</v>
      </c>
      <c r="V276" s="166" t="str">
        <f t="shared" si="175"/>
        <v/>
      </c>
      <c r="W276" s="89">
        <f t="shared" si="176"/>
        <v>9.1651361046424427</v>
      </c>
      <c r="X276" s="89">
        <f t="shared" si="177"/>
        <v>83.999719816620441</v>
      </c>
      <c r="Y276" s="89">
        <f t="shared" si="193"/>
        <v>349.32618694880631</v>
      </c>
      <c r="Z276" s="109">
        <f t="shared" si="178"/>
        <v>404.88000000000102</v>
      </c>
      <c r="AA276" s="89">
        <f t="shared" si="179"/>
        <v>377.59871411171821</v>
      </c>
      <c r="AB276" s="89">
        <f t="shared" si="180"/>
        <v>21804.435941839212</v>
      </c>
      <c r="AC276" s="89">
        <f t="shared" si="181"/>
        <v>22438.624058160785</v>
      </c>
      <c r="AD276" s="89">
        <f t="shared" si="182"/>
        <v>1</v>
      </c>
      <c r="AE276" s="89">
        <f>'Data Raw'!C318</f>
        <v>22121.53</v>
      </c>
      <c r="AF276" s="89"/>
      <c r="AG276" s="89">
        <f t="shared" si="184"/>
        <v>-252.47999999999956</v>
      </c>
      <c r="AH276" s="89">
        <f t="shared" si="185"/>
        <v>-243.31486389535712</v>
      </c>
      <c r="AI276" s="109">
        <f t="shared" si="186"/>
        <v>-1</v>
      </c>
      <c r="AJ276" s="109">
        <f t="shared" si="190"/>
        <v>50</v>
      </c>
      <c r="AK276" s="88"/>
      <c r="AL276" s="191" t="str">
        <f t="shared" si="191"/>
        <v/>
      </c>
      <c r="AM276" s="191">
        <f t="shared" si="192"/>
        <v>-252.47999999999956</v>
      </c>
      <c r="AN276" s="88"/>
      <c r="AO276" s="191"/>
      <c r="AP276" s="191">
        <f t="shared" si="187"/>
        <v>63746.15039999978</v>
      </c>
      <c r="AQ276" s="191">
        <f t="shared" si="183"/>
        <v>190.0599387477609</v>
      </c>
      <c r="AR276" s="191">
        <f t="shared" si="189"/>
        <v>-159.26624820104541</v>
      </c>
      <c r="AS276" s="250">
        <f t="shared" ref="AS276:AS339" si="194">IF(R276=1,0,IF(AND($T276&gt;=I276,$T276&lt;J276),1,0))</f>
        <v>0</v>
      </c>
      <c r="AT276" s="250">
        <f t="shared" ref="AT276:AT339" si="195">IF(R276=1,0,IF(AND($T276&gt;=J276,$T276&lt;K276),1,0))</f>
        <v>0</v>
      </c>
      <c r="AU276" s="250">
        <f t="shared" ref="AU276:AU339" si="196">IF(R276=1,0,IF(AND($T276&gt;=K276,$T276&lt;M276),1,0))</f>
        <v>1</v>
      </c>
      <c r="AV276" s="250">
        <f t="shared" ref="AV276:AV339" si="197">IF(R276=1,0,IF(AND($T276&gt;M276,$T276&lt;=O276),1,0))</f>
        <v>0</v>
      </c>
      <c r="AW276" s="250">
        <f t="shared" ref="AW276:AW339" si="198">IF(R276=1,0,IF(AND($T276&gt;O276,$T276&lt;=P276),1,0))</f>
        <v>0</v>
      </c>
      <c r="AX276" s="250">
        <f t="shared" ref="AX276:AX339" si="199">IF(R276=1,0,IF(AND($T276&gt;P276,$T276&lt;=Q276),1,0))</f>
        <v>0</v>
      </c>
      <c r="AY276" s="89"/>
      <c r="AZ276" s="111"/>
      <c r="BA276" s="111"/>
      <c r="BB276" s="111"/>
      <c r="BC276" s="111"/>
      <c r="BD276" s="111"/>
      <c r="BE276" s="111"/>
      <c r="BF276" s="111"/>
      <c r="BG276" s="111"/>
      <c r="BH276" s="89"/>
      <c r="BI276" s="89"/>
      <c r="BJ276" s="89"/>
      <c r="BK276" s="89"/>
      <c r="BL276" s="89"/>
    </row>
    <row r="277" spans="1:64" x14ac:dyDescent="0.25">
      <c r="A277" s="86">
        <f t="shared" si="188"/>
        <v>276</v>
      </c>
      <c r="B277" s="113"/>
      <c r="C277" s="88"/>
      <c r="D277" s="88"/>
      <c r="E277" s="194">
        <f t="shared" si="164"/>
        <v>0</v>
      </c>
      <c r="F277" s="89">
        <f t="shared" si="165"/>
        <v>0</v>
      </c>
      <c r="G277" s="113"/>
      <c r="H277" s="88"/>
      <c r="I277" s="84">
        <f t="shared" si="166"/>
        <v>20587.121497385804</v>
      </c>
      <c r="J277" s="84">
        <f t="shared" si="167"/>
        <v>20761.784590860203</v>
      </c>
      <c r="K277" s="84">
        <f t="shared" si="168"/>
        <v>20936.447684334609</v>
      </c>
      <c r="L277" s="84">
        <f t="shared" si="169"/>
        <v>21111.110777809012</v>
      </c>
      <c r="M277" s="108">
        <f>IF(T277&lt;&gt;0,(((G277+1)*('Data Raw'!$N$1007-'Data Raw'!$N$1008)/2+'Data Raw'!$N$1008)*'Data Raw'!$M$1010+'Data Raw'!$M$1009)*AE277+AE277)</f>
        <v>21285.773871283414</v>
      </c>
      <c r="N277" s="84">
        <f t="shared" si="170"/>
        <v>21460.436964757817</v>
      </c>
      <c r="O277" s="84">
        <f t="shared" si="171"/>
        <v>21635.100058232219</v>
      </c>
      <c r="P277" s="84">
        <f t="shared" si="172"/>
        <v>21809.763151706626</v>
      </c>
      <c r="Q277" s="84">
        <f t="shared" si="173"/>
        <v>21984.426245181025</v>
      </c>
      <c r="R277" s="166" t="str">
        <f t="shared" si="174"/>
        <v/>
      </c>
      <c r="S277" s="109">
        <f>'Data Raw'!E319</f>
        <v>21487.91</v>
      </c>
      <c r="T277" s="109">
        <f>'Data Raw'!G319</f>
        <v>21806.18</v>
      </c>
      <c r="U277" s="109">
        <f>'Data Raw'!D319</f>
        <v>21935.01</v>
      </c>
      <c r="V277" s="166" t="str">
        <f t="shared" si="175"/>
        <v/>
      </c>
      <c r="W277" s="89">
        <f t="shared" si="176"/>
        <v>-520.40612871658595</v>
      </c>
      <c r="X277" s="89">
        <f t="shared" si="177"/>
        <v>270822.53880578384</v>
      </c>
      <c r="Y277" s="89">
        <f t="shared" si="193"/>
        <v>378.53009847018546</v>
      </c>
      <c r="Z277" s="109">
        <f t="shared" si="178"/>
        <v>447.09999999999854</v>
      </c>
      <c r="AA277" s="89">
        <f t="shared" si="179"/>
        <v>387.52746923861537</v>
      </c>
      <c r="AB277" s="89">
        <f t="shared" si="180"/>
        <v>21201.541093005038</v>
      </c>
      <c r="AC277" s="89">
        <f t="shared" si="181"/>
        <v>21843.458906994962</v>
      </c>
      <c r="AD277" s="89">
        <f t="shared" si="182"/>
        <v>1</v>
      </c>
      <c r="AE277" s="89">
        <f>'Data Raw'!C319</f>
        <v>21522.5</v>
      </c>
      <c r="AF277" s="89"/>
      <c r="AG277" s="89">
        <f t="shared" si="184"/>
        <v>283.68000000000029</v>
      </c>
      <c r="AH277" s="89">
        <f t="shared" si="185"/>
        <v>-236.72612871658566</v>
      </c>
      <c r="AI277" s="109">
        <f t="shared" si="186"/>
        <v>-1</v>
      </c>
      <c r="AJ277" s="109">
        <f t="shared" si="190"/>
        <v>50</v>
      </c>
      <c r="AK277" s="88"/>
      <c r="AL277" s="191" t="str">
        <f t="shared" si="191"/>
        <v/>
      </c>
      <c r="AM277" s="191">
        <f t="shared" si="192"/>
        <v>-283.68000000000029</v>
      </c>
      <c r="AN277" s="88"/>
      <c r="AO277" s="191"/>
      <c r="AP277" s="191">
        <f t="shared" si="187"/>
        <v>80474.342400000169</v>
      </c>
      <c r="AQ277" s="191">
        <f t="shared" si="183"/>
        <v>200.46216777578749</v>
      </c>
      <c r="AR277" s="191">
        <f t="shared" si="189"/>
        <v>-178.06793069439797</v>
      </c>
      <c r="AS277" s="250">
        <f t="shared" si="194"/>
        <v>0</v>
      </c>
      <c r="AT277" s="250">
        <f t="shared" si="195"/>
        <v>0</v>
      </c>
      <c r="AU277" s="250">
        <f t="shared" si="196"/>
        <v>0</v>
      </c>
      <c r="AV277" s="250">
        <f t="shared" si="197"/>
        <v>0</v>
      </c>
      <c r="AW277" s="250">
        <f t="shared" si="198"/>
        <v>1</v>
      </c>
      <c r="AX277" s="250">
        <f t="shared" si="199"/>
        <v>0</v>
      </c>
      <c r="AY277" s="89"/>
      <c r="AZ277" s="111"/>
      <c r="BA277" s="111"/>
      <c r="BB277" s="111"/>
      <c r="BC277" s="111"/>
      <c r="BD277" s="111"/>
      <c r="BE277" s="111"/>
      <c r="BF277" s="111"/>
      <c r="BG277" s="111"/>
      <c r="BH277" s="89"/>
      <c r="BI277" s="89"/>
      <c r="BJ277" s="89"/>
      <c r="BK277" s="89"/>
      <c r="BL277" s="89"/>
    </row>
    <row r="278" spans="1:64" x14ac:dyDescent="0.25">
      <c r="A278" s="86">
        <f t="shared" si="188"/>
        <v>277</v>
      </c>
      <c r="B278" s="113"/>
      <c r="C278" s="88"/>
      <c r="D278" s="88"/>
      <c r="E278" s="194">
        <f t="shared" si="164"/>
        <v>0</v>
      </c>
      <c r="F278" s="89">
        <f t="shared" si="165"/>
        <v>0</v>
      </c>
      <c r="G278" s="113"/>
      <c r="H278" s="88"/>
      <c r="I278" s="84">
        <f t="shared" si="166"/>
        <v>20172.702986902183</v>
      </c>
      <c r="J278" s="84">
        <f t="shared" si="167"/>
        <v>20361.968036137278</v>
      </c>
      <c r="K278" s="84">
        <f t="shared" si="168"/>
        <v>20551.233085372369</v>
      </c>
      <c r="L278" s="84">
        <f t="shared" si="169"/>
        <v>20740.498134607464</v>
      </c>
      <c r="M278" s="108">
        <f>IF(T278&lt;&gt;0,(((G278+1)*('Data Raw'!$N$1007-'Data Raw'!$N$1008)/2+'Data Raw'!$N$1008)*'Data Raw'!$M$1010+'Data Raw'!$M$1009)*AE278+AE278)</f>
        <v>20929.763183842555</v>
      </c>
      <c r="N278" s="84">
        <f t="shared" si="170"/>
        <v>21119.028233077646</v>
      </c>
      <c r="O278" s="84">
        <f t="shared" si="171"/>
        <v>21308.293282312741</v>
      </c>
      <c r="P278" s="84">
        <f t="shared" si="172"/>
        <v>21497.558331547832</v>
      </c>
      <c r="Q278" s="84">
        <f t="shared" si="173"/>
        <v>21686.823380782927</v>
      </c>
      <c r="R278" s="166" t="str">
        <f t="shared" si="174"/>
        <v/>
      </c>
      <c r="S278" s="109">
        <f>'Data Raw'!E320</f>
        <v>20993.759999999998</v>
      </c>
      <c r="T278" s="109">
        <f>'Data Raw'!G320</f>
        <v>21067.58</v>
      </c>
      <c r="U278" s="109">
        <f>'Data Raw'!D320</f>
        <v>21320.15</v>
      </c>
      <c r="V278" s="166" t="str">
        <f t="shared" si="175"/>
        <v/>
      </c>
      <c r="W278" s="89">
        <f t="shared" si="176"/>
        <v>-137.81681615744674</v>
      </c>
      <c r="X278" s="89">
        <f t="shared" si="177"/>
        <v>18993.474815775473</v>
      </c>
      <c r="Y278" s="89">
        <f t="shared" si="193"/>
        <v>354.30085833186331</v>
      </c>
      <c r="Z278" s="109">
        <f t="shared" si="178"/>
        <v>326.39000000000306</v>
      </c>
      <c r="AA278" s="89">
        <f t="shared" si="179"/>
        <v>378.79354506167073</v>
      </c>
      <c r="AB278" s="89">
        <f t="shared" si="180"/>
        <v>20833.131651147174</v>
      </c>
      <c r="AC278" s="89">
        <f t="shared" si="181"/>
        <v>21491.928348852824</v>
      </c>
      <c r="AD278" s="89">
        <f t="shared" si="182"/>
        <v>1</v>
      </c>
      <c r="AE278" s="89">
        <f>'Data Raw'!C320</f>
        <v>21162.53</v>
      </c>
      <c r="AF278" s="89"/>
      <c r="AG278" s="89">
        <f t="shared" si="184"/>
        <v>-94.94999999999709</v>
      </c>
      <c r="AH278" s="89">
        <f t="shared" si="185"/>
        <v>-232.76681615744383</v>
      </c>
      <c r="AI278" s="109">
        <f t="shared" si="186"/>
        <v>-1</v>
      </c>
      <c r="AJ278" s="109">
        <f t="shared" si="190"/>
        <v>50</v>
      </c>
      <c r="AK278" s="88"/>
      <c r="AL278" s="191" t="str">
        <f t="shared" si="191"/>
        <v/>
      </c>
      <c r="AM278" s="191">
        <f t="shared" si="192"/>
        <v>-94.94999999999709</v>
      </c>
      <c r="AN278" s="88"/>
      <c r="AO278" s="191"/>
      <c r="AP278" s="191">
        <f t="shared" si="187"/>
        <v>9015.5024999994475</v>
      </c>
      <c r="AQ278" s="191">
        <f t="shared" si="183"/>
        <v>188.73859357847743</v>
      </c>
      <c r="AR278" s="191">
        <f t="shared" si="189"/>
        <v>-165.56226475338588</v>
      </c>
      <c r="AS278" s="250">
        <f t="shared" si="194"/>
        <v>0</v>
      </c>
      <c r="AT278" s="250">
        <f t="shared" si="195"/>
        <v>0</v>
      </c>
      <c r="AU278" s="250">
        <f t="shared" si="196"/>
        <v>0</v>
      </c>
      <c r="AV278" s="250">
        <f t="shared" si="197"/>
        <v>1</v>
      </c>
      <c r="AW278" s="250">
        <f t="shared" si="198"/>
        <v>0</v>
      </c>
      <c r="AX278" s="250">
        <f t="shared" si="199"/>
        <v>0</v>
      </c>
      <c r="AY278" s="89"/>
      <c r="AZ278" s="111"/>
      <c r="BA278" s="111"/>
      <c r="BB278" s="111"/>
      <c r="BC278" s="111"/>
      <c r="BD278" s="111"/>
      <c r="BE278" s="111"/>
      <c r="BF278" s="111"/>
      <c r="BG278" s="111"/>
      <c r="BH278" s="89"/>
      <c r="BI278" s="89"/>
      <c r="BJ278" s="89"/>
      <c r="BK278" s="89"/>
      <c r="BL278" s="89"/>
    </row>
    <row r="279" spans="1:64" x14ac:dyDescent="0.25">
      <c r="A279" s="86">
        <f t="shared" si="188"/>
        <v>278</v>
      </c>
      <c r="B279" s="113"/>
      <c r="C279" s="88"/>
      <c r="D279" s="88"/>
      <c r="E279" s="194">
        <f t="shared" si="164"/>
        <v>0</v>
      </c>
      <c r="F279" s="89">
        <f t="shared" si="165"/>
        <v>0</v>
      </c>
      <c r="G279" s="113"/>
      <c r="H279" s="88"/>
      <c r="I279" s="84">
        <f t="shared" si="166"/>
        <v>19846.339980851604</v>
      </c>
      <c r="J279" s="84">
        <f t="shared" si="167"/>
        <v>20023.490410017534</v>
      </c>
      <c r="K279" s="84">
        <f t="shared" si="168"/>
        <v>20200.640839183467</v>
      </c>
      <c r="L279" s="84">
        <f t="shared" si="169"/>
        <v>20377.791268349396</v>
      </c>
      <c r="M279" s="108">
        <f>IF(T279&lt;&gt;0,(((G279+1)*('Data Raw'!$N$1007-'Data Raw'!$N$1008)/2+'Data Raw'!$N$1008)*'Data Raw'!$M$1010+'Data Raw'!$M$1009)*AE279+AE279)</f>
        <v>20554.941697515329</v>
      </c>
      <c r="N279" s="84">
        <f t="shared" si="170"/>
        <v>20732.092126681262</v>
      </c>
      <c r="O279" s="84">
        <f t="shared" si="171"/>
        <v>20909.242555847191</v>
      </c>
      <c r="P279" s="84">
        <f t="shared" si="172"/>
        <v>21086.392985013124</v>
      </c>
      <c r="Q279" s="84">
        <f t="shared" si="173"/>
        <v>21263.543414179054</v>
      </c>
      <c r="R279" s="166" t="str">
        <f t="shared" si="174"/>
        <v/>
      </c>
      <c r="S279" s="109">
        <f>'Data Raw'!E321</f>
        <v>20717.64</v>
      </c>
      <c r="T279" s="109">
        <f>'Data Raw'!G321</f>
        <v>21067.99</v>
      </c>
      <c r="U279" s="109">
        <f>'Data Raw'!D321</f>
        <v>21175.01</v>
      </c>
      <c r="V279" s="166" t="str">
        <f t="shared" si="175"/>
        <v/>
      </c>
      <c r="W279" s="89">
        <f t="shared" si="176"/>
        <v>-513.0483024846726</v>
      </c>
      <c r="X279" s="89">
        <f t="shared" si="177"/>
        <v>263218.56068240415</v>
      </c>
      <c r="Y279" s="89">
        <f t="shared" si="193"/>
        <v>381.04989361547894</v>
      </c>
      <c r="Z279" s="109">
        <f t="shared" si="178"/>
        <v>457.36999999999898</v>
      </c>
      <c r="AA279" s="89">
        <f t="shared" si="179"/>
        <v>390.01875291000334</v>
      </c>
      <c r="AB279" s="89">
        <f t="shared" si="180"/>
        <v>20461.565486697582</v>
      </c>
      <c r="AC279" s="89">
        <f t="shared" si="181"/>
        <v>21105.51451330242</v>
      </c>
      <c r="AD279" s="89">
        <f t="shared" si="182"/>
        <v>1</v>
      </c>
      <c r="AE279" s="89">
        <f>'Data Raw'!C321</f>
        <v>20783.54</v>
      </c>
      <c r="AF279" s="89"/>
      <c r="AG279" s="89">
        <f t="shared" si="184"/>
        <v>284.45000000000073</v>
      </c>
      <c r="AH279" s="89">
        <f t="shared" si="185"/>
        <v>-228.59830248467188</v>
      </c>
      <c r="AI279" s="109">
        <f t="shared" si="186"/>
        <v>-1</v>
      </c>
      <c r="AJ279" s="109">
        <f t="shared" si="190"/>
        <v>50</v>
      </c>
      <c r="AK279" s="88"/>
      <c r="AL279" s="191" t="str">
        <f t="shared" si="191"/>
        <v/>
      </c>
      <c r="AM279" s="191">
        <f t="shared" si="192"/>
        <v>-284.45000000000073</v>
      </c>
      <c r="AN279" s="88"/>
      <c r="AO279" s="191"/>
      <c r="AP279" s="191">
        <f t="shared" si="187"/>
        <v>80911.802500000413</v>
      </c>
      <c r="AQ279" s="191">
        <f t="shared" si="183"/>
        <v>199.37319429198001</v>
      </c>
      <c r="AR279" s="191">
        <f t="shared" si="189"/>
        <v>-181.67669932349892</v>
      </c>
      <c r="AS279" s="250">
        <f t="shared" si="194"/>
        <v>0</v>
      </c>
      <c r="AT279" s="250">
        <f t="shared" si="195"/>
        <v>0</v>
      </c>
      <c r="AU279" s="250">
        <f t="shared" si="196"/>
        <v>0</v>
      </c>
      <c r="AV279" s="250">
        <f t="shared" si="197"/>
        <v>0</v>
      </c>
      <c r="AW279" s="250">
        <f t="shared" si="198"/>
        <v>1</v>
      </c>
      <c r="AX279" s="250">
        <f t="shared" si="199"/>
        <v>0</v>
      </c>
      <c r="AY279" s="89"/>
      <c r="AZ279" s="111"/>
      <c r="BA279" s="111"/>
      <c r="BB279" s="111"/>
      <c r="BC279" s="111"/>
      <c r="BD279" s="111"/>
      <c r="BE279" s="111"/>
      <c r="BF279" s="111"/>
      <c r="BG279" s="111"/>
      <c r="BH279" s="89"/>
      <c r="BI279" s="89"/>
      <c r="BJ279" s="89"/>
      <c r="BK279" s="89"/>
      <c r="BL279" s="89"/>
    </row>
    <row r="280" spans="1:64" x14ac:dyDescent="0.25">
      <c r="A280" s="86">
        <f t="shared" si="188"/>
        <v>279</v>
      </c>
      <c r="B280" s="113"/>
      <c r="C280" s="88"/>
      <c r="D280" s="88"/>
      <c r="E280" s="194">
        <f t="shared" si="164"/>
        <v>0</v>
      </c>
      <c r="F280" s="89">
        <f t="shared" si="165"/>
        <v>0</v>
      </c>
      <c r="G280" s="113"/>
      <c r="H280" s="88"/>
      <c r="I280" s="84">
        <f t="shared" si="166"/>
        <v>20117.016655761396</v>
      </c>
      <c r="J280" s="84">
        <f t="shared" si="167"/>
        <v>20307.541602569137</v>
      </c>
      <c r="K280" s="84">
        <f t="shared" si="168"/>
        <v>20498.066549376876</v>
      </c>
      <c r="L280" s="84">
        <f t="shared" si="169"/>
        <v>20688.591496184617</v>
      </c>
      <c r="M280" s="108">
        <f>IF(T280&lt;&gt;0,(((G280+1)*('Data Raw'!$N$1007-'Data Raw'!$N$1008)/2+'Data Raw'!$N$1008)*'Data Raw'!$M$1010+'Data Raw'!$M$1009)*AE280+AE280)</f>
        <v>20879.116442992356</v>
      </c>
      <c r="N280" s="84">
        <f t="shared" si="170"/>
        <v>21069.641389800094</v>
      </c>
      <c r="O280" s="84">
        <f t="shared" si="171"/>
        <v>21260.166336607836</v>
      </c>
      <c r="P280" s="84">
        <f t="shared" si="172"/>
        <v>21450.691283415574</v>
      </c>
      <c r="Q280" s="84">
        <f t="shared" si="173"/>
        <v>21641.216230223316</v>
      </c>
      <c r="R280" s="166" t="str">
        <f t="shared" si="174"/>
        <v/>
      </c>
      <c r="S280" s="109">
        <f>'Data Raw'!E322</f>
        <v>21111.32</v>
      </c>
      <c r="T280" s="109">
        <f>'Data Raw'!G322</f>
        <v>21308.21</v>
      </c>
      <c r="U280" s="109">
        <f>'Data Raw'!D322</f>
        <v>21431.07</v>
      </c>
      <c r="V280" s="166" t="str">
        <f t="shared" si="175"/>
        <v/>
      </c>
      <c r="W280" s="89">
        <f t="shared" si="176"/>
        <v>-429.09355700764354</v>
      </c>
      <c r="X280" s="89">
        <f t="shared" si="177"/>
        <v>184121.28066547183</v>
      </c>
      <c r="Y280" s="89">
        <f t="shared" si="193"/>
        <v>388.27740620991193</v>
      </c>
      <c r="Z280" s="109">
        <f t="shared" si="178"/>
        <v>319.75</v>
      </c>
      <c r="AA280" s="89">
        <f t="shared" si="179"/>
        <v>379.98035963714574</v>
      </c>
      <c r="AB280" s="89">
        <f t="shared" si="180"/>
        <v>20779.804060026498</v>
      </c>
      <c r="AC280" s="89">
        <f t="shared" si="181"/>
        <v>21442.835939973502</v>
      </c>
      <c r="AD280" s="89">
        <f t="shared" si="182"/>
        <v>1</v>
      </c>
      <c r="AE280" s="89">
        <f>'Data Raw'!C322</f>
        <v>21111.32</v>
      </c>
      <c r="AF280" s="89"/>
      <c r="AG280" s="89">
        <f t="shared" si="184"/>
        <v>196.88999999999942</v>
      </c>
      <c r="AH280" s="89">
        <f t="shared" si="185"/>
        <v>-232.20355700764412</v>
      </c>
      <c r="AI280" s="109">
        <f t="shared" si="186"/>
        <v>-1</v>
      </c>
      <c r="AJ280" s="109">
        <f t="shared" si="190"/>
        <v>50</v>
      </c>
      <c r="AK280" s="88"/>
      <c r="AL280" s="191" t="str">
        <f t="shared" si="191"/>
        <v/>
      </c>
      <c r="AM280" s="191">
        <f t="shared" si="192"/>
        <v>-196.88999999999942</v>
      </c>
      <c r="AN280" s="88"/>
      <c r="AO280" s="191"/>
      <c r="AP280" s="191">
        <f t="shared" si="187"/>
        <v>38765.672099999771</v>
      </c>
      <c r="AQ280" s="191">
        <f t="shared" si="183"/>
        <v>199.09728381509328</v>
      </c>
      <c r="AR280" s="191">
        <f t="shared" si="189"/>
        <v>-189.18012239481865</v>
      </c>
      <c r="AS280" s="250">
        <f t="shared" si="194"/>
        <v>0</v>
      </c>
      <c r="AT280" s="250">
        <f t="shared" si="195"/>
        <v>0</v>
      </c>
      <c r="AU280" s="250">
        <f t="shared" si="196"/>
        <v>0</v>
      </c>
      <c r="AV280" s="250">
        <f t="shared" si="197"/>
        <v>0</v>
      </c>
      <c r="AW280" s="250">
        <f t="shared" si="198"/>
        <v>1</v>
      </c>
      <c r="AX280" s="250">
        <f t="shared" si="199"/>
        <v>0</v>
      </c>
      <c r="AY280" s="89"/>
      <c r="AZ280" s="111"/>
      <c r="BA280" s="111"/>
      <c r="BB280" s="111"/>
      <c r="BC280" s="111"/>
      <c r="BD280" s="111"/>
      <c r="BE280" s="111"/>
      <c r="BF280" s="111"/>
      <c r="BG280" s="111"/>
      <c r="BH280" s="89"/>
      <c r="BI280" s="89"/>
      <c r="BJ280" s="89"/>
      <c r="BK280" s="89"/>
      <c r="BL280" s="89"/>
    </row>
    <row r="281" spans="1:64" x14ac:dyDescent="0.25">
      <c r="A281" s="86">
        <f t="shared" si="188"/>
        <v>280</v>
      </c>
      <c r="B281" s="113"/>
      <c r="C281" s="88"/>
      <c r="D281" s="88"/>
      <c r="E281" s="194">
        <f t="shared" si="164"/>
        <v>0</v>
      </c>
      <c r="F281" s="89">
        <f t="shared" si="165"/>
        <v>0</v>
      </c>
      <c r="G281" s="113"/>
      <c r="H281" s="88"/>
      <c r="I281" s="84">
        <f t="shared" si="166"/>
        <v>20502.434512051786</v>
      </c>
      <c r="J281" s="84">
        <f t="shared" si="167"/>
        <v>20696.573215156743</v>
      </c>
      <c r="K281" s="84">
        <f t="shared" si="168"/>
        <v>20890.711918261699</v>
      </c>
      <c r="L281" s="84">
        <f t="shared" si="169"/>
        <v>21084.850621366655</v>
      </c>
      <c r="M281" s="108">
        <f>IF(T281&lt;&gt;0,(((G281+1)*('Data Raw'!$N$1007-'Data Raw'!$N$1008)/2+'Data Raw'!$N$1008)*'Data Raw'!$M$1010+'Data Raw'!$M$1009)*AE281+AE281)</f>
        <v>21278.989324471611</v>
      </c>
      <c r="N281" s="84">
        <f t="shared" si="170"/>
        <v>21473.128027576568</v>
      </c>
      <c r="O281" s="84">
        <f t="shared" si="171"/>
        <v>21667.266730681524</v>
      </c>
      <c r="P281" s="84">
        <f t="shared" si="172"/>
        <v>21861.40543378648</v>
      </c>
      <c r="Q281" s="84">
        <f t="shared" si="173"/>
        <v>22055.544136891436</v>
      </c>
      <c r="R281" s="166" t="str">
        <f t="shared" si="174"/>
        <v/>
      </c>
      <c r="S281" s="109">
        <f>'Data Raw'!E323</f>
        <v>20697.41</v>
      </c>
      <c r="T281" s="109">
        <f>'Data Raw'!G323</f>
        <v>20845.43</v>
      </c>
      <c r="U281" s="109">
        <f>'Data Raw'!D323</f>
        <v>21545.84</v>
      </c>
      <c r="V281" s="166" t="str">
        <f t="shared" si="175"/>
        <v/>
      </c>
      <c r="W281" s="89">
        <f t="shared" si="176"/>
        <v>433.55932447161103</v>
      </c>
      <c r="X281" s="89">
        <f t="shared" si="177"/>
        <v>187973.68783627969</v>
      </c>
      <c r="Y281" s="89">
        <f t="shared" si="193"/>
        <v>395.06414540188666</v>
      </c>
      <c r="Z281" s="109">
        <f t="shared" si="178"/>
        <v>848.43000000000029</v>
      </c>
      <c r="AA281" s="89">
        <f t="shared" si="179"/>
        <v>446.90173683183923</v>
      </c>
      <c r="AB281" s="89">
        <f t="shared" si="180"/>
        <v>21192.656694308425</v>
      </c>
      <c r="AC281" s="89">
        <f t="shared" si="181"/>
        <v>21838.623305691573</v>
      </c>
      <c r="AD281" s="89" t="str">
        <f t="shared" si="182"/>
        <v/>
      </c>
      <c r="AE281" s="89">
        <f>'Data Raw'!C323</f>
        <v>21515.64</v>
      </c>
      <c r="AF281" s="89"/>
      <c r="AG281" s="89">
        <f t="shared" si="184"/>
        <v>-670.20999999999913</v>
      </c>
      <c r="AH281" s="89">
        <f t="shared" si="185"/>
        <v>-236.65067552838809</v>
      </c>
      <c r="AI281" s="109">
        <f t="shared" si="186"/>
        <v>-1</v>
      </c>
      <c r="AJ281" s="109">
        <f t="shared" si="190"/>
        <v>50</v>
      </c>
      <c r="AK281" s="88"/>
      <c r="AL281" s="191" t="str">
        <f t="shared" si="191"/>
        <v/>
      </c>
      <c r="AM281" s="191">
        <f t="shared" si="192"/>
        <v>-670.20999999999913</v>
      </c>
      <c r="AN281" s="88"/>
      <c r="AO281" s="191"/>
      <c r="AP281" s="191">
        <f t="shared" si="187"/>
        <v>449181.44409999886</v>
      </c>
      <c r="AQ281" s="191">
        <f t="shared" si="183"/>
        <v>251.44314116897172</v>
      </c>
      <c r="AR281" s="191">
        <f t="shared" si="189"/>
        <v>-143.62100423291494</v>
      </c>
      <c r="AS281" s="250">
        <f t="shared" si="194"/>
        <v>0</v>
      </c>
      <c r="AT281" s="250">
        <f t="shared" si="195"/>
        <v>1</v>
      </c>
      <c r="AU281" s="250">
        <f t="shared" si="196"/>
        <v>0</v>
      </c>
      <c r="AV281" s="250">
        <f t="shared" si="197"/>
        <v>0</v>
      </c>
      <c r="AW281" s="250">
        <f t="shared" si="198"/>
        <v>0</v>
      </c>
      <c r="AX281" s="250">
        <f t="shared" si="199"/>
        <v>0</v>
      </c>
      <c r="AY281" s="89"/>
      <c r="AZ281" s="111"/>
      <c r="BA281" s="111"/>
      <c r="BB281" s="111"/>
      <c r="BC281" s="111"/>
      <c r="BD281" s="111"/>
      <c r="BE281" s="111"/>
      <c r="BF281" s="111"/>
      <c r="BG281" s="111"/>
      <c r="BH281" s="89"/>
      <c r="BI281" s="89"/>
      <c r="BJ281" s="89"/>
      <c r="BK281" s="89"/>
      <c r="BL281" s="89"/>
    </row>
    <row r="282" spans="1:64" x14ac:dyDescent="0.25">
      <c r="A282" s="86">
        <f t="shared" si="188"/>
        <v>281</v>
      </c>
      <c r="B282" s="113"/>
      <c r="C282" s="88"/>
      <c r="D282" s="88"/>
      <c r="E282" s="194">
        <f t="shared" si="164"/>
        <v>0</v>
      </c>
      <c r="F282" s="89">
        <f t="shared" si="165"/>
        <v>0</v>
      </c>
      <c r="G282" s="113"/>
      <c r="H282" s="88"/>
      <c r="I282" s="84">
        <f t="shared" si="166"/>
        <v>19698.748140380892</v>
      </c>
      <c r="J282" s="84">
        <f t="shared" si="167"/>
        <v>19896.280213081838</v>
      </c>
      <c r="K282" s="84">
        <f t="shared" si="168"/>
        <v>20093.81228578278</v>
      </c>
      <c r="L282" s="84">
        <f t="shared" si="169"/>
        <v>20291.344358483726</v>
      </c>
      <c r="M282" s="108">
        <f>IF(T282&lt;&gt;0,(((G282+1)*('Data Raw'!$N$1007-'Data Raw'!$N$1008)/2+'Data Raw'!$N$1008)*'Data Raw'!$M$1010+'Data Raw'!$M$1009)*AE282+AE282)</f>
        <v>20488.876431184668</v>
      </c>
      <c r="N282" s="84">
        <f t="shared" si="170"/>
        <v>20686.40850388561</v>
      </c>
      <c r="O282" s="84">
        <f t="shared" si="171"/>
        <v>20883.940576586556</v>
      </c>
      <c r="P282" s="84">
        <f t="shared" si="172"/>
        <v>21081.472649287498</v>
      </c>
      <c r="Q282" s="84">
        <f t="shared" si="173"/>
        <v>21279.004721988444</v>
      </c>
      <c r="R282" s="166" t="str">
        <f t="shared" si="174"/>
        <v/>
      </c>
      <c r="S282" s="109">
        <f>'Data Raw'!E324</f>
        <v>20697.169999999998</v>
      </c>
      <c r="T282" s="109">
        <f>'Data Raw'!G324</f>
        <v>21075</v>
      </c>
      <c r="U282" s="109">
        <f>'Data Raw'!D324</f>
        <v>21145.94</v>
      </c>
      <c r="V282" s="166" t="str">
        <f t="shared" si="175"/>
        <v/>
      </c>
      <c r="W282" s="89">
        <f t="shared" si="176"/>
        <v>-586.12356881533196</v>
      </c>
      <c r="X282" s="89">
        <f t="shared" si="177"/>
        <v>343540.83792082121</v>
      </c>
      <c r="Y282" s="89">
        <f t="shared" si="193"/>
        <v>427.61713713714238</v>
      </c>
      <c r="Z282" s="109">
        <f t="shared" si="178"/>
        <v>448.77000000000044</v>
      </c>
      <c r="AA282" s="89">
        <f t="shared" si="179"/>
        <v>447.16863157014797</v>
      </c>
      <c r="AB282" s="89">
        <f t="shared" si="180"/>
        <v>20336.873523692939</v>
      </c>
      <c r="AC282" s="89">
        <f t="shared" si="181"/>
        <v>21096.606476307064</v>
      </c>
      <c r="AD282" s="89">
        <f t="shared" si="182"/>
        <v>1</v>
      </c>
      <c r="AE282" s="89">
        <f>'Data Raw'!C324</f>
        <v>20716.740000000002</v>
      </c>
      <c r="AF282" s="89"/>
      <c r="AG282" s="89">
        <f t="shared" si="184"/>
        <v>358.2599999999984</v>
      </c>
      <c r="AH282" s="89">
        <f t="shared" si="185"/>
        <v>-227.86356881533356</v>
      </c>
      <c r="AI282" s="109">
        <f t="shared" si="186"/>
        <v>-1</v>
      </c>
      <c r="AJ282" s="109">
        <f t="shared" si="190"/>
        <v>50</v>
      </c>
      <c r="AK282" s="88"/>
      <c r="AL282" s="191" t="str">
        <f t="shared" si="191"/>
        <v/>
      </c>
      <c r="AM282" s="191">
        <f t="shared" si="192"/>
        <v>-358.2599999999984</v>
      </c>
      <c r="AN282" s="88"/>
      <c r="AO282" s="191"/>
      <c r="AP282" s="191">
        <f t="shared" si="187"/>
        <v>128350.22759999885</v>
      </c>
      <c r="AQ282" s="191">
        <f t="shared" si="183"/>
        <v>263.31168103908578</v>
      </c>
      <c r="AR282" s="191">
        <f t="shared" si="189"/>
        <v>-164.3054560980566</v>
      </c>
      <c r="AS282" s="250">
        <f t="shared" si="194"/>
        <v>0</v>
      </c>
      <c r="AT282" s="250">
        <f t="shared" si="195"/>
        <v>0</v>
      </c>
      <c r="AU282" s="250">
        <f t="shared" si="196"/>
        <v>0</v>
      </c>
      <c r="AV282" s="250">
        <f t="shared" si="197"/>
        <v>0</v>
      </c>
      <c r="AW282" s="250">
        <f t="shared" si="198"/>
        <v>1</v>
      </c>
      <c r="AX282" s="250">
        <f t="shared" si="199"/>
        <v>0</v>
      </c>
      <c r="AY282" s="89"/>
      <c r="AZ282" s="111"/>
      <c r="BA282" s="111"/>
      <c r="BB282" s="111"/>
      <c r="BC282" s="111"/>
      <c r="BD282" s="111"/>
      <c r="BE282" s="111"/>
      <c r="BF282" s="111"/>
      <c r="BG282" s="111"/>
      <c r="BH282" s="89"/>
      <c r="BI282" s="89"/>
      <c r="BJ282" s="89"/>
      <c r="BK282" s="89"/>
      <c r="BL282" s="89"/>
    </row>
    <row r="283" spans="1:64" x14ac:dyDescent="0.25">
      <c r="A283" s="86">
        <f t="shared" si="188"/>
        <v>282</v>
      </c>
      <c r="B283" s="113"/>
      <c r="C283" s="88"/>
      <c r="D283" s="88"/>
      <c r="E283" s="194">
        <f t="shared" si="164"/>
        <v>0</v>
      </c>
      <c r="F283" s="89">
        <f t="shared" si="165"/>
        <v>0</v>
      </c>
      <c r="G283" s="113"/>
      <c r="H283" s="88"/>
      <c r="I283" s="84">
        <f t="shared" si="166"/>
        <v>19863.149727339933</v>
      </c>
      <c r="J283" s="84">
        <f t="shared" si="167"/>
        <v>20076.958295908502</v>
      </c>
      <c r="K283" s="84">
        <f t="shared" si="168"/>
        <v>20290.766864477075</v>
      </c>
      <c r="L283" s="84">
        <f t="shared" si="169"/>
        <v>20504.575433045644</v>
      </c>
      <c r="M283" s="108">
        <f>IF(T283&lt;&gt;0,(((G283+1)*('Data Raw'!$N$1007-'Data Raw'!$N$1008)/2+'Data Raw'!$N$1008)*'Data Raw'!$M$1010+'Data Raw'!$M$1009)*AE283+AE283)</f>
        <v>20718.384001614217</v>
      </c>
      <c r="N283" s="84">
        <f t="shared" si="170"/>
        <v>20932.192570182789</v>
      </c>
      <c r="O283" s="84">
        <f t="shared" si="171"/>
        <v>21146.001138751359</v>
      </c>
      <c r="P283" s="84">
        <f t="shared" si="172"/>
        <v>21359.809707319931</v>
      </c>
      <c r="Q283" s="84">
        <f t="shared" si="173"/>
        <v>21573.618275888501</v>
      </c>
      <c r="R283" s="166" t="str">
        <f t="shared" si="174"/>
        <v/>
      </c>
      <c r="S283" s="109">
        <f>'Data Raw'!E325</f>
        <v>20839.02</v>
      </c>
      <c r="T283" s="109">
        <f>'Data Raw'!G325</f>
        <v>21163.91</v>
      </c>
      <c r="U283" s="109">
        <f>'Data Raw'!D325</f>
        <v>21175.98</v>
      </c>
      <c r="V283" s="166" t="str">
        <f t="shared" si="175"/>
        <v/>
      </c>
      <c r="W283" s="89">
        <f t="shared" si="176"/>
        <v>-445.52599838578317</v>
      </c>
      <c r="X283" s="89">
        <f t="shared" si="177"/>
        <v>198493.41523764888</v>
      </c>
      <c r="Y283" s="89">
        <f t="shared" si="193"/>
        <v>430.22119079738553</v>
      </c>
      <c r="Z283" s="109">
        <f t="shared" si="178"/>
        <v>336.95999999999913</v>
      </c>
      <c r="AA283" s="89">
        <f t="shared" si="179"/>
        <v>431.42454134584102</v>
      </c>
      <c r="AB283" s="89">
        <f t="shared" si="180"/>
        <v>20568.706663165372</v>
      </c>
      <c r="AC283" s="89">
        <f t="shared" si="181"/>
        <v>21328.893336834626</v>
      </c>
      <c r="AD283" s="89">
        <f t="shared" si="182"/>
        <v>1</v>
      </c>
      <c r="AE283" s="89">
        <f>'Data Raw'!C325</f>
        <v>20948.8</v>
      </c>
      <c r="AF283" s="89"/>
      <c r="AG283" s="89">
        <f t="shared" si="184"/>
        <v>215.11000000000058</v>
      </c>
      <c r="AH283" s="89">
        <f t="shared" si="185"/>
        <v>-230.41599838578259</v>
      </c>
      <c r="AI283" s="109">
        <f t="shared" si="186"/>
        <v>-1</v>
      </c>
      <c r="AJ283" s="109">
        <f t="shared" si="190"/>
        <v>50</v>
      </c>
      <c r="AK283" s="88"/>
      <c r="AL283" s="191" t="str">
        <f t="shared" si="191"/>
        <v/>
      </c>
      <c r="AM283" s="191">
        <f t="shared" si="192"/>
        <v>-215.11000000000058</v>
      </c>
      <c r="AN283" s="88"/>
      <c r="AO283" s="191"/>
      <c r="AP283" s="191">
        <f t="shared" si="187"/>
        <v>46272.31210000025</v>
      </c>
      <c r="AQ283" s="191">
        <f t="shared" si="183"/>
        <v>257.95593870140965</v>
      </c>
      <c r="AR283" s="191">
        <f t="shared" si="189"/>
        <v>-172.26525209597588</v>
      </c>
      <c r="AS283" s="250">
        <f t="shared" si="194"/>
        <v>0</v>
      </c>
      <c r="AT283" s="250">
        <f t="shared" si="195"/>
        <v>0</v>
      </c>
      <c r="AU283" s="250">
        <f t="shared" si="196"/>
        <v>0</v>
      </c>
      <c r="AV283" s="250">
        <f t="shared" si="197"/>
        <v>0</v>
      </c>
      <c r="AW283" s="250">
        <f t="shared" si="198"/>
        <v>1</v>
      </c>
      <c r="AX283" s="250">
        <f t="shared" si="199"/>
        <v>0</v>
      </c>
      <c r="AY283" s="89"/>
      <c r="AZ283" s="111"/>
      <c r="BA283" s="111"/>
      <c r="BB283" s="111"/>
      <c r="BC283" s="111"/>
      <c r="BD283" s="111"/>
      <c r="BE283" s="111"/>
      <c r="BF283" s="111"/>
      <c r="BG283" s="111"/>
      <c r="BH283" s="89"/>
      <c r="BI283" s="89"/>
      <c r="BJ283" s="89"/>
      <c r="BK283" s="89"/>
      <c r="BL283" s="89"/>
    </row>
    <row r="284" spans="1:64" x14ac:dyDescent="0.25">
      <c r="A284" s="86">
        <f t="shared" si="188"/>
        <v>283</v>
      </c>
      <c r="B284" s="113"/>
      <c r="C284" s="88"/>
      <c r="D284" s="88"/>
      <c r="E284" s="194">
        <f t="shared" si="164"/>
        <v>0</v>
      </c>
      <c r="F284" s="89">
        <f t="shared" si="165"/>
        <v>0</v>
      </c>
      <c r="G284" s="113"/>
      <c r="H284" s="88"/>
      <c r="I284" s="84">
        <f t="shared" si="166"/>
        <v>20170.643953977968</v>
      </c>
      <c r="J284" s="84">
        <f t="shared" si="167"/>
        <v>20385.754549376663</v>
      </c>
      <c r="K284" s="84">
        <f t="shared" si="168"/>
        <v>20600.865144775355</v>
      </c>
      <c r="L284" s="84">
        <f t="shared" si="169"/>
        <v>20815.97574017405</v>
      </c>
      <c r="M284" s="108">
        <f>IF(T284&lt;&gt;0,(((G284+1)*('Data Raw'!$N$1007-'Data Raw'!$N$1008)/2+'Data Raw'!$N$1008)*'Data Raw'!$M$1010+'Data Raw'!$M$1009)*AE284+AE284)</f>
        <v>21031.086335572742</v>
      </c>
      <c r="N284" s="84">
        <f t="shared" si="170"/>
        <v>21246.196930971433</v>
      </c>
      <c r="O284" s="84">
        <f t="shared" si="171"/>
        <v>21461.307526370128</v>
      </c>
      <c r="P284" s="84">
        <f t="shared" si="172"/>
        <v>21676.41812176882</v>
      </c>
      <c r="Q284" s="84">
        <f t="shared" si="173"/>
        <v>21891.528717167515</v>
      </c>
      <c r="R284" s="166" t="str">
        <f t="shared" si="174"/>
        <v/>
      </c>
      <c r="S284" s="109">
        <f>'Data Raw'!E326</f>
        <v>21175.95</v>
      </c>
      <c r="T284" s="109">
        <f>'Data Raw'!G326</f>
        <v>21559.59</v>
      </c>
      <c r="U284" s="109">
        <f>'Data Raw'!D326</f>
        <v>21564.87</v>
      </c>
      <c r="V284" s="166" t="str">
        <f t="shared" si="175"/>
        <v/>
      </c>
      <c r="W284" s="89">
        <f t="shared" si="176"/>
        <v>-528.50366442725863</v>
      </c>
      <c r="X284" s="89">
        <f t="shared" si="177"/>
        <v>279316.12331304041</v>
      </c>
      <c r="Y284" s="89">
        <f t="shared" si="193"/>
        <v>445.59074134068084</v>
      </c>
      <c r="Z284" s="109">
        <f t="shared" si="178"/>
        <v>388.91999999999825</v>
      </c>
      <c r="AA284" s="89">
        <f t="shared" si="179"/>
        <v>425.35246401072067</v>
      </c>
      <c r="AB284" s="89">
        <f t="shared" si="180"/>
        <v>20898.269139856035</v>
      </c>
      <c r="AC284" s="89">
        <f t="shared" si="181"/>
        <v>21631.690860143965</v>
      </c>
      <c r="AD284" s="89">
        <f t="shared" si="182"/>
        <v>1</v>
      </c>
      <c r="AE284" s="89">
        <f>'Data Raw'!C326</f>
        <v>21264.98</v>
      </c>
      <c r="AF284" s="89"/>
      <c r="AG284" s="89">
        <f t="shared" si="184"/>
        <v>294.61000000000058</v>
      </c>
      <c r="AH284" s="89">
        <f t="shared" si="185"/>
        <v>-233.89366442725805</v>
      </c>
      <c r="AI284" s="109">
        <f t="shared" si="186"/>
        <v>-1</v>
      </c>
      <c r="AJ284" s="109">
        <f t="shared" si="190"/>
        <v>50</v>
      </c>
      <c r="AK284" s="88"/>
      <c r="AL284" s="191" t="str">
        <f t="shared" si="191"/>
        <v/>
      </c>
      <c r="AM284" s="191">
        <f t="shared" si="192"/>
        <v>-294.61000000000058</v>
      </c>
      <c r="AN284" s="88"/>
      <c r="AO284" s="191"/>
      <c r="AP284" s="191">
        <f t="shared" si="187"/>
        <v>86795.05210000035</v>
      </c>
      <c r="AQ284" s="191">
        <f t="shared" si="183"/>
        <v>262.02861217903086</v>
      </c>
      <c r="AR284" s="191">
        <f t="shared" si="189"/>
        <v>-183.56212916164998</v>
      </c>
      <c r="AS284" s="250">
        <f t="shared" si="194"/>
        <v>0</v>
      </c>
      <c r="AT284" s="250">
        <f t="shared" si="195"/>
        <v>0</v>
      </c>
      <c r="AU284" s="250">
        <f t="shared" si="196"/>
        <v>0</v>
      </c>
      <c r="AV284" s="250">
        <f t="shared" si="197"/>
        <v>0</v>
      </c>
      <c r="AW284" s="250">
        <f t="shared" si="198"/>
        <v>1</v>
      </c>
      <c r="AX284" s="250">
        <f t="shared" si="199"/>
        <v>0</v>
      </c>
      <c r="AY284" s="89"/>
      <c r="AZ284" s="111"/>
      <c r="BA284" s="111"/>
      <c r="BB284" s="111"/>
      <c r="BC284" s="111"/>
      <c r="BD284" s="111"/>
      <c r="BE284" s="111"/>
      <c r="BF284" s="111"/>
      <c r="BG284" s="111"/>
      <c r="BH284" s="89"/>
      <c r="BI284" s="89"/>
      <c r="BJ284" s="89"/>
      <c r="BK284" s="89"/>
      <c r="BL284" s="89"/>
    </row>
    <row r="285" spans="1:64" x14ac:dyDescent="0.25">
      <c r="A285" s="86">
        <f t="shared" si="188"/>
        <v>284</v>
      </c>
      <c r="B285" s="113"/>
      <c r="C285" s="88"/>
      <c r="D285" s="88"/>
      <c r="E285" s="194">
        <f t="shared" si="164"/>
        <v>0</v>
      </c>
      <c r="F285" s="89">
        <f t="shared" si="165"/>
        <v>0</v>
      </c>
      <c r="G285" s="113"/>
      <c r="H285" s="88"/>
      <c r="I285" s="84">
        <f t="shared" si="166"/>
        <v>20342.412696212741</v>
      </c>
      <c r="J285" s="84">
        <f t="shared" si="167"/>
        <v>20565.208066883086</v>
      </c>
      <c r="K285" s="84">
        <f t="shared" si="168"/>
        <v>20788.003437553423</v>
      </c>
      <c r="L285" s="84">
        <f t="shared" si="169"/>
        <v>21010.798808223764</v>
      </c>
      <c r="M285" s="108">
        <f>IF(T285&lt;&gt;0,(((G285+1)*('Data Raw'!$N$1007-'Data Raw'!$N$1008)/2+'Data Raw'!$N$1008)*'Data Raw'!$M$1010+'Data Raw'!$M$1009)*AE285+AE285)</f>
        <v>21233.594178894105</v>
      </c>
      <c r="N285" s="84">
        <f t="shared" si="170"/>
        <v>21456.389549564446</v>
      </c>
      <c r="O285" s="84">
        <f t="shared" si="171"/>
        <v>21679.184920234788</v>
      </c>
      <c r="P285" s="84">
        <f t="shared" si="172"/>
        <v>21901.980290905125</v>
      </c>
      <c r="Q285" s="84">
        <f t="shared" si="173"/>
        <v>22124.77566157547</v>
      </c>
      <c r="R285" s="166" t="str">
        <f t="shared" si="174"/>
        <v/>
      </c>
      <c r="S285" s="109">
        <f>'Data Raw'!E327</f>
        <v>21008.34</v>
      </c>
      <c r="T285" s="109">
        <f>'Data Raw'!G327</f>
        <v>21008.34</v>
      </c>
      <c r="U285" s="109">
        <f>'Data Raw'!D327</f>
        <v>21519.58</v>
      </c>
      <c r="V285" s="166" t="str">
        <f t="shared" si="175"/>
        <v/>
      </c>
      <c r="W285" s="89">
        <f t="shared" si="176"/>
        <v>225.25417889410528</v>
      </c>
      <c r="X285" s="89">
        <f t="shared" si="177"/>
        <v>50739.445109257584</v>
      </c>
      <c r="Y285" s="89">
        <f t="shared" si="193"/>
        <v>421.23052692939035</v>
      </c>
      <c r="Z285" s="109">
        <f t="shared" si="178"/>
        <v>511.2400000000016</v>
      </c>
      <c r="AA285" s="89">
        <f t="shared" si="179"/>
        <v>437.62211200918938</v>
      </c>
      <c r="AB285" s="89">
        <f t="shared" si="180"/>
        <v>21108.190405590889</v>
      </c>
      <c r="AC285" s="89">
        <f t="shared" si="181"/>
        <v>21831.289594409114</v>
      </c>
      <c r="AD285" s="89" t="str">
        <f t="shared" si="182"/>
        <v/>
      </c>
      <c r="AE285" s="89">
        <f>'Data Raw'!C327</f>
        <v>21469.74</v>
      </c>
      <c r="AF285" s="89"/>
      <c r="AG285" s="89">
        <f t="shared" si="184"/>
        <v>-461.40000000000146</v>
      </c>
      <c r="AH285" s="89">
        <f t="shared" si="185"/>
        <v>-236.14582110589618</v>
      </c>
      <c r="AI285" s="109">
        <f t="shared" si="186"/>
        <v>-1</v>
      </c>
      <c r="AJ285" s="109">
        <f t="shared" si="190"/>
        <v>50</v>
      </c>
      <c r="AK285" s="88"/>
      <c r="AL285" s="191" t="str">
        <f t="shared" si="191"/>
        <v/>
      </c>
      <c r="AM285" s="191">
        <f t="shared" si="192"/>
        <v>-461.40000000000146</v>
      </c>
      <c r="AN285" s="88"/>
      <c r="AO285" s="191"/>
      <c r="AP285" s="191">
        <f t="shared" si="187"/>
        <v>212889.96000000133</v>
      </c>
      <c r="AQ285" s="191">
        <f t="shared" si="183"/>
        <v>284.18098860358316</v>
      </c>
      <c r="AR285" s="191">
        <f t="shared" si="189"/>
        <v>-137.04953832580719</v>
      </c>
      <c r="AS285" s="250">
        <f t="shared" si="194"/>
        <v>0</v>
      </c>
      <c r="AT285" s="250">
        <f t="shared" si="195"/>
        <v>0</v>
      </c>
      <c r="AU285" s="250">
        <f t="shared" si="196"/>
        <v>1</v>
      </c>
      <c r="AV285" s="250">
        <f t="shared" si="197"/>
        <v>0</v>
      </c>
      <c r="AW285" s="250">
        <f t="shared" si="198"/>
        <v>0</v>
      </c>
      <c r="AX285" s="250">
        <f t="shared" si="199"/>
        <v>0</v>
      </c>
      <c r="AY285" s="89"/>
      <c r="AZ285" s="111"/>
      <c r="BA285" s="111"/>
      <c r="BB285" s="111"/>
      <c r="BC285" s="111"/>
      <c r="BD285" s="111"/>
      <c r="BE285" s="111"/>
      <c r="BF285" s="111"/>
      <c r="BG285" s="111"/>
      <c r="BH285" s="89"/>
      <c r="BI285" s="89"/>
      <c r="BJ285" s="89"/>
      <c r="BK285" s="89"/>
      <c r="BL285" s="89"/>
    </row>
    <row r="286" spans="1:64" x14ac:dyDescent="0.25">
      <c r="A286" s="86">
        <f t="shared" si="188"/>
        <v>285</v>
      </c>
      <c r="B286" s="113"/>
      <c r="C286" s="88"/>
      <c r="D286" s="88"/>
      <c r="E286" s="194">
        <f t="shared" si="164"/>
        <v>0</v>
      </c>
      <c r="F286" s="89">
        <f t="shared" si="165"/>
        <v>0</v>
      </c>
      <c r="G286" s="113"/>
      <c r="H286" s="88"/>
      <c r="I286" s="84">
        <f t="shared" si="166"/>
        <v>20082.406575068555</v>
      </c>
      <c r="J286" s="84">
        <f t="shared" si="167"/>
        <v>20293.021838533248</v>
      </c>
      <c r="K286" s="84">
        <f t="shared" si="168"/>
        <v>20503.637101997945</v>
      </c>
      <c r="L286" s="84">
        <f t="shared" si="169"/>
        <v>20714.252365462638</v>
      </c>
      <c r="M286" s="108">
        <f>IF(T286&lt;&gt;0,(((G286+1)*('Data Raw'!$N$1007-'Data Raw'!$N$1008)/2+'Data Raw'!$N$1008)*'Data Raw'!$M$1010+'Data Raw'!$M$1009)*AE286+AE286)</f>
        <v>20924.867628927335</v>
      </c>
      <c r="N286" s="84">
        <f t="shared" si="170"/>
        <v>21135.482892392032</v>
      </c>
      <c r="O286" s="84">
        <f t="shared" si="171"/>
        <v>21346.098155856725</v>
      </c>
      <c r="P286" s="84">
        <f t="shared" si="172"/>
        <v>21556.713419321422</v>
      </c>
      <c r="Q286" s="84">
        <f t="shared" si="173"/>
        <v>21767.328682786116</v>
      </c>
      <c r="R286" s="166" t="str">
        <f t="shared" si="174"/>
        <v/>
      </c>
      <c r="S286" s="109">
        <f>'Data Raw'!E328</f>
        <v>21010.89</v>
      </c>
      <c r="T286" s="109">
        <f>'Data Raw'!G328</f>
        <v>21273.87</v>
      </c>
      <c r="U286" s="109">
        <f>'Data Raw'!D328</f>
        <v>21443.59</v>
      </c>
      <c r="V286" s="166" t="str">
        <f t="shared" si="175"/>
        <v/>
      </c>
      <c r="W286" s="89">
        <f t="shared" si="176"/>
        <v>-349.00237107266366</v>
      </c>
      <c r="X286" s="89">
        <f t="shared" si="177"/>
        <v>121802.65501434122</v>
      </c>
      <c r="Y286" s="89">
        <f t="shared" si="193"/>
        <v>411.68878605040834</v>
      </c>
      <c r="Z286" s="109">
        <f t="shared" si="178"/>
        <v>432.70000000000073</v>
      </c>
      <c r="AA286" s="89">
        <f t="shared" si="179"/>
        <v>436.91895315073384</v>
      </c>
      <c r="AB286" s="89">
        <f t="shared" si="180"/>
        <v>20785.60120479219</v>
      </c>
      <c r="AC286" s="89">
        <f t="shared" si="181"/>
        <v>21529.558795207813</v>
      </c>
      <c r="AD286" s="89">
        <f t="shared" si="182"/>
        <v>1</v>
      </c>
      <c r="AE286" s="89">
        <f>'Data Raw'!C328</f>
        <v>21157.58</v>
      </c>
      <c r="AF286" s="89"/>
      <c r="AG286" s="89">
        <f t="shared" si="184"/>
        <v>116.28999999999724</v>
      </c>
      <c r="AH286" s="89">
        <f t="shared" si="185"/>
        <v>-232.71237107266643</v>
      </c>
      <c r="AI286" s="109">
        <f t="shared" si="186"/>
        <v>-1</v>
      </c>
      <c r="AJ286" s="109">
        <f t="shared" si="190"/>
        <v>50</v>
      </c>
      <c r="AK286" s="88"/>
      <c r="AL286" s="191" t="str">
        <f t="shared" si="191"/>
        <v/>
      </c>
      <c r="AM286" s="191">
        <f t="shared" si="192"/>
        <v>-116.28999999999724</v>
      </c>
      <c r="AN286" s="88"/>
      <c r="AO286" s="191"/>
      <c r="AP286" s="191">
        <f t="shared" si="187"/>
        <v>13523.364099999357</v>
      </c>
      <c r="AQ286" s="191">
        <f t="shared" si="183"/>
        <v>265.52643431429584</v>
      </c>
      <c r="AR286" s="191">
        <f t="shared" si="189"/>
        <v>-146.1623517361125</v>
      </c>
      <c r="AS286" s="250">
        <f t="shared" si="194"/>
        <v>0</v>
      </c>
      <c r="AT286" s="250">
        <f t="shared" si="195"/>
        <v>0</v>
      </c>
      <c r="AU286" s="250">
        <f t="shared" si="196"/>
        <v>0</v>
      </c>
      <c r="AV286" s="250">
        <f t="shared" si="197"/>
        <v>1</v>
      </c>
      <c r="AW286" s="250">
        <f t="shared" si="198"/>
        <v>0</v>
      </c>
      <c r="AX286" s="250">
        <f t="shared" si="199"/>
        <v>0</v>
      </c>
      <c r="AY286" s="89"/>
      <c r="AZ286" s="111"/>
      <c r="BA286" s="111"/>
      <c r="BB286" s="111"/>
      <c r="BC286" s="111"/>
      <c r="BD286" s="111"/>
      <c r="BE286" s="111"/>
      <c r="BF286" s="111"/>
      <c r="BG286" s="111"/>
      <c r="BH286" s="89"/>
      <c r="BI286" s="89"/>
      <c r="BJ286" s="89"/>
      <c r="BK286" s="89"/>
      <c r="BL286" s="89"/>
    </row>
    <row r="287" spans="1:64" x14ac:dyDescent="0.25">
      <c r="A287" s="86">
        <f t="shared" si="188"/>
        <v>286</v>
      </c>
      <c r="B287" s="113"/>
      <c r="C287" s="88"/>
      <c r="D287" s="88"/>
      <c r="E287" s="194">
        <f t="shared" si="164"/>
        <v>0</v>
      </c>
      <c r="F287" s="89">
        <f t="shared" si="165"/>
        <v>0</v>
      </c>
      <c r="G287" s="113"/>
      <c r="H287" s="88"/>
      <c r="I287" s="84">
        <f t="shared" si="166"/>
        <v>20391.366247867205</v>
      </c>
      <c r="J287" s="84">
        <f t="shared" si="167"/>
        <v>20597.210640892405</v>
      </c>
      <c r="K287" s="84">
        <f t="shared" si="168"/>
        <v>20803.055033917612</v>
      </c>
      <c r="L287" s="84">
        <f t="shared" si="169"/>
        <v>21008.899426942815</v>
      </c>
      <c r="M287" s="108">
        <f>IF(T287&lt;&gt;0,(((G287+1)*('Data Raw'!$N$1007-'Data Raw'!$N$1008)/2+'Data Raw'!$N$1008)*'Data Raw'!$M$1010+'Data Raw'!$M$1009)*AE287+AE287)</f>
        <v>21214.743819968018</v>
      </c>
      <c r="N287" s="84">
        <f t="shared" si="170"/>
        <v>21420.588212993222</v>
      </c>
      <c r="O287" s="84">
        <f t="shared" si="171"/>
        <v>21626.432606018425</v>
      </c>
      <c r="P287" s="84">
        <f t="shared" si="172"/>
        <v>21832.276999043632</v>
      </c>
      <c r="Q287" s="84">
        <f t="shared" si="173"/>
        <v>22038.121392068831</v>
      </c>
      <c r="R287" s="166" t="str">
        <f t="shared" si="174"/>
        <v/>
      </c>
      <c r="S287" s="109">
        <f>'Data Raw'!E329</f>
        <v>21408.66</v>
      </c>
      <c r="T287" s="109">
        <f>'Data Raw'!G329</f>
        <v>21719.06</v>
      </c>
      <c r="U287" s="109">
        <f>'Data Raw'!D329</f>
        <v>21762.67</v>
      </c>
      <c r="V287" s="166" t="str">
        <f t="shared" si="175"/>
        <v/>
      </c>
      <c r="W287" s="89">
        <f t="shared" si="176"/>
        <v>-504.31618003198309</v>
      </c>
      <c r="X287" s="89">
        <f t="shared" si="177"/>
        <v>254334.80944205157</v>
      </c>
      <c r="Y287" s="89">
        <f t="shared" si="193"/>
        <v>426.15569736893195</v>
      </c>
      <c r="Z287" s="109">
        <f t="shared" si="178"/>
        <v>354.0099999999984</v>
      </c>
      <c r="AA287" s="89">
        <f t="shared" si="179"/>
        <v>425.07481698634302</v>
      </c>
      <c r="AB287" s="89">
        <f t="shared" si="180"/>
        <v>21079.298889821875</v>
      </c>
      <c r="AC287" s="89">
        <f t="shared" si="181"/>
        <v>21822.061110178125</v>
      </c>
      <c r="AD287" s="89">
        <f t="shared" si="182"/>
        <v>1</v>
      </c>
      <c r="AE287" s="89">
        <f>'Data Raw'!C329</f>
        <v>21450.68</v>
      </c>
      <c r="AF287" s="89"/>
      <c r="AG287" s="89">
        <f t="shared" si="184"/>
        <v>268.38000000000102</v>
      </c>
      <c r="AH287" s="89">
        <f t="shared" si="185"/>
        <v>-235.93618003198208</v>
      </c>
      <c r="AI287" s="109">
        <f t="shared" si="186"/>
        <v>-1</v>
      </c>
      <c r="AJ287" s="109">
        <f t="shared" si="190"/>
        <v>50</v>
      </c>
      <c r="AK287" s="88"/>
      <c r="AL287" s="191" t="str">
        <f t="shared" si="191"/>
        <v/>
      </c>
      <c r="AM287" s="191">
        <f t="shared" si="192"/>
        <v>-268.38000000000102</v>
      </c>
      <c r="AN287" s="88"/>
      <c r="AO287" s="191"/>
      <c r="AP287" s="191">
        <f t="shared" si="187"/>
        <v>72027.824400000551</v>
      </c>
      <c r="AQ287" s="191">
        <f t="shared" si="183"/>
        <v>265.84349716826307</v>
      </c>
      <c r="AR287" s="191">
        <f t="shared" si="189"/>
        <v>-160.31220020066888</v>
      </c>
      <c r="AS287" s="250">
        <f t="shared" si="194"/>
        <v>0</v>
      </c>
      <c r="AT287" s="250">
        <f t="shared" si="195"/>
        <v>0</v>
      </c>
      <c r="AU287" s="250">
        <f t="shared" si="196"/>
        <v>0</v>
      </c>
      <c r="AV287" s="250">
        <f t="shared" si="197"/>
        <v>0</v>
      </c>
      <c r="AW287" s="250">
        <f t="shared" si="198"/>
        <v>1</v>
      </c>
      <c r="AX287" s="250">
        <f t="shared" si="199"/>
        <v>0</v>
      </c>
      <c r="AY287" s="89"/>
      <c r="AZ287" s="111"/>
      <c r="BA287" s="111"/>
      <c r="BB287" s="111"/>
      <c r="BC287" s="111"/>
      <c r="BD287" s="111"/>
      <c r="BE287" s="111"/>
      <c r="BF287" s="111"/>
      <c r="BG287" s="111"/>
      <c r="BH287" s="89"/>
      <c r="BI287" s="89"/>
      <c r="BJ287" s="89"/>
      <c r="BK287" s="89"/>
      <c r="BL287" s="89"/>
    </row>
    <row r="288" spans="1:64" x14ac:dyDescent="0.25">
      <c r="A288" s="86">
        <f t="shared" si="188"/>
        <v>287</v>
      </c>
      <c r="B288" s="113"/>
      <c r="C288" s="88"/>
      <c r="D288" s="88"/>
      <c r="E288" s="194">
        <f t="shared" si="164"/>
        <v>0</v>
      </c>
      <c r="F288" s="89">
        <f t="shared" si="165"/>
        <v>0</v>
      </c>
      <c r="G288" s="113"/>
      <c r="H288" s="88"/>
      <c r="I288" s="84">
        <f t="shared" si="166"/>
        <v>20882.765627653647</v>
      </c>
      <c r="J288" s="84">
        <f t="shared" si="167"/>
        <v>21095.843476338116</v>
      </c>
      <c r="K288" s="84">
        <f t="shared" si="168"/>
        <v>21308.92132502258</v>
      </c>
      <c r="L288" s="84">
        <f t="shared" si="169"/>
        <v>21521.999173707049</v>
      </c>
      <c r="M288" s="108">
        <f>IF(T288&lt;&gt;0,(((G288+1)*('Data Raw'!$N$1007-'Data Raw'!$N$1008)/2+'Data Raw'!$N$1008)*'Data Raw'!$M$1010+'Data Raw'!$M$1009)*AE288+AE288)</f>
        <v>21735.077022391513</v>
      </c>
      <c r="N288" s="84">
        <f t="shared" si="170"/>
        <v>21948.154871075978</v>
      </c>
      <c r="O288" s="84">
        <f t="shared" si="171"/>
        <v>22161.232719760446</v>
      </c>
      <c r="P288" s="84">
        <f t="shared" si="172"/>
        <v>22374.310568444911</v>
      </c>
      <c r="Q288" s="84">
        <f t="shared" si="173"/>
        <v>22587.388417129379</v>
      </c>
      <c r="R288" s="166" t="str">
        <f t="shared" si="174"/>
        <v/>
      </c>
      <c r="S288" s="109">
        <f>'Data Raw'!E330</f>
        <v>21976.799999999999</v>
      </c>
      <c r="T288" s="109">
        <f>'Data Raw'!G330</f>
        <v>22229.52</v>
      </c>
      <c r="U288" s="109">
        <f>'Data Raw'!D330</f>
        <v>22414.43</v>
      </c>
      <c r="V288" s="166" t="str">
        <f t="shared" si="175"/>
        <v/>
      </c>
      <c r="W288" s="89">
        <f t="shared" si="176"/>
        <v>-494.44297760848713</v>
      </c>
      <c r="X288" s="89">
        <f t="shared" si="177"/>
        <v>244473.85810634689</v>
      </c>
      <c r="Y288" s="89">
        <f t="shared" si="193"/>
        <v>436.56548003483982</v>
      </c>
      <c r="Z288" s="109">
        <f t="shared" si="178"/>
        <v>437.63000000000102</v>
      </c>
      <c r="AA288" s="89">
        <f t="shared" si="179"/>
        <v>426.86841455972274</v>
      </c>
      <c r="AB288" s="89">
        <f t="shared" si="180"/>
        <v>21615.486405561609</v>
      </c>
      <c r="AC288" s="89">
        <f t="shared" si="181"/>
        <v>22338.11359443839</v>
      </c>
      <c r="AD288" s="89">
        <f t="shared" si="182"/>
        <v>1</v>
      </c>
      <c r="AE288" s="89">
        <f>'Data Raw'!C330</f>
        <v>21976.799999999999</v>
      </c>
      <c r="AF288" s="89"/>
      <c r="AG288" s="89">
        <f t="shared" si="184"/>
        <v>252.72000000000116</v>
      </c>
      <c r="AH288" s="89">
        <f t="shared" si="185"/>
        <v>-241.72297760848596</v>
      </c>
      <c r="AI288" s="109">
        <f t="shared" si="186"/>
        <v>-1</v>
      </c>
      <c r="AJ288" s="109">
        <f t="shared" si="190"/>
        <v>50</v>
      </c>
      <c r="AK288" s="88"/>
      <c r="AL288" s="191" t="str">
        <f t="shared" si="191"/>
        <v/>
      </c>
      <c r="AM288" s="191">
        <f t="shared" si="192"/>
        <v>-252.72000000000116</v>
      </c>
      <c r="AN288" s="88"/>
      <c r="AO288" s="191"/>
      <c r="AP288" s="191">
        <f t="shared" si="187"/>
        <v>63867.398400000588</v>
      </c>
      <c r="AQ288" s="191">
        <f t="shared" si="183"/>
        <v>264.38533081623399</v>
      </c>
      <c r="AR288" s="191">
        <f t="shared" si="189"/>
        <v>-172.18014921860583</v>
      </c>
      <c r="AS288" s="250">
        <f t="shared" si="194"/>
        <v>0</v>
      </c>
      <c r="AT288" s="250">
        <f t="shared" si="195"/>
        <v>0</v>
      </c>
      <c r="AU288" s="250">
        <f t="shared" si="196"/>
        <v>0</v>
      </c>
      <c r="AV288" s="250">
        <f t="shared" si="197"/>
        <v>0</v>
      </c>
      <c r="AW288" s="250">
        <f t="shared" si="198"/>
        <v>1</v>
      </c>
      <c r="AX288" s="250">
        <f t="shared" si="199"/>
        <v>0</v>
      </c>
      <c r="AY288" s="89"/>
      <c r="AZ288" s="111"/>
      <c r="BA288" s="111"/>
      <c r="BB288" s="111"/>
      <c r="BC288" s="111"/>
      <c r="BD288" s="111"/>
      <c r="BE288" s="111"/>
      <c r="BF288" s="111"/>
      <c r="BG288" s="111"/>
      <c r="BH288" s="89"/>
      <c r="BI288" s="89"/>
      <c r="BJ288" s="89"/>
      <c r="BK288" s="89"/>
      <c r="BL288" s="89"/>
    </row>
    <row r="289" spans="1:64" x14ac:dyDescent="0.25">
      <c r="A289" s="86">
        <f t="shared" si="188"/>
        <v>288</v>
      </c>
      <c r="B289" s="113"/>
      <c r="C289" s="88"/>
      <c r="D289" s="88"/>
      <c r="E289" s="194">
        <f t="shared" si="164"/>
        <v>0</v>
      </c>
      <c r="F289" s="89">
        <f t="shared" si="165"/>
        <v>0</v>
      </c>
      <c r="G289" s="113"/>
      <c r="H289" s="88"/>
      <c r="I289" s="84">
        <f t="shared" si="166"/>
        <v>21027.930098972669</v>
      </c>
      <c r="J289" s="84">
        <f t="shared" si="167"/>
        <v>21246.212838990086</v>
      </c>
      <c r="K289" s="84">
        <f t="shared" si="168"/>
        <v>21464.495579007507</v>
      </c>
      <c r="L289" s="84">
        <f t="shared" si="169"/>
        <v>21682.778319024925</v>
      </c>
      <c r="M289" s="108">
        <f>IF(T289&lt;&gt;0,(((G289+1)*('Data Raw'!$N$1007-'Data Raw'!$N$1008)/2+'Data Raw'!$N$1008)*'Data Raw'!$M$1010+'Data Raw'!$M$1009)*AE289+AE289)</f>
        <v>21901.061059042346</v>
      </c>
      <c r="N289" s="84">
        <f t="shared" si="170"/>
        <v>22119.343799059767</v>
      </c>
      <c r="O289" s="84">
        <f t="shared" si="171"/>
        <v>22337.626539077184</v>
      </c>
      <c r="P289" s="84">
        <f t="shared" si="172"/>
        <v>22555.909279094605</v>
      </c>
      <c r="Q289" s="84">
        <f t="shared" si="173"/>
        <v>22774.192019112023</v>
      </c>
      <c r="R289" s="166" t="str">
        <f t="shared" si="174"/>
        <v/>
      </c>
      <c r="S289" s="109">
        <f>'Data Raw'!E331</f>
        <v>21952.44</v>
      </c>
      <c r="T289" s="109">
        <f>'Data Raw'!G331</f>
        <v>22418.97</v>
      </c>
      <c r="U289" s="109">
        <f>'Data Raw'!D331</f>
        <v>22449.31</v>
      </c>
      <c r="V289" s="166" t="str">
        <f t="shared" si="175"/>
        <v/>
      </c>
      <c r="W289" s="89">
        <f t="shared" si="176"/>
        <v>-517.90894095765543</v>
      </c>
      <c r="X289" s="89">
        <f t="shared" si="177"/>
        <v>268229.67112388019</v>
      </c>
      <c r="Y289" s="89">
        <f t="shared" si="193"/>
        <v>449.08894780308611</v>
      </c>
      <c r="Z289" s="109">
        <f t="shared" si="178"/>
        <v>496.87000000000262</v>
      </c>
      <c r="AA289" s="89">
        <f t="shared" si="179"/>
        <v>436.86864105119128</v>
      </c>
      <c r="AB289" s="89">
        <f t="shared" si="180"/>
        <v>21781.791847624238</v>
      </c>
      <c r="AC289" s="89">
        <f t="shared" si="181"/>
        <v>22507.468152375764</v>
      </c>
      <c r="AD289" s="89">
        <f t="shared" si="182"/>
        <v>1</v>
      </c>
      <c r="AE289" s="89">
        <f>'Data Raw'!C331</f>
        <v>22144.63</v>
      </c>
      <c r="AF289" s="89"/>
      <c r="AG289" s="89">
        <f t="shared" si="184"/>
        <v>274.34000000000015</v>
      </c>
      <c r="AH289" s="89">
        <f t="shared" si="185"/>
        <v>-243.56894095765529</v>
      </c>
      <c r="AI289" s="109">
        <f t="shared" si="186"/>
        <v>-1</v>
      </c>
      <c r="AJ289" s="109">
        <f t="shared" si="190"/>
        <v>50</v>
      </c>
      <c r="AK289" s="88"/>
      <c r="AL289" s="191" t="str">
        <f t="shared" si="191"/>
        <v/>
      </c>
      <c r="AM289" s="191">
        <f t="shared" si="192"/>
        <v>-274.34000000000015</v>
      </c>
      <c r="AN289" s="88"/>
      <c r="AO289" s="191"/>
      <c r="AP289" s="191">
        <f t="shared" si="187"/>
        <v>75262.435600000084</v>
      </c>
      <c r="AQ289" s="191">
        <f t="shared" si="183"/>
        <v>265.4914051699858</v>
      </c>
      <c r="AR289" s="191">
        <f t="shared" si="189"/>
        <v>-183.59754263310032</v>
      </c>
      <c r="AS289" s="250">
        <f t="shared" si="194"/>
        <v>0</v>
      </c>
      <c r="AT289" s="250">
        <f t="shared" si="195"/>
        <v>0</v>
      </c>
      <c r="AU289" s="250">
        <f t="shared" si="196"/>
        <v>0</v>
      </c>
      <c r="AV289" s="250">
        <f t="shared" si="197"/>
        <v>0</v>
      </c>
      <c r="AW289" s="250">
        <f t="shared" si="198"/>
        <v>1</v>
      </c>
      <c r="AX289" s="250">
        <f t="shared" si="199"/>
        <v>0</v>
      </c>
      <c r="AY289" s="89"/>
      <c r="AZ289" s="111"/>
      <c r="BA289" s="111"/>
      <c r="BB289" s="111"/>
      <c r="BC289" s="111"/>
      <c r="BD289" s="111"/>
      <c r="BE289" s="111"/>
      <c r="BF289" s="111"/>
      <c r="BG289" s="111"/>
      <c r="BH289" s="89"/>
      <c r="BI289" s="89"/>
      <c r="BJ289" s="89"/>
      <c r="BK289" s="89"/>
      <c r="BL289" s="89"/>
    </row>
    <row r="290" spans="1:64" x14ac:dyDescent="0.25">
      <c r="A290" s="86">
        <f t="shared" si="188"/>
        <v>289</v>
      </c>
      <c r="B290" s="113"/>
      <c r="C290" s="88"/>
      <c r="D290" s="88"/>
      <c r="E290" s="194">
        <f t="shared" si="164"/>
        <v>0</v>
      </c>
      <c r="F290" s="89">
        <f t="shared" si="165"/>
        <v>0</v>
      </c>
      <c r="G290" s="113"/>
      <c r="H290" s="88"/>
      <c r="I290" s="84">
        <f t="shared" si="166"/>
        <v>20984.072364549804</v>
      </c>
      <c r="J290" s="84">
        <f t="shared" si="167"/>
        <v>21208.616838451351</v>
      </c>
      <c r="K290" s="84">
        <f t="shared" si="168"/>
        <v>21433.161312352891</v>
      </c>
      <c r="L290" s="84">
        <f t="shared" si="169"/>
        <v>21657.705786254435</v>
      </c>
      <c r="M290" s="108">
        <f>IF(T290&lt;&gt;0,(((G290+1)*('Data Raw'!$N$1007-'Data Raw'!$N$1008)/2+'Data Raw'!$N$1008)*'Data Raw'!$M$1010+'Data Raw'!$M$1009)*AE290+AE290)</f>
        <v>21882.250260155979</v>
      </c>
      <c r="N290" s="84">
        <f t="shared" si="170"/>
        <v>22106.794734057523</v>
      </c>
      <c r="O290" s="84">
        <f t="shared" si="171"/>
        <v>22331.339207959067</v>
      </c>
      <c r="P290" s="84">
        <f t="shared" si="172"/>
        <v>22555.883681860607</v>
      </c>
      <c r="Q290" s="84">
        <f t="shared" si="173"/>
        <v>22780.428155762154</v>
      </c>
      <c r="R290" s="166" t="str">
        <f t="shared" si="174"/>
        <v/>
      </c>
      <c r="S290" s="109">
        <f>'Data Raw'!E332</f>
        <v>21844.05</v>
      </c>
      <c r="T290" s="109">
        <f>'Data Raw'!G332</f>
        <v>21996.89</v>
      </c>
      <c r="U290" s="109">
        <f>'Data Raw'!D332</f>
        <v>22289.07</v>
      </c>
      <c r="V290" s="166" t="str">
        <f t="shared" si="175"/>
        <v/>
      </c>
      <c r="W290" s="89">
        <f t="shared" si="176"/>
        <v>-114.63973984402037</v>
      </c>
      <c r="X290" s="89">
        <f t="shared" si="177"/>
        <v>13142.269951504672</v>
      </c>
      <c r="Y290" s="89">
        <f t="shared" si="193"/>
        <v>418.02726640133392</v>
      </c>
      <c r="Z290" s="109">
        <f t="shared" si="178"/>
        <v>445.02000000000044</v>
      </c>
      <c r="AA290" s="89">
        <f t="shared" si="179"/>
        <v>438.03312090102116</v>
      </c>
      <c r="AB290" s="89">
        <f t="shared" si="180"/>
        <v>21754.271655106488</v>
      </c>
      <c r="AC290" s="89">
        <f t="shared" si="181"/>
        <v>22496.948344893513</v>
      </c>
      <c r="AD290" s="89">
        <f t="shared" si="182"/>
        <v>1</v>
      </c>
      <c r="AE290" s="89">
        <f>'Data Raw'!C332</f>
        <v>22125.61</v>
      </c>
      <c r="AF290" s="89"/>
      <c r="AG290" s="89">
        <f t="shared" si="184"/>
        <v>-128.72000000000116</v>
      </c>
      <c r="AH290" s="89">
        <f t="shared" si="185"/>
        <v>-243.35973984402153</v>
      </c>
      <c r="AI290" s="109">
        <f t="shared" si="186"/>
        <v>-1</v>
      </c>
      <c r="AJ290" s="109">
        <f t="shared" si="190"/>
        <v>50</v>
      </c>
      <c r="AK290" s="88"/>
      <c r="AL290" s="191" t="str">
        <f t="shared" si="191"/>
        <v/>
      </c>
      <c r="AM290" s="191">
        <f t="shared" si="192"/>
        <v>-128.72000000000116</v>
      </c>
      <c r="AN290" s="88"/>
      <c r="AO290" s="191"/>
      <c r="AP290" s="191">
        <f t="shared" si="187"/>
        <v>16568.838400000299</v>
      </c>
      <c r="AQ290" s="191">
        <f t="shared" si="183"/>
        <v>250.29458237332085</v>
      </c>
      <c r="AR290" s="191">
        <f t="shared" si="189"/>
        <v>-167.73268402801307</v>
      </c>
      <c r="AS290" s="250">
        <f t="shared" si="194"/>
        <v>0</v>
      </c>
      <c r="AT290" s="250">
        <f t="shared" si="195"/>
        <v>0</v>
      </c>
      <c r="AU290" s="250">
        <f t="shared" si="196"/>
        <v>0</v>
      </c>
      <c r="AV290" s="250">
        <f t="shared" si="197"/>
        <v>1</v>
      </c>
      <c r="AW290" s="250">
        <f t="shared" si="198"/>
        <v>0</v>
      </c>
      <c r="AX290" s="250">
        <f t="shared" si="199"/>
        <v>0</v>
      </c>
      <c r="AY290" s="89"/>
      <c r="AZ290" s="111"/>
      <c r="BA290" s="111"/>
      <c r="BB290" s="111"/>
      <c r="BC290" s="111"/>
      <c r="BD290" s="111"/>
      <c r="BE290" s="111"/>
      <c r="BF290" s="111"/>
      <c r="BG290" s="111"/>
      <c r="BH290" s="89"/>
      <c r="BI290" s="89"/>
      <c r="BJ290" s="89"/>
      <c r="BK290" s="89"/>
      <c r="BL290" s="89"/>
    </row>
    <row r="291" spans="1:64" x14ac:dyDescent="0.25">
      <c r="A291" s="86">
        <f t="shared" si="188"/>
        <v>290</v>
      </c>
      <c r="B291" s="113"/>
      <c r="C291" s="88"/>
      <c r="D291" s="88"/>
      <c r="E291" s="194">
        <f t="shared" si="164"/>
        <v>0</v>
      </c>
      <c r="F291" s="89">
        <f t="shared" si="165"/>
        <v>0</v>
      </c>
      <c r="G291" s="113"/>
      <c r="H291" s="88"/>
      <c r="I291" s="84">
        <f t="shared" si="166"/>
        <v>20840.325280655834</v>
      </c>
      <c r="J291" s="84">
        <f t="shared" si="167"/>
        <v>21049.338913856503</v>
      </c>
      <c r="K291" s="84">
        <f t="shared" si="168"/>
        <v>21258.352547057169</v>
      </c>
      <c r="L291" s="84">
        <f t="shared" si="169"/>
        <v>21467.366180257839</v>
      </c>
      <c r="M291" s="108">
        <f>IF(T291&lt;&gt;0,(((G291+1)*('Data Raw'!$N$1007-'Data Raw'!$N$1008)/2+'Data Raw'!$N$1008)*'Data Raw'!$M$1010+'Data Raw'!$M$1009)*AE291+AE291)</f>
        <v>21676.379813458505</v>
      </c>
      <c r="N291" s="84">
        <f t="shared" si="170"/>
        <v>21885.393446659171</v>
      </c>
      <c r="O291" s="84">
        <f t="shared" si="171"/>
        <v>22094.40707985984</v>
      </c>
      <c r="P291" s="84">
        <f t="shared" si="172"/>
        <v>22303.420713060506</v>
      </c>
      <c r="Q291" s="84">
        <f t="shared" si="173"/>
        <v>22512.434346261176</v>
      </c>
      <c r="R291" s="166" t="str">
        <f t="shared" si="174"/>
        <v/>
      </c>
      <c r="S291" s="109">
        <f>'Data Raw'!E333</f>
        <v>21719.17</v>
      </c>
      <c r="T291" s="109">
        <f>'Data Raw'!G333</f>
        <v>21859.79</v>
      </c>
      <c r="U291" s="109">
        <f>'Data Raw'!D333</f>
        <v>22111.91</v>
      </c>
      <c r="V291" s="166" t="str">
        <f t="shared" si="175"/>
        <v/>
      </c>
      <c r="W291" s="89">
        <f t="shared" si="176"/>
        <v>-183.41018654149593</v>
      </c>
      <c r="X291" s="89">
        <f t="shared" si="177"/>
        <v>33639.296527186336</v>
      </c>
      <c r="Y291" s="89">
        <f t="shared" si="193"/>
        <v>393.17754427539603</v>
      </c>
      <c r="Z291" s="109">
        <f t="shared" si="178"/>
        <v>392.7400000000016</v>
      </c>
      <c r="AA291" s="89">
        <f t="shared" si="179"/>
        <v>431.56267505801839</v>
      </c>
      <c r="AB291" s="89">
        <f t="shared" si="180"/>
        <v>21545.121847234132</v>
      </c>
      <c r="AC291" s="89">
        <f t="shared" si="181"/>
        <v>22289.77815276587</v>
      </c>
      <c r="AD291" s="89">
        <f t="shared" si="182"/>
        <v>1</v>
      </c>
      <c r="AE291" s="89">
        <f>'Data Raw'!C333</f>
        <v>21917.45</v>
      </c>
      <c r="AF291" s="89"/>
      <c r="AG291" s="89">
        <f t="shared" si="184"/>
        <v>-57.659999999999854</v>
      </c>
      <c r="AH291" s="89">
        <f t="shared" si="185"/>
        <v>-241.07018654149579</v>
      </c>
      <c r="AI291" s="109">
        <f t="shared" si="186"/>
        <v>-1</v>
      </c>
      <c r="AJ291" s="109">
        <f t="shared" si="190"/>
        <v>50</v>
      </c>
      <c r="AK291" s="88"/>
      <c r="AL291" s="191" t="str">
        <f t="shared" si="191"/>
        <v/>
      </c>
      <c r="AM291" s="191">
        <f t="shared" si="192"/>
        <v>-57.659999999999854</v>
      </c>
      <c r="AN291" s="88"/>
      <c r="AO291" s="191"/>
      <c r="AP291" s="191">
        <f t="shared" si="187"/>
        <v>3324.6755999999832</v>
      </c>
      <c r="AQ291" s="191">
        <f t="shared" si="183"/>
        <v>228.89073988739628</v>
      </c>
      <c r="AR291" s="191">
        <f t="shared" si="189"/>
        <v>-164.28680438799975</v>
      </c>
      <c r="AS291" s="250">
        <f t="shared" si="194"/>
        <v>0</v>
      </c>
      <c r="AT291" s="250">
        <f t="shared" si="195"/>
        <v>0</v>
      </c>
      <c r="AU291" s="250">
        <f t="shared" si="196"/>
        <v>0</v>
      </c>
      <c r="AV291" s="250">
        <f t="shared" si="197"/>
        <v>1</v>
      </c>
      <c r="AW291" s="250">
        <f t="shared" si="198"/>
        <v>0</v>
      </c>
      <c r="AX291" s="250">
        <f t="shared" si="199"/>
        <v>0</v>
      </c>
      <c r="AY291" s="89"/>
      <c r="AZ291" s="111"/>
      <c r="BA291" s="111"/>
      <c r="BB291" s="111"/>
      <c r="BC291" s="111"/>
      <c r="BD291" s="111"/>
      <c r="BE291" s="111"/>
      <c r="BF291" s="111"/>
      <c r="BG291" s="111"/>
      <c r="BH291" s="89"/>
      <c r="BI291" s="89"/>
      <c r="BJ291" s="89"/>
      <c r="BK291" s="89"/>
      <c r="BL291" s="89"/>
    </row>
    <row r="292" spans="1:64" x14ac:dyDescent="0.25">
      <c r="A292" s="86">
        <f t="shared" si="188"/>
        <v>291</v>
      </c>
      <c r="B292" s="113"/>
      <c r="C292" s="88"/>
      <c r="D292" s="88"/>
      <c r="E292" s="194">
        <f t="shared" si="164"/>
        <v>0</v>
      </c>
      <c r="F292" s="89">
        <f t="shared" si="165"/>
        <v>0</v>
      </c>
      <c r="G292" s="113"/>
      <c r="H292" s="88"/>
      <c r="I292" s="84">
        <f t="shared" si="166"/>
        <v>20665.74896973099</v>
      </c>
      <c r="J292" s="84">
        <f t="shared" si="167"/>
        <v>20862.337741868691</v>
      </c>
      <c r="K292" s="84">
        <f t="shared" si="168"/>
        <v>21058.926514006387</v>
      </c>
      <c r="L292" s="84">
        <f t="shared" si="169"/>
        <v>21255.515286144087</v>
      </c>
      <c r="M292" s="108">
        <f>IF(T292&lt;&gt;0,(((G292+1)*('Data Raw'!$N$1007-'Data Raw'!$N$1008)/2+'Data Raw'!$N$1008)*'Data Raw'!$M$1010+'Data Raw'!$M$1009)*AE292+AE292)</f>
        <v>21452.104058281784</v>
      </c>
      <c r="N292" s="84">
        <f t="shared" si="170"/>
        <v>21648.692830419481</v>
      </c>
      <c r="O292" s="84">
        <f t="shared" si="171"/>
        <v>21845.281602557181</v>
      </c>
      <c r="P292" s="84">
        <f t="shared" si="172"/>
        <v>22041.870374694878</v>
      </c>
      <c r="Q292" s="84">
        <f t="shared" si="173"/>
        <v>22238.459146832578</v>
      </c>
      <c r="R292" s="166" t="str">
        <f t="shared" si="174"/>
        <v/>
      </c>
      <c r="S292" s="109">
        <f>'Data Raw'!E334</f>
        <v>21458.63</v>
      </c>
      <c r="T292" s="109">
        <f>'Data Raw'!G334</f>
        <v>21830.35</v>
      </c>
      <c r="U292" s="109">
        <f>'Data Raw'!D334</f>
        <v>21886.35</v>
      </c>
      <c r="V292" s="166" t="str">
        <f t="shared" si="175"/>
        <v/>
      </c>
      <c r="W292" s="89">
        <f t="shared" si="176"/>
        <v>-378.24594171821445</v>
      </c>
      <c r="X292" s="89">
        <f t="shared" si="177"/>
        <v>143069.99242629888</v>
      </c>
      <c r="Y292" s="89">
        <f t="shared" si="193"/>
        <v>391.07936358619531</v>
      </c>
      <c r="Z292" s="109">
        <f t="shared" si="178"/>
        <v>427.71999999999753</v>
      </c>
      <c r="AA292" s="89">
        <f t="shared" si="179"/>
        <v>431.01372147830114</v>
      </c>
      <c r="AB292" s="89">
        <f t="shared" si="180"/>
        <v>21323.851726200686</v>
      </c>
      <c r="AC292" s="89">
        <f t="shared" si="181"/>
        <v>22057.508273799314</v>
      </c>
      <c r="AD292" s="89">
        <f t="shared" si="182"/>
        <v>1</v>
      </c>
      <c r="AE292" s="89">
        <f>'Data Raw'!C334</f>
        <v>21690.68</v>
      </c>
      <c r="AF292" s="89"/>
      <c r="AG292" s="89">
        <f t="shared" si="184"/>
        <v>139.66999999999825</v>
      </c>
      <c r="AH292" s="89">
        <f t="shared" si="185"/>
        <v>-238.5759417182162</v>
      </c>
      <c r="AI292" s="109">
        <f t="shared" si="186"/>
        <v>-1</v>
      </c>
      <c r="AJ292" s="109">
        <f t="shared" si="190"/>
        <v>50</v>
      </c>
      <c r="AK292" s="88"/>
      <c r="AL292" s="191" t="str">
        <f t="shared" si="191"/>
        <v/>
      </c>
      <c r="AM292" s="191">
        <f t="shared" si="192"/>
        <v>-139.66999999999825</v>
      </c>
      <c r="AN292" s="88"/>
      <c r="AO292" s="191"/>
      <c r="AP292" s="191">
        <f t="shared" si="187"/>
        <v>19507.708899999514</v>
      </c>
      <c r="AQ292" s="191">
        <f t="shared" si="183"/>
        <v>218.97732434435204</v>
      </c>
      <c r="AR292" s="191">
        <f t="shared" si="189"/>
        <v>-172.10203924184327</v>
      </c>
      <c r="AS292" s="250">
        <f t="shared" si="194"/>
        <v>0</v>
      </c>
      <c r="AT292" s="250">
        <f t="shared" si="195"/>
        <v>0</v>
      </c>
      <c r="AU292" s="250">
        <f t="shared" si="196"/>
        <v>0</v>
      </c>
      <c r="AV292" s="250">
        <f t="shared" si="197"/>
        <v>1</v>
      </c>
      <c r="AW292" s="250">
        <f t="shared" si="198"/>
        <v>0</v>
      </c>
      <c r="AX292" s="250">
        <f t="shared" si="199"/>
        <v>0</v>
      </c>
      <c r="AY292" s="89"/>
      <c r="AZ292" s="111"/>
      <c r="BA292" s="111"/>
      <c r="BB292" s="111"/>
      <c r="BC292" s="111"/>
      <c r="BD292" s="111"/>
      <c r="BE292" s="111"/>
      <c r="BF292" s="111"/>
      <c r="BG292" s="111"/>
      <c r="BH292" s="89"/>
      <c r="BI292" s="89"/>
      <c r="BJ292" s="89"/>
      <c r="BK292" s="89"/>
      <c r="BL292" s="89"/>
    </row>
    <row r="293" spans="1:64" x14ac:dyDescent="0.25">
      <c r="A293" s="86">
        <f t="shared" si="188"/>
        <v>292</v>
      </c>
      <c r="B293" s="113"/>
      <c r="C293" s="88"/>
      <c r="D293" s="88"/>
      <c r="E293" s="194">
        <f t="shared" ref="E293:E356" si="200">B293-B292</f>
        <v>0</v>
      </c>
      <c r="F293" s="89">
        <f t="shared" ref="F293:F356" si="201">E293/7+F292/7*6</f>
        <v>0</v>
      </c>
      <c r="G293" s="113"/>
      <c r="H293" s="88"/>
      <c r="I293" s="84">
        <f t="shared" ref="I293:I356" si="202">K293-Y292</f>
        <v>21028.438411042618</v>
      </c>
      <c r="J293" s="84">
        <f t="shared" ref="J293:J356" si="203">M293-Y292*1.5</f>
        <v>21223.978092835718</v>
      </c>
      <c r="K293" s="84">
        <f t="shared" ref="K293:K356" si="204">M293-Y292</f>
        <v>21419.517774628814</v>
      </c>
      <c r="L293" s="84">
        <f t="shared" ref="L293:L356" si="205">M293-Y292/2</f>
        <v>21615.057456421913</v>
      </c>
      <c r="M293" s="108">
        <f>IF(T293&lt;&gt;0,(((G293+1)*('Data Raw'!$N$1007-'Data Raw'!$N$1008)/2+'Data Raw'!$N$1008)*'Data Raw'!$M$1010+'Data Raw'!$M$1009)*AE293+AE293)</f>
        <v>21810.597138215009</v>
      </c>
      <c r="N293" s="84">
        <f t="shared" ref="N293:N356" si="206">M293+Y292/2</f>
        <v>22006.136820008105</v>
      </c>
      <c r="O293" s="84">
        <f t="shared" ref="O293:O356" si="207">M293+Y292</f>
        <v>22201.676501801205</v>
      </c>
      <c r="P293" s="84">
        <f t="shared" ref="P293:P356" si="208">M293+1.5*Y292</f>
        <v>22397.216183594301</v>
      </c>
      <c r="Q293" s="84">
        <f t="shared" ref="Q293:Q356" si="209">O293+Y292</f>
        <v>22592.7558653874</v>
      </c>
      <c r="R293" s="166" t="str">
        <f t="shared" ref="R293:R356" si="210">IF(B293&lt;&gt;"",IF(AND(M293&gt;AB293,M293&lt;AC293),"",1),"")</f>
        <v/>
      </c>
      <c r="S293" s="109">
        <f>'Data Raw'!E335</f>
        <v>21799.19</v>
      </c>
      <c r="T293" s="109">
        <f>'Data Raw'!G335</f>
        <v>21853.07</v>
      </c>
      <c r="U293" s="109">
        <f>'Data Raw'!D335</f>
        <v>22198.51</v>
      </c>
      <c r="V293" s="166" t="str">
        <f t="shared" ref="V293:V356" si="211">IF(R293&lt;&gt;1,IF(B293&lt;&gt;"",IF((AE293-M293)*(AE293-T293)&gt;0,1,""),""),"")</f>
        <v/>
      </c>
      <c r="W293" s="89">
        <f t="shared" ref="W293:W356" si="212">IF(R293=1,0,(M293-T293))</f>
        <v>-42.472861784990528</v>
      </c>
      <c r="X293" s="89">
        <f t="shared" ref="X293:X356" si="213">IF(R293=1,0,(M293-T293)*(M293-T293))</f>
        <v>1803.9439882069087</v>
      </c>
      <c r="Y293" s="89">
        <f t="shared" si="193"/>
        <v>362.42484062730824</v>
      </c>
      <c r="Z293" s="109">
        <f t="shared" ref="Z293:Z356" si="214">U293-S293</f>
        <v>399.31999999999971</v>
      </c>
      <c r="AA293" s="89">
        <f t="shared" ref="AA293:AA356" si="215">Z293/7+AA292/7*6</f>
        <v>426.48604698140099</v>
      </c>
      <c r="AB293" s="89">
        <f t="shared" ref="AB293:AB356" si="216">AE293-$AD$1*AA292</f>
        <v>21686.798336743443</v>
      </c>
      <c r="AC293" s="89">
        <f t="shared" ref="AC293:AC356" si="217">AE293+$AD$1*AA292</f>
        <v>22419.521663256557</v>
      </c>
      <c r="AD293" s="89">
        <f t="shared" ref="AD293:AD356" si="218">IF(AND(T293&lt;AC293, T293&gt;AB293),1,"")</f>
        <v>1</v>
      </c>
      <c r="AE293" s="89">
        <f>'Data Raw'!C335</f>
        <v>22053.16</v>
      </c>
      <c r="AF293" s="89"/>
      <c r="AG293" s="89">
        <f t="shared" si="184"/>
        <v>-200.09000000000015</v>
      </c>
      <c r="AH293" s="89">
        <f t="shared" si="185"/>
        <v>-242.56286178499067</v>
      </c>
      <c r="AI293" s="109">
        <f t="shared" si="186"/>
        <v>-1</v>
      </c>
      <c r="AJ293" s="109">
        <f t="shared" si="190"/>
        <v>50</v>
      </c>
      <c r="AK293" s="88"/>
      <c r="AL293" s="191" t="str">
        <f t="shared" si="191"/>
        <v/>
      </c>
      <c r="AM293" s="191">
        <f t="shared" si="192"/>
        <v>-200.09000000000015</v>
      </c>
      <c r="AN293" s="88"/>
      <c r="AO293" s="191"/>
      <c r="AP293" s="191">
        <f t="shared" si="187"/>
        <v>40036.008100000057</v>
      </c>
      <c r="AQ293" s="191">
        <f t="shared" ref="AQ293:AQ356" si="219">IF(AP293&gt;0,SQRT(AP293)/9+AQ292/9*8,AQ292)</f>
        <v>216.87873275053516</v>
      </c>
      <c r="AR293" s="191">
        <f t="shared" si="189"/>
        <v>-145.54610787677308</v>
      </c>
      <c r="AS293" s="250">
        <f t="shared" si="194"/>
        <v>0</v>
      </c>
      <c r="AT293" s="250">
        <f t="shared" si="195"/>
        <v>0</v>
      </c>
      <c r="AU293" s="250">
        <f t="shared" si="196"/>
        <v>0</v>
      </c>
      <c r="AV293" s="250">
        <f t="shared" si="197"/>
        <v>1</v>
      </c>
      <c r="AW293" s="250">
        <f t="shared" si="198"/>
        <v>0</v>
      </c>
      <c r="AX293" s="250">
        <f t="shared" si="199"/>
        <v>0</v>
      </c>
      <c r="AY293" s="89"/>
      <c r="AZ293" s="111"/>
      <c r="BA293" s="111"/>
      <c r="BB293" s="111"/>
      <c r="BC293" s="111"/>
      <c r="BD293" s="111"/>
      <c r="BE293" s="111"/>
      <c r="BF293" s="111"/>
      <c r="BG293" s="111"/>
      <c r="BH293" s="89"/>
      <c r="BI293" s="89"/>
      <c r="BJ293" s="89"/>
      <c r="BK293" s="89"/>
      <c r="BL293" s="89"/>
    </row>
    <row r="294" spans="1:64" x14ac:dyDescent="0.25">
      <c r="A294" s="86">
        <f t="shared" si="188"/>
        <v>293</v>
      </c>
      <c r="B294" s="113"/>
      <c r="C294" s="88"/>
      <c r="D294" s="88"/>
      <c r="E294" s="194">
        <f t="shared" si="200"/>
        <v>0</v>
      </c>
      <c r="F294" s="89">
        <f t="shared" si="201"/>
        <v>0</v>
      </c>
      <c r="G294" s="113"/>
      <c r="H294" s="88"/>
      <c r="I294" s="84">
        <f t="shared" si="202"/>
        <v>20813.25790337619</v>
      </c>
      <c r="J294" s="84">
        <f t="shared" si="203"/>
        <v>20994.470323689842</v>
      </c>
      <c r="K294" s="84">
        <f t="shared" si="204"/>
        <v>21175.682744003498</v>
      </c>
      <c r="L294" s="84">
        <f t="shared" si="205"/>
        <v>21356.895164317149</v>
      </c>
      <c r="M294" s="108">
        <f>IF(T294&lt;&gt;0,(((G294+1)*('Data Raw'!$N$1007-'Data Raw'!$N$1008)/2+'Data Raw'!$N$1008)*'Data Raw'!$M$1010+'Data Raw'!$M$1009)*AE294+AE294)</f>
        <v>21538.107584630805</v>
      </c>
      <c r="N294" s="84">
        <f t="shared" si="206"/>
        <v>21719.32000494446</v>
      </c>
      <c r="O294" s="84">
        <f t="shared" si="207"/>
        <v>21900.532425258112</v>
      </c>
      <c r="P294" s="84">
        <f t="shared" si="208"/>
        <v>22081.744845571768</v>
      </c>
      <c r="Q294" s="84">
        <f t="shared" si="209"/>
        <v>22262.957265885419</v>
      </c>
      <c r="R294" s="166" t="str">
        <f t="shared" si="210"/>
        <v/>
      </c>
      <c r="S294" s="109">
        <f>'Data Raw'!E336</f>
        <v>21286.66</v>
      </c>
      <c r="T294" s="109">
        <f>'Data Raw'!G336</f>
        <v>21586.66</v>
      </c>
      <c r="U294" s="109">
        <f>'Data Raw'!D336</f>
        <v>21833.4</v>
      </c>
      <c r="V294" s="166" t="str">
        <f t="shared" si="211"/>
        <v/>
      </c>
      <c r="W294" s="89">
        <f t="shared" si="212"/>
        <v>-48.552415369194932</v>
      </c>
      <c r="X294" s="89">
        <f t="shared" si="213"/>
        <v>2357.3370381828363</v>
      </c>
      <c r="Y294" s="89">
        <f t="shared" si="193"/>
        <v>336.0416487071127</v>
      </c>
      <c r="Z294" s="109">
        <f t="shared" si="214"/>
        <v>546.7400000000016</v>
      </c>
      <c r="AA294" s="89">
        <f t="shared" si="215"/>
        <v>443.66518312691534</v>
      </c>
      <c r="AB294" s="89">
        <f t="shared" si="216"/>
        <v>21415.126860065808</v>
      </c>
      <c r="AC294" s="89">
        <f t="shared" si="217"/>
        <v>22140.153139934191</v>
      </c>
      <c r="AD294" s="89">
        <f t="shared" si="218"/>
        <v>1</v>
      </c>
      <c r="AE294" s="89">
        <f>'Data Raw'!C336</f>
        <v>21777.64</v>
      </c>
      <c r="AF294" s="89"/>
      <c r="AG294" s="89">
        <f t="shared" si="184"/>
        <v>-190.97999999999956</v>
      </c>
      <c r="AH294" s="89">
        <f t="shared" si="185"/>
        <v>-239.5324153691945</v>
      </c>
      <c r="AI294" s="109">
        <f t="shared" si="186"/>
        <v>-1</v>
      </c>
      <c r="AJ294" s="109">
        <f t="shared" si="190"/>
        <v>50</v>
      </c>
      <c r="AK294" s="88"/>
      <c r="AL294" s="191" t="str">
        <f t="shared" si="191"/>
        <v/>
      </c>
      <c r="AM294" s="191">
        <f t="shared" si="192"/>
        <v>-190.97999999999956</v>
      </c>
      <c r="AN294" s="88"/>
      <c r="AO294" s="191"/>
      <c r="AP294" s="191">
        <f t="shared" si="187"/>
        <v>36473.36039999983</v>
      </c>
      <c r="AQ294" s="191">
        <f t="shared" si="219"/>
        <v>214.00109577825341</v>
      </c>
      <c r="AR294" s="191">
        <f t="shared" si="189"/>
        <v>-122.04055292885928</v>
      </c>
      <c r="AS294" s="250">
        <f t="shared" si="194"/>
        <v>0</v>
      </c>
      <c r="AT294" s="250">
        <f t="shared" si="195"/>
        <v>0</v>
      </c>
      <c r="AU294" s="250">
        <f t="shared" si="196"/>
        <v>0</v>
      </c>
      <c r="AV294" s="250">
        <f t="shared" si="197"/>
        <v>1</v>
      </c>
      <c r="AW294" s="250">
        <f t="shared" si="198"/>
        <v>0</v>
      </c>
      <c r="AX294" s="250">
        <f t="shared" si="199"/>
        <v>0</v>
      </c>
      <c r="AY294" s="89"/>
      <c r="AZ294" s="111"/>
      <c r="BA294" s="111"/>
      <c r="BB294" s="111"/>
      <c r="BC294" s="111"/>
      <c r="BD294" s="111"/>
      <c r="BE294" s="111"/>
      <c r="BF294" s="111"/>
      <c r="BG294" s="111"/>
      <c r="BH294" s="89"/>
      <c r="BI294" s="89"/>
      <c r="BJ294" s="89"/>
      <c r="BK294" s="89"/>
      <c r="BL294" s="89"/>
    </row>
    <row r="295" spans="1:64" x14ac:dyDescent="0.25">
      <c r="A295" s="86">
        <f t="shared" si="188"/>
        <v>294</v>
      </c>
      <c r="B295" s="113"/>
      <c r="C295" s="88"/>
      <c r="D295" s="88"/>
      <c r="E295" s="194">
        <f t="shared" si="200"/>
        <v>0</v>
      </c>
      <c r="F295" s="89">
        <f t="shared" si="201"/>
        <v>0</v>
      </c>
      <c r="G295" s="113"/>
      <c r="H295" s="88"/>
      <c r="I295" s="84">
        <f t="shared" si="202"/>
        <v>20445.758205262202</v>
      </c>
      <c r="J295" s="84">
        <f t="shared" si="203"/>
        <v>20613.779029615758</v>
      </c>
      <c r="K295" s="84">
        <f t="shared" si="204"/>
        <v>20781.799853969314</v>
      </c>
      <c r="L295" s="84">
        <f t="shared" si="205"/>
        <v>20949.820678322871</v>
      </c>
      <c r="M295" s="108">
        <f>IF(T295&lt;&gt;0,(((G295+1)*('Data Raw'!$N$1007-'Data Raw'!$N$1008)/2+'Data Raw'!$N$1008)*'Data Raw'!$M$1010+'Data Raw'!$M$1009)*AE295+AE295)</f>
        <v>21117.841502676427</v>
      </c>
      <c r="N295" s="84">
        <f t="shared" si="206"/>
        <v>21285.862327029983</v>
      </c>
      <c r="O295" s="84">
        <f t="shared" si="207"/>
        <v>21453.883151383539</v>
      </c>
      <c r="P295" s="84">
        <f t="shared" si="208"/>
        <v>21621.903975737096</v>
      </c>
      <c r="Q295" s="84">
        <f t="shared" si="209"/>
        <v>21789.924800090652</v>
      </c>
      <c r="R295" s="166" t="str">
        <f t="shared" si="210"/>
        <v/>
      </c>
      <c r="S295" s="109">
        <f>'Data Raw'!E337</f>
        <v>21200.93</v>
      </c>
      <c r="T295" s="109">
        <f>'Data Raw'!G337</f>
        <v>21643.58</v>
      </c>
      <c r="U295" s="109">
        <f>'Data Raw'!D337</f>
        <v>21643.58</v>
      </c>
      <c r="V295" s="166" t="str">
        <f t="shared" si="211"/>
        <v/>
      </c>
      <c r="W295" s="89">
        <f t="shared" si="212"/>
        <v>-525.73849732357485</v>
      </c>
      <c r="X295" s="89">
        <f t="shared" si="213"/>
        <v>276400.96756805055</v>
      </c>
      <c r="Y295" s="89">
        <f t="shared" si="193"/>
        <v>369.1582907802981</v>
      </c>
      <c r="Z295" s="109">
        <f t="shared" si="214"/>
        <v>442.65000000000146</v>
      </c>
      <c r="AA295" s="89">
        <f t="shared" si="215"/>
        <v>443.52015696592764</v>
      </c>
      <c r="AB295" s="89">
        <f t="shared" si="216"/>
        <v>20975.584594342123</v>
      </c>
      <c r="AC295" s="89">
        <f t="shared" si="217"/>
        <v>21729.815405657879</v>
      </c>
      <c r="AD295" s="89">
        <f t="shared" si="218"/>
        <v>1</v>
      </c>
      <c r="AE295" s="89">
        <f>'Data Raw'!C337</f>
        <v>21352.7</v>
      </c>
      <c r="AF295" s="89"/>
      <c r="AG295" s="89">
        <f t="shared" si="184"/>
        <v>290.88000000000102</v>
      </c>
      <c r="AH295" s="89">
        <f t="shared" si="185"/>
        <v>-234.85849732357383</v>
      </c>
      <c r="AI295" s="109">
        <f t="shared" si="186"/>
        <v>-1</v>
      </c>
      <c r="AJ295" s="109">
        <f t="shared" si="190"/>
        <v>50</v>
      </c>
      <c r="AK295" s="88"/>
      <c r="AL295" s="191" t="str">
        <f t="shared" si="191"/>
        <v/>
      </c>
      <c r="AM295" s="191">
        <f t="shared" si="192"/>
        <v>-290.88000000000102</v>
      </c>
      <c r="AN295" s="88"/>
      <c r="AO295" s="191"/>
      <c r="AP295" s="191">
        <f t="shared" si="187"/>
        <v>84611.174400000586</v>
      </c>
      <c r="AQ295" s="191">
        <f t="shared" si="219"/>
        <v>222.54319624733648</v>
      </c>
      <c r="AR295" s="191">
        <f t="shared" si="189"/>
        <v>-146.61509453296162</v>
      </c>
      <c r="AS295" s="250">
        <f t="shared" si="194"/>
        <v>0</v>
      </c>
      <c r="AT295" s="250">
        <f t="shared" si="195"/>
        <v>0</v>
      </c>
      <c r="AU295" s="250">
        <f t="shared" si="196"/>
        <v>0</v>
      </c>
      <c r="AV295" s="250">
        <f t="shared" si="197"/>
        <v>0</v>
      </c>
      <c r="AW295" s="250">
        <f t="shared" si="198"/>
        <v>0</v>
      </c>
      <c r="AX295" s="250">
        <f t="shared" si="199"/>
        <v>1</v>
      </c>
      <c r="AY295" s="89"/>
      <c r="AZ295" s="111"/>
      <c r="BA295" s="111"/>
      <c r="BB295" s="111"/>
      <c r="BC295" s="111"/>
      <c r="BD295" s="111"/>
      <c r="BE295" s="111"/>
      <c r="BF295" s="111"/>
      <c r="BG295" s="111"/>
      <c r="BH295" s="89"/>
      <c r="BI295" s="89"/>
      <c r="BJ295" s="89"/>
      <c r="BK295" s="89"/>
      <c r="BL295" s="89"/>
    </row>
    <row r="296" spans="1:64" x14ac:dyDescent="0.25">
      <c r="A296" s="86">
        <f t="shared" si="188"/>
        <v>295</v>
      </c>
      <c r="B296" s="113"/>
      <c r="C296" s="88"/>
      <c r="D296" s="88"/>
      <c r="E296" s="194">
        <f t="shared" si="200"/>
        <v>0</v>
      </c>
      <c r="F296" s="89">
        <f t="shared" si="201"/>
        <v>0</v>
      </c>
      <c r="G296" s="113"/>
      <c r="H296" s="88"/>
      <c r="I296" s="84">
        <f t="shared" si="202"/>
        <v>20981.875975886658</v>
      </c>
      <c r="J296" s="84">
        <f t="shared" si="203"/>
        <v>21166.455121276809</v>
      </c>
      <c r="K296" s="84">
        <f t="shared" si="204"/>
        <v>21351.034266666957</v>
      </c>
      <c r="L296" s="84">
        <f t="shared" si="205"/>
        <v>21535.613412057108</v>
      </c>
      <c r="M296" s="108">
        <f>IF(T296&lt;&gt;0,(((G296+1)*('Data Raw'!$N$1007-'Data Raw'!$N$1008)/2+'Data Raw'!$N$1008)*'Data Raw'!$M$1010+'Data Raw'!$M$1009)*AE296+AE296)</f>
        <v>21720.192557447255</v>
      </c>
      <c r="N296" s="84">
        <f t="shared" si="206"/>
        <v>21904.771702837403</v>
      </c>
      <c r="O296" s="84">
        <f t="shared" si="207"/>
        <v>22089.350848227554</v>
      </c>
      <c r="P296" s="84">
        <f t="shared" si="208"/>
        <v>22273.929993617701</v>
      </c>
      <c r="Q296" s="84">
        <f t="shared" si="209"/>
        <v>22458.509139007852</v>
      </c>
      <c r="R296" s="166" t="str">
        <f t="shared" si="210"/>
        <v/>
      </c>
      <c r="S296" s="109">
        <f>'Data Raw'!E338</f>
        <v>21614.65</v>
      </c>
      <c r="T296" s="109">
        <f>'Data Raw'!G338</f>
        <v>21725.78</v>
      </c>
      <c r="U296" s="109">
        <f>'Data Raw'!D338</f>
        <v>21961.75</v>
      </c>
      <c r="V296" s="166" t="str">
        <f t="shared" si="211"/>
        <v/>
      </c>
      <c r="W296" s="89">
        <f t="shared" si="212"/>
        <v>-5.587442552743596</v>
      </c>
      <c r="X296" s="89">
        <f t="shared" si="213"/>
        <v>31.219514280209872</v>
      </c>
      <c r="Y296" s="89">
        <f t="shared" si="193"/>
        <v>341.78069021466024</v>
      </c>
      <c r="Z296" s="109">
        <f t="shared" si="214"/>
        <v>347.09999999999854</v>
      </c>
      <c r="AA296" s="89">
        <f t="shared" si="215"/>
        <v>429.74584882793772</v>
      </c>
      <c r="AB296" s="89">
        <f t="shared" si="216"/>
        <v>21584.757866578962</v>
      </c>
      <c r="AC296" s="89">
        <f t="shared" si="217"/>
        <v>22338.742133421038</v>
      </c>
      <c r="AD296" s="89">
        <f t="shared" si="218"/>
        <v>1</v>
      </c>
      <c r="AE296" s="89">
        <f>'Data Raw'!C338</f>
        <v>21961.75</v>
      </c>
      <c r="AF296" s="89"/>
      <c r="AG296" s="89">
        <f t="shared" si="184"/>
        <v>-235.97000000000116</v>
      </c>
      <c r="AH296" s="89">
        <f t="shared" si="185"/>
        <v>-241.55744255274476</v>
      </c>
      <c r="AI296" s="109">
        <f t="shared" si="186"/>
        <v>-1</v>
      </c>
      <c r="AJ296" s="109">
        <f t="shared" si="190"/>
        <v>50</v>
      </c>
      <c r="AK296" s="88"/>
      <c r="AL296" s="191" t="str">
        <f t="shared" si="191"/>
        <v/>
      </c>
      <c r="AM296" s="191">
        <f t="shared" si="192"/>
        <v>-235.97000000000116</v>
      </c>
      <c r="AN296" s="88"/>
      <c r="AO296" s="191"/>
      <c r="AP296" s="191">
        <f t="shared" si="187"/>
        <v>55681.840900000549</v>
      </c>
      <c r="AQ296" s="191">
        <f t="shared" si="219"/>
        <v>224.0350633309659</v>
      </c>
      <c r="AR296" s="191">
        <f t="shared" si="189"/>
        <v>-117.74562688369434</v>
      </c>
      <c r="AS296" s="250">
        <f t="shared" si="194"/>
        <v>0</v>
      </c>
      <c r="AT296" s="250">
        <f t="shared" si="195"/>
        <v>0</v>
      </c>
      <c r="AU296" s="250">
        <f t="shared" si="196"/>
        <v>0</v>
      </c>
      <c r="AV296" s="250">
        <f t="shared" si="197"/>
        <v>1</v>
      </c>
      <c r="AW296" s="250">
        <f t="shared" si="198"/>
        <v>0</v>
      </c>
      <c r="AX296" s="250">
        <f t="shared" si="199"/>
        <v>0</v>
      </c>
      <c r="AY296" s="89"/>
      <c r="AZ296" s="111"/>
      <c r="BA296" s="111"/>
      <c r="BB296" s="111"/>
      <c r="BC296" s="111"/>
      <c r="BD296" s="111"/>
      <c r="BE296" s="111"/>
      <c r="BF296" s="111"/>
      <c r="BG296" s="111"/>
      <c r="BH296" s="89"/>
      <c r="BI296" s="89"/>
      <c r="BJ296" s="89"/>
      <c r="BK296" s="89"/>
      <c r="BL296" s="89"/>
    </row>
    <row r="297" spans="1:64" x14ac:dyDescent="0.25">
      <c r="A297" s="86">
        <f t="shared" si="188"/>
        <v>296</v>
      </c>
      <c r="B297" s="113"/>
      <c r="C297" s="88"/>
      <c r="D297" s="88"/>
      <c r="E297" s="194">
        <f t="shared" si="200"/>
        <v>0</v>
      </c>
      <c r="F297" s="89">
        <f t="shared" si="201"/>
        <v>0</v>
      </c>
      <c r="G297" s="113"/>
      <c r="H297" s="88"/>
      <c r="I297" s="84">
        <f t="shared" si="202"/>
        <v>20551.051469487553</v>
      </c>
      <c r="J297" s="84">
        <f t="shared" si="203"/>
        <v>20721.94181459488</v>
      </c>
      <c r="K297" s="84">
        <f t="shared" si="204"/>
        <v>20892.832159702211</v>
      </c>
      <c r="L297" s="84">
        <f t="shared" si="205"/>
        <v>21063.722504809539</v>
      </c>
      <c r="M297" s="108">
        <f>IF(T297&lt;&gt;0,(((G297+1)*('Data Raw'!$N$1007-'Data Raw'!$N$1008)/2+'Data Raw'!$N$1008)*'Data Raw'!$M$1010+'Data Raw'!$M$1009)*AE297+AE297)</f>
        <v>21234.61284991687</v>
      </c>
      <c r="N297" s="84">
        <f t="shared" si="206"/>
        <v>21405.503195024201</v>
      </c>
      <c r="O297" s="84">
        <f t="shared" si="207"/>
        <v>21576.393540131528</v>
      </c>
      <c r="P297" s="84">
        <f t="shared" si="208"/>
        <v>21747.28388523886</v>
      </c>
      <c r="Q297" s="84">
        <f t="shared" si="209"/>
        <v>21918.174230346187</v>
      </c>
      <c r="R297" s="166" t="str">
        <f t="shared" si="210"/>
        <v/>
      </c>
      <c r="S297" s="109">
        <f>'Data Raw'!E339</f>
        <v>21001.63</v>
      </c>
      <c r="T297" s="109">
        <f>'Data Raw'!G339</f>
        <v>21124.2</v>
      </c>
      <c r="U297" s="109">
        <f>'Data Raw'!D339</f>
        <v>21470.77</v>
      </c>
      <c r="V297" s="166" t="str">
        <f t="shared" si="211"/>
        <v/>
      </c>
      <c r="W297" s="89">
        <f t="shared" si="212"/>
        <v>110.41284991686916</v>
      </c>
      <c r="X297" s="89">
        <f t="shared" si="213"/>
        <v>12190.997426765074</v>
      </c>
      <c r="Y297" s="89">
        <f t="shared" si="193"/>
        <v>319.16749714764018</v>
      </c>
      <c r="Z297" s="109">
        <f t="shared" si="214"/>
        <v>469.13999999999942</v>
      </c>
      <c r="AA297" s="89">
        <f t="shared" si="215"/>
        <v>435.37358470966086</v>
      </c>
      <c r="AB297" s="89">
        <f t="shared" si="216"/>
        <v>21105.486028496252</v>
      </c>
      <c r="AC297" s="89">
        <f t="shared" si="217"/>
        <v>21836.053971503748</v>
      </c>
      <c r="AD297" s="89">
        <f t="shared" si="218"/>
        <v>1</v>
      </c>
      <c r="AE297" s="89">
        <f>'Data Raw'!C339</f>
        <v>21470.77</v>
      </c>
      <c r="AF297" s="89"/>
      <c r="AG297" s="89">
        <f t="shared" si="184"/>
        <v>-346.56999999999971</v>
      </c>
      <c r="AH297" s="89">
        <f t="shared" si="185"/>
        <v>-236.15715008313055</v>
      </c>
      <c r="AI297" s="109">
        <f t="shared" si="186"/>
        <v>-1</v>
      </c>
      <c r="AJ297" s="109">
        <f t="shared" si="190"/>
        <v>50</v>
      </c>
      <c r="AK297" s="88"/>
      <c r="AL297" s="191" t="str">
        <f t="shared" si="191"/>
        <v/>
      </c>
      <c r="AM297" s="191">
        <f t="shared" si="192"/>
        <v>-346.56999999999971</v>
      </c>
      <c r="AN297" s="88"/>
      <c r="AO297" s="191"/>
      <c r="AP297" s="191">
        <f t="shared" si="187"/>
        <v>120110.76489999981</v>
      </c>
      <c r="AQ297" s="191">
        <f t="shared" si="219"/>
        <v>237.65005629419187</v>
      </c>
      <c r="AR297" s="191">
        <f t="shared" si="189"/>
        <v>-81.517440853448306</v>
      </c>
      <c r="AS297" s="250">
        <f t="shared" si="194"/>
        <v>0</v>
      </c>
      <c r="AT297" s="250">
        <f t="shared" si="195"/>
        <v>0</v>
      </c>
      <c r="AU297" s="250">
        <f t="shared" si="196"/>
        <v>1</v>
      </c>
      <c r="AV297" s="250">
        <f t="shared" si="197"/>
        <v>0</v>
      </c>
      <c r="AW297" s="250">
        <f t="shared" si="198"/>
        <v>0</v>
      </c>
      <c r="AX297" s="250">
        <f t="shared" si="199"/>
        <v>0</v>
      </c>
      <c r="AY297" s="89"/>
      <c r="AZ297" s="111"/>
      <c r="BA297" s="111"/>
      <c r="BB297" s="111"/>
      <c r="BC297" s="111"/>
      <c r="BD297" s="111"/>
      <c r="BE297" s="111"/>
      <c r="BF297" s="111"/>
      <c r="BG297" s="111"/>
      <c r="BH297" s="89"/>
      <c r="BI297" s="89"/>
      <c r="BJ297" s="89"/>
      <c r="BK297" s="89"/>
      <c r="BL297" s="89"/>
    </row>
    <row r="298" spans="1:64" x14ac:dyDescent="0.25">
      <c r="A298" s="86">
        <f t="shared" si="188"/>
        <v>297</v>
      </c>
      <c r="B298" s="113"/>
      <c r="C298" s="88"/>
      <c r="D298" s="88"/>
      <c r="E298" s="194">
        <f t="shared" si="200"/>
        <v>0</v>
      </c>
      <c r="F298" s="89">
        <f t="shared" si="201"/>
        <v>0</v>
      </c>
      <c r="G298" s="113"/>
      <c r="H298" s="88"/>
      <c r="I298" s="84">
        <f t="shared" si="202"/>
        <v>20036.799993896184</v>
      </c>
      <c r="J298" s="84">
        <f t="shared" si="203"/>
        <v>20196.38374247</v>
      </c>
      <c r="K298" s="84">
        <f t="shared" si="204"/>
        <v>20355.967491043823</v>
      </c>
      <c r="L298" s="84">
        <f t="shared" si="205"/>
        <v>20515.551239617642</v>
      </c>
      <c r="M298" s="108">
        <f>IF(T298&lt;&gt;0,(((G298+1)*('Data Raw'!$N$1007-'Data Raw'!$N$1008)/2+'Data Raw'!$N$1008)*'Data Raw'!$M$1010+'Data Raw'!$M$1009)*AE298+AE298)</f>
        <v>20675.134988191461</v>
      </c>
      <c r="N298" s="84">
        <f t="shared" si="206"/>
        <v>20834.71873676528</v>
      </c>
      <c r="O298" s="84">
        <f t="shared" si="207"/>
        <v>20994.3024853391</v>
      </c>
      <c r="P298" s="84">
        <f t="shared" si="208"/>
        <v>21153.886233912923</v>
      </c>
      <c r="Q298" s="84">
        <f t="shared" si="209"/>
        <v>21313.469982486738</v>
      </c>
      <c r="R298" s="166" t="str">
        <f t="shared" si="210"/>
        <v/>
      </c>
      <c r="S298" s="109">
        <f>'Data Raw'!E340</f>
        <v>20779.59</v>
      </c>
      <c r="T298" s="109">
        <f>'Data Raw'!G340</f>
        <v>20844.740000000002</v>
      </c>
      <c r="U298" s="109">
        <f>'Data Raw'!D340</f>
        <v>21084.09</v>
      </c>
      <c r="V298" s="166" t="str">
        <f t="shared" si="211"/>
        <v/>
      </c>
      <c r="W298" s="89">
        <f t="shared" si="212"/>
        <v>-169.60501180854044</v>
      </c>
      <c r="X298" s="89">
        <f t="shared" si="213"/>
        <v>28765.860030575142</v>
      </c>
      <c r="Y298" s="89">
        <f t="shared" si="193"/>
        <v>302.36524919458128</v>
      </c>
      <c r="Z298" s="109">
        <f t="shared" si="214"/>
        <v>304.5</v>
      </c>
      <c r="AA298" s="89">
        <f t="shared" si="215"/>
        <v>416.67735832256642</v>
      </c>
      <c r="AB298" s="89">
        <f t="shared" si="216"/>
        <v>20535.002452996789</v>
      </c>
      <c r="AC298" s="89">
        <f t="shared" si="217"/>
        <v>21275.137547003211</v>
      </c>
      <c r="AD298" s="89">
        <f t="shared" si="218"/>
        <v>1</v>
      </c>
      <c r="AE298" s="89">
        <f>'Data Raw'!C340</f>
        <v>20905.07</v>
      </c>
      <c r="AF298" s="89"/>
      <c r="AG298" s="89">
        <f t="shared" si="184"/>
        <v>-60.329999999998108</v>
      </c>
      <c r="AH298" s="89">
        <f t="shared" si="185"/>
        <v>-229.93501180853855</v>
      </c>
      <c r="AI298" s="109">
        <f t="shared" si="186"/>
        <v>-1</v>
      </c>
      <c r="AJ298" s="109">
        <f t="shared" si="190"/>
        <v>50</v>
      </c>
      <c r="AK298" s="88"/>
      <c r="AL298" s="191" t="str">
        <f t="shared" si="191"/>
        <v/>
      </c>
      <c r="AM298" s="191">
        <f t="shared" si="192"/>
        <v>-60.329999999998108</v>
      </c>
      <c r="AN298" s="88"/>
      <c r="AO298" s="191"/>
      <c r="AP298" s="191">
        <f t="shared" si="187"/>
        <v>3639.7088999997718</v>
      </c>
      <c r="AQ298" s="191">
        <f t="shared" si="219"/>
        <v>217.94782781705922</v>
      </c>
      <c r="AR298" s="191">
        <f t="shared" si="189"/>
        <v>-84.417421377522061</v>
      </c>
      <c r="AS298" s="250">
        <f t="shared" si="194"/>
        <v>0</v>
      </c>
      <c r="AT298" s="250">
        <f t="shared" si="195"/>
        <v>0</v>
      </c>
      <c r="AU298" s="250">
        <f t="shared" si="196"/>
        <v>0</v>
      </c>
      <c r="AV298" s="250">
        <f t="shared" si="197"/>
        <v>1</v>
      </c>
      <c r="AW298" s="250">
        <f t="shared" si="198"/>
        <v>0</v>
      </c>
      <c r="AX298" s="250">
        <f t="shared" si="199"/>
        <v>0</v>
      </c>
      <c r="AY298" s="89"/>
      <c r="AZ298" s="111"/>
      <c r="BA298" s="111"/>
      <c r="BB298" s="111"/>
      <c r="BC298" s="111"/>
      <c r="BD298" s="111"/>
      <c r="BE298" s="111"/>
      <c r="BF298" s="111"/>
      <c r="BG298" s="111"/>
      <c r="BH298" s="89"/>
      <c r="BI298" s="89"/>
      <c r="BJ298" s="89"/>
      <c r="BK298" s="89"/>
      <c r="BL298" s="89"/>
    </row>
    <row r="299" spans="1:64" x14ac:dyDescent="0.25">
      <c r="A299" s="86">
        <f t="shared" si="188"/>
        <v>298</v>
      </c>
      <c r="B299" s="113"/>
      <c r="C299" s="88"/>
      <c r="D299" s="88"/>
      <c r="E299" s="194">
        <f t="shared" si="200"/>
        <v>0</v>
      </c>
      <c r="F299" s="89">
        <f t="shared" si="201"/>
        <v>0</v>
      </c>
      <c r="G299" s="113"/>
      <c r="H299" s="88"/>
      <c r="I299" s="84">
        <f t="shared" si="202"/>
        <v>20076.793436216914</v>
      </c>
      <c r="J299" s="84">
        <f t="shared" si="203"/>
        <v>20227.976060814202</v>
      </c>
      <c r="K299" s="84">
        <f t="shared" si="204"/>
        <v>20379.158685411494</v>
      </c>
      <c r="L299" s="84">
        <f t="shared" si="205"/>
        <v>20530.341310008782</v>
      </c>
      <c r="M299" s="108">
        <f>IF(T299&lt;&gt;0,(((G299+1)*('Data Raw'!$N$1007-'Data Raw'!$N$1008)/2+'Data Raw'!$N$1008)*'Data Raw'!$M$1010+'Data Raw'!$M$1009)*AE299+AE299)</f>
        <v>20681.523934606073</v>
      </c>
      <c r="N299" s="84">
        <f t="shared" si="206"/>
        <v>20832.706559203365</v>
      </c>
      <c r="O299" s="84">
        <f t="shared" si="207"/>
        <v>20983.889183800653</v>
      </c>
      <c r="P299" s="84">
        <f t="shared" si="208"/>
        <v>21135.071808397945</v>
      </c>
      <c r="Q299" s="84">
        <f t="shared" si="209"/>
        <v>21286.254432995232</v>
      </c>
      <c r="R299" s="166" t="str">
        <f t="shared" si="210"/>
        <v/>
      </c>
      <c r="S299" s="109">
        <f>'Data Raw'!E341</f>
        <v>20751.48</v>
      </c>
      <c r="T299" s="109">
        <f>'Data Raw'!G341</f>
        <v>20797.95</v>
      </c>
      <c r="U299" s="109">
        <f>'Data Raw'!D341</f>
        <v>21040.34</v>
      </c>
      <c r="V299" s="166" t="str">
        <f t="shared" si="211"/>
        <v/>
      </c>
      <c r="W299" s="89">
        <f t="shared" si="212"/>
        <v>-116.42606539392727</v>
      </c>
      <c r="X299" s="89">
        <f t="shared" si="213"/>
        <v>13555.028703111029</v>
      </c>
      <c r="Y299" s="89">
        <f t="shared" si="193"/>
        <v>283.37342657603853</v>
      </c>
      <c r="Z299" s="109">
        <f t="shared" si="214"/>
        <v>288.86000000000058</v>
      </c>
      <c r="AA299" s="89">
        <f t="shared" si="215"/>
        <v>398.417735705057</v>
      </c>
      <c r="AB299" s="89">
        <f t="shared" si="216"/>
        <v>20557.354245425817</v>
      </c>
      <c r="AC299" s="89">
        <f t="shared" si="217"/>
        <v>21265.705754574181</v>
      </c>
      <c r="AD299" s="89">
        <f t="shared" si="218"/>
        <v>1</v>
      </c>
      <c r="AE299" s="89">
        <f>'Data Raw'!C341</f>
        <v>20911.53</v>
      </c>
      <c r="AF299" s="89"/>
      <c r="AG299" s="89">
        <f t="shared" si="184"/>
        <v>-113.57999999999811</v>
      </c>
      <c r="AH299" s="89">
        <f t="shared" si="185"/>
        <v>-230.00606539392538</v>
      </c>
      <c r="AI299" s="109">
        <f t="shared" si="186"/>
        <v>-1</v>
      </c>
      <c r="AJ299" s="109">
        <f t="shared" si="190"/>
        <v>50</v>
      </c>
      <c r="AK299" s="88"/>
      <c r="AL299" s="191" t="str">
        <f t="shared" si="191"/>
        <v/>
      </c>
      <c r="AM299" s="191">
        <f t="shared" si="192"/>
        <v>-113.57999999999811</v>
      </c>
      <c r="AN299" s="88"/>
      <c r="AO299" s="191"/>
      <c r="AP299" s="191">
        <f t="shared" si="187"/>
        <v>12900.416399999571</v>
      </c>
      <c r="AQ299" s="191">
        <f t="shared" si="219"/>
        <v>206.35140250405243</v>
      </c>
      <c r="AR299" s="191">
        <f t="shared" si="189"/>
        <v>-77.022024071986095</v>
      </c>
      <c r="AS299" s="250">
        <f t="shared" si="194"/>
        <v>0</v>
      </c>
      <c r="AT299" s="250">
        <f t="shared" si="195"/>
        <v>0</v>
      </c>
      <c r="AU299" s="250">
        <f t="shared" si="196"/>
        <v>0</v>
      </c>
      <c r="AV299" s="250">
        <f t="shared" si="197"/>
        <v>1</v>
      </c>
      <c r="AW299" s="250">
        <f t="shared" si="198"/>
        <v>0</v>
      </c>
      <c r="AX299" s="250">
        <f t="shared" si="199"/>
        <v>0</v>
      </c>
      <c r="AY299" s="89"/>
      <c r="AZ299" s="111"/>
      <c r="BA299" s="111"/>
      <c r="BB299" s="111"/>
      <c r="BC299" s="111"/>
      <c r="BD299" s="111"/>
      <c r="BE299" s="111"/>
      <c r="BF299" s="111"/>
      <c r="BG299" s="111"/>
      <c r="BH299" s="89"/>
      <c r="BI299" s="89"/>
      <c r="BJ299" s="89"/>
      <c r="BK299" s="89"/>
      <c r="BL299" s="89"/>
    </row>
    <row r="300" spans="1:64" x14ac:dyDescent="0.25">
      <c r="A300" s="86">
        <f t="shared" si="188"/>
        <v>299</v>
      </c>
      <c r="B300" s="113"/>
      <c r="C300" s="88"/>
      <c r="D300" s="88"/>
      <c r="E300" s="194">
        <f t="shared" si="200"/>
        <v>0</v>
      </c>
      <c r="F300" s="89">
        <f t="shared" si="201"/>
        <v>0</v>
      </c>
      <c r="G300" s="113"/>
      <c r="H300" s="88"/>
      <c r="I300" s="84">
        <f t="shared" si="202"/>
        <v>20022.54284884924</v>
      </c>
      <c r="J300" s="84">
        <f t="shared" si="203"/>
        <v>20164.229562137261</v>
      </c>
      <c r="K300" s="84">
        <f t="shared" si="204"/>
        <v>20305.916275425279</v>
      </c>
      <c r="L300" s="84">
        <f t="shared" si="205"/>
        <v>20447.602988713301</v>
      </c>
      <c r="M300" s="108">
        <f>IF(T300&lt;&gt;0,(((G300+1)*('Data Raw'!$N$1007-'Data Raw'!$N$1008)/2+'Data Raw'!$N$1008)*'Data Raw'!$M$1010+'Data Raw'!$M$1009)*AE300+AE300)</f>
        <v>20589.289702001319</v>
      </c>
      <c r="N300" s="84">
        <f t="shared" si="206"/>
        <v>20730.976415289337</v>
      </c>
      <c r="O300" s="84">
        <f t="shared" si="207"/>
        <v>20872.663128577358</v>
      </c>
      <c r="P300" s="84">
        <f t="shared" si="208"/>
        <v>21014.349841865376</v>
      </c>
      <c r="Q300" s="84">
        <f t="shared" si="209"/>
        <v>21156.036555153398</v>
      </c>
      <c r="R300" s="166" t="str">
        <f t="shared" si="210"/>
        <v/>
      </c>
      <c r="S300" s="109">
        <f>'Data Raw'!E342</f>
        <v>20554.150000000001</v>
      </c>
      <c r="T300" s="109">
        <f>'Data Raw'!G342</f>
        <v>20751.21</v>
      </c>
      <c r="U300" s="109">
        <f>'Data Raw'!D342</f>
        <v>20888.8</v>
      </c>
      <c r="V300" s="166" t="str">
        <f t="shared" si="211"/>
        <v/>
      </c>
      <c r="W300" s="89">
        <f t="shared" si="212"/>
        <v>-161.92029799868033</v>
      </c>
      <c r="X300" s="89">
        <f t="shared" si="213"/>
        <v>26218.18290398144</v>
      </c>
      <c r="Y300" s="89">
        <f t="shared" si="193"/>
        <v>269.39646201957612</v>
      </c>
      <c r="Z300" s="109">
        <f t="shared" si="214"/>
        <v>334.64999999999782</v>
      </c>
      <c r="AA300" s="89">
        <f t="shared" si="215"/>
        <v>389.30805917576282</v>
      </c>
      <c r="AB300" s="89">
        <f t="shared" si="216"/>
        <v>20479.614924650701</v>
      </c>
      <c r="AC300" s="89">
        <f t="shared" si="217"/>
        <v>21156.9250753493</v>
      </c>
      <c r="AD300" s="89">
        <f t="shared" si="218"/>
        <v>1</v>
      </c>
      <c r="AE300" s="89">
        <f>'Data Raw'!C342</f>
        <v>20818.27</v>
      </c>
      <c r="AF300" s="89"/>
      <c r="AG300" s="89">
        <f t="shared" si="184"/>
        <v>-67.06000000000131</v>
      </c>
      <c r="AH300" s="89">
        <f t="shared" si="185"/>
        <v>-228.98029799868164</v>
      </c>
      <c r="AI300" s="109">
        <f t="shared" si="186"/>
        <v>-1</v>
      </c>
      <c r="AJ300" s="109">
        <f t="shared" si="190"/>
        <v>50</v>
      </c>
      <c r="AK300" s="88"/>
      <c r="AL300" s="191" t="str">
        <f t="shared" si="191"/>
        <v/>
      </c>
      <c r="AM300" s="191">
        <f t="shared" si="192"/>
        <v>-67.06000000000131</v>
      </c>
      <c r="AN300" s="88"/>
      <c r="AO300" s="191"/>
      <c r="AP300" s="191">
        <f t="shared" si="187"/>
        <v>4497.0436000001755</v>
      </c>
      <c r="AQ300" s="191">
        <f t="shared" si="219"/>
        <v>190.87458000360232</v>
      </c>
      <c r="AR300" s="191">
        <f t="shared" si="189"/>
        <v>-78.521882015973802</v>
      </c>
      <c r="AS300" s="250">
        <f t="shared" si="194"/>
        <v>0</v>
      </c>
      <c r="AT300" s="250">
        <f t="shared" si="195"/>
        <v>0</v>
      </c>
      <c r="AU300" s="250">
        <f t="shared" si="196"/>
        <v>0</v>
      </c>
      <c r="AV300" s="250">
        <f t="shared" si="197"/>
        <v>1</v>
      </c>
      <c r="AW300" s="250">
        <f t="shared" si="198"/>
        <v>0</v>
      </c>
      <c r="AX300" s="250">
        <f t="shared" si="199"/>
        <v>0</v>
      </c>
      <c r="AY300" s="89"/>
      <c r="AZ300" s="111"/>
      <c r="BA300" s="111"/>
      <c r="BB300" s="111"/>
      <c r="BC300" s="111"/>
      <c r="BD300" s="111"/>
      <c r="BE300" s="111"/>
      <c r="BF300" s="111"/>
      <c r="BG300" s="111"/>
      <c r="BH300" s="89"/>
      <c r="BI300" s="89"/>
      <c r="BJ300" s="89"/>
      <c r="BK300" s="89"/>
      <c r="BL300" s="89"/>
    </row>
    <row r="301" spans="1:64" x14ac:dyDescent="0.25">
      <c r="A301" s="86">
        <f t="shared" si="188"/>
        <v>300</v>
      </c>
      <c r="B301" s="113"/>
      <c r="C301" s="88"/>
      <c r="D301" s="88"/>
      <c r="E301" s="194">
        <f t="shared" si="200"/>
        <v>0</v>
      </c>
      <c r="F301" s="89">
        <f t="shared" si="201"/>
        <v>0</v>
      </c>
      <c r="G301" s="113"/>
      <c r="H301" s="88"/>
      <c r="I301" s="84">
        <f t="shared" si="202"/>
        <v>19757.594243882977</v>
      </c>
      <c r="J301" s="84">
        <f t="shared" si="203"/>
        <v>19892.292474892765</v>
      </c>
      <c r="K301" s="84">
        <f t="shared" si="204"/>
        <v>20026.990705902554</v>
      </c>
      <c r="L301" s="84">
        <f t="shared" si="205"/>
        <v>20161.688936912342</v>
      </c>
      <c r="M301" s="108">
        <f>IF(T301&lt;&gt;0,(((G301+1)*('Data Raw'!$N$1007-'Data Raw'!$N$1008)/2+'Data Raw'!$N$1008)*'Data Raw'!$M$1010+'Data Raw'!$M$1009)*AE301+AE301)</f>
        <v>20296.38716792213</v>
      </c>
      <c r="N301" s="84">
        <f t="shared" si="206"/>
        <v>20431.085398931918</v>
      </c>
      <c r="O301" s="84">
        <f t="shared" si="207"/>
        <v>20565.783629941707</v>
      </c>
      <c r="P301" s="84">
        <f t="shared" si="208"/>
        <v>20700.481860951495</v>
      </c>
      <c r="Q301" s="84">
        <f t="shared" si="209"/>
        <v>20835.180091961283</v>
      </c>
      <c r="R301" s="166" t="str">
        <f t="shared" si="210"/>
        <v/>
      </c>
      <c r="S301" s="109">
        <f>'Data Raw'!E343</f>
        <v>20215.97</v>
      </c>
      <c r="T301" s="109">
        <f>'Data Raw'!G343</f>
        <v>20297.72</v>
      </c>
      <c r="U301" s="109">
        <f>'Data Raw'!D343</f>
        <v>20656.96</v>
      </c>
      <c r="V301" s="166" t="str">
        <f t="shared" si="211"/>
        <v/>
      </c>
      <c r="W301" s="89">
        <f t="shared" si="212"/>
        <v>-1.3328320778709895</v>
      </c>
      <c r="X301" s="89">
        <f t="shared" si="213"/>
        <v>1.7764413478018992</v>
      </c>
      <c r="Y301" s="89">
        <f t="shared" si="193"/>
        <v>249.41316809472627</v>
      </c>
      <c r="Z301" s="109">
        <f t="shared" si="214"/>
        <v>440.98999999999796</v>
      </c>
      <c r="AA301" s="89">
        <f t="shared" si="215"/>
        <v>396.691193579225</v>
      </c>
      <c r="AB301" s="89">
        <f t="shared" si="216"/>
        <v>20191.198149700602</v>
      </c>
      <c r="AC301" s="89">
        <f t="shared" si="217"/>
        <v>20853.021850299399</v>
      </c>
      <c r="AD301" s="89">
        <f t="shared" si="218"/>
        <v>1</v>
      </c>
      <c r="AE301" s="89">
        <f>'Data Raw'!C343</f>
        <v>20522.11</v>
      </c>
      <c r="AF301" s="89"/>
      <c r="AG301" s="89">
        <f t="shared" si="184"/>
        <v>-224.38999999999942</v>
      </c>
      <c r="AH301" s="89">
        <f t="shared" si="185"/>
        <v>-225.72283207787041</v>
      </c>
      <c r="AI301" s="109">
        <f t="shared" si="186"/>
        <v>-1</v>
      </c>
      <c r="AJ301" s="109">
        <f t="shared" si="190"/>
        <v>50</v>
      </c>
      <c r="AK301" s="88"/>
      <c r="AL301" s="191" t="str">
        <f t="shared" si="191"/>
        <v/>
      </c>
      <c r="AM301" s="191">
        <f t="shared" si="192"/>
        <v>-224.38999999999942</v>
      </c>
      <c r="AN301" s="88"/>
      <c r="AO301" s="191"/>
      <c r="AP301" s="191">
        <f t="shared" si="187"/>
        <v>50350.872099999739</v>
      </c>
      <c r="AQ301" s="191">
        <f t="shared" si="219"/>
        <v>194.59851555875755</v>
      </c>
      <c r="AR301" s="191">
        <f t="shared" si="189"/>
        <v>-54.814652535968719</v>
      </c>
      <c r="AS301" s="250">
        <f t="shared" si="194"/>
        <v>0</v>
      </c>
      <c r="AT301" s="250">
        <f t="shared" si="195"/>
        <v>0</v>
      </c>
      <c r="AU301" s="250">
        <f t="shared" si="196"/>
        <v>0</v>
      </c>
      <c r="AV301" s="250">
        <f t="shared" si="197"/>
        <v>1</v>
      </c>
      <c r="AW301" s="250">
        <f t="shared" si="198"/>
        <v>0</v>
      </c>
      <c r="AX301" s="250">
        <f t="shared" si="199"/>
        <v>0</v>
      </c>
      <c r="AY301" s="89"/>
      <c r="AZ301" s="111"/>
      <c r="BA301" s="111"/>
      <c r="BB301" s="111"/>
      <c r="BC301" s="111"/>
      <c r="BD301" s="111"/>
      <c r="BE301" s="111"/>
      <c r="BF301" s="111"/>
      <c r="BG301" s="111"/>
      <c r="BH301" s="89"/>
      <c r="BI301" s="89"/>
      <c r="BJ301" s="89"/>
      <c r="BK301" s="89"/>
      <c r="BL301" s="89"/>
    </row>
    <row r="302" spans="1:64" x14ac:dyDescent="0.25">
      <c r="A302" s="86">
        <f t="shared" si="188"/>
        <v>301</v>
      </c>
      <c r="B302" s="113"/>
      <c r="C302" s="88"/>
      <c r="D302" s="88"/>
      <c r="E302" s="194">
        <f t="shared" si="200"/>
        <v>0</v>
      </c>
      <c r="F302" s="89">
        <f t="shared" si="201"/>
        <v>0</v>
      </c>
      <c r="G302" s="113"/>
      <c r="H302" s="88"/>
      <c r="I302" s="84">
        <f t="shared" si="202"/>
        <v>19755.498619501497</v>
      </c>
      <c r="J302" s="84">
        <f t="shared" si="203"/>
        <v>19880.205203548856</v>
      </c>
      <c r="K302" s="84">
        <f t="shared" si="204"/>
        <v>20004.911787596222</v>
      </c>
      <c r="L302" s="84">
        <f t="shared" si="205"/>
        <v>20129.618371643584</v>
      </c>
      <c r="M302" s="108">
        <f>IF(T302&lt;&gt;0,(((G302+1)*('Data Raw'!$N$1007-'Data Raw'!$N$1008)/2+'Data Raw'!$N$1008)*'Data Raw'!$M$1010+'Data Raw'!$M$1009)*AE302+AE302)</f>
        <v>20254.324955690947</v>
      </c>
      <c r="N302" s="84">
        <f t="shared" si="206"/>
        <v>20379.031539738309</v>
      </c>
      <c r="O302" s="84">
        <f t="shared" si="207"/>
        <v>20503.738123785672</v>
      </c>
      <c r="P302" s="84">
        <f t="shared" si="208"/>
        <v>20628.444707833038</v>
      </c>
      <c r="Q302" s="84">
        <f t="shared" si="209"/>
        <v>20753.151291880396</v>
      </c>
      <c r="R302" s="166" t="str">
        <f t="shared" si="210"/>
        <v/>
      </c>
      <c r="S302" s="109">
        <f>'Data Raw'!E344</f>
        <v>20294.14</v>
      </c>
      <c r="T302" s="109">
        <f>'Data Raw'!G344</f>
        <v>20846.18</v>
      </c>
      <c r="U302" s="109">
        <f>'Data Raw'!D344</f>
        <v>20866.330000000002</v>
      </c>
      <c r="V302" s="166" t="str">
        <f t="shared" si="211"/>
        <v/>
      </c>
      <c r="W302" s="89">
        <f t="shared" si="212"/>
        <v>-591.85504430905348</v>
      </c>
      <c r="X302" s="89">
        <f t="shared" si="213"/>
        <v>350292.39347407164</v>
      </c>
      <c r="Y302" s="89">
        <f t="shared" si="193"/>
        <v>321.49960319645822</v>
      </c>
      <c r="Z302" s="109">
        <f t="shared" si="214"/>
        <v>572.19000000000233</v>
      </c>
      <c r="AA302" s="89">
        <f t="shared" si="215"/>
        <v>421.76245163933606</v>
      </c>
      <c r="AB302" s="89">
        <f t="shared" si="216"/>
        <v>20142.392485457662</v>
      </c>
      <c r="AC302" s="89">
        <f t="shared" si="217"/>
        <v>20816.767514542342</v>
      </c>
      <c r="AD302" s="89" t="str">
        <f t="shared" si="218"/>
        <v/>
      </c>
      <c r="AE302" s="89">
        <f>'Data Raw'!C344</f>
        <v>20479.580000000002</v>
      </c>
      <c r="AF302" s="89"/>
      <c r="AG302" s="89">
        <f t="shared" si="184"/>
        <v>366.59999999999854</v>
      </c>
      <c r="AH302" s="89">
        <f t="shared" si="185"/>
        <v>-225.25504430905494</v>
      </c>
      <c r="AI302" s="109">
        <f t="shared" si="186"/>
        <v>-1</v>
      </c>
      <c r="AJ302" s="109">
        <f t="shared" si="190"/>
        <v>50</v>
      </c>
      <c r="AK302" s="88"/>
      <c r="AL302" s="191" t="str">
        <f t="shared" si="191"/>
        <v/>
      </c>
      <c r="AM302" s="191">
        <f t="shared" si="192"/>
        <v>-366.59999999999854</v>
      </c>
      <c r="AN302" s="88"/>
      <c r="AO302" s="191"/>
      <c r="AP302" s="191">
        <f t="shared" si="187"/>
        <v>134395.55999999892</v>
      </c>
      <c r="AQ302" s="191">
        <f t="shared" si="219"/>
        <v>213.70979160778433</v>
      </c>
      <c r="AR302" s="191">
        <f t="shared" si="189"/>
        <v>-107.7898115886739</v>
      </c>
      <c r="AS302" s="250">
        <f t="shared" si="194"/>
        <v>0</v>
      </c>
      <c r="AT302" s="250">
        <f t="shared" si="195"/>
        <v>0</v>
      </c>
      <c r="AU302" s="250">
        <f t="shared" si="196"/>
        <v>0</v>
      </c>
      <c r="AV302" s="250">
        <f t="shared" si="197"/>
        <v>0</v>
      </c>
      <c r="AW302" s="250">
        <f t="shared" si="198"/>
        <v>0</v>
      </c>
      <c r="AX302" s="250">
        <f t="shared" si="199"/>
        <v>0</v>
      </c>
      <c r="AY302" s="89"/>
      <c r="AZ302" s="111"/>
      <c r="BA302" s="111"/>
      <c r="BB302" s="111"/>
      <c r="BC302" s="111"/>
      <c r="BD302" s="111"/>
      <c r="BE302" s="111"/>
      <c r="BF302" s="111"/>
      <c r="BG302" s="111"/>
      <c r="BH302" s="89"/>
      <c r="BI302" s="89"/>
      <c r="BJ302" s="89"/>
      <c r="BK302" s="89"/>
      <c r="BL302" s="89"/>
    </row>
    <row r="303" spans="1:64" x14ac:dyDescent="0.25">
      <c r="A303" s="86">
        <f t="shared" si="188"/>
        <v>302</v>
      </c>
      <c r="B303" s="113"/>
      <c r="C303" s="88"/>
      <c r="D303" s="88"/>
      <c r="E303" s="194">
        <f t="shared" si="200"/>
        <v>0</v>
      </c>
      <c r="F303" s="89">
        <f t="shared" si="201"/>
        <v>0</v>
      </c>
      <c r="G303" s="113"/>
      <c r="H303" s="88"/>
      <c r="I303" s="84">
        <f t="shared" si="202"/>
        <v>19848.310167234464</v>
      </c>
      <c r="J303" s="84">
        <f t="shared" si="203"/>
        <v>20009.059968832695</v>
      </c>
      <c r="K303" s="84">
        <f t="shared" si="204"/>
        <v>20169.809770430922</v>
      </c>
      <c r="L303" s="84">
        <f t="shared" si="205"/>
        <v>20330.559572029153</v>
      </c>
      <c r="M303" s="108">
        <f>IF(T303&lt;&gt;0,(((G303+1)*('Data Raw'!$N$1007-'Data Raw'!$N$1008)/2+'Data Raw'!$N$1008)*'Data Raw'!$M$1010+'Data Raw'!$M$1009)*AE303+AE303)</f>
        <v>20491.30937362738</v>
      </c>
      <c r="N303" s="84">
        <f t="shared" si="206"/>
        <v>20652.059175225608</v>
      </c>
      <c r="O303" s="84">
        <f t="shared" si="207"/>
        <v>20812.808976823839</v>
      </c>
      <c r="P303" s="84">
        <f t="shared" si="208"/>
        <v>20973.558778422066</v>
      </c>
      <c r="Q303" s="84">
        <f t="shared" si="209"/>
        <v>21134.308580020297</v>
      </c>
      <c r="R303" s="166" t="str">
        <f t="shared" si="210"/>
        <v/>
      </c>
      <c r="S303" s="109">
        <f>'Data Raw'!E345</f>
        <v>20549.439999999999</v>
      </c>
      <c r="T303" s="109">
        <f>'Data Raw'!G345</f>
        <v>20661.060000000001</v>
      </c>
      <c r="U303" s="109">
        <f>'Data Raw'!D345</f>
        <v>20758.71</v>
      </c>
      <c r="V303" s="166" t="str">
        <f t="shared" si="211"/>
        <v/>
      </c>
      <c r="W303" s="89">
        <f t="shared" si="212"/>
        <v>-169.7506263726209</v>
      </c>
      <c r="X303" s="89">
        <f t="shared" si="213"/>
        <v>28815.275153897139</v>
      </c>
      <c r="Y303" s="89">
        <f t="shared" si="193"/>
        <v>304.48721396725296</v>
      </c>
      <c r="Z303" s="109">
        <f t="shared" si="214"/>
        <v>209.27000000000044</v>
      </c>
      <c r="AA303" s="89">
        <f t="shared" si="215"/>
        <v>391.40638711943097</v>
      </c>
      <c r="AB303" s="89">
        <f t="shared" si="216"/>
        <v>20360.701916106565</v>
      </c>
      <c r="AC303" s="89">
        <f t="shared" si="217"/>
        <v>21077.698083893436</v>
      </c>
      <c r="AD303" s="89">
        <f t="shared" si="218"/>
        <v>1</v>
      </c>
      <c r="AE303" s="89">
        <f>'Data Raw'!C345</f>
        <v>20719.2</v>
      </c>
      <c r="AF303" s="89"/>
      <c r="AG303" s="89">
        <f t="shared" si="184"/>
        <v>-58.139999999999418</v>
      </c>
      <c r="AH303" s="89">
        <f t="shared" si="185"/>
        <v>-227.89062637262032</v>
      </c>
      <c r="AI303" s="109">
        <f t="shared" si="186"/>
        <v>-1</v>
      </c>
      <c r="AJ303" s="109">
        <f t="shared" si="190"/>
        <v>50</v>
      </c>
      <c r="AK303" s="88"/>
      <c r="AL303" s="191" t="str">
        <f t="shared" si="191"/>
        <v/>
      </c>
      <c r="AM303" s="191">
        <f t="shared" si="192"/>
        <v>-58.139999999999418</v>
      </c>
      <c r="AN303" s="88"/>
      <c r="AO303" s="191"/>
      <c r="AP303" s="191">
        <f t="shared" si="187"/>
        <v>3380.2595999999321</v>
      </c>
      <c r="AQ303" s="191">
        <f t="shared" si="219"/>
        <v>196.42425920691932</v>
      </c>
      <c r="AR303" s="191">
        <f t="shared" si="189"/>
        <v>-108.06295476033364</v>
      </c>
      <c r="AS303" s="250">
        <f t="shared" si="194"/>
        <v>0</v>
      </c>
      <c r="AT303" s="250">
        <f t="shared" si="195"/>
        <v>0</v>
      </c>
      <c r="AU303" s="250">
        <f t="shared" si="196"/>
        <v>0</v>
      </c>
      <c r="AV303" s="250">
        <f t="shared" si="197"/>
        <v>1</v>
      </c>
      <c r="AW303" s="250">
        <f t="shared" si="198"/>
        <v>0</v>
      </c>
      <c r="AX303" s="250">
        <f t="shared" si="199"/>
        <v>0</v>
      </c>
      <c r="AY303" s="89"/>
      <c r="AZ303" s="111"/>
      <c r="BA303" s="111"/>
      <c r="BB303" s="111"/>
      <c r="BC303" s="111"/>
      <c r="BD303" s="111"/>
      <c r="BE303" s="111"/>
      <c r="BF303" s="111"/>
      <c r="BG303" s="111"/>
      <c r="BH303" s="89"/>
      <c r="BI303" s="89"/>
      <c r="BJ303" s="89"/>
      <c r="BK303" s="89"/>
      <c r="BL303" s="89"/>
    </row>
    <row r="304" spans="1:64" x14ac:dyDescent="0.25">
      <c r="A304" s="86">
        <f t="shared" si="188"/>
        <v>303</v>
      </c>
      <c r="B304" s="113"/>
      <c r="C304" s="88"/>
      <c r="D304" s="88"/>
      <c r="E304" s="194">
        <f t="shared" si="200"/>
        <v>0</v>
      </c>
      <c r="F304" s="89">
        <f t="shared" si="201"/>
        <v>0</v>
      </c>
      <c r="G304" s="113"/>
      <c r="H304" s="88"/>
      <c r="I304" s="84">
        <f t="shared" si="202"/>
        <v>20128.813773161863</v>
      </c>
      <c r="J304" s="84">
        <f t="shared" si="203"/>
        <v>20281.057380145485</v>
      </c>
      <c r="K304" s="84">
        <f t="shared" si="204"/>
        <v>20433.300987129114</v>
      </c>
      <c r="L304" s="84">
        <f t="shared" si="205"/>
        <v>20585.54459411274</v>
      </c>
      <c r="M304" s="108">
        <f>IF(T304&lt;&gt;0,(((G304+1)*('Data Raw'!$N$1007-'Data Raw'!$N$1008)/2+'Data Raw'!$N$1008)*'Data Raw'!$M$1010+'Data Raw'!$M$1009)*AE304+AE304)</f>
        <v>20737.788201096366</v>
      </c>
      <c r="N304" s="84">
        <f t="shared" si="206"/>
        <v>20890.031808079992</v>
      </c>
      <c r="O304" s="84">
        <f t="shared" si="207"/>
        <v>21042.275415063617</v>
      </c>
      <c r="P304" s="84">
        <f t="shared" si="208"/>
        <v>21194.519022047247</v>
      </c>
      <c r="Q304" s="84">
        <f t="shared" si="209"/>
        <v>21346.762629030869</v>
      </c>
      <c r="R304" s="166" t="str">
        <f t="shared" si="210"/>
        <v/>
      </c>
      <c r="S304" s="109">
        <f>'Data Raw'!E346</f>
        <v>20884.919999999998</v>
      </c>
      <c r="T304" s="109">
        <f>'Data Raw'!G346</f>
        <v>20890.22</v>
      </c>
      <c r="U304" s="109">
        <f>'Data Raw'!D346</f>
        <v>21111.78</v>
      </c>
      <c r="V304" s="166" t="str">
        <f t="shared" si="211"/>
        <v/>
      </c>
      <c r="W304" s="89">
        <f t="shared" si="212"/>
        <v>-152.43179890363535</v>
      </c>
      <c r="X304" s="89">
        <f t="shared" si="213"/>
        <v>23235.45331699833</v>
      </c>
      <c r="Y304" s="89">
        <f t="shared" si="193"/>
        <v>287.72760782533697</v>
      </c>
      <c r="Z304" s="109">
        <f t="shared" si="214"/>
        <v>226.86000000000058</v>
      </c>
      <c r="AA304" s="89">
        <f t="shared" si="215"/>
        <v>367.89976038808379</v>
      </c>
      <c r="AB304" s="89">
        <f t="shared" si="216"/>
        <v>20635.724570948481</v>
      </c>
      <c r="AC304" s="89">
        <f t="shared" si="217"/>
        <v>21301.115429051515</v>
      </c>
      <c r="AD304" s="89">
        <f t="shared" si="218"/>
        <v>1</v>
      </c>
      <c r="AE304" s="89">
        <f>'Data Raw'!C346</f>
        <v>20968.419999999998</v>
      </c>
      <c r="AF304" s="89"/>
      <c r="AG304" s="89">
        <f t="shared" si="184"/>
        <v>-78.19999999999709</v>
      </c>
      <c r="AH304" s="89">
        <f t="shared" si="185"/>
        <v>-230.63179890363244</v>
      </c>
      <c r="AI304" s="109">
        <f t="shared" si="186"/>
        <v>-1</v>
      </c>
      <c r="AJ304" s="109">
        <f t="shared" si="190"/>
        <v>50</v>
      </c>
      <c r="AK304" s="88"/>
      <c r="AL304" s="191" t="str">
        <f t="shared" si="191"/>
        <v/>
      </c>
      <c r="AM304" s="191">
        <f t="shared" si="192"/>
        <v>-78.19999999999709</v>
      </c>
      <c r="AN304" s="88"/>
      <c r="AO304" s="191"/>
      <c r="AP304" s="191">
        <f t="shared" si="187"/>
        <v>6115.239999999545</v>
      </c>
      <c r="AQ304" s="191">
        <f t="shared" si="219"/>
        <v>183.28823040615018</v>
      </c>
      <c r="AR304" s="191">
        <f t="shared" si="189"/>
        <v>-104.4393774191868</v>
      </c>
      <c r="AS304" s="250">
        <f t="shared" si="194"/>
        <v>0</v>
      </c>
      <c r="AT304" s="250">
        <f t="shared" si="195"/>
        <v>0</v>
      </c>
      <c r="AU304" s="250">
        <f t="shared" si="196"/>
        <v>0</v>
      </c>
      <c r="AV304" s="250">
        <f t="shared" si="197"/>
        <v>1</v>
      </c>
      <c r="AW304" s="250">
        <f t="shared" si="198"/>
        <v>0</v>
      </c>
      <c r="AX304" s="250">
        <f t="shared" si="199"/>
        <v>0</v>
      </c>
      <c r="AY304" s="89"/>
      <c r="AZ304" s="111"/>
      <c r="BA304" s="111"/>
      <c r="BB304" s="111"/>
      <c r="BC304" s="111"/>
      <c r="BD304" s="111"/>
      <c r="BE304" s="111"/>
      <c r="BF304" s="111"/>
      <c r="BG304" s="111"/>
      <c r="BH304" s="89"/>
      <c r="BI304" s="89"/>
      <c r="BJ304" s="89"/>
      <c r="BK304" s="89"/>
      <c r="BL304" s="89"/>
    </row>
    <row r="305" spans="1:64" x14ac:dyDescent="0.25">
      <c r="A305" s="86">
        <f t="shared" si="188"/>
        <v>304</v>
      </c>
      <c r="B305" s="113"/>
      <c r="C305" s="88"/>
      <c r="D305" s="88"/>
      <c r="E305" s="194">
        <f t="shared" si="200"/>
        <v>0</v>
      </c>
      <c r="F305" s="89">
        <f t="shared" si="201"/>
        <v>0</v>
      </c>
      <c r="G305" s="113"/>
      <c r="H305" s="88"/>
      <c r="I305" s="84">
        <f t="shared" si="202"/>
        <v>20007.237849727502</v>
      </c>
      <c r="J305" s="84">
        <f t="shared" si="203"/>
        <v>20151.101653640173</v>
      </c>
      <c r="K305" s="84">
        <f t="shared" si="204"/>
        <v>20294.96545755284</v>
      </c>
      <c r="L305" s="84">
        <f t="shared" si="205"/>
        <v>20438.829261465511</v>
      </c>
      <c r="M305" s="108">
        <f>IF(T305&lt;&gt;0,(((G305+1)*('Data Raw'!$N$1007-'Data Raw'!$N$1008)/2+'Data Raw'!$N$1008)*'Data Raw'!$M$1010+'Data Raw'!$M$1009)*AE305+AE305)</f>
        <v>20582.693065378178</v>
      </c>
      <c r="N305" s="84">
        <f t="shared" si="206"/>
        <v>20726.556869290845</v>
      </c>
      <c r="O305" s="84">
        <f t="shared" si="207"/>
        <v>20870.420673203516</v>
      </c>
      <c r="P305" s="84">
        <f t="shared" si="208"/>
        <v>21014.284477116184</v>
      </c>
      <c r="Q305" s="84">
        <f t="shared" si="209"/>
        <v>21158.148281028854</v>
      </c>
      <c r="R305" s="166" t="str">
        <f t="shared" si="210"/>
        <v/>
      </c>
      <c r="S305" s="109">
        <f>'Data Raw'!E347</f>
        <v>20527.349999999999</v>
      </c>
      <c r="T305" s="109">
        <f>'Data Raw'!G347</f>
        <v>20574.63</v>
      </c>
      <c r="U305" s="109">
        <f>'Data Raw'!D347</f>
        <v>20827.61</v>
      </c>
      <c r="V305" s="166" t="str">
        <f t="shared" si="211"/>
        <v/>
      </c>
      <c r="W305" s="89">
        <f t="shared" si="212"/>
        <v>8.0630653781772708</v>
      </c>
      <c r="X305" s="89">
        <f t="shared" si="213"/>
        <v>65.013023292760977</v>
      </c>
      <c r="Y305" s="89">
        <f t="shared" si="193"/>
        <v>266.40143469493506</v>
      </c>
      <c r="Z305" s="109">
        <f t="shared" si="214"/>
        <v>300.26000000000204</v>
      </c>
      <c r="AA305" s="89">
        <f t="shared" si="215"/>
        <v>358.23693747550072</v>
      </c>
      <c r="AB305" s="89">
        <f t="shared" si="216"/>
        <v>20498.885203670128</v>
      </c>
      <c r="AC305" s="89">
        <f t="shared" si="217"/>
        <v>21124.314796329869</v>
      </c>
      <c r="AD305" s="89">
        <f t="shared" si="218"/>
        <v>1</v>
      </c>
      <c r="AE305" s="89">
        <f>'Data Raw'!C347</f>
        <v>20811.599999999999</v>
      </c>
      <c r="AF305" s="89"/>
      <c r="AG305" s="89">
        <f t="shared" si="184"/>
        <v>-236.96999999999753</v>
      </c>
      <c r="AH305" s="89">
        <f t="shared" si="185"/>
        <v>-228.90693462182026</v>
      </c>
      <c r="AI305" s="109">
        <f t="shared" si="186"/>
        <v>-1</v>
      </c>
      <c r="AJ305" s="109">
        <f t="shared" si="190"/>
        <v>50</v>
      </c>
      <c r="AK305" s="88"/>
      <c r="AL305" s="191" t="str">
        <f t="shared" si="191"/>
        <v/>
      </c>
      <c r="AM305" s="191">
        <f t="shared" si="192"/>
        <v>-236.96999999999753</v>
      </c>
      <c r="AN305" s="88"/>
      <c r="AO305" s="191"/>
      <c r="AP305" s="191">
        <f t="shared" si="187"/>
        <v>56154.780899998826</v>
      </c>
      <c r="AQ305" s="191">
        <f t="shared" si="219"/>
        <v>189.25287147213322</v>
      </c>
      <c r="AR305" s="191">
        <f t="shared" si="189"/>
        <v>-77.14856322280184</v>
      </c>
      <c r="AS305" s="250">
        <f t="shared" si="194"/>
        <v>0</v>
      </c>
      <c r="AT305" s="250">
        <f t="shared" si="195"/>
        <v>0</v>
      </c>
      <c r="AU305" s="250">
        <f t="shared" si="196"/>
        <v>1</v>
      </c>
      <c r="AV305" s="250">
        <f t="shared" si="197"/>
        <v>0</v>
      </c>
      <c r="AW305" s="250">
        <f t="shared" si="198"/>
        <v>0</v>
      </c>
      <c r="AX305" s="250">
        <f t="shared" si="199"/>
        <v>0</v>
      </c>
      <c r="AY305" s="89"/>
      <c r="AZ305" s="111"/>
      <c r="BA305" s="111"/>
      <c r="BB305" s="111"/>
      <c r="BC305" s="111"/>
      <c r="BD305" s="111"/>
      <c r="BE305" s="111"/>
      <c r="BF305" s="111"/>
      <c r="BG305" s="111"/>
      <c r="BH305" s="89"/>
      <c r="BI305" s="89"/>
      <c r="BJ305" s="89"/>
      <c r="BK305" s="89"/>
      <c r="BL305" s="89"/>
    </row>
    <row r="306" spans="1:64" x14ac:dyDescent="0.25">
      <c r="A306" s="86">
        <f t="shared" si="188"/>
        <v>305</v>
      </c>
      <c r="B306" s="113"/>
      <c r="C306" s="88"/>
      <c r="D306" s="88"/>
      <c r="E306" s="194">
        <f t="shared" si="200"/>
        <v>0</v>
      </c>
      <c r="F306" s="89">
        <f t="shared" si="201"/>
        <v>0</v>
      </c>
      <c r="G306" s="113"/>
      <c r="H306" s="88"/>
      <c r="I306" s="84">
        <f t="shared" si="202"/>
        <v>19956.795532519671</v>
      </c>
      <c r="J306" s="84">
        <f t="shared" si="203"/>
        <v>20089.996249867134</v>
      </c>
      <c r="K306" s="84">
        <f t="shared" si="204"/>
        <v>20223.196967214604</v>
      </c>
      <c r="L306" s="84">
        <f t="shared" si="205"/>
        <v>20356.397684562071</v>
      </c>
      <c r="M306" s="108">
        <f>IF(T306&lt;&gt;0,(((G306+1)*('Data Raw'!$N$1007-'Data Raw'!$N$1008)/2+'Data Raw'!$N$1008)*'Data Raw'!$M$1010+'Data Raw'!$M$1009)*AE306+AE306)</f>
        <v>20489.598401909538</v>
      </c>
      <c r="N306" s="84">
        <f t="shared" si="206"/>
        <v>20622.799119257004</v>
      </c>
      <c r="O306" s="84">
        <f t="shared" si="207"/>
        <v>20755.999836604471</v>
      </c>
      <c r="P306" s="84">
        <f t="shared" si="208"/>
        <v>20889.200553951941</v>
      </c>
      <c r="Q306" s="84">
        <f t="shared" si="209"/>
        <v>21022.401271299404</v>
      </c>
      <c r="R306" s="166" t="str">
        <f t="shared" si="210"/>
        <v/>
      </c>
      <c r="S306" s="109">
        <f>'Data Raw'!E348</f>
        <v>20513.8</v>
      </c>
      <c r="T306" s="109">
        <f>'Data Raw'!G348</f>
        <v>20609.14</v>
      </c>
      <c r="U306" s="109">
        <f>'Data Raw'!D348</f>
        <v>20788.46</v>
      </c>
      <c r="V306" s="166" t="str">
        <f t="shared" si="211"/>
        <v/>
      </c>
      <c r="W306" s="89">
        <f t="shared" si="212"/>
        <v>-119.54159809046178</v>
      </c>
      <c r="X306" s="89">
        <f t="shared" si="213"/>
        <v>14290.193674021495</v>
      </c>
      <c r="Y306" s="89">
        <f t="shared" si="193"/>
        <v>250.74418954075202</v>
      </c>
      <c r="Z306" s="109">
        <f t="shared" si="214"/>
        <v>274.65999999999985</v>
      </c>
      <c r="AA306" s="89">
        <f t="shared" si="215"/>
        <v>346.29737497900061</v>
      </c>
      <c r="AB306" s="89">
        <f t="shared" si="216"/>
        <v>20412.968603145826</v>
      </c>
      <c r="AC306" s="89">
        <f t="shared" si="217"/>
        <v>21021.971396854176</v>
      </c>
      <c r="AD306" s="89">
        <f t="shared" si="218"/>
        <v>1</v>
      </c>
      <c r="AE306" s="89">
        <f>'Data Raw'!C348</f>
        <v>20717.47</v>
      </c>
      <c r="AF306" s="89"/>
      <c r="AG306" s="89">
        <f t="shared" si="184"/>
        <v>-108.33000000000175</v>
      </c>
      <c r="AH306" s="89">
        <f t="shared" si="185"/>
        <v>-227.87159809046352</v>
      </c>
      <c r="AI306" s="109">
        <f t="shared" si="186"/>
        <v>-1</v>
      </c>
      <c r="AJ306" s="109">
        <f t="shared" si="190"/>
        <v>50</v>
      </c>
      <c r="AK306" s="88"/>
      <c r="AL306" s="191" t="str">
        <f t="shared" si="191"/>
        <v/>
      </c>
      <c r="AM306" s="191">
        <f t="shared" si="192"/>
        <v>-108.33000000000175</v>
      </c>
      <c r="AN306" s="88"/>
      <c r="AO306" s="191"/>
      <c r="AP306" s="191">
        <f t="shared" si="187"/>
        <v>11735.388900000378</v>
      </c>
      <c r="AQ306" s="191">
        <f t="shared" si="219"/>
        <v>180.26144130856306</v>
      </c>
      <c r="AR306" s="191">
        <f t="shared" si="189"/>
        <v>-70.482748232188953</v>
      </c>
      <c r="AS306" s="250">
        <f t="shared" si="194"/>
        <v>0</v>
      </c>
      <c r="AT306" s="250">
        <f t="shared" si="195"/>
        <v>0</v>
      </c>
      <c r="AU306" s="250">
        <f t="shared" si="196"/>
        <v>0</v>
      </c>
      <c r="AV306" s="250">
        <f t="shared" si="197"/>
        <v>1</v>
      </c>
      <c r="AW306" s="250">
        <f t="shared" si="198"/>
        <v>0</v>
      </c>
      <c r="AX306" s="250">
        <f t="shared" si="199"/>
        <v>0</v>
      </c>
      <c r="AY306" s="89"/>
      <c r="AZ306" s="111"/>
      <c r="BA306" s="111"/>
      <c r="BB306" s="111"/>
      <c r="BC306" s="111"/>
      <c r="BD306" s="111"/>
      <c r="BE306" s="111"/>
      <c r="BF306" s="111"/>
      <c r="BG306" s="111"/>
      <c r="BH306" s="89"/>
      <c r="BI306" s="89"/>
      <c r="BJ306" s="89"/>
      <c r="BK306" s="89"/>
      <c r="BL306" s="89"/>
    </row>
    <row r="307" spans="1:64" x14ac:dyDescent="0.25">
      <c r="A307" s="86">
        <f t="shared" si="188"/>
        <v>306</v>
      </c>
      <c r="B307" s="113"/>
      <c r="C307" s="88"/>
      <c r="D307" s="88"/>
      <c r="E307" s="194">
        <f t="shared" si="200"/>
        <v>0</v>
      </c>
      <c r="F307" s="89">
        <f t="shared" si="201"/>
        <v>0</v>
      </c>
      <c r="G307" s="113"/>
      <c r="H307" s="88"/>
      <c r="I307" s="84">
        <f t="shared" si="202"/>
        <v>19789.192253111163</v>
      </c>
      <c r="J307" s="84">
        <f t="shared" si="203"/>
        <v>19914.564347881544</v>
      </c>
      <c r="K307" s="84">
        <f t="shared" si="204"/>
        <v>20039.936442651917</v>
      </c>
      <c r="L307" s="84">
        <f t="shared" si="205"/>
        <v>20165.308537422294</v>
      </c>
      <c r="M307" s="108">
        <f>IF(T307&lt;&gt;0,(((G307+1)*('Data Raw'!$N$1007-'Data Raw'!$N$1008)/2+'Data Raw'!$N$1008)*'Data Raw'!$M$1010+'Data Raw'!$M$1009)*AE307+AE307)</f>
        <v>20290.680632192671</v>
      </c>
      <c r="N307" s="84">
        <f t="shared" si="206"/>
        <v>20416.052726963047</v>
      </c>
      <c r="O307" s="84">
        <f t="shared" si="207"/>
        <v>20541.424821733424</v>
      </c>
      <c r="P307" s="84">
        <f t="shared" si="208"/>
        <v>20666.796916503798</v>
      </c>
      <c r="Q307" s="84">
        <f t="shared" si="209"/>
        <v>20792.169011274178</v>
      </c>
      <c r="R307" s="166" t="str">
        <f t="shared" si="210"/>
        <v/>
      </c>
      <c r="S307" s="109">
        <f>'Data Raw'!E349</f>
        <v>20353.68</v>
      </c>
      <c r="T307" s="109">
        <f>'Data Raw'!G349</f>
        <v>20562.939999999999</v>
      </c>
      <c r="U307" s="109">
        <f>'Data Raw'!D349</f>
        <v>20595.09</v>
      </c>
      <c r="V307" s="166" t="str">
        <f t="shared" si="211"/>
        <v/>
      </c>
      <c r="W307" s="89">
        <f t="shared" si="212"/>
        <v>-272.25936780732809</v>
      </c>
      <c r="X307" s="89">
        <f t="shared" si="213"/>
        <v>74125.163358845966</v>
      </c>
      <c r="Y307" s="89">
        <f t="shared" si="193"/>
        <v>253.9294207028901</v>
      </c>
      <c r="Z307" s="109">
        <f t="shared" si="214"/>
        <v>241.40999999999985</v>
      </c>
      <c r="AA307" s="89">
        <f t="shared" si="215"/>
        <v>331.31346426771478</v>
      </c>
      <c r="AB307" s="89">
        <f t="shared" si="216"/>
        <v>20221.987231267849</v>
      </c>
      <c r="AC307" s="89">
        <f t="shared" si="217"/>
        <v>20810.692768732151</v>
      </c>
      <c r="AD307" s="89">
        <f t="shared" si="218"/>
        <v>1</v>
      </c>
      <c r="AE307" s="89">
        <f>'Data Raw'!C349</f>
        <v>20516.34</v>
      </c>
      <c r="AF307" s="89"/>
      <c r="AG307" s="89">
        <f t="shared" si="184"/>
        <v>46.599999999998545</v>
      </c>
      <c r="AH307" s="89">
        <f t="shared" si="185"/>
        <v>-225.65936780732955</v>
      </c>
      <c r="AI307" s="109">
        <f t="shared" si="186"/>
        <v>-1</v>
      </c>
      <c r="AJ307" s="109">
        <f t="shared" si="190"/>
        <v>50</v>
      </c>
      <c r="AK307" s="88"/>
      <c r="AL307" s="191" t="str">
        <f t="shared" si="191"/>
        <v/>
      </c>
      <c r="AM307" s="191">
        <f t="shared" si="192"/>
        <v>-46.599999999998545</v>
      </c>
      <c r="AN307" s="88"/>
      <c r="AO307" s="191"/>
      <c r="AP307" s="191">
        <f t="shared" si="187"/>
        <v>2171.5599999998644</v>
      </c>
      <c r="AQ307" s="191">
        <f t="shared" si="219"/>
        <v>165.41017005205589</v>
      </c>
      <c r="AR307" s="191">
        <f t="shared" si="189"/>
        <v>-88.519250650834209</v>
      </c>
      <c r="AS307" s="250">
        <f t="shared" si="194"/>
        <v>0</v>
      </c>
      <c r="AT307" s="250">
        <f t="shared" si="195"/>
        <v>0</v>
      </c>
      <c r="AU307" s="250">
        <f t="shared" si="196"/>
        <v>0</v>
      </c>
      <c r="AV307" s="250">
        <f t="shared" si="197"/>
        <v>0</v>
      </c>
      <c r="AW307" s="250">
        <f t="shared" si="198"/>
        <v>1</v>
      </c>
      <c r="AX307" s="250">
        <f t="shared" si="199"/>
        <v>0</v>
      </c>
      <c r="AY307" s="89"/>
      <c r="AZ307" s="111"/>
      <c r="BA307" s="111"/>
      <c r="BB307" s="111"/>
      <c r="BC307" s="111"/>
      <c r="BD307" s="111"/>
      <c r="BE307" s="111"/>
      <c r="BF307" s="111"/>
      <c r="BG307" s="111"/>
      <c r="BH307" s="89"/>
      <c r="BI307" s="89"/>
      <c r="BJ307" s="89"/>
      <c r="BK307" s="89"/>
      <c r="BL307" s="89"/>
    </row>
    <row r="308" spans="1:64" x14ac:dyDescent="0.25">
      <c r="A308" s="86">
        <f t="shared" si="188"/>
        <v>307</v>
      </c>
      <c r="B308" s="113"/>
      <c r="C308" s="88"/>
      <c r="D308" s="88"/>
      <c r="E308" s="194">
        <f t="shared" si="200"/>
        <v>0</v>
      </c>
      <c r="F308" s="89">
        <f t="shared" si="201"/>
        <v>0</v>
      </c>
      <c r="G308" s="113"/>
      <c r="H308" s="88"/>
      <c r="I308" s="84">
        <f t="shared" si="202"/>
        <v>19941.398210000345</v>
      </c>
      <c r="J308" s="84">
        <f t="shared" si="203"/>
        <v>20068.362920351792</v>
      </c>
      <c r="K308" s="84">
        <f t="shared" si="204"/>
        <v>20195.327630703236</v>
      </c>
      <c r="L308" s="84">
        <f t="shared" si="205"/>
        <v>20322.292341054683</v>
      </c>
      <c r="M308" s="108">
        <f>IF(T308&lt;&gt;0,(((G308+1)*('Data Raw'!$N$1007-'Data Raw'!$N$1008)/2+'Data Raw'!$N$1008)*'Data Raw'!$M$1010+'Data Raw'!$M$1009)*AE308+AE308)</f>
        <v>20449.257051406126</v>
      </c>
      <c r="N308" s="84">
        <f t="shared" si="206"/>
        <v>20576.22176175757</v>
      </c>
      <c r="O308" s="84">
        <f t="shared" si="207"/>
        <v>20703.186472109017</v>
      </c>
      <c r="P308" s="84">
        <f t="shared" si="208"/>
        <v>20830.15118246046</v>
      </c>
      <c r="Q308" s="84">
        <f t="shared" si="209"/>
        <v>20957.115892811908</v>
      </c>
      <c r="R308" s="166" t="str">
        <f t="shared" si="210"/>
        <v/>
      </c>
      <c r="S308" s="109">
        <f>'Data Raw'!E350</f>
        <v>20631.82</v>
      </c>
      <c r="T308" s="109">
        <f>'Data Raw'!G350</f>
        <v>20905.88</v>
      </c>
      <c r="U308" s="109">
        <f>'Data Raw'!D350</f>
        <v>20952.45</v>
      </c>
      <c r="V308" s="166" t="str">
        <f t="shared" si="211"/>
        <v/>
      </c>
      <c r="W308" s="89">
        <f t="shared" si="212"/>
        <v>-456.62294859387475</v>
      </c>
      <c r="X308" s="89">
        <f t="shared" si="213"/>
        <v>208504.51718256439</v>
      </c>
      <c r="Y308" s="89">
        <f t="shared" si="193"/>
        <v>291.64200691297555</v>
      </c>
      <c r="Z308" s="109">
        <f t="shared" si="214"/>
        <v>320.63000000000102</v>
      </c>
      <c r="AA308" s="89">
        <f t="shared" si="215"/>
        <v>329.78725508661279</v>
      </c>
      <c r="AB308" s="89">
        <f t="shared" si="216"/>
        <v>20395.063555372442</v>
      </c>
      <c r="AC308" s="89">
        <f t="shared" si="217"/>
        <v>20958.296444627558</v>
      </c>
      <c r="AD308" s="89">
        <f t="shared" si="218"/>
        <v>1</v>
      </c>
      <c r="AE308" s="89">
        <f>'Data Raw'!C350</f>
        <v>20676.68</v>
      </c>
      <c r="AF308" s="89"/>
      <c r="AG308" s="89">
        <f t="shared" si="184"/>
        <v>229.20000000000073</v>
      </c>
      <c r="AH308" s="89">
        <f t="shared" si="185"/>
        <v>-227.42294859387403</v>
      </c>
      <c r="AI308" s="109">
        <f t="shared" si="186"/>
        <v>-1</v>
      </c>
      <c r="AJ308" s="109">
        <f t="shared" si="190"/>
        <v>50</v>
      </c>
      <c r="AK308" s="88"/>
      <c r="AL308" s="191" t="str">
        <f t="shared" si="191"/>
        <v/>
      </c>
      <c r="AM308" s="191">
        <f t="shared" si="192"/>
        <v>-229.20000000000073</v>
      </c>
      <c r="AN308" s="88"/>
      <c r="AO308" s="191"/>
      <c r="AP308" s="191">
        <f t="shared" si="187"/>
        <v>52532.640000000334</v>
      </c>
      <c r="AQ308" s="191">
        <f t="shared" si="219"/>
        <v>172.49792893516087</v>
      </c>
      <c r="AR308" s="191">
        <f t="shared" si="189"/>
        <v>-119.14407797781467</v>
      </c>
      <c r="AS308" s="250">
        <f t="shared" si="194"/>
        <v>0</v>
      </c>
      <c r="AT308" s="250">
        <f t="shared" si="195"/>
        <v>0</v>
      </c>
      <c r="AU308" s="250">
        <f t="shared" si="196"/>
        <v>0</v>
      </c>
      <c r="AV308" s="250">
        <f t="shared" si="197"/>
        <v>0</v>
      </c>
      <c r="AW308" s="250">
        <f t="shared" si="198"/>
        <v>0</v>
      </c>
      <c r="AX308" s="250">
        <f t="shared" si="199"/>
        <v>1</v>
      </c>
      <c r="AY308" s="89"/>
      <c r="AZ308" s="111"/>
      <c r="BA308" s="111"/>
      <c r="BB308" s="111"/>
      <c r="BC308" s="111"/>
      <c r="BD308" s="111"/>
      <c r="BE308" s="111"/>
      <c r="BF308" s="111"/>
      <c r="BG308" s="111"/>
      <c r="BH308" s="89"/>
      <c r="BI308" s="89"/>
      <c r="BJ308" s="89"/>
      <c r="BK308" s="89"/>
      <c r="BL308" s="89"/>
    </row>
    <row r="309" spans="1:64" x14ac:dyDescent="0.25">
      <c r="A309" s="86">
        <f t="shared" si="188"/>
        <v>308</v>
      </c>
      <c r="B309" s="113"/>
      <c r="C309" s="88"/>
      <c r="D309" s="88"/>
      <c r="E309" s="194">
        <f t="shared" si="200"/>
        <v>0</v>
      </c>
      <c r="F309" s="89">
        <f t="shared" si="201"/>
        <v>0</v>
      </c>
      <c r="G309" s="113"/>
      <c r="H309" s="88"/>
      <c r="I309" s="84">
        <f t="shared" si="202"/>
        <v>19873.687245325375</v>
      </c>
      <c r="J309" s="84">
        <f t="shared" si="203"/>
        <v>20019.508248781862</v>
      </c>
      <c r="K309" s="84">
        <f t="shared" si="204"/>
        <v>20165.329252238349</v>
      </c>
      <c r="L309" s="84">
        <f t="shared" si="205"/>
        <v>20311.150255694836</v>
      </c>
      <c r="M309" s="108">
        <f>IF(T309&lt;&gt;0,(((G309+1)*('Data Raw'!$N$1007-'Data Raw'!$N$1008)/2+'Data Raw'!$N$1008)*'Data Raw'!$M$1010+'Data Raw'!$M$1009)*AE309+AE309)</f>
        <v>20456.971259151323</v>
      </c>
      <c r="N309" s="84">
        <f t="shared" si="206"/>
        <v>20602.792262607811</v>
      </c>
      <c r="O309" s="84">
        <f t="shared" si="207"/>
        <v>20748.613266064298</v>
      </c>
      <c r="P309" s="84">
        <f t="shared" si="208"/>
        <v>20894.434269520785</v>
      </c>
      <c r="Q309" s="84">
        <f t="shared" si="209"/>
        <v>21040.255272977272</v>
      </c>
      <c r="R309" s="166" t="str">
        <f t="shared" si="210"/>
        <v/>
      </c>
      <c r="S309" s="109">
        <f>'Data Raw'!E351</f>
        <v>20572.419999999998</v>
      </c>
      <c r="T309" s="109">
        <f>'Data Raw'!G351</f>
        <v>20670.04</v>
      </c>
      <c r="U309" s="109">
        <f>'Data Raw'!D351</f>
        <v>20770.099999999999</v>
      </c>
      <c r="V309" s="166" t="str">
        <f t="shared" si="211"/>
        <v/>
      </c>
      <c r="W309" s="89">
        <f t="shared" si="212"/>
        <v>-213.06874084867741</v>
      </c>
      <c r="X309" s="89">
        <f t="shared" si="213"/>
        <v>45398.288326840855</v>
      </c>
      <c r="Y309" s="89">
        <f t="shared" si="193"/>
        <v>281.76196881770596</v>
      </c>
      <c r="Z309" s="109">
        <f t="shared" si="214"/>
        <v>197.68000000000029</v>
      </c>
      <c r="AA309" s="89">
        <f t="shared" si="215"/>
        <v>310.91479007423959</v>
      </c>
      <c r="AB309" s="89">
        <f t="shared" si="216"/>
        <v>20404.160833176378</v>
      </c>
      <c r="AC309" s="89">
        <f t="shared" si="217"/>
        <v>20964.799166823621</v>
      </c>
      <c r="AD309" s="89">
        <f t="shared" si="218"/>
        <v>1</v>
      </c>
      <c r="AE309" s="89">
        <f>'Data Raw'!C351</f>
        <v>20684.48</v>
      </c>
      <c r="AF309" s="89"/>
      <c r="AG309" s="89">
        <f t="shared" si="184"/>
        <v>-14.43999999999869</v>
      </c>
      <c r="AH309" s="89">
        <f t="shared" si="185"/>
        <v>-227.5087408486761</v>
      </c>
      <c r="AI309" s="109">
        <f t="shared" si="186"/>
        <v>-1</v>
      </c>
      <c r="AJ309" s="109">
        <f t="shared" si="190"/>
        <v>50</v>
      </c>
      <c r="AK309" s="88"/>
      <c r="AL309" s="191" t="str">
        <f t="shared" si="191"/>
        <v/>
      </c>
      <c r="AM309" s="191">
        <f t="shared" si="192"/>
        <v>-14.43999999999869</v>
      </c>
      <c r="AN309" s="88"/>
      <c r="AO309" s="191"/>
      <c r="AP309" s="191">
        <f t="shared" si="187"/>
        <v>208.51359999996217</v>
      </c>
      <c r="AQ309" s="191">
        <f t="shared" si="219"/>
        <v>154.93593683125397</v>
      </c>
      <c r="AR309" s="191">
        <f t="shared" si="189"/>
        <v>-126.82603198645199</v>
      </c>
      <c r="AS309" s="250">
        <f t="shared" si="194"/>
        <v>0</v>
      </c>
      <c r="AT309" s="250">
        <f t="shared" si="195"/>
        <v>0</v>
      </c>
      <c r="AU309" s="250">
        <f t="shared" si="196"/>
        <v>0</v>
      </c>
      <c r="AV309" s="250">
        <f t="shared" si="197"/>
        <v>1</v>
      </c>
      <c r="AW309" s="250">
        <f t="shared" si="198"/>
        <v>0</v>
      </c>
      <c r="AX309" s="250">
        <f t="shared" si="199"/>
        <v>0</v>
      </c>
      <c r="AY309" s="89"/>
      <c r="AZ309" s="111"/>
      <c r="BA309" s="111"/>
      <c r="BB309" s="111"/>
      <c r="BC309" s="111"/>
      <c r="BD309" s="111"/>
      <c r="BE309" s="111"/>
      <c r="BF309" s="111"/>
      <c r="BG309" s="111"/>
      <c r="BH309" s="89"/>
      <c r="BI309" s="89"/>
      <c r="BJ309" s="89"/>
      <c r="BK309" s="89"/>
      <c r="BL309" s="89"/>
    </row>
    <row r="310" spans="1:64" x14ac:dyDescent="0.25">
      <c r="A310" s="86">
        <f t="shared" si="188"/>
        <v>309</v>
      </c>
      <c r="B310" s="113"/>
      <c r="C310" s="88"/>
      <c r="D310" s="88"/>
      <c r="E310" s="194">
        <f t="shared" si="200"/>
        <v>0</v>
      </c>
      <c r="F310" s="89">
        <f t="shared" si="201"/>
        <v>0</v>
      </c>
      <c r="G310" s="113"/>
      <c r="H310" s="88"/>
      <c r="I310" s="84">
        <f t="shared" si="202"/>
        <v>19914.196562348501</v>
      </c>
      <c r="J310" s="84">
        <f t="shared" si="203"/>
        <v>20055.077546757359</v>
      </c>
      <c r="K310" s="84">
        <f t="shared" si="204"/>
        <v>20195.958531166209</v>
      </c>
      <c r="L310" s="84">
        <f t="shared" si="205"/>
        <v>20336.839515575062</v>
      </c>
      <c r="M310" s="108">
        <f>IF(T310&lt;&gt;0,(((G310+1)*('Data Raw'!$N$1007-'Data Raw'!$N$1008)/2+'Data Raw'!$N$1008)*'Data Raw'!$M$1010+'Data Raw'!$M$1009)*AE310+AE310)</f>
        <v>20477.720499983916</v>
      </c>
      <c r="N310" s="84">
        <f t="shared" si="206"/>
        <v>20618.60148439277</v>
      </c>
      <c r="O310" s="84">
        <f t="shared" si="207"/>
        <v>20759.482468801623</v>
      </c>
      <c r="P310" s="84">
        <f t="shared" si="208"/>
        <v>20900.363453210473</v>
      </c>
      <c r="Q310" s="84">
        <f t="shared" si="209"/>
        <v>21041.244437619331</v>
      </c>
      <c r="R310" s="166" t="str">
        <f t="shared" si="210"/>
        <v/>
      </c>
      <c r="S310" s="109">
        <f>'Data Raw'!E352</f>
        <v>20533.419999999998</v>
      </c>
      <c r="T310" s="109">
        <f>'Data Raw'!G352</f>
        <v>20622.68</v>
      </c>
      <c r="U310" s="109">
        <f>'Data Raw'!D352</f>
        <v>20772.63</v>
      </c>
      <c r="V310" s="166" t="str">
        <f t="shared" si="211"/>
        <v/>
      </c>
      <c r="W310" s="89">
        <f t="shared" si="212"/>
        <v>-144.95950001608435</v>
      </c>
      <c r="X310" s="89">
        <f t="shared" si="213"/>
        <v>21013.256644913159</v>
      </c>
      <c r="Y310" s="89">
        <f t="shared" si="193"/>
        <v>266.55262119918478</v>
      </c>
      <c r="Z310" s="109">
        <f t="shared" si="214"/>
        <v>239.21000000000276</v>
      </c>
      <c r="AA310" s="89">
        <f t="shared" si="215"/>
        <v>300.67124863506291</v>
      </c>
      <c r="AB310" s="89">
        <f t="shared" si="216"/>
        <v>20441.182428436896</v>
      </c>
      <c r="AC310" s="89">
        <f t="shared" si="217"/>
        <v>20969.737571563102</v>
      </c>
      <c r="AD310" s="89">
        <f t="shared" si="218"/>
        <v>1</v>
      </c>
      <c r="AE310" s="89">
        <f>'Data Raw'!C352</f>
        <v>20705.46</v>
      </c>
      <c r="AF310" s="89"/>
      <c r="AG310" s="89">
        <f t="shared" si="184"/>
        <v>-82.779999999998836</v>
      </c>
      <c r="AH310" s="89">
        <f t="shared" si="185"/>
        <v>-227.73950001608318</v>
      </c>
      <c r="AI310" s="109">
        <f t="shared" si="186"/>
        <v>-1</v>
      </c>
      <c r="AJ310" s="109">
        <f t="shared" si="190"/>
        <v>50</v>
      </c>
      <c r="AK310" s="88"/>
      <c r="AL310" s="191" t="str">
        <f t="shared" si="191"/>
        <v/>
      </c>
      <c r="AM310" s="191">
        <f t="shared" si="192"/>
        <v>-82.779999999998836</v>
      </c>
      <c r="AN310" s="88"/>
      <c r="AO310" s="191"/>
      <c r="AP310" s="191">
        <f t="shared" si="187"/>
        <v>6852.5283999998073</v>
      </c>
      <c r="AQ310" s="191">
        <f t="shared" si="219"/>
        <v>146.91861051667007</v>
      </c>
      <c r="AR310" s="191">
        <f t="shared" si="189"/>
        <v>-119.63401068251471</v>
      </c>
      <c r="AS310" s="250">
        <f t="shared" si="194"/>
        <v>0</v>
      </c>
      <c r="AT310" s="250">
        <f t="shared" si="195"/>
        <v>0</v>
      </c>
      <c r="AU310" s="250">
        <f t="shared" si="196"/>
        <v>0</v>
      </c>
      <c r="AV310" s="250">
        <f t="shared" si="197"/>
        <v>1</v>
      </c>
      <c r="AW310" s="250">
        <f t="shared" si="198"/>
        <v>0</v>
      </c>
      <c r="AX310" s="250">
        <f t="shared" si="199"/>
        <v>0</v>
      </c>
      <c r="AY310" s="89"/>
      <c r="AZ310" s="111"/>
      <c r="BA310" s="111"/>
      <c r="BB310" s="111"/>
      <c r="BC310" s="111"/>
      <c r="BD310" s="111"/>
      <c r="BE310" s="111"/>
      <c r="BF310" s="111"/>
      <c r="BG310" s="111"/>
      <c r="BH310" s="89"/>
      <c r="BI310" s="89"/>
      <c r="BJ310" s="89"/>
      <c r="BK310" s="89"/>
      <c r="BL310" s="89"/>
    </row>
    <row r="311" spans="1:64" x14ac:dyDescent="0.25">
      <c r="A311" s="86">
        <f t="shared" si="188"/>
        <v>310</v>
      </c>
      <c r="B311" s="113"/>
      <c r="C311" s="88"/>
      <c r="D311" s="88"/>
      <c r="E311" s="194">
        <f t="shared" si="200"/>
        <v>0</v>
      </c>
      <c r="F311" s="89">
        <f t="shared" si="201"/>
        <v>0</v>
      </c>
      <c r="G311" s="113"/>
      <c r="H311" s="88"/>
      <c r="I311" s="84">
        <f t="shared" si="202"/>
        <v>19887.243309983125</v>
      </c>
      <c r="J311" s="84">
        <f t="shared" si="203"/>
        <v>20020.51962058272</v>
      </c>
      <c r="K311" s="84">
        <f t="shared" si="204"/>
        <v>20153.795931182311</v>
      </c>
      <c r="L311" s="84">
        <f t="shared" si="205"/>
        <v>20287.072241781905</v>
      </c>
      <c r="M311" s="108">
        <f>IF(T311&lt;&gt;0,(((G311+1)*('Data Raw'!$N$1007-'Data Raw'!$N$1008)/2+'Data Raw'!$N$1008)*'Data Raw'!$M$1010+'Data Raw'!$M$1009)*AE311+AE311)</f>
        <v>20420.348552381496</v>
      </c>
      <c r="N311" s="84">
        <f t="shared" si="206"/>
        <v>20553.624862981087</v>
      </c>
      <c r="O311" s="84">
        <f t="shared" si="207"/>
        <v>20686.901173580682</v>
      </c>
      <c r="P311" s="84">
        <f t="shared" si="208"/>
        <v>20820.177484180273</v>
      </c>
      <c r="Q311" s="84">
        <f t="shared" si="209"/>
        <v>20953.453794779867</v>
      </c>
      <c r="R311" s="166" t="str">
        <f t="shared" si="210"/>
        <v/>
      </c>
      <c r="S311" s="109">
        <f>'Data Raw'!E353</f>
        <v>20050.05</v>
      </c>
      <c r="T311" s="109">
        <f>'Data Raw'!G353</f>
        <v>20156.509999999998</v>
      </c>
      <c r="U311" s="109">
        <f>'Data Raw'!D353</f>
        <v>20647.45</v>
      </c>
      <c r="V311" s="166" t="str">
        <f t="shared" si="211"/>
        <v/>
      </c>
      <c r="W311" s="89">
        <f t="shared" si="212"/>
        <v>263.83855238149772</v>
      </c>
      <c r="X311" s="89">
        <f t="shared" si="213"/>
        <v>69610.78172276431</v>
      </c>
      <c r="Y311" s="89">
        <f t="shared" si="193"/>
        <v>266.16659147762033</v>
      </c>
      <c r="Z311" s="109">
        <f t="shared" si="214"/>
        <v>597.40000000000146</v>
      </c>
      <c r="AA311" s="89">
        <f t="shared" si="215"/>
        <v>343.06107025862559</v>
      </c>
      <c r="AB311" s="89">
        <f t="shared" si="216"/>
        <v>20391.879438660199</v>
      </c>
      <c r="AC311" s="89">
        <f t="shared" si="217"/>
        <v>20903.020561339803</v>
      </c>
      <c r="AD311" s="89" t="str">
        <f t="shared" si="218"/>
        <v/>
      </c>
      <c r="AE311" s="89">
        <f>'Data Raw'!C353</f>
        <v>20647.45</v>
      </c>
      <c r="AF311" s="89"/>
      <c r="AG311" s="89">
        <f t="shared" si="184"/>
        <v>-490.94000000000233</v>
      </c>
      <c r="AH311" s="89">
        <f t="shared" si="185"/>
        <v>-227.10144761850461</v>
      </c>
      <c r="AI311" s="109">
        <f t="shared" si="186"/>
        <v>-1</v>
      </c>
      <c r="AJ311" s="109">
        <f t="shared" si="190"/>
        <v>50</v>
      </c>
      <c r="AK311" s="88"/>
      <c r="AL311" s="191" t="str">
        <f t="shared" si="191"/>
        <v/>
      </c>
      <c r="AM311" s="191">
        <f t="shared" si="192"/>
        <v>-490.94000000000233</v>
      </c>
      <c r="AN311" s="88"/>
      <c r="AO311" s="191"/>
      <c r="AP311" s="191">
        <f t="shared" si="187"/>
        <v>241022.08360000228</v>
      </c>
      <c r="AQ311" s="191">
        <f t="shared" si="219"/>
        <v>185.14320934815143</v>
      </c>
      <c r="AR311" s="191">
        <f t="shared" si="189"/>
        <v>-81.023382129468899</v>
      </c>
      <c r="AS311" s="250">
        <f t="shared" si="194"/>
        <v>0</v>
      </c>
      <c r="AT311" s="250">
        <f t="shared" si="195"/>
        <v>0</v>
      </c>
      <c r="AU311" s="250">
        <f t="shared" si="196"/>
        <v>1</v>
      </c>
      <c r="AV311" s="250">
        <f t="shared" si="197"/>
        <v>0</v>
      </c>
      <c r="AW311" s="250">
        <f t="shared" si="198"/>
        <v>0</v>
      </c>
      <c r="AX311" s="250">
        <f t="shared" si="199"/>
        <v>0</v>
      </c>
      <c r="AY311" s="89"/>
      <c r="AZ311" s="111"/>
      <c r="BA311" s="111"/>
      <c r="BB311" s="111"/>
      <c r="BC311" s="111"/>
      <c r="BD311" s="111"/>
      <c r="BE311" s="111"/>
      <c r="BF311" s="111"/>
      <c r="BG311" s="111"/>
      <c r="BH311" s="89"/>
      <c r="BI311" s="89"/>
      <c r="BJ311" s="89"/>
      <c r="BK311" s="89"/>
      <c r="BL311" s="89"/>
    </row>
    <row r="312" spans="1:64" x14ac:dyDescent="0.25">
      <c r="A312" s="86">
        <f t="shared" si="188"/>
        <v>311</v>
      </c>
      <c r="B312" s="113"/>
      <c r="C312" s="88"/>
      <c r="D312" s="88"/>
      <c r="E312" s="194">
        <f t="shared" si="200"/>
        <v>0</v>
      </c>
      <c r="F312" s="89">
        <f t="shared" si="201"/>
        <v>0</v>
      </c>
      <c r="G312" s="113"/>
      <c r="H312" s="88"/>
      <c r="I312" s="84">
        <f t="shared" si="202"/>
        <v>19273.99410293833</v>
      </c>
      <c r="J312" s="84">
        <f t="shared" si="203"/>
        <v>19407.077398677142</v>
      </c>
      <c r="K312" s="84">
        <f t="shared" si="204"/>
        <v>19540.16069441595</v>
      </c>
      <c r="L312" s="84">
        <f t="shared" si="205"/>
        <v>19673.243990154762</v>
      </c>
      <c r="M312" s="108">
        <f>IF(T312&lt;&gt;0,(((G312+1)*('Data Raw'!$N$1007-'Data Raw'!$N$1008)/2+'Data Raw'!$N$1008)*'Data Raw'!$M$1010+'Data Raw'!$M$1009)*AE312+AE312)</f>
        <v>19806.327285893571</v>
      </c>
      <c r="N312" s="84">
        <f t="shared" si="206"/>
        <v>19939.410581632379</v>
      </c>
      <c r="O312" s="84">
        <f t="shared" si="207"/>
        <v>20072.493877371191</v>
      </c>
      <c r="P312" s="84">
        <f t="shared" si="208"/>
        <v>20205.577173109999</v>
      </c>
      <c r="Q312" s="84">
        <f t="shared" si="209"/>
        <v>20338.660468848811</v>
      </c>
      <c r="R312" s="166" t="str">
        <f t="shared" si="210"/>
        <v/>
      </c>
      <c r="S312" s="109">
        <f>'Data Raw'!E354</f>
        <v>19883.919999999998</v>
      </c>
      <c r="T312" s="109">
        <f>'Data Raw'!G354</f>
        <v>20165.84</v>
      </c>
      <c r="U312" s="109">
        <f>'Data Raw'!D354</f>
        <v>20251.43</v>
      </c>
      <c r="V312" s="166" t="str">
        <f t="shared" si="211"/>
        <v/>
      </c>
      <c r="W312" s="89">
        <f t="shared" si="212"/>
        <v>-359.51271410642948</v>
      </c>
      <c r="X312" s="89">
        <f t="shared" si="213"/>
        <v>129249.39160417129</v>
      </c>
      <c r="Y312" s="89">
        <f t="shared" si="193"/>
        <v>281.40395928706624</v>
      </c>
      <c r="Z312" s="109">
        <f t="shared" si="214"/>
        <v>367.51000000000204</v>
      </c>
      <c r="AA312" s="89">
        <f t="shared" si="215"/>
        <v>346.55377450739365</v>
      </c>
      <c r="AB312" s="89">
        <f t="shared" si="216"/>
        <v>19734.998090280165</v>
      </c>
      <c r="AC312" s="89">
        <f t="shared" si="217"/>
        <v>20318.201909719832</v>
      </c>
      <c r="AD312" s="89">
        <f t="shared" si="218"/>
        <v>1</v>
      </c>
      <c r="AE312" s="89">
        <f>'Data Raw'!C354</f>
        <v>20026.599999999999</v>
      </c>
      <c r="AF312" s="89"/>
      <c r="AG312" s="89">
        <f t="shared" si="184"/>
        <v>139.2400000000016</v>
      </c>
      <c r="AH312" s="89">
        <f t="shared" si="185"/>
        <v>-220.27271410642788</v>
      </c>
      <c r="AI312" s="109">
        <f t="shared" si="186"/>
        <v>-1</v>
      </c>
      <c r="AJ312" s="109">
        <f t="shared" si="190"/>
        <v>50</v>
      </c>
      <c r="AK312" s="88"/>
      <c r="AL312" s="191" t="str">
        <f t="shared" si="191"/>
        <v/>
      </c>
      <c r="AM312" s="191">
        <f t="shared" si="192"/>
        <v>-139.2400000000016</v>
      </c>
      <c r="AN312" s="88"/>
      <c r="AO312" s="191"/>
      <c r="AP312" s="191">
        <f t="shared" si="187"/>
        <v>19387.777600000445</v>
      </c>
      <c r="AQ312" s="191">
        <f t="shared" si="219"/>
        <v>180.04285275391257</v>
      </c>
      <c r="AR312" s="191">
        <f t="shared" si="189"/>
        <v>-101.36110653315367</v>
      </c>
      <c r="AS312" s="250">
        <f t="shared" si="194"/>
        <v>0</v>
      </c>
      <c r="AT312" s="250">
        <f t="shared" si="195"/>
        <v>0</v>
      </c>
      <c r="AU312" s="250">
        <f t="shared" si="196"/>
        <v>0</v>
      </c>
      <c r="AV312" s="250">
        <f t="shared" si="197"/>
        <v>0</v>
      </c>
      <c r="AW312" s="250">
        <f t="shared" si="198"/>
        <v>1</v>
      </c>
      <c r="AX312" s="250">
        <f t="shared" si="199"/>
        <v>0</v>
      </c>
      <c r="AY312" s="89"/>
      <c r="AZ312" s="111"/>
      <c r="BA312" s="111"/>
      <c r="BB312" s="111"/>
      <c r="BC312" s="111"/>
      <c r="BD312" s="111"/>
      <c r="BE312" s="111"/>
      <c r="BF312" s="111"/>
      <c r="BG312" s="111"/>
      <c r="BH312" s="89"/>
      <c r="BI312" s="89"/>
      <c r="BJ312" s="89"/>
      <c r="BK312" s="89"/>
      <c r="BL312" s="89"/>
    </row>
    <row r="313" spans="1:64" x14ac:dyDescent="0.25">
      <c r="A313" s="86">
        <f t="shared" si="188"/>
        <v>312</v>
      </c>
      <c r="B313" s="113"/>
      <c r="C313" s="88"/>
      <c r="D313" s="88"/>
      <c r="E313" s="194">
        <f t="shared" si="200"/>
        <v>0</v>
      </c>
      <c r="F313" s="89">
        <f t="shared" si="201"/>
        <v>0</v>
      </c>
      <c r="G313" s="113"/>
      <c r="H313" s="88"/>
      <c r="I313" s="84">
        <f t="shared" si="202"/>
        <v>19160.997124465692</v>
      </c>
      <c r="J313" s="84">
        <f t="shared" si="203"/>
        <v>19301.699104109222</v>
      </c>
      <c r="K313" s="84">
        <f t="shared" si="204"/>
        <v>19442.401083752757</v>
      </c>
      <c r="L313" s="84">
        <f t="shared" si="205"/>
        <v>19583.103063396287</v>
      </c>
      <c r="M313" s="108">
        <f>IF(T313&lt;&gt;0,(((G313+1)*('Data Raw'!$N$1007-'Data Raw'!$N$1008)/2+'Data Raw'!$N$1008)*'Data Raw'!$M$1010+'Data Raw'!$M$1009)*AE313+AE313)</f>
        <v>19723.805043039822</v>
      </c>
      <c r="N313" s="84">
        <f t="shared" si="206"/>
        <v>19864.507022683356</v>
      </c>
      <c r="O313" s="84">
        <f t="shared" si="207"/>
        <v>20005.209002326887</v>
      </c>
      <c r="P313" s="84">
        <f t="shared" si="208"/>
        <v>20145.910981970421</v>
      </c>
      <c r="Q313" s="84">
        <f t="shared" si="209"/>
        <v>20286.612961613951</v>
      </c>
      <c r="R313" s="166" t="str">
        <f t="shared" si="210"/>
        <v/>
      </c>
      <c r="S313" s="109">
        <f>'Data Raw'!E355</f>
        <v>19515.54</v>
      </c>
      <c r="T313" s="109">
        <f>'Data Raw'!G355</f>
        <v>19689.21</v>
      </c>
      <c r="U313" s="109">
        <f>'Data Raw'!D355</f>
        <v>19943.16</v>
      </c>
      <c r="V313" s="166" t="str">
        <f t="shared" si="211"/>
        <v/>
      </c>
      <c r="W313" s="89">
        <f t="shared" si="212"/>
        <v>34.595043039822485</v>
      </c>
      <c r="X313" s="89">
        <f t="shared" si="213"/>
        <v>1196.8170029271703</v>
      </c>
      <c r="Y313" s="89">
        <f t="shared" si="193"/>
        <v>260.85736299954868</v>
      </c>
      <c r="Z313" s="109">
        <f t="shared" si="214"/>
        <v>427.61999999999898</v>
      </c>
      <c r="AA313" s="89">
        <f t="shared" si="215"/>
        <v>358.13466386348011</v>
      </c>
      <c r="AB313" s="89">
        <f t="shared" si="216"/>
        <v>19648.589291668715</v>
      </c>
      <c r="AC313" s="89">
        <f t="shared" si="217"/>
        <v>20237.730708331284</v>
      </c>
      <c r="AD313" s="89">
        <f t="shared" si="218"/>
        <v>1</v>
      </c>
      <c r="AE313" s="89">
        <f>'Data Raw'!C355</f>
        <v>19943.16</v>
      </c>
      <c r="AF313" s="89"/>
      <c r="AG313" s="89">
        <f t="shared" si="184"/>
        <v>-253.95000000000073</v>
      </c>
      <c r="AH313" s="89">
        <f t="shared" si="185"/>
        <v>-219.35495696017824</v>
      </c>
      <c r="AI313" s="109">
        <f t="shared" si="186"/>
        <v>-1</v>
      </c>
      <c r="AJ313" s="109">
        <f t="shared" si="190"/>
        <v>50</v>
      </c>
      <c r="AK313" s="88"/>
      <c r="AL313" s="191" t="str">
        <f t="shared" si="191"/>
        <v/>
      </c>
      <c r="AM313" s="191">
        <f t="shared" si="192"/>
        <v>-253.95000000000073</v>
      </c>
      <c r="AN313" s="88"/>
      <c r="AO313" s="191"/>
      <c r="AP313" s="191">
        <f t="shared" si="187"/>
        <v>64490.602500000372</v>
      </c>
      <c r="AQ313" s="191">
        <f t="shared" si="219"/>
        <v>188.25475800347792</v>
      </c>
      <c r="AR313" s="191">
        <f t="shared" si="189"/>
        <v>-72.602604996070767</v>
      </c>
      <c r="AS313" s="250">
        <f t="shared" si="194"/>
        <v>0</v>
      </c>
      <c r="AT313" s="250">
        <f t="shared" si="195"/>
        <v>0</v>
      </c>
      <c r="AU313" s="250">
        <f t="shared" si="196"/>
        <v>1</v>
      </c>
      <c r="AV313" s="250">
        <f t="shared" si="197"/>
        <v>0</v>
      </c>
      <c r="AW313" s="250">
        <f t="shared" si="198"/>
        <v>0</v>
      </c>
      <c r="AX313" s="250">
        <f t="shared" si="199"/>
        <v>0</v>
      </c>
      <c r="AY313" s="89"/>
      <c r="AZ313" s="111"/>
      <c r="BA313" s="111"/>
      <c r="BB313" s="111"/>
      <c r="BC313" s="111"/>
      <c r="BD313" s="111"/>
      <c r="BE313" s="111"/>
      <c r="BF313" s="111"/>
      <c r="BG313" s="111"/>
      <c r="BH313" s="89"/>
      <c r="BI313" s="89"/>
      <c r="BJ313" s="89"/>
      <c r="BK313" s="89"/>
      <c r="BL313" s="89"/>
    </row>
    <row r="314" spans="1:64" x14ac:dyDescent="0.25">
      <c r="A314" s="86">
        <f t="shared" si="188"/>
        <v>313</v>
      </c>
      <c r="B314" s="113"/>
      <c r="C314" s="88"/>
      <c r="D314" s="88"/>
      <c r="E314" s="194">
        <f t="shared" si="200"/>
        <v>0</v>
      </c>
      <c r="F314" s="89">
        <f t="shared" si="201"/>
        <v>0</v>
      </c>
      <c r="G314" s="113"/>
      <c r="H314" s="88"/>
      <c r="I314" s="84">
        <f t="shared" si="202"/>
        <v>19125.472410115024</v>
      </c>
      <c r="J314" s="84">
        <f t="shared" si="203"/>
        <v>19255.901091614796</v>
      </c>
      <c r="K314" s="84">
        <f t="shared" si="204"/>
        <v>19386.329773114572</v>
      </c>
      <c r="L314" s="84">
        <f t="shared" si="205"/>
        <v>19516.758454614344</v>
      </c>
      <c r="M314" s="108">
        <f>IF(T314&lt;&gt;0,(((G314+1)*('Data Raw'!$N$1007-'Data Raw'!$N$1008)/2+'Data Raw'!$N$1008)*'Data Raw'!$M$1010+'Data Raw'!$M$1009)*AE314+AE314)</f>
        <v>19647.18713611412</v>
      </c>
      <c r="N314" s="84">
        <f t="shared" si="206"/>
        <v>19777.615817613896</v>
      </c>
      <c r="O314" s="84">
        <f t="shared" si="207"/>
        <v>19908.044499113668</v>
      </c>
      <c r="P314" s="84">
        <f t="shared" si="208"/>
        <v>20038.473180613444</v>
      </c>
      <c r="Q314" s="84">
        <f t="shared" si="209"/>
        <v>20168.901862113216</v>
      </c>
      <c r="R314" s="166" t="str">
        <f t="shared" si="210"/>
        <v/>
      </c>
      <c r="S314" s="109">
        <f>'Data Raw'!E356</f>
        <v>19685.48</v>
      </c>
      <c r="T314" s="109">
        <f>'Data Raw'!G356</f>
        <v>19767.09</v>
      </c>
      <c r="U314" s="109">
        <f>'Data Raw'!D356</f>
        <v>19921.91</v>
      </c>
      <c r="V314" s="166" t="str">
        <f t="shared" si="211"/>
        <v/>
      </c>
      <c r="W314" s="89">
        <f t="shared" si="212"/>
        <v>-119.90286388587992</v>
      </c>
      <c r="X314" s="89">
        <f t="shared" si="213"/>
        <v>14376.696768035848</v>
      </c>
      <c r="Y314" s="89">
        <f t="shared" si="193"/>
        <v>245.72228219054409</v>
      </c>
      <c r="Z314" s="109">
        <f t="shared" si="214"/>
        <v>236.43000000000029</v>
      </c>
      <c r="AA314" s="89">
        <f t="shared" si="215"/>
        <v>340.74828331155447</v>
      </c>
      <c r="AB314" s="89">
        <f t="shared" si="216"/>
        <v>19561.275535716042</v>
      </c>
      <c r="AC314" s="89">
        <f t="shared" si="217"/>
        <v>20170.104464283955</v>
      </c>
      <c r="AD314" s="89">
        <f t="shared" si="218"/>
        <v>1</v>
      </c>
      <c r="AE314" s="89">
        <f>'Data Raw'!C356</f>
        <v>19865.689999999999</v>
      </c>
      <c r="AF314" s="89"/>
      <c r="AG314" s="89">
        <f t="shared" si="184"/>
        <v>-98.599999999998545</v>
      </c>
      <c r="AH314" s="89">
        <f t="shared" si="185"/>
        <v>-218.50286388587847</v>
      </c>
      <c r="AI314" s="109">
        <f t="shared" si="186"/>
        <v>-1</v>
      </c>
      <c r="AJ314" s="109">
        <f t="shared" si="190"/>
        <v>50</v>
      </c>
      <c r="AK314" s="88"/>
      <c r="AL314" s="191" t="str">
        <f t="shared" si="191"/>
        <v/>
      </c>
      <c r="AM314" s="191">
        <f t="shared" si="192"/>
        <v>-98.599999999998545</v>
      </c>
      <c r="AN314" s="88"/>
      <c r="AO314" s="191"/>
      <c r="AP314" s="191">
        <f t="shared" si="187"/>
        <v>9721.9599999997135</v>
      </c>
      <c r="AQ314" s="191">
        <f t="shared" si="219"/>
        <v>178.29311822531355</v>
      </c>
      <c r="AR314" s="191">
        <f t="shared" si="189"/>
        <v>-67.429163965230543</v>
      </c>
      <c r="AS314" s="250">
        <f t="shared" si="194"/>
        <v>0</v>
      </c>
      <c r="AT314" s="250">
        <f t="shared" si="195"/>
        <v>0</v>
      </c>
      <c r="AU314" s="250">
        <f t="shared" si="196"/>
        <v>0</v>
      </c>
      <c r="AV314" s="250">
        <f t="shared" si="197"/>
        <v>1</v>
      </c>
      <c r="AW314" s="250">
        <f t="shared" si="198"/>
        <v>0</v>
      </c>
      <c r="AX314" s="250">
        <f t="shared" si="199"/>
        <v>0</v>
      </c>
      <c r="AY314" s="89"/>
      <c r="AZ314" s="111"/>
      <c r="BA314" s="111"/>
      <c r="BB314" s="111"/>
      <c r="BC314" s="111"/>
      <c r="BD314" s="111"/>
      <c r="BE314" s="111"/>
      <c r="BF314" s="111"/>
      <c r="BG314" s="111"/>
      <c r="BH314" s="89"/>
      <c r="BI314" s="89"/>
      <c r="BJ314" s="89"/>
      <c r="BK314" s="89"/>
      <c r="BL314" s="89"/>
    </row>
    <row r="315" spans="1:64" x14ac:dyDescent="0.25">
      <c r="A315" s="86">
        <f t="shared" si="188"/>
        <v>314</v>
      </c>
      <c r="B315" s="113"/>
      <c r="C315" s="88"/>
      <c r="D315" s="88"/>
      <c r="E315" s="194">
        <f t="shared" si="200"/>
        <v>0</v>
      </c>
      <c r="F315" s="89">
        <f t="shared" si="201"/>
        <v>0</v>
      </c>
      <c r="G315" s="113"/>
      <c r="H315" s="88"/>
      <c r="I315" s="84">
        <f t="shared" si="202"/>
        <v>19299.701556270331</v>
      </c>
      <c r="J315" s="84">
        <f t="shared" si="203"/>
        <v>19422.562697365604</v>
      </c>
      <c r="K315" s="84">
        <f t="shared" si="204"/>
        <v>19545.423838460876</v>
      </c>
      <c r="L315" s="84">
        <f t="shared" si="205"/>
        <v>19668.284979556149</v>
      </c>
      <c r="M315" s="108">
        <f>IF(T315&lt;&gt;0,(((G315+1)*('Data Raw'!$N$1007-'Data Raw'!$N$1008)/2+'Data Raw'!$N$1008)*'Data Raw'!$M$1010+'Data Raw'!$M$1009)*AE315+AE315)</f>
        <v>19791.146120651421</v>
      </c>
      <c r="N315" s="84">
        <f t="shared" si="206"/>
        <v>19914.007261746694</v>
      </c>
      <c r="O315" s="84">
        <f t="shared" si="207"/>
        <v>20036.868402841967</v>
      </c>
      <c r="P315" s="84">
        <f t="shared" si="208"/>
        <v>20159.729543937239</v>
      </c>
      <c r="Q315" s="84">
        <f t="shared" si="209"/>
        <v>20282.590685032512</v>
      </c>
      <c r="R315" s="166" t="str">
        <f t="shared" si="210"/>
        <v/>
      </c>
      <c r="S315" s="109">
        <f>'Data Raw'!E357</f>
        <v>19995.46</v>
      </c>
      <c r="T315" s="109">
        <f>'Data Raw'!G357</f>
        <v>20174.04</v>
      </c>
      <c r="U315" s="109">
        <f>'Data Raw'!D357</f>
        <v>20216.580000000002</v>
      </c>
      <c r="V315" s="166" t="str">
        <f t="shared" si="211"/>
        <v/>
      </c>
      <c r="W315" s="89">
        <f t="shared" si="212"/>
        <v>-382.8938793485795</v>
      </c>
      <c r="X315" s="89">
        <f t="shared" si="213"/>
        <v>146607.72284260456</v>
      </c>
      <c r="Y315" s="89">
        <f t="shared" si="193"/>
        <v>269.62523266621685</v>
      </c>
      <c r="Z315" s="109">
        <f t="shared" si="214"/>
        <v>221.12000000000262</v>
      </c>
      <c r="AA315" s="89">
        <f t="shared" si="215"/>
        <v>323.65852855276137</v>
      </c>
      <c r="AB315" s="89">
        <f t="shared" si="216"/>
        <v>19721.613959185179</v>
      </c>
      <c r="AC315" s="89">
        <f t="shared" si="217"/>
        <v>20300.886040814821</v>
      </c>
      <c r="AD315" s="89">
        <f t="shared" si="218"/>
        <v>1</v>
      </c>
      <c r="AE315" s="89">
        <f>'Data Raw'!C357</f>
        <v>20011.25</v>
      </c>
      <c r="AF315" s="89"/>
      <c r="AG315" s="89">
        <f t="shared" si="184"/>
        <v>162.79000000000087</v>
      </c>
      <c r="AH315" s="89">
        <f t="shared" si="185"/>
        <v>-220.10387934857863</v>
      </c>
      <c r="AI315" s="109">
        <f t="shared" si="186"/>
        <v>-1</v>
      </c>
      <c r="AJ315" s="109">
        <f t="shared" si="190"/>
        <v>50</v>
      </c>
      <c r="AK315" s="88"/>
      <c r="AL315" s="191" t="str">
        <f t="shared" si="191"/>
        <v/>
      </c>
      <c r="AM315" s="191">
        <f t="shared" si="192"/>
        <v>-162.79000000000087</v>
      </c>
      <c r="AN315" s="88"/>
      <c r="AO315" s="191"/>
      <c r="AP315" s="191">
        <f t="shared" si="187"/>
        <v>26500.584100000284</v>
      </c>
      <c r="AQ315" s="191">
        <f t="shared" si="219"/>
        <v>176.57054953361217</v>
      </c>
      <c r="AR315" s="191">
        <f t="shared" si="189"/>
        <v>-93.05468313260468</v>
      </c>
      <c r="AS315" s="250">
        <f t="shared" si="194"/>
        <v>0</v>
      </c>
      <c r="AT315" s="250">
        <f t="shared" si="195"/>
        <v>0</v>
      </c>
      <c r="AU315" s="250">
        <f t="shared" si="196"/>
        <v>0</v>
      </c>
      <c r="AV315" s="250">
        <f t="shared" si="197"/>
        <v>0</v>
      </c>
      <c r="AW315" s="250">
        <f t="shared" si="198"/>
        <v>0</v>
      </c>
      <c r="AX315" s="250">
        <f t="shared" si="199"/>
        <v>1</v>
      </c>
      <c r="AY315" s="89"/>
      <c r="AZ315" s="111"/>
      <c r="BA315" s="111"/>
      <c r="BB315" s="111"/>
      <c r="BC315" s="111"/>
      <c r="BD315" s="111"/>
      <c r="BE315" s="111"/>
      <c r="BF315" s="111"/>
      <c r="BG315" s="111"/>
      <c r="BH315" s="89"/>
      <c r="BI315" s="89"/>
      <c r="BJ315" s="89"/>
      <c r="BK315" s="89"/>
      <c r="BL315" s="89"/>
    </row>
    <row r="316" spans="1:64" x14ac:dyDescent="0.25">
      <c r="A316" s="86">
        <f t="shared" si="188"/>
        <v>315</v>
      </c>
      <c r="B316" s="113"/>
      <c r="C316" s="88"/>
      <c r="D316" s="88"/>
      <c r="E316" s="194">
        <f t="shared" si="200"/>
        <v>0</v>
      </c>
      <c r="F316" s="89">
        <f t="shared" si="201"/>
        <v>0</v>
      </c>
      <c r="G316" s="113"/>
      <c r="H316" s="88"/>
      <c r="I316" s="84">
        <f t="shared" si="202"/>
        <v>19521.24018574553</v>
      </c>
      <c r="J316" s="84">
        <f t="shared" si="203"/>
        <v>19656.052802078641</v>
      </c>
      <c r="K316" s="84">
        <f t="shared" si="204"/>
        <v>19790.865418411748</v>
      </c>
      <c r="L316" s="84">
        <f t="shared" si="205"/>
        <v>19925.678034744858</v>
      </c>
      <c r="M316" s="108">
        <f>IF(T316&lt;&gt;0,(((G316+1)*('Data Raw'!$N$1007-'Data Raw'!$N$1008)/2+'Data Raw'!$N$1008)*'Data Raw'!$M$1010+'Data Raw'!$M$1009)*AE316+AE316)</f>
        <v>20060.490651077966</v>
      </c>
      <c r="N316" s="84">
        <f t="shared" si="206"/>
        <v>20195.303267411073</v>
      </c>
      <c r="O316" s="84">
        <f t="shared" si="207"/>
        <v>20330.115883744184</v>
      </c>
      <c r="P316" s="84">
        <f t="shared" si="208"/>
        <v>20464.928500077291</v>
      </c>
      <c r="Q316" s="84">
        <f t="shared" si="209"/>
        <v>20599.741116410401</v>
      </c>
      <c r="R316" s="166" t="str">
        <f t="shared" si="210"/>
        <v/>
      </c>
      <c r="S316" s="109">
        <f>'Data Raw'!E358</f>
        <v>20096.54</v>
      </c>
      <c r="T316" s="109">
        <f>'Data Raw'!G358</f>
        <v>20201.939999999999</v>
      </c>
      <c r="U316" s="109">
        <f>'Data Raw'!D358</f>
        <v>20283.59</v>
      </c>
      <c r="V316" s="166" t="str">
        <f t="shared" si="211"/>
        <v/>
      </c>
      <c r="W316" s="89">
        <f t="shared" si="212"/>
        <v>-141.4493489220331</v>
      </c>
      <c r="X316" s="89">
        <f t="shared" si="213"/>
        <v>20007.918310467066</v>
      </c>
      <c r="Y316" s="89">
        <f t="shared" si="193"/>
        <v>255.28541865704983</v>
      </c>
      <c r="Z316" s="109">
        <f t="shared" si="214"/>
        <v>187.04999999999927</v>
      </c>
      <c r="AA316" s="89">
        <f t="shared" si="215"/>
        <v>304.14302447379538</v>
      </c>
      <c r="AB316" s="89">
        <f t="shared" si="216"/>
        <v>20008.480250730154</v>
      </c>
      <c r="AC316" s="89">
        <f t="shared" si="217"/>
        <v>20558.699749269847</v>
      </c>
      <c r="AD316" s="89">
        <f t="shared" si="218"/>
        <v>1</v>
      </c>
      <c r="AE316" s="89">
        <f>'Data Raw'!C358</f>
        <v>20283.59</v>
      </c>
      <c r="AF316" s="89"/>
      <c r="AG316" s="89">
        <f t="shared" si="184"/>
        <v>-81.650000000001455</v>
      </c>
      <c r="AH316" s="89">
        <f t="shared" si="185"/>
        <v>-223.09934892203455</v>
      </c>
      <c r="AI316" s="109">
        <f t="shared" si="186"/>
        <v>-1</v>
      </c>
      <c r="AJ316" s="109">
        <f t="shared" si="190"/>
        <v>50</v>
      </c>
      <c r="AK316" s="88"/>
      <c r="AL316" s="191" t="str">
        <f t="shared" si="191"/>
        <v/>
      </c>
      <c r="AM316" s="191">
        <f t="shared" si="192"/>
        <v>-81.650000000001455</v>
      </c>
      <c r="AN316" s="88"/>
      <c r="AO316" s="191"/>
      <c r="AP316" s="191">
        <f t="shared" si="187"/>
        <v>6666.7225000002372</v>
      </c>
      <c r="AQ316" s="191">
        <f t="shared" si="219"/>
        <v>166.02382180765542</v>
      </c>
      <c r="AR316" s="191">
        <f t="shared" si="189"/>
        <v>-89.261596849394408</v>
      </c>
      <c r="AS316" s="250">
        <f t="shared" si="194"/>
        <v>0</v>
      </c>
      <c r="AT316" s="250">
        <f t="shared" si="195"/>
        <v>0</v>
      </c>
      <c r="AU316" s="250">
        <f t="shared" si="196"/>
        <v>0</v>
      </c>
      <c r="AV316" s="250">
        <f t="shared" si="197"/>
        <v>1</v>
      </c>
      <c r="AW316" s="250">
        <f t="shared" si="198"/>
        <v>0</v>
      </c>
      <c r="AX316" s="250">
        <f t="shared" si="199"/>
        <v>0</v>
      </c>
      <c r="AY316" s="89"/>
      <c r="AZ316" s="111"/>
      <c r="BA316" s="111"/>
      <c r="BB316" s="111"/>
      <c r="BC316" s="111"/>
      <c r="BD316" s="111"/>
      <c r="BE316" s="111"/>
      <c r="BF316" s="111"/>
      <c r="BG316" s="111"/>
      <c r="BH316" s="89"/>
      <c r="BI316" s="89"/>
      <c r="BJ316" s="89"/>
      <c r="BK316" s="89"/>
      <c r="BL316" s="89"/>
    </row>
    <row r="317" spans="1:64" x14ac:dyDescent="0.25">
      <c r="A317" s="86">
        <f t="shared" si="188"/>
        <v>316</v>
      </c>
      <c r="B317" s="113"/>
      <c r="C317" s="88"/>
      <c r="D317" s="88"/>
      <c r="E317" s="194">
        <f t="shared" si="200"/>
        <v>0</v>
      </c>
      <c r="F317" s="89">
        <f t="shared" si="201"/>
        <v>0</v>
      </c>
      <c r="G317" s="113"/>
      <c r="H317" s="88"/>
      <c r="I317" s="84">
        <f t="shared" si="202"/>
        <v>19334.080237057213</v>
      </c>
      <c r="J317" s="84">
        <f t="shared" si="203"/>
        <v>19461.72294638574</v>
      </c>
      <c r="K317" s="84">
        <f t="shared" si="204"/>
        <v>19589.365655714264</v>
      </c>
      <c r="L317" s="84">
        <f t="shared" si="205"/>
        <v>19717.008365042791</v>
      </c>
      <c r="M317" s="108">
        <f>IF(T317&lt;&gt;0,(((G317+1)*('Data Raw'!$N$1007-'Data Raw'!$N$1008)/2+'Data Raw'!$N$1008)*'Data Raw'!$M$1010+'Data Raw'!$M$1009)*AE317+AE317)</f>
        <v>19844.651074371315</v>
      </c>
      <c r="N317" s="84">
        <f t="shared" si="206"/>
        <v>19972.293783699839</v>
      </c>
      <c r="O317" s="84">
        <f t="shared" si="207"/>
        <v>20099.936493028366</v>
      </c>
      <c r="P317" s="84">
        <f t="shared" si="208"/>
        <v>20227.57920235689</v>
      </c>
      <c r="Q317" s="84">
        <f t="shared" si="209"/>
        <v>20355.221911685418</v>
      </c>
      <c r="R317" s="166" t="str">
        <f t="shared" si="210"/>
        <v/>
      </c>
      <c r="S317" s="109">
        <f>'Data Raw'!E359</f>
        <v>19954.04</v>
      </c>
      <c r="T317" s="109">
        <f>'Data Raw'!G359</f>
        <v>20045.77</v>
      </c>
      <c r="U317" s="109">
        <f>'Data Raw'!D359</f>
        <v>20171.89</v>
      </c>
      <c r="V317" s="166" t="str">
        <f t="shared" si="211"/>
        <v/>
      </c>
      <c r="W317" s="89">
        <f t="shared" si="212"/>
        <v>-201.11892562868525</v>
      </c>
      <c r="X317" s="89">
        <f t="shared" si="213"/>
        <v>40448.822246036631</v>
      </c>
      <c r="Y317" s="89">
        <f t="shared" si="193"/>
        <v>248.27193964898012</v>
      </c>
      <c r="Z317" s="109">
        <f t="shared" si="214"/>
        <v>217.84999999999854</v>
      </c>
      <c r="AA317" s="89">
        <f t="shared" si="215"/>
        <v>291.81544954896725</v>
      </c>
      <c r="AB317" s="89">
        <f t="shared" si="216"/>
        <v>19806.828429197274</v>
      </c>
      <c r="AC317" s="89">
        <f t="shared" si="217"/>
        <v>20323.871570802723</v>
      </c>
      <c r="AD317" s="89">
        <f t="shared" si="218"/>
        <v>1</v>
      </c>
      <c r="AE317" s="89">
        <f>'Data Raw'!C359</f>
        <v>20065.349999999999</v>
      </c>
      <c r="AF317" s="89"/>
      <c r="AG317" s="89">
        <f t="shared" si="184"/>
        <v>-19.579999999998108</v>
      </c>
      <c r="AH317" s="89">
        <f t="shared" si="185"/>
        <v>-220.69892562868336</v>
      </c>
      <c r="AI317" s="109">
        <f t="shared" si="186"/>
        <v>-1</v>
      </c>
      <c r="AJ317" s="109">
        <f t="shared" si="190"/>
        <v>50</v>
      </c>
      <c r="AK317" s="88"/>
      <c r="AL317" s="191" t="str">
        <f t="shared" si="191"/>
        <v/>
      </c>
      <c r="AM317" s="191">
        <f t="shared" si="192"/>
        <v>-19.579999999998108</v>
      </c>
      <c r="AN317" s="88"/>
      <c r="AO317" s="191"/>
      <c r="AP317" s="191">
        <f t="shared" si="187"/>
        <v>383.37639999992592</v>
      </c>
      <c r="AQ317" s="191">
        <f t="shared" si="219"/>
        <v>149.75228605124906</v>
      </c>
      <c r="AR317" s="191">
        <f t="shared" si="189"/>
        <v>-98.519653597731065</v>
      </c>
      <c r="AS317" s="250">
        <f t="shared" si="194"/>
        <v>0</v>
      </c>
      <c r="AT317" s="250">
        <f t="shared" si="195"/>
        <v>0</v>
      </c>
      <c r="AU317" s="250">
        <f t="shared" si="196"/>
        <v>0</v>
      </c>
      <c r="AV317" s="250">
        <f t="shared" si="197"/>
        <v>1</v>
      </c>
      <c r="AW317" s="250">
        <f t="shared" si="198"/>
        <v>0</v>
      </c>
      <c r="AX317" s="250">
        <f t="shared" si="199"/>
        <v>0</v>
      </c>
      <c r="AY317" s="89"/>
      <c r="AZ317" s="111"/>
      <c r="BA317" s="111"/>
      <c r="BB317" s="111"/>
      <c r="BC317" s="111"/>
      <c r="BD317" s="111"/>
      <c r="BE317" s="111"/>
      <c r="BF317" s="111"/>
      <c r="BG317" s="111"/>
      <c r="BH317" s="89"/>
      <c r="BI317" s="89"/>
      <c r="BJ317" s="89"/>
      <c r="BK317" s="89"/>
      <c r="BL317" s="89"/>
    </row>
    <row r="318" spans="1:64" x14ac:dyDescent="0.25">
      <c r="A318" s="86">
        <f t="shared" si="188"/>
        <v>317</v>
      </c>
      <c r="B318" s="113"/>
      <c r="C318" s="88"/>
      <c r="D318" s="88"/>
      <c r="E318" s="194">
        <f t="shared" si="200"/>
        <v>0</v>
      </c>
      <c r="F318" s="89">
        <f t="shared" si="201"/>
        <v>0</v>
      </c>
      <c r="G318" s="113"/>
      <c r="H318" s="88"/>
      <c r="I318" s="84">
        <f t="shared" si="202"/>
        <v>19322.343719206379</v>
      </c>
      <c r="J318" s="84">
        <f t="shared" si="203"/>
        <v>19446.479689030872</v>
      </c>
      <c r="K318" s="84">
        <f t="shared" si="204"/>
        <v>19570.61565885536</v>
      </c>
      <c r="L318" s="84">
        <f t="shared" si="205"/>
        <v>19694.751628679853</v>
      </c>
      <c r="M318" s="108">
        <f>IF(T318&lt;&gt;0,(((G318+1)*('Data Raw'!$N$1007-'Data Raw'!$N$1008)/2+'Data Raw'!$N$1008)*'Data Raw'!$M$1010+'Data Raw'!$M$1009)*AE318+AE318)</f>
        <v>19818.887598504341</v>
      </c>
      <c r="N318" s="84">
        <f t="shared" si="206"/>
        <v>19943.02356832883</v>
      </c>
      <c r="O318" s="84">
        <f t="shared" si="207"/>
        <v>20067.159538153323</v>
      </c>
      <c r="P318" s="84">
        <f t="shared" si="208"/>
        <v>20191.295507977811</v>
      </c>
      <c r="Q318" s="84">
        <f t="shared" si="209"/>
        <v>20315.431477802304</v>
      </c>
      <c r="R318" s="166" t="str">
        <f t="shared" si="210"/>
        <v/>
      </c>
      <c r="S318" s="109">
        <f>'Data Raw'!E360</f>
        <v>19856.23</v>
      </c>
      <c r="T318" s="109">
        <f>'Data Raw'!G360</f>
        <v>20003.439999999999</v>
      </c>
      <c r="U318" s="109">
        <f>'Data Raw'!D360</f>
        <v>20250.87</v>
      </c>
      <c r="V318" s="166" t="str">
        <f t="shared" si="211"/>
        <v/>
      </c>
      <c r="W318" s="89">
        <f t="shared" si="212"/>
        <v>-184.55240149565725</v>
      </c>
      <c r="X318" s="89">
        <f t="shared" si="213"/>
        <v>34059.588897814276</v>
      </c>
      <c r="Y318" s="89">
        <f t="shared" si="193"/>
        <v>240.20625809624983</v>
      </c>
      <c r="Z318" s="109">
        <f t="shared" si="214"/>
        <v>394.63999999999942</v>
      </c>
      <c r="AA318" s="89">
        <f t="shared" si="215"/>
        <v>306.50467104197185</v>
      </c>
      <c r="AB318" s="89">
        <f t="shared" si="216"/>
        <v>19791.256867883378</v>
      </c>
      <c r="AC318" s="89">
        <f t="shared" si="217"/>
        <v>20287.343132116621</v>
      </c>
      <c r="AD318" s="89">
        <f t="shared" si="218"/>
        <v>1</v>
      </c>
      <c r="AE318" s="89">
        <f>'Data Raw'!C360</f>
        <v>20039.3</v>
      </c>
      <c r="AF318" s="89"/>
      <c r="AG318" s="89">
        <f t="shared" si="184"/>
        <v>-35.860000000000582</v>
      </c>
      <c r="AH318" s="89">
        <f t="shared" si="185"/>
        <v>-220.41240149565783</v>
      </c>
      <c r="AI318" s="109">
        <f t="shared" si="186"/>
        <v>-1</v>
      </c>
      <c r="AJ318" s="109">
        <f t="shared" si="190"/>
        <v>50</v>
      </c>
      <c r="AK318" s="88"/>
      <c r="AL318" s="191" t="str">
        <f t="shared" si="191"/>
        <v/>
      </c>
      <c r="AM318" s="191">
        <f t="shared" si="192"/>
        <v>-35.860000000000582</v>
      </c>
      <c r="AN318" s="88"/>
      <c r="AO318" s="191"/>
      <c r="AP318" s="191">
        <f t="shared" si="187"/>
        <v>1285.9396000000418</v>
      </c>
      <c r="AQ318" s="191">
        <f t="shared" si="219"/>
        <v>137.09758760111035</v>
      </c>
      <c r="AR318" s="191">
        <f t="shared" si="189"/>
        <v>-103.10867049513948</v>
      </c>
      <c r="AS318" s="250">
        <f t="shared" si="194"/>
        <v>0</v>
      </c>
      <c r="AT318" s="250">
        <f t="shared" si="195"/>
        <v>0</v>
      </c>
      <c r="AU318" s="250">
        <f t="shared" si="196"/>
        <v>0</v>
      </c>
      <c r="AV318" s="250">
        <f t="shared" si="197"/>
        <v>1</v>
      </c>
      <c r="AW318" s="250">
        <f t="shared" si="198"/>
        <v>0</v>
      </c>
      <c r="AX318" s="250">
        <f t="shared" si="199"/>
        <v>0</v>
      </c>
      <c r="AY318" s="89"/>
      <c r="AZ318" s="111"/>
      <c r="BA318" s="111"/>
      <c r="BB318" s="111"/>
      <c r="BC318" s="111"/>
      <c r="BD318" s="111"/>
      <c r="BE318" s="111"/>
      <c r="BF318" s="111"/>
      <c r="BG318" s="111"/>
      <c r="BH318" s="89"/>
      <c r="BI318" s="89"/>
      <c r="BJ318" s="89"/>
      <c r="BK318" s="89"/>
      <c r="BL318" s="89"/>
    </row>
    <row r="319" spans="1:64" x14ac:dyDescent="0.25">
      <c r="A319" s="86">
        <f t="shared" si="188"/>
        <v>318</v>
      </c>
      <c r="B319" s="113"/>
      <c r="C319" s="88"/>
      <c r="D319" s="88"/>
      <c r="E319" s="194">
        <f t="shared" si="200"/>
        <v>0</v>
      </c>
      <c r="F319" s="89">
        <f t="shared" si="201"/>
        <v>0</v>
      </c>
      <c r="G319" s="113"/>
      <c r="H319" s="88"/>
      <c r="I319" s="84">
        <f t="shared" si="202"/>
        <v>19256.595690103524</v>
      </c>
      <c r="J319" s="84">
        <f t="shared" si="203"/>
        <v>19376.698819151647</v>
      </c>
      <c r="K319" s="84">
        <f t="shared" si="204"/>
        <v>19496.801948199773</v>
      </c>
      <c r="L319" s="84">
        <f t="shared" si="205"/>
        <v>19616.905077247895</v>
      </c>
      <c r="M319" s="108">
        <f>IF(T319&lt;&gt;0,(((G319+1)*('Data Raw'!$N$1007-'Data Raw'!$N$1008)/2+'Data Raw'!$N$1008)*'Data Raw'!$M$1010+'Data Raw'!$M$1009)*AE319+AE319)</f>
        <v>19737.008206296021</v>
      </c>
      <c r="N319" s="84">
        <f t="shared" si="206"/>
        <v>19857.111335344147</v>
      </c>
      <c r="O319" s="84">
        <f t="shared" si="207"/>
        <v>19977.214464392269</v>
      </c>
      <c r="P319" s="84">
        <f t="shared" si="208"/>
        <v>20097.317593440395</v>
      </c>
      <c r="Q319" s="84">
        <f t="shared" si="209"/>
        <v>20217.420722488518</v>
      </c>
      <c r="R319" s="166" t="str">
        <f t="shared" si="210"/>
        <v/>
      </c>
      <c r="S319" s="109">
        <f>'Data Raw'!E361</f>
        <v>19469.11</v>
      </c>
      <c r="T319" s="109">
        <f>'Data Raw'!G361</f>
        <v>19610.84</v>
      </c>
      <c r="U319" s="109">
        <f>'Data Raw'!D361</f>
        <v>19956.509999999998</v>
      </c>
      <c r="V319" s="166" t="str">
        <f t="shared" si="211"/>
        <v/>
      </c>
      <c r="W319" s="89">
        <f t="shared" si="212"/>
        <v>126.1682062960208</v>
      </c>
      <c r="X319" s="89">
        <f t="shared" si="213"/>
        <v>15918.416279955261</v>
      </c>
      <c r="Y319" s="89">
        <f t="shared" si="193"/>
        <v>227.44314669559836</v>
      </c>
      <c r="Z319" s="109">
        <f t="shared" si="214"/>
        <v>487.39999999999782</v>
      </c>
      <c r="AA319" s="89">
        <f t="shared" si="215"/>
        <v>332.34686089311845</v>
      </c>
      <c r="AB319" s="89">
        <f t="shared" si="216"/>
        <v>19695.981029614322</v>
      </c>
      <c r="AC319" s="89">
        <f t="shared" si="217"/>
        <v>20217.038970385674</v>
      </c>
      <c r="AD319" s="89" t="str">
        <f t="shared" si="218"/>
        <v/>
      </c>
      <c r="AE319" s="89">
        <f>'Data Raw'!C361</f>
        <v>19956.509999999998</v>
      </c>
      <c r="AF319" s="89"/>
      <c r="AG319" s="89">
        <f t="shared" si="184"/>
        <v>-345.66999999999825</v>
      </c>
      <c r="AH319" s="89">
        <f t="shared" si="185"/>
        <v>-219.50179370397746</v>
      </c>
      <c r="AI319" s="109">
        <f t="shared" si="186"/>
        <v>-1</v>
      </c>
      <c r="AJ319" s="109">
        <f t="shared" si="190"/>
        <v>50</v>
      </c>
      <c r="AK319" s="88"/>
      <c r="AL319" s="191" t="str">
        <f t="shared" si="191"/>
        <v/>
      </c>
      <c r="AM319" s="191">
        <f t="shared" si="192"/>
        <v>-345.66999999999825</v>
      </c>
      <c r="AN319" s="88"/>
      <c r="AO319" s="191"/>
      <c r="AP319" s="191">
        <f t="shared" si="187"/>
        <v>119487.7488999988</v>
      </c>
      <c r="AQ319" s="191">
        <f t="shared" si="219"/>
        <v>160.27230008987567</v>
      </c>
      <c r="AR319" s="191">
        <f t="shared" si="189"/>
        <v>-67.170846605722687</v>
      </c>
      <c r="AS319" s="250">
        <f t="shared" si="194"/>
        <v>0</v>
      </c>
      <c r="AT319" s="250">
        <f t="shared" si="195"/>
        <v>0</v>
      </c>
      <c r="AU319" s="250">
        <f t="shared" si="196"/>
        <v>1</v>
      </c>
      <c r="AV319" s="250">
        <f t="shared" si="197"/>
        <v>0</v>
      </c>
      <c r="AW319" s="250">
        <f t="shared" si="198"/>
        <v>0</v>
      </c>
      <c r="AX319" s="250">
        <f t="shared" si="199"/>
        <v>0</v>
      </c>
      <c r="AY319" s="89"/>
      <c r="AZ319" s="111"/>
      <c r="BA319" s="111"/>
      <c r="BB319" s="111"/>
      <c r="BC319" s="111"/>
      <c r="BD319" s="111"/>
      <c r="BE319" s="111"/>
      <c r="BF319" s="111"/>
      <c r="BG319" s="111"/>
      <c r="BH319" s="89"/>
      <c r="BI319" s="89"/>
      <c r="BJ319" s="89"/>
      <c r="BK319" s="89"/>
      <c r="BL319" s="89"/>
    </row>
    <row r="320" spans="1:64" x14ac:dyDescent="0.25">
      <c r="A320" s="86">
        <f t="shared" si="188"/>
        <v>319</v>
      </c>
      <c r="B320" s="113"/>
      <c r="C320" s="88"/>
      <c r="D320" s="88"/>
      <c r="E320" s="194">
        <f t="shared" si="200"/>
        <v>0</v>
      </c>
      <c r="F320" s="89">
        <f t="shared" si="201"/>
        <v>0</v>
      </c>
      <c r="G320" s="113"/>
      <c r="H320" s="88"/>
      <c r="I320" s="84">
        <f t="shared" si="202"/>
        <v>19167.45713777942</v>
      </c>
      <c r="J320" s="84">
        <f t="shared" si="203"/>
        <v>19281.178711127217</v>
      </c>
      <c r="K320" s="84">
        <f t="shared" si="204"/>
        <v>19394.900284475018</v>
      </c>
      <c r="L320" s="84">
        <f t="shared" si="205"/>
        <v>19508.621857822814</v>
      </c>
      <c r="M320" s="108">
        <f>IF(T320&lt;&gt;0,(((G320+1)*('Data Raw'!$N$1007-'Data Raw'!$N$1008)/2+'Data Raw'!$N$1008)*'Data Raw'!$M$1010+'Data Raw'!$M$1009)*AE320+AE320)</f>
        <v>19622.343431170615</v>
      </c>
      <c r="N320" s="84">
        <f t="shared" si="206"/>
        <v>19736.065004518416</v>
      </c>
      <c r="O320" s="84">
        <f t="shared" si="207"/>
        <v>19849.786577866213</v>
      </c>
      <c r="P320" s="84">
        <f t="shared" si="208"/>
        <v>19963.508151214013</v>
      </c>
      <c r="Q320" s="84">
        <f t="shared" si="209"/>
        <v>20077.22972456181</v>
      </c>
      <c r="R320" s="166" t="str">
        <f t="shared" si="210"/>
        <v/>
      </c>
      <c r="S320" s="109">
        <f>'Data Raw'!E362</f>
        <v>19789.96</v>
      </c>
      <c r="T320" s="109">
        <f>'Data Raw'!G362</f>
        <v>20082.43</v>
      </c>
      <c r="U320" s="109">
        <f>'Data Raw'!D362</f>
        <v>20082.43</v>
      </c>
      <c r="V320" s="166" t="str">
        <f t="shared" si="211"/>
        <v/>
      </c>
      <c r="W320" s="89">
        <f t="shared" si="212"/>
        <v>-460.08656882938521</v>
      </c>
      <c r="X320" s="89">
        <f t="shared" si="213"/>
        <v>211679.65081719661</v>
      </c>
      <c r="Y320" s="89">
        <f t="shared" si="193"/>
        <v>273.09390344452413</v>
      </c>
      <c r="Z320" s="109">
        <f t="shared" si="214"/>
        <v>292.47000000000116</v>
      </c>
      <c r="AA320" s="89">
        <f t="shared" si="215"/>
        <v>326.65016647981599</v>
      </c>
      <c r="AB320" s="89">
        <f t="shared" si="216"/>
        <v>19558.075168240848</v>
      </c>
      <c r="AC320" s="89">
        <f t="shared" si="217"/>
        <v>20123.064831759151</v>
      </c>
      <c r="AD320" s="89">
        <f t="shared" si="218"/>
        <v>1</v>
      </c>
      <c r="AE320" s="89">
        <f>'Data Raw'!C362</f>
        <v>19840.57</v>
      </c>
      <c r="AF320" s="89"/>
      <c r="AG320" s="89">
        <f t="shared" si="184"/>
        <v>241.86000000000058</v>
      </c>
      <c r="AH320" s="89">
        <f t="shared" si="185"/>
        <v>-218.22656882938463</v>
      </c>
      <c r="AI320" s="109">
        <f t="shared" si="186"/>
        <v>-1</v>
      </c>
      <c r="AJ320" s="109">
        <f t="shared" si="190"/>
        <v>50</v>
      </c>
      <c r="AK320" s="88"/>
      <c r="AL320" s="191" t="str">
        <f t="shared" si="191"/>
        <v/>
      </c>
      <c r="AM320" s="191">
        <f t="shared" si="192"/>
        <v>-241.86000000000058</v>
      </c>
      <c r="AN320" s="88"/>
      <c r="AO320" s="191"/>
      <c r="AP320" s="191">
        <f t="shared" si="187"/>
        <v>58496.259600000281</v>
      </c>
      <c r="AQ320" s="191">
        <f t="shared" si="219"/>
        <v>169.33760007988954</v>
      </c>
      <c r="AR320" s="191">
        <f t="shared" si="189"/>
        <v>-103.75630336463459</v>
      </c>
      <c r="AS320" s="250">
        <f t="shared" si="194"/>
        <v>0</v>
      </c>
      <c r="AT320" s="250">
        <f t="shared" si="195"/>
        <v>0</v>
      </c>
      <c r="AU320" s="250">
        <f t="shared" si="196"/>
        <v>0</v>
      </c>
      <c r="AV320" s="250">
        <f t="shared" si="197"/>
        <v>0</v>
      </c>
      <c r="AW320" s="250">
        <f t="shared" si="198"/>
        <v>0</v>
      </c>
      <c r="AX320" s="250">
        <f t="shared" si="199"/>
        <v>0</v>
      </c>
      <c r="AY320" s="89"/>
      <c r="AZ320" s="111"/>
      <c r="BA320" s="111"/>
      <c r="BB320" s="111"/>
      <c r="BC320" s="111"/>
      <c r="BD320" s="111"/>
      <c r="BE320" s="111"/>
      <c r="BF320" s="111"/>
      <c r="BG320" s="111"/>
      <c r="BH320" s="89"/>
      <c r="BI320" s="89"/>
      <c r="BJ320" s="89"/>
      <c r="BK320" s="89"/>
      <c r="BL320" s="89"/>
    </row>
    <row r="321" spans="1:64" x14ac:dyDescent="0.25">
      <c r="A321" s="86">
        <f t="shared" si="188"/>
        <v>320</v>
      </c>
      <c r="B321" s="113"/>
      <c r="C321" s="88"/>
      <c r="D321" s="88"/>
      <c r="E321" s="194">
        <f t="shared" si="200"/>
        <v>0</v>
      </c>
      <c r="F321" s="89">
        <f t="shared" si="201"/>
        <v>0</v>
      </c>
      <c r="G321" s="113"/>
      <c r="H321" s="88"/>
      <c r="I321" s="84">
        <f t="shared" si="202"/>
        <v>19390.381019769273</v>
      </c>
      <c r="J321" s="84">
        <f t="shared" si="203"/>
        <v>19526.927971491539</v>
      </c>
      <c r="K321" s="84">
        <f t="shared" si="204"/>
        <v>19663.474923213798</v>
      </c>
      <c r="L321" s="84">
        <f t="shared" si="205"/>
        <v>19800.021874936061</v>
      </c>
      <c r="M321" s="108">
        <f>IF(T321&lt;&gt;0,(((G321+1)*('Data Raw'!$N$1007-'Data Raw'!$N$1008)/2+'Data Raw'!$N$1008)*'Data Raw'!$M$1010+'Data Raw'!$M$1009)*AE321+AE321)</f>
        <v>19936.568826658324</v>
      </c>
      <c r="N321" s="84">
        <f t="shared" si="206"/>
        <v>20073.115778380587</v>
      </c>
      <c r="O321" s="84">
        <f t="shared" si="207"/>
        <v>20209.662730102849</v>
      </c>
      <c r="P321" s="84">
        <f t="shared" si="208"/>
        <v>20346.209681825108</v>
      </c>
      <c r="Q321" s="84">
        <f t="shared" si="209"/>
        <v>20482.756633547375</v>
      </c>
      <c r="R321" s="166" t="str">
        <f t="shared" si="210"/>
        <v/>
      </c>
      <c r="S321" s="109">
        <f>'Data Raw'!E363</f>
        <v>20011.38</v>
      </c>
      <c r="T321" s="109">
        <f>'Data Raw'!G363</f>
        <v>20175.62</v>
      </c>
      <c r="U321" s="109">
        <f>'Data Raw'!D363</f>
        <v>20208.02</v>
      </c>
      <c r="V321" s="166" t="str">
        <f t="shared" si="211"/>
        <v/>
      </c>
      <c r="W321" s="89">
        <f t="shared" si="212"/>
        <v>-239.05117334167517</v>
      </c>
      <c r="X321" s="89">
        <f t="shared" si="213"/>
        <v>57145.463476031626</v>
      </c>
      <c r="Y321" s="89">
        <f t="shared" si="193"/>
        <v>268.49505025164513</v>
      </c>
      <c r="Z321" s="109">
        <f t="shared" si="214"/>
        <v>196.63999999999942</v>
      </c>
      <c r="AA321" s="89">
        <f t="shared" si="215"/>
        <v>308.07728555412791</v>
      </c>
      <c r="AB321" s="89">
        <f t="shared" si="216"/>
        <v>19880.637358492157</v>
      </c>
      <c r="AC321" s="89">
        <f t="shared" si="217"/>
        <v>20435.942641507845</v>
      </c>
      <c r="AD321" s="89">
        <f t="shared" si="218"/>
        <v>1</v>
      </c>
      <c r="AE321" s="89">
        <f>'Data Raw'!C363</f>
        <v>20158.29</v>
      </c>
      <c r="AF321" s="89"/>
      <c r="AG321" s="89">
        <f t="shared" si="184"/>
        <v>17.329999999998108</v>
      </c>
      <c r="AH321" s="89">
        <f t="shared" si="185"/>
        <v>-221.72117334167706</v>
      </c>
      <c r="AI321" s="109">
        <f t="shared" si="186"/>
        <v>-1</v>
      </c>
      <c r="AJ321" s="109">
        <f t="shared" si="190"/>
        <v>50</v>
      </c>
      <c r="AK321" s="88"/>
      <c r="AL321" s="191" t="str">
        <f t="shared" si="191"/>
        <v/>
      </c>
      <c r="AM321" s="191">
        <f t="shared" si="192"/>
        <v>-17.329999999998108</v>
      </c>
      <c r="AN321" s="88"/>
      <c r="AO321" s="191"/>
      <c r="AP321" s="191">
        <f t="shared" si="187"/>
        <v>300.32889999993444</v>
      </c>
      <c r="AQ321" s="191">
        <f t="shared" si="219"/>
        <v>152.44786673767939</v>
      </c>
      <c r="AR321" s="191">
        <f t="shared" si="189"/>
        <v>-116.04718351396573</v>
      </c>
      <c r="AS321" s="250">
        <f t="shared" si="194"/>
        <v>0</v>
      </c>
      <c r="AT321" s="250">
        <f t="shared" si="195"/>
        <v>0</v>
      </c>
      <c r="AU321" s="250">
        <f t="shared" si="196"/>
        <v>0</v>
      </c>
      <c r="AV321" s="250">
        <f t="shared" si="197"/>
        <v>1</v>
      </c>
      <c r="AW321" s="250">
        <f t="shared" si="198"/>
        <v>0</v>
      </c>
      <c r="AX321" s="250">
        <f t="shared" si="199"/>
        <v>0</v>
      </c>
      <c r="AY321" s="89"/>
      <c r="AZ321" s="111"/>
      <c r="BA321" s="111"/>
      <c r="BB321" s="111"/>
      <c r="BC321" s="111"/>
      <c r="BD321" s="111"/>
      <c r="BE321" s="111"/>
      <c r="BF321" s="111"/>
      <c r="BG321" s="111"/>
      <c r="BH321" s="89"/>
      <c r="BI321" s="89"/>
      <c r="BJ321" s="89"/>
      <c r="BK321" s="89"/>
      <c r="BL321" s="89"/>
    </row>
    <row r="322" spans="1:64" x14ac:dyDescent="0.25">
      <c r="A322" s="86">
        <f t="shared" si="188"/>
        <v>321</v>
      </c>
      <c r="B322" s="113"/>
      <c r="C322" s="88"/>
      <c r="D322" s="88"/>
      <c r="E322" s="194">
        <f t="shared" si="200"/>
        <v>0</v>
      </c>
      <c r="F322" s="89">
        <f t="shared" si="201"/>
        <v>0</v>
      </c>
      <c r="G322" s="113"/>
      <c r="H322" s="88"/>
      <c r="I322" s="84">
        <f t="shared" si="202"/>
        <v>19281.086517186817</v>
      </c>
      <c r="J322" s="84">
        <f t="shared" si="203"/>
        <v>19415.334042312639</v>
      </c>
      <c r="K322" s="84">
        <f t="shared" si="204"/>
        <v>19549.581567438461</v>
      </c>
      <c r="L322" s="84">
        <f t="shared" si="205"/>
        <v>19683.829092564283</v>
      </c>
      <c r="M322" s="108">
        <f>IF(T322&lt;&gt;0,(((G322+1)*('Data Raw'!$N$1007-'Data Raw'!$N$1008)/2+'Data Raw'!$N$1008)*'Data Raw'!$M$1010+'Data Raw'!$M$1009)*AE322+AE322)</f>
        <v>19818.076617690105</v>
      </c>
      <c r="N322" s="84">
        <f t="shared" si="206"/>
        <v>19952.324142815927</v>
      </c>
      <c r="O322" s="84">
        <f t="shared" si="207"/>
        <v>20086.571667941749</v>
      </c>
      <c r="P322" s="84">
        <f t="shared" si="208"/>
        <v>20220.819193067571</v>
      </c>
      <c r="Q322" s="84">
        <f t="shared" si="209"/>
        <v>20355.066718193393</v>
      </c>
      <c r="R322" s="166" t="str">
        <f t="shared" si="210"/>
        <v/>
      </c>
      <c r="S322" s="109">
        <f>'Data Raw'!E364</f>
        <v>19984.04</v>
      </c>
      <c r="T322" s="109">
        <f>'Data Raw'!G364</f>
        <v>20040.86</v>
      </c>
      <c r="U322" s="109">
        <f>'Data Raw'!D364</f>
        <v>20260.66</v>
      </c>
      <c r="V322" s="166" t="str">
        <f t="shared" si="211"/>
        <v/>
      </c>
      <c r="W322" s="89">
        <f t="shared" si="212"/>
        <v>-222.78338230989539</v>
      </c>
      <c r="X322" s="89">
        <f t="shared" si="213"/>
        <v>49632.435433437007</v>
      </c>
      <c r="Y322" s="89">
        <f t="shared" si="193"/>
        <v>262.4527134256046</v>
      </c>
      <c r="Z322" s="109">
        <f t="shared" si="214"/>
        <v>276.61999999999898</v>
      </c>
      <c r="AA322" s="89">
        <f t="shared" si="215"/>
        <v>303.58338761782375</v>
      </c>
      <c r="AB322" s="89">
        <f t="shared" si="216"/>
        <v>19776.614307278989</v>
      </c>
      <c r="AC322" s="89">
        <f t="shared" si="217"/>
        <v>20300.34569272101</v>
      </c>
      <c r="AD322" s="89">
        <f t="shared" si="218"/>
        <v>1</v>
      </c>
      <c r="AE322" s="89">
        <f>'Data Raw'!C364</f>
        <v>20038.48</v>
      </c>
      <c r="AF322" s="89"/>
      <c r="AG322" s="89">
        <f t="shared" ref="AG322:AG385" si="220">T322-AE322</f>
        <v>2.3800000000010186</v>
      </c>
      <c r="AH322" s="89">
        <f t="shared" ref="AH322:AH385" si="221">M322-AE322</f>
        <v>-220.40338230989437</v>
      </c>
      <c r="AI322" s="109">
        <f t="shared" ref="AI322:AI385" si="222">IF($AH322&gt;0,1,-1)</f>
        <v>-1</v>
      </c>
      <c r="AJ322" s="109">
        <f t="shared" si="190"/>
        <v>50</v>
      </c>
      <c r="AK322" s="88"/>
      <c r="AL322" s="191" t="str">
        <f t="shared" si="191"/>
        <v/>
      </c>
      <c r="AM322" s="191">
        <f t="shared" si="192"/>
        <v>-2.3800000000010186</v>
      </c>
      <c r="AN322" s="88"/>
      <c r="AO322" s="191"/>
      <c r="AP322" s="191">
        <f t="shared" ref="AP322:AP385" si="223">AG322*AG322</f>
        <v>5.6644000000048491</v>
      </c>
      <c r="AQ322" s="191">
        <f t="shared" si="219"/>
        <v>135.7736593223818</v>
      </c>
      <c r="AR322" s="191">
        <f t="shared" si="189"/>
        <v>-126.6790541032228</v>
      </c>
      <c r="AS322" s="250">
        <f t="shared" si="194"/>
        <v>0</v>
      </c>
      <c r="AT322" s="250">
        <f t="shared" si="195"/>
        <v>0</v>
      </c>
      <c r="AU322" s="250">
        <f t="shared" si="196"/>
        <v>0</v>
      </c>
      <c r="AV322" s="250">
        <f t="shared" si="197"/>
        <v>1</v>
      </c>
      <c r="AW322" s="250">
        <f t="shared" si="198"/>
        <v>0</v>
      </c>
      <c r="AX322" s="250">
        <f t="shared" si="199"/>
        <v>0</v>
      </c>
      <c r="AY322" s="89"/>
      <c r="AZ322" s="111"/>
      <c r="BA322" s="111"/>
      <c r="BB322" s="111"/>
      <c r="BC322" s="111"/>
      <c r="BD322" s="111"/>
      <c r="BE322" s="111"/>
      <c r="BF322" s="111"/>
      <c r="BG322" s="111"/>
      <c r="BH322" s="89"/>
      <c r="BI322" s="89"/>
      <c r="BJ322" s="89"/>
      <c r="BK322" s="89"/>
      <c r="BL322" s="89"/>
    </row>
    <row r="323" spans="1:64" x14ac:dyDescent="0.25">
      <c r="A323" s="86">
        <f t="shared" ref="A323:A386" si="224">A322+1</f>
        <v>322</v>
      </c>
      <c r="B323" s="113"/>
      <c r="C323" s="88"/>
      <c r="D323" s="88"/>
      <c r="E323" s="194">
        <f t="shared" si="200"/>
        <v>0</v>
      </c>
      <c r="F323" s="89">
        <f t="shared" si="201"/>
        <v>0</v>
      </c>
      <c r="G323" s="113"/>
      <c r="H323" s="88"/>
      <c r="I323" s="84">
        <f t="shared" si="202"/>
        <v>19361.075999016488</v>
      </c>
      <c r="J323" s="84">
        <f t="shared" si="203"/>
        <v>19492.302355729295</v>
      </c>
      <c r="K323" s="84">
        <f t="shared" si="204"/>
        <v>19623.528712442094</v>
      </c>
      <c r="L323" s="84">
        <f t="shared" si="205"/>
        <v>19754.755069154897</v>
      </c>
      <c r="M323" s="108">
        <f>IF(T323&lt;&gt;0,(((G323+1)*('Data Raw'!$N$1007-'Data Raw'!$N$1008)/2+'Data Raw'!$N$1008)*'Data Raw'!$M$1010+'Data Raw'!$M$1009)*AE323+AE323)</f>
        <v>19885.9814258677</v>
      </c>
      <c r="N323" s="84">
        <f t="shared" si="206"/>
        <v>20017.207782580503</v>
      </c>
      <c r="O323" s="84">
        <f t="shared" si="207"/>
        <v>20148.434139293306</v>
      </c>
      <c r="P323" s="84">
        <f t="shared" si="208"/>
        <v>20279.660496006105</v>
      </c>
      <c r="Q323" s="84">
        <f t="shared" si="209"/>
        <v>20410.886852718912</v>
      </c>
      <c r="R323" s="166" t="str">
        <f t="shared" si="210"/>
        <v/>
      </c>
      <c r="S323" s="109">
        <f>'Data Raw'!E365</f>
        <v>19662.61</v>
      </c>
      <c r="T323" s="109">
        <f>'Data Raw'!G365</f>
        <v>19830.52</v>
      </c>
      <c r="U323" s="109">
        <f>'Data Raw'!D365</f>
        <v>20173.400000000001</v>
      </c>
      <c r="V323" s="166" t="str">
        <f t="shared" si="211"/>
        <v/>
      </c>
      <c r="W323" s="89">
        <f t="shared" si="212"/>
        <v>55.46142586769929</v>
      </c>
      <c r="X323" s="89">
        <f t="shared" si="213"/>
        <v>3075.9697592783041</v>
      </c>
      <c r="Y323" s="89">
        <f t="shared" si="193"/>
        <v>243.88654577371875</v>
      </c>
      <c r="Z323" s="109">
        <f t="shared" si="214"/>
        <v>510.79000000000087</v>
      </c>
      <c r="AA323" s="89">
        <f t="shared" si="215"/>
        <v>333.1843322438491</v>
      </c>
      <c r="AB323" s="89">
        <f t="shared" si="216"/>
        <v>19849.094120524849</v>
      </c>
      <c r="AC323" s="89">
        <f t="shared" si="217"/>
        <v>20365.18587947515</v>
      </c>
      <c r="AD323" s="89" t="str">
        <f t="shared" si="218"/>
        <v/>
      </c>
      <c r="AE323" s="89">
        <f>'Data Raw'!C365</f>
        <v>20107.14</v>
      </c>
      <c r="AF323" s="89"/>
      <c r="AG323" s="89">
        <f t="shared" si="220"/>
        <v>-276.61999999999898</v>
      </c>
      <c r="AH323" s="89">
        <f t="shared" si="221"/>
        <v>-221.15857413229969</v>
      </c>
      <c r="AI323" s="109">
        <f t="shared" si="222"/>
        <v>-1</v>
      </c>
      <c r="AJ323" s="109">
        <f t="shared" si="190"/>
        <v>50</v>
      </c>
      <c r="AK323" s="88"/>
      <c r="AL323" s="191" t="str">
        <f t="shared" si="191"/>
        <v/>
      </c>
      <c r="AM323" s="191">
        <f t="shared" si="192"/>
        <v>-276.61999999999898</v>
      </c>
      <c r="AN323" s="88"/>
      <c r="AO323" s="191"/>
      <c r="AP323" s="191">
        <f t="shared" si="223"/>
        <v>76518.624399999433</v>
      </c>
      <c r="AQ323" s="191">
        <f t="shared" si="219"/>
        <v>151.42325273100593</v>
      </c>
      <c r="AR323" s="191">
        <f t="shared" si="189"/>
        <v>-92.46329304271282</v>
      </c>
      <c r="AS323" s="250">
        <f t="shared" si="194"/>
        <v>0</v>
      </c>
      <c r="AT323" s="250">
        <f t="shared" si="195"/>
        <v>0</v>
      </c>
      <c r="AU323" s="250">
        <f t="shared" si="196"/>
        <v>1</v>
      </c>
      <c r="AV323" s="250">
        <f t="shared" si="197"/>
        <v>0</v>
      </c>
      <c r="AW323" s="250">
        <f t="shared" si="198"/>
        <v>0</v>
      </c>
      <c r="AX323" s="250">
        <f t="shared" si="199"/>
        <v>0</v>
      </c>
      <c r="AY323" s="89"/>
      <c r="AZ323" s="111"/>
      <c r="BA323" s="111"/>
      <c r="BB323" s="111"/>
      <c r="BC323" s="111"/>
      <c r="BD323" s="111"/>
      <c r="BE323" s="111"/>
      <c r="BF323" s="111"/>
      <c r="BG323" s="111"/>
      <c r="BH323" s="89"/>
      <c r="BI323" s="89"/>
      <c r="BJ323" s="89"/>
      <c r="BK323" s="89"/>
      <c r="BL323" s="89"/>
    </row>
    <row r="324" spans="1:64" x14ac:dyDescent="0.25">
      <c r="A324" s="86">
        <f t="shared" si="224"/>
        <v>323</v>
      </c>
      <c r="B324" s="113"/>
      <c r="C324" s="88"/>
      <c r="D324" s="88"/>
      <c r="E324" s="194">
        <f t="shared" si="200"/>
        <v>0</v>
      </c>
      <c r="F324" s="89">
        <f t="shared" si="201"/>
        <v>0</v>
      </c>
      <c r="G324" s="113"/>
      <c r="H324" s="88"/>
      <c r="I324" s="84">
        <f t="shared" si="202"/>
        <v>19288.063293732746</v>
      </c>
      <c r="J324" s="84">
        <f t="shared" si="203"/>
        <v>19410.006566619606</v>
      </c>
      <c r="K324" s="84">
        <f t="shared" si="204"/>
        <v>19531.949839506466</v>
      </c>
      <c r="L324" s="84">
        <f t="shared" si="205"/>
        <v>19653.893112393325</v>
      </c>
      <c r="M324" s="108">
        <f>IF(T324&lt;&gt;0,(((G324+1)*('Data Raw'!$N$1007-'Data Raw'!$N$1008)/2+'Data Raw'!$N$1008)*'Data Raw'!$M$1010+'Data Raw'!$M$1009)*AE324+AE324)</f>
        <v>19775.836385280185</v>
      </c>
      <c r="N324" s="84">
        <f t="shared" si="206"/>
        <v>19897.779658167045</v>
      </c>
      <c r="O324" s="84">
        <f t="shared" si="207"/>
        <v>20019.722931053904</v>
      </c>
      <c r="P324" s="84">
        <f t="shared" si="208"/>
        <v>20141.666203940764</v>
      </c>
      <c r="Q324" s="84">
        <f t="shared" si="209"/>
        <v>20263.609476827623</v>
      </c>
      <c r="R324" s="166" t="str">
        <f t="shared" si="210"/>
        <v/>
      </c>
      <c r="S324" s="109">
        <f>'Data Raw'!E366</f>
        <v>19800.580000000002</v>
      </c>
      <c r="T324" s="109">
        <f>'Data Raw'!G366</f>
        <v>19922.45</v>
      </c>
      <c r="U324" s="109">
        <f>'Data Raw'!D366</f>
        <v>20069.849999999999</v>
      </c>
      <c r="V324" s="166" t="str">
        <f t="shared" si="211"/>
        <v/>
      </c>
      <c r="W324" s="89">
        <f t="shared" si="212"/>
        <v>-146.61361471981581</v>
      </c>
      <c r="X324" s="89">
        <f t="shared" si="213"/>
        <v>21495.552021210591</v>
      </c>
      <c r="Y324" s="89">
        <f t="shared" si="193"/>
        <v>232.49560219429893</v>
      </c>
      <c r="Z324" s="109">
        <f t="shared" si="214"/>
        <v>269.2699999999968</v>
      </c>
      <c r="AA324" s="89">
        <f t="shared" si="215"/>
        <v>324.05371335187016</v>
      </c>
      <c r="AB324" s="89">
        <f t="shared" si="216"/>
        <v>19712.563317592729</v>
      </c>
      <c r="AC324" s="89">
        <f t="shared" si="217"/>
        <v>20278.976682407272</v>
      </c>
      <c r="AD324" s="89">
        <f t="shared" si="218"/>
        <v>1</v>
      </c>
      <c r="AE324" s="89">
        <f>'Data Raw'!C366</f>
        <v>19995.77</v>
      </c>
      <c r="AF324" s="89"/>
      <c r="AG324" s="89">
        <f t="shared" si="220"/>
        <v>-73.319999999999709</v>
      </c>
      <c r="AH324" s="89">
        <f t="shared" si="221"/>
        <v>-219.93361471981552</v>
      </c>
      <c r="AI324" s="109">
        <f t="shared" si="222"/>
        <v>-1</v>
      </c>
      <c r="AJ324" s="109">
        <f t="shared" si="190"/>
        <v>50</v>
      </c>
      <c r="AK324" s="88"/>
      <c r="AL324" s="191" t="str">
        <f t="shared" si="191"/>
        <v/>
      </c>
      <c r="AM324" s="191">
        <f t="shared" si="192"/>
        <v>-73.319999999999709</v>
      </c>
      <c r="AN324" s="88"/>
      <c r="AO324" s="191"/>
      <c r="AP324" s="191">
        <f t="shared" si="223"/>
        <v>5375.8223999999573</v>
      </c>
      <c r="AQ324" s="191">
        <f t="shared" si="219"/>
        <v>142.74511353867192</v>
      </c>
      <c r="AR324" s="191">
        <f t="shared" si="189"/>
        <v>-89.750488655627009</v>
      </c>
      <c r="AS324" s="250">
        <f t="shared" si="194"/>
        <v>0</v>
      </c>
      <c r="AT324" s="250">
        <f t="shared" si="195"/>
        <v>0</v>
      </c>
      <c r="AU324" s="250">
        <f t="shared" si="196"/>
        <v>0</v>
      </c>
      <c r="AV324" s="250">
        <f t="shared" si="197"/>
        <v>1</v>
      </c>
      <c r="AW324" s="250">
        <f t="shared" si="198"/>
        <v>0</v>
      </c>
      <c r="AX324" s="250">
        <f t="shared" si="199"/>
        <v>0</v>
      </c>
      <c r="AY324" s="89"/>
      <c r="AZ324" s="111"/>
      <c r="BA324" s="111"/>
      <c r="BB324" s="111"/>
      <c r="BC324" s="111"/>
      <c r="BD324" s="111"/>
      <c r="BE324" s="111"/>
      <c r="BF324" s="111"/>
      <c r="BG324" s="111"/>
      <c r="BH324" s="89"/>
      <c r="BI324" s="89"/>
      <c r="BJ324" s="89"/>
      <c r="BK324" s="89"/>
      <c r="BL324" s="89"/>
    </row>
    <row r="325" spans="1:64" x14ac:dyDescent="0.25">
      <c r="A325" s="86">
        <f t="shared" si="224"/>
        <v>324</v>
      </c>
      <c r="B325" s="113"/>
      <c r="C325" s="88"/>
      <c r="D325" s="88"/>
      <c r="E325" s="194">
        <f t="shared" si="200"/>
        <v>0</v>
      </c>
      <c r="F325" s="89">
        <f t="shared" si="201"/>
        <v>0</v>
      </c>
      <c r="G325" s="113"/>
      <c r="H325" s="88"/>
      <c r="I325" s="84">
        <f t="shared" si="202"/>
        <v>19307.057307088493</v>
      </c>
      <c r="J325" s="84">
        <f t="shared" si="203"/>
        <v>19423.305108185643</v>
      </c>
      <c r="K325" s="84">
        <f t="shared" si="204"/>
        <v>19539.552909282793</v>
      </c>
      <c r="L325" s="84">
        <f t="shared" si="205"/>
        <v>19655.800710379943</v>
      </c>
      <c r="M325" s="108">
        <f>IF(T325&lt;&gt;0,(((G325+1)*('Data Raw'!$N$1007-'Data Raw'!$N$1008)/2+'Data Raw'!$N$1008)*'Data Raw'!$M$1010+'Data Raw'!$M$1009)*AE325+AE325)</f>
        <v>19772.048511477093</v>
      </c>
      <c r="N325" s="84">
        <f t="shared" si="206"/>
        <v>19888.296312574243</v>
      </c>
      <c r="O325" s="84">
        <f t="shared" si="207"/>
        <v>20004.544113671393</v>
      </c>
      <c r="P325" s="84">
        <f t="shared" si="208"/>
        <v>20120.791914768542</v>
      </c>
      <c r="Q325" s="84">
        <f t="shared" si="209"/>
        <v>20237.039715865692</v>
      </c>
      <c r="R325" s="166" t="str">
        <f t="shared" si="210"/>
        <v/>
      </c>
      <c r="S325" s="109">
        <f>'Data Raw'!E367</f>
        <v>19675.46</v>
      </c>
      <c r="T325" s="109">
        <f>'Data Raw'!G367</f>
        <v>19763.91</v>
      </c>
      <c r="U325" s="109">
        <f>'Data Raw'!D367</f>
        <v>19991.939999999999</v>
      </c>
      <c r="V325" s="166" t="str">
        <f t="shared" si="211"/>
        <v/>
      </c>
      <c r="W325" s="89">
        <f t="shared" si="212"/>
        <v>8.138511477092834</v>
      </c>
      <c r="X325" s="89">
        <f t="shared" si="213"/>
        <v>66.235369062771781</v>
      </c>
      <c r="Y325" s="89">
        <f t="shared" si="193"/>
        <v>215.27108013824304</v>
      </c>
      <c r="Z325" s="109">
        <f t="shared" si="214"/>
        <v>316.47999999999956</v>
      </c>
      <c r="AA325" s="89">
        <f t="shared" si="215"/>
        <v>322.97175430160291</v>
      </c>
      <c r="AB325" s="89">
        <f t="shared" si="216"/>
        <v>19716.494343650909</v>
      </c>
      <c r="AC325" s="89">
        <f t="shared" si="217"/>
        <v>20267.385656349088</v>
      </c>
      <c r="AD325" s="89">
        <f t="shared" si="218"/>
        <v>1</v>
      </c>
      <c r="AE325" s="89">
        <f>'Data Raw'!C367</f>
        <v>19991.939999999999</v>
      </c>
      <c r="AF325" s="89"/>
      <c r="AG325" s="89">
        <f t="shared" si="220"/>
        <v>-228.02999999999884</v>
      </c>
      <c r="AH325" s="89">
        <f t="shared" si="221"/>
        <v>-219.891488522906</v>
      </c>
      <c r="AI325" s="109">
        <f t="shared" si="222"/>
        <v>-1</v>
      </c>
      <c r="AJ325" s="109">
        <f t="shared" si="190"/>
        <v>50</v>
      </c>
      <c r="AK325" s="88"/>
      <c r="AL325" s="191" t="str">
        <f t="shared" si="191"/>
        <v/>
      </c>
      <c r="AM325" s="191">
        <f t="shared" si="192"/>
        <v>-228.02999999999884</v>
      </c>
      <c r="AN325" s="88"/>
      <c r="AO325" s="191"/>
      <c r="AP325" s="191">
        <f t="shared" si="223"/>
        <v>51997.680899999468</v>
      </c>
      <c r="AQ325" s="191">
        <f t="shared" si="219"/>
        <v>152.2212120343749</v>
      </c>
      <c r="AR325" s="191">
        <f t="shared" si="189"/>
        <v>-63.049868103868135</v>
      </c>
      <c r="AS325" s="250">
        <f t="shared" si="194"/>
        <v>0</v>
      </c>
      <c r="AT325" s="250">
        <f t="shared" si="195"/>
        <v>0</v>
      </c>
      <c r="AU325" s="250">
        <f t="shared" si="196"/>
        <v>1</v>
      </c>
      <c r="AV325" s="250">
        <f t="shared" si="197"/>
        <v>0</v>
      </c>
      <c r="AW325" s="250">
        <f t="shared" si="198"/>
        <v>0</v>
      </c>
      <c r="AX325" s="250">
        <f t="shared" si="199"/>
        <v>0</v>
      </c>
      <c r="AY325" s="89"/>
      <c r="AZ325" s="111"/>
      <c r="BA325" s="111"/>
      <c r="BB325" s="111"/>
      <c r="BC325" s="111"/>
      <c r="BD325" s="111"/>
      <c r="BE325" s="111"/>
      <c r="BF325" s="111"/>
      <c r="BG325" s="111"/>
      <c r="BH325" s="89"/>
      <c r="BI325" s="89"/>
      <c r="BJ325" s="89"/>
      <c r="BK325" s="89"/>
      <c r="BL325" s="89"/>
    </row>
    <row r="326" spans="1:64" x14ac:dyDescent="0.25">
      <c r="A326" s="86">
        <f t="shared" si="224"/>
        <v>325</v>
      </c>
      <c r="B326" s="113"/>
      <c r="C326" s="88"/>
      <c r="D326" s="88"/>
      <c r="E326" s="194">
        <f t="shared" si="200"/>
        <v>0</v>
      </c>
      <c r="F326" s="89">
        <f t="shared" si="201"/>
        <v>0</v>
      </c>
      <c r="G326" s="113"/>
      <c r="H326" s="88"/>
      <c r="I326" s="84">
        <f t="shared" si="202"/>
        <v>19010.052558415293</v>
      </c>
      <c r="J326" s="84">
        <f t="shared" si="203"/>
        <v>19117.68809848441</v>
      </c>
      <c r="K326" s="84">
        <f t="shared" si="204"/>
        <v>19225.323638553535</v>
      </c>
      <c r="L326" s="84">
        <f t="shared" si="205"/>
        <v>19332.959178622656</v>
      </c>
      <c r="M326" s="108">
        <f>IF(T326&lt;&gt;0,(((G326+1)*('Data Raw'!$N$1007-'Data Raw'!$N$1008)/2+'Data Raw'!$N$1008)*'Data Raw'!$M$1010+'Data Raw'!$M$1009)*AE326+AE326)</f>
        <v>19440.594718691777</v>
      </c>
      <c r="N326" s="84">
        <f t="shared" si="206"/>
        <v>19548.230258760897</v>
      </c>
      <c r="O326" s="84">
        <f t="shared" si="207"/>
        <v>19655.865798830018</v>
      </c>
      <c r="P326" s="84">
        <f t="shared" si="208"/>
        <v>19763.501338899143</v>
      </c>
      <c r="Q326" s="84">
        <f t="shared" si="209"/>
        <v>19871.13687896826</v>
      </c>
      <c r="R326" s="166" t="str">
        <f t="shared" si="210"/>
        <v/>
      </c>
      <c r="S326" s="109">
        <f>'Data Raw'!E368</f>
        <v>19656.8</v>
      </c>
      <c r="T326" s="109">
        <f>'Data Raw'!G368</f>
        <v>19773.03</v>
      </c>
      <c r="U326" s="109">
        <f>'Data Raw'!D368</f>
        <v>19898.18</v>
      </c>
      <c r="V326" s="166" t="str">
        <f t="shared" si="211"/>
        <v/>
      </c>
      <c r="W326" s="89">
        <f t="shared" si="212"/>
        <v>-332.43528130822233</v>
      </c>
      <c r="X326" s="89">
        <f t="shared" si="213"/>
        <v>110513.21625847691</v>
      </c>
      <c r="Y326" s="89">
        <f t="shared" si="193"/>
        <v>235.60349376556732</v>
      </c>
      <c r="Z326" s="109">
        <f t="shared" si="214"/>
        <v>241.38000000000102</v>
      </c>
      <c r="AA326" s="89">
        <f t="shared" si="215"/>
        <v>311.3157894013741</v>
      </c>
      <c r="AB326" s="89">
        <f t="shared" si="216"/>
        <v>19382.274008843637</v>
      </c>
      <c r="AC326" s="89">
        <f t="shared" si="217"/>
        <v>19931.325991156362</v>
      </c>
      <c r="AD326" s="89">
        <f t="shared" si="218"/>
        <v>1</v>
      </c>
      <c r="AE326" s="89">
        <f>'Data Raw'!C368</f>
        <v>19656.8</v>
      </c>
      <c r="AF326" s="89"/>
      <c r="AG326" s="89">
        <f t="shared" si="220"/>
        <v>116.22999999999956</v>
      </c>
      <c r="AH326" s="89">
        <f t="shared" si="221"/>
        <v>-216.20528130822277</v>
      </c>
      <c r="AI326" s="109">
        <f t="shared" si="222"/>
        <v>-1</v>
      </c>
      <c r="AJ326" s="109">
        <f t="shared" si="190"/>
        <v>50</v>
      </c>
      <c r="AK326" s="88"/>
      <c r="AL326" s="191" t="str">
        <f t="shared" si="191"/>
        <v/>
      </c>
      <c r="AM326" s="191">
        <f t="shared" si="192"/>
        <v>-116.22999999999956</v>
      </c>
      <c r="AN326" s="88"/>
      <c r="AO326" s="191"/>
      <c r="AP326" s="191">
        <f t="shared" si="223"/>
        <v>13509.412899999899</v>
      </c>
      <c r="AQ326" s="191">
        <f t="shared" si="219"/>
        <v>148.22218847499985</v>
      </c>
      <c r="AR326" s="191">
        <f t="shared" si="189"/>
        <v>-87.381305290567468</v>
      </c>
      <c r="AS326" s="250">
        <f t="shared" si="194"/>
        <v>0</v>
      </c>
      <c r="AT326" s="250">
        <f t="shared" si="195"/>
        <v>0</v>
      </c>
      <c r="AU326" s="250">
        <f t="shared" si="196"/>
        <v>0</v>
      </c>
      <c r="AV326" s="250">
        <f t="shared" si="197"/>
        <v>0</v>
      </c>
      <c r="AW326" s="250">
        <f t="shared" si="198"/>
        <v>0</v>
      </c>
      <c r="AX326" s="250">
        <f t="shared" si="199"/>
        <v>1</v>
      </c>
      <c r="AY326" s="89"/>
      <c r="AZ326" s="111"/>
      <c r="BA326" s="111"/>
      <c r="BB326" s="111"/>
      <c r="BC326" s="111"/>
      <c r="BD326" s="111"/>
      <c r="BE326" s="111"/>
      <c r="BF326" s="111"/>
      <c r="BG326" s="111"/>
      <c r="BH326" s="89"/>
      <c r="BI326" s="89"/>
      <c r="BJ326" s="89"/>
      <c r="BK326" s="89"/>
      <c r="BL326" s="89"/>
    </row>
    <row r="327" spans="1:64" x14ac:dyDescent="0.25">
      <c r="A327" s="86">
        <f t="shared" si="224"/>
        <v>326</v>
      </c>
      <c r="B327" s="113"/>
      <c r="C327" s="88"/>
      <c r="D327" s="88"/>
      <c r="E327" s="194">
        <f t="shared" si="200"/>
        <v>0</v>
      </c>
      <c r="F327" s="89">
        <f t="shared" si="201"/>
        <v>0</v>
      </c>
      <c r="G327" s="113"/>
      <c r="H327" s="88"/>
      <c r="I327" s="84">
        <f t="shared" si="202"/>
        <v>18885.935827373494</v>
      </c>
      <c r="J327" s="84">
        <f t="shared" si="203"/>
        <v>19003.73757425628</v>
      </c>
      <c r="K327" s="84">
        <f t="shared" si="204"/>
        <v>19121.539321139062</v>
      </c>
      <c r="L327" s="84">
        <f t="shared" si="205"/>
        <v>19239.341068021848</v>
      </c>
      <c r="M327" s="108">
        <f>IF(T327&lt;&gt;0,(((G327+1)*('Data Raw'!$N$1007-'Data Raw'!$N$1008)/2+'Data Raw'!$N$1008)*'Data Raw'!$M$1010+'Data Raw'!$M$1009)*AE327+AE327)</f>
        <v>19357.14281490463</v>
      </c>
      <c r="N327" s="84">
        <f t="shared" si="206"/>
        <v>19474.944561787412</v>
      </c>
      <c r="O327" s="84">
        <f t="shared" si="207"/>
        <v>19592.746308670197</v>
      </c>
      <c r="P327" s="84">
        <f t="shared" si="208"/>
        <v>19710.548055552979</v>
      </c>
      <c r="Q327" s="84">
        <f t="shared" si="209"/>
        <v>19828.349802435765</v>
      </c>
      <c r="R327" s="166" t="str">
        <f t="shared" si="210"/>
        <v/>
      </c>
      <c r="S327" s="109">
        <f>'Data Raw'!E369</f>
        <v>19564.189999999999</v>
      </c>
      <c r="T327" s="109">
        <f>'Data Raw'!G369</f>
        <v>19656.98</v>
      </c>
      <c r="U327" s="109">
        <f>'Data Raw'!D369</f>
        <v>19825.93</v>
      </c>
      <c r="V327" s="166" t="str">
        <f t="shared" si="211"/>
        <v/>
      </c>
      <c r="W327" s="89">
        <f t="shared" si="212"/>
        <v>-299.83718509536993</v>
      </c>
      <c r="X327" s="89">
        <f t="shared" si="213"/>
        <v>89902.337565915135</v>
      </c>
      <c r="Y327" s="89">
        <f t="shared" si="193"/>
        <v>245.80955904147928</v>
      </c>
      <c r="Z327" s="109">
        <f t="shared" si="214"/>
        <v>261.7400000000016</v>
      </c>
      <c r="AA327" s="89">
        <f t="shared" si="215"/>
        <v>304.23353377260656</v>
      </c>
      <c r="AB327" s="89">
        <f t="shared" si="216"/>
        <v>19307.801579008832</v>
      </c>
      <c r="AC327" s="89">
        <f t="shared" si="217"/>
        <v>19837.038420991164</v>
      </c>
      <c r="AD327" s="89">
        <f t="shared" si="218"/>
        <v>1</v>
      </c>
      <c r="AE327" s="89">
        <f>'Data Raw'!C369</f>
        <v>19572.419999999998</v>
      </c>
      <c r="AF327" s="89"/>
      <c r="AG327" s="89">
        <f t="shared" si="220"/>
        <v>84.56000000000131</v>
      </c>
      <c r="AH327" s="89">
        <f t="shared" si="221"/>
        <v>-215.27718509536862</v>
      </c>
      <c r="AI327" s="109">
        <f t="shared" si="222"/>
        <v>-1</v>
      </c>
      <c r="AJ327" s="109">
        <f t="shared" si="190"/>
        <v>50</v>
      </c>
      <c r="AK327" s="88"/>
      <c r="AL327" s="191" t="str">
        <f t="shared" si="191"/>
        <v/>
      </c>
      <c r="AM327" s="191">
        <f t="shared" si="192"/>
        <v>-84.56000000000131</v>
      </c>
      <c r="AN327" s="88"/>
      <c r="AO327" s="191"/>
      <c r="AP327" s="191">
        <f t="shared" si="223"/>
        <v>7150.3936000002213</v>
      </c>
      <c r="AQ327" s="191">
        <f t="shared" si="219"/>
        <v>141.14861197777779</v>
      </c>
      <c r="AR327" s="191">
        <f t="shared" si="189"/>
        <v>-104.66094706370149</v>
      </c>
      <c r="AS327" s="250">
        <f t="shared" si="194"/>
        <v>0</v>
      </c>
      <c r="AT327" s="250">
        <f t="shared" si="195"/>
        <v>0</v>
      </c>
      <c r="AU327" s="250">
        <f t="shared" si="196"/>
        <v>0</v>
      </c>
      <c r="AV327" s="250">
        <f t="shared" si="197"/>
        <v>0</v>
      </c>
      <c r="AW327" s="250">
        <f t="shared" si="198"/>
        <v>1</v>
      </c>
      <c r="AX327" s="250">
        <f t="shared" si="199"/>
        <v>0</v>
      </c>
      <c r="AY327" s="89"/>
      <c r="AZ327" s="111"/>
      <c r="BA327" s="111"/>
      <c r="BB327" s="111"/>
      <c r="BC327" s="111"/>
      <c r="BD327" s="111"/>
      <c r="BE327" s="111"/>
      <c r="BF327" s="111"/>
      <c r="BG327" s="111"/>
      <c r="BH327" s="89"/>
      <c r="BI327" s="89"/>
      <c r="BJ327" s="89"/>
      <c r="BK327" s="89"/>
      <c r="BL327" s="89"/>
    </row>
    <row r="328" spans="1:64" x14ac:dyDescent="0.25">
      <c r="A328" s="86">
        <f t="shared" si="224"/>
        <v>327</v>
      </c>
      <c r="B328" s="113"/>
      <c r="C328" s="88"/>
      <c r="D328" s="88"/>
      <c r="E328" s="194">
        <f t="shared" si="200"/>
        <v>0</v>
      </c>
      <c r="F328" s="89">
        <f t="shared" si="201"/>
        <v>0</v>
      </c>
      <c r="G328" s="113"/>
      <c r="H328" s="88"/>
      <c r="I328" s="84">
        <f t="shared" si="202"/>
        <v>18936.543858127141</v>
      </c>
      <c r="J328" s="84">
        <f t="shared" si="203"/>
        <v>19059.448637647878</v>
      </c>
      <c r="K328" s="84">
        <f t="shared" si="204"/>
        <v>19182.353417168619</v>
      </c>
      <c r="L328" s="84">
        <f t="shared" si="205"/>
        <v>19305.258196689356</v>
      </c>
      <c r="M328" s="108">
        <f>IF(T328&lt;&gt;0,(((G328+1)*('Data Raw'!$N$1007-'Data Raw'!$N$1008)/2+'Data Raw'!$N$1008)*'Data Raw'!$M$1010+'Data Raw'!$M$1009)*AE328+AE328)</f>
        <v>19428.162976210097</v>
      </c>
      <c r="N328" s="84">
        <f t="shared" si="206"/>
        <v>19551.067755730837</v>
      </c>
      <c r="O328" s="84">
        <f t="shared" si="207"/>
        <v>19673.972535251574</v>
      </c>
      <c r="P328" s="84">
        <f t="shared" si="208"/>
        <v>19796.877314772315</v>
      </c>
      <c r="Q328" s="84">
        <f t="shared" si="209"/>
        <v>19919.782094293052</v>
      </c>
      <c r="R328" s="166" t="str">
        <f t="shared" si="210"/>
        <v/>
      </c>
      <c r="S328" s="109">
        <f>'Data Raw'!E370</f>
        <v>19377.09</v>
      </c>
      <c r="T328" s="109">
        <f>'Data Raw'!G370</f>
        <v>19503.25</v>
      </c>
      <c r="U328" s="109">
        <f>'Data Raw'!D370</f>
        <v>19701.55</v>
      </c>
      <c r="V328" s="166" t="str">
        <f t="shared" si="211"/>
        <v/>
      </c>
      <c r="W328" s="89">
        <f t="shared" si="212"/>
        <v>-75.087023789903469</v>
      </c>
      <c r="X328" s="89">
        <f t="shared" si="213"/>
        <v>5638.0611416255297</v>
      </c>
      <c r="Y328" s="89">
        <f t="shared" si="193"/>
        <v>229.33820846658028</v>
      </c>
      <c r="Z328" s="109">
        <f t="shared" si="214"/>
        <v>324.45999999999913</v>
      </c>
      <c r="AA328" s="89">
        <f t="shared" si="215"/>
        <v>307.1230289479484</v>
      </c>
      <c r="AB328" s="89">
        <f t="shared" si="216"/>
        <v>19385.631496293285</v>
      </c>
      <c r="AC328" s="89">
        <f t="shared" si="217"/>
        <v>19902.828503706714</v>
      </c>
      <c r="AD328" s="89">
        <f t="shared" si="218"/>
        <v>1</v>
      </c>
      <c r="AE328" s="89">
        <f>'Data Raw'!C370</f>
        <v>19644.23</v>
      </c>
      <c r="AF328" s="89"/>
      <c r="AG328" s="89">
        <f t="shared" si="220"/>
        <v>-140.97999999999956</v>
      </c>
      <c r="AH328" s="89">
        <f t="shared" si="221"/>
        <v>-216.06702378990303</v>
      </c>
      <c r="AI328" s="109">
        <f t="shared" si="222"/>
        <v>-1</v>
      </c>
      <c r="AJ328" s="109">
        <f t="shared" si="190"/>
        <v>50</v>
      </c>
      <c r="AK328" s="88"/>
      <c r="AL328" s="191" t="str">
        <f t="shared" si="191"/>
        <v/>
      </c>
      <c r="AM328" s="191">
        <f t="shared" si="192"/>
        <v>-140.97999999999956</v>
      </c>
      <c r="AN328" s="88"/>
      <c r="AO328" s="191"/>
      <c r="AP328" s="191">
        <f t="shared" si="223"/>
        <v>19875.360399999878</v>
      </c>
      <c r="AQ328" s="191">
        <f t="shared" si="219"/>
        <v>141.12987731358021</v>
      </c>
      <c r="AR328" s="191">
        <f t="shared" ref="AR328:AR391" si="225">AQ328-Y328</f>
        <v>-88.208331153000074</v>
      </c>
      <c r="AS328" s="250">
        <f t="shared" si="194"/>
        <v>0</v>
      </c>
      <c r="AT328" s="250">
        <f t="shared" si="195"/>
        <v>0</v>
      </c>
      <c r="AU328" s="250">
        <f t="shared" si="196"/>
        <v>0</v>
      </c>
      <c r="AV328" s="250">
        <f t="shared" si="197"/>
        <v>1</v>
      </c>
      <c r="AW328" s="250">
        <f t="shared" si="198"/>
        <v>0</v>
      </c>
      <c r="AX328" s="250">
        <f t="shared" si="199"/>
        <v>0</v>
      </c>
      <c r="AY328" s="89"/>
      <c r="AZ328" s="111"/>
      <c r="BA328" s="111"/>
      <c r="BB328" s="111"/>
      <c r="BC328" s="111"/>
      <c r="BD328" s="111"/>
      <c r="BE328" s="111"/>
      <c r="BF328" s="111"/>
      <c r="BG328" s="111"/>
      <c r="BH328" s="89"/>
      <c r="BI328" s="89"/>
      <c r="BJ328" s="89"/>
      <c r="BK328" s="89"/>
      <c r="BL328" s="89"/>
    </row>
    <row r="329" spans="1:64" x14ac:dyDescent="0.25">
      <c r="A329" s="86">
        <f t="shared" si="224"/>
        <v>328</v>
      </c>
      <c r="B329" s="113"/>
      <c r="C329" s="88"/>
      <c r="D329" s="88"/>
      <c r="E329" s="194">
        <f t="shared" si="200"/>
        <v>0</v>
      </c>
      <c r="F329" s="89">
        <f t="shared" si="201"/>
        <v>0</v>
      </c>
      <c r="G329" s="113"/>
      <c r="H329" s="88"/>
      <c r="I329" s="84">
        <f t="shared" si="202"/>
        <v>18868.618348003518</v>
      </c>
      <c r="J329" s="84">
        <f t="shared" si="203"/>
        <v>18983.287452236807</v>
      </c>
      <c r="K329" s="84">
        <f t="shared" si="204"/>
        <v>19097.956556470097</v>
      </c>
      <c r="L329" s="84">
        <f t="shared" si="205"/>
        <v>19212.625660703387</v>
      </c>
      <c r="M329" s="108">
        <f>IF(T329&lt;&gt;0,(((G329+1)*('Data Raw'!$N$1007-'Data Raw'!$N$1008)/2+'Data Raw'!$N$1008)*'Data Raw'!$M$1010+'Data Raw'!$M$1009)*AE329+AE329)</f>
        <v>19327.294764936676</v>
      </c>
      <c r="N329" s="84">
        <f t="shared" si="206"/>
        <v>19441.963869169966</v>
      </c>
      <c r="O329" s="84">
        <f t="shared" si="207"/>
        <v>19556.632973403255</v>
      </c>
      <c r="P329" s="84">
        <f t="shared" si="208"/>
        <v>19671.302077636545</v>
      </c>
      <c r="Q329" s="84">
        <f t="shared" si="209"/>
        <v>19785.971181869834</v>
      </c>
      <c r="R329" s="166" t="str">
        <f t="shared" si="210"/>
        <v/>
      </c>
      <c r="S329" s="109">
        <f>'Data Raw'!E371</f>
        <v>19189.54</v>
      </c>
      <c r="T329" s="109">
        <f>'Data Raw'!G371</f>
        <v>19268.740000000002</v>
      </c>
      <c r="U329" s="109">
        <f>'Data Raw'!D371</f>
        <v>19542.240000000002</v>
      </c>
      <c r="V329" s="166" t="str">
        <f t="shared" si="211"/>
        <v/>
      </c>
      <c r="W329" s="89">
        <f t="shared" si="212"/>
        <v>58.554764936674474</v>
      </c>
      <c r="X329" s="89">
        <f t="shared" si="213"/>
        <v>3428.6604967892022</v>
      </c>
      <c r="Y329" s="89">
        <f t="shared" si="193"/>
        <v>213.47624279756454</v>
      </c>
      <c r="Z329" s="109">
        <f t="shared" si="214"/>
        <v>352.70000000000073</v>
      </c>
      <c r="AA329" s="89">
        <f t="shared" si="215"/>
        <v>313.63402481252734</v>
      </c>
      <c r="AB329" s="89">
        <f t="shared" si="216"/>
        <v>19281.185425394244</v>
      </c>
      <c r="AC329" s="89">
        <f t="shared" si="217"/>
        <v>19803.294574605759</v>
      </c>
      <c r="AD329" s="89" t="str">
        <f t="shared" si="218"/>
        <v/>
      </c>
      <c r="AE329" s="89">
        <f>'Data Raw'!C371</f>
        <v>19542.240000000002</v>
      </c>
      <c r="AF329" s="89"/>
      <c r="AG329" s="89">
        <f t="shared" si="220"/>
        <v>-273.5</v>
      </c>
      <c r="AH329" s="89">
        <f t="shared" si="221"/>
        <v>-214.94523506332553</v>
      </c>
      <c r="AI329" s="109">
        <f t="shared" si="222"/>
        <v>-1</v>
      </c>
      <c r="AJ329" s="109">
        <f t="shared" ref="AJ329:AJ392" si="226">MIN(Y328/4,50)</f>
        <v>50</v>
      </c>
      <c r="AK329" s="88"/>
      <c r="AL329" s="191" t="str">
        <f t="shared" ref="AL329:AL392" si="227">IF(R329&lt;&gt;1,IF(V329=1,ABS(AG328),""),"")</f>
        <v/>
      </c>
      <c r="AM329" s="191">
        <f t="shared" ref="AM329:AM392" si="228">IF(R329&lt;&gt;1,IF(V329="",-ABS(AG329),""),"")</f>
        <v>-273.5</v>
      </c>
      <c r="AN329" s="88"/>
      <c r="AO329" s="191"/>
      <c r="AP329" s="191">
        <f t="shared" si="223"/>
        <v>74802.25</v>
      </c>
      <c r="AQ329" s="191">
        <f t="shared" si="219"/>
        <v>155.83766872318242</v>
      </c>
      <c r="AR329" s="191">
        <f t="shared" si="225"/>
        <v>-57.63857407438212</v>
      </c>
      <c r="AS329" s="250">
        <f t="shared" si="194"/>
        <v>0</v>
      </c>
      <c r="AT329" s="250">
        <f t="shared" si="195"/>
        <v>0</v>
      </c>
      <c r="AU329" s="250">
        <f t="shared" si="196"/>
        <v>1</v>
      </c>
      <c r="AV329" s="250">
        <f t="shared" si="197"/>
        <v>0</v>
      </c>
      <c r="AW329" s="250">
        <f t="shared" si="198"/>
        <v>0</v>
      </c>
      <c r="AX329" s="250">
        <f t="shared" si="199"/>
        <v>0</v>
      </c>
      <c r="AY329" s="89"/>
      <c r="AZ329" s="111"/>
      <c r="BA329" s="111"/>
      <c r="BB329" s="111"/>
      <c r="BC329" s="111"/>
      <c r="BD329" s="111"/>
      <c r="BE329" s="111"/>
      <c r="BF329" s="111"/>
      <c r="BG329" s="111"/>
      <c r="BH329" s="89"/>
      <c r="BI329" s="89"/>
      <c r="BJ329" s="89"/>
      <c r="BK329" s="89"/>
      <c r="BL329" s="89"/>
    </row>
    <row r="330" spans="1:64" x14ac:dyDescent="0.25">
      <c r="A330" s="86">
        <f t="shared" si="224"/>
        <v>329</v>
      </c>
      <c r="B330" s="113"/>
      <c r="C330" s="88"/>
      <c r="D330" s="88"/>
      <c r="E330" s="194">
        <f t="shared" si="200"/>
        <v>0</v>
      </c>
      <c r="F330" s="89">
        <f t="shared" si="201"/>
        <v>0</v>
      </c>
      <c r="G330" s="113"/>
      <c r="H330" s="88"/>
      <c r="I330" s="84">
        <f t="shared" si="202"/>
        <v>18777.923736431218</v>
      </c>
      <c r="J330" s="84">
        <f t="shared" si="203"/>
        <v>18884.66185783</v>
      </c>
      <c r="K330" s="84">
        <f t="shared" si="204"/>
        <v>18991.399979228783</v>
      </c>
      <c r="L330" s="84">
        <f t="shared" si="205"/>
        <v>19098.138100627566</v>
      </c>
      <c r="M330" s="108">
        <f>IF(T330&lt;&gt;0,(((G330+1)*('Data Raw'!$N$1007-'Data Raw'!$N$1008)/2+'Data Raw'!$N$1008)*'Data Raw'!$M$1010+'Data Raw'!$M$1009)*AE330+AE330)</f>
        <v>19204.876222026349</v>
      </c>
      <c r="N330" s="84">
        <f t="shared" si="206"/>
        <v>19311.614343425132</v>
      </c>
      <c r="O330" s="84">
        <f t="shared" si="207"/>
        <v>19418.352464823914</v>
      </c>
      <c r="P330" s="84">
        <f t="shared" si="208"/>
        <v>19525.090586222697</v>
      </c>
      <c r="Q330" s="84">
        <f t="shared" si="209"/>
        <v>19631.82870762148</v>
      </c>
      <c r="R330" s="166" t="str">
        <f t="shared" si="210"/>
        <v/>
      </c>
      <c r="S330" s="109">
        <f>'Data Raw'!E372</f>
        <v>19418.46</v>
      </c>
      <c r="T330" s="109">
        <f>'Data Raw'!G372</f>
        <v>19968.38</v>
      </c>
      <c r="U330" s="109">
        <f>'Data Raw'!D372</f>
        <v>19990.310000000001</v>
      </c>
      <c r="V330" s="166" t="str">
        <f t="shared" si="211"/>
        <v/>
      </c>
      <c r="W330" s="89">
        <f t="shared" si="212"/>
        <v>-763.50377797365218</v>
      </c>
      <c r="X330" s="89">
        <f t="shared" si="213"/>
        <v>582938.01898003998</v>
      </c>
      <c r="Y330" s="89">
        <f t="shared" ref="Y330:Y393" si="229">IF(X330&gt;0,SQRT((X330)/7+(Y329*Y329)/7*6),Y329)</f>
        <v>349.76944578103939</v>
      </c>
      <c r="Z330" s="109">
        <f t="shared" si="214"/>
        <v>571.85000000000218</v>
      </c>
      <c r="AA330" s="89">
        <f t="shared" si="215"/>
        <v>350.52202126788092</v>
      </c>
      <c r="AB330" s="89">
        <f t="shared" si="216"/>
        <v>19151.871078909349</v>
      </c>
      <c r="AC330" s="89">
        <f t="shared" si="217"/>
        <v>19685.048921090649</v>
      </c>
      <c r="AD330" s="89" t="str">
        <f t="shared" si="218"/>
        <v/>
      </c>
      <c r="AE330" s="89">
        <f>'Data Raw'!C372</f>
        <v>19418.46</v>
      </c>
      <c r="AF330" s="89"/>
      <c r="AG330" s="89">
        <f t="shared" si="220"/>
        <v>549.92000000000189</v>
      </c>
      <c r="AH330" s="89">
        <f t="shared" si="221"/>
        <v>-213.58377797365029</v>
      </c>
      <c r="AI330" s="109">
        <f t="shared" si="222"/>
        <v>-1</v>
      </c>
      <c r="AJ330" s="109">
        <f t="shared" si="226"/>
        <v>50</v>
      </c>
      <c r="AK330" s="88"/>
      <c r="AL330" s="191" t="str">
        <f t="shared" si="227"/>
        <v/>
      </c>
      <c r="AM330" s="191">
        <f t="shared" si="228"/>
        <v>-549.92000000000189</v>
      </c>
      <c r="AN330" s="88"/>
      <c r="AO330" s="191"/>
      <c r="AP330" s="191">
        <f t="shared" si="223"/>
        <v>302412.00640000211</v>
      </c>
      <c r="AQ330" s="191">
        <f t="shared" si="219"/>
        <v>199.6245944206068</v>
      </c>
      <c r="AR330" s="191">
        <f t="shared" si="225"/>
        <v>-150.1448513604326</v>
      </c>
      <c r="AS330" s="250">
        <f t="shared" si="194"/>
        <v>0</v>
      </c>
      <c r="AT330" s="250">
        <f t="shared" si="195"/>
        <v>0</v>
      </c>
      <c r="AU330" s="250">
        <f t="shared" si="196"/>
        <v>0</v>
      </c>
      <c r="AV330" s="250">
        <f t="shared" si="197"/>
        <v>0</v>
      </c>
      <c r="AW330" s="250">
        <f t="shared" si="198"/>
        <v>0</v>
      </c>
      <c r="AX330" s="250">
        <f t="shared" si="199"/>
        <v>0</v>
      </c>
      <c r="AY330" s="89"/>
      <c r="AZ330" s="111"/>
      <c r="BA330" s="111"/>
      <c r="BB330" s="111"/>
      <c r="BC330" s="111"/>
      <c r="BD330" s="111"/>
      <c r="BE330" s="111"/>
      <c r="BF330" s="111"/>
      <c r="BG330" s="111"/>
      <c r="BH330" s="89"/>
      <c r="BI330" s="89"/>
      <c r="BJ330" s="89"/>
      <c r="BK330" s="89"/>
      <c r="BL330" s="89"/>
    </row>
    <row r="331" spans="1:64" x14ac:dyDescent="0.25">
      <c r="A331" s="86">
        <f t="shared" si="224"/>
        <v>330</v>
      </c>
      <c r="B331" s="113"/>
      <c r="C331" s="88"/>
      <c r="D331" s="88"/>
      <c r="E331" s="194">
        <f t="shared" si="200"/>
        <v>0</v>
      </c>
      <c r="F331" s="89">
        <f t="shared" si="201"/>
        <v>0</v>
      </c>
      <c r="G331" s="113"/>
      <c r="H331" s="88"/>
      <c r="I331" s="84">
        <f t="shared" si="202"/>
        <v>19217.645515633951</v>
      </c>
      <c r="J331" s="84">
        <f t="shared" si="203"/>
        <v>19392.530238524472</v>
      </c>
      <c r="K331" s="84">
        <f t="shared" si="204"/>
        <v>19567.41496141499</v>
      </c>
      <c r="L331" s="84">
        <f t="shared" si="205"/>
        <v>19742.299684305508</v>
      </c>
      <c r="M331" s="108">
        <f>IF(T331&lt;&gt;0,(((G331+1)*('Data Raw'!$N$1007-'Data Raw'!$N$1008)/2+'Data Raw'!$N$1008)*'Data Raw'!$M$1010+'Data Raw'!$M$1009)*AE331+AE331)</f>
        <v>19917.184407196029</v>
      </c>
      <c r="N331" s="84">
        <f t="shared" si="206"/>
        <v>20092.069130086551</v>
      </c>
      <c r="O331" s="84">
        <f t="shared" si="207"/>
        <v>20266.953852977069</v>
      </c>
      <c r="P331" s="84">
        <f t="shared" si="208"/>
        <v>20441.838575867587</v>
      </c>
      <c r="Q331" s="84">
        <f t="shared" si="209"/>
        <v>20616.723298758108</v>
      </c>
      <c r="R331" s="166" t="str">
        <f t="shared" si="210"/>
        <v/>
      </c>
      <c r="S331" s="109">
        <f>'Data Raw'!E373</f>
        <v>20050.97</v>
      </c>
      <c r="T331" s="109">
        <f>'Data Raw'!G373</f>
        <v>20170.04</v>
      </c>
      <c r="U331" s="109">
        <f>'Data Raw'!D373</f>
        <v>20185.150000000001</v>
      </c>
      <c r="V331" s="166" t="str">
        <f t="shared" si="211"/>
        <v/>
      </c>
      <c r="W331" s="89">
        <f t="shared" si="212"/>
        <v>-252.85559280397138</v>
      </c>
      <c r="X331" s="89">
        <f t="shared" si="213"/>
        <v>63935.950812247778</v>
      </c>
      <c r="Y331" s="89">
        <f t="shared" si="229"/>
        <v>337.63207828812295</v>
      </c>
      <c r="Z331" s="109">
        <f t="shared" si="214"/>
        <v>134.18000000000029</v>
      </c>
      <c r="AA331" s="89">
        <f t="shared" si="215"/>
        <v>319.61601822961222</v>
      </c>
      <c r="AB331" s="89">
        <f t="shared" si="216"/>
        <v>19840.7462819223</v>
      </c>
      <c r="AC331" s="89">
        <f t="shared" si="217"/>
        <v>20436.633718077697</v>
      </c>
      <c r="AD331" s="89">
        <f t="shared" si="218"/>
        <v>1</v>
      </c>
      <c r="AE331" s="89">
        <f>'Data Raw'!C373</f>
        <v>20138.689999999999</v>
      </c>
      <c r="AF331" s="89"/>
      <c r="AG331" s="89">
        <f t="shared" si="220"/>
        <v>31.350000000002183</v>
      </c>
      <c r="AH331" s="89">
        <f t="shared" si="221"/>
        <v>-221.50559280396919</v>
      </c>
      <c r="AI331" s="109">
        <f t="shared" si="222"/>
        <v>-1</v>
      </c>
      <c r="AJ331" s="109">
        <f t="shared" si="226"/>
        <v>50</v>
      </c>
      <c r="AK331" s="88"/>
      <c r="AL331" s="191" t="str">
        <f t="shared" si="227"/>
        <v/>
      </c>
      <c r="AM331" s="191">
        <f t="shared" si="228"/>
        <v>-31.350000000002183</v>
      </c>
      <c r="AN331" s="88"/>
      <c r="AO331" s="191"/>
      <c r="AP331" s="191">
        <f t="shared" si="223"/>
        <v>982.82250000013687</v>
      </c>
      <c r="AQ331" s="191">
        <f t="shared" si="219"/>
        <v>180.92741726276185</v>
      </c>
      <c r="AR331" s="191">
        <f t="shared" si="225"/>
        <v>-156.7046610253611</v>
      </c>
      <c r="AS331" s="250">
        <f t="shared" si="194"/>
        <v>0</v>
      </c>
      <c r="AT331" s="250">
        <f t="shared" si="195"/>
        <v>0</v>
      </c>
      <c r="AU331" s="250">
        <f t="shared" si="196"/>
        <v>0</v>
      </c>
      <c r="AV331" s="250">
        <f t="shared" si="197"/>
        <v>1</v>
      </c>
      <c r="AW331" s="250">
        <f t="shared" si="198"/>
        <v>0</v>
      </c>
      <c r="AX331" s="250">
        <f t="shared" si="199"/>
        <v>0</v>
      </c>
      <c r="AY331" s="89"/>
      <c r="AZ331" s="111"/>
      <c r="BA331" s="111"/>
      <c r="BB331" s="111"/>
      <c r="BC331" s="111"/>
      <c r="BD331" s="111"/>
      <c r="BE331" s="111"/>
      <c r="BF331" s="111"/>
      <c r="BG331" s="111"/>
      <c r="BH331" s="89"/>
      <c r="BI331" s="89"/>
      <c r="BJ331" s="89"/>
      <c r="BK331" s="89"/>
      <c r="BL331" s="89"/>
    </row>
    <row r="332" spans="1:64" x14ac:dyDescent="0.25">
      <c r="A332" s="86">
        <f t="shared" si="224"/>
        <v>331</v>
      </c>
      <c r="B332" s="113"/>
      <c r="C332" s="88"/>
      <c r="D332" s="88"/>
      <c r="E332" s="194">
        <f t="shared" si="200"/>
        <v>0</v>
      </c>
      <c r="F332" s="89">
        <f t="shared" si="201"/>
        <v>0</v>
      </c>
      <c r="G332" s="113"/>
      <c r="H332" s="88"/>
      <c r="I332" s="84">
        <f t="shared" si="202"/>
        <v>19065.482473473221</v>
      </c>
      <c r="J332" s="84">
        <f t="shared" si="203"/>
        <v>19234.298512617283</v>
      </c>
      <c r="K332" s="84">
        <f t="shared" si="204"/>
        <v>19403.114551761344</v>
      </c>
      <c r="L332" s="84">
        <f t="shared" si="205"/>
        <v>19571.930590905406</v>
      </c>
      <c r="M332" s="108">
        <f>IF(T332&lt;&gt;0,(((G332+1)*('Data Raw'!$N$1007-'Data Raw'!$N$1008)/2+'Data Raw'!$N$1008)*'Data Raw'!$M$1010+'Data Raw'!$M$1009)*AE332+AE332)</f>
        <v>19740.746630049467</v>
      </c>
      <c r="N332" s="84">
        <f t="shared" si="206"/>
        <v>19909.562669193529</v>
      </c>
      <c r="O332" s="84">
        <f t="shared" si="207"/>
        <v>20078.37870833759</v>
      </c>
      <c r="P332" s="84">
        <f t="shared" si="208"/>
        <v>20247.194747481652</v>
      </c>
      <c r="Q332" s="84">
        <f t="shared" si="209"/>
        <v>20416.010786625713</v>
      </c>
      <c r="R332" s="166" t="str">
        <f t="shared" si="210"/>
        <v/>
      </c>
      <c r="S332" s="109">
        <f>'Data Raw'!E374</f>
        <v>19889.669999999998</v>
      </c>
      <c r="T332" s="109">
        <f>'Data Raw'!G374</f>
        <v>20023.22</v>
      </c>
      <c r="U332" s="109">
        <f>'Data Raw'!D374</f>
        <v>20073.939999999999</v>
      </c>
      <c r="V332" s="166" t="str">
        <f t="shared" si="211"/>
        <v/>
      </c>
      <c r="W332" s="89">
        <f t="shared" si="212"/>
        <v>-282.47336995053411</v>
      </c>
      <c r="X332" s="89">
        <f t="shared" si="213"/>
        <v>79791.204731211299</v>
      </c>
      <c r="Y332" s="89">
        <f t="shared" si="229"/>
        <v>330.31667196930766</v>
      </c>
      <c r="Z332" s="109">
        <f t="shared" si="214"/>
        <v>184.27000000000044</v>
      </c>
      <c r="AA332" s="89">
        <f t="shared" si="215"/>
        <v>300.28087276823913</v>
      </c>
      <c r="AB332" s="89">
        <f t="shared" si="216"/>
        <v>19688.616384504832</v>
      </c>
      <c r="AC332" s="89">
        <f t="shared" si="217"/>
        <v>20231.96361549517</v>
      </c>
      <c r="AD332" s="89">
        <f t="shared" si="218"/>
        <v>1</v>
      </c>
      <c r="AE332" s="89">
        <f>'Data Raw'!C374</f>
        <v>19960.29</v>
      </c>
      <c r="AF332" s="89"/>
      <c r="AG332" s="89">
        <f t="shared" si="220"/>
        <v>62.930000000000291</v>
      </c>
      <c r="AH332" s="89">
        <f t="shared" si="221"/>
        <v>-219.54336995053382</v>
      </c>
      <c r="AI332" s="109">
        <f t="shared" si="222"/>
        <v>-1</v>
      </c>
      <c r="AJ332" s="109">
        <f t="shared" si="226"/>
        <v>50</v>
      </c>
      <c r="AK332" s="88"/>
      <c r="AL332" s="191" t="str">
        <f t="shared" si="227"/>
        <v/>
      </c>
      <c r="AM332" s="191">
        <f t="shared" si="228"/>
        <v>-62.930000000000291</v>
      </c>
      <c r="AN332" s="88"/>
      <c r="AO332" s="191"/>
      <c r="AP332" s="191">
        <f t="shared" si="223"/>
        <v>3960.1849000000366</v>
      </c>
      <c r="AQ332" s="191">
        <f t="shared" si="219"/>
        <v>167.81659312245503</v>
      </c>
      <c r="AR332" s="191">
        <f t="shared" si="225"/>
        <v>-162.50007884685263</v>
      </c>
      <c r="AS332" s="250">
        <f t="shared" si="194"/>
        <v>0</v>
      </c>
      <c r="AT332" s="250">
        <f t="shared" si="195"/>
        <v>0</v>
      </c>
      <c r="AU332" s="250">
        <f t="shared" si="196"/>
        <v>0</v>
      </c>
      <c r="AV332" s="250">
        <f t="shared" si="197"/>
        <v>1</v>
      </c>
      <c r="AW332" s="250">
        <f t="shared" si="198"/>
        <v>0</v>
      </c>
      <c r="AX332" s="250">
        <f t="shared" si="199"/>
        <v>0</v>
      </c>
      <c r="AY332" s="89"/>
      <c r="AZ332" s="111"/>
      <c r="BA332" s="111"/>
      <c r="BB332" s="111"/>
      <c r="BC332" s="111"/>
      <c r="BD332" s="111"/>
      <c r="BE332" s="111"/>
      <c r="BF332" s="111"/>
      <c r="BG332" s="111"/>
      <c r="BH332" s="89"/>
      <c r="BI332" s="89"/>
      <c r="BJ332" s="89"/>
      <c r="BK332" s="89"/>
      <c r="BL332" s="89"/>
    </row>
    <row r="333" spans="1:64" x14ac:dyDescent="0.25">
      <c r="A333" s="86">
        <f t="shared" si="224"/>
        <v>332</v>
      </c>
      <c r="B333" s="113"/>
      <c r="C333" s="88"/>
      <c r="D333" s="88"/>
      <c r="E333" s="194">
        <f t="shared" si="200"/>
        <v>0</v>
      </c>
      <c r="F333" s="89">
        <f t="shared" si="201"/>
        <v>0</v>
      </c>
      <c r="G333" s="113"/>
      <c r="H333" s="88"/>
      <c r="I333" s="84">
        <f t="shared" si="202"/>
        <v>19181.42654783111</v>
      </c>
      <c r="J333" s="84">
        <f t="shared" si="203"/>
        <v>19346.584883815762</v>
      </c>
      <c r="K333" s="84">
        <f t="shared" si="204"/>
        <v>19511.743219800417</v>
      </c>
      <c r="L333" s="84">
        <f t="shared" si="205"/>
        <v>19676.901555785069</v>
      </c>
      <c r="M333" s="108">
        <f>IF(T333&lt;&gt;0,(((G333+1)*('Data Raw'!$N$1007-'Data Raw'!$N$1008)/2+'Data Raw'!$N$1008)*'Data Raw'!$M$1010+'Data Raw'!$M$1009)*AE333+AE333)</f>
        <v>19842.059891769724</v>
      </c>
      <c r="N333" s="84">
        <f t="shared" si="206"/>
        <v>20007.21822775438</v>
      </c>
      <c r="O333" s="84">
        <f t="shared" si="207"/>
        <v>20172.376563739032</v>
      </c>
      <c r="P333" s="84">
        <f t="shared" si="208"/>
        <v>20337.534899723687</v>
      </c>
      <c r="Q333" s="84">
        <f t="shared" si="209"/>
        <v>20502.693235708339</v>
      </c>
      <c r="R333" s="166" t="str">
        <f t="shared" si="210"/>
        <v/>
      </c>
      <c r="S333" s="109">
        <f>'Data Raw'!E375</f>
        <v>19645.57</v>
      </c>
      <c r="T333" s="109">
        <f>'Data Raw'!G375</f>
        <v>19949.03</v>
      </c>
      <c r="U333" s="109">
        <f>'Data Raw'!D375</f>
        <v>20062.73</v>
      </c>
      <c r="V333" s="166" t="str">
        <f t="shared" si="211"/>
        <v/>
      </c>
      <c r="W333" s="89">
        <f t="shared" si="212"/>
        <v>-106.97010823027449</v>
      </c>
      <c r="X333" s="89">
        <f t="shared" si="213"/>
        <v>11442.604054796639</v>
      </c>
      <c r="Y333" s="89">
        <f t="shared" si="229"/>
        <v>308.47487203523258</v>
      </c>
      <c r="Z333" s="109">
        <f t="shared" si="214"/>
        <v>417.15999999999985</v>
      </c>
      <c r="AA333" s="89">
        <f t="shared" si="215"/>
        <v>316.97789094420494</v>
      </c>
      <c r="AB333" s="89">
        <f t="shared" si="216"/>
        <v>19807.491258146998</v>
      </c>
      <c r="AC333" s="89">
        <f t="shared" si="217"/>
        <v>20317.968741853001</v>
      </c>
      <c r="AD333" s="89">
        <f t="shared" si="218"/>
        <v>1</v>
      </c>
      <c r="AE333" s="89">
        <f>'Data Raw'!C375</f>
        <v>20062.73</v>
      </c>
      <c r="AF333" s="89"/>
      <c r="AG333" s="89">
        <f t="shared" si="220"/>
        <v>-113.70000000000073</v>
      </c>
      <c r="AH333" s="89">
        <f t="shared" si="221"/>
        <v>-220.67010823027522</v>
      </c>
      <c r="AI333" s="109">
        <f t="shared" si="222"/>
        <v>-1</v>
      </c>
      <c r="AJ333" s="109">
        <f t="shared" si="226"/>
        <v>50</v>
      </c>
      <c r="AK333" s="88"/>
      <c r="AL333" s="191" t="str">
        <f t="shared" si="227"/>
        <v/>
      </c>
      <c r="AM333" s="191">
        <f t="shared" si="228"/>
        <v>-113.70000000000073</v>
      </c>
      <c r="AN333" s="88"/>
      <c r="AO333" s="191"/>
      <c r="AP333" s="191">
        <f t="shared" si="223"/>
        <v>12927.690000000166</v>
      </c>
      <c r="AQ333" s="191">
        <f t="shared" si="219"/>
        <v>161.80363833107123</v>
      </c>
      <c r="AR333" s="191">
        <f t="shared" si="225"/>
        <v>-146.67123370416135</v>
      </c>
      <c r="AS333" s="250">
        <f t="shared" si="194"/>
        <v>0</v>
      </c>
      <c r="AT333" s="250">
        <f t="shared" si="195"/>
        <v>0</v>
      </c>
      <c r="AU333" s="250">
        <f t="shared" si="196"/>
        <v>0</v>
      </c>
      <c r="AV333" s="250">
        <f t="shared" si="197"/>
        <v>1</v>
      </c>
      <c r="AW333" s="250">
        <f t="shared" si="198"/>
        <v>0</v>
      </c>
      <c r="AX333" s="250">
        <f t="shared" si="199"/>
        <v>0</v>
      </c>
      <c r="AY333" s="89"/>
      <c r="AZ333" s="111"/>
      <c r="BA333" s="111"/>
      <c r="BB333" s="111"/>
      <c r="BC333" s="111"/>
      <c r="BD333" s="111"/>
      <c r="BE333" s="111"/>
      <c r="BF333" s="111"/>
      <c r="BG333" s="111"/>
      <c r="BH333" s="89"/>
      <c r="BI333" s="89"/>
      <c r="BJ333" s="89"/>
      <c r="BK333" s="89"/>
      <c r="BL333" s="89"/>
    </row>
    <row r="334" spans="1:64" x14ac:dyDescent="0.25">
      <c r="A334" s="86">
        <f t="shared" si="224"/>
        <v>333</v>
      </c>
      <c r="B334" s="113"/>
      <c r="C334" s="88"/>
      <c r="D334" s="88"/>
      <c r="E334" s="194">
        <f t="shared" si="200"/>
        <v>0</v>
      </c>
      <c r="F334" s="89">
        <f t="shared" si="201"/>
        <v>0</v>
      </c>
      <c r="G334" s="113"/>
      <c r="H334" s="88"/>
      <c r="I334" s="84">
        <f t="shared" si="202"/>
        <v>18757.431358141701</v>
      </c>
      <c r="J334" s="84">
        <f t="shared" si="203"/>
        <v>18911.668794159319</v>
      </c>
      <c r="K334" s="84">
        <f t="shared" si="204"/>
        <v>19065.906230176934</v>
      </c>
      <c r="L334" s="84">
        <f t="shared" si="205"/>
        <v>19220.143666194552</v>
      </c>
      <c r="M334" s="108">
        <f>IF(T334&lt;&gt;0,(((G334+1)*('Data Raw'!$N$1007-'Data Raw'!$N$1008)/2+'Data Raw'!$N$1008)*'Data Raw'!$M$1010+'Data Raw'!$M$1009)*AE334+AE334)</f>
        <v>19374.381102212166</v>
      </c>
      <c r="N334" s="84">
        <f t="shared" si="206"/>
        <v>19528.618538229781</v>
      </c>
      <c r="O334" s="84">
        <f t="shared" si="207"/>
        <v>19682.855974247399</v>
      </c>
      <c r="P334" s="84">
        <f t="shared" si="208"/>
        <v>19837.093410265014</v>
      </c>
      <c r="Q334" s="84">
        <f t="shared" si="209"/>
        <v>19991.330846282632</v>
      </c>
      <c r="R334" s="166" t="str">
        <f t="shared" si="210"/>
        <v/>
      </c>
      <c r="S334" s="109">
        <f>'Data Raw'!E376</f>
        <v>19564.84</v>
      </c>
      <c r="T334" s="109">
        <f>'Data Raw'!G376</f>
        <v>19954.39</v>
      </c>
      <c r="U334" s="109">
        <f>'Data Raw'!D376</f>
        <v>20173.02</v>
      </c>
      <c r="V334" s="166" t="str">
        <f t="shared" si="211"/>
        <v/>
      </c>
      <c r="W334" s="89">
        <f t="shared" si="212"/>
        <v>-580.00889778783312</v>
      </c>
      <c r="X334" s="89">
        <f t="shared" si="213"/>
        <v>336410.32151305705</v>
      </c>
      <c r="Y334" s="89">
        <f t="shared" si="229"/>
        <v>360.02991970429656</v>
      </c>
      <c r="Z334" s="109">
        <f t="shared" si="214"/>
        <v>608.18000000000029</v>
      </c>
      <c r="AA334" s="89">
        <f t="shared" si="215"/>
        <v>358.57819223788999</v>
      </c>
      <c r="AB334" s="89">
        <f t="shared" si="216"/>
        <v>19320.418792697423</v>
      </c>
      <c r="AC334" s="89">
        <f t="shared" si="217"/>
        <v>19859.281207302574</v>
      </c>
      <c r="AD334" s="89" t="str">
        <f t="shared" si="218"/>
        <v/>
      </c>
      <c r="AE334" s="89">
        <f>'Data Raw'!C376</f>
        <v>19589.849999999999</v>
      </c>
      <c r="AF334" s="89"/>
      <c r="AG334" s="89">
        <f t="shared" si="220"/>
        <v>364.54000000000087</v>
      </c>
      <c r="AH334" s="89">
        <f t="shared" si="221"/>
        <v>-215.46889778783225</v>
      </c>
      <c r="AI334" s="109">
        <f t="shared" si="222"/>
        <v>-1</v>
      </c>
      <c r="AJ334" s="109">
        <f t="shared" si="226"/>
        <v>50</v>
      </c>
      <c r="AK334" s="88"/>
      <c r="AL334" s="191" t="str">
        <f t="shared" si="227"/>
        <v/>
      </c>
      <c r="AM334" s="191">
        <f t="shared" si="228"/>
        <v>-364.54000000000087</v>
      </c>
      <c r="AN334" s="88"/>
      <c r="AO334" s="191"/>
      <c r="AP334" s="191">
        <f t="shared" si="223"/>
        <v>132889.41160000063</v>
      </c>
      <c r="AQ334" s="191">
        <f t="shared" si="219"/>
        <v>184.32990073873009</v>
      </c>
      <c r="AR334" s="191">
        <f t="shared" si="225"/>
        <v>-175.70001896556647</v>
      </c>
      <c r="AS334" s="250">
        <f t="shared" si="194"/>
        <v>0</v>
      </c>
      <c r="AT334" s="250">
        <f t="shared" si="195"/>
        <v>0</v>
      </c>
      <c r="AU334" s="250">
        <f t="shared" si="196"/>
        <v>0</v>
      </c>
      <c r="AV334" s="250">
        <f t="shared" si="197"/>
        <v>0</v>
      </c>
      <c r="AW334" s="250">
        <f t="shared" si="198"/>
        <v>0</v>
      </c>
      <c r="AX334" s="250">
        <f t="shared" si="199"/>
        <v>1</v>
      </c>
      <c r="AY334" s="89"/>
      <c r="AZ334" s="111"/>
      <c r="BA334" s="111"/>
      <c r="BB334" s="111"/>
      <c r="BC334" s="111"/>
      <c r="BD334" s="111"/>
      <c r="BE334" s="111"/>
      <c r="BF334" s="111"/>
      <c r="BG334" s="111"/>
      <c r="BH334" s="89"/>
      <c r="BI334" s="89"/>
      <c r="BJ334" s="89"/>
      <c r="BK334" s="89"/>
      <c r="BL334" s="89"/>
    </row>
    <row r="335" spans="1:64" x14ac:dyDescent="0.25">
      <c r="A335" s="86">
        <f t="shared" si="224"/>
        <v>334</v>
      </c>
      <c r="B335" s="113"/>
      <c r="C335" s="88"/>
      <c r="D335" s="88"/>
      <c r="E335" s="194">
        <f t="shared" si="200"/>
        <v>0</v>
      </c>
      <c r="F335" s="89">
        <f t="shared" si="201"/>
        <v>0</v>
      </c>
      <c r="G335" s="113"/>
      <c r="H335" s="88"/>
      <c r="I335" s="84">
        <f t="shared" si="202"/>
        <v>18824.300863466025</v>
      </c>
      <c r="J335" s="84">
        <f t="shared" si="203"/>
        <v>19004.315823318171</v>
      </c>
      <c r="K335" s="84">
        <f t="shared" si="204"/>
        <v>19184.330783170321</v>
      </c>
      <c r="L335" s="84">
        <f t="shared" si="205"/>
        <v>19364.345743022466</v>
      </c>
      <c r="M335" s="108">
        <f>IF(T335&lt;&gt;0,(((G335+1)*('Data Raw'!$N$1007-'Data Raw'!$N$1008)/2+'Data Raw'!$N$1008)*'Data Raw'!$M$1010+'Data Raw'!$M$1009)*AE335+AE335)</f>
        <v>19544.360702874616</v>
      </c>
      <c r="N335" s="84">
        <f t="shared" si="206"/>
        <v>19724.375662726765</v>
      </c>
      <c r="O335" s="84">
        <f t="shared" si="207"/>
        <v>19904.390622578911</v>
      </c>
      <c r="P335" s="84">
        <f t="shared" si="208"/>
        <v>20084.40558243106</v>
      </c>
      <c r="Q335" s="84">
        <f t="shared" si="209"/>
        <v>20264.420542283206</v>
      </c>
      <c r="R335" s="166" t="str">
        <f t="shared" si="210"/>
        <v/>
      </c>
      <c r="S335" s="109">
        <f>'Data Raw'!E377</f>
        <v>19532.86</v>
      </c>
      <c r="T335" s="109">
        <f>'Data Raw'!G377</f>
        <v>19597.310000000001</v>
      </c>
      <c r="U335" s="109">
        <f>'Data Raw'!D377</f>
        <v>19839.509999999998</v>
      </c>
      <c r="V335" s="166" t="str">
        <f t="shared" si="211"/>
        <v/>
      </c>
      <c r="W335" s="89">
        <f t="shared" si="212"/>
        <v>-52.949297125385783</v>
      </c>
      <c r="X335" s="89">
        <f t="shared" si="213"/>
        <v>2803.6280660723874</v>
      </c>
      <c r="Y335" s="89">
        <f t="shared" si="229"/>
        <v>333.92319188694654</v>
      </c>
      <c r="Z335" s="109">
        <f t="shared" si="214"/>
        <v>306.64999999999782</v>
      </c>
      <c r="AA335" s="89">
        <f t="shared" si="215"/>
        <v>351.15987906104823</v>
      </c>
      <c r="AB335" s="89">
        <f t="shared" si="216"/>
        <v>19456.928536597796</v>
      </c>
      <c r="AC335" s="89">
        <f t="shared" si="217"/>
        <v>20066.511463402207</v>
      </c>
      <c r="AD335" s="89">
        <f t="shared" si="218"/>
        <v>1</v>
      </c>
      <c r="AE335" s="89">
        <f>'Data Raw'!C377</f>
        <v>19761.72</v>
      </c>
      <c r="AF335" s="89"/>
      <c r="AG335" s="89">
        <f t="shared" si="220"/>
        <v>-164.40999999999985</v>
      </c>
      <c r="AH335" s="89">
        <f t="shared" si="221"/>
        <v>-217.35929712538564</v>
      </c>
      <c r="AI335" s="109">
        <f t="shared" si="222"/>
        <v>-1</v>
      </c>
      <c r="AJ335" s="109">
        <f t="shared" si="226"/>
        <v>50</v>
      </c>
      <c r="AK335" s="88"/>
      <c r="AL335" s="191" t="str">
        <f t="shared" si="227"/>
        <v/>
      </c>
      <c r="AM335" s="191">
        <f t="shared" si="228"/>
        <v>-164.40999999999985</v>
      </c>
      <c r="AN335" s="88"/>
      <c r="AO335" s="191"/>
      <c r="AP335" s="191">
        <f t="shared" si="223"/>
        <v>27030.648099999951</v>
      </c>
      <c r="AQ335" s="191">
        <f t="shared" si="219"/>
        <v>182.11657843442671</v>
      </c>
      <c r="AR335" s="191">
        <f t="shared" si="225"/>
        <v>-151.80661345251983</v>
      </c>
      <c r="AS335" s="250">
        <f t="shared" si="194"/>
        <v>0</v>
      </c>
      <c r="AT335" s="250">
        <f t="shared" si="195"/>
        <v>0</v>
      </c>
      <c r="AU335" s="250">
        <f t="shared" si="196"/>
        <v>0</v>
      </c>
      <c r="AV335" s="250">
        <f t="shared" si="197"/>
        <v>1</v>
      </c>
      <c r="AW335" s="250">
        <f t="shared" si="198"/>
        <v>0</v>
      </c>
      <c r="AX335" s="250">
        <f t="shared" si="199"/>
        <v>0</v>
      </c>
      <c r="AY335" s="89"/>
      <c r="AZ335" s="111"/>
      <c r="BA335" s="111"/>
      <c r="BB335" s="111"/>
      <c r="BC335" s="111"/>
      <c r="BD335" s="111"/>
      <c r="BE335" s="111"/>
      <c r="BF335" s="111"/>
      <c r="BG335" s="111"/>
      <c r="BH335" s="89"/>
      <c r="BI335" s="89"/>
      <c r="BJ335" s="89"/>
      <c r="BK335" s="89"/>
      <c r="BL335" s="89"/>
    </row>
    <row r="336" spans="1:64" x14ac:dyDescent="0.25">
      <c r="A336" s="86">
        <f t="shared" si="224"/>
        <v>335</v>
      </c>
      <c r="B336" s="113"/>
      <c r="C336" s="88"/>
      <c r="D336" s="88"/>
      <c r="E336" s="194">
        <f t="shared" si="200"/>
        <v>0</v>
      </c>
      <c r="F336" s="89">
        <f t="shared" si="201"/>
        <v>0</v>
      </c>
      <c r="G336" s="113"/>
      <c r="H336" s="88"/>
      <c r="I336" s="84">
        <f t="shared" si="202"/>
        <v>18689.345881180383</v>
      </c>
      <c r="J336" s="84">
        <f t="shared" si="203"/>
        <v>18856.307477123861</v>
      </c>
      <c r="K336" s="84">
        <f t="shared" si="204"/>
        <v>19023.269073067331</v>
      </c>
      <c r="L336" s="84">
        <f t="shared" si="205"/>
        <v>19190.230669010805</v>
      </c>
      <c r="M336" s="108">
        <f>IF(T336&lt;&gt;0,(((G336+1)*('Data Raw'!$N$1007-'Data Raw'!$N$1008)/2+'Data Raw'!$N$1008)*'Data Raw'!$M$1010+'Data Raw'!$M$1009)*AE336+AE336)</f>
        <v>19357.192264954279</v>
      </c>
      <c r="N336" s="84">
        <f t="shared" si="206"/>
        <v>19524.153860897753</v>
      </c>
      <c r="O336" s="84">
        <f t="shared" si="207"/>
        <v>19691.115456841228</v>
      </c>
      <c r="P336" s="84">
        <f t="shared" si="208"/>
        <v>19858.077052784698</v>
      </c>
      <c r="Q336" s="84">
        <f t="shared" si="209"/>
        <v>20025.038648728176</v>
      </c>
      <c r="R336" s="166" t="str">
        <f t="shared" si="210"/>
        <v/>
      </c>
      <c r="S336" s="109">
        <f>'Data Raw'!E378</f>
        <v>19342.490000000002</v>
      </c>
      <c r="T336" s="109">
        <f>'Data Raw'!G378</f>
        <v>19452.09</v>
      </c>
      <c r="U336" s="109">
        <f>'Data Raw'!D378</f>
        <v>19630.8</v>
      </c>
      <c r="V336" s="166" t="str">
        <f t="shared" si="211"/>
        <v/>
      </c>
      <c r="W336" s="89">
        <f t="shared" si="212"/>
        <v>-94.897735045720765</v>
      </c>
      <c r="X336" s="89">
        <f t="shared" si="213"/>
        <v>9005.5801168078196</v>
      </c>
      <c r="Y336" s="89">
        <f t="shared" si="229"/>
        <v>311.22655243788637</v>
      </c>
      <c r="Z336" s="109">
        <f t="shared" si="214"/>
        <v>288.30999999999767</v>
      </c>
      <c r="AA336" s="89">
        <f t="shared" si="215"/>
        <v>342.18132490946959</v>
      </c>
      <c r="AB336" s="89">
        <f t="shared" si="216"/>
        <v>19273.984102798109</v>
      </c>
      <c r="AC336" s="89">
        <f t="shared" si="217"/>
        <v>19870.955897201893</v>
      </c>
      <c r="AD336" s="89">
        <f t="shared" si="218"/>
        <v>1</v>
      </c>
      <c r="AE336" s="89">
        <f>'Data Raw'!C378</f>
        <v>19572.47</v>
      </c>
      <c r="AF336" s="89"/>
      <c r="AG336" s="89">
        <f t="shared" si="220"/>
        <v>-120.38000000000102</v>
      </c>
      <c r="AH336" s="89">
        <f t="shared" si="221"/>
        <v>-215.27773504572178</v>
      </c>
      <c r="AI336" s="109">
        <f t="shared" si="222"/>
        <v>-1</v>
      </c>
      <c r="AJ336" s="109">
        <f t="shared" si="226"/>
        <v>50</v>
      </c>
      <c r="AK336" s="88"/>
      <c r="AL336" s="191" t="str">
        <f t="shared" si="227"/>
        <v/>
      </c>
      <c r="AM336" s="191">
        <f t="shared" si="228"/>
        <v>-120.38000000000102</v>
      </c>
      <c r="AN336" s="88"/>
      <c r="AO336" s="191"/>
      <c r="AP336" s="191">
        <f t="shared" si="223"/>
        <v>14491.344400000246</v>
      </c>
      <c r="AQ336" s="191">
        <f t="shared" si="219"/>
        <v>175.25695860837942</v>
      </c>
      <c r="AR336" s="191">
        <f t="shared" si="225"/>
        <v>-135.96959382950695</v>
      </c>
      <c r="AS336" s="250">
        <f t="shared" si="194"/>
        <v>0</v>
      </c>
      <c r="AT336" s="250">
        <f t="shared" si="195"/>
        <v>0</v>
      </c>
      <c r="AU336" s="250">
        <f t="shared" si="196"/>
        <v>0</v>
      </c>
      <c r="AV336" s="250">
        <f t="shared" si="197"/>
        <v>1</v>
      </c>
      <c r="AW336" s="250">
        <f t="shared" si="198"/>
        <v>0</v>
      </c>
      <c r="AX336" s="250">
        <f t="shared" si="199"/>
        <v>0</v>
      </c>
      <c r="AY336" s="89"/>
      <c r="AZ336" s="111"/>
      <c r="BA336" s="111"/>
      <c r="BB336" s="111"/>
      <c r="BC336" s="111"/>
      <c r="BD336" s="111"/>
      <c r="BE336" s="111"/>
      <c r="BF336" s="111"/>
      <c r="BG336" s="111"/>
      <c r="BH336" s="89"/>
      <c r="BI336" s="89"/>
      <c r="BJ336" s="89"/>
      <c r="BK336" s="89"/>
      <c r="BL336" s="89"/>
    </row>
    <row r="337" spans="1:64" x14ac:dyDescent="0.25">
      <c r="A337" s="86">
        <f t="shared" si="224"/>
        <v>336</v>
      </c>
      <c r="B337" s="113"/>
      <c r="C337" s="88"/>
      <c r="D337" s="88"/>
      <c r="E337" s="194">
        <f t="shared" si="200"/>
        <v>0</v>
      </c>
      <c r="F337" s="89">
        <f t="shared" si="201"/>
        <v>0</v>
      </c>
      <c r="G337" s="113"/>
      <c r="H337" s="88"/>
      <c r="I337" s="84">
        <f t="shared" si="202"/>
        <v>18464.366068619271</v>
      </c>
      <c r="J337" s="84">
        <f t="shared" si="203"/>
        <v>18619.979344838212</v>
      </c>
      <c r="K337" s="84">
        <f t="shared" si="204"/>
        <v>18775.592621057156</v>
      </c>
      <c r="L337" s="84">
        <f t="shared" si="205"/>
        <v>18931.205897276097</v>
      </c>
      <c r="M337" s="108">
        <f>IF(T337&lt;&gt;0,(((G337+1)*('Data Raw'!$N$1007-'Data Raw'!$N$1008)/2+'Data Raw'!$N$1008)*'Data Raw'!$M$1010+'Data Raw'!$M$1009)*AE337+AE337)</f>
        <v>19086.819173495041</v>
      </c>
      <c r="N337" s="84">
        <f t="shared" si="206"/>
        <v>19242.432449713986</v>
      </c>
      <c r="O337" s="84">
        <f t="shared" si="207"/>
        <v>19398.045725932927</v>
      </c>
      <c r="P337" s="84">
        <f t="shared" si="208"/>
        <v>19553.659002151871</v>
      </c>
      <c r="Q337" s="84">
        <f t="shared" si="209"/>
        <v>19709.272278370812</v>
      </c>
      <c r="R337" s="166" t="str">
        <f t="shared" si="210"/>
        <v/>
      </c>
      <c r="S337" s="109">
        <f>'Data Raw'!E379</f>
        <v>19064.79</v>
      </c>
      <c r="T337" s="109">
        <f>'Data Raw'!G379</f>
        <v>19225.7</v>
      </c>
      <c r="U337" s="109">
        <f>'Data Raw'!D379</f>
        <v>19299.09</v>
      </c>
      <c r="V337" s="166" t="str">
        <f t="shared" si="211"/>
        <v/>
      </c>
      <c r="W337" s="89">
        <f t="shared" si="212"/>
        <v>-138.88082650495926</v>
      </c>
      <c r="X337" s="89">
        <f t="shared" si="213"/>
        <v>19287.883970700594</v>
      </c>
      <c r="Y337" s="89">
        <f t="shared" si="229"/>
        <v>292.88215222043914</v>
      </c>
      <c r="Z337" s="109">
        <f t="shared" si="214"/>
        <v>234.29999999999927</v>
      </c>
      <c r="AA337" s="89">
        <f t="shared" si="215"/>
        <v>326.76970706525952</v>
      </c>
      <c r="AB337" s="89">
        <f t="shared" si="216"/>
        <v>19008.23587382695</v>
      </c>
      <c r="AC337" s="89">
        <f t="shared" si="217"/>
        <v>19589.94412617305</v>
      </c>
      <c r="AD337" s="89">
        <f t="shared" si="218"/>
        <v>1</v>
      </c>
      <c r="AE337" s="89">
        <f>'Data Raw'!C379</f>
        <v>19299.09</v>
      </c>
      <c r="AF337" s="89"/>
      <c r="AG337" s="89">
        <f t="shared" si="220"/>
        <v>-73.389999999999418</v>
      </c>
      <c r="AH337" s="89">
        <f t="shared" si="221"/>
        <v>-212.27082650495868</v>
      </c>
      <c r="AI337" s="109">
        <f t="shared" si="222"/>
        <v>-1</v>
      </c>
      <c r="AJ337" s="109">
        <f t="shared" si="226"/>
        <v>50</v>
      </c>
      <c r="AK337" s="88"/>
      <c r="AL337" s="191" t="str">
        <f t="shared" si="227"/>
        <v/>
      </c>
      <c r="AM337" s="191">
        <f t="shared" si="228"/>
        <v>-73.389999999999418</v>
      </c>
      <c r="AN337" s="88"/>
      <c r="AO337" s="191"/>
      <c r="AP337" s="191">
        <f t="shared" si="223"/>
        <v>5386.0920999999144</v>
      </c>
      <c r="AQ337" s="191">
        <f t="shared" si="219"/>
        <v>163.93840765189276</v>
      </c>
      <c r="AR337" s="191">
        <f t="shared" si="225"/>
        <v>-128.94374456854638</v>
      </c>
      <c r="AS337" s="250">
        <f t="shared" si="194"/>
        <v>0</v>
      </c>
      <c r="AT337" s="250">
        <f t="shared" si="195"/>
        <v>0</v>
      </c>
      <c r="AU337" s="250">
        <f t="shared" si="196"/>
        <v>0</v>
      </c>
      <c r="AV337" s="250">
        <f t="shared" si="197"/>
        <v>1</v>
      </c>
      <c r="AW337" s="250">
        <f t="shared" si="198"/>
        <v>0</v>
      </c>
      <c r="AX337" s="250">
        <f t="shared" si="199"/>
        <v>0</v>
      </c>
      <c r="AY337" s="89"/>
      <c r="AZ337" s="111"/>
      <c r="BA337" s="111"/>
      <c r="BB337" s="111"/>
      <c r="BC337" s="111"/>
      <c r="BD337" s="111"/>
      <c r="BE337" s="111"/>
      <c r="BF337" s="111"/>
      <c r="BG337" s="111"/>
      <c r="BH337" s="89"/>
      <c r="BI337" s="89"/>
      <c r="BJ337" s="89"/>
      <c r="BK337" s="89"/>
      <c r="BL337" s="89"/>
    </row>
    <row r="338" spans="1:64" x14ac:dyDescent="0.25">
      <c r="A338" s="86">
        <f t="shared" si="224"/>
        <v>337</v>
      </c>
      <c r="B338" s="113"/>
      <c r="C338" s="88"/>
      <c r="D338" s="88"/>
      <c r="E338" s="194">
        <f t="shared" si="200"/>
        <v>0</v>
      </c>
      <c r="F338" s="89">
        <f t="shared" si="201"/>
        <v>0</v>
      </c>
      <c r="G338" s="113"/>
      <c r="H338" s="88"/>
      <c r="I338" s="84">
        <f t="shared" si="202"/>
        <v>18464.076121926868</v>
      </c>
      <c r="J338" s="84">
        <f t="shared" si="203"/>
        <v>18610.517198037087</v>
      </c>
      <c r="K338" s="84">
        <f t="shared" si="204"/>
        <v>18756.958274147306</v>
      </c>
      <c r="L338" s="84">
        <f t="shared" si="205"/>
        <v>18903.399350257525</v>
      </c>
      <c r="M338" s="108">
        <f>IF(T338&lt;&gt;0,(((G338+1)*('Data Raw'!$N$1007-'Data Raw'!$N$1008)/2+'Data Raw'!$N$1008)*'Data Raw'!$M$1010+'Data Raw'!$M$1009)*AE338+AE338)</f>
        <v>19049.840426367744</v>
      </c>
      <c r="N338" s="84">
        <f t="shared" si="206"/>
        <v>19196.281502477963</v>
      </c>
      <c r="O338" s="84">
        <f t="shared" si="207"/>
        <v>19342.722578588182</v>
      </c>
      <c r="P338" s="84">
        <f t="shared" si="208"/>
        <v>19489.163654698401</v>
      </c>
      <c r="Q338" s="84">
        <f t="shared" si="209"/>
        <v>19635.60473080862</v>
      </c>
      <c r="R338" s="166" t="str">
        <f t="shared" si="210"/>
        <v/>
      </c>
      <c r="S338" s="109">
        <f>'Data Raw'!E380</f>
        <v>19107.599999999999</v>
      </c>
      <c r="T338" s="109">
        <f>'Data Raw'!G380</f>
        <v>19202.73</v>
      </c>
      <c r="U338" s="109">
        <f>'Data Raw'!D380</f>
        <v>19358.02</v>
      </c>
      <c r="V338" s="166" t="str">
        <f t="shared" si="211"/>
        <v/>
      </c>
      <c r="W338" s="89">
        <f t="shared" si="212"/>
        <v>-152.88957363225563</v>
      </c>
      <c r="X338" s="89">
        <f t="shared" si="213"/>
        <v>23375.221725452917</v>
      </c>
      <c r="Y338" s="89">
        <f t="shared" si="229"/>
        <v>277.24536638176448</v>
      </c>
      <c r="Z338" s="109">
        <f t="shared" si="214"/>
        <v>250.42000000000189</v>
      </c>
      <c r="AA338" s="89">
        <f t="shared" si="215"/>
        <v>315.86260605593702</v>
      </c>
      <c r="AB338" s="89">
        <f t="shared" si="216"/>
        <v>18983.945748994531</v>
      </c>
      <c r="AC338" s="89">
        <f t="shared" si="217"/>
        <v>19539.454251005471</v>
      </c>
      <c r="AD338" s="89">
        <f t="shared" si="218"/>
        <v>1</v>
      </c>
      <c r="AE338" s="89">
        <f>'Data Raw'!C380</f>
        <v>19261.7</v>
      </c>
      <c r="AF338" s="89"/>
      <c r="AG338" s="89">
        <f t="shared" si="220"/>
        <v>-58.970000000001164</v>
      </c>
      <c r="AH338" s="89">
        <f t="shared" si="221"/>
        <v>-211.8595736322568</v>
      </c>
      <c r="AI338" s="109">
        <f t="shared" si="222"/>
        <v>-1</v>
      </c>
      <c r="AJ338" s="109">
        <f t="shared" si="226"/>
        <v>50</v>
      </c>
      <c r="AK338" s="88"/>
      <c r="AL338" s="191" t="str">
        <f t="shared" si="227"/>
        <v/>
      </c>
      <c r="AM338" s="191">
        <f t="shared" si="228"/>
        <v>-58.970000000001164</v>
      </c>
      <c r="AN338" s="88"/>
      <c r="AO338" s="191"/>
      <c r="AP338" s="191">
        <f t="shared" si="223"/>
        <v>3477.4609000001374</v>
      </c>
      <c r="AQ338" s="191">
        <f t="shared" si="219"/>
        <v>152.27525124612703</v>
      </c>
      <c r="AR338" s="191">
        <f t="shared" si="225"/>
        <v>-124.97011513563746</v>
      </c>
      <c r="AS338" s="250">
        <f t="shared" si="194"/>
        <v>0</v>
      </c>
      <c r="AT338" s="250">
        <f t="shared" si="195"/>
        <v>0</v>
      </c>
      <c r="AU338" s="250">
        <f t="shared" si="196"/>
        <v>0</v>
      </c>
      <c r="AV338" s="250">
        <f t="shared" si="197"/>
        <v>1</v>
      </c>
      <c r="AW338" s="250">
        <f t="shared" si="198"/>
        <v>0</v>
      </c>
      <c r="AX338" s="250">
        <f t="shared" si="199"/>
        <v>0</v>
      </c>
      <c r="AY338" s="89"/>
      <c r="AZ338" s="111"/>
      <c r="BA338" s="111"/>
      <c r="BB338" s="111"/>
      <c r="BC338" s="111"/>
      <c r="BD338" s="111"/>
      <c r="BE338" s="111"/>
      <c r="BF338" s="111"/>
      <c r="BG338" s="111"/>
      <c r="BH338" s="89"/>
      <c r="BI338" s="89"/>
      <c r="BJ338" s="89"/>
      <c r="BK338" s="89"/>
      <c r="BL338" s="89"/>
    </row>
    <row r="339" spans="1:64" x14ac:dyDescent="0.25">
      <c r="A339" s="86">
        <f t="shared" si="224"/>
        <v>338</v>
      </c>
      <c r="B339" s="113"/>
      <c r="C339" s="88"/>
      <c r="D339" s="88"/>
      <c r="E339" s="194">
        <f t="shared" si="200"/>
        <v>0</v>
      </c>
      <c r="F339" s="89">
        <f t="shared" si="201"/>
        <v>0</v>
      </c>
      <c r="G339" s="113"/>
      <c r="H339" s="88"/>
      <c r="I339" s="84">
        <f t="shared" si="202"/>
        <v>18153.323480204006</v>
      </c>
      <c r="J339" s="84">
        <f t="shared" si="203"/>
        <v>18291.946163394889</v>
      </c>
      <c r="K339" s="84">
        <f t="shared" si="204"/>
        <v>18430.568846585771</v>
      </c>
      <c r="L339" s="84">
        <f t="shared" si="205"/>
        <v>18569.191529776654</v>
      </c>
      <c r="M339" s="108">
        <f>IF(T339&lt;&gt;0,(((G339+1)*('Data Raw'!$N$1007-'Data Raw'!$N$1008)/2+'Data Raw'!$N$1008)*'Data Raw'!$M$1010+'Data Raw'!$M$1009)*AE339+AE339)</f>
        <v>18707.814212967536</v>
      </c>
      <c r="N339" s="84">
        <f t="shared" si="206"/>
        <v>18846.436896158419</v>
      </c>
      <c r="O339" s="84">
        <f t="shared" si="207"/>
        <v>18985.059579349301</v>
      </c>
      <c r="P339" s="84">
        <f t="shared" si="208"/>
        <v>19123.682262540184</v>
      </c>
      <c r="Q339" s="84">
        <f t="shared" si="209"/>
        <v>19262.304945731066</v>
      </c>
      <c r="R339" s="166" t="str">
        <f t="shared" si="210"/>
        <v/>
      </c>
      <c r="S339" s="109">
        <f>'Data Raw'!E381</f>
        <v>18818.78</v>
      </c>
      <c r="T339" s="109">
        <f>'Data Raw'!G381</f>
        <v>19044.3</v>
      </c>
      <c r="U339" s="109">
        <f>'Data Raw'!D381</f>
        <v>19068.900000000001</v>
      </c>
      <c r="V339" s="166" t="str">
        <f t="shared" si="211"/>
        <v/>
      </c>
      <c r="W339" s="89">
        <f t="shared" si="212"/>
        <v>-336.48578703246312</v>
      </c>
      <c r="X339" s="89">
        <f t="shared" si="213"/>
        <v>113222.68487485613</v>
      </c>
      <c r="Y339" s="89">
        <f t="shared" si="229"/>
        <v>286.45933243052872</v>
      </c>
      <c r="Z339" s="109">
        <f t="shared" si="214"/>
        <v>250.12000000000262</v>
      </c>
      <c r="AA339" s="89">
        <f t="shared" si="215"/>
        <v>306.4708051908035</v>
      </c>
      <c r="AB339" s="89">
        <f t="shared" si="216"/>
        <v>18647.386784852453</v>
      </c>
      <c r="AC339" s="89">
        <f t="shared" si="217"/>
        <v>19184.353215147545</v>
      </c>
      <c r="AD339" s="89">
        <f t="shared" si="218"/>
        <v>1</v>
      </c>
      <c r="AE339" s="89">
        <f>'Data Raw'!C381</f>
        <v>18915.87</v>
      </c>
      <c r="AF339" s="89"/>
      <c r="AG339" s="89">
        <f t="shared" si="220"/>
        <v>128.43000000000029</v>
      </c>
      <c r="AH339" s="89">
        <f t="shared" si="221"/>
        <v>-208.05578703246283</v>
      </c>
      <c r="AI339" s="109">
        <f t="shared" si="222"/>
        <v>-1</v>
      </c>
      <c r="AJ339" s="109">
        <f t="shared" si="226"/>
        <v>50</v>
      </c>
      <c r="AK339" s="88"/>
      <c r="AL339" s="191" t="str">
        <f t="shared" si="227"/>
        <v/>
      </c>
      <c r="AM339" s="191">
        <f t="shared" si="228"/>
        <v>-128.43000000000029</v>
      </c>
      <c r="AN339" s="88"/>
      <c r="AO339" s="191"/>
      <c r="AP339" s="191">
        <f t="shared" si="223"/>
        <v>16494.264900000075</v>
      </c>
      <c r="AQ339" s="191">
        <f t="shared" si="219"/>
        <v>149.62577888544629</v>
      </c>
      <c r="AR339" s="191">
        <f t="shared" si="225"/>
        <v>-136.83355354508242</v>
      </c>
      <c r="AS339" s="250">
        <f t="shared" si="194"/>
        <v>0</v>
      </c>
      <c r="AT339" s="250">
        <f t="shared" si="195"/>
        <v>0</v>
      </c>
      <c r="AU339" s="250">
        <f t="shared" si="196"/>
        <v>0</v>
      </c>
      <c r="AV339" s="250">
        <f t="shared" si="197"/>
        <v>0</v>
      </c>
      <c r="AW339" s="250">
        <f t="shared" si="198"/>
        <v>1</v>
      </c>
      <c r="AX339" s="250">
        <f t="shared" si="199"/>
        <v>0</v>
      </c>
      <c r="AY339" s="89"/>
      <c r="AZ339" s="111"/>
      <c r="BA339" s="111"/>
      <c r="BB339" s="111"/>
      <c r="BC339" s="111"/>
      <c r="BD339" s="111"/>
      <c r="BE339" s="111"/>
      <c r="BF339" s="111"/>
      <c r="BG339" s="111"/>
      <c r="BH339" s="89"/>
      <c r="BI339" s="89"/>
      <c r="BJ339" s="89"/>
      <c r="BK339" s="89"/>
      <c r="BL339" s="89"/>
    </row>
    <row r="340" spans="1:64" x14ac:dyDescent="0.25">
      <c r="A340" s="86">
        <f t="shared" si="224"/>
        <v>339</v>
      </c>
      <c r="B340" s="113"/>
      <c r="C340" s="88"/>
      <c r="D340" s="88"/>
      <c r="E340" s="194">
        <f t="shared" si="200"/>
        <v>0</v>
      </c>
      <c r="F340" s="89">
        <f t="shared" si="201"/>
        <v>0</v>
      </c>
      <c r="G340" s="113"/>
      <c r="H340" s="88"/>
      <c r="I340" s="84">
        <f t="shared" si="202"/>
        <v>18261.458005177366</v>
      </c>
      <c r="J340" s="84">
        <f t="shared" si="203"/>
        <v>18404.687671392629</v>
      </c>
      <c r="K340" s="84">
        <f t="shared" si="204"/>
        <v>18547.917337607894</v>
      </c>
      <c r="L340" s="84">
        <f t="shared" si="205"/>
        <v>18691.147003823156</v>
      </c>
      <c r="M340" s="108">
        <f>IF(T340&lt;&gt;0,(((G340+1)*('Data Raw'!$N$1007-'Data Raw'!$N$1008)/2+'Data Raw'!$N$1008)*'Data Raw'!$M$1010+'Data Raw'!$M$1009)*AE340+AE340)</f>
        <v>18834.376670038422</v>
      </c>
      <c r="N340" s="84">
        <f t="shared" si="206"/>
        <v>18977.606336253688</v>
      </c>
      <c r="O340" s="84">
        <f t="shared" si="207"/>
        <v>19120.83600246895</v>
      </c>
      <c r="P340" s="84">
        <f t="shared" si="208"/>
        <v>19264.065668684216</v>
      </c>
      <c r="Q340" s="84">
        <f t="shared" si="209"/>
        <v>19407.295334899478</v>
      </c>
      <c r="R340" s="166" t="str">
        <f t="shared" si="210"/>
        <v/>
      </c>
      <c r="S340" s="109">
        <f>'Data Raw'!E382</f>
        <v>18803.759999999998</v>
      </c>
      <c r="T340" s="109">
        <f>'Data Raw'!G382</f>
        <v>18854.62</v>
      </c>
      <c r="U340" s="109">
        <f>'Data Raw'!D382</f>
        <v>19075.740000000002</v>
      </c>
      <c r="V340" s="166" t="str">
        <f t="shared" si="211"/>
        <v/>
      </c>
      <c r="W340" s="89">
        <f t="shared" si="212"/>
        <v>-20.243329961576819</v>
      </c>
      <c r="X340" s="89">
        <f t="shared" si="213"/>
        <v>409.79240793327375</v>
      </c>
      <c r="Y340" s="89">
        <f t="shared" si="229"/>
        <v>265.32015356847609</v>
      </c>
      <c r="Z340" s="109">
        <f t="shared" si="214"/>
        <v>271.9800000000032</v>
      </c>
      <c r="AA340" s="89">
        <f t="shared" si="215"/>
        <v>301.54354730640347</v>
      </c>
      <c r="AB340" s="89">
        <f t="shared" si="216"/>
        <v>18783.339815587817</v>
      </c>
      <c r="AC340" s="89">
        <f t="shared" si="217"/>
        <v>19304.340184412184</v>
      </c>
      <c r="AD340" s="89">
        <f t="shared" si="218"/>
        <v>1</v>
      </c>
      <c r="AE340" s="89">
        <f>'Data Raw'!C382</f>
        <v>19043.84</v>
      </c>
      <c r="AF340" s="89"/>
      <c r="AG340" s="89">
        <f t="shared" si="220"/>
        <v>-189.22000000000116</v>
      </c>
      <c r="AH340" s="89">
        <f t="shared" si="221"/>
        <v>-209.46332996157798</v>
      </c>
      <c r="AI340" s="109">
        <f t="shared" si="222"/>
        <v>-1</v>
      </c>
      <c r="AJ340" s="109">
        <f t="shared" si="226"/>
        <v>50</v>
      </c>
      <c r="AK340" s="88"/>
      <c r="AL340" s="191" t="str">
        <f t="shared" si="227"/>
        <v/>
      </c>
      <c r="AM340" s="191">
        <f t="shared" si="228"/>
        <v>-189.22000000000116</v>
      </c>
      <c r="AN340" s="88"/>
      <c r="AO340" s="191"/>
      <c r="AP340" s="191">
        <f t="shared" si="223"/>
        <v>35804.20840000044</v>
      </c>
      <c r="AQ340" s="191">
        <f t="shared" si="219"/>
        <v>154.0251367870635</v>
      </c>
      <c r="AR340" s="191">
        <f t="shared" si="225"/>
        <v>-111.29501678141258</v>
      </c>
      <c r="AS340" s="250">
        <f t="shared" ref="AS340:AS403" si="230">IF(R340=1,0,IF(AND($T340&gt;=I340,$T340&lt;J340),1,0))</f>
        <v>0</v>
      </c>
      <c r="AT340" s="250">
        <f t="shared" ref="AT340:AT403" si="231">IF(R340=1,0,IF(AND($T340&gt;=J340,$T340&lt;K340),1,0))</f>
        <v>0</v>
      </c>
      <c r="AU340" s="250">
        <f t="shared" ref="AU340:AU403" si="232">IF(R340=1,0,IF(AND($T340&gt;=K340,$T340&lt;M340),1,0))</f>
        <v>0</v>
      </c>
      <c r="AV340" s="250">
        <f t="shared" ref="AV340:AV403" si="233">IF(R340=1,0,IF(AND($T340&gt;M340,$T340&lt;=O340),1,0))</f>
        <v>1</v>
      </c>
      <c r="AW340" s="250">
        <f t="shared" ref="AW340:AW403" si="234">IF(R340=1,0,IF(AND($T340&gt;O340,$T340&lt;=P340),1,0))</f>
        <v>0</v>
      </c>
      <c r="AX340" s="250">
        <f t="shared" ref="AX340:AX403" si="235">IF(R340=1,0,IF(AND($T340&gt;P340,$T340&lt;=Q340),1,0))</f>
        <v>0</v>
      </c>
      <c r="AY340" s="89"/>
      <c r="AZ340" s="111"/>
      <c r="BA340" s="111"/>
      <c r="BB340" s="111"/>
      <c r="BC340" s="111"/>
      <c r="BD340" s="111"/>
      <c r="BE340" s="111"/>
      <c r="BF340" s="111"/>
      <c r="BG340" s="111"/>
      <c r="BH340" s="89"/>
      <c r="BI340" s="89"/>
      <c r="BJ340" s="89"/>
      <c r="BK340" s="89"/>
      <c r="BL340" s="89"/>
    </row>
    <row r="341" spans="1:64" x14ac:dyDescent="0.25">
      <c r="A341" s="86">
        <f t="shared" si="224"/>
        <v>340</v>
      </c>
      <c r="B341" s="113"/>
      <c r="C341" s="88"/>
      <c r="D341" s="88"/>
      <c r="E341" s="194">
        <f t="shared" si="200"/>
        <v>0</v>
      </c>
      <c r="F341" s="89">
        <f t="shared" si="201"/>
        <v>0</v>
      </c>
      <c r="G341" s="113"/>
      <c r="H341" s="88"/>
      <c r="I341" s="84">
        <f t="shared" si="202"/>
        <v>18155.198303766705</v>
      </c>
      <c r="J341" s="84">
        <f t="shared" si="203"/>
        <v>18287.858380550941</v>
      </c>
      <c r="K341" s="84">
        <f t="shared" si="204"/>
        <v>18420.51845733518</v>
      </c>
      <c r="L341" s="84">
        <f t="shared" si="205"/>
        <v>18553.178534119415</v>
      </c>
      <c r="M341" s="108">
        <f>IF(T341&lt;&gt;0,(((G341+1)*('Data Raw'!$N$1007-'Data Raw'!$N$1008)/2+'Data Raw'!$N$1008)*'Data Raw'!$M$1010+'Data Raw'!$M$1009)*AE341+AE341)</f>
        <v>18685.838610903655</v>
      </c>
      <c r="N341" s="84">
        <f t="shared" si="206"/>
        <v>18818.498687687894</v>
      </c>
      <c r="O341" s="84">
        <f t="shared" si="207"/>
        <v>18951.158764472129</v>
      </c>
      <c r="P341" s="84">
        <f t="shared" si="208"/>
        <v>19083.818841256369</v>
      </c>
      <c r="Q341" s="84">
        <f t="shared" si="209"/>
        <v>19216.478918040604</v>
      </c>
      <c r="R341" s="166" t="str">
        <f t="shared" si="210"/>
        <v/>
      </c>
      <c r="S341" s="109">
        <f>'Data Raw'!E383</f>
        <v>18893.650000000001</v>
      </c>
      <c r="T341" s="109">
        <f>'Data Raw'!G383</f>
        <v>19362.25</v>
      </c>
      <c r="U341" s="109">
        <f>'Data Raw'!D383</f>
        <v>19417.560000000001</v>
      </c>
      <c r="V341" s="166" t="str">
        <f t="shared" si="211"/>
        <v/>
      </c>
      <c r="W341" s="89">
        <f t="shared" si="212"/>
        <v>-676.41138909634537</v>
      </c>
      <c r="X341" s="89">
        <f t="shared" si="213"/>
        <v>457532.36729924753</v>
      </c>
      <c r="Y341" s="89">
        <f t="shared" si="229"/>
        <v>354.5421737228462</v>
      </c>
      <c r="Z341" s="109">
        <f t="shared" si="214"/>
        <v>523.90999999999985</v>
      </c>
      <c r="AA341" s="89">
        <f t="shared" si="215"/>
        <v>333.3101834054886</v>
      </c>
      <c r="AB341" s="89">
        <f t="shared" si="216"/>
        <v>18637.337984789559</v>
      </c>
      <c r="AC341" s="89">
        <f t="shared" si="217"/>
        <v>19149.962015210443</v>
      </c>
      <c r="AD341" s="89" t="str">
        <f t="shared" si="218"/>
        <v/>
      </c>
      <c r="AE341" s="89">
        <f>'Data Raw'!C383</f>
        <v>18893.650000000001</v>
      </c>
      <c r="AF341" s="89"/>
      <c r="AG341" s="89">
        <f t="shared" si="220"/>
        <v>468.59999999999854</v>
      </c>
      <c r="AH341" s="89">
        <f t="shared" si="221"/>
        <v>-207.81138909634683</v>
      </c>
      <c r="AI341" s="109">
        <f t="shared" si="222"/>
        <v>-1</v>
      </c>
      <c r="AJ341" s="109">
        <f t="shared" si="226"/>
        <v>50</v>
      </c>
      <c r="AK341" s="88"/>
      <c r="AL341" s="191" t="str">
        <f t="shared" si="227"/>
        <v/>
      </c>
      <c r="AM341" s="191">
        <f t="shared" si="228"/>
        <v>-468.59999999999854</v>
      </c>
      <c r="AN341" s="88"/>
      <c r="AO341" s="191"/>
      <c r="AP341" s="191">
        <f t="shared" si="223"/>
        <v>219585.95999999862</v>
      </c>
      <c r="AQ341" s="191">
        <f t="shared" si="219"/>
        <v>188.97789936627851</v>
      </c>
      <c r="AR341" s="191">
        <f t="shared" si="225"/>
        <v>-165.56427435656769</v>
      </c>
      <c r="AS341" s="250">
        <f t="shared" si="230"/>
        <v>0</v>
      </c>
      <c r="AT341" s="250">
        <f t="shared" si="231"/>
        <v>0</v>
      </c>
      <c r="AU341" s="250">
        <f t="shared" si="232"/>
        <v>0</v>
      </c>
      <c r="AV341" s="250">
        <f t="shared" si="233"/>
        <v>0</v>
      </c>
      <c r="AW341" s="250">
        <f t="shared" si="234"/>
        <v>0</v>
      </c>
      <c r="AX341" s="250">
        <f t="shared" si="235"/>
        <v>0</v>
      </c>
      <c r="AY341" s="89"/>
      <c r="AZ341" s="111"/>
      <c r="BA341" s="111"/>
      <c r="BB341" s="111"/>
      <c r="BC341" s="111"/>
      <c r="BD341" s="111"/>
      <c r="BE341" s="111"/>
      <c r="BF341" s="111"/>
      <c r="BG341" s="111"/>
      <c r="BH341" s="89"/>
      <c r="BI341" s="89"/>
      <c r="BJ341" s="89"/>
      <c r="BK341" s="89"/>
      <c r="BL341" s="89"/>
    </row>
    <row r="342" spans="1:64" x14ac:dyDescent="0.25">
      <c r="A342" s="86">
        <f t="shared" si="224"/>
        <v>341</v>
      </c>
      <c r="B342" s="113"/>
      <c r="C342" s="88"/>
      <c r="D342" s="88"/>
      <c r="E342" s="194">
        <f t="shared" si="200"/>
        <v>0</v>
      </c>
      <c r="F342" s="89">
        <f t="shared" si="201"/>
        <v>0</v>
      </c>
      <c r="G342" s="113"/>
      <c r="H342" s="88"/>
      <c r="I342" s="84">
        <f t="shared" si="202"/>
        <v>18482.123880857755</v>
      </c>
      <c r="J342" s="84">
        <f t="shared" si="203"/>
        <v>18659.394967719178</v>
      </c>
      <c r="K342" s="84">
        <f t="shared" si="204"/>
        <v>18836.666054580601</v>
      </c>
      <c r="L342" s="84">
        <f t="shared" si="205"/>
        <v>19013.937141442024</v>
      </c>
      <c r="M342" s="108">
        <f>IF(T342&lt;&gt;0,(((G342+1)*('Data Raw'!$N$1007-'Data Raw'!$N$1008)/2+'Data Raw'!$N$1008)*'Data Raw'!$M$1010+'Data Raw'!$M$1009)*AE342+AE342)</f>
        <v>19191.208228303447</v>
      </c>
      <c r="N342" s="84">
        <f t="shared" si="206"/>
        <v>19368.47931516487</v>
      </c>
      <c r="O342" s="84">
        <f t="shared" si="207"/>
        <v>19545.750402026293</v>
      </c>
      <c r="P342" s="84">
        <f t="shared" si="208"/>
        <v>19723.021488887716</v>
      </c>
      <c r="Q342" s="84">
        <f t="shared" si="209"/>
        <v>19900.292575749139</v>
      </c>
      <c r="R342" s="166" t="str">
        <f t="shared" si="210"/>
        <v/>
      </c>
      <c r="S342" s="109">
        <f>'Data Raw'!E384</f>
        <v>19296.25</v>
      </c>
      <c r="T342" s="109">
        <f>'Data Raw'!G384</f>
        <v>19326.86</v>
      </c>
      <c r="U342" s="109">
        <f>'Data Raw'!D384</f>
        <v>19492.060000000001</v>
      </c>
      <c r="V342" s="166" t="str">
        <f t="shared" si="211"/>
        <v/>
      </c>
      <c r="W342" s="89">
        <f t="shared" si="212"/>
        <v>-135.65177169655362</v>
      </c>
      <c r="X342" s="89">
        <f t="shared" si="213"/>
        <v>18401.403164413907</v>
      </c>
      <c r="Y342" s="89">
        <f t="shared" si="229"/>
        <v>332.22245577606134</v>
      </c>
      <c r="Z342" s="109">
        <f t="shared" si="214"/>
        <v>195.81000000000131</v>
      </c>
      <c r="AA342" s="89">
        <f t="shared" si="215"/>
        <v>313.66730006184758</v>
      </c>
      <c r="AB342" s="89">
        <f t="shared" si="216"/>
        <v>19121.326344105335</v>
      </c>
      <c r="AC342" s="89">
        <f t="shared" si="217"/>
        <v>19687.953655894664</v>
      </c>
      <c r="AD342" s="89">
        <f t="shared" si="218"/>
        <v>1</v>
      </c>
      <c r="AE342" s="89">
        <f>'Data Raw'!C384</f>
        <v>19404.64</v>
      </c>
      <c r="AF342" s="89"/>
      <c r="AG342" s="89">
        <f t="shared" si="220"/>
        <v>-77.779999999998836</v>
      </c>
      <c r="AH342" s="89">
        <f t="shared" si="221"/>
        <v>-213.43177169655246</v>
      </c>
      <c r="AI342" s="109">
        <f t="shared" si="222"/>
        <v>-1</v>
      </c>
      <c r="AJ342" s="109">
        <f t="shared" si="226"/>
        <v>50</v>
      </c>
      <c r="AK342" s="88"/>
      <c r="AL342" s="191" t="str">
        <f t="shared" si="227"/>
        <v/>
      </c>
      <c r="AM342" s="191">
        <f t="shared" si="228"/>
        <v>-77.779999999998836</v>
      </c>
      <c r="AN342" s="88"/>
      <c r="AO342" s="191"/>
      <c r="AP342" s="191">
        <f t="shared" si="223"/>
        <v>6049.728399999819</v>
      </c>
      <c r="AQ342" s="191">
        <f t="shared" si="219"/>
        <v>176.62257721446966</v>
      </c>
      <c r="AR342" s="191">
        <f t="shared" si="225"/>
        <v>-155.59987856159168</v>
      </c>
      <c r="AS342" s="250">
        <f t="shared" si="230"/>
        <v>0</v>
      </c>
      <c r="AT342" s="250">
        <f t="shared" si="231"/>
        <v>0</v>
      </c>
      <c r="AU342" s="250">
        <f t="shared" si="232"/>
        <v>0</v>
      </c>
      <c r="AV342" s="250">
        <f t="shared" si="233"/>
        <v>1</v>
      </c>
      <c r="AW342" s="250">
        <f t="shared" si="234"/>
        <v>0</v>
      </c>
      <c r="AX342" s="250">
        <f t="shared" si="235"/>
        <v>0</v>
      </c>
      <c r="AY342" s="89"/>
      <c r="AZ342" s="111"/>
      <c r="BA342" s="111"/>
      <c r="BB342" s="111"/>
      <c r="BC342" s="111"/>
      <c r="BD342" s="111"/>
      <c r="BE342" s="111"/>
      <c r="BF342" s="111"/>
      <c r="BG342" s="111"/>
      <c r="BH342" s="89"/>
      <c r="BI342" s="89"/>
      <c r="BJ342" s="89"/>
      <c r="BK342" s="89"/>
      <c r="BL342" s="89"/>
    </row>
    <row r="343" spans="1:64" x14ac:dyDescent="0.25">
      <c r="A343" s="86">
        <f t="shared" si="224"/>
        <v>342</v>
      </c>
      <c r="B343" s="113"/>
      <c r="C343" s="88"/>
      <c r="D343" s="88"/>
      <c r="E343" s="194">
        <f t="shared" si="200"/>
        <v>0</v>
      </c>
      <c r="F343" s="89">
        <f t="shared" si="201"/>
        <v>0</v>
      </c>
      <c r="G343" s="113"/>
      <c r="H343" s="88"/>
      <c r="I343" s="84">
        <f t="shared" si="202"/>
        <v>18060.607588722953</v>
      </c>
      <c r="J343" s="84">
        <f t="shared" si="203"/>
        <v>18226.718816610981</v>
      </c>
      <c r="K343" s="84">
        <f t="shared" si="204"/>
        <v>18392.830044499013</v>
      </c>
      <c r="L343" s="84">
        <f t="shared" si="205"/>
        <v>18558.941272387041</v>
      </c>
      <c r="M343" s="108">
        <f>IF(T343&lt;&gt;0,(((G343+1)*('Data Raw'!$N$1007-'Data Raw'!$N$1008)/2+'Data Raw'!$N$1008)*'Data Raw'!$M$1010+'Data Raw'!$M$1009)*AE343+AE343)</f>
        <v>18725.052500275073</v>
      </c>
      <c r="N343" s="84">
        <f t="shared" si="206"/>
        <v>18891.163728163105</v>
      </c>
      <c r="O343" s="84">
        <f t="shared" si="207"/>
        <v>19057.274956051133</v>
      </c>
      <c r="P343" s="84">
        <f t="shared" si="208"/>
        <v>19223.386183939165</v>
      </c>
      <c r="Q343" s="84">
        <f t="shared" si="209"/>
        <v>19389.497411827193</v>
      </c>
      <c r="R343" s="166" t="str">
        <f t="shared" si="210"/>
        <v/>
      </c>
      <c r="S343" s="109">
        <f>'Data Raw'!E385</f>
        <v>18797.79</v>
      </c>
      <c r="T343" s="109">
        <f>'Data Raw'!G385</f>
        <v>18847.099999999999</v>
      </c>
      <c r="U343" s="109">
        <f>'Data Raw'!D385</f>
        <v>18989.22</v>
      </c>
      <c r="V343" s="166" t="str">
        <f t="shared" si="211"/>
        <v/>
      </c>
      <c r="W343" s="89">
        <f t="shared" si="212"/>
        <v>-122.04749972492573</v>
      </c>
      <c r="X343" s="89">
        <f t="shared" si="213"/>
        <v>14895.592189105746</v>
      </c>
      <c r="Y343" s="89">
        <f t="shared" si="229"/>
        <v>311.01817882569594</v>
      </c>
      <c r="Z343" s="109">
        <f t="shared" si="214"/>
        <v>191.43000000000029</v>
      </c>
      <c r="AA343" s="89">
        <f t="shared" si="215"/>
        <v>296.20482862444084</v>
      </c>
      <c r="AB343" s="89">
        <f t="shared" si="216"/>
        <v>18666.682794947428</v>
      </c>
      <c r="AC343" s="89">
        <f t="shared" si="217"/>
        <v>19199.91720505257</v>
      </c>
      <c r="AD343" s="89">
        <f t="shared" si="218"/>
        <v>1</v>
      </c>
      <c r="AE343" s="89">
        <f>'Data Raw'!C385</f>
        <v>18933.3</v>
      </c>
      <c r="AF343" s="89"/>
      <c r="AG343" s="89">
        <f t="shared" si="220"/>
        <v>-86.200000000000728</v>
      </c>
      <c r="AH343" s="89">
        <f t="shared" si="221"/>
        <v>-208.24749972492646</v>
      </c>
      <c r="AI343" s="109">
        <f t="shared" si="222"/>
        <v>-1</v>
      </c>
      <c r="AJ343" s="109">
        <f t="shared" si="226"/>
        <v>50</v>
      </c>
      <c r="AK343" s="88"/>
      <c r="AL343" s="191" t="str">
        <f t="shared" si="227"/>
        <v/>
      </c>
      <c r="AM343" s="191">
        <f t="shared" si="228"/>
        <v>-86.200000000000728</v>
      </c>
      <c r="AN343" s="88"/>
      <c r="AO343" s="191"/>
      <c r="AP343" s="191">
        <f t="shared" si="223"/>
        <v>7430.4400000001251</v>
      </c>
      <c r="AQ343" s="191">
        <f t="shared" si="219"/>
        <v>166.57562419063979</v>
      </c>
      <c r="AR343" s="191">
        <f t="shared" si="225"/>
        <v>-144.44255463505615</v>
      </c>
      <c r="AS343" s="250">
        <f t="shared" si="230"/>
        <v>0</v>
      </c>
      <c r="AT343" s="250">
        <f t="shared" si="231"/>
        <v>0</v>
      </c>
      <c r="AU343" s="250">
        <f t="shared" si="232"/>
        <v>0</v>
      </c>
      <c r="AV343" s="250">
        <f t="shared" si="233"/>
        <v>1</v>
      </c>
      <c r="AW343" s="250">
        <f t="shared" si="234"/>
        <v>0</v>
      </c>
      <c r="AX343" s="250">
        <f t="shared" si="235"/>
        <v>0</v>
      </c>
      <c r="AY343" s="89"/>
      <c r="AZ343" s="111"/>
      <c r="BA343" s="111"/>
      <c r="BB343" s="111"/>
      <c r="BC343" s="111"/>
      <c r="BD343" s="111"/>
      <c r="BE343" s="111"/>
      <c r="BF343" s="111"/>
      <c r="BG343" s="111"/>
      <c r="BH343" s="89"/>
      <c r="BI343" s="89"/>
      <c r="BJ343" s="89"/>
      <c r="BK343" s="89"/>
      <c r="BL343" s="89"/>
    </row>
    <row r="344" spans="1:64" x14ac:dyDescent="0.25">
      <c r="A344" s="86">
        <f t="shared" si="224"/>
        <v>343</v>
      </c>
      <c r="B344" s="113"/>
      <c r="C344" s="88"/>
      <c r="D344" s="88"/>
      <c r="E344" s="194">
        <f t="shared" si="200"/>
        <v>0</v>
      </c>
      <c r="F344" s="89">
        <f t="shared" si="201"/>
        <v>0</v>
      </c>
      <c r="G344" s="113"/>
      <c r="H344" s="88"/>
      <c r="I344" s="84">
        <f t="shared" si="202"/>
        <v>18004.709443922064</v>
      </c>
      <c r="J344" s="84">
        <f t="shared" si="203"/>
        <v>18160.218533334912</v>
      </c>
      <c r="K344" s="84">
        <f t="shared" si="204"/>
        <v>18315.72762274776</v>
      </c>
      <c r="L344" s="84">
        <f t="shared" si="205"/>
        <v>18471.236712160608</v>
      </c>
      <c r="M344" s="108">
        <f>IF(T344&lt;&gt;0,(((G344+1)*('Data Raw'!$N$1007-'Data Raw'!$N$1008)/2+'Data Raw'!$N$1008)*'Data Raw'!$M$1010+'Data Raw'!$M$1009)*AE344+AE344)</f>
        <v>18626.745801573456</v>
      </c>
      <c r="N344" s="84">
        <f t="shared" si="206"/>
        <v>18782.254890986304</v>
      </c>
      <c r="O344" s="84">
        <f t="shared" si="207"/>
        <v>18937.763980399151</v>
      </c>
      <c r="P344" s="84">
        <f t="shared" si="208"/>
        <v>19093.273069811999</v>
      </c>
      <c r="Q344" s="84">
        <f t="shared" si="209"/>
        <v>19248.782159224847</v>
      </c>
      <c r="R344" s="166" t="str">
        <f t="shared" si="210"/>
        <v/>
      </c>
      <c r="S344" s="109">
        <f>'Data Raw'!E386</f>
        <v>18833.900000000001</v>
      </c>
      <c r="T344" s="109">
        <f>'Data Raw'!G386</f>
        <v>18930.38</v>
      </c>
      <c r="U344" s="109">
        <f>'Data Raw'!D386</f>
        <v>19013.03</v>
      </c>
      <c r="V344" s="166" t="str">
        <f t="shared" si="211"/>
        <v/>
      </c>
      <c r="W344" s="89">
        <f t="shared" si="212"/>
        <v>-303.63419842654548</v>
      </c>
      <c r="X344" s="89">
        <f t="shared" si="213"/>
        <v>92193.726454130796</v>
      </c>
      <c r="Y344" s="89">
        <f t="shared" si="229"/>
        <v>309.97409380565205</v>
      </c>
      <c r="Z344" s="109">
        <f t="shared" si="214"/>
        <v>179.12999999999738</v>
      </c>
      <c r="AA344" s="89">
        <f t="shared" si="215"/>
        <v>279.4798531066632</v>
      </c>
      <c r="AB344" s="89">
        <f t="shared" si="216"/>
        <v>18582.125895669225</v>
      </c>
      <c r="AC344" s="89">
        <f t="shared" si="217"/>
        <v>19085.674104330777</v>
      </c>
      <c r="AD344" s="89">
        <f t="shared" si="218"/>
        <v>1</v>
      </c>
      <c r="AE344" s="89">
        <f>'Data Raw'!C386</f>
        <v>18833.900000000001</v>
      </c>
      <c r="AF344" s="89"/>
      <c r="AG344" s="89">
        <f t="shared" si="220"/>
        <v>96.479999999999563</v>
      </c>
      <c r="AH344" s="89">
        <f t="shared" si="221"/>
        <v>-207.15419842654592</v>
      </c>
      <c r="AI344" s="109">
        <f t="shared" si="222"/>
        <v>-1</v>
      </c>
      <c r="AJ344" s="109">
        <f t="shared" si="226"/>
        <v>50</v>
      </c>
      <c r="AK344" s="88"/>
      <c r="AL344" s="191" t="str">
        <f t="shared" si="227"/>
        <v/>
      </c>
      <c r="AM344" s="191">
        <f t="shared" si="228"/>
        <v>-96.479999999999563</v>
      </c>
      <c r="AN344" s="88"/>
      <c r="AO344" s="191"/>
      <c r="AP344" s="191">
        <f t="shared" si="223"/>
        <v>9308.3903999999166</v>
      </c>
      <c r="AQ344" s="191">
        <f t="shared" si="219"/>
        <v>158.78722150279086</v>
      </c>
      <c r="AR344" s="191">
        <f t="shared" si="225"/>
        <v>-151.18687230286119</v>
      </c>
      <c r="AS344" s="250">
        <f t="shared" si="230"/>
        <v>0</v>
      </c>
      <c r="AT344" s="250">
        <f t="shared" si="231"/>
        <v>0</v>
      </c>
      <c r="AU344" s="250">
        <f t="shared" si="232"/>
        <v>0</v>
      </c>
      <c r="AV344" s="250">
        <f t="shared" si="233"/>
        <v>1</v>
      </c>
      <c r="AW344" s="250">
        <f t="shared" si="234"/>
        <v>0</v>
      </c>
      <c r="AX344" s="250">
        <f t="shared" si="235"/>
        <v>0</v>
      </c>
      <c r="AY344" s="89"/>
      <c r="AZ344" s="111"/>
      <c r="BA344" s="111"/>
      <c r="BB344" s="111"/>
      <c r="BC344" s="111"/>
      <c r="BD344" s="111"/>
      <c r="BE344" s="111"/>
      <c r="BF344" s="111"/>
      <c r="BG344" s="111"/>
      <c r="BH344" s="89"/>
      <c r="BI344" s="89"/>
      <c r="BJ344" s="89"/>
      <c r="BK344" s="89"/>
      <c r="BL344" s="89"/>
    </row>
    <row r="345" spans="1:64" x14ac:dyDescent="0.25">
      <c r="A345" s="86">
        <f t="shared" si="224"/>
        <v>344</v>
      </c>
      <c r="B345" s="113"/>
      <c r="C345" s="88"/>
      <c r="D345" s="88"/>
      <c r="E345" s="194">
        <f t="shared" si="200"/>
        <v>0</v>
      </c>
      <c r="F345" s="89">
        <f t="shared" si="201"/>
        <v>0</v>
      </c>
      <c r="G345" s="113"/>
      <c r="H345" s="88"/>
      <c r="I345" s="84">
        <f t="shared" si="202"/>
        <v>17906.453573215003</v>
      </c>
      <c r="J345" s="84">
        <f t="shared" si="203"/>
        <v>18061.440620117832</v>
      </c>
      <c r="K345" s="84">
        <f t="shared" si="204"/>
        <v>18216.427667020656</v>
      </c>
      <c r="L345" s="84">
        <f t="shared" si="205"/>
        <v>18371.414713923485</v>
      </c>
      <c r="M345" s="108">
        <f>IF(T345&lt;&gt;0,(((G345+1)*('Data Raw'!$N$1007-'Data Raw'!$N$1008)/2+'Data Raw'!$N$1008)*'Data Raw'!$M$1010+'Data Raw'!$M$1009)*AE345+AE345)</f>
        <v>18526.401760826309</v>
      </c>
      <c r="N345" s="84">
        <f t="shared" si="206"/>
        <v>18681.388807729134</v>
      </c>
      <c r="O345" s="84">
        <f t="shared" si="207"/>
        <v>18836.375854631962</v>
      </c>
      <c r="P345" s="84">
        <f t="shared" si="208"/>
        <v>18991.362901534787</v>
      </c>
      <c r="Q345" s="84">
        <f t="shared" si="209"/>
        <v>19146.349948437615</v>
      </c>
      <c r="R345" s="166" t="str">
        <f t="shared" si="210"/>
        <v/>
      </c>
      <c r="S345" s="109">
        <f>'Data Raw'!E387</f>
        <v>18678.22</v>
      </c>
      <c r="T345" s="109">
        <f>'Data Raw'!G387</f>
        <v>18761.689999999999</v>
      </c>
      <c r="U345" s="109">
        <f>'Data Raw'!D387</f>
        <v>18905.28</v>
      </c>
      <c r="V345" s="166" t="str">
        <f t="shared" si="211"/>
        <v/>
      </c>
      <c r="W345" s="89">
        <f t="shared" si="212"/>
        <v>-235.28823917368936</v>
      </c>
      <c r="X345" s="89">
        <f t="shared" si="213"/>
        <v>55360.555493455249</v>
      </c>
      <c r="Y345" s="89">
        <f t="shared" si="229"/>
        <v>300.44352653969679</v>
      </c>
      <c r="Z345" s="109">
        <f t="shared" si="214"/>
        <v>227.05999999999767</v>
      </c>
      <c r="AA345" s="89">
        <f t="shared" si="215"/>
        <v>271.99130266285385</v>
      </c>
      <c r="AB345" s="89">
        <f t="shared" si="216"/>
        <v>18494.882124859334</v>
      </c>
      <c r="AC345" s="89">
        <f t="shared" si="217"/>
        <v>18969.997875140663</v>
      </c>
      <c r="AD345" s="89">
        <f t="shared" si="218"/>
        <v>1</v>
      </c>
      <c r="AE345" s="89">
        <f>'Data Raw'!C387</f>
        <v>18732.439999999999</v>
      </c>
      <c r="AF345" s="89"/>
      <c r="AG345" s="89">
        <f t="shared" si="220"/>
        <v>29.25</v>
      </c>
      <c r="AH345" s="89">
        <f t="shared" si="221"/>
        <v>-206.03823917368936</v>
      </c>
      <c r="AI345" s="109">
        <f t="shared" si="222"/>
        <v>-1</v>
      </c>
      <c r="AJ345" s="109">
        <f t="shared" si="226"/>
        <v>50</v>
      </c>
      <c r="AK345" s="88"/>
      <c r="AL345" s="191" t="str">
        <f t="shared" si="227"/>
        <v/>
      </c>
      <c r="AM345" s="191">
        <f t="shared" si="228"/>
        <v>-29.25</v>
      </c>
      <c r="AN345" s="88"/>
      <c r="AO345" s="191"/>
      <c r="AP345" s="191">
        <f t="shared" si="223"/>
        <v>855.5625</v>
      </c>
      <c r="AQ345" s="191">
        <f t="shared" si="219"/>
        <v>144.39419689136966</v>
      </c>
      <c r="AR345" s="191">
        <f t="shared" si="225"/>
        <v>-156.04932964832713</v>
      </c>
      <c r="AS345" s="250">
        <f t="shared" si="230"/>
        <v>0</v>
      </c>
      <c r="AT345" s="250">
        <f t="shared" si="231"/>
        <v>0</v>
      </c>
      <c r="AU345" s="250">
        <f t="shared" si="232"/>
        <v>0</v>
      </c>
      <c r="AV345" s="250">
        <f t="shared" si="233"/>
        <v>1</v>
      </c>
      <c r="AW345" s="250">
        <f t="shared" si="234"/>
        <v>0</v>
      </c>
      <c r="AX345" s="250">
        <f t="shared" si="235"/>
        <v>0</v>
      </c>
      <c r="AY345" s="89"/>
      <c r="AZ345" s="111"/>
      <c r="BA345" s="111"/>
      <c r="BB345" s="111"/>
      <c r="BC345" s="111"/>
      <c r="BD345" s="111"/>
      <c r="BE345" s="111"/>
      <c r="BF345" s="111"/>
      <c r="BG345" s="111"/>
      <c r="BH345" s="89"/>
      <c r="BI345" s="89"/>
      <c r="BJ345" s="89"/>
      <c r="BK345" s="89"/>
      <c r="BL345" s="89"/>
    </row>
    <row r="346" spans="1:64" x14ac:dyDescent="0.25">
      <c r="A346" s="86">
        <f t="shared" si="224"/>
        <v>345</v>
      </c>
      <c r="B346" s="113"/>
      <c r="C346" s="88"/>
      <c r="D346" s="88"/>
      <c r="E346" s="194">
        <f t="shared" si="200"/>
        <v>0</v>
      </c>
      <c r="F346" s="89">
        <f t="shared" si="201"/>
        <v>0</v>
      </c>
      <c r="G346" s="113"/>
      <c r="H346" s="88"/>
      <c r="I346" s="84">
        <f t="shared" si="202"/>
        <v>17888.832660917509</v>
      </c>
      <c r="J346" s="84">
        <f t="shared" si="203"/>
        <v>18039.054424187358</v>
      </c>
      <c r="K346" s="84">
        <f t="shared" si="204"/>
        <v>18189.276187457206</v>
      </c>
      <c r="L346" s="84">
        <f t="shared" si="205"/>
        <v>18339.497950727055</v>
      </c>
      <c r="M346" s="108">
        <f>IF(T346&lt;&gt;0,(((G346+1)*('Data Raw'!$N$1007-'Data Raw'!$N$1008)/2+'Data Raw'!$N$1008)*'Data Raw'!$M$1010+'Data Raw'!$M$1009)*AE346+AE346)</f>
        <v>18489.719713996903</v>
      </c>
      <c r="N346" s="84">
        <f t="shared" si="206"/>
        <v>18639.941477266751</v>
      </c>
      <c r="O346" s="84">
        <f t="shared" si="207"/>
        <v>18790.1632405366</v>
      </c>
      <c r="P346" s="84">
        <f t="shared" si="208"/>
        <v>18940.385003806448</v>
      </c>
      <c r="Q346" s="84">
        <f t="shared" si="209"/>
        <v>19090.606767076297</v>
      </c>
      <c r="R346" s="166" t="str">
        <f t="shared" si="210"/>
        <v/>
      </c>
      <c r="S346" s="109">
        <f>'Data Raw'!E388</f>
        <v>18494.54</v>
      </c>
      <c r="T346" s="109">
        <f>'Data Raw'!G388</f>
        <v>18565.97</v>
      </c>
      <c r="U346" s="109">
        <f>'Data Raw'!D388</f>
        <v>18697.09</v>
      </c>
      <c r="V346" s="166" t="str">
        <f t="shared" si="211"/>
        <v/>
      </c>
      <c r="W346" s="89">
        <f t="shared" si="212"/>
        <v>-76.250286003098154</v>
      </c>
      <c r="X346" s="89">
        <f t="shared" si="213"/>
        <v>5814.1061155542666</v>
      </c>
      <c r="Y346" s="89">
        <f t="shared" si="229"/>
        <v>279.64568959238687</v>
      </c>
      <c r="Z346" s="109">
        <f t="shared" si="214"/>
        <v>202.54999999999927</v>
      </c>
      <c r="AA346" s="89">
        <f t="shared" si="215"/>
        <v>262.07111656816039</v>
      </c>
      <c r="AB346" s="89">
        <f t="shared" si="216"/>
        <v>18464.157392736572</v>
      </c>
      <c r="AC346" s="89">
        <f t="shared" si="217"/>
        <v>18926.542607263425</v>
      </c>
      <c r="AD346" s="89">
        <f t="shared" si="218"/>
        <v>1</v>
      </c>
      <c r="AE346" s="89">
        <f>'Data Raw'!C388</f>
        <v>18695.349999999999</v>
      </c>
      <c r="AF346" s="89"/>
      <c r="AG346" s="89">
        <f t="shared" si="220"/>
        <v>-129.37999999999738</v>
      </c>
      <c r="AH346" s="89">
        <f t="shared" si="221"/>
        <v>-205.63028600309553</v>
      </c>
      <c r="AI346" s="109">
        <f t="shared" si="222"/>
        <v>-1</v>
      </c>
      <c r="AJ346" s="109">
        <f t="shared" si="226"/>
        <v>50</v>
      </c>
      <c r="AK346" s="88"/>
      <c r="AL346" s="191" t="str">
        <f t="shared" si="227"/>
        <v/>
      </c>
      <c r="AM346" s="191">
        <f t="shared" si="228"/>
        <v>-129.37999999999738</v>
      </c>
      <c r="AN346" s="88"/>
      <c r="AO346" s="191"/>
      <c r="AP346" s="191">
        <f t="shared" si="223"/>
        <v>16739.184399999322</v>
      </c>
      <c r="AQ346" s="191">
        <f t="shared" si="219"/>
        <v>142.72595279232829</v>
      </c>
      <c r="AR346" s="191">
        <f t="shared" si="225"/>
        <v>-136.91973680005859</v>
      </c>
      <c r="AS346" s="250">
        <f t="shared" si="230"/>
        <v>0</v>
      </c>
      <c r="AT346" s="250">
        <f t="shared" si="231"/>
        <v>0</v>
      </c>
      <c r="AU346" s="250">
        <f t="shared" si="232"/>
        <v>0</v>
      </c>
      <c r="AV346" s="250">
        <f t="shared" si="233"/>
        <v>1</v>
      </c>
      <c r="AW346" s="250">
        <f t="shared" si="234"/>
        <v>0</v>
      </c>
      <c r="AX346" s="250">
        <f t="shared" si="235"/>
        <v>0</v>
      </c>
      <c r="AY346" s="89"/>
      <c r="AZ346" s="111"/>
      <c r="BA346" s="111"/>
      <c r="BB346" s="111"/>
      <c r="BC346" s="111"/>
      <c r="BD346" s="111"/>
      <c r="BE346" s="111"/>
      <c r="BF346" s="111"/>
      <c r="BG346" s="111"/>
      <c r="BH346" s="89"/>
      <c r="BI346" s="89"/>
      <c r="BJ346" s="89"/>
      <c r="BK346" s="89"/>
      <c r="BL346" s="89"/>
    </row>
    <row r="347" spans="1:64" x14ac:dyDescent="0.25">
      <c r="A347" s="86">
        <f t="shared" si="224"/>
        <v>346</v>
      </c>
      <c r="B347" s="113"/>
      <c r="C347" s="88"/>
      <c r="D347" s="88"/>
      <c r="E347" s="194">
        <f t="shared" si="200"/>
        <v>0</v>
      </c>
      <c r="F347" s="89">
        <f t="shared" si="201"/>
        <v>0</v>
      </c>
      <c r="G347" s="113"/>
      <c r="H347" s="88"/>
      <c r="I347" s="84">
        <f t="shared" si="202"/>
        <v>17935.69971010468</v>
      </c>
      <c r="J347" s="84">
        <f t="shared" si="203"/>
        <v>18075.522554900876</v>
      </c>
      <c r="K347" s="84">
        <f t="shared" si="204"/>
        <v>18215.345399697067</v>
      </c>
      <c r="L347" s="84">
        <f t="shared" si="205"/>
        <v>18355.168244493263</v>
      </c>
      <c r="M347" s="108">
        <f>IF(T347&lt;&gt;0,(((G347+1)*('Data Raw'!$N$1007-'Data Raw'!$N$1008)/2+'Data Raw'!$N$1008)*'Data Raw'!$M$1010+'Data Raw'!$M$1009)*AE347+AE347)</f>
        <v>18494.991089289455</v>
      </c>
      <c r="N347" s="84">
        <f t="shared" si="206"/>
        <v>18634.813934085647</v>
      </c>
      <c r="O347" s="84">
        <f t="shared" si="207"/>
        <v>18774.636778881842</v>
      </c>
      <c r="P347" s="84">
        <f t="shared" si="208"/>
        <v>18914.459623678034</v>
      </c>
      <c r="Q347" s="84">
        <f t="shared" si="209"/>
        <v>19054.28246847423</v>
      </c>
      <c r="R347" s="166" t="str">
        <f t="shared" si="210"/>
        <v/>
      </c>
      <c r="S347" s="109">
        <f>'Data Raw'!E389</f>
        <v>18685.46</v>
      </c>
      <c r="T347" s="109">
        <f>'Data Raw'!G389</f>
        <v>18781.419999999998</v>
      </c>
      <c r="U347" s="109">
        <f>'Data Raw'!D389</f>
        <v>18861.47</v>
      </c>
      <c r="V347" s="166" t="str">
        <f t="shared" si="211"/>
        <v/>
      </c>
      <c r="W347" s="89">
        <f t="shared" si="212"/>
        <v>-286.42891071054328</v>
      </c>
      <c r="X347" s="89">
        <f t="shared" si="213"/>
        <v>82041.520890828368</v>
      </c>
      <c r="Y347" s="89">
        <f t="shared" si="229"/>
        <v>280.62475991372179</v>
      </c>
      <c r="Z347" s="109">
        <f t="shared" si="214"/>
        <v>176.01000000000204</v>
      </c>
      <c r="AA347" s="89">
        <f t="shared" si="215"/>
        <v>249.77667134413781</v>
      </c>
      <c r="AB347" s="89">
        <f t="shared" si="216"/>
        <v>18477.919550917064</v>
      </c>
      <c r="AC347" s="89">
        <f t="shared" si="217"/>
        <v>18923.440449082937</v>
      </c>
      <c r="AD347" s="89">
        <f t="shared" si="218"/>
        <v>1</v>
      </c>
      <c r="AE347" s="89">
        <f>'Data Raw'!C389</f>
        <v>18700.68</v>
      </c>
      <c r="AF347" s="89"/>
      <c r="AG347" s="89">
        <f t="shared" si="220"/>
        <v>80.739999999997963</v>
      </c>
      <c r="AH347" s="89">
        <f t="shared" si="221"/>
        <v>-205.68891071054531</v>
      </c>
      <c r="AI347" s="109">
        <f t="shared" si="222"/>
        <v>-1</v>
      </c>
      <c r="AJ347" s="109">
        <f t="shared" si="226"/>
        <v>50</v>
      </c>
      <c r="AK347" s="88"/>
      <c r="AL347" s="191" t="str">
        <f t="shared" si="227"/>
        <v/>
      </c>
      <c r="AM347" s="191">
        <f t="shared" si="228"/>
        <v>-80.739999999997963</v>
      </c>
      <c r="AN347" s="88"/>
      <c r="AO347" s="191"/>
      <c r="AP347" s="191">
        <f t="shared" si="223"/>
        <v>6518.9475999996712</v>
      </c>
      <c r="AQ347" s="191">
        <f t="shared" si="219"/>
        <v>135.83862470429159</v>
      </c>
      <c r="AR347" s="191">
        <f t="shared" si="225"/>
        <v>-144.7861352094302</v>
      </c>
      <c r="AS347" s="250">
        <f t="shared" si="230"/>
        <v>0</v>
      </c>
      <c r="AT347" s="250">
        <f t="shared" si="231"/>
        <v>0</v>
      </c>
      <c r="AU347" s="250">
        <f t="shared" si="232"/>
        <v>0</v>
      </c>
      <c r="AV347" s="250">
        <f t="shared" si="233"/>
        <v>0</v>
      </c>
      <c r="AW347" s="250">
        <f t="shared" si="234"/>
        <v>1</v>
      </c>
      <c r="AX347" s="250">
        <f t="shared" si="235"/>
        <v>0</v>
      </c>
      <c r="AY347" s="89"/>
      <c r="AZ347" s="111"/>
      <c r="BA347" s="111"/>
      <c r="BB347" s="111"/>
      <c r="BC347" s="111"/>
      <c r="BD347" s="111"/>
      <c r="BE347" s="111"/>
      <c r="BF347" s="111"/>
      <c r="BG347" s="111"/>
      <c r="BH347" s="89"/>
      <c r="BI347" s="89"/>
      <c r="BJ347" s="89"/>
      <c r="BK347" s="89"/>
      <c r="BL347" s="89"/>
    </row>
    <row r="348" spans="1:64" x14ac:dyDescent="0.25">
      <c r="A348" s="86">
        <f t="shared" si="224"/>
        <v>347</v>
      </c>
      <c r="B348" s="113"/>
      <c r="C348" s="88"/>
      <c r="D348" s="88"/>
      <c r="E348" s="194">
        <f t="shared" si="200"/>
        <v>0</v>
      </c>
      <c r="F348" s="89">
        <f t="shared" si="201"/>
        <v>0</v>
      </c>
      <c r="G348" s="113"/>
      <c r="H348" s="88"/>
      <c r="I348" s="84">
        <f t="shared" si="202"/>
        <v>17872.591638066431</v>
      </c>
      <c r="J348" s="84">
        <f t="shared" si="203"/>
        <v>18012.904018023288</v>
      </c>
      <c r="K348" s="84">
        <f t="shared" si="204"/>
        <v>18153.216397980152</v>
      </c>
      <c r="L348" s="84">
        <f t="shared" si="205"/>
        <v>18293.528777937012</v>
      </c>
      <c r="M348" s="108">
        <f>IF(T348&lt;&gt;0,(((G348+1)*('Data Raw'!$N$1007-'Data Raw'!$N$1008)/2+'Data Raw'!$N$1008)*'Data Raw'!$M$1010+'Data Raw'!$M$1009)*AE348+AE348)</f>
        <v>18433.841157893872</v>
      </c>
      <c r="N348" s="84">
        <f t="shared" si="206"/>
        <v>18574.153537850732</v>
      </c>
      <c r="O348" s="84">
        <f t="shared" si="207"/>
        <v>18714.465917807593</v>
      </c>
      <c r="P348" s="84">
        <f t="shared" si="208"/>
        <v>18854.778297764457</v>
      </c>
      <c r="Q348" s="84">
        <f t="shared" si="209"/>
        <v>18995.090677721313</v>
      </c>
      <c r="R348" s="166" t="str">
        <f t="shared" si="210"/>
        <v/>
      </c>
      <c r="S348" s="109">
        <f>'Data Raw'!E390</f>
        <v>18434.650000000001</v>
      </c>
      <c r="T348" s="109">
        <f>'Data Raw'!G390</f>
        <v>18444.62</v>
      </c>
      <c r="U348" s="109">
        <f>'Data Raw'!D390</f>
        <v>18638.849999999999</v>
      </c>
      <c r="V348" s="166" t="str">
        <f t="shared" si="211"/>
        <v/>
      </c>
      <c r="W348" s="89">
        <f t="shared" si="212"/>
        <v>-10.778842106126831</v>
      </c>
      <c r="X348" s="89">
        <f t="shared" si="213"/>
        <v>116.1834371488127</v>
      </c>
      <c r="Y348" s="89">
        <f t="shared" si="229"/>
        <v>259.83998336804814</v>
      </c>
      <c r="Z348" s="109">
        <f t="shared" si="214"/>
        <v>204.19999999999709</v>
      </c>
      <c r="AA348" s="89">
        <f t="shared" si="215"/>
        <v>243.26571829497485</v>
      </c>
      <c r="AB348" s="89">
        <f t="shared" si="216"/>
        <v>18426.53982935748</v>
      </c>
      <c r="AC348" s="89">
        <f t="shared" si="217"/>
        <v>18851.160170642517</v>
      </c>
      <c r="AD348" s="89">
        <f t="shared" si="218"/>
        <v>1</v>
      </c>
      <c r="AE348" s="89">
        <f>'Data Raw'!C390</f>
        <v>18638.849999999999</v>
      </c>
      <c r="AF348" s="89"/>
      <c r="AG348" s="89">
        <f t="shared" si="220"/>
        <v>-194.22999999999956</v>
      </c>
      <c r="AH348" s="89">
        <f t="shared" si="221"/>
        <v>-205.00884210612639</v>
      </c>
      <c r="AI348" s="109">
        <f t="shared" si="222"/>
        <v>-1</v>
      </c>
      <c r="AJ348" s="109">
        <f t="shared" si="226"/>
        <v>50</v>
      </c>
      <c r="AK348" s="88"/>
      <c r="AL348" s="191" t="str">
        <f t="shared" si="227"/>
        <v/>
      </c>
      <c r="AM348" s="191">
        <f t="shared" si="228"/>
        <v>-194.22999999999956</v>
      </c>
      <c r="AN348" s="88"/>
      <c r="AO348" s="191"/>
      <c r="AP348" s="191">
        <f t="shared" si="223"/>
        <v>37725.292899999833</v>
      </c>
      <c r="AQ348" s="191">
        <f t="shared" si="219"/>
        <v>142.32655529270357</v>
      </c>
      <c r="AR348" s="191">
        <f t="shared" si="225"/>
        <v>-117.51342807534456</v>
      </c>
      <c r="AS348" s="250">
        <f t="shared" si="230"/>
        <v>0</v>
      </c>
      <c r="AT348" s="250">
        <f t="shared" si="231"/>
        <v>0</v>
      </c>
      <c r="AU348" s="250">
        <f t="shared" si="232"/>
        <v>0</v>
      </c>
      <c r="AV348" s="250">
        <f t="shared" si="233"/>
        <v>1</v>
      </c>
      <c r="AW348" s="250">
        <f t="shared" si="234"/>
        <v>0</v>
      </c>
      <c r="AX348" s="250">
        <f t="shared" si="235"/>
        <v>0</v>
      </c>
      <c r="AY348" s="89"/>
      <c r="AZ348" s="111"/>
      <c r="BA348" s="111"/>
      <c r="BB348" s="111"/>
      <c r="BC348" s="111"/>
      <c r="BD348" s="111"/>
      <c r="BE348" s="111"/>
      <c r="BF348" s="111"/>
      <c r="BG348" s="111"/>
      <c r="BH348" s="89"/>
      <c r="BI348" s="89"/>
      <c r="BJ348" s="89"/>
      <c r="BK348" s="89"/>
      <c r="BL348" s="89"/>
    </row>
    <row r="349" spans="1:64" x14ac:dyDescent="0.25">
      <c r="A349" s="86">
        <f t="shared" si="224"/>
        <v>348</v>
      </c>
      <c r="B349" s="113"/>
      <c r="C349" s="88"/>
      <c r="D349" s="88"/>
      <c r="E349" s="194">
        <f t="shared" si="200"/>
        <v>0</v>
      </c>
      <c r="F349" s="89">
        <f t="shared" si="201"/>
        <v>0</v>
      </c>
      <c r="G349" s="113"/>
      <c r="H349" s="88"/>
      <c r="I349" s="84">
        <f t="shared" si="202"/>
        <v>17362.377757157708</v>
      </c>
      <c r="J349" s="84">
        <f t="shared" si="203"/>
        <v>17492.297748841735</v>
      </c>
      <c r="K349" s="84">
        <f t="shared" si="204"/>
        <v>17622.217740525757</v>
      </c>
      <c r="L349" s="84">
        <f t="shared" si="205"/>
        <v>17752.137732209783</v>
      </c>
      <c r="M349" s="108">
        <f>IF(T349&lt;&gt;0,(((G349+1)*('Data Raw'!$N$1007-'Data Raw'!$N$1008)/2+'Data Raw'!$N$1008)*'Data Raw'!$M$1010+'Data Raw'!$M$1009)*AE349+AE349)</f>
        <v>17882.057723893806</v>
      </c>
      <c r="N349" s="84">
        <f t="shared" si="206"/>
        <v>18011.977715577828</v>
      </c>
      <c r="O349" s="84">
        <f t="shared" si="207"/>
        <v>18141.897707261855</v>
      </c>
      <c r="P349" s="84">
        <f t="shared" si="208"/>
        <v>18271.817698945877</v>
      </c>
      <c r="Q349" s="84">
        <f t="shared" si="209"/>
        <v>18401.737690629903</v>
      </c>
      <c r="R349" s="166" t="str">
        <f t="shared" si="210"/>
        <v/>
      </c>
      <c r="S349" s="109">
        <f>'Data Raw'!E391</f>
        <v>17965.330000000002</v>
      </c>
      <c r="T349" s="109">
        <f>'Data Raw'!G391</f>
        <v>18147.95</v>
      </c>
      <c r="U349" s="109">
        <f>'Data Raw'!D391</f>
        <v>18195.09</v>
      </c>
      <c r="V349" s="166" t="str">
        <f t="shared" si="211"/>
        <v/>
      </c>
      <c r="W349" s="89">
        <f t="shared" si="212"/>
        <v>-265.89227610619491</v>
      </c>
      <c r="X349" s="89">
        <f t="shared" si="213"/>
        <v>70698.702492932993</v>
      </c>
      <c r="Y349" s="89">
        <f t="shared" si="229"/>
        <v>260.71319880917264</v>
      </c>
      <c r="Z349" s="109">
        <f t="shared" si="214"/>
        <v>229.7599999999984</v>
      </c>
      <c r="AA349" s="89">
        <f t="shared" si="215"/>
        <v>241.33632996712106</v>
      </c>
      <c r="AB349" s="89">
        <f t="shared" si="216"/>
        <v>17874.154139449271</v>
      </c>
      <c r="AC349" s="89">
        <f t="shared" si="217"/>
        <v>18287.70586055073</v>
      </c>
      <c r="AD349" s="89">
        <f t="shared" si="218"/>
        <v>1</v>
      </c>
      <c r="AE349" s="89">
        <f>'Data Raw'!C391</f>
        <v>18080.93</v>
      </c>
      <c r="AF349" s="89"/>
      <c r="AG349" s="89">
        <f t="shared" si="220"/>
        <v>67.020000000000437</v>
      </c>
      <c r="AH349" s="89">
        <f t="shared" si="221"/>
        <v>-198.87227610619448</v>
      </c>
      <c r="AI349" s="109">
        <f t="shared" si="222"/>
        <v>-1</v>
      </c>
      <c r="AJ349" s="109">
        <f t="shared" si="226"/>
        <v>50</v>
      </c>
      <c r="AK349" s="88"/>
      <c r="AL349" s="191" t="str">
        <f t="shared" si="227"/>
        <v/>
      </c>
      <c r="AM349" s="191">
        <f t="shared" si="228"/>
        <v>-67.020000000000437</v>
      </c>
      <c r="AN349" s="88"/>
      <c r="AO349" s="191"/>
      <c r="AP349" s="191">
        <f t="shared" si="223"/>
        <v>4491.6804000000584</v>
      </c>
      <c r="AQ349" s="191">
        <f t="shared" si="219"/>
        <v>133.95916026018102</v>
      </c>
      <c r="AR349" s="191">
        <f t="shared" si="225"/>
        <v>-126.75403854899162</v>
      </c>
      <c r="AS349" s="250">
        <f t="shared" si="230"/>
        <v>0</v>
      </c>
      <c r="AT349" s="250">
        <f t="shared" si="231"/>
        <v>0</v>
      </c>
      <c r="AU349" s="250">
        <f t="shared" si="232"/>
        <v>0</v>
      </c>
      <c r="AV349" s="250">
        <f t="shared" si="233"/>
        <v>0</v>
      </c>
      <c r="AW349" s="250">
        <f t="shared" si="234"/>
        <v>1</v>
      </c>
      <c r="AX349" s="250">
        <f t="shared" si="235"/>
        <v>0</v>
      </c>
      <c r="AY349" s="89"/>
      <c r="AZ349" s="111"/>
      <c r="BA349" s="111"/>
      <c r="BB349" s="111"/>
      <c r="BC349" s="111"/>
      <c r="BD349" s="111"/>
      <c r="BE349" s="111"/>
      <c r="BF349" s="111"/>
      <c r="BG349" s="111"/>
      <c r="BH349" s="89"/>
      <c r="BI349" s="89"/>
      <c r="BJ349" s="89"/>
      <c r="BK349" s="89"/>
      <c r="BL349" s="89"/>
    </row>
    <row r="350" spans="1:64" x14ac:dyDescent="0.25">
      <c r="A350" s="86">
        <f t="shared" si="224"/>
        <v>349</v>
      </c>
      <c r="B350" s="113"/>
      <c r="C350" s="88"/>
      <c r="D350" s="88"/>
      <c r="E350" s="194">
        <f t="shared" si="200"/>
        <v>0</v>
      </c>
      <c r="F350" s="89">
        <f t="shared" si="201"/>
        <v>0</v>
      </c>
      <c r="G350" s="113"/>
      <c r="H350" s="88"/>
      <c r="I350" s="84">
        <f t="shared" si="202"/>
        <v>17335.5700411135</v>
      </c>
      <c r="J350" s="84">
        <f t="shared" si="203"/>
        <v>17465.926640518082</v>
      </c>
      <c r="K350" s="84">
        <f t="shared" si="204"/>
        <v>17596.283239922672</v>
      </c>
      <c r="L350" s="84">
        <f t="shared" si="205"/>
        <v>17726.639839327258</v>
      </c>
      <c r="M350" s="108">
        <f>IF(T350&lt;&gt;0,(((G350+1)*('Data Raw'!$N$1007-'Data Raw'!$N$1008)/2+'Data Raw'!$N$1008)*'Data Raw'!$M$1010+'Data Raw'!$M$1009)*AE350+AE350)</f>
        <v>17856.996438731843</v>
      </c>
      <c r="N350" s="84">
        <f t="shared" si="206"/>
        <v>17987.353038136429</v>
      </c>
      <c r="O350" s="84">
        <f t="shared" si="207"/>
        <v>18117.709637541015</v>
      </c>
      <c r="P350" s="84">
        <f t="shared" si="208"/>
        <v>18248.066236945604</v>
      </c>
      <c r="Q350" s="84">
        <f t="shared" si="209"/>
        <v>18378.422836350186</v>
      </c>
      <c r="R350" s="166" t="str">
        <f t="shared" si="210"/>
        <v/>
      </c>
      <c r="S350" s="109">
        <f>'Data Raw'!E392</f>
        <v>17926.29</v>
      </c>
      <c r="T350" s="109">
        <f>'Data Raw'!G392</f>
        <v>17933.27</v>
      </c>
      <c r="U350" s="109">
        <f>'Data Raw'!D392</f>
        <v>18165.95</v>
      </c>
      <c r="V350" s="166" t="str">
        <f t="shared" si="211"/>
        <v/>
      </c>
      <c r="W350" s="89">
        <f t="shared" si="212"/>
        <v>-76.273561268157209</v>
      </c>
      <c r="X350" s="89">
        <f t="shared" si="213"/>
        <v>5817.6561485273314</v>
      </c>
      <c r="Y350" s="89">
        <f t="shared" si="229"/>
        <v>243.089016132067</v>
      </c>
      <c r="Z350" s="109">
        <f t="shared" si="214"/>
        <v>239.65999999999985</v>
      </c>
      <c r="AA350" s="89">
        <f t="shared" si="215"/>
        <v>241.0968542575323</v>
      </c>
      <c r="AB350" s="89">
        <f t="shared" si="216"/>
        <v>17850.454119527949</v>
      </c>
      <c r="AC350" s="89">
        <f t="shared" si="217"/>
        <v>18260.725880472051</v>
      </c>
      <c r="AD350" s="89">
        <f t="shared" si="218"/>
        <v>1</v>
      </c>
      <c r="AE350" s="89">
        <f>'Data Raw'!C392</f>
        <v>18055.59</v>
      </c>
      <c r="AF350" s="89"/>
      <c r="AG350" s="89">
        <f t="shared" si="220"/>
        <v>-122.31999999999971</v>
      </c>
      <c r="AH350" s="89">
        <f t="shared" si="221"/>
        <v>-198.59356126815692</v>
      </c>
      <c r="AI350" s="109">
        <f t="shared" si="222"/>
        <v>-1</v>
      </c>
      <c r="AJ350" s="109">
        <f t="shared" si="226"/>
        <v>50</v>
      </c>
      <c r="AK350" s="88"/>
      <c r="AL350" s="191" t="str">
        <f t="shared" si="227"/>
        <v/>
      </c>
      <c r="AM350" s="191">
        <f t="shared" si="228"/>
        <v>-122.31999999999971</v>
      </c>
      <c r="AN350" s="88"/>
      <c r="AO350" s="191"/>
      <c r="AP350" s="191">
        <f t="shared" si="223"/>
        <v>14962.182399999929</v>
      </c>
      <c r="AQ350" s="191">
        <f t="shared" si="219"/>
        <v>132.665920231272</v>
      </c>
      <c r="AR350" s="191">
        <f t="shared" si="225"/>
        <v>-110.423095900795</v>
      </c>
      <c r="AS350" s="250">
        <f t="shared" si="230"/>
        <v>0</v>
      </c>
      <c r="AT350" s="250">
        <f t="shared" si="231"/>
        <v>0</v>
      </c>
      <c r="AU350" s="250">
        <f t="shared" si="232"/>
        <v>0</v>
      </c>
      <c r="AV350" s="250">
        <f t="shared" si="233"/>
        <v>1</v>
      </c>
      <c r="AW350" s="250">
        <f t="shared" si="234"/>
        <v>0</v>
      </c>
      <c r="AX350" s="250">
        <f t="shared" si="235"/>
        <v>0</v>
      </c>
      <c r="AY350" s="89"/>
      <c r="AZ350" s="111"/>
      <c r="BA350" s="111"/>
      <c r="BB350" s="111"/>
      <c r="BC350" s="111"/>
      <c r="BD350" s="111"/>
      <c r="BE350" s="111"/>
      <c r="BF350" s="111"/>
      <c r="BG350" s="111"/>
      <c r="BH350" s="89"/>
      <c r="BI350" s="89"/>
      <c r="BJ350" s="89"/>
      <c r="BK350" s="89"/>
      <c r="BL350" s="89"/>
    </row>
    <row r="351" spans="1:64" x14ac:dyDescent="0.25">
      <c r="A351" s="86">
        <f t="shared" si="224"/>
        <v>350</v>
      </c>
      <c r="B351" s="113"/>
      <c r="C351" s="88"/>
      <c r="D351" s="88"/>
      <c r="E351" s="194">
        <f t="shared" si="200"/>
        <v>0</v>
      </c>
      <c r="F351" s="89">
        <f t="shared" si="201"/>
        <v>0</v>
      </c>
      <c r="G351" s="113"/>
      <c r="H351" s="88"/>
      <c r="I351" s="84">
        <f t="shared" si="202"/>
        <v>17100.109054670858</v>
      </c>
      <c r="J351" s="84">
        <f t="shared" si="203"/>
        <v>17221.653562736894</v>
      </c>
      <c r="K351" s="84">
        <f t="shared" si="204"/>
        <v>17343.198070802926</v>
      </c>
      <c r="L351" s="84">
        <f t="shared" si="205"/>
        <v>17464.742578868962</v>
      </c>
      <c r="M351" s="108">
        <f>IF(T351&lt;&gt;0,(((G351+1)*('Data Raw'!$N$1007-'Data Raw'!$N$1008)/2+'Data Raw'!$N$1008)*'Data Raw'!$M$1010+'Data Raw'!$M$1009)*AE351+AE351)</f>
        <v>17586.287086934994</v>
      </c>
      <c r="N351" s="84">
        <f t="shared" si="206"/>
        <v>17707.831595001026</v>
      </c>
      <c r="O351" s="84">
        <f t="shared" si="207"/>
        <v>17829.376103067061</v>
      </c>
      <c r="P351" s="84">
        <f t="shared" si="208"/>
        <v>17950.920611133093</v>
      </c>
      <c r="Q351" s="84">
        <f t="shared" si="209"/>
        <v>18072.465119199129</v>
      </c>
      <c r="R351" s="166" t="str">
        <f t="shared" si="210"/>
        <v/>
      </c>
      <c r="S351" s="109">
        <f>'Data Raw'!E393</f>
        <v>17727.400000000001</v>
      </c>
      <c r="T351" s="109">
        <f>'Data Raw'!G393</f>
        <v>17855.14</v>
      </c>
      <c r="U351" s="109">
        <f>'Data Raw'!D393</f>
        <v>18077.64</v>
      </c>
      <c r="V351" s="166" t="str">
        <f t="shared" si="211"/>
        <v/>
      </c>
      <c r="W351" s="89">
        <f t="shared" si="212"/>
        <v>-268.85291306500585</v>
      </c>
      <c r="X351" s="89">
        <f t="shared" si="213"/>
        <v>72281.8888635396</v>
      </c>
      <c r="Y351" s="89">
        <f t="shared" si="229"/>
        <v>246.93420391671646</v>
      </c>
      <c r="Z351" s="109">
        <f t="shared" si="214"/>
        <v>350.23999999999796</v>
      </c>
      <c r="AA351" s="89">
        <f t="shared" si="215"/>
        <v>256.68873222074166</v>
      </c>
      <c r="AB351" s="89">
        <f t="shared" si="216"/>
        <v>17576.937673881097</v>
      </c>
      <c r="AC351" s="89">
        <f t="shared" si="217"/>
        <v>17986.802326118901</v>
      </c>
      <c r="AD351" s="89">
        <f t="shared" si="218"/>
        <v>1</v>
      </c>
      <c r="AE351" s="89">
        <f>'Data Raw'!C393</f>
        <v>17781.87</v>
      </c>
      <c r="AF351" s="89"/>
      <c r="AG351" s="89">
        <f t="shared" si="220"/>
        <v>73.270000000000437</v>
      </c>
      <c r="AH351" s="89">
        <f t="shared" si="221"/>
        <v>-195.58291306500541</v>
      </c>
      <c r="AI351" s="109">
        <f t="shared" si="222"/>
        <v>-1</v>
      </c>
      <c r="AJ351" s="109">
        <f t="shared" si="226"/>
        <v>50</v>
      </c>
      <c r="AK351" s="88"/>
      <c r="AL351" s="191" t="str">
        <f t="shared" si="227"/>
        <v/>
      </c>
      <c r="AM351" s="191">
        <f t="shared" si="228"/>
        <v>-73.270000000000437</v>
      </c>
      <c r="AN351" s="88"/>
      <c r="AO351" s="191"/>
      <c r="AP351" s="191">
        <f t="shared" si="223"/>
        <v>5368.4929000000639</v>
      </c>
      <c r="AQ351" s="191">
        <f t="shared" si="219"/>
        <v>126.06637353890849</v>
      </c>
      <c r="AR351" s="191">
        <f t="shared" si="225"/>
        <v>-120.86783037780796</v>
      </c>
      <c r="AS351" s="250">
        <f t="shared" si="230"/>
        <v>0</v>
      </c>
      <c r="AT351" s="250">
        <f t="shared" si="231"/>
        <v>0</v>
      </c>
      <c r="AU351" s="250">
        <f t="shared" si="232"/>
        <v>0</v>
      </c>
      <c r="AV351" s="250">
        <f t="shared" si="233"/>
        <v>0</v>
      </c>
      <c r="AW351" s="250">
        <f t="shared" si="234"/>
        <v>1</v>
      </c>
      <c r="AX351" s="250">
        <f t="shared" si="235"/>
        <v>0</v>
      </c>
      <c r="AY351" s="89"/>
      <c r="AZ351" s="111"/>
      <c r="BA351" s="111"/>
      <c r="BB351" s="111"/>
      <c r="BC351" s="111"/>
      <c r="BD351" s="111"/>
      <c r="BE351" s="111"/>
      <c r="BF351" s="111"/>
      <c r="BG351" s="111"/>
      <c r="BH351" s="89"/>
      <c r="BI351" s="89"/>
      <c r="BJ351" s="89"/>
      <c r="BK351" s="89"/>
      <c r="BL351" s="89"/>
    </row>
    <row r="352" spans="1:64" x14ac:dyDescent="0.25">
      <c r="A352" s="86">
        <f t="shared" si="224"/>
        <v>351</v>
      </c>
      <c r="B352" s="113"/>
      <c r="C352" s="88"/>
      <c r="D352" s="88"/>
      <c r="E352" s="194">
        <f t="shared" si="200"/>
        <v>0</v>
      </c>
      <c r="F352" s="89">
        <f t="shared" si="201"/>
        <v>0</v>
      </c>
      <c r="G352" s="113"/>
      <c r="H352" s="88"/>
      <c r="I352" s="84">
        <f t="shared" si="202"/>
        <v>17148.574155482627</v>
      </c>
      <c r="J352" s="84">
        <f t="shared" si="203"/>
        <v>17272.041257440986</v>
      </c>
      <c r="K352" s="84">
        <f t="shared" si="204"/>
        <v>17395.508359399344</v>
      </c>
      <c r="L352" s="84">
        <f t="shared" si="205"/>
        <v>17518.975461357702</v>
      </c>
      <c r="M352" s="108">
        <f>IF(T352&lt;&gt;0,(((G352+1)*('Data Raw'!$N$1007-'Data Raw'!$N$1008)/2+'Data Raw'!$N$1008)*'Data Raw'!$M$1010+'Data Raw'!$M$1009)*AE352+AE352)</f>
        <v>17642.442563316061</v>
      </c>
      <c r="N352" s="84">
        <f t="shared" si="206"/>
        <v>17765.909665274419</v>
      </c>
      <c r="O352" s="84">
        <f t="shared" si="207"/>
        <v>17889.376767232778</v>
      </c>
      <c r="P352" s="84">
        <f t="shared" si="208"/>
        <v>18012.843869191136</v>
      </c>
      <c r="Q352" s="84">
        <f t="shared" si="209"/>
        <v>18136.310971149494</v>
      </c>
      <c r="R352" s="166" t="str">
        <f t="shared" si="210"/>
        <v/>
      </c>
      <c r="S352" s="109">
        <f>'Data Raw'!E394</f>
        <v>17648.419999999998</v>
      </c>
      <c r="T352" s="109">
        <f>'Data Raw'!G394</f>
        <v>17860.310000000001</v>
      </c>
      <c r="U352" s="109">
        <f>'Data Raw'!D394</f>
        <v>17904.21</v>
      </c>
      <c r="V352" s="166" t="str">
        <f t="shared" si="211"/>
        <v/>
      </c>
      <c r="W352" s="89">
        <f t="shared" si="212"/>
        <v>-217.86743668394047</v>
      </c>
      <c r="X352" s="89">
        <f t="shared" si="213"/>
        <v>47466.219967230812</v>
      </c>
      <c r="Y352" s="89">
        <f t="shared" si="229"/>
        <v>242.99477547326751</v>
      </c>
      <c r="Z352" s="109">
        <f t="shared" si="214"/>
        <v>255.79000000000087</v>
      </c>
      <c r="AA352" s="89">
        <f t="shared" si="215"/>
        <v>256.56034190349294</v>
      </c>
      <c r="AB352" s="89">
        <f t="shared" si="216"/>
        <v>17620.464577612373</v>
      </c>
      <c r="AC352" s="89">
        <f t="shared" si="217"/>
        <v>18056.83542238763</v>
      </c>
      <c r="AD352" s="89">
        <f t="shared" si="218"/>
        <v>1</v>
      </c>
      <c r="AE352" s="89">
        <f>'Data Raw'!C394</f>
        <v>17838.650000000001</v>
      </c>
      <c r="AF352" s="89"/>
      <c r="AG352" s="89">
        <f t="shared" si="220"/>
        <v>21.659999999999854</v>
      </c>
      <c r="AH352" s="89">
        <f t="shared" si="221"/>
        <v>-196.20743668394061</v>
      </c>
      <c r="AI352" s="109">
        <f t="shared" si="222"/>
        <v>-1</v>
      </c>
      <c r="AJ352" s="109">
        <f t="shared" si="226"/>
        <v>50</v>
      </c>
      <c r="AK352" s="88"/>
      <c r="AL352" s="191" t="str">
        <f t="shared" si="227"/>
        <v/>
      </c>
      <c r="AM352" s="191">
        <f t="shared" si="228"/>
        <v>-21.659999999999854</v>
      </c>
      <c r="AN352" s="88"/>
      <c r="AO352" s="191"/>
      <c r="AP352" s="191">
        <f t="shared" si="223"/>
        <v>469.15559999999368</v>
      </c>
      <c r="AQ352" s="191">
        <f t="shared" si="219"/>
        <v>114.46566536791865</v>
      </c>
      <c r="AR352" s="191">
        <f t="shared" si="225"/>
        <v>-128.52911010534888</v>
      </c>
      <c r="AS352" s="250">
        <f t="shared" si="230"/>
        <v>0</v>
      </c>
      <c r="AT352" s="250">
        <f t="shared" si="231"/>
        <v>0</v>
      </c>
      <c r="AU352" s="250">
        <f t="shared" si="232"/>
        <v>0</v>
      </c>
      <c r="AV352" s="250">
        <f t="shared" si="233"/>
        <v>1</v>
      </c>
      <c r="AW352" s="250">
        <f t="shared" si="234"/>
        <v>0</v>
      </c>
      <c r="AX352" s="250">
        <f t="shared" si="235"/>
        <v>0</v>
      </c>
      <c r="AY352" s="89"/>
      <c r="AZ352" s="111"/>
      <c r="BA352" s="111"/>
      <c r="BB352" s="111"/>
      <c r="BC352" s="111"/>
      <c r="BD352" s="111"/>
      <c r="BE352" s="111"/>
      <c r="BF352" s="111"/>
      <c r="BG352" s="111"/>
      <c r="BH352" s="89"/>
      <c r="BI352" s="89"/>
      <c r="BJ352" s="89"/>
      <c r="BK352" s="89"/>
      <c r="BL352" s="89"/>
    </row>
    <row r="353" spans="1:64" x14ac:dyDescent="0.25">
      <c r="A353" s="86">
        <f t="shared" si="224"/>
        <v>352</v>
      </c>
      <c r="B353" s="113"/>
      <c r="C353" s="88"/>
      <c r="D353" s="88"/>
      <c r="E353" s="194">
        <f t="shared" si="200"/>
        <v>0</v>
      </c>
      <c r="F353" s="89">
        <f t="shared" si="201"/>
        <v>0</v>
      </c>
      <c r="G353" s="113"/>
      <c r="H353" s="88"/>
      <c r="I353" s="84">
        <f t="shared" si="202"/>
        <v>17022.680738059858</v>
      </c>
      <c r="J353" s="84">
        <f t="shared" si="203"/>
        <v>17144.17812579649</v>
      </c>
      <c r="K353" s="84">
        <f t="shared" si="204"/>
        <v>17265.675513533126</v>
      </c>
      <c r="L353" s="84">
        <f t="shared" si="205"/>
        <v>17387.172901269761</v>
      </c>
      <c r="M353" s="108">
        <f>IF(T353&lt;&gt;0,(((G353+1)*('Data Raw'!$N$1007-'Data Raw'!$N$1008)/2+'Data Raw'!$N$1008)*'Data Raw'!$M$1010+'Data Raw'!$M$1009)*AE353+AE353)</f>
        <v>17508.670289006393</v>
      </c>
      <c r="N353" s="84">
        <f t="shared" si="206"/>
        <v>17630.167676743025</v>
      </c>
      <c r="O353" s="84">
        <f t="shared" si="207"/>
        <v>17751.665064479661</v>
      </c>
      <c r="P353" s="84">
        <f t="shared" si="208"/>
        <v>17873.162452216297</v>
      </c>
      <c r="Q353" s="84">
        <f t="shared" si="209"/>
        <v>17994.659839952928</v>
      </c>
      <c r="R353" s="166" t="str">
        <f t="shared" si="210"/>
        <v/>
      </c>
      <c r="S353" s="109">
        <f>'Data Raw'!E395</f>
        <v>17184.54</v>
      </c>
      <c r="T353" s="109">
        <f>'Data Raw'!G395</f>
        <v>17250.88</v>
      </c>
      <c r="U353" s="109">
        <f>'Data Raw'!D395</f>
        <v>17703.39</v>
      </c>
      <c r="V353" s="166" t="str">
        <f t="shared" si="211"/>
        <v/>
      </c>
      <c r="W353" s="89">
        <f t="shared" si="212"/>
        <v>257.79028900639241</v>
      </c>
      <c r="X353" s="89">
        <f t="shared" si="213"/>
        <v>66455.833105999322</v>
      </c>
      <c r="Y353" s="89">
        <f t="shared" si="229"/>
        <v>245.16309398026144</v>
      </c>
      <c r="Z353" s="109">
        <f t="shared" si="214"/>
        <v>518.84999999999854</v>
      </c>
      <c r="AA353" s="89">
        <f t="shared" si="215"/>
        <v>294.03029306013661</v>
      </c>
      <c r="AB353" s="89">
        <f t="shared" si="216"/>
        <v>17485.31370938203</v>
      </c>
      <c r="AC353" s="89">
        <f t="shared" si="217"/>
        <v>17921.466290617969</v>
      </c>
      <c r="AD353" s="89" t="str">
        <f t="shared" si="218"/>
        <v/>
      </c>
      <c r="AE353" s="89">
        <f>'Data Raw'!C395</f>
        <v>17703.39</v>
      </c>
      <c r="AF353" s="89"/>
      <c r="AG353" s="89">
        <f t="shared" si="220"/>
        <v>-452.5099999999984</v>
      </c>
      <c r="AH353" s="89">
        <f t="shared" si="221"/>
        <v>-194.71971099360599</v>
      </c>
      <c r="AI353" s="109">
        <f t="shared" si="222"/>
        <v>-1</v>
      </c>
      <c r="AJ353" s="109">
        <f t="shared" si="226"/>
        <v>50</v>
      </c>
      <c r="AK353" s="88"/>
      <c r="AL353" s="191" t="str">
        <f t="shared" si="227"/>
        <v/>
      </c>
      <c r="AM353" s="191">
        <f t="shared" si="228"/>
        <v>-452.5099999999984</v>
      </c>
      <c r="AN353" s="88"/>
      <c r="AO353" s="191"/>
      <c r="AP353" s="191">
        <f t="shared" si="223"/>
        <v>204765.30009999854</v>
      </c>
      <c r="AQ353" s="191">
        <f t="shared" si="219"/>
        <v>152.02614699370528</v>
      </c>
      <c r="AR353" s="191">
        <f t="shared" si="225"/>
        <v>-93.136946986556154</v>
      </c>
      <c r="AS353" s="250">
        <f t="shared" si="230"/>
        <v>0</v>
      </c>
      <c r="AT353" s="250">
        <f t="shared" si="231"/>
        <v>1</v>
      </c>
      <c r="AU353" s="250">
        <f t="shared" si="232"/>
        <v>0</v>
      </c>
      <c r="AV353" s="250">
        <f t="shared" si="233"/>
        <v>0</v>
      </c>
      <c r="AW353" s="250">
        <f t="shared" si="234"/>
        <v>0</v>
      </c>
      <c r="AX353" s="250">
        <f t="shared" si="235"/>
        <v>0</v>
      </c>
      <c r="AY353" s="89"/>
      <c r="AZ353" s="111"/>
      <c r="BA353" s="111"/>
      <c r="BB353" s="111"/>
      <c r="BC353" s="111"/>
      <c r="BD353" s="111"/>
      <c r="BE353" s="111"/>
      <c r="BF353" s="111"/>
      <c r="BG353" s="111"/>
      <c r="BH353" s="89"/>
      <c r="BI353" s="89"/>
      <c r="BJ353" s="89"/>
      <c r="BK353" s="89"/>
      <c r="BL353" s="89"/>
    </row>
    <row r="354" spans="1:64" x14ac:dyDescent="0.25">
      <c r="A354" s="86">
        <f t="shared" si="224"/>
        <v>353</v>
      </c>
      <c r="B354" s="113"/>
      <c r="C354" s="88"/>
      <c r="D354" s="88"/>
      <c r="E354" s="194">
        <f t="shared" si="200"/>
        <v>0</v>
      </c>
      <c r="F354" s="89">
        <f t="shared" si="201"/>
        <v>0</v>
      </c>
      <c r="G354" s="113"/>
      <c r="H354" s="88"/>
      <c r="I354" s="84">
        <f t="shared" si="202"/>
        <v>16886.589388761873</v>
      </c>
      <c r="J354" s="84">
        <f t="shared" si="203"/>
        <v>17009.170935752001</v>
      </c>
      <c r="K354" s="84">
        <f t="shared" si="204"/>
        <v>17131.752482742133</v>
      </c>
      <c r="L354" s="84">
        <f t="shared" si="205"/>
        <v>17254.334029732261</v>
      </c>
      <c r="M354" s="108">
        <f>IF(T354&lt;&gt;0,(((G354+1)*('Data Raw'!$N$1007-'Data Raw'!$N$1008)/2+'Data Raw'!$N$1008)*'Data Raw'!$M$1010+'Data Raw'!$M$1009)*AE354+AE354)</f>
        <v>17376.915576722393</v>
      </c>
      <c r="N354" s="84">
        <f t="shared" si="206"/>
        <v>17499.497123712525</v>
      </c>
      <c r="O354" s="84">
        <f t="shared" si="207"/>
        <v>17622.078670702653</v>
      </c>
      <c r="P354" s="84">
        <f t="shared" si="208"/>
        <v>17744.660217692784</v>
      </c>
      <c r="Q354" s="84">
        <f t="shared" si="209"/>
        <v>17867.241764682913</v>
      </c>
      <c r="R354" s="166" t="str">
        <f t="shared" si="210"/>
        <v/>
      </c>
      <c r="S354" s="109">
        <f>'Data Raw'!E396</f>
        <v>17046.830000000002</v>
      </c>
      <c r="T354" s="109">
        <f>'Data Raw'!G396</f>
        <v>17165.87</v>
      </c>
      <c r="U354" s="109">
        <f>'Data Raw'!D396</f>
        <v>17629.669999999998</v>
      </c>
      <c r="V354" s="166" t="str">
        <f t="shared" si="211"/>
        <v/>
      </c>
      <c r="W354" s="89">
        <f t="shared" si="212"/>
        <v>211.04557672239389</v>
      </c>
      <c r="X354" s="89">
        <f t="shared" si="213"/>
        <v>44540.235454087844</v>
      </c>
      <c r="Y354" s="89">
        <f t="shared" si="229"/>
        <v>240.58556284732074</v>
      </c>
      <c r="Z354" s="109">
        <f t="shared" si="214"/>
        <v>582.83999999999651</v>
      </c>
      <c r="AA354" s="89">
        <f t="shared" si="215"/>
        <v>335.28882262297373</v>
      </c>
      <c r="AB354" s="89">
        <f t="shared" si="216"/>
        <v>17320.244250898882</v>
      </c>
      <c r="AC354" s="89">
        <f t="shared" si="217"/>
        <v>17820.095749101114</v>
      </c>
      <c r="AD354" s="89" t="str">
        <f t="shared" si="218"/>
        <v/>
      </c>
      <c r="AE354" s="89">
        <f>'Data Raw'!C396</f>
        <v>17570.169999999998</v>
      </c>
      <c r="AF354" s="89"/>
      <c r="AG354" s="89">
        <f t="shared" si="220"/>
        <v>-404.29999999999927</v>
      </c>
      <c r="AH354" s="89">
        <f t="shared" si="221"/>
        <v>-193.25442327760538</v>
      </c>
      <c r="AI354" s="109">
        <f t="shared" si="222"/>
        <v>-1</v>
      </c>
      <c r="AJ354" s="109">
        <f t="shared" si="226"/>
        <v>50</v>
      </c>
      <c r="AK354" s="88"/>
      <c r="AL354" s="191" t="str">
        <f t="shared" si="227"/>
        <v/>
      </c>
      <c r="AM354" s="191">
        <f t="shared" si="228"/>
        <v>-404.29999999999927</v>
      </c>
      <c r="AN354" s="88"/>
      <c r="AO354" s="191"/>
      <c r="AP354" s="191">
        <f t="shared" si="223"/>
        <v>163458.48999999941</v>
      </c>
      <c r="AQ354" s="191">
        <f t="shared" si="219"/>
        <v>180.05657510551572</v>
      </c>
      <c r="AR354" s="191">
        <f t="shared" si="225"/>
        <v>-60.528987741805025</v>
      </c>
      <c r="AS354" s="250">
        <f t="shared" si="230"/>
        <v>0</v>
      </c>
      <c r="AT354" s="250">
        <f t="shared" si="231"/>
        <v>0</v>
      </c>
      <c r="AU354" s="250">
        <f t="shared" si="232"/>
        <v>1</v>
      </c>
      <c r="AV354" s="250">
        <f t="shared" si="233"/>
        <v>0</v>
      </c>
      <c r="AW354" s="250">
        <f t="shared" si="234"/>
        <v>0</v>
      </c>
      <c r="AX354" s="250">
        <f t="shared" si="235"/>
        <v>0</v>
      </c>
      <c r="AY354" s="89"/>
      <c r="AZ354" s="111"/>
      <c r="BA354" s="111"/>
      <c r="BB354" s="111"/>
      <c r="BC354" s="111"/>
      <c r="BD354" s="111"/>
      <c r="BE354" s="111"/>
      <c r="BF354" s="111"/>
      <c r="BG354" s="111"/>
      <c r="BH354" s="89"/>
      <c r="BI354" s="89"/>
      <c r="BJ354" s="89"/>
      <c r="BK354" s="89"/>
      <c r="BL354" s="89"/>
    </row>
    <row r="355" spans="1:64" x14ac:dyDescent="0.25">
      <c r="A355" s="86">
        <f t="shared" si="224"/>
        <v>354</v>
      </c>
      <c r="B355" s="113"/>
      <c r="C355" s="88"/>
      <c r="D355" s="88"/>
      <c r="E355" s="194">
        <f t="shared" si="200"/>
        <v>0</v>
      </c>
      <c r="F355" s="89">
        <f t="shared" si="201"/>
        <v>0</v>
      </c>
      <c r="G355" s="113"/>
      <c r="H355" s="88"/>
      <c r="I355" s="84">
        <f t="shared" si="202"/>
        <v>16495.950689627931</v>
      </c>
      <c r="J355" s="84">
        <f t="shared" si="203"/>
        <v>16616.243471051592</v>
      </c>
      <c r="K355" s="84">
        <f t="shared" si="204"/>
        <v>16736.536252475253</v>
      </c>
      <c r="L355" s="84">
        <f t="shared" si="205"/>
        <v>16856.829033898914</v>
      </c>
      <c r="M355" s="108">
        <f>IF(T355&lt;&gt;0,(((G355+1)*('Data Raw'!$N$1007-'Data Raw'!$N$1008)/2+'Data Raw'!$N$1008)*'Data Raw'!$M$1010+'Data Raw'!$M$1009)*AE355+AE355)</f>
        <v>16977.121815322575</v>
      </c>
      <c r="N355" s="84">
        <f t="shared" si="206"/>
        <v>17097.414596746235</v>
      </c>
      <c r="O355" s="84">
        <f t="shared" si="207"/>
        <v>17217.707378169896</v>
      </c>
      <c r="P355" s="84">
        <f t="shared" si="208"/>
        <v>17338.000159593557</v>
      </c>
      <c r="Q355" s="84">
        <f t="shared" si="209"/>
        <v>17458.292941017218</v>
      </c>
      <c r="R355" s="166" t="str">
        <f t="shared" si="210"/>
        <v/>
      </c>
      <c r="S355" s="109">
        <f>'Data Raw'!E397</f>
        <v>17016.28</v>
      </c>
      <c r="T355" s="109">
        <f>'Data Raw'!G397</f>
        <v>17222.830000000002</v>
      </c>
      <c r="U355" s="109">
        <f>'Data Raw'!D397</f>
        <v>17344.810000000001</v>
      </c>
      <c r="V355" s="166" t="str">
        <f t="shared" si="211"/>
        <v/>
      </c>
      <c r="W355" s="89">
        <f t="shared" si="212"/>
        <v>-245.7081846774272</v>
      </c>
      <c r="X355" s="89">
        <f t="shared" si="213"/>
        <v>60372.512017476671</v>
      </c>
      <c r="Y355" s="89">
        <f t="shared" si="229"/>
        <v>241.32402352760056</v>
      </c>
      <c r="Z355" s="109">
        <f t="shared" si="214"/>
        <v>328.53000000000247</v>
      </c>
      <c r="AA355" s="89">
        <f t="shared" si="215"/>
        <v>334.32327653397778</v>
      </c>
      <c r="AB355" s="89">
        <f t="shared" si="216"/>
        <v>16880.934500770472</v>
      </c>
      <c r="AC355" s="89">
        <f t="shared" si="217"/>
        <v>17450.925499229528</v>
      </c>
      <c r="AD355" s="89">
        <f t="shared" si="218"/>
        <v>1</v>
      </c>
      <c r="AE355" s="89">
        <f>'Data Raw'!C397</f>
        <v>17165.93</v>
      </c>
      <c r="AF355" s="89"/>
      <c r="AG355" s="89">
        <f t="shared" si="220"/>
        <v>56.900000000001455</v>
      </c>
      <c r="AH355" s="89">
        <f t="shared" si="221"/>
        <v>-188.80818467742574</v>
      </c>
      <c r="AI355" s="109">
        <f t="shared" si="222"/>
        <v>-1</v>
      </c>
      <c r="AJ355" s="109">
        <f t="shared" si="226"/>
        <v>50</v>
      </c>
      <c r="AK355" s="88"/>
      <c r="AL355" s="191" t="str">
        <f t="shared" si="227"/>
        <v/>
      </c>
      <c r="AM355" s="191">
        <f t="shared" si="228"/>
        <v>-56.900000000001455</v>
      </c>
      <c r="AN355" s="88"/>
      <c r="AO355" s="191"/>
      <c r="AP355" s="191">
        <f t="shared" si="223"/>
        <v>3237.6100000001657</v>
      </c>
      <c r="AQ355" s="191">
        <f t="shared" si="219"/>
        <v>166.37251120490302</v>
      </c>
      <c r="AR355" s="191">
        <f t="shared" si="225"/>
        <v>-74.951512322697539</v>
      </c>
      <c r="AS355" s="250">
        <f t="shared" si="230"/>
        <v>0</v>
      </c>
      <c r="AT355" s="250">
        <f t="shared" si="231"/>
        <v>0</v>
      </c>
      <c r="AU355" s="250">
        <f t="shared" si="232"/>
        <v>0</v>
      </c>
      <c r="AV355" s="250">
        <f t="shared" si="233"/>
        <v>0</v>
      </c>
      <c r="AW355" s="250">
        <f t="shared" si="234"/>
        <v>1</v>
      </c>
      <c r="AX355" s="250">
        <f t="shared" si="235"/>
        <v>0</v>
      </c>
      <c r="AY355" s="89"/>
      <c r="AZ355" s="111"/>
      <c r="BA355" s="111"/>
      <c r="BB355" s="111"/>
      <c r="BC355" s="111"/>
      <c r="BD355" s="111"/>
      <c r="BE355" s="111"/>
      <c r="BF355" s="111"/>
      <c r="BG355" s="111"/>
      <c r="BH355" s="89"/>
      <c r="BI355" s="89"/>
      <c r="BJ355" s="89"/>
      <c r="BK355" s="89"/>
      <c r="BL355" s="89"/>
    </row>
    <row r="356" spans="1:64" x14ac:dyDescent="0.25">
      <c r="A356" s="86">
        <f t="shared" si="224"/>
        <v>355</v>
      </c>
      <c r="B356" s="113"/>
      <c r="C356" s="88"/>
      <c r="D356" s="88"/>
      <c r="E356" s="194">
        <f t="shared" si="200"/>
        <v>0</v>
      </c>
      <c r="F356" s="89">
        <f t="shared" si="201"/>
        <v>0</v>
      </c>
      <c r="G356" s="113"/>
      <c r="H356" s="88"/>
      <c r="I356" s="84">
        <f t="shared" si="202"/>
        <v>16380.06613340014</v>
      </c>
      <c r="J356" s="84">
        <f t="shared" si="203"/>
        <v>16500.728145163939</v>
      </c>
      <c r="K356" s="84">
        <f t="shared" si="204"/>
        <v>16621.39015692774</v>
      </c>
      <c r="L356" s="84">
        <f t="shared" si="205"/>
        <v>16742.052168691538</v>
      </c>
      <c r="M356" s="108">
        <f>IF(T356&lt;&gt;0,(((G356+1)*('Data Raw'!$N$1007-'Data Raw'!$N$1008)/2+'Data Raw'!$N$1008)*'Data Raw'!$M$1010+'Data Raw'!$M$1009)*AE356+AE356)</f>
        <v>16862.714180455339</v>
      </c>
      <c r="N356" s="84">
        <f t="shared" si="206"/>
        <v>16983.376192219141</v>
      </c>
      <c r="O356" s="84">
        <f t="shared" si="207"/>
        <v>17104.038203982938</v>
      </c>
      <c r="P356" s="84">
        <f t="shared" si="208"/>
        <v>17224.70021574674</v>
      </c>
      <c r="Q356" s="84">
        <f t="shared" si="209"/>
        <v>17345.362227510537</v>
      </c>
      <c r="R356" s="166" t="str">
        <f t="shared" si="210"/>
        <v/>
      </c>
      <c r="S356" s="109">
        <f>'Data Raw'!E398</f>
        <v>16906.96</v>
      </c>
      <c r="T356" s="109">
        <f>'Data Raw'!G398</f>
        <v>17079.509999999998</v>
      </c>
      <c r="U356" s="109">
        <f>'Data Raw'!D398</f>
        <v>17252.11</v>
      </c>
      <c r="V356" s="166" t="str">
        <f t="shared" si="211"/>
        <v/>
      </c>
      <c r="W356" s="89">
        <f t="shared" si="212"/>
        <v>-216.79581954465903</v>
      </c>
      <c r="X356" s="89">
        <f t="shared" si="213"/>
        <v>47000.427372040358</v>
      </c>
      <c r="Y356" s="89">
        <f t="shared" si="229"/>
        <v>237.97482860928793</v>
      </c>
      <c r="Z356" s="109">
        <f t="shared" si="214"/>
        <v>345.15000000000146</v>
      </c>
      <c r="AA356" s="89">
        <f t="shared" si="215"/>
        <v>335.86995131483832</v>
      </c>
      <c r="AB356" s="89">
        <f t="shared" si="216"/>
        <v>16766.075214946119</v>
      </c>
      <c r="AC356" s="89">
        <f t="shared" si="217"/>
        <v>17334.424785053881</v>
      </c>
      <c r="AD356" s="89">
        <f t="shared" si="218"/>
        <v>1</v>
      </c>
      <c r="AE356" s="89">
        <f>'Data Raw'!C398</f>
        <v>17050.25</v>
      </c>
      <c r="AF356" s="89"/>
      <c r="AG356" s="89">
        <f t="shared" si="220"/>
        <v>29.259999999998399</v>
      </c>
      <c r="AH356" s="89">
        <f t="shared" si="221"/>
        <v>-187.53581954466063</v>
      </c>
      <c r="AI356" s="109">
        <f t="shared" si="222"/>
        <v>-1</v>
      </c>
      <c r="AJ356" s="109">
        <f t="shared" si="226"/>
        <v>50</v>
      </c>
      <c r="AK356" s="88"/>
      <c r="AL356" s="191" t="str">
        <f t="shared" si="227"/>
        <v/>
      </c>
      <c r="AM356" s="191">
        <f t="shared" si="228"/>
        <v>-29.259999999998399</v>
      </c>
      <c r="AN356" s="88"/>
      <c r="AO356" s="191"/>
      <c r="AP356" s="191">
        <f t="shared" si="223"/>
        <v>856.14759999990633</v>
      </c>
      <c r="AQ356" s="191">
        <f t="shared" si="219"/>
        <v>151.13778773769138</v>
      </c>
      <c r="AR356" s="191">
        <f t="shared" si="225"/>
        <v>-86.837040871596543</v>
      </c>
      <c r="AS356" s="250">
        <f t="shared" si="230"/>
        <v>0</v>
      </c>
      <c r="AT356" s="250">
        <f t="shared" si="231"/>
        <v>0</v>
      </c>
      <c r="AU356" s="250">
        <f t="shared" si="232"/>
        <v>0</v>
      </c>
      <c r="AV356" s="250">
        <f t="shared" si="233"/>
        <v>1</v>
      </c>
      <c r="AW356" s="250">
        <f t="shared" si="234"/>
        <v>0</v>
      </c>
      <c r="AX356" s="250">
        <f t="shared" si="235"/>
        <v>0</v>
      </c>
      <c r="AY356" s="89"/>
      <c r="AZ356" s="111"/>
      <c r="BA356" s="111"/>
      <c r="BB356" s="111"/>
      <c r="BC356" s="111"/>
      <c r="BD356" s="111"/>
      <c r="BE356" s="111"/>
      <c r="BF356" s="111"/>
      <c r="BG356" s="111"/>
      <c r="BH356" s="89"/>
      <c r="BI356" s="89"/>
      <c r="BJ356" s="89"/>
      <c r="BK356" s="89"/>
      <c r="BL356" s="89"/>
    </row>
    <row r="357" spans="1:64" x14ac:dyDescent="0.25">
      <c r="A357" s="86">
        <f t="shared" si="224"/>
        <v>356</v>
      </c>
      <c r="B357" s="113"/>
      <c r="C357" s="88"/>
      <c r="D357" s="88"/>
      <c r="E357" s="194">
        <f t="shared" ref="E357:E420" si="236">B357-B356</f>
        <v>0</v>
      </c>
      <c r="F357" s="89">
        <f t="shared" ref="F357:F420" si="237">E357/7+F356/7*6</f>
        <v>0</v>
      </c>
      <c r="G357" s="113"/>
      <c r="H357" s="88"/>
      <c r="I357" s="84">
        <f t="shared" ref="I357:I420" si="238">K357-Y356</f>
        <v>17140.106359604939</v>
      </c>
      <c r="J357" s="84">
        <f t="shared" ref="J357:J420" si="239">M357-Y356*1.5</f>
        <v>17259.093773909583</v>
      </c>
      <c r="K357" s="84">
        <f t="shared" ref="K357:K420" si="240">M357-Y356</f>
        <v>17378.081188214226</v>
      </c>
      <c r="L357" s="84">
        <f t="shared" ref="L357:L420" si="241">M357-Y356/2</f>
        <v>17497.06860251887</v>
      </c>
      <c r="M357" s="108">
        <f>IF(T357&lt;&gt;0,(((G357+1)*('Data Raw'!$N$1007-'Data Raw'!$N$1008)/2+'Data Raw'!$N$1008)*'Data Raw'!$M$1010+'Data Raw'!$M$1009)*AE357+AE357)</f>
        <v>17616.056016823513</v>
      </c>
      <c r="N357" s="84">
        <f t="shared" ref="N357:N420" si="242">M357+Y356/2</f>
        <v>17735.043431128157</v>
      </c>
      <c r="O357" s="84">
        <f t="shared" ref="O357:O420" si="243">M357+Y356</f>
        <v>17854.030845432801</v>
      </c>
      <c r="P357" s="84">
        <f t="shared" ref="P357:P420" si="244">M357+1.5*Y356</f>
        <v>17973.018259737444</v>
      </c>
      <c r="Q357" s="84">
        <f t="shared" ref="Q357:Q420" si="245">O357+Y356</f>
        <v>18092.005674042088</v>
      </c>
      <c r="R357" s="166" t="str">
        <f t="shared" ref="R357:R420" si="246">IF(B357&lt;&gt;"",IF(AND(M357&gt;AB357,M357&lt;AC357),"",1),"")</f>
        <v/>
      </c>
      <c r="S357" s="109">
        <f>'Data Raw'!E399</f>
        <v>17682.849999999999</v>
      </c>
      <c r="T357" s="109">
        <f>'Data Raw'!G399</f>
        <v>18087.97</v>
      </c>
      <c r="U357" s="109">
        <f>'Data Raw'!D399</f>
        <v>18164.2</v>
      </c>
      <c r="V357" s="166" t="str">
        <f t="shared" ref="V357:V420" si="247">IF(R357&lt;&gt;1,IF(B357&lt;&gt;"",IF((AE357-M357)*(AE357-T357)&gt;0,1,""),""),"")</f>
        <v/>
      </c>
      <c r="W357" s="89">
        <f t="shared" ref="W357:W420" si="248">IF(R357=1,0,(M357-T357))</f>
        <v>-471.91398317648782</v>
      </c>
      <c r="X357" s="89">
        <f t="shared" ref="X357:X420" si="249">IF(R357=1,0,(M357-T357)*(M357-T357))</f>
        <v>222702.80751749844</v>
      </c>
      <c r="Y357" s="89">
        <f t="shared" si="229"/>
        <v>283.47207517476625</v>
      </c>
      <c r="Z357" s="109">
        <f t="shared" ref="Z357:Z420" si="250">U357-S357</f>
        <v>481.35000000000218</v>
      </c>
      <c r="AA357" s="89">
        <f t="shared" ref="AA357:AA420" si="251">Z357/7+AA356/7*6</f>
        <v>356.65281541271889</v>
      </c>
      <c r="AB357" s="89">
        <f t="shared" ref="AB357:AB420" si="252">AE357-$AD$1*AA356</f>
        <v>17526.480541382389</v>
      </c>
      <c r="AC357" s="89">
        <f t="shared" ref="AC357:AC420" si="253">AE357+$AD$1*AA356</f>
        <v>18097.459458617614</v>
      </c>
      <c r="AD357" s="89">
        <f t="shared" ref="AD357:AD420" si="254">IF(AND(T357&lt;AC357, T357&gt;AB357),1,"")</f>
        <v>1</v>
      </c>
      <c r="AE357" s="89">
        <f>'Data Raw'!C399</f>
        <v>17811.97</v>
      </c>
      <c r="AF357" s="89"/>
      <c r="AG357" s="89">
        <f t="shared" si="220"/>
        <v>276</v>
      </c>
      <c r="AH357" s="89">
        <f t="shared" si="221"/>
        <v>-195.91398317648782</v>
      </c>
      <c r="AI357" s="109">
        <f t="shared" si="222"/>
        <v>-1</v>
      </c>
      <c r="AJ357" s="109">
        <f t="shared" si="226"/>
        <v>50</v>
      </c>
      <c r="AK357" s="88"/>
      <c r="AL357" s="191" t="str">
        <f t="shared" si="227"/>
        <v/>
      </c>
      <c r="AM357" s="191">
        <f t="shared" si="228"/>
        <v>-276</v>
      </c>
      <c r="AN357" s="88"/>
      <c r="AO357" s="191"/>
      <c r="AP357" s="191">
        <f t="shared" si="223"/>
        <v>76176</v>
      </c>
      <c r="AQ357" s="191">
        <f t="shared" ref="AQ357:AQ420" si="255">IF(AP357&gt;0,SQRT(AP357)/9+AQ356/9*8,AQ356)</f>
        <v>165.01136687794789</v>
      </c>
      <c r="AR357" s="191">
        <f t="shared" si="225"/>
        <v>-118.46070829681835</v>
      </c>
      <c r="AS357" s="250">
        <f t="shared" si="230"/>
        <v>0</v>
      </c>
      <c r="AT357" s="250">
        <f t="shared" si="231"/>
        <v>0</v>
      </c>
      <c r="AU357" s="250">
        <f t="shared" si="232"/>
        <v>0</v>
      </c>
      <c r="AV357" s="250">
        <f t="shared" si="233"/>
        <v>0</v>
      </c>
      <c r="AW357" s="250">
        <f t="shared" si="234"/>
        <v>0</v>
      </c>
      <c r="AX357" s="250">
        <f t="shared" si="235"/>
        <v>1</v>
      </c>
      <c r="AY357" s="89"/>
      <c r="AZ357" s="111"/>
      <c r="BA357" s="111"/>
      <c r="BB357" s="111"/>
      <c r="BC357" s="111"/>
      <c r="BD357" s="111"/>
      <c r="BE357" s="111"/>
      <c r="BF357" s="111"/>
      <c r="BG357" s="111"/>
      <c r="BH357" s="89"/>
      <c r="BI357" s="89"/>
      <c r="BJ357" s="89"/>
      <c r="BK357" s="89"/>
      <c r="BL357" s="89"/>
    </row>
    <row r="358" spans="1:64" x14ac:dyDescent="0.25">
      <c r="A358" s="86">
        <f t="shared" si="224"/>
        <v>357</v>
      </c>
      <c r="B358" s="113"/>
      <c r="C358" s="88"/>
      <c r="D358" s="88"/>
      <c r="E358" s="194">
        <f t="shared" si="236"/>
        <v>0</v>
      </c>
      <c r="F358" s="89">
        <f t="shared" si="237"/>
        <v>0</v>
      </c>
      <c r="G358" s="113"/>
      <c r="H358" s="88"/>
      <c r="I358" s="84">
        <f t="shared" si="238"/>
        <v>17334.448542956914</v>
      </c>
      <c r="J358" s="84">
        <f t="shared" si="239"/>
        <v>17476.184580544297</v>
      </c>
      <c r="K358" s="84">
        <f t="shared" si="240"/>
        <v>17617.92061813168</v>
      </c>
      <c r="L358" s="84">
        <f t="shared" si="241"/>
        <v>17759.656655719064</v>
      </c>
      <c r="M358" s="108">
        <f>IF(T358&lt;&gt;0,(((G358+1)*('Data Raw'!$N$1007-'Data Raw'!$N$1008)/2+'Data Raw'!$N$1008)*'Data Raw'!$M$1010+'Data Raw'!$M$1009)*AE358+AE358)</f>
        <v>17901.392693306447</v>
      </c>
      <c r="N358" s="84">
        <f t="shared" si="242"/>
        <v>18043.12873089383</v>
      </c>
      <c r="O358" s="84">
        <f t="shared" si="243"/>
        <v>18184.864768481213</v>
      </c>
      <c r="P358" s="84">
        <f t="shared" si="244"/>
        <v>18326.600806068596</v>
      </c>
      <c r="Q358" s="84">
        <f t="shared" si="245"/>
        <v>18468.336843655979</v>
      </c>
      <c r="R358" s="166" t="str">
        <f t="shared" si="246"/>
        <v/>
      </c>
      <c r="S358" s="109">
        <f>'Data Raw'!E400</f>
        <v>17958.14</v>
      </c>
      <c r="T358" s="109">
        <f>'Data Raw'!G400</f>
        <v>18012.150000000001</v>
      </c>
      <c r="U358" s="109">
        <f>'Data Raw'!D400</f>
        <v>18143.849999999999</v>
      </c>
      <c r="V358" s="166" t="str">
        <f t="shared" si="247"/>
        <v/>
      </c>
      <c r="W358" s="89">
        <f t="shared" si="248"/>
        <v>-110.75730669355471</v>
      </c>
      <c r="X358" s="89">
        <f t="shared" si="249"/>
        <v>12267.180986010138</v>
      </c>
      <c r="Y358" s="89">
        <f t="shared" si="229"/>
        <v>265.76189273465394</v>
      </c>
      <c r="Z358" s="109">
        <f t="shared" si="250"/>
        <v>185.70999999999913</v>
      </c>
      <c r="AA358" s="89">
        <f t="shared" si="251"/>
        <v>332.23241321090177</v>
      </c>
      <c r="AB358" s="89">
        <f t="shared" si="252"/>
        <v>17797.325106899189</v>
      </c>
      <c r="AC358" s="89">
        <f t="shared" si="253"/>
        <v>18403.634893100811</v>
      </c>
      <c r="AD358" s="89">
        <f t="shared" si="254"/>
        <v>1</v>
      </c>
      <c r="AE358" s="89">
        <f>'Data Raw'!C400</f>
        <v>18100.48</v>
      </c>
      <c r="AF358" s="89"/>
      <c r="AG358" s="89">
        <f t="shared" si="220"/>
        <v>-88.329999999998108</v>
      </c>
      <c r="AH358" s="89">
        <f t="shared" si="221"/>
        <v>-199.08730669355282</v>
      </c>
      <c r="AI358" s="109">
        <f t="shared" si="222"/>
        <v>-1</v>
      </c>
      <c r="AJ358" s="109">
        <f t="shared" si="226"/>
        <v>50</v>
      </c>
      <c r="AK358" s="88"/>
      <c r="AL358" s="191" t="str">
        <f t="shared" si="227"/>
        <v/>
      </c>
      <c r="AM358" s="191">
        <f t="shared" si="228"/>
        <v>-88.329999999998108</v>
      </c>
      <c r="AN358" s="88"/>
      <c r="AO358" s="191"/>
      <c r="AP358" s="191">
        <f t="shared" si="223"/>
        <v>7802.1888999996654</v>
      </c>
      <c r="AQ358" s="191">
        <f t="shared" si="255"/>
        <v>156.49121500262015</v>
      </c>
      <c r="AR358" s="191">
        <f t="shared" si="225"/>
        <v>-109.27067773203379</v>
      </c>
      <c r="AS358" s="250">
        <f t="shared" si="230"/>
        <v>0</v>
      </c>
      <c r="AT358" s="250">
        <f t="shared" si="231"/>
        <v>0</v>
      </c>
      <c r="AU358" s="250">
        <f t="shared" si="232"/>
        <v>0</v>
      </c>
      <c r="AV358" s="250">
        <f t="shared" si="233"/>
        <v>1</v>
      </c>
      <c r="AW358" s="250">
        <f t="shared" si="234"/>
        <v>0</v>
      </c>
      <c r="AX358" s="250">
        <f t="shared" si="235"/>
        <v>0</v>
      </c>
      <c r="AY358" s="89"/>
      <c r="AZ358" s="111"/>
      <c r="BA358" s="111"/>
      <c r="BB358" s="111"/>
      <c r="BC358" s="111"/>
      <c r="BD358" s="111"/>
      <c r="BE358" s="111"/>
      <c r="BF358" s="111"/>
      <c r="BG358" s="111"/>
      <c r="BH358" s="89"/>
      <c r="BI358" s="89"/>
      <c r="BJ358" s="89"/>
      <c r="BK358" s="89"/>
      <c r="BL358" s="89"/>
    </row>
    <row r="359" spans="1:64" x14ac:dyDescent="0.25">
      <c r="A359" s="86">
        <f t="shared" si="224"/>
        <v>358</v>
      </c>
      <c r="B359" s="113"/>
      <c r="C359" s="88"/>
      <c r="D359" s="88"/>
      <c r="E359" s="194">
        <f t="shared" si="236"/>
        <v>0</v>
      </c>
      <c r="F359" s="89">
        <f t="shared" si="237"/>
        <v>0</v>
      </c>
      <c r="G359" s="113"/>
      <c r="H359" s="88"/>
      <c r="I359" s="84">
        <f t="shared" si="238"/>
        <v>17123.74612072562</v>
      </c>
      <c r="J359" s="84">
        <f t="shared" si="239"/>
        <v>17256.627067092952</v>
      </c>
      <c r="K359" s="84">
        <f t="shared" si="240"/>
        <v>17389.508013460276</v>
      </c>
      <c r="L359" s="84">
        <f t="shared" si="241"/>
        <v>17522.388959827604</v>
      </c>
      <c r="M359" s="108">
        <f>IF(T359&lt;&gt;0,(((G359+1)*('Data Raw'!$N$1007-'Data Raw'!$N$1008)/2+'Data Raw'!$N$1008)*'Data Raw'!$M$1010+'Data Raw'!$M$1009)*AE359+AE359)</f>
        <v>17655.269906194932</v>
      </c>
      <c r="N359" s="84">
        <f t="shared" si="242"/>
        <v>17788.150852562259</v>
      </c>
      <c r="O359" s="84">
        <f t="shared" si="243"/>
        <v>17921.031798929587</v>
      </c>
      <c r="P359" s="84">
        <f t="shared" si="244"/>
        <v>18053.912745296911</v>
      </c>
      <c r="Q359" s="84">
        <f t="shared" si="245"/>
        <v>18186.793691664243</v>
      </c>
      <c r="R359" s="166" t="str">
        <f t="shared" si="246"/>
        <v/>
      </c>
      <c r="S359" s="109">
        <f>'Data Raw'!E401</f>
        <v>17717.73</v>
      </c>
      <c r="T359" s="109">
        <f>'Data Raw'!G401</f>
        <v>17740.05</v>
      </c>
      <c r="U359" s="109">
        <f>'Data Raw'!D401</f>
        <v>17881.87</v>
      </c>
      <c r="V359" s="166" t="str">
        <f t="shared" si="247"/>
        <v/>
      </c>
      <c r="W359" s="89">
        <f t="shared" si="248"/>
        <v>-84.780093805067736</v>
      </c>
      <c r="X359" s="89">
        <f t="shared" si="249"/>
        <v>7187.6643055960849</v>
      </c>
      <c r="Y359" s="89">
        <f t="shared" si="229"/>
        <v>248.12553449673422</v>
      </c>
      <c r="Z359" s="109">
        <f t="shared" si="250"/>
        <v>164.13999999999942</v>
      </c>
      <c r="AA359" s="89">
        <f t="shared" si="251"/>
        <v>308.21921132363002</v>
      </c>
      <c r="AB359" s="89">
        <f t="shared" si="252"/>
        <v>17569.222448770732</v>
      </c>
      <c r="AC359" s="89">
        <f t="shared" si="253"/>
        <v>18134.017551229266</v>
      </c>
      <c r="AD359" s="89">
        <f t="shared" si="254"/>
        <v>1</v>
      </c>
      <c r="AE359" s="89">
        <f>'Data Raw'!C401</f>
        <v>17851.62</v>
      </c>
      <c r="AF359" s="89"/>
      <c r="AG359" s="89">
        <f t="shared" si="220"/>
        <v>-111.56999999999971</v>
      </c>
      <c r="AH359" s="89">
        <f t="shared" si="221"/>
        <v>-196.35009380506744</v>
      </c>
      <c r="AI359" s="109">
        <f t="shared" si="222"/>
        <v>-1</v>
      </c>
      <c r="AJ359" s="109">
        <f t="shared" si="226"/>
        <v>50</v>
      </c>
      <c r="AK359" s="88"/>
      <c r="AL359" s="191" t="str">
        <f t="shared" si="227"/>
        <v/>
      </c>
      <c r="AM359" s="191">
        <f t="shared" si="228"/>
        <v>-111.56999999999971</v>
      </c>
      <c r="AN359" s="88"/>
      <c r="AO359" s="191"/>
      <c r="AP359" s="191">
        <f t="shared" si="223"/>
        <v>12447.864899999935</v>
      </c>
      <c r="AQ359" s="191">
        <f t="shared" si="255"/>
        <v>151.49996889121789</v>
      </c>
      <c r="AR359" s="191">
        <f t="shared" si="225"/>
        <v>-96.625565605516329</v>
      </c>
      <c r="AS359" s="250">
        <f t="shared" si="230"/>
        <v>0</v>
      </c>
      <c r="AT359" s="250">
        <f t="shared" si="231"/>
        <v>0</v>
      </c>
      <c r="AU359" s="250">
        <f t="shared" si="232"/>
        <v>0</v>
      </c>
      <c r="AV359" s="250">
        <f t="shared" si="233"/>
        <v>1</v>
      </c>
      <c r="AW359" s="250">
        <f t="shared" si="234"/>
        <v>0</v>
      </c>
      <c r="AX359" s="250">
        <f t="shared" si="235"/>
        <v>0</v>
      </c>
      <c r="AY359" s="89"/>
      <c r="AZ359" s="111"/>
      <c r="BA359" s="111"/>
      <c r="BB359" s="111"/>
      <c r="BC359" s="111"/>
      <c r="BD359" s="111"/>
      <c r="BE359" s="111"/>
      <c r="BF359" s="111"/>
      <c r="BG359" s="111"/>
      <c r="BH359" s="89"/>
      <c r="BI359" s="89"/>
      <c r="BJ359" s="89"/>
      <c r="BK359" s="89"/>
      <c r="BL359" s="89"/>
    </row>
    <row r="360" spans="1:64" x14ac:dyDescent="0.25">
      <c r="A360" s="86">
        <f t="shared" si="224"/>
        <v>359</v>
      </c>
      <c r="B360" s="113"/>
      <c r="C360" s="88"/>
      <c r="D360" s="88"/>
      <c r="E360" s="194">
        <f t="shared" si="236"/>
        <v>0</v>
      </c>
      <c r="F360" s="89">
        <f t="shared" si="237"/>
        <v>0</v>
      </c>
      <c r="G360" s="113"/>
      <c r="H360" s="88"/>
      <c r="I360" s="84">
        <f t="shared" si="238"/>
        <v>16761.18329776773</v>
      </c>
      <c r="J360" s="84">
        <f t="shared" si="239"/>
        <v>16885.246065016101</v>
      </c>
      <c r="K360" s="84">
        <f t="shared" si="240"/>
        <v>17009.308832264465</v>
      </c>
      <c r="L360" s="84">
        <f t="shared" si="241"/>
        <v>17133.371599512833</v>
      </c>
      <c r="M360" s="108">
        <f>IF(T360&lt;&gt;0,(((G360+1)*('Data Raw'!$N$1007-'Data Raw'!$N$1008)/2+'Data Raw'!$N$1008)*'Data Raw'!$M$1010+'Data Raw'!$M$1009)*AE360+AE360)</f>
        <v>17257.434366761201</v>
      </c>
      <c r="N360" s="84">
        <f t="shared" si="242"/>
        <v>17381.497134009569</v>
      </c>
      <c r="O360" s="84">
        <f t="shared" si="243"/>
        <v>17505.559901257937</v>
      </c>
      <c r="P360" s="84">
        <f t="shared" si="244"/>
        <v>17629.622668506301</v>
      </c>
      <c r="Q360" s="84">
        <f t="shared" si="245"/>
        <v>17753.685435754673</v>
      </c>
      <c r="R360" s="166" t="str">
        <f t="shared" si="246"/>
        <v/>
      </c>
      <c r="S360" s="109">
        <f>'Data Raw'!E402</f>
        <v>17174.61</v>
      </c>
      <c r="T360" s="109">
        <f>'Data Raw'!G402</f>
        <v>17216.66</v>
      </c>
      <c r="U360" s="109">
        <f>'Data Raw'!D402</f>
        <v>17449.36</v>
      </c>
      <c r="V360" s="166" t="str">
        <f t="shared" si="247"/>
        <v/>
      </c>
      <c r="W360" s="89">
        <f t="shared" si="248"/>
        <v>40.774366761201236</v>
      </c>
      <c r="X360" s="89">
        <f t="shared" si="249"/>
        <v>1662.5489847769522</v>
      </c>
      <c r="Y360" s="89">
        <f t="shared" si="229"/>
        <v>230.2359765236271</v>
      </c>
      <c r="Z360" s="109">
        <f t="shared" si="250"/>
        <v>274.75</v>
      </c>
      <c r="AA360" s="89">
        <f t="shared" si="251"/>
        <v>303.43789542025434</v>
      </c>
      <c r="AB360" s="89">
        <f t="shared" si="252"/>
        <v>17187.373670374916</v>
      </c>
      <c r="AC360" s="89">
        <f t="shared" si="253"/>
        <v>17711.346329625085</v>
      </c>
      <c r="AD360" s="89">
        <f t="shared" si="254"/>
        <v>1</v>
      </c>
      <c r="AE360" s="89">
        <f>'Data Raw'!C402</f>
        <v>17449.36</v>
      </c>
      <c r="AF360" s="89"/>
      <c r="AG360" s="89">
        <f t="shared" si="220"/>
        <v>-232.70000000000073</v>
      </c>
      <c r="AH360" s="89">
        <f t="shared" si="221"/>
        <v>-191.92563323879949</v>
      </c>
      <c r="AI360" s="109">
        <f t="shared" si="222"/>
        <v>-1</v>
      </c>
      <c r="AJ360" s="109">
        <f t="shared" si="226"/>
        <v>50</v>
      </c>
      <c r="AK360" s="88"/>
      <c r="AL360" s="191" t="str">
        <f t="shared" si="227"/>
        <v/>
      </c>
      <c r="AM360" s="191">
        <f t="shared" si="228"/>
        <v>-232.70000000000073</v>
      </c>
      <c r="AN360" s="88"/>
      <c r="AO360" s="191"/>
      <c r="AP360" s="191">
        <f t="shared" si="223"/>
        <v>54149.290000000336</v>
      </c>
      <c r="AQ360" s="191">
        <f t="shared" si="255"/>
        <v>160.52219456997153</v>
      </c>
      <c r="AR360" s="191">
        <f t="shared" si="225"/>
        <v>-69.71378195365557</v>
      </c>
      <c r="AS360" s="250">
        <f t="shared" si="230"/>
        <v>0</v>
      </c>
      <c r="AT360" s="250">
        <f t="shared" si="231"/>
        <v>0</v>
      </c>
      <c r="AU360" s="250">
        <f t="shared" si="232"/>
        <v>1</v>
      </c>
      <c r="AV360" s="250">
        <f t="shared" si="233"/>
        <v>0</v>
      </c>
      <c r="AW360" s="250">
        <f t="shared" si="234"/>
        <v>0</v>
      </c>
      <c r="AX360" s="250">
        <f t="shared" si="235"/>
        <v>0</v>
      </c>
      <c r="AY360" s="89"/>
      <c r="AZ360" s="111"/>
      <c r="BA360" s="111"/>
      <c r="BB360" s="111"/>
      <c r="BC360" s="111"/>
      <c r="BD360" s="111"/>
      <c r="BE360" s="111"/>
      <c r="BF360" s="111"/>
      <c r="BG360" s="111"/>
      <c r="BH360" s="89"/>
      <c r="BI360" s="89"/>
      <c r="BJ360" s="89"/>
      <c r="BK360" s="89"/>
      <c r="BL360" s="89"/>
    </row>
    <row r="361" spans="1:64" x14ac:dyDescent="0.25">
      <c r="A361" s="86">
        <f t="shared" si="224"/>
        <v>360</v>
      </c>
      <c r="B361" s="113"/>
      <c r="C361" s="88"/>
      <c r="D361" s="88"/>
      <c r="E361" s="194">
        <f t="shared" si="236"/>
        <v>0</v>
      </c>
      <c r="F361" s="89">
        <f t="shared" si="237"/>
        <v>0</v>
      </c>
      <c r="G361" s="113"/>
      <c r="H361" s="88"/>
      <c r="I361" s="84">
        <f t="shared" si="238"/>
        <v>16545.133090872969</v>
      </c>
      <c r="J361" s="84">
        <f t="shared" si="239"/>
        <v>16660.251079134785</v>
      </c>
      <c r="K361" s="84">
        <f t="shared" si="240"/>
        <v>16775.369067396598</v>
      </c>
      <c r="L361" s="84">
        <f t="shared" si="241"/>
        <v>16890.487055658414</v>
      </c>
      <c r="M361" s="108">
        <f>IF(T361&lt;&gt;0,(((G361+1)*('Data Raw'!$N$1007-'Data Raw'!$N$1008)/2+'Data Raw'!$N$1008)*'Data Raw'!$M$1010+'Data Raw'!$M$1009)*AE361+AE361)</f>
        <v>17005.605043920226</v>
      </c>
      <c r="N361" s="84">
        <f t="shared" si="242"/>
        <v>17120.723032182039</v>
      </c>
      <c r="O361" s="84">
        <f t="shared" si="243"/>
        <v>17235.841020443855</v>
      </c>
      <c r="P361" s="84">
        <f t="shared" si="244"/>
        <v>17350.959008705668</v>
      </c>
      <c r="Q361" s="84">
        <f t="shared" si="245"/>
        <v>17466.076996967484</v>
      </c>
      <c r="R361" s="166" t="str">
        <f t="shared" si="246"/>
        <v/>
      </c>
      <c r="S361" s="109">
        <f>'Data Raw'!E403</f>
        <v>16789.97</v>
      </c>
      <c r="T361" s="109">
        <f>'Data Raw'!G403</f>
        <v>16832.36</v>
      </c>
      <c r="U361" s="109">
        <f>'Data Raw'!D403</f>
        <v>17206.509999999998</v>
      </c>
      <c r="V361" s="166" t="str">
        <f t="shared" si="247"/>
        <v/>
      </c>
      <c r="W361" s="89">
        <f t="shared" si="248"/>
        <v>173.24504392022573</v>
      </c>
      <c r="X361" s="89">
        <f t="shared" si="249"/>
        <v>30013.845242920939</v>
      </c>
      <c r="Y361" s="89">
        <f t="shared" si="229"/>
        <v>222.98797999560745</v>
      </c>
      <c r="Z361" s="109">
        <f t="shared" si="250"/>
        <v>416.53999999999724</v>
      </c>
      <c r="AA361" s="89">
        <f t="shared" si="251"/>
        <v>319.59533893164621</v>
      </c>
      <c r="AB361" s="89">
        <f t="shared" si="252"/>
        <v>16936.807788892784</v>
      </c>
      <c r="AC361" s="89">
        <f t="shared" si="253"/>
        <v>17452.652211107215</v>
      </c>
      <c r="AD361" s="89" t="str">
        <f t="shared" si="254"/>
        <v/>
      </c>
      <c r="AE361" s="89">
        <f>'Data Raw'!C403</f>
        <v>17194.73</v>
      </c>
      <c r="AF361" s="89"/>
      <c r="AG361" s="89">
        <f t="shared" si="220"/>
        <v>-362.36999999999898</v>
      </c>
      <c r="AH361" s="89">
        <f t="shared" si="221"/>
        <v>-189.12495607977326</v>
      </c>
      <c r="AI361" s="109">
        <f t="shared" si="222"/>
        <v>-1</v>
      </c>
      <c r="AJ361" s="109">
        <f t="shared" si="226"/>
        <v>50</v>
      </c>
      <c r="AK361" s="88"/>
      <c r="AL361" s="191" t="str">
        <f t="shared" si="227"/>
        <v/>
      </c>
      <c r="AM361" s="191">
        <f t="shared" si="228"/>
        <v>-362.36999999999898</v>
      </c>
      <c r="AN361" s="88"/>
      <c r="AO361" s="191"/>
      <c r="AP361" s="191">
        <f t="shared" si="223"/>
        <v>131312.01689999926</v>
      </c>
      <c r="AQ361" s="191">
        <f t="shared" si="255"/>
        <v>182.94972850664124</v>
      </c>
      <c r="AR361" s="191">
        <f t="shared" si="225"/>
        <v>-40.03825148896621</v>
      </c>
      <c r="AS361" s="250">
        <f t="shared" si="230"/>
        <v>0</v>
      </c>
      <c r="AT361" s="250">
        <f t="shared" si="231"/>
        <v>0</v>
      </c>
      <c r="AU361" s="250">
        <f t="shared" si="232"/>
        <v>1</v>
      </c>
      <c r="AV361" s="250">
        <f t="shared" si="233"/>
        <v>0</v>
      </c>
      <c r="AW361" s="250">
        <f t="shared" si="234"/>
        <v>0</v>
      </c>
      <c r="AX361" s="250">
        <f t="shared" si="235"/>
        <v>0</v>
      </c>
      <c r="AY361" s="89"/>
      <c r="AZ361" s="111"/>
      <c r="BA361" s="111"/>
      <c r="BB361" s="111"/>
      <c r="BC361" s="111"/>
      <c r="BD361" s="111"/>
      <c r="BE361" s="111"/>
      <c r="BF361" s="111"/>
      <c r="BG361" s="111"/>
      <c r="BH361" s="89"/>
      <c r="BI361" s="89"/>
      <c r="BJ361" s="89"/>
      <c r="BK361" s="89"/>
      <c r="BL361" s="89"/>
    </row>
    <row r="362" spans="1:64" x14ac:dyDescent="0.25">
      <c r="A362" s="86">
        <f t="shared" si="224"/>
        <v>361</v>
      </c>
      <c r="B362" s="113"/>
      <c r="C362" s="88"/>
      <c r="D362" s="88"/>
      <c r="E362" s="194">
        <f t="shared" si="236"/>
        <v>0</v>
      </c>
      <c r="F362" s="89">
        <f t="shared" si="237"/>
        <v>0</v>
      </c>
      <c r="G362" s="113"/>
      <c r="H362" s="88"/>
      <c r="I362" s="84">
        <f t="shared" si="238"/>
        <v>16127.96971053557</v>
      </c>
      <c r="J362" s="84">
        <f t="shared" si="239"/>
        <v>16239.463700533373</v>
      </c>
      <c r="K362" s="84">
        <f t="shared" si="240"/>
        <v>16350.957690531177</v>
      </c>
      <c r="L362" s="84">
        <f t="shared" si="241"/>
        <v>16462.451680528979</v>
      </c>
      <c r="M362" s="108">
        <f>IF(T362&lt;&gt;0,(((G362+1)*('Data Raw'!$N$1007-'Data Raw'!$N$1008)/2+'Data Raw'!$N$1008)*'Data Raw'!$M$1010+'Data Raw'!$M$1009)*AE362+AE362)</f>
        <v>16573.945670526784</v>
      </c>
      <c r="N362" s="84">
        <f t="shared" si="242"/>
        <v>16685.439660524589</v>
      </c>
      <c r="O362" s="84">
        <f t="shared" si="243"/>
        <v>16796.933650522391</v>
      </c>
      <c r="P362" s="84">
        <f t="shared" si="244"/>
        <v>16908.427640520196</v>
      </c>
      <c r="Q362" s="84">
        <f t="shared" si="245"/>
        <v>17019.921630517998</v>
      </c>
      <c r="R362" s="166" t="str">
        <f t="shared" si="246"/>
        <v/>
      </c>
      <c r="S362" s="109">
        <f>'Data Raw'!E404</f>
        <v>16438.599999999999</v>
      </c>
      <c r="T362" s="109">
        <f>'Data Raw'!G404</f>
        <v>16701.03</v>
      </c>
      <c r="U362" s="109">
        <f>'Data Raw'!D404</f>
        <v>17040.7</v>
      </c>
      <c r="V362" s="166" t="str">
        <f t="shared" si="247"/>
        <v/>
      </c>
      <c r="W362" s="89">
        <f t="shared" si="248"/>
        <v>-127.08432947321489</v>
      </c>
      <c r="X362" s="89">
        <f t="shared" si="249"/>
        <v>16150.426797656635</v>
      </c>
      <c r="Y362" s="89">
        <f t="shared" si="229"/>
        <v>211.96100117467202</v>
      </c>
      <c r="Z362" s="109">
        <f t="shared" si="250"/>
        <v>602.10000000000218</v>
      </c>
      <c r="AA362" s="89">
        <f t="shared" si="251"/>
        <v>359.95314765569702</v>
      </c>
      <c r="AB362" s="89">
        <f t="shared" si="252"/>
        <v>16486.6139619081</v>
      </c>
      <c r="AC362" s="89">
        <f t="shared" si="253"/>
        <v>17029.9260380919</v>
      </c>
      <c r="AD362" s="89">
        <f t="shared" si="254"/>
        <v>1</v>
      </c>
      <c r="AE362" s="89">
        <f>'Data Raw'!C404</f>
        <v>16758.27</v>
      </c>
      <c r="AF362" s="89"/>
      <c r="AG362" s="89">
        <f t="shared" si="220"/>
        <v>-57.240000000001601</v>
      </c>
      <c r="AH362" s="89">
        <f t="shared" si="221"/>
        <v>-184.32432947321649</v>
      </c>
      <c r="AI362" s="109">
        <f t="shared" si="222"/>
        <v>-1</v>
      </c>
      <c r="AJ362" s="109">
        <f t="shared" si="226"/>
        <v>50</v>
      </c>
      <c r="AK362" s="88"/>
      <c r="AL362" s="191" t="str">
        <f t="shared" si="227"/>
        <v/>
      </c>
      <c r="AM362" s="191">
        <f t="shared" si="228"/>
        <v>-57.240000000001601</v>
      </c>
      <c r="AN362" s="88"/>
      <c r="AO362" s="191"/>
      <c r="AP362" s="191">
        <f t="shared" si="223"/>
        <v>3276.417600000183</v>
      </c>
      <c r="AQ362" s="191">
        <f t="shared" si="255"/>
        <v>168.9819808947924</v>
      </c>
      <c r="AR362" s="191">
        <f t="shared" si="225"/>
        <v>-42.97902027987962</v>
      </c>
      <c r="AS362" s="250">
        <f t="shared" si="230"/>
        <v>0</v>
      </c>
      <c r="AT362" s="250">
        <f t="shared" si="231"/>
        <v>0</v>
      </c>
      <c r="AU362" s="250">
        <f t="shared" si="232"/>
        <v>0</v>
      </c>
      <c r="AV362" s="250">
        <f t="shared" si="233"/>
        <v>1</v>
      </c>
      <c r="AW362" s="250">
        <f t="shared" si="234"/>
        <v>0</v>
      </c>
      <c r="AX362" s="250">
        <f t="shared" si="235"/>
        <v>0</v>
      </c>
      <c r="AY362" s="89"/>
      <c r="AZ362" s="111"/>
      <c r="BA362" s="111"/>
      <c r="BB362" s="111"/>
      <c r="BC362" s="111"/>
      <c r="BD362" s="111"/>
      <c r="BE362" s="111"/>
      <c r="BF362" s="111"/>
      <c r="BG362" s="111"/>
      <c r="BH362" s="89"/>
      <c r="BI362" s="89"/>
      <c r="BJ362" s="89"/>
      <c r="BK362" s="89"/>
      <c r="BL362" s="89"/>
    </row>
    <row r="363" spans="1:64" x14ac:dyDescent="0.25">
      <c r="A363" s="86">
        <f t="shared" si="224"/>
        <v>362</v>
      </c>
      <c r="B363" s="113"/>
      <c r="C363" s="88"/>
      <c r="D363" s="88"/>
      <c r="E363" s="194">
        <f t="shared" si="236"/>
        <v>0</v>
      </c>
      <c r="F363" s="89">
        <f t="shared" si="237"/>
        <v>0</v>
      </c>
      <c r="G363" s="113"/>
      <c r="H363" s="88"/>
      <c r="I363" s="84">
        <f t="shared" si="238"/>
        <v>16093.037430962278</v>
      </c>
      <c r="J363" s="84">
        <f t="shared" si="239"/>
        <v>16199.017931549613</v>
      </c>
      <c r="K363" s="84">
        <f t="shared" si="240"/>
        <v>16304.99843213695</v>
      </c>
      <c r="L363" s="84">
        <f t="shared" si="241"/>
        <v>16410.978932724287</v>
      </c>
      <c r="M363" s="108">
        <f>IF(T363&lt;&gt;0,(((G363+1)*('Data Raw'!$N$1007-'Data Raw'!$N$1008)/2+'Data Raw'!$N$1008)*'Data Raw'!$M$1010+'Data Raw'!$M$1009)*AE363+AE363)</f>
        <v>16516.959433311622</v>
      </c>
      <c r="N363" s="84">
        <f t="shared" si="242"/>
        <v>16622.939933898957</v>
      </c>
      <c r="O363" s="84">
        <f t="shared" si="243"/>
        <v>16728.920434486296</v>
      </c>
      <c r="P363" s="84">
        <f t="shared" si="244"/>
        <v>16834.900935073631</v>
      </c>
      <c r="Q363" s="84">
        <f t="shared" si="245"/>
        <v>16940.881435660969</v>
      </c>
      <c r="R363" s="166" t="str">
        <f t="shared" si="246"/>
        <v/>
      </c>
      <c r="S363" s="109">
        <f>'Data Raw'!E405</f>
        <v>16389.11</v>
      </c>
      <c r="T363" s="109">
        <f>'Data Raw'!G405</f>
        <v>16389.11</v>
      </c>
      <c r="U363" s="109">
        <f>'Data Raw'!D405</f>
        <v>16736.59</v>
      </c>
      <c r="V363" s="166" t="str">
        <f t="shared" si="247"/>
        <v/>
      </c>
      <c r="W363" s="89">
        <f t="shared" si="248"/>
        <v>127.8494333116214</v>
      </c>
      <c r="X363" s="89">
        <f t="shared" si="249"/>
        <v>16345.477598102727</v>
      </c>
      <c r="Y363" s="89">
        <f t="shared" si="229"/>
        <v>202.09978925270647</v>
      </c>
      <c r="Z363" s="109">
        <f t="shared" si="250"/>
        <v>347.47999999999956</v>
      </c>
      <c r="AA363" s="89">
        <f t="shared" si="251"/>
        <v>358.17126941916882</v>
      </c>
      <c r="AB363" s="89">
        <f t="shared" si="252"/>
        <v>16394.68982449266</v>
      </c>
      <c r="AC363" s="89">
        <f t="shared" si="253"/>
        <v>17006.610175507343</v>
      </c>
      <c r="AD363" s="89" t="str">
        <f t="shared" si="254"/>
        <v/>
      </c>
      <c r="AE363" s="89">
        <f>'Data Raw'!C405</f>
        <v>16700.650000000001</v>
      </c>
      <c r="AF363" s="89"/>
      <c r="AG363" s="89">
        <f t="shared" si="220"/>
        <v>-311.54000000000087</v>
      </c>
      <c r="AH363" s="89">
        <f t="shared" si="221"/>
        <v>-183.69056668837948</v>
      </c>
      <c r="AI363" s="109">
        <f t="shared" si="222"/>
        <v>-1</v>
      </c>
      <c r="AJ363" s="109">
        <f t="shared" si="226"/>
        <v>50</v>
      </c>
      <c r="AK363" s="88"/>
      <c r="AL363" s="191" t="str">
        <f t="shared" si="227"/>
        <v/>
      </c>
      <c r="AM363" s="191">
        <f t="shared" si="228"/>
        <v>-311.54000000000087</v>
      </c>
      <c r="AN363" s="88"/>
      <c r="AO363" s="191"/>
      <c r="AP363" s="191">
        <f t="shared" si="223"/>
        <v>97057.17160000054</v>
      </c>
      <c r="AQ363" s="191">
        <f t="shared" si="255"/>
        <v>184.82176079537112</v>
      </c>
      <c r="AR363" s="191">
        <f t="shared" si="225"/>
        <v>-17.278028457335353</v>
      </c>
      <c r="AS363" s="250">
        <f t="shared" si="230"/>
        <v>0</v>
      </c>
      <c r="AT363" s="250">
        <f t="shared" si="231"/>
        <v>0</v>
      </c>
      <c r="AU363" s="250">
        <f t="shared" si="232"/>
        <v>1</v>
      </c>
      <c r="AV363" s="250">
        <f t="shared" si="233"/>
        <v>0</v>
      </c>
      <c r="AW363" s="250">
        <f t="shared" si="234"/>
        <v>0</v>
      </c>
      <c r="AX363" s="250">
        <f t="shared" si="235"/>
        <v>0</v>
      </c>
      <c r="AY363" s="89"/>
      <c r="AZ363" s="111"/>
      <c r="BA363" s="111"/>
      <c r="BB363" s="111"/>
      <c r="BC363" s="111"/>
      <c r="BD363" s="111"/>
      <c r="BE363" s="111"/>
      <c r="BF363" s="111"/>
      <c r="BG363" s="111"/>
      <c r="BH363" s="89"/>
      <c r="BI363" s="89"/>
      <c r="BJ363" s="89"/>
      <c r="BK363" s="89"/>
      <c r="BL363" s="89"/>
    </row>
    <row r="364" spans="1:64" x14ac:dyDescent="0.25">
      <c r="A364" s="86">
        <f t="shared" si="224"/>
        <v>363</v>
      </c>
      <c r="B364" s="113"/>
      <c r="C364" s="88"/>
      <c r="D364" s="88"/>
      <c r="E364" s="194">
        <f t="shared" si="236"/>
        <v>0</v>
      </c>
      <c r="F364" s="89">
        <f t="shared" si="237"/>
        <v>0</v>
      </c>
      <c r="G364" s="113"/>
      <c r="H364" s="88"/>
      <c r="I364" s="84">
        <f t="shared" si="238"/>
        <v>16084.108496039749</v>
      </c>
      <c r="J364" s="84">
        <f t="shared" si="239"/>
        <v>16185.158390666104</v>
      </c>
      <c r="K364" s="84">
        <f t="shared" si="240"/>
        <v>16286.208285292456</v>
      </c>
      <c r="L364" s="84">
        <f t="shared" si="241"/>
        <v>16387.258179918808</v>
      </c>
      <c r="M364" s="108">
        <f>IF(T364&lt;&gt;0,(((G364+1)*('Data Raw'!$N$1007-'Data Raw'!$N$1008)/2+'Data Raw'!$N$1008)*'Data Raw'!$M$1010+'Data Raw'!$M$1009)*AE364+AE364)</f>
        <v>16488.308074545163</v>
      </c>
      <c r="N364" s="84">
        <f t="shared" si="242"/>
        <v>16589.357969171517</v>
      </c>
      <c r="O364" s="84">
        <f t="shared" si="243"/>
        <v>16690.407863797867</v>
      </c>
      <c r="P364" s="84">
        <f t="shared" si="244"/>
        <v>16791.457758424222</v>
      </c>
      <c r="Q364" s="84">
        <f t="shared" si="245"/>
        <v>16892.507653050572</v>
      </c>
      <c r="R364" s="166" t="str">
        <f t="shared" si="246"/>
        <v/>
      </c>
      <c r="S364" s="109">
        <f>'Data Raw'!E406</f>
        <v>16535.37</v>
      </c>
      <c r="T364" s="109">
        <f>'Data Raw'!G406</f>
        <v>16587.689999999999</v>
      </c>
      <c r="U364" s="109">
        <f>'Data Raw'!D406</f>
        <v>17028.68</v>
      </c>
      <c r="V364" s="166" t="str">
        <f t="shared" si="247"/>
        <v/>
      </c>
      <c r="W364" s="89">
        <f t="shared" si="248"/>
        <v>-99.381925454836164</v>
      </c>
      <c r="X364" s="89">
        <f t="shared" si="249"/>
        <v>9876.7671071106124</v>
      </c>
      <c r="Y364" s="89">
        <f t="shared" si="229"/>
        <v>190.84126388293075</v>
      </c>
      <c r="Z364" s="109">
        <f t="shared" si="250"/>
        <v>493.31000000000131</v>
      </c>
      <c r="AA364" s="89">
        <f t="shared" si="251"/>
        <v>377.47680235928777</v>
      </c>
      <c r="AB364" s="89">
        <f t="shared" si="252"/>
        <v>16367.234420993707</v>
      </c>
      <c r="AC364" s="89">
        <f t="shared" si="253"/>
        <v>16976.125579006293</v>
      </c>
      <c r="AD364" s="89">
        <f t="shared" si="254"/>
        <v>1</v>
      </c>
      <c r="AE364" s="89">
        <f>'Data Raw'!C406</f>
        <v>16671.68</v>
      </c>
      <c r="AF364" s="89"/>
      <c r="AG364" s="89">
        <f t="shared" si="220"/>
        <v>-83.990000000001601</v>
      </c>
      <c r="AH364" s="89">
        <f t="shared" si="221"/>
        <v>-183.37192545483776</v>
      </c>
      <c r="AI364" s="109">
        <f t="shared" si="222"/>
        <v>-1</v>
      </c>
      <c r="AJ364" s="109">
        <f t="shared" si="226"/>
        <v>50</v>
      </c>
      <c r="AK364" s="88"/>
      <c r="AL364" s="191" t="str">
        <f t="shared" si="227"/>
        <v/>
      </c>
      <c r="AM364" s="191">
        <f t="shared" si="228"/>
        <v>-83.990000000001601</v>
      </c>
      <c r="AN364" s="88"/>
      <c r="AO364" s="191"/>
      <c r="AP364" s="191">
        <f t="shared" si="223"/>
        <v>7054.3201000002691</v>
      </c>
      <c r="AQ364" s="191">
        <f t="shared" si="255"/>
        <v>173.61823181810786</v>
      </c>
      <c r="AR364" s="191">
        <f t="shared" si="225"/>
        <v>-17.223032064822888</v>
      </c>
      <c r="AS364" s="250">
        <f t="shared" si="230"/>
        <v>0</v>
      </c>
      <c r="AT364" s="250">
        <f t="shared" si="231"/>
        <v>0</v>
      </c>
      <c r="AU364" s="250">
        <f t="shared" si="232"/>
        <v>0</v>
      </c>
      <c r="AV364" s="250">
        <f t="shared" si="233"/>
        <v>1</v>
      </c>
      <c r="AW364" s="250">
        <f t="shared" si="234"/>
        <v>0</v>
      </c>
      <c r="AX364" s="250">
        <f t="shared" si="235"/>
        <v>0</v>
      </c>
      <c r="AY364" s="89"/>
      <c r="AZ364" s="111"/>
      <c r="BA364" s="111"/>
      <c r="BB364" s="111"/>
      <c r="BC364" s="111"/>
      <c r="BD364" s="111"/>
      <c r="BE364" s="111"/>
      <c r="BF364" s="111"/>
      <c r="BG364" s="111"/>
      <c r="BH364" s="89"/>
      <c r="BI364" s="89"/>
      <c r="BJ364" s="89"/>
      <c r="BK364" s="89"/>
      <c r="BL364" s="89"/>
    </row>
    <row r="365" spans="1:64" x14ac:dyDescent="0.25">
      <c r="A365" s="86">
        <f t="shared" si="224"/>
        <v>364</v>
      </c>
      <c r="B365" s="113"/>
      <c r="C365" s="88"/>
      <c r="D365" s="88"/>
      <c r="E365" s="194">
        <f t="shared" si="236"/>
        <v>0</v>
      </c>
      <c r="F365" s="89">
        <f t="shared" si="237"/>
        <v>0</v>
      </c>
      <c r="G365" s="113"/>
      <c r="H365" s="88"/>
      <c r="I365" s="84">
        <f t="shared" si="238"/>
        <v>15916.79669618787</v>
      </c>
      <c r="J365" s="84">
        <f t="shared" si="239"/>
        <v>16012.217328129334</v>
      </c>
      <c r="K365" s="84">
        <f t="shared" si="240"/>
        <v>16107.637960070801</v>
      </c>
      <c r="L365" s="84">
        <f t="shared" si="241"/>
        <v>16203.058592012265</v>
      </c>
      <c r="M365" s="108">
        <f>IF(T365&lt;&gt;0,(((G365+1)*('Data Raw'!$N$1007-'Data Raw'!$N$1008)/2+'Data Raw'!$N$1008)*'Data Raw'!$M$1010+'Data Raw'!$M$1009)*AE365+AE365)</f>
        <v>16298.479223953731</v>
      </c>
      <c r="N365" s="84">
        <f t="shared" si="242"/>
        <v>16393.899855895197</v>
      </c>
      <c r="O365" s="84">
        <f t="shared" si="243"/>
        <v>16489.320487836663</v>
      </c>
      <c r="P365" s="84">
        <f t="shared" si="244"/>
        <v>16584.741119778126</v>
      </c>
      <c r="Q365" s="84">
        <f t="shared" si="245"/>
        <v>16680.161751719595</v>
      </c>
      <c r="R365" s="166" t="str">
        <f t="shared" si="246"/>
        <v/>
      </c>
      <c r="S365" s="109">
        <f>'Data Raw'!E407</f>
        <v>16308.95</v>
      </c>
      <c r="T365" s="109">
        <f>'Data Raw'!G407</f>
        <v>16612.900000000001</v>
      </c>
      <c r="U365" s="109">
        <f>'Data Raw'!D407</f>
        <v>16754.52</v>
      </c>
      <c r="V365" s="166" t="str">
        <f t="shared" si="247"/>
        <v/>
      </c>
      <c r="W365" s="89">
        <f t="shared" si="248"/>
        <v>-314.42077604627048</v>
      </c>
      <c r="X365" s="89">
        <f t="shared" si="249"/>
        <v>98860.424409538973</v>
      </c>
      <c r="Y365" s="89">
        <f t="shared" si="229"/>
        <v>212.93283730259893</v>
      </c>
      <c r="Z365" s="109">
        <f t="shared" si="250"/>
        <v>445.56999999999971</v>
      </c>
      <c r="AA365" s="89">
        <f t="shared" si="251"/>
        <v>387.20440202224665</v>
      </c>
      <c r="AB365" s="89">
        <f t="shared" si="252"/>
        <v>16158.884717994608</v>
      </c>
      <c r="AC365" s="89">
        <f t="shared" si="253"/>
        <v>16800.595282005397</v>
      </c>
      <c r="AD365" s="89">
        <f t="shared" si="254"/>
        <v>1</v>
      </c>
      <c r="AE365" s="89">
        <f>'Data Raw'!C407</f>
        <v>16479.740000000002</v>
      </c>
      <c r="AF365" s="89"/>
      <c r="AG365" s="89">
        <f t="shared" si="220"/>
        <v>133.15999999999985</v>
      </c>
      <c r="AH365" s="89">
        <f t="shared" si="221"/>
        <v>-181.26077604627062</v>
      </c>
      <c r="AI365" s="109">
        <f t="shared" si="222"/>
        <v>-1</v>
      </c>
      <c r="AJ365" s="109">
        <f t="shared" si="226"/>
        <v>47.710315970732687</v>
      </c>
      <c r="AK365" s="88"/>
      <c r="AL365" s="191" t="str">
        <f t="shared" si="227"/>
        <v/>
      </c>
      <c r="AM365" s="191">
        <f t="shared" si="228"/>
        <v>-133.15999999999985</v>
      </c>
      <c r="AN365" s="88"/>
      <c r="AO365" s="191"/>
      <c r="AP365" s="191">
        <f t="shared" si="223"/>
        <v>17731.585599999962</v>
      </c>
      <c r="AQ365" s="191">
        <f t="shared" si="255"/>
        <v>169.12287272720698</v>
      </c>
      <c r="AR365" s="191">
        <f t="shared" si="225"/>
        <v>-43.809964575391945</v>
      </c>
      <c r="AS365" s="250">
        <f t="shared" si="230"/>
        <v>0</v>
      </c>
      <c r="AT365" s="250">
        <f t="shared" si="231"/>
        <v>0</v>
      </c>
      <c r="AU365" s="250">
        <f t="shared" si="232"/>
        <v>0</v>
      </c>
      <c r="AV365" s="250">
        <f t="shared" si="233"/>
        <v>0</v>
      </c>
      <c r="AW365" s="250">
        <f t="shared" si="234"/>
        <v>0</v>
      </c>
      <c r="AX365" s="250">
        <f t="shared" si="235"/>
        <v>1</v>
      </c>
      <c r="AY365" s="89"/>
      <c r="AZ365" s="111"/>
      <c r="BA365" s="111"/>
      <c r="BB365" s="111"/>
      <c r="BC365" s="111"/>
      <c r="BD365" s="111"/>
      <c r="BE365" s="111"/>
      <c r="BF365" s="111"/>
      <c r="BG365" s="111"/>
      <c r="BH365" s="89"/>
      <c r="BI365" s="89"/>
      <c r="BJ365" s="89"/>
      <c r="BK365" s="89"/>
      <c r="BL365" s="89"/>
    </row>
    <row r="366" spans="1:64" x14ac:dyDescent="0.25">
      <c r="A366" s="86">
        <f t="shared" si="224"/>
        <v>365</v>
      </c>
      <c r="B366" s="113"/>
      <c r="C366" s="88"/>
      <c r="D366" s="88"/>
      <c r="E366" s="194">
        <f t="shared" si="236"/>
        <v>0</v>
      </c>
      <c r="F366" s="89">
        <f t="shared" si="237"/>
        <v>0</v>
      </c>
      <c r="G366" s="113"/>
      <c r="H366" s="88"/>
      <c r="I366" s="84">
        <f t="shared" si="238"/>
        <v>16248.888867135427</v>
      </c>
      <c r="J366" s="84">
        <f t="shared" si="239"/>
        <v>16355.355285786727</v>
      </c>
      <c r="K366" s="84">
        <f t="shared" si="240"/>
        <v>16461.821704438025</v>
      </c>
      <c r="L366" s="84">
        <f t="shared" si="241"/>
        <v>16568.288123089325</v>
      </c>
      <c r="M366" s="108">
        <f>IF(T366&lt;&gt;0,(((G366+1)*('Data Raw'!$N$1007-'Data Raw'!$N$1008)/2+'Data Raw'!$N$1008)*'Data Raw'!$M$1010+'Data Raw'!$M$1009)*AE366+AE366)</f>
        <v>16674.754541740625</v>
      </c>
      <c r="N366" s="84">
        <f t="shared" si="242"/>
        <v>16781.220960391925</v>
      </c>
      <c r="O366" s="84">
        <f t="shared" si="243"/>
        <v>16887.687379043226</v>
      </c>
      <c r="P366" s="84">
        <f t="shared" si="244"/>
        <v>16994.153797694526</v>
      </c>
      <c r="Q366" s="84">
        <f t="shared" si="245"/>
        <v>17100.620216345826</v>
      </c>
      <c r="R366" s="166" t="str">
        <f t="shared" si="246"/>
        <v/>
      </c>
      <c r="S366" s="109">
        <f>'Data Raw'!E408</f>
        <v>16558.41</v>
      </c>
      <c r="T366" s="109">
        <f>'Data Raw'!G408</f>
        <v>16914.580000000002</v>
      </c>
      <c r="U366" s="109">
        <f>'Data Raw'!D408</f>
        <v>16914.580000000002</v>
      </c>
      <c r="V366" s="166" t="str">
        <f t="shared" si="247"/>
        <v/>
      </c>
      <c r="W366" s="89">
        <f t="shared" si="248"/>
        <v>-239.82545825937632</v>
      </c>
      <c r="X366" s="89">
        <f t="shared" si="249"/>
        <v>57516.250429319851</v>
      </c>
      <c r="Y366" s="89">
        <f t="shared" si="229"/>
        <v>216.97880398118227</v>
      </c>
      <c r="Z366" s="109">
        <f t="shared" si="250"/>
        <v>356.17000000000189</v>
      </c>
      <c r="AA366" s="89">
        <f t="shared" si="251"/>
        <v>382.77091601906886</v>
      </c>
      <c r="AB366" s="89">
        <f t="shared" si="252"/>
        <v>16531.076258281089</v>
      </c>
      <c r="AC366" s="89">
        <f t="shared" si="253"/>
        <v>17189.323741718912</v>
      </c>
      <c r="AD366" s="89">
        <f t="shared" si="254"/>
        <v>1</v>
      </c>
      <c r="AE366" s="89">
        <f>'Data Raw'!C408</f>
        <v>16860.2</v>
      </c>
      <c r="AF366" s="89"/>
      <c r="AG366" s="89">
        <f t="shared" si="220"/>
        <v>54.380000000001019</v>
      </c>
      <c r="AH366" s="89">
        <f t="shared" si="221"/>
        <v>-185.4454582593753</v>
      </c>
      <c r="AI366" s="109">
        <f t="shared" si="222"/>
        <v>-1</v>
      </c>
      <c r="AJ366" s="109">
        <f t="shared" si="226"/>
        <v>50</v>
      </c>
      <c r="AK366" s="88"/>
      <c r="AL366" s="191" t="str">
        <f t="shared" si="227"/>
        <v/>
      </c>
      <c r="AM366" s="191">
        <f t="shared" si="228"/>
        <v>-54.380000000001019</v>
      </c>
      <c r="AN366" s="88"/>
      <c r="AO366" s="191"/>
      <c r="AP366" s="191">
        <f t="shared" si="223"/>
        <v>2957.1844000001106</v>
      </c>
      <c r="AQ366" s="191">
        <f t="shared" si="255"/>
        <v>156.37366464640633</v>
      </c>
      <c r="AR366" s="191">
        <f t="shared" si="225"/>
        <v>-60.605139334775942</v>
      </c>
      <c r="AS366" s="250">
        <f t="shared" si="230"/>
        <v>0</v>
      </c>
      <c r="AT366" s="250">
        <f t="shared" si="231"/>
        <v>0</v>
      </c>
      <c r="AU366" s="250">
        <f t="shared" si="232"/>
        <v>0</v>
      </c>
      <c r="AV366" s="250">
        <f t="shared" si="233"/>
        <v>0</v>
      </c>
      <c r="AW366" s="250">
        <f t="shared" si="234"/>
        <v>1</v>
      </c>
      <c r="AX366" s="250">
        <f t="shared" si="235"/>
        <v>0</v>
      </c>
      <c r="AY366" s="89"/>
      <c r="AZ366" s="111"/>
      <c r="BA366" s="111"/>
      <c r="BB366" s="111"/>
      <c r="BC366" s="111"/>
      <c r="BD366" s="111"/>
      <c r="BE366" s="111"/>
      <c r="BF366" s="111"/>
      <c r="BG366" s="111"/>
      <c r="BH366" s="89"/>
      <c r="BI366" s="89"/>
      <c r="BJ366" s="89"/>
      <c r="BK366" s="89"/>
      <c r="BL366" s="89"/>
    </row>
    <row r="367" spans="1:64" x14ac:dyDescent="0.25">
      <c r="A367" s="86">
        <f t="shared" si="224"/>
        <v>366</v>
      </c>
      <c r="B367" s="113"/>
      <c r="C367" s="88"/>
      <c r="D367" s="88"/>
      <c r="E367" s="194">
        <f t="shared" si="236"/>
        <v>0</v>
      </c>
      <c r="F367" s="89">
        <f t="shared" si="237"/>
        <v>0</v>
      </c>
      <c r="G367" s="113"/>
      <c r="H367" s="88"/>
      <c r="I367" s="84">
        <f t="shared" si="238"/>
        <v>16187.1040698697</v>
      </c>
      <c r="J367" s="84">
        <f t="shared" si="239"/>
        <v>16295.593471860291</v>
      </c>
      <c r="K367" s="84">
        <f t="shared" si="240"/>
        <v>16404.082873850883</v>
      </c>
      <c r="L367" s="84">
        <f t="shared" si="241"/>
        <v>16512.572275841474</v>
      </c>
      <c r="M367" s="108">
        <f>IF(T367&lt;&gt;0,(((G367+1)*('Data Raw'!$N$1007-'Data Raw'!$N$1008)/2+'Data Raw'!$N$1008)*'Data Raw'!$M$1010+'Data Raw'!$M$1009)*AE367+AE367)</f>
        <v>16621.061677832065</v>
      </c>
      <c r="N367" s="84">
        <f t="shared" si="242"/>
        <v>16729.551079822657</v>
      </c>
      <c r="O367" s="84">
        <f t="shared" si="243"/>
        <v>16838.040481813248</v>
      </c>
      <c r="P367" s="84">
        <f t="shared" si="244"/>
        <v>16946.52988380384</v>
      </c>
      <c r="Q367" s="84">
        <f t="shared" si="245"/>
        <v>17055.019285794431</v>
      </c>
      <c r="R367" s="166" t="str">
        <f t="shared" si="246"/>
        <v/>
      </c>
      <c r="S367" s="109">
        <f>'Data Raw'!E409</f>
        <v>16508.37</v>
      </c>
      <c r="T367" s="109">
        <f>'Data Raw'!G409</f>
        <v>16511.28</v>
      </c>
      <c r="U367" s="109">
        <f>'Data Raw'!D409</f>
        <v>16923.12</v>
      </c>
      <c r="V367" s="166" t="str">
        <f t="shared" si="247"/>
        <v/>
      </c>
      <c r="W367" s="89">
        <f t="shared" si="248"/>
        <v>109.78167783206663</v>
      </c>
      <c r="X367" s="89">
        <f t="shared" si="249"/>
        <v>12052.01678762367</v>
      </c>
      <c r="Y367" s="89">
        <f t="shared" si="229"/>
        <v>205.1239433855435</v>
      </c>
      <c r="Z367" s="109">
        <f t="shared" si="250"/>
        <v>414.75</v>
      </c>
      <c r="AA367" s="89">
        <f t="shared" si="251"/>
        <v>387.3393565877733</v>
      </c>
      <c r="AB367" s="89">
        <f t="shared" si="252"/>
        <v>16480.554721383793</v>
      </c>
      <c r="AC367" s="89">
        <f t="shared" si="253"/>
        <v>17131.265278616207</v>
      </c>
      <c r="AD367" s="89">
        <f t="shared" si="254"/>
        <v>1</v>
      </c>
      <c r="AE367" s="89">
        <f>'Data Raw'!C409</f>
        <v>16805.91</v>
      </c>
      <c r="AF367" s="89"/>
      <c r="AG367" s="89">
        <f t="shared" si="220"/>
        <v>-294.63000000000102</v>
      </c>
      <c r="AH367" s="89">
        <f t="shared" si="221"/>
        <v>-184.84832216793438</v>
      </c>
      <c r="AI367" s="109">
        <f t="shared" si="222"/>
        <v>-1</v>
      </c>
      <c r="AJ367" s="109">
        <f t="shared" si="226"/>
        <v>50</v>
      </c>
      <c r="AK367" s="88"/>
      <c r="AL367" s="191" t="str">
        <f t="shared" si="227"/>
        <v/>
      </c>
      <c r="AM367" s="191">
        <f t="shared" si="228"/>
        <v>-294.63000000000102</v>
      </c>
      <c r="AN367" s="88"/>
      <c r="AO367" s="191"/>
      <c r="AP367" s="191">
        <f t="shared" si="223"/>
        <v>86806.836900000606</v>
      </c>
      <c r="AQ367" s="191">
        <f t="shared" si="255"/>
        <v>171.7354796856946</v>
      </c>
      <c r="AR367" s="191">
        <f t="shared" si="225"/>
        <v>-33.388463699848899</v>
      </c>
      <c r="AS367" s="250">
        <f t="shared" si="230"/>
        <v>0</v>
      </c>
      <c r="AT367" s="250">
        <f t="shared" si="231"/>
        <v>0</v>
      </c>
      <c r="AU367" s="250">
        <f t="shared" si="232"/>
        <v>1</v>
      </c>
      <c r="AV367" s="250">
        <f t="shared" si="233"/>
        <v>0</v>
      </c>
      <c r="AW367" s="250">
        <f t="shared" si="234"/>
        <v>0</v>
      </c>
      <c r="AX367" s="250">
        <f t="shared" si="235"/>
        <v>0</v>
      </c>
      <c r="AY367" s="89"/>
      <c r="AZ367" s="111"/>
      <c r="BA367" s="111"/>
      <c r="BB367" s="111"/>
      <c r="BC367" s="111"/>
      <c r="BD367" s="111"/>
      <c r="BE367" s="111"/>
      <c r="BF367" s="111"/>
      <c r="BG367" s="111"/>
      <c r="BH367" s="89"/>
      <c r="BI367" s="89"/>
      <c r="BJ367" s="89"/>
      <c r="BK367" s="89"/>
      <c r="BL367" s="89"/>
    </row>
    <row r="368" spans="1:64" x14ac:dyDescent="0.25">
      <c r="A368" s="86">
        <f t="shared" si="224"/>
        <v>367</v>
      </c>
      <c r="B368" s="113"/>
      <c r="C368" s="88"/>
      <c r="D368" s="88"/>
      <c r="E368" s="194">
        <f t="shared" si="236"/>
        <v>0</v>
      </c>
      <c r="F368" s="89">
        <f t="shared" si="237"/>
        <v>0</v>
      </c>
      <c r="G368" s="113"/>
      <c r="H368" s="88"/>
      <c r="I368" s="84">
        <f t="shared" si="238"/>
        <v>15642.01953998176</v>
      </c>
      <c r="J368" s="84">
        <f t="shared" si="239"/>
        <v>15744.581511674533</v>
      </c>
      <c r="K368" s="84">
        <f t="shared" si="240"/>
        <v>15847.143483367305</v>
      </c>
      <c r="L368" s="84">
        <f t="shared" si="241"/>
        <v>15949.705455060075</v>
      </c>
      <c r="M368" s="108">
        <f>IF(T368&lt;&gt;0,(((G368+1)*('Data Raw'!$N$1007-'Data Raw'!$N$1008)/2+'Data Raw'!$N$1008)*'Data Raw'!$M$1010+'Data Raw'!$M$1009)*AE368+AE368)</f>
        <v>16052.267426752847</v>
      </c>
      <c r="N368" s="84">
        <f t="shared" si="242"/>
        <v>16154.82939844562</v>
      </c>
      <c r="O368" s="84">
        <f t="shared" si="243"/>
        <v>16257.39137013839</v>
      </c>
      <c r="P368" s="84">
        <f t="shared" si="244"/>
        <v>16359.953341831162</v>
      </c>
      <c r="Q368" s="84">
        <f t="shared" si="245"/>
        <v>16462.515313523934</v>
      </c>
      <c r="R368" s="166" t="str">
        <f t="shared" si="246"/>
        <v/>
      </c>
      <c r="S368" s="109">
        <f>'Data Raw'!E410</f>
        <v>16010.72</v>
      </c>
      <c r="T368" s="109">
        <f>'Data Raw'!G410</f>
        <v>16280.22</v>
      </c>
      <c r="U368" s="109">
        <f>'Data Raw'!D410</f>
        <v>16452.97</v>
      </c>
      <c r="V368" s="166" t="str">
        <f t="shared" si="247"/>
        <v/>
      </c>
      <c r="W368" s="89">
        <f t="shared" si="248"/>
        <v>-227.95257324715203</v>
      </c>
      <c r="X368" s="89">
        <f t="shared" si="249"/>
        <v>51962.375649998212</v>
      </c>
      <c r="Y368" s="89">
        <f t="shared" si="229"/>
        <v>208.53823512050053</v>
      </c>
      <c r="Z368" s="109">
        <f t="shared" si="250"/>
        <v>442.25000000000182</v>
      </c>
      <c r="AA368" s="89">
        <f t="shared" si="251"/>
        <v>395.18373421809167</v>
      </c>
      <c r="AB368" s="89">
        <f t="shared" si="252"/>
        <v>15901.551546900393</v>
      </c>
      <c r="AC368" s="89">
        <f t="shared" si="253"/>
        <v>16560.028453099607</v>
      </c>
      <c r="AD368" s="89">
        <f t="shared" si="254"/>
        <v>1</v>
      </c>
      <c r="AE368" s="89">
        <f>'Data Raw'!C410</f>
        <v>16230.79</v>
      </c>
      <c r="AF368" s="89"/>
      <c r="AG368" s="89">
        <f t="shared" si="220"/>
        <v>49.429999999998472</v>
      </c>
      <c r="AH368" s="89">
        <f t="shared" si="221"/>
        <v>-178.52257324715356</v>
      </c>
      <c r="AI368" s="109">
        <f t="shared" si="222"/>
        <v>-1</v>
      </c>
      <c r="AJ368" s="109">
        <f t="shared" si="226"/>
        <v>50</v>
      </c>
      <c r="AK368" s="88"/>
      <c r="AL368" s="191" t="str">
        <f t="shared" si="227"/>
        <v/>
      </c>
      <c r="AM368" s="191">
        <f t="shared" si="228"/>
        <v>-49.429999999998472</v>
      </c>
      <c r="AN368" s="88"/>
      <c r="AO368" s="191"/>
      <c r="AP368" s="191">
        <f t="shared" si="223"/>
        <v>2443.3248999998491</v>
      </c>
      <c r="AQ368" s="191">
        <f t="shared" si="255"/>
        <v>158.14598194283946</v>
      </c>
      <c r="AR368" s="191">
        <f t="shared" si="225"/>
        <v>-50.392253177661075</v>
      </c>
      <c r="AS368" s="250">
        <f t="shared" si="230"/>
        <v>0</v>
      </c>
      <c r="AT368" s="250">
        <f t="shared" si="231"/>
        <v>0</v>
      </c>
      <c r="AU368" s="250">
        <f t="shared" si="232"/>
        <v>0</v>
      </c>
      <c r="AV368" s="250">
        <f t="shared" si="233"/>
        <v>0</v>
      </c>
      <c r="AW368" s="250">
        <f t="shared" si="234"/>
        <v>1</v>
      </c>
      <c r="AX368" s="250">
        <f t="shared" si="235"/>
        <v>0</v>
      </c>
      <c r="AY368" s="89"/>
      <c r="AZ368" s="111"/>
      <c r="BA368" s="111"/>
      <c r="BB368" s="111"/>
      <c r="BC368" s="111"/>
      <c r="BD368" s="111"/>
      <c r="BE368" s="111"/>
      <c r="BF368" s="111"/>
      <c r="BG368" s="111"/>
      <c r="BH368" s="89"/>
      <c r="BI368" s="89"/>
      <c r="BJ368" s="89"/>
      <c r="BK368" s="89"/>
      <c r="BL368" s="89"/>
    </row>
    <row r="369" spans="1:64" x14ac:dyDescent="0.25">
      <c r="A369" s="86">
        <f t="shared" si="224"/>
        <v>368</v>
      </c>
      <c r="B369" s="113"/>
      <c r="C369" s="88"/>
      <c r="D369" s="88"/>
      <c r="E369" s="194">
        <f t="shared" si="236"/>
        <v>0</v>
      </c>
      <c r="F369" s="89">
        <f t="shared" si="237"/>
        <v>0</v>
      </c>
      <c r="G369" s="113"/>
      <c r="H369" s="88"/>
      <c r="I369" s="84">
        <f t="shared" si="238"/>
        <v>15734.407536126999</v>
      </c>
      <c r="J369" s="84">
        <f t="shared" si="239"/>
        <v>15838.676653687249</v>
      </c>
      <c r="K369" s="84">
        <f t="shared" si="240"/>
        <v>15942.9457712475</v>
      </c>
      <c r="L369" s="84">
        <f t="shared" si="241"/>
        <v>16047.21488880775</v>
      </c>
      <c r="M369" s="108">
        <f>IF(T369&lt;&gt;0,(((G369+1)*('Data Raw'!$N$1007-'Data Raw'!$N$1008)/2+'Data Raw'!$N$1008)*'Data Raw'!$M$1010+'Data Raw'!$M$1009)*AE369+AE369)</f>
        <v>16151.484006368</v>
      </c>
      <c r="N369" s="84">
        <f t="shared" si="242"/>
        <v>16255.753123928251</v>
      </c>
      <c r="O369" s="84">
        <f t="shared" si="243"/>
        <v>16360.022241488501</v>
      </c>
      <c r="P369" s="84">
        <f t="shared" si="244"/>
        <v>16464.291359048751</v>
      </c>
      <c r="Q369" s="84">
        <f t="shared" si="245"/>
        <v>16568.560476609</v>
      </c>
      <c r="R369" s="166" t="str">
        <f t="shared" si="246"/>
        <v/>
      </c>
      <c r="S369" s="109">
        <f>'Data Raw'!E411</f>
        <v>16137.18</v>
      </c>
      <c r="T369" s="109">
        <f>'Data Raw'!G411</f>
        <v>16211.12</v>
      </c>
      <c r="U369" s="109">
        <f>'Data Raw'!D411</f>
        <v>16359.04</v>
      </c>
      <c r="V369" s="166" t="str">
        <f t="shared" si="247"/>
        <v/>
      </c>
      <c r="W369" s="89">
        <f t="shared" si="248"/>
        <v>-59.635993632000464</v>
      </c>
      <c r="X369" s="89">
        <f t="shared" si="249"/>
        <v>3556.451736476</v>
      </c>
      <c r="Y369" s="89">
        <f t="shared" si="229"/>
        <v>194.38019622067432</v>
      </c>
      <c r="Z369" s="109">
        <f t="shared" si="250"/>
        <v>221.86000000000058</v>
      </c>
      <c r="AA369" s="89">
        <f t="shared" si="251"/>
        <v>370.42320075836437</v>
      </c>
      <c r="AB369" s="89">
        <f t="shared" si="252"/>
        <v>15995.203825914623</v>
      </c>
      <c r="AC369" s="89">
        <f t="shared" si="253"/>
        <v>16667.01617408538</v>
      </c>
      <c r="AD369" s="89">
        <f t="shared" si="254"/>
        <v>1</v>
      </c>
      <c r="AE369" s="89">
        <f>'Data Raw'!C411</f>
        <v>16331.11</v>
      </c>
      <c r="AF369" s="89"/>
      <c r="AG369" s="89">
        <f t="shared" si="220"/>
        <v>-119.98999999999978</v>
      </c>
      <c r="AH369" s="89">
        <f t="shared" si="221"/>
        <v>-179.62599363200025</v>
      </c>
      <c r="AI369" s="109">
        <f t="shared" si="222"/>
        <v>-1</v>
      </c>
      <c r="AJ369" s="109">
        <f t="shared" si="226"/>
        <v>50</v>
      </c>
      <c r="AK369" s="88"/>
      <c r="AL369" s="191" t="str">
        <f t="shared" si="227"/>
        <v/>
      </c>
      <c r="AM369" s="191">
        <f t="shared" si="228"/>
        <v>-119.98999999999978</v>
      </c>
      <c r="AN369" s="88"/>
      <c r="AO369" s="191"/>
      <c r="AP369" s="191">
        <f t="shared" si="223"/>
        <v>14397.600099999947</v>
      </c>
      <c r="AQ369" s="191">
        <f t="shared" si="255"/>
        <v>153.90642839363503</v>
      </c>
      <c r="AR369" s="191">
        <f t="shared" si="225"/>
        <v>-40.473767827039296</v>
      </c>
      <c r="AS369" s="250">
        <f t="shared" si="230"/>
        <v>0</v>
      </c>
      <c r="AT369" s="250">
        <f t="shared" si="231"/>
        <v>0</v>
      </c>
      <c r="AU369" s="250">
        <f t="shared" si="232"/>
        <v>0</v>
      </c>
      <c r="AV369" s="250">
        <f t="shared" si="233"/>
        <v>1</v>
      </c>
      <c r="AW369" s="250">
        <f t="shared" si="234"/>
        <v>0</v>
      </c>
      <c r="AX369" s="250">
        <f t="shared" si="235"/>
        <v>0</v>
      </c>
      <c r="AY369" s="89"/>
      <c r="AZ369" s="111"/>
      <c r="BA369" s="111"/>
      <c r="BB369" s="111"/>
      <c r="BC369" s="111"/>
      <c r="BD369" s="111"/>
      <c r="BE369" s="111"/>
      <c r="BF369" s="111"/>
      <c r="BG369" s="111"/>
      <c r="BH369" s="89"/>
      <c r="BI369" s="89"/>
      <c r="BJ369" s="89"/>
      <c r="BK369" s="89"/>
      <c r="BL369" s="89"/>
    </row>
    <row r="370" spans="1:64" x14ac:dyDescent="0.25">
      <c r="A370" s="86">
        <f t="shared" si="224"/>
        <v>369</v>
      </c>
      <c r="B370" s="113"/>
      <c r="C370" s="88"/>
      <c r="D370" s="88"/>
      <c r="E370" s="194">
        <f t="shared" si="236"/>
        <v>0</v>
      </c>
      <c r="F370" s="89">
        <f t="shared" si="237"/>
        <v>0</v>
      </c>
      <c r="G370" s="113"/>
      <c r="H370" s="88"/>
      <c r="I370" s="84">
        <f t="shared" si="238"/>
        <v>15331.163140632507</v>
      </c>
      <c r="J370" s="84">
        <f t="shared" si="239"/>
        <v>15428.353238742844</v>
      </c>
      <c r="K370" s="84">
        <f t="shared" si="240"/>
        <v>15525.543336853181</v>
      </c>
      <c r="L370" s="84">
        <f t="shared" si="241"/>
        <v>15622.733434963518</v>
      </c>
      <c r="M370" s="108">
        <f>IF(T370&lt;&gt;0,(((G370+1)*('Data Raw'!$N$1007-'Data Raw'!$N$1008)/2+'Data Raw'!$N$1008)*'Data Raw'!$M$1010+'Data Raw'!$M$1009)*AE370+AE370)</f>
        <v>15719.923533073856</v>
      </c>
      <c r="N370" s="84">
        <f t="shared" si="242"/>
        <v>15817.113631184193</v>
      </c>
      <c r="O370" s="84">
        <f t="shared" si="243"/>
        <v>15914.30372929453</v>
      </c>
      <c r="P370" s="84">
        <f t="shared" si="244"/>
        <v>16011.493827404867</v>
      </c>
      <c r="Q370" s="84">
        <f t="shared" si="245"/>
        <v>16108.683925515204</v>
      </c>
      <c r="R370" s="166" t="str">
        <f t="shared" si="246"/>
        <v/>
      </c>
      <c r="S370" s="109">
        <f>'Data Raw'!E412</f>
        <v>15082.84</v>
      </c>
      <c r="T370" s="109">
        <f>'Data Raw'!G412</f>
        <v>15180.69</v>
      </c>
      <c r="U370" s="109">
        <f>'Data Raw'!D412</f>
        <v>15993.88</v>
      </c>
      <c r="V370" s="166" t="str">
        <f t="shared" si="247"/>
        <v/>
      </c>
      <c r="W370" s="89">
        <f t="shared" si="248"/>
        <v>539.23353307385514</v>
      </c>
      <c r="X370" s="89">
        <f t="shared" si="249"/>
        <v>290772.80319131241</v>
      </c>
      <c r="Y370" s="89">
        <f t="shared" si="229"/>
        <v>271.89146135072764</v>
      </c>
      <c r="Z370" s="109">
        <f t="shared" si="250"/>
        <v>911.03999999999905</v>
      </c>
      <c r="AA370" s="89">
        <f t="shared" si="251"/>
        <v>447.65417207859792</v>
      </c>
      <c r="AB370" s="89">
        <f t="shared" si="252"/>
        <v>15579.89027935539</v>
      </c>
      <c r="AC370" s="89">
        <f t="shared" si="253"/>
        <v>16209.60972064461</v>
      </c>
      <c r="AD370" s="89" t="str">
        <f t="shared" si="254"/>
        <v/>
      </c>
      <c r="AE370" s="89">
        <f>'Data Raw'!C412</f>
        <v>15894.75</v>
      </c>
      <c r="AF370" s="89"/>
      <c r="AG370" s="89">
        <f t="shared" si="220"/>
        <v>-714.05999999999949</v>
      </c>
      <c r="AH370" s="89">
        <f t="shared" si="221"/>
        <v>-174.82646692614435</v>
      </c>
      <c r="AI370" s="109">
        <f t="shared" si="222"/>
        <v>-1</v>
      </c>
      <c r="AJ370" s="109">
        <f t="shared" si="226"/>
        <v>48.59504905516858</v>
      </c>
      <c r="AK370" s="88"/>
      <c r="AL370" s="191" t="str">
        <f t="shared" si="227"/>
        <v/>
      </c>
      <c r="AM370" s="191">
        <f t="shared" si="228"/>
        <v>-714.05999999999949</v>
      </c>
      <c r="AN370" s="88"/>
      <c r="AO370" s="191"/>
      <c r="AP370" s="191">
        <f t="shared" si="223"/>
        <v>509881.68359999929</v>
      </c>
      <c r="AQ370" s="191">
        <f t="shared" si="255"/>
        <v>216.14571412767552</v>
      </c>
      <c r="AR370" s="191">
        <f t="shared" si="225"/>
        <v>-55.74574722305212</v>
      </c>
      <c r="AS370" s="250">
        <f t="shared" si="230"/>
        <v>0</v>
      </c>
      <c r="AT370" s="250">
        <f t="shared" si="231"/>
        <v>0</v>
      </c>
      <c r="AU370" s="250">
        <f t="shared" si="232"/>
        <v>0</v>
      </c>
      <c r="AV370" s="250">
        <f t="shared" si="233"/>
        <v>0</v>
      </c>
      <c r="AW370" s="250">
        <f t="shared" si="234"/>
        <v>0</v>
      </c>
      <c r="AX370" s="250">
        <f t="shared" si="235"/>
        <v>0</v>
      </c>
      <c r="AY370" s="89"/>
      <c r="AZ370" s="111"/>
      <c r="BA370" s="111"/>
      <c r="BB370" s="111"/>
      <c r="BC370" s="111"/>
      <c r="BD370" s="111"/>
      <c r="BE370" s="111"/>
      <c r="BF370" s="111"/>
      <c r="BG370" s="111"/>
      <c r="BH370" s="89"/>
      <c r="BI370" s="89"/>
      <c r="BJ370" s="89"/>
      <c r="BK370" s="89"/>
      <c r="BL370" s="89"/>
    </row>
    <row r="371" spans="1:64" x14ac:dyDescent="0.25">
      <c r="A371" s="86">
        <f t="shared" si="224"/>
        <v>370</v>
      </c>
      <c r="B371" s="113"/>
      <c r="C371" s="88"/>
      <c r="D371" s="88"/>
      <c r="E371" s="194">
        <f t="shared" si="236"/>
        <v>0</v>
      </c>
      <c r="F371" s="89">
        <f t="shared" si="237"/>
        <v>0</v>
      </c>
      <c r="G371" s="113"/>
      <c r="H371" s="88"/>
      <c r="I371" s="84">
        <f t="shared" si="238"/>
        <v>14530.669112307904</v>
      </c>
      <c r="J371" s="84">
        <f t="shared" si="239"/>
        <v>14666.614842983268</v>
      </c>
      <c r="K371" s="84">
        <f t="shared" si="240"/>
        <v>14802.560573658631</v>
      </c>
      <c r="L371" s="84">
        <f t="shared" si="241"/>
        <v>14938.506304333996</v>
      </c>
      <c r="M371" s="108">
        <f>IF(T371&lt;&gt;0,(((G371+1)*('Data Raw'!$N$1007-'Data Raw'!$N$1008)/2+'Data Raw'!$N$1008)*'Data Raw'!$M$1010+'Data Raw'!$M$1009)*AE371+AE371)</f>
        <v>15074.452035009359</v>
      </c>
      <c r="N371" s="84">
        <f t="shared" si="242"/>
        <v>15210.397765684722</v>
      </c>
      <c r="O371" s="84">
        <f t="shared" si="243"/>
        <v>15346.343496360087</v>
      </c>
      <c r="P371" s="84">
        <f t="shared" si="244"/>
        <v>15482.28922703545</v>
      </c>
      <c r="Q371" s="84">
        <f t="shared" si="245"/>
        <v>15618.234957710814</v>
      </c>
      <c r="R371" s="166" t="str">
        <f t="shared" si="246"/>
        <v/>
      </c>
      <c r="S371" s="109">
        <f>'Data Raw'!E413</f>
        <v>14947.39</v>
      </c>
      <c r="T371" s="109">
        <f>'Data Raw'!G413</f>
        <v>15165.59</v>
      </c>
      <c r="U371" s="109">
        <f>'Data Raw'!D413</f>
        <v>15435.37</v>
      </c>
      <c r="V371" s="166" t="str">
        <f t="shared" si="247"/>
        <v/>
      </c>
      <c r="W371" s="89">
        <f t="shared" si="248"/>
        <v>-91.137964990641194</v>
      </c>
      <c r="X371" s="89">
        <f t="shared" si="249"/>
        <v>8306.1286626353394</v>
      </c>
      <c r="Y371" s="89">
        <f t="shared" si="229"/>
        <v>254.06858725133952</v>
      </c>
      <c r="Z371" s="109">
        <f t="shared" si="250"/>
        <v>487.98000000000138</v>
      </c>
      <c r="AA371" s="89">
        <f t="shared" si="251"/>
        <v>453.41500463879845</v>
      </c>
      <c r="AB371" s="89">
        <f t="shared" si="252"/>
        <v>14861.593953733192</v>
      </c>
      <c r="AC371" s="89">
        <f t="shared" si="253"/>
        <v>15622.606046266808</v>
      </c>
      <c r="AD371" s="89">
        <f t="shared" si="254"/>
        <v>1</v>
      </c>
      <c r="AE371" s="89">
        <f>'Data Raw'!C413</f>
        <v>15242.1</v>
      </c>
      <c r="AF371" s="89"/>
      <c r="AG371" s="89">
        <f t="shared" si="220"/>
        <v>-76.510000000000218</v>
      </c>
      <c r="AH371" s="89">
        <f t="shared" si="221"/>
        <v>-167.64796499064141</v>
      </c>
      <c r="AI371" s="109">
        <f t="shared" si="222"/>
        <v>-1</v>
      </c>
      <c r="AJ371" s="109">
        <f t="shared" si="226"/>
        <v>50</v>
      </c>
      <c r="AK371" s="88"/>
      <c r="AL371" s="191" t="str">
        <f t="shared" si="227"/>
        <v/>
      </c>
      <c r="AM371" s="191">
        <f t="shared" si="228"/>
        <v>-76.510000000000218</v>
      </c>
      <c r="AN371" s="88"/>
      <c r="AO371" s="191"/>
      <c r="AP371" s="191">
        <f t="shared" si="223"/>
        <v>5853.7801000000336</v>
      </c>
      <c r="AQ371" s="191">
        <f t="shared" si="255"/>
        <v>200.63063478015604</v>
      </c>
      <c r="AR371" s="191">
        <f t="shared" si="225"/>
        <v>-53.437952471183479</v>
      </c>
      <c r="AS371" s="250">
        <f t="shared" si="230"/>
        <v>0</v>
      </c>
      <c r="AT371" s="250">
        <f t="shared" si="231"/>
        <v>0</v>
      </c>
      <c r="AU371" s="250">
        <f t="shared" si="232"/>
        <v>0</v>
      </c>
      <c r="AV371" s="250">
        <f t="shared" si="233"/>
        <v>1</v>
      </c>
      <c r="AW371" s="250">
        <f t="shared" si="234"/>
        <v>0</v>
      </c>
      <c r="AX371" s="250">
        <f t="shared" si="235"/>
        <v>0</v>
      </c>
      <c r="AY371" s="89"/>
      <c r="AZ371" s="111"/>
      <c r="BA371" s="111"/>
      <c r="BB371" s="111"/>
      <c r="BC371" s="111"/>
      <c r="BD371" s="111"/>
      <c r="BE371" s="111"/>
      <c r="BF371" s="111"/>
      <c r="BG371" s="111"/>
      <c r="BH371" s="89"/>
      <c r="BI371" s="89"/>
      <c r="BJ371" s="89"/>
      <c r="BK371" s="89"/>
      <c r="BL371" s="89"/>
    </row>
    <row r="372" spans="1:64" x14ac:dyDescent="0.25">
      <c r="A372" s="86">
        <f t="shared" si="224"/>
        <v>371</v>
      </c>
      <c r="B372" s="113"/>
      <c r="C372" s="88"/>
      <c r="D372" s="88"/>
      <c r="E372" s="194">
        <f t="shared" si="236"/>
        <v>0</v>
      </c>
      <c r="F372" s="89">
        <f t="shared" si="237"/>
        <v>0</v>
      </c>
      <c r="G372" s="113"/>
      <c r="H372" s="88"/>
      <c r="I372" s="84">
        <f t="shared" si="238"/>
        <v>14422.138295750927</v>
      </c>
      <c r="J372" s="84">
        <f t="shared" si="239"/>
        <v>14549.172589376596</v>
      </c>
      <c r="K372" s="84">
        <f t="shared" si="240"/>
        <v>14676.206883002265</v>
      </c>
      <c r="L372" s="84">
        <f t="shared" si="241"/>
        <v>14803.241176627937</v>
      </c>
      <c r="M372" s="108">
        <f>IF(T372&lt;&gt;0,(((G372+1)*('Data Raw'!$N$1007-'Data Raw'!$N$1008)/2+'Data Raw'!$N$1008)*'Data Raw'!$M$1010+'Data Raw'!$M$1009)*AE372+AE372)</f>
        <v>14930.275470253606</v>
      </c>
      <c r="N372" s="84">
        <f t="shared" si="242"/>
        <v>15057.309763879275</v>
      </c>
      <c r="O372" s="84">
        <f t="shared" si="243"/>
        <v>15184.344057504946</v>
      </c>
      <c r="P372" s="84">
        <f t="shared" si="244"/>
        <v>15311.378351130616</v>
      </c>
      <c r="Q372" s="84">
        <f t="shared" si="245"/>
        <v>15438.412644756285</v>
      </c>
      <c r="R372" s="166" t="str">
        <f t="shared" si="246"/>
        <v/>
      </c>
      <c r="S372" s="109">
        <f>'Data Raw'!E414</f>
        <v>15041.4</v>
      </c>
      <c r="T372" s="109">
        <f>'Data Raw'!G414</f>
        <v>15317.67</v>
      </c>
      <c r="U372" s="109">
        <f>'Data Raw'!D414</f>
        <v>15584.06</v>
      </c>
      <c r="V372" s="166" t="str">
        <f t="shared" si="247"/>
        <v/>
      </c>
      <c r="W372" s="89">
        <f t="shared" si="248"/>
        <v>-387.39452974639426</v>
      </c>
      <c r="X372" s="89">
        <f t="shared" si="249"/>
        <v>150074.52167742993</v>
      </c>
      <c r="Y372" s="89">
        <f t="shared" si="229"/>
        <v>277.0713172361377</v>
      </c>
      <c r="Z372" s="109">
        <f t="shared" si="250"/>
        <v>542.65999999999985</v>
      </c>
      <c r="AA372" s="89">
        <f t="shared" si="251"/>
        <v>466.16428969039862</v>
      </c>
      <c r="AB372" s="89">
        <f t="shared" si="252"/>
        <v>14710.917246057021</v>
      </c>
      <c r="AC372" s="89">
        <f t="shared" si="253"/>
        <v>15481.722753942979</v>
      </c>
      <c r="AD372" s="89">
        <f t="shared" si="254"/>
        <v>1</v>
      </c>
      <c r="AE372" s="89">
        <f>'Data Raw'!C414</f>
        <v>15096.32</v>
      </c>
      <c r="AF372" s="89"/>
      <c r="AG372" s="89">
        <f t="shared" si="220"/>
        <v>221.35000000000036</v>
      </c>
      <c r="AH372" s="89">
        <f t="shared" si="221"/>
        <v>-166.04452974639389</v>
      </c>
      <c r="AI372" s="109">
        <f t="shared" si="222"/>
        <v>-1</v>
      </c>
      <c r="AJ372" s="109">
        <f t="shared" si="226"/>
        <v>50</v>
      </c>
      <c r="AK372" s="88"/>
      <c r="AL372" s="191" t="str">
        <f t="shared" si="227"/>
        <v/>
      </c>
      <c r="AM372" s="191">
        <f t="shared" si="228"/>
        <v>-221.35000000000036</v>
      </c>
      <c r="AN372" s="88"/>
      <c r="AO372" s="191"/>
      <c r="AP372" s="191">
        <f t="shared" si="223"/>
        <v>48995.822500000162</v>
      </c>
      <c r="AQ372" s="191">
        <f t="shared" si="255"/>
        <v>202.93278647124987</v>
      </c>
      <c r="AR372" s="191">
        <f t="shared" si="225"/>
        <v>-74.138530764887832</v>
      </c>
      <c r="AS372" s="250">
        <f t="shared" si="230"/>
        <v>0</v>
      </c>
      <c r="AT372" s="250">
        <f t="shared" si="231"/>
        <v>0</v>
      </c>
      <c r="AU372" s="250">
        <f t="shared" si="232"/>
        <v>0</v>
      </c>
      <c r="AV372" s="250">
        <f t="shared" si="233"/>
        <v>0</v>
      </c>
      <c r="AW372" s="250">
        <f t="shared" si="234"/>
        <v>0</v>
      </c>
      <c r="AX372" s="250">
        <f t="shared" si="235"/>
        <v>1</v>
      </c>
      <c r="AY372" s="89"/>
      <c r="AZ372" s="111"/>
      <c r="BA372" s="111"/>
      <c r="BB372" s="111"/>
      <c r="BC372" s="111"/>
      <c r="BD372" s="111"/>
      <c r="BE372" s="111"/>
      <c r="BF372" s="111"/>
      <c r="BG372" s="111"/>
      <c r="BH372" s="89"/>
      <c r="BI372" s="89"/>
      <c r="BJ372" s="89"/>
      <c r="BK372" s="89"/>
      <c r="BL372" s="89"/>
    </row>
    <row r="373" spans="1:64" x14ac:dyDescent="0.25">
      <c r="A373" s="86">
        <f t="shared" si="224"/>
        <v>372</v>
      </c>
      <c r="B373" s="113"/>
      <c r="C373" s="88"/>
      <c r="D373" s="88"/>
      <c r="E373" s="194">
        <f t="shared" si="236"/>
        <v>0</v>
      </c>
      <c r="F373" s="89">
        <f t="shared" si="237"/>
        <v>0</v>
      </c>
      <c r="G373" s="113"/>
      <c r="H373" s="88"/>
      <c r="I373" s="84">
        <f t="shared" si="238"/>
        <v>14994.209006340447</v>
      </c>
      <c r="J373" s="84">
        <f t="shared" si="239"/>
        <v>15132.744664958514</v>
      </c>
      <c r="K373" s="84">
        <f t="shared" si="240"/>
        <v>15271.280323576584</v>
      </c>
      <c r="L373" s="84">
        <f t="shared" si="241"/>
        <v>15409.815982194652</v>
      </c>
      <c r="M373" s="108">
        <f>IF(T373&lt;&gt;0,(((G373+1)*('Data Raw'!$N$1007-'Data Raw'!$N$1008)/2+'Data Raw'!$N$1008)*'Data Raw'!$M$1010+'Data Raw'!$M$1009)*AE373+AE373)</f>
        <v>15548.351640812722</v>
      </c>
      <c r="N373" s="84">
        <f t="shared" si="242"/>
        <v>15686.887299430791</v>
      </c>
      <c r="O373" s="84">
        <f t="shared" si="243"/>
        <v>15825.422958048859</v>
      </c>
      <c r="P373" s="84">
        <f t="shared" si="244"/>
        <v>15963.958616666929</v>
      </c>
      <c r="Q373" s="84">
        <f t="shared" si="245"/>
        <v>16102.494275284997</v>
      </c>
      <c r="R373" s="166" t="str">
        <f t="shared" si="246"/>
        <v/>
      </c>
      <c r="S373" s="109">
        <f>'Data Raw'!E415</f>
        <v>15410.97</v>
      </c>
      <c r="T373" s="109">
        <f>'Data Raw'!G415</f>
        <v>15427.94</v>
      </c>
      <c r="U373" s="109">
        <f>'Data Raw'!D415</f>
        <v>15833.28</v>
      </c>
      <c r="V373" s="166" t="str">
        <f t="shared" si="247"/>
        <v/>
      </c>
      <c r="W373" s="89">
        <f t="shared" si="248"/>
        <v>120.41164081272109</v>
      </c>
      <c r="X373" s="89">
        <f t="shared" si="249"/>
        <v>14498.96324321176</v>
      </c>
      <c r="Y373" s="89">
        <f t="shared" si="229"/>
        <v>260.52421117350042</v>
      </c>
      <c r="Z373" s="109">
        <f t="shared" si="250"/>
        <v>422.31000000000131</v>
      </c>
      <c r="AA373" s="89">
        <f t="shared" si="251"/>
        <v>459.89939116319903</v>
      </c>
      <c r="AB373" s="89">
        <f t="shared" si="252"/>
        <v>15325.030353763161</v>
      </c>
      <c r="AC373" s="89">
        <f t="shared" si="253"/>
        <v>16117.50964623684</v>
      </c>
      <c r="AD373" s="89">
        <f t="shared" si="254"/>
        <v>1</v>
      </c>
      <c r="AE373" s="89">
        <f>'Data Raw'!C415</f>
        <v>15721.27</v>
      </c>
      <c r="AF373" s="89"/>
      <c r="AG373" s="89">
        <f t="shared" si="220"/>
        <v>-293.32999999999993</v>
      </c>
      <c r="AH373" s="89">
        <f t="shared" si="221"/>
        <v>-172.91835918727884</v>
      </c>
      <c r="AI373" s="109">
        <f t="shared" si="222"/>
        <v>-1</v>
      </c>
      <c r="AJ373" s="109">
        <f t="shared" si="226"/>
        <v>50</v>
      </c>
      <c r="AK373" s="88"/>
      <c r="AL373" s="191" t="str">
        <f t="shared" si="227"/>
        <v/>
      </c>
      <c r="AM373" s="191">
        <f t="shared" si="228"/>
        <v>-293.32999999999993</v>
      </c>
      <c r="AN373" s="88"/>
      <c r="AO373" s="191"/>
      <c r="AP373" s="191">
        <f t="shared" si="223"/>
        <v>86042.488899999953</v>
      </c>
      <c r="AQ373" s="191">
        <f t="shared" si="255"/>
        <v>212.97692130777764</v>
      </c>
      <c r="AR373" s="191">
        <f t="shared" si="225"/>
        <v>-47.547289865722774</v>
      </c>
      <c r="AS373" s="250">
        <f t="shared" si="230"/>
        <v>0</v>
      </c>
      <c r="AT373" s="250">
        <f t="shared" si="231"/>
        <v>0</v>
      </c>
      <c r="AU373" s="250">
        <f t="shared" si="232"/>
        <v>1</v>
      </c>
      <c r="AV373" s="250">
        <f t="shared" si="233"/>
        <v>0</v>
      </c>
      <c r="AW373" s="250">
        <f t="shared" si="234"/>
        <v>0</v>
      </c>
      <c r="AX373" s="250">
        <f t="shared" si="235"/>
        <v>0</v>
      </c>
      <c r="AY373" s="89"/>
      <c r="AZ373" s="111"/>
      <c r="BA373" s="111"/>
      <c r="BB373" s="111"/>
      <c r="BC373" s="111"/>
      <c r="BD373" s="111"/>
      <c r="BE373" s="111"/>
      <c r="BF373" s="111"/>
      <c r="BG373" s="111"/>
      <c r="BH373" s="89"/>
      <c r="BI373" s="89"/>
      <c r="BJ373" s="89"/>
      <c r="BK373" s="89"/>
      <c r="BL373" s="89"/>
    </row>
    <row r="374" spans="1:64" x14ac:dyDescent="0.25">
      <c r="A374" s="86">
        <f t="shared" si="224"/>
        <v>373</v>
      </c>
      <c r="B374" s="113"/>
      <c r="C374" s="88"/>
      <c r="D374" s="88"/>
      <c r="E374" s="194">
        <f t="shared" si="236"/>
        <v>0</v>
      </c>
      <c r="F374" s="89">
        <f t="shared" si="237"/>
        <v>0</v>
      </c>
      <c r="G374" s="113"/>
      <c r="H374" s="88"/>
      <c r="I374" s="84">
        <f t="shared" si="238"/>
        <v>14734.232554217728</v>
      </c>
      <c r="J374" s="84">
        <f t="shared" si="239"/>
        <v>14864.494659804479</v>
      </c>
      <c r="K374" s="84">
        <f t="shared" si="240"/>
        <v>14994.756765391228</v>
      </c>
      <c r="L374" s="84">
        <f t="shared" si="241"/>
        <v>15125.01887097798</v>
      </c>
      <c r="M374" s="108">
        <f>IF(T374&lt;&gt;0,(((G374+1)*('Data Raw'!$N$1007-'Data Raw'!$N$1008)/2+'Data Raw'!$N$1008)*'Data Raw'!$M$1010+'Data Raw'!$M$1009)*AE374+AE374)</f>
        <v>15255.280976564729</v>
      </c>
      <c r="N374" s="84">
        <f t="shared" si="242"/>
        <v>15385.543082151478</v>
      </c>
      <c r="O374" s="84">
        <f t="shared" si="243"/>
        <v>15515.80518773823</v>
      </c>
      <c r="P374" s="84">
        <f t="shared" si="244"/>
        <v>15646.067293324979</v>
      </c>
      <c r="Q374" s="84">
        <f t="shared" si="245"/>
        <v>15776.32939891173</v>
      </c>
      <c r="R374" s="166" t="str">
        <f t="shared" si="246"/>
        <v/>
      </c>
      <c r="S374" s="109">
        <f>'Data Raw'!E416</f>
        <v>14770.09</v>
      </c>
      <c r="T374" s="109">
        <f>'Data Raw'!G416</f>
        <v>14863.06</v>
      </c>
      <c r="U374" s="109">
        <f>'Data Raw'!D416</f>
        <v>15441.99</v>
      </c>
      <c r="V374" s="166" t="str">
        <f t="shared" si="247"/>
        <v/>
      </c>
      <c r="W374" s="89">
        <f t="shared" si="248"/>
        <v>392.22097656472943</v>
      </c>
      <c r="X374" s="89">
        <f t="shared" si="249"/>
        <v>153837.29445739003</v>
      </c>
      <c r="Y374" s="89">
        <f t="shared" si="229"/>
        <v>283.11393014696847</v>
      </c>
      <c r="Z374" s="109">
        <f t="shared" si="250"/>
        <v>671.89999999999964</v>
      </c>
      <c r="AA374" s="89">
        <f t="shared" si="251"/>
        <v>490.18519242559921</v>
      </c>
      <c r="AB374" s="89">
        <f t="shared" si="252"/>
        <v>15034.025517511282</v>
      </c>
      <c r="AC374" s="89">
        <f t="shared" si="253"/>
        <v>15815.854482488719</v>
      </c>
      <c r="AD374" s="89" t="str">
        <f t="shared" si="254"/>
        <v/>
      </c>
      <c r="AE374" s="89">
        <f>'Data Raw'!C416</f>
        <v>15424.94</v>
      </c>
      <c r="AF374" s="89"/>
      <c r="AG374" s="89">
        <f t="shared" si="220"/>
        <v>-561.88000000000102</v>
      </c>
      <c r="AH374" s="89">
        <f t="shared" si="221"/>
        <v>-169.65902343527159</v>
      </c>
      <c r="AI374" s="109">
        <f t="shared" si="222"/>
        <v>-1</v>
      </c>
      <c r="AJ374" s="109">
        <f t="shared" si="226"/>
        <v>50</v>
      </c>
      <c r="AK374" s="88"/>
      <c r="AL374" s="191" t="str">
        <f t="shared" si="227"/>
        <v/>
      </c>
      <c r="AM374" s="191">
        <f t="shared" si="228"/>
        <v>-561.88000000000102</v>
      </c>
      <c r="AN374" s="88"/>
      <c r="AO374" s="191"/>
      <c r="AP374" s="191">
        <f t="shared" si="223"/>
        <v>315709.13440000114</v>
      </c>
      <c r="AQ374" s="191">
        <f t="shared" si="255"/>
        <v>251.74393005135801</v>
      </c>
      <c r="AR374" s="191">
        <f t="shared" si="225"/>
        <v>-31.370000095610465</v>
      </c>
      <c r="AS374" s="250">
        <f t="shared" si="230"/>
        <v>1</v>
      </c>
      <c r="AT374" s="250">
        <f t="shared" si="231"/>
        <v>0</v>
      </c>
      <c r="AU374" s="250">
        <f t="shared" si="232"/>
        <v>0</v>
      </c>
      <c r="AV374" s="250">
        <f t="shared" si="233"/>
        <v>0</v>
      </c>
      <c r="AW374" s="250">
        <f t="shared" si="234"/>
        <v>0</v>
      </c>
      <c r="AX374" s="250">
        <f t="shared" si="235"/>
        <v>0</v>
      </c>
      <c r="AY374" s="89"/>
      <c r="AZ374" s="111"/>
      <c r="BA374" s="111"/>
      <c r="BB374" s="111"/>
      <c r="BC374" s="111"/>
      <c r="BD374" s="111"/>
      <c r="BE374" s="111"/>
      <c r="BF374" s="111"/>
      <c r="BG374" s="111"/>
      <c r="BH374" s="89"/>
      <c r="BI374" s="89"/>
      <c r="BJ374" s="89"/>
      <c r="BK374" s="89"/>
      <c r="BL374" s="89"/>
    </row>
    <row r="375" spans="1:64" x14ac:dyDescent="0.25">
      <c r="A375" s="86">
        <f t="shared" si="224"/>
        <v>374</v>
      </c>
      <c r="B375" s="113"/>
      <c r="C375" s="88"/>
      <c r="D375" s="88"/>
      <c r="E375" s="194">
        <f t="shared" si="236"/>
        <v>0</v>
      </c>
      <c r="F375" s="89">
        <f t="shared" si="237"/>
        <v>0</v>
      </c>
      <c r="G375" s="113"/>
      <c r="H375" s="88"/>
      <c r="I375" s="84">
        <f t="shared" si="238"/>
        <v>14101.33927619598</v>
      </c>
      <c r="J375" s="84">
        <f t="shared" si="239"/>
        <v>14242.896241269464</v>
      </c>
      <c r="K375" s="84">
        <f t="shared" si="240"/>
        <v>14384.453206342949</v>
      </c>
      <c r="L375" s="84">
        <f t="shared" si="241"/>
        <v>14526.010171416432</v>
      </c>
      <c r="M375" s="108">
        <f>IF(T375&lt;&gt;0,(((G375+1)*('Data Raw'!$N$1007-'Data Raw'!$N$1008)/2+'Data Raw'!$N$1008)*'Data Raw'!$M$1010+'Data Raw'!$M$1009)*AE375+AE375)</f>
        <v>14667.567136489917</v>
      </c>
      <c r="N375" s="84">
        <f t="shared" si="242"/>
        <v>14809.124101563402</v>
      </c>
      <c r="O375" s="84">
        <f t="shared" si="243"/>
        <v>14950.681066636886</v>
      </c>
      <c r="P375" s="84">
        <f t="shared" si="244"/>
        <v>15092.238031710371</v>
      </c>
      <c r="Q375" s="84">
        <f t="shared" si="245"/>
        <v>15233.794996783854</v>
      </c>
      <c r="R375" s="166" t="str">
        <f t="shared" si="246"/>
        <v/>
      </c>
      <c r="S375" s="109">
        <f>'Data Raw'!E417</f>
        <v>14597.31</v>
      </c>
      <c r="T375" s="109">
        <f>'Data Raw'!G417</f>
        <v>14687.02</v>
      </c>
      <c r="U375" s="109">
        <f>'Data Raw'!D417</f>
        <v>15113.15</v>
      </c>
      <c r="V375" s="166" t="str">
        <f t="shared" si="247"/>
        <v/>
      </c>
      <c r="W375" s="89">
        <f t="shared" si="248"/>
        <v>-19.452863510083262</v>
      </c>
      <c r="X375" s="89">
        <f t="shared" si="249"/>
        <v>378.41389874192885</v>
      </c>
      <c r="Y375" s="89">
        <f t="shared" si="229"/>
        <v>262.21566874788863</v>
      </c>
      <c r="Z375" s="109">
        <f t="shared" si="250"/>
        <v>515.84000000000015</v>
      </c>
      <c r="AA375" s="89">
        <f t="shared" si="251"/>
        <v>493.85016493622788</v>
      </c>
      <c r="AB375" s="89">
        <f t="shared" si="252"/>
        <v>14414.032586438241</v>
      </c>
      <c r="AC375" s="89">
        <f t="shared" si="253"/>
        <v>15247.34741356176</v>
      </c>
      <c r="AD375" s="89">
        <f t="shared" si="254"/>
        <v>1</v>
      </c>
      <c r="AE375" s="89">
        <f>'Data Raw'!C417</f>
        <v>14830.69</v>
      </c>
      <c r="AF375" s="89"/>
      <c r="AG375" s="89">
        <f t="shared" si="220"/>
        <v>-143.67000000000007</v>
      </c>
      <c r="AH375" s="89">
        <f t="shared" si="221"/>
        <v>-163.12286351008333</v>
      </c>
      <c r="AI375" s="109">
        <f t="shared" si="222"/>
        <v>-1</v>
      </c>
      <c r="AJ375" s="109">
        <f t="shared" si="226"/>
        <v>50</v>
      </c>
      <c r="AK375" s="88"/>
      <c r="AL375" s="191" t="str">
        <f t="shared" si="227"/>
        <v/>
      </c>
      <c r="AM375" s="191">
        <f t="shared" si="228"/>
        <v>-143.67000000000007</v>
      </c>
      <c r="AN375" s="88"/>
      <c r="AO375" s="191"/>
      <c r="AP375" s="191">
        <f t="shared" si="223"/>
        <v>20641.06890000002</v>
      </c>
      <c r="AQ375" s="191">
        <f t="shared" si="255"/>
        <v>239.73571560120712</v>
      </c>
      <c r="AR375" s="191">
        <f t="shared" si="225"/>
        <v>-22.47995314668151</v>
      </c>
      <c r="AS375" s="250">
        <f t="shared" si="230"/>
        <v>0</v>
      </c>
      <c r="AT375" s="250">
        <f t="shared" si="231"/>
        <v>0</v>
      </c>
      <c r="AU375" s="250">
        <f t="shared" si="232"/>
        <v>0</v>
      </c>
      <c r="AV375" s="250">
        <f t="shared" si="233"/>
        <v>1</v>
      </c>
      <c r="AW375" s="250">
        <f t="shared" si="234"/>
        <v>0</v>
      </c>
      <c r="AX375" s="250">
        <f t="shared" si="235"/>
        <v>0</v>
      </c>
      <c r="AY375" s="89"/>
      <c r="AZ375" s="111"/>
      <c r="BA375" s="111"/>
      <c r="BB375" s="111"/>
      <c r="BC375" s="111"/>
      <c r="BD375" s="111"/>
      <c r="BE375" s="111"/>
      <c r="BF375" s="111"/>
      <c r="BG375" s="111"/>
      <c r="BH375" s="89"/>
      <c r="BI375" s="89"/>
      <c r="BJ375" s="89"/>
      <c r="BK375" s="89"/>
      <c r="BL375" s="89"/>
    </row>
    <row r="376" spans="1:64" x14ac:dyDescent="0.25">
      <c r="A376" s="86">
        <f t="shared" si="224"/>
        <v>375</v>
      </c>
      <c r="B376" s="113"/>
      <c r="C376" s="88"/>
      <c r="D376" s="88"/>
      <c r="E376" s="194">
        <f t="shared" si="236"/>
        <v>0</v>
      </c>
      <c r="F376" s="89">
        <f t="shared" si="237"/>
        <v>0</v>
      </c>
      <c r="G376" s="113"/>
      <c r="H376" s="88"/>
      <c r="I376" s="84">
        <f t="shared" si="238"/>
        <v>14172.044298018769</v>
      </c>
      <c r="J376" s="84">
        <f t="shared" si="239"/>
        <v>14303.152132392714</v>
      </c>
      <c r="K376" s="84">
        <f t="shared" si="240"/>
        <v>14434.259966766658</v>
      </c>
      <c r="L376" s="84">
        <f t="shared" si="241"/>
        <v>14565.367801140603</v>
      </c>
      <c r="M376" s="108">
        <f>IF(T376&lt;&gt;0,(((G376+1)*('Data Raw'!$N$1007-'Data Raw'!$N$1008)/2+'Data Raw'!$N$1008)*'Data Raw'!$M$1010+'Data Raw'!$M$1009)*AE376+AE376)</f>
        <v>14696.475635514547</v>
      </c>
      <c r="N376" s="84">
        <f t="shared" si="242"/>
        <v>14827.583469888492</v>
      </c>
      <c r="O376" s="84">
        <f t="shared" si="243"/>
        <v>14958.691304262436</v>
      </c>
      <c r="P376" s="84">
        <f t="shared" si="244"/>
        <v>15089.799138636381</v>
      </c>
      <c r="Q376" s="84">
        <f t="shared" si="245"/>
        <v>15220.906973010326</v>
      </c>
      <c r="R376" s="166" t="str">
        <f t="shared" si="246"/>
        <v/>
      </c>
      <c r="S376" s="109">
        <f>'Data Raw'!E418</f>
        <v>14859.92</v>
      </c>
      <c r="T376" s="109">
        <f>'Data Raw'!G418</f>
        <v>15455.27</v>
      </c>
      <c r="U376" s="109">
        <f>'Data Raw'!D418</f>
        <v>15632.85</v>
      </c>
      <c r="V376" s="166" t="str">
        <f t="shared" si="247"/>
        <v/>
      </c>
      <c r="W376" s="89">
        <f t="shared" si="248"/>
        <v>-758.79436448545312</v>
      </c>
      <c r="X376" s="89">
        <f t="shared" si="249"/>
        <v>575768.88757488271</v>
      </c>
      <c r="Y376" s="89">
        <f t="shared" si="229"/>
        <v>375.74900992100288</v>
      </c>
      <c r="Z376" s="109">
        <f t="shared" si="250"/>
        <v>772.93000000000029</v>
      </c>
      <c r="AA376" s="89">
        <f t="shared" si="251"/>
        <v>533.71871280248115</v>
      </c>
      <c r="AB376" s="89">
        <f t="shared" si="252"/>
        <v>14440.147359804207</v>
      </c>
      <c r="AC376" s="89">
        <f t="shared" si="253"/>
        <v>15279.692640195794</v>
      </c>
      <c r="AD376" s="89" t="str">
        <f t="shared" si="254"/>
        <v/>
      </c>
      <c r="AE376" s="89">
        <f>'Data Raw'!C418</f>
        <v>14859.92</v>
      </c>
      <c r="AF376" s="89"/>
      <c r="AG376" s="89">
        <f t="shared" si="220"/>
        <v>595.35000000000036</v>
      </c>
      <c r="AH376" s="89">
        <f t="shared" si="221"/>
        <v>-163.44436448545275</v>
      </c>
      <c r="AI376" s="109">
        <f t="shared" si="222"/>
        <v>-1</v>
      </c>
      <c r="AJ376" s="109">
        <f t="shared" si="226"/>
        <v>50</v>
      </c>
      <c r="AK376" s="88"/>
      <c r="AL376" s="191" t="str">
        <f t="shared" si="227"/>
        <v/>
      </c>
      <c r="AM376" s="191">
        <f t="shared" si="228"/>
        <v>-595.35000000000036</v>
      </c>
      <c r="AN376" s="88"/>
      <c r="AO376" s="191"/>
      <c r="AP376" s="191">
        <f t="shared" si="223"/>
        <v>354441.62250000041</v>
      </c>
      <c r="AQ376" s="191">
        <f t="shared" si="255"/>
        <v>279.24841386773971</v>
      </c>
      <c r="AR376" s="191">
        <f t="shared" si="225"/>
        <v>-96.500596053263166</v>
      </c>
      <c r="AS376" s="250">
        <f t="shared" si="230"/>
        <v>0</v>
      </c>
      <c r="AT376" s="250">
        <f t="shared" si="231"/>
        <v>0</v>
      </c>
      <c r="AU376" s="250">
        <f t="shared" si="232"/>
        <v>0</v>
      </c>
      <c r="AV376" s="250">
        <f t="shared" si="233"/>
        <v>0</v>
      </c>
      <c r="AW376" s="250">
        <f t="shared" si="234"/>
        <v>0</v>
      </c>
      <c r="AX376" s="250">
        <f t="shared" si="235"/>
        <v>0</v>
      </c>
      <c r="AY376" s="89"/>
      <c r="AZ376" s="111"/>
      <c r="BA376" s="111"/>
      <c r="BB376" s="111"/>
      <c r="BC376" s="111"/>
      <c r="BD376" s="111"/>
      <c r="BE376" s="111"/>
      <c r="BF376" s="111"/>
      <c r="BG376" s="111"/>
      <c r="BH376" s="89"/>
      <c r="BI376" s="89"/>
      <c r="BJ376" s="89"/>
      <c r="BK376" s="89"/>
      <c r="BL376" s="89"/>
    </row>
    <row r="377" spans="1:64" x14ac:dyDescent="0.25">
      <c r="A377" s="86">
        <f t="shared" si="224"/>
        <v>376</v>
      </c>
      <c r="B377" s="113"/>
      <c r="C377" s="88"/>
      <c r="D377" s="88"/>
      <c r="E377" s="194">
        <f t="shared" si="236"/>
        <v>0</v>
      </c>
      <c r="F377" s="89">
        <f t="shared" si="237"/>
        <v>0</v>
      </c>
      <c r="G377" s="113"/>
      <c r="H377" s="88"/>
      <c r="I377" s="84">
        <f t="shared" si="238"/>
        <v>14468.782211581372</v>
      </c>
      <c r="J377" s="84">
        <f t="shared" si="239"/>
        <v>14656.656716541873</v>
      </c>
      <c r="K377" s="84">
        <f t="shared" si="240"/>
        <v>14844.531221502375</v>
      </c>
      <c r="L377" s="84">
        <f t="shared" si="241"/>
        <v>15032.405726462875</v>
      </c>
      <c r="M377" s="108">
        <f>IF(T377&lt;&gt;0,(((G377+1)*('Data Raw'!$N$1007-'Data Raw'!$N$1008)/2+'Data Raw'!$N$1008)*'Data Raw'!$M$1010+'Data Raw'!$M$1009)*AE377+AE377)</f>
        <v>15220.280231423378</v>
      </c>
      <c r="N377" s="84">
        <f t="shared" si="242"/>
        <v>15408.15473638388</v>
      </c>
      <c r="O377" s="84">
        <f t="shared" si="243"/>
        <v>15596.02924134438</v>
      </c>
      <c r="P377" s="84">
        <f t="shared" si="244"/>
        <v>15783.903746304883</v>
      </c>
      <c r="Q377" s="84">
        <f t="shared" si="245"/>
        <v>15971.778251265383</v>
      </c>
      <c r="R377" s="166" t="str">
        <f t="shared" si="246"/>
        <v/>
      </c>
      <c r="S377" s="109">
        <f>'Data Raw'!E419</f>
        <v>15276.76</v>
      </c>
      <c r="T377" s="109">
        <f>'Data Raw'!G419</f>
        <v>15827.17</v>
      </c>
      <c r="U377" s="109">
        <f>'Data Raw'!D419</f>
        <v>15867.24</v>
      </c>
      <c r="V377" s="166" t="str">
        <f t="shared" si="247"/>
        <v/>
      </c>
      <c r="W377" s="89">
        <f t="shared" si="248"/>
        <v>-606.88976857662237</v>
      </c>
      <c r="X377" s="89">
        <f t="shared" si="249"/>
        <v>368315.19120298629</v>
      </c>
      <c r="Y377" s="89">
        <f t="shared" si="229"/>
        <v>416.69432132005522</v>
      </c>
      <c r="Z377" s="109">
        <f t="shared" si="250"/>
        <v>590.47999999999956</v>
      </c>
      <c r="AA377" s="89">
        <f t="shared" si="251"/>
        <v>541.82746811641232</v>
      </c>
      <c r="AB377" s="89">
        <f t="shared" si="252"/>
        <v>14935.889094117891</v>
      </c>
      <c r="AC377" s="89">
        <f t="shared" si="253"/>
        <v>15843.210905882108</v>
      </c>
      <c r="AD377" s="89">
        <f t="shared" si="254"/>
        <v>1</v>
      </c>
      <c r="AE377" s="89">
        <f>'Data Raw'!C419</f>
        <v>15389.55</v>
      </c>
      <c r="AF377" s="89"/>
      <c r="AG377" s="89">
        <f t="shared" si="220"/>
        <v>437.6200000000008</v>
      </c>
      <c r="AH377" s="89">
        <f t="shared" si="221"/>
        <v>-169.26976857662157</v>
      </c>
      <c r="AI377" s="109">
        <f t="shared" si="222"/>
        <v>-1</v>
      </c>
      <c r="AJ377" s="109">
        <f t="shared" si="226"/>
        <v>50</v>
      </c>
      <c r="AK377" s="88"/>
      <c r="AL377" s="191" t="str">
        <f t="shared" si="227"/>
        <v/>
      </c>
      <c r="AM377" s="191">
        <f t="shared" si="228"/>
        <v>-437.6200000000008</v>
      </c>
      <c r="AN377" s="88"/>
      <c r="AO377" s="191"/>
      <c r="AP377" s="191">
        <f t="shared" si="223"/>
        <v>191511.26440000071</v>
      </c>
      <c r="AQ377" s="191">
        <f t="shared" si="255"/>
        <v>296.84525677132427</v>
      </c>
      <c r="AR377" s="191">
        <f t="shared" si="225"/>
        <v>-119.84906454873095</v>
      </c>
      <c r="AS377" s="250">
        <f t="shared" si="230"/>
        <v>0</v>
      </c>
      <c r="AT377" s="250">
        <f t="shared" si="231"/>
        <v>0</v>
      </c>
      <c r="AU377" s="250">
        <f t="shared" si="232"/>
        <v>0</v>
      </c>
      <c r="AV377" s="250">
        <f t="shared" si="233"/>
        <v>0</v>
      </c>
      <c r="AW377" s="250">
        <f t="shared" si="234"/>
        <v>0</v>
      </c>
      <c r="AX377" s="250">
        <f t="shared" si="235"/>
        <v>1</v>
      </c>
      <c r="AY377" s="89"/>
      <c r="AZ377" s="111"/>
      <c r="BA377" s="111"/>
      <c r="BB377" s="111"/>
      <c r="BC377" s="111"/>
      <c r="BD377" s="111"/>
      <c r="BE377" s="111"/>
      <c r="BF377" s="111"/>
      <c r="BG377" s="111"/>
      <c r="BH377" s="89"/>
      <c r="BI377" s="89"/>
      <c r="BJ377" s="89"/>
      <c r="BK377" s="89"/>
      <c r="BL377" s="89"/>
    </row>
    <row r="378" spans="1:64" x14ac:dyDescent="0.25">
      <c r="A378" s="86">
        <f t="shared" si="224"/>
        <v>377</v>
      </c>
      <c r="B378" s="113"/>
      <c r="C378" s="88"/>
      <c r="D378" s="88"/>
      <c r="E378" s="194">
        <f t="shared" si="236"/>
        <v>0</v>
      </c>
      <c r="F378" s="89">
        <f t="shared" si="237"/>
        <v>0</v>
      </c>
      <c r="G378" s="113"/>
      <c r="H378" s="88"/>
      <c r="I378" s="84">
        <f t="shared" si="238"/>
        <v>14474.111586353645</v>
      </c>
      <c r="J378" s="84">
        <f t="shared" si="239"/>
        <v>14682.458747013674</v>
      </c>
      <c r="K378" s="84">
        <f t="shared" si="240"/>
        <v>14890.805907673701</v>
      </c>
      <c r="L378" s="84">
        <f t="shared" si="241"/>
        <v>15099.15306833373</v>
      </c>
      <c r="M378" s="108">
        <f>IF(T378&lt;&gt;0,(((G378+1)*('Data Raw'!$N$1007-'Data Raw'!$N$1008)/2+'Data Raw'!$N$1008)*'Data Raw'!$M$1010+'Data Raw'!$M$1009)*AE378+AE378)</f>
        <v>15307.500228993757</v>
      </c>
      <c r="N378" s="84">
        <f t="shared" si="242"/>
        <v>15515.847389653783</v>
      </c>
      <c r="O378" s="84">
        <f t="shared" si="243"/>
        <v>15724.194550313812</v>
      </c>
      <c r="P378" s="84">
        <f t="shared" si="244"/>
        <v>15932.541710973839</v>
      </c>
      <c r="Q378" s="84">
        <f t="shared" si="245"/>
        <v>16140.888871633868</v>
      </c>
      <c r="R378" s="166" t="str">
        <f t="shared" si="246"/>
        <v/>
      </c>
      <c r="S378" s="109">
        <f>'Data Raw'!E420</f>
        <v>15301.67</v>
      </c>
      <c r="T378" s="109">
        <f>'Data Raw'!G420</f>
        <v>15339.49</v>
      </c>
      <c r="U378" s="109">
        <f>'Data Raw'!D420</f>
        <v>15623.18</v>
      </c>
      <c r="V378" s="166" t="str">
        <f t="shared" si="247"/>
        <v/>
      </c>
      <c r="W378" s="89">
        <f t="shared" si="248"/>
        <v>-31.989771006243245</v>
      </c>
      <c r="X378" s="89">
        <f t="shared" si="249"/>
        <v>1023.345449031881</v>
      </c>
      <c r="Y378" s="89">
        <f t="shared" si="229"/>
        <v>385.97340581431638</v>
      </c>
      <c r="Z378" s="109">
        <f t="shared" si="250"/>
        <v>321.51000000000022</v>
      </c>
      <c r="AA378" s="89">
        <f t="shared" si="251"/>
        <v>510.35354409978197</v>
      </c>
      <c r="AB378" s="89">
        <f t="shared" si="252"/>
        <v>15017.186652101049</v>
      </c>
      <c r="AC378" s="89">
        <f t="shared" si="253"/>
        <v>15938.293347898951</v>
      </c>
      <c r="AD378" s="89">
        <f t="shared" si="254"/>
        <v>1</v>
      </c>
      <c r="AE378" s="89">
        <f>'Data Raw'!C420</f>
        <v>15477.74</v>
      </c>
      <c r="AF378" s="89"/>
      <c r="AG378" s="89">
        <f t="shared" si="220"/>
        <v>-138.25</v>
      </c>
      <c r="AH378" s="89">
        <f t="shared" si="221"/>
        <v>-170.23977100624325</v>
      </c>
      <c r="AI378" s="109">
        <f t="shared" si="222"/>
        <v>-1</v>
      </c>
      <c r="AJ378" s="109">
        <f t="shared" si="226"/>
        <v>50</v>
      </c>
      <c r="AK378" s="88"/>
      <c r="AL378" s="191" t="str">
        <f t="shared" si="227"/>
        <v/>
      </c>
      <c r="AM378" s="191">
        <f t="shared" si="228"/>
        <v>-138.25</v>
      </c>
      <c r="AN378" s="88"/>
      <c r="AO378" s="191"/>
      <c r="AP378" s="191">
        <f t="shared" si="223"/>
        <v>19113.0625</v>
      </c>
      <c r="AQ378" s="191">
        <f t="shared" si="255"/>
        <v>279.22356157451043</v>
      </c>
      <c r="AR378" s="191">
        <f t="shared" si="225"/>
        <v>-106.74984423980595</v>
      </c>
      <c r="AS378" s="250">
        <f t="shared" si="230"/>
        <v>0</v>
      </c>
      <c r="AT378" s="250">
        <f t="shared" si="231"/>
        <v>0</v>
      </c>
      <c r="AU378" s="250">
        <f t="shared" si="232"/>
        <v>0</v>
      </c>
      <c r="AV378" s="250">
        <f t="shared" si="233"/>
        <v>1</v>
      </c>
      <c r="AW378" s="250">
        <f t="shared" si="234"/>
        <v>0</v>
      </c>
      <c r="AX378" s="250">
        <f t="shared" si="235"/>
        <v>0</v>
      </c>
      <c r="AY378" s="89"/>
      <c r="AZ378" s="111"/>
      <c r="BA378" s="111"/>
      <c r="BB378" s="111"/>
      <c r="BC378" s="111"/>
      <c r="BD378" s="111"/>
      <c r="BE378" s="111"/>
      <c r="BF378" s="111"/>
      <c r="BG378" s="111"/>
      <c r="BH378" s="89"/>
      <c r="BI378" s="89"/>
      <c r="BJ378" s="89"/>
      <c r="BK378" s="89"/>
      <c r="BL378" s="89"/>
    </row>
    <row r="379" spans="1:64" x14ac:dyDescent="0.25">
      <c r="A379" s="86">
        <f t="shared" si="224"/>
        <v>378</v>
      </c>
      <c r="B379" s="113"/>
      <c r="C379" s="88"/>
      <c r="D379" s="88"/>
      <c r="E379" s="194">
        <f t="shared" si="236"/>
        <v>0</v>
      </c>
      <c r="F379" s="89">
        <f t="shared" si="237"/>
        <v>0</v>
      </c>
      <c r="G379" s="113"/>
      <c r="H379" s="88"/>
      <c r="I379" s="84">
        <f t="shared" si="238"/>
        <v>14500.958162630894</v>
      </c>
      <c r="J379" s="84">
        <f t="shared" si="239"/>
        <v>14693.944865538053</v>
      </c>
      <c r="K379" s="84">
        <f t="shared" si="240"/>
        <v>14886.93156844521</v>
      </c>
      <c r="L379" s="84">
        <f t="shared" si="241"/>
        <v>15079.91827135237</v>
      </c>
      <c r="M379" s="108">
        <f>IF(T379&lt;&gt;0,(((G379+1)*('Data Raw'!$N$1007-'Data Raw'!$N$1008)/2+'Data Raw'!$N$1008)*'Data Raw'!$M$1010+'Data Raw'!$M$1009)*AE379+AE379)</f>
        <v>15272.904974259527</v>
      </c>
      <c r="N379" s="84">
        <f t="shared" si="242"/>
        <v>15465.891677166685</v>
      </c>
      <c r="O379" s="84">
        <f t="shared" si="243"/>
        <v>15658.878380073844</v>
      </c>
      <c r="P379" s="84">
        <f t="shared" si="244"/>
        <v>15851.865082981001</v>
      </c>
      <c r="Q379" s="84">
        <f t="shared" si="245"/>
        <v>16044.851785888161</v>
      </c>
      <c r="R379" s="166" t="str">
        <f t="shared" si="246"/>
        <v/>
      </c>
      <c r="S379" s="109">
        <f>'Data Raw'!E421</f>
        <v>15442.76</v>
      </c>
      <c r="T379" s="109">
        <f>'Data Raw'!G421</f>
        <v>16161.14</v>
      </c>
      <c r="U379" s="109">
        <f>'Data Raw'!D421</f>
        <v>16513.16</v>
      </c>
      <c r="V379" s="166" t="str">
        <f t="shared" si="247"/>
        <v/>
      </c>
      <c r="W379" s="89">
        <f t="shared" si="248"/>
        <v>-888.23502574047234</v>
      </c>
      <c r="X379" s="89">
        <f t="shared" si="249"/>
        <v>788961.46095217753</v>
      </c>
      <c r="Y379" s="89">
        <f t="shared" si="229"/>
        <v>490.3081073493621</v>
      </c>
      <c r="Z379" s="109">
        <f t="shared" si="250"/>
        <v>1070.3999999999996</v>
      </c>
      <c r="AA379" s="89">
        <f t="shared" si="251"/>
        <v>590.36018065695589</v>
      </c>
      <c r="AB379" s="89">
        <f t="shared" si="252"/>
        <v>15008.959487515185</v>
      </c>
      <c r="AC379" s="89">
        <f t="shared" si="253"/>
        <v>15876.560512484815</v>
      </c>
      <c r="AD379" s="89" t="str">
        <f t="shared" si="254"/>
        <v/>
      </c>
      <c r="AE379" s="89">
        <f>'Data Raw'!C421</f>
        <v>15442.76</v>
      </c>
      <c r="AF379" s="89"/>
      <c r="AG379" s="89">
        <f t="shared" si="220"/>
        <v>718.3799999999992</v>
      </c>
      <c r="AH379" s="89">
        <f t="shared" si="221"/>
        <v>-169.85502574047314</v>
      </c>
      <c r="AI379" s="109">
        <f t="shared" si="222"/>
        <v>-1</v>
      </c>
      <c r="AJ379" s="109">
        <f t="shared" si="226"/>
        <v>50</v>
      </c>
      <c r="AK379" s="88"/>
      <c r="AL379" s="191" t="str">
        <f t="shared" si="227"/>
        <v/>
      </c>
      <c r="AM379" s="191">
        <f t="shared" si="228"/>
        <v>-718.3799999999992</v>
      </c>
      <c r="AN379" s="88"/>
      <c r="AO379" s="191"/>
      <c r="AP379" s="191">
        <f t="shared" si="223"/>
        <v>516069.82439999888</v>
      </c>
      <c r="AQ379" s="191">
        <f t="shared" si="255"/>
        <v>328.0187213995647</v>
      </c>
      <c r="AR379" s="191">
        <f t="shared" si="225"/>
        <v>-162.28938594979741</v>
      </c>
      <c r="AS379" s="250">
        <f t="shared" si="230"/>
        <v>0</v>
      </c>
      <c r="AT379" s="250">
        <f t="shared" si="231"/>
        <v>0</v>
      </c>
      <c r="AU379" s="250">
        <f t="shared" si="232"/>
        <v>0</v>
      </c>
      <c r="AV379" s="250">
        <f t="shared" si="233"/>
        <v>0</v>
      </c>
      <c r="AW379" s="250">
        <f t="shared" si="234"/>
        <v>0</v>
      </c>
      <c r="AX379" s="250">
        <f t="shared" si="235"/>
        <v>0</v>
      </c>
      <c r="AY379" s="89"/>
      <c r="AZ379" s="111"/>
      <c r="BA379" s="111"/>
      <c r="BB379" s="111"/>
      <c r="BC379" s="111"/>
      <c r="BD379" s="111"/>
      <c r="BE379" s="111"/>
      <c r="BF379" s="111"/>
      <c r="BG379" s="111"/>
      <c r="BH379" s="89"/>
      <c r="BI379" s="89"/>
      <c r="BJ379" s="89"/>
      <c r="BK379" s="89"/>
      <c r="BL379" s="89"/>
    </row>
    <row r="380" spans="1:64" x14ac:dyDescent="0.25">
      <c r="A380" s="86">
        <f t="shared" si="224"/>
        <v>379</v>
      </c>
      <c r="B380" s="113"/>
      <c r="C380" s="88"/>
      <c r="D380" s="88"/>
      <c r="E380" s="194">
        <f t="shared" si="236"/>
        <v>0</v>
      </c>
      <c r="F380" s="89">
        <f t="shared" si="237"/>
        <v>0</v>
      </c>
      <c r="G380" s="113"/>
      <c r="H380" s="88"/>
      <c r="I380" s="84">
        <f t="shared" si="238"/>
        <v>14874.840014452293</v>
      </c>
      <c r="J380" s="84">
        <f t="shared" si="239"/>
        <v>15119.994068126973</v>
      </c>
      <c r="K380" s="84">
        <f t="shared" si="240"/>
        <v>15365.148121801654</v>
      </c>
      <c r="L380" s="84">
        <f t="shared" si="241"/>
        <v>15610.302175476334</v>
      </c>
      <c r="M380" s="108">
        <f>IF(T380&lt;&gt;0,(((G380+1)*('Data Raw'!$N$1007-'Data Raw'!$N$1008)/2+'Data Raw'!$N$1008)*'Data Raw'!$M$1010+'Data Raw'!$M$1009)*AE380+AE380)</f>
        <v>15855.456229151016</v>
      </c>
      <c r="N380" s="84">
        <f t="shared" si="242"/>
        <v>16100.610282825697</v>
      </c>
      <c r="O380" s="84">
        <f t="shared" si="243"/>
        <v>16345.764336500377</v>
      </c>
      <c r="P380" s="84">
        <f t="shared" si="244"/>
        <v>16590.918390175058</v>
      </c>
      <c r="Q380" s="84">
        <f t="shared" si="245"/>
        <v>16836.072443849738</v>
      </c>
      <c r="R380" s="166" t="str">
        <f t="shared" si="246"/>
        <v/>
      </c>
      <c r="S380" s="109">
        <f>'Data Raw'!E422</f>
        <v>15980.85</v>
      </c>
      <c r="T380" s="109">
        <f>'Data Raw'!G422</f>
        <v>16595.91</v>
      </c>
      <c r="U380" s="109">
        <f>'Data Raw'!D422</f>
        <v>16821.89</v>
      </c>
      <c r="V380" s="166" t="str">
        <f t="shared" si="247"/>
        <v/>
      </c>
      <c r="W380" s="89">
        <f t="shared" si="248"/>
        <v>-740.45377084898428</v>
      </c>
      <c r="X380" s="89">
        <f t="shared" si="249"/>
        <v>548271.78676448017</v>
      </c>
      <c r="Y380" s="89">
        <f t="shared" si="229"/>
        <v>533.27613157585517</v>
      </c>
      <c r="Z380" s="109">
        <f t="shared" si="250"/>
        <v>841.03999999999905</v>
      </c>
      <c r="AA380" s="89">
        <f t="shared" si="251"/>
        <v>626.17158342024766</v>
      </c>
      <c r="AB380" s="89">
        <f t="shared" si="252"/>
        <v>15529.983846441588</v>
      </c>
      <c r="AC380" s="89">
        <f t="shared" si="253"/>
        <v>16533.596153558414</v>
      </c>
      <c r="AD380" s="89" t="str">
        <f t="shared" si="254"/>
        <v/>
      </c>
      <c r="AE380" s="89">
        <f>'Data Raw'!C422</f>
        <v>16031.79</v>
      </c>
      <c r="AF380" s="89"/>
      <c r="AG380" s="89">
        <f t="shared" si="220"/>
        <v>564.11999999999898</v>
      </c>
      <c r="AH380" s="89">
        <f t="shared" si="221"/>
        <v>-176.3337708489853</v>
      </c>
      <c r="AI380" s="109">
        <f t="shared" si="222"/>
        <v>-1</v>
      </c>
      <c r="AJ380" s="109">
        <f t="shared" si="226"/>
        <v>50</v>
      </c>
      <c r="AK380" s="88"/>
      <c r="AL380" s="191" t="str">
        <f t="shared" si="227"/>
        <v/>
      </c>
      <c r="AM380" s="191">
        <f t="shared" si="228"/>
        <v>-564.11999999999898</v>
      </c>
      <c r="AN380" s="88"/>
      <c r="AO380" s="191"/>
      <c r="AP380" s="191">
        <f t="shared" si="223"/>
        <v>318231.37439999887</v>
      </c>
      <c r="AQ380" s="191">
        <f t="shared" si="255"/>
        <v>354.25219679961293</v>
      </c>
      <c r="AR380" s="191">
        <f t="shared" si="225"/>
        <v>-179.02393477624224</v>
      </c>
      <c r="AS380" s="250">
        <f t="shared" si="230"/>
        <v>0</v>
      </c>
      <c r="AT380" s="250">
        <f t="shared" si="231"/>
        <v>0</v>
      </c>
      <c r="AU380" s="250">
        <f t="shared" si="232"/>
        <v>0</v>
      </c>
      <c r="AV380" s="250">
        <f t="shared" si="233"/>
        <v>0</v>
      </c>
      <c r="AW380" s="250">
        <f t="shared" si="234"/>
        <v>0</v>
      </c>
      <c r="AX380" s="250">
        <f t="shared" si="235"/>
        <v>1</v>
      </c>
      <c r="AY380" s="89"/>
      <c r="AZ380" s="111"/>
      <c r="BA380" s="111"/>
      <c r="BB380" s="111"/>
      <c r="BC380" s="111"/>
      <c r="BD380" s="111"/>
      <c r="BE380" s="111"/>
      <c r="BF380" s="111"/>
      <c r="BG380" s="111"/>
      <c r="BH380" s="89"/>
      <c r="BI380" s="89"/>
      <c r="BJ380" s="89"/>
      <c r="BK380" s="89"/>
      <c r="BL380" s="89"/>
    </row>
    <row r="381" spans="1:64" x14ac:dyDescent="0.25">
      <c r="A381" s="86">
        <f t="shared" si="224"/>
        <v>380</v>
      </c>
      <c r="B381" s="113"/>
      <c r="C381" s="88"/>
      <c r="D381" s="88"/>
      <c r="E381" s="194">
        <f t="shared" si="236"/>
        <v>0</v>
      </c>
      <c r="F381" s="89">
        <f t="shared" si="237"/>
        <v>0</v>
      </c>
      <c r="G381" s="113"/>
      <c r="H381" s="88"/>
      <c r="I381" s="84">
        <f t="shared" si="238"/>
        <v>15391.017660531819</v>
      </c>
      <c r="J381" s="84">
        <f t="shared" si="239"/>
        <v>15657.655726319745</v>
      </c>
      <c r="K381" s="84">
        <f t="shared" si="240"/>
        <v>15924.293792107674</v>
      </c>
      <c r="L381" s="84">
        <f t="shared" si="241"/>
        <v>16190.931857895601</v>
      </c>
      <c r="M381" s="108">
        <f>IF(T381&lt;&gt;0,(((G381+1)*('Data Raw'!$N$1007-'Data Raw'!$N$1008)/2+'Data Raw'!$N$1008)*'Data Raw'!$M$1010+'Data Raw'!$M$1009)*AE381+AE381)</f>
        <v>16457.569923683528</v>
      </c>
      <c r="N381" s="84">
        <f t="shared" si="242"/>
        <v>16724.207989471455</v>
      </c>
      <c r="O381" s="84">
        <f t="shared" si="243"/>
        <v>16990.846055259382</v>
      </c>
      <c r="P381" s="84">
        <f t="shared" si="244"/>
        <v>17257.48412104731</v>
      </c>
      <c r="Q381" s="84">
        <f t="shared" si="245"/>
        <v>17524.122186835237</v>
      </c>
      <c r="R381" s="166" t="str">
        <f t="shared" si="246"/>
        <v/>
      </c>
      <c r="S381" s="109">
        <f>'Data Raw'!E423</f>
        <v>16429.810000000001</v>
      </c>
      <c r="T381" s="109">
        <f>'Data Raw'!G423</f>
        <v>16557.310000000001</v>
      </c>
      <c r="U381" s="109">
        <f>'Data Raw'!D423</f>
        <v>16719.009999999998</v>
      </c>
      <c r="V381" s="166" t="str">
        <f t="shared" si="247"/>
        <v/>
      </c>
      <c r="W381" s="89">
        <f t="shared" si="248"/>
        <v>-99.740076316473278</v>
      </c>
      <c r="X381" s="89">
        <f t="shared" si="249"/>
        <v>9948.0828236159141</v>
      </c>
      <c r="Y381" s="89">
        <f t="shared" si="229"/>
        <v>495.15490763348402</v>
      </c>
      <c r="Z381" s="109">
        <f t="shared" si="250"/>
        <v>289.19999999999709</v>
      </c>
      <c r="AA381" s="89">
        <f t="shared" si="251"/>
        <v>578.03278578878337</v>
      </c>
      <c r="AB381" s="89">
        <f t="shared" si="252"/>
        <v>16108.354154092787</v>
      </c>
      <c r="AC381" s="89">
        <f t="shared" si="253"/>
        <v>17172.84584590721</v>
      </c>
      <c r="AD381" s="89">
        <f t="shared" si="254"/>
        <v>1</v>
      </c>
      <c r="AE381" s="89">
        <f>'Data Raw'!C423</f>
        <v>16640.599999999999</v>
      </c>
      <c r="AF381" s="89"/>
      <c r="AG381" s="89">
        <f t="shared" si="220"/>
        <v>-83.289999999997235</v>
      </c>
      <c r="AH381" s="89">
        <f t="shared" si="221"/>
        <v>-183.03007631647051</v>
      </c>
      <c r="AI381" s="109">
        <f t="shared" si="222"/>
        <v>-1</v>
      </c>
      <c r="AJ381" s="109">
        <f t="shared" si="226"/>
        <v>50</v>
      </c>
      <c r="AK381" s="88"/>
      <c r="AL381" s="191" t="str">
        <f t="shared" si="227"/>
        <v/>
      </c>
      <c r="AM381" s="191">
        <f t="shared" si="228"/>
        <v>-83.289999999997235</v>
      </c>
      <c r="AN381" s="88"/>
      <c r="AO381" s="191"/>
      <c r="AP381" s="191">
        <f t="shared" si="223"/>
        <v>6937.2240999995392</v>
      </c>
      <c r="AQ381" s="191">
        <f t="shared" si="255"/>
        <v>324.14528604410003</v>
      </c>
      <c r="AR381" s="191">
        <f t="shared" si="225"/>
        <v>-171.00962158938398</v>
      </c>
      <c r="AS381" s="250">
        <f t="shared" si="230"/>
        <v>0</v>
      </c>
      <c r="AT381" s="250">
        <f t="shared" si="231"/>
        <v>0</v>
      </c>
      <c r="AU381" s="250">
        <f t="shared" si="232"/>
        <v>0</v>
      </c>
      <c r="AV381" s="250">
        <f t="shared" si="233"/>
        <v>1</v>
      </c>
      <c r="AW381" s="250">
        <f t="shared" si="234"/>
        <v>0</v>
      </c>
      <c r="AX381" s="250">
        <f t="shared" si="235"/>
        <v>0</v>
      </c>
      <c r="AY381" s="89"/>
      <c r="AZ381" s="111"/>
      <c r="BA381" s="111"/>
      <c r="BB381" s="111"/>
      <c r="BC381" s="111"/>
      <c r="BD381" s="111"/>
      <c r="BE381" s="111"/>
      <c r="BF381" s="111"/>
      <c r="BG381" s="111"/>
      <c r="BH381" s="89"/>
      <c r="BI381" s="89"/>
      <c r="BJ381" s="89"/>
      <c r="BK381" s="89"/>
      <c r="BL381" s="89"/>
    </row>
    <row r="382" spans="1:64" x14ac:dyDescent="0.25">
      <c r="A382" s="86">
        <f t="shared" si="224"/>
        <v>381</v>
      </c>
      <c r="B382" s="113"/>
      <c r="C382" s="88"/>
      <c r="D382" s="88"/>
      <c r="E382" s="194">
        <f t="shared" si="236"/>
        <v>0</v>
      </c>
      <c r="F382" s="89">
        <f t="shared" si="237"/>
        <v>0</v>
      </c>
      <c r="G382" s="113"/>
      <c r="H382" s="88"/>
      <c r="I382" s="84">
        <f t="shared" si="238"/>
        <v>15380.425821233444</v>
      </c>
      <c r="J382" s="84">
        <f t="shared" si="239"/>
        <v>15628.003275050185</v>
      </c>
      <c r="K382" s="84">
        <f t="shared" si="240"/>
        <v>15875.580728866928</v>
      </c>
      <c r="L382" s="84">
        <f t="shared" si="241"/>
        <v>16123.158182683668</v>
      </c>
      <c r="M382" s="108">
        <f>IF(T382&lt;&gt;0,(((G382+1)*('Data Raw'!$N$1007-'Data Raw'!$N$1008)/2+'Data Raw'!$N$1008)*'Data Raw'!$M$1010+'Data Raw'!$M$1009)*AE382+AE382)</f>
        <v>16370.735636500411</v>
      </c>
      <c r="N382" s="84">
        <f t="shared" si="242"/>
        <v>16618.313090317151</v>
      </c>
      <c r="O382" s="84">
        <f t="shared" si="243"/>
        <v>16865.890544133894</v>
      </c>
      <c r="P382" s="84">
        <f t="shared" si="244"/>
        <v>17113.467997950636</v>
      </c>
      <c r="Q382" s="84">
        <f t="shared" si="245"/>
        <v>17361.045451767379</v>
      </c>
      <c r="R382" s="166" t="str">
        <f t="shared" si="246"/>
        <v/>
      </c>
      <c r="S382" s="109">
        <f>'Data Raw'!E424</f>
        <v>16213.03</v>
      </c>
      <c r="T382" s="109">
        <f>'Data Raw'!G424</f>
        <v>16358.52</v>
      </c>
      <c r="U382" s="109">
        <f>'Data Raw'!D424</f>
        <v>16730.2</v>
      </c>
      <c r="V382" s="166" t="str">
        <f t="shared" si="247"/>
        <v/>
      </c>
      <c r="W382" s="89">
        <f t="shared" si="248"/>
        <v>12.215636500410255</v>
      </c>
      <c r="X382" s="89">
        <f t="shared" si="249"/>
        <v>149.22177511015531</v>
      </c>
      <c r="Y382" s="89">
        <f t="shared" si="229"/>
        <v>458.44761612209999</v>
      </c>
      <c r="Z382" s="109">
        <f t="shared" si="250"/>
        <v>517.17000000000007</v>
      </c>
      <c r="AA382" s="89">
        <f t="shared" si="251"/>
        <v>569.33810210467152</v>
      </c>
      <c r="AB382" s="89">
        <f t="shared" si="252"/>
        <v>16061.472132079534</v>
      </c>
      <c r="AC382" s="89">
        <f t="shared" si="253"/>
        <v>17044.127867920466</v>
      </c>
      <c r="AD382" s="89">
        <f t="shared" si="254"/>
        <v>1</v>
      </c>
      <c r="AE382" s="89">
        <f>'Data Raw'!C424</f>
        <v>16552.8</v>
      </c>
      <c r="AF382" s="89"/>
      <c r="AG382" s="89">
        <f t="shared" si="220"/>
        <v>-194.27999999999884</v>
      </c>
      <c r="AH382" s="89">
        <f t="shared" si="221"/>
        <v>-182.06436349958858</v>
      </c>
      <c r="AI382" s="109">
        <f t="shared" si="222"/>
        <v>-1</v>
      </c>
      <c r="AJ382" s="109">
        <f t="shared" si="226"/>
        <v>50</v>
      </c>
      <c r="AK382" s="88"/>
      <c r="AL382" s="191" t="str">
        <f t="shared" si="227"/>
        <v/>
      </c>
      <c r="AM382" s="191">
        <f t="shared" si="228"/>
        <v>-194.27999999999884</v>
      </c>
      <c r="AN382" s="88"/>
      <c r="AO382" s="191"/>
      <c r="AP382" s="191">
        <f t="shared" si="223"/>
        <v>37744.718399999547</v>
      </c>
      <c r="AQ382" s="191">
        <f t="shared" si="255"/>
        <v>309.7158098169777</v>
      </c>
      <c r="AR382" s="191">
        <f t="shared" si="225"/>
        <v>-148.73180630512229</v>
      </c>
      <c r="AS382" s="250">
        <f t="shared" si="230"/>
        <v>0</v>
      </c>
      <c r="AT382" s="250">
        <f t="shared" si="231"/>
        <v>0</v>
      </c>
      <c r="AU382" s="250">
        <f t="shared" si="232"/>
        <v>1</v>
      </c>
      <c r="AV382" s="250">
        <f t="shared" si="233"/>
        <v>0</v>
      </c>
      <c r="AW382" s="250">
        <f t="shared" si="234"/>
        <v>0</v>
      </c>
      <c r="AX382" s="250">
        <f t="shared" si="235"/>
        <v>0</v>
      </c>
      <c r="AY382" s="89"/>
      <c r="AZ382" s="111"/>
      <c r="BA382" s="111"/>
      <c r="BB382" s="111"/>
      <c r="BC382" s="111"/>
      <c r="BD382" s="111"/>
      <c r="BE382" s="111"/>
      <c r="BF382" s="111"/>
      <c r="BG382" s="111"/>
      <c r="BH382" s="89"/>
      <c r="BI382" s="89"/>
      <c r="BJ382" s="89"/>
      <c r="BK382" s="89"/>
      <c r="BL382" s="89"/>
    </row>
    <row r="383" spans="1:64" x14ac:dyDescent="0.25">
      <c r="A383" s="86">
        <f t="shared" si="224"/>
        <v>382</v>
      </c>
      <c r="B383" s="113"/>
      <c r="C383" s="88"/>
      <c r="D383" s="88"/>
      <c r="E383" s="194">
        <f t="shared" si="236"/>
        <v>0</v>
      </c>
      <c r="F383" s="89">
        <f t="shared" si="237"/>
        <v>0</v>
      </c>
      <c r="G383" s="113"/>
      <c r="H383" s="88"/>
      <c r="I383" s="84">
        <f t="shared" si="238"/>
        <v>15043.820372589042</v>
      </c>
      <c r="J383" s="84">
        <f t="shared" si="239"/>
        <v>15273.044180650089</v>
      </c>
      <c r="K383" s="84">
        <f t="shared" si="240"/>
        <v>15502.267988711141</v>
      </c>
      <c r="L383" s="84">
        <f t="shared" si="241"/>
        <v>15731.49179677219</v>
      </c>
      <c r="M383" s="108">
        <f>IF(T383&lt;&gt;0,(((G383+1)*('Data Raw'!$N$1007-'Data Raw'!$N$1008)/2+'Data Raw'!$N$1008)*'Data Raw'!$M$1010+'Data Raw'!$M$1009)*AE383+AE383)</f>
        <v>15960.71560483324</v>
      </c>
      <c r="N383" s="84">
        <f t="shared" si="242"/>
        <v>16189.939412894289</v>
      </c>
      <c r="O383" s="84">
        <f t="shared" si="243"/>
        <v>16419.163220955339</v>
      </c>
      <c r="P383" s="84">
        <f t="shared" si="244"/>
        <v>16648.38702901639</v>
      </c>
      <c r="Q383" s="84">
        <f t="shared" si="245"/>
        <v>16877.610837077438</v>
      </c>
      <c r="R383" s="166" t="str">
        <f t="shared" si="246"/>
        <v/>
      </c>
      <c r="S383" s="109">
        <f>'Data Raw'!E425</f>
        <v>15945.2</v>
      </c>
      <c r="T383" s="109">
        <f>'Data Raw'!G425</f>
        <v>16081.04</v>
      </c>
      <c r="U383" s="109">
        <f>'Data Raw'!D425</f>
        <v>16138.22</v>
      </c>
      <c r="V383" s="166" t="str">
        <f t="shared" si="247"/>
        <v/>
      </c>
      <c r="W383" s="89">
        <f t="shared" si="248"/>
        <v>-120.32439516676095</v>
      </c>
      <c r="X383" s="89">
        <f t="shared" si="249"/>
        <v>14477.960072246846</v>
      </c>
      <c r="Y383" s="89">
        <f t="shared" si="229"/>
        <v>426.86954521768371</v>
      </c>
      <c r="Z383" s="109">
        <f t="shared" si="250"/>
        <v>193.01999999999862</v>
      </c>
      <c r="AA383" s="89">
        <f t="shared" si="251"/>
        <v>515.57837323257536</v>
      </c>
      <c r="AB383" s="89">
        <f t="shared" si="252"/>
        <v>15654.282613211028</v>
      </c>
      <c r="AC383" s="89">
        <f t="shared" si="253"/>
        <v>16622.157386788971</v>
      </c>
      <c r="AD383" s="89">
        <f t="shared" si="254"/>
        <v>1</v>
      </c>
      <c r="AE383" s="89">
        <f>'Data Raw'!C425</f>
        <v>16138.22</v>
      </c>
      <c r="AF383" s="89"/>
      <c r="AG383" s="89">
        <f t="shared" si="220"/>
        <v>-57.179999999998472</v>
      </c>
      <c r="AH383" s="89">
        <f t="shared" si="221"/>
        <v>-177.50439516675942</v>
      </c>
      <c r="AI383" s="109">
        <f t="shared" si="222"/>
        <v>-1</v>
      </c>
      <c r="AJ383" s="109">
        <f t="shared" si="226"/>
        <v>50</v>
      </c>
      <c r="AK383" s="88"/>
      <c r="AL383" s="191" t="str">
        <f t="shared" si="227"/>
        <v/>
      </c>
      <c r="AM383" s="191">
        <f t="shared" si="228"/>
        <v>-57.179999999998472</v>
      </c>
      <c r="AN383" s="88"/>
      <c r="AO383" s="191"/>
      <c r="AP383" s="191">
        <f t="shared" si="223"/>
        <v>3269.5523999998254</v>
      </c>
      <c r="AQ383" s="191">
        <f t="shared" si="255"/>
        <v>281.65627539286891</v>
      </c>
      <c r="AR383" s="191">
        <f t="shared" si="225"/>
        <v>-145.2132698248148</v>
      </c>
      <c r="AS383" s="250">
        <f t="shared" si="230"/>
        <v>0</v>
      </c>
      <c r="AT383" s="250">
        <f t="shared" si="231"/>
        <v>0</v>
      </c>
      <c r="AU383" s="250">
        <f t="shared" si="232"/>
        <v>0</v>
      </c>
      <c r="AV383" s="250">
        <f t="shared" si="233"/>
        <v>1</v>
      </c>
      <c r="AW383" s="250">
        <f t="shared" si="234"/>
        <v>0</v>
      </c>
      <c r="AX383" s="250">
        <f t="shared" si="235"/>
        <v>0</v>
      </c>
      <c r="AY383" s="89"/>
      <c r="AZ383" s="111"/>
      <c r="BA383" s="111"/>
      <c r="BB383" s="111"/>
      <c r="BC383" s="111"/>
      <c r="BD383" s="111"/>
      <c r="BE383" s="111"/>
      <c r="BF383" s="111"/>
      <c r="BG383" s="111"/>
      <c r="BH383" s="89"/>
      <c r="BI383" s="89"/>
      <c r="BJ383" s="89"/>
      <c r="BK383" s="89"/>
      <c r="BL383" s="89"/>
    </row>
    <row r="384" spans="1:64" x14ac:dyDescent="0.25">
      <c r="A384" s="86">
        <f t="shared" si="224"/>
        <v>383</v>
      </c>
      <c r="B384" s="113"/>
      <c r="C384" s="88"/>
      <c r="D384" s="88"/>
      <c r="E384" s="194">
        <f t="shared" si="236"/>
        <v>0</v>
      </c>
      <c r="F384" s="89">
        <f t="shared" si="237"/>
        <v>0</v>
      </c>
      <c r="G384" s="113"/>
      <c r="H384" s="88"/>
      <c r="I384" s="84">
        <f t="shared" si="238"/>
        <v>16078.007359329556</v>
      </c>
      <c r="J384" s="84">
        <f t="shared" si="239"/>
        <v>16291.442131938398</v>
      </c>
      <c r="K384" s="84">
        <f t="shared" si="240"/>
        <v>16504.87690454724</v>
      </c>
      <c r="L384" s="84">
        <f t="shared" si="241"/>
        <v>16718.311677156082</v>
      </c>
      <c r="M384" s="108">
        <f>IF(T384&lt;&gt;0,(((G384+1)*('Data Raw'!$N$1007-'Data Raw'!$N$1008)/2+'Data Raw'!$N$1008)*'Data Raw'!$M$1010+'Data Raw'!$M$1009)*AE384+AE384)</f>
        <v>16931.746449764923</v>
      </c>
      <c r="N384" s="84">
        <f t="shared" si="242"/>
        <v>17145.181222373765</v>
      </c>
      <c r="O384" s="84">
        <f t="shared" si="243"/>
        <v>17358.615994982607</v>
      </c>
      <c r="P384" s="84">
        <f t="shared" si="244"/>
        <v>17572.050767591449</v>
      </c>
      <c r="Q384" s="84">
        <f t="shared" si="245"/>
        <v>17785.48554020029</v>
      </c>
      <c r="R384" s="166" t="str">
        <f t="shared" si="246"/>
        <v/>
      </c>
      <c r="S384" s="109">
        <f>'Data Raw'!E426</f>
        <v>16829</v>
      </c>
      <c r="T384" s="109">
        <f>'Data Raw'!G426</f>
        <v>17325.66</v>
      </c>
      <c r="U384" s="109">
        <f>'Data Raw'!D426</f>
        <v>17368.04</v>
      </c>
      <c r="V384" s="166" t="str">
        <f t="shared" si="247"/>
        <v/>
      </c>
      <c r="W384" s="89">
        <f t="shared" si="248"/>
        <v>-393.9135502350764</v>
      </c>
      <c r="X384" s="89">
        <f t="shared" si="249"/>
        <v>155167.88505880206</v>
      </c>
      <c r="Y384" s="89">
        <f t="shared" si="229"/>
        <v>422.31902918205509</v>
      </c>
      <c r="Z384" s="109">
        <f t="shared" si="250"/>
        <v>539.04000000000087</v>
      </c>
      <c r="AA384" s="89">
        <f t="shared" si="251"/>
        <v>518.93003419935042</v>
      </c>
      <c r="AB384" s="89">
        <f t="shared" si="252"/>
        <v>16681.808382752311</v>
      </c>
      <c r="AC384" s="89">
        <f t="shared" si="253"/>
        <v>17558.291617247687</v>
      </c>
      <c r="AD384" s="89">
        <f t="shared" si="254"/>
        <v>1</v>
      </c>
      <c r="AE384" s="89">
        <f>'Data Raw'!C426</f>
        <v>17120.05</v>
      </c>
      <c r="AF384" s="89"/>
      <c r="AG384" s="89">
        <f t="shared" si="220"/>
        <v>205.61000000000058</v>
      </c>
      <c r="AH384" s="89">
        <f t="shared" si="221"/>
        <v>-188.30355023507582</v>
      </c>
      <c r="AI384" s="109">
        <f t="shared" si="222"/>
        <v>-1</v>
      </c>
      <c r="AJ384" s="109">
        <f t="shared" si="226"/>
        <v>50</v>
      </c>
      <c r="AK384" s="88"/>
      <c r="AL384" s="191" t="str">
        <f t="shared" si="227"/>
        <v/>
      </c>
      <c r="AM384" s="191">
        <f t="shared" si="228"/>
        <v>-205.61000000000058</v>
      </c>
      <c r="AN384" s="88"/>
      <c r="AO384" s="191"/>
      <c r="AP384" s="191">
        <f t="shared" si="223"/>
        <v>42275.472100000239</v>
      </c>
      <c r="AQ384" s="191">
        <f t="shared" si="255"/>
        <v>273.20668923810575</v>
      </c>
      <c r="AR384" s="191">
        <f t="shared" si="225"/>
        <v>-149.11233994394934</v>
      </c>
      <c r="AS384" s="250">
        <f t="shared" si="230"/>
        <v>0</v>
      </c>
      <c r="AT384" s="250">
        <f t="shared" si="231"/>
        <v>0</v>
      </c>
      <c r="AU384" s="250">
        <f t="shared" si="232"/>
        <v>0</v>
      </c>
      <c r="AV384" s="250">
        <f t="shared" si="233"/>
        <v>1</v>
      </c>
      <c r="AW384" s="250">
        <f t="shared" si="234"/>
        <v>0</v>
      </c>
      <c r="AX384" s="250">
        <f t="shared" si="235"/>
        <v>0</v>
      </c>
      <c r="AY384" s="89"/>
      <c r="AZ384" s="111"/>
      <c r="BA384" s="111"/>
      <c r="BB384" s="111"/>
      <c r="BC384" s="111"/>
      <c r="BD384" s="111"/>
      <c r="BE384" s="111"/>
      <c r="BF384" s="111"/>
      <c r="BG384" s="111"/>
      <c r="BH384" s="89"/>
      <c r="BI384" s="89"/>
      <c r="BJ384" s="89"/>
      <c r="BK384" s="89"/>
      <c r="BL384" s="89"/>
    </row>
    <row r="385" spans="1:64" x14ac:dyDescent="0.25">
      <c r="A385" s="86">
        <f t="shared" si="224"/>
        <v>384</v>
      </c>
      <c r="B385" s="113"/>
      <c r="C385" s="88"/>
      <c r="D385" s="88"/>
      <c r="E385" s="194">
        <f t="shared" si="236"/>
        <v>0</v>
      </c>
      <c r="F385" s="89">
        <f t="shared" si="237"/>
        <v>0</v>
      </c>
      <c r="G385" s="113"/>
      <c r="H385" s="88"/>
      <c r="I385" s="84">
        <f t="shared" si="238"/>
        <v>16956.647954433509</v>
      </c>
      <c r="J385" s="84">
        <f t="shared" si="239"/>
        <v>17167.807469024534</v>
      </c>
      <c r="K385" s="84">
        <f t="shared" si="240"/>
        <v>17378.966983615563</v>
      </c>
      <c r="L385" s="84">
        <f t="shared" si="241"/>
        <v>17590.126498206588</v>
      </c>
      <c r="M385" s="108">
        <f>IF(T385&lt;&gt;0,(((G385+1)*('Data Raw'!$N$1007-'Data Raw'!$N$1008)/2+'Data Raw'!$N$1008)*'Data Raw'!$M$1010+'Data Raw'!$M$1009)*AE385+AE385)</f>
        <v>17801.286012797616</v>
      </c>
      <c r="N385" s="84">
        <f t="shared" si="242"/>
        <v>18012.445527388645</v>
      </c>
      <c r="O385" s="84">
        <f t="shared" si="243"/>
        <v>18223.60504197967</v>
      </c>
      <c r="P385" s="84">
        <f t="shared" si="244"/>
        <v>18434.764556570699</v>
      </c>
      <c r="Q385" s="84">
        <f t="shared" si="245"/>
        <v>18645.924071161724</v>
      </c>
      <c r="R385" s="166" t="str">
        <f t="shared" si="246"/>
        <v/>
      </c>
      <c r="S385" s="109">
        <f>'Data Raw'!E427</f>
        <v>17518.88</v>
      </c>
      <c r="T385" s="109">
        <f>'Data Raw'!G427</f>
        <v>17619.71</v>
      </c>
      <c r="U385" s="109">
        <f>'Data Raw'!D427</f>
        <v>18011.64</v>
      </c>
      <c r="V385" s="166" t="str">
        <f t="shared" si="247"/>
        <v/>
      </c>
      <c r="W385" s="89">
        <f t="shared" si="248"/>
        <v>181.5760127976173</v>
      </c>
      <c r="X385" s="89">
        <f t="shared" si="249"/>
        <v>32969.848423480478</v>
      </c>
      <c r="Y385" s="89">
        <f t="shared" si="229"/>
        <v>396.96887659202156</v>
      </c>
      <c r="Z385" s="109">
        <f t="shared" si="250"/>
        <v>492.7599999999984</v>
      </c>
      <c r="AA385" s="89">
        <f t="shared" si="251"/>
        <v>515.19145788515721</v>
      </c>
      <c r="AB385" s="89">
        <f t="shared" si="252"/>
        <v>17558.169470930552</v>
      </c>
      <c r="AC385" s="89">
        <f t="shared" si="253"/>
        <v>18440.350529069445</v>
      </c>
      <c r="AD385" s="89">
        <f t="shared" si="254"/>
        <v>1</v>
      </c>
      <c r="AE385" s="89">
        <f>'Data Raw'!C427</f>
        <v>17999.259999999998</v>
      </c>
      <c r="AF385" s="89"/>
      <c r="AG385" s="89">
        <f t="shared" si="220"/>
        <v>-379.54999999999927</v>
      </c>
      <c r="AH385" s="89">
        <f t="shared" si="221"/>
        <v>-197.97398720238198</v>
      </c>
      <c r="AI385" s="109">
        <f t="shared" si="222"/>
        <v>-1</v>
      </c>
      <c r="AJ385" s="109">
        <f t="shared" si="226"/>
        <v>50</v>
      </c>
      <c r="AK385" s="88"/>
      <c r="AL385" s="191" t="str">
        <f t="shared" si="227"/>
        <v/>
      </c>
      <c r="AM385" s="191">
        <f t="shared" si="228"/>
        <v>-379.54999999999927</v>
      </c>
      <c r="AN385" s="88"/>
      <c r="AO385" s="191"/>
      <c r="AP385" s="191">
        <f t="shared" si="223"/>
        <v>144058.20249999946</v>
      </c>
      <c r="AQ385" s="191">
        <f t="shared" si="255"/>
        <v>285.02261265609394</v>
      </c>
      <c r="AR385" s="191">
        <f t="shared" si="225"/>
        <v>-111.94626393592762</v>
      </c>
      <c r="AS385" s="250">
        <f t="shared" si="230"/>
        <v>0</v>
      </c>
      <c r="AT385" s="250">
        <f t="shared" si="231"/>
        <v>0</v>
      </c>
      <c r="AU385" s="250">
        <f t="shared" si="232"/>
        <v>1</v>
      </c>
      <c r="AV385" s="250">
        <f t="shared" si="233"/>
        <v>0</v>
      </c>
      <c r="AW385" s="250">
        <f t="shared" si="234"/>
        <v>0</v>
      </c>
      <c r="AX385" s="250">
        <f t="shared" si="235"/>
        <v>0</v>
      </c>
      <c r="AY385" s="89"/>
      <c r="AZ385" s="111"/>
      <c r="BA385" s="111"/>
      <c r="BB385" s="111"/>
      <c r="BC385" s="111"/>
      <c r="BD385" s="111"/>
      <c r="BE385" s="111"/>
      <c r="BF385" s="111"/>
      <c r="BG385" s="111"/>
      <c r="BH385" s="89"/>
      <c r="BI385" s="89"/>
      <c r="BJ385" s="89"/>
      <c r="BK385" s="89"/>
      <c r="BL385" s="89"/>
    </row>
    <row r="386" spans="1:64" x14ac:dyDescent="0.25">
      <c r="A386" s="86">
        <f t="shared" si="224"/>
        <v>385</v>
      </c>
      <c r="B386" s="113"/>
      <c r="C386" s="88"/>
      <c r="D386" s="88"/>
      <c r="E386" s="194">
        <f t="shared" si="236"/>
        <v>0</v>
      </c>
      <c r="F386" s="89">
        <f t="shared" si="237"/>
        <v>0</v>
      </c>
      <c r="G386" s="113"/>
      <c r="H386" s="88"/>
      <c r="I386" s="84">
        <f t="shared" si="238"/>
        <v>16677.555988496453</v>
      </c>
      <c r="J386" s="84">
        <f t="shared" si="239"/>
        <v>16876.040426792464</v>
      </c>
      <c r="K386" s="84">
        <f t="shared" si="240"/>
        <v>17074.524865088475</v>
      </c>
      <c r="L386" s="84">
        <f t="shared" si="241"/>
        <v>17273.009303384486</v>
      </c>
      <c r="M386" s="108">
        <f>IF(T386&lt;&gt;0,(((G386+1)*('Data Raw'!$N$1007-'Data Raw'!$N$1008)/2+'Data Raw'!$N$1008)*'Data Raw'!$M$1010+'Data Raw'!$M$1009)*AE386+AE386)</f>
        <v>17471.493741680497</v>
      </c>
      <c r="N386" s="84">
        <f t="shared" si="242"/>
        <v>17669.978179976508</v>
      </c>
      <c r="O386" s="84">
        <f t="shared" si="243"/>
        <v>17868.462618272519</v>
      </c>
      <c r="P386" s="84">
        <f t="shared" si="244"/>
        <v>18066.94705656853</v>
      </c>
      <c r="Q386" s="84">
        <f t="shared" si="245"/>
        <v>18265.431494864541</v>
      </c>
      <c r="R386" s="166" t="str">
        <f t="shared" si="246"/>
        <v/>
      </c>
      <c r="S386" s="109">
        <f>'Data Raw'!E428</f>
        <v>17552.3</v>
      </c>
      <c r="T386" s="109">
        <f>'Data Raw'!G428</f>
        <v>18343.12</v>
      </c>
      <c r="U386" s="109">
        <f>'Data Raw'!D428</f>
        <v>18356.78</v>
      </c>
      <c r="V386" s="166" t="str">
        <f t="shared" si="247"/>
        <v/>
      </c>
      <c r="W386" s="89">
        <f t="shared" si="248"/>
        <v>-871.62625831950209</v>
      </c>
      <c r="X386" s="89">
        <f t="shared" si="249"/>
        <v>759732.33419205539</v>
      </c>
      <c r="Y386" s="89">
        <f t="shared" si="229"/>
        <v>493.56401641362527</v>
      </c>
      <c r="Z386" s="109">
        <f t="shared" si="250"/>
        <v>804.47999999999956</v>
      </c>
      <c r="AA386" s="89">
        <f t="shared" si="251"/>
        <v>556.51839247299188</v>
      </c>
      <c r="AB386" s="89">
        <f t="shared" si="252"/>
        <v>17227.887260797615</v>
      </c>
      <c r="AC386" s="89">
        <f t="shared" si="253"/>
        <v>18103.712739202383</v>
      </c>
      <c r="AD386" s="89" t="str">
        <f t="shared" si="254"/>
        <v/>
      </c>
      <c r="AE386" s="89">
        <f>'Data Raw'!C428</f>
        <v>17665.8</v>
      </c>
      <c r="AF386" s="89"/>
      <c r="AG386" s="89">
        <f t="shared" ref="AG386:AG449" si="256">T386-AE386</f>
        <v>677.31999999999971</v>
      </c>
      <c r="AH386" s="89">
        <f t="shared" ref="AH386:AH449" si="257">M386-AE386</f>
        <v>-194.30625831950238</v>
      </c>
      <c r="AI386" s="109">
        <f t="shared" ref="AI386:AI449" si="258">IF($AH386&gt;0,1,-1)</f>
        <v>-1</v>
      </c>
      <c r="AJ386" s="109">
        <f t="shared" si="226"/>
        <v>50</v>
      </c>
      <c r="AK386" s="88"/>
      <c r="AL386" s="191" t="str">
        <f t="shared" si="227"/>
        <v/>
      </c>
      <c r="AM386" s="191">
        <f t="shared" si="228"/>
        <v>-677.31999999999971</v>
      </c>
      <c r="AN386" s="88"/>
      <c r="AO386" s="191"/>
      <c r="AP386" s="191">
        <f t="shared" ref="AP386:AP449" si="259">AG386*AG386</f>
        <v>458762.38239999959</v>
      </c>
      <c r="AQ386" s="191">
        <f t="shared" si="255"/>
        <v>328.61121124986124</v>
      </c>
      <c r="AR386" s="191">
        <f t="shared" si="225"/>
        <v>-164.95280516376403</v>
      </c>
      <c r="AS386" s="250">
        <f t="shared" si="230"/>
        <v>0</v>
      </c>
      <c r="AT386" s="250">
        <f t="shared" si="231"/>
        <v>0</v>
      </c>
      <c r="AU386" s="250">
        <f t="shared" si="232"/>
        <v>0</v>
      </c>
      <c r="AV386" s="250">
        <f t="shared" si="233"/>
        <v>0</v>
      </c>
      <c r="AW386" s="250">
        <f t="shared" si="234"/>
        <v>0</v>
      </c>
      <c r="AX386" s="250">
        <f t="shared" si="235"/>
        <v>0</v>
      </c>
      <c r="AY386" s="89"/>
      <c r="AZ386" s="111"/>
      <c r="BA386" s="111"/>
      <c r="BB386" s="111"/>
      <c r="BC386" s="111"/>
      <c r="BD386" s="111"/>
      <c r="BE386" s="111"/>
      <c r="BF386" s="111"/>
      <c r="BG386" s="111"/>
      <c r="BH386" s="89"/>
      <c r="BI386" s="89"/>
      <c r="BJ386" s="89"/>
      <c r="BK386" s="89"/>
      <c r="BL386" s="89"/>
    </row>
    <row r="387" spans="1:64" x14ac:dyDescent="0.25">
      <c r="A387" s="86">
        <f t="shared" ref="A387:A450" si="260">A386+1</f>
        <v>386</v>
      </c>
      <c r="B387" s="113"/>
      <c r="C387" s="88"/>
      <c r="D387" s="88"/>
      <c r="E387" s="194">
        <f t="shared" si="236"/>
        <v>0</v>
      </c>
      <c r="F387" s="89">
        <f t="shared" si="237"/>
        <v>0</v>
      </c>
      <c r="G387" s="113"/>
      <c r="H387" s="88"/>
      <c r="I387" s="84">
        <f t="shared" si="238"/>
        <v>16982.238698726302</v>
      </c>
      <c r="J387" s="84">
        <f t="shared" si="239"/>
        <v>17229.020706933112</v>
      </c>
      <c r="K387" s="84">
        <f t="shared" si="240"/>
        <v>17475.802715139926</v>
      </c>
      <c r="L387" s="84">
        <f t="shared" si="241"/>
        <v>17722.584723346736</v>
      </c>
      <c r="M387" s="108">
        <f>IF(T387&lt;&gt;0,(((G387+1)*('Data Raw'!$N$1007-'Data Raw'!$N$1008)/2+'Data Raw'!$N$1008)*'Data Raw'!$M$1010+'Data Raw'!$M$1009)*AE387+AE387)</f>
        <v>17969.366731553549</v>
      </c>
      <c r="N387" s="84">
        <f t="shared" si="242"/>
        <v>18216.148739760363</v>
      </c>
      <c r="O387" s="84">
        <f t="shared" si="243"/>
        <v>18462.930747967173</v>
      </c>
      <c r="P387" s="84">
        <f t="shared" si="244"/>
        <v>18709.712756173987</v>
      </c>
      <c r="Q387" s="84">
        <f t="shared" si="245"/>
        <v>18956.494764380797</v>
      </c>
      <c r="R387" s="166" t="str">
        <f t="shared" si="246"/>
        <v/>
      </c>
      <c r="S387" s="109">
        <f>'Data Raw'!E429</f>
        <v>18031.87</v>
      </c>
      <c r="T387" s="109">
        <f>'Data Raw'!G429</f>
        <v>18256.48</v>
      </c>
      <c r="U387" s="109">
        <f>'Data Raw'!D429</f>
        <v>18414.09</v>
      </c>
      <c r="V387" s="166" t="str">
        <f t="shared" si="247"/>
        <v/>
      </c>
      <c r="W387" s="89">
        <f t="shared" si="248"/>
        <v>-287.11326844645009</v>
      </c>
      <c r="X387" s="89">
        <f t="shared" si="249"/>
        <v>82434.028918003314</v>
      </c>
      <c r="Y387" s="89">
        <f t="shared" si="229"/>
        <v>469.66046378635508</v>
      </c>
      <c r="Z387" s="109">
        <f t="shared" si="250"/>
        <v>382.22000000000116</v>
      </c>
      <c r="AA387" s="89">
        <f t="shared" si="251"/>
        <v>531.61862211970742</v>
      </c>
      <c r="AB387" s="89">
        <f t="shared" si="252"/>
        <v>17696.169366397957</v>
      </c>
      <c r="AC387" s="89">
        <f t="shared" si="253"/>
        <v>18642.250633602041</v>
      </c>
      <c r="AD387" s="89">
        <f t="shared" si="254"/>
        <v>1</v>
      </c>
      <c r="AE387" s="89">
        <f>'Data Raw'!C429</f>
        <v>18169.21</v>
      </c>
      <c r="AF387" s="89"/>
      <c r="AG387" s="89">
        <f t="shared" si="256"/>
        <v>87.270000000000437</v>
      </c>
      <c r="AH387" s="89">
        <f t="shared" si="257"/>
        <v>-199.84326844644966</v>
      </c>
      <c r="AI387" s="109">
        <f t="shared" si="258"/>
        <v>-1</v>
      </c>
      <c r="AJ387" s="109">
        <f t="shared" si="226"/>
        <v>50</v>
      </c>
      <c r="AK387" s="88"/>
      <c r="AL387" s="191" t="str">
        <f t="shared" si="227"/>
        <v/>
      </c>
      <c r="AM387" s="191">
        <f t="shared" si="228"/>
        <v>-87.270000000000437</v>
      </c>
      <c r="AN387" s="88"/>
      <c r="AO387" s="191"/>
      <c r="AP387" s="191">
        <f t="shared" si="259"/>
        <v>7616.0529000000761</v>
      </c>
      <c r="AQ387" s="191">
        <f t="shared" si="255"/>
        <v>301.79552111098781</v>
      </c>
      <c r="AR387" s="191">
        <f t="shared" si="225"/>
        <v>-167.86494267536727</v>
      </c>
      <c r="AS387" s="250">
        <f t="shared" si="230"/>
        <v>0</v>
      </c>
      <c r="AT387" s="250">
        <f t="shared" si="231"/>
        <v>0</v>
      </c>
      <c r="AU387" s="250">
        <f t="shared" si="232"/>
        <v>0</v>
      </c>
      <c r="AV387" s="250">
        <f t="shared" si="233"/>
        <v>1</v>
      </c>
      <c r="AW387" s="250">
        <f t="shared" si="234"/>
        <v>0</v>
      </c>
      <c r="AX387" s="250">
        <f t="shared" si="235"/>
        <v>0</v>
      </c>
      <c r="AY387" s="89"/>
      <c r="AZ387" s="111"/>
      <c r="BA387" s="111"/>
      <c r="BB387" s="111"/>
      <c r="BC387" s="111"/>
      <c r="BD387" s="111"/>
      <c r="BE387" s="111"/>
      <c r="BF387" s="111"/>
      <c r="BG387" s="111"/>
      <c r="BH387" s="89"/>
      <c r="BI387" s="89"/>
      <c r="BJ387" s="89"/>
      <c r="BK387" s="89"/>
      <c r="BL387" s="89"/>
    </row>
    <row r="388" spans="1:64" x14ac:dyDescent="0.25">
      <c r="A388" s="86">
        <f t="shared" si="260"/>
        <v>387</v>
      </c>
      <c r="B388" s="113"/>
      <c r="C388" s="88"/>
      <c r="D388" s="88"/>
      <c r="E388" s="194">
        <f t="shared" si="236"/>
        <v>0</v>
      </c>
      <c r="F388" s="89">
        <f t="shared" si="237"/>
        <v>0</v>
      </c>
      <c r="G388" s="113"/>
      <c r="H388" s="88"/>
      <c r="I388" s="84">
        <f t="shared" si="238"/>
        <v>16933.509417056644</v>
      </c>
      <c r="J388" s="84">
        <f t="shared" si="239"/>
        <v>17168.339648949826</v>
      </c>
      <c r="K388" s="84">
        <f t="shared" si="240"/>
        <v>17403.169880843001</v>
      </c>
      <c r="L388" s="84">
        <f t="shared" si="241"/>
        <v>17638.000112736179</v>
      </c>
      <c r="M388" s="108">
        <f>IF(T388&lt;&gt;0,(((G388+1)*('Data Raw'!$N$1007-'Data Raw'!$N$1008)/2+'Data Raw'!$N$1008)*'Data Raw'!$M$1010+'Data Raw'!$M$1009)*AE388+AE388)</f>
        <v>17872.830344629358</v>
      </c>
      <c r="N388" s="84">
        <f t="shared" si="242"/>
        <v>18107.660576522536</v>
      </c>
      <c r="O388" s="84">
        <f t="shared" si="243"/>
        <v>18342.490808415714</v>
      </c>
      <c r="P388" s="84">
        <f t="shared" si="244"/>
        <v>18577.321040308889</v>
      </c>
      <c r="Q388" s="84">
        <f t="shared" si="245"/>
        <v>18812.151272202071</v>
      </c>
      <c r="R388" s="166" t="str">
        <f t="shared" si="246"/>
        <v/>
      </c>
      <c r="S388" s="109">
        <f>'Data Raw'!E430</f>
        <v>17711.84</v>
      </c>
      <c r="T388" s="109">
        <f>'Data Raw'!G430</f>
        <v>18045.66</v>
      </c>
      <c r="U388" s="109">
        <f>'Data Raw'!D430</f>
        <v>18220.810000000001</v>
      </c>
      <c r="V388" s="166" t="str">
        <f t="shared" si="247"/>
        <v/>
      </c>
      <c r="W388" s="89">
        <f t="shared" si="248"/>
        <v>-172.82965537064229</v>
      </c>
      <c r="X388" s="89">
        <f t="shared" si="249"/>
        <v>29870.089775534983</v>
      </c>
      <c r="Y388" s="89">
        <f t="shared" si="229"/>
        <v>439.70051451277925</v>
      </c>
      <c r="Z388" s="109">
        <f t="shared" si="250"/>
        <v>508.97000000000116</v>
      </c>
      <c r="AA388" s="89">
        <f t="shared" si="251"/>
        <v>528.38310467403517</v>
      </c>
      <c r="AB388" s="89">
        <f t="shared" si="252"/>
        <v>17619.724171198246</v>
      </c>
      <c r="AC388" s="89">
        <f t="shared" si="253"/>
        <v>18523.475828801751</v>
      </c>
      <c r="AD388" s="89">
        <f t="shared" si="254"/>
        <v>1</v>
      </c>
      <c r="AE388" s="89">
        <f>'Data Raw'!C430</f>
        <v>18071.599999999999</v>
      </c>
      <c r="AF388" s="89"/>
      <c r="AG388" s="89">
        <f t="shared" si="256"/>
        <v>-25.93999999999869</v>
      </c>
      <c r="AH388" s="89">
        <f t="shared" si="257"/>
        <v>-198.76965537064098</v>
      </c>
      <c r="AI388" s="109">
        <f t="shared" si="258"/>
        <v>-1</v>
      </c>
      <c r="AJ388" s="109">
        <f t="shared" si="226"/>
        <v>50</v>
      </c>
      <c r="AK388" s="88"/>
      <c r="AL388" s="191" t="str">
        <f t="shared" si="227"/>
        <v/>
      </c>
      <c r="AM388" s="191">
        <f t="shared" si="228"/>
        <v>-25.93999999999869</v>
      </c>
      <c r="AN388" s="88"/>
      <c r="AO388" s="191"/>
      <c r="AP388" s="191">
        <f t="shared" si="259"/>
        <v>672.88359999993202</v>
      </c>
      <c r="AQ388" s="191">
        <f t="shared" si="255"/>
        <v>271.14490765421124</v>
      </c>
      <c r="AR388" s="191">
        <f t="shared" si="225"/>
        <v>-168.55560685856801</v>
      </c>
      <c r="AS388" s="250">
        <f t="shared" si="230"/>
        <v>0</v>
      </c>
      <c r="AT388" s="250">
        <f t="shared" si="231"/>
        <v>0</v>
      </c>
      <c r="AU388" s="250">
        <f t="shared" si="232"/>
        <v>0</v>
      </c>
      <c r="AV388" s="250">
        <f t="shared" si="233"/>
        <v>1</v>
      </c>
      <c r="AW388" s="250">
        <f t="shared" si="234"/>
        <v>0</v>
      </c>
      <c r="AX388" s="250">
        <f t="shared" si="235"/>
        <v>0</v>
      </c>
      <c r="AY388" s="89"/>
      <c r="AZ388" s="111"/>
      <c r="BA388" s="111"/>
      <c r="BB388" s="111"/>
      <c r="BC388" s="111"/>
      <c r="BD388" s="111"/>
      <c r="BE388" s="111"/>
      <c r="BF388" s="111"/>
      <c r="BG388" s="111"/>
      <c r="BH388" s="89"/>
      <c r="BI388" s="89"/>
      <c r="BJ388" s="89"/>
      <c r="BK388" s="89"/>
      <c r="BL388" s="89"/>
    </row>
    <row r="389" spans="1:64" x14ac:dyDescent="0.25">
      <c r="A389" s="86">
        <f t="shared" si="260"/>
        <v>388</v>
      </c>
      <c r="B389" s="113"/>
      <c r="C389" s="88"/>
      <c r="D389" s="88"/>
      <c r="E389" s="194">
        <f t="shared" si="236"/>
        <v>0</v>
      </c>
      <c r="F389" s="89">
        <f t="shared" si="237"/>
        <v>0</v>
      </c>
      <c r="G389" s="113"/>
      <c r="H389" s="88"/>
      <c r="I389" s="84">
        <f t="shared" si="238"/>
        <v>17235.49719864412</v>
      </c>
      <c r="J389" s="84">
        <f t="shared" si="239"/>
        <v>17455.347455900512</v>
      </c>
      <c r="K389" s="84">
        <f t="shared" si="240"/>
        <v>17675.1977131569</v>
      </c>
      <c r="L389" s="84">
        <f t="shared" si="241"/>
        <v>17895.047970413292</v>
      </c>
      <c r="M389" s="108">
        <f>IF(T389&lt;&gt;0,(((G389+1)*('Data Raw'!$N$1007-'Data Raw'!$N$1008)/2+'Data Raw'!$N$1008)*'Data Raw'!$M$1010+'Data Raw'!$M$1009)*AE389+AE389)</f>
        <v>18114.898227669681</v>
      </c>
      <c r="N389" s="84">
        <f t="shared" si="242"/>
        <v>18334.748484926069</v>
      </c>
      <c r="O389" s="84">
        <f t="shared" si="243"/>
        <v>18554.598742182461</v>
      </c>
      <c r="P389" s="84">
        <f t="shared" si="244"/>
        <v>18774.44899943885</v>
      </c>
      <c r="Q389" s="84">
        <f t="shared" si="245"/>
        <v>18994.299256695242</v>
      </c>
      <c r="R389" s="166" t="str">
        <f t="shared" si="246"/>
        <v/>
      </c>
      <c r="S389" s="109">
        <f>'Data Raw'!E431</f>
        <v>17910.189999999999</v>
      </c>
      <c r="T389" s="109">
        <f>'Data Raw'!G431</f>
        <v>17992.54</v>
      </c>
      <c r="U389" s="109">
        <f>'Data Raw'!D431</f>
        <v>18378.060000000001</v>
      </c>
      <c r="V389" s="166" t="str">
        <f t="shared" si="247"/>
        <v/>
      </c>
      <c r="W389" s="89">
        <f t="shared" si="248"/>
        <v>122.35822766967976</v>
      </c>
      <c r="X389" s="89">
        <f t="shared" si="249"/>
        <v>14971.535878465187</v>
      </c>
      <c r="Y389" s="89">
        <f t="shared" si="229"/>
        <v>409.70212012689024</v>
      </c>
      <c r="Z389" s="109">
        <f t="shared" si="250"/>
        <v>467.87000000000262</v>
      </c>
      <c r="AA389" s="89">
        <f t="shared" si="251"/>
        <v>519.73837543488764</v>
      </c>
      <c r="AB389" s="89">
        <f t="shared" si="252"/>
        <v>17867.234361027069</v>
      </c>
      <c r="AC389" s="89">
        <f t="shared" si="253"/>
        <v>18765.485638972932</v>
      </c>
      <c r="AD389" s="89">
        <f t="shared" si="254"/>
        <v>1</v>
      </c>
      <c r="AE389" s="89">
        <f>'Data Raw'!C431</f>
        <v>18316.36</v>
      </c>
      <c r="AF389" s="89"/>
      <c r="AG389" s="89">
        <f t="shared" si="256"/>
        <v>-323.81999999999971</v>
      </c>
      <c r="AH389" s="89">
        <f t="shared" si="257"/>
        <v>-201.46177233031995</v>
      </c>
      <c r="AI389" s="109">
        <f t="shared" si="258"/>
        <v>-1</v>
      </c>
      <c r="AJ389" s="109">
        <f t="shared" si="226"/>
        <v>50</v>
      </c>
      <c r="AK389" s="88"/>
      <c r="AL389" s="191" t="str">
        <f t="shared" si="227"/>
        <v/>
      </c>
      <c r="AM389" s="191">
        <f t="shared" si="228"/>
        <v>-323.81999999999971</v>
      </c>
      <c r="AN389" s="88"/>
      <c r="AO389" s="191"/>
      <c r="AP389" s="191">
        <f t="shared" si="259"/>
        <v>104859.39239999981</v>
      </c>
      <c r="AQ389" s="191">
        <f t="shared" si="255"/>
        <v>276.99769569263219</v>
      </c>
      <c r="AR389" s="191">
        <f t="shared" si="225"/>
        <v>-132.70442443425804</v>
      </c>
      <c r="AS389" s="250">
        <f t="shared" si="230"/>
        <v>0</v>
      </c>
      <c r="AT389" s="250">
        <f t="shared" si="231"/>
        <v>0</v>
      </c>
      <c r="AU389" s="250">
        <f t="shared" si="232"/>
        <v>1</v>
      </c>
      <c r="AV389" s="250">
        <f t="shared" si="233"/>
        <v>0</v>
      </c>
      <c r="AW389" s="250">
        <f t="shared" si="234"/>
        <v>0</v>
      </c>
      <c r="AX389" s="250">
        <f t="shared" si="235"/>
        <v>0</v>
      </c>
      <c r="AY389" s="89"/>
      <c r="AZ389" s="111"/>
      <c r="BA389" s="111"/>
      <c r="BB389" s="111"/>
      <c r="BC389" s="111"/>
      <c r="BD389" s="111"/>
      <c r="BE389" s="111"/>
      <c r="BF389" s="111"/>
      <c r="BG389" s="111"/>
      <c r="BH389" s="89"/>
      <c r="BI389" s="89"/>
      <c r="BJ389" s="89"/>
      <c r="BK389" s="89"/>
      <c r="BL389" s="89"/>
    </row>
    <row r="390" spans="1:64" x14ac:dyDescent="0.25">
      <c r="A390" s="86">
        <f t="shared" si="260"/>
        <v>389</v>
      </c>
      <c r="B390" s="113"/>
      <c r="C390" s="88"/>
      <c r="D390" s="88"/>
      <c r="E390" s="194">
        <f t="shared" si="236"/>
        <v>0</v>
      </c>
      <c r="F390" s="89">
        <f t="shared" si="237"/>
        <v>0</v>
      </c>
      <c r="G390" s="113"/>
      <c r="H390" s="88"/>
      <c r="I390" s="84">
        <f t="shared" si="238"/>
        <v>16640.567639858571</v>
      </c>
      <c r="J390" s="84">
        <f t="shared" si="239"/>
        <v>16845.418699922018</v>
      </c>
      <c r="K390" s="84">
        <f t="shared" si="240"/>
        <v>17050.269759985462</v>
      </c>
      <c r="L390" s="84">
        <f t="shared" si="241"/>
        <v>17255.120820048909</v>
      </c>
      <c r="M390" s="108">
        <f>IF(T390&lt;&gt;0,(((G390+1)*('Data Raw'!$N$1007-'Data Raw'!$N$1008)/2+'Data Raw'!$N$1008)*'Data Raw'!$M$1010+'Data Raw'!$M$1009)*AE390+AE390)</f>
        <v>17459.971880112353</v>
      </c>
      <c r="N390" s="84">
        <f t="shared" si="242"/>
        <v>17664.822940175796</v>
      </c>
      <c r="O390" s="84">
        <f t="shared" si="243"/>
        <v>17869.674000239243</v>
      </c>
      <c r="P390" s="84">
        <f t="shared" si="244"/>
        <v>18074.525060302687</v>
      </c>
      <c r="Q390" s="84">
        <f t="shared" si="245"/>
        <v>18279.376120366134</v>
      </c>
      <c r="R390" s="166" t="str">
        <f t="shared" si="246"/>
        <v/>
      </c>
      <c r="S390" s="109">
        <f>'Data Raw'!E432</f>
        <v>17389.45</v>
      </c>
      <c r="T390" s="109">
        <f>'Data Raw'!G432</f>
        <v>17655.91</v>
      </c>
      <c r="U390" s="109">
        <f>'Data Raw'!D432</f>
        <v>17746.34</v>
      </c>
      <c r="V390" s="166" t="str">
        <f t="shared" si="247"/>
        <v/>
      </c>
      <c r="W390" s="89">
        <f t="shared" si="248"/>
        <v>-195.93811988764719</v>
      </c>
      <c r="X390" s="89">
        <f t="shared" si="249"/>
        <v>38391.746825106005</v>
      </c>
      <c r="Y390" s="89">
        <f t="shared" si="229"/>
        <v>386.4724551714832</v>
      </c>
      <c r="Z390" s="109">
        <f t="shared" si="250"/>
        <v>356.88999999999942</v>
      </c>
      <c r="AA390" s="89">
        <f t="shared" si="251"/>
        <v>496.47432180133222</v>
      </c>
      <c r="AB390" s="89">
        <f t="shared" si="252"/>
        <v>17212.372380880348</v>
      </c>
      <c r="AC390" s="89">
        <f t="shared" si="253"/>
        <v>18095.927619119655</v>
      </c>
      <c r="AD390" s="89">
        <f t="shared" si="254"/>
        <v>1</v>
      </c>
      <c r="AE390" s="89">
        <f>'Data Raw'!C432</f>
        <v>17654.150000000001</v>
      </c>
      <c r="AF390" s="89"/>
      <c r="AG390" s="89">
        <f t="shared" si="256"/>
        <v>1.7599999999983993</v>
      </c>
      <c r="AH390" s="89">
        <f t="shared" si="257"/>
        <v>-194.17811988764879</v>
      </c>
      <c r="AI390" s="109">
        <f t="shared" si="258"/>
        <v>-1</v>
      </c>
      <c r="AJ390" s="109">
        <f t="shared" si="226"/>
        <v>50</v>
      </c>
      <c r="AK390" s="88"/>
      <c r="AL390" s="191" t="str">
        <f t="shared" si="227"/>
        <v/>
      </c>
      <c r="AM390" s="191">
        <f t="shared" si="228"/>
        <v>-1.7599999999983993</v>
      </c>
      <c r="AN390" s="88"/>
      <c r="AO390" s="191"/>
      <c r="AP390" s="191">
        <f t="shared" si="259"/>
        <v>3.0975999999943653</v>
      </c>
      <c r="AQ390" s="191">
        <f t="shared" si="255"/>
        <v>246.41572950456177</v>
      </c>
      <c r="AR390" s="191">
        <f t="shared" si="225"/>
        <v>-140.05672566692144</v>
      </c>
      <c r="AS390" s="250">
        <f t="shared" si="230"/>
        <v>0</v>
      </c>
      <c r="AT390" s="250">
        <f t="shared" si="231"/>
        <v>0</v>
      </c>
      <c r="AU390" s="250">
        <f t="shared" si="232"/>
        <v>0</v>
      </c>
      <c r="AV390" s="250">
        <f t="shared" si="233"/>
        <v>1</v>
      </c>
      <c r="AW390" s="250">
        <f t="shared" si="234"/>
        <v>0</v>
      </c>
      <c r="AX390" s="250">
        <f t="shared" si="235"/>
        <v>0</v>
      </c>
      <c r="AY390" s="89"/>
      <c r="AZ390" s="111"/>
      <c r="BA390" s="111"/>
      <c r="BB390" s="111"/>
      <c r="BC390" s="111"/>
      <c r="BD390" s="111"/>
      <c r="BE390" s="111"/>
      <c r="BF390" s="111"/>
      <c r="BG390" s="111"/>
      <c r="BH390" s="89"/>
      <c r="BI390" s="89"/>
      <c r="BJ390" s="89"/>
      <c r="BK390" s="89"/>
      <c r="BL390" s="89"/>
    </row>
    <row r="391" spans="1:64" x14ac:dyDescent="0.25">
      <c r="A391" s="86">
        <f t="shared" si="260"/>
        <v>390</v>
      </c>
      <c r="B391" s="113"/>
      <c r="C391" s="88"/>
      <c r="D391" s="88"/>
      <c r="E391" s="194">
        <f t="shared" si="236"/>
        <v>0</v>
      </c>
      <c r="F391" s="89">
        <f t="shared" si="237"/>
        <v>0</v>
      </c>
      <c r="G391" s="113"/>
      <c r="H391" s="88"/>
      <c r="I391" s="84">
        <f t="shared" si="238"/>
        <v>16658.385501012857</v>
      </c>
      <c r="J391" s="84">
        <f t="shared" si="239"/>
        <v>16851.621728598599</v>
      </c>
      <c r="K391" s="84">
        <f t="shared" si="240"/>
        <v>17044.85795618434</v>
      </c>
      <c r="L391" s="84">
        <f t="shared" si="241"/>
        <v>17238.094183770081</v>
      </c>
      <c r="M391" s="108">
        <f>IF(T391&lt;&gt;0,(((G391+1)*('Data Raw'!$N$1007-'Data Raw'!$N$1008)/2+'Data Raw'!$N$1008)*'Data Raw'!$M$1010+'Data Raw'!$M$1009)*AE391+AE391)</f>
        <v>17431.330411355822</v>
      </c>
      <c r="N391" s="84">
        <f t="shared" si="242"/>
        <v>17624.566638941564</v>
      </c>
      <c r="O391" s="84">
        <f t="shared" si="243"/>
        <v>17817.802866527305</v>
      </c>
      <c r="P391" s="84">
        <f t="shared" si="244"/>
        <v>18011.039094113046</v>
      </c>
      <c r="Q391" s="84">
        <f t="shared" si="245"/>
        <v>18204.275321698788</v>
      </c>
      <c r="R391" s="166" t="str">
        <f t="shared" si="246"/>
        <v/>
      </c>
      <c r="S391" s="109">
        <f>'Data Raw'!E433</f>
        <v>17287.599999999999</v>
      </c>
      <c r="T391" s="109">
        <f>'Data Raw'!G433</f>
        <v>17424.41</v>
      </c>
      <c r="U391" s="109">
        <f>'Data Raw'!D433</f>
        <v>17751.93</v>
      </c>
      <c r="V391" s="166" t="str">
        <f t="shared" si="247"/>
        <v/>
      </c>
      <c r="W391" s="89">
        <f t="shared" si="248"/>
        <v>6.9204113558225799</v>
      </c>
      <c r="X391" s="89">
        <f t="shared" si="249"/>
        <v>47.892093333798123</v>
      </c>
      <c r="Y391" s="89">
        <f t="shared" si="229"/>
        <v>357.81352759921879</v>
      </c>
      <c r="Z391" s="109">
        <f t="shared" si="250"/>
        <v>464.33000000000175</v>
      </c>
      <c r="AA391" s="89">
        <f t="shared" si="251"/>
        <v>491.88227582971365</v>
      </c>
      <c r="AB391" s="89">
        <f t="shared" si="252"/>
        <v>17203.186826468867</v>
      </c>
      <c r="AC391" s="89">
        <f t="shared" si="253"/>
        <v>18047.19317353113</v>
      </c>
      <c r="AD391" s="89">
        <f t="shared" si="254"/>
        <v>1</v>
      </c>
      <c r="AE391" s="89">
        <f>'Data Raw'!C433</f>
        <v>17625.189999999999</v>
      </c>
      <c r="AF391" s="89"/>
      <c r="AG391" s="89">
        <f t="shared" si="256"/>
        <v>-200.77999999999884</v>
      </c>
      <c r="AH391" s="89">
        <f t="shared" si="257"/>
        <v>-193.85958864417626</v>
      </c>
      <c r="AI391" s="109">
        <f t="shared" si="258"/>
        <v>-1</v>
      </c>
      <c r="AJ391" s="109">
        <f t="shared" si="226"/>
        <v>50</v>
      </c>
      <c r="AK391" s="88"/>
      <c r="AL391" s="191" t="str">
        <f t="shared" si="227"/>
        <v/>
      </c>
      <c r="AM391" s="191">
        <f t="shared" si="228"/>
        <v>-200.77999999999884</v>
      </c>
      <c r="AN391" s="88"/>
      <c r="AO391" s="191"/>
      <c r="AP391" s="191">
        <f t="shared" si="259"/>
        <v>40312.608399999532</v>
      </c>
      <c r="AQ391" s="191">
        <f t="shared" si="255"/>
        <v>241.34509289294365</v>
      </c>
      <c r="AR391" s="191">
        <f t="shared" si="225"/>
        <v>-116.46843470627513</v>
      </c>
      <c r="AS391" s="250">
        <f t="shared" si="230"/>
        <v>0</v>
      </c>
      <c r="AT391" s="250">
        <f t="shared" si="231"/>
        <v>0</v>
      </c>
      <c r="AU391" s="250">
        <f t="shared" si="232"/>
        <v>1</v>
      </c>
      <c r="AV391" s="250">
        <f t="shared" si="233"/>
        <v>0</v>
      </c>
      <c r="AW391" s="250">
        <f t="shared" si="234"/>
        <v>0</v>
      </c>
      <c r="AX391" s="250">
        <f t="shared" si="235"/>
        <v>0</v>
      </c>
      <c r="AY391" s="89"/>
      <c r="AZ391" s="111"/>
      <c r="BA391" s="111"/>
      <c r="BB391" s="111"/>
      <c r="BC391" s="111"/>
      <c r="BD391" s="111"/>
      <c r="BE391" s="111"/>
      <c r="BF391" s="111"/>
      <c r="BG391" s="111"/>
      <c r="BH391" s="89"/>
      <c r="BI391" s="89"/>
      <c r="BJ391" s="89"/>
      <c r="BK391" s="89"/>
      <c r="BL391" s="89"/>
    </row>
    <row r="392" spans="1:64" x14ac:dyDescent="0.25">
      <c r="A392" s="86">
        <f t="shared" si="260"/>
        <v>391</v>
      </c>
      <c r="B392" s="113"/>
      <c r="C392" s="88"/>
      <c r="D392" s="88"/>
      <c r="E392" s="194">
        <f t="shared" si="236"/>
        <v>0</v>
      </c>
      <c r="F392" s="89">
        <f t="shared" si="237"/>
        <v>0</v>
      </c>
      <c r="G392" s="113"/>
      <c r="H392" s="88"/>
      <c r="I392" s="84">
        <f t="shared" si="238"/>
        <v>16553.220383021689</v>
      </c>
      <c r="J392" s="84">
        <f t="shared" si="239"/>
        <v>16732.127146821294</v>
      </c>
      <c r="K392" s="84">
        <f t="shared" si="240"/>
        <v>16911.033910620907</v>
      </c>
      <c r="L392" s="84">
        <f t="shared" si="241"/>
        <v>17089.940674420515</v>
      </c>
      <c r="M392" s="108">
        <f>IF(T392&lt;&gt;0,(((G392+1)*('Data Raw'!$N$1007-'Data Raw'!$N$1008)/2+'Data Raw'!$N$1008)*'Data Raw'!$M$1010+'Data Raw'!$M$1009)*AE392+AE392)</f>
        <v>17268.847438220124</v>
      </c>
      <c r="N392" s="84">
        <f t="shared" si="242"/>
        <v>17447.754202019732</v>
      </c>
      <c r="O392" s="84">
        <f t="shared" si="243"/>
        <v>17626.660965819341</v>
      </c>
      <c r="P392" s="84">
        <f t="shared" si="244"/>
        <v>17805.567729618953</v>
      </c>
      <c r="Q392" s="84">
        <f t="shared" si="245"/>
        <v>17984.474493418558</v>
      </c>
      <c r="R392" s="166" t="str">
        <f t="shared" si="246"/>
        <v/>
      </c>
      <c r="S392" s="109">
        <f>'Data Raw'!E434</f>
        <v>17375.96</v>
      </c>
      <c r="T392" s="109">
        <f>'Data Raw'!G434</f>
        <v>17523.810000000001</v>
      </c>
      <c r="U392" s="109">
        <f>'Data Raw'!D434</f>
        <v>17640.84</v>
      </c>
      <c r="V392" s="166" t="str">
        <f t="shared" si="247"/>
        <v/>
      </c>
      <c r="W392" s="89">
        <f t="shared" si="248"/>
        <v>-254.96256177987743</v>
      </c>
      <c r="X392" s="89">
        <f t="shared" si="249"/>
        <v>65005.907909357818</v>
      </c>
      <c r="Y392" s="89">
        <f t="shared" si="229"/>
        <v>345.00290497893724</v>
      </c>
      <c r="Z392" s="109">
        <f t="shared" si="250"/>
        <v>264.88000000000102</v>
      </c>
      <c r="AA392" s="89">
        <f t="shared" si="251"/>
        <v>459.45337928261182</v>
      </c>
      <c r="AB392" s="89">
        <f t="shared" si="252"/>
        <v>17042.800065544743</v>
      </c>
      <c r="AC392" s="89">
        <f t="shared" si="253"/>
        <v>17878.99993445526</v>
      </c>
      <c r="AD392" s="89">
        <f t="shared" si="254"/>
        <v>1</v>
      </c>
      <c r="AE392" s="89">
        <f>'Data Raw'!C434</f>
        <v>17460.900000000001</v>
      </c>
      <c r="AF392" s="89"/>
      <c r="AG392" s="89">
        <f t="shared" si="256"/>
        <v>62.909999999999854</v>
      </c>
      <c r="AH392" s="89">
        <f t="shared" si="257"/>
        <v>-192.05256177987758</v>
      </c>
      <c r="AI392" s="109">
        <f t="shared" si="258"/>
        <v>-1</v>
      </c>
      <c r="AJ392" s="109">
        <f t="shared" si="226"/>
        <v>50</v>
      </c>
      <c r="AK392" s="88"/>
      <c r="AL392" s="191" t="str">
        <f t="shared" si="227"/>
        <v/>
      </c>
      <c r="AM392" s="191">
        <f t="shared" si="228"/>
        <v>-62.909999999999854</v>
      </c>
      <c r="AN392" s="88"/>
      <c r="AO392" s="191"/>
      <c r="AP392" s="191">
        <f t="shared" si="259"/>
        <v>3957.6680999999817</v>
      </c>
      <c r="AQ392" s="191">
        <f t="shared" si="255"/>
        <v>221.51897146039434</v>
      </c>
      <c r="AR392" s="191">
        <f t="shared" ref="AR392:AR455" si="261">AQ392-Y392</f>
        <v>-123.4839335185429</v>
      </c>
      <c r="AS392" s="250">
        <f t="shared" si="230"/>
        <v>0</v>
      </c>
      <c r="AT392" s="250">
        <f t="shared" si="231"/>
        <v>0</v>
      </c>
      <c r="AU392" s="250">
        <f t="shared" si="232"/>
        <v>0</v>
      </c>
      <c r="AV392" s="250">
        <f t="shared" si="233"/>
        <v>1</v>
      </c>
      <c r="AW392" s="250">
        <f t="shared" si="234"/>
        <v>0</v>
      </c>
      <c r="AX392" s="250">
        <f t="shared" si="235"/>
        <v>0</v>
      </c>
      <c r="AY392" s="89"/>
      <c r="AZ392" s="111"/>
      <c r="BA392" s="111"/>
      <c r="BB392" s="111"/>
      <c r="BC392" s="111"/>
      <c r="BD392" s="111"/>
      <c r="BE392" s="111"/>
      <c r="BF392" s="111"/>
      <c r="BG392" s="111"/>
      <c r="BH392" s="89"/>
      <c r="BI392" s="89"/>
      <c r="BJ392" s="89"/>
      <c r="BK392" s="89"/>
      <c r="BL392" s="89"/>
    </row>
    <row r="393" spans="1:64" x14ac:dyDescent="0.25">
      <c r="A393" s="86">
        <f t="shared" si="260"/>
        <v>392</v>
      </c>
      <c r="B393" s="113"/>
      <c r="C393" s="88"/>
      <c r="D393" s="88"/>
      <c r="E393" s="194">
        <f t="shared" si="236"/>
        <v>0</v>
      </c>
      <c r="F393" s="89">
        <f t="shared" si="237"/>
        <v>0</v>
      </c>
      <c r="G393" s="113"/>
      <c r="H393" s="88"/>
      <c r="I393" s="84">
        <f t="shared" si="238"/>
        <v>16800.011920321027</v>
      </c>
      <c r="J393" s="84">
        <f t="shared" si="239"/>
        <v>16972.513372810496</v>
      </c>
      <c r="K393" s="84">
        <f t="shared" si="240"/>
        <v>17145.014825299964</v>
      </c>
      <c r="L393" s="84">
        <f t="shared" si="241"/>
        <v>17317.516277789433</v>
      </c>
      <c r="M393" s="108">
        <f>IF(T393&lt;&gt;0,(((G393+1)*('Data Raw'!$N$1007-'Data Raw'!$N$1008)/2+'Data Raw'!$N$1008)*'Data Raw'!$M$1010+'Data Raw'!$M$1009)*AE393+AE393)</f>
        <v>17490.017730278902</v>
      </c>
      <c r="N393" s="84">
        <f t="shared" si="242"/>
        <v>17662.51918276837</v>
      </c>
      <c r="O393" s="84">
        <f t="shared" si="243"/>
        <v>17835.020635257839</v>
      </c>
      <c r="P393" s="84">
        <f t="shared" si="244"/>
        <v>18007.522087747308</v>
      </c>
      <c r="Q393" s="84">
        <f t="shared" si="245"/>
        <v>18180.023540236776</v>
      </c>
      <c r="R393" s="166" t="str">
        <f t="shared" si="246"/>
        <v/>
      </c>
      <c r="S393" s="109">
        <f>'Data Raw'!E435</f>
        <v>17517.12</v>
      </c>
      <c r="T393" s="109">
        <f>'Data Raw'!G435</f>
        <v>17660.900000000001</v>
      </c>
      <c r="U393" s="109">
        <f>'Data Raw'!D435</f>
        <v>17759.240000000002</v>
      </c>
      <c r="V393" s="166" t="str">
        <f t="shared" si="247"/>
        <v/>
      </c>
      <c r="W393" s="89">
        <f t="shared" si="248"/>
        <v>-170.88226972109987</v>
      </c>
      <c r="X393" s="89">
        <f t="shared" si="249"/>
        <v>29200.750105034727</v>
      </c>
      <c r="Y393" s="89">
        <f t="shared" si="229"/>
        <v>325.87525588098197</v>
      </c>
      <c r="Z393" s="109">
        <f t="shared" si="250"/>
        <v>242.12000000000262</v>
      </c>
      <c r="AA393" s="89">
        <f t="shared" si="251"/>
        <v>428.4057536708105</v>
      </c>
      <c r="AB393" s="89">
        <f t="shared" si="252"/>
        <v>17293.99462760978</v>
      </c>
      <c r="AC393" s="89">
        <f t="shared" si="253"/>
        <v>18075.065372390218</v>
      </c>
      <c r="AD393" s="89">
        <f t="shared" si="254"/>
        <v>1</v>
      </c>
      <c r="AE393" s="89">
        <f>'Data Raw'!C435</f>
        <v>17684.53</v>
      </c>
      <c r="AF393" s="89"/>
      <c r="AG393" s="89">
        <f t="shared" si="256"/>
        <v>-23.629999999997381</v>
      </c>
      <c r="AH393" s="89">
        <f t="shared" si="257"/>
        <v>-194.51226972109725</v>
      </c>
      <c r="AI393" s="109">
        <f t="shared" si="258"/>
        <v>-1</v>
      </c>
      <c r="AJ393" s="109">
        <f t="shared" ref="AJ393:AJ456" si="262">MIN(Y392/4,50)</f>
        <v>50</v>
      </c>
      <c r="AK393" s="88"/>
      <c r="AL393" s="191" t="str">
        <f t="shared" ref="AL393:AL456" si="263">IF(R393&lt;&gt;1,IF(V393=1,ABS(AG392),""),"")</f>
        <v/>
      </c>
      <c r="AM393" s="191">
        <f t="shared" ref="AM393:AM456" si="264">IF(R393&lt;&gt;1,IF(V393="",-ABS(AG393),""),"")</f>
        <v>-23.629999999997381</v>
      </c>
      <c r="AN393" s="88"/>
      <c r="AO393" s="191"/>
      <c r="AP393" s="191">
        <f t="shared" si="259"/>
        <v>558.37689999987617</v>
      </c>
      <c r="AQ393" s="191">
        <f t="shared" si="255"/>
        <v>199.53130796479468</v>
      </c>
      <c r="AR393" s="191">
        <f t="shared" si="261"/>
        <v>-126.34394791618729</v>
      </c>
      <c r="AS393" s="250">
        <f t="shared" si="230"/>
        <v>0</v>
      </c>
      <c r="AT393" s="250">
        <f t="shared" si="231"/>
        <v>0</v>
      </c>
      <c r="AU393" s="250">
        <f t="shared" si="232"/>
        <v>0</v>
      </c>
      <c r="AV393" s="250">
        <f t="shared" si="233"/>
        <v>1</v>
      </c>
      <c r="AW393" s="250">
        <f t="shared" si="234"/>
        <v>0</v>
      </c>
      <c r="AX393" s="250">
        <f t="shared" si="235"/>
        <v>0</v>
      </c>
      <c r="AY393" s="89"/>
      <c r="AZ393" s="111"/>
      <c r="BA393" s="111"/>
      <c r="BB393" s="111"/>
      <c r="BC393" s="111"/>
      <c r="BD393" s="111"/>
      <c r="BE393" s="111"/>
      <c r="BF393" s="111"/>
      <c r="BG393" s="111"/>
      <c r="BH393" s="89"/>
      <c r="BI393" s="89"/>
      <c r="BJ393" s="89"/>
      <c r="BK393" s="89"/>
      <c r="BL393" s="89"/>
    </row>
    <row r="394" spans="1:64" x14ac:dyDescent="0.25">
      <c r="A394" s="86">
        <f t="shared" si="260"/>
        <v>393</v>
      </c>
      <c r="B394" s="113"/>
      <c r="C394" s="88"/>
      <c r="D394" s="88"/>
      <c r="E394" s="194">
        <f t="shared" si="236"/>
        <v>0</v>
      </c>
      <c r="F394" s="89">
        <f t="shared" si="237"/>
        <v>0</v>
      </c>
      <c r="G394" s="113"/>
      <c r="H394" s="88"/>
      <c r="I394" s="84">
        <f t="shared" si="238"/>
        <v>16827.061837266541</v>
      </c>
      <c r="J394" s="84">
        <f t="shared" si="239"/>
        <v>16989.999465207035</v>
      </c>
      <c r="K394" s="84">
        <f t="shared" si="240"/>
        <v>17152.937093147524</v>
      </c>
      <c r="L394" s="84">
        <f t="shared" si="241"/>
        <v>17315.874721088017</v>
      </c>
      <c r="M394" s="108">
        <f>IF(T394&lt;&gt;0,(((G394+1)*('Data Raw'!$N$1007-'Data Raw'!$N$1008)/2+'Data Raw'!$N$1008)*'Data Raw'!$M$1010+'Data Raw'!$M$1009)*AE394+AE394)</f>
        <v>17478.812349028507</v>
      </c>
      <c r="N394" s="84">
        <f t="shared" si="242"/>
        <v>17641.749976968997</v>
      </c>
      <c r="O394" s="84">
        <f t="shared" si="243"/>
        <v>17804.68760490949</v>
      </c>
      <c r="P394" s="84">
        <f t="shared" si="244"/>
        <v>17967.62523284998</v>
      </c>
      <c r="Q394" s="84">
        <f t="shared" si="245"/>
        <v>18130.562860790473</v>
      </c>
      <c r="R394" s="166" t="str">
        <f t="shared" si="246"/>
        <v/>
      </c>
      <c r="S394" s="109">
        <f>'Data Raw'!E436</f>
        <v>17412.04</v>
      </c>
      <c r="T394" s="109">
        <f>'Data Raw'!G436</f>
        <v>17573.580000000002</v>
      </c>
      <c r="U394" s="109">
        <f>'Data Raw'!D436</f>
        <v>17673.2</v>
      </c>
      <c r="V394" s="166" t="str">
        <f t="shared" si="247"/>
        <v/>
      </c>
      <c r="W394" s="89">
        <f t="shared" si="248"/>
        <v>-94.767650971494731</v>
      </c>
      <c r="X394" s="89">
        <f t="shared" si="249"/>
        <v>8980.9076706550459</v>
      </c>
      <c r="Y394" s="89">
        <f t="shared" ref="Y394:Y457" si="265">IF(X394&gt;0,SQRT((X394)/7+(Y393*Y393)/7*6),Y393)</f>
        <v>303.82067127163492</v>
      </c>
      <c r="Z394" s="109">
        <f t="shared" si="250"/>
        <v>261.15999999999985</v>
      </c>
      <c r="AA394" s="89">
        <f t="shared" si="251"/>
        <v>404.51350314640894</v>
      </c>
      <c r="AB394" s="89">
        <f t="shared" si="252"/>
        <v>17309.055109379813</v>
      </c>
      <c r="AC394" s="89">
        <f t="shared" si="253"/>
        <v>18037.344890620188</v>
      </c>
      <c r="AD394" s="89">
        <f t="shared" si="254"/>
        <v>1</v>
      </c>
      <c r="AE394" s="89">
        <f>'Data Raw'!C436</f>
        <v>17673.2</v>
      </c>
      <c r="AF394" s="89"/>
      <c r="AG394" s="89">
        <f t="shared" si="256"/>
        <v>-99.619999999998981</v>
      </c>
      <c r="AH394" s="89">
        <f t="shared" si="257"/>
        <v>-194.38765097149371</v>
      </c>
      <c r="AI394" s="109">
        <f t="shared" si="258"/>
        <v>-1</v>
      </c>
      <c r="AJ394" s="109">
        <f t="shared" si="262"/>
        <v>50</v>
      </c>
      <c r="AK394" s="88"/>
      <c r="AL394" s="191" t="str">
        <f t="shared" si="263"/>
        <v/>
      </c>
      <c r="AM394" s="191">
        <f t="shared" si="264"/>
        <v>-99.619999999998981</v>
      </c>
      <c r="AN394" s="88"/>
      <c r="AO394" s="191"/>
      <c r="AP394" s="191">
        <f t="shared" si="259"/>
        <v>9924.1443999997973</v>
      </c>
      <c r="AQ394" s="191">
        <f t="shared" si="255"/>
        <v>188.43005152426181</v>
      </c>
      <c r="AR394" s="191">
        <f t="shared" si="261"/>
        <v>-115.39061974737311</v>
      </c>
      <c r="AS394" s="250">
        <f t="shared" si="230"/>
        <v>0</v>
      </c>
      <c r="AT394" s="250">
        <f t="shared" si="231"/>
        <v>0</v>
      </c>
      <c r="AU394" s="250">
        <f t="shared" si="232"/>
        <v>0</v>
      </c>
      <c r="AV394" s="250">
        <f t="shared" si="233"/>
        <v>1</v>
      </c>
      <c r="AW394" s="250">
        <f t="shared" si="234"/>
        <v>0</v>
      </c>
      <c r="AX394" s="250">
        <f t="shared" si="235"/>
        <v>0</v>
      </c>
      <c r="AY394" s="89"/>
      <c r="AZ394" s="111"/>
      <c r="BA394" s="111"/>
      <c r="BB394" s="111"/>
      <c r="BC394" s="111"/>
      <c r="BD394" s="111"/>
      <c r="BE394" s="111"/>
      <c r="BF394" s="111"/>
      <c r="BG394" s="111"/>
      <c r="BH394" s="89"/>
      <c r="BI394" s="89"/>
      <c r="BJ394" s="89"/>
      <c r="BK394" s="89"/>
      <c r="BL394" s="89"/>
    </row>
    <row r="395" spans="1:64" x14ac:dyDescent="0.25">
      <c r="A395" s="86">
        <f t="shared" si="260"/>
        <v>394</v>
      </c>
      <c r="B395" s="113"/>
      <c r="C395" s="88"/>
      <c r="D395" s="88"/>
      <c r="E395" s="194">
        <f t="shared" si="236"/>
        <v>0</v>
      </c>
      <c r="F395" s="89">
        <f t="shared" si="237"/>
        <v>0</v>
      </c>
      <c r="G395" s="113"/>
      <c r="H395" s="88"/>
      <c r="I395" s="84">
        <f t="shared" si="238"/>
        <v>16205.60300824351</v>
      </c>
      <c r="J395" s="84">
        <f t="shared" si="239"/>
        <v>16357.513343879327</v>
      </c>
      <c r="K395" s="84">
        <f t="shared" si="240"/>
        <v>16509.423679515145</v>
      </c>
      <c r="L395" s="84">
        <f t="shared" si="241"/>
        <v>16661.334015150962</v>
      </c>
      <c r="M395" s="108">
        <f>IF(T395&lt;&gt;0,(((G395+1)*('Data Raw'!$N$1007-'Data Raw'!$N$1008)/2+'Data Raw'!$N$1008)*'Data Raw'!$M$1010+'Data Raw'!$M$1009)*AE395+AE395)</f>
        <v>16813.244350786779</v>
      </c>
      <c r="N395" s="84">
        <f t="shared" si="242"/>
        <v>16965.154686422597</v>
      </c>
      <c r="O395" s="84">
        <f t="shared" si="243"/>
        <v>17117.065022058414</v>
      </c>
      <c r="P395" s="84">
        <f t="shared" si="244"/>
        <v>17268.975357694231</v>
      </c>
      <c r="Q395" s="84">
        <f t="shared" si="245"/>
        <v>17420.885693330049</v>
      </c>
      <c r="R395" s="166" t="str">
        <f t="shared" si="246"/>
        <v/>
      </c>
      <c r="S395" s="109">
        <f>'Data Raw'!E437</f>
        <v>16833.68</v>
      </c>
      <c r="T395" s="109">
        <f>'Data Raw'!G437</f>
        <v>17297.939999999999</v>
      </c>
      <c r="U395" s="109">
        <f>'Data Raw'!D437</f>
        <v>17364.21</v>
      </c>
      <c r="V395" s="166" t="str">
        <f t="shared" si="247"/>
        <v/>
      </c>
      <c r="W395" s="89">
        <f t="shared" si="248"/>
        <v>-484.69564921321944</v>
      </c>
      <c r="X395" s="89">
        <f t="shared" si="249"/>
        <v>234929.87236622427</v>
      </c>
      <c r="Y395" s="89">
        <f t="shared" si="265"/>
        <v>335.68094420529434</v>
      </c>
      <c r="Z395" s="109">
        <f t="shared" si="250"/>
        <v>530.52999999999884</v>
      </c>
      <c r="AA395" s="89">
        <f t="shared" si="251"/>
        <v>422.51585983977895</v>
      </c>
      <c r="AB395" s="89">
        <f t="shared" si="252"/>
        <v>16656.39352232555</v>
      </c>
      <c r="AC395" s="89">
        <f t="shared" si="253"/>
        <v>17344.066477674449</v>
      </c>
      <c r="AD395" s="89">
        <f t="shared" si="254"/>
        <v>1</v>
      </c>
      <c r="AE395" s="89">
        <f>'Data Raw'!C437</f>
        <v>17000.23</v>
      </c>
      <c r="AF395" s="89"/>
      <c r="AG395" s="89">
        <f t="shared" si="256"/>
        <v>297.70999999999913</v>
      </c>
      <c r="AH395" s="89">
        <f t="shared" si="257"/>
        <v>-186.98564921322031</v>
      </c>
      <c r="AI395" s="109">
        <f t="shared" si="258"/>
        <v>-1</v>
      </c>
      <c r="AJ395" s="109">
        <f t="shared" si="262"/>
        <v>50</v>
      </c>
      <c r="AK395" s="88"/>
      <c r="AL395" s="191" t="str">
        <f t="shared" si="263"/>
        <v/>
      </c>
      <c r="AM395" s="191">
        <f t="shared" si="264"/>
        <v>-297.70999999999913</v>
      </c>
      <c r="AN395" s="88"/>
      <c r="AO395" s="191"/>
      <c r="AP395" s="191">
        <f t="shared" si="259"/>
        <v>88631.244099999487</v>
      </c>
      <c r="AQ395" s="191">
        <f t="shared" si="255"/>
        <v>200.57226802156598</v>
      </c>
      <c r="AR395" s="191">
        <f t="shared" si="261"/>
        <v>-135.10867618372836</v>
      </c>
      <c r="AS395" s="250">
        <f t="shared" si="230"/>
        <v>0</v>
      </c>
      <c r="AT395" s="250">
        <f t="shared" si="231"/>
        <v>0</v>
      </c>
      <c r="AU395" s="250">
        <f t="shared" si="232"/>
        <v>0</v>
      </c>
      <c r="AV395" s="250">
        <f t="shared" si="233"/>
        <v>0</v>
      </c>
      <c r="AW395" s="250">
        <f t="shared" si="234"/>
        <v>0</v>
      </c>
      <c r="AX395" s="250">
        <f t="shared" si="235"/>
        <v>1</v>
      </c>
      <c r="AY395" s="89"/>
      <c r="AZ395" s="111"/>
      <c r="BA395" s="111"/>
      <c r="BB395" s="111"/>
      <c r="BC395" s="111"/>
      <c r="BD395" s="111"/>
      <c r="BE395" s="111"/>
      <c r="BF395" s="111"/>
      <c r="BG395" s="111"/>
      <c r="BH395" s="89"/>
      <c r="BI395" s="89"/>
      <c r="BJ395" s="89"/>
      <c r="BK395" s="89"/>
      <c r="BL395" s="89"/>
    </row>
    <row r="396" spans="1:64" x14ac:dyDescent="0.25">
      <c r="A396" s="86">
        <f t="shared" si="260"/>
        <v>395</v>
      </c>
      <c r="B396" s="113"/>
      <c r="C396" s="88"/>
      <c r="D396" s="88"/>
      <c r="E396" s="194">
        <f t="shared" si="236"/>
        <v>0</v>
      </c>
      <c r="F396" s="89">
        <f t="shared" si="237"/>
        <v>0</v>
      </c>
      <c r="G396" s="113"/>
      <c r="H396" s="88"/>
      <c r="I396" s="84">
        <f t="shared" si="238"/>
        <v>16694.110946823093</v>
      </c>
      <c r="J396" s="84">
        <f t="shared" si="239"/>
        <v>16861.951418925742</v>
      </c>
      <c r="K396" s="84">
        <f t="shared" si="240"/>
        <v>17029.791891028388</v>
      </c>
      <c r="L396" s="84">
        <f t="shared" si="241"/>
        <v>17197.632363131037</v>
      </c>
      <c r="M396" s="108">
        <f>IF(T396&lt;&gt;0,(((G396+1)*('Data Raw'!$N$1007-'Data Raw'!$N$1008)/2+'Data Raw'!$N$1008)*'Data Raw'!$M$1010+'Data Raw'!$M$1009)*AE396+AE396)</f>
        <v>17365.472835233682</v>
      </c>
      <c r="N396" s="84">
        <f t="shared" si="242"/>
        <v>17533.313307336328</v>
      </c>
      <c r="O396" s="84">
        <f t="shared" si="243"/>
        <v>17701.153779438977</v>
      </c>
      <c r="P396" s="84">
        <f t="shared" si="244"/>
        <v>17868.994251541622</v>
      </c>
      <c r="Q396" s="84">
        <f t="shared" si="245"/>
        <v>18036.834723644271</v>
      </c>
      <c r="R396" s="166" t="str">
        <f t="shared" si="246"/>
        <v/>
      </c>
      <c r="S396" s="109">
        <f>'Data Raw'!E438</f>
        <v>17536.45</v>
      </c>
      <c r="T396" s="109">
        <f>'Data Raw'!G438</f>
        <v>18204.68</v>
      </c>
      <c r="U396" s="109">
        <f>'Data Raw'!D438</f>
        <v>18204.68</v>
      </c>
      <c r="V396" s="166" t="str">
        <f t="shared" si="247"/>
        <v/>
      </c>
      <c r="W396" s="89">
        <f t="shared" si="248"/>
        <v>-839.20716476631787</v>
      </c>
      <c r="X396" s="89">
        <f t="shared" si="249"/>
        <v>704268.66539512179</v>
      </c>
      <c r="Y396" s="89">
        <f t="shared" si="265"/>
        <v>444.06544614351441</v>
      </c>
      <c r="Z396" s="109">
        <f t="shared" si="250"/>
        <v>668.22999999999956</v>
      </c>
      <c r="AA396" s="89">
        <f t="shared" si="251"/>
        <v>457.61787986266768</v>
      </c>
      <c r="AB396" s="89">
        <f t="shared" si="252"/>
        <v>17199.461519136188</v>
      </c>
      <c r="AC396" s="89">
        <f t="shared" si="253"/>
        <v>17917.738480863809</v>
      </c>
      <c r="AD396" s="89" t="str">
        <f t="shared" si="254"/>
        <v/>
      </c>
      <c r="AE396" s="89">
        <f>'Data Raw'!C438</f>
        <v>17558.599999999999</v>
      </c>
      <c r="AF396" s="89"/>
      <c r="AG396" s="89">
        <f t="shared" si="256"/>
        <v>646.08000000000175</v>
      </c>
      <c r="AH396" s="89">
        <f t="shared" si="257"/>
        <v>-193.12716476631613</v>
      </c>
      <c r="AI396" s="109">
        <f t="shared" si="258"/>
        <v>-1</v>
      </c>
      <c r="AJ396" s="109">
        <f t="shared" si="262"/>
        <v>50</v>
      </c>
      <c r="AK396" s="88"/>
      <c r="AL396" s="191" t="str">
        <f t="shared" si="263"/>
        <v/>
      </c>
      <c r="AM396" s="191">
        <f t="shared" si="264"/>
        <v>-646.08000000000175</v>
      </c>
      <c r="AN396" s="88"/>
      <c r="AO396" s="191"/>
      <c r="AP396" s="191">
        <f t="shared" si="259"/>
        <v>417419.36640000227</v>
      </c>
      <c r="AQ396" s="191">
        <f t="shared" si="255"/>
        <v>250.07312713028105</v>
      </c>
      <c r="AR396" s="191">
        <f t="shared" si="261"/>
        <v>-193.99231901323336</v>
      </c>
      <c r="AS396" s="250">
        <f t="shared" si="230"/>
        <v>0</v>
      </c>
      <c r="AT396" s="250">
        <f t="shared" si="231"/>
        <v>0</v>
      </c>
      <c r="AU396" s="250">
        <f t="shared" si="232"/>
        <v>0</v>
      </c>
      <c r="AV396" s="250">
        <f t="shared" si="233"/>
        <v>0</v>
      </c>
      <c r="AW396" s="250">
        <f t="shared" si="234"/>
        <v>0</v>
      </c>
      <c r="AX396" s="250">
        <f t="shared" si="235"/>
        <v>0</v>
      </c>
      <c r="AY396" s="89"/>
      <c r="AZ396" s="111"/>
      <c r="BA396" s="111"/>
      <c r="BB396" s="111"/>
      <c r="BC396" s="111"/>
      <c r="BD396" s="111"/>
      <c r="BE396" s="111"/>
      <c r="BF396" s="111"/>
      <c r="BG396" s="111"/>
      <c r="BH396" s="89"/>
      <c r="BI396" s="89"/>
      <c r="BJ396" s="89"/>
      <c r="BK396" s="89"/>
      <c r="BL396" s="89"/>
    </row>
    <row r="397" spans="1:64" x14ac:dyDescent="0.25">
      <c r="A397" s="86">
        <f t="shared" si="260"/>
        <v>396</v>
      </c>
      <c r="B397" s="113"/>
      <c r="C397" s="88"/>
      <c r="D397" s="88"/>
      <c r="E397" s="194">
        <f t="shared" si="236"/>
        <v>0</v>
      </c>
      <c r="F397" s="89">
        <f t="shared" si="237"/>
        <v>0</v>
      </c>
      <c r="G397" s="113"/>
      <c r="H397" s="88"/>
      <c r="I397" s="84">
        <f t="shared" si="238"/>
        <v>17053.88996181079</v>
      </c>
      <c r="J397" s="84">
        <f t="shared" si="239"/>
        <v>17275.922684882549</v>
      </c>
      <c r="K397" s="84">
        <f t="shared" si="240"/>
        <v>17497.955407954305</v>
      </c>
      <c r="L397" s="84">
        <f t="shared" si="241"/>
        <v>17719.988131026064</v>
      </c>
      <c r="M397" s="108">
        <f>IF(T397&lt;&gt;0,(((G397+1)*('Data Raw'!$N$1007-'Data Raw'!$N$1008)/2+'Data Raw'!$N$1008)*'Data Raw'!$M$1010+'Data Raw'!$M$1009)*AE397+AE397)</f>
        <v>17942.02085409782</v>
      </c>
      <c r="N397" s="84">
        <f t="shared" si="242"/>
        <v>18164.053577169576</v>
      </c>
      <c r="O397" s="84">
        <f t="shared" si="243"/>
        <v>18386.086300241335</v>
      </c>
      <c r="P397" s="84">
        <f t="shared" si="244"/>
        <v>18608.119023313091</v>
      </c>
      <c r="Q397" s="84">
        <f t="shared" si="245"/>
        <v>18830.15174638485</v>
      </c>
      <c r="R397" s="166" t="str">
        <f t="shared" si="246"/>
        <v/>
      </c>
      <c r="S397" s="109">
        <f>'Data Raw'!E439</f>
        <v>18052.32</v>
      </c>
      <c r="T397" s="109">
        <f>'Data Raw'!G439</f>
        <v>18597.23</v>
      </c>
      <c r="U397" s="109">
        <f>'Data Raw'!D439</f>
        <v>18645.349999999999</v>
      </c>
      <c r="V397" s="166" t="str">
        <f t="shared" si="247"/>
        <v/>
      </c>
      <c r="W397" s="89">
        <f t="shared" si="248"/>
        <v>-655.20914590217944</v>
      </c>
      <c r="X397" s="89">
        <f t="shared" si="249"/>
        <v>429299.0248738635</v>
      </c>
      <c r="Y397" s="89">
        <f t="shared" si="265"/>
        <v>479.94995983594771</v>
      </c>
      <c r="Z397" s="109">
        <f t="shared" si="250"/>
        <v>593.02999999999884</v>
      </c>
      <c r="AA397" s="89">
        <f t="shared" si="251"/>
        <v>476.96246845371502</v>
      </c>
      <c r="AB397" s="89">
        <f t="shared" si="252"/>
        <v>17752.584802116733</v>
      </c>
      <c r="AC397" s="89">
        <f t="shared" si="253"/>
        <v>18530.53519788327</v>
      </c>
      <c r="AD397" s="89" t="str">
        <f t="shared" si="254"/>
        <v/>
      </c>
      <c r="AE397" s="89">
        <f>'Data Raw'!C439</f>
        <v>18141.560000000001</v>
      </c>
      <c r="AF397" s="89"/>
      <c r="AG397" s="89">
        <f t="shared" si="256"/>
        <v>455.66999999999825</v>
      </c>
      <c r="AH397" s="89">
        <f t="shared" si="257"/>
        <v>-199.53914590218119</v>
      </c>
      <c r="AI397" s="109">
        <f t="shared" si="258"/>
        <v>-1</v>
      </c>
      <c r="AJ397" s="109">
        <f t="shared" si="262"/>
        <v>50</v>
      </c>
      <c r="AK397" s="88"/>
      <c r="AL397" s="191" t="str">
        <f t="shared" si="263"/>
        <v/>
      </c>
      <c r="AM397" s="191">
        <f t="shared" si="264"/>
        <v>-455.66999999999825</v>
      </c>
      <c r="AN397" s="88"/>
      <c r="AO397" s="191"/>
      <c r="AP397" s="191">
        <f t="shared" si="259"/>
        <v>207635.1488999984</v>
      </c>
      <c r="AQ397" s="191">
        <f t="shared" si="255"/>
        <v>272.9172241158052</v>
      </c>
      <c r="AR397" s="191">
        <f t="shared" si="261"/>
        <v>-207.03273572014251</v>
      </c>
      <c r="AS397" s="250">
        <f t="shared" si="230"/>
        <v>0</v>
      </c>
      <c r="AT397" s="250">
        <f t="shared" si="231"/>
        <v>0</v>
      </c>
      <c r="AU397" s="250">
        <f t="shared" si="232"/>
        <v>0</v>
      </c>
      <c r="AV397" s="250">
        <f t="shared" si="233"/>
        <v>0</v>
      </c>
      <c r="AW397" s="250">
        <f t="shared" si="234"/>
        <v>1</v>
      </c>
      <c r="AX397" s="250">
        <f t="shared" si="235"/>
        <v>0</v>
      </c>
      <c r="AY397" s="89"/>
      <c r="AZ397" s="111"/>
      <c r="BA397" s="111"/>
      <c r="BB397" s="111"/>
      <c r="BC397" s="111"/>
      <c r="BD397" s="111"/>
      <c r="BE397" s="111"/>
      <c r="BF397" s="111"/>
      <c r="BG397" s="111"/>
      <c r="BH397" s="89"/>
      <c r="BI397" s="89"/>
      <c r="BJ397" s="89"/>
      <c r="BK397" s="89"/>
      <c r="BL397" s="89"/>
    </row>
    <row r="398" spans="1:64" x14ac:dyDescent="0.25">
      <c r="A398" s="86">
        <f t="shared" si="260"/>
        <v>397</v>
      </c>
      <c r="B398" s="113"/>
      <c r="C398" s="88"/>
      <c r="D398" s="88"/>
      <c r="E398" s="194">
        <f t="shared" si="236"/>
        <v>0</v>
      </c>
      <c r="F398" s="89">
        <f t="shared" si="237"/>
        <v>0</v>
      </c>
      <c r="G398" s="113"/>
      <c r="H398" s="88"/>
      <c r="I398" s="84">
        <f t="shared" si="238"/>
        <v>17889.371105320719</v>
      </c>
      <c r="J398" s="84">
        <f t="shared" si="239"/>
        <v>18129.346085238692</v>
      </c>
      <c r="K398" s="84">
        <f t="shared" si="240"/>
        <v>18369.321065156666</v>
      </c>
      <c r="L398" s="84">
        <f t="shared" si="241"/>
        <v>18609.29604507464</v>
      </c>
      <c r="M398" s="108">
        <f>IF(T398&lt;&gt;0,(((G398+1)*('Data Raw'!$N$1007-'Data Raw'!$N$1008)/2+'Data Raw'!$N$1008)*'Data Raw'!$M$1010+'Data Raw'!$M$1009)*AE398+AE398)</f>
        <v>18849.271024992613</v>
      </c>
      <c r="N398" s="84">
        <f t="shared" si="242"/>
        <v>19089.246004910587</v>
      </c>
      <c r="O398" s="84">
        <f t="shared" si="243"/>
        <v>19329.22098482856</v>
      </c>
      <c r="P398" s="84">
        <f t="shared" si="244"/>
        <v>19569.195964746534</v>
      </c>
      <c r="Q398" s="84">
        <f t="shared" si="245"/>
        <v>19809.170944664507</v>
      </c>
      <c r="R398" s="166" t="str">
        <f t="shared" si="246"/>
        <v/>
      </c>
      <c r="S398" s="109">
        <f>'Data Raw'!E440</f>
        <v>18679.349999999999</v>
      </c>
      <c r="T398" s="109">
        <f>'Data Raw'!G440</f>
        <v>18736.439999999999</v>
      </c>
      <c r="U398" s="109">
        <f>'Data Raw'!D440</f>
        <v>19237.45</v>
      </c>
      <c r="V398" s="166" t="str">
        <f t="shared" si="247"/>
        <v/>
      </c>
      <c r="W398" s="89">
        <f t="shared" si="248"/>
        <v>112.8310249926144</v>
      </c>
      <c r="X398" s="89">
        <f t="shared" si="249"/>
        <v>12730.840200883977</v>
      </c>
      <c r="Y398" s="89">
        <f t="shared" si="265"/>
        <v>446.38910379047604</v>
      </c>
      <c r="Z398" s="109">
        <f t="shared" si="250"/>
        <v>558.10000000000218</v>
      </c>
      <c r="AA398" s="89">
        <f t="shared" si="251"/>
        <v>488.5535443888989</v>
      </c>
      <c r="AB398" s="89">
        <f t="shared" si="252"/>
        <v>18653.481901814343</v>
      </c>
      <c r="AC398" s="89">
        <f t="shared" si="253"/>
        <v>19464.31809818566</v>
      </c>
      <c r="AD398" s="89">
        <f t="shared" si="254"/>
        <v>1</v>
      </c>
      <c r="AE398" s="89">
        <f>'Data Raw'!C440</f>
        <v>19058.900000000001</v>
      </c>
      <c r="AF398" s="89"/>
      <c r="AG398" s="89">
        <f t="shared" si="256"/>
        <v>-322.46000000000276</v>
      </c>
      <c r="AH398" s="89">
        <f t="shared" si="257"/>
        <v>-209.62897500738836</v>
      </c>
      <c r="AI398" s="109">
        <f t="shared" si="258"/>
        <v>-1</v>
      </c>
      <c r="AJ398" s="109">
        <f t="shared" si="262"/>
        <v>50</v>
      </c>
      <c r="AK398" s="88"/>
      <c r="AL398" s="191" t="str">
        <f t="shared" si="263"/>
        <v/>
      </c>
      <c r="AM398" s="191">
        <f t="shared" si="264"/>
        <v>-322.46000000000276</v>
      </c>
      <c r="AN398" s="88"/>
      <c r="AO398" s="191"/>
      <c r="AP398" s="191">
        <f t="shared" si="259"/>
        <v>103980.45160000179</v>
      </c>
      <c r="AQ398" s="191">
        <f t="shared" si="255"/>
        <v>278.42197699182714</v>
      </c>
      <c r="AR398" s="191">
        <f t="shared" si="261"/>
        <v>-167.96712679864891</v>
      </c>
      <c r="AS398" s="250">
        <f t="shared" si="230"/>
        <v>0</v>
      </c>
      <c r="AT398" s="250">
        <f t="shared" si="231"/>
        <v>0</v>
      </c>
      <c r="AU398" s="250">
        <f t="shared" si="232"/>
        <v>1</v>
      </c>
      <c r="AV398" s="250">
        <f t="shared" si="233"/>
        <v>0</v>
      </c>
      <c r="AW398" s="250">
        <f t="shared" si="234"/>
        <v>0</v>
      </c>
      <c r="AX398" s="250">
        <f t="shared" si="235"/>
        <v>0</v>
      </c>
      <c r="AY398" s="89"/>
      <c r="AZ398" s="111"/>
      <c r="BA398" s="111"/>
      <c r="BB398" s="111"/>
      <c r="BC398" s="111"/>
      <c r="BD398" s="111"/>
      <c r="BE398" s="111"/>
      <c r="BF398" s="111"/>
      <c r="BG398" s="111"/>
      <c r="BH398" s="89"/>
      <c r="BI398" s="89"/>
      <c r="BJ398" s="89"/>
      <c r="BK398" s="89"/>
      <c r="BL398" s="89"/>
    </row>
    <row r="399" spans="1:64" x14ac:dyDescent="0.25">
      <c r="A399" s="86">
        <f t="shared" si="260"/>
        <v>398</v>
      </c>
      <c r="B399" s="113"/>
      <c r="C399" s="88"/>
      <c r="D399" s="88"/>
      <c r="E399" s="194">
        <f t="shared" si="236"/>
        <v>0</v>
      </c>
      <c r="F399" s="89">
        <f t="shared" si="237"/>
        <v>0</v>
      </c>
      <c r="G399" s="113"/>
      <c r="H399" s="88"/>
      <c r="I399" s="84">
        <f t="shared" si="238"/>
        <v>17685.882365714104</v>
      </c>
      <c r="J399" s="84">
        <f t="shared" si="239"/>
        <v>17909.076917609342</v>
      </c>
      <c r="K399" s="84">
        <f t="shared" si="240"/>
        <v>18132.27146950458</v>
      </c>
      <c r="L399" s="84">
        <f t="shared" si="241"/>
        <v>18355.466021399818</v>
      </c>
      <c r="M399" s="108">
        <f>IF(T399&lt;&gt;0,(((G399+1)*('Data Raw'!$N$1007-'Data Raw'!$N$1008)/2+'Data Raw'!$N$1008)*'Data Raw'!$M$1010+'Data Raw'!$M$1009)*AE399+AE399)</f>
        <v>18578.660573295056</v>
      </c>
      <c r="N399" s="84">
        <f t="shared" si="242"/>
        <v>18801.855125190294</v>
      </c>
      <c r="O399" s="84">
        <f t="shared" si="243"/>
        <v>19025.049677085532</v>
      </c>
      <c r="P399" s="84">
        <f t="shared" si="244"/>
        <v>19248.24422898077</v>
      </c>
      <c r="Q399" s="84">
        <f t="shared" si="245"/>
        <v>19471.438780876008</v>
      </c>
      <c r="R399" s="166" t="str">
        <f t="shared" si="246"/>
        <v/>
      </c>
      <c r="S399" s="109">
        <f>'Data Raw'!E441</f>
        <v>18530.82</v>
      </c>
      <c r="T399" s="109">
        <f>'Data Raw'!G441</f>
        <v>18675.349999999999</v>
      </c>
      <c r="U399" s="109">
        <f>'Data Raw'!D441</f>
        <v>18841.22</v>
      </c>
      <c r="V399" s="166" t="str">
        <f t="shared" si="247"/>
        <v/>
      </c>
      <c r="W399" s="89">
        <f t="shared" si="248"/>
        <v>-96.689426704942889</v>
      </c>
      <c r="X399" s="89">
        <f t="shared" si="249"/>
        <v>9348.8452365305238</v>
      </c>
      <c r="Y399" s="89">
        <f t="shared" si="265"/>
        <v>414.88866615613483</v>
      </c>
      <c r="Z399" s="109">
        <f t="shared" si="250"/>
        <v>310.40000000000146</v>
      </c>
      <c r="AA399" s="89">
        <f t="shared" si="251"/>
        <v>463.10303804762788</v>
      </c>
      <c r="AB399" s="89">
        <f t="shared" si="252"/>
        <v>18370.009487269435</v>
      </c>
      <c r="AC399" s="89">
        <f t="shared" si="253"/>
        <v>19200.550512730562</v>
      </c>
      <c r="AD399" s="89">
        <f t="shared" si="254"/>
        <v>1</v>
      </c>
      <c r="AE399" s="89">
        <f>'Data Raw'!C441</f>
        <v>18785.28</v>
      </c>
      <c r="AF399" s="89"/>
      <c r="AG399" s="89">
        <f t="shared" si="256"/>
        <v>-109.93000000000029</v>
      </c>
      <c r="AH399" s="89">
        <f t="shared" si="257"/>
        <v>-206.61942670494318</v>
      </c>
      <c r="AI399" s="109">
        <f t="shared" si="258"/>
        <v>-1</v>
      </c>
      <c r="AJ399" s="109">
        <f t="shared" si="262"/>
        <v>50</v>
      </c>
      <c r="AK399" s="88"/>
      <c r="AL399" s="191" t="str">
        <f t="shared" si="263"/>
        <v/>
      </c>
      <c r="AM399" s="191">
        <f t="shared" si="264"/>
        <v>-109.93000000000029</v>
      </c>
      <c r="AN399" s="88"/>
      <c r="AO399" s="191"/>
      <c r="AP399" s="191">
        <f t="shared" si="259"/>
        <v>12084.604900000064</v>
      </c>
      <c r="AQ399" s="191">
        <f t="shared" si="255"/>
        <v>259.70064621495749</v>
      </c>
      <c r="AR399" s="191">
        <f t="shared" si="261"/>
        <v>-155.18801994117734</v>
      </c>
      <c r="AS399" s="250">
        <f t="shared" si="230"/>
        <v>0</v>
      </c>
      <c r="AT399" s="250">
        <f t="shared" si="231"/>
        <v>0</v>
      </c>
      <c r="AU399" s="250">
        <f t="shared" si="232"/>
        <v>0</v>
      </c>
      <c r="AV399" s="250">
        <f t="shared" si="233"/>
        <v>1</v>
      </c>
      <c r="AW399" s="250">
        <f t="shared" si="234"/>
        <v>0</v>
      </c>
      <c r="AX399" s="250">
        <f t="shared" si="235"/>
        <v>0</v>
      </c>
      <c r="AY399" s="89"/>
      <c r="AZ399" s="111"/>
      <c r="BA399" s="111"/>
      <c r="BB399" s="111"/>
      <c r="BC399" s="111"/>
      <c r="BD399" s="111"/>
      <c r="BE399" s="111"/>
      <c r="BF399" s="111"/>
      <c r="BG399" s="111"/>
      <c r="BH399" s="89"/>
      <c r="BI399" s="89"/>
      <c r="BJ399" s="89"/>
      <c r="BK399" s="89"/>
      <c r="BL399" s="89"/>
    </row>
    <row r="400" spans="1:64" x14ac:dyDescent="0.25">
      <c r="A400" s="86">
        <f t="shared" si="260"/>
        <v>399</v>
      </c>
      <c r="B400" s="113"/>
      <c r="C400" s="88"/>
      <c r="D400" s="88"/>
      <c r="E400" s="194">
        <f t="shared" si="236"/>
        <v>0</v>
      </c>
      <c r="F400" s="89">
        <f t="shared" si="237"/>
        <v>0</v>
      </c>
      <c r="G400" s="113"/>
      <c r="H400" s="88"/>
      <c r="I400" s="84">
        <f t="shared" si="238"/>
        <v>18180.483274316655</v>
      </c>
      <c r="J400" s="84">
        <f t="shared" si="239"/>
        <v>18387.927607394722</v>
      </c>
      <c r="K400" s="84">
        <f t="shared" si="240"/>
        <v>18595.371940472789</v>
      </c>
      <c r="L400" s="84">
        <f t="shared" si="241"/>
        <v>18802.816273550856</v>
      </c>
      <c r="M400" s="108">
        <f>IF(T400&lt;&gt;0,(((G400+1)*('Data Raw'!$N$1007-'Data Raw'!$N$1008)/2+'Data Raw'!$N$1008)*'Data Raw'!$M$1010+'Data Raw'!$M$1009)*AE400+AE400)</f>
        <v>19010.260606628923</v>
      </c>
      <c r="N400" s="84">
        <f t="shared" si="242"/>
        <v>19217.70493970699</v>
      </c>
      <c r="O400" s="84">
        <f t="shared" si="243"/>
        <v>19425.149272785056</v>
      </c>
      <c r="P400" s="84">
        <f t="shared" si="244"/>
        <v>19632.593605863123</v>
      </c>
      <c r="Q400" s="84">
        <f t="shared" si="245"/>
        <v>19840.03793894119</v>
      </c>
      <c r="R400" s="166" t="str">
        <f t="shared" si="246"/>
        <v/>
      </c>
      <c r="S400" s="109">
        <f>'Data Raw'!E442</f>
        <v>19035.14</v>
      </c>
      <c r="T400" s="109">
        <f>'Data Raw'!G442</f>
        <v>19518.29</v>
      </c>
      <c r="U400" s="109">
        <f>'Data Raw'!D442</f>
        <v>19539.599999999999</v>
      </c>
      <c r="V400" s="166" t="str">
        <f t="shared" si="247"/>
        <v/>
      </c>
      <c r="W400" s="89">
        <f t="shared" si="248"/>
        <v>-508.02939337107819</v>
      </c>
      <c r="X400" s="89">
        <f t="shared" si="249"/>
        <v>258093.86452898569</v>
      </c>
      <c r="Y400" s="89">
        <f t="shared" si="265"/>
        <v>429.43309745987642</v>
      </c>
      <c r="Z400" s="109">
        <f t="shared" si="250"/>
        <v>504.45999999999913</v>
      </c>
      <c r="AA400" s="89">
        <f t="shared" si="251"/>
        <v>469.0111754693952</v>
      </c>
      <c r="AB400" s="89">
        <f t="shared" si="252"/>
        <v>18828.042417659515</v>
      </c>
      <c r="AC400" s="89">
        <f t="shared" si="253"/>
        <v>19615.317582340485</v>
      </c>
      <c r="AD400" s="89">
        <f t="shared" si="254"/>
        <v>1</v>
      </c>
      <c r="AE400" s="89">
        <f>'Data Raw'!C442</f>
        <v>19221.68</v>
      </c>
      <c r="AF400" s="89"/>
      <c r="AG400" s="89">
        <f t="shared" si="256"/>
        <v>296.61000000000058</v>
      </c>
      <c r="AH400" s="89">
        <f t="shared" si="257"/>
        <v>-211.4193933710776</v>
      </c>
      <c r="AI400" s="109">
        <f t="shared" si="258"/>
        <v>-1</v>
      </c>
      <c r="AJ400" s="109">
        <f t="shared" si="262"/>
        <v>50</v>
      </c>
      <c r="AK400" s="88"/>
      <c r="AL400" s="191" t="str">
        <f t="shared" si="263"/>
        <v/>
      </c>
      <c r="AM400" s="191">
        <f t="shared" si="264"/>
        <v>-296.61000000000058</v>
      </c>
      <c r="AN400" s="88"/>
      <c r="AO400" s="191"/>
      <c r="AP400" s="191">
        <f t="shared" si="259"/>
        <v>87977.492100000352</v>
      </c>
      <c r="AQ400" s="191">
        <f t="shared" si="255"/>
        <v>263.80168552440671</v>
      </c>
      <c r="AR400" s="191">
        <f t="shared" si="261"/>
        <v>-165.63141193546971</v>
      </c>
      <c r="AS400" s="250">
        <f t="shared" si="230"/>
        <v>0</v>
      </c>
      <c r="AT400" s="250">
        <f t="shared" si="231"/>
        <v>0</v>
      </c>
      <c r="AU400" s="250">
        <f t="shared" si="232"/>
        <v>0</v>
      </c>
      <c r="AV400" s="250">
        <f t="shared" si="233"/>
        <v>0</v>
      </c>
      <c r="AW400" s="250">
        <f t="shared" si="234"/>
        <v>1</v>
      </c>
      <c r="AX400" s="250">
        <f t="shared" si="235"/>
        <v>0</v>
      </c>
      <c r="AY400" s="89"/>
      <c r="AZ400" s="111"/>
      <c r="BA400" s="111"/>
      <c r="BB400" s="111"/>
      <c r="BC400" s="111"/>
      <c r="BD400" s="111"/>
      <c r="BE400" s="111"/>
      <c r="BF400" s="111"/>
      <c r="BG400" s="111"/>
      <c r="BH400" s="89"/>
      <c r="BI400" s="89"/>
      <c r="BJ400" s="89"/>
      <c r="BK400" s="89"/>
      <c r="BL400" s="89"/>
    </row>
    <row r="401" spans="1:64" x14ac:dyDescent="0.25">
      <c r="A401" s="86">
        <f t="shared" si="260"/>
        <v>400</v>
      </c>
      <c r="B401" s="113"/>
      <c r="C401" s="88"/>
      <c r="D401" s="88"/>
      <c r="E401" s="194">
        <f t="shared" si="236"/>
        <v>0</v>
      </c>
      <c r="F401" s="89">
        <f t="shared" si="237"/>
        <v>0</v>
      </c>
      <c r="G401" s="113"/>
      <c r="H401" s="88"/>
      <c r="I401" s="84">
        <f t="shared" si="238"/>
        <v>18141.524181799286</v>
      </c>
      <c r="J401" s="84">
        <f t="shared" si="239"/>
        <v>18356.240730529229</v>
      </c>
      <c r="K401" s="84">
        <f t="shared" si="240"/>
        <v>18570.957279259164</v>
      </c>
      <c r="L401" s="84">
        <f t="shared" si="241"/>
        <v>18785.673827989103</v>
      </c>
      <c r="M401" s="108">
        <f>IF(T401&lt;&gt;0,(((G401+1)*('Data Raw'!$N$1007-'Data Raw'!$N$1008)/2+'Data Raw'!$N$1008)*'Data Raw'!$M$1010+'Data Raw'!$M$1009)*AE401+AE401)</f>
        <v>19000.390376719042</v>
      </c>
      <c r="N401" s="84">
        <f t="shared" si="242"/>
        <v>19215.106925448981</v>
      </c>
      <c r="O401" s="84">
        <f t="shared" si="243"/>
        <v>19429.82347417892</v>
      </c>
      <c r="P401" s="84">
        <f t="shared" si="244"/>
        <v>19644.540022908855</v>
      </c>
      <c r="Q401" s="84">
        <f t="shared" si="245"/>
        <v>19859.256571638798</v>
      </c>
      <c r="R401" s="166" t="str">
        <f t="shared" si="246"/>
        <v/>
      </c>
      <c r="S401" s="109">
        <f>'Data Raw'!E443</f>
        <v>19202.87</v>
      </c>
      <c r="T401" s="109">
        <f>'Data Raw'!G443</f>
        <v>19441.18</v>
      </c>
      <c r="U401" s="109">
        <f>'Data Raw'!D443</f>
        <v>19569.669999999998</v>
      </c>
      <c r="V401" s="166" t="str">
        <f t="shared" si="247"/>
        <v/>
      </c>
      <c r="W401" s="89">
        <f t="shared" si="248"/>
        <v>-440.78962328095804</v>
      </c>
      <c r="X401" s="89">
        <f t="shared" si="249"/>
        <v>194295.49199216891</v>
      </c>
      <c r="Y401" s="89">
        <f t="shared" si="265"/>
        <v>431.07377611131409</v>
      </c>
      <c r="Z401" s="109">
        <f t="shared" si="250"/>
        <v>366.79999999999927</v>
      </c>
      <c r="AA401" s="89">
        <f t="shared" si="251"/>
        <v>454.40957897376717</v>
      </c>
      <c r="AB401" s="89">
        <f t="shared" si="252"/>
        <v>18813.040500851013</v>
      </c>
      <c r="AC401" s="89">
        <f t="shared" si="253"/>
        <v>19610.359499148988</v>
      </c>
      <c r="AD401" s="89">
        <f t="shared" si="254"/>
        <v>1</v>
      </c>
      <c r="AE401" s="89">
        <f>'Data Raw'!C443</f>
        <v>19211.7</v>
      </c>
      <c r="AF401" s="89"/>
      <c r="AG401" s="89">
        <f t="shared" si="256"/>
        <v>229.47999999999956</v>
      </c>
      <c r="AH401" s="89">
        <f t="shared" si="257"/>
        <v>-211.30962328095848</v>
      </c>
      <c r="AI401" s="109">
        <f t="shared" si="258"/>
        <v>-1</v>
      </c>
      <c r="AJ401" s="109">
        <f t="shared" si="262"/>
        <v>50</v>
      </c>
      <c r="AK401" s="88"/>
      <c r="AL401" s="191" t="str">
        <f t="shared" si="263"/>
        <v/>
      </c>
      <c r="AM401" s="191">
        <f t="shared" si="264"/>
        <v>-229.47999999999956</v>
      </c>
      <c r="AN401" s="88"/>
      <c r="AO401" s="191"/>
      <c r="AP401" s="191">
        <f t="shared" si="259"/>
        <v>52661.0703999998</v>
      </c>
      <c r="AQ401" s="191">
        <f t="shared" si="255"/>
        <v>259.98816491058369</v>
      </c>
      <c r="AR401" s="191">
        <f t="shared" si="261"/>
        <v>-171.0856112007304</v>
      </c>
      <c r="AS401" s="250">
        <f t="shared" si="230"/>
        <v>0</v>
      </c>
      <c r="AT401" s="250">
        <f t="shared" si="231"/>
        <v>0</v>
      </c>
      <c r="AU401" s="250">
        <f t="shared" si="232"/>
        <v>0</v>
      </c>
      <c r="AV401" s="250">
        <f t="shared" si="233"/>
        <v>0</v>
      </c>
      <c r="AW401" s="250">
        <f t="shared" si="234"/>
        <v>1</v>
      </c>
      <c r="AX401" s="250">
        <f t="shared" si="235"/>
        <v>0</v>
      </c>
      <c r="AY401" s="89"/>
      <c r="AZ401" s="111"/>
      <c r="BA401" s="111"/>
      <c r="BB401" s="111"/>
      <c r="BC401" s="111"/>
      <c r="BD401" s="111"/>
      <c r="BE401" s="111"/>
      <c r="BF401" s="111"/>
      <c r="BG401" s="111"/>
      <c r="BH401" s="89"/>
      <c r="BI401" s="89"/>
      <c r="BJ401" s="89"/>
      <c r="BK401" s="89"/>
      <c r="BL401" s="89"/>
    </row>
    <row r="402" spans="1:64" x14ac:dyDescent="0.25">
      <c r="A402" s="86">
        <f t="shared" si="260"/>
        <v>401</v>
      </c>
      <c r="B402" s="113"/>
      <c r="C402" s="88"/>
      <c r="D402" s="88"/>
      <c r="E402" s="194">
        <f t="shared" si="236"/>
        <v>0</v>
      </c>
      <c r="F402" s="89">
        <f t="shared" si="237"/>
        <v>0</v>
      </c>
      <c r="G402" s="113"/>
      <c r="H402" s="88"/>
      <c r="I402" s="84">
        <f t="shared" si="238"/>
        <v>18305.482892408323</v>
      </c>
      <c r="J402" s="84">
        <f t="shared" si="239"/>
        <v>18521.019780463976</v>
      </c>
      <c r="K402" s="84">
        <f t="shared" si="240"/>
        <v>18736.556668519635</v>
      </c>
      <c r="L402" s="84">
        <f t="shared" si="241"/>
        <v>18952.093556575292</v>
      </c>
      <c r="M402" s="108">
        <f>IF(T402&lt;&gt;0,(((G402+1)*('Data Raw'!$N$1007-'Data Raw'!$N$1008)/2+'Data Raw'!$N$1008)*'Data Raw'!$M$1010+'Data Raw'!$M$1009)*AE402+AE402)</f>
        <v>19167.630444630948</v>
      </c>
      <c r="N402" s="84">
        <f t="shared" si="242"/>
        <v>19383.167332686604</v>
      </c>
      <c r="O402" s="84">
        <f t="shared" si="243"/>
        <v>19598.70422074226</v>
      </c>
      <c r="P402" s="84">
        <f t="shared" si="244"/>
        <v>19814.24110879792</v>
      </c>
      <c r="Q402" s="84">
        <f t="shared" si="245"/>
        <v>20029.777996853572</v>
      </c>
      <c r="R402" s="166" t="str">
        <f t="shared" si="246"/>
        <v/>
      </c>
      <c r="S402" s="109">
        <f>'Data Raw'!E444</f>
        <v>18799.810000000001</v>
      </c>
      <c r="T402" s="109">
        <f>'Data Raw'!G444</f>
        <v>18814.82</v>
      </c>
      <c r="U402" s="109">
        <f>'Data Raw'!D444</f>
        <v>19737.310000000001</v>
      </c>
      <c r="V402" s="166" t="str">
        <f t="shared" si="247"/>
        <v/>
      </c>
      <c r="W402" s="89">
        <f t="shared" si="248"/>
        <v>352.81044463094804</v>
      </c>
      <c r="X402" s="89">
        <f t="shared" si="249"/>
        <v>124475.20984068725</v>
      </c>
      <c r="Y402" s="89">
        <f t="shared" si="265"/>
        <v>420.78545815209702</v>
      </c>
      <c r="Z402" s="109">
        <f t="shared" si="250"/>
        <v>937.5</v>
      </c>
      <c r="AA402" s="89">
        <f t="shared" si="251"/>
        <v>523.42249626322894</v>
      </c>
      <c r="AB402" s="89">
        <f t="shared" si="252"/>
        <v>18994.551857872299</v>
      </c>
      <c r="AC402" s="89">
        <f t="shared" si="253"/>
        <v>19767.0481421277</v>
      </c>
      <c r="AD402" s="89" t="str">
        <f t="shared" si="254"/>
        <v/>
      </c>
      <c r="AE402" s="89">
        <f>'Data Raw'!C444</f>
        <v>19380.8</v>
      </c>
      <c r="AF402" s="89"/>
      <c r="AG402" s="89">
        <f t="shared" si="256"/>
        <v>-565.97999999999956</v>
      </c>
      <c r="AH402" s="89">
        <f t="shared" si="257"/>
        <v>-213.16955536905152</v>
      </c>
      <c r="AI402" s="109">
        <f t="shared" si="258"/>
        <v>-1</v>
      </c>
      <c r="AJ402" s="109">
        <f t="shared" si="262"/>
        <v>50</v>
      </c>
      <c r="AK402" s="88"/>
      <c r="AL402" s="191" t="str">
        <f t="shared" si="263"/>
        <v/>
      </c>
      <c r="AM402" s="191">
        <f t="shared" si="264"/>
        <v>-565.97999999999956</v>
      </c>
      <c r="AN402" s="88"/>
      <c r="AO402" s="191"/>
      <c r="AP402" s="191">
        <f t="shared" si="259"/>
        <v>320333.36039999948</v>
      </c>
      <c r="AQ402" s="191">
        <f t="shared" si="255"/>
        <v>293.98725769829656</v>
      </c>
      <c r="AR402" s="191">
        <f t="shared" si="261"/>
        <v>-126.79820045380046</v>
      </c>
      <c r="AS402" s="250">
        <f t="shared" si="230"/>
        <v>0</v>
      </c>
      <c r="AT402" s="250">
        <f t="shared" si="231"/>
        <v>0</v>
      </c>
      <c r="AU402" s="250">
        <f t="shared" si="232"/>
        <v>1</v>
      </c>
      <c r="AV402" s="250">
        <f t="shared" si="233"/>
        <v>0</v>
      </c>
      <c r="AW402" s="250">
        <f t="shared" si="234"/>
        <v>0</v>
      </c>
      <c r="AX402" s="250">
        <f t="shared" si="235"/>
        <v>0</v>
      </c>
      <c r="AY402" s="89"/>
      <c r="AZ402" s="111"/>
      <c r="BA402" s="111"/>
      <c r="BB402" s="111"/>
      <c r="BC402" s="111"/>
      <c r="BD402" s="111"/>
      <c r="BE402" s="111"/>
      <c r="BF402" s="111"/>
      <c r="BG402" s="111"/>
      <c r="BH402" s="89"/>
      <c r="BI402" s="89"/>
      <c r="BJ402" s="89"/>
      <c r="BK402" s="89"/>
      <c r="BL402" s="89"/>
    </row>
    <row r="403" spans="1:64" x14ac:dyDescent="0.25">
      <c r="A403" s="86">
        <f t="shared" si="260"/>
        <v>402</v>
      </c>
      <c r="B403" s="113"/>
      <c r="C403" s="88"/>
      <c r="D403" s="88"/>
      <c r="E403" s="194">
        <f t="shared" si="236"/>
        <v>0</v>
      </c>
      <c r="F403" s="89">
        <f t="shared" si="237"/>
        <v>0</v>
      </c>
      <c r="G403" s="113"/>
      <c r="H403" s="88"/>
      <c r="I403" s="84">
        <f t="shared" si="238"/>
        <v>17914.8823654978</v>
      </c>
      <c r="J403" s="84">
        <f t="shared" si="239"/>
        <v>18125.275094573852</v>
      </c>
      <c r="K403" s="84">
        <f t="shared" si="240"/>
        <v>18335.667823649899</v>
      </c>
      <c r="L403" s="84">
        <f t="shared" si="241"/>
        <v>18546.06055272595</v>
      </c>
      <c r="M403" s="108">
        <f>IF(T403&lt;&gt;0,(((G403+1)*('Data Raw'!$N$1007-'Data Raw'!$N$1008)/2+'Data Raw'!$N$1008)*'Data Raw'!$M$1010+'Data Raw'!$M$1009)*AE403+AE403)</f>
        <v>18756.453281801998</v>
      </c>
      <c r="N403" s="84">
        <f t="shared" si="242"/>
        <v>18966.846010878045</v>
      </c>
      <c r="O403" s="84">
        <f t="shared" si="243"/>
        <v>19177.238739954097</v>
      </c>
      <c r="P403" s="84">
        <f t="shared" si="244"/>
        <v>19387.631469030144</v>
      </c>
      <c r="Q403" s="84">
        <f t="shared" si="245"/>
        <v>19598.024198106195</v>
      </c>
      <c r="R403" s="166" t="str">
        <f t="shared" si="246"/>
        <v/>
      </c>
      <c r="S403" s="109">
        <f>'Data Raw'!E445</f>
        <v>18965.05</v>
      </c>
      <c r="T403" s="109">
        <f>'Data Raw'!G445</f>
        <v>19450.23</v>
      </c>
      <c r="U403" s="109">
        <f>'Data Raw'!D445</f>
        <v>19521.599999999999</v>
      </c>
      <c r="V403" s="166" t="str">
        <f t="shared" si="247"/>
        <v/>
      </c>
      <c r="W403" s="89">
        <f t="shared" si="248"/>
        <v>-693.77671819800162</v>
      </c>
      <c r="X403" s="89">
        <f t="shared" si="249"/>
        <v>481326.13471358933</v>
      </c>
      <c r="Y403" s="89">
        <f t="shared" si="265"/>
        <v>469.60295470401837</v>
      </c>
      <c r="Z403" s="109">
        <f t="shared" si="250"/>
        <v>556.54999999999927</v>
      </c>
      <c r="AA403" s="89">
        <f t="shared" si="251"/>
        <v>528.15499679705329</v>
      </c>
      <c r="AB403" s="89">
        <f t="shared" si="252"/>
        <v>18520.140878176255</v>
      </c>
      <c r="AC403" s="89">
        <f t="shared" si="253"/>
        <v>19409.959121823744</v>
      </c>
      <c r="AD403" s="89" t="str">
        <f t="shared" si="254"/>
        <v/>
      </c>
      <c r="AE403" s="89">
        <f>'Data Raw'!C445</f>
        <v>18965.05</v>
      </c>
      <c r="AF403" s="89"/>
      <c r="AG403" s="89">
        <f t="shared" si="256"/>
        <v>485.18000000000029</v>
      </c>
      <c r="AH403" s="89">
        <f t="shared" si="257"/>
        <v>-208.59671819800133</v>
      </c>
      <c r="AI403" s="109">
        <f t="shared" si="258"/>
        <v>-1</v>
      </c>
      <c r="AJ403" s="109">
        <f t="shared" si="262"/>
        <v>50</v>
      </c>
      <c r="AK403" s="88"/>
      <c r="AL403" s="191" t="str">
        <f t="shared" si="263"/>
        <v/>
      </c>
      <c r="AM403" s="191">
        <f t="shared" si="264"/>
        <v>-485.18000000000029</v>
      </c>
      <c r="AN403" s="88"/>
      <c r="AO403" s="191"/>
      <c r="AP403" s="191">
        <f t="shared" si="259"/>
        <v>235399.63240000029</v>
      </c>
      <c r="AQ403" s="191">
        <f t="shared" si="255"/>
        <v>315.23089573181915</v>
      </c>
      <c r="AR403" s="191">
        <f t="shared" si="261"/>
        <v>-154.37205897219923</v>
      </c>
      <c r="AS403" s="250">
        <f t="shared" si="230"/>
        <v>0</v>
      </c>
      <c r="AT403" s="250">
        <f t="shared" si="231"/>
        <v>0</v>
      </c>
      <c r="AU403" s="250">
        <f t="shared" si="232"/>
        <v>0</v>
      </c>
      <c r="AV403" s="250">
        <f t="shared" si="233"/>
        <v>0</v>
      </c>
      <c r="AW403" s="250">
        <f t="shared" si="234"/>
        <v>0</v>
      </c>
      <c r="AX403" s="250">
        <f t="shared" si="235"/>
        <v>1</v>
      </c>
      <c r="AY403" s="89"/>
      <c r="AZ403" s="111"/>
      <c r="BA403" s="111"/>
      <c r="BB403" s="111"/>
      <c r="BC403" s="111"/>
      <c r="BD403" s="111"/>
      <c r="BE403" s="111"/>
      <c r="BF403" s="111"/>
      <c r="BG403" s="111"/>
      <c r="BH403" s="89"/>
      <c r="BI403" s="89"/>
      <c r="BJ403" s="89"/>
      <c r="BK403" s="89"/>
      <c r="BL403" s="89"/>
    </row>
    <row r="404" spans="1:64" x14ac:dyDescent="0.25">
      <c r="A404" s="86">
        <f t="shared" si="260"/>
        <v>403</v>
      </c>
      <c r="B404" s="113"/>
      <c r="C404" s="88"/>
      <c r="D404" s="88"/>
      <c r="E404" s="194">
        <f t="shared" si="236"/>
        <v>0</v>
      </c>
      <c r="F404" s="89">
        <f t="shared" si="237"/>
        <v>0</v>
      </c>
      <c r="G404" s="113"/>
      <c r="H404" s="88"/>
      <c r="I404" s="84">
        <f t="shared" si="238"/>
        <v>18330.716907926213</v>
      </c>
      <c r="J404" s="84">
        <f t="shared" si="239"/>
        <v>18565.518385278225</v>
      </c>
      <c r="K404" s="84">
        <f t="shared" si="240"/>
        <v>18800.319862630233</v>
      </c>
      <c r="L404" s="84">
        <f t="shared" si="241"/>
        <v>19035.121339982245</v>
      </c>
      <c r="M404" s="108">
        <f>IF(T404&lt;&gt;0,(((G404+1)*('Data Raw'!$N$1007-'Data Raw'!$N$1008)/2+'Data Raw'!$N$1008)*'Data Raw'!$M$1010+'Data Raw'!$M$1009)*AE404+AE404)</f>
        <v>19269.922817334253</v>
      </c>
      <c r="N404" s="84">
        <f t="shared" si="242"/>
        <v>19504.724294686261</v>
      </c>
      <c r="O404" s="84">
        <f t="shared" si="243"/>
        <v>19739.525772038272</v>
      </c>
      <c r="P404" s="84">
        <f t="shared" si="244"/>
        <v>19974.32724939028</v>
      </c>
      <c r="Q404" s="84">
        <f t="shared" si="245"/>
        <v>20209.128726742292</v>
      </c>
      <c r="R404" s="166" t="str">
        <f t="shared" si="246"/>
        <v/>
      </c>
      <c r="S404" s="109">
        <f>'Data Raw'!E446</f>
        <v>19404.5</v>
      </c>
      <c r="T404" s="109">
        <f>'Data Raw'!G446</f>
        <v>19900.87</v>
      </c>
      <c r="U404" s="109">
        <f>'Data Raw'!D446</f>
        <v>19926.48</v>
      </c>
      <c r="V404" s="166" t="str">
        <f t="shared" si="247"/>
        <v/>
      </c>
      <c r="W404" s="89">
        <f t="shared" si="248"/>
        <v>-630.94718266574637</v>
      </c>
      <c r="X404" s="89">
        <f t="shared" si="249"/>
        <v>398094.34731384274</v>
      </c>
      <c r="Y404" s="89">
        <f t="shared" si="265"/>
        <v>495.87670669724065</v>
      </c>
      <c r="Z404" s="109">
        <f t="shared" si="250"/>
        <v>521.97999999999956</v>
      </c>
      <c r="AA404" s="89">
        <f t="shared" si="251"/>
        <v>527.27285439747413</v>
      </c>
      <c r="AB404" s="89">
        <f t="shared" si="252"/>
        <v>19035.298252722503</v>
      </c>
      <c r="AC404" s="89">
        <f t="shared" si="253"/>
        <v>19933.161747277496</v>
      </c>
      <c r="AD404" s="89">
        <f t="shared" si="254"/>
        <v>1</v>
      </c>
      <c r="AE404" s="89">
        <f>'Data Raw'!C446</f>
        <v>19484.23</v>
      </c>
      <c r="AF404" s="89"/>
      <c r="AG404" s="89">
        <f t="shared" si="256"/>
        <v>416.63999999999942</v>
      </c>
      <c r="AH404" s="89">
        <f t="shared" si="257"/>
        <v>-214.30718266574695</v>
      </c>
      <c r="AI404" s="109">
        <f t="shared" si="258"/>
        <v>-1</v>
      </c>
      <c r="AJ404" s="109">
        <f t="shared" si="262"/>
        <v>50</v>
      </c>
      <c r="AK404" s="88"/>
      <c r="AL404" s="191" t="str">
        <f t="shared" si="263"/>
        <v/>
      </c>
      <c r="AM404" s="191">
        <f t="shared" si="264"/>
        <v>-416.63999999999942</v>
      </c>
      <c r="AN404" s="88"/>
      <c r="AO404" s="191"/>
      <c r="AP404" s="191">
        <f t="shared" si="259"/>
        <v>173588.88959999953</v>
      </c>
      <c r="AQ404" s="191">
        <f t="shared" si="255"/>
        <v>326.49857398383915</v>
      </c>
      <c r="AR404" s="191">
        <f t="shared" si="261"/>
        <v>-169.3781327134015</v>
      </c>
      <c r="AS404" s="250">
        <f t="shared" ref="AS404:AS467" si="266">IF(R404=1,0,IF(AND($T404&gt;=I404,$T404&lt;J404),1,0))</f>
        <v>0</v>
      </c>
      <c r="AT404" s="250">
        <f t="shared" ref="AT404:AT467" si="267">IF(R404=1,0,IF(AND($T404&gt;=J404,$T404&lt;K404),1,0))</f>
        <v>0</v>
      </c>
      <c r="AU404" s="250">
        <f t="shared" ref="AU404:AU467" si="268">IF(R404=1,0,IF(AND($T404&gt;=K404,$T404&lt;M404),1,0))</f>
        <v>0</v>
      </c>
      <c r="AV404" s="250">
        <f t="shared" ref="AV404:AV467" si="269">IF(R404=1,0,IF(AND($T404&gt;M404,$T404&lt;=O404),1,0))</f>
        <v>0</v>
      </c>
      <c r="AW404" s="250">
        <f t="shared" ref="AW404:AW467" si="270">IF(R404=1,0,IF(AND($T404&gt;O404,$T404&lt;=P404),1,0))</f>
        <v>1</v>
      </c>
      <c r="AX404" s="250">
        <f t="shared" ref="AX404:AX467" si="271">IF(R404=1,0,IF(AND($T404&gt;P404,$T404&lt;=Q404),1,0))</f>
        <v>0</v>
      </c>
      <c r="AY404" s="89"/>
      <c r="AZ404" s="111"/>
      <c r="BA404" s="111"/>
      <c r="BB404" s="111"/>
      <c r="BC404" s="111"/>
      <c r="BD404" s="111"/>
      <c r="BE404" s="111"/>
      <c r="BF404" s="111"/>
      <c r="BG404" s="111"/>
      <c r="BH404" s="89"/>
      <c r="BI404" s="89"/>
      <c r="BJ404" s="89"/>
      <c r="BK404" s="89"/>
      <c r="BL404" s="89"/>
    </row>
    <row r="405" spans="1:64" x14ac:dyDescent="0.25">
      <c r="A405" s="86">
        <f t="shared" si="260"/>
        <v>404</v>
      </c>
      <c r="B405" s="113"/>
      <c r="C405" s="88"/>
      <c r="D405" s="88"/>
      <c r="E405" s="194">
        <f t="shared" si="236"/>
        <v>0</v>
      </c>
      <c r="F405" s="89">
        <f t="shared" si="237"/>
        <v>0</v>
      </c>
      <c r="G405" s="113"/>
      <c r="H405" s="88"/>
      <c r="I405" s="84">
        <f t="shared" si="238"/>
        <v>18387.246323454878</v>
      </c>
      <c r="J405" s="84">
        <f t="shared" si="239"/>
        <v>18635.184676803496</v>
      </c>
      <c r="K405" s="84">
        <f t="shared" si="240"/>
        <v>18883.123030152117</v>
      </c>
      <c r="L405" s="84">
        <f t="shared" si="241"/>
        <v>19131.061383500735</v>
      </c>
      <c r="M405" s="108">
        <f>IF(T405&lt;&gt;0,(((G405+1)*('Data Raw'!$N$1007-'Data Raw'!$N$1008)/2+'Data Raw'!$N$1008)*'Data Raw'!$M$1010+'Data Raw'!$M$1009)*AE405+AE405)</f>
        <v>19378.999736849357</v>
      </c>
      <c r="N405" s="84">
        <f t="shared" si="242"/>
        <v>19626.938090197978</v>
      </c>
      <c r="O405" s="84">
        <f t="shared" si="243"/>
        <v>19874.876443546596</v>
      </c>
      <c r="P405" s="84">
        <f t="shared" si="244"/>
        <v>20122.814796895218</v>
      </c>
      <c r="Q405" s="84">
        <f t="shared" si="245"/>
        <v>20370.753150243836</v>
      </c>
      <c r="R405" s="166" t="str">
        <f t="shared" si="246"/>
        <v/>
      </c>
      <c r="S405" s="109">
        <f>'Data Raw'!E447</f>
        <v>19366.22</v>
      </c>
      <c r="T405" s="109">
        <f>'Data Raw'!G447</f>
        <v>19463.63</v>
      </c>
      <c r="U405" s="109">
        <f>'Data Raw'!D447</f>
        <v>19718.080000000002</v>
      </c>
      <c r="V405" s="166" t="str">
        <f t="shared" si="247"/>
        <v/>
      </c>
      <c r="W405" s="89">
        <f t="shared" si="248"/>
        <v>-84.630263150644168</v>
      </c>
      <c r="X405" s="89">
        <f t="shared" si="249"/>
        <v>7162.2814409472803</v>
      </c>
      <c r="Y405" s="89">
        <f t="shared" si="265"/>
        <v>460.20562654261329</v>
      </c>
      <c r="Z405" s="109">
        <f t="shared" si="250"/>
        <v>351.86000000000058</v>
      </c>
      <c r="AA405" s="89">
        <f t="shared" si="251"/>
        <v>502.21387519783502</v>
      </c>
      <c r="AB405" s="89">
        <f t="shared" si="252"/>
        <v>19146.338073762148</v>
      </c>
      <c r="AC405" s="89">
        <f t="shared" si="253"/>
        <v>20042.701926237853</v>
      </c>
      <c r="AD405" s="89">
        <f t="shared" si="254"/>
        <v>1</v>
      </c>
      <c r="AE405" s="89">
        <f>'Data Raw'!C447</f>
        <v>19594.52</v>
      </c>
      <c r="AF405" s="89"/>
      <c r="AG405" s="89">
        <f t="shared" si="256"/>
        <v>-130.88999999999942</v>
      </c>
      <c r="AH405" s="89">
        <f t="shared" si="257"/>
        <v>-215.52026315064359</v>
      </c>
      <c r="AI405" s="109">
        <f t="shared" si="258"/>
        <v>-1</v>
      </c>
      <c r="AJ405" s="109">
        <f t="shared" si="262"/>
        <v>50</v>
      </c>
      <c r="AK405" s="88"/>
      <c r="AL405" s="191" t="str">
        <f t="shared" si="263"/>
        <v/>
      </c>
      <c r="AM405" s="191">
        <f t="shared" si="264"/>
        <v>-130.88999999999942</v>
      </c>
      <c r="AN405" s="88"/>
      <c r="AO405" s="191"/>
      <c r="AP405" s="191">
        <f t="shared" si="259"/>
        <v>17132.192099999847</v>
      </c>
      <c r="AQ405" s="191">
        <f t="shared" si="255"/>
        <v>304.76428798563478</v>
      </c>
      <c r="AR405" s="191">
        <f t="shared" si="261"/>
        <v>-155.44133855697851</v>
      </c>
      <c r="AS405" s="250">
        <f t="shared" si="266"/>
        <v>0</v>
      </c>
      <c r="AT405" s="250">
        <f t="shared" si="267"/>
        <v>0</v>
      </c>
      <c r="AU405" s="250">
        <f t="shared" si="268"/>
        <v>0</v>
      </c>
      <c r="AV405" s="250">
        <f t="shared" si="269"/>
        <v>1</v>
      </c>
      <c r="AW405" s="250">
        <f t="shared" si="270"/>
        <v>0</v>
      </c>
      <c r="AX405" s="250">
        <f t="shared" si="271"/>
        <v>0</v>
      </c>
      <c r="AY405" s="89"/>
      <c r="AZ405" s="111"/>
      <c r="BA405" s="111"/>
      <c r="BB405" s="111"/>
      <c r="BC405" s="111"/>
      <c r="BD405" s="111"/>
      <c r="BE405" s="111"/>
      <c r="BF405" s="111"/>
      <c r="BG405" s="111"/>
      <c r="BH405" s="89"/>
      <c r="BI405" s="89"/>
      <c r="BJ405" s="89"/>
      <c r="BK405" s="89"/>
      <c r="BL405" s="89"/>
    </row>
    <row r="406" spans="1:64" x14ac:dyDescent="0.25">
      <c r="A406" s="86">
        <f t="shared" si="260"/>
        <v>405</v>
      </c>
      <c r="B406" s="113"/>
      <c r="C406" s="88"/>
      <c r="D406" s="88"/>
      <c r="E406" s="194">
        <f t="shared" si="236"/>
        <v>0</v>
      </c>
      <c r="F406" s="89">
        <f t="shared" si="237"/>
        <v>0</v>
      </c>
      <c r="G406" s="113"/>
      <c r="H406" s="88"/>
      <c r="I406" s="84">
        <f t="shared" si="238"/>
        <v>18323.589848223175</v>
      </c>
      <c r="J406" s="84">
        <f t="shared" si="239"/>
        <v>18553.692661494482</v>
      </c>
      <c r="K406" s="84">
        <f t="shared" si="240"/>
        <v>18783.79547476579</v>
      </c>
      <c r="L406" s="84">
        <f t="shared" si="241"/>
        <v>19013.898288037097</v>
      </c>
      <c r="M406" s="108">
        <f>IF(T406&lt;&gt;0,(((G406+1)*('Data Raw'!$N$1007-'Data Raw'!$N$1008)/2+'Data Raw'!$N$1008)*'Data Raw'!$M$1010+'Data Raw'!$M$1009)*AE406+AE406)</f>
        <v>19244.001101308404</v>
      </c>
      <c r="N406" s="84">
        <f t="shared" si="242"/>
        <v>19474.103914579711</v>
      </c>
      <c r="O406" s="84">
        <f t="shared" si="243"/>
        <v>19704.206727851019</v>
      </c>
      <c r="P406" s="84">
        <f t="shared" si="244"/>
        <v>19934.309541122326</v>
      </c>
      <c r="Q406" s="84">
        <f t="shared" si="245"/>
        <v>20164.412354393633</v>
      </c>
      <c r="R406" s="166" t="str">
        <f t="shared" si="246"/>
        <v/>
      </c>
      <c r="S406" s="109">
        <f>'Data Raw'!E448</f>
        <v>19382.3</v>
      </c>
      <c r="T406" s="109">
        <f>'Data Raw'!G448</f>
        <v>19596.2</v>
      </c>
      <c r="U406" s="109">
        <f>'Data Raw'!D448</f>
        <v>19707.75</v>
      </c>
      <c r="V406" s="166" t="str">
        <f t="shared" si="247"/>
        <v/>
      </c>
      <c r="W406" s="89">
        <f t="shared" si="248"/>
        <v>-352.1988986915967</v>
      </c>
      <c r="X406" s="89">
        <f t="shared" si="249"/>
        <v>124044.06423957359</v>
      </c>
      <c r="Y406" s="89">
        <f t="shared" si="265"/>
        <v>446.37898319196523</v>
      </c>
      <c r="Z406" s="109">
        <f t="shared" si="250"/>
        <v>325.45000000000073</v>
      </c>
      <c r="AA406" s="89">
        <f t="shared" si="251"/>
        <v>476.96189302671581</v>
      </c>
      <c r="AB406" s="89">
        <f t="shared" si="252"/>
        <v>19031.13820608184</v>
      </c>
      <c r="AC406" s="89">
        <f t="shared" si="253"/>
        <v>19884.901793918161</v>
      </c>
      <c r="AD406" s="89">
        <f t="shared" si="254"/>
        <v>1</v>
      </c>
      <c r="AE406" s="89">
        <f>'Data Raw'!C448</f>
        <v>19458.02</v>
      </c>
      <c r="AF406" s="89"/>
      <c r="AG406" s="89">
        <f t="shared" si="256"/>
        <v>138.18000000000029</v>
      </c>
      <c r="AH406" s="89">
        <f t="shared" si="257"/>
        <v>-214.01889869159641</v>
      </c>
      <c r="AI406" s="109">
        <f t="shared" si="258"/>
        <v>-1</v>
      </c>
      <c r="AJ406" s="109">
        <f t="shared" si="262"/>
        <v>50</v>
      </c>
      <c r="AK406" s="88"/>
      <c r="AL406" s="191" t="str">
        <f t="shared" si="263"/>
        <v/>
      </c>
      <c r="AM406" s="191">
        <f t="shared" si="264"/>
        <v>-138.18000000000029</v>
      </c>
      <c r="AN406" s="88"/>
      <c r="AO406" s="191"/>
      <c r="AP406" s="191">
        <f t="shared" si="259"/>
        <v>19093.71240000008</v>
      </c>
      <c r="AQ406" s="191">
        <f t="shared" si="255"/>
        <v>286.25492265389761</v>
      </c>
      <c r="AR406" s="191">
        <f t="shared" si="261"/>
        <v>-160.12406053806762</v>
      </c>
      <c r="AS406" s="250">
        <f t="shared" si="266"/>
        <v>0</v>
      </c>
      <c r="AT406" s="250">
        <f t="shared" si="267"/>
        <v>0</v>
      </c>
      <c r="AU406" s="250">
        <f t="shared" si="268"/>
        <v>0</v>
      </c>
      <c r="AV406" s="250">
        <f t="shared" si="269"/>
        <v>1</v>
      </c>
      <c r="AW406" s="250">
        <f t="shared" si="270"/>
        <v>0</v>
      </c>
      <c r="AX406" s="250">
        <f t="shared" si="271"/>
        <v>0</v>
      </c>
      <c r="AY406" s="89"/>
      <c r="AZ406" s="111"/>
      <c r="BA406" s="111"/>
      <c r="BB406" s="111"/>
      <c r="BC406" s="111"/>
      <c r="BD406" s="111"/>
      <c r="BE406" s="111"/>
      <c r="BF406" s="111"/>
      <c r="BG406" s="111"/>
      <c r="BH406" s="89"/>
      <c r="BI406" s="89"/>
      <c r="BJ406" s="89"/>
      <c r="BK406" s="89"/>
      <c r="BL406" s="89"/>
    </row>
    <row r="407" spans="1:64" x14ac:dyDescent="0.25">
      <c r="A407" s="86">
        <f t="shared" si="260"/>
        <v>406</v>
      </c>
      <c r="B407" s="113"/>
      <c r="C407" s="88"/>
      <c r="D407" s="88"/>
      <c r="E407" s="194">
        <f t="shared" si="236"/>
        <v>0</v>
      </c>
      <c r="F407" s="89">
        <f t="shared" si="237"/>
        <v>0</v>
      </c>
      <c r="G407" s="113"/>
      <c r="H407" s="88"/>
      <c r="I407" s="84">
        <f t="shared" si="238"/>
        <v>18665.063040005065</v>
      </c>
      <c r="J407" s="84">
        <f t="shared" si="239"/>
        <v>18888.252531601043</v>
      </c>
      <c r="K407" s="84">
        <f t="shared" si="240"/>
        <v>19111.442023197029</v>
      </c>
      <c r="L407" s="84">
        <f t="shared" si="241"/>
        <v>19334.631514793011</v>
      </c>
      <c r="M407" s="108">
        <f>IF(T407&lt;&gt;0,(((G407+1)*('Data Raw'!$N$1007-'Data Raw'!$N$1008)/2+'Data Raw'!$N$1008)*'Data Raw'!$M$1010+'Data Raw'!$M$1009)*AE407+AE407)</f>
        <v>19557.821006388993</v>
      </c>
      <c r="N407" s="84">
        <f t="shared" si="242"/>
        <v>19781.010497984975</v>
      </c>
      <c r="O407" s="84">
        <f t="shared" si="243"/>
        <v>20004.199989580957</v>
      </c>
      <c r="P407" s="84">
        <f t="shared" si="244"/>
        <v>20227.389481176942</v>
      </c>
      <c r="Q407" s="84">
        <f t="shared" si="245"/>
        <v>20450.578972772921</v>
      </c>
      <c r="R407" s="166" t="str">
        <f t="shared" si="246"/>
        <v/>
      </c>
      <c r="S407" s="109">
        <f>'Data Raw'!E449</f>
        <v>19528.71</v>
      </c>
      <c r="T407" s="109">
        <f>'Data Raw'!G449</f>
        <v>19673.45</v>
      </c>
      <c r="U407" s="109">
        <f>'Data Raw'!D449</f>
        <v>19859.75</v>
      </c>
      <c r="V407" s="166" t="str">
        <f t="shared" si="247"/>
        <v/>
      </c>
      <c r="W407" s="89">
        <f t="shared" si="248"/>
        <v>-115.6289936110079</v>
      </c>
      <c r="X407" s="89">
        <f t="shared" si="249"/>
        <v>13370.064163494506</v>
      </c>
      <c r="Y407" s="89">
        <f t="shared" si="265"/>
        <v>415.57107763662339</v>
      </c>
      <c r="Z407" s="109">
        <f t="shared" si="250"/>
        <v>331.04000000000087</v>
      </c>
      <c r="AA407" s="89">
        <f t="shared" si="251"/>
        <v>456.11590830861365</v>
      </c>
      <c r="AB407" s="89">
        <f t="shared" si="252"/>
        <v>19369.912390927293</v>
      </c>
      <c r="AC407" s="89">
        <f t="shared" si="253"/>
        <v>20180.74760907271</v>
      </c>
      <c r="AD407" s="89">
        <f t="shared" si="254"/>
        <v>1</v>
      </c>
      <c r="AE407" s="89">
        <f>'Data Raw'!C449</f>
        <v>19775.330000000002</v>
      </c>
      <c r="AF407" s="89"/>
      <c r="AG407" s="89">
        <f t="shared" si="256"/>
        <v>-101.88000000000102</v>
      </c>
      <c r="AH407" s="89">
        <f t="shared" si="257"/>
        <v>-217.50899361100892</v>
      </c>
      <c r="AI407" s="109">
        <f t="shared" si="258"/>
        <v>-1</v>
      </c>
      <c r="AJ407" s="109">
        <f t="shared" si="262"/>
        <v>50</v>
      </c>
      <c r="AK407" s="88"/>
      <c r="AL407" s="191" t="str">
        <f t="shared" si="263"/>
        <v/>
      </c>
      <c r="AM407" s="191">
        <f t="shared" si="264"/>
        <v>-101.88000000000102</v>
      </c>
      <c r="AN407" s="88"/>
      <c r="AO407" s="191"/>
      <c r="AP407" s="191">
        <f t="shared" si="259"/>
        <v>10379.534400000208</v>
      </c>
      <c r="AQ407" s="191">
        <f t="shared" si="255"/>
        <v>265.76882013679801</v>
      </c>
      <c r="AR407" s="191">
        <f t="shared" si="261"/>
        <v>-149.80225749982537</v>
      </c>
      <c r="AS407" s="250">
        <f t="shared" si="266"/>
        <v>0</v>
      </c>
      <c r="AT407" s="250">
        <f t="shared" si="267"/>
        <v>0</v>
      </c>
      <c r="AU407" s="250">
        <f t="shared" si="268"/>
        <v>0</v>
      </c>
      <c r="AV407" s="250">
        <f t="shared" si="269"/>
        <v>1</v>
      </c>
      <c r="AW407" s="250">
        <f t="shared" si="270"/>
        <v>0</v>
      </c>
      <c r="AX407" s="250">
        <f t="shared" si="271"/>
        <v>0</v>
      </c>
      <c r="AY407" s="89"/>
      <c r="AZ407" s="111"/>
      <c r="BA407" s="111"/>
      <c r="BB407" s="111"/>
      <c r="BC407" s="111"/>
      <c r="BD407" s="111"/>
      <c r="BE407" s="111"/>
      <c r="BF407" s="111"/>
      <c r="BG407" s="111"/>
      <c r="BH407" s="89"/>
      <c r="BI407" s="89"/>
      <c r="BJ407" s="89"/>
      <c r="BK407" s="89"/>
      <c r="BL407" s="89"/>
    </row>
    <row r="408" spans="1:64" x14ac:dyDescent="0.25">
      <c r="A408" s="86">
        <f t="shared" si="260"/>
        <v>407</v>
      </c>
      <c r="B408" s="113"/>
      <c r="C408" s="88"/>
      <c r="D408" s="88"/>
      <c r="E408" s="194">
        <f t="shared" si="236"/>
        <v>0</v>
      </c>
      <c r="F408" s="89">
        <f t="shared" si="237"/>
        <v>0</v>
      </c>
      <c r="G408" s="113"/>
      <c r="H408" s="88"/>
      <c r="I408" s="84">
        <f t="shared" si="238"/>
        <v>18565.807949598584</v>
      </c>
      <c r="J408" s="84">
        <f t="shared" si="239"/>
        <v>18773.5934884169</v>
      </c>
      <c r="K408" s="84">
        <f t="shared" si="240"/>
        <v>18981.379027235209</v>
      </c>
      <c r="L408" s="84">
        <f t="shared" si="241"/>
        <v>19189.164566053521</v>
      </c>
      <c r="M408" s="108">
        <f>IF(T408&lt;&gt;0,(((G408+1)*('Data Raw'!$N$1007-'Data Raw'!$N$1008)/2+'Data Raw'!$N$1008)*'Data Raw'!$M$1010+'Data Raw'!$M$1009)*AE408+AE408)</f>
        <v>19396.950104871834</v>
      </c>
      <c r="N408" s="84">
        <f t="shared" si="242"/>
        <v>19604.735643690146</v>
      </c>
      <c r="O408" s="84">
        <f t="shared" si="243"/>
        <v>19812.521182508459</v>
      </c>
      <c r="P408" s="84">
        <f t="shared" si="244"/>
        <v>20020.306721326768</v>
      </c>
      <c r="Q408" s="84">
        <f t="shared" si="245"/>
        <v>20228.092260145084</v>
      </c>
      <c r="R408" s="166" t="str">
        <f t="shared" si="246"/>
        <v/>
      </c>
      <c r="S408" s="109">
        <f>'Data Raw'!E450</f>
        <v>19233.86</v>
      </c>
      <c r="T408" s="109">
        <f>'Data Raw'!G450</f>
        <v>19368.59</v>
      </c>
      <c r="U408" s="109">
        <f>'Data Raw'!D450</f>
        <v>19675.68</v>
      </c>
      <c r="V408" s="166" t="str">
        <f t="shared" si="247"/>
        <v/>
      </c>
      <c r="W408" s="89">
        <f t="shared" si="248"/>
        <v>28.360104871833755</v>
      </c>
      <c r="X408" s="89">
        <f t="shared" si="249"/>
        <v>804.29554834140868</v>
      </c>
      <c r="Y408" s="89">
        <f t="shared" si="265"/>
        <v>384.89334681491925</v>
      </c>
      <c r="Z408" s="109">
        <f t="shared" si="250"/>
        <v>441.81999999999971</v>
      </c>
      <c r="AA408" s="89">
        <f t="shared" si="251"/>
        <v>454.0736356930974</v>
      </c>
      <c r="AB408" s="89">
        <f t="shared" si="252"/>
        <v>19224.971477937677</v>
      </c>
      <c r="AC408" s="89">
        <f t="shared" si="253"/>
        <v>20000.368522062319</v>
      </c>
      <c r="AD408" s="89">
        <f t="shared" si="254"/>
        <v>1</v>
      </c>
      <c r="AE408" s="89">
        <f>'Data Raw'!C450</f>
        <v>19612.669999999998</v>
      </c>
      <c r="AF408" s="89"/>
      <c r="AG408" s="89">
        <f t="shared" si="256"/>
        <v>-244.07999999999811</v>
      </c>
      <c r="AH408" s="89">
        <f t="shared" si="257"/>
        <v>-215.71989512816435</v>
      </c>
      <c r="AI408" s="109">
        <f t="shared" si="258"/>
        <v>-1</v>
      </c>
      <c r="AJ408" s="109">
        <f t="shared" si="262"/>
        <v>50</v>
      </c>
      <c r="AK408" s="88"/>
      <c r="AL408" s="191" t="str">
        <f t="shared" si="263"/>
        <v/>
      </c>
      <c r="AM408" s="191">
        <f t="shared" si="264"/>
        <v>-244.07999999999811</v>
      </c>
      <c r="AN408" s="88"/>
      <c r="AO408" s="191"/>
      <c r="AP408" s="191">
        <f t="shared" si="259"/>
        <v>59575.046399999075</v>
      </c>
      <c r="AQ408" s="191">
        <f t="shared" si="255"/>
        <v>263.35895123270916</v>
      </c>
      <c r="AR408" s="191">
        <f t="shared" si="261"/>
        <v>-121.5343955822101</v>
      </c>
      <c r="AS408" s="250">
        <f t="shared" si="266"/>
        <v>0</v>
      </c>
      <c r="AT408" s="250">
        <f t="shared" si="267"/>
        <v>0</v>
      </c>
      <c r="AU408" s="250">
        <f t="shared" si="268"/>
        <v>1</v>
      </c>
      <c r="AV408" s="250">
        <f t="shared" si="269"/>
        <v>0</v>
      </c>
      <c r="AW408" s="250">
        <f t="shared" si="270"/>
        <v>0</v>
      </c>
      <c r="AX408" s="250">
        <f t="shared" si="271"/>
        <v>0</v>
      </c>
      <c r="AY408" s="89"/>
      <c r="AZ408" s="111"/>
      <c r="BA408" s="111"/>
      <c r="BB408" s="111"/>
      <c r="BC408" s="111"/>
      <c r="BD408" s="111"/>
      <c r="BE408" s="111"/>
      <c r="BF408" s="111"/>
      <c r="BG408" s="111"/>
      <c r="BH408" s="89"/>
      <c r="BI408" s="89"/>
      <c r="BJ408" s="89"/>
      <c r="BK408" s="89"/>
      <c r="BL408" s="89"/>
    </row>
    <row r="409" spans="1:64" x14ac:dyDescent="0.25">
      <c r="A409" s="86">
        <f t="shared" si="260"/>
        <v>408</v>
      </c>
      <c r="B409" s="113"/>
      <c r="C409" s="88"/>
      <c r="D409" s="88"/>
      <c r="E409" s="194">
        <f t="shared" si="236"/>
        <v>0</v>
      </c>
      <c r="F409" s="89">
        <f t="shared" si="237"/>
        <v>0</v>
      </c>
      <c r="G409" s="113"/>
      <c r="H409" s="88"/>
      <c r="I409" s="84">
        <f t="shared" si="238"/>
        <v>18361.151814161774</v>
      </c>
      <c r="J409" s="84">
        <f t="shared" si="239"/>
        <v>18553.598487569234</v>
      </c>
      <c r="K409" s="84">
        <f t="shared" si="240"/>
        <v>18746.045160976693</v>
      </c>
      <c r="L409" s="84">
        <f t="shared" si="241"/>
        <v>18938.491834384153</v>
      </c>
      <c r="M409" s="108">
        <f>IF(T409&lt;&gt;0,(((G409+1)*('Data Raw'!$N$1007-'Data Raw'!$N$1008)/2+'Data Raw'!$N$1008)*'Data Raw'!$M$1010+'Data Raw'!$M$1009)*AE409+AE409)</f>
        <v>19130.938507791612</v>
      </c>
      <c r="N409" s="84">
        <f t="shared" si="242"/>
        <v>19323.385181199072</v>
      </c>
      <c r="O409" s="84">
        <f t="shared" si="243"/>
        <v>19515.831854606531</v>
      </c>
      <c r="P409" s="84">
        <f t="shared" si="244"/>
        <v>19708.278528013991</v>
      </c>
      <c r="Q409" s="84">
        <f t="shared" si="245"/>
        <v>19900.72520142145</v>
      </c>
      <c r="R409" s="166" t="str">
        <f t="shared" si="246"/>
        <v/>
      </c>
      <c r="S409" s="109">
        <f>'Data Raw'!E451</f>
        <v>19130.53</v>
      </c>
      <c r="T409" s="109">
        <f>'Data Raw'!G451</f>
        <v>19450.669999999998</v>
      </c>
      <c r="U409" s="109">
        <f>'Data Raw'!D451</f>
        <v>19621.13</v>
      </c>
      <c r="V409" s="166" t="str">
        <f t="shared" si="247"/>
        <v/>
      </c>
      <c r="W409" s="89">
        <f t="shared" si="248"/>
        <v>-319.73149220838604</v>
      </c>
      <c r="X409" s="89">
        <f t="shared" si="249"/>
        <v>102228.22710980123</v>
      </c>
      <c r="Y409" s="89">
        <f t="shared" si="265"/>
        <v>376.27603045107719</v>
      </c>
      <c r="Z409" s="109">
        <f t="shared" si="250"/>
        <v>490.60000000000218</v>
      </c>
      <c r="AA409" s="89">
        <f t="shared" si="251"/>
        <v>459.29168773694096</v>
      </c>
      <c r="AB409" s="89">
        <f t="shared" si="252"/>
        <v>18957.737409660869</v>
      </c>
      <c r="AC409" s="89">
        <f t="shared" si="253"/>
        <v>19729.662590339132</v>
      </c>
      <c r="AD409" s="89">
        <f t="shared" si="254"/>
        <v>1</v>
      </c>
      <c r="AE409" s="89">
        <f>'Data Raw'!C451</f>
        <v>19343.7</v>
      </c>
      <c r="AF409" s="89"/>
      <c r="AG409" s="89">
        <f t="shared" si="256"/>
        <v>106.96999999999753</v>
      </c>
      <c r="AH409" s="89">
        <f t="shared" si="257"/>
        <v>-212.76149220838852</v>
      </c>
      <c r="AI409" s="109">
        <f t="shared" si="258"/>
        <v>-1</v>
      </c>
      <c r="AJ409" s="109">
        <f t="shared" si="262"/>
        <v>50</v>
      </c>
      <c r="AK409" s="88"/>
      <c r="AL409" s="191" t="str">
        <f t="shared" si="263"/>
        <v/>
      </c>
      <c r="AM409" s="191">
        <f t="shared" si="264"/>
        <v>-106.96999999999753</v>
      </c>
      <c r="AN409" s="88"/>
      <c r="AO409" s="191"/>
      <c r="AP409" s="191">
        <f t="shared" si="259"/>
        <v>11442.580899999472</v>
      </c>
      <c r="AQ409" s="191">
        <f t="shared" si="255"/>
        <v>245.98240109574118</v>
      </c>
      <c r="AR409" s="191">
        <f t="shared" si="261"/>
        <v>-130.29362935533601</v>
      </c>
      <c r="AS409" s="250">
        <f t="shared" si="266"/>
        <v>0</v>
      </c>
      <c r="AT409" s="250">
        <f t="shared" si="267"/>
        <v>0</v>
      </c>
      <c r="AU409" s="250">
        <f t="shared" si="268"/>
        <v>0</v>
      </c>
      <c r="AV409" s="250">
        <f t="shared" si="269"/>
        <v>1</v>
      </c>
      <c r="AW409" s="250">
        <f t="shared" si="270"/>
        <v>0</v>
      </c>
      <c r="AX409" s="250">
        <f t="shared" si="271"/>
        <v>0</v>
      </c>
      <c r="AY409" s="89"/>
      <c r="AZ409" s="111"/>
      <c r="BA409" s="111"/>
      <c r="BB409" s="111"/>
      <c r="BC409" s="111"/>
      <c r="BD409" s="111"/>
      <c r="BE409" s="111"/>
      <c r="BF409" s="111"/>
      <c r="BG409" s="111"/>
      <c r="BH409" s="89"/>
      <c r="BI409" s="89"/>
      <c r="BJ409" s="89"/>
      <c r="BK409" s="89"/>
      <c r="BL409" s="89"/>
    </row>
    <row r="410" spans="1:64" x14ac:dyDescent="0.25">
      <c r="A410" s="86">
        <f t="shared" si="260"/>
        <v>409</v>
      </c>
      <c r="B410" s="113"/>
      <c r="C410" s="88"/>
      <c r="D410" s="88"/>
      <c r="E410" s="194">
        <f t="shared" si="236"/>
        <v>0</v>
      </c>
      <c r="F410" s="89">
        <f t="shared" si="237"/>
        <v>0</v>
      </c>
      <c r="G410" s="113"/>
      <c r="H410" s="88"/>
      <c r="I410" s="84">
        <f t="shared" si="238"/>
        <v>18505.482964496547</v>
      </c>
      <c r="J410" s="84">
        <f t="shared" si="239"/>
        <v>18693.620979722087</v>
      </c>
      <c r="K410" s="84">
        <f t="shared" si="240"/>
        <v>18881.758994947624</v>
      </c>
      <c r="L410" s="84">
        <f t="shared" si="241"/>
        <v>19069.897010173165</v>
      </c>
      <c r="M410" s="108">
        <f>IF(T410&lt;&gt;0,(((G410+1)*('Data Raw'!$N$1007-'Data Raw'!$N$1008)/2+'Data Raw'!$N$1008)*'Data Raw'!$M$1010+'Data Raw'!$M$1009)*AE410+AE410)</f>
        <v>19258.035025398702</v>
      </c>
      <c r="N410" s="84">
        <f t="shared" si="242"/>
        <v>19446.173040624239</v>
      </c>
      <c r="O410" s="84">
        <f t="shared" si="243"/>
        <v>19634.311055849779</v>
      </c>
      <c r="P410" s="84">
        <f t="shared" si="244"/>
        <v>19822.449071075316</v>
      </c>
      <c r="Q410" s="84">
        <f t="shared" si="245"/>
        <v>20010.587086300857</v>
      </c>
      <c r="R410" s="166" t="str">
        <f t="shared" si="246"/>
        <v/>
      </c>
      <c r="S410" s="109">
        <f>'Data Raw'!E452</f>
        <v>19255.95</v>
      </c>
      <c r="T410" s="109">
        <f>'Data Raw'!G452</f>
        <v>19352.810000000001</v>
      </c>
      <c r="U410" s="109">
        <f>'Data Raw'!D452</f>
        <v>19786.29</v>
      </c>
      <c r="V410" s="166" t="str">
        <f t="shared" si="247"/>
        <v/>
      </c>
      <c r="W410" s="89">
        <f t="shared" si="248"/>
        <v>-94.774974601299618</v>
      </c>
      <c r="X410" s="89">
        <f t="shared" si="249"/>
        <v>8982.2958106769875</v>
      </c>
      <c r="Y410" s="89">
        <f t="shared" si="265"/>
        <v>350.20080002413243</v>
      </c>
      <c r="Z410" s="109">
        <f t="shared" si="250"/>
        <v>530.34000000000015</v>
      </c>
      <c r="AA410" s="89">
        <f t="shared" si="251"/>
        <v>469.44144663166372</v>
      </c>
      <c r="AB410" s="89">
        <f t="shared" si="252"/>
        <v>19081.812065423601</v>
      </c>
      <c r="AC410" s="89">
        <f t="shared" si="253"/>
        <v>19862.607934576397</v>
      </c>
      <c r="AD410" s="89">
        <f t="shared" si="254"/>
        <v>1</v>
      </c>
      <c r="AE410" s="89">
        <f>'Data Raw'!C452</f>
        <v>19472.21</v>
      </c>
      <c r="AF410" s="89"/>
      <c r="AG410" s="89">
        <f t="shared" si="256"/>
        <v>-119.39999999999782</v>
      </c>
      <c r="AH410" s="89">
        <f t="shared" si="257"/>
        <v>-214.17497460129744</v>
      </c>
      <c r="AI410" s="109">
        <f t="shared" si="258"/>
        <v>-1</v>
      </c>
      <c r="AJ410" s="109">
        <f t="shared" si="262"/>
        <v>50</v>
      </c>
      <c r="AK410" s="88"/>
      <c r="AL410" s="191" t="str">
        <f t="shared" si="263"/>
        <v/>
      </c>
      <c r="AM410" s="191">
        <f t="shared" si="264"/>
        <v>-119.39999999999782</v>
      </c>
      <c r="AN410" s="88"/>
      <c r="AO410" s="191"/>
      <c r="AP410" s="191">
        <f t="shared" si="259"/>
        <v>14256.359999999479</v>
      </c>
      <c r="AQ410" s="191">
        <f t="shared" si="255"/>
        <v>231.91768986288082</v>
      </c>
      <c r="AR410" s="191">
        <f t="shared" si="261"/>
        <v>-118.28311016125161</v>
      </c>
      <c r="AS410" s="250">
        <f t="shared" si="266"/>
        <v>0</v>
      </c>
      <c r="AT410" s="250">
        <f t="shared" si="267"/>
        <v>0</v>
      </c>
      <c r="AU410" s="250">
        <f t="shared" si="268"/>
        <v>0</v>
      </c>
      <c r="AV410" s="250">
        <f t="shared" si="269"/>
        <v>1</v>
      </c>
      <c r="AW410" s="250">
        <f t="shared" si="270"/>
        <v>0</v>
      </c>
      <c r="AX410" s="250">
        <f t="shared" si="271"/>
        <v>0</v>
      </c>
      <c r="AY410" s="89"/>
      <c r="AZ410" s="111"/>
      <c r="BA410" s="111"/>
      <c r="BB410" s="111"/>
      <c r="BC410" s="111"/>
      <c r="BD410" s="111"/>
      <c r="BE410" s="111"/>
      <c r="BF410" s="111"/>
      <c r="BG410" s="111"/>
      <c r="BH410" s="89"/>
      <c r="BI410" s="89"/>
      <c r="BJ410" s="89"/>
      <c r="BK410" s="89"/>
      <c r="BL410" s="89"/>
    </row>
    <row r="411" spans="1:64" x14ac:dyDescent="0.25">
      <c r="A411" s="86">
        <f t="shared" si="260"/>
        <v>410</v>
      </c>
      <c r="B411" s="113"/>
      <c r="C411" s="88"/>
      <c r="D411" s="88"/>
      <c r="E411" s="194">
        <f t="shared" si="236"/>
        <v>0</v>
      </c>
      <c r="F411" s="89">
        <f t="shared" si="237"/>
        <v>0</v>
      </c>
      <c r="G411" s="113"/>
      <c r="H411" s="88"/>
      <c r="I411" s="84">
        <f t="shared" si="238"/>
        <v>18245.831082295517</v>
      </c>
      <c r="J411" s="84">
        <f t="shared" si="239"/>
        <v>18420.931482307584</v>
      </c>
      <c r="K411" s="84">
        <f t="shared" si="240"/>
        <v>18596.03188231965</v>
      </c>
      <c r="L411" s="84">
        <f t="shared" si="241"/>
        <v>18771.132282331717</v>
      </c>
      <c r="M411" s="108">
        <f>IF(T411&lt;&gt;0,(((G411+1)*('Data Raw'!$N$1007-'Data Raw'!$N$1008)/2+'Data Raw'!$N$1008)*'Data Raw'!$M$1010+'Data Raw'!$M$1009)*AE411+AE411)</f>
        <v>18946.232682343783</v>
      </c>
      <c r="N411" s="84">
        <f t="shared" si="242"/>
        <v>19121.33308235585</v>
      </c>
      <c r="O411" s="84">
        <f t="shared" si="243"/>
        <v>19296.433482367916</v>
      </c>
      <c r="P411" s="84">
        <f t="shared" si="244"/>
        <v>19471.533882379983</v>
      </c>
      <c r="Q411" s="84">
        <f t="shared" si="245"/>
        <v>19646.634282392049</v>
      </c>
      <c r="R411" s="166" t="str">
        <f t="shared" si="246"/>
        <v/>
      </c>
      <c r="S411" s="109">
        <f>'Data Raw'!E453</f>
        <v>18885.2</v>
      </c>
      <c r="T411" s="109">
        <f>'Data Raw'!G453</f>
        <v>19094.8</v>
      </c>
      <c r="U411" s="109">
        <f>'Data Raw'!D453</f>
        <v>19283.14</v>
      </c>
      <c r="V411" s="166" t="str">
        <f t="shared" si="247"/>
        <v/>
      </c>
      <c r="W411" s="89">
        <f t="shared" si="248"/>
        <v>-148.56731765621589</v>
      </c>
      <c r="X411" s="89">
        <f t="shared" si="249"/>
        <v>22072.24787556296</v>
      </c>
      <c r="Y411" s="89">
        <f t="shared" si="265"/>
        <v>329.04968142056282</v>
      </c>
      <c r="Z411" s="109">
        <f t="shared" si="250"/>
        <v>397.93999999999869</v>
      </c>
      <c r="AA411" s="89">
        <f t="shared" si="251"/>
        <v>459.22695425571163</v>
      </c>
      <c r="AB411" s="89">
        <f t="shared" si="252"/>
        <v>18757.914770363084</v>
      </c>
      <c r="AC411" s="89">
        <f t="shared" si="253"/>
        <v>19555.965229636913</v>
      </c>
      <c r="AD411" s="89">
        <f t="shared" si="254"/>
        <v>1</v>
      </c>
      <c r="AE411" s="89">
        <f>'Data Raw'!C453</f>
        <v>19156.939999999999</v>
      </c>
      <c r="AF411" s="89"/>
      <c r="AG411" s="89">
        <f t="shared" si="256"/>
        <v>-62.139999999999418</v>
      </c>
      <c r="AH411" s="89">
        <f t="shared" si="257"/>
        <v>-210.70731765621531</v>
      </c>
      <c r="AI411" s="109">
        <f t="shared" si="258"/>
        <v>-1</v>
      </c>
      <c r="AJ411" s="109">
        <f t="shared" si="262"/>
        <v>50</v>
      </c>
      <c r="AK411" s="88"/>
      <c r="AL411" s="191" t="str">
        <f t="shared" si="263"/>
        <v/>
      </c>
      <c r="AM411" s="191">
        <f t="shared" si="264"/>
        <v>-62.139999999999418</v>
      </c>
      <c r="AN411" s="88"/>
      <c r="AO411" s="191"/>
      <c r="AP411" s="191">
        <f t="shared" si="259"/>
        <v>3861.3795999999274</v>
      </c>
      <c r="AQ411" s="191">
        <f t="shared" si="255"/>
        <v>213.05350210033845</v>
      </c>
      <c r="AR411" s="191">
        <f t="shared" si="261"/>
        <v>-115.99617932022437</v>
      </c>
      <c r="AS411" s="250">
        <f t="shared" si="266"/>
        <v>0</v>
      </c>
      <c r="AT411" s="250">
        <f t="shared" si="267"/>
        <v>0</v>
      </c>
      <c r="AU411" s="250">
        <f t="shared" si="268"/>
        <v>0</v>
      </c>
      <c r="AV411" s="250">
        <f t="shared" si="269"/>
        <v>1</v>
      </c>
      <c r="AW411" s="250">
        <f t="shared" si="270"/>
        <v>0</v>
      </c>
      <c r="AX411" s="250">
        <f t="shared" si="271"/>
        <v>0</v>
      </c>
      <c r="AY411" s="89"/>
      <c r="AZ411" s="111"/>
      <c r="BA411" s="111"/>
      <c r="BB411" s="111"/>
      <c r="BC411" s="111"/>
      <c r="BD411" s="111"/>
      <c r="BE411" s="111"/>
      <c r="BF411" s="111"/>
      <c r="BG411" s="111"/>
      <c r="BH411" s="89"/>
      <c r="BI411" s="89"/>
      <c r="BJ411" s="89"/>
      <c r="BK411" s="89"/>
      <c r="BL411" s="89"/>
    </row>
    <row r="412" spans="1:64" x14ac:dyDescent="0.25">
      <c r="A412" s="86">
        <f t="shared" si="260"/>
        <v>411</v>
      </c>
      <c r="B412" s="113"/>
      <c r="C412" s="88"/>
      <c r="D412" s="88"/>
      <c r="E412" s="194">
        <f t="shared" si="236"/>
        <v>0</v>
      </c>
      <c r="F412" s="89">
        <f t="shared" si="237"/>
        <v>0</v>
      </c>
      <c r="G412" s="113"/>
      <c r="H412" s="88"/>
      <c r="I412" s="84">
        <f t="shared" si="238"/>
        <v>18321.729683233989</v>
      </c>
      <c r="J412" s="84">
        <f t="shared" si="239"/>
        <v>18486.25452394427</v>
      </c>
      <c r="K412" s="84">
        <f t="shared" si="240"/>
        <v>18650.779364654551</v>
      </c>
      <c r="L412" s="84">
        <f t="shared" si="241"/>
        <v>18815.304205364831</v>
      </c>
      <c r="M412" s="108">
        <f>IF(T412&lt;&gt;0,(((G412+1)*('Data Raw'!$N$1007-'Data Raw'!$N$1008)/2+'Data Raw'!$N$1008)*'Data Raw'!$M$1010+'Data Raw'!$M$1009)*AE412+AE412)</f>
        <v>18979.829046075112</v>
      </c>
      <c r="N412" s="84">
        <f t="shared" si="242"/>
        <v>19144.353886785393</v>
      </c>
      <c r="O412" s="84">
        <f t="shared" si="243"/>
        <v>19308.878727495674</v>
      </c>
      <c r="P412" s="84">
        <f t="shared" si="244"/>
        <v>19473.403568205955</v>
      </c>
      <c r="Q412" s="84">
        <f t="shared" si="245"/>
        <v>19637.928408916236</v>
      </c>
      <c r="R412" s="166" t="str">
        <f t="shared" si="246"/>
        <v/>
      </c>
      <c r="S412" s="109">
        <f>'Data Raw'!E454</f>
        <v>19063.3</v>
      </c>
      <c r="T412" s="109">
        <f>'Data Raw'!G454</f>
        <v>19160.490000000002</v>
      </c>
      <c r="U412" s="109">
        <f>'Data Raw'!D454</f>
        <v>19255.740000000002</v>
      </c>
      <c r="V412" s="166" t="str">
        <f t="shared" si="247"/>
        <v/>
      </c>
      <c r="W412" s="89">
        <f t="shared" si="248"/>
        <v>-180.66095392488933</v>
      </c>
      <c r="X412" s="89">
        <f t="shared" si="249"/>
        <v>32638.380273050985</v>
      </c>
      <c r="Y412" s="89">
        <f t="shared" si="265"/>
        <v>312.19969280915024</v>
      </c>
      <c r="Z412" s="109">
        <f t="shared" si="250"/>
        <v>192.44000000000233</v>
      </c>
      <c r="AA412" s="89">
        <f t="shared" si="251"/>
        <v>421.11453221918174</v>
      </c>
      <c r="AB412" s="89">
        <f t="shared" si="252"/>
        <v>18800.567088882646</v>
      </c>
      <c r="AC412" s="89">
        <f t="shared" si="253"/>
        <v>19581.252911117354</v>
      </c>
      <c r="AD412" s="89">
        <f t="shared" si="254"/>
        <v>1</v>
      </c>
      <c r="AE412" s="89">
        <f>'Data Raw'!C454</f>
        <v>19190.91</v>
      </c>
      <c r="AF412" s="89"/>
      <c r="AG412" s="89">
        <f t="shared" si="256"/>
        <v>-30.419999999998254</v>
      </c>
      <c r="AH412" s="89">
        <f t="shared" si="257"/>
        <v>-211.08095392488758</v>
      </c>
      <c r="AI412" s="109">
        <f t="shared" si="258"/>
        <v>-1</v>
      </c>
      <c r="AJ412" s="109">
        <f t="shared" si="262"/>
        <v>50</v>
      </c>
      <c r="AK412" s="88"/>
      <c r="AL412" s="191" t="str">
        <f t="shared" si="263"/>
        <v/>
      </c>
      <c r="AM412" s="191">
        <f t="shared" si="264"/>
        <v>-30.419999999998254</v>
      </c>
      <c r="AN412" s="88"/>
      <c r="AO412" s="191"/>
      <c r="AP412" s="191">
        <f t="shared" si="259"/>
        <v>925.37639999989381</v>
      </c>
      <c r="AQ412" s="191">
        <f t="shared" si="255"/>
        <v>192.7608907558562</v>
      </c>
      <c r="AR412" s="191">
        <f t="shared" si="261"/>
        <v>-119.43880205329404</v>
      </c>
      <c r="AS412" s="250">
        <f t="shared" si="266"/>
        <v>0</v>
      </c>
      <c r="AT412" s="250">
        <f t="shared" si="267"/>
        <v>0</v>
      </c>
      <c r="AU412" s="250">
        <f t="shared" si="268"/>
        <v>0</v>
      </c>
      <c r="AV412" s="250">
        <f t="shared" si="269"/>
        <v>1</v>
      </c>
      <c r="AW412" s="250">
        <f t="shared" si="270"/>
        <v>0</v>
      </c>
      <c r="AX412" s="250">
        <f t="shared" si="271"/>
        <v>0</v>
      </c>
      <c r="AY412" s="89"/>
      <c r="AZ412" s="111"/>
      <c r="BA412" s="111"/>
      <c r="BB412" s="111"/>
      <c r="BC412" s="111"/>
      <c r="BD412" s="111"/>
      <c r="BE412" s="111"/>
      <c r="BF412" s="111"/>
      <c r="BG412" s="111"/>
      <c r="BH412" s="89"/>
      <c r="BI412" s="89"/>
      <c r="BJ412" s="89"/>
      <c r="BK412" s="89"/>
      <c r="BL412" s="89"/>
    </row>
    <row r="413" spans="1:64" x14ac:dyDescent="0.25">
      <c r="A413" s="86">
        <f t="shared" si="260"/>
        <v>412</v>
      </c>
      <c r="B413" s="113"/>
      <c r="C413" s="88"/>
      <c r="D413" s="88"/>
      <c r="E413" s="194">
        <f t="shared" si="236"/>
        <v>0</v>
      </c>
      <c r="F413" s="89">
        <f t="shared" si="237"/>
        <v>0</v>
      </c>
      <c r="G413" s="113"/>
      <c r="H413" s="88"/>
      <c r="I413" s="84">
        <f t="shared" si="238"/>
        <v>18698.158064562031</v>
      </c>
      <c r="J413" s="84">
        <f t="shared" si="239"/>
        <v>18854.257910966608</v>
      </c>
      <c r="K413" s="84">
        <f t="shared" si="240"/>
        <v>19010.357757371181</v>
      </c>
      <c r="L413" s="84">
        <f t="shared" si="241"/>
        <v>19166.457603775758</v>
      </c>
      <c r="M413" s="108">
        <f>IF(T413&lt;&gt;0,(((G413+1)*('Data Raw'!$N$1007-'Data Raw'!$N$1008)/2+'Data Raw'!$N$1008)*'Data Raw'!$M$1010+'Data Raw'!$M$1009)*AE413+AE413)</f>
        <v>19322.557450180331</v>
      </c>
      <c r="N413" s="84">
        <f t="shared" si="242"/>
        <v>19478.657296584905</v>
      </c>
      <c r="O413" s="84">
        <f t="shared" si="243"/>
        <v>19634.757142989482</v>
      </c>
      <c r="P413" s="84">
        <f t="shared" si="244"/>
        <v>19790.856989394055</v>
      </c>
      <c r="Q413" s="84">
        <f t="shared" si="245"/>
        <v>19946.956835798632</v>
      </c>
      <c r="R413" s="166" t="str">
        <f t="shared" si="246"/>
        <v/>
      </c>
      <c r="S413" s="109">
        <f>'Data Raw'!E455</f>
        <v>19475.68</v>
      </c>
      <c r="T413" s="109">
        <f>'Data Raw'!G455</f>
        <v>19679.22</v>
      </c>
      <c r="U413" s="109">
        <f>'Data Raw'!D455</f>
        <v>19735</v>
      </c>
      <c r="V413" s="166" t="str">
        <f t="shared" si="247"/>
        <v/>
      </c>
      <c r="W413" s="89">
        <f t="shared" si="248"/>
        <v>-356.66254981966995</v>
      </c>
      <c r="X413" s="89">
        <f t="shared" si="249"/>
        <v>127208.17444386854</v>
      </c>
      <c r="Y413" s="89">
        <f t="shared" si="265"/>
        <v>318.93126522914332</v>
      </c>
      <c r="Z413" s="109">
        <f t="shared" si="250"/>
        <v>259.31999999999971</v>
      </c>
      <c r="AA413" s="89">
        <f t="shared" si="251"/>
        <v>398.00102761644149</v>
      </c>
      <c r="AB413" s="89">
        <f t="shared" si="252"/>
        <v>19179.502647613695</v>
      </c>
      <c r="AC413" s="89">
        <f t="shared" si="253"/>
        <v>19895.397352386306</v>
      </c>
      <c r="AD413" s="89">
        <f t="shared" si="254"/>
        <v>1</v>
      </c>
      <c r="AE413" s="89">
        <f>'Data Raw'!C455</f>
        <v>19537.45</v>
      </c>
      <c r="AF413" s="89"/>
      <c r="AG413" s="89">
        <f t="shared" si="256"/>
        <v>141.77000000000044</v>
      </c>
      <c r="AH413" s="89">
        <f t="shared" si="257"/>
        <v>-214.89254981966951</v>
      </c>
      <c r="AI413" s="109">
        <f t="shared" si="258"/>
        <v>-1</v>
      </c>
      <c r="AJ413" s="109">
        <f t="shared" si="262"/>
        <v>50</v>
      </c>
      <c r="AK413" s="88"/>
      <c r="AL413" s="191" t="str">
        <f t="shared" si="263"/>
        <v/>
      </c>
      <c r="AM413" s="191">
        <f t="shared" si="264"/>
        <v>-141.77000000000044</v>
      </c>
      <c r="AN413" s="88"/>
      <c r="AO413" s="191"/>
      <c r="AP413" s="191">
        <f t="shared" si="259"/>
        <v>20098.732900000123</v>
      </c>
      <c r="AQ413" s="191">
        <f t="shared" si="255"/>
        <v>187.09523622742776</v>
      </c>
      <c r="AR413" s="191">
        <f t="shared" si="261"/>
        <v>-131.83602900171556</v>
      </c>
      <c r="AS413" s="250">
        <f t="shared" si="266"/>
        <v>0</v>
      </c>
      <c r="AT413" s="250">
        <f t="shared" si="267"/>
        <v>0</v>
      </c>
      <c r="AU413" s="250">
        <f t="shared" si="268"/>
        <v>0</v>
      </c>
      <c r="AV413" s="250">
        <f t="shared" si="269"/>
        <v>0</v>
      </c>
      <c r="AW413" s="250">
        <f t="shared" si="270"/>
        <v>1</v>
      </c>
      <c r="AX413" s="250">
        <f t="shared" si="271"/>
        <v>0</v>
      </c>
      <c r="AY413" s="89"/>
      <c r="AZ413" s="111"/>
      <c r="BA413" s="111"/>
      <c r="BB413" s="111"/>
      <c r="BC413" s="111"/>
      <c r="BD413" s="111"/>
      <c r="BE413" s="111"/>
      <c r="BF413" s="111"/>
      <c r="BG413" s="111"/>
      <c r="BH413" s="89"/>
      <c r="BI413" s="89"/>
      <c r="BJ413" s="89"/>
      <c r="BK413" s="89"/>
      <c r="BL413" s="89"/>
    </row>
    <row r="414" spans="1:64" x14ac:dyDescent="0.25">
      <c r="A414" s="86">
        <f t="shared" si="260"/>
        <v>413</v>
      </c>
      <c r="B414" s="113"/>
      <c r="C414" s="88"/>
      <c r="D414" s="88"/>
      <c r="E414" s="194">
        <f t="shared" si="236"/>
        <v>0</v>
      </c>
      <c r="F414" s="89">
        <f t="shared" si="237"/>
        <v>0</v>
      </c>
      <c r="G414" s="113"/>
      <c r="H414" s="88"/>
      <c r="I414" s="84">
        <f t="shared" si="238"/>
        <v>18531.18218559261</v>
      </c>
      <c r="J414" s="84">
        <f t="shared" si="239"/>
        <v>18690.647818207184</v>
      </c>
      <c r="K414" s="84">
        <f t="shared" si="240"/>
        <v>18850.113450821755</v>
      </c>
      <c r="L414" s="84">
        <f t="shared" si="241"/>
        <v>19009.579083436329</v>
      </c>
      <c r="M414" s="108">
        <f>IF(T414&lt;&gt;0,(((G414+1)*('Data Raw'!$N$1007-'Data Raw'!$N$1008)/2+'Data Raw'!$N$1008)*'Data Raw'!$M$1010+'Data Raw'!$M$1009)*AE414+AE414)</f>
        <v>19169.044716050899</v>
      </c>
      <c r="N414" s="84">
        <f t="shared" si="242"/>
        <v>19328.51034866547</v>
      </c>
      <c r="O414" s="84">
        <f t="shared" si="243"/>
        <v>19487.975981280044</v>
      </c>
      <c r="P414" s="84">
        <f t="shared" si="244"/>
        <v>19647.441613894614</v>
      </c>
      <c r="Q414" s="84">
        <f t="shared" si="245"/>
        <v>19806.907246509189</v>
      </c>
      <c r="R414" s="166" t="str">
        <f t="shared" si="246"/>
        <v/>
      </c>
      <c r="S414" s="109">
        <f>'Data Raw'!E456</f>
        <v>19380.47</v>
      </c>
      <c r="T414" s="109">
        <f>'Data Raw'!G456</f>
        <v>19593.060000000001</v>
      </c>
      <c r="U414" s="109">
        <f>'Data Raw'!D456</f>
        <v>19686.77</v>
      </c>
      <c r="V414" s="166" t="str">
        <f t="shared" si="247"/>
        <v/>
      </c>
      <c r="W414" s="89">
        <f t="shared" si="248"/>
        <v>-424.01528394910201</v>
      </c>
      <c r="X414" s="89">
        <f t="shared" si="249"/>
        <v>179788.96102243761</v>
      </c>
      <c r="Y414" s="89">
        <f t="shared" si="265"/>
        <v>335.96170544241039</v>
      </c>
      <c r="Z414" s="109">
        <f t="shared" si="250"/>
        <v>306.29999999999927</v>
      </c>
      <c r="AA414" s="89">
        <f t="shared" si="251"/>
        <v>384.9008808140926</v>
      </c>
      <c r="AB414" s="89">
        <f t="shared" si="252"/>
        <v>19043.929126526025</v>
      </c>
      <c r="AC414" s="89">
        <f t="shared" si="253"/>
        <v>19720.530873473974</v>
      </c>
      <c r="AD414" s="89">
        <f t="shared" si="254"/>
        <v>1</v>
      </c>
      <c r="AE414" s="89">
        <f>'Data Raw'!C456</f>
        <v>19382.23</v>
      </c>
      <c r="AF414" s="89"/>
      <c r="AG414" s="89">
        <f t="shared" si="256"/>
        <v>210.83000000000175</v>
      </c>
      <c r="AH414" s="89">
        <f t="shared" si="257"/>
        <v>-213.18528394910027</v>
      </c>
      <c r="AI414" s="109">
        <f t="shared" si="258"/>
        <v>-1</v>
      </c>
      <c r="AJ414" s="109">
        <f t="shared" si="262"/>
        <v>50</v>
      </c>
      <c r="AK414" s="88"/>
      <c r="AL414" s="191" t="str">
        <f t="shared" si="263"/>
        <v/>
      </c>
      <c r="AM414" s="191">
        <f t="shared" si="264"/>
        <v>-210.83000000000175</v>
      </c>
      <c r="AN414" s="88"/>
      <c r="AO414" s="191"/>
      <c r="AP414" s="191">
        <f t="shared" si="259"/>
        <v>44449.288900000734</v>
      </c>
      <c r="AQ414" s="191">
        <f t="shared" si="255"/>
        <v>189.73243220215821</v>
      </c>
      <c r="AR414" s="191">
        <f t="shared" si="261"/>
        <v>-146.22927324025218</v>
      </c>
      <c r="AS414" s="250">
        <f t="shared" si="266"/>
        <v>0</v>
      </c>
      <c r="AT414" s="250">
        <f t="shared" si="267"/>
        <v>0</v>
      </c>
      <c r="AU414" s="250">
        <f t="shared" si="268"/>
        <v>0</v>
      </c>
      <c r="AV414" s="250">
        <f t="shared" si="269"/>
        <v>0</v>
      </c>
      <c r="AW414" s="250">
        <f t="shared" si="270"/>
        <v>1</v>
      </c>
      <c r="AX414" s="250">
        <f t="shared" si="271"/>
        <v>0</v>
      </c>
      <c r="AY414" s="89"/>
      <c r="AZ414" s="111"/>
      <c r="BA414" s="111"/>
      <c r="BB414" s="111"/>
      <c r="BC414" s="111"/>
      <c r="BD414" s="111"/>
      <c r="BE414" s="111"/>
      <c r="BF414" s="111"/>
      <c r="BG414" s="111"/>
      <c r="BH414" s="89"/>
      <c r="BI414" s="89"/>
      <c r="BJ414" s="89"/>
      <c r="BK414" s="89"/>
      <c r="BL414" s="89"/>
    </row>
    <row r="415" spans="1:64" x14ac:dyDescent="0.25">
      <c r="A415" s="86">
        <f t="shared" si="260"/>
        <v>414</v>
      </c>
      <c r="B415" s="113"/>
      <c r="C415" s="88"/>
      <c r="D415" s="88"/>
      <c r="E415" s="194">
        <f t="shared" si="236"/>
        <v>0</v>
      </c>
      <c r="F415" s="89">
        <f t="shared" si="237"/>
        <v>0</v>
      </c>
      <c r="G415" s="113"/>
      <c r="H415" s="88"/>
      <c r="I415" s="84">
        <f t="shared" si="238"/>
        <v>18898.368898025572</v>
      </c>
      <c r="J415" s="84">
        <f t="shared" si="239"/>
        <v>19066.349750746773</v>
      </c>
      <c r="K415" s="84">
        <f t="shared" si="240"/>
        <v>19234.330603467981</v>
      </c>
      <c r="L415" s="84">
        <f t="shared" si="241"/>
        <v>19402.311456189185</v>
      </c>
      <c r="M415" s="108">
        <f>IF(T415&lt;&gt;0,(((G415+1)*('Data Raw'!$N$1007-'Data Raw'!$N$1008)/2+'Data Raw'!$N$1008)*'Data Raw'!$M$1010+'Data Raw'!$M$1009)*AE415+AE415)</f>
        <v>19570.29230891039</v>
      </c>
      <c r="N415" s="84">
        <f t="shared" si="242"/>
        <v>19738.273161631594</v>
      </c>
      <c r="O415" s="84">
        <f t="shared" si="243"/>
        <v>19906.254014352799</v>
      </c>
      <c r="P415" s="84">
        <f t="shared" si="244"/>
        <v>20074.234867074007</v>
      </c>
      <c r="Q415" s="84">
        <f t="shared" si="245"/>
        <v>20242.215719795207</v>
      </c>
      <c r="R415" s="166" t="str">
        <f t="shared" si="246"/>
        <v/>
      </c>
      <c r="S415" s="109">
        <f>'Data Raw'!E457</f>
        <v>19787.939999999999</v>
      </c>
      <c r="T415" s="109">
        <f>'Data Raw'!G457</f>
        <v>19898.91</v>
      </c>
      <c r="U415" s="109">
        <f>'Data Raw'!D457</f>
        <v>20099.77</v>
      </c>
      <c r="V415" s="166" t="str">
        <f t="shared" si="247"/>
        <v/>
      </c>
      <c r="W415" s="89">
        <f t="shared" si="248"/>
        <v>-328.61769108961016</v>
      </c>
      <c r="X415" s="89">
        <f t="shared" si="249"/>
        <v>107989.58689706645</v>
      </c>
      <c r="Y415" s="89">
        <f t="shared" si="265"/>
        <v>334.92242002326964</v>
      </c>
      <c r="Z415" s="109">
        <f t="shared" si="250"/>
        <v>311.83000000000175</v>
      </c>
      <c r="AA415" s="89">
        <f t="shared" si="251"/>
        <v>374.46218355493676</v>
      </c>
      <c r="AB415" s="89">
        <f t="shared" si="252"/>
        <v>19460.774251308019</v>
      </c>
      <c r="AC415" s="89">
        <f t="shared" si="253"/>
        <v>20115.105748691978</v>
      </c>
      <c r="AD415" s="89">
        <f t="shared" si="254"/>
        <v>1</v>
      </c>
      <c r="AE415" s="89">
        <f>'Data Raw'!C457</f>
        <v>19787.939999999999</v>
      </c>
      <c r="AF415" s="89"/>
      <c r="AG415" s="89">
        <f t="shared" si="256"/>
        <v>110.97000000000116</v>
      </c>
      <c r="AH415" s="89">
        <f t="shared" si="257"/>
        <v>-217.647691089609</v>
      </c>
      <c r="AI415" s="109">
        <f t="shared" si="258"/>
        <v>-1</v>
      </c>
      <c r="AJ415" s="109">
        <f t="shared" si="262"/>
        <v>50</v>
      </c>
      <c r="AK415" s="88"/>
      <c r="AL415" s="191" t="str">
        <f t="shared" si="263"/>
        <v/>
      </c>
      <c r="AM415" s="191">
        <f t="shared" si="264"/>
        <v>-110.97000000000116</v>
      </c>
      <c r="AN415" s="88"/>
      <c r="AO415" s="191"/>
      <c r="AP415" s="191">
        <f t="shared" si="259"/>
        <v>12314.340900000258</v>
      </c>
      <c r="AQ415" s="191">
        <f t="shared" si="255"/>
        <v>180.98105084636299</v>
      </c>
      <c r="AR415" s="191">
        <f t="shared" si="261"/>
        <v>-153.94136917690665</v>
      </c>
      <c r="AS415" s="250">
        <f t="shared" si="266"/>
        <v>0</v>
      </c>
      <c r="AT415" s="250">
        <f t="shared" si="267"/>
        <v>0</v>
      </c>
      <c r="AU415" s="250">
        <f t="shared" si="268"/>
        <v>0</v>
      </c>
      <c r="AV415" s="250">
        <f t="shared" si="269"/>
        <v>1</v>
      </c>
      <c r="AW415" s="250">
        <f t="shared" si="270"/>
        <v>0</v>
      </c>
      <c r="AX415" s="250">
        <f t="shared" si="271"/>
        <v>0</v>
      </c>
      <c r="AY415" s="89"/>
      <c r="AZ415" s="111"/>
      <c r="BA415" s="111"/>
      <c r="BB415" s="111"/>
      <c r="BC415" s="111"/>
      <c r="BD415" s="111"/>
      <c r="BE415" s="111"/>
      <c r="BF415" s="111"/>
      <c r="BG415" s="111"/>
      <c r="BH415" s="89"/>
      <c r="BI415" s="89"/>
      <c r="BJ415" s="89"/>
      <c r="BK415" s="89"/>
      <c r="BL415" s="89"/>
    </row>
    <row r="416" spans="1:64" x14ac:dyDescent="0.25">
      <c r="A416" s="86">
        <f t="shared" si="260"/>
        <v>415</v>
      </c>
      <c r="B416" s="113"/>
      <c r="C416" s="88"/>
      <c r="D416" s="88"/>
      <c r="E416" s="194">
        <f t="shared" si="236"/>
        <v>0</v>
      </c>
      <c r="F416" s="89">
        <f t="shared" si="237"/>
        <v>0</v>
      </c>
      <c r="G416" s="113"/>
      <c r="H416" s="88"/>
      <c r="I416" s="84">
        <f t="shared" si="238"/>
        <v>18762.442270304255</v>
      </c>
      <c r="J416" s="84">
        <f t="shared" si="239"/>
        <v>18929.903480315894</v>
      </c>
      <c r="K416" s="84">
        <f t="shared" si="240"/>
        <v>19097.364690327526</v>
      </c>
      <c r="L416" s="84">
        <f t="shared" si="241"/>
        <v>19264.825900339161</v>
      </c>
      <c r="M416" s="108">
        <f>IF(T416&lt;&gt;0,(((G416+1)*('Data Raw'!$N$1007-'Data Raw'!$N$1008)/2+'Data Raw'!$N$1008)*'Data Raw'!$M$1010+'Data Raw'!$M$1009)*AE416+AE416)</f>
        <v>19432.287110350797</v>
      </c>
      <c r="N416" s="84">
        <f t="shared" si="242"/>
        <v>19599.748320362432</v>
      </c>
      <c r="O416" s="84">
        <f t="shared" si="243"/>
        <v>19767.209530374068</v>
      </c>
      <c r="P416" s="84">
        <f t="shared" si="244"/>
        <v>19934.6707403857</v>
      </c>
      <c r="Q416" s="84">
        <f t="shared" si="245"/>
        <v>20102.131950397339</v>
      </c>
      <c r="R416" s="166" t="str">
        <f t="shared" si="246"/>
        <v/>
      </c>
      <c r="S416" s="109">
        <f>'Data Raw'!E458</f>
        <v>19539.84</v>
      </c>
      <c r="T416" s="109">
        <f>'Data Raw'!G458</f>
        <v>19741.14</v>
      </c>
      <c r="U416" s="109">
        <f>'Data Raw'!D458</f>
        <v>19764.52</v>
      </c>
      <c r="V416" s="166" t="str">
        <f t="shared" si="247"/>
        <v/>
      </c>
      <c r="W416" s="89">
        <f t="shared" si="248"/>
        <v>-308.85288964920255</v>
      </c>
      <c r="X416" s="89">
        <f t="shared" si="249"/>
        <v>95390.107444662484</v>
      </c>
      <c r="Y416" s="89">
        <f t="shared" si="265"/>
        <v>331.32381054752443</v>
      </c>
      <c r="Z416" s="109">
        <f t="shared" si="250"/>
        <v>224.68000000000029</v>
      </c>
      <c r="AA416" s="89">
        <f t="shared" si="251"/>
        <v>353.0647287613744</v>
      </c>
      <c r="AB416" s="89">
        <f t="shared" si="252"/>
        <v>19330.107143978305</v>
      </c>
      <c r="AC416" s="89">
        <f t="shared" si="253"/>
        <v>19966.692856021698</v>
      </c>
      <c r="AD416" s="89">
        <f t="shared" si="254"/>
        <v>1</v>
      </c>
      <c r="AE416" s="89">
        <f>'Data Raw'!C458</f>
        <v>19648.400000000001</v>
      </c>
      <c r="AF416" s="89"/>
      <c r="AG416" s="89">
        <f t="shared" si="256"/>
        <v>92.739999999997963</v>
      </c>
      <c r="AH416" s="89">
        <f t="shared" si="257"/>
        <v>-216.11288964920459</v>
      </c>
      <c r="AI416" s="109">
        <f t="shared" si="258"/>
        <v>-1</v>
      </c>
      <c r="AJ416" s="109">
        <f t="shared" si="262"/>
        <v>50</v>
      </c>
      <c r="AK416" s="88"/>
      <c r="AL416" s="191" t="str">
        <f t="shared" si="263"/>
        <v/>
      </c>
      <c r="AM416" s="191">
        <f t="shared" si="264"/>
        <v>-92.739999999997963</v>
      </c>
      <c r="AN416" s="88"/>
      <c r="AO416" s="191"/>
      <c r="AP416" s="191">
        <f t="shared" si="259"/>
        <v>8600.7075999996214</v>
      </c>
      <c r="AQ416" s="191">
        <f t="shared" si="255"/>
        <v>171.1764896412113</v>
      </c>
      <c r="AR416" s="191">
        <f t="shared" si="261"/>
        <v>-160.14732090631313</v>
      </c>
      <c r="AS416" s="250">
        <f t="shared" si="266"/>
        <v>0</v>
      </c>
      <c r="AT416" s="250">
        <f t="shared" si="267"/>
        <v>0</v>
      </c>
      <c r="AU416" s="250">
        <f t="shared" si="268"/>
        <v>0</v>
      </c>
      <c r="AV416" s="250">
        <f t="shared" si="269"/>
        <v>1</v>
      </c>
      <c r="AW416" s="250">
        <f t="shared" si="270"/>
        <v>0</v>
      </c>
      <c r="AX416" s="250">
        <f t="shared" si="271"/>
        <v>0</v>
      </c>
      <c r="AY416" s="89"/>
      <c r="AZ416" s="111"/>
      <c r="BA416" s="111"/>
      <c r="BB416" s="111"/>
      <c r="BC416" s="111"/>
      <c r="BD416" s="111"/>
      <c r="BE416" s="111"/>
      <c r="BF416" s="111"/>
      <c r="BG416" s="111"/>
      <c r="BH416" s="89"/>
      <c r="BI416" s="89"/>
      <c r="BJ416" s="89"/>
      <c r="BK416" s="89"/>
      <c r="BL416" s="89"/>
    </row>
    <row r="417" spans="1:64" x14ac:dyDescent="0.25">
      <c r="A417" s="86">
        <f t="shared" si="260"/>
        <v>416</v>
      </c>
      <c r="B417" s="113"/>
      <c r="C417" s="88"/>
      <c r="D417" s="88"/>
      <c r="E417" s="194">
        <f t="shared" si="236"/>
        <v>0</v>
      </c>
      <c r="F417" s="89">
        <f t="shared" si="237"/>
        <v>0</v>
      </c>
      <c r="G417" s="113"/>
      <c r="H417" s="88"/>
      <c r="I417" s="84">
        <f t="shared" si="238"/>
        <v>19147.882919018663</v>
      </c>
      <c r="J417" s="84">
        <f t="shared" si="239"/>
        <v>19313.544824292425</v>
      </c>
      <c r="K417" s="84">
        <f t="shared" si="240"/>
        <v>19479.206729566187</v>
      </c>
      <c r="L417" s="84">
        <f t="shared" si="241"/>
        <v>19644.86863483995</v>
      </c>
      <c r="M417" s="108">
        <f>IF(T417&lt;&gt;0,(((G417+1)*('Data Raw'!$N$1007-'Data Raw'!$N$1008)/2+'Data Raw'!$N$1008)*'Data Raw'!$M$1010+'Data Raw'!$M$1009)*AE417+AE417)</f>
        <v>19810.530540113712</v>
      </c>
      <c r="N417" s="84">
        <f t="shared" si="242"/>
        <v>19976.192445387474</v>
      </c>
      <c r="O417" s="84">
        <f t="shared" si="243"/>
        <v>20141.854350661237</v>
      </c>
      <c r="P417" s="84">
        <f t="shared" si="244"/>
        <v>20307.516255934999</v>
      </c>
      <c r="Q417" s="84">
        <f t="shared" si="245"/>
        <v>20473.178161208762</v>
      </c>
      <c r="R417" s="166" t="str">
        <f t="shared" si="246"/>
        <v/>
      </c>
      <c r="S417" s="109">
        <f>'Data Raw'!E459</f>
        <v>19781.41</v>
      </c>
      <c r="T417" s="109">
        <f>'Data Raw'!G459</f>
        <v>19781.41</v>
      </c>
      <c r="U417" s="109">
        <f>'Data Raw'!D459</f>
        <v>20073.919999999998</v>
      </c>
      <c r="V417" s="166" t="str">
        <f t="shared" si="247"/>
        <v/>
      </c>
      <c r="W417" s="89">
        <f t="shared" si="248"/>
        <v>29.120540113712195</v>
      </c>
      <c r="X417" s="89">
        <f t="shared" si="249"/>
        <v>848.00585651432107</v>
      </c>
      <c r="Y417" s="89">
        <f t="shared" si="265"/>
        <v>306.94364547233039</v>
      </c>
      <c r="Z417" s="109">
        <f t="shared" si="250"/>
        <v>292.5099999999984</v>
      </c>
      <c r="AA417" s="89">
        <f t="shared" si="251"/>
        <v>344.41405322403494</v>
      </c>
      <c r="AB417" s="89">
        <f t="shared" si="252"/>
        <v>19730.74498055283</v>
      </c>
      <c r="AC417" s="89">
        <f t="shared" si="253"/>
        <v>20330.955019447167</v>
      </c>
      <c r="AD417" s="89">
        <f t="shared" si="254"/>
        <v>1</v>
      </c>
      <c r="AE417" s="89">
        <f>'Data Raw'!C459</f>
        <v>20030.849999999999</v>
      </c>
      <c r="AF417" s="89"/>
      <c r="AG417" s="89">
        <f t="shared" si="256"/>
        <v>-249.43999999999869</v>
      </c>
      <c r="AH417" s="89">
        <f t="shared" si="257"/>
        <v>-220.3194598862865</v>
      </c>
      <c r="AI417" s="109">
        <f t="shared" si="258"/>
        <v>-1</v>
      </c>
      <c r="AJ417" s="109">
        <f t="shared" si="262"/>
        <v>50</v>
      </c>
      <c r="AK417" s="88"/>
      <c r="AL417" s="191" t="str">
        <f t="shared" si="263"/>
        <v/>
      </c>
      <c r="AM417" s="191">
        <f t="shared" si="264"/>
        <v>-249.43999999999869</v>
      </c>
      <c r="AN417" s="88"/>
      <c r="AO417" s="191"/>
      <c r="AP417" s="191">
        <f t="shared" si="259"/>
        <v>62220.313599999346</v>
      </c>
      <c r="AQ417" s="191">
        <f t="shared" si="255"/>
        <v>179.8724352366321</v>
      </c>
      <c r="AR417" s="191">
        <f t="shared" si="261"/>
        <v>-127.07121023569829</v>
      </c>
      <c r="AS417" s="250">
        <f t="shared" si="266"/>
        <v>0</v>
      </c>
      <c r="AT417" s="250">
        <f t="shared" si="267"/>
        <v>0</v>
      </c>
      <c r="AU417" s="250">
        <f t="shared" si="268"/>
        <v>1</v>
      </c>
      <c r="AV417" s="250">
        <f t="shared" si="269"/>
        <v>0</v>
      </c>
      <c r="AW417" s="250">
        <f t="shared" si="270"/>
        <v>0</v>
      </c>
      <c r="AX417" s="250">
        <f t="shared" si="271"/>
        <v>0</v>
      </c>
      <c r="AY417" s="89"/>
      <c r="AZ417" s="111"/>
      <c r="BA417" s="111"/>
      <c r="BB417" s="111"/>
      <c r="BC417" s="111"/>
      <c r="BD417" s="111"/>
      <c r="BE417" s="111"/>
      <c r="BF417" s="111"/>
      <c r="BG417" s="111"/>
      <c r="BH417" s="89"/>
      <c r="BI417" s="89"/>
      <c r="BJ417" s="89"/>
      <c r="BK417" s="89"/>
      <c r="BL417" s="89"/>
    </row>
    <row r="418" spans="1:64" x14ac:dyDescent="0.25">
      <c r="A418" s="86">
        <f t="shared" si="260"/>
        <v>417</v>
      </c>
      <c r="B418" s="113"/>
      <c r="C418" s="88"/>
      <c r="D418" s="88"/>
      <c r="E418" s="194">
        <f t="shared" si="236"/>
        <v>0</v>
      </c>
      <c r="F418" s="89">
        <f t="shared" si="237"/>
        <v>0</v>
      </c>
      <c r="G418" s="113"/>
      <c r="H418" s="88"/>
      <c r="I418" s="84">
        <f t="shared" si="238"/>
        <v>18741.287411983954</v>
      </c>
      <c r="J418" s="84">
        <f t="shared" si="239"/>
        <v>18894.759234720117</v>
      </c>
      <c r="K418" s="84">
        <f t="shared" si="240"/>
        <v>19048.231057456283</v>
      </c>
      <c r="L418" s="84">
        <f t="shared" si="241"/>
        <v>19201.702880192446</v>
      </c>
      <c r="M418" s="108">
        <f>IF(T418&lt;&gt;0,(((G418+1)*('Data Raw'!$N$1007-'Data Raw'!$N$1008)/2+'Data Raw'!$N$1008)*'Data Raw'!$M$1010+'Data Raw'!$M$1009)*AE418+AE418)</f>
        <v>19355.174702928613</v>
      </c>
      <c r="N418" s="84">
        <f t="shared" si="242"/>
        <v>19508.646525664779</v>
      </c>
      <c r="O418" s="84">
        <f t="shared" si="243"/>
        <v>19662.118348400942</v>
      </c>
      <c r="P418" s="84">
        <f t="shared" si="244"/>
        <v>19815.590171137108</v>
      </c>
      <c r="Q418" s="84">
        <f t="shared" si="245"/>
        <v>19969.061993873271</v>
      </c>
      <c r="R418" s="166" t="str">
        <f t="shared" si="246"/>
        <v/>
      </c>
      <c r="S418" s="109">
        <f>'Data Raw'!E460</f>
        <v>19303.73</v>
      </c>
      <c r="T418" s="109">
        <f>'Data Raw'!G460</f>
        <v>20145.29</v>
      </c>
      <c r="U418" s="109">
        <f>'Data Raw'!D460</f>
        <v>20212.55</v>
      </c>
      <c r="V418" s="166" t="str">
        <f t="shared" si="247"/>
        <v/>
      </c>
      <c r="W418" s="89">
        <f t="shared" si="248"/>
        <v>-790.11529707138834</v>
      </c>
      <c r="X418" s="89">
        <f t="shared" si="249"/>
        <v>624282.18266620825</v>
      </c>
      <c r="Y418" s="89">
        <f t="shared" si="265"/>
        <v>412.23581871844561</v>
      </c>
      <c r="Z418" s="109">
        <f t="shared" si="250"/>
        <v>908.81999999999971</v>
      </c>
      <c r="AA418" s="89">
        <f t="shared" si="251"/>
        <v>425.04347419202986</v>
      </c>
      <c r="AB418" s="89">
        <f t="shared" si="252"/>
        <v>19277.67805475957</v>
      </c>
      <c r="AC418" s="89">
        <f t="shared" si="253"/>
        <v>19863.181945240431</v>
      </c>
      <c r="AD418" s="89" t="str">
        <f t="shared" si="254"/>
        <v/>
      </c>
      <c r="AE418" s="89">
        <f>'Data Raw'!C460</f>
        <v>19570.43</v>
      </c>
      <c r="AF418" s="89"/>
      <c r="AG418" s="89">
        <f t="shared" si="256"/>
        <v>574.86000000000058</v>
      </c>
      <c r="AH418" s="89">
        <f t="shared" si="257"/>
        <v>-215.25529707138776</v>
      </c>
      <c r="AI418" s="109">
        <f t="shared" si="258"/>
        <v>-1</v>
      </c>
      <c r="AJ418" s="109">
        <f t="shared" si="262"/>
        <v>50</v>
      </c>
      <c r="AK418" s="88"/>
      <c r="AL418" s="191" t="str">
        <f t="shared" si="263"/>
        <v/>
      </c>
      <c r="AM418" s="191">
        <f t="shared" si="264"/>
        <v>-574.86000000000058</v>
      </c>
      <c r="AN418" s="88"/>
      <c r="AO418" s="191"/>
      <c r="AP418" s="191">
        <f t="shared" si="259"/>
        <v>330464.0196000007</v>
      </c>
      <c r="AQ418" s="191">
        <f t="shared" si="255"/>
        <v>223.75994243256193</v>
      </c>
      <c r="AR418" s="191">
        <f t="shared" si="261"/>
        <v>-188.47587628588369</v>
      </c>
      <c r="AS418" s="250">
        <f t="shared" si="266"/>
        <v>0</v>
      </c>
      <c r="AT418" s="250">
        <f t="shared" si="267"/>
        <v>0</v>
      </c>
      <c r="AU418" s="250">
        <f t="shared" si="268"/>
        <v>0</v>
      </c>
      <c r="AV418" s="250">
        <f t="shared" si="269"/>
        <v>0</v>
      </c>
      <c r="AW418" s="250">
        <f t="shared" si="270"/>
        <v>0</v>
      </c>
      <c r="AX418" s="250">
        <f t="shared" si="271"/>
        <v>0</v>
      </c>
      <c r="AY418" s="89"/>
      <c r="AZ418" s="111"/>
      <c r="BA418" s="111"/>
      <c r="BB418" s="111"/>
      <c r="BC418" s="111"/>
      <c r="BD418" s="111"/>
      <c r="BE418" s="111"/>
      <c r="BF418" s="111"/>
      <c r="BG418" s="111"/>
      <c r="BH418" s="89"/>
      <c r="BI418" s="89"/>
      <c r="BJ418" s="89"/>
      <c r="BK418" s="89"/>
      <c r="BL418" s="89"/>
    </row>
    <row r="419" spans="1:64" x14ac:dyDescent="0.25">
      <c r="A419" s="86">
        <f t="shared" si="260"/>
        <v>418</v>
      </c>
      <c r="B419" s="113"/>
      <c r="C419" s="88"/>
      <c r="D419" s="88"/>
      <c r="E419" s="194">
        <f t="shared" si="236"/>
        <v>0</v>
      </c>
      <c r="F419" s="89">
        <f t="shared" si="237"/>
        <v>0</v>
      </c>
      <c r="G419" s="113"/>
      <c r="H419" s="88"/>
      <c r="I419" s="84">
        <f t="shared" si="238"/>
        <v>19272.008759775395</v>
      </c>
      <c r="J419" s="84">
        <f t="shared" si="239"/>
        <v>19478.126669134621</v>
      </c>
      <c r="K419" s="84">
        <f t="shared" si="240"/>
        <v>19684.244578493843</v>
      </c>
      <c r="L419" s="84">
        <f t="shared" si="241"/>
        <v>19890.362487853068</v>
      </c>
      <c r="M419" s="108">
        <f>IF(T419&lt;&gt;0,(((G419+1)*('Data Raw'!$N$1007-'Data Raw'!$N$1008)/2+'Data Raw'!$N$1008)*'Data Raw'!$M$1010+'Data Raw'!$M$1009)*AE419+AE419)</f>
        <v>20096.48039721229</v>
      </c>
      <c r="N419" s="84">
        <f t="shared" si="242"/>
        <v>20302.598306571512</v>
      </c>
      <c r="O419" s="84">
        <f t="shared" si="243"/>
        <v>20508.716215930737</v>
      </c>
      <c r="P419" s="84">
        <f t="shared" si="244"/>
        <v>20714.834125289959</v>
      </c>
      <c r="Q419" s="84">
        <f t="shared" si="245"/>
        <v>20920.952034649184</v>
      </c>
      <c r="R419" s="166" t="str">
        <f t="shared" si="246"/>
        <v/>
      </c>
      <c r="S419" s="109">
        <f>'Data Raw'!E461</f>
        <v>20233.39</v>
      </c>
      <c r="T419" s="109">
        <f>'Data Raw'!G461</f>
        <v>20793.11</v>
      </c>
      <c r="U419" s="109">
        <f>'Data Raw'!D461</f>
        <v>20793.11</v>
      </c>
      <c r="V419" s="166" t="str">
        <f t="shared" si="247"/>
        <v/>
      </c>
      <c r="W419" s="89">
        <f t="shared" si="248"/>
        <v>-696.62960278771061</v>
      </c>
      <c r="X419" s="89">
        <f t="shared" si="249"/>
        <v>485292.80348016345</v>
      </c>
      <c r="Y419" s="89">
        <f t="shared" si="265"/>
        <v>463.66906685186677</v>
      </c>
      <c r="Z419" s="109">
        <f t="shared" si="250"/>
        <v>559.72000000000116</v>
      </c>
      <c r="AA419" s="89">
        <f t="shared" si="251"/>
        <v>444.28297787888289</v>
      </c>
      <c r="AB419" s="89">
        <f t="shared" si="252"/>
        <v>19958.693046936773</v>
      </c>
      <c r="AC419" s="89">
        <f t="shared" si="253"/>
        <v>20681.266953063227</v>
      </c>
      <c r="AD419" s="89" t="str">
        <f t="shared" si="254"/>
        <v/>
      </c>
      <c r="AE419" s="89">
        <f>'Data Raw'!C461</f>
        <v>20319.98</v>
      </c>
      <c r="AF419" s="89"/>
      <c r="AG419" s="89">
        <f t="shared" si="256"/>
        <v>473.13000000000102</v>
      </c>
      <c r="AH419" s="89">
        <f t="shared" si="257"/>
        <v>-223.49960278770959</v>
      </c>
      <c r="AI419" s="109">
        <f t="shared" si="258"/>
        <v>-1</v>
      </c>
      <c r="AJ419" s="109">
        <f t="shared" si="262"/>
        <v>50</v>
      </c>
      <c r="AK419" s="88"/>
      <c r="AL419" s="191" t="str">
        <f t="shared" si="263"/>
        <v/>
      </c>
      <c r="AM419" s="191">
        <f t="shared" si="264"/>
        <v>-473.13000000000102</v>
      </c>
      <c r="AN419" s="88"/>
      <c r="AO419" s="191"/>
      <c r="AP419" s="191">
        <f t="shared" si="259"/>
        <v>223851.99690000096</v>
      </c>
      <c r="AQ419" s="191">
        <f t="shared" si="255"/>
        <v>251.46772660672181</v>
      </c>
      <c r="AR419" s="191">
        <f t="shared" si="261"/>
        <v>-212.20134024514496</v>
      </c>
      <c r="AS419" s="250">
        <f t="shared" si="266"/>
        <v>0</v>
      </c>
      <c r="AT419" s="250">
        <f t="shared" si="267"/>
        <v>0</v>
      </c>
      <c r="AU419" s="250">
        <f t="shared" si="268"/>
        <v>0</v>
      </c>
      <c r="AV419" s="250">
        <f t="shared" si="269"/>
        <v>0</v>
      </c>
      <c r="AW419" s="250">
        <f t="shared" si="270"/>
        <v>0</v>
      </c>
      <c r="AX419" s="250">
        <f t="shared" si="271"/>
        <v>1</v>
      </c>
      <c r="AY419" s="89"/>
      <c r="AZ419" s="111"/>
      <c r="BA419" s="111"/>
      <c r="BB419" s="111"/>
      <c r="BC419" s="111"/>
      <c r="BD419" s="111"/>
      <c r="BE419" s="111"/>
      <c r="BF419" s="111"/>
      <c r="BG419" s="111"/>
      <c r="BH419" s="89"/>
      <c r="BI419" s="89"/>
      <c r="BJ419" s="89"/>
      <c r="BK419" s="89"/>
      <c r="BL419" s="89"/>
    </row>
    <row r="420" spans="1:64" x14ac:dyDescent="0.25">
      <c r="A420" s="86">
        <f t="shared" si="260"/>
        <v>419</v>
      </c>
      <c r="B420" s="113"/>
      <c r="C420" s="88"/>
      <c r="D420" s="88"/>
      <c r="E420" s="194">
        <f t="shared" si="236"/>
        <v>0</v>
      </c>
      <c r="F420" s="89">
        <f t="shared" si="237"/>
        <v>0</v>
      </c>
      <c r="G420" s="113"/>
      <c r="H420" s="88"/>
      <c r="I420" s="84">
        <f t="shared" si="238"/>
        <v>20134.298442541975</v>
      </c>
      <c r="J420" s="84">
        <f t="shared" si="239"/>
        <v>20366.13297596791</v>
      </c>
      <c r="K420" s="84">
        <f t="shared" si="240"/>
        <v>20597.967509393842</v>
      </c>
      <c r="L420" s="84">
        <f t="shared" si="241"/>
        <v>20829.802042819778</v>
      </c>
      <c r="M420" s="108">
        <f>IF(T420&lt;&gt;0,(((G420+1)*('Data Raw'!$N$1007-'Data Raw'!$N$1008)/2+'Data Raw'!$N$1008)*'Data Raw'!$M$1010+'Data Raw'!$M$1009)*AE420+AE420)</f>
        <v>21061.63657624571</v>
      </c>
      <c r="N420" s="84">
        <f t="shared" si="242"/>
        <v>21293.471109671642</v>
      </c>
      <c r="O420" s="84">
        <f t="shared" si="243"/>
        <v>21525.305643097578</v>
      </c>
      <c r="P420" s="84">
        <f t="shared" si="244"/>
        <v>21757.14017652351</v>
      </c>
      <c r="Q420" s="84">
        <f t="shared" si="245"/>
        <v>21988.974709949445</v>
      </c>
      <c r="R420" s="166" t="str">
        <f t="shared" si="246"/>
        <v/>
      </c>
      <c r="S420" s="109">
        <f>'Data Raw'!E462</f>
        <v>20962.400000000001</v>
      </c>
      <c r="T420" s="109">
        <f>'Data Raw'!G462</f>
        <v>21052.17</v>
      </c>
      <c r="U420" s="109">
        <f>'Data Raw'!D462</f>
        <v>21396.09</v>
      </c>
      <c r="V420" s="166" t="str">
        <f t="shared" si="247"/>
        <v/>
      </c>
      <c r="W420" s="89">
        <f t="shared" si="248"/>
        <v>9.4665762457116216</v>
      </c>
      <c r="X420" s="89">
        <f t="shared" si="249"/>
        <v>89.616065815871536</v>
      </c>
      <c r="Y420" s="89">
        <f t="shared" si="265"/>
        <v>429.28905303627988</v>
      </c>
      <c r="Z420" s="109">
        <f t="shared" si="250"/>
        <v>433.68999999999869</v>
      </c>
      <c r="AA420" s="89">
        <f t="shared" si="251"/>
        <v>442.76969532475658</v>
      </c>
      <c r="AB420" s="89">
        <f t="shared" si="252"/>
        <v>20918.229468802947</v>
      </c>
      <c r="AC420" s="89">
        <f t="shared" si="253"/>
        <v>21673.510531197051</v>
      </c>
      <c r="AD420" s="89">
        <f t="shared" si="254"/>
        <v>1</v>
      </c>
      <c r="AE420" s="89">
        <f>'Data Raw'!C462</f>
        <v>21295.87</v>
      </c>
      <c r="AF420" s="89"/>
      <c r="AG420" s="89">
        <f t="shared" si="256"/>
        <v>-243.70000000000073</v>
      </c>
      <c r="AH420" s="89">
        <f t="shared" si="257"/>
        <v>-234.23342375428911</v>
      </c>
      <c r="AI420" s="109">
        <f t="shared" si="258"/>
        <v>-1</v>
      </c>
      <c r="AJ420" s="109">
        <f t="shared" si="262"/>
        <v>50</v>
      </c>
      <c r="AK420" s="88"/>
      <c r="AL420" s="191" t="str">
        <f t="shared" si="263"/>
        <v/>
      </c>
      <c r="AM420" s="191">
        <f t="shared" si="264"/>
        <v>-243.70000000000073</v>
      </c>
      <c r="AN420" s="88"/>
      <c r="AO420" s="191"/>
      <c r="AP420" s="191">
        <f t="shared" si="259"/>
        <v>59389.690000000352</v>
      </c>
      <c r="AQ420" s="191">
        <f t="shared" si="255"/>
        <v>250.6046458726417</v>
      </c>
      <c r="AR420" s="191">
        <f t="shared" si="261"/>
        <v>-178.68440716363818</v>
      </c>
      <c r="AS420" s="250">
        <f t="shared" si="266"/>
        <v>0</v>
      </c>
      <c r="AT420" s="250">
        <f t="shared" si="267"/>
        <v>0</v>
      </c>
      <c r="AU420" s="250">
        <f t="shared" si="268"/>
        <v>1</v>
      </c>
      <c r="AV420" s="250">
        <f t="shared" si="269"/>
        <v>0</v>
      </c>
      <c r="AW420" s="250">
        <f t="shared" si="270"/>
        <v>0</v>
      </c>
      <c r="AX420" s="250">
        <f t="shared" si="271"/>
        <v>0</v>
      </c>
      <c r="AY420" s="89"/>
      <c r="AZ420" s="111"/>
      <c r="BA420" s="111"/>
      <c r="BB420" s="111"/>
      <c r="BC420" s="111"/>
      <c r="BD420" s="111"/>
      <c r="BE420" s="111"/>
      <c r="BF420" s="111"/>
      <c r="BG420" s="111"/>
      <c r="BH420" s="89"/>
      <c r="BI420" s="89"/>
      <c r="BJ420" s="89"/>
      <c r="BK420" s="89"/>
      <c r="BL420" s="89"/>
    </row>
    <row r="421" spans="1:64" x14ac:dyDescent="0.25">
      <c r="A421" s="86">
        <f t="shared" si="260"/>
        <v>420</v>
      </c>
      <c r="B421" s="113"/>
      <c r="C421" s="88"/>
      <c r="D421" s="88"/>
      <c r="E421" s="194">
        <f t="shared" ref="E421:E484" si="272">B421-B420</f>
        <v>0</v>
      </c>
      <c r="F421" s="89">
        <f t="shared" ref="F421:F484" si="273">E421/7+F420/7*6</f>
        <v>0</v>
      </c>
      <c r="G421" s="113"/>
      <c r="H421" s="88"/>
      <c r="I421" s="84">
        <f t="shared" ref="I421:I484" si="274">K421-Y420</f>
        <v>20128.903175719963</v>
      </c>
      <c r="J421" s="84">
        <f t="shared" ref="J421:J484" si="275">M421-Y420*1.5</f>
        <v>20343.547702238098</v>
      </c>
      <c r="K421" s="84">
        <f t="shared" ref="K421:K484" si="276">M421-Y420</f>
        <v>20558.192228756241</v>
      </c>
      <c r="L421" s="84">
        <f t="shared" ref="L421:L484" si="277">M421-Y420/2</f>
        <v>20772.83675527438</v>
      </c>
      <c r="M421" s="108">
        <f>IF(T421&lt;&gt;0,(((G421+1)*('Data Raw'!$N$1007-'Data Raw'!$N$1008)/2+'Data Raw'!$N$1008)*'Data Raw'!$M$1010+'Data Raw'!$M$1009)*AE421+AE421)</f>
        <v>20987.481281792519</v>
      </c>
      <c r="N421" s="84">
        <f t="shared" ref="N421:N484" si="278">M421+Y420/2</f>
        <v>21202.125808310659</v>
      </c>
      <c r="O421" s="84">
        <f t="shared" ref="O421:O484" si="279">M421+Y420</f>
        <v>21416.770334828798</v>
      </c>
      <c r="P421" s="84">
        <f t="shared" ref="P421:P484" si="280">M421+1.5*Y420</f>
        <v>21631.414861346941</v>
      </c>
      <c r="Q421" s="84">
        <f t="shared" ref="Q421:Q484" si="281">O421+Y420</f>
        <v>21846.059387865076</v>
      </c>
      <c r="R421" s="166" t="str">
        <f t="shared" ref="R421:R484" si="282">IF(B421&lt;&gt;"",IF(AND(M421&gt;AB421,M421&lt;AC421),"",1),"")</f>
        <v/>
      </c>
      <c r="S421" s="109">
        <f>'Data Raw'!E463</f>
        <v>20862.77</v>
      </c>
      <c r="T421" s="109">
        <f>'Data Raw'!G463</f>
        <v>20991.64</v>
      </c>
      <c r="U421" s="109">
        <f>'Data Raw'!D463</f>
        <v>21282.71</v>
      </c>
      <c r="V421" s="166" t="str">
        <f t="shared" ref="V421:V484" si="283">IF(R421&lt;&gt;1,IF(B421&lt;&gt;"",IF((AE421-M421)*(AE421-T421)&gt;0,1,""),""),"")</f>
        <v/>
      </c>
      <c r="W421" s="89">
        <f t="shared" ref="W421:W484" si="284">IF(R421=1,0,(M421-T421))</f>
        <v>-4.1587182074799784</v>
      </c>
      <c r="X421" s="89">
        <f t="shared" ref="X421:X484" si="285">IF(R421=1,0,(M421-T421)*(M421-T421))</f>
        <v>17.294937129225485</v>
      </c>
      <c r="Y421" s="89">
        <f t="shared" si="265"/>
        <v>397.44754214107024</v>
      </c>
      <c r="Z421" s="109">
        <f t="shared" ref="Z421:Z484" si="286">U421-S421</f>
        <v>419.93999999999869</v>
      </c>
      <c r="AA421" s="89">
        <f t="shared" ref="AA421:AA484" si="287">Z421/7+AA420/7*6</f>
        <v>439.50831027836261</v>
      </c>
      <c r="AB421" s="89">
        <f t="shared" ref="AB421:AB484" si="288">AE421-$AD$1*AA420</f>
        <v>20844.535758973958</v>
      </c>
      <c r="AC421" s="89">
        <f t="shared" ref="AC421:AC484" si="289">AE421+$AD$1*AA420</f>
        <v>21597.244241026041</v>
      </c>
      <c r="AD421" s="89">
        <f t="shared" ref="AD421:AD484" si="290">IF(AND(T421&lt;AC421, T421&gt;AB421),1,"")</f>
        <v>1</v>
      </c>
      <c r="AE421" s="89">
        <f>'Data Raw'!C463</f>
        <v>21220.89</v>
      </c>
      <c r="AF421" s="89"/>
      <c r="AG421" s="89">
        <f t="shared" si="256"/>
        <v>-229.25</v>
      </c>
      <c r="AH421" s="89">
        <f t="shared" si="257"/>
        <v>-233.40871820747998</v>
      </c>
      <c r="AI421" s="109">
        <f t="shared" si="258"/>
        <v>-1</v>
      </c>
      <c r="AJ421" s="109">
        <f t="shared" si="262"/>
        <v>50</v>
      </c>
      <c r="AK421" s="88"/>
      <c r="AL421" s="191" t="str">
        <f t="shared" si="263"/>
        <v/>
      </c>
      <c r="AM421" s="191">
        <f t="shared" si="264"/>
        <v>-229.25</v>
      </c>
      <c r="AN421" s="88"/>
      <c r="AO421" s="191"/>
      <c r="AP421" s="191">
        <f t="shared" si="259"/>
        <v>52555.5625</v>
      </c>
      <c r="AQ421" s="191">
        <f t="shared" ref="AQ421:AQ484" si="291">IF(AP421&gt;0,SQRT(AP421)/9+AQ420/9*8,AQ420)</f>
        <v>248.23190744234819</v>
      </c>
      <c r="AR421" s="191">
        <f t="shared" si="261"/>
        <v>-149.21563469872206</v>
      </c>
      <c r="AS421" s="250">
        <f t="shared" si="266"/>
        <v>0</v>
      </c>
      <c r="AT421" s="250">
        <f t="shared" si="267"/>
        <v>0</v>
      </c>
      <c r="AU421" s="250">
        <f t="shared" si="268"/>
        <v>0</v>
      </c>
      <c r="AV421" s="250">
        <f t="shared" si="269"/>
        <v>1</v>
      </c>
      <c r="AW421" s="250">
        <f t="shared" si="270"/>
        <v>0</v>
      </c>
      <c r="AX421" s="250">
        <f t="shared" si="271"/>
        <v>0</v>
      </c>
      <c r="AY421" s="89"/>
      <c r="AZ421" s="111"/>
      <c r="BA421" s="111"/>
      <c r="BB421" s="111"/>
      <c r="BC421" s="111"/>
      <c r="BD421" s="111"/>
      <c r="BE421" s="111"/>
      <c r="BF421" s="111"/>
      <c r="BG421" s="111"/>
      <c r="BH421" s="89"/>
      <c r="BI421" s="89"/>
      <c r="BJ421" s="89"/>
      <c r="BK421" s="89"/>
      <c r="BL421" s="89"/>
    </row>
    <row r="422" spans="1:64" x14ac:dyDescent="0.25">
      <c r="A422" s="86">
        <f t="shared" si="260"/>
        <v>421</v>
      </c>
      <c r="B422" s="113"/>
      <c r="C422" s="88"/>
      <c r="D422" s="88"/>
      <c r="E422" s="194">
        <f t="shared" si="272"/>
        <v>0</v>
      </c>
      <c r="F422" s="89">
        <f t="shared" si="273"/>
        <v>0</v>
      </c>
      <c r="G422" s="113"/>
      <c r="H422" s="88"/>
      <c r="I422" s="84">
        <f t="shared" si="274"/>
        <v>20266.810722033075</v>
      </c>
      <c r="J422" s="84">
        <f t="shared" si="275"/>
        <v>20465.534493103612</v>
      </c>
      <c r="K422" s="84">
        <f t="shared" si="276"/>
        <v>20664.258264174146</v>
      </c>
      <c r="L422" s="84">
        <f t="shared" si="277"/>
        <v>20862.982035244684</v>
      </c>
      <c r="M422" s="108">
        <f>IF(T422&lt;&gt;0,(((G422+1)*('Data Raw'!$N$1007-'Data Raw'!$N$1008)/2+'Data Raw'!$N$1008)*'Data Raw'!$M$1010+'Data Raw'!$M$1009)*AE422+AE422)</f>
        <v>21061.705806315218</v>
      </c>
      <c r="N422" s="84">
        <f t="shared" si="278"/>
        <v>21260.429577385752</v>
      </c>
      <c r="O422" s="84">
        <f t="shared" si="279"/>
        <v>21459.15334845629</v>
      </c>
      <c r="P422" s="84">
        <f t="shared" si="280"/>
        <v>21657.877119526824</v>
      </c>
      <c r="Q422" s="84">
        <f t="shared" si="281"/>
        <v>21856.600890597361</v>
      </c>
      <c r="R422" s="166" t="str">
        <f t="shared" si="282"/>
        <v/>
      </c>
      <c r="S422" s="109">
        <f>'Data Raw'!E464</f>
        <v>21216.92</v>
      </c>
      <c r="T422" s="109">
        <f>'Data Raw'!G464</f>
        <v>21388.34</v>
      </c>
      <c r="U422" s="109">
        <f>'Data Raw'!D464</f>
        <v>21470.69</v>
      </c>
      <c r="V422" s="166" t="str">
        <f t="shared" si="283"/>
        <v/>
      </c>
      <c r="W422" s="89">
        <f t="shared" si="284"/>
        <v>-326.63419368478208</v>
      </c>
      <c r="X422" s="89">
        <f t="shared" si="285"/>
        <v>106689.89648410772</v>
      </c>
      <c r="Y422" s="89">
        <f t="shared" si="265"/>
        <v>388.12317430129144</v>
      </c>
      <c r="Z422" s="109">
        <f t="shared" si="286"/>
        <v>253.77000000000044</v>
      </c>
      <c r="AA422" s="89">
        <f t="shared" si="287"/>
        <v>412.97426595288226</v>
      </c>
      <c r="AB422" s="89">
        <f t="shared" si="288"/>
        <v>20922.35793626339</v>
      </c>
      <c r="AC422" s="89">
        <f t="shared" si="289"/>
        <v>21669.522063736607</v>
      </c>
      <c r="AD422" s="89">
        <f t="shared" si="290"/>
        <v>1</v>
      </c>
      <c r="AE422" s="89">
        <f>'Data Raw'!C464</f>
        <v>21295.94</v>
      </c>
      <c r="AF422" s="89"/>
      <c r="AG422" s="89">
        <f t="shared" si="256"/>
        <v>92.400000000001455</v>
      </c>
      <c r="AH422" s="89">
        <f t="shared" si="257"/>
        <v>-234.23419368478062</v>
      </c>
      <c r="AI422" s="109">
        <f t="shared" si="258"/>
        <v>-1</v>
      </c>
      <c r="AJ422" s="109">
        <f t="shared" si="262"/>
        <v>50</v>
      </c>
      <c r="AK422" s="88"/>
      <c r="AL422" s="191" t="str">
        <f t="shared" si="263"/>
        <v/>
      </c>
      <c r="AM422" s="191">
        <f t="shared" si="264"/>
        <v>-92.400000000001455</v>
      </c>
      <c r="AN422" s="88"/>
      <c r="AO422" s="191"/>
      <c r="AP422" s="191">
        <f t="shared" si="259"/>
        <v>8537.7600000002694</v>
      </c>
      <c r="AQ422" s="191">
        <f t="shared" si="291"/>
        <v>230.91725105986521</v>
      </c>
      <c r="AR422" s="191">
        <f t="shared" si="261"/>
        <v>-157.20592324142623</v>
      </c>
      <c r="AS422" s="250">
        <f t="shared" si="266"/>
        <v>0</v>
      </c>
      <c r="AT422" s="250">
        <f t="shared" si="267"/>
        <v>0</v>
      </c>
      <c r="AU422" s="250">
        <f t="shared" si="268"/>
        <v>0</v>
      </c>
      <c r="AV422" s="250">
        <f t="shared" si="269"/>
        <v>1</v>
      </c>
      <c r="AW422" s="250">
        <f t="shared" si="270"/>
        <v>0</v>
      </c>
      <c r="AX422" s="250">
        <f t="shared" si="271"/>
        <v>0</v>
      </c>
      <c r="AY422" s="89"/>
      <c r="AZ422" s="111"/>
      <c r="BA422" s="111"/>
      <c r="BB422" s="111"/>
      <c r="BC422" s="111"/>
      <c r="BD422" s="111"/>
      <c r="BE422" s="111"/>
      <c r="BF422" s="111"/>
      <c r="BG422" s="111"/>
      <c r="BH422" s="89"/>
      <c r="BI422" s="89"/>
      <c r="BJ422" s="89"/>
      <c r="BK422" s="89"/>
      <c r="BL422" s="89"/>
    </row>
    <row r="423" spans="1:64" x14ac:dyDescent="0.25">
      <c r="A423" s="86">
        <f t="shared" si="260"/>
        <v>422</v>
      </c>
      <c r="B423" s="113"/>
      <c r="C423" s="88"/>
      <c r="D423" s="88"/>
      <c r="E423" s="194">
        <f t="shared" si="272"/>
        <v>0</v>
      </c>
      <c r="F423" s="89">
        <f t="shared" si="273"/>
        <v>0</v>
      </c>
      <c r="G423" s="113"/>
      <c r="H423" s="88"/>
      <c r="I423" s="84">
        <f t="shared" si="274"/>
        <v>20359.120251669341</v>
      </c>
      <c r="J423" s="84">
        <f t="shared" si="275"/>
        <v>20553.181838819986</v>
      </c>
      <c r="K423" s="84">
        <f t="shared" si="276"/>
        <v>20747.243425970632</v>
      </c>
      <c r="L423" s="84">
        <f t="shared" si="277"/>
        <v>20941.305013121277</v>
      </c>
      <c r="M423" s="108">
        <f>IF(T423&lt;&gt;0,(((G423+1)*('Data Raw'!$N$1007-'Data Raw'!$N$1008)/2+'Data Raw'!$N$1008)*'Data Raw'!$M$1010+'Data Raw'!$M$1009)*AE423+AE423)</f>
        <v>21135.366600271922</v>
      </c>
      <c r="N423" s="84">
        <f t="shared" si="278"/>
        <v>21329.428187422567</v>
      </c>
      <c r="O423" s="84">
        <f t="shared" si="279"/>
        <v>21523.489774573212</v>
      </c>
      <c r="P423" s="84">
        <f t="shared" si="280"/>
        <v>21717.551361723858</v>
      </c>
      <c r="Q423" s="84">
        <f t="shared" si="281"/>
        <v>21911.612948874503</v>
      </c>
      <c r="R423" s="166" t="str">
        <f t="shared" si="282"/>
        <v/>
      </c>
      <c r="S423" s="109">
        <f>'Data Raw'!E465</f>
        <v>21187.73</v>
      </c>
      <c r="T423" s="109">
        <f>'Data Raw'!G465</f>
        <v>21331.46</v>
      </c>
      <c r="U423" s="109">
        <f>'Data Raw'!D465</f>
        <v>21395.42</v>
      </c>
      <c r="V423" s="166" t="str">
        <f t="shared" si="283"/>
        <v/>
      </c>
      <c r="W423" s="89">
        <f t="shared" si="284"/>
        <v>-196.0933997280772</v>
      </c>
      <c r="X423" s="89">
        <f t="shared" si="285"/>
        <v>38452.62141691547</v>
      </c>
      <c r="Y423" s="89">
        <f t="shared" si="265"/>
        <v>366.8962897439585</v>
      </c>
      <c r="Z423" s="109">
        <f t="shared" si="286"/>
        <v>207.68999999999869</v>
      </c>
      <c r="AA423" s="89">
        <f t="shared" si="287"/>
        <v>383.64794224532744</v>
      </c>
      <c r="AB423" s="89">
        <f t="shared" si="288"/>
        <v>21019.391873940047</v>
      </c>
      <c r="AC423" s="89">
        <f t="shared" si="289"/>
        <v>21721.44812605995</v>
      </c>
      <c r="AD423" s="89">
        <f t="shared" si="290"/>
        <v>1</v>
      </c>
      <c r="AE423" s="89">
        <f>'Data Raw'!C465</f>
        <v>21370.42</v>
      </c>
      <c r="AF423" s="89"/>
      <c r="AG423" s="89">
        <f t="shared" si="256"/>
        <v>-38.959999999999127</v>
      </c>
      <c r="AH423" s="89">
        <f t="shared" si="257"/>
        <v>-235.05339972807633</v>
      </c>
      <c r="AI423" s="109">
        <f t="shared" si="258"/>
        <v>-1</v>
      </c>
      <c r="AJ423" s="109">
        <f t="shared" si="262"/>
        <v>50</v>
      </c>
      <c r="AK423" s="88"/>
      <c r="AL423" s="191" t="str">
        <f t="shared" si="263"/>
        <v/>
      </c>
      <c r="AM423" s="191">
        <f t="shared" si="264"/>
        <v>-38.959999999999127</v>
      </c>
      <c r="AN423" s="88"/>
      <c r="AO423" s="191"/>
      <c r="AP423" s="191">
        <f t="shared" si="259"/>
        <v>1517.881599999932</v>
      </c>
      <c r="AQ423" s="191">
        <f t="shared" si="291"/>
        <v>209.58866760876899</v>
      </c>
      <c r="AR423" s="191">
        <f t="shared" si="261"/>
        <v>-157.30762213518952</v>
      </c>
      <c r="AS423" s="250">
        <f t="shared" si="266"/>
        <v>0</v>
      </c>
      <c r="AT423" s="250">
        <f t="shared" si="267"/>
        <v>0</v>
      </c>
      <c r="AU423" s="250">
        <f t="shared" si="268"/>
        <v>0</v>
      </c>
      <c r="AV423" s="250">
        <f t="shared" si="269"/>
        <v>1</v>
      </c>
      <c r="AW423" s="250">
        <f t="shared" si="270"/>
        <v>0</v>
      </c>
      <c r="AX423" s="250">
        <f t="shared" si="271"/>
        <v>0</v>
      </c>
      <c r="AY423" s="89"/>
      <c r="AZ423" s="111"/>
      <c r="BA423" s="111"/>
      <c r="BB423" s="111"/>
      <c r="BC423" s="111"/>
      <c r="BD423" s="111"/>
      <c r="BE423" s="111"/>
      <c r="BF423" s="111"/>
      <c r="BG423" s="111"/>
      <c r="BH423" s="89"/>
      <c r="BI423" s="89"/>
      <c r="BJ423" s="89"/>
      <c r="BK423" s="89"/>
      <c r="BL423" s="89"/>
    </row>
    <row r="424" spans="1:64" x14ac:dyDescent="0.25">
      <c r="A424" s="86">
        <f t="shared" si="260"/>
        <v>423</v>
      </c>
      <c r="B424" s="113"/>
      <c r="C424" s="88"/>
      <c r="D424" s="88"/>
      <c r="E424" s="194">
        <f t="shared" si="272"/>
        <v>0</v>
      </c>
      <c r="F424" s="89">
        <f t="shared" si="273"/>
        <v>0</v>
      </c>
      <c r="G424" s="113"/>
      <c r="H424" s="88"/>
      <c r="I424" s="84">
        <f t="shared" si="274"/>
        <v>20493.946713527777</v>
      </c>
      <c r="J424" s="84">
        <f t="shared" si="275"/>
        <v>20677.394858399759</v>
      </c>
      <c r="K424" s="84">
        <f t="shared" si="276"/>
        <v>20860.843003271737</v>
      </c>
      <c r="L424" s="84">
        <f t="shared" si="277"/>
        <v>21044.291148143719</v>
      </c>
      <c r="M424" s="108">
        <f>IF(T424&lt;&gt;0,(((G424+1)*('Data Raw'!$N$1007-'Data Raw'!$N$1008)/2+'Data Raw'!$N$1008)*'Data Raw'!$M$1010+'Data Raw'!$M$1009)*AE424+AE424)</f>
        <v>21227.739293015697</v>
      </c>
      <c r="N424" s="84">
        <f t="shared" si="278"/>
        <v>21411.187437887675</v>
      </c>
      <c r="O424" s="84">
        <f t="shared" si="279"/>
        <v>21594.635582759656</v>
      </c>
      <c r="P424" s="84">
        <f t="shared" si="280"/>
        <v>21778.083727631634</v>
      </c>
      <c r="Q424" s="84">
        <f t="shared" si="281"/>
        <v>21961.531872503616</v>
      </c>
      <c r="R424" s="166" t="str">
        <f t="shared" si="282"/>
        <v/>
      </c>
      <c r="S424" s="109">
        <f>'Data Raw'!E466</f>
        <v>21327.41</v>
      </c>
      <c r="T424" s="109">
        <f>'Data Raw'!G466</f>
        <v>21436.05</v>
      </c>
      <c r="U424" s="109">
        <f>'Data Raw'!D466</f>
        <v>21686.3</v>
      </c>
      <c r="V424" s="166" t="str">
        <f t="shared" si="283"/>
        <v/>
      </c>
      <c r="W424" s="89">
        <f t="shared" si="284"/>
        <v>-208.31070698430267</v>
      </c>
      <c r="X424" s="89">
        <f t="shared" si="285"/>
        <v>43393.350644300008</v>
      </c>
      <c r="Y424" s="89">
        <f t="shared" si="265"/>
        <v>348.68542417231623</v>
      </c>
      <c r="Z424" s="109">
        <f t="shared" si="286"/>
        <v>358.88999999999942</v>
      </c>
      <c r="AA424" s="89">
        <f t="shared" si="287"/>
        <v>380.11109335313773</v>
      </c>
      <c r="AB424" s="89">
        <f t="shared" si="288"/>
        <v>21137.719249091471</v>
      </c>
      <c r="AC424" s="89">
        <f t="shared" si="289"/>
        <v>21789.920750908528</v>
      </c>
      <c r="AD424" s="89">
        <f t="shared" si="290"/>
        <v>1</v>
      </c>
      <c r="AE424" s="89">
        <f>'Data Raw'!C466</f>
        <v>21463.82</v>
      </c>
      <c r="AF424" s="89"/>
      <c r="AG424" s="89">
        <f t="shared" si="256"/>
        <v>-27.770000000000437</v>
      </c>
      <c r="AH424" s="89">
        <f t="shared" si="257"/>
        <v>-236.08070698430311</v>
      </c>
      <c r="AI424" s="109">
        <f t="shared" si="258"/>
        <v>-1</v>
      </c>
      <c r="AJ424" s="109">
        <f t="shared" si="262"/>
        <v>50</v>
      </c>
      <c r="AK424" s="88"/>
      <c r="AL424" s="191" t="str">
        <f t="shared" si="263"/>
        <v/>
      </c>
      <c r="AM424" s="191">
        <f t="shared" si="264"/>
        <v>-27.770000000000437</v>
      </c>
      <c r="AN424" s="88"/>
      <c r="AO424" s="191"/>
      <c r="AP424" s="191">
        <f t="shared" si="259"/>
        <v>771.17290000002424</v>
      </c>
      <c r="AQ424" s="191">
        <f t="shared" si="291"/>
        <v>189.38659343001692</v>
      </c>
      <c r="AR424" s="191">
        <f t="shared" si="261"/>
        <v>-159.29883074229932</v>
      </c>
      <c r="AS424" s="250">
        <f t="shared" si="266"/>
        <v>0</v>
      </c>
      <c r="AT424" s="250">
        <f t="shared" si="267"/>
        <v>0</v>
      </c>
      <c r="AU424" s="250">
        <f t="shared" si="268"/>
        <v>0</v>
      </c>
      <c r="AV424" s="250">
        <f t="shared" si="269"/>
        <v>1</v>
      </c>
      <c r="AW424" s="250">
        <f t="shared" si="270"/>
        <v>0</v>
      </c>
      <c r="AX424" s="250">
        <f t="shared" si="271"/>
        <v>0</v>
      </c>
      <c r="AY424" s="89"/>
      <c r="AZ424" s="111"/>
      <c r="BA424" s="111"/>
      <c r="BB424" s="111"/>
      <c r="BC424" s="111"/>
      <c r="BD424" s="111"/>
      <c r="BE424" s="111"/>
      <c r="BF424" s="111"/>
      <c r="BG424" s="111"/>
      <c r="BH424" s="89"/>
      <c r="BI424" s="89"/>
      <c r="BJ424" s="89"/>
      <c r="BK424" s="89"/>
      <c r="BL424" s="89"/>
    </row>
    <row r="425" spans="1:64" x14ac:dyDescent="0.25">
      <c r="A425" s="86">
        <f t="shared" si="260"/>
        <v>424</v>
      </c>
      <c r="B425" s="113"/>
      <c r="C425" s="88"/>
      <c r="D425" s="88"/>
      <c r="E425" s="194">
        <f t="shared" si="272"/>
        <v>0</v>
      </c>
      <c r="F425" s="89">
        <f t="shared" si="273"/>
        <v>0</v>
      </c>
      <c r="G425" s="113"/>
      <c r="H425" s="88"/>
      <c r="I425" s="84">
        <f t="shared" si="274"/>
        <v>20664.872579715535</v>
      </c>
      <c r="J425" s="84">
        <f t="shared" si="275"/>
        <v>20839.215291801691</v>
      </c>
      <c r="K425" s="84">
        <f t="shared" si="276"/>
        <v>21013.558003887851</v>
      </c>
      <c r="L425" s="84">
        <f t="shared" si="277"/>
        <v>21187.900715974007</v>
      </c>
      <c r="M425" s="108">
        <f>IF(T425&lt;&gt;0,(((G425+1)*('Data Raw'!$N$1007-'Data Raw'!$N$1008)/2+'Data Raw'!$N$1008)*'Data Raw'!$M$1010+'Data Raw'!$M$1009)*AE425+AE425)</f>
        <v>21362.243428060166</v>
      </c>
      <c r="N425" s="84">
        <f t="shared" si="278"/>
        <v>21536.586140146326</v>
      </c>
      <c r="O425" s="84">
        <f t="shared" si="279"/>
        <v>21710.928852232482</v>
      </c>
      <c r="P425" s="84">
        <f t="shared" si="280"/>
        <v>21885.271564318642</v>
      </c>
      <c r="Q425" s="84">
        <f t="shared" si="281"/>
        <v>22059.614276404798</v>
      </c>
      <c r="R425" s="166" t="str">
        <f t="shared" si="282"/>
        <v/>
      </c>
      <c r="S425" s="109">
        <f>'Data Raw'!E467</f>
        <v>21223.84</v>
      </c>
      <c r="T425" s="109">
        <f>'Data Raw'!G467</f>
        <v>21514.1</v>
      </c>
      <c r="U425" s="109">
        <f>'Data Raw'!D467</f>
        <v>21698.94</v>
      </c>
      <c r="V425" s="166" t="str">
        <f t="shared" si="283"/>
        <v/>
      </c>
      <c r="W425" s="89">
        <f t="shared" si="284"/>
        <v>-151.85657193983207</v>
      </c>
      <c r="X425" s="89">
        <f t="shared" si="285"/>
        <v>23060.41844131739</v>
      </c>
      <c r="Y425" s="89">
        <f t="shared" si="265"/>
        <v>327.88272481454749</v>
      </c>
      <c r="Z425" s="109">
        <f t="shared" si="286"/>
        <v>475.09999999999854</v>
      </c>
      <c r="AA425" s="89">
        <f t="shared" si="287"/>
        <v>393.68093715983218</v>
      </c>
      <c r="AB425" s="89">
        <f t="shared" si="288"/>
        <v>21276.725570649833</v>
      </c>
      <c r="AC425" s="89">
        <f t="shared" si="289"/>
        <v>21922.914429350167</v>
      </c>
      <c r="AD425" s="89">
        <f t="shared" si="290"/>
        <v>1</v>
      </c>
      <c r="AE425" s="89">
        <f>'Data Raw'!C467</f>
        <v>21599.82</v>
      </c>
      <c r="AF425" s="89"/>
      <c r="AG425" s="89">
        <f t="shared" si="256"/>
        <v>-85.720000000001164</v>
      </c>
      <c r="AH425" s="89">
        <f t="shared" si="257"/>
        <v>-237.57657193983323</v>
      </c>
      <c r="AI425" s="109">
        <f t="shared" si="258"/>
        <v>-1</v>
      </c>
      <c r="AJ425" s="109">
        <f t="shared" si="262"/>
        <v>50</v>
      </c>
      <c r="AK425" s="88"/>
      <c r="AL425" s="191" t="str">
        <f t="shared" si="263"/>
        <v/>
      </c>
      <c r="AM425" s="191">
        <f t="shared" si="264"/>
        <v>-85.720000000001164</v>
      </c>
      <c r="AN425" s="88"/>
      <c r="AO425" s="191"/>
      <c r="AP425" s="191">
        <f t="shared" si="259"/>
        <v>7347.9184000001997</v>
      </c>
      <c r="AQ425" s="191">
        <f t="shared" si="291"/>
        <v>177.86808304890405</v>
      </c>
      <c r="AR425" s="191">
        <f t="shared" si="261"/>
        <v>-150.01464176564343</v>
      </c>
      <c r="AS425" s="250">
        <f t="shared" si="266"/>
        <v>0</v>
      </c>
      <c r="AT425" s="250">
        <f t="shared" si="267"/>
        <v>0</v>
      </c>
      <c r="AU425" s="250">
        <f t="shared" si="268"/>
        <v>0</v>
      </c>
      <c r="AV425" s="250">
        <f t="shared" si="269"/>
        <v>1</v>
      </c>
      <c r="AW425" s="250">
        <f t="shared" si="270"/>
        <v>0</v>
      </c>
      <c r="AX425" s="250">
        <f t="shared" si="271"/>
        <v>0</v>
      </c>
      <c r="AY425" s="89"/>
      <c r="AZ425" s="111"/>
      <c r="BA425" s="111"/>
      <c r="BB425" s="111"/>
      <c r="BC425" s="111"/>
      <c r="BD425" s="111"/>
      <c r="BE425" s="111"/>
      <c r="BF425" s="111"/>
      <c r="BG425" s="111"/>
      <c r="BH425" s="89"/>
      <c r="BI425" s="89"/>
      <c r="BJ425" s="89"/>
      <c r="BK425" s="89"/>
      <c r="BL425" s="89"/>
    </row>
    <row r="426" spans="1:64" x14ac:dyDescent="0.25">
      <c r="A426" s="86">
        <f t="shared" si="260"/>
        <v>425</v>
      </c>
      <c r="B426" s="113"/>
      <c r="C426" s="88"/>
      <c r="D426" s="88"/>
      <c r="E426" s="194">
        <f t="shared" si="272"/>
        <v>0</v>
      </c>
      <c r="F426" s="89">
        <f t="shared" si="273"/>
        <v>0</v>
      </c>
      <c r="G426" s="113"/>
      <c r="H426" s="88"/>
      <c r="I426" s="84">
        <f t="shared" si="274"/>
        <v>20711.670233644185</v>
      </c>
      <c r="J426" s="84">
        <f t="shared" si="275"/>
        <v>20875.611596051454</v>
      </c>
      <c r="K426" s="84">
        <f t="shared" si="276"/>
        <v>21039.552958458731</v>
      </c>
      <c r="L426" s="84">
        <f t="shared" si="277"/>
        <v>21203.494320866004</v>
      </c>
      <c r="M426" s="108">
        <f>IF(T426&lt;&gt;0,(((G426+1)*('Data Raw'!$N$1007-'Data Raw'!$N$1008)/2+'Data Raw'!$N$1008)*'Data Raw'!$M$1010+'Data Raw'!$M$1009)*AE426+AE426)</f>
        <v>21367.435683273277</v>
      </c>
      <c r="N426" s="84">
        <f t="shared" si="278"/>
        <v>21531.377045680551</v>
      </c>
      <c r="O426" s="84">
        <f t="shared" si="279"/>
        <v>21695.318408087824</v>
      </c>
      <c r="P426" s="84">
        <f t="shared" si="280"/>
        <v>21859.2597704951</v>
      </c>
      <c r="Q426" s="84">
        <f t="shared" si="281"/>
        <v>22023.20113290237</v>
      </c>
      <c r="R426" s="166" t="str">
        <f t="shared" si="282"/>
        <v/>
      </c>
      <c r="S426" s="109">
        <f>'Data Raw'!E468</f>
        <v>21474.98</v>
      </c>
      <c r="T426" s="109">
        <f>'Data Raw'!G468</f>
        <v>21738.66</v>
      </c>
      <c r="U426" s="109">
        <f>'Data Raw'!D468</f>
        <v>21770.080000000002</v>
      </c>
      <c r="V426" s="166" t="str">
        <f t="shared" si="283"/>
        <v/>
      </c>
      <c r="W426" s="89">
        <f t="shared" si="284"/>
        <v>-371.22431672672246</v>
      </c>
      <c r="X426" s="89">
        <f t="shared" si="285"/>
        <v>137807.49332922196</v>
      </c>
      <c r="Y426" s="89">
        <f t="shared" si="265"/>
        <v>334.41846768897534</v>
      </c>
      <c r="Z426" s="109">
        <f t="shared" si="286"/>
        <v>295.10000000000218</v>
      </c>
      <c r="AA426" s="89">
        <f t="shared" si="287"/>
        <v>379.59794613699933</v>
      </c>
      <c r="AB426" s="89">
        <f t="shared" si="288"/>
        <v>21270.441203414142</v>
      </c>
      <c r="AC426" s="89">
        <f t="shared" si="289"/>
        <v>21939.698796585857</v>
      </c>
      <c r="AD426" s="89">
        <f t="shared" si="290"/>
        <v>1</v>
      </c>
      <c r="AE426" s="89">
        <f>'Data Raw'!C468</f>
        <v>21605.07</v>
      </c>
      <c r="AF426" s="89"/>
      <c r="AG426" s="89">
        <f t="shared" si="256"/>
        <v>133.59000000000015</v>
      </c>
      <c r="AH426" s="89">
        <f t="shared" si="257"/>
        <v>-237.63431672672232</v>
      </c>
      <c r="AI426" s="109">
        <f t="shared" si="258"/>
        <v>-1</v>
      </c>
      <c r="AJ426" s="109">
        <f t="shared" si="262"/>
        <v>50</v>
      </c>
      <c r="AK426" s="88"/>
      <c r="AL426" s="191" t="str">
        <f t="shared" si="263"/>
        <v/>
      </c>
      <c r="AM426" s="191">
        <f t="shared" si="264"/>
        <v>-133.59000000000015</v>
      </c>
      <c r="AN426" s="88"/>
      <c r="AO426" s="191"/>
      <c r="AP426" s="191">
        <f t="shared" si="259"/>
        <v>17846.288100000038</v>
      </c>
      <c r="AQ426" s="191">
        <f t="shared" si="291"/>
        <v>172.94829604347029</v>
      </c>
      <c r="AR426" s="191">
        <f t="shared" si="261"/>
        <v>-161.47017164550505</v>
      </c>
      <c r="AS426" s="250">
        <f t="shared" si="266"/>
        <v>0</v>
      </c>
      <c r="AT426" s="250">
        <f t="shared" si="267"/>
        <v>0</v>
      </c>
      <c r="AU426" s="250">
        <f t="shared" si="268"/>
        <v>0</v>
      </c>
      <c r="AV426" s="250">
        <f t="shared" si="269"/>
        <v>0</v>
      </c>
      <c r="AW426" s="250">
        <f t="shared" si="270"/>
        <v>1</v>
      </c>
      <c r="AX426" s="250">
        <f t="shared" si="271"/>
        <v>0</v>
      </c>
      <c r="AY426" s="89"/>
      <c r="AZ426" s="111"/>
      <c r="BA426" s="111"/>
      <c r="BB426" s="111"/>
      <c r="BC426" s="111"/>
      <c r="BD426" s="111"/>
      <c r="BE426" s="111"/>
      <c r="BF426" s="111"/>
      <c r="BG426" s="111"/>
      <c r="BH426" s="89"/>
      <c r="BI426" s="89"/>
      <c r="BJ426" s="89"/>
      <c r="BK426" s="89"/>
      <c r="BL426" s="89"/>
    </row>
    <row r="427" spans="1:64" x14ac:dyDescent="0.25">
      <c r="A427" s="86">
        <f t="shared" si="260"/>
        <v>426</v>
      </c>
      <c r="B427" s="113"/>
      <c r="C427" s="88"/>
      <c r="D427" s="88"/>
      <c r="E427" s="194">
        <f t="shared" si="272"/>
        <v>0</v>
      </c>
      <c r="F427" s="89">
        <f t="shared" si="273"/>
        <v>0</v>
      </c>
      <c r="G427" s="113"/>
      <c r="H427" s="88"/>
      <c r="I427" s="84">
        <f t="shared" si="274"/>
        <v>20909.829579974725</v>
      </c>
      <c r="J427" s="84">
        <f t="shared" si="275"/>
        <v>21077.03881381921</v>
      </c>
      <c r="K427" s="84">
        <f t="shared" si="276"/>
        <v>21244.248047663699</v>
      </c>
      <c r="L427" s="84">
        <f t="shared" si="277"/>
        <v>21411.457281508185</v>
      </c>
      <c r="M427" s="108">
        <f>IF(T427&lt;&gt;0,(((G427+1)*('Data Raw'!$N$1007-'Data Raw'!$N$1008)/2+'Data Raw'!$N$1008)*'Data Raw'!$M$1010+'Data Raw'!$M$1009)*AE427+AE427)</f>
        <v>21578.666515352674</v>
      </c>
      <c r="N427" s="84">
        <f t="shared" si="278"/>
        <v>21745.875749197163</v>
      </c>
      <c r="O427" s="84">
        <f t="shared" si="279"/>
        <v>21913.084983041648</v>
      </c>
      <c r="P427" s="84">
        <f t="shared" si="280"/>
        <v>22080.294216886137</v>
      </c>
      <c r="Q427" s="84">
        <f t="shared" si="281"/>
        <v>22247.503450730623</v>
      </c>
      <c r="R427" s="166" t="str">
        <f t="shared" si="282"/>
        <v/>
      </c>
      <c r="S427" s="109">
        <f>'Data Raw'!E469</f>
        <v>21572.51</v>
      </c>
      <c r="T427" s="109">
        <f>'Data Raw'!G469</f>
        <v>21746.720000000001</v>
      </c>
      <c r="U427" s="109">
        <f>'Data Raw'!D469</f>
        <v>21947.55</v>
      </c>
      <c r="V427" s="166" t="str">
        <f t="shared" si="283"/>
        <v/>
      </c>
      <c r="W427" s="89">
        <f t="shared" si="284"/>
        <v>-168.05348464732742</v>
      </c>
      <c r="X427" s="89">
        <f t="shared" si="285"/>
        <v>28241.973702109513</v>
      </c>
      <c r="Y427" s="89">
        <f t="shared" si="265"/>
        <v>316.05972376181484</v>
      </c>
      <c r="Z427" s="109">
        <f t="shared" si="286"/>
        <v>375.04000000000087</v>
      </c>
      <c r="AA427" s="89">
        <f t="shared" si="287"/>
        <v>378.94681097457095</v>
      </c>
      <c r="AB427" s="89">
        <f t="shared" si="288"/>
        <v>21495.991745783551</v>
      </c>
      <c r="AC427" s="89">
        <f t="shared" si="289"/>
        <v>22141.308254216452</v>
      </c>
      <c r="AD427" s="89">
        <f t="shared" si="290"/>
        <v>1</v>
      </c>
      <c r="AE427" s="89">
        <f>'Data Raw'!C469</f>
        <v>21818.65</v>
      </c>
      <c r="AF427" s="89"/>
      <c r="AG427" s="89">
        <f t="shared" si="256"/>
        <v>-71.930000000000291</v>
      </c>
      <c r="AH427" s="89">
        <f t="shared" si="257"/>
        <v>-239.98348464732771</v>
      </c>
      <c r="AI427" s="109">
        <f t="shared" si="258"/>
        <v>-1</v>
      </c>
      <c r="AJ427" s="109">
        <f t="shared" si="262"/>
        <v>50</v>
      </c>
      <c r="AK427" s="88"/>
      <c r="AL427" s="191" t="str">
        <f t="shared" si="263"/>
        <v/>
      </c>
      <c r="AM427" s="191">
        <f t="shared" si="264"/>
        <v>-71.930000000000291</v>
      </c>
      <c r="AN427" s="88"/>
      <c r="AO427" s="191"/>
      <c r="AP427" s="191">
        <f t="shared" si="259"/>
        <v>5173.9249000000418</v>
      </c>
      <c r="AQ427" s="191">
        <f t="shared" si="291"/>
        <v>161.72404092752919</v>
      </c>
      <c r="AR427" s="191">
        <f t="shared" si="261"/>
        <v>-154.33568283428565</v>
      </c>
      <c r="AS427" s="250">
        <f t="shared" si="266"/>
        <v>0</v>
      </c>
      <c r="AT427" s="250">
        <f t="shared" si="267"/>
        <v>0</v>
      </c>
      <c r="AU427" s="250">
        <f t="shared" si="268"/>
        <v>0</v>
      </c>
      <c r="AV427" s="250">
        <f t="shared" si="269"/>
        <v>1</v>
      </c>
      <c r="AW427" s="250">
        <f t="shared" si="270"/>
        <v>0</v>
      </c>
      <c r="AX427" s="250">
        <f t="shared" si="271"/>
        <v>0</v>
      </c>
      <c r="AY427" s="89"/>
      <c r="AZ427" s="111"/>
      <c r="BA427" s="111"/>
      <c r="BB427" s="111"/>
      <c r="BC427" s="111"/>
      <c r="BD427" s="111"/>
      <c r="BE427" s="111"/>
      <c r="BF427" s="111"/>
      <c r="BG427" s="111"/>
      <c r="BH427" s="89"/>
      <c r="BI427" s="89"/>
      <c r="BJ427" s="89"/>
      <c r="BK427" s="89"/>
      <c r="BL427" s="89"/>
    </row>
    <row r="428" spans="1:64" x14ac:dyDescent="0.25">
      <c r="A428" s="86">
        <f t="shared" si="260"/>
        <v>427</v>
      </c>
      <c r="B428" s="113"/>
      <c r="C428" s="88"/>
      <c r="D428" s="88"/>
      <c r="E428" s="194">
        <f t="shared" si="272"/>
        <v>0</v>
      </c>
      <c r="F428" s="89">
        <f t="shared" si="273"/>
        <v>0</v>
      </c>
      <c r="G428" s="113"/>
      <c r="H428" s="88"/>
      <c r="I428" s="84">
        <f t="shared" si="274"/>
        <v>20807.493528216895</v>
      </c>
      <c r="J428" s="84">
        <f t="shared" si="275"/>
        <v>20965.523390097798</v>
      </c>
      <c r="K428" s="84">
        <f t="shared" si="276"/>
        <v>21123.553251978708</v>
      </c>
      <c r="L428" s="84">
        <f t="shared" si="277"/>
        <v>21281.583113859615</v>
      </c>
      <c r="M428" s="108">
        <f>IF(T428&lt;&gt;0,(((G428+1)*('Data Raw'!$N$1007-'Data Raw'!$N$1008)/2+'Data Raw'!$N$1008)*'Data Raw'!$M$1010+'Data Raw'!$M$1009)*AE428+AE428)</f>
        <v>21439.612975740522</v>
      </c>
      <c r="N428" s="84">
        <f t="shared" si="278"/>
        <v>21597.642837621428</v>
      </c>
      <c r="O428" s="84">
        <f t="shared" si="279"/>
        <v>21755.672699502335</v>
      </c>
      <c r="P428" s="84">
        <f t="shared" si="280"/>
        <v>21913.702561383245</v>
      </c>
      <c r="Q428" s="84">
        <f t="shared" si="281"/>
        <v>22071.732423264148</v>
      </c>
      <c r="R428" s="166" t="str">
        <f t="shared" si="282"/>
        <v/>
      </c>
      <c r="S428" s="109">
        <f>'Data Raw'!E470</f>
        <v>21417.25</v>
      </c>
      <c r="T428" s="109">
        <f>'Data Raw'!G470</f>
        <v>21577.64</v>
      </c>
      <c r="U428" s="109">
        <f>'Data Raw'!D470</f>
        <v>21797.62</v>
      </c>
      <c r="V428" s="166" t="str">
        <f t="shared" si="283"/>
        <v/>
      </c>
      <c r="W428" s="89">
        <f t="shared" si="284"/>
        <v>-138.02702425947791</v>
      </c>
      <c r="X428" s="89">
        <f t="shared" si="285"/>
        <v>19051.459425926503</v>
      </c>
      <c r="Y428" s="89">
        <f t="shared" si="265"/>
        <v>297.22861651604489</v>
      </c>
      <c r="Z428" s="109">
        <f t="shared" si="286"/>
        <v>380.36999999999898</v>
      </c>
      <c r="AA428" s="89">
        <f t="shared" si="287"/>
        <v>379.15012369248927</v>
      </c>
      <c r="AB428" s="89">
        <f t="shared" si="288"/>
        <v>21355.945210671613</v>
      </c>
      <c r="AC428" s="89">
        <f t="shared" si="289"/>
        <v>22000.154789328386</v>
      </c>
      <c r="AD428" s="89">
        <f t="shared" si="290"/>
        <v>1</v>
      </c>
      <c r="AE428" s="89">
        <f>'Data Raw'!C470</f>
        <v>21678.05</v>
      </c>
      <c r="AF428" s="89"/>
      <c r="AG428" s="89">
        <f t="shared" si="256"/>
        <v>-100.40999999999985</v>
      </c>
      <c r="AH428" s="89">
        <f t="shared" si="257"/>
        <v>-238.43702425947777</v>
      </c>
      <c r="AI428" s="109">
        <f t="shared" si="258"/>
        <v>-1</v>
      </c>
      <c r="AJ428" s="109">
        <f t="shared" si="262"/>
        <v>50</v>
      </c>
      <c r="AK428" s="88"/>
      <c r="AL428" s="191" t="str">
        <f t="shared" si="263"/>
        <v/>
      </c>
      <c r="AM428" s="191">
        <f t="shared" si="264"/>
        <v>-100.40999999999985</v>
      </c>
      <c r="AN428" s="88"/>
      <c r="AO428" s="191"/>
      <c r="AP428" s="191">
        <f t="shared" si="259"/>
        <v>10082.168099999972</v>
      </c>
      <c r="AQ428" s="191">
        <f t="shared" si="291"/>
        <v>154.91136971335925</v>
      </c>
      <c r="AR428" s="191">
        <f t="shared" si="261"/>
        <v>-142.31724680268564</v>
      </c>
      <c r="AS428" s="250">
        <f t="shared" si="266"/>
        <v>0</v>
      </c>
      <c r="AT428" s="250">
        <f t="shared" si="267"/>
        <v>0</v>
      </c>
      <c r="AU428" s="250">
        <f t="shared" si="268"/>
        <v>0</v>
      </c>
      <c r="AV428" s="250">
        <f t="shared" si="269"/>
        <v>1</v>
      </c>
      <c r="AW428" s="250">
        <f t="shared" si="270"/>
        <v>0</v>
      </c>
      <c r="AX428" s="250">
        <f t="shared" si="271"/>
        <v>0</v>
      </c>
      <c r="AY428" s="89"/>
      <c r="AZ428" s="111"/>
      <c r="BA428" s="111"/>
      <c r="BB428" s="111"/>
      <c r="BC428" s="111"/>
      <c r="BD428" s="111"/>
      <c r="BE428" s="111"/>
      <c r="BF428" s="111"/>
      <c r="BG428" s="111"/>
      <c r="BH428" s="89"/>
      <c r="BI428" s="89"/>
      <c r="BJ428" s="89"/>
      <c r="BK428" s="89"/>
      <c r="BL428" s="89"/>
    </row>
    <row r="429" spans="1:64" x14ac:dyDescent="0.25">
      <c r="A429" s="86">
        <f t="shared" si="260"/>
        <v>428</v>
      </c>
      <c r="B429" s="113"/>
      <c r="C429" s="88"/>
      <c r="D429" s="88"/>
      <c r="E429" s="194">
        <f t="shared" si="272"/>
        <v>0</v>
      </c>
      <c r="F429" s="89">
        <f t="shared" si="273"/>
        <v>0</v>
      </c>
      <c r="G429" s="113"/>
      <c r="H429" s="88"/>
      <c r="I429" s="84">
        <f t="shared" si="274"/>
        <v>20683.701330605425</v>
      </c>
      <c r="J429" s="84">
        <f t="shared" si="275"/>
        <v>20832.315638863445</v>
      </c>
      <c r="K429" s="84">
        <f t="shared" si="276"/>
        <v>20980.929947121469</v>
      </c>
      <c r="L429" s="84">
        <f t="shared" si="277"/>
        <v>21129.544255379489</v>
      </c>
      <c r="M429" s="108">
        <f>IF(T429&lt;&gt;0,(((G429+1)*('Data Raw'!$N$1007-'Data Raw'!$N$1008)/2+'Data Raw'!$N$1008)*'Data Raw'!$M$1010+'Data Raw'!$M$1009)*AE429+AE429)</f>
        <v>21278.158563637513</v>
      </c>
      <c r="N429" s="84">
        <f t="shared" si="278"/>
        <v>21426.772871895537</v>
      </c>
      <c r="O429" s="84">
        <f t="shared" si="279"/>
        <v>21575.387180153557</v>
      </c>
      <c r="P429" s="84">
        <f t="shared" si="280"/>
        <v>21724.001488411581</v>
      </c>
      <c r="Q429" s="84">
        <f t="shared" si="281"/>
        <v>21872.615796669601</v>
      </c>
      <c r="R429" s="166" t="str">
        <f t="shared" si="282"/>
        <v/>
      </c>
      <c r="S429" s="109">
        <f>'Data Raw'!E471</f>
        <v>21422.19</v>
      </c>
      <c r="T429" s="109">
        <f>'Data Raw'!G471</f>
        <v>21678</v>
      </c>
      <c r="U429" s="109">
        <f>'Data Raw'!D471</f>
        <v>21691.67</v>
      </c>
      <c r="V429" s="166" t="str">
        <f t="shared" si="283"/>
        <v/>
      </c>
      <c r="W429" s="89">
        <f t="shared" si="284"/>
        <v>-399.841436362487</v>
      </c>
      <c r="X429" s="89">
        <f t="shared" si="285"/>
        <v>159873.17423241676</v>
      </c>
      <c r="Y429" s="89">
        <f t="shared" si="265"/>
        <v>313.94773839166044</v>
      </c>
      <c r="Z429" s="109">
        <f t="shared" si="286"/>
        <v>269.47999999999956</v>
      </c>
      <c r="AA429" s="89">
        <f t="shared" si="287"/>
        <v>363.48296316499074</v>
      </c>
      <c r="AB429" s="89">
        <f t="shared" si="288"/>
        <v>21192.522394861382</v>
      </c>
      <c r="AC429" s="89">
        <f t="shared" si="289"/>
        <v>21837.077605138616</v>
      </c>
      <c r="AD429" s="89">
        <f t="shared" si="290"/>
        <v>1</v>
      </c>
      <c r="AE429" s="89">
        <f>'Data Raw'!C471</f>
        <v>21514.799999999999</v>
      </c>
      <c r="AF429" s="89"/>
      <c r="AG429" s="89">
        <f t="shared" si="256"/>
        <v>163.20000000000073</v>
      </c>
      <c r="AH429" s="89">
        <f t="shared" si="257"/>
        <v>-236.64143636248627</v>
      </c>
      <c r="AI429" s="109">
        <f t="shared" si="258"/>
        <v>-1</v>
      </c>
      <c r="AJ429" s="109">
        <f t="shared" si="262"/>
        <v>50</v>
      </c>
      <c r="AK429" s="88"/>
      <c r="AL429" s="191" t="str">
        <f t="shared" si="263"/>
        <v/>
      </c>
      <c r="AM429" s="191">
        <f t="shared" si="264"/>
        <v>-163.20000000000073</v>
      </c>
      <c r="AN429" s="88"/>
      <c r="AO429" s="191"/>
      <c r="AP429" s="191">
        <f t="shared" si="259"/>
        <v>26634.240000000238</v>
      </c>
      <c r="AQ429" s="191">
        <f t="shared" si="291"/>
        <v>155.83232863409719</v>
      </c>
      <c r="AR429" s="191">
        <f t="shared" si="261"/>
        <v>-158.11540975756324</v>
      </c>
      <c r="AS429" s="250">
        <f t="shared" si="266"/>
        <v>0</v>
      </c>
      <c r="AT429" s="250">
        <f t="shared" si="267"/>
        <v>0</v>
      </c>
      <c r="AU429" s="250">
        <f t="shared" si="268"/>
        <v>0</v>
      </c>
      <c r="AV429" s="250">
        <f t="shared" si="269"/>
        <v>0</v>
      </c>
      <c r="AW429" s="250">
        <f t="shared" si="270"/>
        <v>1</v>
      </c>
      <c r="AX429" s="250">
        <f t="shared" si="271"/>
        <v>0</v>
      </c>
      <c r="AY429" s="89"/>
      <c r="AZ429" s="111"/>
      <c r="BA429" s="111"/>
      <c r="BB429" s="111"/>
      <c r="BC429" s="111"/>
      <c r="BD429" s="111"/>
      <c r="BE429" s="111"/>
      <c r="BF429" s="111"/>
      <c r="BG429" s="111"/>
      <c r="BH429" s="89"/>
      <c r="BI429" s="89"/>
      <c r="BJ429" s="89"/>
      <c r="BK429" s="89"/>
      <c r="BL429" s="89"/>
    </row>
    <row r="430" spans="1:64" x14ac:dyDescent="0.25">
      <c r="A430" s="86">
        <f t="shared" si="260"/>
        <v>429</v>
      </c>
      <c r="B430" s="113"/>
      <c r="C430" s="88"/>
      <c r="D430" s="88"/>
      <c r="E430" s="194">
        <f t="shared" si="272"/>
        <v>0</v>
      </c>
      <c r="F430" s="89">
        <f t="shared" si="273"/>
        <v>0</v>
      </c>
      <c r="G430" s="113"/>
      <c r="H430" s="88"/>
      <c r="I430" s="84">
        <f t="shared" si="274"/>
        <v>20588.410964753595</v>
      </c>
      <c r="J430" s="84">
        <f t="shared" si="275"/>
        <v>20745.384833949425</v>
      </c>
      <c r="K430" s="84">
        <f t="shared" si="276"/>
        <v>20902.358703145255</v>
      </c>
      <c r="L430" s="84">
        <f t="shared" si="277"/>
        <v>21059.332572341085</v>
      </c>
      <c r="M430" s="108">
        <f>IF(T430&lt;&gt;0,(((G430+1)*('Data Raw'!$N$1007-'Data Raw'!$N$1008)/2+'Data Raw'!$N$1008)*'Data Raw'!$M$1010+'Data Raw'!$M$1009)*AE430+AE430)</f>
        <v>21216.306441536915</v>
      </c>
      <c r="N430" s="84">
        <f t="shared" si="278"/>
        <v>21373.280310732745</v>
      </c>
      <c r="O430" s="84">
        <f t="shared" si="279"/>
        <v>21530.254179928575</v>
      </c>
      <c r="P430" s="84">
        <f t="shared" si="280"/>
        <v>21687.228049124406</v>
      </c>
      <c r="Q430" s="84">
        <f t="shared" si="281"/>
        <v>21844.201918320236</v>
      </c>
      <c r="R430" s="166" t="str">
        <f t="shared" si="282"/>
        <v/>
      </c>
      <c r="S430" s="109">
        <f>'Data Raw'!E472</f>
        <v>21383.03</v>
      </c>
      <c r="T430" s="109">
        <f>'Data Raw'!G472</f>
        <v>21650.98</v>
      </c>
      <c r="U430" s="109">
        <f>'Data Raw'!D472</f>
        <v>21754.080000000002</v>
      </c>
      <c r="V430" s="166" t="str">
        <f t="shared" si="283"/>
        <v/>
      </c>
      <c r="W430" s="89">
        <f t="shared" si="284"/>
        <v>-434.67355846308419</v>
      </c>
      <c r="X430" s="89">
        <f t="shared" si="285"/>
        <v>188941.10242696028</v>
      </c>
      <c r="Y430" s="89">
        <f t="shared" si="265"/>
        <v>333.8776929771891</v>
      </c>
      <c r="Z430" s="109">
        <f t="shared" si="286"/>
        <v>371.05000000000291</v>
      </c>
      <c r="AA430" s="89">
        <f t="shared" si="287"/>
        <v>364.56396842713531</v>
      </c>
      <c r="AB430" s="89">
        <f t="shared" si="288"/>
        <v>21143.299481309758</v>
      </c>
      <c r="AC430" s="89">
        <f t="shared" si="289"/>
        <v>21761.220518690239</v>
      </c>
      <c r="AD430" s="89">
        <f t="shared" si="290"/>
        <v>1</v>
      </c>
      <c r="AE430" s="89">
        <f>'Data Raw'!C472</f>
        <v>21452.26</v>
      </c>
      <c r="AF430" s="89"/>
      <c r="AG430" s="89">
        <f t="shared" si="256"/>
        <v>198.72000000000116</v>
      </c>
      <c r="AH430" s="89">
        <f t="shared" si="257"/>
        <v>-235.95355846308303</v>
      </c>
      <c r="AI430" s="109">
        <f t="shared" si="258"/>
        <v>-1</v>
      </c>
      <c r="AJ430" s="109">
        <f t="shared" si="262"/>
        <v>50</v>
      </c>
      <c r="AK430" s="88"/>
      <c r="AL430" s="191" t="str">
        <f t="shared" si="263"/>
        <v/>
      </c>
      <c r="AM430" s="191">
        <f t="shared" si="264"/>
        <v>-198.72000000000116</v>
      </c>
      <c r="AN430" s="88"/>
      <c r="AO430" s="191"/>
      <c r="AP430" s="191">
        <f t="shared" si="259"/>
        <v>39489.638400000462</v>
      </c>
      <c r="AQ430" s="191">
        <f t="shared" si="291"/>
        <v>160.59762545253096</v>
      </c>
      <c r="AR430" s="191">
        <f t="shared" si="261"/>
        <v>-173.28006752465814</v>
      </c>
      <c r="AS430" s="250">
        <f t="shared" si="266"/>
        <v>0</v>
      </c>
      <c r="AT430" s="250">
        <f t="shared" si="267"/>
        <v>0</v>
      </c>
      <c r="AU430" s="250">
        <f t="shared" si="268"/>
        <v>0</v>
      </c>
      <c r="AV430" s="250">
        <f t="shared" si="269"/>
        <v>0</v>
      </c>
      <c r="AW430" s="250">
        <f t="shared" si="270"/>
        <v>1</v>
      </c>
      <c r="AX430" s="250">
        <f t="shared" si="271"/>
        <v>0</v>
      </c>
      <c r="AY430" s="89"/>
      <c r="AZ430" s="111"/>
      <c r="BA430" s="111"/>
      <c r="BB430" s="111"/>
      <c r="BC430" s="111"/>
      <c r="BD430" s="111"/>
      <c r="BE430" s="111"/>
      <c r="BF430" s="111"/>
      <c r="BG430" s="111"/>
      <c r="BH430" s="89"/>
      <c r="BI430" s="89"/>
      <c r="BJ430" s="89"/>
      <c r="BK430" s="89"/>
      <c r="BL430" s="89"/>
    </row>
    <row r="431" spans="1:64" x14ac:dyDescent="0.25">
      <c r="A431" s="86">
        <f t="shared" si="260"/>
        <v>430</v>
      </c>
      <c r="B431" s="113"/>
      <c r="C431" s="88"/>
      <c r="D431" s="88"/>
      <c r="E431" s="194">
        <f t="shared" si="272"/>
        <v>0</v>
      </c>
      <c r="F431" s="89">
        <f t="shared" si="273"/>
        <v>0</v>
      </c>
      <c r="G431" s="113"/>
      <c r="H431" s="88"/>
      <c r="I431" s="84">
        <f t="shared" si="274"/>
        <v>20904.789213251785</v>
      </c>
      <c r="J431" s="84">
        <f t="shared" si="275"/>
        <v>21071.728059740377</v>
      </c>
      <c r="K431" s="84">
        <f t="shared" si="276"/>
        <v>21238.666906228973</v>
      </c>
      <c r="L431" s="84">
        <f t="shared" si="277"/>
        <v>21405.605752717565</v>
      </c>
      <c r="M431" s="108">
        <f>IF(T431&lt;&gt;0,(((G431+1)*('Data Raw'!$N$1007-'Data Raw'!$N$1008)/2+'Data Raw'!$N$1008)*'Data Raw'!$M$1010+'Data Raw'!$M$1009)*AE431+AE431)</f>
        <v>21572.544599206161</v>
      </c>
      <c r="N431" s="84">
        <f t="shared" si="278"/>
        <v>21739.483445694757</v>
      </c>
      <c r="O431" s="84">
        <f t="shared" si="279"/>
        <v>21906.42229218335</v>
      </c>
      <c r="P431" s="84">
        <f t="shared" si="280"/>
        <v>22073.361138671946</v>
      </c>
      <c r="Q431" s="84">
        <f t="shared" si="281"/>
        <v>22240.299985160538</v>
      </c>
      <c r="R431" s="166" t="str">
        <f t="shared" si="282"/>
        <v/>
      </c>
      <c r="S431" s="109">
        <f>'Data Raw'!E473</f>
        <v>21754.35</v>
      </c>
      <c r="T431" s="109">
        <f>'Data Raw'!G473</f>
        <v>22044.65</v>
      </c>
      <c r="U431" s="109">
        <f>'Data Raw'!D473</f>
        <v>22051.77</v>
      </c>
      <c r="V431" s="166" t="str">
        <f t="shared" si="283"/>
        <v/>
      </c>
      <c r="W431" s="89">
        <f t="shared" si="284"/>
        <v>-472.10540079384009</v>
      </c>
      <c r="X431" s="89">
        <f t="shared" si="285"/>
        <v>222883.50945871239</v>
      </c>
      <c r="Y431" s="89">
        <f t="shared" si="265"/>
        <v>356.91723583753242</v>
      </c>
      <c r="Z431" s="109">
        <f t="shared" si="286"/>
        <v>297.42000000000189</v>
      </c>
      <c r="AA431" s="89">
        <f t="shared" si="287"/>
        <v>354.97197293754476</v>
      </c>
      <c r="AB431" s="89">
        <f t="shared" si="288"/>
        <v>21502.580626836934</v>
      </c>
      <c r="AC431" s="89">
        <f t="shared" si="289"/>
        <v>22122.339373163064</v>
      </c>
      <c r="AD431" s="89">
        <f t="shared" si="290"/>
        <v>1</v>
      </c>
      <c r="AE431" s="89">
        <f>'Data Raw'!C473</f>
        <v>21812.46</v>
      </c>
      <c r="AF431" s="89"/>
      <c r="AG431" s="89">
        <f t="shared" si="256"/>
        <v>232.19000000000233</v>
      </c>
      <c r="AH431" s="89">
        <f t="shared" si="257"/>
        <v>-239.91540079383776</v>
      </c>
      <c r="AI431" s="109">
        <f t="shared" si="258"/>
        <v>-1</v>
      </c>
      <c r="AJ431" s="109">
        <f t="shared" si="262"/>
        <v>50</v>
      </c>
      <c r="AK431" s="88"/>
      <c r="AL431" s="191" t="str">
        <f t="shared" si="263"/>
        <v/>
      </c>
      <c r="AM431" s="191">
        <f t="shared" si="264"/>
        <v>-232.19000000000233</v>
      </c>
      <c r="AN431" s="88"/>
      <c r="AO431" s="191"/>
      <c r="AP431" s="191">
        <f t="shared" si="259"/>
        <v>53912.196100001078</v>
      </c>
      <c r="AQ431" s="191">
        <f t="shared" si="291"/>
        <v>168.55233373558332</v>
      </c>
      <c r="AR431" s="191">
        <f t="shared" si="261"/>
        <v>-188.3649021019491</v>
      </c>
      <c r="AS431" s="250">
        <f t="shared" si="266"/>
        <v>0</v>
      </c>
      <c r="AT431" s="250">
        <f t="shared" si="267"/>
        <v>0</v>
      </c>
      <c r="AU431" s="250">
        <f t="shared" si="268"/>
        <v>0</v>
      </c>
      <c r="AV431" s="250">
        <f t="shared" si="269"/>
        <v>0</v>
      </c>
      <c r="AW431" s="250">
        <f t="shared" si="270"/>
        <v>1</v>
      </c>
      <c r="AX431" s="250">
        <f t="shared" si="271"/>
        <v>0</v>
      </c>
      <c r="AY431" s="89"/>
      <c r="AZ431" s="111"/>
      <c r="BA431" s="111"/>
      <c r="BB431" s="111"/>
      <c r="BC431" s="111"/>
      <c r="BD431" s="111"/>
      <c r="BE431" s="111"/>
      <c r="BF431" s="111"/>
      <c r="BG431" s="111"/>
      <c r="BH431" s="89"/>
      <c r="BI431" s="89"/>
      <c r="BJ431" s="89"/>
      <c r="BK431" s="89"/>
      <c r="BL431" s="89"/>
    </row>
    <row r="432" spans="1:64" x14ac:dyDescent="0.25">
      <c r="A432" s="86">
        <f t="shared" si="260"/>
        <v>431</v>
      </c>
      <c r="B432" s="113"/>
      <c r="C432" s="88"/>
      <c r="D432" s="88"/>
      <c r="E432" s="194">
        <f t="shared" si="272"/>
        <v>0</v>
      </c>
      <c r="F432" s="89">
        <f t="shared" si="273"/>
        <v>0</v>
      </c>
      <c r="G432" s="113"/>
      <c r="H432" s="88"/>
      <c r="I432" s="84">
        <f t="shared" si="274"/>
        <v>21426.307687408818</v>
      </c>
      <c r="J432" s="84">
        <f t="shared" si="275"/>
        <v>21604.766305327586</v>
      </c>
      <c r="K432" s="84">
        <f t="shared" si="276"/>
        <v>21783.224923246351</v>
      </c>
      <c r="L432" s="84">
        <f t="shared" si="277"/>
        <v>21961.683541165119</v>
      </c>
      <c r="M432" s="108">
        <f>IF(T432&lt;&gt;0,(((G432+1)*('Data Raw'!$N$1007-'Data Raw'!$N$1008)/2+'Data Raw'!$N$1008)*'Data Raw'!$M$1010+'Data Raw'!$M$1009)*AE432+AE432)</f>
        <v>22140.142159083884</v>
      </c>
      <c r="N432" s="84">
        <f t="shared" si="278"/>
        <v>22318.600777002648</v>
      </c>
      <c r="O432" s="84">
        <f t="shared" si="279"/>
        <v>22497.059394921416</v>
      </c>
      <c r="P432" s="84">
        <f t="shared" si="280"/>
        <v>22675.518012840181</v>
      </c>
      <c r="Q432" s="84">
        <f t="shared" si="281"/>
        <v>22853.976630758949</v>
      </c>
      <c r="R432" s="166" t="str">
        <f t="shared" si="282"/>
        <v/>
      </c>
      <c r="S432" s="109">
        <f>'Data Raw'!E474</f>
        <v>22329.07</v>
      </c>
      <c r="T432" s="109">
        <f>'Data Raw'!G474</f>
        <v>22566.78</v>
      </c>
      <c r="U432" s="109">
        <f>'Data Raw'!D474</f>
        <v>22566.78</v>
      </c>
      <c r="V432" s="166" t="str">
        <f t="shared" si="283"/>
        <v/>
      </c>
      <c r="W432" s="89">
        <f t="shared" si="284"/>
        <v>-426.63784091611524</v>
      </c>
      <c r="X432" s="89">
        <f t="shared" si="285"/>
        <v>182019.84730156444</v>
      </c>
      <c r="Y432" s="89">
        <f t="shared" si="265"/>
        <v>367.68762493822561</v>
      </c>
      <c r="Z432" s="109">
        <f t="shared" si="286"/>
        <v>237.70999999999913</v>
      </c>
      <c r="AA432" s="89">
        <f t="shared" si="287"/>
        <v>338.22026251789538</v>
      </c>
      <c r="AB432" s="89">
        <f t="shared" si="288"/>
        <v>22084.643823003087</v>
      </c>
      <c r="AC432" s="89">
        <f t="shared" si="289"/>
        <v>22688.096176996911</v>
      </c>
      <c r="AD432" s="89">
        <f t="shared" si="290"/>
        <v>1</v>
      </c>
      <c r="AE432" s="89">
        <f>'Data Raw'!C474</f>
        <v>22386.37</v>
      </c>
      <c r="AF432" s="89"/>
      <c r="AG432" s="89">
        <f t="shared" si="256"/>
        <v>180.40999999999985</v>
      </c>
      <c r="AH432" s="89">
        <f t="shared" si="257"/>
        <v>-246.22784091611538</v>
      </c>
      <c r="AI432" s="109">
        <f t="shared" si="258"/>
        <v>-1</v>
      </c>
      <c r="AJ432" s="109">
        <f t="shared" si="262"/>
        <v>50</v>
      </c>
      <c r="AK432" s="88"/>
      <c r="AL432" s="191" t="str">
        <f t="shared" si="263"/>
        <v/>
      </c>
      <c r="AM432" s="191">
        <f t="shared" si="264"/>
        <v>-180.40999999999985</v>
      </c>
      <c r="AN432" s="88"/>
      <c r="AO432" s="191"/>
      <c r="AP432" s="191">
        <f t="shared" si="259"/>
        <v>32547.768099999947</v>
      </c>
      <c r="AQ432" s="191">
        <f t="shared" si="291"/>
        <v>169.86985220940738</v>
      </c>
      <c r="AR432" s="191">
        <f t="shared" si="261"/>
        <v>-197.81777272881823</v>
      </c>
      <c r="AS432" s="250">
        <f t="shared" si="266"/>
        <v>0</v>
      </c>
      <c r="AT432" s="250">
        <f t="shared" si="267"/>
        <v>0</v>
      </c>
      <c r="AU432" s="250">
        <f t="shared" si="268"/>
        <v>0</v>
      </c>
      <c r="AV432" s="250">
        <f t="shared" si="269"/>
        <v>0</v>
      </c>
      <c r="AW432" s="250">
        <f t="shared" si="270"/>
        <v>1</v>
      </c>
      <c r="AX432" s="250">
        <f t="shared" si="271"/>
        <v>0</v>
      </c>
      <c r="AY432" s="89"/>
      <c r="AZ432" s="111"/>
      <c r="BA432" s="111"/>
      <c r="BB432" s="111"/>
      <c r="BC432" s="111"/>
      <c r="BD432" s="111"/>
      <c r="BE432" s="111"/>
      <c r="BF432" s="111"/>
      <c r="BG432" s="111"/>
      <c r="BH432" s="89"/>
      <c r="BI432" s="89"/>
      <c r="BJ432" s="89"/>
      <c r="BK432" s="89"/>
      <c r="BL432" s="89"/>
    </row>
    <row r="433" spans="1:64" x14ac:dyDescent="0.25">
      <c r="A433" s="86">
        <f t="shared" si="260"/>
        <v>432</v>
      </c>
      <c r="B433" s="113"/>
      <c r="C433" s="88"/>
      <c r="D433" s="88"/>
      <c r="E433" s="194">
        <f t="shared" si="272"/>
        <v>0</v>
      </c>
      <c r="F433" s="89">
        <f t="shared" si="273"/>
        <v>0</v>
      </c>
      <c r="G433" s="113"/>
      <c r="H433" s="88"/>
      <c r="I433" s="84">
        <f t="shared" si="274"/>
        <v>21630.803086151642</v>
      </c>
      <c r="J433" s="84">
        <f t="shared" si="275"/>
        <v>21814.646898620755</v>
      </c>
      <c r="K433" s="84">
        <f t="shared" si="276"/>
        <v>21998.490711089868</v>
      </c>
      <c r="L433" s="84">
        <f t="shared" si="277"/>
        <v>22182.33452355898</v>
      </c>
      <c r="M433" s="108">
        <f>IF(T433&lt;&gt;0,(((G433+1)*('Data Raw'!$N$1007-'Data Raw'!$N$1008)/2+'Data Raw'!$N$1008)*'Data Raw'!$M$1010+'Data Raw'!$M$1009)*AE433+AE433)</f>
        <v>22366.178336028093</v>
      </c>
      <c r="N433" s="84">
        <f t="shared" si="278"/>
        <v>22550.022148497206</v>
      </c>
      <c r="O433" s="84">
        <f t="shared" si="279"/>
        <v>22733.865960966319</v>
      </c>
      <c r="P433" s="84">
        <f t="shared" si="280"/>
        <v>22917.709773435432</v>
      </c>
      <c r="Q433" s="84">
        <f t="shared" si="281"/>
        <v>23101.553585904545</v>
      </c>
      <c r="R433" s="166" t="str">
        <f t="shared" si="282"/>
        <v/>
      </c>
      <c r="S433" s="109">
        <f>'Data Raw'!E475</f>
        <v>22483.78</v>
      </c>
      <c r="T433" s="109">
        <f>'Data Raw'!G475</f>
        <v>22688.9</v>
      </c>
      <c r="U433" s="109">
        <f>'Data Raw'!D475</f>
        <v>22700.85</v>
      </c>
      <c r="V433" s="166" t="str">
        <f t="shared" si="283"/>
        <v/>
      </c>
      <c r="W433" s="89">
        <f t="shared" si="284"/>
        <v>-322.72166397190813</v>
      </c>
      <c r="X433" s="89">
        <f t="shared" si="285"/>
        <v>104149.27239679718</v>
      </c>
      <c r="Y433" s="89">
        <f t="shared" si="265"/>
        <v>361.60641776721764</v>
      </c>
      <c r="Z433" s="109">
        <f t="shared" si="286"/>
        <v>217.06999999999971</v>
      </c>
      <c r="AA433" s="89">
        <f t="shared" si="287"/>
        <v>320.913082158196</v>
      </c>
      <c r="AB433" s="89">
        <f t="shared" si="288"/>
        <v>22327.432776859787</v>
      </c>
      <c r="AC433" s="89">
        <f t="shared" si="289"/>
        <v>22902.40722314021</v>
      </c>
      <c r="AD433" s="89">
        <f t="shared" si="290"/>
        <v>1</v>
      </c>
      <c r="AE433" s="89">
        <f>'Data Raw'!C475</f>
        <v>22614.92</v>
      </c>
      <c r="AF433" s="89"/>
      <c r="AG433" s="89">
        <f t="shared" si="256"/>
        <v>73.980000000003201</v>
      </c>
      <c r="AH433" s="89">
        <f t="shared" si="257"/>
        <v>-248.74166397190493</v>
      </c>
      <c r="AI433" s="109">
        <f t="shared" si="258"/>
        <v>-1</v>
      </c>
      <c r="AJ433" s="109">
        <f t="shared" si="262"/>
        <v>50</v>
      </c>
      <c r="AK433" s="88"/>
      <c r="AL433" s="191" t="str">
        <f t="shared" si="263"/>
        <v/>
      </c>
      <c r="AM433" s="191">
        <f t="shared" si="264"/>
        <v>-73.980000000003201</v>
      </c>
      <c r="AN433" s="88"/>
      <c r="AO433" s="191"/>
      <c r="AP433" s="191">
        <f t="shared" si="259"/>
        <v>5473.0404000004737</v>
      </c>
      <c r="AQ433" s="191">
        <f t="shared" si="291"/>
        <v>159.21542418614027</v>
      </c>
      <c r="AR433" s="191">
        <f t="shared" si="261"/>
        <v>-202.39099358107737</v>
      </c>
      <c r="AS433" s="250">
        <f t="shared" si="266"/>
        <v>0</v>
      </c>
      <c r="AT433" s="250">
        <f t="shared" si="267"/>
        <v>0</v>
      </c>
      <c r="AU433" s="250">
        <f t="shared" si="268"/>
        <v>0</v>
      </c>
      <c r="AV433" s="250">
        <f t="shared" si="269"/>
        <v>1</v>
      </c>
      <c r="AW433" s="250">
        <f t="shared" si="270"/>
        <v>0</v>
      </c>
      <c r="AX433" s="250">
        <f t="shared" si="271"/>
        <v>0</v>
      </c>
      <c r="AY433" s="89"/>
      <c r="AZ433" s="111"/>
      <c r="BA433" s="111"/>
      <c r="BB433" s="111"/>
      <c r="BC433" s="111"/>
      <c r="BD433" s="111"/>
      <c r="BE433" s="111"/>
      <c r="BF433" s="111"/>
      <c r="BG433" s="111"/>
      <c r="BH433" s="89"/>
      <c r="BI433" s="89"/>
      <c r="BJ433" s="89"/>
      <c r="BK433" s="89"/>
      <c r="BL433" s="89"/>
    </row>
    <row r="434" spans="1:64" x14ac:dyDescent="0.25">
      <c r="A434" s="86">
        <f t="shared" si="260"/>
        <v>433</v>
      </c>
      <c r="B434" s="113"/>
      <c r="C434" s="88"/>
      <c r="D434" s="88"/>
      <c r="E434" s="194">
        <f t="shared" si="272"/>
        <v>0</v>
      </c>
      <c r="F434" s="89">
        <f t="shared" si="273"/>
        <v>0</v>
      </c>
      <c r="G434" s="113"/>
      <c r="H434" s="88"/>
      <c r="I434" s="84">
        <f t="shared" si="274"/>
        <v>21608.310905699855</v>
      </c>
      <c r="J434" s="84">
        <f t="shared" si="275"/>
        <v>21789.114114583459</v>
      </c>
      <c r="K434" s="84">
        <f t="shared" si="276"/>
        <v>21969.917323467071</v>
      </c>
      <c r="L434" s="84">
        <f t="shared" si="277"/>
        <v>22150.720532350679</v>
      </c>
      <c r="M434" s="108">
        <f>IF(T434&lt;&gt;0,(((G434+1)*('Data Raw'!$N$1007-'Data Raw'!$N$1008)/2+'Data Raw'!$N$1008)*'Data Raw'!$M$1010+'Data Raw'!$M$1009)*AE434+AE434)</f>
        <v>22331.523741234287</v>
      </c>
      <c r="N434" s="84">
        <f t="shared" si="278"/>
        <v>22512.326950117895</v>
      </c>
      <c r="O434" s="84">
        <f t="shared" si="279"/>
        <v>22693.130159001503</v>
      </c>
      <c r="P434" s="84">
        <f t="shared" si="280"/>
        <v>22873.933367885114</v>
      </c>
      <c r="Q434" s="84">
        <f t="shared" si="281"/>
        <v>23054.736576768719</v>
      </c>
      <c r="R434" s="166" t="str">
        <f t="shared" si="282"/>
        <v/>
      </c>
      <c r="S434" s="109">
        <f>'Data Raw'!E476</f>
        <v>21992.51</v>
      </c>
      <c r="T434" s="109">
        <f>'Data Raw'!G476</f>
        <v>22069.73</v>
      </c>
      <c r="U434" s="109">
        <f>'Data Raw'!D476</f>
        <v>22623.81</v>
      </c>
      <c r="V434" s="166" t="str">
        <f t="shared" si="283"/>
        <v/>
      </c>
      <c r="W434" s="89">
        <f t="shared" si="284"/>
        <v>261.79374123428715</v>
      </c>
      <c r="X434" s="89">
        <f t="shared" si="285"/>
        <v>68535.962949444904</v>
      </c>
      <c r="Y434" s="89">
        <f t="shared" si="265"/>
        <v>349.09907950365243</v>
      </c>
      <c r="Z434" s="109">
        <f t="shared" si="286"/>
        <v>631.30000000000291</v>
      </c>
      <c r="AA434" s="89">
        <f t="shared" si="287"/>
        <v>365.25407042131127</v>
      </c>
      <c r="AB434" s="89">
        <f t="shared" si="288"/>
        <v>22307.103880165534</v>
      </c>
      <c r="AC434" s="89">
        <f t="shared" si="289"/>
        <v>22852.656119834468</v>
      </c>
      <c r="AD434" s="89" t="str">
        <f t="shared" si="290"/>
        <v/>
      </c>
      <c r="AE434" s="89">
        <f>'Data Raw'!C476</f>
        <v>22579.88</v>
      </c>
      <c r="AF434" s="89"/>
      <c r="AG434" s="89">
        <f t="shared" si="256"/>
        <v>-510.15000000000146</v>
      </c>
      <c r="AH434" s="89">
        <f t="shared" si="257"/>
        <v>-248.3562587657143</v>
      </c>
      <c r="AI434" s="109">
        <f t="shared" si="258"/>
        <v>-1</v>
      </c>
      <c r="AJ434" s="109">
        <f t="shared" si="262"/>
        <v>50</v>
      </c>
      <c r="AK434" s="88"/>
      <c r="AL434" s="191" t="str">
        <f t="shared" si="263"/>
        <v/>
      </c>
      <c r="AM434" s="191">
        <f t="shared" si="264"/>
        <v>-510.15000000000146</v>
      </c>
      <c r="AN434" s="88"/>
      <c r="AO434" s="191"/>
      <c r="AP434" s="191">
        <f t="shared" si="259"/>
        <v>260253.02250000148</v>
      </c>
      <c r="AQ434" s="191">
        <f t="shared" si="291"/>
        <v>198.20815483212482</v>
      </c>
      <c r="AR434" s="191">
        <f t="shared" si="261"/>
        <v>-150.89092467152761</v>
      </c>
      <c r="AS434" s="250">
        <f t="shared" si="266"/>
        <v>0</v>
      </c>
      <c r="AT434" s="250">
        <f t="shared" si="267"/>
        <v>0</v>
      </c>
      <c r="AU434" s="250">
        <f t="shared" si="268"/>
        <v>1</v>
      </c>
      <c r="AV434" s="250">
        <f t="shared" si="269"/>
        <v>0</v>
      </c>
      <c r="AW434" s="250">
        <f t="shared" si="270"/>
        <v>0</v>
      </c>
      <c r="AX434" s="250">
        <f t="shared" si="271"/>
        <v>0</v>
      </c>
      <c r="AY434" s="89"/>
      <c r="AZ434" s="111"/>
      <c r="BA434" s="111"/>
      <c r="BB434" s="111"/>
      <c r="BC434" s="111"/>
      <c r="BD434" s="111"/>
      <c r="BE434" s="111"/>
      <c r="BF434" s="111"/>
      <c r="BG434" s="111"/>
      <c r="BH434" s="89"/>
      <c r="BI434" s="89"/>
      <c r="BJ434" s="89"/>
      <c r="BK434" s="89"/>
      <c r="BL434" s="89"/>
    </row>
    <row r="435" spans="1:64" x14ac:dyDescent="0.25">
      <c r="A435" s="86">
        <f t="shared" si="260"/>
        <v>434</v>
      </c>
      <c r="B435" s="113"/>
      <c r="C435" s="88"/>
      <c r="D435" s="88"/>
      <c r="E435" s="194">
        <f t="shared" si="272"/>
        <v>0</v>
      </c>
      <c r="F435" s="89">
        <f t="shared" si="273"/>
        <v>0</v>
      </c>
      <c r="G435" s="113"/>
      <c r="H435" s="88"/>
      <c r="I435" s="84">
        <f t="shared" si="274"/>
        <v>21248.000905354373</v>
      </c>
      <c r="J435" s="84">
        <f t="shared" si="275"/>
        <v>21422.550445106197</v>
      </c>
      <c r="K435" s="84">
        <f t="shared" si="276"/>
        <v>21597.099984858025</v>
      </c>
      <c r="L435" s="84">
        <f t="shared" si="277"/>
        <v>21771.649524609849</v>
      </c>
      <c r="M435" s="108">
        <f>IF(T435&lt;&gt;0,(((G435+1)*('Data Raw'!$N$1007-'Data Raw'!$N$1008)/2+'Data Raw'!$N$1008)*'Data Raw'!$M$1010+'Data Raw'!$M$1009)*AE435+AE435)</f>
        <v>21946.199064361677</v>
      </c>
      <c r="N435" s="84">
        <f t="shared" si="278"/>
        <v>22120.748604113505</v>
      </c>
      <c r="O435" s="84">
        <f t="shared" si="279"/>
        <v>22295.29814386533</v>
      </c>
      <c r="P435" s="84">
        <f t="shared" si="280"/>
        <v>22469.847683617158</v>
      </c>
      <c r="Q435" s="84">
        <f t="shared" si="281"/>
        <v>22644.397223368982</v>
      </c>
      <c r="R435" s="166" t="str">
        <f t="shared" si="282"/>
        <v/>
      </c>
      <c r="S435" s="109">
        <f>'Data Raw'!E477</f>
        <v>21631.55</v>
      </c>
      <c r="T435" s="109">
        <f>'Data Raw'!G477</f>
        <v>21842.33</v>
      </c>
      <c r="U435" s="109">
        <f>'Data Raw'!D477</f>
        <v>22284.32</v>
      </c>
      <c r="V435" s="166" t="str">
        <f t="shared" si="283"/>
        <v/>
      </c>
      <c r="W435" s="89">
        <f t="shared" si="284"/>
        <v>103.86906436167556</v>
      </c>
      <c r="X435" s="89">
        <f t="shared" si="285"/>
        <v>10788.7825313699</v>
      </c>
      <c r="Y435" s="89">
        <f t="shared" si="265"/>
        <v>325.57855896260264</v>
      </c>
      <c r="Z435" s="109">
        <f t="shared" si="286"/>
        <v>652.77000000000044</v>
      </c>
      <c r="AA435" s="89">
        <f t="shared" si="287"/>
        <v>406.32777464683829</v>
      </c>
      <c r="AB435" s="89">
        <f t="shared" si="288"/>
        <v>21879.804040141888</v>
      </c>
      <c r="AC435" s="89">
        <f t="shared" si="289"/>
        <v>22500.735959858113</v>
      </c>
      <c r="AD435" s="89" t="str">
        <f t="shared" si="290"/>
        <v/>
      </c>
      <c r="AE435" s="89">
        <f>'Data Raw'!C477</f>
        <v>22190.27</v>
      </c>
      <c r="AF435" s="89"/>
      <c r="AG435" s="89">
        <f t="shared" si="256"/>
        <v>-347.93999999999869</v>
      </c>
      <c r="AH435" s="89">
        <f t="shared" si="257"/>
        <v>-244.07093563832314</v>
      </c>
      <c r="AI435" s="109">
        <f t="shared" si="258"/>
        <v>-1</v>
      </c>
      <c r="AJ435" s="109">
        <f t="shared" si="262"/>
        <v>50</v>
      </c>
      <c r="AK435" s="88"/>
      <c r="AL435" s="191" t="str">
        <f t="shared" si="263"/>
        <v/>
      </c>
      <c r="AM435" s="191">
        <f t="shared" si="264"/>
        <v>-347.93999999999869</v>
      </c>
      <c r="AN435" s="88"/>
      <c r="AO435" s="191"/>
      <c r="AP435" s="191">
        <f t="shared" si="259"/>
        <v>121062.24359999908</v>
      </c>
      <c r="AQ435" s="191">
        <f t="shared" si="291"/>
        <v>214.84502651744413</v>
      </c>
      <c r="AR435" s="191">
        <f t="shared" si="261"/>
        <v>-110.73353244515852</v>
      </c>
      <c r="AS435" s="250">
        <f t="shared" si="266"/>
        <v>0</v>
      </c>
      <c r="AT435" s="250">
        <f t="shared" si="267"/>
        <v>0</v>
      </c>
      <c r="AU435" s="250">
        <f t="shared" si="268"/>
        <v>1</v>
      </c>
      <c r="AV435" s="250">
        <f t="shared" si="269"/>
        <v>0</v>
      </c>
      <c r="AW435" s="250">
        <f t="shared" si="270"/>
        <v>0</v>
      </c>
      <c r="AX435" s="250">
        <f t="shared" si="271"/>
        <v>0</v>
      </c>
      <c r="AY435" s="89"/>
      <c r="AZ435" s="111"/>
      <c r="BA435" s="111"/>
      <c r="BB435" s="111"/>
      <c r="BC435" s="111"/>
      <c r="BD435" s="111"/>
      <c r="BE435" s="111"/>
      <c r="BF435" s="111"/>
      <c r="BG435" s="111"/>
      <c r="BH435" s="89"/>
      <c r="BI435" s="89"/>
      <c r="BJ435" s="89"/>
      <c r="BK435" s="89"/>
      <c r="BL435" s="89"/>
    </row>
    <row r="436" spans="1:64" x14ac:dyDescent="0.25">
      <c r="A436" s="86">
        <f t="shared" si="260"/>
        <v>435</v>
      </c>
      <c r="B436" s="113"/>
      <c r="C436" s="88"/>
      <c r="D436" s="88"/>
      <c r="E436" s="194">
        <f t="shared" si="272"/>
        <v>0</v>
      </c>
      <c r="F436" s="89">
        <f t="shared" si="273"/>
        <v>0</v>
      </c>
      <c r="G436" s="113"/>
      <c r="H436" s="88"/>
      <c r="I436" s="84">
        <f t="shared" si="274"/>
        <v>21028.535848859759</v>
      </c>
      <c r="J436" s="84">
        <f t="shared" si="275"/>
        <v>21191.325128341061</v>
      </c>
      <c r="K436" s="84">
        <f t="shared" si="276"/>
        <v>21354.114407822362</v>
      </c>
      <c r="L436" s="84">
        <f t="shared" si="277"/>
        <v>21516.903687303664</v>
      </c>
      <c r="M436" s="108">
        <f>IF(T436&lt;&gt;0,(((G436+1)*('Data Raw'!$N$1007-'Data Raw'!$N$1008)/2+'Data Raw'!$N$1008)*'Data Raw'!$M$1010+'Data Raw'!$M$1009)*AE436+AE436)</f>
        <v>21679.692966784965</v>
      </c>
      <c r="N436" s="84">
        <f t="shared" si="278"/>
        <v>21842.482246266267</v>
      </c>
      <c r="O436" s="84">
        <f t="shared" si="279"/>
        <v>22005.271525747568</v>
      </c>
      <c r="P436" s="84">
        <f t="shared" si="280"/>
        <v>22168.06080522887</v>
      </c>
      <c r="Q436" s="84">
        <f t="shared" si="281"/>
        <v>22330.850084710171</v>
      </c>
      <c r="R436" s="166" t="str">
        <f t="shared" si="282"/>
        <v/>
      </c>
      <c r="S436" s="109">
        <f>'Data Raw'!E478</f>
        <v>21703.599999999999</v>
      </c>
      <c r="T436" s="109">
        <f>'Data Raw'!G478</f>
        <v>22072.18</v>
      </c>
      <c r="U436" s="109">
        <f>'Data Raw'!D478</f>
        <v>22072.18</v>
      </c>
      <c r="V436" s="166" t="str">
        <f t="shared" si="283"/>
        <v/>
      </c>
      <c r="W436" s="89">
        <f t="shared" si="284"/>
        <v>-392.4870332150349</v>
      </c>
      <c r="X436" s="89">
        <f t="shared" si="285"/>
        <v>154046.07124193991</v>
      </c>
      <c r="Y436" s="89">
        <f t="shared" si="265"/>
        <v>335.95375097919344</v>
      </c>
      <c r="Z436" s="109">
        <f t="shared" si="286"/>
        <v>368.58000000000175</v>
      </c>
      <c r="AA436" s="89">
        <f t="shared" si="287"/>
        <v>400.93523541157595</v>
      </c>
      <c r="AB436" s="89">
        <f t="shared" si="288"/>
        <v>21575.421391550186</v>
      </c>
      <c r="AC436" s="89">
        <f t="shared" si="289"/>
        <v>22266.178608449813</v>
      </c>
      <c r="AD436" s="89">
        <f t="shared" si="290"/>
        <v>1</v>
      </c>
      <c r="AE436" s="89">
        <f>'Data Raw'!C478</f>
        <v>21920.799999999999</v>
      </c>
      <c r="AF436" s="89"/>
      <c r="AG436" s="89">
        <f t="shared" si="256"/>
        <v>151.38000000000102</v>
      </c>
      <c r="AH436" s="89">
        <f t="shared" si="257"/>
        <v>-241.10703321503388</v>
      </c>
      <c r="AI436" s="109">
        <f t="shared" si="258"/>
        <v>-1</v>
      </c>
      <c r="AJ436" s="109">
        <f t="shared" si="262"/>
        <v>50</v>
      </c>
      <c r="AK436" s="88"/>
      <c r="AL436" s="191" t="str">
        <f t="shared" si="263"/>
        <v/>
      </c>
      <c r="AM436" s="191">
        <f t="shared" si="264"/>
        <v>-151.38000000000102</v>
      </c>
      <c r="AN436" s="88"/>
      <c r="AO436" s="191"/>
      <c r="AP436" s="191">
        <f t="shared" si="259"/>
        <v>22915.904400000309</v>
      </c>
      <c r="AQ436" s="191">
        <f t="shared" si="291"/>
        <v>207.7933569043949</v>
      </c>
      <c r="AR436" s="191">
        <f t="shared" si="261"/>
        <v>-128.16039407479855</v>
      </c>
      <c r="AS436" s="250">
        <f t="shared" si="266"/>
        <v>0</v>
      </c>
      <c r="AT436" s="250">
        <f t="shared" si="267"/>
        <v>0</v>
      </c>
      <c r="AU436" s="250">
        <f t="shared" si="268"/>
        <v>0</v>
      </c>
      <c r="AV436" s="250">
        <f t="shared" si="269"/>
        <v>0</v>
      </c>
      <c r="AW436" s="250">
        <f t="shared" si="270"/>
        <v>1</v>
      </c>
      <c r="AX436" s="250">
        <f t="shared" si="271"/>
        <v>0</v>
      </c>
      <c r="AY436" s="89"/>
      <c r="AZ436" s="111"/>
      <c r="BA436" s="111"/>
      <c r="BB436" s="111"/>
      <c r="BC436" s="111"/>
      <c r="BD436" s="111"/>
      <c r="BE436" s="111"/>
      <c r="BF436" s="111"/>
      <c r="BG436" s="111"/>
      <c r="BH436" s="89"/>
      <c r="BI436" s="89"/>
      <c r="BJ436" s="89"/>
      <c r="BK436" s="89"/>
      <c r="BL436" s="89"/>
    </row>
    <row r="437" spans="1:64" x14ac:dyDescent="0.25">
      <c r="A437" s="86">
        <f t="shared" si="260"/>
        <v>436</v>
      </c>
      <c r="B437" s="113"/>
      <c r="C437" s="88"/>
      <c r="D437" s="88"/>
      <c r="E437" s="194">
        <f t="shared" si="272"/>
        <v>0</v>
      </c>
      <c r="F437" s="89">
        <f t="shared" si="273"/>
        <v>0</v>
      </c>
      <c r="G437" s="113"/>
      <c r="H437" s="88"/>
      <c r="I437" s="84">
        <f t="shared" si="274"/>
        <v>21359.306087759342</v>
      </c>
      <c r="J437" s="84">
        <f t="shared" si="275"/>
        <v>21527.282963248934</v>
      </c>
      <c r="K437" s="84">
        <f t="shared" si="276"/>
        <v>21695.259838738533</v>
      </c>
      <c r="L437" s="84">
        <f t="shared" si="277"/>
        <v>21863.236714228129</v>
      </c>
      <c r="M437" s="108">
        <f>IF(T437&lt;&gt;0,(((G437+1)*('Data Raw'!$N$1007-'Data Raw'!$N$1008)/2+'Data Raw'!$N$1008)*'Data Raw'!$M$1010+'Data Raw'!$M$1009)*AE437+AE437)</f>
        <v>22031.213589717725</v>
      </c>
      <c r="N437" s="84">
        <f t="shared" si="278"/>
        <v>22199.190465207321</v>
      </c>
      <c r="O437" s="84">
        <f t="shared" si="279"/>
        <v>22367.167340696917</v>
      </c>
      <c r="P437" s="84">
        <f t="shared" si="280"/>
        <v>22535.144216186516</v>
      </c>
      <c r="Q437" s="84">
        <f t="shared" si="281"/>
        <v>22703.121091676108</v>
      </c>
      <c r="R437" s="166" t="str">
        <f t="shared" si="282"/>
        <v/>
      </c>
      <c r="S437" s="109">
        <f>'Data Raw'!E479</f>
        <v>21930.53</v>
      </c>
      <c r="T437" s="109">
        <f>'Data Raw'!G479</f>
        <v>21958.36</v>
      </c>
      <c r="U437" s="109">
        <f>'Data Raw'!D479</f>
        <v>22311.96</v>
      </c>
      <c r="V437" s="166" t="str">
        <f t="shared" si="283"/>
        <v/>
      </c>
      <c r="W437" s="89">
        <f t="shared" si="284"/>
        <v>72.85358971772439</v>
      </c>
      <c r="X437" s="89">
        <f t="shared" si="285"/>
        <v>5307.645534758517</v>
      </c>
      <c r="Y437" s="89">
        <f t="shared" si="265"/>
        <v>312.24925536150442</v>
      </c>
      <c r="Z437" s="109">
        <f t="shared" si="286"/>
        <v>381.43000000000029</v>
      </c>
      <c r="AA437" s="89">
        <f t="shared" si="287"/>
        <v>398.1487732099223</v>
      </c>
      <c r="AB437" s="89">
        <f t="shared" si="288"/>
        <v>21935.435049900159</v>
      </c>
      <c r="AC437" s="89">
        <f t="shared" si="289"/>
        <v>22617.02495009984</v>
      </c>
      <c r="AD437" s="89">
        <f t="shared" si="290"/>
        <v>1</v>
      </c>
      <c r="AE437" s="89">
        <f>'Data Raw'!C479</f>
        <v>22276.23</v>
      </c>
      <c r="AF437" s="89"/>
      <c r="AG437" s="89">
        <f t="shared" si="256"/>
        <v>-317.86999999999898</v>
      </c>
      <c r="AH437" s="89">
        <f t="shared" si="257"/>
        <v>-245.01641028227459</v>
      </c>
      <c r="AI437" s="109">
        <f t="shared" si="258"/>
        <v>-1</v>
      </c>
      <c r="AJ437" s="109">
        <f t="shared" si="262"/>
        <v>50</v>
      </c>
      <c r="AK437" s="88"/>
      <c r="AL437" s="191" t="str">
        <f t="shared" si="263"/>
        <v/>
      </c>
      <c r="AM437" s="191">
        <f t="shared" si="264"/>
        <v>-317.86999999999898</v>
      </c>
      <c r="AN437" s="88"/>
      <c r="AO437" s="191"/>
      <c r="AP437" s="191">
        <f t="shared" si="259"/>
        <v>101041.33689999935</v>
      </c>
      <c r="AQ437" s="191">
        <f t="shared" si="291"/>
        <v>220.02409502612869</v>
      </c>
      <c r="AR437" s="191">
        <f t="shared" si="261"/>
        <v>-92.225160335375733</v>
      </c>
      <c r="AS437" s="250">
        <f t="shared" si="266"/>
        <v>0</v>
      </c>
      <c r="AT437" s="250">
        <f t="shared" si="267"/>
        <v>0</v>
      </c>
      <c r="AU437" s="250">
        <f t="shared" si="268"/>
        <v>1</v>
      </c>
      <c r="AV437" s="250">
        <f t="shared" si="269"/>
        <v>0</v>
      </c>
      <c r="AW437" s="250">
        <f t="shared" si="270"/>
        <v>0</v>
      </c>
      <c r="AX437" s="250">
        <f t="shared" si="271"/>
        <v>0</v>
      </c>
      <c r="AY437" s="89"/>
      <c r="AZ437" s="111"/>
      <c r="BA437" s="111"/>
      <c r="BB437" s="111"/>
      <c r="BC437" s="111"/>
      <c r="BD437" s="111"/>
      <c r="BE437" s="111"/>
      <c r="BF437" s="111"/>
      <c r="BG437" s="111"/>
      <c r="BH437" s="89"/>
      <c r="BI437" s="89"/>
      <c r="BJ437" s="89"/>
      <c r="BK437" s="89"/>
      <c r="BL437" s="89"/>
    </row>
    <row r="438" spans="1:64" x14ac:dyDescent="0.25">
      <c r="A438" s="86">
        <f t="shared" si="260"/>
        <v>437</v>
      </c>
      <c r="B438" s="113"/>
      <c r="C438" s="88"/>
      <c r="D438" s="88"/>
      <c r="E438" s="194">
        <f t="shared" si="272"/>
        <v>0</v>
      </c>
      <c r="F438" s="89">
        <f t="shared" si="273"/>
        <v>0</v>
      </c>
      <c r="G438" s="113"/>
      <c r="H438" s="88"/>
      <c r="I438" s="84">
        <f t="shared" si="274"/>
        <v>20946.68126711285</v>
      </c>
      <c r="J438" s="84">
        <f t="shared" si="275"/>
        <v>21102.805894793604</v>
      </c>
      <c r="K438" s="84">
        <f t="shared" si="276"/>
        <v>21258.930522474355</v>
      </c>
      <c r="L438" s="84">
        <f t="shared" si="277"/>
        <v>21415.055150155109</v>
      </c>
      <c r="M438" s="108">
        <f>IF(T438&lt;&gt;0,(((G438+1)*('Data Raw'!$N$1007-'Data Raw'!$N$1008)/2+'Data Raw'!$N$1008)*'Data Raw'!$M$1010+'Data Raw'!$M$1009)*AE438+AE438)</f>
        <v>21571.17977783586</v>
      </c>
      <c r="N438" s="84">
        <f t="shared" si="278"/>
        <v>21727.30440551661</v>
      </c>
      <c r="O438" s="84">
        <f t="shared" si="279"/>
        <v>21883.429033197364</v>
      </c>
      <c r="P438" s="84">
        <f t="shared" si="280"/>
        <v>22039.553660878115</v>
      </c>
      <c r="Q438" s="84">
        <f t="shared" si="281"/>
        <v>22195.678288558869</v>
      </c>
      <c r="R438" s="166" t="str">
        <f t="shared" si="282"/>
        <v/>
      </c>
      <c r="S438" s="109">
        <f>'Data Raw'!E480</f>
        <v>21459.65</v>
      </c>
      <c r="T438" s="109">
        <f>'Data Raw'!G480</f>
        <v>21660.47</v>
      </c>
      <c r="U438" s="109">
        <f>'Data Raw'!D480</f>
        <v>21820.78</v>
      </c>
      <c r="V438" s="166" t="str">
        <f t="shared" si="283"/>
        <v/>
      </c>
      <c r="W438" s="89">
        <f t="shared" si="284"/>
        <v>-89.290222164141596</v>
      </c>
      <c r="X438" s="89">
        <f t="shared" si="285"/>
        <v>7972.7437741217627</v>
      </c>
      <c r="Y438" s="89">
        <f t="shared" si="265"/>
        <v>291.0499045615486</v>
      </c>
      <c r="Z438" s="109">
        <f t="shared" si="286"/>
        <v>361.12999999999738</v>
      </c>
      <c r="AA438" s="89">
        <f t="shared" si="287"/>
        <v>392.86037703707592</v>
      </c>
      <c r="AB438" s="89">
        <f t="shared" si="288"/>
        <v>21472.653542771568</v>
      </c>
      <c r="AC438" s="89">
        <f t="shared" si="289"/>
        <v>22149.506457228435</v>
      </c>
      <c r="AD438" s="89">
        <f t="shared" si="290"/>
        <v>1</v>
      </c>
      <c r="AE438" s="89">
        <f>'Data Raw'!C480</f>
        <v>21811.08</v>
      </c>
      <c r="AF438" s="89"/>
      <c r="AG438" s="89">
        <f t="shared" si="256"/>
        <v>-150.61000000000058</v>
      </c>
      <c r="AH438" s="89">
        <f t="shared" si="257"/>
        <v>-239.90022216414218</v>
      </c>
      <c r="AI438" s="109">
        <f t="shared" si="258"/>
        <v>-1</v>
      </c>
      <c r="AJ438" s="109">
        <f t="shared" si="262"/>
        <v>50</v>
      </c>
      <c r="AK438" s="88"/>
      <c r="AL438" s="191" t="str">
        <f t="shared" si="263"/>
        <v/>
      </c>
      <c r="AM438" s="191">
        <f t="shared" si="264"/>
        <v>-150.61000000000058</v>
      </c>
      <c r="AN438" s="88"/>
      <c r="AO438" s="191"/>
      <c r="AP438" s="191">
        <f t="shared" si="259"/>
        <v>22683.372100000175</v>
      </c>
      <c r="AQ438" s="191">
        <f t="shared" si="291"/>
        <v>212.31141780100333</v>
      </c>
      <c r="AR438" s="191">
        <f t="shared" si="261"/>
        <v>-78.738486760545271</v>
      </c>
      <c r="AS438" s="250">
        <f t="shared" si="266"/>
        <v>0</v>
      </c>
      <c r="AT438" s="250">
        <f t="shared" si="267"/>
        <v>0</v>
      </c>
      <c r="AU438" s="250">
        <f t="shared" si="268"/>
        <v>0</v>
      </c>
      <c r="AV438" s="250">
        <f t="shared" si="269"/>
        <v>1</v>
      </c>
      <c r="AW438" s="250">
        <f t="shared" si="270"/>
        <v>0</v>
      </c>
      <c r="AX438" s="250">
        <f t="shared" si="271"/>
        <v>0</v>
      </c>
      <c r="AY438" s="89"/>
      <c r="AZ438" s="111"/>
      <c r="BA438" s="111"/>
      <c r="BB438" s="111"/>
      <c r="BC438" s="111"/>
      <c r="BD438" s="111"/>
      <c r="BE438" s="111"/>
      <c r="BF438" s="111"/>
      <c r="BG438" s="111"/>
      <c r="BH438" s="89"/>
      <c r="BI438" s="89"/>
      <c r="BJ438" s="89"/>
      <c r="BK438" s="89"/>
      <c r="BL438" s="89"/>
    </row>
    <row r="439" spans="1:64" x14ac:dyDescent="0.25">
      <c r="A439" s="86">
        <f t="shared" si="260"/>
        <v>438</v>
      </c>
      <c r="B439" s="113"/>
      <c r="C439" s="88"/>
      <c r="D439" s="88"/>
      <c r="E439" s="194">
        <f t="shared" si="272"/>
        <v>0</v>
      </c>
      <c r="F439" s="89">
        <f t="shared" si="273"/>
        <v>0</v>
      </c>
      <c r="G439" s="113"/>
      <c r="H439" s="88"/>
      <c r="I439" s="84">
        <f t="shared" si="274"/>
        <v>20532.250520048132</v>
      </c>
      <c r="J439" s="84">
        <f t="shared" si="275"/>
        <v>20677.775472328904</v>
      </c>
      <c r="K439" s="84">
        <f t="shared" si="276"/>
        <v>20823.300424609679</v>
      </c>
      <c r="L439" s="84">
        <f t="shared" si="277"/>
        <v>20968.825376890451</v>
      </c>
      <c r="M439" s="108">
        <f>IF(T439&lt;&gt;0,(((G439+1)*('Data Raw'!$N$1007-'Data Raw'!$N$1008)/2+'Data Raw'!$N$1008)*'Data Raw'!$M$1010+'Data Raw'!$M$1009)*AE439+AE439)</f>
        <v>21114.350329171226</v>
      </c>
      <c r="N439" s="84">
        <f t="shared" si="278"/>
        <v>21259.875281452001</v>
      </c>
      <c r="O439" s="84">
        <f t="shared" si="279"/>
        <v>21405.400233732773</v>
      </c>
      <c r="P439" s="84">
        <f t="shared" si="280"/>
        <v>21550.925186013548</v>
      </c>
      <c r="Q439" s="84">
        <f t="shared" si="281"/>
        <v>21696.45013829432</v>
      </c>
      <c r="R439" s="166" t="str">
        <f t="shared" si="282"/>
        <v/>
      </c>
      <c r="S439" s="109">
        <f>'Data Raw'!E481</f>
        <v>21085.72</v>
      </c>
      <c r="T439" s="109">
        <f>'Data Raw'!G481</f>
        <v>21222.16</v>
      </c>
      <c r="U439" s="109">
        <f>'Data Raw'!D481</f>
        <v>21349.17</v>
      </c>
      <c r="V439" s="166" t="str">
        <f t="shared" si="283"/>
        <v/>
      </c>
      <c r="W439" s="89">
        <f t="shared" si="284"/>
        <v>-107.80967082877396</v>
      </c>
      <c r="X439" s="89">
        <f t="shared" si="285"/>
        <v>11622.925124208596</v>
      </c>
      <c r="Y439" s="89">
        <f t="shared" si="265"/>
        <v>272.52344769262589</v>
      </c>
      <c r="Z439" s="109">
        <f t="shared" si="286"/>
        <v>263.44999999999709</v>
      </c>
      <c r="AA439" s="89">
        <f t="shared" si="287"/>
        <v>374.37318031749322</v>
      </c>
      <c r="AB439" s="89">
        <f t="shared" si="288"/>
        <v>21015.238679518483</v>
      </c>
      <c r="AC439" s="89">
        <f t="shared" si="289"/>
        <v>21683.101320481514</v>
      </c>
      <c r="AD439" s="89">
        <f t="shared" si="290"/>
        <v>1</v>
      </c>
      <c r="AE439" s="89">
        <f>'Data Raw'!C481</f>
        <v>21349.17</v>
      </c>
      <c r="AF439" s="89"/>
      <c r="AG439" s="89">
        <f t="shared" si="256"/>
        <v>-127.0099999999984</v>
      </c>
      <c r="AH439" s="89">
        <f t="shared" si="257"/>
        <v>-234.81967082877236</v>
      </c>
      <c r="AI439" s="109">
        <f t="shared" si="258"/>
        <v>-1</v>
      </c>
      <c r="AJ439" s="109">
        <f t="shared" si="262"/>
        <v>50</v>
      </c>
      <c r="AK439" s="88"/>
      <c r="AL439" s="191" t="str">
        <f t="shared" si="263"/>
        <v/>
      </c>
      <c r="AM439" s="191">
        <f t="shared" si="264"/>
        <v>-127.0099999999984</v>
      </c>
      <c r="AN439" s="88"/>
      <c r="AO439" s="191"/>
      <c r="AP439" s="191">
        <f t="shared" si="259"/>
        <v>16131.540099999593</v>
      </c>
      <c r="AQ439" s="191">
        <f t="shared" si="291"/>
        <v>202.83348248978055</v>
      </c>
      <c r="AR439" s="191">
        <f t="shared" si="261"/>
        <v>-69.689965202845343</v>
      </c>
      <c r="AS439" s="250">
        <f t="shared" si="266"/>
        <v>0</v>
      </c>
      <c r="AT439" s="250">
        <f t="shared" si="267"/>
        <v>0</v>
      </c>
      <c r="AU439" s="250">
        <f t="shared" si="268"/>
        <v>0</v>
      </c>
      <c r="AV439" s="250">
        <f t="shared" si="269"/>
        <v>1</v>
      </c>
      <c r="AW439" s="250">
        <f t="shared" si="270"/>
        <v>0</v>
      </c>
      <c r="AX439" s="250">
        <f t="shared" si="271"/>
        <v>0</v>
      </c>
      <c r="AY439" s="89"/>
      <c r="AZ439" s="111"/>
      <c r="BA439" s="111"/>
      <c r="BB439" s="111"/>
      <c r="BC439" s="111"/>
      <c r="BD439" s="111"/>
      <c r="BE439" s="111"/>
      <c r="BF439" s="111"/>
      <c r="BG439" s="111"/>
      <c r="BH439" s="89"/>
      <c r="BI439" s="89"/>
      <c r="BJ439" s="89"/>
      <c r="BK439" s="89"/>
      <c r="BL439" s="89"/>
    </row>
    <row r="440" spans="1:64" x14ac:dyDescent="0.25">
      <c r="A440" s="86">
        <f t="shared" si="260"/>
        <v>439</v>
      </c>
      <c r="B440" s="113"/>
      <c r="C440" s="88"/>
      <c r="D440" s="88"/>
      <c r="E440" s="194">
        <f t="shared" si="272"/>
        <v>0</v>
      </c>
      <c r="F440" s="89">
        <f t="shared" si="273"/>
        <v>0</v>
      </c>
      <c r="G440" s="113"/>
      <c r="H440" s="88"/>
      <c r="I440" s="84">
        <f t="shared" si="274"/>
        <v>20509.191953433012</v>
      </c>
      <c r="J440" s="84">
        <f t="shared" si="275"/>
        <v>20645.453677279329</v>
      </c>
      <c r="K440" s="84">
        <f t="shared" si="276"/>
        <v>20781.715401125639</v>
      </c>
      <c r="L440" s="84">
        <f t="shared" si="277"/>
        <v>20917.977124971952</v>
      </c>
      <c r="M440" s="108">
        <f>IF(T440&lt;&gt;0,(((G440+1)*('Data Raw'!$N$1007-'Data Raw'!$N$1008)/2+'Data Raw'!$N$1008)*'Data Raw'!$M$1010+'Data Raw'!$M$1009)*AE440+AE440)</f>
        <v>21054.238848818266</v>
      </c>
      <c r="N440" s="84">
        <f t="shared" si="278"/>
        <v>21190.50057266458</v>
      </c>
      <c r="O440" s="84">
        <f t="shared" si="279"/>
        <v>21326.762296510893</v>
      </c>
      <c r="P440" s="84">
        <f t="shared" si="280"/>
        <v>21463.024020357203</v>
      </c>
      <c r="Q440" s="84">
        <f t="shared" si="281"/>
        <v>21599.28574420352</v>
      </c>
      <c r="R440" s="166" t="str">
        <f t="shared" si="282"/>
        <v/>
      </c>
      <c r="S440" s="109">
        <f>'Data Raw'!E482</f>
        <v>21259.21</v>
      </c>
      <c r="T440" s="109">
        <f>'Data Raw'!G482</f>
        <v>21298.7</v>
      </c>
      <c r="U440" s="109">
        <f>'Data Raw'!D482</f>
        <v>21512.21</v>
      </c>
      <c r="V440" s="166" t="str">
        <f t="shared" si="283"/>
        <v/>
      </c>
      <c r="W440" s="89">
        <f t="shared" si="284"/>
        <v>-244.46115118173475</v>
      </c>
      <c r="X440" s="89">
        <f t="shared" si="285"/>
        <v>59761.254437098971</v>
      </c>
      <c r="Y440" s="89">
        <f t="shared" si="265"/>
        <v>268.69404578727807</v>
      </c>
      <c r="Z440" s="109">
        <f t="shared" si="286"/>
        <v>253</v>
      </c>
      <c r="AA440" s="89">
        <f t="shared" si="287"/>
        <v>357.03415455785137</v>
      </c>
      <c r="AB440" s="89">
        <f t="shared" si="288"/>
        <v>20970.17279673013</v>
      </c>
      <c r="AC440" s="89">
        <f t="shared" si="289"/>
        <v>21606.607203269868</v>
      </c>
      <c r="AD440" s="89">
        <f t="shared" si="290"/>
        <v>1</v>
      </c>
      <c r="AE440" s="89">
        <f>'Data Raw'!C482</f>
        <v>21288.39</v>
      </c>
      <c r="AF440" s="89"/>
      <c r="AG440" s="89">
        <f t="shared" si="256"/>
        <v>10.31000000000131</v>
      </c>
      <c r="AH440" s="89">
        <f t="shared" si="257"/>
        <v>-234.15115118173344</v>
      </c>
      <c r="AI440" s="109">
        <f t="shared" si="258"/>
        <v>-1</v>
      </c>
      <c r="AJ440" s="109">
        <f t="shared" si="262"/>
        <v>50</v>
      </c>
      <c r="AK440" s="88"/>
      <c r="AL440" s="191" t="str">
        <f t="shared" si="263"/>
        <v/>
      </c>
      <c r="AM440" s="191">
        <f t="shared" si="264"/>
        <v>-10.31000000000131</v>
      </c>
      <c r="AN440" s="88"/>
      <c r="AO440" s="191"/>
      <c r="AP440" s="191">
        <f t="shared" si="259"/>
        <v>106.29610000002701</v>
      </c>
      <c r="AQ440" s="191">
        <f t="shared" si="291"/>
        <v>181.44198443536061</v>
      </c>
      <c r="AR440" s="191">
        <f t="shared" si="261"/>
        <v>-87.252061351917462</v>
      </c>
      <c r="AS440" s="250">
        <f t="shared" si="266"/>
        <v>0</v>
      </c>
      <c r="AT440" s="250">
        <f t="shared" si="267"/>
        <v>0</v>
      </c>
      <c r="AU440" s="250">
        <f t="shared" si="268"/>
        <v>0</v>
      </c>
      <c r="AV440" s="250">
        <f t="shared" si="269"/>
        <v>1</v>
      </c>
      <c r="AW440" s="250">
        <f t="shared" si="270"/>
        <v>0</v>
      </c>
      <c r="AX440" s="250">
        <f t="shared" si="271"/>
        <v>0</v>
      </c>
      <c r="AY440" s="89"/>
      <c r="AZ440" s="111"/>
      <c r="BA440" s="111"/>
      <c r="BB440" s="111"/>
      <c r="BC440" s="111"/>
      <c r="BD440" s="111"/>
      <c r="BE440" s="111"/>
      <c r="BF440" s="111"/>
      <c r="BG440" s="111"/>
      <c r="BH440" s="89"/>
      <c r="BI440" s="89"/>
      <c r="BJ440" s="89"/>
      <c r="BK440" s="89"/>
      <c r="BL440" s="89"/>
    </row>
    <row r="441" spans="1:64" x14ac:dyDescent="0.25">
      <c r="A441" s="86">
        <f t="shared" si="260"/>
        <v>440</v>
      </c>
      <c r="B441" s="113"/>
      <c r="C441" s="88"/>
      <c r="D441" s="88"/>
      <c r="E441" s="194">
        <f t="shared" si="272"/>
        <v>0</v>
      </c>
      <c r="F441" s="89">
        <f t="shared" si="273"/>
        <v>0</v>
      </c>
      <c r="G441" s="113"/>
      <c r="H441" s="88"/>
      <c r="I441" s="84">
        <f t="shared" si="274"/>
        <v>20512.410142785258</v>
      </c>
      <c r="J441" s="84">
        <f t="shared" si="275"/>
        <v>20646.757165678897</v>
      </c>
      <c r="K441" s="84">
        <f t="shared" si="276"/>
        <v>20781.104188572535</v>
      </c>
      <c r="L441" s="84">
        <f t="shared" si="277"/>
        <v>20915.451211466174</v>
      </c>
      <c r="M441" s="108">
        <f>IF(T441&lt;&gt;0,(((G441+1)*('Data Raw'!$N$1007-'Data Raw'!$N$1008)/2+'Data Raw'!$N$1008)*'Data Raw'!$M$1010+'Data Raw'!$M$1009)*AE441+AE441)</f>
        <v>21049.798234359812</v>
      </c>
      <c r="N441" s="84">
        <f t="shared" si="278"/>
        <v>21184.145257253451</v>
      </c>
      <c r="O441" s="84">
        <f t="shared" si="279"/>
        <v>21318.492280147089</v>
      </c>
      <c r="P441" s="84">
        <f t="shared" si="280"/>
        <v>21452.839303040728</v>
      </c>
      <c r="Q441" s="84">
        <f t="shared" si="281"/>
        <v>21587.186325934366</v>
      </c>
      <c r="R441" s="166" t="str">
        <f t="shared" si="282"/>
        <v/>
      </c>
      <c r="S441" s="109">
        <f>'Data Raw'!E483</f>
        <v>21178.87</v>
      </c>
      <c r="T441" s="109">
        <f>'Data Raw'!G483</f>
        <v>21283.52</v>
      </c>
      <c r="U441" s="109">
        <f>'Data Raw'!D483</f>
        <v>21443.48</v>
      </c>
      <c r="V441" s="166" t="str">
        <f t="shared" si="283"/>
        <v/>
      </c>
      <c r="W441" s="89">
        <f t="shared" si="284"/>
        <v>-233.7217656401881</v>
      </c>
      <c r="X441" s="89">
        <f t="shared" si="285"/>
        <v>54625.863733967009</v>
      </c>
      <c r="Y441" s="89">
        <f t="shared" si="265"/>
        <v>263.98181895815213</v>
      </c>
      <c r="Z441" s="109">
        <f t="shared" si="286"/>
        <v>264.61000000000058</v>
      </c>
      <c r="AA441" s="89">
        <f t="shared" si="287"/>
        <v>343.83070390672981</v>
      </c>
      <c r="AB441" s="89">
        <f t="shared" si="288"/>
        <v>20980.420968625829</v>
      </c>
      <c r="AC441" s="89">
        <f t="shared" si="289"/>
        <v>21587.379031374174</v>
      </c>
      <c r="AD441" s="89">
        <f t="shared" si="290"/>
        <v>1</v>
      </c>
      <c r="AE441" s="89">
        <f>'Data Raw'!C483</f>
        <v>21283.9</v>
      </c>
      <c r="AF441" s="89"/>
      <c r="AG441" s="89">
        <f t="shared" si="256"/>
        <v>-0.38000000000101863</v>
      </c>
      <c r="AH441" s="89">
        <f t="shared" si="257"/>
        <v>-234.10176564018911</v>
      </c>
      <c r="AI441" s="109">
        <f t="shared" si="258"/>
        <v>-1</v>
      </c>
      <c r="AJ441" s="109">
        <f t="shared" si="262"/>
        <v>50</v>
      </c>
      <c r="AK441" s="88"/>
      <c r="AL441" s="191" t="str">
        <f t="shared" si="263"/>
        <v/>
      </c>
      <c r="AM441" s="191">
        <f t="shared" si="264"/>
        <v>-0.38000000000101863</v>
      </c>
      <c r="AN441" s="88"/>
      <c r="AO441" s="191"/>
      <c r="AP441" s="191">
        <f t="shared" si="259"/>
        <v>0.14440000000077416</v>
      </c>
      <c r="AQ441" s="191">
        <f t="shared" si="291"/>
        <v>161.3239861647651</v>
      </c>
      <c r="AR441" s="191">
        <f t="shared" si="261"/>
        <v>-102.65783279338703</v>
      </c>
      <c r="AS441" s="250">
        <f t="shared" si="266"/>
        <v>0</v>
      </c>
      <c r="AT441" s="250">
        <f t="shared" si="267"/>
        <v>0</v>
      </c>
      <c r="AU441" s="250">
        <f t="shared" si="268"/>
        <v>0</v>
      </c>
      <c r="AV441" s="250">
        <f t="shared" si="269"/>
        <v>1</v>
      </c>
      <c r="AW441" s="250">
        <f t="shared" si="270"/>
        <v>0</v>
      </c>
      <c r="AX441" s="250">
        <f t="shared" si="271"/>
        <v>0</v>
      </c>
      <c r="AY441" s="89"/>
      <c r="AZ441" s="111"/>
      <c r="BA441" s="111"/>
      <c r="BB441" s="111"/>
      <c r="BC441" s="111"/>
      <c r="BD441" s="111"/>
      <c r="BE441" s="111"/>
      <c r="BF441" s="111"/>
      <c r="BG441" s="111"/>
      <c r="BH441" s="89"/>
      <c r="BI441" s="89"/>
      <c r="BJ441" s="89"/>
      <c r="BK441" s="89"/>
      <c r="BL441" s="89"/>
    </row>
    <row r="442" spans="1:64" x14ac:dyDescent="0.25">
      <c r="A442" s="86">
        <f t="shared" si="260"/>
        <v>441</v>
      </c>
      <c r="B442" s="113"/>
      <c r="C442" s="88"/>
      <c r="D442" s="88"/>
      <c r="E442" s="194">
        <f t="shared" si="272"/>
        <v>0</v>
      </c>
      <c r="F442" s="89">
        <f t="shared" si="273"/>
        <v>0</v>
      </c>
      <c r="G442" s="113"/>
      <c r="H442" s="88"/>
      <c r="I442" s="84">
        <f t="shared" si="274"/>
        <v>20393.610617704424</v>
      </c>
      <c r="J442" s="84">
        <f t="shared" si="275"/>
        <v>20525.601527183502</v>
      </c>
      <c r="K442" s="84">
        <f t="shared" si="276"/>
        <v>20657.592436662577</v>
      </c>
      <c r="L442" s="84">
        <f t="shared" si="277"/>
        <v>20789.583346141655</v>
      </c>
      <c r="M442" s="108">
        <f>IF(T442&lt;&gt;0,(((G442+1)*('Data Raw'!$N$1007-'Data Raw'!$N$1008)/2+'Data Raw'!$N$1008)*'Data Raw'!$M$1010+'Data Raw'!$M$1009)*AE442+AE442)</f>
        <v>20921.57425562073</v>
      </c>
      <c r="N442" s="84">
        <f t="shared" si="278"/>
        <v>21053.565165099804</v>
      </c>
      <c r="O442" s="84">
        <f t="shared" si="279"/>
        <v>21185.556074578883</v>
      </c>
      <c r="P442" s="84">
        <f t="shared" si="280"/>
        <v>21317.546984057957</v>
      </c>
      <c r="Q442" s="84">
        <f t="shared" si="281"/>
        <v>21449.537893537035</v>
      </c>
      <c r="R442" s="166" t="str">
        <f t="shared" si="282"/>
        <v/>
      </c>
      <c r="S442" s="109">
        <f>'Data Raw'!E484</f>
        <v>21151.27</v>
      </c>
      <c r="T442" s="109">
        <f>'Data Raw'!G484</f>
        <v>21624.36</v>
      </c>
      <c r="U442" s="109">
        <f>'Data Raw'!D484</f>
        <v>21637.55</v>
      </c>
      <c r="V442" s="166" t="str">
        <f t="shared" si="283"/>
        <v/>
      </c>
      <c r="W442" s="89">
        <f t="shared" si="284"/>
        <v>-702.78574437927091</v>
      </c>
      <c r="X442" s="89">
        <f t="shared" si="285"/>
        <v>493907.80250272591</v>
      </c>
      <c r="Y442" s="89">
        <f t="shared" si="265"/>
        <v>360.95631056273942</v>
      </c>
      <c r="Z442" s="109">
        <f t="shared" si="286"/>
        <v>486.27999999999884</v>
      </c>
      <c r="AA442" s="89">
        <f t="shared" si="287"/>
        <v>364.18060334862537</v>
      </c>
      <c r="AB442" s="89">
        <f t="shared" si="288"/>
        <v>20861.993901679281</v>
      </c>
      <c r="AC442" s="89">
        <f t="shared" si="289"/>
        <v>21446.506098320719</v>
      </c>
      <c r="AD442" s="89" t="str">
        <f t="shared" si="290"/>
        <v/>
      </c>
      <c r="AE442" s="89">
        <f>'Data Raw'!C484</f>
        <v>21154.25</v>
      </c>
      <c r="AF442" s="89"/>
      <c r="AG442" s="89">
        <f t="shared" si="256"/>
        <v>470.11000000000058</v>
      </c>
      <c r="AH442" s="89">
        <f t="shared" si="257"/>
        <v>-232.67574437927033</v>
      </c>
      <c r="AI442" s="109">
        <f t="shared" si="258"/>
        <v>-1</v>
      </c>
      <c r="AJ442" s="109">
        <f t="shared" si="262"/>
        <v>50</v>
      </c>
      <c r="AK442" s="88"/>
      <c r="AL442" s="191" t="str">
        <f t="shared" si="263"/>
        <v/>
      </c>
      <c r="AM442" s="191">
        <f t="shared" si="264"/>
        <v>-470.11000000000058</v>
      </c>
      <c r="AN442" s="88"/>
      <c r="AO442" s="191"/>
      <c r="AP442" s="191">
        <f t="shared" si="259"/>
        <v>221003.41210000054</v>
      </c>
      <c r="AQ442" s="191">
        <f t="shared" si="291"/>
        <v>195.63354325756904</v>
      </c>
      <c r="AR442" s="191">
        <f t="shared" si="261"/>
        <v>-165.32276730517037</v>
      </c>
      <c r="AS442" s="250">
        <f t="shared" si="266"/>
        <v>0</v>
      </c>
      <c r="AT442" s="250">
        <f t="shared" si="267"/>
        <v>0</v>
      </c>
      <c r="AU442" s="250">
        <f t="shared" si="268"/>
        <v>0</v>
      </c>
      <c r="AV442" s="250">
        <f t="shared" si="269"/>
        <v>0</v>
      </c>
      <c r="AW442" s="250">
        <f t="shared" si="270"/>
        <v>0</v>
      </c>
      <c r="AX442" s="250">
        <f t="shared" si="271"/>
        <v>0</v>
      </c>
      <c r="AY442" s="89"/>
      <c r="AZ442" s="111"/>
      <c r="BA442" s="111"/>
      <c r="BB442" s="111"/>
      <c r="BC442" s="111"/>
      <c r="BD442" s="111"/>
      <c r="BE442" s="111"/>
      <c r="BF442" s="111"/>
      <c r="BG442" s="111"/>
      <c r="BH442" s="89"/>
      <c r="BI442" s="89"/>
      <c r="BJ442" s="89"/>
      <c r="BK442" s="89"/>
      <c r="BL442" s="89"/>
    </row>
    <row r="443" spans="1:64" x14ac:dyDescent="0.25">
      <c r="A443" s="86">
        <f t="shared" si="260"/>
        <v>442</v>
      </c>
      <c r="B443" s="113"/>
      <c r="C443" s="88"/>
      <c r="D443" s="88"/>
      <c r="E443" s="194">
        <f t="shared" si="272"/>
        <v>0</v>
      </c>
      <c r="F443" s="89">
        <f t="shared" si="273"/>
        <v>0</v>
      </c>
      <c r="G443" s="113"/>
      <c r="H443" s="88"/>
      <c r="I443" s="84">
        <f t="shared" si="274"/>
        <v>20600.394946838394</v>
      </c>
      <c r="J443" s="84">
        <f t="shared" si="275"/>
        <v>20780.873102119764</v>
      </c>
      <c r="K443" s="84">
        <f t="shared" si="276"/>
        <v>20961.351257401133</v>
      </c>
      <c r="L443" s="84">
        <f t="shared" si="277"/>
        <v>21141.829412682502</v>
      </c>
      <c r="M443" s="108">
        <f>IF(T443&lt;&gt;0,(((G443+1)*('Data Raw'!$N$1007-'Data Raw'!$N$1008)/2+'Data Raw'!$N$1008)*'Data Raw'!$M$1010+'Data Raw'!$M$1009)*AE443+AE443)</f>
        <v>21322.307567963871</v>
      </c>
      <c r="N443" s="84">
        <f t="shared" si="278"/>
        <v>21502.785723245241</v>
      </c>
      <c r="O443" s="84">
        <f t="shared" si="279"/>
        <v>21683.26387852661</v>
      </c>
      <c r="P443" s="84">
        <f t="shared" si="280"/>
        <v>21863.742033807979</v>
      </c>
      <c r="Q443" s="84">
        <f t="shared" si="281"/>
        <v>22044.220189089348</v>
      </c>
      <c r="R443" s="166" t="str">
        <f t="shared" si="282"/>
        <v/>
      </c>
      <c r="S443" s="109">
        <f>'Data Raw'!E485</f>
        <v>21157.52</v>
      </c>
      <c r="T443" s="109">
        <f>'Data Raw'!G485</f>
        <v>21190.42</v>
      </c>
      <c r="U443" s="109">
        <f>'Data Raw'!D485</f>
        <v>21579.99</v>
      </c>
      <c r="V443" s="166" t="str">
        <f t="shared" si="283"/>
        <v/>
      </c>
      <c r="W443" s="89">
        <f t="shared" si="284"/>
        <v>131.88756796387315</v>
      </c>
      <c r="X443" s="89">
        <f t="shared" si="285"/>
        <v>17394.330583425261</v>
      </c>
      <c r="Y443" s="89">
        <f t="shared" si="265"/>
        <v>337.87805902506437</v>
      </c>
      <c r="Z443" s="109">
        <f t="shared" si="286"/>
        <v>422.47000000000116</v>
      </c>
      <c r="AA443" s="89">
        <f t="shared" si="287"/>
        <v>372.50766001310762</v>
      </c>
      <c r="AB443" s="89">
        <f t="shared" si="288"/>
        <v>21249.886487153668</v>
      </c>
      <c r="AC443" s="89">
        <f t="shared" si="289"/>
        <v>21868.993512846329</v>
      </c>
      <c r="AD443" s="89" t="str">
        <f t="shared" si="290"/>
        <v/>
      </c>
      <c r="AE443" s="89">
        <f>'Data Raw'!C485</f>
        <v>21559.439999999999</v>
      </c>
      <c r="AF443" s="89"/>
      <c r="AG443" s="89">
        <f t="shared" si="256"/>
        <v>-369.02000000000044</v>
      </c>
      <c r="AH443" s="89">
        <f t="shared" si="257"/>
        <v>-237.13243203612728</v>
      </c>
      <c r="AI443" s="109">
        <f t="shared" si="258"/>
        <v>-1</v>
      </c>
      <c r="AJ443" s="109">
        <f t="shared" si="262"/>
        <v>50</v>
      </c>
      <c r="AK443" s="88"/>
      <c r="AL443" s="191" t="str">
        <f t="shared" si="263"/>
        <v/>
      </c>
      <c r="AM443" s="191">
        <f t="shared" si="264"/>
        <v>-369.02000000000044</v>
      </c>
      <c r="AN443" s="88"/>
      <c r="AO443" s="191"/>
      <c r="AP443" s="191">
        <f t="shared" si="259"/>
        <v>136175.76040000032</v>
      </c>
      <c r="AQ443" s="191">
        <f t="shared" si="291"/>
        <v>214.8987051178392</v>
      </c>
      <c r="AR443" s="191">
        <f t="shared" si="261"/>
        <v>-122.97935390722517</v>
      </c>
      <c r="AS443" s="250">
        <f t="shared" si="266"/>
        <v>0</v>
      </c>
      <c r="AT443" s="250">
        <f t="shared" si="267"/>
        <v>0</v>
      </c>
      <c r="AU443" s="250">
        <f t="shared" si="268"/>
        <v>1</v>
      </c>
      <c r="AV443" s="250">
        <f t="shared" si="269"/>
        <v>0</v>
      </c>
      <c r="AW443" s="250">
        <f t="shared" si="270"/>
        <v>0</v>
      </c>
      <c r="AX443" s="250">
        <f t="shared" si="271"/>
        <v>0</v>
      </c>
      <c r="AY443" s="89"/>
      <c r="AZ443" s="111"/>
      <c r="BA443" s="111"/>
      <c r="BB443" s="111"/>
      <c r="BC443" s="111"/>
      <c r="BD443" s="111"/>
      <c r="BE443" s="111"/>
      <c r="BF443" s="111"/>
      <c r="BG443" s="111"/>
      <c r="BH443" s="89"/>
      <c r="BI443" s="89"/>
      <c r="BJ443" s="89"/>
      <c r="BK443" s="89"/>
      <c r="BL443" s="89"/>
    </row>
    <row r="444" spans="1:64" x14ac:dyDescent="0.25">
      <c r="A444" s="86">
        <f t="shared" si="260"/>
        <v>443</v>
      </c>
      <c r="B444" s="113"/>
      <c r="C444" s="88"/>
      <c r="D444" s="88"/>
      <c r="E444" s="194">
        <f t="shared" si="272"/>
        <v>0</v>
      </c>
      <c r="F444" s="89">
        <f t="shared" si="273"/>
        <v>0</v>
      </c>
      <c r="G444" s="113"/>
      <c r="H444" s="88"/>
      <c r="I444" s="84">
        <f t="shared" si="274"/>
        <v>20004.333765116135</v>
      </c>
      <c r="J444" s="84">
        <f t="shared" si="275"/>
        <v>20173.272794628669</v>
      </c>
      <c r="K444" s="84">
        <f t="shared" si="276"/>
        <v>20342.211824141199</v>
      </c>
      <c r="L444" s="84">
        <f t="shared" si="277"/>
        <v>20511.150853653733</v>
      </c>
      <c r="M444" s="108">
        <f>IF(T444&lt;&gt;0,(((G444+1)*('Data Raw'!$N$1007-'Data Raw'!$N$1008)/2+'Data Raw'!$N$1008)*'Data Raw'!$M$1010+'Data Raw'!$M$1009)*AE444+AE444)</f>
        <v>20680.089883166263</v>
      </c>
      <c r="N444" s="84">
        <f t="shared" si="278"/>
        <v>20849.028912678794</v>
      </c>
      <c r="O444" s="84">
        <f t="shared" si="279"/>
        <v>21017.967942191328</v>
      </c>
      <c r="P444" s="84">
        <f t="shared" si="280"/>
        <v>21186.906971703858</v>
      </c>
      <c r="Q444" s="84">
        <f t="shared" si="281"/>
        <v>21355.846001216392</v>
      </c>
      <c r="R444" s="166" t="str">
        <f t="shared" si="282"/>
        <v/>
      </c>
      <c r="S444" s="109">
        <f>'Data Raw'!E486</f>
        <v>20799.91</v>
      </c>
      <c r="T444" s="109">
        <f>'Data Raw'!G486</f>
        <v>21164.42</v>
      </c>
      <c r="U444" s="109">
        <f>'Data Raw'!D486</f>
        <v>21230.15</v>
      </c>
      <c r="V444" s="166" t="str">
        <f t="shared" si="283"/>
        <v/>
      </c>
      <c r="W444" s="89">
        <f t="shared" si="284"/>
        <v>-484.33011683373479</v>
      </c>
      <c r="X444" s="89">
        <f t="shared" si="285"/>
        <v>234575.6620721792</v>
      </c>
      <c r="Y444" s="89">
        <f t="shared" si="265"/>
        <v>362.44115949951077</v>
      </c>
      <c r="Z444" s="109">
        <f t="shared" si="286"/>
        <v>430.2400000000016</v>
      </c>
      <c r="AA444" s="89">
        <f t="shared" si="287"/>
        <v>380.75513715409249</v>
      </c>
      <c r="AB444" s="89">
        <f t="shared" si="288"/>
        <v>20593.448488988859</v>
      </c>
      <c r="AC444" s="89">
        <f t="shared" si="289"/>
        <v>21226.711511011144</v>
      </c>
      <c r="AD444" s="89">
        <f t="shared" si="290"/>
        <v>1</v>
      </c>
      <c r="AE444" s="89">
        <f>'Data Raw'!C486</f>
        <v>20910.080000000002</v>
      </c>
      <c r="AF444" s="89"/>
      <c r="AG444" s="89">
        <f t="shared" si="256"/>
        <v>254.33999999999651</v>
      </c>
      <c r="AH444" s="89">
        <f t="shared" si="257"/>
        <v>-229.99011683373828</v>
      </c>
      <c r="AI444" s="109">
        <f t="shared" si="258"/>
        <v>-1</v>
      </c>
      <c r="AJ444" s="109">
        <f t="shared" si="262"/>
        <v>50</v>
      </c>
      <c r="AK444" s="88"/>
      <c r="AL444" s="191" t="str">
        <f t="shared" si="263"/>
        <v/>
      </c>
      <c r="AM444" s="191">
        <f t="shared" si="264"/>
        <v>-254.33999999999651</v>
      </c>
      <c r="AN444" s="88"/>
      <c r="AO444" s="191"/>
      <c r="AP444" s="191">
        <f t="shared" si="259"/>
        <v>64688.835599998223</v>
      </c>
      <c r="AQ444" s="191">
        <f t="shared" si="291"/>
        <v>219.28107121585668</v>
      </c>
      <c r="AR444" s="191">
        <f t="shared" si="261"/>
        <v>-143.16008828365409</v>
      </c>
      <c r="AS444" s="250">
        <f t="shared" si="266"/>
        <v>0</v>
      </c>
      <c r="AT444" s="250">
        <f t="shared" si="267"/>
        <v>0</v>
      </c>
      <c r="AU444" s="250">
        <f t="shared" si="268"/>
        <v>0</v>
      </c>
      <c r="AV444" s="250">
        <f t="shared" si="269"/>
        <v>0</v>
      </c>
      <c r="AW444" s="250">
        <f t="shared" si="270"/>
        <v>1</v>
      </c>
      <c r="AX444" s="250">
        <f t="shared" si="271"/>
        <v>0</v>
      </c>
      <c r="AY444" s="89"/>
      <c r="AZ444" s="111"/>
      <c r="BA444" s="111"/>
      <c r="BB444" s="111"/>
      <c r="BC444" s="111"/>
      <c r="BD444" s="111"/>
      <c r="BE444" s="111"/>
      <c r="BF444" s="111"/>
      <c r="BG444" s="111"/>
      <c r="BH444" s="89"/>
      <c r="BI444" s="89"/>
      <c r="BJ444" s="89"/>
      <c r="BK444" s="89"/>
      <c r="BL444" s="89"/>
    </row>
    <row r="445" spans="1:64" x14ac:dyDescent="0.25">
      <c r="A445" s="86">
        <f t="shared" si="260"/>
        <v>444</v>
      </c>
      <c r="B445" s="113"/>
      <c r="C445" s="88"/>
      <c r="D445" s="88"/>
      <c r="E445" s="194">
        <f t="shared" si="272"/>
        <v>0</v>
      </c>
      <c r="F445" s="89">
        <f t="shared" si="273"/>
        <v>0</v>
      </c>
      <c r="G445" s="113"/>
      <c r="H445" s="88"/>
      <c r="I445" s="84">
        <f t="shared" si="274"/>
        <v>20277.463647717894</v>
      </c>
      <c r="J445" s="84">
        <f t="shared" si="275"/>
        <v>20458.684227467649</v>
      </c>
      <c r="K445" s="84">
        <f t="shared" si="276"/>
        <v>20639.904807217405</v>
      </c>
      <c r="L445" s="84">
        <f t="shared" si="277"/>
        <v>20821.12538696716</v>
      </c>
      <c r="M445" s="108">
        <f>IF(T445&lt;&gt;0,(((G445+1)*('Data Raw'!$N$1007-'Data Raw'!$N$1008)/2+'Data Raw'!$N$1008)*'Data Raw'!$M$1010+'Data Raw'!$M$1009)*AE445+AE445)</f>
        <v>21002.345966716915</v>
      </c>
      <c r="N445" s="84">
        <f t="shared" si="278"/>
        <v>21183.566546466671</v>
      </c>
      <c r="O445" s="84">
        <f t="shared" si="279"/>
        <v>21364.787126216426</v>
      </c>
      <c r="P445" s="84">
        <f t="shared" si="280"/>
        <v>21546.007705966182</v>
      </c>
      <c r="Q445" s="84">
        <f t="shared" si="281"/>
        <v>21727.228285715937</v>
      </c>
      <c r="R445" s="166" t="str">
        <f t="shared" si="282"/>
        <v/>
      </c>
      <c r="S445" s="109">
        <f>'Data Raw'!E487</f>
        <v>21074.94</v>
      </c>
      <c r="T445" s="109">
        <f>'Data Raw'!G487</f>
        <v>21113.759999999998</v>
      </c>
      <c r="U445" s="109">
        <f>'Data Raw'!D487</f>
        <v>21237.88</v>
      </c>
      <c r="V445" s="166" t="str">
        <f t="shared" si="283"/>
        <v/>
      </c>
      <c r="W445" s="89">
        <f t="shared" si="284"/>
        <v>-111.41403328308297</v>
      </c>
      <c r="X445" s="89">
        <f t="shared" si="285"/>
        <v>12413.086812403921</v>
      </c>
      <c r="Y445" s="89">
        <f t="shared" si="265"/>
        <v>338.18732159400798</v>
      </c>
      <c r="Z445" s="109">
        <f t="shared" si="286"/>
        <v>162.94000000000233</v>
      </c>
      <c r="AA445" s="89">
        <f t="shared" si="287"/>
        <v>349.63868898922249</v>
      </c>
      <c r="AB445" s="89">
        <f t="shared" si="288"/>
        <v>20912.278133419019</v>
      </c>
      <c r="AC445" s="89">
        <f t="shared" si="289"/>
        <v>21559.561866580978</v>
      </c>
      <c r="AD445" s="89">
        <f t="shared" si="290"/>
        <v>1</v>
      </c>
      <c r="AE445" s="89">
        <f>'Data Raw'!C487</f>
        <v>21235.919999999998</v>
      </c>
      <c r="AF445" s="89"/>
      <c r="AG445" s="89">
        <f t="shared" si="256"/>
        <v>-122.15999999999985</v>
      </c>
      <c r="AH445" s="89">
        <f t="shared" si="257"/>
        <v>-233.57403328308283</v>
      </c>
      <c r="AI445" s="109">
        <f t="shared" si="258"/>
        <v>-1</v>
      </c>
      <c r="AJ445" s="109">
        <f t="shared" si="262"/>
        <v>50</v>
      </c>
      <c r="AK445" s="88"/>
      <c r="AL445" s="191" t="str">
        <f t="shared" si="263"/>
        <v/>
      </c>
      <c r="AM445" s="191">
        <f t="shared" si="264"/>
        <v>-122.15999999999985</v>
      </c>
      <c r="AN445" s="88"/>
      <c r="AO445" s="191"/>
      <c r="AP445" s="191">
        <f t="shared" si="259"/>
        <v>14923.065599999965</v>
      </c>
      <c r="AQ445" s="191">
        <f t="shared" si="291"/>
        <v>208.48984108076149</v>
      </c>
      <c r="AR445" s="191">
        <f t="shared" si="261"/>
        <v>-129.69748051324649</v>
      </c>
      <c r="AS445" s="250">
        <f t="shared" si="266"/>
        <v>0</v>
      </c>
      <c r="AT445" s="250">
        <f t="shared" si="267"/>
        <v>0</v>
      </c>
      <c r="AU445" s="250">
        <f t="shared" si="268"/>
        <v>0</v>
      </c>
      <c r="AV445" s="250">
        <f t="shared" si="269"/>
        <v>1</v>
      </c>
      <c r="AW445" s="250">
        <f t="shared" si="270"/>
        <v>0</v>
      </c>
      <c r="AX445" s="250">
        <f t="shared" si="271"/>
        <v>0</v>
      </c>
      <c r="AY445" s="89"/>
      <c r="AZ445" s="111"/>
      <c r="BA445" s="111"/>
      <c r="BB445" s="111"/>
      <c r="BC445" s="111"/>
      <c r="BD445" s="111"/>
      <c r="BE445" s="111"/>
      <c r="BF445" s="111"/>
      <c r="BG445" s="111"/>
      <c r="BH445" s="89"/>
      <c r="BI445" s="89"/>
      <c r="BJ445" s="89"/>
      <c r="BK445" s="89"/>
      <c r="BL445" s="89"/>
    </row>
    <row r="446" spans="1:64" x14ac:dyDescent="0.25">
      <c r="A446" s="86">
        <f t="shared" si="260"/>
        <v>445</v>
      </c>
      <c r="B446" s="113"/>
      <c r="C446" s="88"/>
      <c r="D446" s="88"/>
      <c r="E446" s="194">
        <f t="shared" si="272"/>
        <v>0</v>
      </c>
      <c r="F446" s="89">
        <f t="shared" si="273"/>
        <v>0</v>
      </c>
      <c r="G446" s="113"/>
      <c r="H446" s="88"/>
      <c r="I446" s="84">
        <f t="shared" si="274"/>
        <v>20208.201085285556</v>
      </c>
      <c r="J446" s="84">
        <f t="shared" si="275"/>
        <v>20377.29474608256</v>
      </c>
      <c r="K446" s="84">
        <f t="shared" si="276"/>
        <v>20546.388406879563</v>
      </c>
      <c r="L446" s="84">
        <f t="shared" si="277"/>
        <v>20715.482067676567</v>
      </c>
      <c r="M446" s="108">
        <f>IF(T446&lt;&gt;0,(((G446+1)*('Data Raw'!$N$1007-'Data Raw'!$N$1008)/2+'Data Raw'!$N$1008)*'Data Raw'!$M$1010+'Data Raw'!$M$1009)*AE446+AE446)</f>
        <v>20884.57572847357</v>
      </c>
      <c r="N446" s="84">
        <f t="shared" si="278"/>
        <v>21053.669389270573</v>
      </c>
      <c r="O446" s="84">
        <f t="shared" si="279"/>
        <v>21222.763050067577</v>
      </c>
      <c r="P446" s="84">
        <f t="shared" si="280"/>
        <v>21391.85671086458</v>
      </c>
      <c r="Q446" s="84">
        <f t="shared" si="281"/>
        <v>21560.950371661584</v>
      </c>
      <c r="R446" s="166" t="str">
        <f t="shared" si="282"/>
        <v/>
      </c>
      <c r="S446" s="109">
        <f>'Data Raw'!E488</f>
        <v>20726.830000000002</v>
      </c>
      <c r="T446" s="109">
        <f>'Data Raw'!G488</f>
        <v>20812.169999999998</v>
      </c>
      <c r="U446" s="109">
        <f>'Data Raw'!D488</f>
        <v>21117.58</v>
      </c>
      <c r="V446" s="166" t="str">
        <f t="shared" si="283"/>
        <v/>
      </c>
      <c r="W446" s="89">
        <f t="shared" si="284"/>
        <v>72.405728473571799</v>
      </c>
      <c r="X446" s="89">
        <f t="shared" si="285"/>
        <v>5242.5895157886061</v>
      </c>
      <c r="Y446" s="89">
        <f t="shared" si="265"/>
        <v>314.29435166902346</v>
      </c>
      <c r="Z446" s="109">
        <f t="shared" si="286"/>
        <v>390.75</v>
      </c>
      <c r="AA446" s="89">
        <f t="shared" si="287"/>
        <v>355.51173341933355</v>
      </c>
      <c r="AB446" s="89">
        <f t="shared" si="288"/>
        <v>20819.647114359163</v>
      </c>
      <c r="AC446" s="89">
        <f t="shared" si="289"/>
        <v>21414.032885640838</v>
      </c>
      <c r="AD446" s="89" t="str">
        <f t="shared" si="290"/>
        <v/>
      </c>
      <c r="AE446" s="89">
        <f>'Data Raw'!C488</f>
        <v>21116.84</v>
      </c>
      <c r="AF446" s="89"/>
      <c r="AG446" s="89">
        <f t="shared" si="256"/>
        <v>-304.67000000000189</v>
      </c>
      <c r="AH446" s="89">
        <f t="shared" si="257"/>
        <v>-232.26427152643009</v>
      </c>
      <c r="AI446" s="109">
        <f t="shared" si="258"/>
        <v>-1</v>
      </c>
      <c r="AJ446" s="109">
        <f t="shared" si="262"/>
        <v>50</v>
      </c>
      <c r="AK446" s="88"/>
      <c r="AL446" s="191" t="str">
        <f t="shared" si="263"/>
        <v/>
      </c>
      <c r="AM446" s="191">
        <f t="shared" si="264"/>
        <v>-304.67000000000189</v>
      </c>
      <c r="AN446" s="88"/>
      <c r="AO446" s="191"/>
      <c r="AP446" s="191">
        <f t="shared" si="259"/>
        <v>92823.808900001153</v>
      </c>
      <c r="AQ446" s="191">
        <f t="shared" si="291"/>
        <v>219.17652540512154</v>
      </c>
      <c r="AR446" s="191">
        <f t="shared" si="261"/>
        <v>-95.117826263901918</v>
      </c>
      <c r="AS446" s="250">
        <f t="shared" si="266"/>
        <v>0</v>
      </c>
      <c r="AT446" s="250">
        <f t="shared" si="267"/>
        <v>0</v>
      </c>
      <c r="AU446" s="250">
        <f t="shared" si="268"/>
        <v>1</v>
      </c>
      <c r="AV446" s="250">
        <f t="shared" si="269"/>
        <v>0</v>
      </c>
      <c r="AW446" s="250">
        <f t="shared" si="270"/>
        <v>0</v>
      </c>
      <c r="AX446" s="250">
        <f t="shared" si="271"/>
        <v>0</v>
      </c>
      <c r="AY446" s="89"/>
      <c r="AZ446" s="111"/>
      <c r="BA446" s="111"/>
      <c r="BB446" s="111"/>
      <c r="BC446" s="111"/>
      <c r="BD446" s="111"/>
      <c r="BE446" s="111"/>
      <c r="BF446" s="111"/>
      <c r="BG446" s="111"/>
      <c r="BH446" s="89"/>
      <c r="BI446" s="89"/>
      <c r="BJ446" s="89"/>
      <c r="BK446" s="89"/>
      <c r="BL446" s="89"/>
    </row>
    <row r="447" spans="1:64" x14ac:dyDescent="0.25">
      <c r="A447" s="86">
        <f t="shared" si="260"/>
        <v>446</v>
      </c>
      <c r="B447" s="113"/>
      <c r="C447" s="88"/>
      <c r="D447" s="88"/>
      <c r="E447" s="194">
        <f t="shared" si="272"/>
        <v>0</v>
      </c>
      <c r="F447" s="89">
        <f t="shared" si="273"/>
        <v>0</v>
      </c>
      <c r="G447" s="113"/>
      <c r="H447" s="88"/>
      <c r="I447" s="84">
        <f t="shared" si="274"/>
        <v>20088.084326558321</v>
      </c>
      <c r="J447" s="84">
        <f t="shared" si="275"/>
        <v>20245.231502392835</v>
      </c>
      <c r="K447" s="84">
        <f t="shared" si="276"/>
        <v>20402.378678227346</v>
      </c>
      <c r="L447" s="84">
        <f t="shared" si="277"/>
        <v>20559.52585406186</v>
      </c>
      <c r="M447" s="108">
        <f>IF(T447&lt;&gt;0,(((G447+1)*('Data Raw'!$N$1007-'Data Raw'!$N$1008)/2+'Data Raw'!$N$1008)*'Data Raw'!$M$1010+'Data Raw'!$M$1009)*AE447+AE447)</f>
        <v>20716.67302989637</v>
      </c>
      <c r="N447" s="84">
        <f t="shared" si="278"/>
        <v>20873.820205730881</v>
      </c>
      <c r="O447" s="84">
        <f t="shared" si="279"/>
        <v>21030.967381565395</v>
      </c>
      <c r="P447" s="84">
        <f t="shared" si="280"/>
        <v>21188.114557399906</v>
      </c>
      <c r="Q447" s="84">
        <f t="shared" si="281"/>
        <v>21345.26173323442</v>
      </c>
      <c r="R447" s="166" t="str">
        <f t="shared" si="282"/>
        <v/>
      </c>
      <c r="S447" s="109">
        <f>'Data Raw'!E489</f>
        <v>20887.7</v>
      </c>
      <c r="T447" s="109">
        <f>'Data Raw'!G489</f>
        <v>20987.67</v>
      </c>
      <c r="U447" s="109">
        <f>'Data Raw'!D489</f>
        <v>21306.54</v>
      </c>
      <c r="V447" s="166" t="str">
        <f t="shared" si="283"/>
        <v/>
      </c>
      <c r="W447" s="89">
        <f t="shared" si="284"/>
        <v>-270.99697010362797</v>
      </c>
      <c r="X447" s="89">
        <f t="shared" si="285"/>
        <v>73439.357805346634</v>
      </c>
      <c r="Y447" s="89">
        <f t="shared" si="265"/>
        <v>308.48130176065951</v>
      </c>
      <c r="Z447" s="109">
        <f t="shared" si="286"/>
        <v>418.84000000000015</v>
      </c>
      <c r="AA447" s="89">
        <f t="shared" si="287"/>
        <v>364.55862864514307</v>
      </c>
      <c r="AB447" s="89">
        <f t="shared" si="288"/>
        <v>20644.885026593565</v>
      </c>
      <c r="AC447" s="89">
        <f t="shared" si="289"/>
        <v>21249.254973406434</v>
      </c>
      <c r="AD447" s="89">
        <f t="shared" si="290"/>
        <v>1</v>
      </c>
      <c r="AE447" s="89">
        <f>'Data Raw'!C489</f>
        <v>20947.07</v>
      </c>
      <c r="AF447" s="89"/>
      <c r="AG447" s="89">
        <f t="shared" si="256"/>
        <v>40.599999999998545</v>
      </c>
      <c r="AH447" s="89">
        <f t="shared" si="257"/>
        <v>-230.39697010362943</v>
      </c>
      <c r="AI447" s="109">
        <f t="shared" si="258"/>
        <v>-1</v>
      </c>
      <c r="AJ447" s="109">
        <f t="shared" si="262"/>
        <v>50</v>
      </c>
      <c r="AK447" s="88"/>
      <c r="AL447" s="191" t="str">
        <f t="shared" si="263"/>
        <v/>
      </c>
      <c r="AM447" s="191">
        <f t="shared" si="264"/>
        <v>-40.599999999998545</v>
      </c>
      <c r="AN447" s="88"/>
      <c r="AO447" s="191"/>
      <c r="AP447" s="191">
        <f t="shared" si="259"/>
        <v>1648.3599999998819</v>
      </c>
      <c r="AQ447" s="191">
        <f t="shared" si="291"/>
        <v>199.33468924899677</v>
      </c>
      <c r="AR447" s="191">
        <f t="shared" si="261"/>
        <v>-109.14661251166274</v>
      </c>
      <c r="AS447" s="250">
        <f t="shared" si="266"/>
        <v>0</v>
      </c>
      <c r="AT447" s="250">
        <f t="shared" si="267"/>
        <v>0</v>
      </c>
      <c r="AU447" s="250">
        <f t="shared" si="268"/>
        <v>0</v>
      </c>
      <c r="AV447" s="250">
        <f t="shared" si="269"/>
        <v>1</v>
      </c>
      <c r="AW447" s="250">
        <f t="shared" si="270"/>
        <v>0</v>
      </c>
      <c r="AX447" s="250">
        <f t="shared" si="271"/>
        <v>0</v>
      </c>
      <c r="AY447" s="89"/>
      <c r="AZ447" s="111"/>
      <c r="BA447" s="111"/>
      <c r="BB447" s="111"/>
      <c r="BC447" s="111"/>
      <c r="BD447" s="111"/>
      <c r="BE447" s="111"/>
      <c r="BF447" s="111"/>
      <c r="BG447" s="111"/>
      <c r="BH447" s="89"/>
      <c r="BI447" s="89"/>
      <c r="BJ447" s="89"/>
      <c r="BK447" s="89"/>
      <c r="BL447" s="89"/>
    </row>
    <row r="448" spans="1:64" x14ac:dyDescent="0.25">
      <c r="A448" s="86">
        <f t="shared" si="260"/>
        <v>447</v>
      </c>
      <c r="B448" s="113"/>
      <c r="C448" s="88"/>
      <c r="D448" s="88"/>
      <c r="E448" s="194">
        <f t="shared" si="272"/>
        <v>0</v>
      </c>
      <c r="F448" s="89">
        <f t="shared" si="273"/>
        <v>0</v>
      </c>
      <c r="G448" s="113"/>
      <c r="H448" s="88"/>
      <c r="I448" s="84">
        <f t="shared" si="274"/>
        <v>20111.143277853829</v>
      </c>
      <c r="J448" s="84">
        <f t="shared" si="275"/>
        <v>20265.383928734162</v>
      </c>
      <c r="K448" s="84">
        <f t="shared" si="276"/>
        <v>20419.62457961449</v>
      </c>
      <c r="L448" s="84">
        <f t="shared" si="277"/>
        <v>20573.865230494823</v>
      </c>
      <c r="M448" s="108">
        <f>IF(T448&lt;&gt;0,(((G448+1)*('Data Raw'!$N$1007-'Data Raw'!$N$1008)/2+'Data Raw'!$N$1008)*'Data Raw'!$M$1010+'Data Raw'!$M$1009)*AE448+AE448)</f>
        <v>20728.105881375152</v>
      </c>
      <c r="N448" s="84">
        <f t="shared" si="278"/>
        <v>20882.34653225548</v>
      </c>
      <c r="O448" s="84">
        <f t="shared" si="279"/>
        <v>21036.587183135813</v>
      </c>
      <c r="P448" s="84">
        <f t="shared" si="280"/>
        <v>21190.827834016141</v>
      </c>
      <c r="Q448" s="84">
        <f t="shared" si="281"/>
        <v>21345.068484896474</v>
      </c>
      <c r="R448" s="166" t="str">
        <f t="shared" si="282"/>
        <v/>
      </c>
      <c r="S448" s="109">
        <f>'Data Raw'!E490</f>
        <v>20703.740000000002</v>
      </c>
      <c r="T448" s="109">
        <f>'Data Raw'!G490</f>
        <v>20719.810000000001</v>
      </c>
      <c r="U448" s="109">
        <f>'Data Raw'!D490</f>
        <v>21056.68</v>
      </c>
      <c r="V448" s="166" t="str">
        <f t="shared" si="283"/>
        <v/>
      </c>
      <c r="W448" s="89">
        <f t="shared" si="284"/>
        <v>8.2958813751502021</v>
      </c>
      <c r="X448" s="89">
        <f t="shared" si="285"/>
        <v>68.821647790564015</v>
      </c>
      <c r="Y448" s="89">
        <f t="shared" si="265"/>
        <v>285.61540146135002</v>
      </c>
      <c r="Z448" s="109">
        <f t="shared" si="286"/>
        <v>352.93999999999869</v>
      </c>
      <c r="AA448" s="89">
        <f t="shared" si="287"/>
        <v>362.89882455297953</v>
      </c>
      <c r="AB448" s="89">
        <f t="shared" si="288"/>
        <v>20648.75516565163</v>
      </c>
      <c r="AC448" s="89">
        <f t="shared" si="289"/>
        <v>21268.504834348372</v>
      </c>
      <c r="AD448" s="89">
        <f t="shared" si="290"/>
        <v>1</v>
      </c>
      <c r="AE448" s="89">
        <f>'Data Raw'!C490</f>
        <v>20958.63</v>
      </c>
      <c r="AF448" s="89"/>
      <c r="AG448" s="89">
        <f t="shared" si="256"/>
        <v>-238.81999999999971</v>
      </c>
      <c r="AH448" s="89">
        <f t="shared" si="257"/>
        <v>-230.52411862484951</v>
      </c>
      <c r="AI448" s="109">
        <f t="shared" si="258"/>
        <v>-1</v>
      </c>
      <c r="AJ448" s="109">
        <f t="shared" si="262"/>
        <v>50</v>
      </c>
      <c r="AK448" s="88"/>
      <c r="AL448" s="191" t="str">
        <f t="shared" si="263"/>
        <v/>
      </c>
      <c r="AM448" s="191">
        <f t="shared" si="264"/>
        <v>-238.81999999999971</v>
      </c>
      <c r="AN448" s="88"/>
      <c r="AO448" s="191"/>
      <c r="AP448" s="191">
        <f t="shared" si="259"/>
        <v>57034.992399999865</v>
      </c>
      <c r="AQ448" s="191">
        <f t="shared" si="291"/>
        <v>203.72194599910821</v>
      </c>
      <c r="AR448" s="191">
        <f t="shared" si="261"/>
        <v>-81.893455462241803</v>
      </c>
      <c r="AS448" s="250">
        <f t="shared" si="266"/>
        <v>0</v>
      </c>
      <c r="AT448" s="250">
        <f t="shared" si="267"/>
        <v>0</v>
      </c>
      <c r="AU448" s="250">
        <f t="shared" si="268"/>
        <v>1</v>
      </c>
      <c r="AV448" s="250">
        <f t="shared" si="269"/>
        <v>0</v>
      </c>
      <c r="AW448" s="250">
        <f t="shared" si="270"/>
        <v>0</v>
      </c>
      <c r="AX448" s="250">
        <f t="shared" si="271"/>
        <v>0</v>
      </c>
      <c r="AY448" s="89"/>
      <c r="AZ448" s="111"/>
      <c r="BA448" s="111"/>
      <c r="BB448" s="111"/>
      <c r="BC448" s="111"/>
      <c r="BD448" s="111"/>
      <c r="BE448" s="111"/>
      <c r="BF448" s="111"/>
      <c r="BG448" s="111"/>
      <c r="BH448" s="89"/>
      <c r="BI448" s="89"/>
      <c r="BJ448" s="89"/>
      <c r="BK448" s="89"/>
      <c r="BL448" s="89"/>
    </row>
    <row r="449" spans="1:64" x14ac:dyDescent="0.25">
      <c r="A449" s="86">
        <f t="shared" si="260"/>
        <v>448</v>
      </c>
      <c r="B449" s="113"/>
      <c r="C449" s="88"/>
      <c r="D449" s="88"/>
      <c r="E449" s="194">
        <f t="shared" si="272"/>
        <v>0</v>
      </c>
      <c r="F449" s="89">
        <f t="shared" si="273"/>
        <v>0</v>
      </c>
      <c r="G449" s="113"/>
      <c r="H449" s="88"/>
      <c r="I449" s="84">
        <f t="shared" si="274"/>
        <v>19882.763563239772</v>
      </c>
      <c r="J449" s="84">
        <f t="shared" si="275"/>
        <v>20025.571263970447</v>
      </c>
      <c r="K449" s="84">
        <f t="shared" si="276"/>
        <v>20168.378964701122</v>
      </c>
      <c r="L449" s="84">
        <f t="shared" si="277"/>
        <v>20311.186665431796</v>
      </c>
      <c r="M449" s="108">
        <f>IF(T449&lt;&gt;0,(((G449+1)*('Data Raw'!$N$1007-'Data Raw'!$N$1008)/2+'Data Raw'!$N$1008)*'Data Raw'!$M$1010+'Data Raw'!$M$1009)*AE449+AE449)</f>
        <v>20453.994366162471</v>
      </c>
      <c r="N449" s="84">
        <f t="shared" si="278"/>
        <v>20596.802066893146</v>
      </c>
      <c r="O449" s="84">
        <f t="shared" si="279"/>
        <v>20739.609767623821</v>
      </c>
      <c r="P449" s="84">
        <f t="shared" si="280"/>
        <v>20882.417468354495</v>
      </c>
      <c r="Q449" s="84">
        <f t="shared" si="281"/>
        <v>21025.22516908517</v>
      </c>
      <c r="R449" s="166" t="str">
        <f t="shared" si="282"/>
        <v/>
      </c>
      <c r="S449" s="109">
        <f>'Data Raw'!E491</f>
        <v>20606.849999999999</v>
      </c>
      <c r="T449" s="109">
        <f>'Data Raw'!G491</f>
        <v>20886.96</v>
      </c>
      <c r="U449" s="109">
        <f>'Data Raw'!D491</f>
        <v>20973.67</v>
      </c>
      <c r="V449" s="166" t="str">
        <f t="shared" si="283"/>
        <v/>
      </c>
      <c r="W449" s="89">
        <f t="shared" si="284"/>
        <v>-432.965633837528</v>
      </c>
      <c r="X449" s="89">
        <f t="shared" si="285"/>
        <v>187459.24008433238</v>
      </c>
      <c r="Y449" s="89">
        <f t="shared" si="265"/>
        <v>310.96995385312465</v>
      </c>
      <c r="Z449" s="109">
        <f t="shared" si="286"/>
        <v>366.81999999999971</v>
      </c>
      <c r="AA449" s="89">
        <f t="shared" si="287"/>
        <v>363.45899247398245</v>
      </c>
      <c r="AB449" s="89">
        <f t="shared" si="288"/>
        <v>20373.005999129968</v>
      </c>
      <c r="AC449" s="89">
        <f t="shared" si="289"/>
        <v>20989.934000870035</v>
      </c>
      <c r="AD449" s="89">
        <f t="shared" si="290"/>
        <v>1</v>
      </c>
      <c r="AE449" s="89">
        <f>'Data Raw'!C491</f>
        <v>20681.47</v>
      </c>
      <c r="AF449" s="89"/>
      <c r="AG449" s="89">
        <f t="shared" si="256"/>
        <v>205.48999999999796</v>
      </c>
      <c r="AH449" s="89">
        <f t="shared" si="257"/>
        <v>-227.47563383753004</v>
      </c>
      <c r="AI449" s="109">
        <f t="shared" si="258"/>
        <v>-1</v>
      </c>
      <c r="AJ449" s="109">
        <f t="shared" si="262"/>
        <v>50</v>
      </c>
      <c r="AK449" s="88"/>
      <c r="AL449" s="191" t="str">
        <f t="shared" si="263"/>
        <v/>
      </c>
      <c r="AM449" s="191">
        <f t="shared" si="264"/>
        <v>-205.48999999999796</v>
      </c>
      <c r="AN449" s="88"/>
      <c r="AO449" s="191"/>
      <c r="AP449" s="191">
        <f t="shared" si="259"/>
        <v>42226.14009999916</v>
      </c>
      <c r="AQ449" s="191">
        <f t="shared" si="291"/>
        <v>203.91839644365152</v>
      </c>
      <c r="AR449" s="191">
        <f t="shared" si="261"/>
        <v>-107.05155740947313</v>
      </c>
      <c r="AS449" s="250">
        <f t="shared" si="266"/>
        <v>0</v>
      </c>
      <c r="AT449" s="250">
        <f t="shared" si="267"/>
        <v>0</v>
      </c>
      <c r="AU449" s="250">
        <f t="shared" si="268"/>
        <v>0</v>
      </c>
      <c r="AV449" s="250">
        <f t="shared" si="269"/>
        <v>0</v>
      </c>
      <c r="AW449" s="250">
        <f t="shared" si="270"/>
        <v>0</v>
      </c>
      <c r="AX449" s="250">
        <f t="shared" si="271"/>
        <v>1</v>
      </c>
      <c r="AY449" s="89"/>
      <c r="AZ449" s="111"/>
      <c r="BA449" s="111"/>
      <c r="BB449" s="111"/>
      <c r="BC449" s="111"/>
      <c r="BD449" s="111"/>
      <c r="BE449" s="111"/>
      <c r="BF449" s="111"/>
      <c r="BG449" s="111"/>
      <c r="BH449" s="89"/>
      <c r="BI449" s="89"/>
      <c r="BJ449" s="89"/>
      <c r="BK449" s="89"/>
      <c r="BL449" s="89"/>
    </row>
    <row r="450" spans="1:64" x14ac:dyDescent="0.25">
      <c r="A450" s="86">
        <f t="shared" si="260"/>
        <v>449</v>
      </c>
      <c r="B450" s="113"/>
      <c r="C450" s="88"/>
      <c r="D450" s="88"/>
      <c r="E450" s="194">
        <f t="shared" si="272"/>
        <v>0</v>
      </c>
      <c r="F450" s="89">
        <f t="shared" si="273"/>
        <v>0</v>
      </c>
      <c r="G450" s="113"/>
      <c r="H450" s="88"/>
      <c r="I450" s="84">
        <f t="shared" si="274"/>
        <v>20008.12630523539</v>
      </c>
      <c r="J450" s="84">
        <f t="shared" si="275"/>
        <v>20163.61128216195</v>
      </c>
      <c r="K450" s="84">
        <f t="shared" si="276"/>
        <v>20319.096259088514</v>
      </c>
      <c r="L450" s="84">
        <f t="shared" si="277"/>
        <v>20474.581236015074</v>
      </c>
      <c r="M450" s="108">
        <f>IF(T450&lt;&gt;0,(((G450+1)*('Data Raw'!$N$1007-'Data Raw'!$N$1008)/2+'Data Raw'!$N$1008)*'Data Raw'!$M$1010+'Data Raw'!$M$1009)*AE450+AE450)</f>
        <v>20630.066212941638</v>
      </c>
      <c r="N450" s="84">
        <f t="shared" si="278"/>
        <v>20785.551189868202</v>
      </c>
      <c r="O450" s="84">
        <f t="shared" si="279"/>
        <v>20941.036166794762</v>
      </c>
      <c r="P450" s="84">
        <f t="shared" si="280"/>
        <v>21096.521143721326</v>
      </c>
      <c r="Q450" s="84">
        <f t="shared" si="281"/>
        <v>21252.006120647886</v>
      </c>
      <c r="R450" s="166" t="str">
        <f t="shared" si="282"/>
        <v/>
      </c>
      <c r="S450" s="109">
        <f>'Data Raw'!E492</f>
        <v>20503.05</v>
      </c>
      <c r="T450" s="109">
        <f>'Data Raw'!G492</f>
        <v>20529.490000000002</v>
      </c>
      <c r="U450" s="109">
        <f>'Data Raw'!D492</f>
        <v>20941.3</v>
      </c>
      <c r="V450" s="166" t="str">
        <f t="shared" si="283"/>
        <v/>
      </c>
      <c r="W450" s="89">
        <f t="shared" si="284"/>
        <v>100.57621294163619</v>
      </c>
      <c r="X450" s="89">
        <f t="shared" si="285"/>
        <v>10115.574609681345</v>
      </c>
      <c r="Y450" s="89">
        <f t="shared" si="265"/>
        <v>290.40106449189204</v>
      </c>
      <c r="Z450" s="109">
        <f t="shared" si="286"/>
        <v>438.25</v>
      </c>
      <c r="AA450" s="89">
        <f t="shared" si="287"/>
        <v>374.14342212055635</v>
      </c>
      <c r="AB450" s="89">
        <f t="shared" si="288"/>
        <v>20550.559856397114</v>
      </c>
      <c r="AC450" s="89">
        <f t="shared" si="289"/>
        <v>21168.440143602886</v>
      </c>
      <c r="AD450" s="89" t="str">
        <f t="shared" si="290"/>
        <v/>
      </c>
      <c r="AE450" s="89">
        <f>'Data Raw'!C492</f>
        <v>20859.5</v>
      </c>
      <c r="AF450" s="89"/>
      <c r="AG450" s="89">
        <f t="shared" ref="AG450:AG513" si="292">T450-AE450</f>
        <v>-330.0099999999984</v>
      </c>
      <c r="AH450" s="89">
        <f t="shared" ref="AH450:AH513" si="293">M450-AE450</f>
        <v>-229.43378705836221</v>
      </c>
      <c r="AI450" s="109">
        <f t="shared" ref="AI450:AI513" si="294">IF($AH450&gt;0,1,-1)</f>
        <v>-1</v>
      </c>
      <c r="AJ450" s="109">
        <f t="shared" si="262"/>
        <v>50</v>
      </c>
      <c r="AK450" s="88"/>
      <c r="AL450" s="191" t="str">
        <f t="shared" si="263"/>
        <v/>
      </c>
      <c r="AM450" s="191">
        <f t="shared" si="264"/>
        <v>-330.0099999999984</v>
      </c>
      <c r="AN450" s="88"/>
      <c r="AO450" s="191"/>
      <c r="AP450" s="191">
        <f t="shared" ref="AP450:AP513" si="295">AG450*AG450</f>
        <v>108906.60009999895</v>
      </c>
      <c r="AQ450" s="191">
        <f t="shared" si="291"/>
        <v>217.92857461657894</v>
      </c>
      <c r="AR450" s="191">
        <f t="shared" si="261"/>
        <v>-72.472489875313101</v>
      </c>
      <c r="AS450" s="250">
        <f t="shared" si="266"/>
        <v>0</v>
      </c>
      <c r="AT450" s="250">
        <f t="shared" si="267"/>
        <v>0</v>
      </c>
      <c r="AU450" s="250">
        <f t="shared" si="268"/>
        <v>1</v>
      </c>
      <c r="AV450" s="250">
        <f t="shared" si="269"/>
        <v>0</v>
      </c>
      <c r="AW450" s="250">
        <f t="shared" si="270"/>
        <v>0</v>
      </c>
      <c r="AX450" s="250">
        <f t="shared" si="271"/>
        <v>0</v>
      </c>
      <c r="AY450" s="89"/>
      <c r="AZ450" s="111"/>
      <c r="BA450" s="111"/>
      <c r="BB450" s="111"/>
      <c r="BC450" s="111"/>
      <c r="BD450" s="111"/>
      <c r="BE450" s="111"/>
      <c r="BF450" s="111"/>
      <c r="BG450" s="111"/>
      <c r="BH450" s="89"/>
      <c r="BI450" s="89"/>
      <c r="BJ450" s="89"/>
      <c r="BK450" s="89"/>
      <c r="BL450" s="89"/>
    </row>
    <row r="451" spans="1:64" x14ac:dyDescent="0.25">
      <c r="A451" s="86">
        <f t="shared" ref="A451:A514" si="296">A450+1</f>
        <v>450</v>
      </c>
      <c r="B451" s="113"/>
      <c r="C451" s="88"/>
      <c r="D451" s="88"/>
      <c r="E451" s="194">
        <f t="shared" si="272"/>
        <v>0</v>
      </c>
      <c r="F451" s="89">
        <f t="shared" si="273"/>
        <v>0</v>
      </c>
      <c r="G451" s="113"/>
      <c r="H451" s="88"/>
      <c r="I451" s="84">
        <f t="shared" si="274"/>
        <v>19706.070849385938</v>
      </c>
      <c r="J451" s="84">
        <f t="shared" si="275"/>
        <v>19851.271381631886</v>
      </c>
      <c r="K451" s="84">
        <f t="shared" si="276"/>
        <v>19996.471913877831</v>
      </c>
      <c r="L451" s="84">
        <f t="shared" si="277"/>
        <v>20141.672446123779</v>
      </c>
      <c r="M451" s="108">
        <f>IF(T451&lt;&gt;0,(((G451+1)*('Data Raw'!$N$1007-'Data Raw'!$N$1008)/2+'Data Raw'!$N$1008)*'Data Raw'!$M$1010+'Data Raw'!$M$1009)*AE451+AE451)</f>
        <v>20286.872978369724</v>
      </c>
      <c r="N451" s="84">
        <f t="shared" si="278"/>
        <v>20432.073510615668</v>
      </c>
      <c r="O451" s="84">
        <f t="shared" si="279"/>
        <v>20577.274042861616</v>
      </c>
      <c r="P451" s="84">
        <f t="shared" si="280"/>
        <v>20722.474575107561</v>
      </c>
      <c r="Q451" s="84">
        <f t="shared" si="281"/>
        <v>20867.675107353509</v>
      </c>
      <c r="R451" s="166" t="str">
        <f t="shared" si="282"/>
        <v/>
      </c>
      <c r="S451" s="109">
        <f>'Data Raw'!E493</f>
        <v>20344.86</v>
      </c>
      <c r="T451" s="109">
        <f>'Data Raw'!G493</f>
        <v>20423.84</v>
      </c>
      <c r="U451" s="109">
        <f>'Data Raw'!D493</f>
        <v>20620.98</v>
      </c>
      <c r="V451" s="166" t="str">
        <f t="shared" si="283"/>
        <v/>
      </c>
      <c r="W451" s="89">
        <f t="shared" si="284"/>
        <v>-136.96702163027658</v>
      </c>
      <c r="X451" s="89">
        <f t="shared" si="285"/>
        <v>18759.965014268651</v>
      </c>
      <c r="Y451" s="89">
        <f t="shared" si="265"/>
        <v>273.79779675686973</v>
      </c>
      <c r="Z451" s="109">
        <f t="shared" si="286"/>
        <v>276.11999999999898</v>
      </c>
      <c r="AA451" s="89">
        <f t="shared" si="287"/>
        <v>360.14007610333385</v>
      </c>
      <c r="AB451" s="89">
        <f t="shared" si="288"/>
        <v>20194.46809119753</v>
      </c>
      <c r="AC451" s="89">
        <f t="shared" si="289"/>
        <v>20830.511908802473</v>
      </c>
      <c r="AD451" s="89">
        <f t="shared" si="290"/>
        <v>1</v>
      </c>
      <c r="AE451" s="89">
        <f>'Data Raw'!C493</f>
        <v>20512.490000000002</v>
      </c>
      <c r="AF451" s="89"/>
      <c r="AG451" s="89">
        <f t="shared" si="292"/>
        <v>-88.650000000001455</v>
      </c>
      <c r="AH451" s="89">
        <f t="shared" si="293"/>
        <v>-225.61702163027803</v>
      </c>
      <c r="AI451" s="109">
        <f t="shared" si="294"/>
        <v>-1</v>
      </c>
      <c r="AJ451" s="109">
        <f t="shared" si="262"/>
        <v>50</v>
      </c>
      <c r="AK451" s="88"/>
      <c r="AL451" s="191" t="str">
        <f t="shared" si="263"/>
        <v/>
      </c>
      <c r="AM451" s="191">
        <f t="shared" si="264"/>
        <v>-88.650000000001455</v>
      </c>
      <c r="AN451" s="88"/>
      <c r="AO451" s="191"/>
      <c r="AP451" s="191">
        <f t="shared" si="295"/>
        <v>7858.8225000002576</v>
      </c>
      <c r="AQ451" s="191">
        <f t="shared" si="291"/>
        <v>203.56428854807032</v>
      </c>
      <c r="AR451" s="191">
        <f t="shared" si="261"/>
        <v>-70.233508208799407</v>
      </c>
      <c r="AS451" s="250">
        <f t="shared" si="266"/>
        <v>0</v>
      </c>
      <c r="AT451" s="250">
        <f t="shared" si="267"/>
        <v>0</v>
      </c>
      <c r="AU451" s="250">
        <f t="shared" si="268"/>
        <v>0</v>
      </c>
      <c r="AV451" s="250">
        <f t="shared" si="269"/>
        <v>1</v>
      </c>
      <c r="AW451" s="250">
        <f t="shared" si="270"/>
        <v>0</v>
      </c>
      <c r="AX451" s="250">
        <f t="shared" si="271"/>
        <v>0</v>
      </c>
      <c r="AY451" s="89"/>
      <c r="AZ451" s="111"/>
      <c r="BA451" s="111"/>
      <c r="BB451" s="111"/>
      <c r="BC451" s="111"/>
      <c r="BD451" s="111"/>
      <c r="BE451" s="111"/>
      <c r="BF451" s="111"/>
      <c r="BG451" s="111"/>
      <c r="BH451" s="89"/>
      <c r="BI451" s="89"/>
      <c r="BJ451" s="89"/>
      <c r="BK451" s="89"/>
      <c r="BL451" s="89"/>
    </row>
    <row r="452" spans="1:64" x14ac:dyDescent="0.25">
      <c r="A452" s="86">
        <f t="shared" si="296"/>
        <v>451</v>
      </c>
      <c r="B452" s="113"/>
      <c r="C452" s="88"/>
      <c r="D452" s="88"/>
      <c r="E452" s="194">
        <f t="shared" si="272"/>
        <v>0</v>
      </c>
      <c r="F452" s="89">
        <f t="shared" si="273"/>
        <v>0</v>
      </c>
      <c r="G452" s="113"/>
      <c r="H452" s="88"/>
      <c r="I452" s="84">
        <f t="shared" si="274"/>
        <v>19567.843952733867</v>
      </c>
      <c r="J452" s="84">
        <f t="shared" si="275"/>
        <v>19704.7428511123</v>
      </c>
      <c r="K452" s="84">
        <f t="shared" si="276"/>
        <v>19841.641749490736</v>
      </c>
      <c r="L452" s="84">
        <f t="shared" si="277"/>
        <v>19978.540647869169</v>
      </c>
      <c r="M452" s="108">
        <f>IF(T452&lt;&gt;0,(((G452+1)*('Data Raw'!$N$1007-'Data Raw'!$N$1008)/2+'Data Raw'!$N$1008)*'Data Raw'!$M$1010+'Data Raw'!$M$1009)*AE452+AE452)</f>
        <v>20115.439546247606</v>
      </c>
      <c r="N452" s="84">
        <f t="shared" si="278"/>
        <v>20252.338444626042</v>
      </c>
      <c r="O452" s="84">
        <f t="shared" si="279"/>
        <v>20389.237343004475</v>
      </c>
      <c r="P452" s="84">
        <f t="shared" si="280"/>
        <v>20526.136241382912</v>
      </c>
      <c r="Q452" s="84">
        <f t="shared" si="281"/>
        <v>20663.035139761345</v>
      </c>
      <c r="R452" s="166" t="str">
        <f t="shared" si="282"/>
        <v/>
      </c>
      <c r="S452" s="109">
        <f>'Data Raw'!E494</f>
        <v>20323.240000000002</v>
      </c>
      <c r="T452" s="109">
        <f>'Data Raw'!G494</f>
        <v>20351.349999999999</v>
      </c>
      <c r="U452" s="109">
        <f>'Data Raw'!D494</f>
        <v>20601.22</v>
      </c>
      <c r="V452" s="166" t="str">
        <f t="shared" si="283"/>
        <v/>
      </c>
      <c r="W452" s="89">
        <f t="shared" si="284"/>
        <v>-235.91045375239264</v>
      </c>
      <c r="X452" s="89">
        <f t="shared" si="285"/>
        <v>55653.742189659788</v>
      </c>
      <c r="Y452" s="89">
        <f t="shared" si="265"/>
        <v>268.7125769939633</v>
      </c>
      <c r="Z452" s="109">
        <f t="shared" si="286"/>
        <v>277.97999999999956</v>
      </c>
      <c r="AA452" s="89">
        <f t="shared" si="287"/>
        <v>348.40292237428611</v>
      </c>
      <c r="AB452" s="89">
        <f t="shared" si="288"/>
        <v>20033.030935312167</v>
      </c>
      <c r="AC452" s="89">
        <f t="shared" si="289"/>
        <v>20645.269064687836</v>
      </c>
      <c r="AD452" s="89">
        <f t="shared" si="290"/>
        <v>1</v>
      </c>
      <c r="AE452" s="89">
        <f>'Data Raw'!C494</f>
        <v>20339.150000000001</v>
      </c>
      <c r="AF452" s="89"/>
      <c r="AG452" s="89">
        <f t="shared" si="292"/>
        <v>12.19999999999709</v>
      </c>
      <c r="AH452" s="89">
        <f t="shared" si="293"/>
        <v>-223.71045375239555</v>
      </c>
      <c r="AI452" s="109">
        <f t="shared" si="294"/>
        <v>-1</v>
      </c>
      <c r="AJ452" s="109">
        <f t="shared" si="262"/>
        <v>50</v>
      </c>
      <c r="AK452" s="88"/>
      <c r="AL452" s="191" t="str">
        <f t="shared" si="263"/>
        <v/>
      </c>
      <c r="AM452" s="191">
        <f t="shared" si="264"/>
        <v>-12.19999999999709</v>
      </c>
      <c r="AN452" s="88"/>
      <c r="AO452" s="191"/>
      <c r="AP452" s="191">
        <f t="shared" si="295"/>
        <v>148.83999999992898</v>
      </c>
      <c r="AQ452" s="191">
        <f t="shared" si="291"/>
        <v>182.30158982050665</v>
      </c>
      <c r="AR452" s="191">
        <f t="shared" si="261"/>
        <v>-86.410987173456647</v>
      </c>
      <c r="AS452" s="250">
        <f t="shared" si="266"/>
        <v>0</v>
      </c>
      <c r="AT452" s="250">
        <f t="shared" si="267"/>
        <v>0</v>
      </c>
      <c r="AU452" s="250">
        <f t="shared" si="268"/>
        <v>0</v>
      </c>
      <c r="AV452" s="250">
        <f t="shared" si="269"/>
        <v>1</v>
      </c>
      <c r="AW452" s="250">
        <f t="shared" si="270"/>
        <v>0</v>
      </c>
      <c r="AX452" s="250">
        <f t="shared" si="271"/>
        <v>0</v>
      </c>
      <c r="AY452" s="89"/>
      <c r="AZ452" s="111"/>
      <c r="BA452" s="111"/>
      <c r="BB452" s="111"/>
      <c r="BC452" s="111"/>
      <c r="BD452" s="111"/>
      <c r="BE452" s="111"/>
      <c r="BF452" s="111"/>
      <c r="BG452" s="111"/>
      <c r="BH452" s="89"/>
      <c r="BI452" s="89"/>
      <c r="BJ452" s="89"/>
      <c r="BK452" s="89"/>
      <c r="BL452" s="89"/>
    </row>
    <row r="453" spans="1:64" x14ac:dyDescent="0.25">
      <c r="A453" s="86">
        <f t="shared" si="296"/>
        <v>452</v>
      </c>
      <c r="B453" s="113"/>
      <c r="C453" s="88"/>
      <c r="D453" s="88"/>
      <c r="E453" s="194">
        <f t="shared" si="272"/>
        <v>0</v>
      </c>
      <c r="F453" s="89">
        <f t="shared" si="273"/>
        <v>0</v>
      </c>
      <c r="G453" s="113"/>
      <c r="H453" s="88"/>
      <c r="I453" s="84">
        <f t="shared" si="274"/>
        <v>19463.804557591036</v>
      </c>
      <c r="J453" s="84">
        <f t="shared" si="275"/>
        <v>19598.160846088016</v>
      </c>
      <c r="K453" s="84">
        <f t="shared" si="276"/>
        <v>19732.517134584999</v>
      </c>
      <c r="L453" s="84">
        <f t="shared" si="277"/>
        <v>19866.873423081979</v>
      </c>
      <c r="M453" s="108">
        <f>IF(T453&lt;&gt;0,(((G453+1)*('Data Raw'!$N$1007-'Data Raw'!$N$1008)/2+'Data Raw'!$N$1008)*'Data Raw'!$M$1010+'Data Raw'!$M$1009)*AE453+AE453)</f>
        <v>20001.229711578962</v>
      </c>
      <c r="N453" s="84">
        <f t="shared" si="278"/>
        <v>20135.586000075946</v>
      </c>
      <c r="O453" s="84">
        <f t="shared" si="279"/>
        <v>20269.942288572925</v>
      </c>
      <c r="P453" s="84">
        <f t="shared" si="280"/>
        <v>20404.298577069909</v>
      </c>
      <c r="Q453" s="84">
        <f t="shared" si="281"/>
        <v>20538.654865566888</v>
      </c>
      <c r="R453" s="166" t="str">
        <f t="shared" si="282"/>
        <v/>
      </c>
      <c r="S453" s="109">
        <f>'Data Raw'!E495</f>
        <v>20006.78</v>
      </c>
      <c r="T453" s="109">
        <f>'Data Raw'!G495</f>
        <v>20010.04</v>
      </c>
      <c r="U453" s="109">
        <f>'Data Raw'!D495</f>
        <v>20233.64</v>
      </c>
      <c r="V453" s="166" t="str">
        <f t="shared" si="283"/>
        <v/>
      </c>
      <c r="W453" s="89">
        <f t="shared" si="284"/>
        <v>-8.8102884210384218</v>
      </c>
      <c r="X453" s="89">
        <f t="shared" si="285"/>
        <v>77.621182061883687</v>
      </c>
      <c r="Y453" s="89">
        <f t="shared" si="265"/>
        <v>248.80179012633494</v>
      </c>
      <c r="Z453" s="109">
        <f t="shared" si="286"/>
        <v>226.86000000000058</v>
      </c>
      <c r="AA453" s="89">
        <f t="shared" si="287"/>
        <v>331.03964774938817</v>
      </c>
      <c r="AB453" s="89">
        <f t="shared" si="288"/>
        <v>19927.527515981856</v>
      </c>
      <c r="AC453" s="89">
        <f t="shared" si="289"/>
        <v>20519.812484018141</v>
      </c>
      <c r="AD453" s="89">
        <f t="shared" si="290"/>
        <v>1</v>
      </c>
      <c r="AE453" s="89">
        <f>'Data Raw'!C495</f>
        <v>20223.669999999998</v>
      </c>
      <c r="AF453" s="89"/>
      <c r="AG453" s="89">
        <f t="shared" si="292"/>
        <v>-213.62999999999738</v>
      </c>
      <c r="AH453" s="89">
        <f t="shared" si="293"/>
        <v>-222.4402884210358</v>
      </c>
      <c r="AI453" s="109">
        <f t="shared" si="294"/>
        <v>-1</v>
      </c>
      <c r="AJ453" s="109">
        <f t="shared" si="262"/>
        <v>50</v>
      </c>
      <c r="AK453" s="88"/>
      <c r="AL453" s="191" t="str">
        <f t="shared" si="263"/>
        <v/>
      </c>
      <c r="AM453" s="191">
        <f t="shared" si="264"/>
        <v>-213.62999999999738</v>
      </c>
      <c r="AN453" s="88"/>
      <c r="AO453" s="191"/>
      <c r="AP453" s="191">
        <f t="shared" si="295"/>
        <v>45637.776899998884</v>
      </c>
      <c r="AQ453" s="191">
        <f t="shared" si="291"/>
        <v>185.78252428489449</v>
      </c>
      <c r="AR453" s="191">
        <f t="shared" si="261"/>
        <v>-63.019265841440443</v>
      </c>
      <c r="AS453" s="250">
        <f t="shared" si="266"/>
        <v>0</v>
      </c>
      <c r="AT453" s="250">
        <f t="shared" si="267"/>
        <v>0</v>
      </c>
      <c r="AU453" s="250">
        <f t="shared" si="268"/>
        <v>0</v>
      </c>
      <c r="AV453" s="250">
        <f t="shared" si="269"/>
        <v>1</v>
      </c>
      <c r="AW453" s="250">
        <f t="shared" si="270"/>
        <v>0</v>
      </c>
      <c r="AX453" s="250">
        <f t="shared" si="271"/>
        <v>0</v>
      </c>
      <c r="AY453" s="89"/>
      <c r="AZ453" s="111"/>
      <c r="BA453" s="111"/>
      <c r="BB453" s="111"/>
      <c r="BC453" s="111"/>
      <c r="BD453" s="111"/>
      <c r="BE453" s="111"/>
      <c r="BF453" s="111"/>
      <c r="BG453" s="111"/>
      <c r="BH453" s="89"/>
      <c r="BI453" s="89"/>
      <c r="BJ453" s="89"/>
      <c r="BK453" s="89"/>
      <c r="BL453" s="89"/>
    </row>
    <row r="454" spans="1:64" x14ac:dyDescent="0.25">
      <c r="A454" s="86">
        <f t="shared" si="296"/>
        <v>453</v>
      </c>
      <c r="B454" s="113"/>
      <c r="C454" s="88"/>
      <c r="D454" s="88"/>
      <c r="E454" s="194">
        <f t="shared" si="272"/>
        <v>0</v>
      </c>
      <c r="F454" s="89">
        <f t="shared" si="273"/>
        <v>0</v>
      </c>
      <c r="G454" s="113"/>
      <c r="H454" s="88"/>
      <c r="I454" s="84">
        <f t="shared" si="274"/>
        <v>19105.414771515232</v>
      </c>
      <c r="J454" s="84">
        <f t="shared" si="275"/>
        <v>19229.815666578397</v>
      </c>
      <c r="K454" s="84">
        <f t="shared" si="276"/>
        <v>19354.216561641566</v>
      </c>
      <c r="L454" s="84">
        <f t="shared" si="277"/>
        <v>19478.617456704731</v>
      </c>
      <c r="M454" s="108">
        <f>IF(T454&lt;&gt;0,(((G454+1)*('Data Raw'!$N$1007-'Data Raw'!$N$1008)/2+'Data Raw'!$N$1008)*'Data Raw'!$M$1010+'Data Raw'!$M$1009)*AE454+AE454)</f>
        <v>19603.0183517679</v>
      </c>
      <c r="N454" s="84">
        <f t="shared" si="278"/>
        <v>19727.419246831068</v>
      </c>
      <c r="O454" s="84">
        <f t="shared" si="279"/>
        <v>19851.820141894234</v>
      </c>
      <c r="P454" s="84">
        <f t="shared" si="280"/>
        <v>19976.221036957402</v>
      </c>
      <c r="Q454" s="84">
        <f t="shared" si="281"/>
        <v>20100.621932020567</v>
      </c>
      <c r="R454" s="166" t="str">
        <f t="shared" si="282"/>
        <v/>
      </c>
      <c r="S454" s="109">
        <f>'Data Raw'!E496</f>
        <v>19804.560000000001</v>
      </c>
      <c r="T454" s="109">
        <f>'Data Raw'!G496</f>
        <v>19943.509999999998</v>
      </c>
      <c r="U454" s="109">
        <f>'Data Raw'!D496</f>
        <v>20086.53</v>
      </c>
      <c r="V454" s="166" t="str">
        <f t="shared" si="283"/>
        <v/>
      </c>
      <c r="W454" s="89">
        <f t="shared" si="284"/>
        <v>-340.49164823209867</v>
      </c>
      <c r="X454" s="89">
        <f t="shared" si="285"/>
        <v>115934.56251581122</v>
      </c>
      <c r="Y454" s="89">
        <f t="shared" si="265"/>
        <v>263.85833513357238</v>
      </c>
      <c r="Z454" s="109">
        <f t="shared" si="286"/>
        <v>281.96999999999753</v>
      </c>
      <c r="AA454" s="89">
        <f t="shared" si="287"/>
        <v>324.02969807090375</v>
      </c>
      <c r="AB454" s="89">
        <f t="shared" si="288"/>
        <v>19539.64629941302</v>
      </c>
      <c r="AC454" s="89">
        <f t="shared" si="289"/>
        <v>20102.413700586978</v>
      </c>
      <c r="AD454" s="89">
        <f t="shared" si="290"/>
        <v>1</v>
      </c>
      <c r="AE454" s="89">
        <f>'Data Raw'!C496</f>
        <v>19821.03</v>
      </c>
      <c r="AF454" s="89"/>
      <c r="AG454" s="89">
        <f t="shared" si="292"/>
        <v>122.47999999999956</v>
      </c>
      <c r="AH454" s="89">
        <f t="shared" si="293"/>
        <v>-218.01164823209911</v>
      </c>
      <c r="AI454" s="109">
        <f t="shared" si="294"/>
        <v>-1</v>
      </c>
      <c r="AJ454" s="109">
        <f t="shared" si="262"/>
        <v>50</v>
      </c>
      <c r="AK454" s="88"/>
      <c r="AL454" s="191" t="str">
        <f t="shared" si="263"/>
        <v/>
      </c>
      <c r="AM454" s="191">
        <f t="shared" si="264"/>
        <v>-122.47999999999956</v>
      </c>
      <c r="AN454" s="88"/>
      <c r="AO454" s="191"/>
      <c r="AP454" s="191">
        <f t="shared" si="295"/>
        <v>15001.350399999894</v>
      </c>
      <c r="AQ454" s="191">
        <f t="shared" si="291"/>
        <v>178.74891047546171</v>
      </c>
      <c r="AR454" s="191">
        <f t="shared" si="261"/>
        <v>-85.109424658110669</v>
      </c>
      <c r="AS454" s="250">
        <f t="shared" si="266"/>
        <v>0</v>
      </c>
      <c r="AT454" s="250">
        <f t="shared" si="267"/>
        <v>0</v>
      </c>
      <c r="AU454" s="250">
        <f t="shared" si="268"/>
        <v>0</v>
      </c>
      <c r="AV454" s="250">
        <f t="shared" si="269"/>
        <v>0</v>
      </c>
      <c r="AW454" s="250">
        <f t="shared" si="270"/>
        <v>1</v>
      </c>
      <c r="AX454" s="250">
        <f t="shared" si="271"/>
        <v>0</v>
      </c>
      <c r="AY454" s="89"/>
      <c r="AZ454" s="111"/>
      <c r="BA454" s="111"/>
      <c r="BB454" s="111"/>
      <c r="BC454" s="111"/>
      <c r="BD454" s="111"/>
      <c r="BE454" s="111"/>
      <c r="BF454" s="111"/>
      <c r="BG454" s="111"/>
      <c r="BH454" s="89"/>
      <c r="BI454" s="89"/>
      <c r="BJ454" s="89"/>
      <c r="BK454" s="89"/>
      <c r="BL454" s="89"/>
    </row>
    <row r="455" spans="1:64" x14ac:dyDescent="0.25">
      <c r="A455" s="86">
        <f t="shared" si="296"/>
        <v>454</v>
      </c>
      <c r="B455" s="113"/>
      <c r="C455" s="88"/>
      <c r="D455" s="88"/>
      <c r="E455" s="194">
        <f t="shared" si="272"/>
        <v>0</v>
      </c>
      <c r="F455" s="89">
        <f t="shared" si="273"/>
        <v>0</v>
      </c>
      <c r="G455" s="113"/>
      <c r="H455" s="88"/>
      <c r="I455" s="84">
        <f t="shared" si="274"/>
        <v>19272.251339241604</v>
      </c>
      <c r="J455" s="84">
        <f t="shared" si="275"/>
        <v>19404.180506808392</v>
      </c>
      <c r="K455" s="84">
        <f t="shared" si="276"/>
        <v>19536.109674375177</v>
      </c>
      <c r="L455" s="84">
        <f t="shared" si="277"/>
        <v>19668.038841941965</v>
      </c>
      <c r="M455" s="108">
        <f>IF(T455&lt;&gt;0,(((G455+1)*('Data Raw'!$N$1007-'Data Raw'!$N$1008)/2+'Data Raw'!$N$1008)*'Data Raw'!$M$1010+'Data Raw'!$M$1009)*AE455+AE455)</f>
        <v>19799.96800950875</v>
      </c>
      <c r="N455" s="84">
        <f t="shared" si="278"/>
        <v>19931.897177075534</v>
      </c>
      <c r="O455" s="84">
        <f t="shared" si="279"/>
        <v>20063.826344642323</v>
      </c>
      <c r="P455" s="84">
        <f t="shared" si="280"/>
        <v>20195.755512209107</v>
      </c>
      <c r="Q455" s="84">
        <f t="shared" si="281"/>
        <v>20327.684679775895</v>
      </c>
      <c r="R455" s="166" t="str">
        <f t="shared" si="282"/>
        <v/>
      </c>
      <c r="S455" s="109">
        <f>'Data Raw'!E497</f>
        <v>19783.07</v>
      </c>
      <c r="T455" s="109">
        <f>'Data Raw'!G497</f>
        <v>19785.939999999999</v>
      </c>
      <c r="U455" s="109">
        <f>'Data Raw'!D497</f>
        <v>20185.05</v>
      </c>
      <c r="V455" s="166" t="str">
        <f t="shared" si="283"/>
        <v/>
      </c>
      <c r="W455" s="89">
        <f t="shared" si="284"/>
        <v>14.028009508750984</v>
      </c>
      <c r="X455" s="89">
        <f t="shared" si="285"/>
        <v>196.78505077760801</v>
      </c>
      <c r="Y455" s="89">
        <f t="shared" si="265"/>
        <v>244.34288295857093</v>
      </c>
      <c r="Z455" s="109">
        <f t="shared" si="286"/>
        <v>401.97999999999956</v>
      </c>
      <c r="AA455" s="89">
        <f t="shared" si="287"/>
        <v>335.16545548934596</v>
      </c>
      <c r="AB455" s="89">
        <f t="shared" si="288"/>
        <v>19744.744756639731</v>
      </c>
      <c r="AC455" s="89">
        <f t="shared" si="289"/>
        <v>20295.595243360265</v>
      </c>
      <c r="AD455" s="89">
        <f t="shared" si="290"/>
        <v>1</v>
      </c>
      <c r="AE455" s="89">
        <f>'Data Raw'!C497</f>
        <v>20020.169999999998</v>
      </c>
      <c r="AF455" s="89"/>
      <c r="AG455" s="89">
        <f t="shared" si="292"/>
        <v>-234.22999999999956</v>
      </c>
      <c r="AH455" s="89">
        <f t="shared" si="293"/>
        <v>-220.20199049124858</v>
      </c>
      <c r="AI455" s="109">
        <f t="shared" si="294"/>
        <v>-1</v>
      </c>
      <c r="AJ455" s="109">
        <f t="shared" si="262"/>
        <v>50</v>
      </c>
      <c r="AK455" s="88"/>
      <c r="AL455" s="191" t="str">
        <f t="shared" si="263"/>
        <v/>
      </c>
      <c r="AM455" s="191">
        <f t="shared" si="264"/>
        <v>-234.22999999999956</v>
      </c>
      <c r="AN455" s="88"/>
      <c r="AO455" s="191"/>
      <c r="AP455" s="191">
        <f t="shared" si="295"/>
        <v>54863.692899999798</v>
      </c>
      <c r="AQ455" s="191">
        <f t="shared" si="291"/>
        <v>184.91347597818816</v>
      </c>
      <c r="AR455" s="191">
        <f t="shared" si="261"/>
        <v>-59.429406980382765</v>
      </c>
      <c r="AS455" s="250">
        <f t="shared" si="266"/>
        <v>0</v>
      </c>
      <c r="AT455" s="250">
        <f t="shared" si="267"/>
        <v>0</v>
      </c>
      <c r="AU455" s="250">
        <f t="shared" si="268"/>
        <v>1</v>
      </c>
      <c r="AV455" s="250">
        <f t="shared" si="269"/>
        <v>0</v>
      </c>
      <c r="AW455" s="250">
        <f t="shared" si="270"/>
        <v>0</v>
      </c>
      <c r="AX455" s="250">
        <f t="shared" si="271"/>
        <v>0</v>
      </c>
      <c r="AY455" s="89"/>
      <c r="AZ455" s="111"/>
      <c r="BA455" s="111"/>
      <c r="BB455" s="111"/>
      <c r="BC455" s="111"/>
      <c r="BD455" s="111"/>
      <c r="BE455" s="111"/>
      <c r="BF455" s="111"/>
      <c r="BG455" s="111"/>
      <c r="BH455" s="89"/>
      <c r="BI455" s="89"/>
      <c r="BJ455" s="89"/>
      <c r="BK455" s="89"/>
      <c r="BL455" s="89"/>
    </row>
    <row r="456" spans="1:64" x14ac:dyDescent="0.25">
      <c r="A456" s="86">
        <f t="shared" si="296"/>
        <v>455</v>
      </c>
      <c r="B456" s="113"/>
      <c r="C456" s="88"/>
      <c r="D456" s="88"/>
      <c r="E456" s="194">
        <f t="shared" si="272"/>
        <v>0</v>
      </c>
      <c r="F456" s="89">
        <f t="shared" si="273"/>
        <v>0</v>
      </c>
      <c r="G456" s="113"/>
      <c r="H456" s="88"/>
      <c r="I456" s="84">
        <f t="shared" si="274"/>
        <v>19142.954274587428</v>
      </c>
      <c r="J456" s="84">
        <f t="shared" si="275"/>
        <v>19265.125716066716</v>
      </c>
      <c r="K456" s="84">
        <f t="shared" si="276"/>
        <v>19387.297157546</v>
      </c>
      <c r="L456" s="84">
        <f t="shared" si="277"/>
        <v>19509.468599025287</v>
      </c>
      <c r="M456" s="108">
        <f>IF(T456&lt;&gt;0,(((G456+1)*('Data Raw'!$N$1007-'Data Raw'!$N$1008)/2+'Data Raw'!$N$1008)*'Data Raw'!$M$1010+'Data Raw'!$M$1009)*AE456+AE456)</f>
        <v>19631.640040504572</v>
      </c>
      <c r="N456" s="84">
        <f t="shared" si="278"/>
        <v>19753.811481983856</v>
      </c>
      <c r="O456" s="84">
        <f t="shared" si="279"/>
        <v>19875.982923463143</v>
      </c>
      <c r="P456" s="84">
        <f t="shared" si="280"/>
        <v>19998.154364942427</v>
      </c>
      <c r="Q456" s="84">
        <f t="shared" si="281"/>
        <v>20120.325806421715</v>
      </c>
      <c r="R456" s="166" t="str">
        <f t="shared" si="282"/>
        <v/>
      </c>
      <c r="S456" s="109">
        <f>'Data Raw'!E498</f>
        <v>19849.97</v>
      </c>
      <c r="T456" s="109">
        <f>'Data Raw'!G498</f>
        <v>20619.71</v>
      </c>
      <c r="U456" s="109">
        <f>'Data Raw'!D498</f>
        <v>20674.07</v>
      </c>
      <c r="V456" s="166" t="str">
        <f t="shared" si="283"/>
        <v/>
      </c>
      <c r="W456" s="89">
        <f t="shared" si="284"/>
        <v>-988.06995949542761</v>
      </c>
      <c r="X456" s="89">
        <f t="shared" si="285"/>
        <v>976282.244857296</v>
      </c>
      <c r="Y456" s="89">
        <f t="shared" si="265"/>
        <v>436.62715568521571</v>
      </c>
      <c r="Z456" s="109">
        <f t="shared" si="286"/>
        <v>824.09999999999854</v>
      </c>
      <c r="AA456" s="89">
        <f t="shared" si="287"/>
        <v>405.01324756229633</v>
      </c>
      <c r="AB456" s="89">
        <f t="shared" si="288"/>
        <v>19565.079362834058</v>
      </c>
      <c r="AC456" s="89">
        <f t="shared" si="289"/>
        <v>20134.860637165944</v>
      </c>
      <c r="AD456" s="89" t="str">
        <f t="shared" si="290"/>
        <v/>
      </c>
      <c r="AE456" s="89">
        <f>'Data Raw'!C498</f>
        <v>19849.97</v>
      </c>
      <c r="AF456" s="89"/>
      <c r="AG456" s="89">
        <f t="shared" si="292"/>
        <v>769.73999999999796</v>
      </c>
      <c r="AH456" s="89">
        <f t="shared" si="293"/>
        <v>-218.32995949542965</v>
      </c>
      <c r="AI456" s="109">
        <f t="shared" si="294"/>
        <v>-1</v>
      </c>
      <c r="AJ456" s="109">
        <f t="shared" si="262"/>
        <v>50</v>
      </c>
      <c r="AK456" s="88"/>
      <c r="AL456" s="191" t="str">
        <f t="shared" si="263"/>
        <v/>
      </c>
      <c r="AM456" s="191">
        <f t="shared" si="264"/>
        <v>-769.73999999999796</v>
      </c>
      <c r="AN456" s="88"/>
      <c r="AO456" s="191"/>
      <c r="AP456" s="191">
        <f t="shared" si="295"/>
        <v>592499.6675999969</v>
      </c>
      <c r="AQ456" s="191">
        <f t="shared" si="291"/>
        <v>249.89420086950037</v>
      </c>
      <c r="AR456" s="191">
        <f t="shared" ref="AR456:AR519" si="297">AQ456-Y456</f>
        <v>-186.73295481571535</v>
      </c>
      <c r="AS456" s="250">
        <f t="shared" si="266"/>
        <v>0</v>
      </c>
      <c r="AT456" s="250">
        <f t="shared" si="267"/>
        <v>0</v>
      </c>
      <c r="AU456" s="250">
        <f t="shared" si="268"/>
        <v>0</v>
      </c>
      <c r="AV456" s="250">
        <f t="shared" si="269"/>
        <v>0</v>
      </c>
      <c r="AW456" s="250">
        <f t="shared" si="270"/>
        <v>0</v>
      </c>
      <c r="AX456" s="250">
        <f t="shared" si="271"/>
        <v>0</v>
      </c>
      <c r="AY456" s="89"/>
      <c r="AZ456" s="111"/>
      <c r="BA456" s="111"/>
      <c r="BB456" s="111"/>
      <c r="BC456" s="111"/>
      <c r="BD456" s="111"/>
      <c r="BE456" s="111"/>
      <c r="BF456" s="111"/>
      <c r="BG456" s="111"/>
      <c r="BH456" s="89"/>
      <c r="BI456" s="89"/>
      <c r="BJ456" s="89"/>
      <c r="BK456" s="89"/>
      <c r="BL456" s="89"/>
    </row>
    <row r="457" spans="1:64" x14ac:dyDescent="0.25">
      <c r="A457" s="86">
        <f t="shared" si="296"/>
        <v>456</v>
      </c>
      <c r="B457" s="113"/>
      <c r="C457" s="88"/>
      <c r="D457" s="88"/>
      <c r="E457" s="194">
        <f t="shared" si="272"/>
        <v>0</v>
      </c>
      <c r="F457" s="89">
        <f t="shared" si="273"/>
        <v>0</v>
      </c>
      <c r="G457" s="113"/>
      <c r="H457" s="88"/>
      <c r="I457" s="84">
        <f t="shared" si="274"/>
        <v>19292.495715389763</v>
      </c>
      <c r="J457" s="84">
        <f t="shared" si="275"/>
        <v>19510.809293232371</v>
      </c>
      <c r="K457" s="84">
        <f t="shared" si="276"/>
        <v>19729.122871074978</v>
      </c>
      <c r="L457" s="84">
        <f t="shared" si="277"/>
        <v>19947.436448917586</v>
      </c>
      <c r="M457" s="108">
        <f>IF(T457&lt;&gt;0,(((G457+1)*('Data Raw'!$N$1007-'Data Raw'!$N$1008)/2+'Data Raw'!$N$1008)*'Data Raw'!$M$1010+'Data Raw'!$M$1009)*AE457+AE457)</f>
        <v>20165.750026760194</v>
      </c>
      <c r="N457" s="84">
        <f t="shared" si="278"/>
        <v>20384.063604602801</v>
      </c>
      <c r="O457" s="84">
        <f t="shared" si="279"/>
        <v>20602.377182445409</v>
      </c>
      <c r="P457" s="84">
        <f t="shared" si="280"/>
        <v>20820.690760288016</v>
      </c>
      <c r="Q457" s="84">
        <f t="shared" si="281"/>
        <v>21039.004338130624</v>
      </c>
      <c r="R457" s="166" t="str">
        <f t="shared" si="282"/>
        <v/>
      </c>
      <c r="S457" s="109">
        <f>'Data Raw'!E499</f>
        <v>20321.25</v>
      </c>
      <c r="T457" s="109">
        <f>'Data Raw'!G499</f>
        <v>20429.46</v>
      </c>
      <c r="U457" s="109">
        <f>'Data Raw'!D499</f>
        <v>20548.57</v>
      </c>
      <c r="V457" s="166" t="str">
        <f t="shared" si="283"/>
        <v/>
      </c>
      <c r="W457" s="89">
        <f t="shared" si="284"/>
        <v>-263.70997323980555</v>
      </c>
      <c r="X457" s="89">
        <f t="shared" si="285"/>
        <v>69542.949986138963</v>
      </c>
      <c r="Y457" s="89">
        <f t="shared" si="265"/>
        <v>416.34508154323629</v>
      </c>
      <c r="Z457" s="109">
        <f t="shared" si="286"/>
        <v>227.31999999999971</v>
      </c>
      <c r="AA457" s="89">
        <f t="shared" si="287"/>
        <v>379.62849791053964</v>
      </c>
      <c r="AB457" s="89">
        <f t="shared" si="288"/>
        <v>20045.758739572047</v>
      </c>
      <c r="AC457" s="89">
        <f t="shared" si="289"/>
        <v>20734.281260427953</v>
      </c>
      <c r="AD457" s="89">
        <f t="shared" si="290"/>
        <v>1</v>
      </c>
      <c r="AE457" s="89">
        <f>'Data Raw'!C499</f>
        <v>20390.02</v>
      </c>
      <c r="AF457" s="89"/>
      <c r="AG457" s="89">
        <f t="shared" si="292"/>
        <v>39.43999999999869</v>
      </c>
      <c r="AH457" s="89">
        <f t="shared" si="293"/>
        <v>-224.26997323980686</v>
      </c>
      <c r="AI457" s="109">
        <f t="shared" si="294"/>
        <v>-1</v>
      </c>
      <c r="AJ457" s="109">
        <f t="shared" ref="AJ457:AJ520" si="298">MIN(Y456/4,50)</f>
        <v>50</v>
      </c>
      <c r="AK457" s="88"/>
      <c r="AL457" s="191" t="str">
        <f t="shared" ref="AL457:AL520" si="299">IF(R457&lt;&gt;1,IF(V457=1,ABS(AG456),""),"")</f>
        <v/>
      </c>
      <c r="AM457" s="191">
        <f t="shared" ref="AM457:AM520" si="300">IF(R457&lt;&gt;1,IF(V457="",-ABS(AG457),""),"")</f>
        <v>-39.43999999999869</v>
      </c>
      <c r="AN457" s="88"/>
      <c r="AO457" s="191"/>
      <c r="AP457" s="191">
        <f t="shared" si="295"/>
        <v>1555.5135999998968</v>
      </c>
      <c r="AQ457" s="191">
        <f t="shared" si="291"/>
        <v>226.51040077288908</v>
      </c>
      <c r="AR457" s="191">
        <f t="shared" si="297"/>
        <v>-189.83468077034721</v>
      </c>
      <c r="AS457" s="250">
        <f t="shared" si="266"/>
        <v>0</v>
      </c>
      <c r="AT457" s="250">
        <f t="shared" si="267"/>
        <v>0</v>
      </c>
      <c r="AU457" s="250">
        <f t="shared" si="268"/>
        <v>0</v>
      </c>
      <c r="AV457" s="250">
        <f t="shared" si="269"/>
        <v>1</v>
      </c>
      <c r="AW457" s="250">
        <f t="shared" si="270"/>
        <v>0</v>
      </c>
      <c r="AX457" s="250">
        <f t="shared" si="271"/>
        <v>0</v>
      </c>
      <c r="AY457" s="89"/>
      <c r="AZ457" s="111"/>
      <c r="BA457" s="111"/>
      <c r="BB457" s="111"/>
      <c r="BC457" s="111"/>
      <c r="BD457" s="111"/>
      <c r="BE457" s="111"/>
      <c r="BF457" s="111"/>
      <c r="BG457" s="111"/>
      <c r="BH457" s="89"/>
      <c r="BI457" s="89"/>
      <c r="BJ457" s="89"/>
      <c r="BK457" s="89"/>
      <c r="BL457" s="89"/>
    </row>
    <row r="458" spans="1:64" x14ac:dyDescent="0.25">
      <c r="A458" s="86">
        <f t="shared" si="296"/>
        <v>457</v>
      </c>
      <c r="B458" s="113"/>
      <c r="C458" s="88"/>
      <c r="D458" s="88"/>
      <c r="E458" s="194">
        <f t="shared" si="272"/>
        <v>0</v>
      </c>
      <c r="F458" s="89">
        <f t="shared" si="273"/>
        <v>0</v>
      </c>
      <c r="G458" s="113"/>
      <c r="H458" s="88"/>
      <c r="I458" s="84">
        <f t="shared" si="274"/>
        <v>19642.735854593742</v>
      </c>
      <c r="J458" s="84">
        <f t="shared" si="275"/>
        <v>19850.908395365361</v>
      </c>
      <c r="K458" s="84">
        <f t="shared" si="276"/>
        <v>20059.080936136979</v>
      </c>
      <c r="L458" s="84">
        <f t="shared" si="277"/>
        <v>20267.253476908598</v>
      </c>
      <c r="M458" s="108">
        <f>IF(T458&lt;&gt;0,(((G458+1)*('Data Raw'!$N$1007-'Data Raw'!$N$1008)/2+'Data Raw'!$N$1008)*'Data Raw'!$M$1010+'Data Raw'!$M$1009)*AE458+AE458)</f>
        <v>20475.426017680216</v>
      </c>
      <c r="N458" s="84">
        <f t="shared" si="278"/>
        <v>20683.598558451835</v>
      </c>
      <c r="O458" s="84">
        <f t="shared" si="279"/>
        <v>20891.771099223453</v>
      </c>
      <c r="P458" s="84">
        <f t="shared" si="280"/>
        <v>21099.943639995072</v>
      </c>
      <c r="Q458" s="84">
        <f t="shared" si="281"/>
        <v>21308.11618076669</v>
      </c>
      <c r="R458" s="166" t="str">
        <f t="shared" si="282"/>
        <v/>
      </c>
      <c r="S458" s="109">
        <f>'Data Raw'!E500</f>
        <v>20498.16</v>
      </c>
      <c r="T458" s="109">
        <f>'Data Raw'!G500</f>
        <v>20567.54</v>
      </c>
      <c r="U458" s="109">
        <f>'Data Raw'!D500</f>
        <v>20727.25</v>
      </c>
      <c r="V458" s="166" t="str">
        <f t="shared" si="283"/>
        <v/>
      </c>
      <c r="W458" s="89">
        <f t="shared" si="284"/>
        <v>-92.113982319784554</v>
      </c>
      <c r="X458" s="89">
        <f t="shared" si="285"/>
        <v>8484.9857388095807</v>
      </c>
      <c r="Y458" s="89">
        <f t="shared" ref="Y458:Y521" si="301">IF(X458&gt;0,SQRT((X458)/7+(Y457*Y457)/7*6),Y457)</f>
        <v>387.02977871592299</v>
      </c>
      <c r="Z458" s="109">
        <f t="shared" si="286"/>
        <v>229.09000000000015</v>
      </c>
      <c r="AA458" s="89">
        <f t="shared" si="287"/>
        <v>358.12299820903399</v>
      </c>
      <c r="AB458" s="89">
        <f t="shared" si="288"/>
        <v>20380.455776776042</v>
      </c>
      <c r="AC458" s="89">
        <f t="shared" si="289"/>
        <v>21025.824223223957</v>
      </c>
      <c r="AD458" s="89">
        <f t="shared" si="290"/>
        <v>1</v>
      </c>
      <c r="AE458" s="89">
        <f>'Data Raw'!C500</f>
        <v>20703.14</v>
      </c>
      <c r="AF458" s="89"/>
      <c r="AG458" s="89">
        <f t="shared" si="292"/>
        <v>-135.59999999999854</v>
      </c>
      <c r="AH458" s="89">
        <f t="shared" si="293"/>
        <v>-227.7139823197831</v>
      </c>
      <c r="AI458" s="109">
        <f t="shared" si="294"/>
        <v>-1</v>
      </c>
      <c r="AJ458" s="109">
        <f t="shared" si="298"/>
        <v>50</v>
      </c>
      <c r="AK458" s="88"/>
      <c r="AL458" s="191" t="str">
        <f t="shared" si="299"/>
        <v/>
      </c>
      <c r="AM458" s="191">
        <f t="shared" si="300"/>
        <v>-135.59999999999854</v>
      </c>
      <c r="AN458" s="88"/>
      <c r="AO458" s="191"/>
      <c r="AP458" s="191">
        <f t="shared" si="295"/>
        <v>18387.359999999604</v>
      </c>
      <c r="AQ458" s="191">
        <f t="shared" si="291"/>
        <v>216.4092451314568</v>
      </c>
      <c r="AR458" s="191">
        <f t="shared" si="297"/>
        <v>-170.62053358446619</v>
      </c>
      <c r="AS458" s="250">
        <f t="shared" si="266"/>
        <v>0</v>
      </c>
      <c r="AT458" s="250">
        <f t="shared" si="267"/>
        <v>0</v>
      </c>
      <c r="AU458" s="250">
        <f t="shared" si="268"/>
        <v>0</v>
      </c>
      <c r="AV458" s="250">
        <f t="shared" si="269"/>
        <v>1</v>
      </c>
      <c r="AW458" s="250">
        <f t="shared" si="270"/>
        <v>0</v>
      </c>
      <c r="AX458" s="250">
        <f t="shared" si="271"/>
        <v>0</v>
      </c>
      <c r="AY458" s="89"/>
      <c r="AZ458" s="111"/>
      <c r="BA458" s="111"/>
      <c r="BB458" s="111"/>
      <c r="BC458" s="111"/>
      <c r="BD458" s="111"/>
      <c r="BE458" s="111"/>
      <c r="BF458" s="111"/>
      <c r="BG458" s="111"/>
      <c r="BH458" s="89"/>
      <c r="BI458" s="89"/>
      <c r="BJ458" s="89"/>
      <c r="BK458" s="89"/>
      <c r="BL458" s="89"/>
    </row>
    <row r="459" spans="1:64" x14ac:dyDescent="0.25">
      <c r="A459" s="86">
        <f t="shared" si="296"/>
        <v>458</v>
      </c>
      <c r="B459" s="113"/>
      <c r="C459" s="88"/>
      <c r="D459" s="88"/>
      <c r="E459" s="194">
        <f t="shared" si="272"/>
        <v>0</v>
      </c>
      <c r="F459" s="89">
        <f t="shared" si="273"/>
        <v>0</v>
      </c>
      <c r="G459" s="113"/>
      <c r="H459" s="88"/>
      <c r="I459" s="84">
        <f t="shared" si="274"/>
        <v>19439.014166842157</v>
      </c>
      <c r="J459" s="84">
        <f t="shared" si="275"/>
        <v>19632.529056200114</v>
      </c>
      <c r="K459" s="84">
        <f t="shared" si="276"/>
        <v>19826.043945558078</v>
      </c>
      <c r="L459" s="84">
        <f t="shared" si="277"/>
        <v>20019.558834916039</v>
      </c>
      <c r="M459" s="108">
        <f>IF(T459&lt;&gt;0,(((G459+1)*('Data Raw'!$N$1007-'Data Raw'!$N$1008)/2+'Data Raw'!$N$1008)*'Data Raw'!$M$1010+'Data Raw'!$M$1009)*AE459+AE459)</f>
        <v>20213.073724274</v>
      </c>
      <c r="N459" s="84">
        <f t="shared" si="278"/>
        <v>20406.58861363196</v>
      </c>
      <c r="O459" s="84">
        <f t="shared" si="279"/>
        <v>20600.103502989921</v>
      </c>
      <c r="P459" s="84">
        <f t="shared" si="280"/>
        <v>20793.618392347886</v>
      </c>
      <c r="Q459" s="84">
        <f t="shared" si="281"/>
        <v>20987.133281705843</v>
      </c>
      <c r="R459" s="166" t="str">
        <f t="shared" si="282"/>
        <v/>
      </c>
      <c r="S459" s="109">
        <f>'Data Raw'!E501</f>
        <v>20410</v>
      </c>
      <c r="T459" s="109">
        <f>'Data Raw'!G501</f>
        <v>20603.189999999999</v>
      </c>
      <c r="U459" s="109">
        <f>'Data Raw'!D501</f>
        <v>20702.75</v>
      </c>
      <c r="V459" s="166" t="str">
        <f t="shared" si="283"/>
        <v/>
      </c>
      <c r="W459" s="89">
        <f t="shared" si="284"/>
        <v>-390.116275725999</v>
      </c>
      <c r="X459" s="89">
        <f t="shared" si="285"/>
        <v>152190.70858632369</v>
      </c>
      <c r="Y459" s="89">
        <f t="shared" si="301"/>
        <v>387.47221213982402</v>
      </c>
      <c r="Z459" s="109">
        <f t="shared" si="286"/>
        <v>292.75</v>
      </c>
      <c r="AA459" s="89">
        <f t="shared" si="287"/>
        <v>348.78399846488628</v>
      </c>
      <c r="AB459" s="89">
        <f t="shared" si="288"/>
        <v>20133.465451522319</v>
      </c>
      <c r="AC459" s="89">
        <f t="shared" si="289"/>
        <v>20742.274548477679</v>
      </c>
      <c r="AD459" s="89">
        <f t="shared" si="290"/>
        <v>1</v>
      </c>
      <c r="AE459" s="89">
        <f>'Data Raw'!C501</f>
        <v>20437.87</v>
      </c>
      <c r="AF459" s="89"/>
      <c r="AG459" s="89">
        <f t="shared" si="292"/>
        <v>165.31999999999971</v>
      </c>
      <c r="AH459" s="89">
        <f t="shared" si="293"/>
        <v>-224.79627572599929</v>
      </c>
      <c r="AI459" s="109">
        <f t="shared" si="294"/>
        <v>-1</v>
      </c>
      <c r="AJ459" s="109">
        <f t="shared" si="298"/>
        <v>50</v>
      </c>
      <c r="AK459" s="88"/>
      <c r="AL459" s="191" t="str">
        <f t="shared" si="299"/>
        <v/>
      </c>
      <c r="AM459" s="191">
        <f t="shared" si="300"/>
        <v>-165.31999999999971</v>
      </c>
      <c r="AN459" s="88"/>
      <c r="AO459" s="191"/>
      <c r="AP459" s="191">
        <f t="shared" si="295"/>
        <v>27330.702399999904</v>
      </c>
      <c r="AQ459" s="191">
        <f t="shared" si="291"/>
        <v>210.73266233907268</v>
      </c>
      <c r="AR459" s="191">
        <f t="shared" si="297"/>
        <v>-176.73954980075135</v>
      </c>
      <c r="AS459" s="250">
        <f t="shared" si="266"/>
        <v>0</v>
      </c>
      <c r="AT459" s="250">
        <f t="shared" si="267"/>
        <v>0</v>
      </c>
      <c r="AU459" s="250">
        <f t="shared" si="268"/>
        <v>0</v>
      </c>
      <c r="AV459" s="250">
        <f t="shared" si="269"/>
        <v>0</v>
      </c>
      <c r="AW459" s="250">
        <f t="shared" si="270"/>
        <v>1</v>
      </c>
      <c r="AX459" s="250">
        <f t="shared" si="271"/>
        <v>0</v>
      </c>
      <c r="AY459" s="89"/>
      <c r="AZ459" s="111"/>
      <c r="BA459" s="111"/>
      <c r="BB459" s="111"/>
      <c r="BC459" s="111"/>
      <c r="BD459" s="111"/>
      <c r="BE459" s="111"/>
      <c r="BF459" s="111"/>
      <c r="BG459" s="111"/>
      <c r="BH459" s="89"/>
      <c r="BI459" s="89"/>
      <c r="BJ459" s="89"/>
      <c r="BK459" s="89"/>
      <c r="BL459" s="89"/>
    </row>
    <row r="460" spans="1:64" x14ac:dyDescent="0.25">
      <c r="A460" s="86">
        <f t="shared" si="296"/>
        <v>459</v>
      </c>
      <c r="B460" s="113"/>
      <c r="C460" s="88"/>
      <c r="D460" s="88"/>
      <c r="E460" s="194">
        <f t="shared" si="272"/>
        <v>0</v>
      </c>
      <c r="F460" s="89">
        <f t="shared" si="273"/>
        <v>0</v>
      </c>
      <c r="G460" s="113"/>
      <c r="H460" s="88"/>
      <c r="I460" s="84">
        <f t="shared" si="274"/>
        <v>19605.230907767247</v>
      </c>
      <c r="J460" s="84">
        <f t="shared" si="275"/>
        <v>19798.967013837155</v>
      </c>
      <c r="K460" s="84">
        <f t="shared" si="276"/>
        <v>19992.70311990707</v>
      </c>
      <c r="L460" s="84">
        <f t="shared" si="277"/>
        <v>20186.439225976981</v>
      </c>
      <c r="M460" s="108">
        <f>IF(T460&lt;&gt;0,(((G460+1)*('Data Raw'!$N$1007-'Data Raw'!$N$1008)/2+'Data Raw'!$N$1008)*'Data Raw'!$M$1010+'Data Raw'!$M$1009)*AE460+AE460)</f>
        <v>20380.175332046892</v>
      </c>
      <c r="N460" s="84">
        <f t="shared" si="278"/>
        <v>20573.911438116804</v>
      </c>
      <c r="O460" s="84">
        <f t="shared" si="279"/>
        <v>20767.647544186715</v>
      </c>
      <c r="P460" s="84">
        <f t="shared" si="280"/>
        <v>20961.38365025663</v>
      </c>
      <c r="Q460" s="84">
        <f t="shared" si="281"/>
        <v>21155.119756326538</v>
      </c>
      <c r="R460" s="166" t="str">
        <f t="shared" si="282"/>
        <v/>
      </c>
      <c r="S460" s="109">
        <f>'Data Raw'!E502</f>
        <v>20358.78</v>
      </c>
      <c r="T460" s="109">
        <f>'Data Raw'!G502</f>
        <v>20534.48</v>
      </c>
      <c r="U460" s="109">
        <f>'Data Raw'!D502</f>
        <v>21005.66</v>
      </c>
      <c r="V460" s="166" t="str">
        <f t="shared" si="283"/>
        <v/>
      </c>
      <c r="W460" s="89">
        <f t="shared" si="284"/>
        <v>-154.30466795310713</v>
      </c>
      <c r="X460" s="89">
        <f t="shared" si="285"/>
        <v>23809.930552118647</v>
      </c>
      <c r="Y460" s="89">
        <f t="shared" si="301"/>
        <v>363.43956495746329</v>
      </c>
      <c r="Z460" s="109">
        <f t="shared" si="286"/>
        <v>646.88000000000102</v>
      </c>
      <c r="AA460" s="89">
        <f t="shared" si="287"/>
        <v>391.36914154133126</v>
      </c>
      <c r="AB460" s="89">
        <f t="shared" si="288"/>
        <v>20310.363601304849</v>
      </c>
      <c r="AC460" s="89">
        <f t="shared" si="289"/>
        <v>20903.296398695154</v>
      </c>
      <c r="AD460" s="89">
        <f t="shared" si="290"/>
        <v>1</v>
      </c>
      <c r="AE460" s="89">
        <f>'Data Raw'!C502</f>
        <v>20606.830000000002</v>
      </c>
      <c r="AF460" s="89"/>
      <c r="AG460" s="89">
        <f t="shared" si="292"/>
        <v>-72.350000000002183</v>
      </c>
      <c r="AH460" s="89">
        <f t="shared" si="293"/>
        <v>-226.65466795310931</v>
      </c>
      <c r="AI460" s="109">
        <f t="shared" si="294"/>
        <v>-1</v>
      </c>
      <c r="AJ460" s="109">
        <f t="shared" si="298"/>
        <v>50</v>
      </c>
      <c r="AK460" s="88"/>
      <c r="AL460" s="191" t="str">
        <f t="shared" si="299"/>
        <v/>
      </c>
      <c r="AM460" s="191">
        <f t="shared" si="300"/>
        <v>-72.350000000002183</v>
      </c>
      <c r="AN460" s="88"/>
      <c r="AO460" s="191"/>
      <c r="AP460" s="191">
        <f t="shared" si="295"/>
        <v>5234.5225000003156</v>
      </c>
      <c r="AQ460" s="191">
        <f t="shared" si="291"/>
        <v>195.35681096806482</v>
      </c>
      <c r="AR460" s="191">
        <f t="shared" si="297"/>
        <v>-168.08275398939847</v>
      </c>
      <c r="AS460" s="250">
        <f t="shared" si="266"/>
        <v>0</v>
      </c>
      <c r="AT460" s="250">
        <f t="shared" si="267"/>
        <v>0</v>
      </c>
      <c r="AU460" s="250">
        <f t="shared" si="268"/>
        <v>0</v>
      </c>
      <c r="AV460" s="250">
        <f t="shared" si="269"/>
        <v>1</v>
      </c>
      <c r="AW460" s="250">
        <f t="shared" si="270"/>
        <v>0</v>
      </c>
      <c r="AX460" s="250">
        <f t="shared" si="271"/>
        <v>0</v>
      </c>
      <c r="AY460" s="89"/>
      <c r="AZ460" s="111"/>
      <c r="BA460" s="111"/>
      <c r="BB460" s="111"/>
      <c r="BC460" s="111"/>
      <c r="BD460" s="111"/>
      <c r="BE460" s="111"/>
      <c r="BF460" s="111"/>
      <c r="BG460" s="111"/>
      <c r="BH460" s="89"/>
      <c r="BI460" s="89"/>
      <c r="BJ460" s="89"/>
      <c r="BK460" s="89"/>
      <c r="BL460" s="89"/>
    </row>
    <row r="461" spans="1:64" x14ac:dyDescent="0.25">
      <c r="A461" s="86">
        <f t="shared" si="296"/>
        <v>460</v>
      </c>
      <c r="B461" s="113"/>
      <c r="C461" s="88"/>
      <c r="D461" s="88"/>
      <c r="E461" s="194">
        <f t="shared" si="272"/>
        <v>0</v>
      </c>
      <c r="F461" s="89">
        <f t="shared" si="273"/>
        <v>0</v>
      </c>
      <c r="G461" s="113"/>
      <c r="H461" s="88"/>
      <c r="I461" s="84">
        <f t="shared" si="274"/>
        <v>19307.205194650636</v>
      </c>
      <c r="J461" s="84">
        <f t="shared" si="275"/>
        <v>19488.924977129365</v>
      </c>
      <c r="K461" s="84">
        <f t="shared" si="276"/>
        <v>19670.644759608098</v>
      </c>
      <c r="L461" s="84">
        <f t="shared" si="277"/>
        <v>19852.364542086827</v>
      </c>
      <c r="M461" s="108">
        <f>IF(T461&lt;&gt;0,(((G461+1)*('Data Raw'!$N$1007-'Data Raw'!$N$1008)/2+'Data Raw'!$N$1008)*'Data Raw'!$M$1010+'Data Raw'!$M$1009)*AE461+AE461)</f>
        <v>20034.08432456556</v>
      </c>
      <c r="N461" s="84">
        <f t="shared" si="278"/>
        <v>20215.804107044292</v>
      </c>
      <c r="O461" s="84">
        <f t="shared" si="279"/>
        <v>20397.523889523021</v>
      </c>
      <c r="P461" s="84">
        <f t="shared" si="280"/>
        <v>20579.243672001754</v>
      </c>
      <c r="Q461" s="84">
        <f t="shared" si="281"/>
        <v>20760.963454480483</v>
      </c>
      <c r="R461" s="166" t="str">
        <f t="shared" si="282"/>
        <v/>
      </c>
      <c r="S461" s="109">
        <f>'Data Raw'!E503</f>
        <v>19969.47</v>
      </c>
      <c r="T461" s="109">
        <f>'Data Raw'!G503</f>
        <v>20051.25</v>
      </c>
      <c r="U461" s="109">
        <f>'Data Raw'!D503</f>
        <v>20269.93</v>
      </c>
      <c r="V461" s="166" t="str">
        <f t="shared" si="283"/>
        <v/>
      </c>
      <c r="W461" s="89">
        <f t="shared" si="284"/>
        <v>-17.165675434440345</v>
      </c>
      <c r="X461" s="89">
        <f t="shared" si="285"/>
        <v>294.66041312054875</v>
      </c>
      <c r="Y461" s="89">
        <f t="shared" si="301"/>
        <v>336.54219957680147</v>
      </c>
      <c r="Z461" s="109">
        <f t="shared" si="286"/>
        <v>300.45999999999913</v>
      </c>
      <c r="AA461" s="89">
        <f t="shared" si="287"/>
        <v>378.38212132114097</v>
      </c>
      <c r="AB461" s="89">
        <f t="shared" si="288"/>
        <v>19924.226229689866</v>
      </c>
      <c r="AC461" s="89">
        <f t="shared" si="289"/>
        <v>20589.553770310133</v>
      </c>
      <c r="AD461" s="89">
        <f t="shared" si="290"/>
        <v>1</v>
      </c>
      <c r="AE461" s="89">
        <f>'Data Raw'!C503</f>
        <v>20256.89</v>
      </c>
      <c r="AF461" s="89"/>
      <c r="AG461" s="89">
        <f t="shared" si="292"/>
        <v>-205.63999999999942</v>
      </c>
      <c r="AH461" s="89">
        <f t="shared" si="293"/>
        <v>-222.80567543443976</v>
      </c>
      <c r="AI461" s="109">
        <f t="shared" si="294"/>
        <v>-1</v>
      </c>
      <c r="AJ461" s="109">
        <f t="shared" si="298"/>
        <v>50</v>
      </c>
      <c r="AK461" s="88"/>
      <c r="AL461" s="191" t="str">
        <f t="shared" si="299"/>
        <v/>
      </c>
      <c r="AM461" s="191">
        <f t="shared" si="300"/>
        <v>-205.63999999999942</v>
      </c>
      <c r="AN461" s="88"/>
      <c r="AO461" s="191"/>
      <c r="AP461" s="191">
        <f t="shared" si="295"/>
        <v>42287.80959999976</v>
      </c>
      <c r="AQ461" s="191">
        <f t="shared" si="291"/>
        <v>196.49938752716866</v>
      </c>
      <c r="AR461" s="191">
        <f t="shared" si="297"/>
        <v>-140.0428120496328</v>
      </c>
      <c r="AS461" s="250">
        <f t="shared" si="266"/>
        <v>0</v>
      </c>
      <c r="AT461" s="250">
        <f t="shared" si="267"/>
        <v>0</v>
      </c>
      <c r="AU461" s="250">
        <f t="shared" si="268"/>
        <v>0</v>
      </c>
      <c r="AV461" s="250">
        <f t="shared" si="269"/>
        <v>1</v>
      </c>
      <c r="AW461" s="250">
        <f t="shared" si="270"/>
        <v>0</v>
      </c>
      <c r="AX461" s="250">
        <f t="shared" si="271"/>
        <v>0</v>
      </c>
      <c r="AY461" s="89"/>
      <c r="AZ461" s="111"/>
      <c r="BA461" s="111"/>
      <c r="BB461" s="111"/>
      <c r="BC461" s="111"/>
      <c r="BD461" s="111"/>
      <c r="BE461" s="111"/>
      <c r="BF461" s="111"/>
      <c r="BG461" s="111"/>
      <c r="BH461" s="89"/>
      <c r="BI461" s="89"/>
      <c r="BJ461" s="89"/>
      <c r="BK461" s="89"/>
      <c r="BL461" s="89"/>
    </row>
    <row r="462" spans="1:64" x14ac:dyDescent="0.25">
      <c r="A462" s="86">
        <f t="shared" si="296"/>
        <v>461</v>
      </c>
      <c r="B462" s="113"/>
      <c r="C462" s="88"/>
      <c r="D462" s="88"/>
      <c r="E462" s="194">
        <f t="shared" si="272"/>
        <v>0</v>
      </c>
      <c r="F462" s="89">
        <f t="shared" si="273"/>
        <v>0</v>
      </c>
      <c r="G462" s="113"/>
      <c r="H462" s="88"/>
      <c r="I462" s="84">
        <f t="shared" si="274"/>
        <v>19188.44892216778</v>
      </c>
      <c r="J462" s="84">
        <f t="shared" si="275"/>
        <v>19356.720021956178</v>
      </c>
      <c r="K462" s="84">
        <f t="shared" si="276"/>
        <v>19524.991121744581</v>
      </c>
      <c r="L462" s="84">
        <f t="shared" si="277"/>
        <v>19693.262221532979</v>
      </c>
      <c r="M462" s="108">
        <f>IF(T462&lt;&gt;0,(((G462+1)*('Data Raw'!$N$1007-'Data Raw'!$N$1008)/2+'Data Raw'!$N$1008)*'Data Raw'!$M$1010+'Data Raw'!$M$1009)*AE462+AE462)</f>
        <v>19861.533321321382</v>
      </c>
      <c r="N462" s="84">
        <f t="shared" si="278"/>
        <v>20029.804421109784</v>
      </c>
      <c r="O462" s="84">
        <f t="shared" si="279"/>
        <v>20198.075520898183</v>
      </c>
      <c r="P462" s="84">
        <f t="shared" si="280"/>
        <v>20366.346620686585</v>
      </c>
      <c r="Q462" s="84">
        <f t="shared" si="281"/>
        <v>20534.617720474984</v>
      </c>
      <c r="R462" s="166" t="str">
        <f t="shared" si="282"/>
        <v/>
      </c>
      <c r="S462" s="109">
        <f>'Data Raw'!E504</f>
        <v>19907.580000000002</v>
      </c>
      <c r="T462" s="109">
        <f>'Data Raw'!G504</f>
        <v>19925.740000000002</v>
      </c>
      <c r="U462" s="109">
        <f>'Data Raw'!D504</f>
        <v>20157.240000000002</v>
      </c>
      <c r="V462" s="166" t="str">
        <f t="shared" si="283"/>
        <v/>
      </c>
      <c r="W462" s="89">
        <f t="shared" si="284"/>
        <v>-64.206678678619937</v>
      </c>
      <c r="X462" s="89">
        <f t="shared" si="285"/>
        <v>4122.4975869395485</v>
      </c>
      <c r="Y462" s="89">
        <f t="shared" si="301"/>
        <v>312.52117874814036</v>
      </c>
      <c r="Z462" s="109">
        <f t="shared" si="286"/>
        <v>249.65999999999985</v>
      </c>
      <c r="AA462" s="89">
        <f t="shared" si="287"/>
        <v>359.99324684669222</v>
      </c>
      <c r="AB462" s="89">
        <f t="shared" si="288"/>
        <v>19760.795196877029</v>
      </c>
      <c r="AC462" s="89">
        <f t="shared" si="289"/>
        <v>20404.044803122968</v>
      </c>
      <c r="AD462" s="89">
        <f t="shared" si="290"/>
        <v>1</v>
      </c>
      <c r="AE462" s="89">
        <f>'Data Raw'!C504</f>
        <v>20082.419999999998</v>
      </c>
      <c r="AF462" s="89"/>
      <c r="AG462" s="89">
        <f t="shared" si="292"/>
        <v>-156.67999999999665</v>
      </c>
      <c r="AH462" s="89">
        <f t="shared" si="293"/>
        <v>-220.88667867861659</v>
      </c>
      <c r="AI462" s="109">
        <f t="shared" si="294"/>
        <v>-1</v>
      </c>
      <c r="AJ462" s="109">
        <f t="shared" si="298"/>
        <v>50</v>
      </c>
      <c r="AK462" s="88"/>
      <c r="AL462" s="191" t="str">
        <f t="shared" si="299"/>
        <v/>
      </c>
      <c r="AM462" s="191">
        <f t="shared" si="300"/>
        <v>-156.67999999999665</v>
      </c>
      <c r="AN462" s="88"/>
      <c r="AO462" s="191"/>
      <c r="AP462" s="191">
        <f t="shared" si="295"/>
        <v>24548.622399998952</v>
      </c>
      <c r="AQ462" s="191">
        <f t="shared" si="291"/>
        <v>192.07501113526067</v>
      </c>
      <c r="AR462" s="191">
        <f t="shared" si="297"/>
        <v>-120.44616761287969</v>
      </c>
      <c r="AS462" s="250">
        <f t="shared" si="266"/>
        <v>0</v>
      </c>
      <c r="AT462" s="250">
        <f t="shared" si="267"/>
        <v>0</v>
      </c>
      <c r="AU462" s="250">
        <f t="shared" si="268"/>
        <v>0</v>
      </c>
      <c r="AV462" s="250">
        <f t="shared" si="269"/>
        <v>1</v>
      </c>
      <c r="AW462" s="250">
        <f t="shared" si="270"/>
        <v>0</v>
      </c>
      <c r="AX462" s="250">
        <f t="shared" si="271"/>
        <v>0</v>
      </c>
      <c r="AY462" s="89"/>
      <c r="AZ462" s="111"/>
      <c r="BA462" s="111"/>
      <c r="BB462" s="111"/>
      <c r="BC462" s="111"/>
      <c r="BD462" s="111"/>
      <c r="BE462" s="111"/>
      <c r="BF462" s="111"/>
      <c r="BG462" s="111"/>
      <c r="BH462" s="89"/>
      <c r="BI462" s="89"/>
      <c r="BJ462" s="89"/>
      <c r="BK462" s="89"/>
      <c r="BL462" s="89"/>
    </row>
    <row r="463" spans="1:64" x14ac:dyDescent="0.25">
      <c r="A463" s="86">
        <f t="shared" si="296"/>
        <v>462</v>
      </c>
      <c r="B463" s="113"/>
      <c r="C463" s="88"/>
      <c r="D463" s="88"/>
      <c r="E463" s="194">
        <f t="shared" si="272"/>
        <v>0</v>
      </c>
      <c r="F463" s="89">
        <f t="shared" si="273"/>
        <v>0</v>
      </c>
      <c r="G463" s="113"/>
      <c r="H463" s="88"/>
      <c r="I463" s="84">
        <f t="shared" si="274"/>
        <v>18740.368505709608</v>
      </c>
      <c r="J463" s="84">
        <f t="shared" si="275"/>
        <v>18896.629095083681</v>
      </c>
      <c r="K463" s="84">
        <f t="shared" si="276"/>
        <v>19052.88968445775</v>
      </c>
      <c r="L463" s="84">
        <f t="shared" si="277"/>
        <v>19209.150273831823</v>
      </c>
      <c r="M463" s="108">
        <f>IF(T463&lt;&gt;0,(((G463+1)*('Data Raw'!$N$1007-'Data Raw'!$N$1008)/2+'Data Raw'!$N$1008)*'Data Raw'!$M$1010+'Data Raw'!$M$1009)*AE463+AE463)</f>
        <v>19365.410863205892</v>
      </c>
      <c r="N463" s="84">
        <f t="shared" si="278"/>
        <v>19521.671452579962</v>
      </c>
      <c r="O463" s="84">
        <f t="shared" si="279"/>
        <v>19677.932041954035</v>
      </c>
      <c r="P463" s="84">
        <f t="shared" si="280"/>
        <v>19834.192631328104</v>
      </c>
      <c r="Q463" s="84">
        <f t="shared" si="281"/>
        <v>19990.453220702177</v>
      </c>
      <c r="R463" s="166" t="str">
        <f t="shared" si="282"/>
        <v/>
      </c>
      <c r="S463" s="109">
        <f>'Data Raw'!E505</f>
        <v>19281.97</v>
      </c>
      <c r="T463" s="109">
        <f>'Data Raw'!G505</f>
        <v>19319.919999999998</v>
      </c>
      <c r="U463" s="109">
        <f>'Data Raw'!D505</f>
        <v>19637.72</v>
      </c>
      <c r="V463" s="166" t="str">
        <f t="shared" si="283"/>
        <v/>
      </c>
      <c r="W463" s="89">
        <f t="shared" si="284"/>
        <v>45.490863205894129</v>
      </c>
      <c r="X463" s="89">
        <f t="shared" si="285"/>
        <v>2069.4186352173724</v>
      </c>
      <c r="Y463" s="89">
        <f t="shared" si="301"/>
        <v>289.84881320932521</v>
      </c>
      <c r="Z463" s="109">
        <f t="shared" si="286"/>
        <v>355.75</v>
      </c>
      <c r="AA463" s="89">
        <f t="shared" si="287"/>
        <v>359.38706872573619</v>
      </c>
      <c r="AB463" s="89">
        <f t="shared" si="288"/>
        <v>19274.785740180312</v>
      </c>
      <c r="AC463" s="89">
        <f t="shared" si="289"/>
        <v>19886.774259819686</v>
      </c>
      <c r="AD463" s="89">
        <f t="shared" si="290"/>
        <v>1</v>
      </c>
      <c r="AE463" s="89">
        <f>'Data Raw'!C505</f>
        <v>19580.78</v>
      </c>
      <c r="AF463" s="89"/>
      <c r="AG463" s="89">
        <f t="shared" si="292"/>
        <v>-260.86000000000058</v>
      </c>
      <c r="AH463" s="89">
        <f t="shared" si="293"/>
        <v>-215.36913679410645</v>
      </c>
      <c r="AI463" s="109">
        <f t="shared" si="294"/>
        <v>-1</v>
      </c>
      <c r="AJ463" s="109">
        <f t="shared" si="298"/>
        <v>50</v>
      </c>
      <c r="AK463" s="88"/>
      <c r="AL463" s="191" t="str">
        <f t="shared" si="299"/>
        <v/>
      </c>
      <c r="AM463" s="191">
        <f t="shared" si="300"/>
        <v>-260.86000000000058</v>
      </c>
      <c r="AN463" s="88"/>
      <c r="AO463" s="191"/>
      <c r="AP463" s="191">
        <f t="shared" si="295"/>
        <v>68047.939600000303</v>
      </c>
      <c r="AQ463" s="191">
        <f t="shared" si="291"/>
        <v>199.71778767578732</v>
      </c>
      <c r="AR463" s="191">
        <f t="shared" si="297"/>
        <v>-90.131025533537894</v>
      </c>
      <c r="AS463" s="250">
        <f t="shared" si="266"/>
        <v>0</v>
      </c>
      <c r="AT463" s="250">
        <f t="shared" si="267"/>
        <v>0</v>
      </c>
      <c r="AU463" s="250">
        <f t="shared" si="268"/>
        <v>1</v>
      </c>
      <c r="AV463" s="250">
        <f t="shared" si="269"/>
        <v>0</v>
      </c>
      <c r="AW463" s="250">
        <f t="shared" si="270"/>
        <v>0</v>
      </c>
      <c r="AX463" s="250">
        <f t="shared" si="271"/>
        <v>0</v>
      </c>
      <c r="AY463" s="89"/>
      <c r="AZ463" s="111"/>
      <c r="BA463" s="111"/>
      <c r="BB463" s="111"/>
      <c r="BC463" s="111"/>
      <c r="BD463" s="111"/>
      <c r="BE463" s="111"/>
      <c r="BF463" s="111"/>
      <c r="BG463" s="111"/>
      <c r="BH463" s="89"/>
      <c r="BI463" s="89"/>
      <c r="BJ463" s="89"/>
      <c r="BK463" s="89"/>
      <c r="BL463" s="89"/>
    </row>
    <row r="464" spans="1:64" x14ac:dyDescent="0.25">
      <c r="A464" s="86">
        <f t="shared" si="296"/>
        <v>463</v>
      </c>
      <c r="B464" s="113"/>
      <c r="C464" s="88"/>
      <c r="D464" s="88"/>
      <c r="E464" s="194">
        <f t="shared" si="272"/>
        <v>0</v>
      </c>
      <c r="F464" s="89">
        <f t="shared" si="273"/>
        <v>0</v>
      </c>
      <c r="G464" s="113"/>
      <c r="H464" s="88"/>
      <c r="I464" s="84">
        <f t="shared" si="274"/>
        <v>18618.67096907393</v>
      </c>
      <c r="J464" s="84">
        <f t="shared" si="275"/>
        <v>18763.595375678593</v>
      </c>
      <c r="K464" s="84">
        <f t="shared" si="276"/>
        <v>18908.519782283256</v>
      </c>
      <c r="L464" s="84">
        <f t="shared" si="277"/>
        <v>19053.444188887919</v>
      </c>
      <c r="M464" s="108">
        <f>IF(T464&lt;&gt;0,(((G464+1)*('Data Raw'!$N$1007-'Data Raw'!$N$1008)/2+'Data Raw'!$N$1008)*'Data Raw'!$M$1010+'Data Raw'!$M$1009)*AE464+AE464)</f>
        <v>19198.368595492582</v>
      </c>
      <c r="N464" s="84">
        <f t="shared" si="278"/>
        <v>19343.293002097245</v>
      </c>
      <c r="O464" s="84">
        <f t="shared" si="279"/>
        <v>19488.217408701908</v>
      </c>
      <c r="P464" s="84">
        <f t="shared" si="280"/>
        <v>19633.141815306572</v>
      </c>
      <c r="Q464" s="84">
        <f t="shared" si="281"/>
        <v>19778.066221911235</v>
      </c>
      <c r="R464" s="166" t="str">
        <f t="shared" si="282"/>
        <v/>
      </c>
      <c r="S464" s="109">
        <f>'Data Raw'!E506</f>
        <v>19390.38</v>
      </c>
      <c r="T464" s="109">
        <f>'Data Raw'!G506</f>
        <v>19695.97</v>
      </c>
      <c r="U464" s="109">
        <f>'Data Raw'!D506</f>
        <v>19791.64</v>
      </c>
      <c r="V464" s="166" t="str">
        <f t="shared" si="283"/>
        <v/>
      </c>
      <c r="W464" s="89">
        <f t="shared" si="284"/>
        <v>-497.60140450741892</v>
      </c>
      <c r="X464" s="89">
        <f t="shared" si="285"/>
        <v>247607.15776775594</v>
      </c>
      <c r="Y464" s="89">
        <f t="shared" si="301"/>
        <v>327.69349025333366</v>
      </c>
      <c r="Z464" s="109">
        <f t="shared" si="286"/>
        <v>401.2599999999984</v>
      </c>
      <c r="AA464" s="89">
        <f t="shared" si="287"/>
        <v>365.36891605063073</v>
      </c>
      <c r="AB464" s="89">
        <f t="shared" si="288"/>
        <v>19106.400991583127</v>
      </c>
      <c r="AC464" s="89">
        <f t="shared" si="289"/>
        <v>19717.359008416875</v>
      </c>
      <c r="AD464" s="89">
        <f t="shared" si="290"/>
        <v>1</v>
      </c>
      <c r="AE464" s="89">
        <f>'Data Raw'!C506</f>
        <v>19411.88</v>
      </c>
      <c r="AF464" s="89"/>
      <c r="AG464" s="89">
        <f t="shared" si="292"/>
        <v>284.09000000000015</v>
      </c>
      <c r="AH464" s="89">
        <f t="shared" si="293"/>
        <v>-213.51140450741877</v>
      </c>
      <c r="AI464" s="109">
        <f t="shared" si="294"/>
        <v>-1</v>
      </c>
      <c r="AJ464" s="109">
        <f t="shared" si="298"/>
        <v>50</v>
      </c>
      <c r="AK464" s="88"/>
      <c r="AL464" s="191" t="str">
        <f t="shared" si="299"/>
        <v/>
      </c>
      <c r="AM464" s="191">
        <f t="shared" si="300"/>
        <v>-284.09000000000015</v>
      </c>
      <c r="AN464" s="88"/>
      <c r="AO464" s="191"/>
      <c r="AP464" s="191">
        <f t="shared" si="295"/>
        <v>80707.128100000089</v>
      </c>
      <c r="AQ464" s="191">
        <f t="shared" si="291"/>
        <v>209.09247793403318</v>
      </c>
      <c r="AR464" s="191">
        <f t="shared" si="297"/>
        <v>-118.60101231930048</v>
      </c>
      <c r="AS464" s="250">
        <f t="shared" si="266"/>
        <v>0</v>
      </c>
      <c r="AT464" s="250">
        <f t="shared" si="267"/>
        <v>0</v>
      </c>
      <c r="AU464" s="250">
        <f t="shared" si="268"/>
        <v>0</v>
      </c>
      <c r="AV464" s="250">
        <f t="shared" si="269"/>
        <v>0</v>
      </c>
      <c r="AW464" s="250">
        <f t="shared" si="270"/>
        <v>0</v>
      </c>
      <c r="AX464" s="250">
        <f t="shared" si="271"/>
        <v>1</v>
      </c>
      <c r="AY464" s="89"/>
      <c r="AZ464" s="111"/>
      <c r="BA464" s="111"/>
      <c r="BB464" s="111"/>
      <c r="BC464" s="111"/>
      <c r="BD464" s="111"/>
      <c r="BE464" s="111"/>
      <c r="BF464" s="111"/>
      <c r="BG464" s="111"/>
      <c r="BH464" s="89"/>
      <c r="BI464" s="89"/>
      <c r="BJ464" s="89"/>
      <c r="BK464" s="89"/>
      <c r="BL464" s="89"/>
    </row>
    <row r="465" spans="1:64" x14ac:dyDescent="0.25">
      <c r="A465" s="86">
        <f t="shared" si="296"/>
        <v>464</v>
      </c>
      <c r="B465" s="113"/>
      <c r="C465" s="88"/>
      <c r="D465" s="88"/>
      <c r="E465" s="194">
        <f t="shared" si="272"/>
        <v>0</v>
      </c>
      <c r="F465" s="89">
        <f t="shared" si="273"/>
        <v>0</v>
      </c>
      <c r="G465" s="113"/>
      <c r="H465" s="88"/>
      <c r="I465" s="84">
        <f t="shared" si="274"/>
        <v>18654.37279682458</v>
      </c>
      <c r="J465" s="84">
        <f t="shared" si="275"/>
        <v>18818.219541951243</v>
      </c>
      <c r="K465" s="84">
        <f t="shared" si="276"/>
        <v>18982.066287077912</v>
      </c>
      <c r="L465" s="84">
        <f t="shared" si="277"/>
        <v>19145.913032204578</v>
      </c>
      <c r="M465" s="108">
        <f>IF(T465&lt;&gt;0,(((G465+1)*('Data Raw'!$N$1007-'Data Raw'!$N$1008)/2+'Data Raw'!$N$1008)*'Data Raw'!$M$1010+'Data Raw'!$M$1009)*AE465+AE465)</f>
        <v>19309.759777331245</v>
      </c>
      <c r="N465" s="84">
        <f t="shared" si="278"/>
        <v>19473.606522457911</v>
      </c>
      <c r="O465" s="84">
        <f t="shared" si="279"/>
        <v>19637.453267584577</v>
      </c>
      <c r="P465" s="84">
        <f t="shared" si="280"/>
        <v>19801.300012711246</v>
      </c>
      <c r="Q465" s="84">
        <f t="shared" si="281"/>
        <v>19965.146757837909</v>
      </c>
      <c r="R465" s="166" t="str">
        <f t="shared" si="282"/>
        <v/>
      </c>
      <c r="S465" s="109">
        <f>'Data Raw'!E507</f>
        <v>19122.82</v>
      </c>
      <c r="T465" s="109">
        <f>'Data Raw'!G507</f>
        <v>19247.96</v>
      </c>
      <c r="U465" s="109">
        <f>'Data Raw'!D507</f>
        <v>19639.52</v>
      </c>
      <c r="V465" s="166" t="str">
        <f t="shared" si="283"/>
        <v/>
      </c>
      <c r="W465" s="89">
        <f t="shared" si="284"/>
        <v>61.799777331245423</v>
      </c>
      <c r="X465" s="89">
        <f t="shared" si="285"/>
        <v>3819.2124781915159</v>
      </c>
      <c r="Y465" s="89">
        <f t="shared" si="301"/>
        <v>304.2830810292711</v>
      </c>
      <c r="Z465" s="109">
        <f t="shared" si="286"/>
        <v>516.70000000000073</v>
      </c>
      <c r="AA465" s="89">
        <f t="shared" si="287"/>
        <v>386.98764232911213</v>
      </c>
      <c r="AB465" s="89">
        <f t="shared" si="288"/>
        <v>19213.946421356963</v>
      </c>
      <c r="AC465" s="89">
        <f t="shared" si="289"/>
        <v>19835.073578643034</v>
      </c>
      <c r="AD465" s="89">
        <f t="shared" si="290"/>
        <v>1</v>
      </c>
      <c r="AE465" s="89">
        <f>'Data Raw'!C507</f>
        <v>19524.509999999998</v>
      </c>
      <c r="AF465" s="89"/>
      <c r="AG465" s="89">
        <f t="shared" si="292"/>
        <v>-276.54999999999927</v>
      </c>
      <c r="AH465" s="89">
        <f t="shared" si="293"/>
        <v>-214.75022266875385</v>
      </c>
      <c r="AI465" s="109">
        <f t="shared" si="294"/>
        <v>-1</v>
      </c>
      <c r="AJ465" s="109">
        <f t="shared" si="298"/>
        <v>50</v>
      </c>
      <c r="AK465" s="88"/>
      <c r="AL465" s="191" t="str">
        <f t="shared" si="299"/>
        <v/>
      </c>
      <c r="AM465" s="191">
        <f t="shared" si="300"/>
        <v>-276.54999999999927</v>
      </c>
      <c r="AN465" s="88"/>
      <c r="AO465" s="191"/>
      <c r="AP465" s="191">
        <f t="shared" si="295"/>
        <v>76479.902499999604</v>
      </c>
      <c r="AQ465" s="191">
        <f t="shared" si="291"/>
        <v>216.58775816358497</v>
      </c>
      <c r="AR465" s="191">
        <f t="shared" si="297"/>
        <v>-87.695322865686137</v>
      </c>
      <c r="AS465" s="250">
        <f t="shared" si="266"/>
        <v>0</v>
      </c>
      <c r="AT465" s="250">
        <f t="shared" si="267"/>
        <v>0</v>
      </c>
      <c r="AU465" s="250">
        <f t="shared" si="268"/>
        <v>1</v>
      </c>
      <c r="AV465" s="250">
        <f t="shared" si="269"/>
        <v>0</v>
      </c>
      <c r="AW465" s="250">
        <f t="shared" si="270"/>
        <v>0</v>
      </c>
      <c r="AX465" s="250">
        <f t="shared" si="271"/>
        <v>0</v>
      </c>
      <c r="AY465" s="89"/>
      <c r="AZ465" s="111"/>
      <c r="BA465" s="111"/>
      <c r="BB465" s="111"/>
      <c r="BC465" s="111"/>
      <c r="BD465" s="111"/>
      <c r="BE465" s="111"/>
      <c r="BF465" s="111"/>
      <c r="BG465" s="111"/>
      <c r="BH465" s="89"/>
      <c r="BI465" s="89"/>
      <c r="BJ465" s="89"/>
      <c r="BK465" s="89"/>
      <c r="BL465" s="89"/>
    </row>
    <row r="466" spans="1:64" x14ac:dyDescent="0.25">
      <c r="A466" s="86">
        <f t="shared" si="296"/>
        <v>465</v>
      </c>
      <c r="B466" s="113"/>
      <c r="C466" s="88"/>
      <c r="D466" s="88"/>
      <c r="E466" s="194">
        <f t="shared" si="272"/>
        <v>0</v>
      </c>
      <c r="F466" s="89">
        <f t="shared" si="273"/>
        <v>0</v>
      </c>
      <c r="G466" s="113"/>
      <c r="H466" s="88"/>
      <c r="I466" s="84">
        <f t="shared" si="274"/>
        <v>18700.184834259868</v>
      </c>
      <c r="J466" s="84">
        <f t="shared" si="275"/>
        <v>18852.326374774508</v>
      </c>
      <c r="K466" s="84">
        <f t="shared" si="276"/>
        <v>19004.46791528914</v>
      </c>
      <c r="L466" s="84">
        <f t="shared" si="277"/>
        <v>19156.609455803777</v>
      </c>
      <c r="M466" s="108">
        <f>IF(T466&lt;&gt;0,(((G466+1)*('Data Raw'!$N$1007-'Data Raw'!$N$1008)/2+'Data Raw'!$N$1008)*'Data Raw'!$M$1010+'Data Raw'!$M$1009)*AE466+AE466)</f>
        <v>19308.750996318413</v>
      </c>
      <c r="N466" s="84">
        <f t="shared" si="278"/>
        <v>19460.892536833049</v>
      </c>
      <c r="O466" s="84">
        <f t="shared" si="279"/>
        <v>19613.034077347686</v>
      </c>
      <c r="P466" s="84">
        <f t="shared" si="280"/>
        <v>19765.175617862318</v>
      </c>
      <c r="Q466" s="84">
        <f t="shared" si="281"/>
        <v>19917.317158376958</v>
      </c>
      <c r="R466" s="166" t="str">
        <f t="shared" si="282"/>
        <v/>
      </c>
      <c r="S466" s="109">
        <f>'Data Raw'!E508</f>
        <v>19431.09</v>
      </c>
      <c r="T466" s="109">
        <f>'Data Raw'!G508</f>
        <v>19539.87</v>
      </c>
      <c r="U466" s="109">
        <f>'Data Raw'!D508</f>
        <v>19745.439999999999</v>
      </c>
      <c r="V466" s="166" t="str">
        <f t="shared" si="283"/>
        <v/>
      </c>
      <c r="W466" s="89">
        <f t="shared" si="284"/>
        <v>-231.11900368158604</v>
      </c>
      <c r="X466" s="89">
        <f t="shared" si="285"/>
        <v>53415.993862768977</v>
      </c>
      <c r="Y466" s="89">
        <f t="shared" si="301"/>
        <v>294.94434202956347</v>
      </c>
      <c r="Z466" s="109">
        <f t="shared" si="286"/>
        <v>314.34999999999854</v>
      </c>
      <c r="AA466" s="89">
        <f t="shared" si="287"/>
        <v>376.61083628209593</v>
      </c>
      <c r="AB466" s="89">
        <f t="shared" si="288"/>
        <v>19194.550504020255</v>
      </c>
      <c r="AC466" s="89">
        <f t="shared" si="289"/>
        <v>19852.429495979748</v>
      </c>
      <c r="AD466" s="89">
        <f t="shared" si="290"/>
        <v>1</v>
      </c>
      <c r="AE466" s="89">
        <f>'Data Raw'!C508</f>
        <v>19523.490000000002</v>
      </c>
      <c r="AF466" s="89"/>
      <c r="AG466" s="89">
        <f t="shared" si="292"/>
        <v>16.379999999997381</v>
      </c>
      <c r="AH466" s="89">
        <f t="shared" si="293"/>
        <v>-214.73900368158866</v>
      </c>
      <c r="AI466" s="109">
        <f t="shared" si="294"/>
        <v>-1</v>
      </c>
      <c r="AJ466" s="109">
        <f t="shared" si="298"/>
        <v>50</v>
      </c>
      <c r="AK466" s="88"/>
      <c r="AL466" s="191" t="str">
        <f t="shared" si="299"/>
        <v/>
      </c>
      <c r="AM466" s="191">
        <f t="shared" si="300"/>
        <v>-16.379999999997381</v>
      </c>
      <c r="AN466" s="88"/>
      <c r="AO466" s="191"/>
      <c r="AP466" s="191">
        <f t="shared" si="295"/>
        <v>268.30439999991421</v>
      </c>
      <c r="AQ466" s="191">
        <f t="shared" si="291"/>
        <v>194.34245170096412</v>
      </c>
      <c r="AR466" s="191">
        <f t="shared" si="297"/>
        <v>-100.60189032859935</v>
      </c>
      <c r="AS466" s="250">
        <f t="shared" si="266"/>
        <v>0</v>
      </c>
      <c r="AT466" s="250">
        <f t="shared" si="267"/>
        <v>0</v>
      </c>
      <c r="AU466" s="250">
        <f t="shared" si="268"/>
        <v>0</v>
      </c>
      <c r="AV466" s="250">
        <f t="shared" si="269"/>
        <v>1</v>
      </c>
      <c r="AW466" s="250">
        <f t="shared" si="270"/>
        <v>0</v>
      </c>
      <c r="AX466" s="250">
        <f t="shared" si="271"/>
        <v>0</v>
      </c>
      <c r="AY466" s="89"/>
      <c r="AZ466" s="111"/>
      <c r="BA466" s="111"/>
      <c r="BB466" s="111"/>
      <c r="BC466" s="111"/>
      <c r="BD466" s="111"/>
      <c r="BE466" s="111"/>
      <c r="BF466" s="111"/>
      <c r="BG466" s="111"/>
      <c r="BH466" s="89"/>
      <c r="BI466" s="89"/>
      <c r="BJ466" s="89"/>
      <c r="BK466" s="89"/>
      <c r="BL466" s="89"/>
    </row>
    <row r="467" spans="1:64" x14ac:dyDescent="0.25">
      <c r="A467" s="86">
        <f t="shared" si="296"/>
        <v>466</v>
      </c>
      <c r="B467" s="113"/>
      <c r="C467" s="88"/>
      <c r="D467" s="88"/>
      <c r="E467" s="194">
        <f t="shared" si="272"/>
        <v>0</v>
      </c>
      <c r="F467" s="89">
        <f t="shared" si="273"/>
        <v>0</v>
      </c>
      <c r="G467" s="113"/>
      <c r="H467" s="88"/>
      <c r="I467" s="84">
        <f t="shared" si="274"/>
        <v>18396.922709026381</v>
      </c>
      <c r="J467" s="84">
        <f t="shared" si="275"/>
        <v>18544.394880041167</v>
      </c>
      <c r="K467" s="84">
        <f t="shared" si="276"/>
        <v>18691.867051055946</v>
      </c>
      <c r="L467" s="84">
        <f t="shared" si="277"/>
        <v>18839.339222070728</v>
      </c>
      <c r="M467" s="108">
        <f>IF(T467&lt;&gt;0,(((G467+1)*('Data Raw'!$N$1007-'Data Raw'!$N$1008)/2+'Data Raw'!$N$1008)*'Data Raw'!$M$1010+'Data Raw'!$M$1009)*AE467+AE467)</f>
        <v>18986.811393085511</v>
      </c>
      <c r="N467" s="84">
        <f t="shared" si="278"/>
        <v>19134.283564100293</v>
      </c>
      <c r="O467" s="84">
        <f t="shared" si="279"/>
        <v>19281.755735115075</v>
      </c>
      <c r="P467" s="84">
        <f t="shared" si="280"/>
        <v>19429.227906129854</v>
      </c>
      <c r="Q467" s="84">
        <f t="shared" si="281"/>
        <v>19576.70007714464</v>
      </c>
      <c r="R467" s="166" t="str">
        <f t="shared" si="282"/>
        <v/>
      </c>
      <c r="S467" s="109">
        <f>'Data Raw'!E509</f>
        <v>19109.07</v>
      </c>
      <c r="T467" s="109">
        <f>'Data Raw'!G509</f>
        <v>19203.91</v>
      </c>
      <c r="U467" s="109">
        <f>'Data Raw'!D509</f>
        <v>19388.77</v>
      </c>
      <c r="V467" s="166" t="str">
        <f t="shared" si="283"/>
        <v/>
      </c>
      <c r="W467" s="89">
        <f t="shared" si="284"/>
        <v>-217.09860691448921</v>
      </c>
      <c r="X467" s="89">
        <f t="shared" si="285"/>
        <v>47131.805124211904</v>
      </c>
      <c r="Y467" s="89">
        <f t="shared" si="301"/>
        <v>285.12773941709617</v>
      </c>
      <c r="Z467" s="109">
        <f t="shared" si="286"/>
        <v>279.70000000000073</v>
      </c>
      <c r="AA467" s="89">
        <f t="shared" si="287"/>
        <v>362.76643109893945</v>
      </c>
      <c r="AB467" s="89">
        <f t="shared" si="288"/>
        <v>18877.85078916022</v>
      </c>
      <c r="AC467" s="89">
        <f t="shared" si="289"/>
        <v>19518.089210839782</v>
      </c>
      <c r="AD467" s="89">
        <f t="shared" si="290"/>
        <v>1</v>
      </c>
      <c r="AE467" s="89">
        <f>'Data Raw'!C509</f>
        <v>19197.97</v>
      </c>
      <c r="AF467" s="89"/>
      <c r="AG467" s="89">
        <f t="shared" si="292"/>
        <v>5.9399999999986903</v>
      </c>
      <c r="AH467" s="89">
        <f t="shared" si="293"/>
        <v>-211.15860691449052</v>
      </c>
      <c r="AI467" s="109">
        <f t="shared" si="294"/>
        <v>-1</v>
      </c>
      <c r="AJ467" s="109">
        <f t="shared" si="298"/>
        <v>50</v>
      </c>
      <c r="AK467" s="88"/>
      <c r="AL467" s="191" t="str">
        <f t="shared" si="299"/>
        <v/>
      </c>
      <c r="AM467" s="191">
        <f t="shared" si="300"/>
        <v>-5.9399999999986903</v>
      </c>
      <c r="AN467" s="88"/>
      <c r="AO467" s="191"/>
      <c r="AP467" s="191">
        <f t="shared" si="295"/>
        <v>35.283599999984439</v>
      </c>
      <c r="AQ467" s="191">
        <f t="shared" si="291"/>
        <v>173.40884595641239</v>
      </c>
      <c r="AR467" s="191">
        <f t="shared" si="297"/>
        <v>-111.71889346068377</v>
      </c>
      <c r="AS467" s="250">
        <f t="shared" si="266"/>
        <v>0</v>
      </c>
      <c r="AT467" s="250">
        <f t="shared" si="267"/>
        <v>0</v>
      </c>
      <c r="AU467" s="250">
        <f t="shared" si="268"/>
        <v>0</v>
      </c>
      <c r="AV467" s="250">
        <f t="shared" si="269"/>
        <v>1</v>
      </c>
      <c r="AW467" s="250">
        <f t="shared" si="270"/>
        <v>0</v>
      </c>
      <c r="AX467" s="250">
        <f t="shared" si="271"/>
        <v>0</v>
      </c>
      <c r="AY467" s="89"/>
      <c r="AZ467" s="111"/>
      <c r="BA467" s="111"/>
      <c r="BB467" s="111"/>
      <c r="BC467" s="111"/>
      <c r="BD467" s="111"/>
      <c r="BE467" s="111"/>
      <c r="BF467" s="111"/>
      <c r="BG467" s="111"/>
      <c r="BH467" s="89"/>
      <c r="BI467" s="89"/>
      <c r="BJ467" s="89"/>
      <c r="BK467" s="89"/>
      <c r="BL467" s="89"/>
    </row>
    <row r="468" spans="1:64" x14ac:dyDescent="0.25">
      <c r="A468" s="86">
        <f t="shared" si="296"/>
        <v>467</v>
      </c>
      <c r="B468" s="113"/>
      <c r="C468" s="88"/>
      <c r="D468" s="88"/>
      <c r="E468" s="194">
        <f t="shared" si="272"/>
        <v>0</v>
      </c>
      <c r="F468" s="89">
        <f t="shared" si="273"/>
        <v>0</v>
      </c>
      <c r="G468" s="113"/>
      <c r="H468" s="88"/>
      <c r="I468" s="84">
        <f t="shared" si="274"/>
        <v>18655.765584421941</v>
      </c>
      <c r="J468" s="84">
        <f t="shared" si="275"/>
        <v>18798.329454130493</v>
      </c>
      <c r="K468" s="84">
        <f t="shared" si="276"/>
        <v>18940.893323839038</v>
      </c>
      <c r="L468" s="84">
        <f t="shared" si="277"/>
        <v>19083.457193547587</v>
      </c>
      <c r="M468" s="108">
        <f>IF(T468&lt;&gt;0,(((G468+1)*('Data Raw'!$N$1007-'Data Raw'!$N$1008)/2+'Data Raw'!$N$1008)*'Data Raw'!$M$1010+'Data Raw'!$M$1009)*AE468+AE468)</f>
        <v>19226.021063256136</v>
      </c>
      <c r="N468" s="84">
        <f t="shared" si="278"/>
        <v>19368.584932964684</v>
      </c>
      <c r="O468" s="84">
        <f t="shared" si="279"/>
        <v>19511.148802673233</v>
      </c>
      <c r="P468" s="84">
        <f t="shared" si="280"/>
        <v>19653.712672381778</v>
      </c>
      <c r="Q468" s="84">
        <f t="shared" si="281"/>
        <v>19796.276542090331</v>
      </c>
      <c r="R468" s="166" t="str">
        <f t="shared" si="282"/>
        <v/>
      </c>
      <c r="S468" s="109">
        <f>'Data Raw'!E510</f>
        <v>19303.29</v>
      </c>
      <c r="T468" s="109">
        <f>'Data Raw'!G510</f>
        <v>19518.59</v>
      </c>
      <c r="U468" s="109">
        <f>'Data Raw'!D510</f>
        <v>19597.18</v>
      </c>
      <c r="V468" s="166" t="str">
        <f t="shared" si="283"/>
        <v/>
      </c>
      <c r="W468" s="89">
        <f t="shared" si="284"/>
        <v>-292.56893674386447</v>
      </c>
      <c r="X468" s="89">
        <f t="shared" si="285"/>
        <v>85596.582747435372</v>
      </c>
      <c r="Y468" s="89">
        <f t="shared" si="301"/>
        <v>286.20261291061826</v>
      </c>
      <c r="Z468" s="109">
        <f t="shared" si="286"/>
        <v>293.88999999999942</v>
      </c>
      <c r="AA468" s="89">
        <f t="shared" si="287"/>
        <v>352.92694094194803</v>
      </c>
      <c r="AB468" s="89">
        <f t="shared" si="288"/>
        <v>19131.488533565902</v>
      </c>
      <c r="AC468" s="89">
        <f t="shared" si="289"/>
        <v>19748.191466434098</v>
      </c>
      <c r="AD468" s="89">
        <f t="shared" si="290"/>
        <v>1</v>
      </c>
      <c r="AE468" s="89">
        <f>'Data Raw'!C510</f>
        <v>19439.84</v>
      </c>
      <c r="AF468" s="89"/>
      <c r="AG468" s="89">
        <f t="shared" si="292"/>
        <v>78.75</v>
      </c>
      <c r="AH468" s="89">
        <f t="shared" si="293"/>
        <v>-213.81893674386447</v>
      </c>
      <c r="AI468" s="109">
        <f t="shared" si="294"/>
        <v>-1</v>
      </c>
      <c r="AJ468" s="109">
        <f t="shared" si="298"/>
        <v>50</v>
      </c>
      <c r="AK468" s="88"/>
      <c r="AL468" s="191" t="str">
        <f t="shared" si="299"/>
        <v/>
      </c>
      <c r="AM468" s="191">
        <f t="shared" si="300"/>
        <v>-78.75</v>
      </c>
      <c r="AN468" s="88"/>
      <c r="AO468" s="191"/>
      <c r="AP468" s="191">
        <f t="shared" si="295"/>
        <v>6201.5625</v>
      </c>
      <c r="AQ468" s="191">
        <f t="shared" si="291"/>
        <v>162.8911964056999</v>
      </c>
      <c r="AR468" s="191">
        <f t="shared" si="297"/>
        <v>-123.31141650491836</v>
      </c>
      <c r="AS468" s="250">
        <f t="shared" ref="AS468:AS531" si="302">IF(R468=1,0,IF(AND($T468&gt;=I468,$T468&lt;J468),1,0))</f>
        <v>0</v>
      </c>
      <c r="AT468" s="250">
        <f t="shared" ref="AT468:AT531" si="303">IF(R468=1,0,IF(AND($T468&gt;=J468,$T468&lt;K468),1,0))</f>
        <v>0</v>
      </c>
      <c r="AU468" s="250">
        <f t="shared" ref="AU468:AU531" si="304">IF(R468=1,0,IF(AND($T468&gt;=K468,$T468&lt;M468),1,0))</f>
        <v>0</v>
      </c>
      <c r="AV468" s="250">
        <f t="shared" ref="AV468:AV531" si="305">IF(R468=1,0,IF(AND($T468&gt;M468,$T468&lt;=O468),1,0))</f>
        <v>0</v>
      </c>
      <c r="AW468" s="250">
        <f t="shared" ref="AW468:AW531" si="306">IF(R468=1,0,IF(AND($T468&gt;O468,$T468&lt;=P468),1,0))</f>
        <v>1</v>
      </c>
      <c r="AX468" s="250">
        <f t="shared" ref="AX468:AX531" si="307">IF(R468=1,0,IF(AND($T468&gt;P468,$T468&lt;=Q468),1,0))</f>
        <v>0</v>
      </c>
      <c r="AY468" s="89"/>
      <c r="AZ468" s="111"/>
      <c r="BA468" s="111"/>
      <c r="BB468" s="111"/>
      <c r="BC468" s="111"/>
      <c r="BD468" s="111"/>
      <c r="BE468" s="111"/>
      <c r="BF468" s="111"/>
      <c r="BG468" s="111"/>
      <c r="BH468" s="89"/>
      <c r="BI468" s="89"/>
      <c r="BJ468" s="89"/>
      <c r="BK468" s="89"/>
      <c r="BL468" s="89"/>
    </row>
    <row r="469" spans="1:64" x14ac:dyDescent="0.25">
      <c r="A469" s="86">
        <f t="shared" si="296"/>
        <v>468</v>
      </c>
      <c r="B469" s="113"/>
      <c r="C469" s="88"/>
      <c r="D469" s="88"/>
      <c r="E469" s="194">
        <f t="shared" si="272"/>
        <v>0</v>
      </c>
      <c r="F469" s="89">
        <f t="shared" si="273"/>
        <v>0</v>
      </c>
      <c r="G469" s="113"/>
      <c r="H469" s="88"/>
      <c r="I469" s="84">
        <f t="shared" si="274"/>
        <v>18567.632091105734</v>
      </c>
      <c r="J469" s="84">
        <f t="shared" si="275"/>
        <v>18710.733397561045</v>
      </c>
      <c r="K469" s="84">
        <f t="shared" si="276"/>
        <v>18853.834704016353</v>
      </c>
      <c r="L469" s="84">
        <f t="shared" si="277"/>
        <v>18996.936010471665</v>
      </c>
      <c r="M469" s="108">
        <f>IF(T469&lt;&gt;0,(((G469+1)*('Data Raw'!$N$1007-'Data Raw'!$N$1008)/2+'Data Raw'!$N$1008)*'Data Raw'!$M$1010+'Data Raw'!$M$1009)*AE469+AE469)</f>
        <v>19140.037316926973</v>
      </c>
      <c r="N469" s="84">
        <f t="shared" si="278"/>
        <v>19283.138623382281</v>
      </c>
      <c r="O469" s="84">
        <f t="shared" si="279"/>
        <v>19426.239929837593</v>
      </c>
      <c r="P469" s="84">
        <f t="shared" si="280"/>
        <v>19569.341236292901</v>
      </c>
      <c r="Q469" s="84">
        <f t="shared" si="281"/>
        <v>19712.442542748213</v>
      </c>
      <c r="R469" s="166" t="str">
        <f t="shared" si="282"/>
        <v/>
      </c>
      <c r="S469" s="109">
        <f>'Data Raw'!E511</f>
        <v>18829.11</v>
      </c>
      <c r="T469" s="109">
        <f>'Data Raw'!G511</f>
        <v>19000.71</v>
      </c>
      <c r="U469" s="109">
        <f>'Data Raw'!D511</f>
        <v>19382.97</v>
      </c>
      <c r="V469" s="166" t="str">
        <f t="shared" si="283"/>
        <v/>
      </c>
      <c r="W469" s="89">
        <f t="shared" si="284"/>
        <v>139.32731692697416</v>
      </c>
      <c r="X469" s="89">
        <f t="shared" si="285"/>
        <v>19412.101242069501</v>
      </c>
      <c r="Y469" s="89">
        <f t="shared" si="301"/>
        <v>270.1543778401159</v>
      </c>
      <c r="Z469" s="109">
        <f t="shared" si="286"/>
        <v>553.86000000000058</v>
      </c>
      <c r="AA469" s="89">
        <f t="shared" si="287"/>
        <v>381.63166366452697</v>
      </c>
      <c r="AB469" s="89">
        <f t="shared" si="288"/>
        <v>19052.912100199344</v>
      </c>
      <c r="AC469" s="89">
        <f t="shared" si="289"/>
        <v>19652.887899800658</v>
      </c>
      <c r="AD469" s="89" t="str">
        <f t="shared" si="290"/>
        <v/>
      </c>
      <c r="AE469" s="89">
        <f>'Data Raw'!C511</f>
        <v>19352.900000000001</v>
      </c>
      <c r="AF469" s="89"/>
      <c r="AG469" s="89">
        <f t="shared" si="292"/>
        <v>-352.19000000000233</v>
      </c>
      <c r="AH469" s="89">
        <f t="shared" si="293"/>
        <v>-212.86268307302817</v>
      </c>
      <c r="AI469" s="109">
        <f t="shared" si="294"/>
        <v>-1</v>
      </c>
      <c r="AJ469" s="109">
        <f t="shared" si="298"/>
        <v>50</v>
      </c>
      <c r="AK469" s="88"/>
      <c r="AL469" s="191" t="str">
        <f t="shared" si="299"/>
        <v/>
      </c>
      <c r="AM469" s="191">
        <f t="shared" si="300"/>
        <v>-352.19000000000233</v>
      </c>
      <c r="AN469" s="88"/>
      <c r="AO469" s="191"/>
      <c r="AP469" s="191">
        <f t="shared" si="295"/>
        <v>124037.79610000164</v>
      </c>
      <c r="AQ469" s="191">
        <f t="shared" si="291"/>
        <v>183.92439680506683</v>
      </c>
      <c r="AR469" s="191">
        <f t="shared" si="297"/>
        <v>-86.229981035049065</v>
      </c>
      <c r="AS469" s="250">
        <f t="shared" si="302"/>
        <v>0</v>
      </c>
      <c r="AT469" s="250">
        <f t="shared" si="303"/>
        <v>0</v>
      </c>
      <c r="AU469" s="250">
        <f t="shared" si="304"/>
        <v>1</v>
      </c>
      <c r="AV469" s="250">
        <f t="shared" si="305"/>
        <v>0</v>
      </c>
      <c r="AW469" s="250">
        <f t="shared" si="306"/>
        <v>0</v>
      </c>
      <c r="AX469" s="250">
        <f t="shared" si="307"/>
        <v>0</v>
      </c>
      <c r="AY469" s="89"/>
      <c r="AZ469" s="111"/>
      <c r="BA469" s="111"/>
      <c r="BB469" s="111"/>
      <c r="BC469" s="111"/>
      <c r="BD469" s="111"/>
      <c r="BE469" s="111"/>
      <c r="BF469" s="111"/>
      <c r="BG469" s="111"/>
      <c r="BH469" s="89"/>
      <c r="BI469" s="89"/>
      <c r="BJ469" s="89"/>
      <c r="BK469" s="89"/>
      <c r="BL469" s="89"/>
    </row>
    <row r="470" spans="1:64" x14ac:dyDescent="0.25">
      <c r="A470" s="86">
        <f t="shared" si="296"/>
        <v>469</v>
      </c>
      <c r="B470" s="113"/>
      <c r="C470" s="88"/>
      <c r="D470" s="88"/>
      <c r="E470" s="194">
        <f t="shared" si="272"/>
        <v>0</v>
      </c>
      <c r="F470" s="89">
        <f t="shared" si="273"/>
        <v>0</v>
      </c>
      <c r="G470" s="113"/>
      <c r="H470" s="88"/>
      <c r="I470" s="84">
        <f t="shared" si="274"/>
        <v>18368.272658861028</v>
      </c>
      <c r="J470" s="84">
        <f t="shared" si="275"/>
        <v>18503.34984778109</v>
      </c>
      <c r="K470" s="84">
        <f t="shared" si="276"/>
        <v>18638.427036701145</v>
      </c>
      <c r="L470" s="84">
        <f t="shared" si="277"/>
        <v>18773.504225621204</v>
      </c>
      <c r="M470" s="108">
        <f>IF(T470&lt;&gt;0,(((G470+1)*('Data Raw'!$N$1007-'Data Raw'!$N$1008)/2+'Data Raw'!$N$1008)*'Data Raw'!$M$1010+'Data Raw'!$M$1009)*AE470+AE470)</f>
        <v>18908.581414541262</v>
      </c>
      <c r="N470" s="84">
        <f t="shared" si="278"/>
        <v>19043.658603461321</v>
      </c>
      <c r="O470" s="84">
        <f t="shared" si="279"/>
        <v>19178.73579238138</v>
      </c>
      <c r="P470" s="84">
        <f t="shared" si="280"/>
        <v>19313.812981301435</v>
      </c>
      <c r="Q470" s="84">
        <f t="shared" si="281"/>
        <v>19448.890170221497</v>
      </c>
      <c r="R470" s="166" t="str">
        <f t="shared" si="282"/>
        <v/>
      </c>
      <c r="S470" s="109">
        <f>'Data Raw'!E512</f>
        <v>19018.099999999999</v>
      </c>
      <c r="T470" s="109">
        <f>'Data Raw'!G512</f>
        <v>19258.759999999998</v>
      </c>
      <c r="U470" s="109">
        <f>'Data Raw'!D512</f>
        <v>19295.64</v>
      </c>
      <c r="V470" s="166" t="str">
        <f t="shared" si="283"/>
        <v/>
      </c>
      <c r="W470" s="89">
        <f t="shared" si="284"/>
        <v>-350.17858545873605</v>
      </c>
      <c r="X470" s="89">
        <f t="shared" si="285"/>
        <v>122625.04171388131</v>
      </c>
      <c r="Y470" s="89">
        <f t="shared" si="301"/>
        <v>282.97535705705184</v>
      </c>
      <c r="Z470" s="109">
        <f t="shared" si="286"/>
        <v>277.54000000000087</v>
      </c>
      <c r="AA470" s="89">
        <f t="shared" si="287"/>
        <v>366.76142599816609</v>
      </c>
      <c r="AB470" s="89">
        <f t="shared" si="288"/>
        <v>18794.483085885153</v>
      </c>
      <c r="AC470" s="89">
        <f t="shared" si="289"/>
        <v>19443.256914114845</v>
      </c>
      <c r="AD470" s="89">
        <f t="shared" si="290"/>
        <v>1</v>
      </c>
      <c r="AE470" s="89">
        <f>'Data Raw'!C512</f>
        <v>19118.87</v>
      </c>
      <c r="AF470" s="89"/>
      <c r="AG470" s="89">
        <f t="shared" si="292"/>
        <v>139.88999999999942</v>
      </c>
      <c r="AH470" s="89">
        <f t="shared" si="293"/>
        <v>-210.28858545873663</v>
      </c>
      <c r="AI470" s="109">
        <f t="shared" si="294"/>
        <v>-1</v>
      </c>
      <c r="AJ470" s="109">
        <f t="shared" si="298"/>
        <v>50</v>
      </c>
      <c r="AK470" s="88"/>
      <c r="AL470" s="191" t="str">
        <f t="shared" si="299"/>
        <v/>
      </c>
      <c r="AM470" s="191">
        <f t="shared" si="300"/>
        <v>-139.88999999999942</v>
      </c>
      <c r="AN470" s="88"/>
      <c r="AO470" s="191"/>
      <c r="AP470" s="191">
        <f t="shared" si="295"/>
        <v>19569.212099999837</v>
      </c>
      <c r="AQ470" s="191">
        <f t="shared" si="291"/>
        <v>179.03168604894822</v>
      </c>
      <c r="AR470" s="191">
        <f t="shared" si="297"/>
        <v>-103.94367100810362</v>
      </c>
      <c r="AS470" s="250">
        <f t="shared" si="302"/>
        <v>0</v>
      </c>
      <c r="AT470" s="250">
        <f t="shared" si="303"/>
        <v>0</v>
      </c>
      <c r="AU470" s="250">
        <f t="shared" si="304"/>
        <v>0</v>
      </c>
      <c r="AV470" s="250">
        <f t="shared" si="305"/>
        <v>0</v>
      </c>
      <c r="AW470" s="250">
        <f t="shared" si="306"/>
        <v>1</v>
      </c>
      <c r="AX470" s="250">
        <f t="shared" si="307"/>
        <v>0</v>
      </c>
      <c r="AY470" s="89"/>
      <c r="AZ470" s="111"/>
      <c r="BA470" s="111"/>
      <c r="BB470" s="111"/>
      <c r="BC470" s="111"/>
      <c r="BD470" s="111"/>
      <c r="BE470" s="111"/>
      <c r="BF470" s="111"/>
      <c r="BG470" s="111"/>
      <c r="BH470" s="89"/>
      <c r="BI470" s="89"/>
      <c r="BJ470" s="89"/>
      <c r="BK470" s="89"/>
      <c r="BL470" s="89"/>
    </row>
    <row r="471" spans="1:64" x14ac:dyDescent="0.25">
      <c r="A471" s="86">
        <f t="shared" si="296"/>
        <v>470</v>
      </c>
      <c r="B471" s="113"/>
      <c r="C471" s="88"/>
      <c r="D471" s="88"/>
      <c r="E471" s="194">
        <f t="shared" si="272"/>
        <v>0</v>
      </c>
      <c r="F471" s="89">
        <f t="shared" si="273"/>
        <v>0</v>
      </c>
      <c r="G471" s="113"/>
      <c r="H471" s="88"/>
      <c r="I471" s="84">
        <f t="shared" si="274"/>
        <v>18648.716617742692</v>
      </c>
      <c r="J471" s="84">
        <f t="shared" si="275"/>
        <v>18790.204296271215</v>
      </c>
      <c r="K471" s="84">
        <f t="shared" si="276"/>
        <v>18931.691974799742</v>
      </c>
      <c r="L471" s="84">
        <f t="shared" si="277"/>
        <v>19073.179653328265</v>
      </c>
      <c r="M471" s="108">
        <f>IF(T471&lt;&gt;0,(((G471+1)*('Data Raw'!$N$1007-'Data Raw'!$N$1008)/2+'Data Raw'!$N$1008)*'Data Raw'!$M$1010+'Data Raw'!$M$1009)*AE471+AE471)</f>
        <v>19214.667331856792</v>
      </c>
      <c r="N471" s="84">
        <f t="shared" si="278"/>
        <v>19356.155010385319</v>
      </c>
      <c r="O471" s="84">
        <f t="shared" si="279"/>
        <v>19497.642688913842</v>
      </c>
      <c r="P471" s="84">
        <f t="shared" si="280"/>
        <v>19639.130367442369</v>
      </c>
      <c r="Q471" s="84">
        <f t="shared" si="281"/>
        <v>19780.618045970892</v>
      </c>
      <c r="R471" s="166" t="str">
        <f t="shared" si="282"/>
        <v/>
      </c>
      <c r="S471" s="109">
        <f>'Data Raw'!E513</f>
        <v>19428.36</v>
      </c>
      <c r="T471" s="109">
        <f>'Data Raw'!G513</f>
        <v>19591.43</v>
      </c>
      <c r="U471" s="109">
        <f>'Data Raw'!D513</f>
        <v>19775.689999999999</v>
      </c>
      <c r="V471" s="166" t="str">
        <f t="shared" si="283"/>
        <v/>
      </c>
      <c r="W471" s="89">
        <f t="shared" si="284"/>
        <v>-376.76266814320843</v>
      </c>
      <c r="X471" s="89">
        <f t="shared" si="285"/>
        <v>141950.10810638941</v>
      </c>
      <c r="Y471" s="89">
        <f t="shared" si="301"/>
        <v>298.18508737162972</v>
      </c>
      <c r="Z471" s="109">
        <f t="shared" si="286"/>
        <v>347.32999999999811</v>
      </c>
      <c r="AA471" s="89">
        <f t="shared" si="287"/>
        <v>363.98550799842781</v>
      </c>
      <c r="AB471" s="89">
        <f t="shared" si="288"/>
        <v>19116.612787901558</v>
      </c>
      <c r="AC471" s="89">
        <f t="shared" si="289"/>
        <v>19740.107212098443</v>
      </c>
      <c r="AD471" s="89">
        <f t="shared" si="290"/>
        <v>1</v>
      </c>
      <c r="AE471" s="89">
        <f>'Data Raw'!C513</f>
        <v>19428.36</v>
      </c>
      <c r="AF471" s="89"/>
      <c r="AG471" s="89">
        <f t="shared" si="292"/>
        <v>163.06999999999971</v>
      </c>
      <c r="AH471" s="89">
        <f t="shared" si="293"/>
        <v>-213.69266814320872</v>
      </c>
      <c r="AI471" s="109">
        <f t="shared" si="294"/>
        <v>-1</v>
      </c>
      <c r="AJ471" s="109">
        <f t="shared" si="298"/>
        <v>50</v>
      </c>
      <c r="AK471" s="88"/>
      <c r="AL471" s="191" t="str">
        <f t="shared" si="299"/>
        <v/>
      </c>
      <c r="AM471" s="191">
        <f t="shared" si="300"/>
        <v>-163.06999999999971</v>
      </c>
      <c r="AN471" s="88"/>
      <c r="AO471" s="191"/>
      <c r="AP471" s="191">
        <f t="shared" si="295"/>
        <v>26591.824899999905</v>
      </c>
      <c r="AQ471" s="191">
        <f t="shared" si="291"/>
        <v>177.25816537684281</v>
      </c>
      <c r="AR471" s="191">
        <f t="shared" si="297"/>
        <v>-120.92692199478691</v>
      </c>
      <c r="AS471" s="250">
        <f t="shared" si="302"/>
        <v>0</v>
      </c>
      <c r="AT471" s="250">
        <f t="shared" si="303"/>
        <v>0</v>
      </c>
      <c r="AU471" s="250">
        <f t="shared" si="304"/>
        <v>0</v>
      </c>
      <c r="AV471" s="250">
        <f t="shared" si="305"/>
        <v>0</v>
      </c>
      <c r="AW471" s="250">
        <f t="shared" si="306"/>
        <v>1</v>
      </c>
      <c r="AX471" s="250">
        <f t="shared" si="307"/>
        <v>0</v>
      </c>
      <c r="AY471" s="89"/>
      <c r="AZ471" s="111"/>
      <c r="BA471" s="111"/>
      <c r="BB471" s="111"/>
      <c r="BC471" s="111"/>
      <c r="BD471" s="111"/>
      <c r="BE471" s="111"/>
      <c r="BF471" s="111"/>
      <c r="BG471" s="111"/>
      <c r="BH471" s="89"/>
      <c r="BI471" s="89"/>
      <c r="BJ471" s="89"/>
      <c r="BK471" s="89"/>
      <c r="BL471" s="89"/>
    </row>
    <row r="472" spans="1:64" x14ac:dyDescent="0.25">
      <c r="A472" s="86">
        <f t="shared" si="296"/>
        <v>471</v>
      </c>
      <c r="B472" s="113"/>
      <c r="C472" s="88"/>
      <c r="D472" s="88"/>
      <c r="E472" s="194">
        <f t="shared" si="272"/>
        <v>0</v>
      </c>
      <c r="F472" s="89">
        <f t="shared" si="273"/>
        <v>0</v>
      </c>
      <c r="G472" s="113"/>
      <c r="H472" s="88"/>
      <c r="I472" s="84">
        <f t="shared" si="274"/>
        <v>18807.572167148905</v>
      </c>
      <c r="J472" s="84">
        <f t="shared" si="275"/>
        <v>18956.664710834717</v>
      </c>
      <c r="K472" s="84">
        <f t="shared" si="276"/>
        <v>19105.757254520533</v>
      </c>
      <c r="L472" s="84">
        <f t="shared" si="277"/>
        <v>19254.849798206345</v>
      </c>
      <c r="M472" s="108">
        <f>IF(T472&lt;&gt;0,(((G472+1)*('Data Raw'!$N$1007-'Data Raw'!$N$1008)/2+'Data Raw'!$N$1008)*'Data Raw'!$M$1010+'Data Raw'!$M$1009)*AE472+AE472)</f>
        <v>19403.942341892161</v>
      </c>
      <c r="N472" s="84">
        <f t="shared" si="278"/>
        <v>19553.034885577978</v>
      </c>
      <c r="O472" s="84">
        <f t="shared" si="279"/>
        <v>19702.12742926379</v>
      </c>
      <c r="P472" s="84">
        <f t="shared" si="280"/>
        <v>19851.219972949606</v>
      </c>
      <c r="Q472" s="84">
        <f t="shared" si="281"/>
        <v>20000.312516635418</v>
      </c>
      <c r="R472" s="166" t="str">
        <f t="shared" si="282"/>
        <v/>
      </c>
      <c r="S472" s="109">
        <f>'Data Raw'!E514</f>
        <v>19523.5</v>
      </c>
      <c r="T472" s="109">
        <f>'Data Raw'!G514</f>
        <v>20049.64</v>
      </c>
      <c r="U472" s="109">
        <f>'Data Raw'!D514</f>
        <v>20051.259999999998</v>
      </c>
      <c r="V472" s="166" t="str">
        <f t="shared" si="283"/>
        <v/>
      </c>
      <c r="W472" s="89">
        <f t="shared" si="284"/>
        <v>-645.69765810783792</v>
      </c>
      <c r="X472" s="89">
        <f t="shared" si="285"/>
        <v>416925.46568594634</v>
      </c>
      <c r="Y472" s="89">
        <f t="shared" si="301"/>
        <v>368.47398506173016</v>
      </c>
      <c r="Z472" s="109">
        <f t="shared" si="286"/>
        <v>527.7599999999984</v>
      </c>
      <c r="AA472" s="89">
        <f t="shared" si="287"/>
        <v>387.38186399865219</v>
      </c>
      <c r="AB472" s="89">
        <f t="shared" si="288"/>
        <v>19310.352318201338</v>
      </c>
      <c r="AC472" s="89">
        <f t="shared" si="289"/>
        <v>19929.127681798665</v>
      </c>
      <c r="AD472" s="89" t="str">
        <f t="shared" si="290"/>
        <v/>
      </c>
      <c r="AE472" s="89">
        <f>'Data Raw'!C514</f>
        <v>19619.740000000002</v>
      </c>
      <c r="AF472" s="89"/>
      <c r="AG472" s="89">
        <f t="shared" si="292"/>
        <v>429.89999999999782</v>
      </c>
      <c r="AH472" s="89">
        <f t="shared" si="293"/>
        <v>-215.79765810784011</v>
      </c>
      <c r="AI472" s="109">
        <f t="shared" si="294"/>
        <v>-1</v>
      </c>
      <c r="AJ472" s="109">
        <f t="shared" si="298"/>
        <v>50</v>
      </c>
      <c r="AK472" s="88"/>
      <c r="AL472" s="191" t="str">
        <f t="shared" si="299"/>
        <v/>
      </c>
      <c r="AM472" s="191">
        <f t="shared" si="300"/>
        <v>-429.89999999999782</v>
      </c>
      <c r="AN472" s="88"/>
      <c r="AO472" s="191"/>
      <c r="AP472" s="191">
        <f t="shared" si="295"/>
        <v>184814.00999999812</v>
      </c>
      <c r="AQ472" s="191">
        <f t="shared" si="291"/>
        <v>205.32948033497115</v>
      </c>
      <c r="AR472" s="191">
        <f t="shared" si="297"/>
        <v>-163.14450472675901</v>
      </c>
      <c r="AS472" s="250">
        <f t="shared" si="302"/>
        <v>0</v>
      </c>
      <c r="AT472" s="250">
        <f t="shared" si="303"/>
        <v>0</v>
      </c>
      <c r="AU472" s="250">
        <f t="shared" si="304"/>
        <v>0</v>
      </c>
      <c r="AV472" s="250">
        <f t="shared" si="305"/>
        <v>0</v>
      </c>
      <c r="AW472" s="250">
        <f t="shared" si="306"/>
        <v>0</v>
      </c>
      <c r="AX472" s="250">
        <f t="shared" si="307"/>
        <v>0</v>
      </c>
      <c r="AY472" s="89"/>
      <c r="AZ472" s="111"/>
      <c r="BA472" s="111"/>
      <c r="BB472" s="111"/>
      <c r="BC472" s="111"/>
      <c r="BD472" s="111"/>
      <c r="BE472" s="111"/>
      <c r="BF472" s="111"/>
      <c r="BG472" s="111"/>
      <c r="BH472" s="89"/>
      <c r="BI472" s="89"/>
      <c r="BJ472" s="89"/>
      <c r="BK472" s="89"/>
      <c r="BL472" s="89"/>
    </row>
    <row r="473" spans="1:64" x14ac:dyDescent="0.25">
      <c r="A473" s="86">
        <f t="shared" si="296"/>
        <v>472</v>
      </c>
      <c r="B473" s="113"/>
      <c r="C473" s="88"/>
      <c r="D473" s="88"/>
      <c r="E473" s="194">
        <f t="shared" si="272"/>
        <v>0</v>
      </c>
      <c r="F473" s="89">
        <f t="shared" si="273"/>
        <v>0</v>
      </c>
      <c r="G473" s="113"/>
      <c r="H473" s="88"/>
      <c r="I473" s="84">
        <f t="shared" si="274"/>
        <v>18963.605659571542</v>
      </c>
      <c r="J473" s="84">
        <f t="shared" si="275"/>
        <v>19147.842652102405</v>
      </c>
      <c r="K473" s="84">
        <f t="shared" si="276"/>
        <v>19332.079644633272</v>
      </c>
      <c r="L473" s="84">
        <f t="shared" si="277"/>
        <v>19516.316637164135</v>
      </c>
      <c r="M473" s="108">
        <f>IF(T473&lt;&gt;0,(((G473+1)*('Data Raw'!$N$1007-'Data Raw'!$N$1008)/2+'Data Raw'!$N$1008)*'Data Raw'!$M$1010+'Data Raw'!$M$1009)*AE473+AE473)</f>
        <v>19700.553629695001</v>
      </c>
      <c r="N473" s="84">
        <f t="shared" si="278"/>
        <v>19884.790622225868</v>
      </c>
      <c r="O473" s="84">
        <f t="shared" si="279"/>
        <v>20069.027614756731</v>
      </c>
      <c r="P473" s="84">
        <f t="shared" si="280"/>
        <v>20253.264607287598</v>
      </c>
      <c r="Q473" s="84">
        <f t="shared" si="281"/>
        <v>20437.501599818461</v>
      </c>
      <c r="R473" s="166" t="str">
        <f t="shared" si="282"/>
        <v/>
      </c>
      <c r="S473" s="109">
        <f>'Data Raw'!E515</f>
        <v>19834.45</v>
      </c>
      <c r="T473" s="109">
        <f>'Data Raw'!G515</f>
        <v>19915.68</v>
      </c>
      <c r="U473" s="109">
        <f>'Data Raw'!D515</f>
        <v>20118.29</v>
      </c>
      <c r="V473" s="166" t="str">
        <f t="shared" si="283"/>
        <v/>
      </c>
      <c r="W473" s="89">
        <f t="shared" si="284"/>
        <v>-215.126370304999</v>
      </c>
      <c r="X473" s="89">
        <f t="shared" si="285"/>
        <v>46279.355200603553</v>
      </c>
      <c r="Y473" s="89">
        <f t="shared" si="301"/>
        <v>350.69682087528793</v>
      </c>
      <c r="Z473" s="109">
        <f t="shared" si="286"/>
        <v>283.84000000000015</v>
      </c>
      <c r="AA473" s="89">
        <f t="shared" si="287"/>
        <v>372.59016914170189</v>
      </c>
      <c r="AB473" s="89">
        <f t="shared" si="288"/>
        <v>19590.375415601146</v>
      </c>
      <c r="AC473" s="89">
        <f t="shared" si="289"/>
        <v>20248.924584398857</v>
      </c>
      <c r="AD473" s="89">
        <f t="shared" si="290"/>
        <v>1</v>
      </c>
      <c r="AE473" s="89">
        <f>'Data Raw'!C515</f>
        <v>19919.650000000001</v>
      </c>
      <c r="AF473" s="89"/>
      <c r="AG473" s="89">
        <f t="shared" si="292"/>
        <v>-3.9700000000011642</v>
      </c>
      <c r="AH473" s="89">
        <f t="shared" si="293"/>
        <v>-219.09637030500016</v>
      </c>
      <c r="AI473" s="109">
        <f t="shared" si="294"/>
        <v>-1</v>
      </c>
      <c r="AJ473" s="109">
        <f t="shared" si="298"/>
        <v>50</v>
      </c>
      <c r="AK473" s="88"/>
      <c r="AL473" s="191" t="str">
        <f t="shared" si="299"/>
        <v/>
      </c>
      <c r="AM473" s="191">
        <f t="shared" si="300"/>
        <v>-3.9700000000011642</v>
      </c>
      <c r="AN473" s="88"/>
      <c r="AO473" s="191"/>
      <c r="AP473" s="191">
        <f t="shared" si="295"/>
        <v>15.760900000009244</v>
      </c>
      <c r="AQ473" s="191">
        <f t="shared" si="291"/>
        <v>182.95620474219672</v>
      </c>
      <c r="AR473" s="191">
        <f t="shared" si="297"/>
        <v>-167.74061613309121</v>
      </c>
      <c r="AS473" s="250">
        <f t="shared" si="302"/>
        <v>0</v>
      </c>
      <c r="AT473" s="250">
        <f t="shared" si="303"/>
        <v>0</v>
      </c>
      <c r="AU473" s="250">
        <f t="shared" si="304"/>
        <v>0</v>
      </c>
      <c r="AV473" s="250">
        <f t="shared" si="305"/>
        <v>1</v>
      </c>
      <c r="AW473" s="250">
        <f t="shared" si="306"/>
        <v>0</v>
      </c>
      <c r="AX473" s="250">
        <f t="shared" si="307"/>
        <v>0</v>
      </c>
      <c r="AY473" s="89"/>
      <c r="AZ473" s="111"/>
      <c r="BA473" s="111"/>
      <c r="BB473" s="111"/>
      <c r="BC473" s="111"/>
      <c r="BD473" s="111"/>
      <c r="BE473" s="111"/>
      <c r="BF473" s="111"/>
      <c r="BG473" s="111"/>
      <c r="BH473" s="89"/>
      <c r="BI473" s="89"/>
      <c r="BJ473" s="89"/>
      <c r="BK473" s="89"/>
      <c r="BL473" s="89"/>
    </row>
    <row r="474" spans="1:64" x14ac:dyDescent="0.25">
      <c r="A474" s="86">
        <f t="shared" si="296"/>
        <v>473</v>
      </c>
      <c r="B474" s="113"/>
      <c r="C474" s="88"/>
      <c r="D474" s="88"/>
      <c r="E474" s="194">
        <f t="shared" si="272"/>
        <v>0</v>
      </c>
      <c r="F474" s="89">
        <f t="shared" si="273"/>
        <v>0</v>
      </c>
      <c r="G474" s="113"/>
      <c r="H474" s="88"/>
      <c r="I474" s="84">
        <f t="shared" si="274"/>
        <v>18932.046380561209</v>
      </c>
      <c r="J474" s="84">
        <f t="shared" si="275"/>
        <v>19107.394790998853</v>
      </c>
      <c r="K474" s="84">
        <f t="shared" si="276"/>
        <v>19282.743201436497</v>
      </c>
      <c r="L474" s="84">
        <f t="shared" si="277"/>
        <v>19458.091611874141</v>
      </c>
      <c r="M474" s="108">
        <f>IF(T474&lt;&gt;0,(((G474+1)*('Data Raw'!$N$1007-'Data Raw'!$N$1008)/2+'Data Raw'!$N$1008)*'Data Raw'!$M$1010+'Data Raw'!$M$1009)*AE474+AE474)</f>
        <v>19633.440022311785</v>
      </c>
      <c r="N474" s="84">
        <f t="shared" si="278"/>
        <v>19808.788432749428</v>
      </c>
      <c r="O474" s="84">
        <f t="shared" si="279"/>
        <v>19984.136843187072</v>
      </c>
      <c r="P474" s="84">
        <f t="shared" si="280"/>
        <v>20159.485253624716</v>
      </c>
      <c r="Q474" s="84">
        <f t="shared" si="281"/>
        <v>20334.83366406236</v>
      </c>
      <c r="R474" s="166" t="str">
        <f t="shared" si="282"/>
        <v/>
      </c>
      <c r="S474" s="109">
        <f>'Data Raw'!E516</f>
        <v>19509.490000000002</v>
      </c>
      <c r="T474" s="109">
        <f>'Data Raw'!G516</f>
        <v>19567.689999999999</v>
      </c>
      <c r="U474" s="109">
        <f>'Data Raw'!D516</f>
        <v>19938.77</v>
      </c>
      <c r="V474" s="166" t="str">
        <f t="shared" si="283"/>
        <v/>
      </c>
      <c r="W474" s="89">
        <f t="shared" si="284"/>
        <v>65.75002231178587</v>
      </c>
      <c r="X474" s="89">
        <f t="shared" si="285"/>
        <v>4323.0654340003393</v>
      </c>
      <c r="Y474" s="89">
        <f t="shared" si="301"/>
        <v>325.63183120691974</v>
      </c>
      <c r="Z474" s="109">
        <f t="shared" si="286"/>
        <v>429.27999999999884</v>
      </c>
      <c r="AA474" s="89">
        <f t="shared" si="287"/>
        <v>380.68871640717288</v>
      </c>
      <c r="AB474" s="89">
        <f t="shared" si="288"/>
        <v>19535.088356229553</v>
      </c>
      <c r="AC474" s="89">
        <f t="shared" si="289"/>
        <v>20168.491643770449</v>
      </c>
      <c r="AD474" s="89">
        <f t="shared" si="290"/>
        <v>1</v>
      </c>
      <c r="AE474" s="89">
        <f>'Data Raw'!C516</f>
        <v>19851.79</v>
      </c>
      <c r="AF474" s="89"/>
      <c r="AG474" s="89">
        <f t="shared" si="292"/>
        <v>-284.10000000000218</v>
      </c>
      <c r="AH474" s="89">
        <f t="shared" si="293"/>
        <v>-218.34997768821631</v>
      </c>
      <c r="AI474" s="109">
        <f t="shared" si="294"/>
        <v>-1</v>
      </c>
      <c r="AJ474" s="109">
        <f t="shared" si="298"/>
        <v>50</v>
      </c>
      <c r="AK474" s="88"/>
      <c r="AL474" s="191" t="str">
        <f t="shared" si="299"/>
        <v/>
      </c>
      <c r="AM474" s="191">
        <f t="shared" si="300"/>
        <v>-284.10000000000218</v>
      </c>
      <c r="AN474" s="88"/>
      <c r="AO474" s="191"/>
      <c r="AP474" s="191">
        <f t="shared" si="295"/>
        <v>80712.810000001235</v>
      </c>
      <c r="AQ474" s="191">
        <f t="shared" si="291"/>
        <v>194.19440421528623</v>
      </c>
      <c r="AR474" s="191">
        <f t="shared" si="297"/>
        <v>-131.43742699163352</v>
      </c>
      <c r="AS474" s="250">
        <f t="shared" si="302"/>
        <v>0</v>
      </c>
      <c r="AT474" s="250">
        <f t="shared" si="303"/>
        <v>0</v>
      </c>
      <c r="AU474" s="250">
        <f t="shared" si="304"/>
        <v>1</v>
      </c>
      <c r="AV474" s="250">
        <f t="shared" si="305"/>
        <v>0</v>
      </c>
      <c r="AW474" s="250">
        <f t="shared" si="306"/>
        <v>0</v>
      </c>
      <c r="AX474" s="250">
        <f t="shared" si="307"/>
        <v>0</v>
      </c>
      <c r="AY474" s="89"/>
      <c r="AZ474" s="111"/>
      <c r="BA474" s="111"/>
      <c r="BB474" s="111"/>
      <c r="BC474" s="111"/>
      <c r="BD474" s="111"/>
      <c r="BE474" s="111"/>
      <c r="BF474" s="111"/>
      <c r="BG474" s="111"/>
      <c r="BH474" s="89"/>
      <c r="BI474" s="89"/>
      <c r="BJ474" s="89"/>
      <c r="BK474" s="89"/>
      <c r="BL474" s="89"/>
    </row>
    <row r="475" spans="1:64" x14ac:dyDescent="0.25">
      <c r="A475" s="86">
        <f t="shared" si="296"/>
        <v>474</v>
      </c>
      <c r="B475" s="113"/>
      <c r="C475" s="88"/>
      <c r="D475" s="88"/>
      <c r="E475" s="194">
        <f t="shared" si="272"/>
        <v>0</v>
      </c>
      <c r="F475" s="89">
        <f t="shared" si="273"/>
        <v>0</v>
      </c>
      <c r="G475" s="113"/>
      <c r="H475" s="88"/>
      <c r="I475" s="84">
        <f t="shared" si="274"/>
        <v>18820.494477566554</v>
      </c>
      <c r="J475" s="84">
        <f t="shared" si="275"/>
        <v>18983.310393170013</v>
      </c>
      <c r="K475" s="84">
        <f t="shared" si="276"/>
        <v>19146.126308773473</v>
      </c>
      <c r="L475" s="84">
        <f t="shared" si="277"/>
        <v>19308.942224376933</v>
      </c>
      <c r="M475" s="108">
        <f>IF(T475&lt;&gt;0,(((G475+1)*('Data Raw'!$N$1007-'Data Raw'!$N$1008)/2+'Data Raw'!$N$1008)*'Data Raw'!$M$1010+'Data Raw'!$M$1009)*AE475+AE475)</f>
        <v>19471.758139980393</v>
      </c>
      <c r="N475" s="84">
        <f t="shared" si="278"/>
        <v>19634.574055583853</v>
      </c>
      <c r="O475" s="84">
        <f t="shared" si="279"/>
        <v>19797.389971187313</v>
      </c>
      <c r="P475" s="84">
        <f t="shared" si="280"/>
        <v>19960.205886790773</v>
      </c>
      <c r="Q475" s="84">
        <f t="shared" si="281"/>
        <v>20123.021802394233</v>
      </c>
      <c r="R475" s="166" t="str">
        <f t="shared" si="282"/>
        <v/>
      </c>
      <c r="S475" s="109">
        <f>'Data Raw'!E517</f>
        <v>19559.47</v>
      </c>
      <c r="T475" s="109">
        <f>'Data Raw'!G517</f>
        <v>19784.650000000001</v>
      </c>
      <c r="U475" s="109">
        <f>'Data Raw'!D517</f>
        <v>19875.11</v>
      </c>
      <c r="V475" s="166" t="str">
        <f t="shared" si="283"/>
        <v/>
      </c>
      <c r="W475" s="89">
        <f t="shared" si="284"/>
        <v>-312.89186001960843</v>
      </c>
      <c r="X475" s="89">
        <f t="shared" si="285"/>
        <v>97901.316066530242</v>
      </c>
      <c r="Y475" s="89">
        <f t="shared" si="301"/>
        <v>323.84252192287215</v>
      </c>
      <c r="Z475" s="109">
        <f t="shared" si="286"/>
        <v>315.63999999999942</v>
      </c>
      <c r="AA475" s="89">
        <f t="shared" si="287"/>
        <v>371.39604263471955</v>
      </c>
      <c r="AB475" s="89">
        <f t="shared" si="288"/>
        <v>19364.724591053906</v>
      </c>
      <c r="AC475" s="89">
        <f t="shared" si="289"/>
        <v>20011.895408946097</v>
      </c>
      <c r="AD475" s="89">
        <f t="shared" si="290"/>
        <v>1</v>
      </c>
      <c r="AE475" s="89">
        <f>'Data Raw'!C517</f>
        <v>19688.310000000001</v>
      </c>
      <c r="AF475" s="89"/>
      <c r="AG475" s="89">
        <f t="shared" si="292"/>
        <v>96.340000000000146</v>
      </c>
      <c r="AH475" s="89">
        <f t="shared" si="293"/>
        <v>-216.55186001960828</v>
      </c>
      <c r="AI475" s="109">
        <f t="shared" si="294"/>
        <v>-1</v>
      </c>
      <c r="AJ475" s="109">
        <f t="shared" si="298"/>
        <v>50</v>
      </c>
      <c r="AK475" s="88"/>
      <c r="AL475" s="191" t="str">
        <f t="shared" si="299"/>
        <v/>
      </c>
      <c r="AM475" s="191">
        <f t="shared" si="300"/>
        <v>-96.340000000000146</v>
      </c>
      <c r="AN475" s="88"/>
      <c r="AO475" s="191"/>
      <c r="AP475" s="191">
        <f t="shared" si="295"/>
        <v>9281.3956000000289</v>
      </c>
      <c r="AQ475" s="191">
        <f t="shared" si="291"/>
        <v>183.32169263581</v>
      </c>
      <c r="AR475" s="191">
        <f t="shared" si="297"/>
        <v>-140.52082928706216</v>
      </c>
      <c r="AS475" s="250">
        <f t="shared" si="302"/>
        <v>0</v>
      </c>
      <c r="AT475" s="250">
        <f t="shared" si="303"/>
        <v>0</v>
      </c>
      <c r="AU475" s="250">
        <f t="shared" si="304"/>
        <v>0</v>
      </c>
      <c r="AV475" s="250">
        <f t="shared" si="305"/>
        <v>1</v>
      </c>
      <c r="AW475" s="250">
        <f t="shared" si="306"/>
        <v>0</v>
      </c>
      <c r="AX475" s="250">
        <f t="shared" si="307"/>
        <v>0</v>
      </c>
      <c r="AY475" s="89"/>
      <c r="AZ475" s="111"/>
      <c r="BA475" s="111"/>
      <c r="BB475" s="111"/>
      <c r="BC475" s="111"/>
      <c r="BD475" s="111"/>
      <c r="BE475" s="111"/>
      <c r="BF475" s="111"/>
      <c r="BG475" s="111"/>
      <c r="BH475" s="89"/>
      <c r="BI475" s="89"/>
      <c r="BJ475" s="89"/>
      <c r="BK475" s="89"/>
      <c r="BL475" s="89"/>
    </row>
    <row r="476" spans="1:64" x14ac:dyDescent="0.25">
      <c r="A476" s="86">
        <f t="shared" si="296"/>
        <v>475</v>
      </c>
      <c r="B476" s="113"/>
      <c r="C476" s="88"/>
      <c r="D476" s="88"/>
      <c r="E476" s="194">
        <f t="shared" si="272"/>
        <v>0</v>
      </c>
      <c r="F476" s="89">
        <f t="shared" si="273"/>
        <v>0</v>
      </c>
      <c r="G476" s="113"/>
      <c r="H476" s="88"/>
      <c r="I476" s="84">
        <f t="shared" si="274"/>
        <v>19477.140121825178</v>
      </c>
      <c r="J476" s="84">
        <f t="shared" si="275"/>
        <v>19639.061382786618</v>
      </c>
      <c r="K476" s="84">
        <f t="shared" si="276"/>
        <v>19800.982643748051</v>
      </c>
      <c r="L476" s="84">
        <f t="shared" si="277"/>
        <v>19962.903904709488</v>
      </c>
      <c r="M476" s="108">
        <f>IF(T476&lt;&gt;0,(((G476+1)*('Data Raw'!$N$1007-'Data Raw'!$N$1008)/2+'Data Raw'!$N$1008)*'Data Raw'!$M$1010+'Data Raw'!$M$1009)*AE476+AE476)</f>
        <v>20124.825165670925</v>
      </c>
      <c r="N476" s="84">
        <f t="shared" si="278"/>
        <v>20286.746426632362</v>
      </c>
      <c r="O476" s="84">
        <f t="shared" si="279"/>
        <v>20448.667687593799</v>
      </c>
      <c r="P476" s="84">
        <f t="shared" si="280"/>
        <v>20610.588948555232</v>
      </c>
      <c r="Q476" s="84">
        <f t="shared" si="281"/>
        <v>20772.510209516673</v>
      </c>
      <c r="R476" s="166" t="str">
        <f t="shared" si="282"/>
        <v/>
      </c>
      <c r="S476" s="109">
        <f>'Data Raw'!E518</f>
        <v>20107.73</v>
      </c>
      <c r="T476" s="109">
        <f>'Data Raw'!G518</f>
        <v>20192.400000000001</v>
      </c>
      <c r="U476" s="109">
        <f>'Data Raw'!D518</f>
        <v>20437.689999999999</v>
      </c>
      <c r="V476" s="166" t="str">
        <f t="shared" si="283"/>
        <v/>
      </c>
      <c r="W476" s="89">
        <f t="shared" si="284"/>
        <v>-67.574834329076111</v>
      </c>
      <c r="X476" s="89">
        <f t="shared" si="285"/>
        <v>4566.358234602083</v>
      </c>
      <c r="Y476" s="89">
        <f t="shared" si="301"/>
        <v>300.90583061027047</v>
      </c>
      <c r="Z476" s="109">
        <f t="shared" si="286"/>
        <v>329.95999999999913</v>
      </c>
      <c r="AA476" s="89">
        <f t="shared" si="287"/>
        <v>365.47660797261665</v>
      </c>
      <c r="AB476" s="89">
        <f t="shared" si="288"/>
        <v>20032.953363760487</v>
      </c>
      <c r="AC476" s="89">
        <f t="shared" si="289"/>
        <v>20664.326636239512</v>
      </c>
      <c r="AD476" s="89">
        <f t="shared" si="290"/>
        <v>1</v>
      </c>
      <c r="AE476" s="89">
        <f>'Data Raw'!C518</f>
        <v>20348.64</v>
      </c>
      <c r="AF476" s="89"/>
      <c r="AG476" s="89">
        <f t="shared" si="292"/>
        <v>-156.23999999999796</v>
      </c>
      <c r="AH476" s="89">
        <f t="shared" si="293"/>
        <v>-223.81483432907407</v>
      </c>
      <c r="AI476" s="109">
        <f t="shared" si="294"/>
        <v>-1</v>
      </c>
      <c r="AJ476" s="109">
        <f t="shared" si="298"/>
        <v>50</v>
      </c>
      <c r="AK476" s="88"/>
      <c r="AL476" s="191" t="str">
        <f t="shared" si="299"/>
        <v/>
      </c>
      <c r="AM476" s="191">
        <f t="shared" si="300"/>
        <v>-156.23999999999796</v>
      </c>
      <c r="AN476" s="88"/>
      <c r="AO476" s="191"/>
      <c r="AP476" s="191">
        <f t="shared" si="295"/>
        <v>24410.937599999364</v>
      </c>
      <c r="AQ476" s="191">
        <f t="shared" si="291"/>
        <v>180.3126156762753</v>
      </c>
      <c r="AR476" s="191">
        <f t="shared" si="297"/>
        <v>-120.59321493399517</v>
      </c>
      <c r="AS476" s="250">
        <f t="shared" si="302"/>
        <v>0</v>
      </c>
      <c r="AT476" s="250">
        <f t="shared" si="303"/>
        <v>0</v>
      </c>
      <c r="AU476" s="250">
        <f t="shared" si="304"/>
        <v>0</v>
      </c>
      <c r="AV476" s="250">
        <f t="shared" si="305"/>
        <v>1</v>
      </c>
      <c r="AW476" s="250">
        <f t="shared" si="306"/>
        <v>0</v>
      </c>
      <c r="AX476" s="250">
        <f t="shared" si="307"/>
        <v>0</v>
      </c>
      <c r="AY476" s="89"/>
      <c r="AZ476" s="111"/>
      <c r="BA476" s="111"/>
      <c r="BB476" s="111"/>
      <c r="BC476" s="111"/>
      <c r="BD476" s="111"/>
      <c r="BE476" s="111"/>
      <c r="BF476" s="111"/>
      <c r="BG476" s="111"/>
      <c r="BH476" s="89"/>
      <c r="BI476" s="89"/>
      <c r="BJ476" s="89"/>
      <c r="BK476" s="89"/>
      <c r="BL476" s="89"/>
    </row>
    <row r="477" spans="1:64" x14ac:dyDescent="0.25">
      <c r="A477" s="86">
        <f t="shared" si="296"/>
        <v>476</v>
      </c>
      <c r="B477" s="113"/>
      <c r="C477" s="88"/>
      <c r="D477" s="88"/>
      <c r="E477" s="194">
        <f t="shared" si="272"/>
        <v>0</v>
      </c>
      <c r="F477" s="89">
        <f t="shared" si="273"/>
        <v>0</v>
      </c>
      <c r="G477" s="113"/>
      <c r="H477" s="88"/>
      <c r="I477" s="84">
        <f t="shared" si="274"/>
        <v>19392.613723526763</v>
      </c>
      <c r="J477" s="84">
        <f t="shared" si="275"/>
        <v>19543.0666388319</v>
      </c>
      <c r="K477" s="84">
        <f t="shared" si="276"/>
        <v>19693.519554137034</v>
      </c>
      <c r="L477" s="84">
        <f t="shared" si="277"/>
        <v>19843.972469442171</v>
      </c>
      <c r="M477" s="108">
        <f>IF(T477&lt;&gt;0,(((G477+1)*('Data Raw'!$N$1007-'Data Raw'!$N$1008)/2+'Data Raw'!$N$1008)*'Data Raw'!$M$1010+'Data Raw'!$M$1009)*AE477+AE477)</f>
        <v>19994.425384747305</v>
      </c>
      <c r="N477" s="84">
        <f t="shared" si="278"/>
        <v>20144.878300052438</v>
      </c>
      <c r="O477" s="84">
        <f t="shared" si="279"/>
        <v>20295.331215357575</v>
      </c>
      <c r="P477" s="84">
        <f t="shared" si="280"/>
        <v>20445.784130662709</v>
      </c>
      <c r="Q477" s="84">
        <f t="shared" si="281"/>
        <v>20596.237045967846</v>
      </c>
      <c r="R477" s="166" t="str">
        <f t="shared" si="282"/>
        <v/>
      </c>
      <c r="S477" s="109">
        <f>'Data Raw'!E519</f>
        <v>20017.169999999998</v>
      </c>
      <c r="T477" s="109">
        <f>'Data Raw'!G519</f>
        <v>20309.13</v>
      </c>
      <c r="U477" s="109">
        <f>'Data Raw'!D519</f>
        <v>20320.02</v>
      </c>
      <c r="V477" s="166" t="str">
        <f t="shared" si="283"/>
        <v/>
      </c>
      <c r="W477" s="89">
        <f t="shared" si="284"/>
        <v>-314.70461525269639</v>
      </c>
      <c r="X477" s="89">
        <f t="shared" si="285"/>
        <v>99038.994861347659</v>
      </c>
      <c r="Y477" s="89">
        <f t="shared" si="301"/>
        <v>302.91557245092196</v>
      </c>
      <c r="Z477" s="109">
        <f t="shared" si="286"/>
        <v>302.85000000000218</v>
      </c>
      <c r="AA477" s="89">
        <f t="shared" si="287"/>
        <v>356.52994969081459</v>
      </c>
      <c r="AB477" s="89">
        <f t="shared" si="288"/>
        <v>19906.134883223276</v>
      </c>
      <c r="AC477" s="89">
        <f t="shared" si="289"/>
        <v>20527.445116776726</v>
      </c>
      <c r="AD477" s="89">
        <f t="shared" si="290"/>
        <v>1</v>
      </c>
      <c r="AE477" s="89">
        <f>'Data Raw'!C519</f>
        <v>20216.79</v>
      </c>
      <c r="AF477" s="89"/>
      <c r="AG477" s="89">
        <f t="shared" si="292"/>
        <v>92.340000000000146</v>
      </c>
      <c r="AH477" s="89">
        <f t="shared" si="293"/>
        <v>-222.36461525269624</v>
      </c>
      <c r="AI477" s="109">
        <f t="shared" si="294"/>
        <v>-1</v>
      </c>
      <c r="AJ477" s="109">
        <f t="shared" si="298"/>
        <v>50</v>
      </c>
      <c r="AK477" s="88"/>
      <c r="AL477" s="191" t="str">
        <f t="shared" si="299"/>
        <v/>
      </c>
      <c r="AM477" s="191">
        <f t="shared" si="300"/>
        <v>-92.340000000000146</v>
      </c>
      <c r="AN477" s="88"/>
      <c r="AO477" s="191"/>
      <c r="AP477" s="191">
        <f t="shared" si="295"/>
        <v>8526.6756000000278</v>
      </c>
      <c r="AQ477" s="191">
        <f t="shared" si="291"/>
        <v>170.53788060113362</v>
      </c>
      <c r="AR477" s="191">
        <f t="shared" si="297"/>
        <v>-132.37769184978833</v>
      </c>
      <c r="AS477" s="250">
        <f t="shared" si="302"/>
        <v>0</v>
      </c>
      <c r="AT477" s="250">
        <f t="shared" si="303"/>
        <v>0</v>
      </c>
      <c r="AU477" s="250">
        <f t="shared" si="304"/>
        <v>0</v>
      </c>
      <c r="AV477" s="250">
        <f t="shared" si="305"/>
        <v>0</v>
      </c>
      <c r="AW477" s="250">
        <f t="shared" si="306"/>
        <v>1</v>
      </c>
      <c r="AX477" s="250">
        <f t="shared" si="307"/>
        <v>0</v>
      </c>
      <c r="AY477" s="89"/>
      <c r="AZ477" s="111"/>
      <c r="BA477" s="111"/>
      <c r="BB477" s="111"/>
      <c r="BC477" s="111"/>
      <c r="BD477" s="111"/>
      <c r="BE477" s="111"/>
      <c r="BF477" s="111"/>
      <c r="BG477" s="111"/>
      <c r="BH477" s="89"/>
      <c r="BI477" s="89"/>
      <c r="BJ477" s="89"/>
      <c r="BK477" s="89"/>
      <c r="BL477" s="89"/>
    </row>
    <row r="478" spans="1:64" x14ac:dyDescent="0.25">
      <c r="A478" s="86">
        <f t="shared" si="296"/>
        <v>477</v>
      </c>
      <c r="B478" s="113"/>
      <c r="C478" s="88"/>
      <c r="D478" s="88"/>
      <c r="E478" s="194">
        <f t="shared" si="272"/>
        <v>0</v>
      </c>
      <c r="F478" s="89">
        <f t="shared" si="273"/>
        <v>0</v>
      </c>
      <c r="G478" s="113"/>
      <c r="H478" s="88"/>
      <c r="I478" s="84">
        <f t="shared" si="274"/>
        <v>19751.646614356294</v>
      </c>
      <c r="J478" s="84">
        <f t="shared" si="275"/>
        <v>19903.104400581753</v>
      </c>
      <c r="K478" s="84">
        <f t="shared" si="276"/>
        <v>20054.562186807216</v>
      </c>
      <c r="L478" s="84">
        <f t="shared" si="277"/>
        <v>20206.019973032675</v>
      </c>
      <c r="M478" s="108">
        <f>IF(T478&lt;&gt;0,(((G478+1)*('Data Raw'!$N$1007-'Data Raw'!$N$1008)/2+'Data Raw'!$N$1008)*'Data Raw'!$M$1010+'Data Raw'!$M$1009)*AE478+AE478)</f>
        <v>20357.477759258138</v>
      </c>
      <c r="N478" s="84">
        <f t="shared" si="278"/>
        <v>20508.9355454836</v>
      </c>
      <c r="O478" s="84">
        <f t="shared" si="279"/>
        <v>20660.39333170906</v>
      </c>
      <c r="P478" s="84">
        <f t="shared" si="280"/>
        <v>20811.851117934522</v>
      </c>
      <c r="Q478" s="84">
        <f t="shared" si="281"/>
        <v>20963.308904159981</v>
      </c>
      <c r="R478" s="166" t="str">
        <f t="shared" si="282"/>
        <v/>
      </c>
      <c r="S478" s="109">
        <f>'Data Raw'!E520</f>
        <v>20357.41</v>
      </c>
      <c r="T478" s="109">
        <f>'Data Raw'!G520</f>
        <v>20400.11</v>
      </c>
      <c r="U478" s="109">
        <f>'Data Raw'!D520</f>
        <v>20721.97</v>
      </c>
      <c r="V478" s="166" t="str">
        <f t="shared" si="283"/>
        <v/>
      </c>
      <c r="W478" s="89">
        <f t="shared" si="284"/>
        <v>-42.632240741862915</v>
      </c>
      <c r="X478" s="89">
        <f t="shared" si="285"/>
        <v>1817.5079506721563</v>
      </c>
      <c r="Y478" s="89">
        <f t="shared" si="301"/>
        <v>280.90785783402123</v>
      </c>
      <c r="Z478" s="109">
        <f t="shared" si="286"/>
        <v>364.56000000000131</v>
      </c>
      <c r="AA478" s="89">
        <f t="shared" si="287"/>
        <v>357.67709973498415</v>
      </c>
      <c r="AB478" s="89">
        <f t="shared" si="288"/>
        <v>20280.829542762807</v>
      </c>
      <c r="AC478" s="89">
        <f t="shared" si="289"/>
        <v>20886.930457237195</v>
      </c>
      <c r="AD478" s="89">
        <f t="shared" si="290"/>
        <v>1</v>
      </c>
      <c r="AE478" s="89">
        <f>'Data Raw'!C520</f>
        <v>20583.88</v>
      </c>
      <c r="AF478" s="89"/>
      <c r="AG478" s="89">
        <f t="shared" si="292"/>
        <v>-183.77000000000044</v>
      </c>
      <c r="AH478" s="89">
        <f t="shared" si="293"/>
        <v>-226.40224074186335</v>
      </c>
      <c r="AI478" s="109">
        <f t="shared" si="294"/>
        <v>-1</v>
      </c>
      <c r="AJ478" s="109">
        <f t="shared" si="298"/>
        <v>50</v>
      </c>
      <c r="AK478" s="88"/>
      <c r="AL478" s="191" t="str">
        <f t="shared" si="299"/>
        <v/>
      </c>
      <c r="AM478" s="191">
        <f t="shared" si="300"/>
        <v>-183.77000000000044</v>
      </c>
      <c r="AN478" s="88"/>
      <c r="AO478" s="191"/>
      <c r="AP478" s="191">
        <f t="shared" si="295"/>
        <v>33771.412900000163</v>
      </c>
      <c r="AQ478" s="191">
        <f t="shared" si="291"/>
        <v>172.00811608989662</v>
      </c>
      <c r="AR478" s="191">
        <f t="shared" si="297"/>
        <v>-108.89974174412461</v>
      </c>
      <c r="AS478" s="250">
        <f t="shared" si="302"/>
        <v>0</v>
      </c>
      <c r="AT478" s="250">
        <f t="shared" si="303"/>
        <v>0</v>
      </c>
      <c r="AU478" s="250">
        <f t="shared" si="304"/>
        <v>0</v>
      </c>
      <c r="AV478" s="250">
        <f t="shared" si="305"/>
        <v>1</v>
      </c>
      <c r="AW478" s="250">
        <f t="shared" si="306"/>
        <v>0</v>
      </c>
      <c r="AX478" s="250">
        <f t="shared" si="307"/>
        <v>0</v>
      </c>
      <c r="AY478" s="89"/>
      <c r="AZ478" s="111"/>
      <c r="BA478" s="111"/>
      <c r="BB478" s="111"/>
      <c r="BC478" s="111"/>
      <c r="BD478" s="111"/>
      <c r="BE478" s="111"/>
      <c r="BF478" s="111"/>
      <c r="BG478" s="111"/>
      <c r="BH478" s="89"/>
      <c r="BI478" s="89"/>
      <c r="BJ478" s="89"/>
      <c r="BK478" s="89"/>
      <c r="BL478" s="89"/>
    </row>
    <row r="479" spans="1:64" x14ac:dyDescent="0.25">
      <c r="A479" s="86">
        <f t="shared" si="296"/>
        <v>478</v>
      </c>
      <c r="B479" s="113"/>
      <c r="C479" s="88"/>
      <c r="D479" s="88"/>
      <c r="E479" s="194">
        <f t="shared" si="272"/>
        <v>0</v>
      </c>
      <c r="F479" s="89">
        <f t="shared" si="273"/>
        <v>0</v>
      </c>
      <c r="G479" s="113"/>
      <c r="H479" s="88"/>
      <c r="I479" s="84">
        <f t="shared" si="274"/>
        <v>19593.530020646067</v>
      </c>
      <c r="J479" s="84">
        <f t="shared" si="275"/>
        <v>19733.983949563073</v>
      </c>
      <c r="K479" s="84">
        <f t="shared" si="276"/>
        <v>19874.437878480087</v>
      </c>
      <c r="L479" s="84">
        <f t="shared" si="277"/>
        <v>20014.891807397096</v>
      </c>
      <c r="M479" s="108">
        <f>IF(T479&lt;&gt;0,(((G479+1)*('Data Raw'!$N$1007-'Data Raw'!$N$1008)/2+'Data Raw'!$N$1008)*'Data Raw'!$M$1010+'Data Raw'!$M$1009)*AE479+AE479)</f>
        <v>20155.345736314106</v>
      </c>
      <c r="N479" s="84">
        <f t="shared" si="278"/>
        <v>20295.799665231116</v>
      </c>
      <c r="O479" s="84">
        <f t="shared" si="279"/>
        <v>20436.253594148126</v>
      </c>
      <c r="P479" s="84">
        <f t="shared" si="280"/>
        <v>20576.707523065139</v>
      </c>
      <c r="Q479" s="84">
        <f t="shared" si="281"/>
        <v>20717.161451982145</v>
      </c>
      <c r="R479" s="166" t="str">
        <f t="shared" si="282"/>
        <v/>
      </c>
      <c r="S479" s="109">
        <f>'Data Raw'!E521</f>
        <v>20226.95</v>
      </c>
      <c r="T479" s="109">
        <f>'Data Raw'!G521</f>
        <v>20409.18</v>
      </c>
      <c r="U479" s="109">
        <f>'Data Raw'!D521</f>
        <v>20475.43</v>
      </c>
      <c r="V479" s="166" t="str">
        <f t="shared" si="283"/>
        <v/>
      </c>
      <c r="W479" s="89">
        <f t="shared" si="284"/>
        <v>-253.83426368589426</v>
      </c>
      <c r="X479" s="89">
        <f t="shared" si="285"/>
        <v>64431.833420960094</v>
      </c>
      <c r="Y479" s="89">
        <f t="shared" si="301"/>
        <v>277.20213897812965</v>
      </c>
      <c r="Z479" s="109">
        <f t="shared" si="286"/>
        <v>248.47999999999956</v>
      </c>
      <c r="AA479" s="89">
        <f t="shared" si="287"/>
        <v>342.07751405855782</v>
      </c>
      <c r="AB479" s="89">
        <f t="shared" si="288"/>
        <v>20075.474465225263</v>
      </c>
      <c r="AC479" s="89">
        <f t="shared" si="289"/>
        <v>20683.525534774737</v>
      </c>
      <c r="AD479" s="89">
        <f t="shared" si="290"/>
        <v>1</v>
      </c>
      <c r="AE479" s="89">
        <f>'Data Raw'!C521</f>
        <v>20379.5</v>
      </c>
      <c r="AF479" s="89"/>
      <c r="AG479" s="89">
        <f t="shared" si="292"/>
        <v>29.680000000000291</v>
      </c>
      <c r="AH479" s="89">
        <f t="shared" si="293"/>
        <v>-224.15426368589397</v>
      </c>
      <c r="AI479" s="109">
        <f t="shared" si="294"/>
        <v>-1</v>
      </c>
      <c r="AJ479" s="109">
        <f t="shared" si="298"/>
        <v>50</v>
      </c>
      <c r="AK479" s="88"/>
      <c r="AL479" s="191" t="str">
        <f t="shared" si="299"/>
        <v/>
      </c>
      <c r="AM479" s="191">
        <f t="shared" si="300"/>
        <v>-29.680000000000291</v>
      </c>
      <c r="AN479" s="88"/>
      <c r="AO479" s="191"/>
      <c r="AP479" s="191">
        <f t="shared" si="295"/>
        <v>880.90240000001722</v>
      </c>
      <c r="AQ479" s="191">
        <f t="shared" si="291"/>
        <v>156.19388096879703</v>
      </c>
      <c r="AR479" s="191">
        <f t="shared" si="297"/>
        <v>-121.00825800933262</v>
      </c>
      <c r="AS479" s="250">
        <f t="shared" si="302"/>
        <v>0</v>
      </c>
      <c r="AT479" s="250">
        <f t="shared" si="303"/>
        <v>0</v>
      </c>
      <c r="AU479" s="250">
        <f t="shared" si="304"/>
        <v>0</v>
      </c>
      <c r="AV479" s="250">
        <f t="shared" si="305"/>
        <v>1</v>
      </c>
      <c r="AW479" s="250">
        <f t="shared" si="306"/>
        <v>0</v>
      </c>
      <c r="AX479" s="250">
        <f t="shared" si="307"/>
        <v>0</v>
      </c>
      <c r="AY479" s="89"/>
      <c r="AZ479" s="111"/>
      <c r="BA479" s="111"/>
      <c r="BB479" s="111"/>
      <c r="BC479" s="111"/>
      <c r="BD479" s="111"/>
      <c r="BE479" s="111"/>
      <c r="BF479" s="111"/>
      <c r="BG479" s="111"/>
      <c r="BH479" s="89"/>
      <c r="BI479" s="89"/>
      <c r="BJ479" s="89"/>
      <c r="BK479" s="89"/>
      <c r="BL479" s="89"/>
    </row>
    <row r="480" spans="1:64" x14ac:dyDescent="0.25">
      <c r="A480" s="86">
        <f t="shared" si="296"/>
        <v>479</v>
      </c>
      <c r="B480" s="113"/>
      <c r="C480" s="88"/>
      <c r="D480" s="88"/>
      <c r="E480" s="194">
        <f t="shared" si="272"/>
        <v>0</v>
      </c>
      <c r="F480" s="89">
        <f t="shared" si="273"/>
        <v>0</v>
      </c>
      <c r="G480" s="113"/>
      <c r="H480" s="88"/>
      <c r="I480" s="84">
        <f t="shared" si="274"/>
        <v>19585.967983324219</v>
      </c>
      <c r="J480" s="84">
        <f t="shared" si="275"/>
        <v>19724.569052813284</v>
      </c>
      <c r="K480" s="84">
        <f t="shared" si="276"/>
        <v>19863.170122302348</v>
      </c>
      <c r="L480" s="84">
        <f t="shared" si="277"/>
        <v>20001.771191791413</v>
      </c>
      <c r="M480" s="108">
        <f>IF(T480&lt;&gt;0,(((G480+1)*('Data Raw'!$N$1007-'Data Raw'!$N$1008)/2+'Data Raw'!$N$1008)*'Data Raw'!$M$1010+'Data Raw'!$M$1009)*AE480+AE480)</f>
        <v>20140.372261280478</v>
      </c>
      <c r="N480" s="84">
        <f t="shared" si="278"/>
        <v>20278.973330769542</v>
      </c>
      <c r="O480" s="84">
        <f t="shared" si="279"/>
        <v>20417.574400258607</v>
      </c>
      <c r="P480" s="84">
        <f t="shared" si="280"/>
        <v>20556.175469747672</v>
      </c>
      <c r="Q480" s="84">
        <f t="shared" si="281"/>
        <v>20694.776539236736</v>
      </c>
      <c r="R480" s="166" t="str">
        <f t="shared" si="282"/>
        <v/>
      </c>
      <c r="S480" s="109">
        <f>'Data Raw'!E522</f>
        <v>20126.900000000001</v>
      </c>
      <c r="T480" s="109">
        <f>'Data Raw'!G522</f>
        <v>20274.59</v>
      </c>
      <c r="U480" s="109">
        <f>'Data Raw'!D522</f>
        <v>20364.36</v>
      </c>
      <c r="V480" s="166" t="str">
        <f t="shared" si="283"/>
        <v/>
      </c>
      <c r="W480" s="89">
        <f t="shared" si="284"/>
        <v>-134.21773871952246</v>
      </c>
      <c r="X480" s="89">
        <f t="shared" si="285"/>
        <v>18014.401386981997</v>
      </c>
      <c r="Y480" s="89">
        <f t="shared" si="301"/>
        <v>261.60508855669235</v>
      </c>
      <c r="Z480" s="109">
        <f t="shared" si="286"/>
        <v>237.45999999999913</v>
      </c>
      <c r="AA480" s="89">
        <f t="shared" si="287"/>
        <v>327.13215490733518</v>
      </c>
      <c r="AB480" s="89">
        <f t="shared" si="288"/>
        <v>20073.594113050225</v>
      </c>
      <c r="AC480" s="89">
        <f t="shared" si="289"/>
        <v>20655.125886949776</v>
      </c>
      <c r="AD480" s="89">
        <f t="shared" si="290"/>
        <v>1</v>
      </c>
      <c r="AE480" s="89">
        <f>'Data Raw'!C522</f>
        <v>20364.36</v>
      </c>
      <c r="AF480" s="89"/>
      <c r="AG480" s="89">
        <f t="shared" si="292"/>
        <v>-89.770000000000437</v>
      </c>
      <c r="AH480" s="89">
        <f t="shared" si="293"/>
        <v>-223.98773871952289</v>
      </c>
      <c r="AI480" s="109">
        <f t="shared" si="294"/>
        <v>-1</v>
      </c>
      <c r="AJ480" s="109">
        <f t="shared" si="298"/>
        <v>50</v>
      </c>
      <c r="AK480" s="88"/>
      <c r="AL480" s="191" t="str">
        <f t="shared" si="299"/>
        <v/>
      </c>
      <c r="AM480" s="191">
        <f t="shared" si="300"/>
        <v>-89.770000000000437</v>
      </c>
      <c r="AN480" s="88"/>
      <c r="AO480" s="191"/>
      <c r="AP480" s="191">
        <f t="shared" si="295"/>
        <v>8058.6529000000783</v>
      </c>
      <c r="AQ480" s="191">
        <f t="shared" si="291"/>
        <v>148.81344975004185</v>
      </c>
      <c r="AR480" s="191">
        <f t="shared" si="297"/>
        <v>-112.7916388066505</v>
      </c>
      <c r="AS480" s="250">
        <f t="shared" si="302"/>
        <v>0</v>
      </c>
      <c r="AT480" s="250">
        <f t="shared" si="303"/>
        <v>0</v>
      </c>
      <c r="AU480" s="250">
        <f t="shared" si="304"/>
        <v>0</v>
      </c>
      <c r="AV480" s="250">
        <f t="shared" si="305"/>
        <v>1</v>
      </c>
      <c r="AW480" s="250">
        <f t="shared" si="306"/>
        <v>0</v>
      </c>
      <c r="AX480" s="250">
        <f t="shared" si="307"/>
        <v>0</v>
      </c>
      <c r="AY480" s="89"/>
      <c r="AZ480" s="111"/>
      <c r="BA480" s="111"/>
      <c r="BB480" s="111"/>
      <c r="BC480" s="111"/>
      <c r="BD480" s="111"/>
      <c r="BE480" s="111"/>
      <c r="BF480" s="111"/>
      <c r="BG480" s="111"/>
      <c r="BH480" s="89"/>
      <c r="BI480" s="89"/>
      <c r="BJ480" s="89"/>
      <c r="BK480" s="89"/>
      <c r="BL480" s="89"/>
    </row>
    <row r="481" spans="1:64" x14ac:dyDescent="0.25">
      <c r="A481" s="86">
        <f t="shared" si="296"/>
        <v>480</v>
      </c>
      <c r="B481" s="113"/>
      <c r="C481" s="88"/>
      <c r="D481" s="88"/>
      <c r="E481" s="194">
        <f t="shared" si="272"/>
        <v>0</v>
      </c>
      <c r="F481" s="89">
        <f t="shared" si="273"/>
        <v>0</v>
      </c>
      <c r="G481" s="113"/>
      <c r="H481" s="88"/>
      <c r="I481" s="84">
        <f t="shared" si="274"/>
        <v>19401.421407559745</v>
      </c>
      <c r="J481" s="84">
        <f t="shared" si="275"/>
        <v>19532.223951838088</v>
      </c>
      <c r="K481" s="84">
        <f t="shared" si="276"/>
        <v>19663.026496116436</v>
      </c>
      <c r="L481" s="84">
        <f t="shared" si="277"/>
        <v>19793.829040394779</v>
      </c>
      <c r="M481" s="108">
        <f>IF(T481&lt;&gt;0,(((G481+1)*('Data Raw'!$N$1007-'Data Raw'!$N$1008)/2+'Data Raw'!$N$1008)*'Data Raw'!$M$1010+'Data Raw'!$M$1009)*AE481+AE481)</f>
        <v>19924.631584673127</v>
      </c>
      <c r="N481" s="84">
        <f t="shared" si="278"/>
        <v>20055.434128951474</v>
      </c>
      <c r="O481" s="84">
        <f t="shared" si="279"/>
        <v>20186.236673229818</v>
      </c>
      <c r="P481" s="84">
        <f t="shared" si="280"/>
        <v>20317.039217508165</v>
      </c>
      <c r="Q481" s="84">
        <f t="shared" si="281"/>
        <v>20447.841761786509</v>
      </c>
      <c r="R481" s="166" t="str">
        <f t="shared" si="282"/>
        <v/>
      </c>
      <c r="S481" s="109">
        <f>'Data Raw'!E523</f>
        <v>20099.48</v>
      </c>
      <c r="T481" s="109">
        <f>'Data Raw'!G523</f>
        <v>20331.2</v>
      </c>
      <c r="U481" s="109">
        <f>'Data Raw'!D523</f>
        <v>20343.86</v>
      </c>
      <c r="V481" s="166" t="str">
        <f t="shared" si="283"/>
        <v/>
      </c>
      <c r="W481" s="89">
        <f t="shared" si="284"/>
        <v>-406.56841532687395</v>
      </c>
      <c r="X481" s="89">
        <f t="shared" si="285"/>
        <v>165297.87634140547</v>
      </c>
      <c r="Y481" s="89">
        <f t="shared" si="301"/>
        <v>286.83524651268129</v>
      </c>
      <c r="Z481" s="109">
        <f t="shared" si="286"/>
        <v>244.38000000000102</v>
      </c>
      <c r="AA481" s="89">
        <f t="shared" si="287"/>
        <v>315.3104184920017</v>
      </c>
      <c r="AB481" s="89">
        <f t="shared" si="288"/>
        <v>19868.157668328768</v>
      </c>
      <c r="AC481" s="89">
        <f t="shared" si="289"/>
        <v>20424.282331671235</v>
      </c>
      <c r="AD481" s="89">
        <f t="shared" si="290"/>
        <v>1</v>
      </c>
      <c r="AE481" s="89">
        <f>'Data Raw'!C523</f>
        <v>20146.22</v>
      </c>
      <c r="AF481" s="89"/>
      <c r="AG481" s="89">
        <f t="shared" si="292"/>
        <v>184.97999999999956</v>
      </c>
      <c r="AH481" s="89">
        <f t="shared" si="293"/>
        <v>-221.58841532687438</v>
      </c>
      <c r="AI481" s="109">
        <f t="shared" si="294"/>
        <v>-1</v>
      </c>
      <c r="AJ481" s="109">
        <f t="shared" si="298"/>
        <v>50</v>
      </c>
      <c r="AK481" s="88"/>
      <c r="AL481" s="191" t="str">
        <f t="shared" si="299"/>
        <v/>
      </c>
      <c r="AM481" s="191">
        <f t="shared" si="300"/>
        <v>-184.97999999999956</v>
      </c>
      <c r="AN481" s="88"/>
      <c r="AO481" s="191"/>
      <c r="AP481" s="191">
        <f t="shared" si="295"/>
        <v>34217.600399999836</v>
      </c>
      <c r="AQ481" s="191">
        <f t="shared" si="291"/>
        <v>152.8319553333705</v>
      </c>
      <c r="AR481" s="191">
        <f t="shared" si="297"/>
        <v>-134.00329117931079</v>
      </c>
      <c r="AS481" s="250">
        <f t="shared" si="302"/>
        <v>0</v>
      </c>
      <c r="AT481" s="250">
        <f t="shared" si="303"/>
        <v>0</v>
      </c>
      <c r="AU481" s="250">
        <f t="shared" si="304"/>
        <v>0</v>
      </c>
      <c r="AV481" s="250">
        <f t="shared" si="305"/>
        <v>0</v>
      </c>
      <c r="AW481" s="250">
        <f t="shared" si="306"/>
        <v>0</v>
      </c>
      <c r="AX481" s="250">
        <f t="shared" si="307"/>
        <v>1</v>
      </c>
      <c r="AY481" s="89"/>
      <c r="AZ481" s="111"/>
      <c r="BA481" s="111"/>
      <c r="BB481" s="111"/>
      <c r="BC481" s="111"/>
      <c r="BD481" s="111"/>
      <c r="BE481" s="111"/>
      <c r="BF481" s="111"/>
      <c r="BG481" s="111"/>
      <c r="BH481" s="89"/>
      <c r="BI481" s="89"/>
      <c r="BJ481" s="89"/>
      <c r="BK481" s="89"/>
      <c r="BL481" s="89"/>
    </row>
    <row r="482" spans="1:64" x14ac:dyDescent="0.25">
      <c r="A482" s="86">
        <f t="shared" si="296"/>
        <v>481</v>
      </c>
      <c r="B482" s="113"/>
      <c r="C482" s="88"/>
      <c r="D482" s="88"/>
      <c r="E482" s="194">
        <f t="shared" si="272"/>
        <v>0</v>
      </c>
      <c r="F482" s="89">
        <f t="shared" si="273"/>
        <v>0</v>
      </c>
      <c r="G482" s="113"/>
      <c r="H482" s="88"/>
      <c r="I482" s="84">
        <f t="shared" si="274"/>
        <v>19766.707439064252</v>
      </c>
      <c r="J482" s="84">
        <f t="shared" si="275"/>
        <v>19910.125062320592</v>
      </c>
      <c r="K482" s="84">
        <f t="shared" si="276"/>
        <v>20053.542685576933</v>
      </c>
      <c r="L482" s="84">
        <f t="shared" si="277"/>
        <v>20196.960308833273</v>
      </c>
      <c r="M482" s="108">
        <f>IF(T482&lt;&gt;0,(((G482+1)*('Data Raw'!$N$1007-'Data Raw'!$N$1008)/2+'Data Raw'!$N$1008)*'Data Raw'!$M$1010+'Data Raw'!$M$1009)*AE482+AE482)</f>
        <v>20340.377932089614</v>
      </c>
      <c r="N482" s="84">
        <f t="shared" si="278"/>
        <v>20483.795555345954</v>
      </c>
      <c r="O482" s="84">
        <f t="shared" si="279"/>
        <v>20627.213178602295</v>
      </c>
      <c r="P482" s="84">
        <f t="shared" si="280"/>
        <v>20770.630801858635</v>
      </c>
      <c r="Q482" s="84">
        <f t="shared" si="281"/>
        <v>20914.048425114976</v>
      </c>
      <c r="R482" s="166" t="str">
        <f t="shared" si="282"/>
        <v/>
      </c>
      <c r="S482" s="109">
        <f>'Data Raw'!E524</f>
        <v>20293.37</v>
      </c>
      <c r="T482" s="109">
        <f>'Data Raw'!G524</f>
        <v>20485.240000000002</v>
      </c>
      <c r="U482" s="109">
        <f>'Data Raw'!D524</f>
        <v>20750.73</v>
      </c>
      <c r="V482" s="166" t="str">
        <f t="shared" si="283"/>
        <v/>
      </c>
      <c r="W482" s="89">
        <f t="shared" si="284"/>
        <v>-144.86206791038785</v>
      </c>
      <c r="X482" s="89">
        <f t="shared" si="285"/>
        <v>20985.018719273823</v>
      </c>
      <c r="Y482" s="89">
        <f t="shared" si="301"/>
        <v>271.14354937434302</v>
      </c>
      <c r="Z482" s="109">
        <f t="shared" si="286"/>
        <v>457.36000000000058</v>
      </c>
      <c r="AA482" s="89">
        <f t="shared" si="287"/>
        <v>335.60321585028726</v>
      </c>
      <c r="AB482" s="89">
        <f t="shared" si="288"/>
        <v>20298.5761442818</v>
      </c>
      <c r="AC482" s="89">
        <f t="shared" si="289"/>
        <v>20834.6038557182</v>
      </c>
      <c r="AD482" s="89">
        <f t="shared" si="290"/>
        <v>1</v>
      </c>
      <c r="AE482" s="89">
        <f>'Data Raw'!C524</f>
        <v>20566.59</v>
      </c>
      <c r="AF482" s="89"/>
      <c r="AG482" s="89">
        <f t="shared" si="292"/>
        <v>-81.349999999998545</v>
      </c>
      <c r="AH482" s="89">
        <f t="shared" si="293"/>
        <v>-226.21206791038639</v>
      </c>
      <c r="AI482" s="109">
        <f t="shared" si="294"/>
        <v>-1</v>
      </c>
      <c r="AJ482" s="109">
        <f t="shared" si="298"/>
        <v>50</v>
      </c>
      <c r="AK482" s="88"/>
      <c r="AL482" s="191" t="str">
        <f t="shared" si="299"/>
        <v/>
      </c>
      <c r="AM482" s="191">
        <f t="shared" si="300"/>
        <v>-81.349999999998545</v>
      </c>
      <c r="AN482" s="88"/>
      <c r="AO482" s="191"/>
      <c r="AP482" s="191">
        <f t="shared" si="295"/>
        <v>6617.8224999997628</v>
      </c>
      <c r="AQ482" s="191">
        <f t="shared" si="291"/>
        <v>144.88951585188471</v>
      </c>
      <c r="AR482" s="191">
        <f t="shared" si="297"/>
        <v>-126.25403352245831</v>
      </c>
      <c r="AS482" s="250">
        <f t="shared" si="302"/>
        <v>0</v>
      </c>
      <c r="AT482" s="250">
        <f t="shared" si="303"/>
        <v>0</v>
      </c>
      <c r="AU482" s="250">
        <f t="shared" si="304"/>
        <v>0</v>
      </c>
      <c r="AV482" s="250">
        <f t="shared" si="305"/>
        <v>1</v>
      </c>
      <c r="AW482" s="250">
        <f t="shared" si="306"/>
        <v>0</v>
      </c>
      <c r="AX482" s="250">
        <f t="shared" si="307"/>
        <v>0</v>
      </c>
      <c r="AY482" s="89"/>
      <c r="AZ482" s="111"/>
      <c r="BA482" s="111"/>
      <c r="BB482" s="111"/>
      <c r="BC482" s="111"/>
      <c r="BD482" s="111"/>
      <c r="BE482" s="111"/>
      <c r="BF482" s="111"/>
      <c r="BG482" s="111"/>
      <c r="BH482" s="89"/>
      <c r="BI482" s="89"/>
      <c r="BJ482" s="89"/>
      <c r="BK482" s="89"/>
      <c r="BL482" s="89"/>
    </row>
    <row r="483" spans="1:64" x14ac:dyDescent="0.25">
      <c r="A483" s="86">
        <f t="shared" si="296"/>
        <v>482</v>
      </c>
      <c r="B483" s="113"/>
      <c r="C483" s="88"/>
      <c r="D483" s="88"/>
      <c r="E483" s="194">
        <f t="shared" si="272"/>
        <v>0</v>
      </c>
      <c r="F483" s="89">
        <f t="shared" si="273"/>
        <v>0</v>
      </c>
      <c r="G483" s="113"/>
      <c r="H483" s="88"/>
      <c r="I483" s="84">
        <f t="shared" si="274"/>
        <v>19713.966408878554</v>
      </c>
      <c r="J483" s="84">
        <f t="shared" si="275"/>
        <v>19849.538183565728</v>
      </c>
      <c r="K483" s="84">
        <f t="shared" si="276"/>
        <v>19985.109958252899</v>
      </c>
      <c r="L483" s="84">
        <f t="shared" si="277"/>
        <v>20120.681732940073</v>
      </c>
      <c r="M483" s="108">
        <f>IF(T483&lt;&gt;0,(((G483+1)*('Data Raw'!$N$1007-'Data Raw'!$N$1008)/2+'Data Raw'!$N$1008)*'Data Raw'!$M$1010+'Data Raw'!$M$1009)*AE483+AE483)</f>
        <v>20256.253507627243</v>
      </c>
      <c r="N483" s="84">
        <f t="shared" si="278"/>
        <v>20391.825282314414</v>
      </c>
      <c r="O483" s="84">
        <f t="shared" si="279"/>
        <v>20527.397057001588</v>
      </c>
      <c r="P483" s="84">
        <f t="shared" si="280"/>
        <v>20662.968831688759</v>
      </c>
      <c r="Q483" s="84">
        <f t="shared" si="281"/>
        <v>20798.540606375933</v>
      </c>
      <c r="R483" s="166" t="str">
        <f t="shared" si="282"/>
        <v/>
      </c>
      <c r="S483" s="109">
        <f>'Data Raw'!E525</f>
        <v>20236.919999999998</v>
      </c>
      <c r="T483" s="109">
        <f>'Data Raw'!G525</f>
        <v>20309.86</v>
      </c>
      <c r="U483" s="109">
        <f>'Data Raw'!D525</f>
        <v>20494.810000000001</v>
      </c>
      <c r="V483" s="166" t="str">
        <f t="shared" si="283"/>
        <v/>
      </c>
      <c r="W483" s="89">
        <f t="shared" si="284"/>
        <v>-53.606492372757202</v>
      </c>
      <c r="X483" s="89">
        <f t="shared" si="285"/>
        <v>2873.6560245104761</v>
      </c>
      <c r="Y483" s="89">
        <f t="shared" si="301"/>
        <v>251.84649582871231</v>
      </c>
      <c r="Z483" s="109">
        <f t="shared" si="286"/>
        <v>257.89000000000306</v>
      </c>
      <c r="AA483" s="89">
        <f t="shared" si="287"/>
        <v>324.50132787167524</v>
      </c>
      <c r="AB483" s="89">
        <f t="shared" si="288"/>
        <v>20196.267266527255</v>
      </c>
      <c r="AC483" s="89">
        <f t="shared" si="289"/>
        <v>20766.792733472743</v>
      </c>
      <c r="AD483" s="89">
        <f t="shared" si="290"/>
        <v>1</v>
      </c>
      <c r="AE483" s="89">
        <f>'Data Raw'!C525</f>
        <v>20481.53</v>
      </c>
      <c r="AF483" s="89"/>
      <c r="AG483" s="89">
        <f t="shared" si="292"/>
        <v>-171.66999999999825</v>
      </c>
      <c r="AH483" s="89">
        <f t="shared" si="293"/>
        <v>-225.27649237275546</v>
      </c>
      <c r="AI483" s="109">
        <f t="shared" si="294"/>
        <v>-1</v>
      </c>
      <c r="AJ483" s="109">
        <f t="shared" si="298"/>
        <v>50</v>
      </c>
      <c r="AK483" s="88"/>
      <c r="AL483" s="191" t="str">
        <f t="shared" si="299"/>
        <v/>
      </c>
      <c r="AM483" s="191">
        <f t="shared" si="300"/>
        <v>-171.66999999999825</v>
      </c>
      <c r="AN483" s="88"/>
      <c r="AO483" s="191"/>
      <c r="AP483" s="191">
        <f t="shared" si="295"/>
        <v>29470.588899999402</v>
      </c>
      <c r="AQ483" s="191">
        <f t="shared" si="291"/>
        <v>147.86512520167511</v>
      </c>
      <c r="AR483" s="191">
        <f t="shared" si="297"/>
        <v>-103.98137062703719</v>
      </c>
      <c r="AS483" s="250">
        <f t="shared" si="302"/>
        <v>0</v>
      </c>
      <c r="AT483" s="250">
        <f t="shared" si="303"/>
        <v>0</v>
      </c>
      <c r="AU483" s="250">
        <f t="shared" si="304"/>
        <v>0</v>
      </c>
      <c r="AV483" s="250">
        <f t="shared" si="305"/>
        <v>1</v>
      </c>
      <c r="AW483" s="250">
        <f t="shared" si="306"/>
        <v>0</v>
      </c>
      <c r="AX483" s="250">
        <f t="shared" si="307"/>
        <v>0</v>
      </c>
      <c r="AY483" s="89"/>
      <c r="AZ483" s="111"/>
      <c r="BA483" s="111"/>
      <c r="BB483" s="111"/>
      <c r="BC483" s="111"/>
      <c r="BD483" s="111"/>
      <c r="BE483" s="111"/>
      <c r="BF483" s="111"/>
      <c r="BG483" s="111"/>
      <c r="BH483" s="89"/>
      <c r="BI483" s="89"/>
      <c r="BJ483" s="89"/>
      <c r="BK483" s="89"/>
      <c r="BL483" s="89"/>
    </row>
    <row r="484" spans="1:64" x14ac:dyDescent="0.25">
      <c r="A484" s="86">
        <f t="shared" si="296"/>
        <v>483</v>
      </c>
      <c r="B484" s="113"/>
      <c r="C484" s="88"/>
      <c r="D484" s="88"/>
      <c r="E484" s="194">
        <f t="shared" si="272"/>
        <v>0</v>
      </c>
      <c r="F484" s="89">
        <f t="shared" si="273"/>
        <v>0</v>
      </c>
      <c r="G484" s="113"/>
      <c r="H484" s="88"/>
      <c r="I484" s="84">
        <f t="shared" si="274"/>
        <v>19254.529285937893</v>
      </c>
      <c r="J484" s="84">
        <f t="shared" si="275"/>
        <v>19380.452533852247</v>
      </c>
      <c r="K484" s="84">
        <f t="shared" si="276"/>
        <v>19506.375781766605</v>
      </c>
      <c r="L484" s="84">
        <f t="shared" si="277"/>
        <v>19632.299029680958</v>
      </c>
      <c r="M484" s="108">
        <f>IF(T484&lt;&gt;0,(((G484+1)*('Data Raw'!$N$1007-'Data Raw'!$N$1008)/2+'Data Raw'!$N$1008)*'Data Raw'!$M$1010+'Data Raw'!$M$1009)*AE484+AE484)</f>
        <v>19758.222277595316</v>
      </c>
      <c r="N484" s="84">
        <f t="shared" si="278"/>
        <v>19884.145525509673</v>
      </c>
      <c r="O484" s="84">
        <f t="shared" si="279"/>
        <v>20010.068773424027</v>
      </c>
      <c r="P484" s="84">
        <f t="shared" si="280"/>
        <v>20135.992021338385</v>
      </c>
      <c r="Q484" s="84">
        <f t="shared" si="281"/>
        <v>20261.915269252739</v>
      </c>
      <c r="R484" s="166" t="str">
        <f t="shared" si="282"/>
        <v/>
      </c>
      <c r="S484" s="109">
        <f>'Data Raw'!E526</f>
        <v>19885.53</v>
      </c>
      <c r="T484" s="109">
        <f>'Data Raw'!G526</f>
        <v>20344.48</v>
      </c>
      <c r="U484" s="109">
        <f>'Data Raw'!D526</f>
        <v>20344.48</v>
      </c>
      <c r="V484" s="166" t="str">
        <f t="shared" si="283"/>
        <v/>
      </c>
      <c r="W484" s="89">
        <f t="shared" si="284"/>
        <v>-586.25772240468359</v>
      </c>
      <c r="X484" s="89">
        <f t="shared" si="285"/>
        <v>343698.11707912706</v>
      </c>
      <c r="Y484" s="89">
        <f t="shared" si="301"/>
        <v>321.66043805015795</v>
      </c>
      <c r="Z484" s="109">
        <f t="shared" si="286"/>
        <v>458.95000000000073</v>
      </c>
      <c r="AA484" s="89">
        <f t="shared" si="287"/>
        <v>343.70828103286459</v>
      </c>
      <c r="AB484" s="89">
        <f t="shared" si="288"/>
        <v>19702.133871309074</v>
      </c>
      <c r="AC484" s="89">
        <f t="shared" si="289"/>
        <v>20253.786128690925</v>
      </c>
      <c r="AD484" s="89" t="str">
        <f t="shared" si="290"/>
        <v/>
      </c>
      <c r="AE484" s="89">
        <f>'Data Raw'!C526</f>
        <v>19977.96</v>
      </c>
      <c r="AF484" s="89"/>
      <c r="AG484" s="89">
        <f t="shared" si="292"/>
        <v>366.52000000000044</v>
      </c>
      <c r="AH484" s="89">
        <f t="shared" si="293"/>
        <v>-219.73772240468315</v>
      </c>
      <c r="AI484" s="109">
        <f t="shared" si="294"/>
        <v>-1</v>
      </c>
      <c r="AJ484" s="109">
        <f t="shared" si="298"/>
        <v>50</v>
      </c>
      <c r="AK484" s="88"/>
      <c r="AL484" s="191" t="str">
        <f t="shared" si="299"/>
        <v/>
      </c>
      <c r="AM484" s="191">
        <f t="shared" si="300"/>
        <v>-366.52000000000044</v>
      </c>
      <c r="AN484" s="88"/>
      <c r="AO484" s="191"/>
      <c r="AP484" s="191">
        <f t="shared" si="295"/>
        <v>134336.91040000031</v>
      </c>
      <c r="AQ484" s="191">
        <f t="shared" si="291"/>
        <v>172.16011129037793</v>
      </c>
      <c r="AR484" s="191">
        <f t="shared" si="297"/>
        <v>-149.50032675978002</v>
      </c>
      <c r="AS484" s="250">
        <f t="shared" si="302"/>
        <v>0</v>
      </c>
      <c r="AT484" s="250">
        <f t="shared" si="303"/>
        <v>0</v>
      </c>
      <c r="AU484" s="250">
        <f t="shared" si="304"/>
        <v>0</v>
      </c>
      <c r="AV484" s="250">
        <f t="shared" si="305"/>
        <v>0</v>
      </c>
      <c r="AW484" s="250">
        <f t="shared" si="306"/>
        <v>0</v>
      </c>
      <c r="AX484" s="250">
        <f t="shared" si="307"/>
        <v>0</v>
      </c>
      <c r="AY484" s="89"/>
      <c r="AZ484" s="111"/>
      <c r="BA484" s="111"/>
      <c r="BB484" s="111"/>
      <c r="BC484" s="111"/>
      <c r="BD484" s="111"/>
      <c r="BE484" s="111"/>
      <c r="BF484" s="111"/>
      <c r="BG484" s="111"/>
      <c r="BH484" s="89"/>
      <c r="BI484" s="89"/>
      <c r="BJ484" s="89"/>
      <c r="BK484" s="89"/>
      <c r="BL484" s="89"/>
    </row>
    <row r="485" spans="1:64" x14ac:dyDescent="0.25">
      <c r="A485" s="86">
        <f t="shared" si="296"/>
        <v>484</v>
      </c>
      <c r="B485" s="113"/>
      <c r="C485" s="88"/>
      <c r="D485" s="88"/>
      <c r="E485" s="194">
        <f t="shared" ref="E485:E548" si="308">B485-B484</f>
        <v>0</v>
      </c>
      <c r="F485" s="89">
        <f t="shared" ref="F485:F548" si="309">E485/7+F484/7*6</f>
        <v>0</v>
      </c>
      <c r="G485" s="113"/>
      <c r="H485" s="88"/>
      <c r="I485" s="84">
        <f t="shared" ref="I485:I548" si="310">K485-Y484</f>
        <v>19554.769483130123</v>
      </c>
      <c r="J485" s="84">
        <f t="shared" ref="J485:J548" si="311">M485-Y484*1.5</f>
        <v>19715.599702155207</v>
      </c>
      <c r="K485" s="84">
        <f t="shared" ref="K485:K548" si="312">M485-Y484</f>
        <v>19876.429921180283</v>
      </c>
      <c r="L485" s="84">
        <f t="shared" ref="L485:L548" si="313">M485-Y484/2</f>
        <v>20037.260140205362</v>
      </c>
      <c r="M485" s="108">
        <f>IF(T485&lt;&gt;0,(((G485+1)*('Data Raw'!$N$1007-'Data Raw'!$N$1008)/2+'Data Raw'!$N$1008)*'Data Raw'!$M$1010+'Data Raw'!$M$1009)*AE485+AE485)</f>
        <v>20198.090359230442</v>
      </c>
      <c r="N485" s="84">
        <f t="shared" ref="N485:N548" si="314">M485+Y484/2</f>
        <v>20358.920578255522</v>
      </c>
      <c r="O485" s="84">
        <f t="shared" ref="O485:O548" si="315">M485+Y484</f>
        <v>20519.750797280602</v>
      </c>
      <c r="P485" s="84">
        <f t="shared" ref="P485:P548" si="316">M485+1.5*Y484</f>
        <v>20680.581016305678</v>
      </c>
      <c r="Q485" s="84">
        <f t="shared" ref="Q485:Q548" si="317">O485+Y484</f>
        <v>20841.411235330761</v>
      </c>
      <c r="R485" s="166" t="str">
        <f t="shared" ref="R485:R548" si="318">IF(B485&lt;&gt;"",IF(AND(M485&gt;AB485,M485&lt;AC485),"",1),"")</f>
        <v/>
      </c>
      <c r="S485" s="109">
        <f>'Data Raw'!E527</f>
        <v>20297.16</v>
      </c>
      <c r="T485" s="109">
        <f>'Data Raw'!G527</f>
        <v>20438.810000000001</v>
      </c>
      <c r="U485" s="109">
        <f>'Data Raw'!D527</f>
        <v>20482.68</v>
      </c>
      <c r="V485" s="166" t="str">
        <f t="shared" ref="V485:V548" si="319">IF(R485&lt;&gt;1,IF(B485&lt;&gt;"",IF((AE485-M485)*(AE485-T485)&gt;0,1,""),""),"")</f>
        <v/>
      </c>
      <c r="W485" s="89">
        <f t="shared" ref="W485:W548" si="320">IF(R485=1,0,(M485-T485))</f>
        <v>-240.71964076955919</v>
      </c>
      <c r="X485" s="89">
        <f t="shared" ref="X485:X548" si="321">IF(R485=1,0,(M485-T485)*(M485-T485))</f>
        <v>57945.94545222562</v>
      </c>
      <c r="Y485" s="89">
        <f t="shared" si="301"/>
        <v>311.38826702640239</v>
      </c>
      <c r="Z485" s="109">
        <f t="shared" ref="Z485:Z548" si="322">U485-S485</f>
        <v>185.52000000000044</v>
      </c>
      <c r="AA485" s="89">
        <f t="shared" ref="AA485:AA548" si="323">Z485/7+AA484/7*6</f>
        <v>321.1099551710268</v>
      </c>
      <c r="AB485" s="89">
        <f t="shared" ref="AB485:AB548" si="324">AE485-$AD$1*AA484</f>
        <v>20130.567961122066</v>
      </c>
      <c r="AC485" s="89">
        <f t="shared" ref="AC485:AC548" si="325">AE485+$AD$1*AA484</f>
        <v>20714.872038877937</v>
      </c>
      <c r="AD485" s="89">
        <f t="shared" ref="AD485:AD548" si="326">IF(AND(T485&lt;AC485, T485&gt;AB485),1,"")</f>
        <v>1</v>
      </c>
      <c r="AE485" s="89">
        <f>'Data Raw'!C527</f>
        <v>20422.72</v>
      </c>
      <c r="AF485" s="89"/>
      <c r="AG485" s="89">
        <f t="shared" si="292"/>
        <v>16.090000000000146</v>
      </c>
      <c r="AH485" s="89">
        <f t="shared" si="293"/>
        <v>-224.62964076955905</v>
      </c>
      <c r="AI485" s="109">
        <f t="shared" si="294"/>
        <v>-1</v>
      </c>
      <c r="AJ485" s="109">
        <f t="shared" si="298"/>
        <v>50</v>
      </c>
      <c r="AK485" s="88"/>
      <c r="AL485" s="191" t="str">
        <f t="shared" si="299"/>
        <v/>
      </c>
      <c r="AM485" s="191">
        <f t="shared" si="300"/>
        <v>-16.090000000000146</v>
      </c>
      <c r="AN485" s="88"/>
      <c r="AO485" s="191"/>
      <c r="AP485" s="191">
        <f t="shared" si="295"/>
        <v>258.88810000000467</v>
      </c>
      <c r="AQ485" s="191">
        <f t="shared" ref="AQ485:AQ548" si="327">IF(AP485&gt;0,SQRT(AP485)/9+AQ484/9*8,AQ484)</f>
        <v>154.81898781366928</v>
      </c>
      <c r="AR485" s="191">
        <f t="shared" si="297"/>
        <v>-156.56927921273311</v>
      </c>
      <c r="AS485" s="250">
        <f t="shared" si="302"/>
        <v>0</v>
      </c>
      <c r="AT485" s="250">
        <f t="shared" si="303"/>
        <v>0</v>
      </c>
      <c r="AU485" s="250">
        <f t="shared" si="304"/>
        <v>0</v>
      </c>
      <c r="AV485" s="250">
        <f t="shared" si="305"/>
        <v>1</v>
      </c>
      <c r="AW485" s="250">
        <f t="shared" si="306"/>
        <v>0</v>
      </c>
      <c r="AX485" s="250">
        <f t="shared" si="307"/>
        <v>0</v>
      </c>
      <c r="AY485" s="89"/>
      <c r="AZ485" s="111"/>
      <c r="BA485" s="111"/>
      <c r="BB485" s="111"/>
      <c r="BC485" s="111"/>
      <c r="BD485" s="111"/>
      <c r="BE485" s="111"/>
      <c r="BF485" s="111"/>
      <c r="BG485" s="111"/>
      <c r="BH485" s="89"/>
      <c r="BI485" s="89"/>
      <c r="BJ485" s="89"/>
      <c r="BK485" s="89"/>
      <c r="BL485" s="89"/>
    </row>
    <row r="486" spans="1:64" x14ac:dyDescent="0.25">
      <c r="A486" s="86">
        <f t="shared" si="296"/>
        <v>485</v>
      </c>
      <c r="B486" s="113"/>
      <c r="C486" s="88"/>
      <c r="D486" s="88"/>
      <c r="E486" s="194">
        <f t="shared" si="308"/>
        <v>0</v>
      </c>
      <c r="F486" s="89">
        <f t="shared" si="309"/>
        <v>0</v>
      </c>
      <c r="G486" s="113"/>
      <c r="H486" s="88"/>
      <c r="I486" s="84">
        <f t="shared" si="310"/>
        <v>19527.634087306356</v>
      </c>
      <c r="J486" s="84">
        <f t="shared" si="311"/>
        <v>19683.32822081956</v>
      </c>
      <c r="K486" s="84">
        <f t="shared" si="312"/>
        <v>19839.022354332759</v>
      </c>
      <c r="L486" s="84">
        <f t="shared" si="313"/>
        <v>19994.716487845963</v>
      </c>
      <c r="M486" s="108">
        <f>IF(T486&lt;&gt;0,(((G486+1)*('Data Raw'!$N$1007-'Data Raw'!$N$1008)/2+'Data Raw'!$N$1008)*'Data Raw'!$M$1010+'Data Raw'!$M$1009)*AE486+AE486)</f>
        <v>20150.410621359162</v>
      </c>
      <c r="N486" s="84">
        <f t="shared" si="314"/>
        <v>20306.104754872362</v>
      </c>
      <c r="O486" s="84">
        <f t="shared" si="315"/>
        <v>20461.798888385565</v>
      </c>
      <c r="P486" s="84">
        <f t="shared" si="316"/>
        <v>20617.493021898765</v>
      </c>
      <c r="Q486" s="84">
        <f t="shared" si="317"/>
        <v>20773.187155411968</v>
      </c>
      <c r="R486" s="166" t="str">
        <f t="shared" si="318"/>
        <v/>
      </c>
      <c r="S486" s="109">
        <f>'Data Raw'!E528</f>
        <v>20299.150000000001</v>
      </c>
      <c r="T486" s="109">
        <f>'Data Raw'!G528</f>
        <v>20782.45</v>
      </c>
      <c r="U486" s="109">
        <f>'Data Raw'!D528</f>
        <v>20864.740000000002</v>
      </c>
      <c r="V486" s="166" t="str">
        <f t="shared" si="319"/>
        <v/>
      </c>
      <c r="W486" s="89">
        <f t="shared" si="320"/>
        <v>-632.03937864083855</v>
      </c>
      <c r="X486" s="89">
        <f t="shared" si="321"/>
        <v>399473.77615269728</v>
      </c>
      <c r="Y486" s="89">
        <f t="shared" si="301"/>
        <v>374.4042302117046</v>
      </c>
      <c r="Z486" s="109">
        <f t="shared" si="322"/>
        <v>565.59000000000015</v>
      </c>
      <c r="AA486" s="89">
        <f t="shared" si="323"/>
        <v>356.03567586088013</v>
      </c>
      <c r="AB486" s="89">
        <f t="shared" si="324"/>
        <v>20101.566538104627</v>
      </c>
      <c r="AC486" s="89">
        <f t="shared" si="325"/>
        <v>20647.453461895369</v>
      </c>
      <c r="AD486" s="89" t="str">
        <f t="shared" si="326"/>
        <v/>
      </c>
      <c r="AE486" s="89">
        <f>'Data Raw'!C528</f>
        <v>20374.509999999998</v>
      </c>
      <c r="AF486" s="89"/>
      <c r="AG486" s="89">
        <f t="shared" si="292"/>
        <v>407.94000000000233</v>
      </c>
      <c r="AH486" s="89">
        <f t="shared" si="293"/>
        <v>-224.09937864083622</v>
      </c>
      <c r="AI486" s="109">
        <f t="shared" si="294"/>
        <v>-1</v>
      </c>
      <c r="AJ486" s="109">
        <f t="shared" si="298"/>
        <v>50</v>
      </c>
      <c r="AK486" s="88"/>
      <c r="AL486" s="191" t="str">
        <f t="shared" si="299"/>
        <v/>
      </c>
      <c r="AM486" s="191">
        <f t="shared" si="300"/>
        <v>-407.94000000000233</v>
      </c>
      <c r="AN486" s="88"/>
      <c r="AO486" s="191"/>
      <c r="AP486" s="191">
        <f t="shared" si="295"/>
        <v>166415.0436000019</v>
      </c>
      <c r="AQ486" s="191">
        <f t="shared" si="327"/>
        <v>182.94354472326182</v>
      </c>
      <c r="AR486" s="191">
        <f t="shared" si="297"/>
        <v>-191.46068548844278</v>
      </c>
      <c r="AS486" s="250">
        <f t="shared" si="302"/>
        <v>0</v>
      </c>
      <c r="AT486" s="250">
        <f t="shared" si="303"/>
        <v>0</v>
      </c>
      <c r="AU486" s="250">
        <f t="shared" si="304"/>
        <v>0</v>
      </c>
      <c r="AV486" s="250">
        <f t="shared" si="305"/>
        <v>0</v>
      </c>
      <c r="AW486" s="250">
        <f t="shared" si="306"/>
        <v>0</v>
      </c>
      <c r="AX486" s="250">
        <f t="shared" si="307"/>
        <v>0</v>
      </c>
      <c r="AY486" s="89"/>
      <c r="AZ486" s="111"/>
      <c r="BA486" s="111"/>
      <c r="BB486" s="111"/>
      <c r="BC486" s="111"/>
      <c r="BD486" s="111"/>
      <c r="BE486" s="111"/>
      <c r="BF486" s="111"/>
      <c r="BG486" s="111"/>
      <c r="BH486" s="89"/>
      <c r="BI486" s="89"/>
      <c r="BJ486" s="89"/>
      <c r="BK486" s="89"/>
      <c r="BL486" s="89"/>
    </row>
    <row r="487" spans="1:64" x14ac:dyDescent="0.25">
      <c r="A487" s="86">
        <f t="shared" si="296"/>
        <v>486</v>
      </c>
      <c r="B487" s="113"/>
      <c r="C487" s="88"/>
      <c r="D487" s="88"/>
      <c r="E487" s="194">
        <f t="shared" si="308"/>
        <v>0</v>
      </c>
      <c r="F487" s="89">
        <f t="shared" si="309"/>
        <v>0</v>
      </c>
      <c r="G487" s="113"/>
      <c r="H487" s="88"/>
      <c r="I487" s="84">
        <f t="shared" si="310"/>
        <v>19667.544527946469</v>
      </c>
      <c r="J487" s="84">
        <f t="shared" si="311"/>
        <v>19854.746643052324</v>
      </c>
      <c r="K487" s="84">
        <f t="shared" si="312"/>
        <v>20041.948758158174</v>
      </c>
      <c r="L487" s="84">
        <f t="shared" si="313"/>
        <v>20229.150873264029</v>
      </c>
      <c r="M487" s="108">
        <f>IF(T487&lt;&gt;0,(((G487+1)*('Data Raw'!$N$1007-'Data Raw'!$N$1008)/2+'Data Raw'!$N$1008)*'Data Raw'!$M$1010+'Data Raw'!$M$1009)*AE487+AE487)</f>
        <v>20416.352988369879</v>
      </c>
      <c r="N487" s="84">
        <f t="shared" si="314"/>
        <v>20603.55510347573</v>
      </c>
      <c r="O487" s="84">
        <f t="shared" si="315"/>
        <v>20790.757218581584</v>
      </c>
      <c r="P487" s="84">
        <f t="shared" si="316"/>
        <v>20977.959333687435</v>
      </c>
      <c r="Q487" s="84">
        <f t="shared" si="317"/>
        <v>21165.161448793289</v>
      </c>
      <c r="R487" s="166" t="str">
        <f t="shared" si="318"/>
        <v/>
      </c>
      <c r="S487" s="109">
        <f>'Data Raw'!E529</f>
        <v>20559.080000000002</v>
      </c>
      <c r="T487" s="109">
        <f>'Data Raw'!G529</f>
        <v>20650.509999999998</v>
      </c>
      <c r="U487" s="109">
        <f>'Data Raw'!D529</f>
        <v>20742.39</v>
      </c>
      <c r="V487" s="166" t="str">
        <f t="shared" si="319"/>
        <v/>
      </c>
      <c r="W487" s="89">
        <f t="shared" si="320"/>
        <v>-234.15701163011909</v>
      </c>
      <c r="X487" s="89">
        <f t="shared" si="321"/>
        <v>54829.506095547724</v>
      </c>
      <c r="Y487" s="89">
        <f t="shared" si="301"/>
        <v>357.75104506147892</v>
      </c>
      <c r="Z487" s="109">
        <f t="shared" si="322"/>
        <v>183.30999999999767</v>
      </c>
      <c r="AA487" s="89">
        <f t="shared" si="323"/>
        <v>331.36057930932549</v>
      </c>
      <c r="AB487" s="89">
        <f t="shared" si="324"/>
        <v>20340.779675518253</v>
      </c>
      <c r="AC487" s="89">
        <f t="shared" si="325"/>
        <v>20946.040324481746</v>
      </c>
      <c r="AD487" s="89">
        <f t="shared" si="326"/>
        <v>1</v>
      </c>
      <c r="AE487" s="89">
        <f>'Data Raw'!C529</f>
        <v>20643.41</v>
      </c>
      <c r="AF487" s="89"/>
      <c r="AG487" s="89">
        <f t="shared" si="292"/>
        <v>7.0999999999985448</v>
      </c>
      <c r="AH487" s="89">
        <f t="shared" si="293"/>
        <v>-227.05701163012054</v>
      </c>
      <c r="AI487" s="109">
        <f t="shared" si="294"/>
        <v>-1</v>
      </c>
      <c r="AJ487" s="109">
        <f t="shared" si="298"/>
        <v>50</v>
      </c>
      <c r="AK487" s="88"/>
      <c r="AL487" s="191" t="str">
        <f t="shared" si="299"/>
        <v/>
      </c>
      <c r="AM487" s="191">
        <f t="shared" si="300"/>
        <v>-7.0999999999985448</v>
      </c>
      <c r="AN487" s="88"/>
      <c r="AO487" s="191"/>
      <c r="AP487" s="191">
        <f t="shared" si="295"/>
        <v>50.409999999979334</v>
      </c>
      <c r="AQ487" s="191">
        <f t="shared" si="327"/>
        <v>163.40537308734366</v>
      </c>
      <c r="AR487" s="191">
        <f t="shared" si="297"/>
        <v>-194.34567197413526</v>
      </c>
      <c r="AS487" s="250">
        <f t="shared" si="302"/>
        <v>0</v>
      </c>
      <c r="AT487" s="250">
        <f t="shared" si="303"/>
        <v>0</v>
      </c>
      <c r="AU487" s="250">
        <f t="shared" si="304"/>
        <v>0</v>
      </c>
      <c r="AV487" s="250">
        <f t="shared" si="305"/>
        <v>1</v>
      </c>
      <c r="AW487" s="250">
        <f t="shared" si="306"/>
        <v>0</v>
      </c>
      <c r="AX487" s="250">
        <f t="shared" si="307"/>
        <v>0</v>
      </c>
      <c r="AY487" s="89"/>
      <c r="AZ487" s="111"/>
      <c r="BA487" s="111"/>
      <c r="BB487" s="111"/>
      <c r="BC487" s="111"/>
      <c r="BD487" s="111"/>
      <c r="BE487" s="111"/>
      <c r="BF487" s="111"/>
      <c r="BG487" s="111"/>
      <c r="BH487" s="89"/>
      <c r="BI487" s="89"/>
      <c r="BJ487" s="89"/>
      <c r="BK487" s="89"/>
      <c r="BL487" s="89"/>
    </row>
    <row r="488" spans="1:64" x14ac:dyDescent="0.25">
      <c r="A488" s="86">
        <f t="shared" si="296"/>
        <v>487</v>
      </c>
      <c r="B488" s="113"/>
      <c r="C488" s="88"/>
      <c r="D488" s="88"/>
      <c r="E488" s="194">
        <f t="shared" si="308"/>
        <v>0</v>
      </c>
      <c r="F488" s="89">
        <f t="shared" si="309"/>
        <v>0</v>
      </c>
      <c r="G488" s="113"/>
      <c r="H488" s="88"/>
      <c r="I488" s="84">
        <f t="shared" si="310"/>
        <v>19690.555397910062</v>
      </c>
      <c r="J488" s="84">
        <f t="shared" si="311"/>
        <v>19869.430920440802</v>
      </c>
      <c r="K488" s="84">
        <f t="shared" si="312"/>
        <v>20048.306442971541</v>
      </c>
      <c r="L488" s="84">
        <f t="shared" si="313"/>
        <v>20227.181965502281</v>
      </c>
      <c r="M488" s="108">
        <f>IF(T488&lt;&gt;0,(((G488+1)*('Data Raw'!$N$1007-'Data Raw'!$N$1008)/2+'Data Raw'!$N$1008)*'Data Raw'!$M$1010+'Data Raw'!$M$1009)*AE488+AE488)</f>
        <v>20406.05748803302</v>
      </c>
      <c r="N488" s="84">
        <f t="shared" si="314"/>
        <v>20584.93301056376</v>
      </c>
      <c r="O488" s="84">
        <f t="shared" si="315"/>
        <v>20763.8085330945</v>
      </c>
      <c r="P488" s="84">
        <f t="shared" si="316"/>
        <v>20942.684055625239</v>
      </c>
      <c r="Q488" s="84">
        <f t="shared" si="317"/>
        <v>21121.559578155979</v>
      </c>
      <c r="R488" s="166" t="str">
        <f t="shared" si="318"/>
        <v/>
      </c>
      <c r="S488" s="109">
        <f>'Data Raw'!E530</f>
        <v>20336.71</v>
      </c>
      <c r="T488" s="109">
        <f>'Data Raw'!G530</f>
        <v>20367.759999999998</v>
      </c>
      <c r="U488" s="109">
        <f>'Data Raw'!D530</f>
        <v>20633</v>
      </c>
      <c r="V488" s="166" t="str">
        <f t="shared" si="319"/>
        <v/>
      </c>
      <c r="W488" s="89">
        <f t="shared" si="320"/>
        <v>38.297488033022091</v>
      </c>
      <c r="X488" s="89">
        <f t="shared" si="321"/>
        <v>1466.6975896394704</v>
      </c>
      <c r="Y488" s="89">
        <f t="shared" si="301"/>
        <v>331.52926159263865</v>
      </c>
      <c r="Z488" s="109">
        <f t="shared" si="322"/>
        <v>296.29000000000087</v>
      </c>
      <c r="AA488" s="89">
        <f t="shared" si="323"/>
        <v>326.35049655085055</v>
      </c>
      <c r="AB488" s="89">
        <f t="shared" si="324"/>
        <v>20351.343507587073</v>
      </c>
      <c r="AC488" s="89">
        <f t="shared" si="325"/>
        <v>20914.656492412927</v>
      </c>
      <c r="AD488" s="89">
        <f t="shared" si="326"/>
        <v>1</v>
      </c>
      <c r="AE488" s="89">
        <f>'Data Raw'!C530</f>
        <v>20633</v>
      </c>
      <c r="AF488" s="89"/>
      <c r="AG488" s="89">
        <f t="shared" si="292"/>
        <v>-265.2400000000016</v>
      </c>
      <c r="AH488" s="89">
        <f t="shared" si="293"/>
        <v>-226.94251196697951</v>
      </c>
      <c r="AI488" s="109">
        <f t="shared" si="294"/>
        <v>-1</v>
      </c>
      <c r="AJ488" s="109">
        <f t="shared" si="298"/>
        <v>50</v>
      </c>
      <c r="AK488" s="88"/>
      <c r="AL488" s="191" t="str">
        <f t="shared" si="299"/>
        <v/>
      </c>
      <c r="AM488" s="191">
        <f t="shared" si="300"/>
        <v>-265.2400000000016</v>
      </c>
      <c r="AN488" s="88"/>
      <c r="AO488" s="191"/>
      <c r="AP488" s="191">
        <f t="shared" si="295"/>
        <v>70352.257600000856</v>
      </c>
      <c r="AQ488" s="191">
        <f t="shared" si="327"/>
        <v>174.72033163319455</v>
      </c>
      <c r="AR488" s="191">
        <f t="shared" si="297"/>
        <v>-156.8089299594441</v>
      </c>
      <c r="AS488" s="250">
        <f t="shared" si="302"/>
        <v>0</v>
      </c>
      <c r="AT488" s="250">
        <f t="shared" si="303"/>
        <v>0</v>
      </c>
      <c r="AU488" s="250">
        <f t="shared" si="304"/>
        <v>1</v>
      </c>
      <c r="AV488" s="250">
        <f t="shared" si="305"/>
        <v>0</v>
      </c>
      <c r="AW488" s="250">
        <f t="shared" si="306"/>
        <v>0</v>
      </c>
      <c r="AX488" s="250">
        <f t="shared" si="307"/>
        <v>0</v>
      </c>
      <c r="AY488" s="89"/>
      <c r="AZ488" s="111"/>
      <c r="BA488" s="111"/>
      <c r="BB488" s="111"/>
      <c r="BC488" s="111"/>
      <c r="BD488" s="111"/>
      <c r="BE488" s="111"/>
      <c r="BF488" s="111"/>
      <c r="BG488" s="111"/>
      <c r="BH488" s="89"/>
      <c r="BI488" s="89"/>
      <c r="BJ488" s="89"/>
      <c r="BK488" s="89"/>
      <c r="BL488" s="89"/>
    </row>
    <row r="489" spans="1:64" x14ac:dyDescent="0.25">
      <c r="A489" s="86">
        <f t="shared" si="296"/>
        <v>488</v>
      </c>
      <c r="B489" s="113"/>
      <c r="C489" s="88"/>
      <c r="D489" s="88"/>
      <c r="E489" s="194">
        <f t="shared" si="308"/>
        <v>0</v>
      </c>
      <c r="F489" s="89">
        <f t="shared" si="309"/>
        <v>0</v>
      </c>
      <c r="G489" s="113"/>
      <c r="H489" s="88"/>
      <c r="I489" s="84">
        <f t="shared" si="310"/>
        <v>19467.888558632163</v>
      </c>
      <c r="J489" s="84">
        <f t="shared" si="311"/>
        <v>19633.653189428478</v>
      </c>
      <c r="K489" s="84">
        <f t="shared" si="312"/>
        <v>19799.4178202248</v>
      </c>
      <c r="L489" s="84">
        <f t="shared" si="313"/>
        <v>19965.182451021119</v>
      </c>
      <c r="M489" s="108">
        <f>IF(T489&lt;&gt;0,(((G489+1)*('Data Raw'!$N$1007-'Data Raw'!$N$1008)/2+'Data Raw'!$N$1008)*'Data Raw'!$M$1010+'Data Raw'!$M$1009)*AE489+AE489)</f>
        <v>20130.947081817438</v>
      </c>
      <c r="N489" s="84">
        <f t="shared" si="314"/>
        <v>20296.711712613756</v>
      </c>
      <c r="O489" s="84">
        <f t="shared" si="315"/>
        <v>20462.476343410075</v>
      </c>
      <c r="P489" s="84">
        <f t="shared" si="316"/>
        <v>20628.240974206397</v>
      </c>
      <c r="Q489" s="84">
        <f t="shared" si="317"/>
        <v>20794.005605002712</v>
      </c>
      <c r="R489" s="166" t="str">
        <f t="shared" si="318"/>
        <v/>
      </c>
      <c r="S489" s="109">
        <f>'Data Raw'!E531</f>
        <v>20308.330000000002</v>
      </c>
      <c r="T489" s="109">
        <f>'Data Raw'!G531</f>
        <v>20396.97</v>
      </c>
      <c r="U489" s="109">
        <f>'Data Raw'!D531</f>
        <v>20472.5</v>
      </c>
      <c r="V489" s="166" t="str">
        <f t="shared" si="319"/>
        <v/>
      </c>
      <c r="W489" s="89">
        <f t="shared" si="320"/>
        <v>-266.02291818256344</v>
      </c>
      <c r="X489" s="89">
        <f t="shared" si="321"/>
        <v>70768.192998366838</v>
      </c>
      <c r="Y489" s="89">
        <f t="shared" si="301"/>
        <v>322.9856477906738</v>
      </c>
      <c r="Z489" s="109">
        <f t="shared" si="322"/>
        <v>164.16999999999825</v>
      </c>
      <c r="AA489" s="89">
        <f t="shared" si="323"/>
        <v>303.1818541864431</v>
      </c>
      <c r="AB489" s="89">
        <f t="shared" si="324"/>
        <v>20077.432077931779</v>
      </c>
      <c r="AC489" s="89">
        <f t="shared" si="325"/>
        <v>20632.227922068225</v>
      </c>
      <c r="AD489" s="89">
        <f t="shared" si="326"/>
        <v>1</v>
      </c>
      <c r="AE489" s="89">
        <f>'Data Raw'!C531</f>
        <v>20354.830000000002</v>
      </c>
      <c r="AF489" s="89"/>
      <c r="AG489" s="89">
        <f t="shared" si="292"/>
        <v>42.139999999999418</v>
      </c>
      <c r="AH489" s="89">
        <f t="shared" si="293"/>
        <v>-223.88291818256403</v>
      </c>
      <c r="AI489" s="109">
        <f t="shared" si="294"/>
        <v>-1</v>
      </c>
      <c r="AJ489" s="109">
        <f t="shared" si="298"/>
        <v>50</v>
      </c>
      <c r="AK489" s="88"/>
      <c r="AL489" s="191" t="str">
        <f t="shared" si="299"/>
        <v/>
      </c>
      <c r="AM489" s="191">
        <f t="shared" si="300"/>
        <v>-42.139999999999418</v>
      </c>
      <c r="AN489" s="88"/>
      <c r="AO489" s="191"/>
      <c r="AP489" s="191">
        <f t="shared" si="295"/>
        <v>1775.779599999951</v>
      </c>
      <c r="AQ489" s="191">
        <f t="shared" si="327"/>
        <v>159.98918367395063</v>
      </c>
      <c r="AR489" s="191">
        <f t="shared" si="297"/>
        <v>-162.99646411672316</v>
      </c>
      <c r="AS489" s="250">
        <f t="shared" si="302"/>
        <v>0</v>
      </c>
      <c r="AT489" s="250">
        <f t="shared" si="303"/>
        <v>0</v>
      </c>
      <c r="AU489" s="250">
        <f t="shared" si="304"/>
        <v>0</v>
      </c>
      <c r="AV489" s="250">
        <f t="shared" si="305"/>
        <v>1</v>
      </c>
      <c r="AW489" s="250">
        <f t="shared" si="306"/>
        <v>0</v>
      </c>
      <c r="AX489" s="250">
        <f t="shared" si="307"/>
        <v>0</v>
      </c>
      <c r="AY489" s="89"/>
      <c r="AZ489" s="111"/>
      <c r="BA489" s="111"/>
      <c r="BB489" s="111"/>
      <c r="BC489" s="111"/>
      <c r="BD489" s="111"/>
      <c r="BE489" s="111"/>
      <c r="BF489" s="111"/>
      <c r="BG489" s="111"/>
      <c r="BH489" s="89"/>
      <c r="BI489" s="89"/>
      <c r="BJ489" s="89"/>
      <c r="BK489" s="89"/>
      <c r="BL489" s="89"/>
    </row>
    <row r="490" spans="1:64" x14ac:dyDescent="0.25">
      <c r="A490" s="86">
        <f t="shared" si="296"/>
        <v>489</v>
      </c>
      <c r="B490" s="113"/>
      <c r="C490" s="88"/>
      <c r="D490" s="88"/>
      <c r="E490" s="194">
        <f t="shared" si="308"/>
        <v>0</v>
      </c>
      <c r="F490" s="89">
        <f t="shared" si="309"/>
        <v>0</v>
      </c>
      <c r="G490" s="113"/>
      <c r="H490" s="88"/>
      <c r="I490" s="84">
        <f t="shared" si="310"/>
        <v>19460.567241729495</v>
      </c>
      <c r="J490" s="84">
        <f t="shared" si="311"/>
        <v>19622.060065624828</v>
      </c>
      <c r="K490" s="84">
        <f t="shared" si="312"/>
        <v>19783.552889520168</v>
      </c>
      <c r="L490" s="84">
        <f t="shared" si="313"/>
        <v>19945.045713415504</v>
      </c>
      <c r="M490" s="108">
        <f>IF(T490&lt;&gt;0,(((G490+1)*('Data Raw'!$N$1007-'Data Raw'!$N$1008)/2+'Data Raw'!$N$1008)*'Data Raw'!$M$1010+'Data Raw'!$M$1009)*AE490+AE490)</f>
        <v>20106.53853731084</v>
      </c>
      <c r="N490" s="84">
        <f t="shared" si="314"/>
        <v>20268.031361206176</v>
      </c>
      <c r="O490" s="84">
        <f t="shared" si="315"/>
        <v>20429.524185101513</v>
      </c>
      <c r="P490" s="84">
        <f t="shared" si="316"/>
        <v>20591.017008996852</v>
      </c>
      <c r="Q490" s="84">
        <f t="shared" si="317"/>
        <v>20752.509832892185</v>
      </c>
      <c r="R490" s="166" t="str">
        <f t="shared" si="318"/>
        <v/>
      </c>
      <c r="S490" s="109">
        <f>'Data Raw'!E532</f>
        <v>19974.91</v>
      </c>
      <c r="T490" s="109">
        <f>'Data Raw'!G532</f>
        <v>20075.73</v>
      </c>
      <c r="U490" s="109">
        <f>'Data Raw'!D532</f>
        <v>20378.900000000001</v>
      </c>
      <c r="V490" s="166" t="str">
        <f t="shared" si="319"/>
        <v/>
      </c>
      <c r="W490" s="89">
        <f t="shared" si="320"/>
        <v>30.80853731084062</v>
      </c>
      <c r="X490" s="89">
        <f t="shared" si="321"/>
        <v>949.16597123345855</v>
      </c>
      <c r="Y490" s="89">
        <f t="shared" si="301"/>
        <v>299.25324632295747</v>
      </c>
      <c r="Z490" s="109">
        <f t="shared" si="322"/>
        <v>403.9900000000016</v>
      </c>
      <c r="AA490" s="89">
        <f t="shared" si="323"/>
        <v>317.58301787409437</v>
      </c>
      <c r="AB490" s="89">
        <f t="shared" si="324"/>
        <v>20072.445423941524</v>
      </c>
      <c r="AC490" s="89">
        <f t="shared" si="325"/>
        <v>20587.854576058478</v>
      </c>
      <c r="AD490" s="89">
        <f t="shared" si="326"/>
        <v>1</v>
      </c>
      <c r="AE490" s="89">
        <f>'Data Raw'!C532</f>
        <v>20330.150000000001</v>
      </c>
      <c r="AF490" s="89"/>
      <c r="AG490" s="89">
        <f t="shared" si="292"/>
        <v>-254.42000000000189</v>
      </c>
      <c r="AH490" s="89">
        <f t="shared" si="293"/>
        <v>-223.61146268916127</v>
      </c>
      <c r="AI490" s="109">
        <f t="shared" si="294"/>
        <v>-1</v>
      </c>
      <c r="AJ490" s="109">
        <f t="shared" si="298"/>
        <v>50</v>
      </c>
      <c r="AK490" s="88"/>
      <c r="AL490" s="191" t="str">
        <f t="shared" si="299"/>
        <v/>
      </c>
      <c r="AM490" s="191">
        <f t="shared" si="300"/>
        <v>-254.42000000000189</v>
      </c>
      <c r="AN490" s="88"/>
      <c r="AO490" s="191"/>
      <c r="AP490" s="191">
        <f t="shared" si="295"/>
        <v>64729.536400000965</v>
      </c>
      <c r="AQ490" s="191">
        <f t="shared" si="327"/>
        <v>170.48149659906744</v>
      </c>
      <c r="AR490" s="191">
        <f t="shared" si="297"/>
        <v>-128.77174972389003</v>
      </c>
      <c r="AS490" s="250">
        <f t="shared" si="302"/>
        <v>0</v>
      </c>
      <c r="AT490" s="250">
        <f t="shared" si="303"/>
        <v>0</v>
      </c>
      <c r="AU490" s="250">
        <f t="shared" si="304"/>
        <v>1</v>
      </c>
      <c r="AV490" s="250">
        <f t="shared" si="305"/>
        <v>0</v>
      </c>
      <c r="AW490" s="250">
        <f t="shared" si="306"/>
        <v>0</v>
      </c>
      <c r="AX490" s="250">
        <f t="shared" si="307"/>
        <v>0</v>
      </c>
      <c r="AY490" s="89"/>
      <c r="AZ490" s="111"/>
      <c r="BA490" s="111"/>
      <c r="BB490" s="111"/>
      <c r="BC490" s="111"/>
      <c r="BD490" s="111"/>
      <c r="BE490" s="111"/>
      <c r="BF490" s="111"/>
      <c r="BG490" s="111"/>
      <c r="BH490" s="89"/>
      <c r="BI490" s="89"/>
      <c r="BJ490" s="89"/>
      <c r="BK490" s="89"/>
      <c r="BL490" s="89"/>
    </row>
    <row r="491" spans="1:64" x14ac:dyDescent="0.25">
      <c r="A491" s="86">
        <f t="shared" si="296"/>
        <v>490</v>
      </c>
      <c r="B491" s="113"/>
      <c r="C491" s="88"/>
      <c r="D491" s="88"/>
      <c r="E491" s="194">
        <f t="shared" si="308"/>
        <v>0</v>
      </c>
      <c r="F491" s="89">
        <f t="shared" si="309"/>
        <v>0</v>
      </c>
      <c r="G491" s="113"/>
      <c r="H491" s="88"/>
      <c r="I491" s="84">
        <f t="shared" si="310"/>
        <v>19230.834846354162</v>
      </c>
      <c r="J491" s="84">
        <f t="shared" si="311"/>
        <v>19380.461469515642</v>
      </c>
      <c r="K491" s="84">
        <f t="shared" si="312"/>
        <v>19530.088092677121</v>
      </c>
      <c r="L491" s="84">
        <f t="shared" si="313"/>
        <v>19679.7147158386</v>
      </c>
      <c r="M491" s="108">
        <f>IF(T491&lt;&gt;0,(((G491+1)*('Data Raw'!$N$1007-'Data Raw'!$N$1008)/2+'Data Raw'!$N$1008)*'Data Raw'!$M$1010+'Data Raw'!$M$1009)*AE491+AE491)</f>
        <v>19829.341339000079</v>
      </c>
      <c r="N491" s="84">
        <f t="shared" si="314"/>
        <v>19978.967962161558</v>
      </c>
      <c r="O491" s="84">
        <f t="shared" si="315"/>
        <v>20128.594585323037</v>
      </c>
      <c r="P491" s="84">
        <f t="shared" si="316"/>
        <v>20278.221208484516</v>
      </c>
      <c r="Q491" s="84">
        <f t="shared" si="317"/>
        <v>20427.847831645995</v>
      </c>
      <c r="R491" s="166" t="str">
        <f t="shared" si="318"/>
        <v/>
      </c>
      <c r="S491" s="109">
        <f>'Data Raw'!E533</f>
        <v>19734.68</v>
      </c>
      <c r="T491" s="109">
        <f>'Data Raw'!G533</f>
        <v>19959.939999999999</v>
      </c>
      <c r="U491" s="109">
        <f>'Data Raw'!D533</f>
        <v>20146.37</v>
      </c>
      <c r="V491" s="166" t="str">
        <f t="shared" si="319"/>
        <v/>
      </c>
      <c r="W491" s="89">
        <f t="shared" si="320"/>
        <v>-130.59866099991996</v>
      </c>
      <c r="X491" s="89">
        <f t="shared" si="321"/>
        <v>17056.010254972014</v>
      </c>
      <c r="Y491" s="89">
        <f t="shared" si="301"/>
        <v>281.4175958718248</v>
      </c>
      <c r="Z491" s="109">
        <f t="shared" si="322"/>
        <v>411.68999999999869</v>
      </c>
      <c r="AA491" s="89">
        <f t="shared" si="323"/>
        <v>331.02687246350928</v>
      </c>
      <c r="AB491" s="89">
        <f t="shared" si="324"/>
        <v>19779.924434807021</v>
      </c>
      <c r="AC491" s="89">
        <f t="shared" si="325"/>
        <v>20319.815565192977</v>
      </c>
      <c r="AD491" s="89">
        <f t="shared" si="326"/>
        <v>1</v>
      </c>
      <c r="AE491" s="89">
        <f>'Data Raw'!C533</f>
        <v>20049.87</v>
      </c>
      <c r="AF491" s="89"/>
      <c r="AG491" s="89">
        <f t="shared" si="292"/>
        <v>-89.930000000000291</v>
      </c>
      <c r="AH491" s="89">
        <f t="shared" si="293"/>
        <v>-220.52866099992025</v>
      </c>
      <c r="AI491" s="109">
        <f t="shared" si="294"/>
        <v>-1</v>
      </c>
      <c r="AJ491" s="109">
        <f t="shared" si="298"/>
        <v>50</v>
      </c>
      <c r="AK491" s="88"/>
      <c r="AL491" s="191" t="str">
        <f t="shared" si="299"/>
        <v/>
      </c>
      <c r="AM491" s="191">
        <f t="shared" si="300"/>
        <v>-89.930000000000291</v>
      </c>
      <c r="AN491" s="88"/>
      <c r="AO491" s="191"/>
      <c r="AP491" s="191">
        <f t="shared" si="295"/>
        <v>8087.4049000000523</v>
      </c>
      <c r="AQ491" s="191">
        <f t="shared" si="327"/>
        <v>161.53133031028221</v>
      </c>
      <c r="AR491" s="191">
        <f t="shared" si="297"/>
        <v>-119.88626556154259</v>
      </c>
      <c r="AS491" s="250">
        <f t="shared" si="302"/>
        <v>0</v>
      </c>
      <c r="AT491" s="250">
        <f t="shared" si="303"/>
        <v>0</v>
      </c>
      <c r="AU491" s="250">
        <f t="shared" si="304"/>
        <v>0</v>
      </c>
      <c r="AV491" s="250">
        <f t="shared" si="305"/>
        <v>1</v>
      </c>
      <c r="AW491" s="250">
        <f t="shared" si="306"/>
        <v>0</v>
      </c>
      <c r="AX491" s="250">
        <f t="shared" si="307"/>
        <v>0</v>
      </c>
      <c r="AY491" s="89"/>
      <c r="AZ491" s="111"/>
      <c r="BA491" s="111"/>
      <c r="BB491" s="111"/>
      <c r="BC491" s="111"/>
      <c r="BD491" s="111"/>
      <c r="BE491" s="111"/>
      <c r="BF491" s="111"/>
      <c r="BG491" s="111"/>
      <c r="BH491" s="89"/>
      <c r="BI491" s="89"/>
      <c r="BJ491" s="89"/>
      <c r="BK491" s="89"/>
      <c r="BL491" s="89"/>
    </row>
    <row r="492" spans="1:64" x14ac:dyDescent="0.25">
      <c r="A492" s="86">
        <f t="shared" si="296"/>
        <v>491</v>
      </c>
      <c r="B492" s="113"/>
      <c r="C492" s="88"/>
      <c r="D492" s="88"/>
      <c r="E492" s="194">
        <f t="shared" si="308"/>
        <v>0</v>
      </c>
      <c r="F492" s="89">
        <f t="shared" si="309"/>
        <v>0</v>
      </c>
      <c r="G492" s="113"/>
      <c r="H492" s="88"/>
      <c r="I492" s="84">
        <f t="shared" si="310"/>
        <v>19121.775741944606</v>
      </c>
      <c r="J492" s="84">
        <f t="shared" si="311"/>
        <v>19262.484539880523</v>
      </c>
      <c r="K492" s="84">
        <f t="shared" si="312"/>
        <v>19403.193337816432</v>
      </c>
      <c r="L492" s="84">
        <f t="shared" si="313"/>
        <v>19543.902135752345</v>
      </c>
      <c r="M492" s="108">
        <f>IF(T492&lt;&gt;0,(((G492+1)*('Data Raw'!$N$1007-'Data Raw'!$N$1008)/2+'Data Raw'!$N$1008)*'Data Raw'!$M$1010+'Data Raw'!$M$1009)*AE492+AE492)</f>
        <v>19684.610933688258</v>
      </c>
      <c r="N492" s="84">
        <f t="shared" si="314"/>
        <v>19825.319731624171</v>
      </c>
      <c r="O492" s="84">
        <f t="shared" si="315"/>
        <v>19966.028529560084</v>
      </c>
      <c r="P492" s="84">
        <f t="shared" si="316"/>
        <v>20106.737327495994</v>
      </c>
      <c r="Q492" s="84">
        <f t="shared" si="317"/>
        <v>20247.44612543191</v>
      </c>
      <c r="R492" s="166" t="str">
        <f t="shared" si="318"/>
        <v/>
      </c>
      <c r="S492" s="109">
        <f>'Data Raw'!E534</f>
        <v>19527.63</v>
      </c>
      <c r="T492" s="109">
        <f>'Data Raw'!G534</f>
        <v>19617.88</v>
      </c>
      <c r="U492" s="109">
        <f>'Data Raw'!D534</f>
        <v>19910.28</v>
      </c>
      <c r="V492" s="166" t="str">
        <f t="shared" si="319"/>
        <v/>
      </c>
      <c r="W492" s="89">
        <f t="shared" si="320"/>
        <v>66.73093368825721</v>
      </c>
      <c r="X492" s="89">
        <f t="shared" si="321"/>
        <v>4453.0175109065813</v>
      </c>
      <c r="Y492" s="89">
        <f t="shared" si="301"/>
        <v>261.76003108315308</v>
      </c>
      <c r="Z492" s="109">
        <f t="shared" si="322"/>
        <v>382.64999999999782</v>
      </c>
      <c r="AA492" s="89">
        <f t="shared" si="323"/>
        <v>338.40160496872198</v>
      </c>
      <c r="AB492" s="89">
        <f t="shared" si="324"/>
        <v>19622.157158406015</v>
      </c>
      <c r="AC492" s="89">
        <f t="shared" si="325"/>
        <v>20184.902841593983</v>
      </c>
      <c r="AD492" s="89" t="str">
        <f t="shared" si="326"/>
        <v/>
      </c>
      <c r="AE492" s="89">
        <f>'Data Raw'!C534</f>
        <v>19903.53</v>
      </c>
      <c r="AF492" s="89"/>
      <c r="AG492" s="89">
        <f t="shared" si="292"/>
        <v>-285.64999999999782</v>
      </c>
      <c r="AH492" s="89">
        <f t="shared" si="293"/>
        <v>-218.91906631174061</v>
      </c>
      <c r="AI492" s="109">
        <f t="shared" si="294"/>
        <v>-1</v>
      </c>
      <c r="AJ492" s="109">
        <f t="shared" si="298"/>
        <v>50</v>
      </c>
      <c r="AK492" s="88"/>
      <c r="AL492" s="191" t="str">
        <f t="shared" si="299"/>
        <v/>
      </c>
      <c r="AM492" s="191">
        <f t="shared" si="300"/>
        <v>-285.64999999999782</v>
      </c>
      <c r="AN492" s="88"/>
      <c r="AO492" s="191"/>
      <c r="AP492" s="191">
        <f t="shared" si="295"/>
        <v>81595.922499998749</v>
      </c>
      <c r="AQ492" s="191">
        <f t="shared" si="327"/>
        <v>175.32229360913951</v>
      </c>
      <c r="AR492" s="191">
        <f t="shared" si="297"/>
        <v>-86.437737474013574</v>
      </c>
      <c r="AS492" s="250">
        <f t="shared" si="302"/>
        <v>0</v>
      </c>
      <c r="AT492" s="250">
        <f t="shared" si="303"/>
        <v>0</v>
      </c>
      <c r="AU492" s="250">
        <f t="shared" si="304"/>
        <v>1</v>
      </c>
      <c r="AV492" s="250">
        <f t="shared" si="305"/>
        <v>0</v>
      </c>
      <c r="AW492" s="250">
        <f t="shared" si="306"/>
        <v>0</v>
      </c>
      <c r="AX492" s="250">
        <f t="shared" si="307"/>
        <v>0</v>
      </c>
      <c r="AY492" s="89"/>
      <c r="AZ492" s="111"/>
      <c r="BA492" s="111"/>
      <c r="BB492" s="111"/>
      <c r="BC492" s="111"/>
      <c r="BD492" s="111"/>
      <c r="BE492" s="111"/>
      <c r="BF492" s="111"/>
      <c r="BG492" s="111"/>
      <c r="BH492" s="89"/>
      <c r="BI492" s="89"/>
      <c r="BJ492" s="89"/>
      <c r="BK492" s="89"/>
      <c r="BL492" s="89"/>
    </row>
    <row r="493" spans="1:64" x14ac:dyDescent="0.25">
      <c r="A493" s="86">
        <f t="shared" si="296"/>
        <v>492</v>
      </c>
      <c r="B493" s="113"/>
      <c r="C493" s="88"/>
      <c r="D493" s="88"/>
      <c r="E493" s="194">
        <f t="shared" si="308"/>
        <v>0</v>
      </c>
      <c r="F493" s="89">
        <f t="shared" si="309"/>
        <v>0</v>
      </c>
      <c r="G493" s="113"/>
      <c r="H493" s="88"/>
      <c r="I493" s="84">
        <f t="shared" si="310"/>
        <v>18782.738651649808</v>
      </c>
      <c r="J493" s="84">
        <f t="shared" si="311"/>
        <v>18913.618667191389</v>
      </c>
      <c r="K493" s="84">
        <f t="shared" si="312"/>
        <v>19044.498682732963</v>
      </c>
      <c r="L493" s="84">
        <f t="shared" si="313"/>
        <v>19175.378698274541</v>
      </c>
      <c r="M493" s="108">
        <f>IF(T493&lt;&gt;0,(((G493+1)*('Data Raw'!$N$1007-'Data Raw'!$N$1008)/2+'Data Raw'!$N$1008)*'Data Raw'!$M$1010+'Data Raw'!$M$1009)*AE493+AE493)</f>
        <v>19306.258713816118</v>
      </c>
      <c r="N493" s="84">
        <f t="shared" si="314"/>
        <v>19437.138729357695</v>
      </c>
      <c r="O493" s="84">
        <f t="shared" si="315"/>
        <v>19568.018744899273</v>
      </c>
      <c r="P493" s="84">
        <f t="shared" si="316"/>
        <v>19698.898760440847</v>
      </c>
      <c r="Q493" s="84">
        <f t="shared" si="317"/>
        <v>19829.778775982428</v>
      </c>
      <c r="R493" s="166" t="str">
        <f t="shared" si="318"/>
        <v/>
      </c>
      <c r="S493" s="109">
        <f>'Data Raw'!E535</f>
        <v>19520.97</v>
      </c>
      <c r="T493" s="109">
        <f>'Data Raw'!G535</f>
        <v>19757.27</v>
      </c>
      <c r="U493" s="109">
        <f>'Data Raw'!D535</f>
        <v>19903.73</v>
      </c>
      <c r="V493" s="166" t="str">
        <f t="shared" si="319"/>
        <v/>
      </c>
      <c r="W493" s="89">
        <f t="shared" si="320"/>
        <v>-451.01128618388248</v>
      </c>
      <c r="X493" s="89">
        <f t="shared" si="321"/>
        <v>203411.18026523993</v>
      </c>
      <c r="Y493" s="89">
        <f t="shared" si="301"/>
        <v>296.29161877668514</v>
      </c>
      <c r="Z493" s="109">
        <f t="shared" si="322"/>
        <v>382.7599999999984</v>
      </c>
      <c r="AA493" s="89">
        <f t="shared" si="323"/>
        <v>344.73851854461861</v>
      </c>
      <c r="AB493" s="89">
        <f t="shared" si="324"/>
        <v>19233.328635776586</v>
      </c>
      <c r="AC493" s="89">
        <f t="shared" si="325"/>
        <v>19808.611364223416</v>
      </c>
      <c r="AD493" s="89">
        <f t="shared" si="326"/>
        <v>1</v>
      </c>
      <c r="AE493" s="89">
        <f>'Data Raw'!C535</f>
        <v>19520.97</v>
      </c>
      <c r="AF493" s="89"/>
      <c r="AG493" s="89">
        <f t="shared" si="292"/>
        <v>236.29999999999927</v>
      </c>
      <c r="AH493" s="89">
        <f t="shared" si="293"/>
        <v>-214.7112861838832</v>
      </c>
      <c r="AI493" s="109">
        <f t="shared" si="294"/>
        <v>-1</v>
      </c>
      <c r="AJ493" s="109">
        <f t="shared" si="298"/>
        <v>50</v>
      </c>
      <c r="AK493" s="88"/>
      <c r="AL493" s="191" t="str">
        <f t="shared" si="299"/>
        <v/>
      </c>
      <c r="AM493" s="191">
        <f t="shared" si="300"/>
        <v>-236.29999999999927</v>
      </c>
      <c r="AN493" s="88"/>
      <c r="AO493" s="191"/>
      <c r="AP493" s="191">
        <f t="shared" si="295"/>
        <v>55837.689999999653</v>
      </c>
      <c r="AQ493" s="191">
        <f t="shared" si="327"/>
        <v>182.09759431923504</v>
      </c>
      <c r="AR493" s="191">
        <f t="shared" si="297"/>
        <v>-114.1940244574501</v>
      </c>
      <c r="AS493" s="250">
        <f t="shared" si="302"/>
        <v>0</v>
      </c>
      <c r="AT493" s="250">
        <f t="shared" si="303"/>
        <v>0</v>
      </c>
      <c r="AU493" s="250">
        <f t="shared" si="304"/>
        <v>0</v>
      </c>
      <c r="AV493" s="250">
        <f t="shared" si="305"/>
        <v>0</v>
      </c>
      <c r="AW493" s="250">
        <f t="shared" si="306"/>
        <v>0</v>
      </c>
      <c r="AX493" s="250">
        <f t="shared" si="307"/>
        <v>1</v>
      </c>
      <c r="AY493" s="89"/>
      <c r="AZ493" s="111"/>
      <c r="BA493" s="111"/>
      <c r="BB493" s="111"/>
      <c r="BC493" s="111"/>
      <c r="BD493" s="111"/>
      <c r="BE493" s="111"/>
      <c r="BF493" s="111"/>
      <c r="BG493" s="111"/>
      <c r="BH493" s="89"/>
      <c r="BI493" s="89"/>
      <c r="BJ493" s="89"/>
      <c r="BK493" s="89"/>
      <c r="BL493" s="89"/>
    </row>
    <row r="494" spans="1:64" x14ac:dyDescent="0.25">
      <c r="A494" s="86">
        <f t="shared" si="296"/>
        <v>493</v>
      </c>
      <c r="B494" s="113"/>
      <c r="C494" s="88"/>
      <c r="D494" s="88"/>
      <c r="E494" s="194">
        <f t="shared" si="308"/>
        <v>0</v>
      </c>
      <c r="F494" s="89">
        <f t="shared" si="309"/>
        <v>0</v>
      </c>
      <c r="G494" s="113"/>
      <c r="H494" s="88"/>
      <c r="I494" s="84">
        <f t="shared" si="310"/>
        <v>18926.68651012949</v>
      </c>
      <c r="J494" s="84">
        <f t="shared" si="311"/>
        <v>19074.832319517835</v>
      </c>
      <c r="K494" s="84">
        <f t="shared" si="312"/>
        <v>19222.978128906176</v>
      </c>
      <c r="L494" s="84">
        <f t="shared" si="313"/>
        <v>19371.12393829452</v>
      </c>
      <c r="M494" s="108">
        <f>IF(T494&lt;&gt;0,(((G494+1)*('Data Raw'!$N$1007-'Data Raw'!$N$1008)/2+'Data Raw'!$N$1008)*'Data Raw'!$M$1010+'Data Raw'!$M$1009)*AE494+AE494)</f>
        <v>19519.269747682862</v>
      </c>
      <c r="N494" s="84">
        <f t="shared" si="314"/>
        <v>19667.415557071203</v>
      </c>
      <c r="O494" s="84">
        <f t="shared" si="315"/>
        <v>19815.561366459548</v>
      </c>
      <c r="P494" s="84">
        <f t="shared" si="316"/>
        <v>19963.707175847889</v>
      </c>
      <c r="Q494" s="84">
        <f t="shared" si="317"/>
        <v>20111.852985236234</v>
      </c>
      <c r="R494" s="166" t="str">
        <f t="shared" si="318"/>
        <v/>
      </c>
      <c r="S494" s="109">
        <f>'Data Raw'!E536</f>
        <v>19662.599999999999</v>
      </c>
      <c r="T494" s="109">
        <f>'Data Raw'!G536</f>
        <v>19840.28</v>
      </c>
      <c r="U494" s="109">
        <f>'Data Raw'!D536</f>
        <v>19880.29</v>
      </c>
      <c r="V494" s="166" t="str">
        <f t="shared" si="319"/>
        <v/>
      </c>
      <c r="W494" s="89">
        <f t="shared" si="320"/>
        <v>-321.0102523171372</v>
      </c>
      <c r="X494" s="89">
        <f t="shared" si="321"/>
        <v>103047.58209271209</v>
      </c>
      <c r="Y494" s="89">
        <f t="shared" si="301"/>
        <v>299.94759595554194</v>
      </c>
      <c r="Z494" s="109">
        <f t="shared" si="322"/>
        <v>217.69000000000233</v>
      </c>
      <c r="AA494" s="89">
        <f t="shared" si="323"/>
        <v>326.58873018110199</v>
      </c>
      <c r="AB494" s="89">
        <f t="shared" si="324"/>
        <v>19443.322259237073</v>
      </c>
      <c r="AC494" s="89">
        <f t="shared" si="325"/>
        <v>20029.377740762924</v>
      </c>
      <c r="AD494" s="89">
        <f t="shared" si="326"/>
        <v>1</v>
      </c>
      <c r="AE494" s="89">
        <f>'Data Raw'!C536</f>
        <v>19736.349999999999</v>
      </c>
      <c r="AF494" s="89"/>
      <c r="AG494" s="89">
        <f t="shared" si="292"/>
        <v>103.93000000000029</v>
      </c>
      <c r="AH494" s="89">
        <f t="shared" si="293"/>
        <v>-217.08025231713691</v>
      </c>
      <c r="AI494" s="109">
        <f t="shared" si="294"/>
        <v>-1</v>
      </c>
      <c r="AJ494" s="109">
        <f t="shared" si="298"/>
        <v>50</v>
      </c>
      <c r="AK494" s="88"/>
      <c r="AL494" s="191" t="str">
        <f t="shared" si="299"/>
        <v/>
      </c>
      <c r="AM494" s="191">
        <f t="shared" si="300"/>
        <v>-103.93000000000029</v>
      </c>
      <c r="AN494" s="88"/>
      <c r="AO494" s="191"/>
      <c r="AP494" s="191">
        <f t="shared" si="295"/>
        <v>10801.44490000006</v>
      </c>
      <c r="AQ494" s="191">
        <f t="shared" si="327"/>
        <v>173.4123060615423</v>
      </c>
      <c r="AR494" s="191">
        <f t="shared" si="297"/>
        <v>-126.53528989399965</v>
      </c>
      <c r="AS494" s="250">
        <f t="shared" si="302"/>
        <v>0</v>
      </c>
      <c r="AT494" s="250">
        <f t="shared" si="303"/>
        <v>0</v>
      </c>
      <c r="AU494" s="250">
        <f t="shared" si="304"/>
        <v>0</v>
      </c>
      <c r="AV494" s="250">
        <f t="shared" si="305"/>
        <v>0</v>
      </c>
      <c r="AW494" s="250">
        <f t="shared" si="306"/>
        <v>1</v>
      </c>
      <c r="AX494" s="250">
        <f t="shared" si="307"/>
        <v>0</v>
      </c>
      <c r="AY494" s="89"/>
      <c r="AZ494" s="111"/>
      <c r="BA494" s="111"/>
      <c r="BB494" s="111"/>
      <c r="BC494" s="111"/>
      <c r="BD494" s="111"/>
      <c r="BE494" s="111"/>
      <c r="BF494" s="111"/>
      <c r="BG494" s="111"/>
      <c r="BH494" s="89"/>
      <c r="BI494" s="89"/>
      <c r="BJ494" s="89"/>
      <c r="BK494" s="89"/>
      <c r="BL494" s="89"/>
    </row>
    <row r="495" spans="1:64" x14ac:dyDescent="0.25">
      <c r="A495" s="86">
        <f t="shared" si="296"/>
        <v>494</v>
      </c>
      <c r="B495" s="113"/>
      <c r="C495" s="88"/>
      <c r="D495" s="88"/>
      <c r="E495" s="194">
        <f t="shared" si="308"/>
        <v>0</v>
      </c>
      <c r="F495" s="89">
        <f t="shared" si="309"/>
        <v>0</v>
      </c>
      <c r="G495" s="113"/>
      <c r="H495" s="88"/>
      <c r="I495" s="84">
        <f t="shared" si="310"/>
        <v>19116.848384038902</v>
      </c>
      <c r="J495" s="84">
        <f t="shared" si="311"/>
        <v>19266.822182016673</v>
      </c>
      <c r="K495" s="84">
        <f t="shared" si="312"/>
        <v>19416.795979994444</v>
      </c>
      <c r="L495" s="84">
        <f t="shared" si="313"/>
        <v>19566.769777972215</v>
      </c>
      <c r="M495" s="108">
        <f>IF(T495&lt;&gt;0,(((G495+1)*('Data Raw'!$N$1007-'Data Raw'!$N$1008)/2+'Data Raw'!$N$1008)*'Data Raw'!$M$1010+'Data Raw'!$M$1009)*AE495+AE495)</f>
        <v>19716.743575949986</v>
      </c>
      <c r="N495" s="84">
        <f t="shared" si="314"/>
        <v>19866.717373927757</v>
      </c>
      <c r="O495" s="84">
        <f t="shared" si="315"/>
        <v>20016.691171905528</v>
      </c>
      <c r="P495" s="84">
        <f t="shared" si="316"/>
        <v>20166.664969883299</v>
      </c>
      <c r="Q495" s="84">
        <f t="shared" si="317"/>
        <v>20316.63876786107</v>
      </c>
      <c r="R495" s="166" t="str">
        <f t="shared" si="318"/>
        <v/>
      </c>
      <c r="S495" s="109">
        <f>'Data Raw'!E537</f>
        <v>19879.07</v>
      </c>
      <c r="T495" s="109">
        <f>'Data Raw'!G537</f>
        <v>19894.57</v>
      </c>
      <c r="U495" s="109">
        <f>'Data Raw'!D537</f>
        <v>20167.88</v>
      </c>
      <c r="V495" s="166" t="str">
        <f t="shared" si="319"/>
        <v/>
      </c>
      <c r="W495" s="89">
        <f t="shared" si="320"/>
        <v>-177.82642405001388</v>
      </c>
      <c r="X495" s="89">
        <f t="shared" si="321"/>
        <v>31622.237090415358</v>
      </c>
      <c r="Y495" s="89">
        <f t="shared" si="301"/>
        <v>285.71554260624561</v>
      </c>
      <c r="Z495" s="109">
        <f t="shared" si="322"/>
        <v>288.81000000000131</v>
      </c>
      <c r="AA495" s="89">
        <f t="shared" si="323"/>
        <v>321.19176872665901</v>
      </c>
      <c r="AB495" s="89">
        <f t="shared" si="324"/>
        <v>19658.419579346064</v>
      </c>
      <c r="AC495" s="89">
        <f t="shared" si="325"/>
        <v>20213.620420653937</v>
      </c>
      <c r="AD495" s="89">
        <f t="shared" si="326"/>
        <v>1</v>
      </c>
      <c r="AE495" s="89">
        <f>'Data Raw'!C537</f>
        <v>19936.02</v>
      </c>
      <c r="AF495" s="89"/>
      <c r="AG495" s="89">
        <f t="shared" si="292"/>
        <v>-41.450000000000728</v>
      </c>
      <c r="AH495" s="89">
        <f t="shared" si="293"/>
        <v>-219.27642405001461</v>
      </c>
      <c r="AI495" s="109">
        <f t="shared" si="294"/>
        <v>-1</v>
      </c>
      <c r="AJ495" s="109">
        <f t="shared" si="298"/>
        <v>50</v>
      </c>
      <c r="AK495" s="88"/>
      <c r="AL495" s="191" t="str">
        <f t="shared" si="299"/>
        <v/>
      </c>
      <c r="AM495" s="191">
        <f t="shared" si="300"/>
        <v>-41.450000000000728</v>
      </c>
      <c r="AN495" s="88"/>
      <c r="AO495" s="191"/>
      <c r="AP495" s="191">
        <f t="shared" si="295"/>
        <v>1718.1025000000602</v>
      </c>
      <c r="AQ495" s="191">
        <f t="shared" si="327"/>
        <v>158.7498276102599</v>
      </c>
      <c r="AR495" s="191">
        <f t="shared" si="297"/>
        <v>-126.96571499598571</v>
      </c>
      <c r="AS495" s="250">
        <f t="shared" si="302"/>
        <v>0</v>
      </c>
      <c r="AT495" s="250">
        <f t="shared" si="303"/>
        <v>0</v>
      </c>
      <c r="AU495" s="250">
        <f t="shared" si="304"/>
        <v>0</v>
      </c>
      <c r="AV495" s="250">
        <f t="shared" si="305"/>
        <v>1</v>
      </c>
      <c r="AW495" s="250">
        <f t="shared" si="306"/>
        <v>0</v>
      </c>
      <c r="AX495" s="250">
        <f t="shared" si="307"/>
        <v>0</v>
      </c>
      <c r="AY495" s="89"/>
      <c r="AZ495" s="111"/>
      <c r="BA495" s="111"/>
      <c r="BB495" s="111"/>
      <c r="BC495" s="111"/>
      <c r="BD495" s="111"/>
      <c r="BE495" s="111"/>
      <c r="BF495" s="111"/>
      <c r="BG495" s="111"/>
      <c r="BH495" s="89"/>
      <c r="BI495" s="89"/>
      <c r="BJ495" s="89"/>
      <c r="BK495" s="89"/>
      <c r="BL495" s="89"/>
    </row>
    <row r="496" spans="1:64" x14ac:dyDescent="0.25">
      <c r="A496" s="86">
        <f t="shared" si="296"/>
        <v>495</v>
      </c>
      <c r="B496" s="113"/>
      <c r="C496" s="88"/>
      <c r="D496" s="88"/>
      <c r="E496" s="194">
        <f t="shared" si="308"/>
        <v>0</v>
      </c>
      <c r="F496" s="89">
        <f t="shared" si="309"/>
        <v>0</v>
      </c>
      <c r="G496" s="113"/>
      <c r="H496" s="88"/>
      <c r="I496" s="84">
        <f t="shared" si="310"/>
        <v>19330.136996304482</v>
      </c>
      <c r="J496" s="84">
        <f t="shared" si="311"/>
        <v>19472.994767607604</v>
      </c>
      <c r="K496" s="84">
        <f t="shared" si="312"/>
        <v>19615.852538910727</v>
      </c>
      <c r="L496" s="84">
        <f t="shared" si="313"/>
        <v>19758.71031021385</v>
      </c>
      <c r="M496" s="108">
        <f>IF(T496&lt;&gt;0,(((G496+1)*('Data Raw'!$N$1007-'Data Raw'!$N$1008)/2+'Data Raw'!$N$1008)*'Data Raw'!$M$1010+'Data Raw'!$M$1009)*AE496+AE496)</f>
        <v>19901.568081516973</v>
      </c>
      <c r="N496" s="84">
        <f t="shared" si="314"/>
        <v>20044.425852820095</v>
      </c>
      <c r="O496" s="84">
        <f t="shared" si="315"/>
        <v>20187.283624123218</v>
      </c>
      <c r="P496" s="84">
        <f t="shared" si="316"/>
        <v>20330.141395426341</v>
      </c>
      <c r="Q496" s="84">
        <f t="shared" si="317"/>
        <v>20472.999166729463</v>
      </c>
      <c r="R496" s="166" t="str">
        <f t="shared" si="318"/>
        <v/>
      </c>
      <c r="S496" s="109">
        <f>'Data Raw'!E538</f>
        <v>19761.13</v>
      </c>
      <c r="T496" s="109">
        <f>'Data Raw'!G538</f>
        <v>19933.810000000001</v>
      </c>
      <c r="U496" s="109">
        <f>'Data Raw'!D538</f>
        <v>20286.46</v>
      </c>
      <c r="V496" s="166" t="str">
        <f t="shared" si="319"/>
        <v/>
      </c>
      <c r="W496" s="89">
        <f t="shared" si="320"/>
        <v>-32.241918483028712</v>
      </c>
      <c r="X496" s="89">
        <f t="shared" si="321"/>
        <v>1039.5413074662686</v>
      </c>
      <c r="Y496" s="89">
        <f t="shared" si="301"/>
        <v>264.80175037945281</v>
      </c>
      <c r="Z496" s="109">
        <f t="shared" si="322"/>
        <v>525.32999999999811</v>
      </c>
      <c r="AA496" s="89">
        <f t="shared" si="323"/>
        <v>350.35437319427888</v>
      </c>
      <c r="AB496" s="89">
        <f t="shared" si="324"/>
        <v>19849.88699658234</v>
      </c>
      <c r="AC496" s="89">
        <f t="shared" si="325"/>
        <v>20395.913003417663</v>
      </c>
      <c r="AD496" s="89">
        <f t="shared" si="326"/>
        <v>1</v>
      </c>
      <c r="AE496" s="89">
        <f>'Data Raw'!C538</f>
        <v>20122.900000000001</v>
      </c>
      <c r="AF496" s="89"/>
      <c r="AG496" s="89">
        <f t="shared" si="292"/>
        <v>-189.09000000000015</v>
      </c>
      <c r="AH496" s="89">
        <f t="shared" si="293"/>
        <v>-221.33191848302886</v>
      </c>
      <c r="AI496" s="109">
        <f t="shared" si="294"/>
        <v>-1</v>
      </c>
      <c r="AJ496" s="109">
        <f t="shared" si="298"/>
        <v>50</v>
      </c>
      <c r="AK496" s="88"/>
      <c r="AL496" s="191" t="str">
        <f t="shared" si="299"/>
        <v/>
      </c>
      <c r="AM496" s="191">
        <f t="shared" si="300"/>
        <v>-189.09000000000015</v>
      </c>
      <c r="AN496" s="88"/>
      <c r="AO496" s="191"/>
      <c r="AP496" s="191">
        <f t="shared" si="295"/>
        <v>35755.028100000054</v>
      </c>
      <c r="AQ496" s="191">
        <f t="shared" si="327"/>
        <v>162.12095787578659</v>
      </c>
      <c r="AR496" s="191">
        <f t="shared" si="297"/>
        <v>-102.68079250366623</v>
      </c>
      <c r="AS496" s="250">
        <f t="shared" si="302"/>
        <v>0</v>
      </c>
      <c r="AT496" s="250">
        <f t="shared" si="303"/>
        <v>0</v>
      </c>
      <c r="AU496" s="250">
        <f t="shared" si="304"/>
        <v>0</v>
      </c>
      <c r="AV496" s="250">
        <f t="shared" si="305"/>
        <v>1</v>
      </c>
      <c r="AW496" s="250">
        <f t="shared" si="306"/>
        <v>0</v>
      </c>
      <c r="AX496" s="250">
        <f t="shared" si="307"/>
        <v>0</v>
      </c>
      <c r="AY496" s="89"/>
      <c r="AZ496" s="111"/>
      <c r="BA496" s="111"/>
      <c r="BB496" s="111"/>
      <c r="BC496" s="111"/>
      <c r="BD496" s="111"/>
      <c r="BE496" s="111"/>
      <c r="BF496" s="111"/>
      <c r="BG496" s="111"/>
      <c r="BH496" s="89"/>
      <c r="BI496" s="89"/>
      <c r="BJ496" s="89"/>
      <c r="BK496" s="89"/>
      <c r="BL496" s="89"/>
    </row>
    <row r="497" spans="1:64" x14ac:dyDescent="0.25">
      <c r="A497" s="86">
        <f t="shared" si="296"/>
        <v>496</v>
      </c>
      <c r="B497" s="113"/>
      <c r="C497" s="88"/>
      <c r="D497" s="88"/>
      <c r="E497" s="194">
        <f t="shared" si="308"/>
        <v>0</v>
      </c>
      <c r="F497" s="89">
        <f t="shared" si="309"/>
        <v>0</v>
      </c>
      <c r="G497" s="113"/>
      <c r="H497" s="88"/>
      <c r="I497" s="84">
        <f t="shared" si="310"/>
        <v>18940.018397076659</v>
      </c>
      <c r="J497" s="84">
        <f t="shared" si="311"/>
        <v>19072.41927226639</v>
      </c>
      <c r="K497" s="84">
        <f t="shared" si="312"/>
        <v>19204.820147456114</v>
      </c>
      <c r="L497" s="84">
        <f t="shared" si="313"/>
        <v>19337.221022645841</v>
      </c>
      <c r="M497" s="108">
        <f>IF(T497&lt;&gt;0,(((G497+1)*('Data Raw'!$N$1007-'Data Raw'!$N$1008)/2+'Data Raw'!$N$1008)*'Data Raw'!$M$1010+'Data Raw'!$M$1009)*AE497+AE497)</f>
        <v>19469.621897835568</v>
      </c>
      <c r="N497" s="84">
        <f t="shared" si="314"/>
        <v>19602.022773025295</v>
      </c>
      <c r="O497" s="84">
        <f t="shared" si="315"/>
        <v>19734.423648215023</v>
      </c>
      <c r="P497" s="84">
        <f t="shared" si="316"/>
        <v>19866.824523404746</v>
      </c>
      <c r="Q497" s="84">
        <f t="shared" si="317"/>
        <v>19999.225398594477</v>
      </c>
      <c r="R497" s="166" t="str">
        <f t="shared" si="318"/>
        <v/>
      </c>
      <c r="S497" s="109">
        <f>'Data Raw'!E539</f>
        <v>19538.72</v>
      </c>
      <c r="T497" s="109">
        <f>'Data Raw'!G539</f>
        <v>19699.16</v>
      </c>
      <c r="U497" s="109">
        <f>'Data Raw'!D539</f>
        <v>19721.96</v>
      </c>
      <c r="V497" s="166" t="str">
        <f t="shared" si="319"/>
        <v/>
      </c>
      <c r="W497" s="89">
        <f t="shared" si="320"/>
        <v>-229.53810216443162</v>
      </c>
      <c r="X497" s="89">
        <f t="shared" si="321"/>
        <v>52687.740345249047</v>
      </c>
      <c r="Y497" s="89">
        <f t="shared" si="301"/>
        <v>260.05701088398212</v>
      </c>
      <c r="Z497" s="109">
        <f t="shared" si="322"/>
        <v>183.23999999999796</v>
      </c>
      <c r="AA497" s="89">
        <f t="shared" si="323"/>
        <v>326.48089130938155</v>
      </c>
      <c r="AB497" s="89">
        <f t="shared" si="324"/>
        <v>19388.348782784866</v>
      </c>
      <c r="AC497" s="89">
        <f t="shared" si="325"/>
        <v>19983.951217215137</v>
      </c>
      <c r="AD497" s="89">
        <f t="shared" si="326"/>
        <v>1</v>
      </c>
      <c r="AE497" s="89">
        <f>'Data Raw'!C539</f>
        <v>19686.150000000001</v>
      </c>
      <c r="AF497" s="89"/>
      <c r="AG497" s="89">
        <f t="shared" si="292"/>
        <v>13.009999999998399</v>
      </c>
      <c r="AH497" s="89">
        <f t="shared" si="293"/>
        <v>-216.52810216443322</v>
      </c>
      <c r="AI497" s="109">
        <f t="shared" si="294"/>
        <v>-1</v>
      </c>
      <c r="AJ497" s="109">
        <f t="shared" si="298"/>
        <v>50</v>
      </c>
      <c r="AK497" s="88"/>
      <c r="AL497" s="191" t="str">
        <f t="shared" si="299"/>
        <v/>
      </c>
      <c r="AM497" s="191">
        <f t="shared" si="300"/>
        <v>-13.009999999998399</v>
      </c>
      <c r="AN497" s="88"/>
      <c r="AO497" s="191"/>
      <c r="AP497" s="191">
        <f t="shared" si="295"/>
        <v>169.26009999995836</v>
      </c>
      <c r="AQ497" s="191">
        <f t="shared" si="327"/>
        <v>145.55307366736568</v>
      </c>
      <c r="AR497" s="191">
        <f t="shared" si="297"/>
        <v>-114.50393721661644</v>
      </c>
      <c r="AS497" s="250">
        <f t="shared" si="302"/>
        <v>0</v>
      </c>
      <c r="AT497" s="250">
        <f t="shared" si="303"/>
        <v>0</v>
      </c>
      <c r="AU497" s="250">
        <f t="shared" si="304"/>
        <v>0</v>
      </c>
      <c r="AV497" s="250">
        <f t="shared" si="305"/>
        <v>1</v>
      </c>
      <c r="AW497" s="250">
        <f t="shared" si="306"/>
        <v>0</v>
      </c>
      <c r="AX497" s="250">
        <f t="shared" si="307"/>
        <v>0</v>
      </c>
      <c r="AY497" s="89"/>
      <c r="AZ497" s="111"/>
      <c r="BA497" s="111"/>
      <c r="BB497" s="111"/>
      <c r="BC497" s="111"/>
      <c r="BD497" s="111"/>
      <c r="BE497" s="111"/>
      <c r="BF497" s="111"/>
      <c r="BG497" s="111"/>
      <c r="BH497" s="89"/>
      <c r="BI497" s="89"/>
      <c r="BJ497" s="89"/>
      <c r="BK497" s="89"/>
      <c r="BL497" s="89"/>
    </row>
    <row r="498" spans="1:64" x14ac:dyDescent="0.25">
      <c r="A498" s="86">
        <f t="shared" si="296"/>
        <v>497</v>
      </c>
      <c r="B498" s="113"/>
      <c r="C498" s="88"/>
      <c r="D498" s="88"/>
      <c r="E498" s="194">
        <f t="shared" si="308"/>
        <v>0</v>
      </c>
      <c r="F498" s="89">
        <f t="shared" si="309"/>
        <v>0</v>
      </c>
      <c r="G498" s="113"/>
      <c r="H498" s="88"/>
      <c r="I498" s="84">
        <f t="shared" si="310"/>
        <v>18958.982505580294</v>
      </c>
      <c r="J498" s="84">
        <f t="shared" si="311"/>
        <v>19089.011011022285</v>
      </c>
      <c r="K498" s="84">
        <f t="shared" si="312"/>
        <v>19219.039516464276</v>
      </c>
      <c r="L498" s="84">
        <f t="shared" si="313"/>
        <v>19349.068021906267</v>
      </c>
      <c r="M498" s="108">
        <f>IF(T498&lt;&gt;0,(((G498+1)*('Data Raw'!$N$1007-'Data Raw'!$N$1008)/2+'Data Raw'!$N$1008)*'Data Raw'!$M$1010+'Data Raw'!$M$1009)*AE498+AE498)</f>
        <v>19479.096527348258</v>
      </c>
      <c r="N498" s="84">
        <f t="shared" si="314"/>
        <v>19609.125032790249</v>
      </c>
      <c r="O498" s="84">
        <f t="shared" si="315"/>
        <v>19739.15353823224</v>
      </c>
      <c r="P498" s="84">
        <f t="shared" si="316"/>
        <v>19869.182043674231</v>
      </c>
      <c r="Q498" s="84">
        <f t="shared" si="317"/>
        <v>19999.210549116222</v>
      </c>
      <c r="R498" s="166" t="str">
        <f t="shared" si="318"/>
        <v/>
      </c>
      <c r="S498" s="109">
        <f>'Data Raw'!E540</f>
        <v>19695.73</v>
      </c>
      <c r="T498" s="109">
        <f>'Data Raw'!G540</f>
        <v>19948.73</v>
      </c>
      <c r="U498" s="109">
        <f>'Data Raw'!D540</f>
        <v>19979.77</v>
      </c>
      <c r="V498" s="166" t="str">
        <f t="shared" si="319"/>
        <v/>
      </c>
      <c r="W498" s="89">
        <f t="shared" si="320"/>
        <v>-469.63347265174161</v>
      </c>
      <c r="X498" s="89">
        <f t="shared" si="321"/>
        <v>220555.59863493414</v>
      </c>
      <c r="Y498" s="89">
        <f t="shared" si="301"/>
        <v>299.12574806650025</v>
      </c>
      <c r="Z498" s="109">
        <f t="shared" si="322"/>
        <v>284.04000000000087</v>
      </c>
      <c r="AA498" s="89">
        <f t="shared" si="323"/>
        <v>320.41790683661287</v>
      </c>
      <c r="AB498" s="89">
        <f t="shared" si="324"/>
        <v>19418.221242387026</v>
      </c>
      <c r="AC498" s="89">
        <f t="shared" si="325"/>
        <v>19973.238757612973</v>
      </c>
      <c r="AD498" s="89">
        <f t="shared" si="326"/>
        <v>1</v>
      </c>
      <c r="AE498" s="89">
        <f>'Data Raw'!C540</f>
        <v>19695.73</v>
      </c>
      <c r="AF498" s="89"/>
      <c r="AG498" s="89">
        <f t="shared" si="292"/>
        <v>253</v>
      </c>
      <c r="AH498" s="89">
        <f t="shared" si="293"/>
        <v>-216.63347265174161</v>
      </c>
      <c r="AI498" s="109">
        <f t="shared" si="294"/>
        <v>-1</v>
      </c>
      <c r="AJ498" s="109">
        <f t="shared" si="298"/>
        <v>50</v>
      </c>
      <c r="AK498" s="88"/>
      <c r="AL498" s="191" t="str">
        <f t="shared" si="299"/>
        <v/>
      </c>
      <c r="AM498" s="191">
        <f t="shared" si="300"/>
        <v>-253</v>
      </c>
      <c r="AN498" s="88"/>
      <c r="AO498" s="191"/>
      <c r="AP498" s="191">
        <f t="shared" si="295"/>
        <v>64009</v>
      </c>
      <c r="AQ498" s="191">
        <f t="shared" si="327"/>
        <v>157.49162103765838</v>
      </c>
      <c r="AR498" s="191">
        <f t="shared" si="297"/>
        <v>-141.63412702884187</v>
      </c>
      <c r="AS498" s="250">
        <f t="shared" si="302"/>
        <v>0</v>
      </c>
      <c r="AT498" s="250">
        <f t="shared" si="303"/>
        <v>0</v>
      </c>
      <c r="AU498" s="250">
        <f t="shared" si="304"/>
        <v>0</v>
      </c>
      <c r="AV498" s="250">
        <f t="shared" si="305"/>
        <v>0</v>
      </c>
      <c r="AW498" s="250">
        <f t="shared" si="306"/>
        <v>0</v>
      </c>
      <c r="AX498" s="250">
        <f t="shared" si="307"/>
        <v>1</v>
      </c>
      <c r="AY498" s="89"/>
      <c r="AZ498" s="111"/>
      <c r="BA498" s="111"/>
      <c r="BB498" s="111"/>
      <c r="BC498" s="111"/>
      <c r="BD498" s="111"/>
      <c r="BE498" s="111"/>
      <c r="BF498" s="111"/>
      <c r="BG498" s="111"/>
      <c r="BH498" s="89"/>
      <c r="BI498" s="89"/>
      <c r="BJ498" s="89"/>
      <c r="BK498" s="89"/>
      <c r="BL498" s="89"/>
    </row>
    <row r="499" spans="1:64" x14ac:dyDescent="0.25">
      <c r="A499" s="86">
        <f t="shared" si="296"/>
        <v>498</v>
      </c>
      <c r="B499" s="113"/>
      <c r="C499" s="88"/>
      <c r="D499" s="88"/>
      <c r="E499" s="194">
        <f t="shared" si="308"/>
        <v>0</v>
      </c>
      <c r="F499" s="89">
        <f t="shared" si="309"/>
        <v>0</v>
      </c>
      <c r="G499" s="113"/>
      <c r="H499" s="88"/>
      <c r="I499" s="84">
        <f t="shared" si="310"/>
        <v>19242.097423918876</v>
      </c>
      <c r="J499" s="84">
        <f t="shared" si="311"/>
        <v>19391.660297952127</v>
      </c>
      <c r="K499" s="84">
        <f t="shared" si="312"/>
        <v>19541.223171985377</v>
      </c>
      <c r="L499" s="84">
        <f t="shared" si="313"/>
        <v>19690.786046018628</v>
      </c>
      <c r="M499" s="108">
        <f>IF(T499&lt;&gt;0,(((G499+1)*('Data Raw'!$N$1007-'Data Raw'!$N$1008)/2+'Data Raw'!$N$1008)*'Data Raw'!$M$1010+'Data Raw'!$M$1009)*AE499+AE499)</f>
        <v>19840.348920051878</v>
      </c>
      <c r="N499" s="84">
        <f t="shared" si="314"/>
        <v>19989.911794085128</v>
      </c>
      <c r="O499" s="84">
        <f t="shared" si="315"/>
        <v>20139.474668118379</v>
      </c>
      <c r="P499" s="84">
        <f t="shared" si="316"/>
        <v>20289.037542151629</v>
      </c>
      <c r="Q499" s="84">
        <f t="shared" si="317"/>
        <v>20438.60041618488</v>
      </c>
      <c r="R499" s="166" t="str">
        <f t="shared" si="318"/>
        <v/>
      </c>
      <c r="S499" s="109">
        <f>'Data Raw'!E541</f>
        <v>19968.41</v>
      </c>
      <c r="T499" s="109">
        <f>'Data Raw'!G541</f>
        <v>20049.310000000001</v>
      </c>
      <c r="U499" s="109">
        <f>'Data Raw'!D541</f>
        <v>20208.75</v>
      </c>
      <c r="V499" s="166" t="str">
        <f t="shared" si="319"/>
        <v/>
      </c>
      <c r="W499" s="89">
        <f t="shared" si="320"/>
        <v>-208.96107994812337</v>
      </c>
      <c r="X499" s="89">
        <f t="shared" si="321"/>
        <v>43664.732933086008</v>
      </c>
      <c r="Y499" s="89">
        <f t="shared" si="301"/>
        <v>287.97867278948337</v>
      </c>
      <c r="Z499" s="109">
        <f t="shared" si="322"/>
        <v>240.34000000000015</v>
      </c>
      <c r="AA499" s="89">
        <f t="shared" si="323"/>
        <v>308.9782058599539</v>
      </c>
      <c r="AB499" s="89">
        <f t="shared" si="324"/>
        <v>19788.644779188879</v>
      </c>
      <c r="AC499" s="89">
        <f t="shared" si="325"/>
        <v>20333.355220811121</v>
      </c>
      <c r="AD499" s="89">
        <f t="shared" si="326"/>
        <v>1</v>
      </c>
      <c r="AE499" s="89">
        <f>'Data Raw'!C541</f>
        <v>20061</v>
      </c>
      <c r="AF499" s="89"/>
      <c r="AG499" s="89">
        <f t="shared" si="292"/>
        <v>-11.68999999999869</v>
      </c>
      <c r="AH499" s="89">
        <f t="shared" si="293"/>
        <v>-220.65107994812206</v>
      </c>
      <c r="AI499" s="109">
        <f t="shared" si="294"/>
        <v>-1</v>
      </c>
      <c r="AJ499" s="109">
        <f t="shared" si="298"/>
        <v>50</v>
      </c>
      <c r="AK499" s="88"/>
      <c r="AL499" s="191" t="str">
        <f t="shared" si="299"/>
        <v/>
      </c>
      <c r="AM499" s="191">
        <f t="shared" si="300"/>
        <v>-11.68999999999869</v>
      </c>
      <c r="AN499" s="88"/>
      <c r="AO499" s="191"/>
      <c r="AP499" s="191">
        <f t="shared" si="295"/>
        <v>136.65609999996937</v>
      </c>
      <c r="AQ499" s="191">
        <f t="shared" si="327"/>
        <v>141.29144092236285</v>
      </c>
      <c r="AR499" s="191">
        <f t="shared" si="297"/>
        <v>-146.68723186712052</v>
      </c>
      <c r="AS499" s="250">
        <f t="shared" si="302"/>
        <v>0</v>
      </c>
      <c r="AT499" s="250">
        <f t="shared" si="303"/>
        <v>0</v>
      </c>
      <c r="AU499" s="250">
        <f t="shared" si="304"/>
        <v>0</v>
      </c>
      <c r="AV499" s="250">
        <f t="shared" si="305"/>
        <v>1</v>
      </c>
      <c r="AW499" s="250">
        <f t="shared" si="306"/>
        <v>0</v>
      </c>
      <c r="AX499" s="250">
        <f t="shared" si="307"/>
        <v>0</v>
      </c>
      <c r="AY499" s="89"/>
      <c r="AZ499" s="111"/>
      <c r="BA499" s="111"/>
      <c r="BB499" s="111"/>
      <c r="BC499" s="111"/>
      <c r="BD499" s="111"/>
      <c r="BE499" s="111"/>
      <c r="BF499" s="111"/>
      <c r="BG499" s="111"/>
      <c r="BH499" s="89"/>
      <c r="BI499" s="89"/>
      <c r="BJ499" s="89"/>
      <c r="BK499" s="89"/>
      <c r="BL499" s="89"/>
    </row>
    <row r="500" spans="1:64" x14ac:dyDescent="0.25">
      <c r="A500" s="86">
        <f t="shared" si="296"/>
        <v>499</v>
      </c>
      <c r="B500" s="113"/>
      <c r="C500" s="88"/>
      <c r="D500" s="88"/>
      <c r="E500" s="194">
        <f t="shared" si="308"/>
        <v>0</v>
      </c>
      <c r="F500" s="89">
        <f t="shared" si="309"/>
        <v>0</v>
      </c>
      <c r="G500" s="113"/>
      <c r="H500" s="88"/>
      <c r="I500" s="84">
        <f t="shared" si="310"/>
        <v>19330.83266118091</v>
      </c>
      <c r="J500" s="84">
        <f t="shared" si="311"/>
        <v>19474.821997575651</v>
      </c>
      <c r="K500" s="84">
        <f t="shared" si="312"/>
        <v>19618.811333970392</v>
      </c>
      <c r="L500" s="84">
        <f t="shared" si="313"/>
        <v>19762.800670365134</v>
      </c>
      <c r="M500" s="108">
        <f>IF(T500&lt;&gt;0,(((G500+1)*('Data Raw'!$N$1007-'Data Raw'!$N$1008)/2+'Data Raw'!$N$1008)*'Data Raw'!$M$1010+'Data Raw'!$M$1009)*AE500+AE500)</f>
        <v>19906.790006759875</v>
      </c>
      <c r="N500" s="84">
        <f t="shared" si="314"/>
        <v>20050.779343154616</v>
      </c>
      <c r="O500" s="84">
        <f t="shared" si="315"/>
        <v>20194.768679549357</v>
      </c>
      <c r="P500" s="84">
        <f t="shared" si="316"/>
        <v>20338.758015944099</v>
      </c>
      <c r="Q500" s="84">
        <f t="shared" si="317"/>
        <v>20482.74735233884</v>
      </c>
      <c r="R500" s="166" t="str">
        <f t="shared" si="318"/>
        <v/>
      </c>
      <c r="S500" s="109">
        <f>'Data Raw'!E542</f>
        <v>20081.7</v>
      </c>
      <c r="T500" s="109">
        <f>'Data Raw'!G542</f>
        <v>20297.03</v>
      </c>
      <c r="U500" s="109">
        <f>'Data Raw'!D542</f>
        <v>20321.740000000002</v>
      </c>
      <c r="V500" s="166" t="str">
        <f t="shared" si="319"/>
        <v/>
      </c>
      <c r="W500" s="89">
        <f t="shared" si="320"/>
        <v>-390.23999324012402</v>
      </c>
      <c r="X500" s="89">
        <f t="shared" si="321"/>
        <v>152287.25232405204</v>
      </c>
      <c r="Y500" s="89">
        <f t="shared" si="301"/>
        <v>304.69599561661596</v>
      </c>
      <c r="Z500" s="109">
        <f t="shared" si="322"/>
        <v>240.04000000000087</v>
      </c>
      <c r="AA500" s="89">
        <f t="shared" si="323"/>
        <v>299.12989073710344</v>
      </c>
      <c r="AB500" s="89">
        <f t="shared" si="324"/>
        <v>19865.54852501904</v>
      </c>
      <c r="AC500" s="89">
        <f t="shared" si="325"/>
        <v>20390.811474980961</v>
      </c>
      <c r="AD500" s="89">
        <f t="shared" si="326"/>
        <v>1</v>
      </c>
      <c r="AE500" s="89">
        <f>'Data Raw'!C542</f>
        <v>20128.18</v>
      </c>
      <c r="AF500" s="89"/>
      <c r="AG500" s="89">
        <f t="shared" si="292"/>
        <v>168.84999999999854</v>
      </c>
      <c r="AH500" s="89">
        <f t="shared" si="293"/>
        <v>-221.38999324012548</v>
      </c>
      <c r="AI500" s="109">
        <f t="shared" si="294"/>
        <v>-1</v>
      </c>
      <c r="AJ500" s="109">
        <f t="shared" si="298"/>
        <v>50</v>
      </c>
      <c r="AK500" s="88"/>
      <c r="AL500" s="191" t="str">
        <f t="shared" si="299"/>
        <v/>
      </c>
      <c r="AM500" s="191">
        <f t="shared" si="300"/>
        <v>-168.84999999999854</v>
      </c>
      <c r="AN500" s="88"/>
      <c r="AO500" s="191"/>
      <c r="AP500" s="191">
        <f t="shared" si="295"/>
        <v>28510.322499999507</v>
      </c>
      <c r="AQ500" s="191">
        <f t="shared" si="327"/>
        <v>144.35350304210016</v>
      </c>
      <c r="AR500" s="191">
        <f t="shared" si="297"/>
        <v>-160.3424925745158</v>
      </c>
      <c r="AS500" s="250">
        <f t="shared" si="302"/>
        <v>0</v>
      </c>
      <c r="AT500" s="250">
        <f t="shared" si="303"/>
        <v>0</v>
      </c>
      <c r="AU500" s="250">
        <f t="shared" si="304"/>
        <v>0</v>
      </c>
      <c r="AV500" s="250">
        <f t="shared" si="305"/>
        <v>0</v>
      </c>
      <c r="AW500" s="250">
        <f t="shared" si="306"/>
        <v>1</v>
      </c>
      <c r="AX500" s="250">
        <f t="shared" si="307"/>
        <v>0</v>
      </c>
      <c r="AY500" s="89"/>
      <c r="AZ500" s="111"/>
      <c r="BA500" s="111"/>
      <c r="BB500" s="111"/>
      <c r="BC500" s="111"/>
      <c r="BD500" s="111"/>
      <c r="BE500" s="111"/>
      <c r="BF500" s="111"/>
      <c r="BG500" s="111"/>
      <c r="BH500" s="89"/>
      <c r="BI500" s="89"/>
      <c r="BJ500" s="89"/>
      <c r="BK500" s="89"/>
      <c r="BL500" s="89"/>
    </row>
    <row r="501" spans="1:64" x14ac:dyDescent="0.25">
      <c r="A501" s="86">
        <f t="shared" si="296"/>
        <v>500</v>
      </c>
      <c r="B501" s="113"/>
      <c r="C501" s="88"/>
      <c r="D501" s="88"/>
      <c r="E501" s="194">
        <f t="shared" si="308"/>
        <v>0</v>
      </c>
      <c r="F501" s="89">
        <f t="shared" si="309"/>
        <v>0</v>
      </c>
      <c r="G501" s="113"/>
      <c r="H501" s="88"/>
      <c r="I501" s="84">
        <f t="shared" si="310"/>
        <v>19419.984688605771</v>
      </c>
      <c r="J501" s="84">
        <f t="shared" si="311"/>
        <v>19572.332686414084</v>
      </c>
      <c r="K501" s="84">
        <f t="shared" si="312"/>
        <v>19724.680684222389</v>
      </c>
      <c r="L501" s="84">
        <f t="shared" si="313"/>
        <v>19877.028682030697</v>
      </c>
      <c r="M501" s="108">
        <f>IF(T501&lt;&gt;0,(((G501+1)*('Data Raw'!$N$1007-'Data Raw'!$N$1008)/2+'Data Raw'!$N$1008)*'Data Raw'!$M$1010+'Data Raw'!$M$1009)*AE501+AE501)</f>
        <v>20029.376679839006</v>
      </c>
      <c r="N501" s="84">
        <f t="shared" si="314"/>
        <v>20181.724677647315</v>
      </c>
      <c r="O501" s="84">
        <f t="shared" si="315"/>
        <v>20334.072675455624</v>
      </c>
      <c r="P501" s="84">
        <f t="shared" si="316"/>
        <v>20486.420673263929</v>
      </c>
      <c r="Q501" s="84">
        <f t="shared" si="317"/>
        <v>20638.768671072241</v>
      </c>
      <c r="R501" s="166" t="str">
        <f t="shared" si="318"/>
        <v/>
      </c>
      <c r="S501" s="109">
        <f>'Data Raw'!E543</f>
        <v>19817.78</v>
      </c>
      <c r="T501" s="109">
        <f>'Data Raw'!G543</f>
        <v>19867.580000000002</v>
      </c>
      <c r="U501" s="109">
        <f>'Data Raw'!D543</f>
        <v>20297.830000000002</v>
      </c>
      <c r="V501" s="166" t="str">
        <f t="shared" si="319"/>
        <v/>
      </c>
      <c r="W501" s="89">
        <f t="shared" si="320"/>
        <v>161.79667983900436</v>
      </c>
      <c r="X501" s="89">
        <f t="shared" si="321"/>
        <v>26178.165606925279</v>
      </c>
      <c r="Y501" s="89">
        <f t="shared" si="301"/>
        <v>288.64611652029413</v>
      </c>
      <c r="Z501" s="109">
        <f t="shared" si="322"/>
        <v>480.05000000000291</v>
      </c>
      <c r="AA501" s="89">
        <f t="shared" si="323"/>
        <v>324.97562063180339</v>
      </c>
      <c r="AB501" s="89">
        <f t="shared" si="324"/>
        <v>19997.869592873463</v>
      </c>
      <c r="AC501" s="89">
        <f t="shared" si="325"/>
        <v>20506.390407126539</v>
      </c>
      <c r="AD501" s="89" t="str">
        <f t="shared" si="326"/>
        <v/>
      </c>
      <c r="AE501" s="89">
        <f>'Data Raw'!C543</f>
        <v>20252.13</v>
      </c>
      <c r="AF501" s="89"/>
      <c r="AG501" s="89">
        <f t="shared" si="292"/>
        <v>-384.54999999999927</v>
      </c>
      <c r="AH501" s="89">
        <f t="shared" si="293"/>
        <v>-222.75332016099492</v>
      </c>
      <c r="AI501" s="109">
        <f t="shared" si="294"/>
        <v>-1</v>
      </c>
      <c r="AJ501" s="109">
        <f t="shared" si="298"/>
        <v>50</v>
      </c>
      <c r="AK501" s="88"/>
      <c r="AL501" s="191" t="str">
        <f t="shared" si="299"/>
        <v/>
      </c>
      <c r="AM501" s="191">
        <f t="shared" si="300"/>
        <v>-384.54999999999927</v>
      </c>
      <c r="AN501" s="88"/>
      <c r="AO501" s="191"/>
      <c r="AP501" s="191">
        <f t="shared" si="295"/>
        <v>147878.70249999943</v>
      </c>
      <c r="AQ501" s="191">
        <f t="shared" si="327"/>
        <v>171.04200270408896</v>
      </c>
      <c r="AR501" s="191">
        <f t="shared" si="297"/>
        <v>-117.60411381620517</v>
      </c>
      <c r="AS501" s="250">
        <f t="shared" si="302"/>
        <v>0</v>
      </c>
      <c r="AT501" s="250">
        <f t="shared" si="303"/>
        <v>0</v>
      </c>
      <c r="AU501" s="250">
        <f t="shared" si="304"/>
        <v>1</v>
      </c>
      <c r="AV501" s="250">
        <f t="shared" si="305"/>
        <v>0</v>
      </c>
      <c r="AW501" s="250">
        <f t="shared" si="306"/>
        <v>0</v>
      </c>
      <c r="AX501" s="250">
        <f t="shared" si="307"/>
        <v>0</v>
      </c>
      <c r="AY501" s="89"/>
      <c r="AZ501" s="111"/>
      <c r="BA501" s="111"/>
      <c r="BB501" s="111"/>
      <c r="BC501" s="111"/>
      <c r="BD501" s="111"/>
      <c r="BE501" s="111"/>
      <c r="BF501" s="111"/>
      <c r="BG501" s="111"/>
      <c r="BH501" s="89"/>
      <c r="BI501" s="89"/>
      <c r="BJ501" s="89"/>
      <c r="BK501" s="89"/>
      <c r="BL501" s="89"/>
    </row>
    <row r="502" spans="1:64" x14ac:dyDescent="0.25">
      <c r="A502" s="86">
        <f t="shared" si="296"/>
        <v>501</v>
      </c>
      <c r="B502" s="113"/>
      <c r="C502" s="88"/>
      <c r="D502" s="88"/>
      <c r="E502" s="194">
        <f t="shared" si="308"/>
        <v>0</v>
      </c>
      <c r="F502" s="89">
        <f t="shared" si="309"/>
        <v>0</v>
      </c>
      <c r="G502" s="113"/>
      <c r="H502" s="88"/>
      <c r="I502" s="84">
        <f t="shared" si="310"/>
        <v>19064.761987920003</v>
      </c>
      <c r="J502" s="84">
        <f t="shared" si="311"/>
        <v>19209.085046180146</v>
      </c>
      <c r="K502" s="84">
        <f t="shared" si="312"/>
        <v>19353.408104440296</v>
      </c>
      <c r="L502" s="84">
        <f t="shared" si="313"/>
        <v>19497.731162700442</v>
      </c>
      <c r="M502" s="108">
        <f>IF(T502&lt;&gt;0,(((G502+1)*('Data Raw'!$N$1007-'Data Raw'!$N$1008)/2+'Data Raw'!$N$1008)*'Data Raw'!$M$1010+'Data Raw'!$M$1009)*AE502+AE502)</f>
        <v>19642.054220960588</v>
      </c>
      <c r="N502" s="84">
        <f t="shared" si="314"/>
        <v>19786.377279220735</v>
      </c>
      <c r="O502" s="84">
        <f t="shared" si="315"/>
        <v>19930.700337480881</v>
      </c>
      <c r="P502" s="84">
        <f t="shared" si="316"/>
        <v>20075.023395741031</v>
      </c>
      <c r="Q502" s="84">
        <f t="shared" si="317"/>
        <v>20219.346454001174</v>
      </c>
      <c r="R502" s="166" t="str">
        <f t="shared" si="318"/>
        <v/>
      </c>
      <c r="S502" s="109">
        <f>'Data Raw'!E544</f>
        <v>19696.59</v>
      </c>
      <c r="T502" s="109">
        <f>'Data Raw'!G544</f>
        <v>19762.2</v>
      </c>
      <c r="U502" s="109">
        <f>'Data Raw'!D544</f>
        <v>19880.03</v>
      </c>
      <c r="V502" s="166" t="str">
        <f t="shared" si="319"/>
        <v/>
      </c>
      <c r="W502" s="89">
        <f t="shared" si="320"/>
        <v>-120.14577903941245</v>
      </c>
      <c r="X502" s="89">
        <f t="shared" si="321"/>
        <v>14435.00822098732</v>
      </c>
      <c r="Y502" s="89">
        <f t="shared" si="301"/>
        <v>271.06522454791224</v>
      </c>
      <c r="Z502" s="109">
        <f t="shared" si="322"/>
        <v>183.43999999999869</v>
      </c>
      <c r="AA502" s="89">
        <f t="shared" si="323"/>
        <v>304.75624625583129</v>
      </c>
      <c r="AB502" s="89">
        <f t="shared" si="324"/>
        <v>19584.270722462967</v>
      </c>
      <c r="AC502" s="89">
        <f t="shared" si="325"/>
        <v>20136.729277537033</v>
      </c>
      <c r="AD502" s="89">
        <f t="shared" si="326"/>
        <v>1</v>
      </c>
      <c r="AE502" s="89">
        <f>'Data Raw'!C544</f>
        <v>19860.5</v>
      </c>
      <c r="AF502" s="89"/>
      <c r="AG502" s="89">
        <f t="shared" si="292"/>
        <v>-98.299999999999272</v>
      </c>
      <c r="AH502" s="89">
        <f t="shared" si="293"/>
        <v>-218.44577903941172</v>
      </c>
      <c r="AI502" s="109">
        <f t="shared" si="294"/>
        <v>-1</v>
      </c>
      <c r="AJ502" s="109">
        <f t="shared" si="298"/>
        <v>50</v>
      </c>
      <c r="AK502" s="88"/>
      <c r="AL502" s="191" t="str">
        <f t="shared" si="299"/>
        <v/>
      </c>
      <c r="AM502" s="191">
        <f t="shared" si="300"/>
        <v>-98.299999999999272</v>
      </c>
      <c r="AN502" s="88"/>
      <c r="AO502" s="191"/>
      <c r="AP502" s="191">
        <f t="shared" si="295"/>
        <v>9662.8899999998575</v>
      </c>
      <c r="AQ502" s="191">
        <f t="shared" si="327"/>
        <v>162.95955795919011</v>
      </c>
      <c r="AR502" s="191">
        <f t="shared" si="297"/>
        <v>-108.10566658872213</v>
      </c>
      <c r="AS502" s="250">
        <f t="shared" si="302"/>
        <v>0</v>
      </c>
      <c r="AT502" s="250">
        <f t="shared" si="303"/>
        <v>0</v>
      </c>
      <c r="AU502" s="250">
        <f t="shared" si="304"/>
        <v>0</v>
      </c>
      <c r="AV502" s="250">
        <f t="shared" si="305"/>
        <v>1</v>
      </c>
      <c r="AW502" s="250">
        <f t="shared" si="306"/>
        <v>0</v>
      </c>
      <c r="AX502" s="250">
        <f t="shared" si="307"/>
        <v>0</v>
      </c>
      <c r="AY502" s="89"/>
      <c r="AZ502" s="111"/>
      <c r="BA502" s="111"/>
      <c r="BB502" s="111"/>
      <c r="BC502" s="111"/>
      <c r="BD502" s="111"/>
      <c r="BE502" s="111"/>
      <c r="BF502" s="111"/>
      <c r="BG502" s="111"/>
      <c r="BH502" s="89"/>
      <c r="BI502" s="89"/>
      <c r="BJ502" s="89"/>
      <c r="BK502" s="89"/>
      <c r="BL502" s="89"/>
    </row>
    <row r="503" spans="1:64" x14ac:dyDescent="0.25">
      <c r="A503" s="86">
        <f t="shared" si="296"/>
        <v>502</v>
      </c>
      <c r="B503" s="113"/>
      <c r="C503" s="88"/>
      <c r="D503" s="88"/>
      <c r="E503" s="194">
        <f t="shared" si="308"/>
        <v>0</v>
      </c>
      <c r="F503" s="89">
        <f t="shared" si="309"/>
        <v>0</v>
      </c>
      <c r="G503" s="113"/>
      <c r="H503" s="88"/>
      <c r="I503" s="84">
        <f t="shared" si="310"/>
        <v>19082.59647446786</v>
      </c>
      <c r="J503" s="84">
        <f t="shared" si="311"/>
        <v>19218.129086741814</v>
      </c>
      <c r="K503" s="84">
        <f t="shared" si="312"/>
        <v>19353.661699015771</v>
      </c>
      <c r="L503" s="84">
        <f t="shared" si="313"/>
        <v>19489.194311289724</v>
      </c>
      <c r="M503" s="108">
        <f>IF(T503&lt;&gt;0,(((G503+1)*('Data Raw'!$N$1007-'Data Raw'!$N$1008)/2+'Data Raw'!$N$1008)*'Data Raw'!$M$1010+'Data Raw'!$M$1009)*AE503+AE503)</f>
        <v>19624.726923563681</v>
      </c>
      <c r="N503" s="84">
        <f t="shared" si="314"/>
        <v>19760.259535837638</v>
      </c>
      <c r="O503" s="84">
        <f t="shared" si="315"/>
        <v>19895.792148111592</v>
      </c>
      <c r="P503" s="84">
        <f t="shared" si="316"/>
        <v>20031.324760385549</v>
      </c>
      <c r="Q503" s="84">
        <f t="shared" si="317"/>
        <v>20166.857372659502</v>
      </c>
      <c r="R503" s="166" t="str">
        <f t="shared" si="318"/>
        <v/>
      </c>
      <c r="S503" s="109">
        <f>'Data Raw'!E545</f>
        <v>19567.62</v>
      </c>
      <c r="T503" s="109">
        <f>'Data Raw'!G545</f>
        <v>19743.79</v>
      </c>
      <c r="U503" s="109">
        <f>'Data Raw'!D545</f>
        <v>19854.490000000002</v>
      </c>
      <c r="V503" s="166" t="str">
        <f t="shared" si="319"/>
        <v/>
      </c>
      <c r="W503" s="89">
        <f t="shared" si="320"/>
        <v>-119.06307643631953</v>
      </c>
      <c r="X503" s="89">
        <f t="shared" si="321"/>
        <v>14176.016170480867</v>
      </c>
      <c r="Y503" s="89">
        <f t="shared" si="301"/>
        <v>254.96054370536334</v>
      </c>
      <c r="Z503" s="109">
        <f t="shared" si="322"/>
        <v>286.87000000000262</v>
      </c>
      <c r="AA503" s="89">
        <f t="shared" si="323"/>
        <v>302.20106821928431</v>
      </c>
      <c r="AB503" s="89">
        <f t="shared" si="324"/>
        <v>19583.937190682544</v>
      </c>
      <c r="AC503" s="89">
        <f t="shared" si="325"/>
        <v>20102.022809317456</v>
      </c>
      <c r="AD503" s="89">
        <f t="shared" si="326"/>
        <v>1</v>
      </c>
      <c r="AE503" s="89">
        <f>'Data Raw'!C545</f>
        <v>19842.98</v>
      </c>
      <c r="AF503" s="89"/>
      <c r="AG503" s="89">
        <f t="shared" si="292"/>
        <v>-99.18999999999869</v>
      </c>
      <c r="AH503" s="89">
        <f t="shared" si="293"/>
        <v>-218.25307643631822</v>
      </c>
      <c r="AI503" s="109">
        <f t="shared" si="294"/>
        <v>-1</v>
      </c>
      <c r="AJ503" s="109">
        <f t="shared" si="298"/>
        <v>50</v>
      </c>
      <c r="AK503" s="88"/>
      <c r="AL503" s="191" t="str">
        <f t="shared" si="299"/>
        <v/>
      </c>
      <c r="AM503" s="191">
        <f t="shared" si="300"/>
        <v>-99.18999999999869</v>
      </c>
      <c r="AN503" s="88"/>
      <c r="AO503" s="191"/>
      <c r="AP503" s="191">
        <f t="shared" si="295"/>
        <v>9838.65609999974</v>
      </c>
      <c r="AQ503" s="191">
        <f t="shared" si="327"/>
        <v>155.87405151927996</v>
      </c>
      <c r="AR503" s="191">
        <f t="shared" si="297"/>
        <v>-99.086492186083376</v>
      </c>
      <c r="AS503" s="250">
        <f t="shared" si="302"/>
        <v>0</v>
      </c>
      <c r="AT503" s="250">
        <f t="shared" si="303"/>
        <v>0</v>
      </c>
      <c r="AU503" s="250">
        <f t="shared" si="304"/>
        <v>0</v>
      </c>
      <c r="AV503" s="250">
        <f t="shared" si="305"/>
        <v>1</v>
      </c>
      <c r="AW503" s="250">
        <f t="shared" si="306"/>
        <v>0</v>
      </c>
      <c r="AX503" s="250">
        <f t="shared" si="307"/>
        <v>0</v>
      </c>
      <c r="AY503" s="89"/>
      <c r="AZ503" s="111"/>
      <c r="BA503" s="111"/>
      <c r="BB503" s="111"/>
      <c r="BC503" s="111"/>
      <c r="BD503" s="111"/>
      <c r="BE503" s="111"/>
      <c r="BF503" s="111"/>
      <c r="BG503" s="111"/>
      <c r="BH503" s="89"/>
      <c r="BI503" s="89"/>
      <c r="BJ503" s="89"/>
      <c r="BK503" s="89"/>
      <c r="BL503" s="89"/>
    </row>
    <row r="504" spans="1:64" x14ac:dyDescent="0.25">
      <c r="A504" s="86">
        <f t="shared" si="296"/>
        <v>503</v>
      </c>
      <c r="B504" s="113"/>
      <c r="C504" s="88"/>
      <c r="D504" s="88"/>
      <c r="E504" s="194">
        <f t="shared" si="308"/>
        <v>0</v>
      </c>
      <c r="F504" s="89">
        <f t="shared" si="309"/>
        <v>0</v>
      </c>
      <c r="G504" s="113"/>
      <c r="H504" s="88"/>
      <c r="I504" s="84">
        <f t="shared" si="310"/>
        <v>19122.579383957727</v>
      </c>
      <c r="J504" s="84">
        <f t="shared" si="311"/>
        <v>19250.059655810412</v>
      </c>
      <c r="K504" s="84">
        <f t="shared" si="312"/>
        <v>19377.539927663092</v>
      </c>
      <c r="L504" s="84">
        <f t="shared" si="313"/>
        <v>19505.020199515777</v>
      </c>
      <c r="M504" s="108">
        <f>IF(T504&lt;&gt;0,(((G504+1)*('Data Raw'!$N$1007-'Data Raw'!$N$1008)/2+'Data Raw'!$N$1008)*'Data Raw'!$M$1010+'Data Raw'!$M$1009)*AE504+AE504)</f>
        <v>19632.500471368458</v>
      </c>
      <c r="N504" s="84">
        <f t="shared" si="314"/>
        <v>19759.980743221138</v>
      </c>
      <c r="O504" s="84">
        <f t="shared" si="315"/>
        <v>19887.461015073823</v>
      </c>
      <c r="P504" s="84">
        <f t="shared" si="316"/>
        <v>20014.941286926503</v>
      </c>
      <c r="Q504" s="84">
        <f t="shared" si="317"/>
        <v>20142.421558779188</v>
      </c>
      <c r="R504" s="166" t="str">
        <f t="shared" si="318"/>
        <v/>
      </c>
      <c r="S504" s="109">
        <f>'Data Raw'!E546</f>
        <v>19596.490000000002</v>
      </c>
      <c r="T504" s="109">
        <f>'Data Raw'!G546</f>
        <v>19627.240000000002</v>
      </c>
      <c r="U504" s="109">
        <f>'Data Raw'!D546</f>
        <v>19853.37</v>
      </c>
      <c r="V504" s="166" t="str">
        <f t="shared" si="319"/>
        <v/>
      </c>
      <c r="W504" s="89">
        <f t="shared" si="320"/>
        <v>5.2604713684559101</v>
      </c>
      <c r="X504" s="89">
        <f t="shared" si="321"/>
        <v>27.672559018344394</v>
      </c>
      <c r="Y504" s="89">
        <f t="shared" si="301"/>
        <v>236.05596964588872</v>
      </c>
      <c r="Z504" s="109">
        <f t="shared" si="322"/>
        <v>256.87999999999738</v>
      </c>
      <c r="AA504" s="89">
        <f t="shared" si="323"/>
        <v>295.7266299022433</v>
      </c>
      <c r="AB504" s="89">
        <f t="shared" si="324"/>
        <v>19593.969092013609</v>
      </c>
      <c r="AC504" s="89">
        <f t="shared" si="325"/>
        <v>20107.710907986391</v>
      </c>
      <c r="AD504" s="89">
        <f t="shared" si="326"/>
        <v>1</v>
      </c>
      <c r="AE504" s="89">
        <f>'Data Raw'!C546</f>
        <v>19850.84</v>
      </c>
      <c r="AF504" s="89"/>
      <c r="AG504" s="89">
        <f t="shared" si="292"/>
        <v>-223.59999999999854</v>
      </c>
      <c r="AH504" s="89">
        <f t="shared" si="293"/>
        <v>-218.33952863154263</v>
      </c>
      <c r="AI504" s="109">
        <f t="shared" si="294"/>
        <v>-1</v>
      </c>
      <c r="AJ504" s="109">
        <f t="shared" si="298"/>
        <v>50</v>
      </c>
      <c r="AK504" s="88"/>
      <c r="AL504" s="191" t="str">
        <f t="shared" si="299"/>
        <v/>
      </c>
      <c r="AM504" s="191">
        <f t="shared" si="300"/>
        <v>-223.59999999999854</v>
      </c>
      <c r="AN504" s="88"/>
      <c r="AO504" s="191"/>
      <c r="AP504" s="191">
        <f t="shared" si="295"/>
        <v>49996.959999999352</v>
      </c>
      <c r="AQ504" s="191">
        <f t="shared" si="327"/>
        <v>163.39915690602649</v>
      </c>
      <c r="AR504" s="191">
        <f t="shared" si="297"/>
        <v>-72.656812739862232</v>
      </c>
      <c r="AS504" s="250">
        <f t="shared" si="302"/>
        <v>0</v>
      </c>
      <c r="AT504" s="250">
        <f t="shared" si="303"/>
        <v>0</v>
      </c>
      <c r="AU504" s="250">
        <f t="shared" si="304"/>
        <v>1</v>
      </c>
      <c r="AV504" s="250">
        <f t="shared" si="305"/>
        <v>0</v>
      </c>
      <c r="AW504" s="250">
        <f t="shared" si="306"/>
        <v>0</v>
      </c>
      <c r="AX504" s="250">
        <f t="shared" si="307"/>
        <v>0</v>
      </c>
      <c r="AY504" s="89"/>
      <c r="AZ504" s="111"/>
      <c r="BA504" s="111"/>
      <c r="BB504" s="111"/>
      <c r="BC504" s="111"/>
      <c r="BD504" s="111"/>
      <c r="BE504" s="111"/>
      <c r="BF504" s="111"/>
      <c r="BG504" s="111"/>
      <c r="BH504" s="89"/>
      <c r="BI504" s="89"/>
      <c r="BJ504" s="89"/>
      <c r="BK504" s="89"/>
      <c r="BL504" s="89"/>
    </row>
    <row r="505" spans="1:64" x14ac:dyDescent="0.25">
      <c r="A505" s="86">
        <f t="shared" si="296"/>
        <v>504</v>
      </c>
      <c r="B505" s="113"/>
      <c r="C505" s="88"/>
      <c r="D505" s="88"/>
      <c r="E505" s="194">
        <f t="shared" si="308"/>
        <v>0</v>
      </c>
      <c r="F505" s="89">
        <f t="shared" si="309"/>
        <v>0</v>
      </c>
      <c r="G505" s="113"/>
      <c r="H505" s="88"/>
      <c r="I505" s="84">
        <f t="shared" si="310"/>
        <v>18838.191788585606</v>
      </c>
      <c r="J505" s="84">
        <f t="shared" si="311"/>
        <v>18956.219773408549</v>
      </c>
      <c r="K505" s="84">
        <f t="shared" si="312"/>
        <v>19074.247758231493</v>
      </c>
      <c r="L505" s="84">
        <f t="shared" si="313"/>
        <v>19192.275743054437</v>
      </c>
      <c r="M505" s="108">
        <f>IF(T505&lt;&gt;0,(((G505+1)*('Data Raw'!$N$1007-'Data Raw'!$N$1008)/2+'Data Raw'!$N$1008)*'Data Raw'!$M$1010+'Data Raw'!$M$1009)*AE505+AE505)</f>
        <v>19310.303727877381</v>
      </c>
      <c r="N505" s="84">
        <f t="shared" si="314"/>
        <v>19428.331712700325</v>
      </c>
      <c r="O505" s="84">
        <f t="shared" si="315"/>
        <v>19546.359697523269</v>
      </c>
      <c r="P505" s="84">
        <f t="shared" si="316"/>
        <v>19664.387682346212</v>
      </c>
      <c r="Q505" s="84">
        <f t="shared" si="317"/>
        <v>19782.415667169156</v>
      </c>
      <c r="R505" s="166" t="str">
        <f t="shared" si="318"/>
        <v/>
      </c>
      <c r="S505" s="109">
        <f>'Data Raw'!E547</f>
        <v>19498.04</v>
      </c>
      <c r="T505" s="109">
        <f>'Data Raw'!G547</f>
        <v>19971.13</v>
      </c>
      <c r="U505" s="109">
        <f>'Data Raw'!D547</f>
        <v>20063.349999999999</v>
      </c>
      <c r="V505" s="166" t="str">
        <f t="shared" si="319"/>
        <v/>
      </c>
      <c r="W505" s="89">
        <f t="shared" si="320"/>
        <v>-660.82627212262014</v>
      </c>
      <c r="X505" s="89">
        <f t="shared" si="321"/>
        <v>436691.36192747921</v>
      </c>
      <c r="Y505" s="89">
        <f t="shared" si="301"/>
        <v>331.88334584830159</v>
      </c>
      <c r="Z505" s="109">
        <f t="shared" si="322"/>
        <v>565.30999999999767</v>
      </c>
      <c r="AA505" s="89">
        <f t="shared" si="323"/>
        <v>334.2385399162082</v>
      </c>
      <c r="AB505" s="89">
        <f t="shared" si="324"/>
        <v>19273.692364583094</v>
      </c>
      <c r="AC505" s="89">
        <f t="shared" si="325"/>
        <v>19776.427635416909</v>
      </c>
      <c r="AD505" s="89" t="str">
        <f t="shared" si="326"/>
        <v/>
      </c>
      <c r="AE505" s="89">
        <f>'Data Raw'!C547</f>
        <v>19525.060000000001</v>
      </c>
      <c r="AF505" s="89"/>
      <c r="AG505" s="89">
        <f t="shared" si="292"/>
        <v>446.06999999999971</v>
      </c>
      <c r="AH505" s="89">
        <f t="shared" si="293"/>
        <v>-214.75627212262043</v>
      </c>
      <c r="AI505" s="109">
        <f t="shared" si="294"/>
        <v>-1</v>
      </c>
      <c r="AJ505" s="109">
        <f t="shared" si="298"/>
        <v>50</v>
      </c>
      <c r="AK505" s="88"/>
      <c r="AL505" s="191" t="str">
        <f t="shared" si="299"/>
        <v/>
      </c>
      <c r="AM505" s="191">
        <f t="shared" si="300"/>
        <v>-446.06999999999971</v>
      </c>
      <c r="AN505" s="88"/>
      <c r="AO505" s="191"/>
      <c r="AP505" s="191">
        <f t="shared" si="295"/>
        <v>198978.44489999974</v>
      </c>
      <c r="AQ505" s="191">
        <f t="shared" si="327"/>
        <v>194.8070283609124</v>
      </c>
      <c r="AR505" s="191">
        <f t="shared" si="297"/>
        <v>-137.07631748738919</v>
      </c>
      <c r="AS505" s="250">
        <f t="shared" si="302"/>
        <v>0</v>
      </c>
      <c r="AT505" s="250">
        <f t="shared" si="303"/>
        <v>0</v>
      </c>
      <c r="AU505" s="250">
        <f t="shared" si="304"/>
        <v>0</v>
      </c>
      <c r="AV505" s="250">
        <f t="shared" si="305"/>
        <v>0</v>
      </c>
      <c r="AW505" s="250">
        <f t="shared" si="306"/>
        <v>0</v>
      </c>
      <c r="AX505" s="250">
        <f t="shared" si="307"/>
        <v>0</v>
      </c>
      <c r="AY505" s="89"/>
      <c r="AZ505" s="111"/>
      <c r="BA505" s="111"/>
      <c r="BB505" s="111"/>
      <c r="BC505" s="111"/>
      <c r="BD505" s="111"/>
      <c r="BE505" s="111"/>
      <c r="BF505" s="111"/>
      <c r="BG505" s="111"/>
      <c r="BH505" s="89"/>
      <c r="BI505" s="89"/>
      <c r="BJ505" s="89"/>
      <c r="BK505" s="89"/>
      <c r="BL505" s="89"/>
    </row>
    <row r="506" spans="1:64" x14ac:dyDescent="0.25">
      <c r="A506" s="86">
        <f t="shared" si="296"/>
        <v>505</v>
      </c>
      <c r="B506" s="113"/>
      <c r="C506" s="88"/>
      <c r="D506" s="88"/>
      <c r="E506" s="194">
        <f t="shared" si="308"/>
        <v>0</v>
      </c>
      <c r="F506" s="89">
        <f t="shared" si="309"/>
        <v>0</v>
      </c>
      <c r="G506" s="113"/>
      <c r="H506" s="88"/>
      <c r="I506" s="84">
        <f t="shared" si="310"/>
        <v>19297.517269776137</v>
      </c>
      <c r="J506" s="84">
        <f t="shared" si="311"/>
        <v>19463.45894270029</v>
      </c>
      <c r="K506" s="84">
        <f t="shared" si="312"/>
        <v>19629.40061562444</v>
      </c>
      <c r="L506" s="84">
        <f t="shared" si="313"/>
        <v>19795.342288548592</v>
      </c>
      <c r="M506" s="108">
        <f>IF(T506&lt;&gt;0,(((G506+1)*('Data Raw'!$N$1007-'Data Raw'!$N$1008)/2+'Data Raw'!$N$1008)*'Data Raw'!$M$1010+'Data Raw'!$M$1009)*AE506+AE506)</f>
        <v>19961.283961472742</v>
      </c>
      <c r="N506" s="84">
        <f t="shared" si="314"/>
        <v>20127.225634396891</v>
      </c>
      <c r="O506" s="84">
        <f t="shared" si="315"/>
        <v>20293.167307321044</v>
      </c>
      <c r="P506" s="84">
        <f t="shared" si="316"/>
        <v>20459.108980245193</v>
      </c>
      <c r="Q506" s="84">
        <f t="shared" si="317"/>
        <v>20625.050653169346</v>
      </c>
      <c r="R506" s="166" t="str">
        <f t="shared" si="318"/>
        <v/>
      </c>
      <c r="S506" s="109">
        <f>'Data Raw'!E548</f>
        <v>19891.490000000002</v>
      </c>
      <c r="T506" s="109">
        <f>'Data Raw'!G548</f>
        <v>19978.25</v>
      </c>
      <c r="U506" s="109">
        <f>'Data Raw'!D548</f>
        <v>20183.28</v>
      </c>
      <c r="V506" s="166" t="str">
        <f t="shared" si="319"/>
        <v/>
      </c>
      <c r="W506" s="89">
        <f t="shared" si="320"/>
        <v>-16.966038527258206</v>
      </c>
      <c r="X506" s="89">
        <f t="shared" si="321"/>
        <v>287.8464633084098</v>
      </c>
      <c r="Y506" s="89">
        <f t="shared" si="301"/>
        <v>307.33117966781805</v>
      </c>
      <c r="Z506" s="109">
        <f t="shared" si="322"/>
        <v>291.78999999999724</v>
      </c>
      <c r="AA506" s="89">
        <f t="shared" si="323"/>
        <v>328.17446278532088</v>
      </c>
      <c r="AB506" s="89">
        <f t="shared" si="324"/>
        <v>19899.177241071222</v>
      </c>
      <c r="AC506" s="89">
        <f t="shared" si="325"/>
        <v>20467.382758928776</v>
      </c>
      <c r="AD506" s="89">
        <f t="shared" si="326"/>
        <v>1</v>
      </c>
      <c r="AE506" s="89">
        <f>'Data Raw'!C548</f>
        <v>20183.28</v>
      </c>
      <c r="AF506" s="89"/>
      <c r="AG506" s="89">
        <f t="shared" si="292"/>
        <v>-205.02999999999884</v>
      </c>
      <c r="AH506" s="89">
        <f t="shared" si="293"/>
        <v>-221.99603852725704</v>
      </c>
      <c r="AI506" s="109">
        <f t="shared" si="294"/>
        <v>-1</v>
      </c>
      <c r="AJ506" s="109">
        <f t="shared" si="298"/>
        <v>50</v>
      </c>
      <c r="AK506" s="88"/>
      <c r="AL506" s="191" t="str">
        <f t="shared" si="299"/>
        <v/>
      </c>
      <c r="AM506" s="191">
        <f t="shared" si="300"/>
        <v>-205.02999999999884</v>
      </c>
      <c r="AN506" s="88"/>
      <c r="AO506" s="191"/>
      <c r="AP506" s="191">
        <f t="shared" si="295"/>
        <v>42037.300899999522</v>
      </c>
      <c r="AQ506" s="191">
        <f t="shared" si="327"/>
        <v>195.94291409858869</v>
      </c>
      <c r="AR506" s="191">
        <f t="shared" si="297"/>
        <v>-111.38826556922936</v>
      </c>
      <c r="AS506" s="250">
        <f t="shared" si="302"/>
        <v>0</v>
      </c>
      <c r="AT506" s="250">
        <f t="shared" si="303"/>
        <v>0</v>
      </c>
      <c r="AU506" s="250">
        <f t="shared" si="304"/>
        <v>0</v>
      </c>
      <c r="AV506" s="250">
        <f t="shared" si="305"/>
        <v>1</v>
      </c>
      <c r="AW506" s="250">
        <f t="shared" si="306"/>
        <v>0</v>
      </c>
      <c r="AX506" s="250">
        <f t="shared" si="307"/>
        <v>0</v>
      </c>
      <c r="AY506" s="89"/>
      <c r="AZ506" s="111"/>
      <c r="BA506" s="111"/>
      <c r="BB506" s="111"/>
      <c r="BC506" s="111"/>
      <c r="BD506" s="111"/>
      <c r="BE506" s="111"/>
      <c r="BF506" s="111"/>
      <c r="BG506" s="111"/>
      <c r="BH506" s="89"/>
      <c r="BI506" s="89"/>
      <c r="BJ506" s="89"/>
      <c r="BK506" s="89"/>
      <c r="BL506" s="89"/>
    </row>
    <row r="507" spans="1:64" x14ac:dyDescent="0.25">
      <c r="A507" s="86">
        <f t="shared" si="296"/>
        <v>506</v>
      </c>
      <c r="B507" s="113"/>
      <c r="C507" s="88"/>
      <c r="D507" s="88"/>
      <c r="E507" s="194">
        <f t="shared" si="308"/>
        <v>0</v>
      </c>
      <c r="F507" s="89">
        <f t="shared" si="309"/>
        <v>0</v>
      </c>
      <c r="G507" s="113"/>
      <c r="H507" s="88"/>
      <c r="I507" s="84">
        <f t="shared" si="310"/>
        <v>19121.970026583062</v>
      </c>
      <c r="J507" s="84">
        <f t="shared" si="311"/>
        <v>19275.63561641697</v>
      </c>
      <c r="K507" s="84">
        <f t="shared" si="312"/>
        <v>19429.301206250879</v>
      </c>
      <c r="L507" s="84">
        <f t="shared" si="313"/>
        <v>19582.966796084787</v>
      </c>
      <c r="M507" s="108">
        <f>IF(T507&lt;&gt;0,(((G507+1)*('Data Raw'!$N$1007-'Data Raw'!$N$1008)/2+'Data Raw'!$N$1008)*'Data Raw'!$M$1010+'Data Raw'!$M$1009)*AE507+AE507)</f>
        <v>19736.632385918696</v>
      </c>
      <c r="N507" s="84">
        <f t="shared" si="314"/>
        <v>19890.297975752605</v>
      </c>
      <c r="O507" s="84">
        <f t="shared" si="315"/>
        <v>20043.963565586513</v>
      </c>
      <c r="P507" s="84">
        <f t="shared" si="316"/>
        <v>20197.629155420422</v>
      </c>
      <c r="Q507" s="84">
        <f t="shared" si="317"/>
        <v>20351.29474525433</v>
      </c>
      <c r="R507" s="166" t="str">
        <f t="shared" si="318"/>
        <v/>
      </c>
      <c r="S507" s="109">
        <f>'Data Raw'!E549</f>
        <v>19538.09</v>
      </c>
      <c r="T507" s="109">
        <f>'Data Raw'!G549</f>
        <v>19560.57</v>
      </c>
      <c r="U507" s="109">
        <f>'Data Raw'!D549</f>
        <v>19987.93</v>
      </c>
      <c r="V507" s="166" t="str">
        <f t="shared" si="319"/>
        <v/>
      </c>
      <c r="W507" s="89">
        <f t="shared" si="320"/>
        <v>176.06238591869624</v>
      </c>
      <c r="X507" s="89">
        <f t="shared" si="321"/>
        <v>30997.963735383928</v>
      </c>
      <c r="Y507" s="89">
        <f t="shared" si="301"/>
        <v>292.21144196612636</v>
      </c>
      <c r="Z507" s="109">
        <f t="shared" si="322"/>
        <v>449.84000000000015</v>
      </c>
      <c r="AA507" s="89">
        <f t="shared" si="323"/>
        <v>345.55525381598937</v>
      </c>
      <c r="AB507" s="89">
        <f t="shared" si="324"/>
        <v>19677.181706632477</v>
      </c>
      <c r="AC507" s="89">
        <f t="shared" si="325"/>
        <v>20235.078293367525</v>
      </c>
      <c r="AD507" s="89" t="str">
        <f t="shared" si="326"/>
        <v/>
      </c>
      <c r="AE507" s="89">
        <f>'Data Raw'!C549</f>
        <v>19956.13</v>
      </c>
      <c r="AF507" s="89"/>
      <c r="AG507" s="89">
        <f t="shared" si="292"/>
        <v>-395.56000000000131</v>
      </c>
      <c r="AH507" s="89">
        <f t="shared" si="293"/>
        <v>-219.49761408130507</v>
      </c>
      <c r="AI507" s="109">
        <f t="shared" si="294"/>
        <v>-1</v>
      </c>
      <c r="AJ507" s="109">
        <f t="shared" si="298"/>
        <v>50</v>
      </c>
      <c r="AK507" s="88"/>
      <c r="AL507" s="191" t="str">
        <f t="shared" si="299"/>
        <v/>
      </c>
      <c r="AM507" s="191">
        <f t="shared" si="300"/>
        <v>-395.56000000000131</v>
      </c>
      <c r="AN507" s="88"/>
      <c r="AO507" s="191"/>
      <c r="AP507" s="191">
        <f t="shared" si="295"/>
        <v>156467.71360000104</v>
      </c>
      <c r="AQ507" s="191">
        <f t="shared" si="327"/>
        <v>218.12259030985675</v>
      </c>
      <c r="AR507" s="191">
        <f t="shared" si="297"/>
        <v>-74.088851656269611</v>
      </c>
      <c r="AS507" s="250">
        <f t="shared" si="302"/>
        <v>0</v>
      </c>
      <c r="AT507" s="250">
        <f t="shared" si="303"/>
        <v>0</v>
      </c>
      <c r="AU507" s="250">
        <f t="shared" si="304"/>
        <v>1</v>
      </c>
      <c r="AV507" s="250">
        <f t="shared" si="305"/>
        <v>0</v>
      </c>
      <c r="AW507" s="250">
        <f t="shared" si="306"/>
        <v>0</v>
      </c>
      <c r="AX507" s="250">
        <f t="shared" si="307"/>
        <v>0</v>
      </c>
      <c r="AY507" s="89"/>
      <c r="AZ507" s="111"/>
      <c r="BA507" s="111"/>
      <c r="BB507" s="111"/>
      <c r="BC507" s="111"/>
      <c r="BD507" s="111"/>
      <c r="BE507" s="111"/>
      <c r="BF507" s="111"/>
      <c r="BG507" s="111"/>
      <c r="BH507" s="89"/>
      <c r="BI507" s="89"/>
      <c r="BJ507" s="89"/>
      <c r="BK507" s="89"/>
      <c r="BL507" s="89"/>
    </row>
    <row r="508" spans="1:64" x14ac:dyDescent="0.25">
      <c r="A508" s="86">
        <f t="shared" si="296"/>
        <v>507</v>
      </c>
      <c r="B508" s="113"/>
      <c r="C508" s="88"/>
      <c r="D508" s="88"/>
      <c r="E508" s="194">
        <f t="shared" si="308"/>
        <v>0</v>
      </c>
      <c r="F508" s="89">
        <f t="shared" si="309"/>
        <v>0</v>
      </c>
      <c r="G508" s="113"/>
      <c r="H508" s="88"/>
      <c r="I508" s="84">
        <f t="shared" si="310"/>
        <v>18901.596650366821</v>
      </c>
      <c r="J508" s="84">
        <f t="shared" si="311"/>
        <v>19047.702371349886</v>
      </c>
      <c r="K508" s="84">
        <f t="shared" si="312"/>
        <v>19193.808092332947</v>
      </c>
      <c r="L508" s="84">
        <f t="shared" si="313"/>
        <v>19339.913813316012</v>
      </c>
      <c r="M508" s="108">
        <f>IF(T508&lt;&gt;0,(((G508+1)*('Data Raw'!$N$1007-'Data Raw'!$N$1008)/2+'Data Raw'!$N$1008)*'Data Raw'!$M$1010+'Data Raw'!$M$1009)*AE508+AE508)</f>
        <v>19486.019534299074</v>
      </c>
      <c r="N508" s="84">
        <f t="shared" si="314"/>
        <v>19632.125255282135</v>
      </c>
      <c r="O508" s="84">
        <f t="shared" si="315"/>
        <v>19778.2309762652</v>
      </c>
      <c r="P508" s="84">
        <f t="shared" si="316"/>
        <v>19924.336697248262</v>
      </c>
      <c r="Q508" s="84">
        <f t="shared" si="317"/>
        <v>20070.442418231327</v>
      </c>
      <c r="R508" s="166" t="str">
        <f t="shared" si="318"/>
        <v/>
      </c>
      <c r="S508" s="109">
        <f>'Data Raw'!E550</f>
        <v>19630.759999999998</v>
      </c>
      <c r="T508" s="109">
        <f>'Data Raw'!G550</f>
        <v>19727.25</v>
      </c>
      <c r="U508" s="109">
        <f>'Data Raw'!D550</f>
        <v>19894.23</v>
      </c>
      <c r="V508" s="166" t="str">
        <f t="shared" si="319"/>
        <v/>
      </c>
      <c r="W508" s="89">
        <f t="shared" si="320"/>
        <v>-241.23046570092629</v>
      </c>
      <c r="X508" s="89">
        <f t="shared" si="321"/>
        <v>58192.137582285774</v>
      </c>
      <c r="Y508" s="89">
        <f t="shared" si="301"/>
        <v>285.48637657709259</v>
      </c>
      <c r="Z508" s="109">
        <f t="shared" si="322"/>
        <v>263.47000000000116</v>
      </c>
      <c r="AA508" s="89">
        <f t="shared" si="323"/>
        <v>333.82878898513388</v>
      </c>
      <c r="AB508" s="89">
        <f t="shared" si="324"/>
        <v>19409.008034256407</v>
      </c>
      <c r="AC508" s="89">
        <f t="shared" si="325"/>
        <v>19996.451965743592</v>
      </c>
      <c r="AD508" s="89">
        <f t="shared" si="326"/>
        <v>1</v>
      </c>
      <c r="AE508" s="89">
        <f>'Data Raw'!C550</f>
        <v>19702.73</v>
      </c>
      <c r="AF508" s="89"/>
      <c r="AG508" s="89">
        <f t="shared" si="292"/>
        <v>24.520000000000437</v>
      </c>
      <c r="AH508" s="89">
        <f t="shared" si="293"/>
        <v>-216.71046570092585</v>
      </c>
      <c r="AI508" s="109">
        <f t="shared" si="294"/>
        <v>-1</v>
      </c>
      <c r="AJ508" s="109">
        <f t="shared" si="298"/>
        <v>50</v>
      </c>
      <c r="AK508" s="88"/>
      <c r="AL508" s="191" t="str">
        <f t="shared" si="299"/>
        <v/>
      </c>
      <c r="AM508" s="191">
        <f t="shared" si="300"/>
        <v>-24.520000000000437</v>
      </c>
      <c r="AN508" s="88"/>
      <c r="AO508" s="191"/>
      <c r="AP508" s="191">
        <f t="shared" si="295"/>
        <v>601.2304000000214</v>
      </c>
      <c r="AQ508" s="191">
        <f t="shared" si="327"/>
        <v>196.61119138653936</v>
      </c>
      <c r="AR508" s="191">
        <f t="shared" si="297"/>
        <v>-88.875185190553225</v>
      </c>
      <c r="AS508" s="250">
        <f t="shared" si="302"/>
        <v>0</v>
      </c>
      <c r="AT508" s="250">
        <f t="shared" si="303"/>
        <v>0</v>
      </c>
      <c r="AU508" s="250">
        <f t="shared" si="304"/>
        <v>0</v>
      </c>
      <c r="AV508" s="250">
        <f t="shared" si="305"/>
        <v>1</v>
      </c>
      <c r="AW508" s="250">
        <f t="shared" si="306"/>
        <v>0</v>
      </c>
      <c r="AX508" s="250">
        <f t="shared" si="307"/>
        <v>0</v>
      </c>
      <c r="AY508" s="89"/>
      <c r="AZ508" s="111"/>
      <c r="BA508" s="111"/>
      <c r="BB508" s="111"/>
      <c r="BC508" s="111"/>
      <c r="BD508" s="111"/>
      <c r="BE508" s="111"/>
      <c r="BF508" s="111"/>
      <c r="BG508" s="111"/>
      <c r="BH508" s="89"/>
      <c r="BI508" s="89"/>
      <c r="BJ508" s="89"/>
      <c r="BK508" s="89"/>
      <c r="BL508" s="89"/>
    </row>
    <row r="509" spans="1:64" x14ac:dyDescent="0.25">
      <c r="A509" s="86">
        <f t="shared" si="296"/>
        <v>508</v>
      </c>
      <c r="B509" s="113"/>
      <c r="C509" s="88"/>
      <c r="D509" s="88"/>
      <c r="E509" s="194">
        <f t="shared" si="308"/>
        <v>0</v>
      </c>
      <c r="F509" s="89">
        <f t="shared" si="309"/>
        <v>0</v>
      </c>
      <c r="G509" s="113"/>
      <c r="H509" s="88"/>
      <c r="I509" s="84">
        <f t="shared" si="310"/>
        <v>18749.646255079915</v>
      </c>
      <c r="J509" s="84">
        <f t="shared" si="311"/>
        <v>18892.389443368462</v>
      </c>
      <c r="K509" s="84">
        <f t="shared" si="312"/>
        <v>19035.132631657008</v>
      </c>
      <c r="L509" s="84">
        <f t="shared" si="313"/>
        <v>19177.875819945555</v>
      </c>
      <c r="M509" s="108">
        <f>IF(T509&lt;&gt;0,(((G509+1)*('Data Raw'!$N$1007-'Data Raw'!$N$1008)/2+'Data Raw'!$N$1008)*'Data Raw'!$M$1010+'Data Raw'!$M$1009)*AE509+AE509)</f>
        <v>19320.619008234102</v>
      </c>
      <c r="N509" s="84">
        <f t="shared" si="314"/>
        <v>19463.362196522648</v>
      </c>
      <c r="O509" s="84">
        <f t="shared" si="315"/>
        <v>19606.105384811195</v>
      </c>
      <c r="P509" s="84">
        <f t="shared" si="316"/>
        <v>19748.848573099742</v>
      </c>
      <c r="Q509" s="84">
        <f t="shared" si="317"/>
        <v>19891.591761388288</v>
      </c>
      <c r="R509" s="166" t="str">
        <f t="shared" si="318"/>
        <v/>
      </c>
      <c r="S509" s="109">
        <f>'Data Raw'!E551</f>
        <v>19352.810000000001</v>
      </c>
      <c r="T509" s="109">
        <f>'Data Raw'!G551</f>
        <v>19450.57</v>
      </c>
      <c r="U509" s="109">
        <f>'Data Raw'!D551</f>
        <v>19610.72</v>
      </c>
      <c r="V509" s="166" t="str">
        <f t="shared" si="319"/>
        <v/>
      </c>
      <c r="W509" s="89">
        <f t="shared" si="320"/>
        <v>-129.95099176589792</v>
      </c>
      <c r="X509" s="89">
        <f t="shared" si="321"/>
        <v>16887.260260940471</v>
      </c>
      <c r="Y509" s="89">
        <f t="shared" si="301"/>
        <v>268.83401345377348</v>
      </c>
      <c r="Z509" s="109">
        <f t="shared" si="322"/>
        <v>257.90999999999985</v>
      </c>
      <c r="AA509" s="89">
        <f t="shared" si="323"/>
        <v>322.98324770154335</v>
      </c>
      <c r="AB509" s="89">
        <f t="shared" si="324"/>
        <v>19251.735529362639</v>
      </c>
      <c r="AC509" s="89">
        <f t="shared" si="325"/>
        <v>19819.244470637364</v>
      </c>
      <c r="AD509" s="89">
        <f t="shared" si="326"/>
        <v>1</v>
      </c>
      <c r="AE509" s="89">
        <f>'Data Raw'!C551</f>
        <v>19535.490000000002</v>
      </c>
      <c r="AF509" s="89"/>
      <c r="AG509" s="89">
        <f t="shared" si="292"/>
        <v>-84.920000000001892</v>
      </c>
      <c r="AH509" s="89">
        <f t="shared" si="293"/>
        <v>-214.87099176589982</v>
      </c>
      <c r="AI509" s="109">
        <f t="shared" si="294"/>
        <v>-1</v>
      </c>
      <c r="AJ509" s="109">
        <f t="shared" si="298"/>
        <v>50</v>
      </c>
      <c r="AK509" s="88"/>
      <c r="AL509" s="191" t="str">
        <f t="shared" si="299"/>
        <v/>
      </c>
      <c r="AM509" s="191">
        <f t="shared" si="300"/>
        <v>-84.920000000001892</v>
      </c>
      <c r="AN509" s="88"/>
      <c r="AO509" s="191"/>
      <c r="AP509" s="191">
        <f t="shared" si="295"/>
        <v>7211.4064000003209</v>
      </c>
      <c r="AQ509" s="191">
        <f t="shared" si="327"/>
        <v>184.20105901025741</v>
      </c>
      <c r="AR509" s="191">
        <f t="shared" si="297"/>
        <v>-84.63295444351607</v>
      </c>
      <c r="AS509" s="250">
        <f t="shared" si="302"/>
        <v>0</v>
      </c>
      <c r="AT509" s="250">
        <f t="shared" si="303"/>
        <v>0</v>
      </c>
      <c r="AU509" s="250">
        <f t="shared" si="304"/>
        <v>0</v>
      </c>
      <c r="AV509" s="250">
        <f t="shared" si="305"/>
        <v>1</v>
      </c>
      <c r="AW509" s="250">
        <f t="shared" si="306"/>
        <v>0</v>
      </c>
      <c r="AX509" s="250">
        <f t="shared" si="307"/>
        <v>0</v>
      </c>
      <c r="AY509" s="89"/>
      <c r="AZ509" s="111"/>
      <c r="BA509" s="111"/>
      <c r="BB509" s="111"/>
      <c r="BC509" s="111"/>
      <c r="BD509" s="111"/>
      <c r="BE509" s="111"/>
      <c r="BF509" s="111"/>
      <c r="BG509" s="111"/>
      <c r="BH509" s="89"/>
      <c r="BI509" s="89"/>
      <c r="BJ509" s="89"/>
      <c r="BK509" s="89"/>
      <c r="BL509" s="89"/>
    </row>
    <row r="510" spans="1:64" x14ac:dyDescent="0.25">
      <c r="A510" s="86">
        <f t="shared" si="296"/>
        <v>509</v>
      </c>
      <c r="B510" s="113"/>
      <c r="C510" s="88"/>
      <c r="D510" s="88"/>
      <c r="E510" s="194">
        <f t="shared" si="308"/>
        <v>0</v>
      </c>
      <c r="F510" s="89">
        <f t="shared" si="309"/>
        <v>0</v>
      </c>
      <c r="G510" s="113"/>
      <c r="H510" s="88"/>
      <c r="I510" s="84">
        <f t="shared" si="310"/>
        <v>18727.141655293031</v>
      </c>
      <c r="J510" s="84">
        <f t="shared" si="311"/>
        <v>18861.558662019914</v>
      </c>
      <c r="K510" s="84">
        <f t="shared" si="312"/>
        <v>18995.975668746803</v>
      </c>
      <c r="L510" s="84">
        <f t="shared" si="313"/>
        <v>19130.392675473689</v>
      </c>
      <c r="M510" s="108">
        <f>IF(T510&lt;&gt;0,(((G510+1)*('Data Raw'!$N$1007-'Data Raw'!$N$1008)/2+'Data Raw'!$N$1008)*'Data Raw'!$M$1010+'Data Raw'!$M$1009)*AE510+AE510)</f>
        <v>19264.809682200575</v>
      </c>
      <c r="N510" s="84">
        <f t="shared" si="314"/>
        <v>19399.226688927462</v>
      </c>
      <c r="O510" s="84">
        <f t="shared" si="315"/>
        <v>19533.643695654348</v>
      </c>
      <c r="P510" s="84">
        <f t="shared" si="316"/>
        <v>19668.060702381237</v>
      </c>
      <c r="Q510" s="84">
        <f t="shared" si="317"/>
        <v>19802.47770910812</v>
      </c>
      <c r="R510" s="166" t="str">
        <f t="shared" si="318"/>
        <v/>
      </c>
      <c r="S510" s="109">
        <f>'Data Raw'!E552</f>
        <v>19410.07</v>
      </c>
      <c r="T510" s="109">
        <f>'Data Raw'!G552</f>
        <v>19678.169999999998</v>
      </c>
      <c r="U510" s="109">
        <f>'Data Raw'!D552</f>
        <v>19806.439999999999</v>
      </c>
      <c r="V510" s="166" t="str">
        <f t="shared" si="319"/>
        <v/>
      </c>
      <c r="W510" s="89">
        <f t="shared" si="320"/>
        <v>-413.36031779942277</v>
      </c>
      <c r="X510" s="89">
        <f t="shared" si="321"/>
        <v>170866.75233123978</v>
      </c>
      <c r="Y510" s="89">
        <f t="shared" si="301"/>
        <v>293.86515689761563</v>
      </c>
      <c r="Z510" s="109">
        <f t="shared" si="322"/>
        <v>396.36999999999898</v>
      </c>
      <c r="AA510" s="89">
        <f t="shared" si="323"/>
        <v>333.46706945846557</v>
      </c>
      <c r="AB510" s="89">
        <f t="shared" si="324"/>
        <v>19204.524239453691</v>
      </c>
      <c r="AC510" s="89">
        <f t="shared" si="325"/>
        <v>19753.595760546312</v>
      </c>
      <c r="AD510" s="89">
        <f t="shared" si="326"/>
        <v>1</v>
      </c>
      <c r="AE510" s="89">
        <f>'Data Raw'!C552</f>
        <v>19479.060000000001</v>
      </c>
      <c r="AF510" s="89"/>
      <c r="AG510" s="89">
        <f t="shared" si="292"/>
        <v>199.10999999999694</v>
      </c>
      <c r="AH510" s="89">
        <f t="shared" si="293"/>
        <v>-214.25031779942583</v>
      </c>
      <c r="AI510" s="109">
        <f t="shared" si="294"/>
        <v>-1</v>
      </c>
      <c r="AJ510" s="109">
        <f t="shared" si="298"/>
        <v>50</v>
      </c>
      <c r="AK510" s="88"/>
      <c r="AL510" s="191" t="str">
        <f t="shared" si="299"/>
        <v/>
      </c>
      <c r="AM510" s="191">
        <f t="shared" si="300"/>
        <v>-199.10999999999694</v>
      </c>
      <c r="AN510" s="88"/>
      <c r="AO510" s="191"/>
      <c r="AP510" s="191">
        <f t="shared" si="295"/>
        <v>39644.792099998784</v>
      </c>
      <c r="AQ510" s="191">
        <f t="shared" si="327"/>
        <v>185.85760800911737</v>
      </c>
      <c r="AR510" s="191">
        <f t="shared" si="297"/>
        <v>-108.00754888849826</v>
      </c>
      <c r="AS510" s="250">
        <f t="shared" si="302"/>
        <v>0</v>
      </c>
      <c r="AT510" s="250">
        <f t="shared" si="303"/>
        <v>0</v>
      </c>
      <c r="AU510" s="250">
        <f t="shared" si="304"/>
        <v>0</v>
      </c>
      <c r="AV510" s="250">
        <f t="shared" si="305"/>
        <v>0</v>
      </c>
      <c r="AW510" s="250">
        <f t="shared" si="306"/>
        <v>0</v>
      </c>
      <c r="AX510" s="250">
        <f t="shared" si="307"/>
        <v>1</v>
      </c>
      <c r="AY510" s="89"/>
      <c r="AZ510" s="111"/>
      <c r="BA510" s="111"/>
      <c r="BB510" s="111"/>
      <c r="BC510" s="111"/>
      <c r="BD510" s="111"/>
      <c r="BE510" s="111"/>
      <c r="BF510" s="111"/>
      <c r="BG510" s="111"/>
      <c r="BH510" s="89"/>
      <c r="BI510" s="89"/>
      <c r="BJ510" s="89"/>
      <c r="BK510" s="89"/>
      <c r="BL510" s="89"/>
    </row>
    <row r="511" spans="1:64" x14ac:dyDescent="0.25">
      <c r="A511" s="86">
        <f t="shared" si="296"/>
        <v>510</v>
      </c>
      <c r="B511" s="113"/>
      <c r="C511" s="88"/>
      <c r="D511" s="88"/>
      <c r="E511" s="194">
        <f t="shared" si="308"/>
        <v>0</v>
      </c>
      <c r="F511" s="89">
        <f t="shared" si="309"/>
        <v>0</v>
      </c>
      <c r="G511" s="113"/>
      <c r="H511" s="88"/>
      <c r="I511" s="84">
        <f t="shared" si="310"/>
        <v>18908.901201158453</v>
      </c>
      <c r="J511" s="84">
        <f t="shared" si="311"/>
        <v>19055.833779607263</v>
      </c>
      <c r="K511" s="84">
        <f t="shared" si="312"/>
        <v>19202.766358056069</v>
      </c>
      <c r="L511" s="84">
        <f t="shared" si="313"/>
        <v>19349.698936504879</v>
      </c>
      <c r="M511" s="108">
        <f>IF(T511&lt;&gt;0,(((G511+1)*('Data Raw'!$N$1007-'Data Raw'!$N$1008)/2+'Data Raw'!$N$1008)*'Data Raw'!$M$1010+'Data Raw'!$M$1009)*AE511+AE511)</f>
        <v>19496.631514953686</v>
      </c>
      <c r="N511" s="84">
        <f t="shared" si="314"/>
        <v>19643.564093402492</v>
      </c>
      <c r="O511" s="84">
        <f t="shared" si="315"/>
        <v>19790.496671851302</v>
      </c>
      <c r="P511" s="84">
        <f t="shared" si="316"/>
        <v>19937.429250300109</v>
      </c>
      <c r="Q511" s="84">
        <f t="shared" si="317"/>
        <v>20084.361828748919</v>
      </c>
      <c r="R511" s="166" t="str">
        <f t="shared" si="318"/>
        <v/>
      </c>
      <c r="S511" s="109">
        <f>'Data Raw'!E553</f>
        <v>19363.5</v>
      </c>
      <c r="T511" s="109">
        <f>'Data Raw'!G553</f>
        <v>19431.25</v>
      </c>
      <c r="U511" s="109">
        <f>'Data Raw'!D553</f>
        <v>19769.14</v>
      </c>
      <c r="V511" s="166" t="str">
        <f t="shared" si="319"/>
        <v/>
      </c>
      <c r="W511" s="89">
        <f t="shared" si="320"/>
        <v>65.381514953685837</v>
      </c>
      <c r="X511" s="89">
        <f t="shared" si="321"/>
        <v>4274.7424976390448</v>
      </c>
      <c r="Y511" s="89">
        <f t="shared" si="301"/>
        <v>273.18625910027038</v>
      </c>
      <c r="Z511" s="109">
        <f t="shared" si="322"/>
        <v>405.63999999999942</v>
      </c>
      <c r="AA511" s="89">
        <f t="shared" si="323"/>
        <v>343.77748810725615</v>
      </c>
      <c r="AB511" s="89">
        <f t="shared" si="324"/>
        <v>19430.012990960302</v>
      </c>
      <c r="AC511" s="89">
        <f t="shared" si="325"/>
        <v>19996.907009039696</v>
      </c>
      <c r="AD511" s="89">
        <f t="shared" si="326"/>
        <v>1</v>
      </c>
      <c r="AE511" s="89">
        <f>'Data Raw'!C553</f>
        <v>19713.46</v>
      </c>
      <c r="AF511" s="89"/>
      <c r="AG511" s="89">
        <f t="shared" si="292"/>
        <v>-282.20999999999913</v>
      </c>
      <c r="AH511" s="89">
        <f t="shared" si="293"/>
        <v>-216.82848504631329</v>
      </c>
      <c r="AI511" s="109">
        <f t="shared" si="294"/>
        <v>-1</v>
      </c>
      <c r="AJ511" s="109">
        <f t="shared" si="298"/>
        <v>50</v>
      </c>
      <c r="AK511" s="88"/>
      <c r="AL511" s="191" t="str">
        <f t="shared" si="299"/>
        <v/>
      </c>
      <c r="AM511" s="191">
        <f t="shared" si="300"/>
        <v>-282.20999999999913</v>
      </c>
      <c r="AN511" s="88"/>
      <c r="AO511" s="191"/>
      <c r="AP511" s="191">
        <f t="shared" si="295"/>
        <v>79642.484099999507</v>
      </c>
      <c r="AQ511" s="191">
        <f t="shared" si="327"/>
        <v>196.56342934143757</v>
      </c>
      <c r="AR511" s="191">
        <f t="shared" si="297"/>
        <v>-76.622829758832808</v>
      </c>
      <c r="AS511" s="250">
        <f t="shared" si="302"/>
        <v>0</v>
      </c>
      <c r="AT511" s="250">
        <f t="shared" si="303"/>
        <v>0</v>
      </c>
      <c r="AU511" s="250">
        <f t="shared" si="304"/>
        <v>1</v>
      </c>
      <c r="AV511" s="250">
        <f t="shared" si="305"/>
        <v>0</v>
      </c>
      <c r="AW511" s="250">
        <f t="shared" si="306"/>
        <v>0</v>
      </c>
      <c r="AX511" s="250">
        <f t="shared" si="307"/>
        <v>0</v>
      </c>
      <c r="AY511" s="89"/>
      <c r="AZ511" s="111"/>
      <c r="BA511" s="111"/>
      <c r="BB511" s="111"/>
      <c r="BC511" s="111"/>
      <c r="BD511" s="111"/>
      <c r="BE511" s="111"/>
      <c r="BF511" s="111"/>
      <c r="BG511" s="111"/>
      <c r="BH511" s="89"/>
      <c r="BI511" s="89"/>
      <c r="BJ511" s="89"/>
      <c r="BK511" s="89"/>
      <c r="BL511" s="89"/>
    </row>
    <row r="512" spans="1:64" x14ac:dyDescent="0.25">
      <c r="A512" s="86">
        <f t="shared" si="296"/>
        <v>511</v>
      </c>
      <c r="B512" s="113"/>
      <c r="C512" s="88"/>
      <c r="D512" s="88"/>
      <c r="E512" s="194">
        <f t="shared" si="308"/>
        <v>0</v>
      </c>
      <c r="F512" s="89">
        <f t="shared" si="309"/>
        <v>0</v>
      </c>
      <c r="G512" s="113"/>
      <c r="H512" s="88"/>
      <c r="I512" s="84">
        <f t="shared" si="310"/>
        <v>18520.963335732908</v>
      </c>
      <c r="J512" s="84">
        <f t="shared" si="311"/>
        <v>18657.556465283047</v>
      </c>
      <c r="K512" s="84">
        <f t="shared" si="312"/>
        <v>18794.149594833179</v>
      </c>
      <c r="L512" s="84">
        <f t="shared" si="313"/>
        <v>18930.742724383315</v>
      </c>
      <c r="M512" s="108">
        <f>IF(T512&lt;&gt;0,(((G512+1)*('Data Raw'!$N$1007-'Data Raw'!$N$1008)/2+'Data Raw'!$N$1008)*'Data Raw'!$M$1010+'Data Raw'!$M$1009)*AE512+AE512)</f>
        <v>19067.335853933451</v>
      </c>
      <c r="N512" s="84">
        <f t="shared" si="314"/>
        <v>19203.928983483587</v>
      </c>
      <c r="O512" s="84">
        <f t="shared" si="315"/>
        <v>19340.522113033723</v>
      </c>
      <c r="P512" s="84">
        <f t="shared" si="316"/>
        <v>19477.115242583855</v>
      </c>
      <c r="Q512" s="84">
        <f t="shared" si="317"/>
        <v>19613.708372133995</v>
      </c>
      <c r="R512" s="166" t="str">
        <f t="shared" si="318"/>
        <v/>
      </c>
      <c r="S512" s="109">
        <f>'Data Raw'!E554</f>
        <v>19046.8</v>
      </c>
      <c r="T512" s="109">
        <f>'Data Raw'!G554</f>
        <v>19115.93</v>
      </c>
      <c r="U512" s="109">
        <f>'Data Raw'!D554</f>
        <v>19304.2</v>
      </c>
      <c r="V512" s="166" t="str">
        <f t="shared" si="319"/>
        <v/>
      </c>
      <c r="W512" s="89">
        <f t="shared" si="320"/>
        <v>-48.594146066549001</v>
      </c>
      <c r="X512" s="89">
        <f t="shared" si="321"/>
        <v>2361.3910319370998</v>
      </c>
      <c r="Y512" s="89">
        <f t="shared" si="301"/>
        <v>253.58734308183708</v>
      </c>
      <c r="Z512" s="109">
        <f t="shared" si="322"/>
        <v>257.40000000000146</v>
      </c>
      <c r="AA512" s="89">
        <f t="shared" si="323"/>
        <v>331.43784694907691</v>
      </c>
      <c r="AB512" s="89">
        <f t="shared" si="324"/>
        <v>18987.179135108832</v>
      </c>
      <c r="AC512" s="89">
        <f t="shared" si="325"/>
        <v>19571.600864891167</v>
      </c>
      <c r="AD512" s="89">
        <f t="shared" si="326"/>
        <v>1</v>
      </c>
      <c r="AE512" s="89">
        <f>'Data Raw'!C554</f>
        <v>19279.39</v>
      </c>
      <c r="AF512" s="89"/>
      <c r="AG512" s="89">
        <f t="shared" si="292"/>
        <v>-163.45999999999913</v>
      </c>
      <c r="AH512" s="89">
        <f t="shared" si="293"/>
        <v>-212.05414606654813</v>
      </c>
      <c r="AI512" s="109">
        <f t="shared" si="294"/>
        <v>-1</v>
      </c>
      <c r="AJ512" s="109">
        <f t="shared" si="298"/>
        <v>50</v>
      </c>
      <c r="AK512" s="88"/>
      <c r="AL512" s="191" t="str">
        <f t="shared" si="299"/>
        <v/>
      </c>
      <c r="AM512" s="191">
        <f t="shared" si="300"/>
        <v>-163.45999999999913</v>
      </c>
      <c r="AN512" s="88"/>
      <c r="AO512" s="191"/>
      <c r="AP512" s="191">
        <f t="shared" si="295"/>
        <v>26719.171599999714</v>
      </c>
      <c r="AQ512" s="191">
        <f t="shared" si="327"/>
        <v>192.88527052572221</v>
      </c>
      <c r="AR512" s="191">
        <f t="shared" si="297"/>
        <v>-60.702072556114871</v>
      </c>
      <c r="AS512" s="250">
        <f t="shared" si="302"/>
        <v>0</v>
      </c>
      <c r="AT512" s="250">
        <f t="shared" si="303"/>
        <v>0</v>
      </c>
      <c r="AU512" s="250">
        <f t="shared" si="304"/>
        <v>0</v>
      </c>
      <c r="AV512" s="250">
        <f t="shared" si="305"/>
        <v>1</v>
      </c>
      <c r="AW512" s="250">
        <f t="shared" si="306"/>
        <v>0</v>
      </c>
      <c r="AX512" s="250">
        <f t="shared" si="307"/>
        <v>0</v>
      </c>
      <c r="AY512" s="89"/>
      <c r="AZ512" s="111"/>
      <c r="BA512" s="111"/>
      <c r="BB512" s="111"/>
      <c r="BC512" s="111"/>
      <c r="BD512" s="111"/>
      <c r="BE512" s="111"/>
      <c r="BF512" s="111"/>
      <c r="BG512" s="111"/>
      <c r="BH512" s="89"/>
      <c r="BI512" s="89"/>
      <c r="BJ512" s="89"/>
      <c r="BK512" s="89"/>
      <c r="BL512" s="89"/>
    </row>
    <row r="513" spans="1:64" x14ac:dyDescent="0.25">
      <c r="A513" s="86">
        <f t="shared" si="296"/>
        <v>512</v>
      </c>
      <c r="B513" s="113"/>
      <c r="C513" s="88"/>
      <c r="D513" s="88"/>
      <c r="E513" s="194">
        <f t="shared" si="308"/>
        <v>0</v>
      </c>
      <c r="F513" s="89">
        <f t="shared" si="309"/>
        <v>0</v>
      </c>
      <c r="G513" s="113"/>
      <c r="H513" s="88"/>
      <c r="I513" s="84">
        <f t="shared" si="310"/>
        <v>18214.84158106297</v>
      </c>
      <c r="J513" s="84">
        <f t="shared" si="311"/>
        <v>18341.635252603886</v>
      </c>
      <c r="K513" s="84">
        <f t="shared" si="312"/>
        <v>18468.428924144806</v>
      </c>
      <c r="L513" s="84">
        <f t="shared" si="313"/>
        <v>18595.222595685722</v>
      </c>
      <c r="M513" s="108">
        <f>IF(T513&lt;&gt;0,(((G513+1)*('Data Raw'!$N$1007-'Data Raw'!$N$1008)/2+'Data Raw'!$N$1008)*'Data Raw'!$M$1010+'Data Raw'!$M$1009)*AE513+AE513)</f>
        <v>18722.016267226642</v>
      </c>
      <c r="N513" s="84">
        <f t="shared" si="314"/>
        <v>18848.809938767561</v>
      </c>
      <c r="O513" s="84">
        <f t="shared" si="315"/>
        <v>18975.603610308477</v>
      </c>
      <c r="P513" s="84">
        <f t="shared" si="316"/>
        <v>19102.397281849397</v>
      </c>
      <c r="Q513" s="84">
        <f t="shared" si="317"/>
        <v>19229.190953390313</v>
      </c>
      <c r="R513" s="166" t="str">
        <f t="shared" si="318"/>
        <v/>
      </c>
      <c r="S513" s="109">
        <f>'Data Raw'!E555</f>
        <v>18620.84</v>
      </c>
      <c r="T513" s="109">
        <f>'Data Raw'!G555</f>
        <v>18746.919999999998</v>
      </c>
      <c r="U513" s="109">
        <f>'Data Raw'!D555</f>
        <v>18930.23</v>
      </c>
      <c r="V513" s="166" t="str">
        <f t="shared" si="319"/>
        <v/>
      </c>
      <c r="W513" s="89">
        <f t="shared" si="320"/>
        <v>-24.903732773356751</v>
      </c>
      <c r="X513" s="89">
        <f t="shared" si="321"/>
        <v>620.19590604676307</v>
      </c>
      <c r="Y513" s="89">
        <f t="shared" si="301"/>
        <v>234.96487255207163</v>
      </c>
      <c r="Z513" s="109">
        <f t="shared" si="322"/>
        <v>309.38999999999942</v>
      </c>
      <c r="AA513" s="89">
        <f t="shared" si="323"/>
        <v>328.28815452778014</v>
      </c>
      <c r="AB513" s="89">
        <f t="shared" si="324"/>
        <v>18648.507830093284</v>
      </c>
      <c r="AC513" s="89">
        <f t="shared" si="325"/>
        <v>19211.952169906715</v>
      </c>
      <c r="AD513" s="89">
        <f t="shared" si="326"/>
        <v>1</v>
      </c>
      <c r="AE513" s="89">
        <f>'Data Raw'!C555</f>
        <v>18930.23</v>
      </c>
      <c r="AF513" s="89"/>
      <c r="AG513" s="89">
        <f t="shared" si="292"/>
        <v>-183.31000000000131</v>
      </c>
      <c r="AH513" s="89">
        <f t="shared" si="293"/>
        <v>-208.21373277335806</v>
      </c>
      <c r="AI513" s="109">
        <f t="shared" si="294"/>
        <v>-1</v>
      </c>
      <c r="AJ513" s="109">
        <f t="shared" si="298"/>
        <v>50</v>
      </c>
      <c r="AK513" s="88"/>
      <c r="AL513" s="191" t="str">
        <f t="shared" si="299"/>
        <v/>
      </c>
      <c r="AM513" s="191">
        <f t="shared" si="300"/>
        <v>-183.31000000000131</v>
      </c>
      <c r="AN513" s="88"/>
      <c r="AO513" s="191"/>
      <c r="AP513" s="191">
        <f t="shared" si="295"/>
        <v>33602.556100000482</v>
      </c>
      <c r="AQ513" s="191">
        <f t="shared" si="327"/>
        <v>191.82135157841986</v>
      </c>
      <c r="AR513" s="191">
        <f t="shared" si="297"/>
        <v>-43.143520973651761</v>
      </c>
      <c r="AS513" s="250">
        <f t="shared" si="302"/>
        <v>0</v>
      </c>
      <c r="AT513" s="250">
        <f t="shared" si="303"/>
        <v>0</v>
      </c>
      <c r="AU513" s="250">
        <f t="shared" si="304"/>
        <v>0</v>
      </c>
      <c r="AV513" s="250">
        <f t="shared" si="305"/>
        <v>1</v>
      </c>
      <c r="AW513" s="250">
        <f t="shared" si="306"/>
        <v>0</v>
      </c>
      <c r="AX513" s="250">
        <f t="shared" si="307"/>
        <v>0</v>
      </c>
      <c r="AY513" s="89"/>
      <c r="AZ513" s="111"/>
      <c r="BA513" s="111"/>
      <c r="BB513" s="111"/>
      <c r="BC513" s="111"/>
      <c r="BD513" s="111"/>
      <c r="BE513" s="111"/>
      <c r="BF513" s="111"/>
      <c r="BG513" s="111"/>
      <c r="BH513" s="89"/>
      <c r="BI513" s="89"/>
      <c r="BJ513" s="89"/>
      <c r="BK513" s="89"/>
      <c r="BL513" s="89"/>
    </row>
    <row r="514" spans="1:64" x14ac:dyDescent="0.25">
      <c r="A514" s="86">
        <f t="shared" si="296"/>
        <v>513</v>
      </c>
      <c r="B514" s="113"/>
      <c r="C514" s="88"/>
      <c r="D514" s="88"/>
      <c r="E514" s="194">
        <f t="shared" si="308"/>
        <v>0</v>
      </c>
      <c r="F514" s="89">
        <f t="shared" si="309"/>
        <v>0</v>
      </c>
      <c r="G514" s="113"/>
      <c r="H514" s="88"/>
      <c r="I514" s="84">
        <f t="shared" si="310"/>
        <v>18150.071069697231</v>
      </c>
      <c r="J514" s="84">
        <f t="shared" si="311"/>
        <v>18267.553505973265</v>
      </c>
      <c r="K514" s="84">
        <f t="shared" si="312"/>
        <v>18385.035942249302</v>
      </c>
      <c r="L514" s="84">
        <f t="shared" si="313"/>
        <v>18502.518378525336</v>
      </c>
      <c r="M514" s="108">
        <f>IF(T514&lt;&gt;0,(((G514+1)*('Data Raw'!$N$1007-'Data Raw'!$N$1008)/2+'Data Raw'!$N$1008)*'Data Raw'!$M$1010+'Data Raw'!$M$1009)*AE514+AE514)</f>
        <v>18620.000814801373</v>
      </c>
      <c r="N514" s="84">
        <f t="shared" si="314"/>
        <v>18737.48325107741</v>
      </c>
      <c r="O514" s="84">
        <f t="shared" si="315"/>
        <v>18854.965687353444</v>
      </c>
      <c r="P514" s="84">
        <f t="shared" si="316"/>
        <v>18972.448123629481</v>
      </c>
      <c r="Q514" s="84">
        <f t="shared" si="317"/>
        <v>19089.930559905515</v>
      </c>
      <c r="R514" s="166" t="str">
        <f t="shared" si="318"/>
        <v/>
      </c>
      <c r="S514" s="109">
        <f>'Data Raw'!E556</f>
        <v>18517.86</v>
      </c>
      <c r="T514" s="109">
        <f>'Data Raw'!G556</f>
        <v>18551.11</v>
      </c>
      <c r="U514" s="109">
        <f>'Data Raw'!D556</f>
        <v>18879.09</v>
      </c>
      <c r="V514" s="166" t="str">
        <f t="shared" si="319"/>
        <v/>
      </c>
      <c r="W514" s="89">
        <f t="shared" si="320"/>
        <v>68.890814801372471</v>
      </c>
      <c r="X514" s="89">
        <f t="shared" si="321"/>
        <v>4745.9443639970004</v>
      </c>
      <c r="Y514" s="89">
        <f t="shared" si="301"/>
        <v>219.08800983181706</v>
      </c>
      <c r="Z514" s="109">
        <f t="shared" si="322"/>
        <v>361.22999999999956</v>
      </c>
      <c r="AA514" s="89">
        <f t="shared" si="323"/>
        <v>332.99413245238293</v>
      </c>
      <c r="AB514" s="89">
        <f t="shared" si="324"/>
        <v>18548.035068651388</v>
      </c>
      <c r="AC514" s="89">
        <f t="shared" si="325"/>
        <v>19106.124931348615</v>
      </c>
      <c r="AD514" s="89">
        <f t="shared" si="326"/>
        <v>1</v>
      </c>
      <c r="AE514" s="89">
        <f>'Data Raw'!C556</f>
        <v>18827.080000000002</v>
      </c>
      <c r="AF514" s="89"/>
      <c r="AG514" s="89">
        <f t="shared" ref="AG514:AG577" si="328">T514-AE514</f>
        <v>-275.97000000000116</v>
      </c>
      <c r="AH514" s="89">
        <f t="shared" ref="AH514:AH577" si="329">M514-AE514</f>
        <v>-207.07918519862869</v>
      </c>
      <c r="AI514" s="109">
        <f t="shared" ref="AI514:AI577" si="330">IF($AH514&gt;0,1,-1)</f>
        <v>-1</v>
      </c>
      <c r="AJ514" s="109">
        <f t="shared" si="298"/>
        <v>50</v>
      </c>
      <c r="AK514" s="88"/>
      <c r="AL514" s="191" t="str">
        <f t="shared" si="299"/>
        <v/>
      </c>
      <c r="AM514" s="191">
        <f t="shared" si="300"/>
        <v>-275.97000000000116</v>
      </c>
      <c r="AN514" s="88"/>
      <c r="AO514" s="191"/>
      <c r="AP514" s="191">
        <f t="shared" ref="AP514:AP577" si="331">AG514*AG514</f>
        <v>76159.440900000642</v>
      </c>
      <c r="AQ514" s="191">
        <f t="shared" si="327"/>
        <v>201.17120140304002</v>
      </c>
      <c r="AR514" s="191">
        <f t="shared" si="297"/>
        <v>-17.916808428777045</v>
      </c>
      <c r="AS514" s="250">
        <f t="shared" si="302"/>
        <v>0</v>
      </c>
      <c r="AT514" s="250">
        <f t="shared" si="303"/>
        <v>0</v>
      </c>
      <c r="AU514" s="250">
        <f t="shared" si="304"/>
        <v>1</v>
      </c>
      <c r="AV514" s="250">
        <f t="shared" si="305"/>
        <v>0</v>
      </c>
      <c r="AW514" s="250">
        <f t="shared" si="306"/>
        <v>0</v>
      </c>
      <c r="AX514" s="250">
        <f t="shared" si="307"/>
        <v>0</v>
      </c>
      <c r="AY514" s="89"/>
      <c r="AZ514" s="111"/>
      <c r="BA514" s="111"/>
      <c r="BB514" s="111"/>
      <c r="BC514" s="111"/>
      <c r="BD514" s="111"/>
      <c r="BE514" s="111"/>
      <c r="BF514" s="111"/>
      <c r="BG514" s="111"/>
      <c r="BH514" s="89"/>
      <c r="BI514" s="89"/>
      <c r="BJ514" s="89"/>
      <c r="BK514" s="89"/>
      <c r="BL514" s="89"/>
    </row>
    <row r="515" spans="1:64" x14ac:dyDescent="0.25">
      <c r="A515" s="86">
        <f t="shared" ref="A515:A578" si="332">A514+1</f>
        <v>514</v>
      </c>
      <c r="B515" s="113"/>
      <c r="C515" s="88"/>
      <c r="D515" s="88"/>
      <c r="E515" s="194">
        <f t="shared" si="308"/>
        <v>0</v>
      </c>
      <c r="F515" s="89">
        <f t="shared" si="309"/>
        <v>0</v>
      </c>
      <c r="G515" s="113"/>
      <c r="H515" s="88"/>
      <c r="I515" s="84">
        <f t="shared" si="310"/>
        <v>17931.716334024539</v>
      </c>
      <c r="J515" s="84">
        <f t="shared" si="311"/>
        <v>18041.260338940443</v>
      </c>
      <c r="K515" s="84">
        <f t="shared" si="312"/>
        <v>18150.804343856355</v>
      </c>
      <c r="L515" s="84">
        <f t="shared" si="313"/>
        <v>18260.348348772262</v>
      </c>
      <c r="M515" s="108">
        <f>IF(T515&lt;&gt;0,(((G515+1)*('Data Raw'!$N$1007-'Data Raw'!$N$1008)/2+'Data Raw'!$N$1008)*'Data Raw'!$M$1010+'Data Raw'!$M$1009)*AE515+AE515)</f>
        <v>18369.89235368817</v>
      </c>
      <c r="N515" s="84">
        <f t="shared" si="314"/>
        <v>18479.436358604078</v>
      </c>
      <c r="O515" s="84">
        <f t="shared" si="315"/>
        <v>18588.980363519986</v>
      </c>
      <c r="P515" s="84">
        <f t="shared" si="316"/>
        <v>18698.524368435897</v>
      </c>
      <c r="Q515" s="84">
        <f t="shared" si="317"/>
        <v>18808.068373351802</v>
      </c>
      <c r="R515" s="166" t="str">
        <f t="shared" si="318"/>
        <v/>
      </c>
      <c r="S515" s="109">
        <f>'Data Raw'!E557</f>
        <v>18369.93</v>
      </c>
      <c r="T515" s="109">
        <f>'Data Raw'!G557</f>
        <v>18595.78</v>
      </c>
      <c r="U515" s="109">
        <f>'Data Raw'!D557</f>
        <v>18666.71</v>
      </c>
      <c r="V515" s="166" t="str">
        <f t="shared" si="319"/>
        <v/>
      </c>
      <c r="W515" s="89">
        <f t="shared" si="320"/>
        <v>-225.88764631182858</v>
      </c>
      <c r="X515" s="89">
        <f t="shared" si="321"/>
        <v>51025.228756297765</v>
      </c>
      <c r="Y515" s="89">
        <f t="shared" si="301"/>
        <v>220.07224952231871</v>
      </c>
      <c r="Z515" s="109">
        <f t="shared" si="322"/>
        <v>296.77999999999884</v>
      </c>
      <c r="AA515" s="89">
        <f t="shared" si="323"/>
        <v>327.8206849591852</v>
      </c>
      <c r="AB515" s="89">
        <f t="shared" si="324"/>
        <v>18291.144987415471</v>
      </c>
      <c r="AC515" s="89">
        <f t="shared" si="325"/>
        <v>18857.235012584526</v>
      </c>
      <c r="AD515" s="89">
        <f t="shared" si="326"/>
        <v>1</v>
      </c>
      <c r="AE515" s="89">
        <f>'Data Raw'!C557</f>
        <v>18574.189999999999</v>
      </c>
      <c r="AF515" s="89"/>
      <c r="AG515" s="89">
        <f t="shared" si="328"/>
        <v>21.590000000000146</v>
      </c>
      <c r="AH515" s="89">
        <f t="shared" si="329"/>
        <v>-204.29764631182843</v>
      </c>
      <c r="AI515" s="109">
        <f t="shared" si="330"/>
        <v>-1</v>
      </c>
      <c r="AJ515" s="109">
        <f t="shared" si="298"/>
        <v>50</v>
      </c>
      <c r="AK515" s="88"/>
      <c r="AL515" s="191" t="str">
        <f t="shared" si="299"/>
        <v/>
      </c>
      <c r="AM515" s="191">
        <f t="shared" si="300"/>
        <v>-21.590000000000146</v>
      </c>
      <c r="AN515" s="88"/>
      <c r="AO515" s="191"/>
      <c r="AP515" s="191">
        <f t="shared" si="331"/>
        <v>466.12810000000627</v>
      </c>
      <c r="AQ515" s="191">
        <f t="shared" si="327"/>
        <v>181.21773458048003</v>
      </c>
      <c r="AR515" s="191">
        <f t="shared" si="297"/>
        <v>-38.854514941838687</v>
      </c>
      <c r="AS515" s="250">
        <f t="shared" si="302"/>
        <v>0</v>
      </c>
      <c r="AT515" s="250">
        <f t="shared" si="303"/>
        <v>0</v>
      </c>
      <c r="AU515" s="250">
        <f t="shared" si="304"/>
        <v>0</v>
      </c>
      <c r="AV515" s="250">
        <f t="shared" si="305"/>
        <v>0</v>
      </c>
      <c r="AW515" s="250">
        <f t="shared" si="306"/>
        <v>1</v>
      </c>
      <c r="AX515" s="250">
        <f t="shared" si="307"/>
        <v>0</v>
      </c>
      <c r="AY515" s="89"/>
      <c r="AZ515" s="111"/>
      <c r="BA515" s="111"/>
      <c r="BB515" s="111"/>
      <c r="BC515" s="111"/>
      <c r="BD515" s="111"/>
      <c r="BE515" s="111"/>
      <c r="BF515" s="111"/>
      <c r="BG515" s="111"/>
      <c r="BH515" s="89"/>
      <c r="BI515" s="89"/>
      <c r="BJ515" s="89"/>
      <c r="BK515" s="89"/>
      <c r="BL515" s="89"/>
    </row>
    <row r="516" spans="1:64" x14ac:dyDescent="0.25">
      <c r="A516" s="86">
        <f t="shared" si="332"/>
        <v>515</v>
      </c>
      <c r="B516" s="113"/>
      <c r="C516" s="88"/>
      <c r="D516" s="88"/>
      <c r="E516" s="194">
        <f t="shared" si="308"/>
        <v>0</v>
      </c>
      <c r="F516" s="89">
        <f t="shared" si="309"/>
        <v>0</v>
      </c>
      <c r="G516" s="113"/>
      <c r="H516" s="88"/>
      <c r="I516" s="84">
        <f t="shared" si="310"/>
        <v>17772.308786571997</v>
      </c>
      <c r="J516" s="84">
        <f t="shared" si="311"/>
        <v>17882.344911333159</v>
      </c>
      <c r="K516" s="84">
        <f t="shared" si="312"/>
        <v>17992.381036094317</v>
      </c>
      <c r="L516" s="84">
        <f t="shared" si="313"/>
        <v>18102.417160855479</v>
      </c>
      <c r="M516" s="108">
        <f>IF(T516&lt;&gt;0,(((G516+1)*('Data Raw'!$N$1007-'Data Raw'!$N$1008)/2+'Data Raw'!$N$1008)*'Data Raw'!$M$1010+'Data Raw'!$M$1009)*AE516+AE516)</f>
        <v>18212.453285616637</v>
      </c>
      <c r="N516" s="84">
        <f t="shared" si="314"/>
        <v>18322.489410377795</v>
      </c>
      <c r="O516" s="84">
        <f t="shared" si="315"/>
        <v>18432.525535138957</v>
      </c>
      <c r="P516" s="84">
        <f t="shared" si="316"/>
        <v>18542.561659900115</v>
      </c>
      <c r="Q516" s="84">
        <f t="shared" si="317"/>
        <v>18652.597784661277</v>
      </c>
      <c r="R516" s="166" t="str">
        <f t="shared" si="318"/>
        <v/>
      </c>
      <c r="S516" s="109">
        <f>'Data Raw'!E558</f>
        <v>18044.86</v>
      </c>
      <c r="T516" s="109">
        <f>'Data Raw'!G558</f>
        <v>18234.27</v>
      </c>
      <c r="U516" s="109">
        <f>'Data Raw'!D558</f>
        <v>18415</v>
      </c>
      <c r="V516" s="166" t="str">
        <f t="shared" si="319"/>
        <v/>
      </c>
      <c r="W516" s="89">
        <f t="shared" si="320"/>
        <v>-21.816714383363433</v>
      </c>
      <c r="X516" s="89">
        <f t="shared" si="321"/>
        <v>475.9690264852569</v>
      </c>
      <c r="Y516" s="89">
        <f t="shared" si="301"/>
        <v>203.91410624692222</v>
      </c>
      <c r="Z516" s="109">
        <f t="shared" si="322"/>
        <v>370.13999999999942</v>
      </c>
      <c r="AA516" s="89">
        <f t="shared" si="323"/>
        <v>333.86630139358721</v>
      </c>
      <c r="AB516" s="89">
        <f t="shared" si="324"/>
        <v>18136.352417784692</v>
      </c>
      <c r="AC516" s="89">
        <f t="shared" si="325"/>
        <v>18693.647582215308</v>
      </c>
      <c r="AD516" s="89">
        <f t="shared" si="326"/>
        <v>1</v>
      </c>
      <c r="AE516" s="89">
        <f>'Data Raw'!C558</f>
        <v>18415</v>
      </c>
      <c r="AF516" s="89"/>
      <c r="AG516" s="89">
        <f t="shared" si="328"/>
        <v>-180.72999999999956</v>
      </c>
      <c r="AH516" s="89">
        <f t="shared" si="329"/>
        <v>-202.546714383363</v>
      </c>
      <c r="AI516" s="109">
        <f t="shared" si="330"/>
        <v>-1</v>
      </c>
      <c r="AJ516" s="109">
        <f t="shared" si="298"/>
        <v>50</v>
      </c>
      <c r="AK516" s="88"/>
      <c r="AL516" s="191" t="str">
        <f t="shared" si="299"/>
        <v/>
      </c>
      <c r="AM516" s="191">
        <f t="shared" si="300"/>
        <v>-180.72999999999956</v>
      </c>
      <c r="AN516" s="88"/>
      <c r="AO516" s="191"/>
      <c r="AP516" s="191">
        <f t="shared" si="331"/>
        <v>32663.332899999841</v>
      </c>
      <c r="AQ516" s="191">
        <f t="shared" si="327"/>
        <v>181.16354184931552</v>
      </c>
      <c r="AR516" s="191">
        <f t="shared" si="297"/>
        <v>-22.750564397606695</v>
      </c>
      <c r="AS516" s="250">
        <f t="shared" si="302"/>
        <v>0</v>
      </c>
      <c r="AT516" s="250">
        <f t="shared" si="303"/>
        <v>0</v>
      </c>
      <c r="AU516" s="250">
        <f t="shared" si="304"/>
        <v>0</v>
      </c>
      <c r="AV516" s="250">
        <f t="shared" si="305"/>
        <v>1</v>
      </c>
      <c r="AW516" s="250">
        <f t="shared" si="306"/>
        <v>0</v>
      </c>
      <c r="AX516" s="250">
        <f t="shared" si="307"/>
        <v>0</v>
      </c>
      <c r="AY516" s="89"/>
      <c r="AZ516" s="111"/>
      <c r="BA516" s="111"/>
      <c r="BB516" s="111"/>
      <c r="BC516" s="111"/>
      <c r="BD516" s="111"/>
      <c r="BE516" s="111"/>
      <c r="BF516" s="111"/>
      <c r="BG516" s="111"/>
      <c r="BH516" s="89"/>
      <c r="BI516" s="89"/>
      <c r="BJ516" s="89"/>
      <c r="BK516" s="89"/>
      <c r="BL516" s="89"/>
    </row>
    <row r="517" spans="1:64" x14ac:dyDescent="0.25">
      <c r="A517" s="86">
        <f t="shared" si="332"/>
        <v>516</v>
      </c>
      <c r="B517" s="113"/>
      <c r="C517" s="88"/>
      <c r="D517" s="88"/>
      <c r="E517" s="194">
        <f t="shared" si="308"/>
        <v>0</v>
      </c>
      <c r="F517" s="89">
        <f t="shared" si="309"/>
        <v>0</v>
      </c>
      <c r="G517" s="113"/>
      <c r="H517" s="88"/>
      <c r="I517" s="84">
        <f t="shared" si="310"/>
        <v>17582.366879971745</v>
      </c>
      <c r="J517" s="84">
        <f t="shared" si="311"/>
        <v>17684.323933095202</v>
      </c>
      <c r="K517" s="84">
        <f t="shared" si="312"/>
        <v>17786.280986218666</v>
      </c>
      <c r="L517" s="84">
        <f t="shared" si="313"/>
        <v>17888.238039342126</v>
      </c>
      <c r="M517" s="108">
        <f>IF(T517&lt;&gt;0,(((G517+1)*('Data Raw'!$N$1007-'Data Raw'!$N$1008)/2+'Data Raw'!$N$1008)*'Data Raw'!$M$1010+'Data Raw'!$M$1009)*AE517+AE517)</f>
        <v>17990.195092465587</v>
      </c>
      <c r="N517" s="84">
        <f t="shared" si="314"/>
        <v>18092.152145589047</v>
      </c>
      <c r="O517" s="84">
        <f t="shared" si="315"/>
        <v>18194.109198712507</v>
      </c>
      <c r="P517" s="84">
        <f t="shared" si="316"/>
        <v>18296.066251835971</v>
      </c>
      <c r="Q517" s="84">
        <f t="shared" si="317"/>
        <v>18398.023304959428</v>
      </c>
      <c r="R517" s="166" t="str">
        <f t="shared" si="318"/>
        <v/>
      </c>
      <c r="S517" s="109">
        <f>'Data Raw'!E559</f>
        <v>18190.27</v>
      </c>
      <c r="T517" s="109">
        <f>'Data Raw'!G559</f>
        <v>18216.91</v>
      </c>
      <c r="U517" s="109">
        <f>'Data Raw'!D559</f>
        <v>18465.64</v>
      </c>
      <c r="V517" s="166" t="str">
        <f t="shared" si="319"/>
        <v/>
      </c>
      <c r="W517" s="89">
        <f t="shared" si="320"/>
        <v>-226.71490753441321</v>
      </c>
      <c r="X517" s="89">
        <f t="shared" si="321"/>
        <v>51399.649298337536</v>
      </c>
      <c r="Y517" s="89">
        <f t="shared" si="301"/>
        <v>207.32494359518415</v>
      </c>
      <c r="Z517" s="109">
        <f t="shared" si="322"/>
        <v>275.36999999999898</v>
      </c>
      <c r="AA517" s="89">
        <f t="shared" si="323"/>
        <v>325.50968690878892</v>
      </c>
      <c r="AB517" s="89">
        <f t="shared" si="324"/>
        <v>17906.483643815453</v>
      </c>
      <c r="AC517" s="89">
        <f t="shared" si="325"/>
        <v>18474.056356184548</v>
      </c>
      <c r="AD517" s="89">
        <f t="shared" si="326"/>
        <v>1</v>
      </c>
      <c r="AE517" s="89">
        <f>'Data Raw'!C559</f>
        <v>18190.27</v>
      </c>
      <c r="AF517" s="89"/>
      <c r="AG517" s="89">
        <f t="shared" si="328"/>
        <v>26.639999999999418</v>
      </c>
      <c r="AH517" s="89">
        <f t="shared" si="329"/>
        <v>-200.0749075344138</v>
      </c>
      <c r="AI517" s="109">
        <f t="shared" si="330"/>
        <v>-1</v>
      </c>
      <c r="AJ517" s="109">
        <f t="shared" si="298"/>
        <v>50</v>
      </c>
      <c r="AK517" s="88"/>
      <c r="AL517" s="191" t="str">
        <f t="shared" si="299"/>
        <v/>
      </c>
      <c r="AM517" s="191">
        <f t="shared" si="300"/>
        <v>-26.639999999999418</v>
      </c>
      <c r="AN517" s="88"/>
      <c r="AO517" s="191"/>
      <c r="AP517" s="191">
        <f t="shared" si="331"/>
        <v>709.689599999969</v>
      </c>
      <c r="AQ517" s="191">
        <f t="shared" si="327"/>
        <v>163.99425942161372</v>
      </c>
      <c r="AR517" s="191">
        <f t="shared" si="297"/>
        <v>-43.330684173570432</v>
      </c>
      <c r="AS517" s="250">
        <f t="shared" si="302"/>
        <v>0</v>
      </c>
      <c r="AT517" s="250">
        <f t="shared" si="303"/>
        <v>0</v>
      </c>
      <c r="AU517" s="250">
        <f t="shared" si="304"/>
        <v>0</v>
      </c>
      <c r="AV517" s="250">
        <f t="shared" si="305"/>
        <v>0</v>
      </c>
      <c r="AW517" s="250">
        <f t="shared" si="306"/>
        <v>1</v>
      </c>
      <c r="AX517" s="250">
        <f t="shared" si="307"/>
        <v>0</v>
      </c>
      <c r="AY517" s="89"/>
      <c r="AZ517" s="111"/>
      <c r="BA517" s="111"/>
      <c r="BB517" s="111"/>
      <c r="BC517" s="111"/>
      <c r="BD517" s="111"/>
      <c r="BE517" s="111"/>
      <c r="BF517" s="111"/>
      <c r="BG517" s="111"/>
      <c r="BH517" s="89"/>
      <c r="BI517" s="89"/>
      <c r="BJ517" s="89"/>
      <c r="BK517" s="89"/>
      <c r="BL517" s="89"/>
    </row>
    <row r="518" spans="1:64" x14ac:dyDescent="0.25">
      <c r="A518" s="86">
        <f t="shared" si="332"/>
        <v>517</v>
      </c>
      <c r="B518" s="113"/>
      <c r="C518" s="88"/>
      <c r="D518" s="88"/>
      <c r="E518" s="194">
        <f t="shared" si="308"/>
        <v>0</v>
      </c>
      <c r="F518" s="89">
        <f t="shared" si="309"/>
        <v>0</v>
      </c>
      <c r="G518" s="113"/>
      <c r="H518" s="88"/>
      <c r="I518" s="84">
        <f t="shared" si="310"/>
        <v>17947.943639169658</v>
      </c>
      <c r="J518" s="84">
        <f t="shared" si="311"/>
        <v>18051.606110967248</v>
      </c>
      <c r="K518" s="84">
        <f t="shared" si="312"/>
        <v>18155.268582764842</v>
      </c>
      <c r="L518" s="84">
        <f t="shared" si="313"/>
        <v>18258.931054562432</v>
      </c>
      <c r="M518" s="108">
        <f>IF(T518&lt;&gt;0,(((G518+1)*('Data Raw'!$N$1007-'Data Raw'!$N$1008)/2+'Data Raw'!$N$1008)*'Data Raw'!$M$1010+'Data Raw'!$M$1009)*AE518+AE518)</f>
        <v>18362.593526360026</v>
      </c>
      <c r="N518" s="84">
        <f t="shared" si="314"/>
        <v>18466.25599815762</v>
      </c>
      <c r="O518" s="84">
        <f t="shared" si="315"/>
        <v>18569.91846995521</v>
      </c>
      <c r="P518" s="84">
        <f t="shared" si="316"/>
        <v>18673.580941752803</v>
      </c>
      <c r="Q518" s="84">
        <f t="shared" si="317"/>
        <v>18777.243413550394</v>
      </c>
      <c r="R518" s="166" t="str">
        <f t="shared" si="318"/>
        <v/>
      </c>
      <c r="S518" s="109">
        <f>'Data Raw'!E560</f>
        <v>18548.3</v>
      </c>
      <c r="T518" s="109">
        <f>'Data Raw'!G560</f>
        <v>18949.939999999999</v>
      </c>
      <c r="U518" s="109">
        <f>'Data Raw'!D560</f>
        <v>19024.91</v>
      </c>
      <c r="V518" s="166" t="str">
        <f t="shared" si="319"/>
        <v/>
      </c>
      <c r="W518" s="89">
        <f t="shared" si="320"/>
        <v>-587.34647363997283</v>
      </c>
      <c r="X518" s="89">
        <f t="shared" si="321"/>
        <v>344975.88009731128</v>
      </c>
      <c r="Y518" s="89">
        <f t="shared" si="301"/>
        <v>293.47126253027352</v>
      </c>
      <c r="Z518" s="109">
        <f t="shared" si="322"/>
        <v>476.61000000000058</v>
      </c>
      <c r="AA518" s="89">
        <f t="shared" si="323"/>
        <v>347.09544592181919</v>
      </c>
      <c r="AB518" s="89">
        <f t="shared" si="324"/>
        <v>18290.126766127531</v>
      </c>
      <c r="AC518" s="89">
        <f t="shared" si="325"/>
        <v>18843.493233872472</v>
      </c>
      <c r="AD518" s="89" t="str">
        <f t="shared" si="326"/>
        <v/>
      </c>
      <c r="AE518" s="89">
        <f>'Data Raw'!C560</f>
        <v>18566.810000000001</v>
      </c>
      <c r="AF518" s="89"/>
      <c r="AG518" s="89">
        <f t="shared" si="328"/>
        <v>383.12999999999738</v>
      </c>
      <c r="AH518" s="89">
        <f t="shared" si="329"/>
        <v>-204.21647363997545</v>
      </c>
      <c r="AI518" s="109">
        <f t="shared" si="330"/>
        <v>-1</v>
      </c>
      <c r="AJ518" s="109">
        <f t="shared" si="298"/>
        <v>50</v>
      </c>
      <c r="AK518" s="88"/>
      <c r="AL518" s="191" t="str">
        <f t="shared" si="299"/>
        <v/>
      </c>
      <c r="AM518" s="191">
        <f t="shared" si="300"/>
        <v>-383.12999999999738</v>
      </c>
      <c r="AN518" s="88"/>
      <c r="AO518" s="191"/>
      <c r="AP518" s="191">
        <f t="shared" si="331"/>
        <v>146788.596899998</v>
      </c>
      <c r="AQ518" s="191">
        <f t="shared" si="327"/>
        <v>188.34267504143412</v>
      </c>
      <c r="AR518" s="191">
        <f t="shared" si="297"/>
        <v>-105.1285874888394</v>
      </c>
      <c r="AS518" s="250">
        <f t="shared" si="302"/>
        <v>0</v>
      </c>
      <c r="AT518" s="250">
        <f t="shared" si="303"/>
        <v>0</v>
      </c>
      <c r="AU518" s="250">
        <f t="shared" si="304"/>
        <v>0</v>
      </c>
      <c r="AV518" s="250">
        <f t="shared" si="305"/>
        <v>0</v>
      </c>
      <c r="AW518" s="250">
        <f t="shared" si="306"/>
        <v>0</v>
      </c>
      <c r="AX518" s="250">
        <f t="shared" si="307"/>
        <v>0</v>
      </c>
      <c r="AY518" s="89"/>
      <c r="AZ518" s="111"/>
      <c r="BA518" s="111"/>
      <c r="BB518" s="111"/>
      <c r="BC518" s="111"/>
      <c r="BD518" s="111"/>
      <c r="BE518" s="111"/>
      <c r="BF518" s="111"/>
      <c r="BG518" s="111"/>
      <c r="BH518" s="89"/>
      <c r="BI518" s="89"/>
      <c r="BJ518" s="89"/>
      <c r="BK518" s="89"/>
      <c r="BL518" s="89"/>
    </row>
    <row r="519" spans="1:64" x14ac:dyDescent="0.25">
      <c r="A519" s="86">
        <f t="shared" si="332"/>
        <v>518</v>
      </c>
      <c r="B519" s="113"/>
      <c r="C519" s="88"/>
      <c r="D519" s="88"/>
      <c r="E519" s="194">
        <f t="shared" si="308"/>
        <v>0</v>
      </c>
      <c r="F519" s="89">
        <f t="shared" si="309"/>
        <v>0</v>
      </c>
      <c r="G519" s="113"/>
      <c r="H519" s="88"/>
      <c r="I519" s="84">
        <f t="shared" si="310"/>
        <v>18218.87179630078</v>
      </c>
      <c r="J519" s="84">
        <f t="shared" si="311"/>
        <v>18365.607427565919</v>
      </c>
      <c r="K519" s="84">
        <f t="shared" si="312"/>
        <v>18512.343058831055</v>
      </c>
      <c r="L519" s="84">
        <f t="shared" si="313"/>
        <v>18659.078690096194</v>
      </c>
      <c r="M519" s="108">
        <f>IF(T519&lt;&gt;0,(((G519+1)*('Data Raw'!$N$1007-'Data Raw'!$N$1008)/2+'Data Raw'!$N$1008)*'Data Raw'!$M$1010+'Data Raw'!$M$1009)*AE519+AE519)</f>
        <v>18805.814321361329</v>
      </c>
      <c r="N519" s="84">
        <f t="shared" si="314"/>
        <v>18952.549952626465</v>
      </c>
      <c r="O519" s="84">
        <f t="shared" si="315"/>
        <v>19099.285583891604</v>
      </c>
      <c r="P519" s="84">
        <f t="shared" si="316"/>
        <v>19246.021215156739</v>
      </c>
      <c r="Q519" s="84">
        <f t="shared" si="317"/>
        <v>19392.756846421878</v>
      </c>
      <c r="R519" s="166" t="str">
        <f t="shared" si="318"/>
        <v/>
      </c>
      <c r="S519" s="109">
        <f>'Data Raw'!E561</f>
        <v>18896.13</v>
      </c>
      <c r="T519" s="109">
        <f>'Data Raw'!G561</f>
        <v>19108.5</v>
      </c>
      <c r="U519" s="109">
        <f>'Data Raw'!D561</f>
        <v>19123.8</v>
      </c>
      <c r="V519" s="166" t="str">
        <f t="shared" si="319"/>
        <v/>
      </c>
      <c r="W519" s="89">
        <f t="shared" si="320"/>
        <v>-302.68567863867065</v>
      </c>
      <c r="X519" s="89">
        <f t="shared" si="321"/>
        <v>91618.620052952596</v>
      </c>
      <c r="Y519" s="89">
        <f t="shared" si="301"/>
        <v>294.80524119193115</v>
      </c>
      <c r="Z519" s="109">
        <f t="shared" si="322"/>
        <v>227.66999999999825</v>
      </c>
      <c r="AA519" s="89">
        <f t="shared" si="323"/>
        <v>330.03466793298759</v>
      </c>
      <c r="AB519" s="89">
        <f t="shared" si="324"/>
        <v>18719.928870966454</v>
      </c>
      <c r="AC519" s="89">
        <f t="shared" si="325"/>
        <v>19309.991129033544</v>
      </c>
      <c r="AD519" s="89">
        <f t="shared" si="326"/>
        <v>1</v>
      </c>
      <c r="AE519" s="89">
        <f>'Data Raw'!C561</f>
        <v>19014.96</v>
      </c>
      <c r="AF519" s="89"/>
      <c r="AG519" s="89">
        <f t="shared" si="328"/>
        <v>93.540000000000873</v>
      </c>
      <c r="AH519" s="89">
        <f t="shared" si="329"/>
        <v>-209.14567863866978</v>
      </c>
      <c r="AI519" s="109">
        <f t="shared" si="330"/>
        <v>-1</v>
      </c>
      <c r="AJ519" s="109">
        <f t="shared" si="298"/>
        <v>50</v>
      </c>
      <c r="AK519" s="88"/>
      <c r="AL519" s="191" t="str">
        <f t="shared" si="299"/>
        <v/>
      </c>
      <c r="AM519" s="191">
        <f t="shared" si="300"/>
        <v>-93.540000000000873</v>
      </c>
      <c r="AN519" s="88"/>
      <c r="AO519" s="191"/>
      <c r="AP519" s="191">
        <f t="shared" si="331"/>
        <v>8749.7316000001629</v>
      </c>
      <c r="AQ519" s="191">
        <f t="shared" si="327"/>
        <v>177.80904448127487</v>
      </c>
      <c r="AR519" s="191">
        <f t="shared" si="297"/>
        <v>-116.99619671065628</v>
      </c>
      <c r="AS519" s="250">
        <f t="shared" si="302"/>
        <v>0</v>
      </c>
      <c r="AT519" s="250">
        <f t="shared" si="303"/>
        <v>0</v>
      </c>
      <c r="AU519" s="250">
        <f t="shared" si="304"/>
        <v>0</v>
      </c>
      <c r="AV519" s="250">
        <f t="shared" si="305"/>
        <v>0</v>
      </c>
      <c r="AW519" s="250">
        <f t="shared" si="306"/>
        <v>1</v>
      </c>
      <c r="AX519" s="250">
        <f t="shared" si="307"/>
        <v>0</v>
      </c>
      <c r="AY519" s="89"/>
      <c r="AZ519" s="111"/>
      <c r="BA519" s="111"/>
      <c r="BB519" s="111"/>
      <c r="BC519" s="111"/>
      <c r="BD519" s="111"/>
      <c r="BE519" s="111"/>
      <c r="BF519" s="111"/>
      <c r="BG519" s="111"/>
      <c r="BH519" s="89"/>
      <c r="BI519" s="89"/>
      <c r="BJ519" s="89"/>
      <c r="BK519" s="89"/>
      <c r="BL519" s="89"/>
    </row>
    <row r="520" spans="1:64" x14ac:dyDescent="0.25">
      <c r="A520" s="86">
        <f t="shared" si="332"/>
        <v>519</v>
      </c>
      <c r="B520" s="113"/>
      <c r="C520" s="88"/>
      <c r="D520" s="88"/>
      <c r="E520" s="194">
        <f t="shared" si="308"/>
        <v>0</v>
      </c>
      <c r="F520" s="89">
        <f t="shared" si="309"/>
        <v>0</v>
      </c>
      <c r="G520" s="113"/>
      <c r="H520" s="88"/>
      <c r="I520" s="84">
        <f t="shared" si="310"/>
        <v>18317.230290409767</v>
      </c>
      <c r="J520" s="84">
        <f t="shared" si="311"/>
        <v>18464.63291100573</v>
      </c>
      <c r="K520" s="84">
        <f t="shared" si="312"/>
        <v>18612.035531601698</v>
      </c>
      <c r="L520" s="84">
        <f t="shared" si="313"/>
        <v>18759.438152197661</v>
      </c>
      <c r="M520" s="108">
        <f>IF(T520&lt;&gt;0,(((G520+1)*('Data Raw'!$N$1007-'Data Raw'!$N$1008)/2+'Data Raw'!$N$1008)*'Data Raw'!$M$1010+'Data Raw'!$M$1009)*AE520+AE520)</f>
        <v>18906.840772793628</v>
      </c>
      <c r="N520" s="84">
        <f t="shared" si="314"/>
        <v>19054.243393389595</v>
      </c>
      <c r="O520" s="84">
        <f t="shared" si="315"/>
        <v>19201.646013985559</v>
      </c>
      <c r="P520" s="84">
        <f t="shared" si="316"/>
        <v>19349.048634581526</v>
      </c>
      <c r="Q520" s="84">
        <f t="shared" si="317"/>
        <v>19496.45125517749</v>
      </c>
      <c r="R520" s="166" t="str">
        <f t="shared" si="318"/>
        <v/>
      </c>
      <c r="S520" s="109">
        <f>'Data Raw'!E562</f>
        <v>19033.849999999999</v>
      </c>
      <c r="T520" s="109">
        <f>'Data Raw'!G562</f>
        <v>19099.28</v>
      </c>
      <c r="U520" s="109">
        <f>'Data Raw'!D562</f>
        <v>19377.38</v>
      </c>
      <c r="V520" s="166" t="str">
        <f t="shared" si="319"/>
        <v/>
      </c>
      <c r="W520" s="89">
        <f t="shared" si="320"/>
        <v>-192.43922720637056</v>
      </c>
      <c r="X520" s="89">
        <f t="shared" si="321"/>
        <v>37032.85616778511</v>
      </c>
      <c r="Y520" s="89">
        <f t="shared" si="301"/>
        <v>282.46204234834335</v>
      </c>
      <c r="Z520" s="109">
        <f t="shared" si="322"/>
        <v>343.53000000000247</v>
      </c>
      <c r="AA520" s="89">
        <f t="shared" si="323"/>
        <v>331.9625725139897</v>
      </c>
      <c r="AB520" s="89">
        <f t="shared" si="324"/>
        <v>18836.580532256961</v>
      </c>
      <c r="AC520" s="89">
        <f t="shared" si="325"/>
        <v>19397.63946774304</v>
      </c>
      <c r="AD520" s="89">
        <f t="shared" si="326"/>
        <v>1</v>
      </c>
      <c r="AE520" s="89">
        <f>'Data Raw'!C562</f>
        <v>19117.11</v>
      </c>
      <c r="AF520" s="89"/>
      <c r="AG520" s="89">
        <f t="shared" si="328"/>
        <v>-17.830000000001746</v>
      </c>
      <c r="AH520" s="89">
        <f t="shared" si="329"/>
        <v>-210.26922720637231</v>
      </c>
      <c r="AI520" s="109">
        <f t="shared" si="330"/>
        <v>-1</v>
      </c>
      <c r="AJ520" s="109">
        <f t="shared" si="298"/>
        <v>50</v>
      </c>
      <c r="AK520" s="88"/>
      <c r="AL520" s="191" t="str">
        <f t="shared" si="299"/>
        <v/>
      </c>
      <c r="AM520" s="191">
        <f t="shared" si="300"/>
        <v>-17.830000000001746</v>
      </c>
      <c r="AN520" s="88"/>
      <c r="AO520" s="191"/>
      <c r="AP520" s="191">
        <f t="shared" si="331"/>
        <v>317.90890000006226</v>
      </c>
      <c r="AQ520" s="191">
        <f t="shared" si="327"/>
        <v>160.03359509446676</v>
      </c>
      <c r="AR520" s="191">
        <f t="shared" ref="AR520:AR583" si="333">AQ520-Y520</f>
        <v>-122.42844725387658</v>
      </c>
      <c r="AS520" s="250">
        <f t="shared" si="302"/>
        <v>0</v>
      </c>
      <c r="AT520" s="250">
        <f t="shared" si="303"/>
        <v>0</v>
      </c>
      <c r="AU520" s="250">
        <f t="shared" si="304"/>
        <v>0</v>
      </c>
      <c r="AV520" s="250">
        <f t="shared" si="305"/>
        <v>1</v>
      </c>
      <c r="AW520" s="250">
        <f t="shared" si="306"/>
        <v>0</v>
      </c>
      <c r="AX520" s="250">
        <f t="shared" si="307"/>
        <v>0</v>
      </c>
      <c r="AY520" s="89"/>
      <c r="AZ520" s="111"/>
      <c r="BA520" s="111"/>
      <c r="BB520" s="111"/>
      <c r="BC520" s="111"/>
      <c r="BD520" s="111"/>
      <c r="BE520" s="111"/>
      <c r="BF520" s="111"/>
      <c r="BG520" s="111"/>
      <c r="BH520" s="89"/>
      <c r="BI520" s="89"/>
      <c r="BJ520" s="89"/>
      <c r="BK520" s="89"/>
      <c r="BL520" s="89"/>
    </row>
    <row r="521" spans="1:64" x14ac:dyDescent="0.25">
      <c r="A521" s="86">
        <f t="shared" si="332"/>
        <v>520</v>
      </c>
      <c r="B521" s="113"/>
      <c r="C521" s="88"/>
      <c r="D521" s="88"/>
      <c r="E521" s="194">
        <f t="shared" si="308"/>
        <v>0</v>
      </c>
      <c r="F521" s="89">
        <f t="shared" si="309"/>
        <v>0</v>
      </c>
      <c r="G521" s="113"/>
      <c r="H521" s="88"/>
      <c r="I521" s="84">
        <f t="shared" si="310"/>
        <v>18549.646456661209</v>
      </c>
      <c r="J521" s="84">
        <f t="shared" si="311"/>
        <v>18690.87747783538</v>
      </c>
      <c r="K521" s="84">
        <f t="shared" si="312"/>
        <v>18832.108499009551</v>
      </c>
      <c r="L521" s="84">
        <f t="shared" si="313"/>
        <v>18973.339520183723</v>
      </c>
      <c r="M521" s="108">
        <f>IF(T521&lt;&gt;0,(((G521+1)*('Data Raw'!$N$1007-'Data Raw'!$N$1008)/2+'Data Raw'!$N$1008)*'Data Raw'!$M$1010+'Data Raw'!$M$1009)*AE521+AE521)</f>
        <v>19114.570541357894</v>
      </c>
      <c r="N521" s="84">
        <f t="shared" si="314"/>
        <v>19255.801562532066</v>
      </c>
      <c r="O521" s="84">
        <f t="shared" si="315"/>
        <v>19397.032583706237</v>
      </c>
      <c r="P521" s="84">
        <f t="shared" si="316"/>
        <v>19538.263604880409</v>
      </c>
      <c r="Q521" s="84">
        <f t="shared" si="317"/>
        <v>19679.49462605458</v>
      </c>
      <c r="R521" s="166" t="str">
        <f t="shared" si="318"/>
        <v/>
      </c>
      <c r="S521" s="109">
        <f>'Data Raw'!E563</f>
        <v>19196.09</v>
      </c>
      <c r="T521" s="109">
        <f>'Data Raw'!G563</f>
        <v>19252</v>
      </c>
      <c r="U521" s="109">
        <f>'Data Raw'!D563</f>
        <v>19410.48</v>
      </c>
      <c r="V521" s="166" t="str">
        <f t="shared" si="319"/>
        <v/>
      </c>
      <c r="W521" s="89">
        <f t="shared" si="320"/>
        <v>-137.4294586421056</v>
      </c>
      <c r="X521" s="89">
        <f t="shared" si="321"/>
        <v>18886.856102662216</v>
      </c>
      <c r="Y521" s="89">
        <f t="shared" si="301"/>
        <v>266.61788824036063</v>
      </c>
      <c r="Z521" s="109">
        <f t="shared" si="322"/>
        <v>214.38999999999942</v>
      </c>
      <c r="AA521" s="89">
        <f t="shared" si="323"/>
        <v>315.16649072627678</v>
      </c>
      <c r="AB521" s="89">
        <f t="shared" si="324"/>
        <v>19044.981813363109</v>
      </c>
      <c r="AC521" s="89">
        <f t="shared" si="325"/>
        <v>19609.318186636894</v>
      </c>
      <c r="AD521" s="89">
        <f t="shared" si="326"/>
        <v>1</v>
      </c>
      <c r="AE521" s="89">
        <f>'Data Raw'!C563</f>
        <v>19327.150000000001</v>
      </c>
      <c r="AF521" s="89"/>
      <c r="AG521" s="89">
        <f t="shared" si="328"/>
        <v>-75.150000000001455</v>
      </c>
      <c r="AH521" s="89">
        <f t="shared" si="329"/>
        <v>-212.57945864210706</v>
      </c>
      <c r="AI521" s="109">
        <f t="shared" si="330"/>
        <v>-1</v>
      </c>
      <c r="AJ521" s="109">
        <f t="shared" ref="AJ521:AJ584" si="334">MIN(Y520/4,50)</f>
        <v>50</v>
      </c>
      <c r="AK521" s="88"/>
      <c r="AL521" s="191" t="str">
        <f t="shared" ref="AL521:AL584" si="335">IF(R521&lt;&gt;1,IF(V521=1,ABS(AG520),""),"")</f>
        <v/>
      </c>
      <c r="AM521" s="191">
        <f t="shared" ref="AM521:AM584" si="336">IF(R521&lt;&gt;1,IF(V521="",-ABS(AG521),""),"")</f>
        <v>-75.150000000001455</v>
      </c>
      <c r="AN521" s="88"/>
      <c r="AO521" s="191"/>
      <c r="AP521" s="191">
        <f t="shared" si="331"/>
        <v>5647.5225000002183</v>
      </c>
      <c r="AQ521" s="191">
        <f t="shared" si="327"/>
        <v>150.60208452841508</v>
      </c>
      <c r="AR521" s="191">
        <f t="shared" si="333"/>
        <v>-116.01580371194555</v>
      </c>
      <c r="AS521" s="250">
        <f t="shared" si="302"/>
        <v>0</v>
      </c>
      <c r="AT521" s="250">
        <f t="shared" si="303"/>
        <v>0</v>
      </c>
      <c r="AU521" s="250">
        <f t="shared" si="304"/>
        <v>0</v>
      </c>
      <c r="AV521" s="250">
        <f t="shared" si="305"/>
        <v>1</v>
      </c>
      <c r="AW521" s="250">
        <f t="shared" si="306"/>
        <v>0</v>
      </c>
      <c r="AX521" s="250">
        <f t="shared" si="307"/>
        <v>0</v>
      </c>
      <c r="AY521" s="89"/>
      <c r="AZ521" s="111"/>
      <c r="BA521" s="111"/>
      <c r="BB521" s="111"/>
      <c r="BC521" s="111"/>
      <c r="BD521" s="111"/>
      <c r="BE521" s="111"/>
      <c r="BF521" s="111"/>
      <c r="BG521" s="111"/>
      <c r="BH521" s="89"/>
      <c r="BI521" s="89"/>
      <c r="BJ521" s="89"/>
      <c r="BK521" s="89"/>
      <c r="BL521" s="89"/>
    </row>
    <row r="522" spans="1:64" x14ac:dyDescent="0.25">
      <c r="A522" s="86">
        <f t="shared" si="332"/>
        <v>521</v>
      </c>
      <c r="B522" s="113"/>
      <c r="C522" s="88"/>
      <c r="D522" s="88"/>
      <c r="E522" s="194">
        <f t="shared" si="308"/>
        <v>0</v>
      </c>
      <c r="F522" s="89">
        <f t="shared" si="309"/>
        <v>0</v>
      </c>
      <c r="G522" s="113"/>
      <c r="H522" s="88"/>
      <c r="I522" s="84">
        <f t="shared" si="310"/>
        <v>18483.11707626492</v>
      </c>
      <c r="J522" s="84">
        <f t="shared" si="311"/>
        <v>18616.426020385104</v>
      </c>
      <c r="K522" s="84">
        <f t="shared" si="312"/>
        <v>18749.734964505282</v>
      </c>
      <c r="L522" s="84">
        <f t="shared" si="313"/>
        <v>18883.043908625463</v>
      </c>
      <c r="M522" s="108">
        <f>IF(T522&lt;&gt;0,(((G522+1)*('Data Raw'!$N$1007-'Data Raw'!$N$1008)/2+'Data Raw'!$N$1008)*'Data Raw'!$M$1010+'Data Raw'!$M$1009)*AE522+AE522)</f>
        <v>19016.352852745644</v>
      </c>
      <c r="N522" s="84">
        <f t="shared" si="314"/>
        <v>19149.661796865825</v>
      </c>
      <c r="O522" s="84">
        <f t="shared" si="315"/>
        <v>19282.970740986006</v>
      </c>
      <c r="P522" s="84">
        <f t="shared" si="316"/>
        <v>19416.279685106183</v>
      </c>
      <c r="Q522" s="84">
        <f t="shared" si="317"/>
        <v>19549.588629226368</v>
      </c>
      <c r="R522" s="166" t="str">
        <f t="shared" si="318"/>
        <v/>
      </c>
      <c r="S522" s="109">
        <f>'Data Raw'!E564</f>
        <v>19087.66</v>
      </c>
      <c r="T522" s="109">
        <f>'Data Raw'!G564</f>
        <v>19299.18</v>
      </c>
      <c r="U522" s="109">
        <f>'Data Raw'!D564</f>
        <v>19339.82</v>
      </c>
      <c r="V522" s="166" t="str">
        <f t="shared" si="319"/>
        <v/>
      </c>
      <c r="W522" s="89">
        <f t="shared" si="320"/>
        <v>-282.82714725435653</v>
      </c>
      <c r="X522" s="89">
        <f t="shared" si="321"/>
        <v>79991.195224037467</v>
      </c>
      <c r="Y522" s="89">
        <f t="shared" ref="Y522:Y585" si="337">IF(X522&gt;0,SQRT((X522)/7+(Y521*Y521)/7*6),Y521)</f>
        <v>268.99330453763395</v>
      </c>
      <c r="Z522" s="109">
        <f t="shared" si="322"/>
        <v>252.15999999999985</v>
      </c>
      <c r="AA522" s="89">
        <f t="shared" si="323"/>
        <v>306.16556347966576</v>
      </c>
      <c r="AB522" s="89">
        <f t="shared" si="324"/>
        <v>18959.948482882664</v>
      </c>
      <c r="AC522" s="89">
        <f t="shared" si="325"/>
        <v>19495.731517117336</v>
      </c>
      <c r="AD522" s="89">
        <f t="shared" si="326"/>
        <v>1</v>
      </c>
      <c r="AE522" s="89">
        <f>'Data Raw'!C564</f>
        <v>19227.84</v>
      </c>
      <c r="AF522" s="89"/>
      <c r="AG522" s="89">
        <f t="shared" si="328"/>
        <v>71.340000000000146</v>
      </c>
      <c r="AH522" s="89">
        <f t="shared" si="329"/>
        <v>-211.48714725435639</v>
      </c>
      <c r="AI522" s="109">
        <f t="shared" si="330"/>
        <v>-1</v>
      </c>
      <c r="AJ522" s="109">
        <f t="shared" si="334"/>
        <v>50</v>
      </c>
      <c r="AK522" s="88"/>
      <c r="AL522" s="191" t="str">
        <f t="shared" si="335"/>
        <v/>
      </c>
      <c r="AM522" s="191">
        <f t="shared" si="336"/>
        <v>-71.340000000000146</v>
      </c>
      <c r="AN522" s="88"/>
      <c r="AO522" s="191"/>
      <c r="AP522" s="191">
        <f t="shared" si="331"/>
        <v>5089.3956000000207</v>
      </c>
      <c r="AQ522" s="191">
        <f t="shared" si="327"/>
        <v>141.79518624748007</v>
      </c>
      <c r="AR522" s="191">
        <f t="shared" si="333"/>
        <v>-127.19811829015387</v>
      </c>
      <c r="AS522" s="250">
        <f t="shared" si="302"/>
        <v>0</v>
      </c>
      <c r="AT522" s="250">
        <f t="shared" si="303"/>
        <v>0</v>
      </c>
      <c r="AU522" s="250">
        <f t="shared" si="304"/>
        <v>0</v>
      </c>
      <c r="AV522" s="250">
        <f t="shared" si="305"/>
        <v>0</v>
      </c>
      <c r="AW522" s="250">
        <f t="shared" si="306"/>
        <v>1</v>
      </c>
      <c r="AX522" s="250">
        <f t="shared" si="307"/>
        <v>0</v>
      </c>
      <c r="AY522" s="89"/>
      <c r="AZ522" s="111"/>
      <c r="BA522" s="111"/>
      <c r="BB522" s="111"/>
      <c r="BC522" s="111"/>
      <c r="BD522" s="111"/>
      <c r="BE522" s="111"/>
      <c r="BF522" s="111"/>
      <c r="BG522" s="111"/>
      <c r="BH522" s="89"/>
      <c r="BI522" s="89"/>
      <c r="BJ522" s="89"/>
      <c r="BK522" s="89"/>
      <c r="BL522" s="89"/>
    </row>
    <row r="523" spans="1:64" x14ac:dyDescent="0.25">
      <c r="A523" s="86">
        <f t="shared" si="332"/>
        <v>522</v>
      </c>
      <c r="B523" s="113"/>
      <c r="C523" s="88"/>
      <c r="D523" s="88"/>
      <c r="E523" s="194">
        <f t="shared" si="308"/>
        <v>0</v>
      </c>
      <c r="F523" s="89">
        <f t="shared" si="309"/>
        <v>0</v>
      </c>
      <c r="G523" s="113"/>
      <c r="H523" s="88"/>
      <c r="I523" s="84">
        <f t="shared" si="310"/>
        <v>18582.7948585185</v>
      </c>
      <c r="J523" s="84">
        <f t="shared" si="311"/>
        <v>18717.29151078732</v>
      </c>
      <c r="K523" s="84">
        <f t="shared" si="312"/>
        <v>18851.788163056135</v>
      </c>
      <c r="L523" s="84">
        <f t="shared" si="313"/>
        <v>18986.284815324954</v>
      </c>
      <c r="M523" s="108">
        <f>IF(T523&lt;&gt;0,(((G523+1)*('Data Raw'!$N$1007-'Data Raw'!$N$1008)/2+'Data Raw'!$N$1008)*'Data Raw'!$M$1010+'Data Raw'!$M$1009)*AE523+AE523)</f>
        <v>19120.78146759377</v>
      </c>
      <c r="N523" s="84">
        <f t="shared" si="314"/>
        <v>19255.278119862585</v>
      </c>
      <c r="O523" s="84">
        <f t="shared" si="315"/>
        <v>19389.774772131404</v>
      </c>
      <c r="P523" s="84">
        <f t="shared" si="316"/>
        <v>19524.27142440022</v>
      </c>
      <c r="Q523" s="84">
        <f t="shared" si="317"/>
        <v>19658.768076669039</v>
      </c>
      <c r="R523" s="166" t="str">
        <f t="shared" si="318"/>
        <v/>
      </c>
      <c r="S523" s="109">
        <f>'Data Raw'!E565</f>
        <v>19231.13</v>
      </c>
      <c r="T523" s="109">
        <f>'Data Raw'!G565</f>
        <v>19389.95</v>
      </c>
      <c r="U523" s="109">
        <f>'Data Raw'!D565</f>
        <v>19463.61</v>
      </c>
      <c r="V523" s="166" t="str">
        <f t="shared" si="319"/>
        <v/>
      </c>
      <c r="W523" s="89">
        <f t="shared" si="320"/>
        <v>-269.16853240623095</v>
      </c>
      <c r="X523" s="89">
        <f t="shared" si="321"/>
        <v>72451.698837724209</v>
      </c>
      <c r="Y523" s="89">
        <f t="shared" si="337"/>
        <v>269.01834407823833</v>
      </c>
      <c r="Z523" s="109">
        <f t="shared" si="322"/>
        <v>232.47999999999956</v>
      </c>
      <c r="AA523" s="89">
        <f t="shared" si="323"/>
        <v>295.63905441114201</v>
      </c>
      <c r="AB523" s="89">
        <f t="shared" si="324"/>
        <v>19073.189271042284</v>
      </c>
      <c r="AC523" s="89">
        <f t="shared" si="325"/>
        <v>19593.670728957717</v>
      </c>
      <c r="AD523" s="89">
        <f t="shared" si="326"/>
        <v>1</v>
      </c>
      <c r="AE523" s="89">
        <f>'Data Raw'!C565</f>
        <v>19333.43</v>
      </c>
      <c r="AF523" s="89"/>
      <c r="AG523" s="89">
        <f t="shared" si="328"/>
        <v>56.520000000000437</v>
      </c>
      <c r="AH523" s="89">
        <f t="shared" si="329"/>
        <v>-212.64853240623052</v>
      </c>
      <c r="AI523" s="109">
        <f t="shared" si="330"/>
        <v>-1</v>
      </c>
      <c r="AJ523" s="109">
        <f t="shared" si="334"/>
        <v>50</v>
      </c>
      <c r="AK523" s="88"/>
      <c r="AL523" s="191" t="str">
        <f t="shared" si="335"/>
        <v/>
      </c>
      <c r="AM523" s="191">
        <f t="shared" si="336"/>
        <v>-56.520000000000437</v>
      </c>
      <c r="AN523" s="88"/>
      <c r="AO523" s="191"/>
      <c r="AP523" s="191">
        <f t="shared" si="331"/>
        <v>3194.5104000000492</v>
      </c>
      <c r="AQ523" s="191">
        <f t="shared" si="327"/>
        <v>132.32016555331566</v>
      </c>
      <c r="AR523" s="191">
        <f t="shared" si="333"/>
        <v>-136.69817852492267</v>
      </c>
      <c r="AS523" s="250">
        <f t="shared" si="302"/>
        <v>0</v>
      </c>
      <c r="AT523" s="250">
        <f t="shared" si="303"/>
        <v>0</v>
      </c>
      <c r="AU523" s="250">
        <f t="shared" si="304"/>
        <v>0</v>
      </c>
      <c r="AV523" s="250">
        <f t="shared" si="305"/>
        <v>0</v>
      </c>
      <c r="AW523" s="250">
        <f t="shared" si="306"/>
        <v>1</v>
      </c>
      <c r="AX523" s="250">
        <f t="shared" si="307"/>
        <v>0</v>
      </c>
      <c r="AY523" s="89"/>
      <c r="AZ523" s="111"/>
      <c r="BA523" s="111"/>
      <c r="BB523" s="111"/>
      <c r="BC523" s="111"/>
      <c r="BD523" s="111"/>
      <c r="BE523" s="111"/>
      <c r="BF523" s="111"/>
      <c r="BG523" s="111"/>
      <c r="BH523" s="89"/>
      <c r="BI523" s="89"/>
      <c r="BJ523" s="89"/>
      <c r="BK523" s="89"/>
      <c r="BL523" s="89"/>
    </row>
    <row r="524" spans="1:64" x14ac:dyDescent="0.25">
      <c r="A524" s="86">
        <f t="shared" si="332"/>
        <v>523</v>
      </c>
      <c r="B524" s="113"/>
      <c r="C524" s="88"/>
      <c r="D524" s="88"/>
      <c r="E524" s="194">
        <f t="shared" si="308"/>
        <v>0</v>
      </c>
      <c r="F524" s="89">
        <f t="shared" si="309"/>
        <v>0</v>
      </c>
      <c r="G524" s="113"/>
      <c r="H524" s="88"/>
      <c r="I524" s="84">
        <f t="shared" si="310"/>
        <v>18689.121726241581</v>
      </c>
      <c r="J524" s="84">
        <f t="shared" si="311"/>
        <v>18823.630898280702</v>
      </c>
      <c r="K524" s="84">
        <f t="shared" si="312"/>
        <v>18958.14007031982</v>
      </c>
      <c r="L524" s="84">
        <f t="shared" si="313"/>
        <v>19092.649242358941</v>
      </c>
      <c r="M524" s="108">
        <f>IF(T524&lt;&gt;0,(((G524+1)*('Data Raw'!$N$1007-'Data Raw'!$N$1008)/2+'Data Raw'!$N$1008)*'Data Raw'!$M$1010+'Data Raw'!$M$1009)*AE524+AE524)</f>
        <v>19227.158414398058</v>
      </c>
      <c r="N524" s="84">
        <f t="shared" si="314"/>
        <v>19361.667586437175</v>
      </c>
      <c r="O524" s="84">
        <f t="shared" si="315"/>
        <v>19496.176758476297</v>
      </c>
      <c r="P524" s="84">
        <f t="shared" si="316"/>
        <v>19630.685930515414</v>
      </c>
      <c r="Q524" s="84">
        <f t="shared" si="317"/>
        <v>19765.195102554535</v>
      </c>
      <c r="R524" s="166" t="str">
        <f t="shared" si="318"/>
        <v/>
      </c>
      <c r="S524" s="109">
        <f>'Data Raw'!E566</f>
        <v>19255.650000000001</v>
      </c>
      <c r="T524" s="109">
        <f>'Data Raw'!G566</f>
        <v>19404.310000000001</v>
      </c>
      <c r="U524" s="109">
        <f>'Data Raw'!D566</f>
        <v>19440.990000000002</v>
      </c>
      <c r="V524" s="166" t="str">
        <f t="shared" si="319"/>
        <v/>
      </c>
      <c r="W524" s="89">
        <f t="shared" si="320"/>
        <v>-177.15158560194322</v>
      </c>
      <c r="X524" s="89">
        <f t="shared" si="321"/>
        <v>31382.684281282618</v>
      </c>
      <c r="Y524" s="89">
        <f t="shared" si="337"/>
        <v>257.90582472369562</v>
      </c>
      <c r="Z524" s="109">
        <f t="shared" si="322"/>
        <v>185.34000000000015</v>
      </c>
      <c r="AA524" s="89">
        <f t="shared" si="323"/>
        <v>279.88204663812172</v>
      </c>
      <c r="AB524" s="89">
        <f t="shared" si="324"/>
        <v>19189.696803750532</v>
      </c>
      <c r="AC524" s="89">
        <f t="shared" si="325"/>
        <v>19692.283196249471</v>
      </c>
      <c r="AD524" s="89">
        <f t="shared" si="326"/>
        <v>1</v>
      </c>
      <c r="AE524" s="89">
        <f>'Data Raw'!C566</f>
        <v>19440.990000000002</v>
      </c>
      <c r="AF524" s="89"/>
      <c r="AG524" s="89">
        <f t="shared" si="328"/>
        <v>-36.680000000000291</v>
      </c>
      <c r="AH524" s="89">
        <f t="shared" si="329"/>
        <v>-213.83158560194352</v>
      </c>
      <c r="AI524" s="109">
        <f t="shared" si="330"/>
        <v>-1</v>
      </c>
      <c r="AJ524" s="109">
        <f t="shared" si="334"/>
        <v>50</v>
      </c>
      <c r="AK524" s="88"/>
      <c r="AL524" s="191" t="str">
        <f t="shared" si="335"/>
        <v/>
      </c>
      <c r="AM524" s="191">
        <f t="shared" si="336"/>
        <v>-36.680000000000291</v>
      </c>
      <c r="AN524" s="88"/>
      <c r="AO524" s="191"/>
      <c r="AP524" s="191">
        <f t="shared" si="331"/>
        <v>1345.4224000000213</v>
      </c>
      <c r="AQ524" s="191">
        <f t="shared" si="327"/>
        <v>121.69348049183617</v>
      </c>
      <c r="AR524" s="191">
        <f t="shared" si="333"/>
        <v>-136.21234423185945</v>
      </c>
      <c r="AS524" s="250">
        <f t="shared" si="302"/>
        <v>0</v>
      </c>
      <c r="AT524" s="250">
        <f t="shared" si="303"/>
        <v>0</v>
      </c>
      <c r="AU524" s="250">
        <f t="shared" si="304"/>
        <v>0</v>
      </c>
      <c r="AV524" s="250">
        <f t="shared" si="305"/>
        <v>1</v>
      </c>
      <c r="AW524" s="250">
        <f t="shared" si="306"/>
        <v>0</v>
      </c>
      <c r="AX524" s="250">
        <f t="shared" si="307"/>
        <v>0</v>
      </c>
      <c r="AY524" s="89"/>
      <c r="AZ524" s="111"/>
      <c r="BA524" s="111"/>
      <c r="BB524" s="111"/>
      <c r="BC524" s="111"/>
      <c r="BD524" s="111"/>
      <c r="BE524" s="111"/>
      <c r="BF524" s="111"/>
      <c r="BG524" s="111"/>
      <c r="BH524" s="89"/>
      <c r="BI524" s="89"/>
      <c r="BJ524" s="89"/>
      <c r="BK524" s="89"/>
      <c r="BL524" s="89"/>
    </row>
    <row r="525" spans="1:64" x14ac:dyDescent="0.25">
      <c r="A525" s="86">
        <f t="shared" si="332"/>
        <v>524</v>
      </c>
      <c r="B525" s="113"/>
      <c r="C525" s="88"/>
      <c r="D525" s="88"/>
      <c r="E525" s="194">
        <f t="shared" si="308"/>
        <v>0</v>
      </c>
      <c r="F525" s="89">
        <f t="shared" si="309"/>
        <v>0</v>
      </c>
      <c r="G525" s="113"/>
      <c r="H525" s="88"/>
      <c r="I525" s="84">
        <f t="shared" si="310"/>
        <v>18626.945420210261</v>
      </c>
      <c r="J525" s="84">
        <f t="shared" si="311"/>
        <v>18755.898332572113</v>
      </c>
      <c r="K525" s="84">
        <f t="shared" si="312"/>
        <v>18884.851244933958</v>
      </c>
      <c r="L525" s="84">
        <f t="shared" si="313"/>
        <v>19013.804157295806</v>
      </c>
      <c r="M525" s="108">
        <f>IF(T525&lt;&gt;0,(((G525+1)*('Data Raw'!$N$1007-'Data Raw'!$N$1008)/2+'Data Raw'!$N$1008)*'Data Raw'!$M$1010+'Data Raw'!$M$1009)*AE525+AE525)</f>
        <v>19142.757069657655</v>
      </c>
      <c r="N525" s="84">
        <f t="shared" si="314"/>
        <v>19271.709982019504</v>
      </c>
      <c r="O525" s="84">
        <f t="shared" si="315"/>
        <v>19400.662894381352</v>
      </c>
      <c r="P525" s="84">
        <f t="shared" si="316"/>
        <v>19529.615806743197</v>
      </c>
      <c r="Q525" s="84">
        <f t="shared" si="317"/>
        <v>19658.568719105049</v>
      </c>
      <c r="R525" s="166" t="str">
        <f t="shared" si="318"/>
        <v/>
      </c>
      <c r="S525" s="109">
        <f>'Data Raw'!E567</f>
        <v>19273.419999999998</v>
      </c>
      <c r="T525" s="109">
        <f>'Data Raw'!G567</f>
        <v>19521.419999999998</v>
      </c>
      <c r="U525" s="109">
        <f>'Data Raw'!D567</f>
        <v>19572.419999999998</v>
      </c>
      <c r="V525" s="166" t="str">
        <f t="shared" si="319"/>
        <v/>
      </c>
      <c r="W525" s="89">
        <f t="shared" si="320"/>
        <v>-378.66293034234332</v>
      </c>
      <c r="X525" s="89">
        <f t="shared" si="321"/>
        <v>143385.61481545033</v>
      </c>
      <c r="Y525" s="89">
        <f t="shared" si="337"/>
        <v>278.38259935715092</v>
      </c>
      <c r="Z525" s="109">
        <f t="shared" si="322"/>
        <v>299</v>
      </c>
      <c r="AA525" s="89">
        <f t="shared" si="323"/>
        <v>282.61318283267576</v>
      </c>
      <c r="AB525" s="89">
        <f t="shared" si="324"/>
        <v>19117.750260357599</v>
      </c>
      <c r="AC525" s="89">
        <f t="shared" si="325"/>
        <v>19593.549739642403</v>
      </c>
      <c r="AD525" s="89">
        <f t="shared" si="326"/>
        <v>1</v>
      </c>
      <c r="AE525" s="89">
        <f>'Data Raw'!C567</f>
        <v>19355.650000000001</v>
      </c>
      <c r="AF525" s="89"/>
      <c r="AG525" s="89">
        <f t="shared" si="328"/>
        <v>165.7699999999968</v>
      </c>
      <c r="AH525" s="89">
        <f t="shared" si="329"/>
        <v>-212.89293034234652</v>
      </c>
      <c r="AI525" s="109">
        <f t="shared" si="330"/>
        <v>-1</v>
      </c>
      <c r="AJ525" s="109">
        <f t="shared" si="334"/>
        <v>50</v>
      </c>
      <c r="AK525" s="88"/>
      <c r="AL525" s="191" t="str">
        <f t="shared" si="335"/>
        <v/>
      </c>
      <c r="AM525" s="191">
        <f t="shared" si="336"/>
        <v>-165.7699999999968</v>
      </c>
      <c r="AN525" s="88"/>
      <c r="AO525" s="191"/>
      <c r="AP525" s="191">
        <f t="shared" si="331"/>
        <v>27479.69289999894</v>
      </c>
      <c r="AQ525" s="191">
        <f t="shared" si="327"/>
        <v>126.59087154829847</v>
      </c>
      <c r="AR525" s="191">
        <f t="shared" si="333"/>
        <v>-151.79172780885244</v>
      </c>
      <c r="AS525" s="250">
        <f t="shared" si="302"/>
        <v>0</v>
      </c>
      <c r="AT525" s="250">
        <f t="shared" si="303"/>
        <v>0</v>
      </c>
      <c r="AU525" s="250">
        <f t="shared" si="304"/>
        <v>0</v>
      </c>
      <c r="AV525" s="250">
        <f t="shared" si="305"/>
        <v>0</v>
      </c>
      <c r="AW525" s="250">
        <f t="shared" si="306"/>
        <v>1</v>
      </c>
      <c r="AX525" s="250">
        <f t="shared" si="307"/>
        <v>0</v>
      </c>
      <c r="AY525" s="89"/>
      <c r="AZ525" s="111"/>
      <c r="BA525" s="111"/>
      <c r="BB525" s="111"/>
      <c r="BC525" s="111"/>
      <c r="BD525" s="111"/>
      <c r="BE525" s="111"/>
      <c r="BF525" s="111"/>
      <c r="BG525" s="111"/>
      <c r="BH525" s="89"/>
      <c r="BI525" s="89"/>
      <c r="BJ525" s="89"/>
      <c r="BK525" s="89"/>
      <c r="BL525" s="89"/>
    </row>
    <row r="526" spans="1:64" x14ac:dyDescent="0.25">
      <c r="A526" s="86">
        <f t="shared" si="332"/>
        <v>525</v>
      </c>
      <c r="B526" s="113"/>
      <c r="C526" s="88"/>
      <c r="D526" s="88"/>
      <c r="E526" s="194">
        <f t="shared" si="308"/>
        <v>0</v>
      </c>
      <c r="F526" s="89">
        <f t="shared" si="309"/>
        <v>0</v>
      </c>
      <c r="G526" s="113"/>
      <c r="H526" s="88"/>
      <c r="I526" s="84">
        <f t="shared" si="310"/>
        <v>18775.810831524854</v>
      </c>
      <c r="J526" s="84">
        <f t="shared" si="311"/>
        <v>18915.00213120343</v>
      </c>
      <c r="K526" s="84">
        <f t="shared" si="312"/>
        <v>19054.193430882005</v>
      </c>
      <c r="L526" s="84">
        <f t="shared" si="313"/>
        <v>19193.384730560581</v>
      </c>
      <c r="M526" s="108">
        <f>IF(T526&lt;&gt;0,(((G526+1)*('Data Raw'!$N$1007-'Data Raw'!$N$1008)/2+'Data Raw'!$N$1008)*'Data Raw'!$M$1010+'Data Raw'!$M$1009)*AE526+AE526)</f>
        <v>19332.576030239157</v>
      </c>
      <c r="N526" s="84">
        <f t="shared" si="314"/>
        <v>19471.767329917733</v>
      </c>
      <c r="O526" s="84">
        <f t="shared" si="315"/>
        <v>19610.958629596309</v>
      </c>
      <c r="P526" s="84">
        <f t="shared" si="316"/>
        <v>19750.149929274885</v>
      </c>
      <c r="Q526" s="84">
        <f t="shared" si="317"/>
        <v>19889.341228953461</v>
      </c>
      <c r="R526" s="166" t="str">
        <f t="shared" si="318"/>
        <v/>
      </c>
      <c r="S526" s="109">
        <f>'Data Raw'!E568</f>
        <v>19352.34</v>
      </c>
      <c r="T526" s="109">
        <f>'Data Raw'!G568</f>
        <v>19408.419999999998</v>
      </c>
      <c r="U526" s="109">
        <f>'Data Raw'!D568</f>
        <v>19641.16</v>
      </c>
      <c r="V526" s="166" t="str">
        <f t="shared" si="319"/>
        <v/>
      </c>
      <c r="W526" s="89">
        <f t="shared" si="320"/>
        <v>-75.843969760840992</v>
      </c>
      <c r="X526" s="89">
        <f t="shared" si="321"/>
        <v>5752.307749083363</v>
      </c>
      <c r="Y526" s="89">
        <f t="shared" si="337"/>
        <v>259.32151513906643</v>
      </c>
      <c r="Z526" s="109">
        <f t="shared" si="322"/>
        <v>288.81999999999971</v>
      </c>
      <c r="AA526" s="89">
        <f t="shared" si="323"/>
        <v>283.49987099943627</v>
      </c>
      <c r="AB526" s="89">
        <f t="shared" si="324"/>
        <v>19307.358794592226</v>
      </c>
      <c r="AC526" s="89">
        <f t="shared" si="325"/>
        <v>19787.801205407777</v>
      </c>
      <c r="AD526" s="89">
        <f t="shared" si="326"/>
        <v>1</v>
      </c>
      <c r="AE526" s="89">
        <f>'Data Raw'!C568</f>
        <v>19547.580000000002</v>
      </c>
      <c r="AF526" s="89"/>
      <c r="AG526" s="89">
        <f t="shared" si="328"/>
        <v>-139.16000000000349</v>
      </c>
      <c r="AH526" s="89">
        <f t="shared" si="329"/>
        <v>-215.00396976084448</v>
      </c>
      <c r="AI526" s="109">
        <f t="shared" si="330"/>
        <v>-1</v>
      </c>
      <c r="AJ526" s="109">
        <f t="shared" si="334"/>
        <v>50</v>
      </c>
      <c r="AK526" s="88"/>
      <c r="AL526" s="191" t="str">
        <f t="shared" si="335"/>
        <v/>
      </c>
      <c r="AM526" s="191">
        <f t="shared" si="336"/>
        <v>-139.16000000000349</v>
      </c>
      <c r="AN526" s="88"/>
      <c r="AO526" s="191"/>
      <c r="AP526" s="191">
        <f t="shared" si="331"/>
        <v>19365.505600000972</v>
      </c>
      <c r="AQ526" s="191">
        <f t="shared" si="327"/>
        <v>127.98744137626569</v>
      </c>
      <c r="AR526" s="191">
        <f t="shared" si="333"/>
        <v>-131.33407376280076</v>
      </c>
      <c r="AS526" s="250">
        <f t="shared" si="302"/>
        <v>0</v>
      </c>
      <c r="AT526" s="250">
        <f t="shared" si="303"/>
        <v>0</v>
      </c>
      <c r="AU526" s="250">
        <f t="shared" si="304"/>
        <v>0</v>
      </c>
      <c r="AV526" s="250">
        <f t="shared" si="305"/>
        <v>1</v>
      </c>
      <c r="AW526" s="250">
        <f t="shared" si="306"/>
        <v>0</v>
      </c>
      <c r="AX526" s="250">
        <f t="shared" si="307"/>
        <v>0</v>
      </c>
      <c r="AY526" s="89"/>
      <c r="AZ526" s="111"/>
      <c r="BA526" s="111"/>
      <c r="BB526" s="111"/>
      <c r="BC526" s="111"/>
      <c r="BD526" s="111"/>
      <c r="BE526" s="111"/>
      <c r="BF526" s="111"/>
      <c r="BG526" s="111"/>
      <c r="BH526" s="89"/>
      <c r="BI526" s="89"/>
      <c r="BJ526" s="89"/>
      <c r="BK526" s="89"/>
      <c r="BL526" s="89"/>
    </row>
    <row r="527" spans="1:64" x14ac:dyDescent="0.25">
      <c r="A527" s="86">
        <f t="shared" si="332"/>
        <v>526</v>
      </c>
      <c r="B527" s="113"/>
      <c r="C527" s="88"/>
      <c r="D527" s="88"/>
      <c r="E527" s="194">
        <f t="shared" si="308"/>
        <v>0</v>
      </c>
      <c r="F527" s="89">
        <f t="shared" si="309"/>
        <v>0</v>
      </c>
      <c r="G527" s="113"/>
      <c r="H527" s="88"/>
      <c r="I527" s="84">
        <f t="shared" si="310"/>
        <v>18892.281658624426</v>
      </c>
      <c r="J527" s="84">
        <f t="shared" si="311"/>
        <v>19021.942416193957</v>
      </c>
      <c r="K527" s="84">
        <f t="shared" si="312"/>
        <v>19151.603173763491</v>
      </c>
      <c r="L527" s="84">
        <f t="shared" si="313"/>
        <v>19281.263931333022</v>
      </c>
      <c r="M527" s="108">
        <f>IF(T527&lt;&gt;0,(((G527+1)*('Data Raw'!$N$1007-'Data Raw'!$N$1008)/2+'Data Raw'!$N$1008)*'Data Raw'!$M$1010+'Data Raw'!$M$1009)*AE527+AE527)</f>
        <v>19410.924688902556</v>
      </c>
      <c r="N527" s="84">
        <f t="shared" si="314"/>
        <v>19540.585446472091</v>
      </c>
      <c r="O527" s="84">
        <f t="shared" si="315"/>
        <v>19670.246204041621</v>
      </c>
      <c r="P527" s="84">
        <f t="shared" si="316"/>
        <v>19799.906961611156</v>
      </c>
      <c r="Q527" s="84">
        <f t="shared" si="317"/>
        <v>19929.567719180686</v>
      </c>
      <c r="R527" s="166" t="str">
        <f t="shared" si="318"/>
        <v/>
      </c>
      <c r="S527" s="109">
        <f>'Data Raw'!E569</f>
        <v>19510.759999999998</v>
      </c>
      <c r="T527" s="109">
        <f>'Data Raw'!G569</f>
        <v>19828.919999999998</v>
      </c>
      <c r="U527" s="109">
        <f>'Data Raw'!D569</f>
        <v>19832.2</v>
      </c>
      <c r="V527" s="166" t="str">
        <f t="shared" si="319"/>
        <v/>
      </c>
      <c r="W527" s="89">
        <f t="shared" si="320"/>
        <v>-417.99531109744203</v>
      </c>
      <c r="X527" s="89">
        <f t="shared" si="321"/>
        <v>174720.08009944734</v>
      </c>
      <c r="Y527" s="89">
        <f t="shared" si="337"/>
        <v>287.40364084172973</v>
      </c>
      <c r="Z527" s="109">
        <f t="shared" si="322"/>
        <v>321.44000000000233</v>
      </c>
      <c r="AA527" s="89">
        <f t="shared" si="323"/>
        <v>288.9198894280886</v>
      </c>
      <c r="AB527" s="89">
        <f t="shared" si="324"/>
        <v>19385.825109650479</v>
      </c>
      <c r="AC527" s="89">
        <f t="shared" si="325"/>
        <v>19867.774890349519</v>
      </c>
      <c r="AD527" s="89">
        <f t="shared" si="326"/>
        <v>1</v>
      </c>
      <c r="AE527" s="89">
        <f>'Data Raw'!C569</f>
        <v>19626.8</v>
      </c>
      <c r="AF527" s="89"/>
      <c r="AG527" s="89">
        <f t="shared" si="328"/>
        <v>202.11999999999898</v>
      </c>
      <c r="AH527" s="89">
        <f t="shared" si="329"/>
        <v>-215.87531109744305</v>
      </c>
      <c r="AI527" s="109">
        <f t="shared" si="330"/>
        <v>-1</v>
      </c>
      <c r="AJ527" s="109">
        <f t="shared" si="334"/>
        <v>50</v>
      </c>
      <c r="AK527" s="88"/>
      <c r="AL527" s="191" t="str">
        <f t="shared" si="335"/>
        <v/>
      </c>
      <c r="AM527" s="191">
        <f t="shared" si="336"/>
        <v>-202.11999999999898</v>
      </c>
      <c r="AN527" s="88"/>
      <c r="AO527" s="191"/>
      <c r="AP527" s="191">
        <f t="shared" si="331"/>
        <v>40852.494399999588</v>
      </c>
      <c r="AQ527" s="191">
        <f t="shared" si="327"/>
        <v>136.22439233445829</v>
      </c>
      <c r="AR527" s="191">
        <f t="shared" si="333"/>
        <v>-151.17924850727144</v>
      </c>
      <c r="AS527" s="250">
        <f t="shared" si="302"/>
        <v>0</v>
      </c>
      <c r="AT527" s="250">
        <f t="shared" si="303"/>
        <v>0</v>
      </c>
      <c r="AU527" s="250">
        <f t="shared" si="304"/>
        <v>0</v>
      </c>
      <c r="AV527" s="250">
        <f t="shared" si="305"/>
        <v>0</v>
      </c>
      <c r="AW527" s="250">
        <f t="shared" si="306"/>
        <v>0</v>
      </c>
      <c r="AX527" s="250">
        <f t="shared" si="307"/>
        <v>1</v>
      </c>
      <c r="AY527" s="89"/>
      <c r="AZ527" s="111"/>
      <c r="BA527" s="111"/>
      <c r="BB527" s="111"/>
      <c r="BC527" s="111"/>
      <c r="BD527" s="111"/>
      <c r="BE527" s="111"/>
      <c r="BF527" s="111"/>
      <c r="BG527" s="111"/>
      <c r="BH527" s="89"/>
      <c r="BI527" s="89"/>
      <c r="BJ527" s="89"/>
      <c r="BK527" s="89"/>
      <c r="BL527" s="89"/>
    </row>
    <row r="528" spans="1:64" x14ac:dyDescent="0.25">
      <c r="A528" s="86">
        <f t="shared" si="332"/>
        <v>527</v>
      </c>
      <c r="B528" s="113"/>
      <c r="C528" s="88"/>
      <c r="D528" s="88"/>
      <c r="E528" s="194">
        <f t="shared" si="308"/>
        <v>0</v>
      </c>
      <c r="F528" s="89">
        <f t="shared" si="309"/>
        <v>0</v>
      </c>
      <c r="G528" s="113"/>
      <c r="H528" s="88"/>
      <c r="I528" s="84">
        <f t="shared" si="310"/>
        <v>19121.582653831119</v>
      </c>
      <c r="J528" s="84">
        <f t="shared" si="311"/>
        <v>19265.284474251985</v>
      </c>
      <c r="K528" s="84">
        <f t="shared" si="312"/>
        <v>19408.98629467285</v>
      </c>
      <c r="L528" s="84">
        <f t="shared" si="313"/>
        <v>19552.688115093715</v>
      </c>
      <c r="M528" s="108">
        <f>IF(T528&lt;&gt;0,(((G528+1)*('Data Raw'!$N$1007-'Data Raw'!$N$1008)/2+'Data Raw'!$N$1008)*'Data Raw'!$M$1010+'Data Raw'!$M$1009)*AE528+AE528)</f>
        <v>19696.38993551458</v>
      </c>
      <c r="N528" s="84">
        <f t="shared" si="314"/>
        <v>19840.091755935446</v>
      </c>
      <c r="O528" s="84">
        <f t="shared" si="315"/>
        <v>19983.793576356311</v>
      </c>
      <c r="P528" s="84">
        <f t="shared" si="316"/>
        <v>20127.495396777176</v>
      </c>
      <c r="Q528" s="84">
        <f t="shared" si="317"/>
        <v>20271.197217198041</v>
      </c>
      <c r="R528" s="166" t="str">
        <f t="shared" si="318"/>
        <v/>
      </c>
      <c r="S528" s="109">
        <f>'Data Raw'!E570</f>
        <v>19876.419999999998</v>
      </c>
      <c r="T528" s="109">
        <f>'Data Raw'!G570</f>
        <v>20040.37</v>
      </c>
      <c r="U528" s="109">
        <f>'Data Raw'!D570</f>
        <v>20155.919999999998</v>
      </c>
      <c r="V528" s="166" t="str">
        <f t="shared" si="319"/>
        <v/>
      </c>
      <c r="W528" s="89">
        <f t="shared" si="320"/>
        <v>-343.98006448541855</v>
      </c>
      <c r="X528" s="89">
        <f t="shared" si="321"/>
        <v>118322.2847633927</v>
      </c>
      <c r="Y528" s="89">
        <f t="shared" si="337"/>
        <v>296.14846695965679</v>
      </c>
      <c r="Z528" s="109">
        <f t="shared" si="322"/>
        <v>279.5</v>
      </c>
      <c r="AA528" s="89">
        <f t="shared" si="323"/>
        <v>287.57419093836165</v>
      </c>
      <c r="AB528" s="89">
        <f t="shared" si="324"/>
        <v>19669.858093986124</v>
      </c>
      <c r="AC528" s="89">
        <f t="shared" si="325"/>
        <v>20161.021906013873</v>
      </c>
      <c r="AD528" s="89">
        <f t="shared" si="326"/>
        <v>1</v>
      </c>
      <c r="AE528" s="89">
        <f>'Data Raw'!C570</f>
        <v>19915.439999999999</v>
      </c>
      <c r="AF528" s="89"/>
      <c r="AG528" s="89">
        <f t="shared" si="328"/>
        <v>124.93000000000029</v>
      </c>
      <c r="AH528" s="89">
        <f t="shared" si="329"/>
        <v>-219.05006448541826</v>
      </c>
      <c r="AI528" s="109">
        <f t="shared" si="330"/>
        <v>-1</v>
      </c>
      <c r="AJ528" s="109">
        <f t="shared" si="334"/>
        <v>50</v>
      </c>
      <c r="AK528" s="88"/>
      <c r="AL528" s="191" t="str">
        <f t="shared" si="335"/>
        <v/>
      </c>
      <c r="AM528" s="191">
        <f t="shared" si="336"/>
        <v>-124.93000000000029</v>
      </c>
      <c r="AN528" s="88"/>
      <c r="AO528" s="191"/>
      <c r="AP528" s="191">
        <f t="shared" si="331"/>
        <v>15607.504900000073</v>
      </c>
      <c r="AQ528" s="191">
        <f t="shared" si="327"/>
        <v>134.96945985285186</v>
      </c>
      <c r="AR528" s="191">
        <f t="shared" si="333"/>
        <v>-161.17900710680493</v>
      </c>
      <c r="AS528" s="250">
        <f t="shared" si="302"/>
        <v>0</v>
      </c>
      <c r="AT528" s="250">
        <f t="shared" si="303"/>
        <v>0</v>
      </c>
      <c r="AU528" s="250">
        <f t="shared" si="304"/>
        <v>0</v>
      </c>
      <c r="AV528" s="250">
        <f t="shared" si="305"/>
        <v>0</v>
      </c>
      <c r="AW528" s="250">
        <f t="shared" si="306"/>
        <v>1</v>
      </c>
      <c r="AX528" s="250">
        <f t="shared" si="307"/>
        <v>0</v>
      </c>
      <c r="AY528" s="89"/>
      <c r="AZ528" s="111"/>
      <c r="BA528" s="111"/>
      <c r="BB528" s="111"/>
      <c r="BC528" s="111"/>
      <c r="BD528" s="111"/>
      <c r="BE528" s="111"/>
      <c r="BF528" s="111"/>
      <c r="BG528" s="111"/>
      <c r="BH528" s="89"/>
      <c r="BI528" s="89"/>
      <c r="BJ528" s="89"/>
      <c r="BK528" s="89"/>
      <c r="BL528" s="89"/>
    </row>
    <row r="529" spans="1:64" x14ac:dyDescent="0.25">
      <c r="A529" s="86">
        <f t="shared" si="332"/>
        <v>528</v>
      </c>
      <c r="B529" s="113"/>
      <c r="C529" s="88"/>
      <c r="D529" s="88"/>
      <c r="E529" s="194">
        <f t="shared" si="308"/>
        <v>0</v>
      </c>
      <c r="F529" s="89">
        <f t="shared" si="309"/>
        <v>0</v>
      </c>
      <c r="G529" s="113"/>
      <c r="H529" s="88"/>
      <c r="I529" s="84">
        <f t="shared" si="310"/>
        <v>19171.305509077782</v>
      </c>
      <c r="J529" s="84">
        <f t="shared" si="311"/>
        <v>19319.379742557612</v>
      </c>
      <c r="K529" s="84">
        <f t="shared" si="312"/>
        <v>19467.453976037439</v>
      </c>
      <c r="L529" s="84">
        <f t="shared" si="313"/>
        <v>19615.52820951727</v>
      </c>
      <c r="M529" s="108">
        <f>IF(T529&lt;&gt;0,(((G529+1)*('Data Raw'!$N$1007-'Data Raw'!$N$1008)/2+'Data Raw'!$N$1008)*'Data Raw'!$M$1010+'Data Raw'!$M$1009)*AE529+AE529)</f>
        <v>19763.602442997097</v>
      </c>
      <c r="N529" s="84">
        <f t="shared" si="314"/>
        <v>19911.676676476924</v>
      </c>
      <c r="O529" s="84">
        <f t="shared" si="315"/>
        <v>20059.750909956754</v>
      </c>
      <c r="P529" s="84">
        <f t="shared" si="316"/>
        <v>20207.825143436581</v>
      </c>
      <c r="Q529" s="84">
        <f t="shared" si="317"/>
        <v>20355.899376916412</v>
      </c>
      <c r="R529" s="166" t="str">
        <f t="shared" si="318"/>
        <v/>
      </c>
      <c r="S529" s="109">
        <f>'Data Raw'!E571</f>
        <v>19718.43</v>
      </c>
      <c r="T529" s="109">
        <f>'Data Raw'!G571</f>
        <v>19912.89</v>
      </c>
      <c r="U529" s="109">
        <f>'Data Raw'!D571</f>
        <v>20000.22</v>
      </c>
      <c r="V529" s="166" t="str">
        <f t="shared" si="319"/>
        <v/>
      </c>
      <c r="W529" s="89">
        <f t="shared" si="320"/>
        <v>-149.28755700290276</v>
      </c>
      <c r="X529" s="89">
        <f t="shared" si="321"/>
        <v>22286.77467589494</v>
      </c>
      <c r="Y529" s="89">
        <f t="shared" si="337"/>
        <v>279.9260773773841</v>
      </c>
      <c r="Z529" s="109">
        <f t="shared" si="322"/>
        <v>281.79000000000087</v>
      </c>
      <c r="AA529" s="89">
        <f t="shared" si="323"/>
        <v>286.7478779471673</v>
      </c>
      <c r="AB529" s="89">
        <f t="shared" si="324"/>
        <v>19738.961937702396</v>
      </c>
      <c r="AC529" s="89">
        <f t="shared" si="325"/>
        <v>20227.838062297607</v>
      </c>
      <c r="AD529" s="89">
        <f t="shared" si="326"/>
        <v>1</v>
      </c>
      <c r="AE529" s="89">
        <f>'Data Raw'!C571</f>
        <v>19983.400000000001</v>
      </c>
      <c r="AF529" s="89"/>
      <c r="AG529" s="89">
        <f t="shared" si="328"/>
        <v>-70.510000000002037</v>
      </c>
      <c r="AH529" s="89">
        <f t="shared" si="329"/>
        <v>-219.7975570029048</v>
      </c>
      <c r="AI529" s="109">
        <f t="shared" si="330"/>
        <v>-1</v>
      </c>
      <c r="AJ529" s="109">
        <f t="shared" si="334"/>
        <v>50</v>
      </c>
      <c r="AK529" s="88"/>
      <c r="AL529" s="191" t="str">
        <f t="shared" si="335"/>
        <v/>
      </c>
      <c r="AM529" s="191">
        <f t="shared" si="336"/>
        <v>-70.510000000002037</v>
      </c>
      <c r="AN529" s="88"/>
      <c r="AO529" s="191"/>
      <c r="AP529" s="191">
        <f t="shared" si="331"/>
        <v>4971.6601000002875</v>
      </c>
      <c r="AQ529" s="191">
        <f t="shared" si="327"/>
        <v>127.80729764697965</v>
      </c>
      <c r="AR529" s="191">
        <f t="shared" si="333"/>
        <v>-152.11877973040447</v>
      </c>
      <c r="AS529" s="250">
        <f t="shared" si="302"/>
        <v>0</v>
      </c>
      <c r="AT529" s="250">
        <f t="shared" si="303"/>
        <v>0</v>
      </c>
      <c r="AU529" s="250">
        <f t="shared" si="304"/>
        <v>0</v>
      </c>
      <c r="AV529" s="250">
        <f t="shared" si="305"/>
        <v>1</v>
      </c>
      <c r="AW529" s="250">
        <f t="shared" si="306"/>
        <v>0</v>
      </c>
      <c r="AX529" s="250">
        <f t="shared" si="307"/>
        <v>0</v>
      </c>
      <c r="AY529" s="89"/>
      <c r="AZ529" s="111"/>
      <c r="BA529" s="111"/>
      <c r="BB529" s="111"/>
      <c r="BC529" s="111"/>
      <c r="BD529" s="111"/>
      <c r="BE529" s="111"/>
      <c r="BF529" s="111"/>
      <c r="BG529" s="111"/>
      <c r="BH529" s="89"/>
      <c r="BI529" s="89"/>
      <c r="BJ529" s="89"/>
      <c r="BK529" s="89"/>
      <c r="BL529" s="89"/>
    </row>
    <row r="530" spans="1:64" x14ac:dyDescent="0.25">
      <c r="A530" s="86">
        <f t="shared" si="332"/>
        <v>529</v>
      </c>
      <c r="B530" s="113"/>
      <c r="C530" s="88"/>
      <c r="D530" s="88"/>
      <c r="E530" s="194">
        <f t="shared" si="308"/>
        <v>0</v>
      </c>
      <c r="F530" s="89">
        <f t="shared" si="309"/>
        <v>0</v>
      </c>
      <c r="G530" s="113"/>
      <c r="H530" s="88"/>
      <c r="I530" s="84">
        <f t="shared" si="310"/>
        <v>19085.52510954221</v>
      </c>
      <c r="J530" s="84">
        <f t="shared" si="311"/>
        <v>19225.488148230907</v>
      </c>
      <c r="K530" s="84">
        <f t="shared" si="312"/>
        <v>19365.451186919596</v>
      </c>
      <c r="L530" s="84">
        <f t="shared" si="313"/>
        <v>19505.414225608289</v>
      </c>
      <c r="M530" s="108">
        <f>IF(T530&lt;&gt;0,(((G530+1)*('Data Raw'!$N$1007-'Data Raw'!$N$1008)/2+'Data Raw'!$N$1008)*'Data Raw'!$M$1010+'Data Raw'!$M$1009)*AE530+AE530)</f>
        <v>19645.377264296982</v>
      </c>
      <c r="N530" s="84">
        <f t="shared" si="314"/>
        <v>19785.340302985674</v>
      </c>
      <c r="O530" s="84">
        <f t="shared" si="315"/>
        <v>19925.303341674367</v>
      </c>
      <c r="P530" s="84">
        <f t="shared" si="316"/>
        <v>20065.266380363057</v>
      </c>
      <c r="Q530" s="84">
        <f t="shared" si="317"/>
        <v>20205.229419051753</v>
      </c>
      <c r="R530" s="166" t="str">
        <f t="shared" si="318"/>
        <v/>
      </c>
      <c r="S530" s="109">
        <f>'Data Raw'!E572</f>
        <v>19504.63</v>
      </c>
      <c r="T530" s="109">
        <f>'Data Raw'!G572</f>
        <v>19607.080000000002</v>
      </c>
      <c r="U530" s="109">
        <f>'Data Raw'!D572</f>
        <v>19863.86</v>
      </c>
      <c r="V530" s="166" t="str">
        <f t="shared" si="319"/>
        <v/>
      </c>
      <c r="W530" s="89">
        <f t="shared" si="320"/>
        <v>38.297264296979847</v>
      </c>
      <c r="X530" s="89">
        <f t="shared" si="321"/>
        <v>1466.6804526327273</v>
      </c>
      <c r="Y530" s="89">
        <f t="shared" si="337"/>
        <v>259.56511245542117</v>
      </c>
      <c r="Z530" s="109">
        <f t="shared" si="322"/>
        <v>359.22999999999956</v>
      </c>
      <c r="AA530" s="89">
        <f t="shared" si="323"/>
        <v>297.1024668118576</v>
      </c>
      <c r="AB530" s="89">
        <f t="shared" si="324"/>
        <v>19620.124303744909</v>
      </c>
      <c r="AC530" s="89">
        <f t="shared" si="325"/>
        <v>20107.595696255092</v>
      </c>
      <c r="AD530" s="89" t="str">
        <f t="shared" si="326"/>
        <v/>
      </c>
      <c r="AE530" s="89">
        <f>'Data Raw'!C572</f>
        <v>19863.86</v>
      </c>
      <c r="AF530" s="89"/>
      <c r="AG530" s="89">
        <f t="shared" si="328"/>
        <v>-256.77999999999884</v>
      </c>
      <c r="AH530" s="89">
        <f t="shared" si="329"/>
        <v>-218.48273570301899</v>
      </c>
      <c r="AI530" s="109">
        <f t="shared" si="330"/>
        <v>-1</v>
      </c>
      <c r="AJ530" s="109">
        <f t="shared" si="334"/>
        <v>50</v>
      </c>
      <c r="AK530" s="88"/>
      <c r="AL530" s="191" t="str">
        <f t="shared" si="335"/>
        <v/>
      </c>
      <c r="AM530" s="191">
        <f t="shared" si="336"/>
        <v>-256.77999999999884</v>
      </c>
      <c r="AN530" s="88"/>
      <c r="AO530" s="191"/>
      <c r="AP530" s="191">
        <f t="shared" si="331"/>
        <v>65935.968399999401</v>
      </c>
      <c r="AQ530" s="191">
        <f t="shared" si="327"/>
        <v>142.13759790842622</v>
      </c>
      <c r="AR530" s="191">
        <f t="shared" si="333"/>
        <v>-117.42751454699496</v>
      </c>
      <c r="AS530" s="250">
        <f t="shared" si="302"/>
        <v>0</v>
      </c>
      <c r="AT530" s="250">
        <f t="shared" si="303"/>
        <v>0</v>
      </c>
      <c r="AU530" s="250">
        <f t="shared" si="304"/>
        <v>1</v>
      </c>
      <c r="AV530" s="250">
        <f t="shared" si="305"/>
        <v>0</v>
      </c>
      <c r="AW530" s="250">
        <f t="shared" si="306"/>
        <v>0</v>
      </c>
      <c r="AX530" s="250">
        <f t="shared" si="307"/>
        <v>0</v>
      </c>
      <c r="AY530" s="89"/>
      <c r="AZ530" s="111"/>
      <c r="BA530" s="111"/>
      <c r="BB530" s="111"/>
      <c r="BC530" s="111"/>
      <c r="BD530" s="111"/>
      <c r="BE530" s="111"/>
      <c r="BF530" s="111"/>
      <c r="BG530" s="111"/>
      <c r="BH530" s="89"/>
      <c r="BI530" s="89"/>
      <c r="BJ530" s="89"/>
      <c r="BK530" s="89"/>
      <c r="BL530" s="89"/>
    </row>
    <row r="531" spans="1:64" x14ac:dyDescent="0.25">
      <c r="A531" s="86">
        <f t="shared" si="332"/>
        <v>530</v>
      </c>
      <c r="B531" s="113"/>
      <c r="C531" s="88"/>
      <c r="D531" s="88"/>
      <c r="E531" s="194">
        <f t="shared" si="308"/>
        <v>0</v>
      </c>
      <c r="F531" s="89">
        <f t="shared" si="309"/>
        <v>0</v>
      </c>
      <c r="G531" s="113"/>
      <c r="H531" s="88"/>
      <c r="I531" s="84">
        <f t="shared" si="310"/>
        <v>18573.771304690992</v>
      </c>
      <c r="J531" s="84">
        <f t="shared" si="311"/>
        <v>18703.553860918702</v>
      </c>
      <c r="K531" s="84">
        <f t="shared" si="312"/>
        <v>18833.336417146413</v>
      </c>
      <c r="L531" s="84">
        <f t="shared" si="313"/>
        <v>18963.118973374123</v>
      </c>
      <c r="M531" s="108">
        <f>IF(T531&lt;&gt;0,(((G531+1)*('Data Raw'!$N$1007-'Data Raw'!$N$1008)/2+'Data Raw'!$N$1008)*'Data Raw'!$M$1010+'Data Raw'!$M$1009)*AE531+AE531)</f>
        <v>19092.901529601833</v>
      </c>
      <c r="N531" s="84">
        <f t="shared" si="314"/>
        <v>19222.684085829544</v>
      </c>
      <c r="O531" s="84">
        <f t="shared" si="315"/>
        <v>19352.466642057254</v>
      </c>
      <c r="P531" s="84">
        <f t="shared" si="316"/>
        <v>19482.249198284964</v>
      </c>
      <c r="Q531" s="84">
        <f t="shared" si="317"/>
        <v>19612.031754512675</v>
      </c>
      <c r="R531" s="166" t="str">
        <f t="shared" si="318"/>
        <v/>
      </c>
      <c r="S531" s="109">
        <f>'Data Raw'!E573</f>
        <v>19174.16</v>
      </c>
      <c r="T531" s="109">
        <f>'Data Raw'!G573</f>
        <v>19218.349999999999</v>
      </c>
      <c r="U531" s="109">
        <f>'Data Raw'!D573</f>
        <v>19377.689999999999</v>
      </c>
      <c r="V531" s="166" t="str">
        <f t="shared" si="319"/>
        <v/>
      </c>
      <c r="W531" s="89">
        <f t="shared" si="320"/>
        <v>-125.44847039816523</v>
      </c>
      <c r="X531" s="89">
        <f t="shared" si="321"/>
        <v>15737.318725239338</v>
      </c>
      <c r="Y531" s="89">
        <f t="shared" si="337"/>
        <v>244.94360993887435</v>
      </c>
      <c r="Z531" s="109">
        <f t="shared" si="322"/>
        <v>203.52999999999884</v>
      </c>
      <c r="AA531" s="89">
        <f t="shared" si="323"/>
        <v>283.73497155302067</v>
      </c>
      <c r="AB531" s="89">
        <f t="shared" si="324"/>
        <v>19052.702903209924</v>
      </c>
      <c r="AC531" s="89">
        <f t="shared" si="325"/>
        <v>19557.77709679008</v>
      </c>
      <c r="AD531" s="89">
        <f t="shared" si="326"/>
        <v>1</v>
      </c>
      <c r="AE531" s="89">
        <f>'Data Raw'!C573</f>
        <v>19305.240000000002</v>
      </c>
      <c r="AF531" s="89"/>
      <c r="AG531" s="89">
        <f t="shared" si="328"/>
        <v>-86.890000000003056</v>
      </c>
      <c r="AH531" s="89">
        <f t="shared" si="329"/>
        <v>-212.33847039816828</v>
      </c>
      <c r="AI531" s="109">
        <f t="shared" si="330"/>
        <v>-1</v>
      </c>
      <c r="AJ531" s="109">
        <f t="shared" si="334"/>
        <v>50</v>
      </c>
      <c r="AK531" s="88"/>
      <c r="AL531" s="191" t="str">
        <f t="shared" si="335"/>
        <v/>
      </c>
      <c r="AM531" s="191">
        <f t="shared" si="336"/>
        <v>-86.890000000003056</v>
      </c>
      <c r="AN531" s="88"/>
      <c r="AO531" s="191"/>
      <c r="AP531" s="191">
        <f t="shared" si="331"/>
        <v>7549.8721000005307</v>
      </c>
      <c r="AQ531" s="191">
        <f t="shared" si="327"/>
        <v>135.99897591860142</v>
      </c>
      <c r="AR531" s="191">
        <f t="shared" si="333"/>
        <v>-108.94463402027293</v>
      </c>
      <c r="AS531" s="250">
        <f t="shared" si="302"/>
        <v>0</v>
      </c>
      <c r="AT531" s="250">
        <f t="shared" si="303"/>
        <v>0</v>
      </c>
      <c r="AU531" s="250">
        <f t="shared" si="304"/>
        <v>0</v>
      </c>
      <c r="AV531" s="250">
        <f t="shared" si="305"/>
        <v>1</v>
      </c>
      <c r="AW531" s="250">
        <f t="shared" si="306"/>
        <v>0</v>
      </c>
      <c r="AX531" s="250">
        <f t="shared" si="307"/>
        <v>0</v>
      </c>
      <c r="AY531" s="89"/>
      <c r="AZ531" s="111"/>
      <c r="BA531" s="111"/>
      <c r="BB531" s="111"/>
      <c r="BC531" s="111"/>
      <c r="BD531" s="111"/>
      <c r="BE531" s="111"/>
      <c r="BF531" s="111"/>
      <c r="BG531" s="111"/>
      <c r="BH531" s="89"/>
      <c r="BI531" s="89"/>
      <c r="BJ531" s="89"/>
      <c r="BK531" s="89"/>
      <c r="BL531" s="89"/>
    </row>
    <row r="532" spans="1:64" x14ac:dyDescent="0.25">
      <c r="A532" s="86">
        <f t="shared" si="332"/>
        <v>531</v>
      </c>
      <c r="B532" s="113"/>
      <c r="C532" s="88"/>
      <c r="D532" s="88"/>
      <c r="E532" s="194">
        <f t="shared" si="308"/>
        <v>0</v>
      </c>
      <c r="F532" s="89">
        <f t="shared" si="309"/>
        <v>0</v>
      </c>
      <c r="G532" s="113"/>
      <c r="H532" s="88"/>
      <c r="I532" s="84">
        <f t="shared" si="310"/>
        <v>18434.666560700047</v>
      </c>
      <c r="J532" s="84">
        <f t="shared" si="311"/>
        <v>18557.138365669482</v>
      </c>
      <c r="K532" s="84">
        <f t="shared" si="312"/>
        <v>18679.61017063892</v>
      </c>
      <c r="L532" s="84">
        <f t="shared" si="313"/>
        <v>18802.081975608355</v>
      </c>
      <c r="M532" s="108">
        <f>IF(T532&lt;&gt;0,(((G532+1)*('Data Raw'!$N$1007-'Data Raw'!$N$1008)/2+'Data Raw'!$N$1008)*'Data Raw'!$M$1010+'Data Raw'!$M$1009)*AE532+AE532)</f>
        <v>18924.553780577793</v>
      </c>
      <c r="N532" s="84">
        <f t="shared" si="314"/>
        <v>19047.025585547231</v>
      </c>
      <c r="O532" s="84">
        <f t="shared" si="315"/>
        <v>19169.497390516666</v>
      </c>
      <c r="P532" s="84">
        <f t="shared" si="316"/>
        <v>19291.969195486105</v>
      </c>
      <c r="Q532" s="84">
        <f t="shared" si="317"/>
        <v>19414.441000455539</v>
      </c>
      <c r="R532" s="166" t="str">
        <f t="shared" si="318"/>
        <v/>
      </c>
      <c r="S532" s="109">
        <f>'Data Raw'!E574</f>
        <v>18800.34</v>
      </c>
      <c r="T532" s="109">
        <f>'Data Raw'!G574</f>
        <v>18889.97</v>
      </c>
      <c r="U532" s="109">
        <f>'Data Raw'!D574</f>
        <v>19138.419999999998</v>
      </c>
      <c r="V532" s="166" t="str">
        <f t="shared" si="319"/>
        <v/>
      </c>
      <c r="W532" s="89">
        <f t="shared" si="320"/>
        <v>34.583780577791913</v>
      </c>
      <c r="X532" s="89">
        <f t="shared" si="321"/>
        <v>1196.0378790528571</v>
      </c>
      <c r="Y532" s="89">
        <f t="shared" si="337"/>
        <v>227.15012976895679</v>
      </c>
      <c r="Z532" s="109">
        <f t="shared" si="322"/>
        <v>338.07999999999811</v>
      </c>
      <c r="AA532" s="89">
        <f t="shared" si="323"/>
        <v>291.498547045446</v>
      </c>
      <c r="AB532" s="89">
        <f t="shared" si="324"/>
        <v>18893.845274179934</v>
      </c>
      <c r="AC532" s="89">
        <f t="shared" si="325"/>
        <v>19376.194725820067</v>
      </c>
      <c r="AD532" s="89" t="str">
        <f t="shared" si="326"/>
        <v/>
      </c>
      <c r="AE532" s="89">
        <f>'Data Raw'!C574</f>
        <v>19135.02</v>
      </c>
      <c r="AF532" s="89"/>
      <c r="AG532" s="89">
        <f t="shared" si="328"/>
        <v>-245.04999999999927</v>
      </c>
      <c r="AH532" s="89">
        <f t="shared" si="329"/>
        <v>-210.46621942220736</v>
      </c>
      <c r="AI532" s="109">
        <f t="shared" si="330"/>
        <v>-1</v>
      </c>
      <c r="AJ532" s="109">
        <f t="shared" si="334"/>
        <v>50</v>
      </c>
      <c r="AK532" s="88"/>
      <c r="AL532" s="191" t="str">
        <f t="shared" si="335"/>
        <v/>
      </c>
      <c r="AM532" s="191">
        <f t="shared" si="336"/>
        <v>-245.04999999999927</v>
      </c>
      <c r="AN532" s="88"/>
      <c r="AO532" s="191"/>
      <c r="AP532" s="191">
        <f t="shared" si="331"/>
        <v>60049.502499999646</v>
      </c>
      <c r="AQ532" s="191">
        <f t="shared" si="327"/>
        <v>148.11575637209006</v>
      </c>
      <c r="AR532" s="191">
        <f t="shared" si="333"/>
        <v>-79.034373396866727</v>
      </c>
      <c r="AS532" s="250">
        <f t="shared" ref="AS532:AS595" si="338">IF(R532=1,0,IF(AND($T532&gt;=I532,$T532&lt;J532),1,0))</f>
        <v>0</v>
      </c>
      <c r="AT532" s="250">
        <f t="shared" ref="AT532:AT595" si="339">IF(R532=1,0,IF(AND($T532&gt;=J532,$T532&lt;K532),1,0))</f>
        <v>0</v>
      </c>
      <c r="AU532" s="250">
        <f t="shared" ref="AU532:AU595" si="340">IF(R532=1,0,IF(AND($T532&gt;=K532,$T532&lt;M532),1,0))</f>
        <v>1</v>
      </c>
      <c r="AV532" s="250">
        <f t="shared" ref="AV532:AV595" si="341">IF(R532=1,0,IF(AND($T532&gt;M532,$T532&lt;=O532),1,0))</f>
        <v>0</v>
      </c>
      <c r="AW532" s="250">
        <f t="shared" ref="AW532:AW595" si="342">IF(R532=1,0,IF(AND($T532&gt;O532,$T532&lt;=P532),1,0))</f>
        <v>0</v>
      </c>
      <c r="AX532" s="250">
        <f t="shared" ref="AX532:AX595" si="343">IF(R532=1,0,IF(AND($T532&gt;P532,$T532&lt;=Q532),1,0))</f>
        <v>0</v>
      </c>
      <c r="AY532" s="89"/>
      <c r="AZ532" s="111"/>
      <c r="BA532" s="111"/>
      <c r="BB532" s="111"/>
      <c r="BC532" s="111"/>
      <c r="BD532" s="111"/>
      <c r="BE532" s="111"/>
      <c r="BF532" s="111"/>
      <c r="BG532" s="111"/>
      <c r="BH532" s="89"/>
      <c r="BI532" s="89"/>
      <c r="BJ532" s="89"/>
      <c r="BK532" s="89"/>
      <c r="BL532" s="89"/>
    </row>
    <row r="533" spans="1:64" x14ac:dyDescent="0.25">
      <c r="A533" s="86">
        <f t="shared" si="332"/>
        <v>532</v>
      </c>
      <c r="B533" s="113"/>
      <c r="C533" s="88"/>
      <c r="D533" s="88"/>
      <c r="E533" s="194">
        <f t="shared" si="308"/>
        <v>0</v>
      </c>
      <c r="F533" s="89">
        <f t="shared" si="309"/>
        <v>0</v>
      </c>
      <c r="G533" s="113"/>
      <c r="H533" s="88"/>
      <c r="I533" s="84">
        <f t="shared" si="310"/>
        <v>18184.31355395123</v>
      </c>
      <c r="J533" s="84">
        <f t="shared" si="311"/>
        <v>18297.88861883571</v>
      </c>
      <c r="K533" s="84">
        <f t="shared" si="312"/>
        <v>18411.463683720187</v>
      </c>
      <c r="L533" s="84">
        <f t="shared" si="313"/>
        <v>18525.038748604667</v>
      </c>
      <c r="M533" s="108">
        <f>IF(T533&lt;&gt;0,(((G533+1)*('Data Raw'!$N$1007-'Data Raw'!$N$1008)/2+'Data Raw'!$N$1008)*'Data Raw'!$M$1010+'Data Raw'!$M$1009)*AE533+AE533)</f>
        <v>18638.613813489144</v>
      </c>
      <c r="N533" s="84">
        <f t="shared" si="314"/>
        <v>18752.188878373621</v>
      </c>
      <c r="O533" s="84">
        <f t="shared" si="315"/>
        <v>18865.763943258102</v>
      </c>
      <c r="P533" s="84">
        <f t="shared" si="316"/>
        <v>18979.339008142579</v>
      </c>
      <c r="Q533" s="84">
        <f t="shared" si="317"/>
        <v>19092.914073027059</v>
      </c>
      <c r="R533" s="166" t="str">
        <f t="shared" si="318"/>
        <v/>
      </c>
      <c r="S533" s="109">
        <f>'Data Raw'!E575</f>
        <v>18767.150000000001</v>
      </c>
      <c r="T533" s="109">
        <f>'Data Raw'!G575</f>
        <v>18794.13</v>
      </c>
      <c r="U533" s="109">
        <f>'Data Raw'!D575</f>
        <v>19001.62</v>
      </c>
      <c r="V533" s="166" t="str">
        <f t="shared" si="319"/>
        <v/>
      </c>
      <c r="W533" s="89">
        <f t="shared" si="320"/>
        <v>-155.51618651085664</v>
      </c>
      <c r="X533" s="89">
        <f t="shared" si="321"/>
        <v>24185.284266879549</v>
      </c>
      <c r="Y533" s="89">
        <f t="shared" si="337"/>
        <v>218.36024395846516</v>
      </c>
      <c r="Z533" s="109">
        <f t="shared" si="322"/>
        <v>234.46999999999753</v>
      </c>
      <c r="AA533" s="89">
        <f t="shared" si="323"/>
        <v>283.35161175323907</v>
      </c>
      <c r="AB533" s="89">
        <f t="shared" si="324"/>
        <v>18598.126235011372</v>
      </c>
      <c r="AC533" s="89">
        <f t="shared" si="325"/>
        <v>19093.673764988631</v>
      </c>
      <c r="AD533" s="89">
        <f t="shared" si="326"/>
        <v>1</v>
      </c>
      <c r="AE533" s="89">
        <f>'Data Raw'!C575</f>
        <v>18845.900000000001</v>
      </c>
      <c r="AF533" s="89"/>
      <c r="AG533" s="89">
        <f t="shared" si="328"/>
        <v>-51.770000000000437</v>
      </c>
      <c r="AH533" s="89">
        <f t="shared" si="329"/>
        <v>-207.28618651085708</v>
      </c>
      <c r="AI533" s="109">
        <f t="shared" si="330"/>
        <v>-1</v>
      </c>
      <c r="AJ533" s="109">
        <f t="shared" si="334"/>
        <v>50</v>
      </c>
      <c r="AK533" s="88"/>
      <c r="AL533" s="191" t="str">
        <f t="shared" si="335"/>
        <v/>
      </c>
      <c r="AM533" s="191">
        <f t="shared" si="336"/>
        <v>-51.770000000000437</v>
      </c>
      <c r="AN533" s="88"/>
      <c r="AO533" s="191"/>
      <c r="AP533" s="191">
        <f t="shared" si="331"/>
        <v>2680.1329000000451</v>
      </c>
      <c r="AQ533" s="191">
        <f t="shared" si="327"/>
        <v>137.41067233074676</v>
      </c>
      <c r="AR533" s="191">
        <f t="shared" si="333"/>
        <v>-80.949571627718399</v>
      </c>
      <c r="AS533" s="250">
        <f t="shared" si="338"/>
        <v>0</v>
      </c>
      <c r="AT533" s="250">
        <f t="shared" si="339"/>
        <v>0</v>
      </c>
      <c r="AU533" s="250">
        <f t="shared" si="340"/>
        <v>0</v>
      </c>
      <c r="AV533" s="250">
        <f t="shared" si="341"/>
        <v>1</v>
      </c>
      <c r="AW533" s="250">
        <f t="shared" si="342"/>
        <v>0</v>
      </c>
      <c r="AX533" s="250">
        <f t="shared" si="343"/>
        <v>0</v>
      </c>
      <c r="AY533" s="89"/>
      <c r="AZ533" s="111"/>
      <c r="BA533" s="111"/>
      <c r="BB533" s="111"/>
      <c r="BC533" s="111"/>
      <c r="BD533" s="111"/>
      <c r="BE533" s="111"/>
      <c r="BF533" s="111"/>
      <c r="BG533" s="111"/>
      <c r="BH533" s="89"/>
      <c r="BI533" s="89"/>
      <c r="BJ533" s="89"/>
      <c r="BK533" s="89"/>
      <c r="BL533" s="89"/>
    </row>
    <row r="534" spans="1:64" x14ac:dyDescent="0.25">
      <c r="A534" s="86">
        <f t="shared" si="332"/>
        <v>533</v>
      </c>
      <c r="B534" s="113"/>
      <c r="C534" s="88"/>
      <c r="D534" s="88"/>
      <c r="E534" s="194">
        <f t="shared" si="308"/>
        <v>0</v>
      </c>
      <c r="F534" s="89">
        <f t="shared" si="309"/>
        <v>0</v>
      </c>
      <c r="G534" s="113"/>
      <c r="H534" s="88"/>
      <c r="I534" s="84">
        <f t="shared" si="310"/>
        <v>18207.589971291745</v>
      </c>
      <c r="J534" s="84">
        <f t="shared" si="311"/>
        <v>18316.770093270978</v>
      </c>
      <c r="K534" s="84">
        <f t="shared" si="312"/>
        <v>18425.95021525021</v>
      </c>
      <c r="L534" s="84">
        <f t="shared" si="313"/>
        <v>18535.130337229442</v>
      </c>
      <c r="M534" s="108">
        <f>IF(T534&lt;&gt;0,(((G534+1)*('Data Raw'!$N$1007-'Data Raw'!$N$1008)/2+'Data Raw'!$N$1008)*'Data Raw'!$M$1010+'Data Raw'!$M$1009)*AE534+AE534)</f>
        <v>18644.310459208675</v>
      </c>
      <c r="N534" s="84">
        <f t="shared" si="314"/>
        <v>18753.490581187907</v>
      </c>
      <c r="O534" s="84">
        <f t="shared" si="315"/>
        <v>18862.670703167139</v>
      </c>
      <c r="P534" s="84">
        <f t="shared" si="316"/>
        <v>18971.850825146372</v>
      </c>
      <c r="Q534" s="84">
        <f t="shared" si="317"/>
        <v>19081.030947125604</v>
      </c>
      <c r="R534" s="166" t="str">
        <f t="shared" si="318"/>
        <v/>
      </c>
      <c r="S534" s="109">
        <f>'Data Raw'!E576</f>
        <v>18842.419999999998</v>
      </c>
      <c r="T534" s="109">
        <f>'Data Raw'!G576</f>
        <v>19148.13</v>
      </c>
      <c r="U534" s="109">
        <f>'Data Raw'!D576</f>
        <v>19226.32</v>
      </c>
      <c r="V534" s="166" t="str">
        <f t="shared" si="319"/>
        <v/>
      </c>
      <c r="W534" s="89">
        <f t="shared" si="320"/>
        <v>-503.81954079132629</v>
      </c>
      <c r="X534" s="89">
        <f t="shared" si="321"/>
        <v>253834.12968318289</v>
      </c>
      <c r="Y534" s="89">
        <f t="shared" si="337"/>
        <v>277.7257914183869</v>
      </c>
      <c r="Z534" s="109">
        <f t="shared" si="322"/>
        <v>383.90000000000146</v>
      </c>
      <c r="AA534" s="89">
        <f t="shared" si="323"/>
        <v>297.71566721706228</v>
      </c>
      <c r="AB534" s="89">
        <f t="shared" si="324"/>
        <v>18610.811130009748</v>
      </c>
      <c r="AC534" s="89">
        <f t="shared" si="325"/>
        <v>19092.508869990252</v>
      </c>
      <c r="AD534" s="89" t="str">
        <f t="shared" si="326"/>
        <v/>
      </c>
      <c r="AE534" s="89">
        <f>'Data Raw'!C576</f>
        <v>18851.66</v>
      </c>
      <c r="AF534" s="89"/>
      <c r="AG534" s="89">
        <f t="shared" si="328"/>
        <v>296.47000000000116</v>
      </c>
      <c r="AH534" s="89">
        <f t="shared" si="329"/>
        <v>-207.34954079132513</v>
      </c>
      <c r="AI534" s="109">
        <f t="shared" si="330"/>
        <v>-1</v>
      </c>
      <c r="AJ534" s="109">
        <f t="shared" si="334"/>
        <v>50</v>
      </c>
      <c r="AK534" s="88"/>
      <c r="AL534" s="191" t="str">
        <f t="shared" si="335"/>
        <v/>
      </c>
      <c r="AM534" s="191">
        <f t="shared" si="336"/>
        <v>-296.47000000000116</v>
      </c>
      <c r="AN534" s="88"/>
      <c r="AO534" s="191"/>
      <c r="AP534" s="191">
        <f t="shared" si="331"/>
        <v>87894.460900000689</v>
      </c>
      <c r="AQ534" s="191">
        <f t="shared" si="327"/>
        <v>155.08393096066391</v>
      </c>
      <c r="AR534" s="191">
        <f t="shared" si="333"/>
        <v>-122.641860457723</v>
      </c>
      <c r="AS534" s="250">
        <f t="shared" si="338"/>
        <v>0</v>
      </c>
      <c r="AT534" s="250">
        <f t="shared" si="339"/>
        <v>0</v>
      </c>
      <c r="AU534" s="250">
        <f t="shared" si="340"/>
        <v>0</v>
      </c>
      <c r="AV534" s="250">
        <f t="shared" si="341"/>
        <v>0</v>
      </c>
      <c r="AW534" s="250">
        <f t="shared" si="342"/>
        <v>0</v>
      </c>
      <c r="AX534" s="250">
        <f t="shared" si="343"/>
        <v>0</v>
      </c>
      <c r="AY534" s="89"/>
      <c r="AZ534" s="111"/>
      <c r="BA534" s="111"/>
      <c r="BB534" s="111"/>
      <c r="BC534" s="111"/>
      <c r="BD534" s="111"/>
      <c r="BE534" s="111"/>
      <c r="BF534" s="111"/>
      <c r="BG534" s="111"/>
      <c r="BH534" s="89"/>
      <c r="BI534" s="89"/>
      <c r="BJ534" s="89"/>
      <c r="BK534" s="89"/>
      <c r="BL534" s="89"/>
    </row>
    <row r="535" spans="1:64" x14ac:dyDescent="0.25">
      <c r="A535" s="86">
        <f t="shared" si="332"/>
        <v>534</v>
      </c>
      <c r="B535" s="113"/>
      <c r="C535" s="88"/>
      <c r="D535" s="88"/>
      <c r="E535" s="194">
        <f t="shared" si="308"/>
        <v>0</v>
      </c>
      <c r="F535" s="89">
        <f t="shared" si="309"/>
        <v>0</v>
      </c>
      <c r="G535" s="113"/>
      <c r="H535" s="88"/>
      <c r="I535" s="84">
        <f t="shared" si="310"/>
        <v>18333.864092361357</v>
      </c>
      <c r="J535" s="84">
        <f t="shared" si="311"/>
        <v>18472.72698807055</v>
      </c>
      <c r="K535" s="84">
        <f t="shared" si="312"/>
        <v>18611.589883779743</v>
      </c>
      <c r="L535" s="84">
        <f t="shared" si="313"/>
        <v>18750.452779488936</v>
      </c>
      <c r="M535" s="108">
        <f>IF(T535&lt;&gt;0,(((G535+1)*('Data Raw'!$N$1007-'Data Raw'!$N$1008)/2+'Data Raw'!$N$1008)*'Data Raw'!$M$1010+'Data Raw'!$M$1009)*AE535+AE535)</f>
        <v>18889.31567519813</v>
      </c>
      <c r="N535" s="84">
        <f t="shared" si="314"/>
        <v>19028.178570907323</v>
      </c>
      <c r="O535" s="84">
        <f t="shared" si="315"/>
        <v>19167.041466616516</v>
      </c>
      <c r="P535" s="84">
        <f t="shared" si="316"/>
        <v>19305.904362325709</v>
      </c>
      <c r="Q535" s="84">
        <f t="shared" si="317"/>
        <v>19444.767258034903</v>
      </c>
      <c r="R535" s="166" t="str">
        <f t="shared" si="318"/>
        <v/>
      </c>
      <c r="S535" s="109">
        <f>'Data Raw'!E577</f>
        <v>19019.259999999998</v>
      </c>
      <c r="T535" s="109">
        <f>'Data Raw'!G577</f>
        <v>19172.05</v>
      </c>
      <c r="U535" s="109">
        <f>'Data Raw'!D577</f>
        <v>19222.13</v>
      </c>
      <c r="V535" s="166" t="str">
        <f t="shared" si="319"/>
        <v/>
      </c>
      <c r="W535" s="89">
        <f t="shared" si="320"/>
        <v>-282.73432480186966</v>
      </c>
      <c r="X535" s="89">
        <f t="shared" si="321"/>
        <v>79938.698421169131</v>
      </c>
      <c r="Y535" s="89">
        <f t="shared" si="337"/>
        <v>278.44681198569663</v>
      </c>
      <c r="Z535" s="109">
        <f t="shared" si="322"/>
        <v>202.87000000000262</v>
      </c>
      <c r="AA535" s="89">
        <f t="shared" si="323"/>
        <v>284.1662861860537</v>
      </c>
      <c r="AB535" s="89">
        <f t="shared" si="324"/>
        <v>18846.331682865497</v>
      </c>
      <c r="AC535" s="89">
        <f t="shared" si="325"/>
        <v>19352.448317134502</v>
      </c>
      <c r="AD535" s="89">
        <f t="shared" si="326"/>
        <v>1</v>
      </c>
      <c r="AE535" s="89">
        <f>'Data Raw'!C577</f>
        <v>19099.39</v>
      </c>
      <c r="AF535" s="89"/>
      <c r="AG535" s="89">
        <f t="shared" si="328"/>
        <v>72.659999999999854</v>
      </c>
      <c r="AH535" s="89">
        <f t="shared" si="329"/>
        <v>-210.07432480186981</v>
      </c>
      <c r="AI535" s="109">
        <f t="shared" si="330"/>
        <v>-1</v>
      </c>
      <c r="AJ535" s="109">
        <f t="shared" si="334"/>
        <v>50</v>
      </c>
      <c r="AK535" s="88"/>
      <c r="AL535" s="191" t="str">
        <f t="shared" si="335"/>
        <v/>
      </c>
      <c r="AM535" s="191">
        <f t="shared" si="336"/>
        <v>-72.659999999999854</v>
      </c>
      <c r="AN535" s="88"/>
      <c r="AO535" s="191"/>
      <c r="AP535" s="191">
        <f t="shared" si="331"/>
        <v>5279.4755999999788</v>
      </c>
      <c r="AQ535" s="191">
        <f t="shared" si="327"/>
        <v>145.92571640947901</v>
      </c>
      <c r="AR535" s="191">
        <f t="shared" si="333"/>
        <v>-132.52109557621762</v>
      </c>
      <c r="AS535" s="250">
        <f t="shared" si="338"/>
        <v>0</v>
      </c>
      <c r="AT535" s="250">
        <f t="shared" si="339"/>
        <v>0</v>
      </c>
      <c r="AU535" s="250">
        <f t="shared" si="340"/>
        <v>0</v>
      </c>
      <c r="AV535" s="250">
        <f t="shared" si="341"/>
        <v>0</v>
      </c>
      <c r="AW535" s="250">
        <f t="shared" si="342"/>
        <v>1</v>
      </c>
      <c r="AX535" s="250">
        <f t="shared" si="343"/>
        <v>0</v>
      </c>
      <c r="AY535" s="89"/>
      <c r="AZ535" s="111"/>
      <c r="BA535" s="111"/>
      <c r="BB535" s="111"/>
      <c r="BC535" s="111"/>
      <c r="BD535" s="111"/>
      <c r="BE535" s="111"/>
      <c r="BF535" s="111"/>
      <c r="BG535" s="111"/>
      <c r="BH535" s="89"/>
      <c r="BI535" s="89"/>
      <c r="BJ535" s="89"/>
      <c r="BK535" s="89"/>
      <c r="BL535" s="89"/>
    </row>
    <row r="536" spans="1:64" x14ac:dyDescent="0.25">
      <c r="A536" s="86">
        <f t="shared" si="332"/>
        <v>535</v>
      </c>
      <c r="B536" s="113"/>
      <c r="C536" s="88"/>
      <c r="D536" s="88"/>
      <c r="E536" s="194">
        <f t="shared" si="308"/>
        <v>0</v>
      </c>
      <c r="F536" s="89">
        <f t="shared" si="309"/>
        <v>0</v>
      </c>
      <c r="G536" s="113"/>
      <c r="H536" s="88"/>
      <c r="I536" s="84">
        <f t="shared" si="310"/>
        <v>18412.422341548401</v>
      </c>
      <c r="J536" s="84">
        <f t="shared" si="311"/>
        <v>18551.64574754125</v>
      </c>
      <c r="K536" s="84">
        <f t="shared" si="312"/>
        <v>18690.869153534099</v>
      </c>
      <c r="L536" s="84">
        <f t="shared" si="313"/>
        <v>18830.092559526947</v>
      </c>
      <c r="M536" s="108">
        <f>IF(T536&lt;&gt;0,(((G536+1)*('Data Raw'!$N$1007-'Data Raw'!$N$1008)/2+'Data Raw'!$N$1008)*'Data Raw'!$M$1010+'Data Raw'!$M$1009)*AE536+AE536)</f>
        <v>18969.315965519796</v>
      </c>
      <c r="N536" s="84">
        <f t="shared" si="314"/>
        <v>19108.539371512645</v>
      </c>
      <c r="O536" s="84">
        <f t="shared" si="315"/>
        <v>19247.762777505493</v>
      </c>
      <c r="P536" s="84">
        <f t="shared" si="316"/>
        <v>19386.986183498342</v>
      </c>
      <c r="Q536" s="84">
        <f t="shared" si="317"/>
        <v>19526.209589491191</v>
      </c>
      <c r="R536" s="166" t="str">
        <f t="shared" si="318"/>
        <v/>
      </c>
      <c r="S536" s="109">
        <f>'Data Raw'!E578</f>
        <v>18837.32</v>
      </c>
      <c r="T536" s="109">
        <f>'Data Raw'!G578</f>
        <v>18934.36</v>
      </c>
      <c r="U536" s="109">
        <f>'Data Raw'!D578</f>
        <v>19180.28</v>
      </c>
      <c r="V536" s="166" t="str">
        <f t="shared" si="319"/>
        <v/>
      </c>
      <c r="W536" s="89">
        <f t="shared" si="320"/>
        <v>34.955965519795427</v>
      </c>
      <c r="X536" s="89">
        <f t="shared" si="321"/>
        <v>1221.9195254211268</v>
      </c>
      <c r="Y536" s="89">
        <f t="shared" si="337"/>
        <v>258.13000106685126</v>
      </c>
      <c r="Z536" s="109">
        <f t="shared" si="322"/>
        <v>342.95999999999913</v>
      </c>
      <c r="AA536" s="89">
        <f t="shared" si="323"/>
        <v>292.56538815947448</v>
      </c>
      <c r="AB536" s="89">
        <f t="shared" si="324"/>
        <v>18938.738656741854</v>
      </c>
      <c r="AC536" s="89">
        <f t="shared" si="325"/>
        <v>19421.821343258143</v>
      </c>
      <c r="AD536" s="89" t="str">
        <f t="shared" si="326"/>
        <v/>
      </c>
      <c r="AE536" s="89">
        <f>'Data Raw'!C578</f>
        <v>19180.28</v>
      </c>
      <c r="AF536" s="89"/>
      <c r="AG536" s="89">
        <f t="shared" si="328"/>
        <v>-245.91999999999825</v>
      </c>
      <c r="AH536" s="89">
        <f t="shared" si="329"/>
        <v>-210.96403448020283</v>
      </c>
      <c r="AI536" s="109">
        <f t="shared" si="330"/>
        <v>-1</v>
      </c>
      <c r="AJ536" s="109">
        <f t="shared" si="334"/>
        <v>50</v>
      </c>
      <c r="AK536" s="88"/>
      <c r="AL536" s="191" t="str">
        <f t="shared" si="335"/>
        <v/>
      </c>
      <c r="AM536" s="191">
        <f t="shared" si="336"/>
        <v>-245.91999999999825</v>
      </c>
      <c r="AN536" s="88"/>
      <c r="AO536" s="191"/>
      <c r="AP536" s="191">
        <f t="shared" si="331"/>
        <v>60476.646399999139</v>
      </c>
      <c r="AQ536" s="191">
        <f t="shared" si="327"/>
        <v>157.03619236398114</v>
      </c>
      <c r="AR536" s="191">
        <f t="shared" si="333"/>
        <v>-101.09380870287012</v>
      </c>
      <c r="AS536" s="250">
        <f t="shared" si="338"/>
        <v>0</v>
      </c>
      <c r="AT536" s="250">
        <f t="shared" si="339"/>
        <v>0</v>
      </c>
      <c r="AU536" s="250">
        <f t="shared" si="340"/>
        <v>1</v>
      </c>
      <c r="AV536" s="250">
        <f t="shared" si="341"/>
        <v>0</v>
      </c>
      <c r="AW536" s="250">
        <f t="shared" si="342"/>
        <v>0</v>
      </c>
      <c r="AX536" s="250">
        <f t="shared" si="343"/>
        <v>0</v>
      </c>
      <c r="AY536" s="89"/>
      <c r="AZ536" s="111"/>
      <c r="BA536" s="111"/>
      <c r="BB536" s="111"/>
      <c r="BC536" s="111"/>
      <c r="BD536" s="111"/>
      <c r="BE536" s="111"/>
      <c r="BF536" s="111"/>
      <c r="BG536" s="111"/>
      <c r="BH536" s="89"/>
      <c r="BI536" s="89"/>
      <c r="BJ536" s="89"/>
      <c r="BK536" s="89"/>
      <c r="BL536" s="89"/>
    </row>
    <row r="537" spans="1:64" x14ac:dyDescent="0.25">
      <c r="A537" s="86">
        <f t="shared" si="332"/>
        <v>536</v>
      </c>
      <c r="B537" s="113"/>
      <c r="C537" s="88"/>
      <c r="D537" s="88"/>
      <c r="E537" s="194">
        <f t="shared" si="308"/>
        <v>0</v>
      </c>
      <c r="F537" s="89">
        <f t="shared" si="309"/>
        <v>0</v>
      </c>
      <c r="G537" s="113"/>
      <c r="H537" s="88"/>
      <c r="I537" s="84">
        <f t="shared" si="310"/>
        <v>18157.493016635806</v>
      </c>
      <c r="J537" s="84">
        <f t="shared" si="311"/>
        <v>18286.558017169235</v>
      </c>
      <c r="K537" s="84">
        <f t="shared" si="312"/>
        <v>18415.623017702659</v>
      </c>
      <c r="L537" s="84">
        <f t="shared" si="313"/>
        <v>18544.688018236087</v>
      </c>
      <c r="M537" s="108">
        <f>IF(T537&lt;&gt;0,(((G537+1)*('Data Raw'!$N$1007-'Data Raw'!$N$1008)/2+'Data Raw'!$N$1008)*'Data Raw'!$M$1010+'Data Raw'!$M$1009)*AE537+AE537)</f>
        <v>18673.753018769512</v>
      </c>
      <c r="N537" s="84">
        <f t="shared" si="314"/>
        <v>18802.818019302937</v>
      </c>
      <c r="O537" s="84">
        <f t="shared" si="315"/>
        <v>18931.883019836365</v>
      </c>
      <c r="P537" s="84">
        <f t="shared" si="316"/>
        <v>19060.948020369789</v>
      </c>
      <c r="Q537" s="84">
        <f t="shared" si="317"/>
        <v>19190.013020903218</v>
      </c>
      <c r="R537" s="166" t="str">
        <f t="shared" si="318"/>
        <v/>
      </c>
      <c r="S537" s="109">
        <f>'Data Raw'!E579</f>
        <v>18838.62</v>
      </c>
      <c r="T537" s="109">
        <f>'Data Raw'!G579</f>
        <v>18916.43</v>
      </c>
      <c r="U537" s="109">
        <f>'Data Raw'!D579</f>
        <v>19070.11</v>
      </c>
      <c r="V537" s="166" t="str">
        <f t="shared" si="319"/>
        <v/>
      </c>
      <c r="W537" s="89">
        <f t="shared" si="320"/>
        <v>-242.67698123048831</v>
      </c>
      <c r="X537" s="89">
        <f t="shared" si="321"/>
        <v>58892.117219142776</v>
      </c>
      <c r="Y537" s="89">
        <f t="shared" si="337"/>
        <v>255.9795477108554</v>
      </c>
      <c r="Z537" s="109">
        <f t="shared" si="322"/>
        <v>231.4900000000016</v>
      </c>
      <c r="AA537" s="89">
        <f t="shared" si="323"/>
        <v>283.8403327081212</v>
      </c>
      <c r="AB537" s="89">
        <f t="shared" si="324"/>
        <v>18632.749420064447</v>
      </c>
      <c r="AC537" s="89">
        <f t="shared" si="325"/>
        <v>19130.110579935554</v>
      </c>
      <c r="AD537" s="89">
        <f t="shared" si="326"/>
        <v>1</v>
      </c>
      <c r="AE537" s="89">
        <f>'Data Raw'!C579</f>
        <v>18881.43</v>
      </c>
      <c r="AF537" s="89"/>
      <c r="AG537" s="89">
        <f t="shared" si="328"/>
        <v>35</v>
      </c>
      <c r="AH537" s="89">
        <f t="shared" si="329"/>
        <v>-207.67698123048831</v>
      </c>
      <c r="AI537" s="109">
        <f t="shared" si="330"/>
        <v>-1</v>
      </c>
      <c r="AJ537" s="109">
        <f t="shared" si="334"/>
        <v>50</v>
      </c>
      <c r="AK537" s="88"/>
      <c r="AL537" s="191" t="str">
        <f t="shared" si="335"/>
        <v/>
      </c>
      <c r="AM537" s="191">
        <f t="shared" si="336"/>
        <v>-35</v>
      </c>
      <c r="AN537" s="88"/>
      <c r="AO537" s="191"/>
      <c r="AP537" s="191">
        <f t="shared" si="331"/>
        <v>1225</v>
      </c>
      <c r="AQ537" s="191">
        <f t="shared" si="327"/>
        <v>143.47661543464991</v>
      </c>
      <c r="AR537" s="191">
        <f t="shared" si="333"/>
        <v>-112.50293227620548</v>
      </c>
      <c r="AS537" s="250">
        <f t="shared" si="338"/>
        <v>0</v>
      </c>
      <c r="AT537" s="250">
        <f t="shared" si="339"/>
        <v>0</v>
      </c>
      <c r="AU537" s="250">
        <f t="shared" si="340"/>
        <v>0</v>
      </c>
      <c r="AV537" s="250">
        <f t="shared" si="341"/>
        <v>1</v>
      </c>
      <c r="AW537" s="250">
        <f t="shared" si="342"/>
        <v>0</v>
      </c>
      <c r="AX537" s="250">
        <f t="shared" si="343"/>
        <v>0</v>
      </c>
      <c r="AY537" s="89"/>
      <c r="AZ537" s="111"/>
      <c r="BA537" s="111"/>
      <c r="BB537" s="111"/>
      <c r="BC537" s="111"/>
      <c r="BD537" s="111"/>
      <c r="BE537" s="111"/>
      <c r="BF537" s="111"/>
      <c r="BG537" s="111"/>
      <c r="BH537" s="89"/>
      <c r="BI537" s="89"/>
      <c r="BJ537" s="89"/>
      <c r="BK537" s="89"/>
      <c r="BL537" s="89"/>
    </row>
    <row r="538" spans="1:64" x14ac:dyDescent="0.25">
      <c r="A538" s="86">
        <f t="shared" si="332"/>
        <v>537</v>
      </c>
      <c r="B538" s="113"/>
      <c r="C538" s="88"/>
      <c r="D538" s="88"/>
      <c r="E538" s="194">
        <f t="shared" si="308"/>
        <v>0</v>
      </c>
      <c r="F538" s="89">
        <f t="shared" si="309"/>
        <v>0</v>
      </c>
      <c r="G538" s="113"/>
      <c r="H538" s="88"/>
      <c r="I538" s="84">
        <f t="shared" si="310"/>
        <v>18281.581723616811</v>
      </c>
      <c r="J538" s="84">
        <f t="shared" si="311"/>
        <v>18409.57149747224</v>
      </c>
      <c r="K538" s="84">
        <f t="shared" si="312"/>
        <v>18537.561271327668</v>
      </c>
      <c r="L538" s="84">
        <f t="shared" si="313"/>
        <v>18665.551045183096</v>
      </c>
      <c r="M538" s="108">
        <f>IF(T538&lt;&gt;0,(((G538+1)*('Data Raw'!$N$1007-'Data Raw'!$N$1008)/2+'Data Raw'!$N$1008)*'Data Raw'!$M$1010+'Data Raw'!$M$1009)*AE538+AE538)</f>
        <v>18793.540819038524</v>
      </c>
      <c r="N538" s="84">
        <f t="shared" si="314"/>
        <v>18921.530592893952</v>
      </c>
      <c r="O538" s="84">
        <f t="shared" si="315"/>
        <v>19049.520366749381</v>
      </c>
      <c r="P538" s="84">
        <f t="shared" si="316"/>
        <v>19177.510140604809</v>
      </c>
      <c r="Q538" s="84">
        <f t="shared" si="317"/>
        <v>19305.499914460237</v>
      </c>
      <c r="R538" s="166" t="str">
        <f t="shared" si="318"/>
        <v/>
      </c>
      <c r="S538" s="109">
        <f>'Data Raw'!E580</f>
        <v>19002.55</v>
      </c>
      <c r="T538" s="109">
        <f>'Data Raw'!G580</f>
        <v>19306.59</v>
      </c>
      <c r="U538" s="109">
        <f>'Data Raw'!D580</f>
        <v>19371.71</v>
      </c>
      <c r="V538" s="166" t="str">
        <f t="shared" si="319"/>
        <v/>
      </c>
      <c r="W538" s="89">
        <f t="shared" si="320"/>
        <v>-513.04918096147594</v>
      </c>
      <c r="X538" s="89">
        <f t="shared" si="321"/>
        <v>263219.46208524128</v>
      </c>
      <c r="Y538" s="89">
        <f t="shared" si="337"/>
        <v>306.21482542320933</v>
      </c>
      <c r="Z538" s="109">
        <f t="shared" si="322"/>
        <v>369.15999999999985</v>
      </c>
      <c r="AA538" s="89">
        <f t="shared" si="323"/>
        <v>296.02885660696103</v>
      </c>
      <c r="AB538" s="89">
        <f t="shared" si="324"/>
        <v>18761.285717198098</v>
      </c>
      <c r="AC538" s="89">
        <f t="shared" si="325"/>
        <v>19243.814282801901</v>
      </c>
      <c r="AD538" s="89" t="str">
        <f t="shared" si="326"/>
        <v/>
      </c>
      <c r="AE538" s="89">
        <f>'Data Raw'!C580</f>
        <v>19002.55</v>
      </c>
      <c r="AF538" s="89"/>
      <c r="AG538" s="89">
        <f t="shared" si="328"/>
        <v>304.04000000000087</v>
      </c>
      <c r="AH538" s="89">
        <f t="shared" si="329"/>
        <v>-209.00918096147507</v>
      </c>
      <c r="AI538" s="109">
        <f t="shared" si="330"/>
        <v>-1</v>
      </c>
      <c r="AJ538" s="109">
        <f t="shared" si="334"/>
        <v>50</v>
      </c>
      <c r="AK538" s="88"/>
      <c r="AL538" s="191" t="str">
        <f t="shared" si="335"/>
        <v/>
      </c>
      <c r="AM538" s="191">
        <f t="shared" si="336"/>
        <v>-304.04000000000087</v>
      </c>
      <c r="AN538" s="88"/>
      <c r="AO538" s="191"/>
      <c r="AP538" s="191">
        <f t="shared" si="331"/>
        <v>92440.321600000534</v>
      </c>
      <c r="AQ538" s="191">
        <f t="shared" si="327"/>
        <v>161.31699149746669</v>
      </c>
      <c r="AR538" s="191">
        <f t="shared" si="333"/>
        <v>-144.89783392574265</v>
      </c>
      <c r="AS538" s="250">
        <f t="shared" si="338"/>
        <v>0</v>
      </c>
      <c r="AT538" s="250">
        <f t="shared" si="339"/>
        <v>0</v>
      </c>
      <c r="AU538" s="250">
        <f t="shared" si="340"/>
        <v>0</v>
      </c>
      <c r="AV538" s="250">
        <f t="shared" si="341"/>
        <v>0</v>
      </c>
      <c r="AW538" s="250">
        <f t="shared" si="342"/>
        <v>0</v>
      </c>
      <c r="AX538" s="250">
        <f t="shared" si="343"/>
        <v>0</v>
      </c>
      <c r="AY538" s="89"/>
      <c r="AZ538" s="111"/>
      <c r="BA538" s="111"/>
      <c r="BB538" s="111"/>
      <c r="BC538" s="111"/>
      <c r="BD538" s="111"/>
      <c r="BE538" s="111"/>
      <c r="BF538" s="111"/>
      <c r="BG538" s="111"/>
      <c r="BH538" s="89"/>
      <c r="BI538" s="89"/>
      <c r="BJ538" s="89"/>
      <c r="BK538" s="89"/>
      <c r="BL538" s="89"/>
    </row>
    <row r="539" spans="1:64" x14ac:dyDescent="0.25">
      <c r="A539" s="86">
        <f t="shared" si="332"/>
        <v>538</v>
      </c>
      <c r="B539" s="113"/>
      <c r="C539" s="88"/>
      <c r="D539" s="88"/>
      <c r="E539" s="194">
        <f t="shared" si="308"/>
        <v>0</v>
      </c>
      <c r="F539" s="89">
        <f t="shared" si="309"/>
        <v>0</v>
      </c>
      <c r="G539" s="113"/>
      <c r="H539" s="88"/>
      <c r="I539" s="84">
        <f t="shared" si="310"/>
        <v>18464.469842689094</v>
      </c>
      <c r="J539" s="84">
        <f t="shared" si="311"/>
        <v>18617.577255400698</v>
      </c>
      <c r="K539" s="84">
        <f t="shared" si="312"/>
        <v>18770.684668112302</v>
      </c>
      <c r="L539" s="84">
        <f t="shared" si="313"/>
        <v>18923.792080823907</v>
      </c>
      <c r="M539" s="108">
        <f>IF(T539&lt;&gt;0,(((G539+1)*('Data Raw'!$N$1007-'Data Raw'!$N$1008)/2+'Data Raw'!$N$1008)*'Data Raw'!$M$1010+'Data Raw'!$M$1009)*AE539+AE539)</f>
        <v>19076.899493535511</v>
      </c>
      <c r="N539" s="84">
        <f t="shared" si="314"/>
        <v>19230.006906247116</v>
      </c>
      <c r="O539" s="84">
        <f t="shared" si="315"/>
        <v>19383.11431895872</v>
      </c>
      <c r="P539" s="84">
        <f t="shared" si="316"/>
        <v>19536.221731670325</v>
      </c>
      <c r="Q539" s="84">
        <f t="shared" si="317"/>
        <v>19689.329144381929</v>
      </c>
      <c r="R539" s="166" t="str">
        <f t="shared" si="318"/>
        <v/>
      </c>
      <c r="S539" s="109">
        <f>'Data Raw'!E581</f>
        <v>19253.22</v>
      </c>
      <c r="T539" s="109">
        <f>'Data Raw'!G581</f>
        <v>19415.68</v>
      </c>
      <c r="U539" s="109">
        <f>'Data Raw'!D581</f>
        <v>19449.11</v>
      </c>
      <c r="V539" s="166" t="str">
        <f t="shared" si="319"/>
        <v/>
      </c>
      <c r="W539" s="89">
        <f t="shared" si="320"/>
        <v>-338.78050646448901</v>
      </c>
      <c r="X539" s="89">
        <f t="shared" si="321"/>
        <v>114772.23156033568</v>
      </c>
      <c r="Y539" s="89">
        <f t="shared" si="337"/>
        <v>311.07586291407051</v>
      </c>
      <c r="Z539" s="109">
        <f t="shared" si="322"/>
        <v>195.88999999999942</v>
      </c>
      <c r="AA539" s="89">
        <f t="shared" si="323"/>
        <v>281.72330566310939</v>
      </c>
      <c r="AB539" s="89">
        <f t="shared" si="324"/>
        <v>19037.435471884084</v>
      </c>
      <c r="AC539" s="89">
        <f t="shared" si="325"/>
        <v>19540.684528115919</v>
      </c>
      <c r="AD539" s="89">
        <f t="shared" si="326"/>
        <v>1</v>
      </c>
      <c r="AE539" s="89">
        <f>'Data Raw'!C581</f>
        <v>19289.060000000001</v>
      </c>
      <c r="AF539" s="89"/>
      <c r="AG539" s="89">
        <f t="shared" si="328"/>
        <v>126.61999999999898</v>
      </c>
      <c r="AH539" s="89">
        <f t="shared" si="329"/>
        <v>-212.16050646449003</v>
      </c>
      <c r="AI539" s="109">
        <f t="shared" si="330"/>
        <v>-1</v>
      </c>
      <c r="AJ539" s="109">
        <f t="shared" si="334"/>
        <v>50</v>
      </c>
      <c r="AK539" s="88"/>
      <c r="AL539" s="191" t="str">
        <f t="shared" si="335"/>
        <v/>
      </c>
      <c r="AM539" s="191">
        <f t="shared" si="336"/>
        <v>-126.61999999999898</v>
      </c>
      <c r="AN539" s="88"/>
      <c r="AO539" s="191"/>
      <c r="AP539" s="191">
        <f t="shared" si="331"/>
        <v>16032.624399999742</v>
      </c>
      <c r="AQ539" s="191">
        <f t="shared" si="327"/>
        <v>157.46177021997028</v>
      </c>
      <c r="AR539" s="191">
        <f t="shared" si="333"/>
        <v>-153.61409269410024</v>
      </c>
      <c r="AS539" s="250">
        <f t="shared" si="338"/>
        <v>0</v>
      </c>
      <c r="AT539" s="250">
        <f t="shared" si="339"/>
        <v>0</v>
      </c>
      <c r="AU539" s="250">
        <f t="shared" si="340"/>
        <v>0</v>
      </c>
      <c r="AV539" s="250">
        <f t="shared" si="341"/>
        <v>0</v>
      </c>
      <c r="AW539" s="250">
        <f t="shared" si="342"/>
        <v>1</v>
      </c>
      <c r="AX539" s="250">
        <f t="shared" si="343"/>
        <v>0</v>
      </c>
      <c r="AY539" s="89"/>
      <c r="AZ539" s="111"/>
      <c r="BA539" s="111"/>
      <c r="BB539" s="111"/>
      <c r="BC539" s="111"/>
      <c r="BD539" s="111"/>
      <c r="BE539" s="111"/>
      <c r="BF539" s="111"/>
      <c r="BG539" s="111"/>
      <c r="BH539" s="89"/>
      <c r="BI539" s="89"/>
      <c r="BJ539" s="89"/>
      <c r="BK539" s="89"/>
      <c r="BL539" s="89"/>
    </row>
    <row r="540" spans="1:64" x14ac:dyDescent="0.25">
      <c r="A540" s="86">
        <f t="shared" si="332"/>
        <v>539</v>
      </c>
      <c r="B540" s="113"/>
      <c r="C540" s="88"/>
      <c r="D540" s="88"/>
      <c r="E540" s="194">
        <f t="shared" si="308"/>
        <v>0</v>
      </c>
      <c r="F540" s="89">
        <f t="shared" si="309"/>
        <v>0</v>
      </c>
      <c r="G540" s="113"/>
      <c r="H540" s="88"/>
      <c r="I540" s="84">
        <f t="shared" si="310"/>
        <v>18520.02183324366</v>
      </c>
      <c r="J540" s="84">
        <f t="shared" si="311"/>
        <v>18675.559764700691</v>
      </c>
      <c r="K540" s="84">
        <f t="shared" si="312"/>
        <v>18831.097696157729</v>
      </c>
      <c r="L540" s="84">
        <f t="shared" si="313"/>
        <v>18986.635627614764</v>
      </c>
      <c r="M540" s="108">
        <f>IF(T540&lt;&gt;0,(((G540+1)*('Data Raw'!$N$1007-'Data Raw'!$N$1008)/2+'Data Raw'!$N$1008)*'Data Raw'!$M$1010+'Data Raw'!$M$1009)*AE540+AE540)</f>
        <v>19142.173559071798</v>
      </c>
      <c r="N540" s="84">
        <f t="shared" si="314"/>
        <v>19297.711490528833</v>
      </c>
      <c r="O540" s="84">
        <f t="shared" si="315"/>
        <v>19453.249421985867</v>
      </c>
      <c r="P540" s="84">
        <f t="shared" si="316"/>
        <v>19608.787353442905</v>
      </c>
      <c r="Q540" s="84">
        <f t="shared" si="317"/>
        <v>19764.325284899936</v>
      </c>
      <c r="R540" s="166" t="str">
        <f t="shared" si="318"/>
        <v/>
      </c>
      <c r="S540" s="109">
        <f>'Data Raw'!E582</f>
        <v>19095.599999999999</v>
      </c>
      <c r="T540" s="109">
        <f>'Data Raw'!G582</f>
        <v>19110.38</v>
      </c>
      <c r="U540" s="109">
        <f>'Data Raw'!D582</f>
        <v>19378.900000000001</v>
      </c>
      <c r="V540" s="166" t="str">
        <f t="shared" si="319"/>
        <v/>
      </c>
      <c r="W540" s="89">
        <f t="shared" si="320"/>
        <v>31.793559071797063</v>
      </c>
      <c r="X540" s="89">
        <f t="shared" si="321"/>
        <v>1010.8303984518493</v>
      </c>
      <c r="Y540" s="89">
        <f t="shared" si="337"/>
        <v>288.25087915238333</v>
      </c>
      <c r="Z540" s="109">
        <f t="shared" si="322"/>
        <v>283.30000000000291</v>
      </c>
      <c r="AA540" s="89">
        <f t="shared" si="323"/>
        <v>281.94854771123704</v>
      </c>
      <c r="AB540" s="89">
        <f t="shared" si="324"/>
        <v>19115.595190186359</v>
      </c>
      <c r="AC540" s="89">
        <f t="shared" si="325"/>
        <v>19594.524809813644</v>
      </c>
      <c r="AD540" s="89" t="str">
        <f t="shared" si="326"/>
        <v/>
      </c>
      <c r="AE540" s="89">
        <f>'Data Raw'!C582</f>
        <v>19355.060000000001</v>
      </c>
      <c r="AF540" s="89"/>
      <c r="AG540" s="89">
        <f t="shared" si="328"/>
        <v>-244.68000000000029</v>
      </c>
      <c r="AH540" s="89">
        <f t="shared" si="329"/>
        <v>-212.88644092820323</v>
      </c>
      <c r="AI540" s="109">
        <f t="shared" si="330"/>
        <v>-1</v>
      </c>
      <c r="AJ540" s="109">
        <f t="shared" si="334"/>
        <v>50</v>
      </c>
      <c r="AK540" s="88"/>
      <c r="AL540" s="191" t="str">
        <f t="shared" si="335"/>
        <v/>
      </c>
      <c r="AM540" s="191">
        <f t="shared" si="336"/>
        <v>-244.68000000000029</v>
      </c>
      <c r="AN540" s="88"/>
      <c r="AO540" s="191"/>
      <c r="AP540" s="191">
        <f t="shared" si="331"/>
        <v>59868.302400000146</v>
      </c>
      <c r="AQ540" s="191">
        <f t="shared" si="327"/>
        <v>167.15268463997361</v>
      </c>
      <c r="AR540" s="191">
        <f t="shared" si="333"/>
        <v>-121.09819451240972</v>
      </c>
      <c r="AS540" s="250">
        <f t="shared" si="338"/>
        <v>0</v>
      </c>
      <c r="AT540" s="250">
        <f t="shared" si="339"/>
        <v>0</v>
      </c>
      <c r="AU540" s="250">
        <f t="shared" si="340"/>
        <v>1</v>
      </c>
      <c r="AV540" s="250">
        <f t="shared" si="341"/>
        <v>0</v>
      </c>
      <c r="AW540" s="250">
        <f t="shared" si="342"/>
        <v>0</v>
      </c>
      <c r="AX540" s="250">
        <f t="shared" si="343"/>
        <v>0</v>
      </c>
      <c r="AY540" s="89"/>
      <c r="AZ540" s="111"/>
      <c r="BA540" s="111"/>
      <c r="BB540" s="111"/>
      <c r="BC540" s="111"/>
      <c r="BD540" s="111"/>
      <c r="BE540" s="111"/>
      <c r="BF540" s="111"/>
      <c r="BG540" s="111"/>
      <c r="BH540" s="89"/>
      <c r="BI540" s="89"/>
      <c r="BJ540" s="89"/>
      <c r="BK540" s="89"/>
      <c r="BL540" s="89"/>
    </row>
    <row r="541" spans="1:64" x14ac:dyDescent="0.25">
      <c r="A541" s="86">
        <f t="shared" si="332"/>
        <v>540</v>
      </c>
      <c r="B541" s="113"/>
      <c r="C541" s="88"/>
      <c r="D541" s="88"/>
      <c r="E541" s="194">
        <f t="shared" si="308"/>
        <v>0</v>
      </c>
      <c r="F541" s="89">
        <f t="shared" si="309"/>
        <v>0</v>
      </c>
      <c r="G541" s="113"/>
      <c r="H541" s="88"/>
      <c r="I541" s="84">
        <f t="shared" si="310"/>
        <v>18056.682439732951</v>
      </c>
      <c r="J541" s="84">
        <f t="shared" si="311"/>
        <v>18200.807879309141</v>
      </c>
      <c r="K541" s="84">
        <f t="shared" si="312"/>
        <v>18344.933318885334</v>
      </c>
      <c r="L541" s="84">
        <f t="shared" si="313"/>
        <v>18489.058758461524</v>
      </c>
      <c r="M541" s="108">
        <f>IF(T541&lt;&gt;0,(((G541+1)*('Data Raw'!$N$1007-'Data Raw'!$N$1008)/2+'Data Raw'!$N$1008)*'Data Raw'!$M$1010+'Data Raw'!$M$1009)*AE541+AE541)</f>
        <v>18633.184198037718</v>
      </c>
      <c r="N541" s="84">
        <f t="shared" si="314"/>
        <v>18777.309637613911</v>
      </c>
      <c r="O541" s="84">
        <f t="shared" si="315"/>
        <v>18921.435077190101</v>
      </c>
      <c r="P541" s="84">
        <f t="shared" si="316"/>
        <v>19065.560516766294</v>
      </c>
      <c r="Q541" s="84">
        <f t="shared" si="317"/>
        <v>19209.685956342484</v>
      </c>
      <c r="R541" s="166" t="str">
        <f t="shared" si="318"/>
        <v/>
      </c>
      <c r="S541" s="109">
        <f>'Data Raw'!E583</f>
        <v>18483.080000000002</v>
      </c>
      <c r="T541" s="109">
        <f>'Data Raw'!G583</f>
        <v>18533.05</v>
      </c>
      <c r="U541" s="109">
        <f>'Data Raw'!D583</f>
        <v>18973.009999999998</v>
      </c>
      <c r="V541" s="166" t="str">
        <f t="shared" si="319"/>
        <v/>
      </c>
      <c r="W541" s="89">
        <f t="shared" si="320"/>
        <v>100.13419803771831</v>
      </c>
      <c r="X541" s="89">
        <f t="shared" si="321"/>
        <v>10026.857616656989</v>
      </c>
      <c r="Y541" s="89">
        <f t="shared" si="337"/>
        <v>269.53883197824825</v>
      </c>
      <c r="Z541" s="109">
        <f t="shared" si="322"/>
        <v>489.92999999999665</v>
      </c>
      <c r="AA541" s="89">
        <f t="shared" si="323"/>
        <v>311.66018375248848</v>
      </c>
      <c r="AB541" s="89">
        <f t="shared" si="324"/>
        <v>18600.753734445447</v>
      </c>
      <c r="AC541" s="89">
        <f t="shared" si="325"/>
        <v>19080.066265554553</v>
      </c>
      <c r="AD541" s="89" t="str">
        <f t="shared" si="326"/>
        <v/>
      </c>
      <c r="AE541" s="89">
        <f>'Data Raw'!C583</f>
        <v>18840.41</v>
      </c>
      <c r="AF541" s="89"/>
      <c r="AG541" s="89">
        <f t="shared" si="328"/>
        <v>-307.36000000000058</v>
      </c>
      <c r="AH541" s="89">
        <f t="shared" si="329"/>
        <v>-207.22580196228228</v>
      </c>
      <c r="AI541" s="109">
        <f t="shared" si="330"/>
        <v>-1</v>
      </c>
      <c r="AJ541" s="109">
        <f t="shared" si="334"/>
        <v>50</v>
      </c>
      <c r="AK541" s="88"/>
      <c r="AL541" s="191" t="str">
        <f t="shared" si="335"/>
        <v/>
      </c>
      <c r="AM541" s="191">
        <f t="shared" si="336"/>
        <v>-307.36000000000058</v>
      </c>
      <c r="AN541" s="88"/>
      <c r="AO541" s="191"/>
      <c r="AP541" s="191">
        <f t="shared" si="331"/>
        <v>94470.169600000358</v>
      </c>
      <c r="AQ541" s="191">
        <f t="shared" si="327"/>
        <v>182.73127523553217</v>
      </c>
      <c r="AR541" s="191">
        <f t="shared" si="333"/>
        <v>-86.807556742716088</v>
      </c>
      <c r="AS541" s="250">
        <f t="shared" si="338"/>
        <v>0</v>
      </c>
      <c r="AT541" s="250">
        <f t="shared" si="339"/>
        <v>0</v>
      </c>
      <c r="AU541" s="250">
        <f t="shared" si="340"/>
        <v>1</v>
      </c>
      <c r="AV541" s="250">
        <f t="shared" si="341"/>
        <v>0</v>
      </c>
      <c r="AW541" s="250">
        <f t="shared" si="342"/>
        <v>0</v>
      </c>
      <c r="AX541" s="250">
        <f t="shared" si="343"/>
        <v>0</v>
      </c>
      <c r="AY541" s="89"/>
      <c r="AZ541" s="111"/>
      <c r="BA541" s="111"/>
      <c r="BB541" s="111"/>
      <c r="BC541" s="111"/>
      <c r="BD541" s="111"/>
      <c r="BE541" s="111"/>
      <c r="BF541" s="111"/>
      <c r="BG541" s="111"/>
      <c r="BH541" s="89"/>
      <c r="BI541" s="89"/>
      <c r="BJ541" s="89"/>
      <c r="BK541" s="89"/>
      <c r="BL541" s="89"/>
    </row>
    <row r="542" spans="1:64" x14ac:dyDescent="0.25">
      <c r="A542" s="86">
        <f t="shared" si="332"/>
        <v>541</v>
      </c>
      <c r="B542" s="113"/>
      <c r="C542" s="88"/>
      <c r="D542" s="88"/>
      <c r="E542" s="194">
        <f t="shared" si="308"/>
        <v>0</v>
      </c>
      <c r="F542" s="89">
        <f t="shared" si="309"/>
        <v>0</v>
      </c>
      <c r="G542" s="113"/>
      <c r="H542" s="88"/>
      <c r="I542" s="84">
        <f t="shared" si="310"/>
        <v>17693.610581976391</v>
      </c>
      <c r="J542" s="84">
        <f t="shared" si="311"/>
        <v>17828.379997965512</v>
      </c>
      <c r="K542" s="84">
        <f t="shared" si="312"/>
        <v>17963.149413954638</v>
      </c>
      <c r="L542" s="84">
        <f t="shared" si="313"/>
        <v>18097.918829943759</v>
      </c>
      <c r="M542" s="108">
        <f>IF(T542&lt;&gt;0,(((G542+1)*('Data Raw'!$N$1007-'Data Raw'!$N$1008)/2+'Data Raw'!$N$1008)*'Data Raw'!$M$1010+'Data Raw'!$M$1009)*AE542+AE542)</f>
        <v>18232.688245932884</v>
      </c>
      <c r="N542" s="84">
        <f t="shared" si="314"/>
        <v>18367.45766192201</v>
      </c>
      <c r="O542" s="84">
        <f t="shared" si="315"/>
        <v>18502.227077911131</v>
      </c>
      <c r="P542" s="84">
        <f t="shared" si="316"/>
        <v>18636.996493900257</v>
      </c>
      <c r="Q542" s="84">
        <f t="shared" si="317"/>
        <v>18771.765909889378</v>
      </c>
      <c r="R542" s="166" t="str">
        <f t="shared" si="318"/>
        <v/>
      </c>
      <c r="S542" s="109">
        <f>'Data Raw'!E584</f>
        <v>18279.73</v>
      </c>
      <c r="T542" s="109">
        <f>'Data Raw'!G584</f>
        <v>18365.7</v>
      </c>
      <c r="U542" s="109">
        <f>'Data Raw'!D584</f>
        <v>18537.75</v>
      </c>
      <c r="V542" s="166" t="str">
        <f t="shared" si="319"/>
        <v/>
      </c>
      <c r="W542" s="89">
        <f t="shared" si="320"/>
        <v>-133.01175406711627</v>
      </c>
      <c r="X542" s="89">
        <f t="shared" si="321"/>
        <v>17692.126720011023</v>
      </c>
      <c r="Y542" s="89">
        <f t="shared" si="337"/>
        <v>254.55822190756874</v>
      </c>
      <c r="Z542" s="109">
        <f t="shared" si="322"/>
        <v>258.02000000000044</v>
      </c>
      <c r="AA542" s="89">
        <f t="shared" si="323"/>
        <v>303.99730035927593</v>
      </c>
      <c r="AB542" s="89">
        <f t="shared" si="324"/>
        <v>18170.548843810386</v>
      </c>
      <c r="AC542" s="89">
        <f t="shared" si="325"/>
        <v>18700.371156189613</v>
      </c>
      <c r="AD542" s="89">
        <f t="shared" si="326"/>
        <v>1</v>
      </c>
      <c r="AE542" s="89">
        <f>'Data Raw'!C584</f>
        <v>18435.46</v>
      </c>
      <c r="AF542" s="89"/>
      <c r="AG542" s="89">
        <f t="shared" si="328"/>
        <v>-69.759999999998399</v>
      </c>
      <c r="AH542" s="89">
        <f t="shared" si="329"/>
        <v>-202.77175406711467</v>
      </c>
      <c r="AI542" s="109">
        <f t="shared" si="330"/>
        <v>-1</v>
      </c>
      <c r="AJ542" s="109">
        <f t="shared" si="334"/>
        <v>50</v>
      </c>
      <c r="AK542" s="88"/>
      <c r="AL542" s="191" t="str">
        <f t="shared" si="335"/>
        <v/>
      </c>
      <c r="AM542" s="191">
        <f t="shared" si="336"/>
        <v>-69.759999999998399</v>
      </c>
      <c r="AN542" s="88"/>
      <c r="AO542" s="191"/>
      <c r="AP542" s="191">
        <f t="shared" si="331"/>
        <v>4866.4575999997769</v>
      </c>
      <c r="AQ542" s="191">
        <f t="shared" si="327"/>
        <v>170.17891132047285</v>
      </c>
      <c r="AR542" s="191">
        <f t="shared" si="333"/>
        <v>-84.379310587095887</v>
      </c>
      <c r="AS542" s="250">
        <f t="shared" si="338"/>
        <v>0</v>
      </c>
      <c r="AT542" s="250">
        <f t="shared" si="339"/>
        <v>0</v>
      </c>
      <c r="AU542" s="250">
        <f t="shared" si="340"/>
        <v>0</v>
      </c>
      <c r="AV542" s="250">
        <f t="shared" si="341"/>
        <v>1</v>
      </c>
      <c r="AW542" s="250">
        <f t="shared" si="342"/>
        <v>0</v>
      </c>
      <c r="AX542" s="250">
        <f t="shared" si="343"/>
        <v>0</v>
      </c>
      <c r="AY542" s="89"/>
      <c r="AZ542" s="111"/>
      <c r="BA542" s="111"/>
      <c r="BB542" s="111"/>
      <c r="BC542" s="111"/>
      <c r="BD542" s="111"/>
      <c r="BE542" s="111"/>
      <c r="BF542" s="111"/>
      <c r="BG542" s="111"/>
      <c r="BH542" s="89"/>
      <c r="BI542" s="89"/>
      <c r="BJ542" s="89"/>
      <c r="BK542" s="89"/>
      <c r="BL542" s="89"/>
    </row>
    <row r="543" spans="1:64" x14ac:dyDescent="0.25">
      <c r="A543" s="86">
        <f t="shared" si="332"/>
        <v>542</v>
      </c>
      <c r="B543" s="113"/>
      <c r="C543" s="88"/>
      <c r="D543" s="88"/>
      <c r="E543" s="194">
        <f t="shared" si="308"/>
        <v>0</v>
      </c>
      <c r="F543" s="89">
        <f t="shared" si="309"/>
        <v>0</v>
      </c>
      <c r="G543" s="113"/>
      <c r="H543" s="88"/>
      <c r="I543" s="84">
        <f t="shared" si="310"/>
        <v>18032.179671965361</v>
      </c>
      <c r="J543" s="84">
        <f t="shared" si="311"/>
        <v>18159.458782919148</v>
      </c>
      <c r="K543" s="84">
        <f t="shared" si="312"/>
        <v>18286.737893872931</v>
      </c>
      <c r="L543" s="84">
        <f t="shared" si="313"/>
        <v>18414.017004826717</v>
      </c>
      <c r="M543" s="108">
        <f>IF(T543&lt;&gt;0,(((G543+1)*('Data Raw'!$N$1007-'Data Raw'!$N$1008)/2+'Data Raw'!$N$1008)*'Data Raw'!$M$1010+'Data Raw'!$M$1009)*AE543+AE543)</f>
        <v>18541.2961157805</v>
      </c>
      <c r="N543" s="84">
        <f t="shared" si="314"/>
        <v>18668.575226734283</v>
      </c>
      <c r="O543" s="84">
        <f t="shared" si="315"/>
        <v>18795.85433768807</v>
      </c>
      <c r="P543" s="84">
        <f t="shared" si="316"/>
        <v>18923.133448641853</v>
      </c>
      <c r="Q543" s="84">
        <f t="shared" si="317"/>
        <v>19050.412559595639</v>
      </c>
      <c r="R543" s="166" t="str">
        <f t="shared" si="318"/>
        <v/>
      </c>
      <c r="S543" s="109">
        <f>'Data Raw'!E585</f>
        <v>18417.63</v>
      </c>
      <c r="T543" s="109">
        <f>'Data Raw'!G585</f>
        <v>18479.72</v>
      </c>
      <c r="U543" s="109">
        <f>'Data Raw'!D585</f>
        <v>18781.21</v>
      </c>
      <c r="V543" s="166" t="str">
        <f t="shared" si="319"/>
        <v/>
      </c>
      <c r="W543" s="89">
        <f t="shared" si="320"/>
        <v>61.576115780499094</v>
      </c>
      <c r="X543" s="89">
        <f t="shared" si="321"/>
        <v>3791.6180346134297</v>
      </c>
      <c r="Y543" s="89">
        <f t="shared" si="337"/>
        <v>236.82149639370382</v>
      </c>
      <c r="Z543" s="109">
        <f t="shared" si="322"/>
        <v>363.57999999999811</v>
      </c>
      <c r="AA543" s="89">
        <f t="shared" si="323"/>
        <v>312.50911459366478</v>
      </c>
      <c r="AB543" s="89">
        <f t="shared" si="324"/>
        <v>18489.102294694614</v>
      </c>
      <c r="AC543" s="89">
        <f t="shared" si="325"/>
        <v>19005.897705305386</v>
      </c>
      <c r="AD543" s="89" t="str">
        <f t="shared" si="326"/>
        <v/>
      </c>
      <c r="AE543" s="89">
        <f>'Data Raw'!C585</f>
        <v>18747.5</v>
      </c>
      <c r="AF543" s="89"/>
      <c r="AG543" s="89">
        <f t="shared" si="328"/>
        <v>-267.77999999999884</v>
      </c>
      <c r="AH543" s="89">
        <f t="shared" si="329"/>
        <v>-206.20388421949974</v>
      </c>
      <c r="AI543" s="109">
        <f t="shared" si="330"/>
        <v>-1</v>
      </c>
      <c r="AJ543" s="109">
        <f t="shared" si="334"/>
        <v>50</v>
      </c>
      <c r="AK543" s="88"/>
      <c r="AL543" s="191" t="str">
        <f t="shared" si="335"/>
        <v/>
      </c>
      <c r="AM543" s="191">
        <f t="shared" si="336"/>
        <v>-267.77999999999884</v>
      </c>
      <c r="AN543" s="88"/>
      <c r="AO543" s="191"/>
      <c r="AP543" s="191">
        <f t="shared" si="331"/>
        <v>71706.128399999376</v>
      </c>
      <c r="AQ543" s="191">
        <f t="shared" si="327"/>
        <v>181.0234767293091</v>
      </c>
      <c r="AR543" s="191">
        <f t="shared" si="333"/>
        <v>-55.798019664394729</v>
      </c>
      <c r="AS543" s="250">
        <f t="shared" si="338"/>
        <v>0</v>
      </c>
      <c r="AT543" s="250">
        <f t="shared" si="339"/>
        <v>0</v>
      </c>
      <c r="AU543" s="250">
        <f t="shared" si="340"/>
        <v>1</v>
      </c>
      <c r="AV543" s="250">
        <f t="shared" si="341"/>
        <v>0</v>
      </c>
      <c r="AW543" s="250">
        <f t="shared" si="342"/>
        <v>0</v>
      </c>
      <c r="AX543" s="250">
        <f t="shared" si="343"/>
        <v>0</v>
      </c>
      <c r="AY543" s="89"/>
      <c r="AZ543" s="111"/>
      <c r="BA543" s="111"/>
      <c r="BB543" s="111"/>
      <c r="BC543" s="111"/>
      <c r="BD543" s="111"/>
      <c r="BE543" s="111"/>
      <c r="BF543" s="111"/>
      <c r="BG543" s="111"/>
      <c r="BH543" s="89"/>
      <c r="BI543" s="89"/>
      <c r="BJ543" s="89"/>
      <c r="BK543" s="89"/>
      <c r="BL543" s="89"/>
    </row>
    <row r="544" spans="1:64" x14ac:dyDescent="0.25">
      <c r="A544" s="86">
        <f t="shared" si="332"/>
        <v>543</v>
      </c>
      <c r="B544" s="113"/>
      <c r="C544" s="88"/>
      <c r="D544" s="88"/>
      <c r="E544" s="194">
        <f t="shared" si="308"/>
        <v>0</v>
      </c>
      <c r="F544" s="89">
        <f t="shared" si="309"/>
        <v>0</v>
      </c>
      <c r="G544" s="113"/>
      <c r="H544" s="88"/>
      <c r="I544" s="84">
        <f t="shared" si="310"/>
        <v>17992.409927447628</v>
      </c>
      <c r="J544" s="84">
        <f t="shared" si="311"/>
        <v>18110.820675644478</v>
      </c>
      <c r="K544" s="84">
        <f t="shared" si="312"/>
        <v>18229.231423841331</v>
      </c>
      <c r="L544" s="84">
        <f t="shared" si="313"/>
        <v>18347.64217203818</v>
      </c>
      <c r="M544" s="108">
        <f>IF(T544&lt;&gt;0,(((G544+1)*('Data Raw'!$N$1007-'Data Raw'!$N$1008)/2+'Data Raw'!$N$1008)*'Data Raw'!$M$1010+'Data Raw'!$M$1009)*AE544+AE544)</f>
        <v>18466.052920235034</v>
      </c>
      <c r="N544" s="84">
        <f t="shared" si="314"/>
        <v>18584.463668431887</v>
      </c>
      <c r="O544" s="84">
        <f t="shared" si="315"/>
        <v>18702.874416628736</v>
      </c>
      <c r="P544" s="84">
        <f t="shared" si="316"/>
        <v>18821.285164825589</v>
      </c>
      <c r="Q544" s="84">
        <f t="shared" si="317"/>
        <v>18939.695913022439</v>
      </c>
      <c r="R544" s="166" t="str">
        <f t="shared" si="318"/>
        <v/>
      </c>
      <c r="S544" s="109">
        <f>'Data Raw'!E586</f>
        <v>18573.669999999998</v>
      </c>
      <c r="T544" s="109">
        <f>'Data Raw'!G586</f>
        <v>18659.830000000002</v>
      </c>
      <c r="U544" s="109">
        <f>'Data Raw'!D586</f>
        <v>18806.55</v>
      </c>
      <c r="V544" s="166" t="str">
        <f t="shared" si="319"/>
        <v/>
      </c>
      <c r="W544" s="89">
        <f t="shared" si="320"/>
        <v>-193.77707976496822</v>
      </c>
      <c r="X544" s="89">
        <f t="shared" si="321"/>
        <v>37549.556642238858</v>
      </c>
      <c r="Y544" s="89">
        <f t="shared" si="337"/>
        <v>231.16354246882608</v>
      </c>
      <c r="Z544" s="109">
        <f t="shared" si="322"/>
        <v>232.88000000000102</v>
      </c>
      <c r="AA544" s="89">
        <f t="shared" si="323"/>
        <v>301.13352679457</v>
      </c>
      <c r="AB544" s="89">
        <f t="shared" si="324"/>
        <v>18405.787252595383</v>
      </c>
      <c r="AC544" s="89">
        <f t="shared" si="325"/>
        <v>18937.052747404614</v>
      </c>
      <c r="AD544" s="89">
        <f t="shared" si="326"/>
        <v>1</v>
      </c>
      <c r="AE544" s="89">
        <f>'Data Raw'!C586</f>
        <v>18671.419999999998</v>
      </c>
      <c r="AF544" s="89"/>
      <c r="AG544" s="89">
        <f t="shared" si="328"/>
        <v>-11.589999999996508</v>
      </c>
      <c r="AH544" s="89">
        <f t="shared" si="329"/>
        <v>-205.36707976496473</v>
      </c>
      <c r="AI544" s="109">
        <f t="shared" si="330"/>
        <v>-1</v>
      </c>
      <c r="AJ544" s="109">
        <f t="shared" si="334"/>
        <v>50</v>
      </c>
      <c r="AK544" s="88"/>
      <c r="AL544" s="191" t="str">
        <f t="shared" si="335"/>
        <v/>
      </c>
      <c r="AM544" s="191">
        <f t="shared" si="336"/>
        <v>-11.589999999996508</v>
      </c>
      <c r="AN544" s="88"/>
      <c r="AO544" s="191"/>
      <c r="AP544" s="191">
        <f t="shared" si="331"/>
        <v>134.32809999991903</v>
      </c>
      <c r="AQ544" s="191">
        <f t="shared" si="327"/>
        <v>162.19753487049658</v>
      </c>
      <c r="AR544" s="191">
        <f t="shared" si="333"/>
        <v>-68.966007598329497</v>
      </c>
      <c r="AS544" s="250">
        <f t="shared" si="338"/>
        <v>0</v>
      </c>
      <c r="AT544" s="250">
        <f t="shared" si="339"/>
        <v>0</v>
      </c>
      <c r="AU544" s="250">
        <f t="shared" si="340"/>
        <v>0</v>
      </c>
      <c r="AV544" s="250">
        <f t="shared" si="341"/>
        <v>1</v>
      </c>
      <c r="AW544" s="250">
        <f t="shared" si="342"/>
        <v>0</v>
      </c>
      <c r="AX544" s="250">
        <f t="shared" si="343"/>
        <v>0</v>
      </c>
      <c r="AY544" s="89"/>
      <c r="AZ544" s="111"/>
      <c r="BA544" s="111"/>
      <c r="BB544" s="111"/>
      <c r="BC544" s="111"/>
      <c r="BD544" s="111"/>
      <c r="BE544" s="111"/>
      <c r="BF544" s="111"/>
      <c r="BG544" s="111"/>
      <c r="BH544" s="89"/>
      <c r="BI544" s="89"/>
      <c r="BJ544" s="89"/>
      <c r="BK544" s="89"/>
      <c r="BL544" s="89"/>
    </row>
    <row r="545" spans="1:64" x14ac:dyDescent="0.25">
      <c r="A545" s="86">
        <f t="shared" si="332"/>
        <v>544</v>
      </c>
      <c r="B545" s="113"/>
      <c r="C545" s="88"/>
      <c r="D545" s="88"/>
      <c r="E545" s="194">
        <f t="shared" si="308"/>
        <v>0</v>
      </c>
      <c r="F545" s="89">
        <f t="shared" si="309"/>
        <v>0</v>
      </c>
      <c r="G545" s="113"/>
      <c r="H545" s="88"/>
      <c r="I545" s="84">
        <f t="shared" si="310"/>
        <v>18127.934470004991</v>
      </c>
      <c r="J545" s="84">
        <f t="shared" si="311"/>
        <v>18243.516241239402</v>
      </c>
      <c r="K545" s="84">
        <f t="shared" si="312"/>
        <v>18359.098012473816</v>
      </c>
      <c r="L545" s="84">
        <f t="shared" si="313"/>
        <v>18474.679783708227</v>
      </c>
      <c r="M545" s="108">
        <f>IF(T545&lt;&gt;0,(((G545+1)*('Data Raw'!$N$1007-'Data Raw'!$N$1008)/2+'Data Raw'!$N$1008)*'Data Raw'!$M$1010+'Data Raw'!$M$1009)*AE545+AE545)</f>
        <v>18590.261554942641</v>
      </c>
      <c r="N545" s="84">
        <f t="shared" si="314"/>
        <v>18705.843326177055</v>
      </c>
      <c r="O545" s="84">
        <f t="shared" si="315"/>
        <v>18821.425097411466</v>
      </c>
      <c r="P545" s="84">
        <f t="shared" si="316"/>
        <v>18937.00686864588</v>
      </c>
      <c r="Q545" s="84">
        <f t="shared" si="317"/>
        <v>19052.58863988029</v>
      </c>
      <c r="R545" s="166" t="str">
        <f t="shared" si="318"/>
        <v/>
      </c>
      <c r="S545" s="109">
        <f>'Data Raw'!E587</f>
        <v>18739.599999999999</v>
      </c>
      <c r="T545" s="109">
        <f>'Data Raw'!G587</f>
        <v>18860.95</v>
      </c>
      <c r="U545" s="109">
        <f>'Data Raw'!D587</f>
        <v>18932.18</v>
      </c>
      <c r="V545" s="166" t="str">
        <f t="shared" si="319"/>
        <v/>
      </c>
      <c r="W545" s="89">
        <f t="shared" si="320"/>
        <v>-270.68844505735979</v>
      </c>
      <c r="X545" s="89">
        <f t="shared" si="321"/>
        <v>73272.234287571293</v>
      </c>
      <c r="Y545" s="89">
        <f t="shared" si="337"/>
        <v>237.21350674866477</v>
      </c>
      <c r="Z545" s="109">
        <f t="shared" si="322"/>
        <v>192.58000000000175</v>
      </c>
      <c r="AA545" s="89">
        <f t="shared" si="323"/>
        <v>285.62588010963168</v>
      </c>
      <c r="AB545" s="89">
        <f t="shared" si="324"/>
        <v>18541.046502224614</v>
      </c>
      <c r="AC545" s="89">
        <f t="shared" si="325"/>
        <v>19052.973497775383</v>
      </c>
      <c r="AD545" s="89">
        <f t="shared" si="326"/>
        <v>1</v>
      </c>
      <c r="AE545" s="89">
        <f>'Data Raw'!C587</f>
        <v>18797.009999999998</v>
      </c>
      <c r="AF545" s="89"/>
      <c r="AG545" s="89">
        <f t="shared" si="328"/>
        <v>63.940000000002328</v>
      </c>
      <c r="AH545" s="89">
        <f t="shared" si="329"/>
        <v>-206.74844505735746</v>
      </c>
      <c r="AI545" s="109">
        <f t="shared" si="330"/>
        <v>-1</v>
      </c>
      <c r="AJ545" s="109">
        <f t="shared" si="334"/>
        <v>50</v>
      </c>
      <c r="AK545" s="88"/>
      <c r="AL545" s="191" t="str">
        <f t="shared" si="335"/>
        <v/>
      </c>
      <c r="AM545" s="191">
        <f t="shared" si="336"/>
        <v>-63.940000000002328</v>
      </c>
      <c r="AN545" s="88"/>
      <c r="AO545" s="191"/>
      <c r="AP545" s="191">
        <f t="shared" si="331"/>
        <v>4088.3236000002976</v>
      </c>
      <c r="AQ545" s="191">
        <f t="shared" si="327"/>
        <v>151.28003099599724</v>
      </c>
      <c r="AR545" s="191">
        <f t="shared" si="333"/>
        <v>-85.933475752667533</v>
      </c>
      <c r="AS545" s="250">
        <f t="shared" si="338"/>
        <v>0</v>
      </c>
      <c r="AT545" s="250">
        <f t="shared" si="339"/>
        <v>0</v>
      </c>
      <c r="AU545" s="250">
        <f t="shared" si="340"/>
        <v>0</v>
      </c>
      <c r="AV545" s="250">
        <f t="shared" si="341"/>
        <v>0</v>
      </c>
      <c r="AW545" s="250">
        <f t="shared" si="342"/>
        <v>1</v>
      </c>
      <c r="AX545" s="250">
        <f t="shared" si="343"/>
        <v>0</v>
      </c>
      <c r="AY545" s="89"/>
      <c r="AZ545" s="111"/>
      <c r="BA545" s="111"/>
      <c r="BB545" s="111"/>
      <c r="BC545" s="111"/>
      <c r="BD545" s="111"/>
      <c r="BE545" s="111"/>
      <c r="BF545" s="111"/>
      <c r="BG545" s="111"/>
      <c r="BH545" s="89"/>
      <c r="BI545" s="89"/>
      <c r="BJ545" s="89"/>
      <c r="BK545" s="89"/>
      <c r="BL545" s="89"/>
    </row>
    <row r="546" spans="1:64" x14ac:dyDescent="0.25">
      <c r="A546" s="86">
        <f t="shared" si="332"/>
        <v>545</v>
      </c>
      <c r="B546" s="113"/>
      <c r="C546" s="88"/>
      <c r="D546" s="88"/>
      <c r="E546" s="194">
        <f t="shared" si="308"/>
        <v>0</v>
      </c>
      <c r="F546" s="89">
        <f t="shared" si="309"/>
        <v>0</v>
      </c>
      <c r="G546" s="113"/>
      <c r="H546" s="88"/>
      <c r="I546" s="84">
        <f t="shared" si="310"/>
        <v>18495.907623045234</v>
      </c>
      <c r="J546" s="84">
        <f t="shared" si="311"/>
        <v>18614.514376419564</v>
      </c>
      <c r="K546" s="84">
        <f t="shared" si="312"/>
        <v>18733.121129793897</v>
      </c>
      <c r="L546" s="84">
        <f t="shared" si="313"/>
        <v>18851.727883168227</v>
      </c>
      <c r="M546" s="108">
        <f>IF(T546&lt;&gt;0,(((G546+1)*('Data Raw'!$N$1007-'Data Raw'!$N$1008)/2+'Data Raw'!$N$1008)*'Data Raw'!$M$1010+'Data Raw'!$M$1009)*AE546+AE546)</f>
        <v>18970.33463654256</v>
      </c>
      <c r="N546" s="84">
        <f t="shared" si="314"/>
        <v>19088.941389916894</v>
      </c>
      <c r="O546" s="84">
        <f t="shared" si="315"/>
        <v>19207.548143291224</v>
      </c>
      <c r="P546" s="84">
        <f t="shared" si="316"/>
        <v>19326.154896665557</v>
      </c>
      <c r="Q546" s="84">
        <f t="shared" si="317"/>
        <v>19444.761650039887</v>
      </c>
      <c r="R546" s="166" t="str">
        <f t="shared" si="318"/>
        <v/>
      </c>
      <c r="S546" s="109">
        <f>'Data Raw'!E588</f>
        <v>19163.21</v>
      </c>
      <c r="T546" s="109">
        <f>'Data Raw'!G588</f>
        <v>19350.62</v>
      </c>
      <c r="U546" s="109">
        <f>'Data Raw'!D588</f>
        <v>19368.919999999998</v>
      </c>
      <c r="V546" s="166" t="str">
        <f t="shared" si="319"/>
        <v/>
      </c>
      <c r="W546" s="89">
        <f t="shared" si="320"/>
        <v>-380.28536345743851</v>
      </c>
      <c r="X546" s="89">
        <f t="shared" si="321"/>
        <v>144616.9576599561</v>
      </c>
      <c r="Y546" s="89">
        <f t="shared" si="337"/>
        <v>262.47134384101247</v>
      </c>
      <c r="Z546" s="109">
        <f t="shared" si="322"/>
        <v>205.70999999999913</v>
      </c>
      <c r="AA546" s="89">
        <f t="shared" si="323"/>
        <v>274.20932580825558</v>
      </c>
      <c r="AB546" s="89">
        <f t="shared" si="324"/>
        <v>18938.528001906816</v>
      </c>
      <c r="AC546" s="89">
        <f t="shared" si="325"/>
        <v>19424.091998093187</v>
      </c>
      <c r="AD546" s="89">
        <f t="shared" si="326"/>
        <v>1</v>
      </c>
      <c r="AE546" s="89">
        <f>'Data Raw'!C588</f>
        <v>19181.310000000001</v>
      </c>
      <c r="AF546" s="89"/>
      <c r="AG546" s="89">
        <f t="shared" si="328"/>
        <v>169.30999999999767</v>
      </c>
      <c r="AH546" s="89">
        <f t="shared" si="329"/>
        <v>-210.97536345744084</v>
      </c>
      <c r="AI546" s="109">
        <f t="shared" si="330"/>
        <v>-1</v>
      </c>
      <c r="AJ546" s="109">
        <f t="shared" si="334"/>
        <v>50</v>
      </c>
      <c r="AK546" s="88"/>
      <c r="AL546" s="191" t="str">
        <f t="shared" si="335"/>
        <v/>
      </c>
      <c r="AM546" s="191">
        <f t="shared" si="336"/>
        <v>-169.30999999999767</v>
      </c>
      <c r="AN546" s="88"/>
      <c r="AO546" s="191"/>
      <c r="AP546" s="191">
        <f t="shared" si="331"/>
        <v>28665.876099999212</v>
      </c>
      <c r="AQ546" s="191">
        <f t="shared" si="327"/>
        <v>153.28336088533064</v>
      </c>
      <c r="AR546" s="191">
        <f t="shared" si="333"/>
        <v>-109.18798295568183</v>
      </c>
      <c r="AS546" s="250">
        <f t="shared" si="338"/>
        <v>0</v>
      </c>
      <c r="AT546" s="250">
        <f t="shared" si="339"/>
        <v>0</v>
      </c>
      <c r="AU546" s="250">
        <f t="shared" si="340"/>
        <v>0</v>
      </c>
      <c r="AV546" s="250">
        <f t="shared" si="341"/>
        <v>0</v>
      </c>
      <c r="AW546" s="250">
        <f t="shared" si="342"/>
        <v>0</v>
      </c>
      <c r="AX546" s="250">
        <f t="shared" si="343"/>
        <v>1</v>
      </c>
      <c r="AY546" s="89"/>
      <c r="AZ546" s="111"/>
      <c r="BA546" s="111"/>
      <c r="BB546" s="111"/>
      <c r="BC546" s="111"/>
      <c r="BD546" s="111"/>
      <c r="BE546" s="111"/>
      <c r="BF546" s="111"/>
      <c r="BG546" s="111"/>
      <c r="BH546" s="89"/>
      <c r="BI546" s="89"/>
      <c r="BJ546" s="89"/>
      <c r="BK546" s="89"/>
      <c r="BL546" s="89"/>
    </row>
    <row r="547" spans="1:64" x14ac:dyDescent="0.25">
      <c r="A547" s="86">
        <f t="shared" si="332"/>
        <v>546</v>
      </c>
      <c r="B547" s="113"/>
      <c r="C547" s="88"/>
      <c r="D547" s="88"/>
      <c r="E547" s="194">
        <f t="shared" si="308"/>
        <v>0</v>
      </c>
      <c r="F547" s="89">
        <f t="shared" si="309"/>
        <v>0</v>
      </c>
      <c r="G547" s="113"/>
      <c r="H547" s="88"/>
      <c r="I547" s="84">
        <f t="shared" si="310"/>
        <v>18795.013689886786</v>
      </c>
      <c r="J547" s="84">
        <f t="shared" si="311"/>
        <v>18926.249361807288</v>
      </c>
      <c r="K547" s="84">
        <f t="shared" si="312"/>
        <v>19057.485033727797</v>
      </c>
      <c r="L547" s="84">
        <f t="shared" si="313"/>
        <v>19188.720705648302</v>
      </c>
      <c r="M547" s="108">
        <f>IF(T547&lt;&gt;0,(((G547+1)*('Data Raw'!$N$1007-'Data Raw'!$N$1008)/2+'Data Raw'!$N$1008)*'Data Raw'!$M$1010+'Data Raw'!$M$1009)*AE547+AE547)</f>
        <v>19319.956377568808</v>
      </c>
      <c r="N547" s="84">
        <f t="shared" si="314"/>
        <v>19451.192049489313</v>
      </c>
      <c r="O547" s="84">
        <f t="shared" si="315"/>
        <v>19582.427721409818</v>
      </c>
      <c r="P547" s="84">
        <f t="shared" si="316"/>
        <v>19713.663393330327</v>
      </c>
      <c r="Q547" s="84">
        <f t="shared" si="317"/>
        <v>19844.899065250829</v>
      </c>
      <c r="R547" s="166" t="str">
        <f t="shared" si="318"/>
        <v/>
      </c>
      <c r="S547" s="109">
        <f>'Data Raw'!E589</f>
        <v>19364.599999999999</v>
      </c>
      <c r="T547" s="109">
        <f>'Data Raw'!G589</f>
        <v>19413.78</v>
      </c>
      <c r="U547" s="109">
        <f>'Data Raw'!D589</f>
        <v>19534.82</v>
      </c>
      <c r="V547" s="166" t="str">
        <f t="shared" si="319"/>
        <v/>
      </c>
      <c r="W547" s="89">
        <f t="shared" si="320"/>
        <v>-93.823622431191325</v>
      </c>
      <c r="X547" s="89">
        <f t="shared" si="321"/>
        <v>8802.8721261107476</v>
      </c>
      <c r="Y547" s="89">
        <f t="shared" si="337"/>
        <v>245.57515874614282</v>
      </c>
      <c r="Z547" s="109">
        <f t="shared" si="322"/>
        <v>170.22000000000116</v>
      </c>
      <c r="AA547" s="89">
        <f t="shared" si="323"/>
        <v>259.35370783564781</v>
      </c>
      <c r="AB547" s="89">
        <f t="shared" si="324"/>
        <v>19301.742073062982</v>
      </c>
      <c r="AC547" s="89">
        <f t="shared" si="325"/>
        <v>19767.897926937017</v>
      </c>
      <c r="AD547" s="89">
        <f t="shared" si="326"/>
        <v>1</v>
      </c>
      <c r="AE547" s="89">
        <f>'Data Raw'!C589</f>
        <v>19534.82</v>
      </c>
      <c r="AF547" s="89"/>
      <c r="AG547" s="89">
        <f t="shared" si="328"/>
        <v>-121.04000000000087</v>
      </c>
      <c r="AH547" s="89">
        <f t="shared" si="329"/>
        <v>-214.8636224311922</v>
      </c>
      <c r="AI547" s="109">
        <f t="shared" si="330"/>
        <v>-1</v>
      </c>
      <c r="AJ547" s="109">
        <f t="shared" si="334"/>
        <v>50</v>
      </c>
      <c r="AK547" s="88"/>
      <c r="AL547" s="191" t="str">
        <f t="shared" si="335"/>
        <v/>
      </c>
      <c r="AM547" s="191">
        <f t="shared" si="336"/>
        <v>-121.04000000000087</v>
      </c>
      <c r="AN547" s="88"/>
      <c r="AO547" s="191"/>
      <c r="AP547" s="191">
        <f t="shared" si="331"/>
        <v>14650.681600000211</v>
      </c>
      <c r="AQ547" s="191">
        <f t="shared" si="327"/>
        <v>149.70076523140509</v>
      </c>
      <c r="AR547" s="191">
        <f t="shared" si="333"/>
        <v>-95.874393514737733</v>
      </c>
      <c r="AS547" s="250">
        <f t="shared" si="338"/>
        <v>0</v>
      </c>
      <c r="AT547" s="250">
        <f t="shared" si="339"/>
        <v>0</v>
      </c>
      <c r="AU547" s="250">
        <f t="shared" si="340"/>
        <v>0</v>
      </c>
      <c r="AV547" s="250">
        <f t="shared" si="341"/>
        <v>1</v>
      </c>
      <c r="AW547" s="250">
        <f t="shared" si="342"/>
        <v>0</v>
      </c>
      <c r="AX547" s="250">
        <f t="shared" si="343"/>
        <v>0</v>
      </c>
      <c r="AY547" s="89"/>
      <c r="AZ547" s="111"/>
      <c r="BA547" s="111"/>
      <c r="BB547" s="111"/>
      <c r="BC547" s="111"/>
      <c r="BD547" s="111"/>
      <c r="BE547" s="111"/>
      <c r="BF547" s="111"/>
      <c r="BG547" s="111"/>
      <c r="BH547" s="89"/>
      <c r="BI547" s="89"/>
      <c r="BJ547" s="89"/>
      <c r="BK547" s="89"/>
      <c r="BL547" s="89"/>
    </row>
    <row r="548" spans="1:64" x14ac:dyDescent="0.25">
      <c r="A548" s="86">
        <f t="shared" si="332"/>
        <v>547</v>
      </c>
      <c r="B548" s="113"/>
      <c r="C548" s="88"/>
      <c r="D548" s="88"/>
      <c r="E548" s="194">
        <f t="shared" si="308"/>
        <v>0</v>
      </c>
      <c r="F548" s="89">
        <f t="shared" si="309"/>
        <v>0</v>
      </c>
      <c r="G548" s="113"/>
      <c r="H548" s="88"/>
      <c r="I548" s="84">
        <f t="shared" si="310"/>
        <v>18620.64113107535</v>
      </c>
      <c r="J548" s="84">
        <f t="shared" si="311"/>
        <v>18743.428710448421</v>
      </c>
      <c r="K548" s="84">
        <f t="shared" si="312"/>
        <v>18866.216289821492</v>
      </c>
      <c r="L548" s="84">
        <f t="shared" si="313"/>
        <v>18989.003869194563</v>
      </c>
      <c r="M548" s="108">
        <f>IF(T548&lt;&gt;0,(((G548+1)*('Data Raw'!$N$1007-'Data Raw'!$N$1008)/2+'Data Raw'!$N$1008)*'Data Raw'!$M$1010+'Data Raw'!$M$1009)*AE548+AE548)</f>
        <v>19111.791448567634</v>
      </c>
      <c r="N548" s="84">
        <f t="shared" si="314"/>
        <v>19234.579027940705</v>
      </c>
      <c r="O548" s="84">
        <f t="shared" si="315"/>
        <v>19357.366607313776</v>
      </c>
      <c r="P548" s="84">
        <f t="shared" si="316"/>
        <v>19480.154186686847</v>
      </c>
      <c r="Q548" s="84">
        <f t="shared" si="317"/>
        <v>19602.941766059917</v>
      </c>
      <c r="R548" s="166" t="str">
        <f t="shared" si="318"/>
        <v/>
      </c>
      <c r="S548" s="109">
        <f>'Data Raw'!E590</f>
        <v>18979.919999999998</v>
      </c>
      <c r="T548" s="109">
        <f>'Data Raw'!G590</f>
        <v>19015.72</v>
      </c>
      <c r="U548" s="109">
        <f>'Data Raw'!D590</f>
        <v>19324.34</v>
      </c>
      <c r="V548" s="166" t="str">
        <f t="shared" si="319"/>
        <v/>
      </c>
      <c r="W548" s="89">
        <f t="shared" si="320"/>
        <v>96.071448567632615</v>
      </c>
      <c r="X548" s="89">
        <f t="shared" si="321"/>
        <v>9229.7232298832787</v>
      </c>
      <c r="Y548" s="89">
        <f t="shared" si="337"/>
        <v>230.23983606821906</v>
      </c>
      <c r="Z548" s="109">
        <f t="shared" si="322"/>
        <v>344.42000000000189</v>
      </c>
      <c r="AA548" s="89">
        <f t="shared" si="323"/>
        <v>271.50603528769841</v>
      </c>
      <c r="AB548" s="89">
        <f t="shared" si="324"/>
        <v>19103.889348339701</v>
      </c>
      <c r="AC548" s="89">
        <f t="shared" si="325"/>
        <v>19544.7906516603</v>
      </c>
      <c r="AD548" s="89" t="str">
        <f t="shared" si="326"/>
        <v/>
      </c>
      <c r="AE548" s="89">
        <f>'Data Raw'!C590</f>
        <v>19324.34</v>
      </c>
      <c r="AF548" s="89"/>
      <c r="AG548" s="89">
        <f t="shared" si="328"/>
        <v>-308.61999999999898</v>
      </c>
      <c r="AH548" s="89">
        <f t="shared" si="329"/>
        <v>-212.54855143236637</v>
      </c>
      <c r="AI548" s="109">
        <f t="shared" si="330"/>
        <v>-1</v>
      </c>
      <c r="AJ548" s="109">
        <f t="shared" si="334"/>
        <v>50</v>
      </c>
      <c r="AK548" s="88"/>
      <c r="AL548" s="191" t="str">
        <f t="shared" si="335"/>
        <v/>
      </c>
      <c r="AM548" s="191">
        <f t="shared" si="336"/>
        <v>-308.61999999999898</v>
      </c>
      <c r="AN548" s="88"/>
      <c r="AO548" s="191"/>
      <c r="AP548" s="191">
        <f t="shared" si="331"/>
        <v>95246.304399999368</v>
      </c>
      <c r="AQ548" s="191">
        <f t="shared" si="327"/>
        <v>167.35845798347108</v>
      </c>
      <c r="AR548" s="191">
        <f t="shared" si="333"/>
        <v>-62.881378084747979</v>
      </c>
      <c r="AS548" s="250">
        <f t="shared" si="338"/>
        <v>0</v>
      </c>
      <c r="AT548" s="250">
        <f t="shared" si="339"/>
        <v>0</v>
      </c>
      <c r="AU548" s="250">
        <f t="shared" si="340"/>
        <v>1</v>
      </c>
      <c r="AV548" s="250">
        <f t="shared" si="341"/>
        <v>0</v>
      </c>
      <c r="AW548" s="250">
        <f t="shared" si="342"/>
        <v>0</v>
      </c>
      <c r="AX548" s="250">
        <f t="shared" si="343"/>
        <v>0</v>
      </c>
      <c r="AY548" s="89"/>
      <c r="AZ548" s="111"/>
      <c r="BA548" s="111"/>
      <c r="BB548" s="111"/>
      <c r="BC548" s="111"/>
      <c r="BD548" s="111"/>
      <c r="BE548" s="111"/>
      <c r="BF548" s="111"/>
      <c r="BG548" s="111"/>
      <c r="BH548" s="89"/>
      <c r="BI548" s="89"/>
      <c r="BJ548" s="89"/>
      <c r="BK548" s="89"/>
      <c r="BL548" s="89"/>
    </row>
    <row r="549" spans="1:64" x14ac:dyDescent="0.25">
      <c r="A549" s="86">
        <f t="shared" si="332"/>
        <v>548</v>
      </c>
      <c r="B549" s="113"/>
      <c r="C549" s="88"/>
      <c r="D549" s="88"/>
      <c r="E549" s="194">
        <f t="shared" ref="E549:E612" si="344">B549-B548</f>
        <v>0</v>
      </c>
      <c r="F549" s="89">
        <f t="shared" ref="F549:F612" si="345">E549/7+F548/7*6</f>
        <v>0</v>
      </c>
      <c r="G549" s="113"/>
      <c r="H549" s="88"/>
      <c r="I549" s="84">
        <f t="shared" ref="I549:I612" si="346">K549-Y548</f>
        <v>18159.036532178376</v>
      </c>
      <c r="J549" s="84">
        <f t="shared" ref="J549:J612" si="347">M549-Y548*1.5</f>
        <v>18274.156450212486</v>
      </c>
      <c r="K549" s="84">
        <f t="shared" ref="K549:K612" si="348">M549-Y548</f>
        <v>18389.276368246596</v>
      </c>
      <c r="L549" s="84">
        <f t="shared" ref="L549:L612" si="349">M549-Y548/2</f>
        <v>18504.396286280706</v>
      </c>
      <c r="M549" s="108">
        <f>IF(T549&lt;&gt;0,(((G549+1)*('Data Raw'!$N$1007-'Data Raw'!$N$1008)/2+'Data Raw'!$N$1008)*'Data Raw'!$M$1010+'Data Raw'!$M$1009)*AE549+AE549)</f>
        <v>18619.516204314816</v>
      </c>
      <c r="N549" s="84">
        <f t="shared" ref="N549:N612" si="350">M549+Y548/2</f>
        <v>18734.636122348926</v>
      </c>
      <c r="O549" s="84">
        <f t="shared" ref="O549:O612" si="351">M549+Y548</f>
        <v>18849.756040383036</v>
      </c>
      <c r="P549" s="84">
        <f t="shared" ref="P549:P612" si="352">M549+1.5*Y548</f>
        <v>18964.875958417146</v>
      </c>
      <c r="Q549" s="84">
        <f t="shared" ref="Q549:Q612" si="353">O549+Y548</f>
        <v>19079.995876451256</v>
      </c>
      <c r="R549" s="166" t="str">
        <f t="shared" ref="R549:R612" si="354">IF(B549&lt;&gt;"",IF(AND(M549&gt;AB549,M549&lt;AC549),"",1),"")</f>
        <v/>
      </c>
      <c r="S549" s="109">
        <f>'Data Raw'!E591</f>
        <v>18711.03</v>
      </c>
      <c r="T549" s="109">
        <f>'Data Raw'!G591</f>
        <v>18952.310000000001</v>
      </c>
      <c r="U549" s="109">
        <f>'Data Raw'!D591</f>
        <v>19004.419999999998</v>
      </c>
      <c r="V549" s="166" t="str">
        <f t="shared" ref="V549:V612" si="355">IF(R549&lt;&gt;1,IF(B549&lt;&gt;"",IF((AE549-M549)*(AE549-T549)&gt;0,1,""),""),"")</f>
        <v/>
      </c>
      <c r="W549" s="89">
        <f t="shared" ref="W549:W612" si="356">IF(R549=1,0,(M549-T549))</f>
        <v>-332.79379568518561</v>
      </c>
      <c r="X549" s="89">
        <f t="shared" ref="X549:X612" si="357">IF(R549=1,0,(M549-T549)*(M549-T549))</f>
        <v>110751.71044655307</v>
      </c>
      <c r="Y549" s="89">
        <f t="shared" si="337"/>
        <v>247.50584498808894</v>
      </c>
      <c r="Z549" s="109">
        <f t="shared" ref="Z549:Z612" si="358">U549-S549</f>
        <v>293.38999999999942</v>
      </c>
      <c r="AA549" s="89">
        <f t="shared" ref="AA549:AA612" si="359">Z549/7+AA548/7*6</f>
        <v>274.63231596088428</v>
      </c>
      <c r="AB549" s="89">
        <f t="shared" ref="AB549:AB612" si="360">AE549-$AD$1*AA548</f>
        <v>18595.809870005458</v>
      </c>
      <c r="AC549" s="89">
        <f t="shared" ref="AC549:AC612" si="361">AE549+$AD$1*AA548</f>
        <v>19057.370129994542</v>
      </c>
      <c r="AD549" s="89">
        <f t="shared" ref="AD549:AD612" si="362">IF(AND(T549&lt;AC549, T549&gt;AB549),1,"")</f>
        <v>1</v>
      </c>
      <c r="AE549" s="89">
        <f>'Data Raw'!C591</f>
        <v>18826.59</v>
      </c>
      <c r="AF549" s="89"/>
      <c r="AG549" s="89">
        <f t="shared" si="328"/>
        <v>125.72000000000116</v>
      </c>
      <c r="AH549" s="89">
        <f t="shared" si="329"/>
        <v>-207.07379568518445</v>
      </c>
      <c r="AI549" s="109">
        <f t="shared" si="330"/>
        <v>-1</v>
      </c>
      <c r="AJ549" s="109">
        <f t="shared" si="334"/>
        <v>50</v>
      </c>
      <c r="AK549" s="88"/>
      <c r="AL549" s="191" t="str">
        <f t="shared" si="335"/>
        <v/>
      </c>
      <c r="AM549" s="191">
        <f t="shared" si="336"/>
        <v>-125.72000000000116</v>
      </c>
      <c r="AN549" s="88"/>
      <c r="AO549" s="191"/>
      <c r="AP549" s="191">
        <f t="shared" si="331"/>
        <v>15805.518400000292</v>
      </c>
      <c r="AQ549" s="191">
        <f t="shared" ref="AQ549:AQ612" si="363">IF(AP549&gt;0,SQRT(AP549)/9+AQ548/9*8,AQ548)</f>
        <v>162.73196265197441</v>
      </c>
      <c r="AR549" s="191">
        <f t="shared" si="333"/>
        <v>-84.773882336114525</v>
      </c>
      <c r="AS549" s="250">
        <f t="shared" si="338"/>
        <v>0</v>
      </c>
      <c r="AT549" s="250">
        <f t="shared" si="339"/>
        <v>0</v>
      </c>
      <c r="AU549" s="250">
        <f t="shared" si="340"/>
        <v>0</v>
      </c>
      <c r="AV549" s="250">
        <f t="shared" si="341"/>
        <v>0</v>
      </c>
      <c r="AW549" s="250">
        <f t="shared" si="342"/>
        <v>1</v>
      </c>
      <c r="AX549" s="250">
        <f t="shared" si="343"/>
        <v>0</v>
      </c>
      <c r="AY549" s="89"/>
      <c r="AZ549" s="111"/>
      <c r="BA549" s="111"/>
      <c r="BB549" s="111"/>
      <c r="BC549" s="111"/>
      <c r="BD549" s="111"/>
      <c r="BE549" s="111"/>
      <c r="BF549" s="111"/>
      <c r="BG549" s="111"/>
      <c r="BH549" s="89"/>
      <c r="BI549" s="89"/>
      <c r="BJ549" s="89"/>
      <c r="BK549" s="89"/>
      <c r="BL549" s="89"/>
    </row>
    <row r="550" spans="1:64" x14ac:dyDescent="0.25">
      <c r="A550" s="86">
        <f t="shared" si="332"/>
        <v>549</v>
      </c>
      <c r="B550" s="113"/>
      <c r="C550" s="88"/>
      <c r="D550" s="88"/>
      <c r="E550" s="194">
        <f t="shared" si="344"/>
        <v>0</v>
      </c>
      <c r="F550" s="89">
        <f t="shared" si="345"/>
        <v>0</v>
      </c>
      <c r="G550" s="113"/>
      <c r="H550" s="88"/>
      <c r="I550" s="84">
        <f t="shared" si="346"/>
        <v>18299.251099787216</v>
      </c>
      <c r="J550" s="84">
        <f t="shared" si="347"/>
        <v>18423.00402228126</v>
      </c>
      <c r="K550" s="84">
        <f t="shared" si="348"/>
        <v>18546.756944775305</v>
      </c>
      <c r="L550" s="84">
        <f t="shared" si="349"/>
        <v>18670.509867269349</v>
      </c>
      <c r="M550" s="108">
        <f>IF(T550&lt;&gt;0,(((G550+1)*('Data Raw'!$N$1007-'Data Raw'!$N$1008)/2+'Data Raw'!$N$1008)*'Data Raw'!$M$1010+'Data Raw'!$M$1009)*AE550+AE550)</f>
        <v>18794.262789763394</v>
      </c>
      <c r="N550" s="84">
        <f t="shared" si="350"/>
        <v>18918.015712257438</v>
      </c>
      <c r="O550" s="84">
        <f t="shared" si="351"/>
        <v>19041.768634751483</v>
      </c>
      <c r="P550" s="84">
        <f t="shared" si="352"/>
        <v>19165.521557245527</v>
      </c>
      <c r="Q550" s="84">
        <f t="shared" si="353"/>
        <v>19289.274479739572</v>
      </c>
      <c r="R550" s="166" t="str">
        <f t="shared" si="354"/>
        <v/>
      </c>
      <c r="S550" s="109">
        <f>'Data Raw'!E592</f>
        <v>18888.759999999998</v>
      </c>
      <c r="T550" s="109">
        <f>'Data Raw'!G592</f>
        <v>18928.02</v>
      </c>
      <c r="U550" s="109">
        <f>'Data Raw'!D592</f>
        <v>19215.740000000002</v>
      </c>
      <c r="V550" s="166" t="str">
        <f t="shared" si="355"/>
        <v/>
      </c>
      <c r="W550" s="89">
        <f t="shared" si="356"/>
        <v>-133.75721023660662</v>
      </c>
      <c r="X550" s="89">
        <f t="shared" si="357"/>
        <v>17890.991290279784</v>
      </c>
      <c r="Y550" s="89">
        <f t="shared" si="337"/>
        <v>234.65654266544155</v>
      </c>
      <c r="Z550" s="109">
        <f t="shared" si="358"/>
        <v>326.9800000000032</v>
      </c>
      <c r="AA550" s="89">
        <f t="shared" si="359"/>
        <v>282.11055653790129</v>
      </c>
      <c r="AB550" s="89">
        <f t="shared" si="360"/>
        <v>18769.842531433249</v>
      </c>
      <c r="AC550" s="89">
        <f t="shared" si="361"/>
        <v>19236.717468566749</v>
      </c>
      <c r="AD550" s="89">
        <f t="shared" si="362"/>
        <v>1</v>
      </c>
      <c r="AE550" s="89">
        <f>'Data Raw'!C592</f>
        <v>19003.28</v>
      </c>
      <c r="AF550" s="89"/>
      <c r="AG550" s="89">
        <f t="shared" si="328"/>
        <v>-75.259999999998399</v>
      </c>
      <c r="AH550" s="89">
        <f t="shared" si="329"/>
        <v>-209.01721023660502</v>
      </c>
      <c r="AI550" s="109">
        <f t="shared" si="330"/>
        <v>-1</v>
      </c>
      <c r="AJ550" s="109">
        <f t="shared" si="334"/>
        <v>50</v>
      </c>
      <c r="AK550" s="88"/>
      <c r="AL550" s="191" t="str">
        <f t="shared" si="335"/>
        <v/>
      </c>
      <c r="AM550" s="191">
        <f t="shared" si="336"/>
        <v>-75.259999999998399</v>
      </c>
      <c r="AN550" s="88"/>
      <c r="AO550" s="191"/>
      <c r="AP550" s="191">
        <f t="shared" si="331"/>
        <v>5664.0675999997593</v>
      </c>
      <c r="AQ550" s="191">
        <f t="shared" si="363"/>
        <v>153.01285569064373</v>
      </c>
      <c r="AR550" s="191">
        <f t="shared" si="333"/>
        <v>-81.643686974797816</v>
      </c>
      <c r="AS550" s="250">
        <f t="shared" si="338"/>
        <v>0</v>
      </c>
      <c r="AT550" s="250">
        <f t="shared" si="339"/>
        <v>0</v>
      </c>
      <c r="AU550" s="250">
        <f t="shared" si="340"/>
        <v>0</v>
      </c>
      <c r="AV550" s="250">
        <f t="shared" si="341"/>
        <v>1</v>
      </c>
      <c r="AW550" s="250">
        <f t="shared" si="342"/>
        <v>0</v>
      </c>
      <c r="AX550" s="250">
        <f t="shared" si="343"/>
        <v>0</v>
      </c>
      <c r="AY550" s="89"/>
      <c r="AZ550" s="111"/>
      <c r="BA550" s="111"/>
      <c r="BB550" s="111"/>
      <c r="BC550" s="111"/>
      <c r="BD550" s="111"/>
      <c r="BE550" s="111"/>
      <c r="BF550" s="111"/>
      <c r="BG550" s="111"/>
      <c r="BH550" s="89"/>
      <c r="BI550" s="89"/>
      <c r="BJ550" s="89"/>
      <c r="BK550" s="89"/>
      <c r="BL550" s="89"/>
    </row>
    <row r="551" spans="1:64" x14ac:dyDescent="0.25">
      <c r="A551" s="86">
        <f t="shared" si="332"/>
        <v>550</v>
      </c>
      <c r="B551" s="113"/>
      <c r="C551" s="88"/>
      <c r="D551" s="88"/>
      <c r="E551" s="194">
        <f t="shared" si="344"/>
        <v>0</v>
      </c>
      <c r="F551" s="89">
        <f t="shared" si="345"/>
        <v>0</v>
      </c>
      <c r="G551" s="113"/>
      <c r="H551" s="88"/>
      <c r="I551" s="84">
        <f t="shared" si="346"/>
        <v>18241.300000446769</v>
      </c>
      <c r="J551" s="84">
        <f t="shared" si="347"/>
        <v>18358.628271779489</v>
      </c>
      <c r="K551" s="84">
        <f t="shared" si="348"/>
        <v>18475.95654311221</v>
      </c>
      <c r="L551" s="84">
        <f t="shared" si="349"/>
        <v>18593.284814444931</v>
      </c>
      <c r="M551" s="108">
        <f>IF(T551&lt;&gt;0,(((G551+1)*('Data Raw'!$N$1007-'Data Raw'!$N$1008)/2+'Data Raw'!$N$1008)*'Data Raw'!$M$1010+'Data Raw'!$M$1009)*AE551+AE551)</f>
        <v>18710.613085777652</v>
      </c>
      <c r="N551" s="84">
        <f t="shared" si="350"/>
        <v>18827.941357110372</v>
      </c>
      <c r="O551" s="84">
        <f t="shared" si="351"/>
        <v>18945.269628443093</v>
      </c>
      <c r="P551" s="84">
        <f t="shared" si="352"/>
        <v>19062.597899775814</v>
      </c>
      <c r="Q551" s="84">
        <f t="shared" si="353"/>
        <v>19179.926171108535</v>
      </c>
      <c r="R551" s="166" t="str">
        <f t="shared" si="354"/>
        <v/>
      </c>
      <c r="S551" s="109">
        <f>'Data Raw'!E593</f>
        <v>18886.43</v>
      </c>
      <c r="T551" s="109">
        <f>'Data Raw'!G593</f>
        <v>19075.259999999998</v>
      </c>
      <c r="U551" s="109">
        <f>'Data Raw'!D593</f>
        <v>19169.75</v>
      </c>
      <c r="V551" s="166" t="str">
        <f t="shared" si="355"/>
        <v/>
      </c>
      <c r="W551" s="89">
        <f t="shared" si="356"/>
        <v>-364.64691422234682</v>
      </c>
      <c r="X551" s="89">
        <f t="shared" si="357"/>
        <v>132967.37205187956</v>
      </c>
      <c r="Y551" s="89">
        <f t="shared" si="337"/>
        <v>257.27959503401541</v>
      </c>
      <c r="Z551" s="109">
        <f t="shared" si="358"/>
        <v>283.31999999999971</v>
      </c>
      <c r="AA551" s="89">
        <f t="shared" si="359"/>
        <v>282.2833341753439</v>
      </c>
      <c r="AB551" s="89">
        <f t="shared" si="360"/>
        <v>18678.906026942786</v>
      </c>
      <c r="AC551" s="89">
        <f t="shared" si="361"/>
        <v>19158.493973057215</v>
      </c>
      <c r="AD551" s="89">
        <f t="shared" si="362"/>
        <v>1</v>
      </c>
      <c r="AE551" s="89">
        <f>'Data Raw'!C593</f>
        <v>18918.7</v>
      </c>
      <c r="AF551" s="89"/>
      <c r="AG551" s="89">
        <f t="shared" si="328"/>
        <v>156.55999999999767</v>
      </c>
      <c r="AH551" s="89">
        <f t="shared" si="329"/>
        <v>-208.08691422234915</v>
      </c>
      <c r="AI551" s="109">
        <f t="shared" si="330"/>
        <v>-1</v>
      </c>
      <c r="AJ551" s="109">
        <f t="shared" si="334"/>
        <v>50</v>
      </c>
      <c r="AK551" s="88"/>
      <c r="AL551" s="191" t="str">
        <f t="shared" si="335"/>
        <v/>
      </c>
      <c r="AM551" s="191">
        <f t="shared" si="336"/>
        <v>-156.55999999999767</v>
      </c>
      <c r="AN551" s="88"/>
      <c r="AO551" s="191"/>
      <c r="AP551" s="191">
        <f t="shared" si="331"/>
        <v>24511.033599999271</v>
      </c>
      <c r="AQ551" s="191">
        <f t="shared" si="363"/>
        <v>153.4069828361275</v>
      </c>
      <c r="AR551" s="191">
        <f t="shared" si="333"/>
        <v>-103.87261219788792</v>
      </c>
      <c r="AS551" s="250">
        <f t="shared" si="338"/>
        <v>0</v>
      </c>
      <c r="AT551" s="250">
        <f t="shared" si="339"/>
        <v>0</v>
      </c>
      <c r="AU551" s="250">
        <f t="shared" si="340"/>
        <v>0</v>
      </c>
      <c r="AV551" s="250">
        <f t="shared" si="341"/>
        <v>0</v>
      </c>
      <c r="AW551" s="250">
        <f t="shared" si="342"/>
        <v>0</v>
      </c>
      <c r="AX551" s="250">
        <f t="shared" si="343"/>
        <v>1</v>
      </c>
      <c r="AY551" s="89"/>
      <c r="AZ551" s="111"/>
      <c r="BA551" s="111"/>
      <c r="BB551" s="111"/>
      <c r="BC551" s="111"/>
      <c r="BD551" s="111"/>
      <c r="BE551" s="111"/>
      <c r="BF551" s="111"/>
      <c r="BG551" s="111"/>
      <c r="BH551" s="89"/>
      <c r="BI551" s="89"/>
      <c r="BJ551" s="89"/>
      <c r="BK551" s="89"/>
      <c r="BL551" s="89"/>
    </row>
    <row r="552" spans="1:64" x14ac:dyDescent="0.25">
      <c r="A552" s="86">
        <f t="shared" si="332"/>
        <v>551</v>
      </c>
      <c r="B552" s="113"/>
      <c r="C552" s="88"/>
      <c r="D552" s="88"/>
      <c r="E552" s="194">
        <f t="shared" si="344"/>
        <v>0</v>
      </c>
      <c r="F552" s="89">
        <f t="shared" si="345"/>
        <v>0</v>
      </c>
      <c r="G552" s="113"/>
      <c r="H552" s="88"/>
      <c r="I552" s="84">
        <f t="shared" si="346"/>
        <v>18145.52583497858</v>
      </c>
      <c r="J552" s="84">
        <f t="shared" si="347"/>
        <v>18274.165632495587</v>
      </c>
      <c r="K552" s="84">
        <f t="shared" si="348"/>
        <v>18402.805430012595</v>
      </c>
      <c r="L552" s="84">
        <f t="shared" si="349"/>
        <v>18531.445227529603</v>
      </c>
      <c r="M552" s="108">
        <f>IF(T552&lt;&gt;0,(((G552+1)*('Data Raw'!$N$1007-'Data Raw'!$N$1008)/2+'Data Raw'!$N$1008)*'Data Raw'!$M$1010+'Data Raw'!$M$1009)*AE552+AE552)</f>
        <v>18660.08502504661</v>
      </c>
      <c r="N552" s="84">
        <f t="shared" si="350"/>
        <v>18788.724822563618</v>
      </c>
      <c r="O552" s="84">
        <f t="shared" si="351"/>
        <v>18917.364620080625</v>
      </c>
      <c r="P552" s="84">
        <f t="shared" si="352"/>
        <v>19046.004417597633</v>
      </c>
      <c r="Q552" s="84">
        <f t="shared" si="353"/>
        <v>19174.64421511464</v>
      </c>
      <c r="R552" s="166" t="str">
        <f t="shared" si="354"/>
        <v/>
      </c>
      <c r="S552" s="109">
        <f>'Data Raw'!E594</f>
        <v>18562.12</v>
      </c>
      <c r="T552" s="109">
        <f>'Data Raw'!G594</f>
        <v>18668.150000000001</v>
      </c>
      <c r="U552" s="109">
        <f>'Data Raw'!D594</f>
        <v>18946.560000000001</v>
      </c>
      <c r="V552" s="166" t="str">
        <f t="shared" si="355"/>
        <v/>
      </c>
      <c r="W552" s="89">
        <f t="shared" si="356"/>
        <v>-8.0649749533913564</v>
      </c>
      <c r="X552" s="89">
        <f t="shared" si="357"/>
        <v>65.043820998829915</v>
      </c>
      <c r="Y552" s="89">
        <f t="shared" si="337"/>
        <v>238.21412455010204</v>
      </c>
      <c r="Z552" s="109">
        <f t="shared" si="358"/>
        <v>384.44000000000233</v>
      </c>
      <c r="AA552" s="89">
        <f t="shared" si="359"/>
        <v>296.87714357886654</v>
      </c>
      <c r="AB552" s="89">
        <f t="shared" si="360"/>
        <v>18627.66916595096</v>
      </c>
      <c r="AC552" s="89">
        <f t="shared" si="361"/>
        <v>19107.550834049041</v>
      </c>
      <c r="AD552" s="89">
        <f t="shared" si="362"/>
        <v>1</v>
      </c>
      <c r="AE552" s="89">
        <f>'Data Raw'!C594</f>
        <v>18867.61</v>
      </c>
      <c r="AF552" s="89"/>
      <c r="AG552" s="89">
        <f t="shared" si="328"/>
        <v>-199.45999999999913</v>
      </c>
      <c r="AH552" s="89">
        <f t="shared" si="329"/>
        <v>-207.52497495339048</v>
      </c>
      <c r="AI552" s="109">
        <f t="shared" si="330"/>
        <v>-1</v>
      </c>
      <c r="AJ552" s="109">
        <f t="shared" si="334"/>
        <v>50</v>
      </c>
      <c r="AK552" s="88"/>
      <c r="AL552" s="191" t="str">
        <f t="shared" si="335"/>
        <v/>
      </c>
      <c r="AM552" s="191">
        <f t="shared" si="336"/>
        <v>-199.45999999999913</v>
      </c>
      <c r="AN552" s="88"/>
      <c r="AO552" s="191"/>
      <c r="AP552" s="191">
        <f t="shared" si="331"/>
        <v>39784.291599999655</v>
      </c>
      <c r="AQ552" s="191">
        <f t="shared" si="363"/>
        <v>158.52398474322433</v>
      </c>
      <c r="AR552" s="191">
        <f t="shared" si="333"/>
        <v>-79.69013980687771</v>
      </c>
      <c r="AS552" s="250">
        <f t="shared" si="338"/>
        <v>0</v>
      </c>
      <c r="AT552" s="250">
        <f t="shared" si="339"/>
        <v>0</v>
      </c>
      <c r="AU552" s="250">
        <f t="shared" si="340"/>
        <v>0</v>
      </c>
      <c r="AV552" s="250">
        <f t="shared" si="341"/>
        <v>1</v>
      </c>
      <c r="AW552" s="250">
        <f t="shared" si="342"/>
        <v>0</v>
      </c>
      <c r="AX552" s="250">
        <f t="shared" si="343"/>
        <v>0</v>
      </c>
      <c r="AY552" s="89"/>
      <c r="AZ552" s="111"/>
      <c r="BA552" s="111"/>
      <c r="BB552" s="111"/>
      <c r="BC552" s="111"/>
      <c r="BD552" s="111"/>
      <c r="BE552" s="111"/>
      <c r="BF552" s="111"/>
      <c r="BG552" s="111"/>
      <c r="BH552" s="89"/>
      <c r="BI552" s="89"/>
      <c r="BJ552" s="89"/>
      <c r="BK552" s="89"/>
      <c r="BL552" s="89"/>
    </row>
    <row r="553" spans="1:64" x14ac:dyDescent="0.25">
      <c r="A553" s="86">
        <f t="shared" si="332"/>
        <v>552</v>
      </c>
      <c r="B553" s="113"/>
      <c r="C553" s="88"/>
      <c r="D553" s="88"/>
      <c r="E553" s="194">
        <f t="shared" si="344"/>
        <v>0</v>
      </c>
      <c r="F553" s="89">
        <f t="shared" si="345"/>
        <v>0</v>
      </c>
      <c r="G553" s="113"/>
      <c r="H553" s="88"/>
      <c r="I553" s="84">
        <f t="shared" si="346"/>
        <v>18484.975708475802</v>
      </c>
      <c r="J553" s="84">
        <f t="shared" si="347"/>
        <v>18604.082770750851</v>
      </c>
      <c r="K553" s="84">
        <f t="shared" si="348"/>
        <v>18723.189833025903</v>
      </c>
      <c r="L553" s="84">
        <f t="shared" si="349"/>
        <v>18842.296895300951</v>
      </c>
      <c r="M553" s="108">
        <f>IF(T553&lt;&gt;0,(((G553+1)*('Data Raw'!$N$1007-'Data Raw'!$N$1008)/2+'Data Raw'!$N$1008)*'Data Raw'!$M$1010+'Data Raw'!$M$1009)*AE553+AE553)</f>
        <v>18961.403957576003</v>
      </c>
      <c r="N553" s="84">
        <f t="shared" si="350"/>
        <v>19080.511019851056</v>
      </c>
      <c r="O553" s="84">
        <f t="shared" si="351"/>
        <v>19199.618082126104</v>
      </c>
      <c r="P553" s="84">
        <f t="shared" si="352"/>
        <v>19318.725144401156</v>
      </c>
      <c r="Q553" s="84">
        <f t="shared" si="353"/>
        <v>19437.832206676205</v>
      </c>
      <c r="R553" s="166" t="str">
        <f t="shared" si="354"/>
        <v/>
      </c>
      <c r="S553" s="109">
        <f>'Data Raw'!E595</f>
        <v>19111.82</v>
      </c>
      <c r="T553" s="109">
        <f>'Data Raw'!G595</f>
        <v>19434.400000000001</v>
      </c>
      <c r="U553" s="109">
        <f>'Data Raw'!D595</f>
        <v>19465.27</v>
      </c>
      <c r="V553" s="166" t="str">
        <f t="shared" si="355"/>
        <v/>
      </c>
      <c r="W553" s="89">
        <f t="shared" si="356"/>
        <v>-472.99604242399801</v>
      </c>
      <c r="X553" s="89">
        <f t="shared" si="357"/>
        <v>223725.25614876451</v>
      </c>
      <c r="Y553" s="89">
        <f t="shared" si="337"/>
        <v>283.90166078108143</v>
      </c>
      <c r="Z553" s="109">
        <f t="shared" si="358"/>
        <v>353.45000000000073</v>
      </c>
      <c r="AA553" s="89">
        <f t="shared" si="359"/>
        <v>304.95898021045713</v>
      </c>
      <c r="AB553" s="89">
        <f t="shared" si="360"/>
        <v>18919.934427957964</v>
      </c>
      <c r="AC553" s="89">
        <f t="shared" si="361"/>
        <v>19424.625572042034</v>
      </c>
      <c r="AD553" s="89" t="str">
        <f t="shared" si="362"/>
        <v/>
      </c>
      <c r="AE553" s="89">
        <f>'Data Raw'!C595</f>
        <v>19172.28</v>
      </c>
      <c r="AF553" s="89"/>
      <c r="AG553" s="89">
        <f t="shared" si="328"/>
        <v>262.12000000000262</v>
      </c>
      <c r="AH553" s="89">
        <f t="shared" si="329"/>
        <v>-210.87604242399539</v>
      </c>
      <c r="AI553" s="109">
        <f t="shared" si="330"/>
        <v>-1</v>
      </c>
      <c r="AJ553" s="109">
        <f t="shared" si="334"/>
        <v>50</v>
      </c>
      <c r="AK553" s="88"/>
      <c r="AL553" s="191" t="str">
        <f t="shared" si="335"/>
        <v/>
      </c>
      <c r="AM553" s="191">
        <f t="shared" si="336"/>
        <v>-262.12000000000262</v>
      </c>
      <c r="AN553" s="88"/>
      <c r="AO553" s="191"/>
      <c r="AP553" s="191">
        <f t="shared" si="331"/>
        <v>68706.894400001373</v>
      </c>
      <c r="AQ553" s="191">
        <f t="shared" si="363"/>
        <v>170.03465310508858</v>
      </c>
      <c r="AR553" s="191">
        <f t="shared" si="333"/>
        <v>-113.86700767599285</v>
      </c>
      <c r="AS553" s="250">
        <f t="shared" si="338"/>
        <v>0</v>
      </c>
      <c r="AT553" s="250">
        <f t="shared" si="339"/>
        <v>0</v>
      </c>
      <c r="AU553" s="250">
        <f t="shared" si="340"/>
        <v>0</v>
      </c>
      <c r="AV553" s="250">
        <f t="shared" si="341"/>
        <v>0</v>
      </c>
      <c r="AW553" s="250">
        <f t="shared" si="342"/>
        <v>0</v>
      </c>
      <c r="AX553" s="250">
        <f t="shared" si="343"/>
        <v>1</v>
      </c>
      <c r="AY553" s="89"/>
      <c r="AZ553" s="111"/>
      <c r="BA553" s="111"/>
      <c r="BB553" s="111"/>
      <c r="BC553" s="111"/>
      <c r="BD553" s="111"/>
      <c r="BE553" s="111"/>
      <c r="BF553" s="111"/>
      <c r="BG553" s="111"/>
      <c r="BH553" s="89"/>
      <c r="BI553" s="89"/>
      <c r="BJ553" s="89"/>
      <c r="BK553" s="89"/>
      <c r="BL553" s="89"/>
    </row>
    <row r="554" spans="1:64" x14ac:dyDescent="0.25">
      <c r="A554" s="86">
        <f t="shared" si="332"/>
        <v>553</v>
      </c>
      <c r="B554" s="113"/>
      <c r="C554" s="88"/>
      <c r="D554" s="88"/>
      <c r="E554" s="194">
        <f t="shared" si="344"/>
        <v>0</v>
      </c>
      <c r="F554" s="89">
        <f t="shared" si="345"/>
        <v>0</v>
      </c>
      <c r="G554" s="113"/>
      <c r="H554" s="88"/>
      <c r="I554" s="84">
        <f t="shared" si="346"/>
        <v>18560.237413320036</v>
      </c>
      <c r="J554" s="84">
        <f t="shared" si="347"/>
        <v>18702.188243710574</v>
      </c>
      <c r="K554" s="84">
        <f t="shared" si="348"/>
        <v>18844.139074101116</v>
      </c>
      <c r="L554" s="84">
        <f t="shared" si="349"/>
        <v>18986.089904491655</v>
      </c>
      <c r="M554" s="108">
        <f>IF(T554&lt;&gt;0,(((G554+1)*('Data Raw'!$N$1007-'Data Raw'!$N$1008)/2+'Data Raw'!$N$1008)*'Data Raw'!$M$1010+'Data Raw'!$M$1009)*AE554+AE554)</f>
        <v>19128.040734882197</v>
      </c>
      <c r="N554" s="84">
        <f t="shared" si="350"/>
        <v>19269.99156527274</v>
      </c>
      <c r="O554" s="84">
        <f t="shared" si="351"/>
        <v>19411.942395663278</v>
      </c>
      <c r="P554" s="84">
        <f t="shared" si="352"/>
        <v>19553.89322605382</v>
      </c>
      <c r="Q554" s="84">
        <f t="shared" si="353"/>
        <v>19695.844056444359</v>
      </c>
      <c r="R554" s="166" t="str">
        <f t="shared" si="354"/>
        <v/>
      </c>
      <c r="S554" s="109">
        <f>'Data Raw'!E596</f>
        <v>19245.66</v>
      </c>
      <c r="T554" s="109">
        <f>'Data Raw'!G596</f>
        <v>19365.14</v>
      </c>
      <c r="U554" s="109">
        <f>'Data Raw'!D596</f>
        <v>19404.5</v>
      </c>
      <c r="V554" s="166" t="str">
        <f t="shared" si="355"/>
        <v/>
      </c>
      <c r="W554" s="89">
        <f t="shared" si="356"/>
        <v>-237.09926511780213</v>
      </c>
      <c r="X554" s="89">
        <f t="shared" si="357"/>
        <v>56216.061519401825</v>
      </c>
      <c r="Y554" s="89">
        <f t="shared" si="337"/>
        <v>277.69895814531122</v>
      </c>
      <c r="Z554" s="109">
        <f t="shared" si="358"/>
        <v>158.84000000000015</v>
      </c>
      <c r="AA554" s="89">
        <f t="shared" si="359"/>
        <v>284.08484018039184</v>
      </c>
      <c r="AB554" s="89">
        <f t="shared" si="360"/>
        <v>19081.554866821112</v>
      </c>
      <c r="AC554" s="89">
        <f t="shared" si="361"/>
        <v>19599.985133178889</v>
      </c>
      <c r="AD554" s="89">
        <f t="shared" si="362"/>
        <v>1</v>
      </c>
      <c r="AE554" s="89">
        <f>'Data Raw'!C596</f>
        <v>19340.77</v>
      </c>
      <c r="AF554" s="89"/>
      <c r="AG554" s="89">
        <f t="shared" si="328"/>
        <v>24.369999999998981</v>
      </c>
      <c r="AH554" s="89">
        <f t="shared" si="329"/>
        <v>-212.72926511780315</v>
      </c>
      <c r="AI554" s="109">
        <f t="shared" si="330"/>
        <v>-1</v>
      </c>
      <c r="AJ554" s="109">
        <f t="shared" si="334"/>
        <v>50</v>
      </c>
      <c r="AK554" s="88"/>
      <c r="AL554" s="191" t="str">
        <f t="shared" si="335"/>
        <v/>
      </c>
      <c r="AM554" s="191">
        <f t="shared" si="336"/>
        <v>-24.369999999998981</v>
      </c>
      <c r="AN554" s="88"/>
      <c r="AO554" s="191"/>
      <c r="AP554" s="191">
        <f t="shared" si="331"/>
        <v>593.89689999995039</v>
      </c>
      <c r="AQ554" s="191">
        <f t="shared" si="363"/>
        <v>153.84969164896751</v>
      </c>
      <c r="AR554" s="191">
        <f t="shared" si="333"/>
        <v>-123.84926649634372</v>
      </c>
      <c r="AS554" s="250">
        <f t="shared" si="338"/>
        <v>0</v>
      </c>
      <c r="AT554" s="250">
        <f t="shared" si="339"/>
        <v>0</v>
      </c>
      <c r="AU554" s="250">
        <f t="shared" si="340"/>
        <v>0</v>
      </c>
      <c r="AV554" s="250">
        <f t="shared" si="341"/>
        <v>1</v>
      </c>
      <c r="AW554" s="250">
        <f t="shared" si="342"/>
        <v>0</v>
      </c>
      <c r="AX554" s="250">
        <f t="shared" si="343"/>
        <v>0</v>
      </c>
      <c r="AY554" s="89"/>
      <c r="AZ554" s="111"/>
      <c r="BA554" s="111"/>
      <c r="BB554" s="111"/>
      <c r="BC554" s="111"/>
      <c r="BD554" s="111"/>
      <c r="BE554" s="111"/>
      <c r="BF554" s="111"/>
      <c r="BG554" s="111"/>
      <c r="BH554" s="89"/>
      <c r="BI554" s="89"/>
      <c r="BJ554" s="89"/>
      <c r="BK554" s="89"/>
      <c r="BL554" s="89"/>
    </row>
    <row r="555" spans="1:64" x14ac:dyDescent="0.25">
      <c r="A555" s="86">
        <f t="shared" si="332"/>
        <v>554</v>
      </c>
      <c r="B555" s="113"/>
      <c r="C555" s="88"/>
      <c r="D555" s="88"/>
      <c r="E555" s="194">
        <f t="shared" si="344"/>
        <v>0</v>
      </c>
      <c r="F555" s="89">
        <f t="shared" si="345"/>
        <v>0</v>
      </c>
      <c r="G555" s="113"/>
      <c r="H555" s="88"/>
      <c r="I555" s="84">
        <f t="shared" si="346"/>
        <v>18732.188458778142</v>
      </c>
      <c r="J555" s="84">
        <f t="shared" si="347"/>
        <v>18871.037937850801</v>
      </c>
      <c r="K555" s="84">
        <f t="shared" si="348"/>
        <v>19009.887416923455</v>
      </c>
      <c r="L555" s="84">
        <f t="shared" si="349"/>
        <v>19148.736895996113</v>
      </c>
      <c r="M555" s="108">
        <f>IF(T555&lt;&gt;0,(((G555+1)*('Data Raw'!$N$1007-'Data Raw'!$N$1008)/2+'Data Raw'!$N$1008)*'Data Raw'!$M$1010+'Data Raw'!$M$1009)*AE555+AE555)</f>
        <v>19287.586375068768</v>
      </c>
      <c r="N555" s="84">
        <f t="shared" si="350"/>
        <v>19426.435854141422</v>
      </c>
      <c r="O555" s="84">
        <f t="shared" si="351"/>
        <v>19565.28533321408</v>
      </c>
      <c r="P555" s="84">
        <f t="shared" si="352"/>
        <v>19704.134812286735</v>
      </c>
      <c r="Q555" s="84">
        <f t="shared" si="353"/>
        <v>19842.984291359393</v>
      </c>
      <c r="R555" s="166" t="str">
        <f t="shared" si="354"/>
        <v/>
      </c>
      <c r="S555" s="109">
        <f>'Data Raw'!E597</f>
        <v>19482.47</v>
      </c>
      <c r="T555" s="109">
        <f>'Data Raw'!G597</f>
        <v>19639.11</v>
      </c>
      <c r="U555" s="109">
        <f>'Data Raw'!D597</f>
        <v>19685.79</v>
      </c>
      <c r="V555" s="166" t="str">
        <f t="shared" si="355"/>
        <v/>
      </c>
      <c r="W555" s="89">
        <f t="shared" si="356"/>
        <v>-351.52362493123292</v>
      </c>
      <c r="X555" s="89">
        <f t="shared" si="357"/>
        <v>123568.85888479411</v>
      </c>
      <c r="Y555" s="89">
        <f t="shared" si="337"/>
        <v>289.40064345242467</v>
      </c>
      <c r="Z555" s="109">
        <f t="shared" si="358"/>
        <v>203.31999999999971</v>
      </c>
      <c r="AA555" s="89">
        <f t="shared" si="359"/>
        <v>272.54700586890726</v>
      </c>
      <c r="AB555" s="89">
        <f t="shared" si="360"/>
        <v>19260.617885846666</v>
      </c>
      <c r="AC555" s="89">
        <f t="shared" si="361"/>
        <v>19743.562114153334</v>
      </c>
      <c r="AD555" s="89">
        <f t="shared" si="362"/>
        <v>1</v>
      </c>
      <c r="AE555" s="89">
        <f>'Data Raw'!C597</f>
        <v>19502.09</v>
      </c>
      <c r="AF555" s="89"/>
      <c r="AG555" s="89">
        <f t="shared" si="328"/>
        <v>137.02000000000044</v>
      </c>
      <c r="AH555" s="89">
        <f t="shared" si="329"/>
        <v>-214.50362493123248</v>
      </c>
      <c r="AI555" s="109">
        <f t="shared" si="330"/>
        <v>-1</v>
      </c>
      <c r="AJ555" s="109">
        <f t="shared" si="334"/>
        <v>50</v>
      </c>
      <c r="AK555" s="88"/>
      <c r="AL555" s="191" t="str">
        <f t="shared" si="335"/>
        <v/>
      </c>
      <c r="AM555" s="191">
        <f t="shared" si="336"/>
        <v>-137.02000000000044</v>
      </c>
      <c r="AN555" s="88"/>
      <c r="AO555" s="191"/>
      <c r="AP555" s="191">
        <f t="shared" si="331"/>
        <v>18774.48040000012</v>
      </c>
      <c r="AQ555" s="191">
        <f t="shared" si="363"/>
        <v>151.97972591019339</v>
      </c>
      <c r="AR555" s="191">
        <f t="shared" si="333"/>
        <v>-137.42091754223128</v>
      </c>
      <c r="AS555" s="250">
        <f t="shared" si="338"/>
        <v>0</v>
      </c>
      <c r="AT555" s="250">
        <f t="shared" si="339"/>
        <v>0</v>
      </c>
      <c r="AU555" s="250">
        <f t="shared" si="340"/>
        <v>0</v>
      </c>
      <c r="AV555" s="250">
        <f t="shared" si="341"/>
        <v>0</v>
      </c>
      <c r="AW555" s="250">
        <f t="shared" si="342"/>
        <v>1</v>
      </c>
      <c r="AX555" s="250">
        <f t="shared" si="343"/>
        <v>0</v>
      </c>
      <c r="AY555" s="89"/>
      <c r="AZ555" s="111"/>
      <c r="BA555" s="111"/>
      <c r="BB555" s="111"/>
      <c r="BC555" s="111"/>
      <c r="BD555" s="111"/>
      <c r="BE555" s="111"/>
      <c r="BF555" s="111"/>
      <c r="BG555" s="111"/>
      <c r="BH555" s="89"/>
      <c r="BI555" s="89"/>
      <c r="BJ555" s="89"/>
      <c r="BK555" s="89"/>
      <c r="BL555" s="89"/>
    </row>
    <row r="556" spans="1:64" x14ac:dyDescent="0.25">
      <c r="A556" s="86">
        <f t="shared" si="332"/>
        <v>555</v>
      </c>
      <c r="B556" s="113"/>
      <c r="C556" s="88"/>
      <c r="D556" s="88"/>
      <c r="E556" s="194">
        <f t="shared" si="344"/>
        <v>0</v>
      </c>
      <c r="F556" s="89">
        <f t="shared" si="345"/>
        <v>0</v>
      </c>
      <c r="G556" s="113"/>
      <c r="H556" s="88"/>
      <c r="I556" s="84">
        <f t="shared" si="346"/>
        <v>18626.094715141364</v>
      </c>
      <c r="J556" s="84">
        <f t="shared" si="347"/>
        <v>18770.795036867574</v>
      </c>
      <c r="K556" s="84">
        <f t="shared" si="348"/>
        <v>18915.495358593787</v>
      </c>
      <c r="L556" s="84">
        <f t="shared" si="349"/>
        <v>19060.195680319997</v>
      </c>
      <c r="M556" s="108">
        <f>IF(T556&lt;&gt;0,(((G556+1)*('Data Raw'!$N$1007-'Data Raw'!$N$1008)/2+'Data Raw'!$N$1008)*'Data Raw'!$M$1010+'Data Raw'!$M$1009)*AE556+AE556)</f>
        <v>19204.896002046211</v>
      </c>
      <c r="N556" s="84">
        <f t="shared" si="350"/>
        <v>19349.596323772425</v>
      </c>
      <c r="O556" s="84">
        <f t="shared" si="351"/>
        <v>19494.296645498634</v>
      </c>
      <c r="P556" s="84">
        <f t="shared" si="352"/>
        <v>19638.996967224848</v>
      </c>
      <c r="Q556" s="84">
        <f t="shared" si="353"/>
        <v>19783.697288951058</v>
      </c>
      <c r="R556" s="166" t="str">
        <f t="shared" si="354"/>
        <v/>
      </c>
      <c r="S556" s="109">
        <f>'Data Raw'!E598</f>
        <v>19381.900000000001</v>
      </c>
      <c r="T556" s="109">
        <f>'Data Raw'!G598</f>
        <v>19916.560000000001</v>
      </c>
      <c r="U556" s="109">
        <f>'Data Raw'!D598</f>
        <v>19940.59</v>
      </c>
      <c r="V556" s="166" t="str">
        <f t="shared" si="355"/>
        <v/>
      </c>
      <c r="W556" s="89">
        <f t="shared" si="356"/>
        <v>-711.66399795379039</v>
      </c>
      <c r="X556" s="89">
        <f t="shared" si="357"/>
        <v>506465.64598357258</v>
      </c>
      <c r="Y556" s="89">
        <f t="shared" si="337"/>
        <v>379.65812451422988</v>
      </c>
      <c r="Z556" s="109">
        <f t="shared" si="358"/>
        <v>558.68999999999869</v>
      </c>
      <c r="AA556" s="89">
        <f t="shared" si="359"/>
        <v>313.42457645906319</v>
      </c>
      <c r="AB556" s="89">
        <f t="shared" si="360"/>
        <v>19186.81504501143</v>
      </c>
      <c r="AC556" s="89">
        <f t="shared" si="361"/>
        <v>19650.144954988569</v>
      </c>
      <c r="AD556" s="89" t="str">
        <f t="shared" si="362"/>
        <v/>
      </c>
      <c r="AE556" s="89">
        <f>'Data Raw'!C598</f>
        <v>19418.48</v>
      </c>
      <c r="AF556" s="89"/>
      <c r="AG556" s="89">
        <f t="shared" si="328"/>
        <v>498.08000000000175</v>
      </c>
      <c r="AH556" s="89">
        <f t="shared" si="329"/>
        <v>-213.58399795378864</v>
      </c>
      <c r="AI556" s="109">
        <f t="shared" si="330"/>
        <v>-1</v>
      </c>
      <c r="AJ556" s="109">
        <f t="shared" si="334"/>
        <v>50</v>
      </c>
      <c r="AK556" s="88"/>
      <c r="AL556" s="191" t="str">
        <f t="shared" si="335"/>
        <v/>
      </c>
      <c r="AM556" s="191">
        <f t="shared" si="336"/>
        <v>-498.08000000000175</v>
      </c>
      <c r="AN556" s="88"/>
      <c r="AO556" s="191"/>
      <c r="AP556" s="191">
        <f t="shared" si="331"/>
        <v>248083.68640000175</v>
      </c>
      <c r="AQ556" s="191">
        <f t="shared" si="363"/>
        <v>190.43531192017213</v>
      </c>
      <c r="AR556" s="191">
        <f t="shared" si="333"/>
        <v>-189.22281259405776</v>
      </c>
      <c r="AS556" s="250">
        <f t="shared" si="338"/>
        <v>0</v>
      </c>
      <c r="AT556" s="250">
        <f t="shared" si="339"/>
        <v>0</v>
      </c>
      <c r="AU556" s="250">
        <f t="shared" si="340"/>
        <v>0</v>
      </c>
      <c r="AV556" s="250">
        <f t="shared" si="341"/>
        <v>0</v>
      </c>
      <c r="AW556" s="250">
        <f t="shared" si="342"/>
        <v>0</v>
      </c>
      <c r="AX556" s="250">
        <f t="shared" si="343"/>
        <v>0</v>
      </c>
      <c r="AY556" s="89"/>
      <c r="AZ556" s="111"/>
      <c r="BA556" s="111"/>
      <c r="BB556" s="111"/>
      <c r="BC556" s="111"/>
      <c r="BD556" s="111"/>
      <c r="BE556" s="111"/>
      <c r="BF556" s="111"/>
      <c r="BG556" s="111"/>
      <c r="BH556" s="89"/>
      <c r="BI556" s="89"/>
      <c r="BJ556" s="89"/>
      <c r="BK556" s="89"/>
      <c r="BL556" s="89"/>
    </row>
    <row r="557" spans="1:64" x14ac:dyDescent="0.25">
      <c r="A557" s="86">
        <f t="shared" si="332"/>
        <v>556</v>
      </c>
      <c r="B557" s="113"/>
      <c r="C557" s="88"/>
      <c r="D557" s="88"/>
      <c r="E557" s="194">
        <f t="shared" si="344"/>
        <v>0</v>
      </c>
      <c r="F557" s="89">
        <f t="shared" si="345"/>
        <v>0</v>
      </c>
      <c r="G557" s="113"/>
      <c r="H557" s="88"/>
      <c r="I557" s="84">
        <f t="shared" si="346"/>
        <v>19255.621016313122</v>
      </c>
      <c r="J557" s="84">
        <f t="shared" si="347"/>
        <v>19445.450078570237</v>
      </c>
      <c r="K557" s="84">
        <f t="shared" si="348"/>
        <v>19635.279140827352</v>
      </c>
      <c r="L557" s="84">
        <f t="shared" si="349"/>
        <v>19825.108203084466</v>
      </c>
      <c r="M557" s="108">
        <f>IF(T557&lt;&gt;0,(((G557+1)*('Data Raw'!$N$1007-'Data Raw'!$N$1008)/2+'Data Raw'!$N$1008)*'Data Raw'!$M$1010+'Data Raw'!$M$1009)*AE557+AE557)</f>
        <v>20014.937265341581</v>
      </c>
      <c r="N557" s="84">
        <f t="shared" si="350"/>
        <v>20204.766327598696</v>
      </c>
      <c r="O557" s="84">
        <f t="shared" si="351"/>
        <v>20394.595389855811</v>
      </c>
      <c r="P557" s="84">
        <f t="shared" si="352"/>
        <v>20584.424452112926</v>
      </c>
      <c r="Q557" s="84">
        <f t="shared" si="353"/>
        <v>20774.253514370041</v>
      </c>
      <c r="R557" s="166" t="str">
        <f t="shared" si="354"/>
        <v/>
      </c>
      <c r="S557" s="109">
        <f>'Data Raw'!E599</f>
        <v>20019.79</v>
      </c>
      <c r="T557" s="109">
        <f>'Data Raw'!G599</f>
        <v>20078.939999999999</v>
      </c>
      <c r="U557" s="109">
        <f>'Data Raw'!D599</f>
        <v>20361.03</v>
      </c>
      <c r="V557" s="166" t="str">
        <f t="shared" si="355"/>
        <v/>
      </c>
      <c r="W557" s="89">
        <f t="shared" si="356"/>
        <v>-64.002734658417467</v>
      </c>
      <c r="X557" s="89">
        <f t="shared" si="357"/>
        <v>4096.3500437557923</v>
      </c>
      <c r="Y557" s="89">
        <f t="shared" si="337"/>
        <v>352.32657316386189</v>
      </c>
      <c r="Z557" s="109">
        <f t="shared" si="358"/>
        <v>341.23999999999796</v>
      </c>
      <c r="AA557" s="89">
        <f t="shared" si="359"/>
        <v>317.39820839348249</v>
      </c>
      <c r="AB557" s="89">
        <f t="shared" si="360"/>
        <v>19971.119110009797</v>
      </c>
      <c r="AC557" s="89">
        <f t="shared" si="361"/>
        <v>20503.940889990201</v>
      </c>
      <c r="AD557" s="89">
        <f t="shared" si="362"/>
        <v>1</v>
      </c>
      <c r="AE557" s="89">
        <f>'Data Raw'!C599</f>
        <v>20237.53</v>
      </c>
      <c r="AF557" s="89"/>
      <c r="AG557" s="89">
        <f t="shared" si="328"/>
        <v>-158.59000000000015</v>
      </c>
      <c r="AH557" s="89">
        <f t="shared" si="329"/>
        <v>-222.59273465841761</v>
      </c>
      <c r="AI557" s="109">
        <f t="shared" si="330"/>
        <v>-1</v>
      </c>
      <c r="AJ557" s="109">
        <f t="shared" si="334"/>
        <v>50</v>
      </c>
      <c r="AK557" s="88"/>
      <c r="AL557" s="191" t="str">
        <f t="shared" si="335"/>
        <v/>
      </c>
      <c r="AM557" s="191">
        <f t="shared" si="336"/>
        <v>-158.59000000000015</v>
      </c>
      <c r="AN557" s="88"/>
      <c r="AO557" s="191"/>
      <c r="AP557" s="191">
        <f t="shared" si="331"/>
        <v>25150.788100000045</v>
      </c>
      <c r="AQ557" s="191">
        <f t="shared" si="363"/>
        <v>186.89694392904192</v>
      </c>
      <c r="AR557" s="191">
        <f t="shared" si="333"/>
        <v>-165.42962923481997</v>
      </c>
      <c r="AS557" s="250">
        <f t="shared" si="338"/>
        <v>0</v>
      </c>
      <c r="AT557" s="250">
        <f t="shared" si="339"/>
        <v>0</v>
      </c>
      <c r="AU557" s="250">
        <f t="shared" si="340"/>
        <v>0</v>
      </c>
      <c r="AV557" s="250">
        <f t="shared" si="341"/>
        <v>1</v>
      </c>
      <c r="AW557" s="250">
        <f t="shared" si="342"/>
        <v>0</v>
      </c>
      <c r="AX557" s="250">
        <f t="shared" si="343"/>
        <v>0</v>
      </c>
      <c r="AY557" s="89"/>
      <c r="AZ557" s="111"/>
      <c r="BA557" s="111"/>
      <c r="BB557" s="111"/>
      <c r="BC557" s="111"/>
      <c r="BD557" s="111"/>
      <c r="BE557" s="111"/>
      <c r="BF557" s="111"/>
      <c r="BG557" s="111"/>
      <c r="BH557" s="89"/>
      <c r="BI557" s="89"/>
      <c r="BJ557" s="89"/>
      <c r="BK557" s="89"/>
      <c r="BL557" s="89"/>
    </row>
    <row r="558" spans="1:64" x14ac:dyDescent="0.25">
      <c r="A558" s="86">
        <f t="shared" si="332"/>
        <v>557</v>
      </c>
      <c r="B558" s="113"/>
      <c r="C558" s="88"/>
      <c r="D558" s="88"/>
      <c r="E558" s="194">
        <f t="shared" si="344"/>
        <v>0</v>
      </c>
      <c r="F558" s="89">
        <f t="shared" si="345"/>
        <v>0</v>
      </c>
      <c r="G558" s="113"/>
      <c r="H558" s="88"/>
      <c r="I558" s="84">
        <f t="shared" si="346"/>
        <v>19284.243722868858</v>
      </c>
      <c r="J558" s="84">
        <f t="shared" si="347"/>
        <v>19460.407009450784</v>
      </c>
      <c r="K558" s="84">
        <f t="shared" si="348"/>
        <v>19636.570296032718</v>
      </c>
      <c r="L558" s="84">
        <f t="shared" si="349"/>
        <v>19812.733582614648</v>
      </c>
      <c r="M558" s="108">
        <f>IF(T558&lt;&gt;0,(((G558+1)*('Data Raw'!$N$1007-'Data Raw'!$N$1008)/2+'Data Raw'!$N$1008)*'Data Raw'!$M$1010+'Data Raw'!$M$1009)*AE558+AE558)</f>
        <v>19988.896869196578</v>
      </c>
      <c r="N558" s="84">
        <f t="shared" si="350"/>
        <v>20165.060155778508</v>
      </c>
      <c r="O558" s="84">
        <f t="shared" si="351"/>
        <v>20341.223442360439</v>
      </c>
      <c r="P558" s="84">
        <f t="shared" si="352"/>
        <v>20517.386728942372</v>
      </c>
      <c r="Q558" s="84">
        <f t="shared" si="353"/>
        <v>20693.550015524299</v>
      </c>
      <c r="R558" s="166" t="str">
        <f t="shared" si="354"/>
        <v/>
      </c>
      <c r="S558" s="109">
        <f>'Data Raw'!E600</f>
        <v>19891.810000000001</v>
      </c>
      <c r="T558" s="109">
        <f>'Data Raw'!G600</f>
        <v>20011.12</v>
      </c>
      <c r="U558" s="109">
        <f>'Data Raw'!D600</f>
        <v>20331.28</v>
      </c>
      <c r="V558" s="166" t="str">
        <f t="shared" si="355"/>
        <v/>
      </c>
      <c r="W558" s="89">
        <f t="shared" si="356"/>
        <v>-22.223130803420645</v>
      </c>
      <c r="X558" s="89">
        <f t="shared" si="357"/>
        <v>493.86754270594349</v>
      </c>
      <c r="Y558" s="89">
        <f t="shared" si="337"/>
        <v>326.29915119346862</v>
      </c>
      <c r="Z558" s="109">
        <f t="shared" si="358"/>
        <v>439.46999999999753</v>
      </c>
      <c r="AA558" s="89">
        <f t="shared" si="359"/>
        <v>334.83703576584179</v>
      </c>
      <c r="AB558" s="89">
        <f t="shared" si="360"/>
        <v>19941.411522865539</v>
      </c>
      <c r="AC558" s="89">
        <f t="shared" si="361"/>
        <v>20480.988477134462</v>
      </c>
      <c r="AD558" s="89">
        <f t="shared" si="362"/>
        <v>1</v>
      </c>
      <c r="AE558" s="89">
        <f>'Data Raw'!C600</f>
        <v>20211.2</v>
      </c>
      <c r="AF558" s="89"/>
      <c r="AG558" s="89">
        <f t="shared" si="328"/>
        <v>-200.08000000000175</v>
      </c>
      <c r="AH558" s="89">
        <f t="shared" si="329"/>
        <v>-222.30313080342239</v>
      </c>
      <c r="AI558" s="109">
        <f t="shared" si="330"/>
        <v>-1</v>
      </c>
      <c r="AJ558" s="109">
        <f t="shared" si="334"/>
        <v>50</v>
      </c>
      <c r="AK558" s="88"/>
      <c r="AL558" s="191" t="str">
        <f t="shared" si="335"/>
        <v/>
      </c>
      <c r="AM558" s="191">
        <f t="shared" si="336"/>
        <v>-200.08000000000175</v>
      </c>
      <c r="AN558" s="88"/>
      <c r="AO558" s="191"/>
      <c r="AP558" s="191">
        <f t="shared" si="331"/>
        <v>40032.006400000697</v>
      </c>
      <c r="AQ558" s="191">
        <f t="shared" si="363"/>
        <v>188.36172793692634</v>
      </c>
      <c r="AR558" s="191">
        <f t="shared" si="333"/>
        <v>-137.93742325654227</v>
      </c>
      <c r="AS558" s="250">
        <f t="shared" si="338"/>
        <v>0</v>
      </c>
      <c r="AT558" s="250">
        <f t="shared" si="339"/>
        <v>0</v>
      </c>
      <c r="AU558" s="250">
        <f t="shared" si="340"/>
        <v>0</v>
      </c>
      <c r="AV558" s="250">
        <f t="shared" si="341"/>
        <v>1</v>
      </c>
      <c r="AW558" s="250">
        <f t="shared" si="342"/>
        <v>0</v>
      </c>
      <c r="AX558" s="250">
        <f t="shared" si="343"/>
        <v>0</v>
      </c>
      <c r="AY558" s="89"/>
      <c r="AZ558" s="111"/>
      <c r="BA558" s="111"/>
      <c r="BB558" s="111"/>
      <c r="BC558" s="111"/>
      <c r="BD558" s="111"/>
      <c r="BE558" s="111"/>
      <c r="BF558" s="111"/>
      <c r="BG558" s="111"/>
      <c r="BH558" s="89"/>
      <c r="BI558" s="89"/>
      <c r="BJ558" s="89"/>
      <c r="BK558" s="89"/>
      <c r="BL558" s="89"/>
    </row>
    <row r="559" spans="1:64" x14ac:dyDescent="0.25">
      <c r="A559" s="86">
        <f t="shared" si="332"/>
        <v>558</v>
      </c>
      <c r="B559" s="113"/>
      <c r="C559" s="88"/>
      <c r="D559" s="88"/>
      <c r="E559" s="194">
        <f t="shared" si="344"/>
        <v>0</v>
      </c>
      <c r="F559" s="89">
        <f t="shared" si="345"/>
        <v>0</v>
      </c>
      <c r="G559" s="113"/>
      <c r="H559" s="88"/>
      <c r="I559" s="84">
        <f t="shared" si="346"/>
        <v>19031.260990546667</v>
      </c>
      <c r="J559" s="84">
        <f t="shared" si="347"/>
        <v>19194.410566143397</v>
      </c>
      <c r="K559" s="84">
        <f t="shared" si="348"/>
        <v>19357.560141740134</v>
      </c>
      <c r="L559" s="84">
        <f t="shared" si="349"/>
        <v>19520.709717336867</v>
      </c>
      <c r="M559" s="108">
        <f>IF(T559&lt;&gt;0,(((G559+1)*('Data Raw'!$N$1007-'Data Raw'!$N$1008)/2+'Data Raw'!$N$1008)*'Data Raw'!$M$1010+'Data Raw'!$M$1009)*AE559+AE559)</f>
        <v>19683.859292933601</v>
      </c>
      <c r="N559" s="84">
        <f t="shared" si="350"/>
        <v>19847.008868530334</v>
      </c>
      <c r="O559" s="84">
        <f t="shared" si="351"/>
        <v>20010.158444127068</v>
      </c>
      <c r="P559" s="84">
        <f t="shared" si="352"/>
        <v>20173.308019723805</v>
      </c>
      <c r="Q559" s="84">
        <f t="shared" si="353"/>
        <v>20336.457595320535</v>
      </c>
      <c r="R559" s="166" t="str">
        <f t="shared" si="354"/>
        <v/>
      </c>
      <c r="S559" s="109">
        <f>'Data Raw'!E601</f>
        <v>19475.150000000001</v>
      </c>
      <c r="T559" s="109">
        <f>'Data Raw'!G601</f>
        <v>19517.38</v>
      </c>
      <c r="U559" s="109">
        <f>'Data Raw'!D601</f>
        <v>19981</v>
      </c>
      <c r="V559" s="166" t="str">
        <f t="shared" si="355"/>
        <v/>
      </c>
      <c r="W559" s="89">
        <f t="shared" si="356"/>
        <v>166.47929293359994</v>
      </c>
      <c r="X559" s="89">
        <f t="shared" si="357"/>
        <v>27715.354975671376</v>
      </c>
      <c r="Y559" s="89">
        <f t="shared" si="337"/>
        <v>308.57788352216687</v>
      </c>
      <c r="Z559" s="109">
        <f t="shared" si="358"/>
        <v>505.84999999999854</v>
      </c>
      <c r="AA559" s="89">
        <f t="shared" si="359"/>
        <v>359.26745922786415</v>
      </c>
      <c r="AB559" s="89">
        <f t="shared" si="360"/>
        <v>19618.158519599034</v>
      </c>
      <c r="AC559" s="89">
        <f t="shared" si="361"/>
        <v>20187.381480400967</v>
      </c>
      <c r="AD559" s="89" t="str">
        <f t="shared" si="362"/>
        <v/>
      </c>
      <c r="AE559" s="89">
        <f>'Data Raw'!C601</f>
        <v>19902.77</v>
      </c>
      <c r="AF559" s="89"/>
      <c r="AG559" s="89">
        <f t="shared" si="328"/>
        <v>-385.38999999999942</v>
      </c>
      <c r="AH559" s="89">
        <f t="shared" si="329"/>
        <v>-218.91070706639948</v>
      </c>
      <c r="AI559" s="109">
        <f t="shared" si="330"/>
        <v>-1</v>
      </c>
      <c r="AJ559" s="109">
        <f t="shared" si="334"/>
        <v>50</v>
      </c>
      <c r="AK559" s="88"/>
      <c r="AL559" s="191" t="str">
        <f t="shared" si="335"/>
        <v/>
      </c>
      <c r="AM559" s="191">
        <f t="shared" si="336"/>
        <v>-385.38999999999942</v>
      </c>
      <c r="AN559" s="88"/>
      <c r="AO559" s="191"/>
      <c r="AP559" s="191">
        <f t="shared" si="331"/>
        <v>148525.45209999956</v>
      </c>
      <c r="AQ559" s="191">
        <f t="shared" si="363"/>
        <v>210.25375816615667</v>
      </c>
      <c r="AR559" s="191">
        <f t="shared" si="333"/>
        <v>-98.3241253560102</v>
      </c>
      <c r="AS559" s="250">
        <f t="shared" si="338"/>
        <v>0</v>
      </c>
      <c r="AT559" s="250">
        <f t="shared" si="339"/>
        <v>0</v>
      </c>
      <c r="AU559" s="250">
        <f t="shared" si="340"/>
        <v>1</v>
      </c>
      <c r="AV559" s="250">
        <f t="shared" si="341"/>
        <v>0</v>
      </c>
      <c r="AW559" s="250">
        <f t="shared" si="342"/>
        <v>0</v>
      </c>
      <c r="AX559" s="250">
        <f t="shared" si="343"/>
        <v>0</v>
      </c>
      <c r="AY559" s="89"/>
      <c r="AZ559" s="111"/>
      <c r="BA559" s="111"/>
      <c r="BB559" s="111"/>
      <c r="BC559" s="111"/>
      <c r="BD559" s="111"/>
      <c r="BE559" s="111"/>
      <c r="BF559" s="111"/>
      <c r="BG559" s="111"/>
      <c r="BH559" s="89"/>
      <c r="BI559" s="89"/>
      <c r="BJ559" s="89"/>
      <c r="BK559" s="89"/>
      <c r="BL559" s="89"/>
    </row>
    <row r="560" spans="1:64" x14ac:dyDescent="0.25">
      <c r="A560" s="86">
        <f t="shared" si="332"/>
        <v>559</v>
      </c>
      <c r="B560" s="113"/>
      <c r="C560" s="88"/>
      <c r="D560" s="88"/>
      <c r="E560" s="194">
        <f t="shared" si="344"/>
        <v>0</v>
      </c>
      <c r="F560" s="89">
        <f t="shared" si="345"/>
        <v>0</v>
      </c>
      <c r="G560" s="113"/>
      <c r="H560" s="88"/>
      <c r="I560" s="84">
        <f t="shared" si="346"/>
        <v>18573.557960762624</v>
      </c>
      <c r="J560" s="84">
        <f t="shared" si="347"/>
        <v>18727.84690252371</v>
      </c>
      <c r="K560" s="84">
        <f t="shared" si="348"/>
        <v>18882.135844284792</v>
      </c>
      <c r="L560" s="84">
        <f t="shared" si="349"/>
        <v>19036.424786045878</v>
      </c>
      <c r="M560" s="108">
        <f>IF(T560&lt;&gt;0,(((G560+1)*('Data Raw'!$N$1007-'Data Raw'!$N$1008)/2+'Data Raw'!$N$1008)*'Data Raw'!$M$1010+'Data Raw'!$M$1009)*AE560+AE560)</f>
        <v>19190.71372780696</v>
      </c>
      <c r="N560" s="84">
        <f t="shared" si="350"/>
        <v>19345.002669568043</v>
      </c>
      <c r="O560" s="84">
        <f t="shared" si="351"/>
        <v>19499.291611329129</v>
      </c>
      <c r="P560" s="84">
        <f t="shared" si="352"/>
        <v>19653.580553090211</v>
      </c>
      <c r="Q560" s="84">
        <f t="shared" si="353"/>
        <v>19807.869494851297</v>
      </c>
      <c r="R560" s="166" t="str">
        <f t="shared" si="354"/>
        <v/>
      </c>
      <c r="S560" s="109">
        <f>'Data Raw'!E602</f>
        <v>19369.060000000001</v>
      </c>
      <c r="T560" s="109">
        <f>'Data Raw'!G602</f>
        <v>19420.87</v>
      </c>
      <c r="U560" s="109">
        <f>'Data Raw'!D602</f>
        <v>19650.16</v>
      </c>
      <c r="V560" s="166" t="str">
        <f t="shared" si="355"/>
        <v/>
      </c>
      <c r="W560" s="89">
        <f t="shared" si="356"/>
        <v>-230.1562721930386</v>
      </c>
      <c r="X560" s="89">
        <f t="shared" si="357"/>
        <v>52971.909629796071</v>
      </c>
      <c r="Y560" s="89">
        <f t="shared" si="337"/>
        <v>298.63828355289041</v>
      </c>
      <c r="Z560" s="109">
        <f t="shared" si="358"/>
        <v>281.09999999999854</v>
      </c>
      <c r="AA560" s="89">
        <f t="shared" si="359"/>
        <v>348.10067933816907</v>
      </c>
      <c r="AB560" s="89">
        <f t="shared" si="360"/>
        <v>19098.762659656313</v>
      </c>
      <c r="AC560" s="89">
        <f t="shared" si="361"/>
        <v>19709.517340343686</v>
      </c>
      <c r="AD560" s="89">
        <f t="shared" si="362"/>
        <v>1</v>
      </c>
      <c r="AE560" s="89">
        <f>'Data Raw'!C602</f>
        <v>19404.14</v>
      </c>
      <c r="AF560" s="89"/>
      <c r="AG560" s="89">
        <f t="shared" si="328"/>
        <v>16.729999999999563</v>
      </c>
      <c r="AH560" s="89">
        <f t="shared" si="329"/>
        <v>-213.42627219303904</v>
      </c>
      <c r="AI560" s="109">
        <f t="shared" si="330"/>
        <v>-1</v>
      </c>
      <c r="AJ560" s="109">
        <f t="shared" si="334"/>
        <v>50</v>
      </c>
      <c r="AK560" s="88"/>
      <c r="AL560" s="191" t="str">
        <f t="shared" si="335"/>
        <v/>
      </c>
      <c r="AM560" s="191">
        <f t="shared" si="336"/>
        <v>-16.729999999999563</v>
      </c>
      <c r="AN560" s="88"/>
      <c r="AO560" s="191"/>
      <c r="AP560" s="191">
        <f t="shared" si="331"/>
        <v>279.89289999998539</v>
      </c>
      <c r="AQ560" s="191">
        <f t="shared" si="363"/>
        <v>188.75111836991698</v>
      </c>
      <c r="AR560" s="191">
        <f t="shared" si="333"/>
        <v>-109.88716518297343</v>
      </c>
      <c r="AS560" s="250">
        <f t="shared" si="338"/>
        <v>0</v>
      </c>
      <c r="AT560" s="250">
        <f t="shared" si="339"/>
        <v>0</v>
      </c>
      <c r="AU560" s="250">
        <f t="shared" si="340"/>
        <v>0</v>
      </c>
      <c r="AV560" s="250">
        <f t="shared" si="341"/>
        <v>1</v>
      </c>
      <c r="AW560" s="250">
        <f t="shared" si="342"/>
        <v>0</v>
      </c>
      <c r="AX560" s="250">
        <f t="shared" si="343"/>
        <v>0</v>
      </c>
      <c r="AY560" s="89"/>
      <c r="AZ560" s="111"/>
      <c r="BA560" s="111"/>
      <c r="BB560" s="111"/>
      <c r="BC560" s="111"/>
      <c r="BD560" s="111"/>
      <c r="BE560" s="111"/>
      <c r="BF560" s="111"/>
      <c r="BG560" s="111"/>
      <c r="BH560" s="89"/>
      <c r="BI560" s="89"/>
      <c r="BJ560" s="89"/>
      <c r="BK560" s="89"/>
      <c r="BL560" s="89"/>
    </row>
    <row r="561" spans="1:64" x14ac:dyDescent="0.25">
      <c r="A561" s="86">
        <f t="shared" si="332"/>
        <v>560</v>
      </c>
      <c r="B561" s="113"/>
      <c r="C561" s="88"/>
      <c r="D561" s="88"/>
      <c r="E561" s="194">
        <f t="shared" si="344"/>
        <v>0</v>
      </c>
      <c r="F561" s="89">
        <f t="shared" si="345"/>
        <v>0</v>
      </c>
      <c r="G561" s="113"/>
      <c r="H561" s="88"/>
      <c r="I561" s="84">
        <f t="shared" si="346"/>
        <v>18857.490535815319</v>
      </c>
      <c r="J561" s="84">
        <f t="shared" si="347"/>
        <v>19006.809677591762</v>
      </c>
      <c r="K561" s="84">
        <f t="shared" si="348"/>
        <v>19156.128819368208</v>
      </c>
      <c r="L561" s="84">
        <f t="shared" si="349"/>
        <v>19305.447961144651</v>
      </c>
      <c r="M561" s="108">
        <f>IF(T561&lt;&gt;0,(((G561+1)*('Data Raw'!$N$1007-'Data Raw'!$N$1008)/2+'Data Raw'!$N$1008)*'Data Raw'!$M$1010+'Data Raw'!$M$1009)*AE561+AE561)</f>
        <v>19454.767102921098</v>
      </c>
      <c r="N561" s="84">
        <f t="shared" si="350"/>
        <v>19604.086244697544</v>
      </c>
      <c r="O561" s="84">
        <f t="shared" si="351"/>
        <v>19753.405386473987</v>
      </c>
      <c r="P561" s="84">
        <f t="shared" si="352"/>
        <v>19902.724528250434</v>
      </c>
      <c r="Q561" s="84">
        <f t="shared" si="353"/>
        <v>20052.043670026876</v>
      </c>
      <c r="R561" s="166" t="str">
        <f t="shared" si="354"/>
        <v/>
      </c>
      <c r="S561" s="109">
        <f>'Data Raw'!E603</f>
        <v>19461.61</v>
      </c>
      <c r="T561" s="109">
        <f>'Data Raw'!G603</f>
        <v>19539.46</v>
      </c>
      <c r="U561" s="109">
        <f>'Data Raw'!D603</f>
        <v>19857.39</v>
      </c>
      <c r="V561" s="166" t="str">
        <f t="shared" si="355"/>
        <v/>
      </c>
      <c r="W561" s="89">
        <f t="shared" si="356"/>
        <v>-84.692897078901296</v>
      </c>
      <c r="X561" s="89">
        <f t="shared" si="357"/>
        <v>7172.8868156173676</v>
      </c>
      <c r="Y561" s="89">
        <f t="shared" si="337"/>
        <v>278.33223550182839</v>
      </c>
      <c r="Z561" s="109">
        <f t="shared" si="358"/>
        <v>395.77999999999884</v>
      </c>
      <c r="AA561" s="89">
        <f t="shared" si="359"/>
        <v>354.91201086128763</v>
      </c>
      <c r="AB561" s="89">
        <f t="shared" si="360"/>
        <v>19375.244422562559</v>
      </c>
      <c r="AC561" s="89">
        <f t="shared" si="361"/>
        <v>19967.015577437443</v>
      </c>
      <c r="AD561" s="89">
        <f t="shared" si="362"/>
        <v>1</v>
      </c>
      <c r="AE561" s="89">
        <f>'Data Raw'!C603</f>
        <v>19671.13</v>
      </c>
      <c r="AF561" s="89"/>
      <c r="AG561" s="89">
        <f t="shared" si="328"/>
        <v>-131.67000000000189</v>
      </c>
      <c r="AH561" s="89">
        <f t="shared" si="329"/>
        <v>-216.36289707890319</v>
      </c>
      <c r="AI561" s="109">
        <f t="shared" si="330"/>
        <v>-1</v>
      </c>
      <c r="AJ561" s="109">
        <f t="shared" si="334"/>
        <v>50</v>
      </c>
      <c r="AK561" s="88"/>
      <c r="AL561" s="191" t="str">
        <f t="shared" si="335"/>
        <v/>
      </c>
      <c r="AM561" s="191">
        <f t="shared" si="336"/>
        <v>-131.67000000000189</v>
      </c>
      <c r="AN561" s="88"/>
      <c r="AO561" s="191"/>
      <c r="AP561" s="191">
        <f t="shared" si="331"/>
        <v>17336.988900000499</v>
      </c>
      <c r="AQ561" s="191">
        <f t="shared" si="363"/>
        <v>182.40877188437088</v>
      </c>
      <c r="AR561" s="191">
        <f t="shared" si="333"/>
        <v>-95.923463617457514</v>
      </c>
      <c r="AS561" s="250">
        <f t="shared" si="338"/>
        <v>0</v>
      </c>
      <c r="AT561" s="250">
        <f t="shared" si="339"/>
        <v>0</v>
      </c>
      <c r="AU561" s="250">
        <f t="shared" si="340"/>
        <v>0</v>
      </c>
      <c r="AV561" s="250">
        <f t="shared" si="341"/>
        <v>1</v>
      </c>
      <c r="AW561" s="250">
        <f t="shared" si="342"/>
        <v>0</v>
      </c>
      <c r="AX561" s="250">
        <f t="shared" si="343"/>
        <v>0</v>
      </c>
      <c r="AY561" s="89"/>
      <c r="AZ561" s="111"/>
      <c r="BA561" s="111"/>
      <c r="BB561" s="111"/>
      <c r="BC561" s="111"/>
      <c r="BD561" s="111"/>
      <c r="BE561" s="111"/>
      <c r="BF561" s="111"/>
      <c r="BG561" s="111"/>
      <c r="BH561" s="89"/>
      <c r="BI561" s="89"/>
      <c r="BJ561" s="89"/>
      <c r="BK561" s="89"/>
      <c r="BL561" s="89"/>
    </row>
    <row r="562" spans="1:64" x14ac:dyDescent="0.25">
      <c r="A562" s="86">
        <f t="shared" si="332"/>
        <v>561</v>
      </c>
      <c r="B562" s="113"/>
      <c r="C562" s="88"/>
      <c r="D562" s="88"/>
      <c r="E562" s="194">
        <f t="shared" si="344"/>
        <v>0</v>
      </c>
      <c r="F562" s="89">
        <f t="shared" si="345"/>
        <v>0</v>
      </c>
      <c r="G562" s="113"/>
      <c r="H562" s="88"/>
      <c r="I562" s="84">
        <f t="shared" si="346"/>
        <v>18703.793606827832</v>
      </c>
      <c r="J562" s="84">
        <f t="shared" si="347"/>
        <v>18842.959724578744</v>
      </c>
      <c r="K562" s="84">
        <f t="shared" si="348"/>
        <v>18982.12584232966</v>
      </c>
      <c r="L562" s="84">
        <f t="shared" si="349"/>
        <v>19121.291960080573</v>
      </c>
      <c r="M562" s="108">
        <f>IF(T562&lt;&gt;0,(((G562+1)*('Data Raw'!$N$1007-'Data Raw'!$N$1008)/2+'Data Raw'!$N$1008)*'Data Raw'!$M$1010+'Data Raw'!$M$1009)*AE562+AE562)</f>
        <v>19260.458077831488</v>
      </c>
      <c r="N562" s="84">
        <f t="shared" si="350"/>
        <v>19399.624195582404</v>
      </c>
      <c r="O562" s="84">
        <f t="shared" si="351"/>
        <v>19538.790313333317</v>
      </c>
      <c r="P562" s="84">
        <f t="shared" si="352"/>
        <v>19677.956431084232</v>
      </c>
      <c r="Q562" s="84">
        <f t="shared" si="353"/>
        <v>19817.122548835145</v>
      </c>
      <c r="R562" s="166" t="str">
        <f t="shared" si="354"/>
        <v/>
      </c>
      <c r="S562" s="109">
        <f>'Data Raw'!E604</f>
        <v>19352.349999999999</v>
      </c>
      <c r="T562" s="109">
        <f>'Data Raw'!G604</f>
        <v>19537.919999999998</v>
      </c>
      <c r="U562" s="109">
        <f>'Data Raw'!D604</f>
        <v>19581.82</v>
      </c>
      <c r="V562" s="166" t="str">
        <f t="shared" si="355"/>
        <v/>
      </c>
      <c r="W562" s="89">
        <f t="shared" si="356"/>
        <v>-277.46192216850977</v>
      </c>
      <c r="X562" s="89">
        <f t="shared" si="357"/>
        <v>76985.118253444176</v>
      </c>
      <c r="Y562" s="89">
        <f t="shared" si="337"/>
        <v>278.20807171460609</v>
      </c>
      <c r="Z562" s="109">
        <f t="shared" si="358"/>
        <v>229.47000000000116</v>
      </c>
      <c r="AA562" s="89">
        <f t="shared" si="359"/>
        <v>336.9917235953896</v>
      </c>
      <c r="AB562" s="89">
        <f t="shared" si="360"/>
        <v>19172.984790767907</v>
      </c>
      <c r="AC562" s="89">
        <f t="shared" si="361"/>
        <v>19776.335209232093</v>
      </c>
      <c r="AD562" s="89">
        <f t="shared" si="362"/>
        <v>1</v>
      </c>
      <c r="AE562" s="89">
        <f>'Data Raw'!C604</f>
        <v>19474.66</v>
      </c>
      <c r="AF562" s="89"/>
      <c r="AG562" s="89">
        <f t="shared" si="328"/>
        <v>63.259999999998399</v>
      </c>
      <c r="AH562" s="89">
        <f t="shared" si="329"/>
        <v>-214.20192216851137</v>
      </c>
      <c r="AI562" s="109">
        <f t="shared" si="330"/>
        <v>-1</v>
      </c>
      <c r="AJ562" s="109">
        <f t="shared" si="334"/>
        <v>50</v>
      </c>
      <c r="AK562" s="88"/>
      <c r="AL562" s="191" t="str">
        <f t="shared" si="335"/>
        <v/>
      </c>
      <c r="AM562" s="191">
        <f t="shared" si="336"/>
        <v>-63.259999999998399</v>
      </c>
      <c r="AN562" s="88"/>
      <c r="AO562" s="191"/>
      <c r="AP562" s="191">
        <f t="shared" si="331"/>
        <v>4001.8275999997973</v>
      </c>
      <c r="AQ562" s="191">
        <f t="shared" si="363"/>
        <v>169.17001945277391</v>
      </c>
      <c r="AR562" s="191">
        <f t="shared" si="333"/>
        <v>-109.03805226183218</v>
      </c>
      <c r="AS562" s="250">
        <f t="shared" si="338"/>
        <v>0</v>
      </c>
      <c r="AT562" s="250">
        <f t="shared" si="339"/>
        <v>0</v>
      </c>
      <c r="AU562" s="250">
        <f t="shared" si="340"/>
        <v>0</v>
      </c>
      <c r="AV562" s="250">
        <f t="shared" si="341"/>
        <v>1</v>
      </c>
      <c r="AW562" s="250">
        <f t="shared" si="342"/>
        <v>0</v>
      </c>
      <c r="AX562" s="250">
        <f t="shared" si="343"/>
        <v>0</v>
      </c>
      <c r="AY562" s="89"/>
      <c r="AZ562" s="111"/>
      <c r="BA562" s="111"/>
      <c r="BB562" s="111"/>
      <c r="BC562" s="111"/>
      <c r="BD562" s="111"/>
      <c r="BE562" s="111"/>
      <c r="BF562" s="111"/>
      <c r="BG562" s="111"/>
      <c r="BH562" s="89"/>
      <c r="BI562" s="89"/>
      <c r="BJ562" s="89"/>
      <c r="BK562" s="89"/>
      <c r="BL562" s="89"/>
    </row>
    <row r="563" spans="1:64" x14ac:dyDescent="0.25">
      <c r="A563" s="86">
        <f t="shared" si="332"/>
        <v>562</v>
      </c>
      <c r="B563" s="113"/>
      <c r="C563" s="88"/>
      <c r="D563" s="88"/>
      <c r="E563" s="194">
        <f t="shared" si="344"/>
        <v>0</v>
      </c>
      <c r="F563" s="89">
        <f t="shared" si="345"/>
        <v>0</v>
      </c>
      <c r="G563" s="113"/>
      <c r="H563" s="88"/>
      <c r="I563" s="84">
        <f t="shared" si="346"/>
        <v>18539.758979459362</v>
      </c>
      <c r="J563" s="84">
        <f t="shared" si="347"/>
        <v>18678.863015316663</v>
      </c>
      <c r="K563" s="84">
        <f t="shared" si="348"/>
        <v>18817.967051173968</v>
      </c>
      <c r="L563" s="84">
        <f t="shared" si="349"/>
        <v>18957.071087031269</v>
      </c>
      <c r="M563" s="108">
        <f>IF(T563&lt;&gt;0,(((G563+1)*('Data Raw'!$N$1007-'Data Raw'!$N$1008)/2+'Data Raw'!$N$1008)*'Data Raw'!$M$1010+'Data Raw'!$M$1009)*AE563+AE563)</f>
        <v>19096.175122888573</v>
      </c>
      <c r="N563" s="84">
        <f t="shared" si="350"/>
        <v>19235.279158745878</v>
      </c>
      <c r="O563" s="84">
        <f t="shared" si="351"/>
        <v>19374.383194603179</v>
      </c>
      <c r="P563" s="84">
        <f t="shared" si="352"/>
        <v>19513.487230460483</v>
      </c>
      <c r="Q563" s="84">
        <f t="shared" si="353"/>
        <v>19652.591266317784</v>
      </c>
      <c r="R563" s="166" t="str">
        <f t="shared" si="354"/>
        <v/>
      </c>
      <c r="S563" s="109">
        <f>'Data Raw'!E605</f>
        <v>19112.61</v>
      </c>
      <c r="T563" s="109">
        <f>'Data Raw'!G605</f>
        <v>19184.169999999998</v>
      </c>
      <c r="U563" s="109">
        <f>'Data Raw'!D605</f>
        <v>19370.8</v>
      </c>
      <c r="V563" s="166" t="str">
        <f t="shared" si="355"/>
        <v/>
      </c>
      <c r="W563" s="89">
        <f t="shared" si="356"/>
        <v>-87.994877111425012</v>
      </c>
      <c r="X563" s="89">
        <f t="shared" si="357"/>
        <v>7743.0983978547893</v>
      </c>
      <c r="Y563" s="89">
        <f t="shared" si="337"/>
        <v>259.70903647868573</v>
      </c>
      <c r="Z563" s="109">
        <f t="shared" si="358"/>
        <v>258.18999999999869</v>
      </c>
      <c r="AA563" s="89">
        <f t="shared" si="359"/>
        <v>325.73433451033372</v>
      </c>
      <c r="AB563" s="89">
        <f t="shared" si="360"/>
        <v>19022.107034943918</v>
      </c>
      <c r="AC563" s="89">
        <f t="shared" si="361"/>
        <v>19594.992965056081</v>
      </c>
      <c r="AD563" s="89">
        <f t="shared" si="362"/>
        <v>1</v>
      </c>
      <c r="AE563" s="89">
        <f>'Data Raw'!C605</f>
        <v>19308.55</v>
      </c>
      <c r="AF563" s="89"/>
      <c r="AG563" s="89">
        <f t="shared" si="328"/>
        <v>-124.38000000000102</v>
      </c>
      <c r="AH563" s="89">
        <f t="shared" si="329"/>
        <v>-212.37487711142603</v>
      </c>
      <c r="AI563" s="109">
        <f t="shared" si="330"/>
        <v>-1</v>
      </c>
      <c r="AJ563" s="109">
        <f t="shared" si="334"/>
        <v>50</v>
      </c>
      <c r="AK563" s="88"/>
      <c r="AL563" s="191" t="str">
        <f t="shared" si="335"/>
        <v/>
      </c>
      <c r="AM563" s="191">
        <f t="shared" si="336"/>
        <v>-124.38000000000102</v>
      </c>
      <c r="AN563" s="88"/>
      <c r="AO563" s="191"/>
      <c r="AP563" s="191">
        <f t="shared" si="331"/>
        <v>15470.384400000254</v>
      </c>
      <c r="AQ563" s="191">
        <f t="shared" si="363"/>
        <v>164.19335062468804</v>
      </c>
      <c r="AR563" s="191">
        <f t="shared" si="333"/>
        <v>-95.515685853997695</v>
      </c>
      <c r="AS563" s="250">
        <f t="shared" si="338"/>
        <v>0</v>
      </c>
      <c r="AT563" s="250">
        <f t="shared" si="339"/>
        <v>0</v>
      </c>
      <c r="AU563" s="250">
        <f t="shared" si="340"/>
        <v>0</v>
      </c>
      <c r="AV563" s="250">
        <f t="shared" si="341"/>
        <v>1</v>
      </c>
      <c r="AW563" s="250">
        <f t="shared" si="342"/>
        <v>0</v>
      </c>
      <c r="AX563" s="250">
        <f t="shared" si="343"/>
        <v>0</v>
      </c>
      <c r="AY563" s="89"/>
      <c r="AZ563" s="111"/>
      <c r="BA563" s="111"/>
      <c r="BB563" s="111"/>
      <c r="BC563" s="111"/>
      <c r="BD563" s="111"/>
      <c r="BE563" s="111"/>
      <c r="BF563" s="111"/>
      <c r="BG563" s="111"/>
      <c r="BH563" s="89"/>
      <c r="BI563" s="89"/>
      <c r="BJ563" s="89"/>
      <c r="BK563" s="89"/>
      <c r="BL563" s="89"/>
    </row>
    <row r="564" spans="1:64" x14ac:dyDescent="0.25">
      <c r="A564" s="86">
        <f t="shared" si="332"/>
        <v>563</v>
      </c>
      <c r="B564" s="113"/>
      <c r="C564" s="88"/>
      <c r="D564" s="88"/>
      <c r="E564" s="194">
        <f t="shared" si="344"/>
        <v>0</v>
      </c>
      <c r="F564" s="89">
        <f t="shared" si="345"/>
        <v>0</v>
      </c>
      <c r="G564" s="113"/>
      <c r="H564" s="88"/>
      <c r="I564" s="84">
        <f t="shared" si="346"/>
        <v>18330.525472710462</v>
      </c>
      <c r="J564" s="84">
        <f t="shared" si="347"/>
        <v>18460.379990949805</v>
      </c>
      <c r="K564" s="84">
        <f t="shared" si="348"/>
        <v>18590.234509189148</v>
      </c>
      <c r="L564" s="84">
        <f t="shared" si="349"/>
        <v>18720.08902742849</v>
      </c>
      <c r="M564" s="108">
        <f>IF(T564&lt;&gt;0,(((G564+1)*('Data Raw'!$N$1007-'Data Raw'!$N$1008)/2+'Data Raw'!$N$1008)*'Data Raw'!$M$1010+'Data Raw'!$M$1009)*AE564+AE564)</f>
        <v>18849.943545667833</v>
      </c>
      <c r="N564" s="84">
        <f t="shared" si="350"/>
        <v>18979.798063907176</v>
      </c>
      <c r="O564" s="84">
        <f t="shared" si="351"/>
        <v>19109.652582146518</v>
      </c>
      <c r="P564" s="84">
        <f t="shared" si="352"/>
        <v>19239.507100385861</v>
      </c>
      <c r="Q564" s="84">
        <f t="shared" si="353"/>
        <v>19369.361618625204</v>
      </c>
      <c r="R564" s="166" t="str">
        <f t="shared" si="354"/>
        <v/>
      </c>
      <c r="S564" s="109">
        <f>'Data Raw'!E606</f>
        <v>19056.099999999999</v>
      </c>
      <c r="T564" s="109">
        <f>'Data Raw'!G606</f>
        <v>19246.03</v>
      </c>
      <c r="U564" s="109">
        <f>'Data Raw'!D606</f>
        <v>19270.48</v>
      </c>
      <c r="V564" s="166" t="str">
        <f t="shared" si="355"/>
        <v/>
      </c>
      <c r="W564" s="89">
        <f t="shared" si="356"/>
        <v>-396.08645433216589</v>
      </c>
      <c r="X564" s="89">
        <f t="shared" si="357"/>
        <v>156884.47930542694</v>
      </c>
      <c r="Y564" s="89">
        <f t="shared" si="337"/>
        <v>283.24073079715652</v>
      </c>
      <c r="Z564" s="109">
        <f t="shared" si="358"/>
        <v>214.38000000000102</v>
      </c>
      <c r="AA564" s="89">
        <f t="shared" si="359"/>
        <v>309.82657243742904</v>
      </c>
      <c r="AB564" s="89">
        <f t="shared" si="360"/>
        <v>18782.705815666217</v>
      </c>
      <c r="AC564" s="89">
        <f t="shared" si="361"/>
        <v>19336.454184333787</v>
      </c>
      <c r="AD564" s="89">
        <f t="shared" si="362"/>
        <v>1</v>
      </c>
      <c r="AE564" s="89">
        <f>'Data Raw'!C606</f>
        <v>19059.580000000002</v>
      </c>
      <c r="AF564" s="89"/>
      <c r="AG564" s="89">
        <f t="shared" si="328"/>
        <v>186.44999999999709</v>
      </c>
      <c r="AH564" s="89">
        <f t="shared" si="329"/>
        <v>-209.6364543321688</v>
      </c>
      <c r="AI564" s="109">
        <f t="shared" si="330"/>
        <v>-1</v>
      </c>
      <c r="AJ564" s="109">
        <f t="shared" si="334"/>
        <v>50</v>
      </c>
      <c r="AK564" s="88"/>
      <c r="AL564" s="191" t="str">
        <f t="shared" si="335"/>
        <v/>
      </c>
      <c r="AM564" s="191">
        <f t="shared" si="336"/>
        <v>-186.44999999999709</v>
      </c>
      <c r="AN564" s="88"/>
      <c r="AO564" s="191"/>
      <c r="AP564" s="191">
        <f t="shared" si="331"/>
        <v>34763.602499998917</v>
      </c>
      <c r="AQ564" s="191">
        <f t="shared" si="363"/>
        <v>166.66631166638905</v>
      </c>
      <c r="AR564" s="191">
        <f t="shared" si="333"/>
        <v>-116.57441913076747</v>
      </c>
      <c r="AS564" s="250">
        <f t="shared" si="338"/>
        <v>0</v>
      </c>
      <c r="AT564" s="250">
        <f t="shared" si="339"/>
        <v>0</v>
      </c>
      <c r="AU564" s="250">
        <f t="shared" si="340"/>
        <v>0</v>
      </c>
      <c r="AV564" s="250">
        <f t="shared" si="341"/>
        <v>0</v>
      </c>
      <c r="AW564" s="250">
        <f t="shared" si="342"/>
        <v>0</v>
      </c>
      <c r="AX564" s="250">
        <f t="shared" si="343"/>
        <v>1</v>
      </c>
      <c r="AY564" s="89"/>
      <c r="AZ564" s="111"/>
      <c r="BA564" s="111"/>
      <c r="BB564" s="111"/>
      <c r="BC564" s="111"/>
      <c r="BD564" s="111"/>
      <c r="BE564" s="111"/>
      <c r="BF564" s="111"/>
      <c r="BG564" s="111"/>
      <c r="BH564" s="89"/>
      <c r="BI564" s="89"/>
      <c r="BJ564" s="89"/>
      <c r="BK564" s="89"/>
      <c r="BL564" s="89"/>
    </row>
    <row r="565" spans="1:64" x14ac:dyDescent="0.25">
      <c r="A565" s="86">
        <f t="shared" si="332"/>
        <v>564</v>
      </c>
      <c r="B565" s="113"/>
      <c r="C565" s="88"/>
      <c r="D565" s="88"/>
      <c r="E565" s="194">
        <f t="shared" si="344"/>
        <v>0</v>
      </c>
      <c r="F565" s="89">
        <f t="shared" si="345"/>
        <v>0</v>
      </c>
      <c r="G565" s="113"/>
      <c r="H565" s="88"/>
      <c r="I565" s="84">
        <f t="shared" si="346"/>
        <v>18348.162529033882</v>
      </c>
      <c r="J565" s="84">
        <f t="shared" si="347"/>
        <v>18489.782894432457</v>
      </c>
      <c r="K565" s="84">
        <f t="shared" si="348"/>
        <v>18631.403259831037</v>
      </c>
      <c r="L565" s="84">
        <f t="shared" si="349"/>
        <v>18773.023625229613</v>
      </c>
      <c r="M565" s="108">
        <f>IF(T565&lt;&gt;0,(((G565+1)*('Data Raw'!$N$1007-'Data Raw'!$N$1008)/2+'Data Raw'!$N$1008)*'Data Raw'!$M$1010+'Data Raw'!$M$1009)*AE565+AE565)</f>
        <v>18914.643990628192</v>
      </c>
      <c r="N565" s="84">
        <f t="shared" si="350"/>
        <v>19056.264356026772</v>
      </c>
      <c r="O565" s="84">
        <f t="shared" si="351"/>
        <v>19197.884721425347</v>
      </c>
      <c r="P565" s="84">
        <f t="shared" si="352"/>
        <v>19339.505086823927</v>
      </c>
      <c r="Q565" s="84">
        <f t="shared" si="353"/>
        <v>19481.125452222503</v>
      </c>
      <c r="R565" s="166" t="str">
        <f t="shared" si="354"/>
        <v/>
      </c>
      <c r="S565" s="109">
        <f>'Data Raw'!E607</f>
        <v>19030.39</v>
      </c>
      <c r="T565" s="109">
        <f>'Data Raw'!G607</f>
        <v>19248.259999999998</v>
      </c>
      <c r="U565" s="109">
        <f>'Data Raw'!D607</f>
        <v>19315.169999999998</v>
      </c>
      <c r="V565" s="166" t="str">
        <f t="shared" si="355"/>
        <v/>
      </c>
      <c r="W565" s="89">
        <f t="shared" si="356"/>
        <v>-333.61600937180629</v>
      </c>
      <c r="X565" s="89">
        <f t="shared" si="357"/>
        <v>111299.64170916914</v>
      </c>
      <c r="Y565" s="89">
        <f t="shared" si="337"/>
        <v>290.97165085382773</v>
      </c>
      <c r="Z565" s="109">
        <f t="shared" si="358"/>
        <v>284.77999999999884</v>
      </c>
      <c r="AA565" s="89">
        <f t="shared" si="359"/>
        <v>306.24849066065326</v>
      </c>
      <c r="AB565" s="89">
        <f t="shared" si="360"/>
        <v>18861.647413428185</v>
      </c>
      <c r="AC565" s="89">
        <f t="shared" si="361"/>
        <v>19388.352586571815</v>
      </c>
      <c r="AD565" s="89">
        <f t="shared" si="362"/>
        <v>1</v>
      </c>
      <c r="AE565" s="89">
        <f>'Data Raw'!C607</f>
        <v>19125</v>
      </c>
      <c r="AF565" s="89"/>
      <c r="AG565" s="89">
        <f t="shared" si="328"/>
        <v>123.2599999999984</v>
      </c>
      <c r="AH565" s="89">
        <f t="shared" si="329"/>
        <v>-210.35600937180789</v>
      </c>
      <c r="AI565" s="109">
        <f t="shared" si="330"/>
        <v>-1</v>
      </c>
      <c r="AJ565" s="109">
        <f t="shared" si="334"/>
        <v>50</v>
      </c>
      <c r="AK565" s="88"/>
      <c r="AL565" s="191" t="str">
        <f t="shared" si="335"/>
        <v/>
      </c>
      <c r="AM565" s="191">
        <f t="shared" si="336"/>
        <v>-123.2599999999984</v>
      </c>
      <c r="AN565" s="88"/>
      <c r="AO565" s="191"/>
      <c r="AP565" s="191">
        <f t="shared" si="331"/>
        <v>15193.027599999605</v>
      </c>
      <c r="AQ565" s="191">
        <f t="shared" si="363"/>
        <v>161.84338814790121</v>
      </c>
      <c r="AR565" s="191">
        <f t="shared" si="333"/>
        <v>-129.12826270592652</v>
      </c>
      <c r="AS565" s="250">
        <f t="shared" si="338"/>
        <v>0</v>
      </c>
      <c r="AT565" s="250">
        <f t="shared" si="339"/>
        <v>0</v>
      </c>
      <c r="AU565" s="250">
        <f t="shared" si="340"/>
        <v>0</v>
      </c>
      <c r="AV565" s="250">
        <f t="shared" si="341"/>
        <v>0</v>
      </c>
      <c r="AW565" s="250">
        <f t="shared" si="342"/>
        <v>1</v>
      </c>
      <c r="AX565" s="250">
        <f t="shared" si="343"/>
        <v>0</v>
      </c>
      <c r="AY565" s="89"/>
      <c r="AZ565" s="111"/>
      <c r="BA565" s="111"/>
      <c r="BB565" s="111"/>
      <c r="BC565" s="111"/>
      <c r="BD565" s="111"/>
      <c r="BE565" s="111"/>
      <c r="BF565" s="111"/>
      <c r="BG565" s="111"/>
      <c r="BH565" s="89"/>
      <c r="BI565" s="89"/>
      <c r="BJ565" s="89"/>
      <c r="BK565" s="89"/>
      <c r="BL565" s="89"/>
    </row>
    <row r="566" spans="1:64" x14ac:dyDescent="0.25">
      <c r="A566" s="86">
        <f t="shared" si="332"/>
        <v>565</v>
      </c>
      <c r="B566" s="113"/>
      <c r="C566" s="88"/>
      <c r="D566" s="88"/>
      <c r="E566" s="194">
        <f t="shared" si="344"/>
        <v>0</v>
      </c>
      <c r="F566" s="89">
        <f t="shared" si="345"/>
        <v>0</v>
      </c>
      <c r="G566" s="113"/>
      <c r="H566" s="88"/>
      <c r="I566" s="84">
        <f t="shared" si="346"/>
        <v>18525.4668724611</v>
      </c>
      <c r="J566" s="84">
        <f t="shared" si="347"/>
        <v>18670.952697888017</v>
      </c>
      <c r="K566" s="84">
        <f t="shared" si="348"/>
        <v>18816.43852331493</v>
      </c>
      <c r="L566" s="84">
        <f t="shared" si="349"/>
        <v>18961.924348741846</v>
      </c>
      <c r="M566" s="108">
        <f>IF(T566&lt;&gt;0,(((G566+1)*('Data Raw'!$N$1007-'Data Raw'!$N$1008)/2+'Data Raw'!$N$1008)*'Data Raw'!$M$1010+'Data Raw'!$M$1009)*AE566+AE566)</f>
        <v>19107.410174168759</v>
      </c>
      <c r="N566" s="84">
        <f t="shared" si="350"/>
        <v>19252.895999595672</v>
      </c>
      <c r="O566" s="84">
        <f t="shared" si="351"/>
        <v>19398.381825022589</v>
      </c>
      <c r="P566" s="84">
        <f t="shared" si="352"/>
        <v>19543.867650449502</v>
      </c>
      <c r="Q566" s="84">
        <f t="shared" si="353"/>
        <v>19689.353475876418</v>
      </c>
      <c r="R566" s="166" t="str">
        <f t="shared" si="354"/>
        <v/>
      </c>
      <c r="S566" s="109">
        <f>'Data Raw'!E608</f>
        <v>19049.919999999998</v>
      </c>
      <c r="T566" s="109">
        <f>'Data Raw'!G608</f>
        <v>19075.189999999999</v>
      </c>
      <c r="U566" s="109">
        <f>'Data Raw'!D608</f>
        <v>19346.29</v>
      </c>
      <c r="V566" s="166" t="str">
        <f t="shared" si="355"/>
        <v/>
      </c>
      <c r="W566" s="89">
        <f t="shared" si="356"/>
        <v>32.220174168760423</v>
      </c>
      <c r="X566" s="89">
        <f t="shared" si="357"/>
        <v>1038.1396234652564</v>
      </c>
      <c r="Y566" s="89">
        <f t="shared" si="337"/>
        <v>269.66252698699333</v>
      </c>
      <c r="Z566" s="109">
        <f t="shared" si="358"/>
        <v>296.37000000000262</v>
      </c>
      <c r="AA566" s="89">
        <f t="shared" si="359"/>
        <v>304.83727770913174</v>
      </c>
      <c r="AB566" s="89">
        <f t="shared" si="360"/>
        <v>19059.598782938443</v>
      </c>
      <c r="AC566" s="89">
        <f t="shared" si="361"/>
        <v>19580.221217061557</v>
      </c>
      <c r="AD566" s="89">
        <f t="shared" si="362"/>
        <v>1</v>
      </c>
      <c r="AE566" s="89">
        <f>'Data Raw'!C608</f>
        <v>19319.91</v>
      </c>
      <c r="AF566" s="89"/>
      <c r="AG566" s="89">
        <f t="shared" si="328"/>
        <v>-244.72000000000116</v>
      </c>
      <c r="AH566" s="89">
        <f t="shared" si="329"/>
        <v>-212.49982583124074</v>
      </c>
      <c r="AI566" s="109">
        <f t="shared" si="330"/>
        <v>-1</v>
      </c>
      <c r="AJ566" s="109">
        <f t="shared" si="334"/>
        <v>50</v>
      </c>
      <c r="AK566" s="88"/>
      <c r="AL566" s="191" t="str">
        <f t="shared" si="335"/>
        <v/>
      </c>
      <c r="AM566" s="191">
        <f t="shared" si="336"/>
        <v>-244.72000000000116</v>
      </c>
      <c r="AN566" s="88"/>
      <c r="AO566" s="191"/>
      <c r="AP566" s="191">
        <f t="shared" si="331"/>
        <v>59887.878400000569</v>
      </c>
      <c r="AQ566" s="191">
        <f t="shared" si="363"/>
        <v>171.05190057591233</v>
      </c>
      <c r="AR566" s="191">
        <f t="shared" si="333"/>
        <v>-98.610626411081</v>
      </c>
      <c r="AS566" s="250">
        <f t="shared" si="338"/>
        <v>0</v>
      </c>
      <c r="AT566" s="250">
        <f t="shared" si="339"/>
        <v>0</v>
      </c>
      <c r="AU566" s="250">
        <f t="shared" si="340"/>
        <v>1</v>
      </c>
      <c r="AV566" s="250">
        <f t="shared" si="341"/>
        <v>0</v>
      </c>
      <c r="AW566" s="250">
        <f t="shared" si="342"/>
        <v>0</v>
      </c>
      <c r="AX566" s="250">
        <f t="shared" si="343"/>
        <v>0</v>
      </c>
      <c r="AY566" s="89"/>
      <c r="AZ566" s="111"/>
      <c r="BA566" s="111"/>
      <c r="BB566" s="111"/>
      <c r="BC566" s="111"/>
      <c r="BD566" s="111"/>
      <c r="BE566" s="111"/>
      <c r="BF566" s="111"/>
      <c r="BG566" s="111"/>
      <c r="BH566" s="89"/>
      <c r="BI566" s="89"/>
      <c r="BJ566" s="89"/>
      <c r="BK566" s="89"/>
      <c r="BL566" s="89"/>
    </row>
    <row r="567" spans="1:64" x14ac:dyDescent="0.25">
      <c r="A567" s="86">
        <f t="shared" si="332"/>
        <v>566</v>
      </c>
      <c r="B567" s="113"/>
      <c r="C567" s="88"/>
      <c r="D567" s="88"/>
      <c r="E567" s="194">
        <f t="shared" si="344"/>
        <v>0</v>
      </c>
      <c r="F567" s="89">
        <f t="shared" si="345"/>
        <v>0</v>
      </c>
      <c r="G567" s="113"/>
      <c r="H567" s="88"/>
      <c r="I567" s="84">
        <f t="shared" si="346"/>
        <v>17952.352881989005</v>
      </c>
      <c r="J567" s="84">
        <f t="shared" si="347"/>
        <v>18087.184145482504</v>
      </c>
      <c r="K567" s="84">
        <f t="shared" si="348"/>
        <v>18222.015408976</v>
      </c>
      <c r="L567" s="84">
        <f t="shared" si="349"/>
        <v>18356.846672469499</v>
      </c>
      <c r="M567" s="108">
        <f>IF(T567&lt;&gt;0,(((G567+1)*('Data Raw'!$N$1007-'Data Raw'!$N$1008)/2+'Data Raw'!$N$1008)*'Data Raw'!$M$1010+'Data Raw'!$M$1009)*AE567+AE567)</f>
        <v>18491.677935962995</v>
      </c>
      <c r="N567" s="84">
        <f t="shared" si="350"/>
        <v>18626.50919945649</v>
      </c>
      <c r="O567" s="84">
        <f t="shared" si="351"/>
        <v>18761.340462949989</v>
      </c>
      <c r="P567" s="84">
        <f t="shared" si="352"/>
        <v>18896.171726443485</v>
      </c>
      <c r="Q567" s="84">
        <f t="shared" si="353"/>
        <v>19031.002989936984</v>
      </c>
      <c r="R567" s="166" t="str">
        <f t="shared" si="354"/>
        <v/>
      </c>
      <c r="S567" s="109">
        <f>'Data Raw'!E609</f>
        <v>18554.509999999998</v>
      </c>
      <c r="T567" s="109">
        <f>'Data Raw'!G609</f>
        <v>18773.55</v>
      </c>
      <c r="U567" s="109">
        <f>'Data Raw'!D609</f>
        <v>18792.72</v>
      </c>
      <c r="V567" s="166" t="str">
        <f t="shared" si="355"/>
        <v/>
      </c>
      <c r="W567" s="89">
        <f t="shared" si="356"/>
        <v>-281.87206403700475</v>
      </c>
      <c r="X567" s="89">
        <f t="shared" si="357"/>
        <v>79451.860484481309</v>
      </c>
      <c r="Y567" s="89">
        <f t="shared" si="337"/>
        <v>271.44037262893528</v>
      </c>
      <c r="Z567" s="109">
        <f t="shared" si="358"/>
        <v>238.21000000000276</v>
      </c>
      <c r="AA567" s="89">
        <f t="shared" si="359"/>
        <v>295.31909517925618</v>
      </c>
      <c r="AB567" s="89">
        <f t="shared" si="360"/>
        <v>18438.21831394724</v>
      </c>
      <c r="AC567" s="89">
        <f t="shared" si="361"/>
        <v>18956.441686052764</v>
      </c>
      <c r="AD567" s="89">
        <f t="shared" si="362"/>
        <v>1</v>
      </c>
      <c r="AE567" s="89">
        <f>'Data Raw'!C609</f>
        <v>18697.330000000002</v>
      </c>
      <c r="AF567" s="89"/>
      <c r="AG567" s="89">
        <f t="shared" si="328"/>
        <v>76.219999999997526</v>
      </c>
      <c r="AH567" s="89">
        <f t="shared" si="329"/>
        <v>-205.65206403700722</v>
      </c>
      <c r="AI567" s="109">
        <f t="shared" si="330"/>
        <v>-1</v>
      </c>
      <c r="AJ567" s="109">
        <f t="shared" si="334"/>
        <v>50</v>
      </c>
      <c r="AK567" s="88"/>
      <c r="AL567" s="191" t="str">
        <f t="shared" si="335"/>
        <v/>
      </c>
      <c r="AM567" s="191">
        <f t="shared" si="336"/>
        <v>-76.219999999997526</v>
      </c>
      <c r="AN567" s="88"/>
      <c r="AO567" s="191"/>
      <c r="AP567" s="191">
        <f t="shared" si="331"/>
        <v>5809.4883999996227</v>
      </c>
      <c r="AQ567" s="191">
        <f t="shared" si="363"/>
        <v>160.51502273414403</v>
      </c>
      <c r="AR567" s="191">
        <f t="shared" si="333"/>
        <v>-110.92534989479125</v>
      </c>
      <c r="AS567" s="250">
        <f t="shared" si="338"/>
        <v>0</v>
      </c>
      <c r="AT567" s="250">
        <f t="shared" si="339"/>
        <v>0</v>
      </c>
      <c r="AU567" s="250">
        <f t="shared" si="340"/>
        <v>0</v>
      </c>
      <c r="AV567" s="250">
        <f t="shared" si="341"/>
        <v>0</v>
      </c>
      <c r="AW567" s="250">
        <f t="shared" si="342"/>
        <v>1</v>
      </c>
      <c r="AX567" s="250">
        <f t="shared" si="343"/>
        <v>0</v>
      </c>
      <c r="AY567" s="89"/>
      <c r="AZ567" s="111"/>
      <c r="BA567" s="111"/>
      <c r="BB567" s="111"/>
      <c r="BC567" s="111"/>
      <c r="BD567" s="111"/>
      <c r="BE567" s="111"/>
      <c r="BF567" s="111"/>
      <c r="BG567" s="111"/>
      <c r="BH567" s="89"/>
      <c r="BI567" s="89"/>
      <c r="BJ567" s="89"/>
      <c r="BK567" s="89"/>
      <c r="BL567" s="89"/>
    </row>
    <row r="568" spans="1:64" x14ac:dyDescent="0.25">
      <c r="A568" s="86">
        <f t="shared" si="332"/>
        <v>567</v>
      </c>
      <c r="B568" s="113"/>
      <c r="C568" s="88"/>
      <c r="D568" s="88"/>
      <c r="E568" s="194">
        <f t="shared" si="344"/>
        <v>0</v>
      </c>
      <c r="F568" s="89">
        <f t="shared" si="345"/>
        <v>0</v>
      </c>
      <c r="G568" s="113"/>
      <c r="H568" s="88"/>
      <c r="I568" s="84">
        <f t="shared" si="346"/>
        <v>17851.746523264585</v>
      </c>
      <c r="J568" s="84">
        <f t="shared" si="347"/>
        <v>17987.46670957905</v>
      </c>
      <c r="K568" s="84">
        <f t="shared" si="348"/>
        <v>18123.186895893519</v>
      </c>
      <c r="L568" s="84">
        <f t="shared" si="349"/>
        <v>18258.907082207985</v>
      </c>
      <c r="M568" s="108">
        <f>IF(T568&lt;&gt;0,(((G568+1)*('Data Raw'!$N$1007-'Data Raw'!$N$1008)/2+'Data Raw'!$N$1008)*'Data Raw'!$M$1010+'Data Raw'!$M$1009)*AE568+AE568)</f>
        <v>18394.627268522454</v>
      </c>
      <c r="N568" s="84">
        <f t="shared" si="350"/>
        <v>18530.347454836923</v>
      </c>
      <c r="O568" s="84">
        <f t="shared" si="351"/>
        <v>18666.067641151389</v>
      </c>
      <c r="P568" s="84">
        <f t="shared" si="352"/>
        <v>18801.787827465858</v>
      </c>
      <c r="Q568" s="84">
        <f t="shared" si="353"/>
        <v>18937.508013780323</v>
      </c>
      <c r="R568" s="166" t="str">
        <f t="shared" si="354"/>
        <v/>
      </c>
      <c r="S568" s="109">
        <f>'Data Raw'!E610</f>
        <v>18513.78</v>
      </c>
      <c r="T568" s="109">
        <f>'Data Raw'!G610</f>
        <v>18581.11</v>
      </c>
      <c r="U568" s="109">
        <f>'Data Raw'!D610</f>
        <v>18745.82</v>
      </c>
      <c r="V568" s="166" t="str">
        <f t="shared" si="355"/>
        <v/>
      </c>
      <c r="W568" s="89">
        <f t="shared" si="356"/>
        <v>-186.48273147754662</v>
      </c>
      <c r="X568" s="89">
        <f t="shared" si="357"/>
        <v>34775.80913932676</v>
      </c>
      <c r="Y568" s="89">
        <f t="shared" si="337"/>
        <v>261.00220702321883</v>
      </c>
      <c r="Z568" s="109">
        <f t="shared" si="358"/>
        <v>232.04000000000087</v>
      </c>
      <c r="AA568" s="89">
        <f t="shared" si="359"/>
        <v>286.27922443936251</v>
      </c>
      <c r="AB568" s="89">
        <f t="shared" si="360"/>
        <v>18348.178769097634</v>
      </c>
      <c r="AC568" s="89">
        <f t="shared" si="361"/>
        <v>18850.221230902367</v>
      </c>
      <c r="AD568" s="89">
        <f t="shared" si="362"/>
        <v>1</v>
      </c>
      <c r="AE568" s="89">
        <f>'Data Raw'!C610</f>
        <v>18599.2</v>
      </c>
      <c r="AF568" s="89"/>
      <c r="AG568" s="89">
        <f t="shared" si="328"/>
        <v>-18.090000000000146</v>
      </c>
      <c r="AH568" s="89">
        <f t="shared" si="329"/>
        <v>-204.57273147754677</v>
      </c>
      <c r="AI568" s="109">
        <f t="shared" si="330"/>
        <v>-1</v>
      </c>
      <c r="AJ568" s="109">
        <f t="shared" si="334"/>
        <v>50</v>
      </c>
      <c r="AK568" s="88"/>
      <c r="AL568" s="191" t="str">
        <f t="shared" si="335"/>
        <v/>
      </c>
      <c r="AM568" s="191">
        <f t="shared" si="336"/>
        <v>-18.090000000000146</v>
      </c>
      <c r="AN568" s="88"/>
      <c r="AO568" s="191"/>
      <c r="AP568" s="191">
        <f t="shared" si="331"/>
        <v>327.24810000000525</v>
      </c>
      <c r="AQ568" s="191">
        <f t="shared" si="363"/>
        <v>144.69002020812803</v>
      </c>
      <c r="AR568" s="191">
        <f t="shared" si="333"/>
        <v>-116.3121868150908</v>
      </c>
      <c r="AS568" s="250">
        <f t="shared" si="338"/>
        <v>0</v>
      </c>
      <c r="AT568" s="250">
        <f t="shared" si="339"/>
        <v>0</v>
      </c>
      <c r="AU568" s="250">
        <f t="shared" si="340"/>
        <v>0</v>
      </c>
      <c r="AV568" s="250">
        <f t="shared" si="341"/>
        <v>1</v>
      </c>
      <c r="AW568" s="250">
        <f t="shared" si="342"/>
        <v>0</v>
      </c>
      <c r="AX568" s="250">
        <f t="shared" si="343"/>
        <v>0</v>
      </c>
      <c r="AY568" s="89"/>
      <c r="AZ568" s="111"/>
      <c r="BA568" s="111"/>
      <c r="BB568" s="111"/>
      <c r="BC568" s="111"/>
      <c r="BD568" s="111"/>
      <c r="BE568" s="111"/>
      <c r="BF568" s="111"/>
      <c r="BG568" s="111"/>
      <c r="BH568" s="89"/>
      <c r="BI568" s="89"/>
      <c r="BJ568" s="89"/>
      <c r="BK568" s="89"/>
      <c r="BL568" s="89"/>
    </row>
    <row r="569" spans="1:64" x14ac:dyDescent="0.25">
      <c r="A569" s="86">
        <f t="shared" si="332"/>
        <v>568</v>
      </c>
      <c r="B569" s="113"/>
      <c r="C569" s="88"/>
      <c r="D569" s="88"/>
      <c r="E569" s="194">
        <f t="shared" si="344"/>
        <v>0</v>
      </c>
      <c r="F569" s="89">
        <f t="shared" si="345"/>
        <v>0</v>
      </c>
      <c r="G569" s="113"/>
      <c r="H569" s="88"/>
      <c r="I569" s="84">
        <f t="shared" si="346"/>
        <v>17632.740663630168</v>
      </c>
      <c r="J569" s="84">
        <f t="shared" si="347"/>
        <v>17763.241767141779</v>
      </c>
      <c r="K569" s="84">
        <f t="shared" si="348"/>
        <v>17893.742870653386</v>
      </c>
      <c r="L569" s="84">
        <f t="shared" si="349"/>
        <v>18024.243974164998</v>
      </c>
      <c r="M569" s="108">
        <f>IF(T569&lt;&gt;0,(((G569+1)*('Data Raw'!$N$1007-'Data Raw'!$N$1008)/2+'Data Raw'!$N$1008)*'Data Raw'!$M$1010+'Data Raw'!$M$1009)*AE569+AE569)</f>
        <v>18154.745077676605</v>
      </c>
      <c r="N569" s="84">
        <f t="shared" si="350"/>
        <v>18285.246181188213</v>
      </c>
      <c r="O569" s="84">
        <f t="shared" si="351"/>
        <v>18415.747284699824</v>
      </c>
      <c r="P569" s="84">
        <f t="shared" si="352"/>
        <v>18546.248388211432</v>
      </c>
      <c r="Q569" s="84">
        <f t="shared" si="353"/>
        <v>18676.749491723043</v>
      </c>
      <c r="R569" s="166" t="str">
        <f t="shared" si="354"/>
        <v/>
      </c>
      <c r="S569" s="109">
        <f>'Data Raw'!E611</f>
        <v>18261.849999999999</v>
      </c>
      <c r="T569" s="109">
        <f>'Data Raw'!G611</f>
        <v>18329.3</v>
      </c>
      <c r="U569" s="109">
        <f>'Data Raw'!D611</f>
        <v>18440.96</v>
      </c>
      <c r="V569" s="166" t="str">
        <f t="shared" si="355"/>
        <v/>
      </c>
      <c r="W569" s="89">
        <f t="shared" si="356"/>
        <v>-174.55492232339384</v>
      </c>
      <c r="X569" s="89">
        <f t="shared" si="357"/>
        <v>30469.420907326057</v>
      </c>
      <c r="Y569" s="89">
        <f t="shared" si="337"/>
        <v>250.48590873776089</v>
      </c>
      <c r="Z569" s="109">
        <f t="shared" si="358"/>
        <v>179.11000000000058</v>
      </c>
      <c r="AA569" s="89">
        <f t="shared" si="359"/>
        <v>270.9693352337394</v>
      </c>
      <c r="AB569" s="89">
        <f t="shared" si="360"/>
        <v>18113.312659226543</v>
      </c>
      <c r="AC569" s="89">
        <f t="shared" si="361"/>
        <v>18599.987340773459</v>
      </c>
      <c r="AD569" s="89">
        <f t="shared" si="362"/>
        <v>1</v>
      </c>
      <c r="AE569" s="89">
        <f>'Data Raw'!C611</f>
        <v>18356.650000000001</v>
      </c>
      <c r="AF569" s="89"/>
      <c r="AG569" s="89">
        <f t="shared" si="328"/>
        <v>-27.350000000002183</v>
      </c>
      <c r="AH569" s="89">
        <f t="shared" si="329"/>
        <v>-201.90492232339602</v>
      </c>
      <c r="AI569" s="109">
        <f t="shared" si="330"/>
        <v>-1</v>
      </c>
      <c r="AJ569" s="109">
        <f t="shared" si="334"/>
        <v>50</v>
      </c>
      <c r="AK569" s="88"/>
      <c r="AL569" s="191" t="str">
        <f t="shared" si="335"/>
        <v/>
      </c>
      <c r="AM569" s="191">
        <f t="shared" si="336"/>
        <v>-27.350000000002183</v>
      </c>
      <c r="AN569" s="88"/>
      <c r="AO569" s="191"/>
      <c r="AP569" s="191">
        <f t="shared" si="331"/>
        <v>748.02250000011941</v>
      </c>
      <c r="AQ569" s="191">
        <f t="shared" si="363"/>
        <v>131.65224018500294</v>
      </c>
      <c r="AR569" s="191">
        <f t="shared" si="333"/>
        <v>-118.83366855275796</v>
      </c>
      <c r="AS569" s="250">
        <f t="shared" si="338"/>
        <v>0</v>
      </c>
      <c r="AT569" s="250">
        <f t="shared" si="339"/>
        <v>0</v>
      </c>
      <c r="AU569" s="250">
        <f t="shared" si="340"/>
        <v>0</v>
      </c>
      <c r="AV569" s="250">
        <f t="shared" si="341"/>
        <v>1</v>
      </c>
      <c r="AW569" s="250">
        <f t="shared" si="342"/>
        <v>0</v>
      </c>
      <c r="AX569" s="250">
        <f t="shared" si="343"/>
        <v>0</v>
      </c>
      <c r="AY569" s="89"/>
      <c r="AZ569" s="111"/>
      <c r="BA569" s="111"/>
      <c r="BB569" s="111"/>
      <c r="BC569" s="111"/>
      <c r="BD569" s="111"/>
      <c r="BE569" s="111"/>
      <c r="BF569" s="111"/>
      <c r="BG569" s="111"/>
      <c r="BH569" s="89"/>
      <c r="BI569" s="89"/>
      <c r="BJ569" s="89"/>
      <c r="BK569" s="89"/>
      <c r="BL569" s="89"/>
    </row>
    <row r="570" spans="1:64" x14ac:dyDescent="0.25">
      <c r="A570" s="86">
        <f t="shared" si="332"/>
        <v>569</v>
      </c>
      <c r="B570" s="113"/>
      <c r="C570" s="88"/>
      <c r="D570" s="88"/>
      <c r="E570" s="194">
        <f t="shared" si="344"/>
        <v>0</v>
      </c>
      <c r="F570" s="89">
        <f t="shared" si="345"/>
        <v>0</v>
      </c>
      <c r="G570" s="113"/>
      <c r="H570" s="88"/>
      <c r="I570" s="84">
        <f t="shared" si="346"/>
        <v>17323.901869004523</v>
      </c>
      <c r="J570" s="84">
        <f t="shared" si="347"/>
        <v>17449.144823373408</v>
      </c>
      <c r="K570" s="84">
        <f t="shared" si="348"/>
        <v>17574.387777742286</v>
      </c>
      <c r="L570" s="84">
        <f t="shared" si="349"/>
        <v>17699.630732111167</v>
      </c>
      <c r="M570" s="108">
        <f>IF(T570&lt;&gt;0,(((G570+1)*('Data Raw'!$N$1007-'Data Raw'!$N$1008)/2+'Data Raw'!$N$1008)*'Data Raw'!$M$1010+'Data Raw'!$M$1009)*AE570+AE570)</f>
        <v>17824.873686480048</v>
      </c>
      <c r="N570" s="84">
        <f t="shared" si="350"/>
        <v>17950.11664084893</v>
      </c>
      <c r="O570" s="84">
        <f t="shared" si="351"/>
        <v>18075.359595217811</v>
      </c>
      <c r="P570" s="84">
        <f t="shared" si="352"/>
        <v>18200.602549586689</v>
      </c>
      <c r="Q570" s="84">
        <f t="shared" si="353"/>
        <v>18325.845503955574</v>
      </c>
      <c r="R570" s="166" t="str">
        <f t="shared" si="354"/>
        <v/>
      </c>
      <c r="S570" s="109">
        <f>'Data Raw'!E612</f>
        <v>17900.77</v>
      </c>
      <c r="T570" s="109">
        <f>'Data Raw'!G612</f>
        <v>18326.63</v>
      </c>
      <c r="U570" s="109">
        <f>'Data Raw'!D612</f>
        <v>18399.2</v>
      </c>
      <c r="V570" s="166" t="str">
        <f t="shared" si="355"/>
        <v/>
      </c>
      <c r="W570" s="89">
        <f t="shared" si="356"/>
        <v>-501.75631351995253</v>
      </c>
      <c r="X570" s="89">
        <f t="shared" si="357"/>
        <v>251759.39815713291</v>
      </c>
      <c r="Y570" s="89">
        <f t="shared" si="337"/>
        <v>299.57554282546977</v>
      </c>
      <c r="Z570" s="109">
        <f t="shared" si="358"/>
        <v>498.43000000000029</v>
      </c>
      <c r="AA570" s="89">
        <f t="shared" si="359"/>
        <v>303.46371591463378</v>
      </c>
      <c r="AB570" s="89">
        <f t="shared" si="360"/>
        <v>17792.786065051321</v>
      </c>
      <c r="AC570" s="89">
        <f t="shared" si="361"/>
        <v>18253.43393494868</v>
      </c>
      <c r="AD570" s="89" t="str">
        <f t="shared" si="362"/>
        <v/>
      </c>
      <c r="AE570" s="89">
        <f>'Data Raw'!C612</f>
        <v>18023.11</v>
      </c>
      <c r="AF570" s="89"/>
      <c r="AG570" s="89">
        <f t="shared" si="328"/>
        <v>303.52000000000044</v>
      </c>
      <c r="AH570" s="89">
        <f t="shared" si="329"/>
        <v>-198.23631351995209</v>
      </c>
      <c r="AI570" s="109">
        <f t="shared" si="330"/>
        <v>-1</v>
      </c>
      <c r="AJ570" s="109">
        <f t="shared" si="334"/>
        <v>50</v>
      </c>
      <c r="AK570" s="88"/>
      <c r="AL570" s="191" t="str">
        <f t="shared" si="335"/>
        <v/>
      </c>
      <c r="AM570" s="191">
        <f t="shared" si="336"/>
        <v>-303.52000000000044</v>
      </c>
      <c r="AN570" s="88"/>
      <c r="AO570" s="191"/>
      <c r="AP570" s="191">
        <f t="shared" si="331"/>
        <v>92124.390400000266</v>
      </c>
      <c r="AQ570" s="191">
        <f t="shared" si="363"/>
        <v>150.7486579422249</v>
      </c>
      <c r="AR570" s="191">
        <f t="shared" si="333"/>
        <v>-148.82688488324487</v>
      </c>
      <c r="AS570" s="250">
        <f t="shared" si="338"/>
        <v>0</v>
      </c>
      <c r="AT570" s="250">
        <f t="shared" si="339"/>
        <v>0</v>
      </c>
      <c r="AU570" s="250">
        <f t="shared" si="340"/>
        <v>0</v>
      </c>
      <c r="AV570" s="250">
        <f t="shared" si="341"/>
        <v>0</v>
      </c>
      <c r="AW570" s="250">
        <f t="shared" si="342"/>
        <v>0</v>
      </c>
      <c r="AX570" s="250">
        <f t="shared" si="343"/>
        <v>0</v>
      </c>
      <c r="AY570" s="89"/>
      <c r="AZ570" s="111"/>
      <c r="BA570" s="111"/>
      <c r="BB570" s="111"/>
      <c r="BC570" s="111"/>
      <c r="BD570" s="111"/>
      <c r="BE570" s="111"/>
      <c r="BF570" s="111"/>
      <c r="BG570" s="111"/>
      <c r="BH570" s="89"/>
      <c r="BI570" s="89"/>
      <c r="BJ570" s="89"/>
      <c r="BK570" s="89"/>
      <c r="BL570" s="89"/>
    </row>
    <row r="571" spans="1:64" x14ac:dyDescent="0.25">
      <c r="A571" s="86">
        <f t="shared" si="332"/>
        <v>570</v>
      </c>
      <c r="B571" s="113"/>
      <c r="C571" s="88"/>
      <c r="D571" s="88"/>
      <c r="E571" s="194">
        <f t="shared" si="344"/>
        <v>0</v>
      </c>
      <c r="F571" s="89">
        <f t="shared" si="345"/>
        <v>0</v>
      </c>
      <c r="G571" s="113"/>
      <c r="H571" s="88"/>
      <c r="I571" s="84">
        <f t="shared" si="346"/>
        <v>17409.548215393188</v>
      </c>
      <c r="J571" s="84">
        <f t="shared" si="347"/>
        <v>17559.335986805923</v>
      </c>
      <c r="K571" s="84">
        <f t="shared" si="348"/>
        <v>17709.123758218659</v>
      </c>
      <c r="L571" s="84">
        <f t="shared" si="349"/>
        <v>17858.911529631394</v>
      </c>
      <c r="M571" s="108">
        <f>IF(T571&lt;&gt;0,(((G571+1)*('Data Raw'!$N$1007-'Data Raw'!$N$1008)/2+'Data Raw'!$N$1008)*'Data Raw'!$M$1010+'Data Raw'!$M$1009)*AE571+AE571)</f>
        <v>18008.699301044129</v>
      </c>
      <c r="N571" s="84">
        <f t="shared" si="350"/>
        <v>18158.487072456865</v>
      </c>
      <c r="O571" s="84">
        <f t="shared" si="351"/>
        <v>18308.2748438696</v>
      </c>
      <c r="P571" s="84">
        <f t="shared" si="352"/>
        <v>18458.062615282335</v>
      </c>
      <c r="Q571" s="84">
        <f t="shared" si="353"/>
        <v>18607.85038669507</v>
      </c>
      <c r="R571" s="166" t="str">
        <f t="shared" si="354"/>
        <v/>
      </c>
      <c r="S571" s="109">
        <f>'Data Raw'!E613</f>
        <v>17936.43</v>
      </c>
      <c r="T571" s="109">
        <f>'Data Raw'!G613</f>
        <v>17950.849999999999</v>
      </c>
      <c r="U571" s="109">
        <f>'Data Raw'!D613</f>
        <v>18336.41</v>
      </c>
      <c r="V571" s="166" t="str">
        <f t="shared" si="355"/>
        <v/>
      </c>
      <c r="W571" s="89">
        <f t="shared" si="356"/>
        <v>57.849301044130698</v>
      </c>
      <c r="X571" s="89">
        <f t="shared" si="357"/>
        <v>3346.5416312944612</v>
      </c>
      <c r="Y571" s="89">
        <f t="shared" si="337"/>
        <v>278.21358105556851</v>
      </c>
      <c r="Z571" s="109">
        <f t="shared" si="358"/>
        <v>399.97999999999956</v>
      </c>
      <c r="AA571" s="89">
        <f t="shared" si="359"/>
        <v>317.25175649825746</v>
      </c>
      <c r="AB571" s="89">
        <f t="shared" si="360"/>
        <v>17951.03584147256</v>
      </c>
      <c r="AC571" s="89">
        <f t="shared" si="361"/>
        <v>18466.924158527439</v>
      </c>
      <c r="AD571" s="89" t="str">
        <f t="shared" si="362"/>
        <v/>
      </c>
      <c r="AE571" s="89">
        <f>'Data Raw'!C613</f>
        <v>18208.98</v>
      </c>
      <c r="AF571" s="89"/>
      <c r="AG571" s="89">
        <f t="shared" si="328"/>
        <v>-258.13000000000102</v>
      </c>
      <c r="AH571" s="89">
        <f t="shared" si="329"/>
        <v>-200.28069895587032</v>
      </c>
      <c r="AI571" s="109">
        <f t="shared" si="330"/>
        <v>-1</v>
      </c>
      <c r="AJ571" s="109">
        <f t="shared" si="334"/>
        <v>50</v>
      </c>
      <c r="AK571" s="88"/>
      <c r="AL571" s="191" t="str">
        <f t="shared" si="335"/>
        <v/>
      </c>
      <c r="AM571" s="191">
        <f t="shared" si="336"/>
        <v>-258.13000000000102</v>
      </c>
      <c r="AN571" s="88"/>
      <c r="AO571" s="191"/>
      <c r="AP571" s="191">
        <f t="shared" si="331"/>
        <v>66631.096900000528</v>
      </c>
      <c r="AQ571" s="191">
        <f t="shared" si="363"/>
        <v>162.67991817086667</v>
      </c>
      <c r="AR571" s="191">
        <f t="shared" si="333"/>
        <v>-115.53366288470184</v>
      </c>
      <c r="AS571" s="250">
        <f t="shared" si="338"/>
        <v>0</v>
      </c>
      <c r="AT571" s="250">
        <f t="shared" si="339"/>
        <v>0</v>
      </c>
      <c r="AU571" s="250">
        <f t="shared" si="340"/>
        <v>1</v>
      </c>
      <c r="AV571" s="250">
        <f t="shared" si="341"/>
        <v>0</v>
      </c>
      <c r="AW571" s="250">
        <f t="shared" si="342"/>
        <v>0</v>
      </c>
      <c r="AX571" s="250">
        <f t="shared" si="343"/>
        <v>0</v>
      </c>
      <c r="AY571" s="89"/>
      <c r="AZ571" s="111"/>
      <c r="BA571" s="111"/>
      <c r="BB571" s="111"/>
      <c r="BC571" s="111"/>
      <c r="BD571" s="111"/>
      <c r="BE571" s="111"/>
      <c r="BF571" s="111"/>
      <c r="BG571" s="111"/>
      <c r="BH571" s="89"/>
      <c r="BI571" s="89"/>
      <c r="BJ571" s="89"/>
      <c r="BK571" s="89"/>
      <c r="BL571" s="89"/>
    </row>
    <row r="572" spans="1:64" x14ac:dyDescent="0.25">
      <c r="A572" s="86">
        <f t="shared" si="332"/>
        <v>571</v>
      </c>
      <c r="B572" s="113"/>
      <c r="C572" s="88"/>
      <c r="D572" s="88"/>
      <c r="E572" s="194">
        <f t="shared" si="344"/>
        <v>0</v>
      </c>
      <c r="F572" s="89">
        <f t="shared" si="345"/>
        <v>0</v>
      </c>
      <c r="G572" s="113"/>
      <c r="H572" s="88"/>
      <c r="I572" s="84">
        <f t="shared" si="346"/>
        <v>17046.277341307225</v>
      </c>
      <c r="J572" s="84">
        <f t="shared" si="347"/>
        <v>17185.384131835013</v>
      </c>
      <c r="K572" s="84">
        <f t="shared" si="348"/>
        <v>17324.490922362795</v>
      </c>
      <c r="L572" s="84">
        <f t="shared" si="349"/>
        <v>17463.59771289058</v>
      </c>
      <c r="M572" s="108">
        <f>IF(T572&lt;&gt;0,(((G572+1)*('Data Raw'!$N$1007-'Data Raw'!$N$1008)/2+'Data Raw'!$N$1008)*'Data Raw'!$M$1010+'Data Raw'!$M$1009)*AE572+AE572)</f>
        <v>17602.704503418365</v>
      </c>
      <c r="N572" s="84">
        <f t="shared" si="350"/>
        <v>17741.81129394615</v>
      </c>
      <c r="O572" s="84">
        <f t="shared" si="351"/>
        <v>17880.918084473935</v>
      </c>
      <c r="P572" s="84">
        <f t="shared" si="352"/>
        <v>18020.024875001716</v>
      </c>
      <c r="Q572" s="84">
        <f t="shared" si="353"/>
        <v>18159.131665529505</v>
      </c>
      <c r="R572" s="166" t="str">
        <f t="shared" si="354"/>
        <v/>
      </c>
      <c r="S572" s="109">
        <f>'Data Raw'!E614</f>
        <v>17587.38</v>
      </c>
      <c r="T572" s="109">
        <f>'Data Raw'!G614</f>
        <v>17623.29</v>
      </c>
      <c r="U572" s="109">
        <f>'Data Raw'!D614</f>
        <v>17867.66</v>
      </c>
      <c r="V572" s="166" t="str">
        <f t="shared" si="355"/>
        <v/>
      </c>
      <c r="W572" s="89">
        <f t="shared" si="356"/>
        <v>-20.585496581636107</v>
      </c>
      <c r="X572" s="89">
        <f t="shared" si="357"/>
        <v>423.76266951255184</v>
      </c>
      <c r="Y572" s="89">
        <f t="shared" si="337"/>
        <v>257.69321260868452</v>
      </c>
      <c r="Z572" s="109">
        <f t="shared" si="358"/>
        <v>280.27999999999884</v>
      </c>
      <c r="AA572" s="89">
        <f t="shared" si="359"/>
        <v>311.97007699850622</v>
      </c>
      <c r="AB572" s="89">
        <f t="shared" si="360"/>
        <v>17528.806006976483</v>
      </c>
      <c r="AC572" s="89">
        <f t="shared" si="361"/>
        <v>18068.133993023519</v>
      </c>
      <c r="AD572" s="89">
        <f t="shared" si="362"/>
        <v>1</v>
      </c>
      <c r="AE572" s="89">
        <f>'Data Raw'!C614</f>
        <v>17798.47</v>
      </c>
      <c r="AF572" s="89"/>
      <c r="AG572" s="89">
        <f t="shared" si="328"/>
        <v>-175.18000000000029</v>
      </c>
      <c r="AH572" s="89">
        <f t="shared" si="329"/>
        <v>-195.7654965816364</v>
      </c>
      <c r="AI572" s="109">
        <f t="shared" si="330"/>
        <v>-1</v>
      </c>
      <c r="AJ572" s="109">
        <f t="shared" si="334"/>
        <v>50</v>
      </c>
      <c r="AK572" s="88"/>
      <c r="AL572" s="191" t="str">
        <f t="shared" si="335"/>
        <v/>
      </c>
      <c r="AM572" s="191">
        <f t="shared" si="336"/>
        <v>-175.18000000000029</v>
      </c>
      <c r="AN572" s="88"/>
      <c r="AO572" s="191"/>
      <c r="AP572" s="191">
        <f t="shared" si="331"/>
        <v>30688.032400000102</v>
      </c>
      <c r="AQ572" s="191">
        <f t="shared" si="363"/>
        <v>164.06881615188152</v>
      </c>
      <c r="AR572" s="191">
        <f t="shared" si="333"/>
        <v>-93.624396456802998</v>
      </c>
      <c r="AS572" s="250">
        <f t="shared" si="338"/>
        <v>0</v>
      </c>
      <c r="AT572" s="250">
        <f t="shared" si="339"/>
        <v>0</v>
      </c>
      <c r="AU572" s="250">
        <f t="shared" si="340"/>
        <v>0</v>
      </c>
      <c r="AV572" s="250">
        <f t="shared" si="341"/>
        <v>1</v>
      </c>
      <c r="AW572" s="250">
        <f t="shared" si="342"/>
        <v>0</v>
      </c>
      <c r="AX572" s="250">
        <f t="shared" si="343"/>
        <v>0</v>
      </c>
      <c r="AY572" s="89"/>
      <c r="AZ572" s="111"/>
      <c r="BA572" s="111"/>
      <c r="BB572" s="111"/>
      <c r="BC572" s="111"/>
      <c r="BD572" s="111"/>
      <c r="BE572" s="111"/>
      <c r="BF572" s="111"/>
      <c r="BG572" s="111"/>
      <c r="BH572" s="89"/>
      <c r="BI572" s="89"/>
      <c r="BJ572" s="89"/>
      <c r="BK572" s="89"/>
      <c r="BL572" s="89"/>
    </row>
    <row r="573" spans="1:64" x14ac:dyDescent="0.25">
      <c r="A573" s="86">
        <f t="shared" si="332"/>
        <v>572</v>
      </c>
      <c r="B573" s="113"/>
      <c r="C573" s="88"/>
      <c r="D573" s="88"/>
      <c r="E573" s="194">
        <f t="shared" si="344"/>
        <v>0</v>
      </c>
      <c r="F573" s="89">
        <f t="shared" si="345"/>
        <v>0</v>
      </c>
      <c r="G573" s="113"/>
      <c r="H573" s="88"/>
      <c r="I573" s="84">
        <f t="shared" si="346"/>
        <v>16932.430632691336</v>
      </c>
      <c r="J573" s="84">
        <f t="shared" si="347"/>
        <v>17061.277238995674</v>
      </c>
      <c r="K573" s="84">
        <f t="shared" si="348"/>
        <v>17190.123845300019</v>
      </c>
      <c r="L573" s="84">
        <f t="shared" si="349"/>
        <v>17318.97045160436</v>
      </c>
      <c r="M573" s="108">
        <f>IF(T573&lt;&gt;0,(((G573+1)*('Data Raw'!$N$1007-'Data Raw'!$N$1008)/2+'Data Raw'!$N$1008)*'Data Raw'!$M$1010+'Data Raw'!$M$1009)*AE573+AE573)</f>
        <v>17447.817057908702</v>
      </c>
      <c r="N573" s="84">
        <f t="shared" si="350"/>
        <v>17576.663664213043</v>
      </c>
      <c r="O573" s="84">
        <f t="shared" si="351"/>
        <v>17705.510270517385</v>
      </c>
      <c r="P573" s="84">
        <f t="shared" si="352"/>
        <v>17834.35687682173</v>
      </c>
      <c r="Q573" s="84">
        <f t="shared" si="353"/>
        <v>17963.203483126068</v>
      </c>
      <c r="R573" s="166" t="str">
        <f t="shared" si="354"/>
        <v/>
      </c>
      <c r="S573" s="109">
        <f>'Data Raw'!E615</f>
        <v>17573.7</v>
      </c>
      <c r="T573" s="109">
        <f>'Data Raw'!G615</f>
        <v>17791.009999999998</v>
      </c>
      <c r="U573" s="109">
        <f>'Data Raw'!D615</f>
        <v>17965.259999999998</v>
      </c>
      <c r="V573" s="166" t="str">
        <f t="shared" si="355"/>
        <v/>
      </c>
      <c r="W573" s="89">
        <f t="shared" si="356"/>
        <v>-343.19294209129657</v>
      </c>
      <c r="X573" s="89">
        <f t="shared" si="357"/>
        <v>117781.39550128004</v>
      </c>
      <c r="Y573" s="89">
        <f t="shared" si="337"/>
        <v>271.56060792831926</v>
      </c>
      <c r="Z573" s="109">
        <f t="shared" si="358"/>
        <v>391.55999999999767</v>
      </c>
      <c r="AA573" s="89">
        <f t="shared" si="359"/>
        <v>323.3400659987193</v>
      </c>
      <c r="AB573" s="89">
        <f t="shared" si="360"/>
        <v>17376.685434551269</v>
      </c>
      <c r="AC573" s="89">
        <f t="shared" si="361"/>
        <v>17907.034565448732</v>
      </c>
      <c r="AD573" s="89">
        <f t="shared" si="362"/>
        <v>1</v>
      </c>
      <c r="AE573" s="89">
        <f>'Data Raw'!C615</f>
        <v>17641.86</v>
      </c>
      <c r="AF573" s="89"/>
      <c r="AG573" s="89">
        <f t="shared" si="328"/>
        <v>149.14999999999782</v>
      </c>
      <c r="AH573" s="89">
        <f t="shared" si="329"/>
        <v>-194.04294209129876</v>
      </c>
      <c r="AI573" s="109">
        <f t="shared" si="330"/>
        <v>-1</v>
      </c>
      <c r="AJ573" s="109">
        <f t="shared" si="334"/>
        <v>50</v>
      </c>
      <c r="AK573" s="88"/>
      <c r="AL573" s="191" t="str">
        <f t="shared" si="335"/>
        <v/>
      </c>
      <c r="AM573" s="191">
        <f t="shared" si="336"/>
        <v>-149.14999999999782</v>
      </c>
      <c r="AN573" s="88"/>
      <c r="AO573" s="191"/>
      <c r="AP573" s="191">
        <f t="shared" si="331"/>
        <v>22245.722499999349</v>
      </c>
      <c r="AQ573" s="191">
        <f t="shared" si="363"/>
        <v>162.41116991278335</v>
      </c>
      <c r="AR573" s="191">
        <f t="shared" si="333"/>
        <v>-109.14943801553591</v>
      </c>
      <c r="AS573" s="250">
        <f t="shared" si="338"/>
        <v>0</v>
      </c>
      <c r="AT573" s="250">
        <f t="shared" si="339"/>
        <v>0</v>
      </c>
      <c r="AU573" s="250">
        <f t="shared" si="340"/>
        <v>0</v>
      </c>
      <c r="AV573" s="250">
        <f t="shared" si="341"/>
        <v>0</v>
      </c>
      <c r="AW573" s="250">
        <f t="shared" si="342"/>
        <v>1</v>
      </c>
      <c r="AX573" s="250">
        <f t="shared" si="343"/>
        <v>0</v>
      </c>
      <c r="AY573" s="89"/>
      <c r="AZ573" s="111"/>
      <c r="BA573" s="111"/>
      <c r="BB573" s="111"/>
      <c r="BC573" s="111"/>
      <c r="BD573" s="111"/>
      <c r="BE573" s="111"/>
      <c r="BF573" s="111"/>
      <c r="BG573" s="111"/>
      <c r="BH573" s="89"/>
      <c r="BI573" s="89"/>
      <c r="BJ573" s="89"/>
      <c r="BK573" s="89"/>
      <c r="BL573" s="89"/>
    </row>
    <row r="574" spans="1:64" x14ac:dyDescent="0.25">
      <c r="A574" s="86">
        <f t="shared" si="332"/>
        <v>573</v>
      </c>
      <c r="B574" s="113"/>
      <c r="C574" s="88"/>
      <c r="D574" s="88"/>
      <c r="E574" s="194">
        <f t="shared" si="344"/>
        <v>0</v>
      </c>
      <c r="F574" s="89">
        <f t="shared" si="345"/>
        <v>0</v>
      </c>
      <c r="G574" s="113"/>
      <c r="H574" s="88"/>
      <c r="I574" s="84">
        <f t="shared" si="346"/>
        <v>17024.266062102615</v>
      </c>
      <c r="J574" s="84">
        <f t="shared" si="347"/>
        <v>17160.046366066777</v>
      </c>
      <c r="K574" s="84">
        <f t="shared" si="348"/>
        <v>17295.826670030936</v>
      </c>
      <c r="L574" s="84">
        <f t="shared" si="349"/>
        <v>17431.606973995098</v>
      </c>
      <c r="M574" s="108">
        <f>IF(T574&lt;&gt;0,(((G574+1)*('Data Raw'!$N$1007-'Data Raw'!$N$1008)/2+'Data Raw'!$N$1008)*'Data Raw'!$M$1010+'Data Raw'!$M$1009)*AE574+AE574)</f>
        <v>17567.387277959257</v>
      </c>
      <c r="N574" s="84">
        <f t="shared" si="350"/>
        <v>17703.167581923415</v>
      </c>
      <c r="O574" s="84">
        <f t="shared" si="351"/>
        <v>17838.947885887577</v>
      </c>
      <c r="P574" s="84">
        <f t="shared" si="352"/>
        <v>17974.728189851736</v>
      </c>
      <c r="Q574" s="84">
        <f t="shared" si="353"/>
        <v>18110.508493815898</v>
      </c>
      <c r="R574" s="166" t="str">
        <f t="shared" si="354"/>
        <v/>
      </c>
      <c r="S574" s="109">
        <f>'Data Raw'!E616</f>
        <v>17730.79</v>
      </c>
      <c r="T574" s="109">
        <f>'Data Raw'!G616</f>
        <v>17845.919999999998</v>
      </c>
      <c r="U574" s="109">
        <f>'Data Raw'!D616</f>
        <v>18000.53</v>
      </c>
      <c r="V574" s="166" t="str">
        <f t="shared" si="355"/>
        <v/>
      </c>
      <c r="W574" s="89">
        <f t="shared" si="356"/>
        <v>-278.53272204074165</v>
      </c>
      <c r="X574" s="89">
        <f t="shared" si="357"/>
        <v>77580.477247425049</v>
      </c>
      <c r="Y574" s="89">
        <f t="shared" si="337"/>
        <v>272.56754337694906</v>
      </c>
      <c r="Z574" s="109">
        <f t="shared" si="358"/>
        <v>269.73999999999796</v>
      </c>
      <c r="AA574" s="89">
        <f t="shared" si="359"/>
        <v>315.6829137131877</v>
      </c>
      <c r="AB574" s="89">
        <f t="shared" si="360"/>
        <v>17487.920943901088</v>
      </c>
      <c r="AC574" s="89">
        <f t="shared" si="361"/>
        <v>18037.599056098908</v>
      </c>
      <c r="AD574" s="89">
        <f t="shared" si="362"/>
        <v>1</v>
      </c>
      <c r="AE574" s="89">
        <f>'Data Raw'!C616</f>
        <v>17762.759999999998</v>
      </c>
      <c r="AF574" s="89"/>
      <c r="AG574" s="89">
        <f t="shared" si="328"/>
        <v>83.159999999999854</v>
      </c>
      <c r="AH574" s="89">
        <f t="shared" si="329"/>
        <v>-195.37272204074179</v>
      </c>
      <c r="AI574" s="109">
        <f t="shared" si="330"/>
        <v>-1</v>
      </c>
      <c r="AJ574" s="109">
        <f t="shared" si="334"/>
        <v>50</v>
      </c>
      <c r="AK574" s="88"/>
      <c r="AL574" s="191" t="str">
        <f t="shared" si="335"/>
        <v/>
      </c>
      <c r="AM574" s="191">
        <f t="shared" si="336"/>
        <v>-83.159999999999854</v>
      </c>
      <c r="AN574" s="88"/>
      <c r="AO574" s="191"/>
      <c r="AP574" s="191">
        <f t="shared" si="331"/>
        <v>6915.5855999999758</v>
      </c>
      <c r="AQ574" s="191">
        <f t="shared" si="363"/>
        <v>153.60548436691852</v>
      </c>
      <c r="AR574" s="191">
        <f t="shared" si="333"/>
        <v>-118.96205901003054</v>
      </c>
      <c r="AS574" s="250">
        <f t="shared" si="338"/>
        <v>0</v>
      </c>
      <c r="AT574" s="250">
        <f t="shared" si="339"/>
        <v>0</v>
      </c>
      <c r="AU574" s="250">
        <f t="shared" si="340"/>
        <v>0</v>
      </c>
      <c r="AV574" s="250">
        <f t="shared" si="341"/>
        <v>0</v>
      </c>
      <c r="AW574" s="250">
        <f t="shared" si="342"/>
        <v>1</v>
      </c>
      <c r="AX574" s="250">
        <f t="shared" si="343"/>
        <v>0</v>
      </c>
      <c r="AY574" s="89"/>
      <c r="AZ574" s="111"/>
      <c r="BA574" s="111"/>
      <c r="BB574" s="111"/>
      <c r="BC574" s="111"/>
      <c r="BD574" s="111"/>
      <c r="BE574" s="111"/>
      <c r="BF574" s="111"/>
      <c r="BG574" s="111"/>
      <c r="BH574" s="89"/>
      <c r="BI574" s="89"/>
      <c r="BJ574" s="89"/>
      <c r="BK574" s="89"/>
      <c r="BL574" s="89"/>
    </row>
    <row r="575" spans="1:64" x14ac:dyDescent="0.25">
      <c r="A575" s="86">
        <f t="shared" si="332"/>
        <v>574</v>
      </c>
      <c r="B575" s="113"/>
      <c r="C575" s="88"/>
      <c r="D575" s="88"/>
      <c r="E575" s="194">
        <f t="shared" si="344"/>
        <v>0</v>
      </c>
      <c r="F575" s="89">
        <f t="shared" si="345"/>
        <v>0</v>
      </c>
      <c r="G575" s="113"/>
      <c r="H575" s="88"/>
      <c r="I575" s="84">
        <f t="shared" si="346"/>
        <v>17249.692749559596</v>
      </c>
      <c r="J575" s="84">
        <f t="shared" si="347"/>
        <v>17385.976521248071</v>
      </c>
      <c r="K575" s="84">
        <f t="shared" si="348"/>
        <v>17522.260292936546</v>
      </c>
      <c r="L575" s="84">
        <f t="shared" si="349"/>
        <v>17658.544064625021</v>
      </c>
      <c r="M575" s="108">
        <f>IF(T575&lt;&gt;0,(((G575+1)*('Data Raw'!$N$1007-'Data Raw'!$N$1008)/2+'Data Raw'!$N$1008)*'Data Raw'!$M$1010+'Data Raw'!$M$1009)*AE575+AE575)</f>
        <v>17794.827836313496</v>
      </c>
      <c r="N575" s="84">
        <f t="shared" si="350"/>
        <v>17931.111608001971</v>
      </c>
      <c r="O575" s="84">
        <f t="shared" si="351"/>
        <v>18067.395379690446</v>
      </c>
      <c r="P575" s="84">
        <f t="shared" si="352"/>
        <v>18203.679151378921</v>
      </c>
      <c r="Q575" s="84">
        <f t="shared" si="353"/>
        <v>18339.962923067396</v>
      </c>
      <c r="R575" s="166" t="str">
        <f t="shared" si="354"/>
        <v/>
      </c>
      <c r="S575" s="109">
        <f>'Data Raw'!E617</f>
        <v>17945.009999999998</v>
      </c>
      <c r="T575" s="109">
        <f>'Data Raw'!G617</f>
        <v>18212.169999999998</v>
      </c>
      <c r="U575" s="109">
        <f>'Data Raw'!D617</f>
        <v>18272.95</v>
      </c>
      <c r="V575" s="166" t="str">
        <f t="shared" si="355"/>
        <v/>
      </c>
      <c r="W575" s="89">
        <f t="shared" si="356"/>
        <v>-417.34216368650232</v>
      </c>
      <c r="X575" s="89">
        <f t="shared" si="357"/>
        <v>174174.4815905313</v>
      </c>
      <c r="Y575" s="89">
        <f t="shared" si="337"/>
        <v>297.59341289892279</v>
      </c>
      <c r="Z575" s="109">
        <f t="shared" si="358"/>
        <v>327.94000000000233</v>
      </c>
      <c r="AA575" s="89">
        <f t="shared" si="359"/>
        <v>317.43392603987547</v>
      </c>
      <c r="AB575" s="89">
        <f t="shared" si="360"/>
        <v>17724.399523343789</v>
      </c>
      <c r="AC575" s="89">
        <f t="shared" si="361"/>
        <v>18261.06047665621</v>
      </c>
      <c r="AD575" s="89">
        <f t="shared" si="362"/>
        <v>1</v>
      </c>
      <c r="AE575" s="89">
        <f>'Data Raw'!C617</f>
        <v>17992.73</v>
      </c>
      <c r="AF575" s="89"/>
      <c r="AG575" s="89">
        <f t="shared" si="328"/>
        <v>219.43999999999869</v>
      </c>
      <c r="AH575" s="89">
        <f t="shared" si="329"/>
        <v>-197.90216368650363</v>
      </c>
      <c r="AI575" s="109">
        <f t="shared" si="330"/>
        <v>-1</v>
      </c>
      <c r="AJ575" s="109">
        <f t="shared" si="334"/>
        <v>50</v>
      </c>
      <c r="AK575" s="88"/>
      <c r="AL575" s="191" t="str">
        <f t="shared" si="335"/>
        <v/>
      </c>
      <c r="AM575" s="191">
        <f t="shared" si="336"/>
        <v>-219.43999999999869</v>
      </c>
      <c r="AN575" s="88"/>
      <c r="AO575" s="191"/>
      <c r="AP575" s="191">
        <f t="shared" si="331"/>
        <v>48153.913599999425</v>
      </c>
      <c r="AQ575" s="191">
        <f t="shared" si="363"/>
        <v>160.92043054837188</v>
      </c>
      <c r="AR575" s="191">
        <f t="shared" si="333"/>
        <v>-136.67298235055091</v>
      </c>
      <c r="AS575" s="250">
        <f t="shared" si="338"/>
        <v>0</v>
      </c>
      <c r="AT575" s="250">
        <f t="shared" si="339"/>
        <v>0</v>
      </c>
      <c r="AU575" s="250">
        <f t="shared" si="340"/>
        <v>0</v>
      </c>
      <c r="AV575" s="250">
        <f t="shared" si="341"/>
        <v>0</v>
      </c>
      <c r="AW575" s="250">
        <f t="shared" si="342"/>
        <v>0</v>
      </c>
      <c r="AX575" s="250">
        <f t="shared" si="343"/>
        <v>1</v>
      </c>
      <c r="AY575" s="89"/>
      <c r="AZ575" s="111"/>
      <c r="BA575" s="111"/>
      <c r="BB575" s="111"/>
      <c r="BC575" s="111"/>
      <c r="BD575" s="111"/>
      <c r="BE575" s="111"/>
      <c r="BF575" s="111"/>
      <c r="BG575" s="111"/>
      <c r="BH575" s="89"/>
      <c r="BI575" s="89"/>
      <c r="BJ575" s="89"/>
      <c r="BK575" s="89"/>
      <c r="BL575" s="89"/>
    </row>
    <row r="576" spans="1:64" x14ac:dyDescent="0.25">
      <c r="A576" s="86">
        <f t="shared" si="332"/>
        <v>575</v>
      </c>
      <c r="B576" s="113"/>
      <c r="C576" s="88"/>
      <c r="D576" s="88"/>
      <c r="E576" s="194">
        <f t="shared" si="344"/>
        <v>0</v>
      </c>
      <c r="F576" s="89">
        <f t="shared" si="345"/>
        <v>0</v>
      </c>
      <c r="G576" s="113"/>
      <c r="H576" s="88"/>
      <c r="I576" s="84">
        <f t="shared" si="346"/>
        <v>17244.017485070395</v>
      </c>
      <c r="J576" s="84">
        <f t="shared" si="347"/>
        <v>17392.814191519854</v>
      </c>
      <c r="K576" s="84">
        <f t="shared" si="348"/>
        <v>17541.610897969316</v>
      </c>
      <c r="L576" s="84">
        <f t="shared" si="349"/>
        <v>17690.407604418775</v>
      </c>
      <c r="M576" s="108">
        <f>IF(T576&lt;&gt;0,(((G576+1)*('Data Raw'!$N$1007-'Data Raw'!$N$1008)/2+'Data Raw'!$N$1008)*'Data Raw'!$M$1010+'Data Raw'!$M$1009)*AE576+AE576)</f>
        <v>17839.204310868237</v>
      </c>
      <c r="N576" s="84">
        <f t="shared" si="350"/>
        <v>17988.0010173177</v>
      </c>
      <c r="O576" s="84">
        <f t="shared" si="351"/>
        <v>18136.797723767158</v>
      </c>
      <c r="P576" s="84">
        <f t="shared" si="352"/>
        <v>18285.594430216621</v>
      </c>
      <c r="Q576" s="84">
        <f t="shared" si="353"/>
        <v>18434.39113666608</v>
      </c>
      <c r="R576" s="166" t="str">
        <f t="shared" si="354"/>
        <v/>
      </c>
      <c r="S576" s="109">
        <f>'Data Raw'!E618</f>
        <v>17969.41</v>
      </c>
      <c r="T576" s="109">
        <f>'Data Raw'!G618</f>
        <v>18119.39</v>
      </c>
      <c r="U576" s="109">
        <f>'Data Raw'!D618</f>
        <v>18137.650000000001</v>
      </c>
      <c r="V576" s="166" t="str">
        <f t="shared" si="355"/>
        <v/>
      </c>
      <c r="W576" s="89">
        <f t="shared" si="356"/>
        <v>-280.18568913176205</v>
      </c>
      <c r="X576" s="89">
        <f t="shared" si="357"/>
        <v>78504.020394240404</v>
      </c>
      <c r="Y576" s="89">
        <f t="shared" si="337"/>
        <v>295.16945660784972</v>
      </c>
      <c r="Z576" s="109">
        <f t="shared" si="358"/>
        <v>168.2400000000016</v>
      </c>
      <c r="AA576" s="89">
        <f t="shared" si="359"/>
        <v>296.12050803417924</v>
      </c>
      <c r="AB576" s="89">
        <f t="shared" si="360"/>
        <v>17767.781162866104</v>
      </c>
      <c r="AC576" s="89">
        <f t="shared" si="361"/>
        <v>18307.418837133893</v>
      </c>
      <c r="AD576" s="89">
        <f t="shared" si="362"/>
        <v>1</v>
      </c>
      <c r="AE576" s="89">
        <f>'Data Raw'!C618</f>
        <v>18037.599999999999</v>
      </c>
      <c r="AF576" s="89"/>
      <c r="AG576" s="89">
        <f t="shared" si="328"/>
        <v>81.790000000000873</v>
      </c>
      <c r="AH576" s="89">
        <f t="shared" si="329"/>
        <v>-198.39568913176117</v>
      </c>
      <c r="AI576" s="109">
        <f t="shared" si="330"/>
        <v>-1</v>
      </c>
      <c r="AJ576" s="109">
        <f t="shared" si="334"/>
        <v>50</v>
      </c>
      <c r="AK576" s="88"/>
      <c r="AL576" s="191" t="str">
        <f t="shared" si="335"/>
        <v/>
      </c>
      <c r="AM576" s="191">
        <f t="shared" si="336"/>
        <v>-81.790000000000873</v>
      </c>
      <c r="AN576" s="88"/>
      <c r="AO576" s="191"/>
      <c r="AP576" s="191">
        <f t="shared" si="331"/>
        <v>6689.6041000001433</v>
      </c>
      <c r="AQ576" s="191">
        <f t="shared" si="363"/>
        <v>152.12816048744179</v>
      </c>
      <c r="AR576" s="191">
        <f t="shared" si="333"/>
        <v>-143.04129612040794</v>
      </c>
      <c r="AS576" s="250">
        <f t="shared" si="338"/>
        <v>0</v>
      </c>
      <c r="AT576" s="250">
        <f t="shared" si="339"/>
        <v>0</v>
      </c>
      <c r="AU576" s="250">
        <f t="shared" si="340"/>
        <v>0</v>
      </c>
      <c r="AV576" s="250">
        <f t="shared" si="341"/>
        <v>1</v>
      </c>
      <c r="AW576" s="250">
        <f t="shared" si="342"/>
        <v>0</v>
      </c>
      <c r="AX576" s="250">
        <f t="shared" si="343"/>
        <v>0</v>
      </c>
      <c r="AY576" s="89"/>
      <c r="AZ576" s="111"/>
      <c r="BA576" s="111"/>
      <c r="BB576" s="111"/>
      <c r="BC576" s="111"/>
      <c r="BD576" s="111"/>
      <c r="BE576" s="111"/>
      <c r="BF576" s="111"/>
      <c r="BG576" s="111"/>
      <c r="BH576" s="89"/>
      <c r="BI576" s="89"/>
      <c r="BJ576" s="89"/>
      <c r="BK576" s="89"/>
      <c r="BL576" s="89"/>
    </row>
    <row r="577" spans="1:64" x14ac:dyDescent="0.25">
      <c r="A577" s="86">
        <f t="shared" si="332"/>
        <v>576</v>
      </c>
      <c r="B577" s="113"/>
      <c r="C577" s="88"/>
      <c r="D577" s="88"/>
      <c r="E577" s="194">
        <f t="shared" si="344"/>
        <v>0</v>
      </c>
      <c r="F577" s="89">
        <f t="shared" si="345"/>
        <v>0</v>
      </c>
      <c r="G577" s="113"/>
      <c r="H577" s="88"/>
      <c r="I577" s="84">
        <f t="shared" si="346"/>
        <v>17725.049595749671</v>
      </c>
      <c r="J577" s="84">
        <f t="shared" si="347"/>
        <v>17872.634324053601</v>
      </c>
      <c r="K577" s="84">
        <f t="shared" si="348"/>
        <v>18020.219052357523</v>
      </c>
      <c r="L577" s="84">
        <f t="shared" si="349"/>
        <v>18167.803780661448</v>
      </c>
      <c r="M577" s="108">
        <f>IF(T577&lt;&gt;0,(((G577+1)*('Data Raw'!$N$1007-'Data Raw'!$N$1008)/2+'Data Raw'!$N$1008)*'Data Raw'!$M$1010+'Data Raw'!$M$1009)*AE577+AE577)</f>
        <v>18315.388508965374</v>
      </c>
      <c r="N577" s="84">
        <f t="shared" si="350"/>
        <v>18462.9732372693</v>
      </c>
      <c r="O577" s="84">
        <f t="shared" si="351"/>
        <v>18610.557965573225</v>
      </c>
      <c r="P577" s="84">
        <f t="shared" si="352"/>
        <v>18758.142693877147</v>
      </c>
      <c r="Q577" s="84">
        <f t="shared" si="353"/>
        <v>18905.727422181077</v>
      </c>
      <c r="R577" s="166" t="str">
        <f t="shared" si="354"/>
        <v/>
      </c>
      <c r="S577" s="109">
        <f>'Data Raw'!E619</f>
        <v>18113.23</v>
      </c>
      <c r="T577" s="109">
        <f>'Data Raw'!G619</f>
        <v>18130.740000000002</v>
      </c>
      <c r="U577" s="109">
        <f>'Data Raw'!D619</f>
        <v>18564.43</v>
      </c>
      <c r="V577" s="166" t="str">
        <f t="shared" si="355"/>
        <v/>
      </c>
      <c r="W577" s="89">
        <f t="shared" si="356"/>
        <v>184.64850896537246</v>
      </c>
      <c r="X577" s="89">
        <f t="shared" si="357"/>
        <v>34095.071863135236</v>
      </c>
      <c r="Y577" s="89">
        <f t="shared" si="337"/>
        <v>282.04485979264638</v>
      </c>
      <c r="Z577" s="109">
        <f t="shared" si="358"/>
        <v>451.20000000000073</v>
      </c>
      <c r="AA577" s="89">
        <f t="shared" si="359"/>
        <v>318.2747211721537</v>
      </c>
      <c r="AB577" s="89">
        <f t="shared" si="360"/>
        <v>18267.377568170949</v>
      </c>
      <c r="AC577" s="89">
        <f t="shared" si="361"/>
        <v>18770.782431829055</v>
      </c>
      <c r="AD577" s="89" t="str">
        <f t="shared" si="362"/>
        <v/>
      </c>
      <c r="AE577" s="89">
        <f>'Data Raw'!C619</f>
        <v>18519.080000000002</v>
      </c>
      <c r="AF577" s="89"/>
      <c r="AG577" s="89">
        <f t="shared" si="328"/>
        <v>-388.34000000000015</v>
      </c>
      <c r="AH577" s="89">
        <f t="shared" si="329"/>
        <v>-203.69149103462769</v>
      </c>
      <c r="AI577" s="109">
        <f t="shared" si="330"/>
        <v>-1</v>
      </c>
      <c r="AJ577" s="109">
        <f t="shared" si="334"/>
        <v>50</v>
      </c>
      <c r="AK577" s="88"/>
      <c r="AL577" s="191" t="str">
        <f t="shared" si="335"/>
        <v/>
      </c>
      <c r="AM577" s="191">
        <f t="shared" si="336"/>
        <v>-388.34000000000015</v>
      </c>
      <c r="AN577" s="88"/>
      <c r="AO577" s="191"/>
      <c r="AP577" s="191">
        <f t="shared" si="331"/>
        <v>150807.9556000001</v>
      </c>
      <c r="AQ577" s="191">
        <f t="shared" si="363"/>
        <v>178.3739204332816</v>
      </c>
      <c r="AR577" s="191">
        <f t="shared" si="333"/>
        <v>-103.67093935936478</v>
      </c>
      <c r="AS577" s="250">
        <f t="shared" si="338"/>
        <v>0</v>
      </c>
      <c r="AT577" s="250">
        <f t="shared" si="339"/>
        <v>0</v>
      </c>
      <c r="AU577" s="250">
        <f t="shared" si="340"/>
        <v>1</v>
      </c>
      <c r="AV577" s="250">
        <f t="shared" si="341"/>
        <v>0</v>
      </c>
      <c r="AW577" s="250">
        <f t="shared" si="342"/>
        <v>0</v>
      </c>
      <c r="AX577" s="250">
        <f t="shared" si="343"/>
        <v>0</v>
      </c>
      <c r="AY577" s="89"/>
      <c r="AZ577" s="111"/>
      <c r="BA577" s="111"/>
      <c r="BB577" s="111"/>
      <c r="BC577" s="111"/>
      <c r="BD577" s="111"/>
      <c r="BE577" s="111"/>
      <c r="BF577" s="111"/>
      <c r="BG577" s="111"/>
      <c r="BH577" s="89"/>
      <c r="BI577" s="89"/>
      <c r="BJ577" s="89"/>
      <c r="BK577" s="89"/>
      <c r="BL577" s="89"/>
    </row>
    <row r="578" spans="1:64" x14ac:dyDescent="0.25">
      <c r="A578" s="86">
        <f t="shared" si="332"/>
        <v>577</v>
      </c>
      <c r="B578" s="113"/>
      <c r="C578" s="88"/>
      <c r="D578" s="88"/>
      <c r="E578" s="194">
        <f t="shared" si="344"/>
        <v>0</v>
      </c>
      <c r="F578" s="89">
        <f t="shared" si="345"/>
        <v>0</v>
      </c>
      <c r="G578" s="113"/>
      <c r="H578" s="88"/>
      <c r="I578" s="84">
        <f t="shared" si="346"/>
        <v>17496.739823798493</v>
      </c>
      <c r="J578" s="84">
        <f t="shared" si="347"/>
        <v>17637.762253694818</v>
      </c>
      <c r="K578" s="84">
        <f t="shared" si="348"/>
        <v>17778.78468359114</v>
      </c>
      <c r="L578" s="84">
        <f t="shared" si="349"/>
        <v>17919.807113487466</v>
      </c>
      <c r="M578" s="108">
        <f>IF(T578&lt;&gt;0,(((G578+1)*('Data Raw'!$N$1007-'Data Raw'!$N$1008)/2+'Data Raw'!$N$1008)*'Data Raw'!$M$1010+'Data Raw'!$M$1009)*AE578+AE578)</f>
        <v>18060.829543383788</v>
      </c>
      <c r="N578" s="84">
        <f t="shared" si="350"/>
        <v>18201.851973280111</v>
      </c>
      <c r="O578" s="84">
        <f t="shared" si="351"/>
        <v>18342.874403176436</v>
      </c>
      <c r="P578" s="84">
        <f t="shared" si="352"/>
        <v>18483.896833072758</v>
      </c>
      <c r="Q578" s="84">
        <f t="shared" si="353"/>
        <v>18624.919262969084</v>
      </c>
      <c r="R578" s="166" t="str">
        <f t="shared" si="354"/>
        <v/>
      </c>
      <c r="S578" s="109">
        <f>'Data Raw'!E620</f>
        <v>18239.919999999998</v>
      </c>
      <c r="T578" s="109">
        <f>'Data Raw'!G620</f>
        <v>18484.03</v>
      </c>
      <c r="U578" s="109">
        <f>'Data Raw'!D620</f>
        <v>18583.8</v>
      </c>
      <c r="V578" s="166" t="str">
        <f t="shared" si="355"/>
        <v/>
      </c>
      <c r="W578" s="89">
        <f t="shared" si="356"/>
        <v>-423.20045661621043</v>
      </c>
      <c r="X578" s="89">
        <f t="shared" si="357"/>
        <v>179098.62648016901</v>
      </c>
      <c r="Y578" s="89">
        <f t="shared" si="337"/>
        <v>306.2199125961813</v>
      </c>
      <c r="Z578" s="109">
        <f t="shared" si="358"/>
        <v>343.88000000000102</v>
      </c>
      <c r="AA578" s="89">
        <f t="shared" si="359"/>
        <v>321.93261814756045</v>
      </c>
      <c r="AB578" s="89">
        <f t="shared" si="360"/>
        <v>17991.156487003667</v>
      </c>
      <c r="AC578" s="89">
        <f t="shared" si="361"/>
        <v>18532.22351299633</v>
      </c>
      <c r="AD578" s="89">
        <f t="shared" si="362"/>
        <v>1</v>
      </c>
      <c r="AE578" s="89">
        <f>'Data Raw'!C620</f>
        <v>18261.689999999999</v>
      </c>
      <c r="AF578" s="89"/>
      <c r="AG578" s="89">
        <f t="shared" ref="AG578:AG641" si="364">T578-AE578</f>
        <v>222.34000000000015</v>
      </c>
      <c r="AH578" s="89">
        <f t="shared" ref="AH578:AH641" si="365">M578-AE578</f>
        <v>-200.86045661621029</v>
      </c>
      <c r="AI578" s="109">
        <f t="shared" ref="AI578:AI641" si="366">IF($AH578&gt;0,1,-1)</f>
        <v>-1</v>
      </c>
      <c r="AJ578" s="109">
        <f t="shared" si="334"/>
        <v>50</v>
      </c>
      <c r="AK578" s="88"/>
      <c r="AL578" s="191" t="str">
        <f t="shared" si="335"/>
        <v/>
      </c>
      <c r="AM578" s="191">
        <f t="shared" si="336"/>
        <v>-222.34000000000015</v>
      </c>
      <c r="AN578" s="88"/>
      <c r="AO578" s="191"/>
      <c r="AP578" s="191">
        <f t="shared" ref="AP578:AP641" si="367">AG578*AG578</f>
        <v>49435.075600000062</v>
      </c>
      <c r="AQ578" s="191">
        <f t="shared" si="363"/>
        <v>183.2590403851392</v>
      </c>
      <c r="AR578" s="191">
        <f t="shared" si="333"/>
        <v>-122.9608722110421</v>
      </c>
      <c r="AS578" s="250">
        <f t="shared" si="338"/>
        <v>0</v>
      </c>
      <c r="AT578" s="250">
        <f t="shared" si="339"/>
        <v>0</v>
      </c>
      <c r="AU578" s="250">
        <f t="shared" si="340"/>
        <v>0</v>
      </c>
      <c r="AV578" s="250">
        <f t="shared" si="341"/>
        <v>0</v>
      </c>
      <c r="AW578" s="250">
        <f t="shared" si="342"/>
        <v>0</v>
      </c>
      <c r="AX578" s="250">
        <f t="shared" si="343"/>
        <v>1</v>
      </c>
      <c r="AY578" s="89"/>
      <c r="AZ578" s="111"/>
      <c r="BA578" s="111"/>
      <c r="BB578" s="111"/>
      <c r="BC578" s="111"/>
      <c r="BD578" s="111"/>
      <c r="BE578" s="111"/>
      <c r="BF578" s="111"/>
      <c r="BG578" s="111"/>
      <c r="BH578" s="89"/>
      <c r="BI578" s="89"/>
      <c r="BJ578" s="89"/>
      <c r="BK578" s="89"/>
      <c r="BL578" s="89"/>
    </row>
    <row r="579" spans="1:64" x14ac:dyDescent="0.25">
      <c r="A579" s="86">
        <f t="shared" ref="A579:A642" si="368">A578+1</f>
        <v>578</v>
      </c>
      <c r="B579" s="113"/>
      <c r="C579" s="88"/>
      <c r="D579" s="88"/>
      <c r="E579" s="194">
        <f t="shared" si="344"/>
        <v>0</v>
      </c>
      <c r="F579" s="89">
        <f t="shared" si="345"/>
        <v>0</v>
      </c>
      <c r="G579" s="113"/>
      <c r="H579" s="88"/>
      <c r="I579" s="84">
        <f t="shared" si="346"/>
        <v>17842.279143663189</v>
      </c>
      <c r="J579" s="84">
        <f t="shared" si="347"/>
        <v>17995.389099961281</v>
      </c>
      <c r="K579" s="84">
        <f t="shared" si="348"/>
        <v>18148.49905625937</v>
      </c>
      <c r="L579" s="84">
        <f t="shared" si="349"/>
        <v>18301.609012557463</v>
      </c>
      <c r="M579" s="108">
        <f>IF(T579&lt;&gt;0,(((G579+1)*('Data Raw'!$N$1007-'Data Raw'!$N$1008)/2+'Data Raw'!$N$1008)*'Data Raw'!$M$1010+'Data Raw'!$M$1009)*AE579+AE579)</f>
        <v>18454.718968855552</v>
      </c>
      <c r="N579" s="84">
        <f t="shared" si="350"/>
        <v>18607.828925153641</v>
      </c>
      <c r="O579" s="84">
        <f t="shared" si="351"/>
        <v>18760.938881451733</v>
      </c>
      <c r="P579" s="84">
        <f t="shared" si="352"/>
        <v>18914.048837749822</v>
      </c>
      <c r="Q579" s="84">
        <f t="shared" si="353"/>
        <v>19067.158794047915</v>
      </c>
      <c r="R579" s="166" t="str">
        <f t="shared" si="354"/>
        <v/>
      </c>
      <c r="S579" s="109">
        <f>'Data Raw'!E621</f>
        <v>18427.22</v>
      </c>
      <c r="T579" s="109">
        <f>'Data Raw'!G621</f>
        <v>18482.86</v>
      </c>
      <c r="U579" s="109">
        <f>'Data Raw'!D621</f>
        <v>18742.14</v>
      </c>
      <c r="V579" s="166" t="str">
        <f t="shared" si="355"/>
        <v/>
      </c>
      <c r="W579" s="89">
        <f t="shared" si="356"/>
        <v>-28.141031144448789</v>
      </c>
      <c r="X579" s="89">
        <f t="shared" si="357"/>
        <v>791.91763387283675</v>
      </c>
      <c r="Y579" s="89">
        <f t="shared" si="337"/>
        <v>283.70400240299506</v>
      </c>
      <c r="Z579" s="109">
        <f t="shared" si="358"/>
        <v>314.91999999999825</v>
      </c>
      <c r="AA579" s="89">
        <f t="shared" si="359"/>
        <v>320.93081555505154</v>
      </c>
      <c r="AB579" s="89">
        <f t="shared" si="360"/>
        <v>18386.317274574572</v>
      </c>
      <c r="AC579" s="89">
        <f t="shared" si="361"/>
        <v>18933.602725425426</v>
      </c>
      <c r="AD579" s="89">
        <f t="shared" si="362"/>
        <v>1</v>
      </c>
      <c r="AE579" s="89">
        <f>'Data Raw'!C621</f>
        <v>18659.96</v>
      </c>
      <c r="AF579" s="89"/>
      <c r="AG579" s="89">
        <f t="shared" si="364"/>
        <v>-177.09999999999854</v>
      </c>
      <c r="AH579" s="89">
        <f t="shared" si="365"/>
        <v>-205.24103114444733</v>
      </c>
      <c r="AI579" s="109">
        <f t="shared" si="366"/>
        <v>-1</v>
      </c>
      <c r="AJ579" s="109">
        <f t="shared" si="334"/>
        <v>50</v>
      </c>
      <c r="AK579" s="88"/>
      <c r="AL579" s="191" t="str">
        <f t="shared" si="335"/>
        <v/>
      </c>
      <c r="AM579" s="191">
        <f t="shared" si="336"/>
        <v>-177.09999999999854</v>
      </c>
      <c r="AN579" s="88"/>
      <c r="AO579" s="191"/>
      <c r="AP579" s="191">
        <f t="shared" si="367"/>
        <v>31364.409999999483</v>
      </c>
      <c r="AQ579" s="191">
        <f t="shared" si="363"/>
        <v>182.57470256456801</v>
      </c>
      <c r="AR579" s="191">
        <f t="shared" si="333"/>
        <v>-101.12929983842704</v>
      </c>
      <c r="AS579" s="250">
        <f t="shared" si="338"/>
        <v>0</v>
      </c>
      <c r="AT579" s="250">
        <f t="shared" si="339"/>
        <v>0</v>
      </c>
      <c r="AU579" s="250">
        <f t="shared" si="340"/>
        <v>0</v>
      </c>
      <c r="AV579" s="250">
        <f t="shared" si="341"/>
        <v>1</v>
      </c>
      <c r="AW579" s="250">
        <f t="shared" si="342"/>
        <v>0</v>
      </c>
      <c r="AX579" s="250">
        <f t="shared" si="343"/>
        <v>0</v>
      </c>
      <c r="AY579" s="89"/>
      <c r="AZ579" s="111"/>
      <c r="BA579" s="111"/>
      <c r="BB579" s="111"/>
      <c r="BC579" s="111"/>
      <c r="BD579" s="111"/>
      <c r="BE579" s="111"/>
      <c r="BF579" s="111"/>
      <c r="BG579" s="111"/>
      <c r="BH579" s="89"/>
      <c r="BI579" s="89"/>
      <c r="BJ579" s="89"/>
      <c r="BK579" s="89"/>
      <c r="BL579" s="89"/>
    </row>
    <row r="580" spans="1:64" x14ac:dyDescent="0.25">
      <c r="A580" s="86">
        <f t="shared" si="368"/>
        <v>579</v>
      </c>
      <c r="B580" s="113"/>
      <c r="C580" s="88"/>
      <c r="D580" s="88"/>
      <c r="E580" s="194">
        <f t="shared" si="344"/>
        <v>0</v>
      </c>
      <c r="F580" s="89">
        <f t="shared" si="345"/>
        <v>0</v>
      </c>
      <c r="G580" s="113"/>
      <c r="H580" s="88"/>
      <c r="I580" s="84">
        <f t="shared" si="346"/>
        <v>17808.695275118058</v>
      </c>
      <c r="J580" s="84">
        <f t="shared" si="347"/>
        <v>17950.547276319558</v>
      </c>
      <c r="K580" s="84">
        <f t="shared" si="348"/>
        <v>18092.399277521054</v>
      </c>
      <c r="L580" s="84">
        <f t="shared" si="349"/>
        <v>18234.251278722553</v>
      </c>
      <c r="M580" s="108">
        <f>IF(T580&lt;&gt;0,(((G580+1)*('Data Raw'!$N$1007-'Data Raw'!$N$1008)/2+'Data Raw'!$N$1008)*'Data Raw'!$M$1010+'Data Raw'!$M$1009)*AE580+AE580)</f>
        <v>18376.103279924049</v>
      </c>
      <c r="N580" s="84">
        <f t="shared" si="350"/>
        <v>18517.955281125545</v>
      </c>
      <c r="O580" s="84">
        <f t="shared" si="351"/>
        <v>18659.807282327045</v>
      </c>
      <c r="P580" s="84">
        <f t="shared" si="352"/>
        <v>18801.659283528541</v>
      </c>
      <c r="Q580" s="84">
        <f t="shared" si="353"/>
        <v>18943.511284730041</v>
      </c>
      <c r="R580" s="166" t="str">
        <f t="shared" si="354"/>
        <v/>
      </c>
      <c r="S580" s="109">
        <f>'Data Raw'!E622</f>
        <v>18312.759999999998</v>
      </c>
      <c r="T580" s="109">
        <f>'Data Raw'!G622</f>
        <v>18382.060000000001</v>
      </c>
      <c r="U580" s="109">
        <f>'Data Raw'!D622</f>
        <v>18667.18</v>
      </c>
      <c r="V580" s="166" t="str">
        <f t="shared" si="355"/>
        <v/>
      </c>
      <c r="W580" s="89">
        <f t="shared" si="356"/>
        <v>-5.9567200759520347</v>
      </c>
      <c r="X580" s="89">
        <f t="shared" si="357"/>
        <v>35.482514063250015</v>
      </c>
      <c r="Y580" s="89">
        <f t="shared" si="337"/>
        <v>262.66851689940609</v>
      </c>
      <c r="Z580" s="109">
        <f t="shared" si="358"/>
        <v>354.42000000000189</v>
      </c>
      <c r="AA580" s="89">
        <f t="shared" si="359"/>
        <v>325.71498476147303</v>
      </c>
      <c r="AB580" s="89">
        <f t="shared" si="360"/>
        <v>18307.678806778207</v>
      </c>
      <c r="AC580" s="89">
        <f t="shared" si="361"/>
        <v>18853.261193221795</v>
      </c>
      <c r="AD580" s="89">
        <f t="shared" si="362"/>
        <v>1</v>
      </c>
      <c r="AE580" s="89">
        <f>'Data Raw'!C622</f>
        <v>18580.47</v>
      </c>
      <c r="AF580" s="89"/>
      <c r="AG580" s="89">
        <f t="shared" si="364"/>
        <v>-198.40999999999985</v>
      </c>
      <c r="AH580" s="89">
        <f t="shared" si="365"/>
        <v>-204.36672007595189</v>
      </c>
      <c r="AI580" s="109">
        <f t="shared" si="366"/>
        <v>-1</v>
      </c>
      <c r="AJ580" s="109">
        <f t="shared" si="334"/>
        <v>50</v>
      </c>
      <c r="AK580" s="88"/>
      <c r="AL580" s="191" t="str">
        <f t="shared" si="335"/>
        <v/>
      </c>
      <c r="AM580" s="191">
        <f t="shared" si="336"/>
        <v>-198.40999999999985</v>
      </c>
      <c r="AN580" s="88"/>
      <c r="AO580" s="191"/>
      <c r="AP580" s="191">
        <f t="shared" si="367"/>
        <v>39366.528099999945</v>
      </c>
      <c r="AQ580" s="191">
        <f t="shared" si="363"/>
        <v>184.33418005739378</v>
      </c>
      <c r="AR580" s="191">
        <f t="shared" si="333"/>
        <v>-78.334336842012306</v>
      </c>
      <c r="AS580" s="250">
        <f t="shared" si="338"/>
        <v>0</v>
      </c>
      <c r="AT580" s="250">
        <f t="shared" si="339"/>
        <v>0</v>
      </c>
      <c r="AU580" s="250">
        <f t="shared" si="340"/>
        <v>0</v>
      </c>
      <c r="AV580" s="250">
        <f t="shared" si="341"/>
        <v>1</v>
      </c>
      <c r="AW580" s="250">
        <f t="shared" si="342"/>
        <v>0</v>
      </c>
      <c r="AX580" s="250">
        <f t="shared" si="343"/>
        <v>0</v>
      </c>
      <c r="AY580" s="89"/>
      <c r="AZ580" s="111"/>
      <c r="BA580" s="111"/>
      <c r="BB580" s="111"/>
      <c r="BC580" s="111"/>
      <c r="BD580" s="111"/>
      <c r="BE580" s="111"/>
      <c r="BF580" s="111"/>
      <c r="BG580" s="111"/>
      <c r="BH580" s="89"/>
      <c r="BI580" s="89"/>
      <c r="BJ580" s="89"/>
      <c r="BK580" s="89"/>
      <c r="BL580" s="89"/>
    </row>
    <row r="581" spans="1:64" x14ac:dyDescent="0.25">
      <c r="A581" s="86">
        <f t="shared" si="368"/>
        <v>580</v>
      </c>
      <c r="B581" s="113"/>
      <c r="C581" s="88"/>
      <c r="D581" s="88"/>
      <c r="E581" s="194">
        <f t="shared" si="344"/>
        <v>0</v>
      </c>
      <c r="F581" s="89">
        <f t="shared" si="345"/>
        <v>0</v>
      </c>
      <c r="G581" s="113"/>
      <c r="H581" s="88"/>
      <c r="I581" s="84">
        <f t="shared" si="346"/>
        <v>17862.693598100504</v>
      </c>
      <c r="J581" s="84">
        <f t="shared" si="347"/>
        <v>17994.027856550205</v>
      </c>
      <c r="K581" s="84">
        <f t="shared" si="348"/>
        <v>18125.362114999909</v>
      </c>
      <c r="L581" s="84">
        <f t="shared" si="349"/>
        <v>18256.696373449609</v>
      </c>
      <c r="M581" s="108">
        <f>IF(T581&lt;&gt;0,(((G581+1)*('Data Raw'!$N$1007-'Data Raw'!$N$1008)/2+'Data Raw'!$N$1008)*'Data Raw'!$M$1010+'Data Raw'!$M$1009)*AE581+AE581)</f>
        <v>18388.030631899313</v>
      </c>
      <c r="N581" s="84">
        <f t="shared" si="350"/>
        <v>18519.364890349018</v>
      </c>
      <c r="O581" s="84">
        <f t="shared" si="351"/>
        <v>18650.699148798718</v>
      </c>
      <c r="P581" s="84">
        <f t="shared" si="352"/>
        <v>18782.033407248422</v>
      </c>
      <c r="Q581" s="84">
        <f t="shared" si="353"/>
        <v>18913.367665698122</v>
      </c>
      <c r="R581" s="166" t="str">
        <f t="shared" si="354"/>
        <v/>
      </c>
      <c r="S581" s="109">
        <f>'Data Raw'!E623</f>
        <v>18575.45</v>
      </c>
      <c r="T581" s="109">
        <f>'Data Raw'!G623</f>
        <v>18844.16</v>
      </c>
      <c r="U581" s="109">
        <f>'Data Raw'!D623</f>
        <v>18899.490000000002</v>
      </c>
      <c r="V581" s="166" t="str">
        <f t="shared" si="355"/>
        <v/>
      </c>
      <c r="W581" s="89">
        <f t="shared" si="356"/>
        <v>-456.12936810068641</v>
      </c>
      <c r="X581" s="89">
        <f t="shared" si="357"/>
        <v>208054.00044393147</v>
      </c>
      <c r="Y581" s="89">
        <f t="shared" si="337"/>
        <v>298.09454374283263</v>
      </c>
      <c r="Z581" s="109">
        <f t="shared" si="358"/>
        <v>324.04000000000087</v>
      </c>
      <c r="AA581" s="89">
        <f t="shared" si="359"/>
        <v>325.47570122411986</v>
      </c>
      <c r="AB581" s="89">
        <f t="shared" si="360"/>
        <v>18315.672262952747</v>
      </c>
      <c r="AC581" s="89">
        <f t="shared" si="361"/>
        <v>18869.387737047251</v>
      </c>
      <c r="AD581" s="89">
        <f t="shared" si="362"/>
        <v>1</v>
      </c>
      <c r="AE581" s="89">
        <f>'Data Raw'!C623</f>
        <v>18592.53</v>
      </c>
      <c r="AF581" s="89"/>
      <c r="AG581" s="89">
        <f t="shared" si="364"/>
        <v>251.63000000000102</v>
      </c>
      <c r="AH581" s="89">
        <f t="shared" si="365"/>
        <v>-204.49936810068539</v>
      </c>
      <c r="AI581" s="109">
        <f t="shared" si="366"/>
        <v>-1</v>
      </c>
      <c r="AJ581" s="109">
        <f t="shared" si="334"/>
        <v>50</v>
      </c>
      <c r="AK581" s="88"/>
      <c r="AL581" s="191" t="str">
        <f t="shared" si="335"/>
        <v/>
      </c>
      <c r="AM581" s="191">
        <f t="shared" si="336"/>
        <v>-251.63000000000102</v>
      </c>
      <c r="AN581" s="88"/>
      <c r="AO581" s="191"/>
      <c r="AP581" s="191">
        <f t="shared" si="367"/>
        <v>63317.656900000511</v>
      </c>
      <c r="AQ581" s="191">
        <f t="shared" si="363"/>
        <v>191.81149338435014</v>
      </c>
      <c r="AR581" s="191">
        <f t="shared" si="333"/>
        <v>-106.28305035848248</v>
      </c>
      <c r="AS581" s="250">
        <f t="shared" si="338"/>
        <v>0</v>
      </c>
      <c r="AT581" s="250">
        <f t="shared" si="339"/>
        <v>0</v>
      </c>
      <c r="AU581" s="250">
        <f t="shared" si="340"/>
        <v>0</v>
      </c>
      <c r="AV581" s="250">
        <f t="shared" si="341"/>
        <v>0</v>
      </c>
      <c r="AW581" s="250">
        <f t="shared" si="342"/>
        <v>0</v>
      </c>
      <c r="AX581" s="250">
        <f t="shared" si="343"/>
        <v>1</v>
      </c>
      <c r="AY581" s="89"/>
      <c r="AZ581" s="111"/>
      <c r="BA581" s="111"/>
      <c r="BB581" s="111"/>
      <c r="BC581" s="111"/>
      <c r="BD581" s="111"/>
      <c r="BE581" s="111"/>
      <c r="BF581" s="111"/>
      <c r="BG581" s="111"/>
      <c r="BH581" s="89"/>
      <c r="BI581" s="89"/>
      <c r="BJ581" s="89"/>
      <c r="BK581" s="89"/>
      <c r="BL581" s="89"/>
    </row>
    <row r="582" spans="1:64" x14ac:dyDescent="0.25">
      <c r="A582" s="86">
        <f t="shared" si="368"/>
        <v>581</v>
      </c>
      <c r="B582" s="113"/>
      <c r="C582" s="88"/>
      <c r="D582" s="88"/>
      <c r="E582" s="194">
        <f t="shared" si="344"/>
        <v>0</v>
      </c>
      <c r="F582" s="89">
        <f t="shared" si="345"/>
        <v>0</v>
      </c>
      <c r="G582" s="113"/>
      <c r="H582" s="88"/>
      <c r="I582" s="84">
        <f t="shared" si="346"/>
        <v>17915.357878426177</v>
      </c>
      <c r="J582" s="84">
        <f t="shared" si="347"/>
        <v>18064.405150297589</v>
      </c>
      <c r="K582" s="84">
        <f t="shared" si="348"/>
        <v>18213.452422169008</v>
      </c>
      <c r="L582" s="84">
        <f t="shared" si="349"/>
        <v>18362.499694040423</v>
      </c>
      <c r="M582" s="108">
        <f>IF(T582&lt;&gt;0,(((G582+1)*('Data Raw'!$N$1007-'Data Raw'!$N$1008)/2+'Data Raw'!$N$1008)*'Data Raw'!$M$1010+'Data Raw'!$M$1009)*AE582+AE582)</f>
        <v>18511.546965911839</v>
      </c>
      <c r="N582" s="84">
        <f t="shared" si="350"/>
        <v>18660.594237783254</v>
      </c>
      <c r="O582" s="84">
        <f t="shared" si="351"/>
        <v>18809.64150965467</v>
      </c>
      <c r="P582" s="84">
        <f t="shared" si="352"/>
        <v>18958.688781526089</v>
      </c>
      <c r="Q582" s="84">
        <f t="shared" si="353"/>
        <v>19107.736053397501</v>
      </c>
      <c r="R582" s="166" t="str">
        <f t="shared" si="354"/>
        <v/>
      </c>
      <c r="S582" s="109">
        <f>'Data Raw'!E624</f>
        <v>18431.72</v>
      </c>
      <c r="T582" s="109">
        <f>'Data Raw'!G624</f>
        <v>18456.91</v>
      </c>
      <c r="U582" s="109">
        <f>'Data Raw'!D624</f>
        <v>18725.5</v>
      </c>
      <c r="V582" s="166" t="str">
        <f t="shared" si="355"/>
        <v/>
      </c>
      <c r="W582" s="89">
        <f t="shared" si="356"/>
        <v>54.63696591183907</v>
      </c>
      <c r="X582" s="89">
        <f t="shared" si="357"/>
        <v>2985.1980440514644</v>
      </c>
      <c r="Y582" s="89">
        <f t="shared" si="337"/>
        <v>276.75345916009195</v>
      </c>
      <c r="Z582" s="109">
        <f t="shared" si="358"/>
        <v>293.77999999999884</v>
      </c>
      <c r="AA582" s="89">
        <f t="shared" si="359"/>
        <v>320.94774390638827</v>
      </c>
      <c r="AB582" s="89">
        <f t="shared" si="360"/>
        <v>18440.765653959497</v>
      </c>
      <c r="AC582" s="89">
        <f t="shared" si="361"/>
        <v>18994.074346040499</v>
      </c>
      <c r="AD582" s="89">
        <f t="shared" si="362"/>
        <v>1</v>
      </c>
      <c r="AE582" s="89">
        <f>'Data Raw'!C624</f>
        <v>18717.419999999998</v>
      </c>
      <c r="AF582" s="89"/>
      <c r="AG582" s="89">
        <f t="shared" si="364"/>
        <v>-260.5099999999984</v>
      </c>
      <c r="AH582" s="89">
        <f t="shared" si="365"/>
        <v>-205.87303408815933</v>
      </c>
      <c r="AI582" s="109">
        <f t="shared" si="366"/>
        <v>-1</v>
      </c>
      <c r="AJ582" s="109">
        <f t="shared" si="334"/>
        <v>50</v>
      </c>
      <c r="AK582" s="88"/>
      <c r="AL582" s="191" t="str">
        <f t="shared" si="335"/>
        <v/>
      </c>
      <c r="AM582" s="191">
        <f t="shared" si="336"/>
        <v>-260.5099999999984</v>
      </c>
      <c r="AN582" s="88"/>
      <c r="AO582" s="191"/>
      <c r="AP582" s="191">
        <f t="shared" si="367"/>
        <v>67865.460099999167</v>
      </c>
      <c r="AQ582" s="191">
        <f t="shared" si="363"/>
        <v>199.44466078608886</v>
      </c>
      <c r="AR582" s="191">
        <f t="shared" si="333"/>
        <v>-77.308798374003089</v>
      </c>
      <c r="AS582" s="250">
        <f t="shared" si="338"/>
        <v>0</v>
      </c>
      <c r="AT582" s="250">
        <f t="shared" si="339"/>
        <v>0</v>
      </c>
      <c r="AU582" s="250">
        <f t="shared" si="340"/>
        <v>1</v>
      </c>
      <c r="AV582" s="250">
        <f t="shared" si="341"/>
        <v>0</v>
      </c>
      <c r="AW582" s="250">
        <f t="shared" si="342"/>
        <v>0</v>
      </c>
      <c r="AX582" s="250">
        <f t="shared" si="343"/>
        <v>0</v>
      </c>
      <c r="AY582" s="89"/>
      <c r="AZ582" s="111"/>
      <c r="BA582" s="111"/>
      <c r="BB582" s="111"/>
      <c r="BC582" s="111"/>
      <c r="BD582" s="111"/>
      <c r="BE582" s="111"/>
      <c r="BF582" s="111"/>
      <c r="BG582" s="111"/>
      <c r="BH582" s="89"/>
      <c r="BI582" s="89"/>
      <c r="BJ582" s="89"/>
      <c r="BK582" s="89"/>
      <c r="BL582" s="89"/>
    </row>
    <row r="583" spans="1:64" x14ac:dyDescent="0.25">
      <c r="A583" s="86">
        <f t="shared" si="368"/>
        <v>582</v>
      </c>
      <c r="B583" s="113"/>
      <c r="C583" s="88"/>
      <c r="D583" s="88"/>
      <c r="E583" s="194">
        <f t="shared" si="344"/>
        <v>0</v>
      </c>
      <c r="F583" s="89">
        <f t="shared" si="345"/>
        <v>0</v>
      </c>
      <c r="G583" s="113"/>
      <c r="H583" s="88"/>
      <c r="I583" s="84">
        <f t="shared" si="346"/>
        <v>17649.14536745608</v>
      </c>
      <c r="J583" s="84">
        <f t="shared" si="347"/>
        <v>17787.522097036126</v>
      </c>
      <c r="K583" s="84">
        <f t="shared" si="348"/>
        <v>17925.898826616172</v>
      </c>
      <c r="L583" s="84">
        <f t="shared" si="349"/>
        <v>18064.275556196219</v>
      </c>
      <c r="M583" s="108">
        <f>IF(T583&lt;&gt;0,(((G583+1)*('Data Raw'!$N$1007-'Data Raw'!$N$1008)/2+'Data Raw'!$N$1008)*'Data Raw'!$M$1010+'Data Raw'!$M$1009)*AE583+AE583)</f>
        <v>18202.652285776265</v>
      </c>
      <c r="N583" s="84">
        <f t="shared" si="350"/>
        <v>18341.029015356311</v>
      </c>
      <c r="O583" s="84">
        <f t="shared" si="351"/>
        <v>18479.405744936357</v>
      </c>
      <c r="P583" s="84">
        <f t="shared" si="352"/>
        <v>18617.782474516403</v>
      </c>
      <c r="Q583" s="84">
        <f t="shared" si="353"/>
        <v>18756.15920409645</v>
      </c>
      <c r="R583" s="166" t="str">
        <f t="shared" si="354"/>
        <v/>
      </c>
      <c r="S583" s="109">
        <f>'Data Raw'!E625</f>
        <v>18256.099999999999</v>
      </c>
      <c r="T583" s="109">
        <f>'Data Raw'!G625</f>
        <v>18449.98</v>
      </c>
      <c r="U583" s="109">
        <f>'Data Raw'!D625</f>
        <v>18492.59</v>
      </c>
      <c r="V583" s="166" t="str">
        <f t="shared" si="355"/>
        <v/>
      </c>
      <c r="W583" s="89">
        <f t="shared" si="356"/>
        <v>-247.3277142237348</v>
      </c>
      <c r="X583" s="89">
        <f t="shared" si="357"/>
        <v>61170.998223137431</v>
      </c>
      <c r="Y583" s="89">
        <f t="shared" si="337"/>
        <v>272.7442185234043</v>
      </c>
      <c r="Z583" s="109">
        <f t="shared" si="358"/>
        <v>236.4900000000016</v>
      </c>
      <c r="AA583" s="89">
        <f t="shared" si="359"/>
        <v>308.88235191976162</v>
      </c>
      <c r="AB583" s="89">
        <f t="shared" si="360"/>
        <v>18132.28441767957</v>
      </c>
      <c r="AC583" s="89">
        <f t="shared" si="361"/>
        <v>18677.895582320431</v>
      </c>
      <c r="AD583" s="89">
        <f t="shared" si="362"/>
        <v>1</v>
      </c>
      <c r="AE583" s="89">
        <f>'Data Raw'!C625</f>
        <v>18405.09</v>
      </c>
      <c r="AF583" s="89"/>
      <c r="AG583" s="89">
        <f t="shared" si="364"/>
        <v>44.889999999999418</v>
      </c>
      <c r="AH583" s="89">
        <f t="shared" si="365"/>
        <v>-202.43771422373538</v>
      </c>
      <c r="AI583" s="109">
        <f t="shared" si="366"/>
        <v>-1</v>
      </c>
      <c r="AJ583" s="109">
        <f t="shared" si="334"/>
        <v>50</v>
      </c>
      <c r="AK583" s="88"/>
      <c r="AL583" s="191" t="str">
        <f t="shared" si="335"/>
        <v/>
      </c>
      <c r="AM583" s="191">
        <f t="shared" si="336"/>
        <v>-44.889999999999418</v>
      </c>
      <c r="AN583" s="88"/>
      <c r="AO583" s="191"/>
      <c r="AP583" s="191">
        <f t="shared" si="367"/>
        <v>2015.1120999999478</v>
      </c>
      <c r="AQ583" s="191">
        <f t="shared" si="363"/>
        <v>182.27192069874559</v>
      </c>
      <c r="AR583" s="191">
        <f t="shared" si="333"/>
        <v>-90.47229782465871</v>
      </c>
      <c r="AS583" s="250">
        <f t="shared" si="338"/>
        <v>0</v>
      </c>
      <c r="AT583" s="250">
        <f t="shared" si="339"/>
        <v>0</v>
      </c>
      <c r="AU583" s="250">
        <f t="shared" si="340"/>
        <v>0</v>
      </c>
      <c r="AV583" s="250">
        <f t="shared" si="341"/>
        <v>1</v>
      </c>
      <c r="AW583" s="250">
        <f t="shared" si="342"/>
        <v>0</v>
      </c>
      <c r="AX583" s="250">
        <f t="shared" si="343"/>
        <v>0</v>
      </c>
      <c r="AY583" s="89"/>
      <c r="AZ583" s="111"/>
      <c r="BA583" s="111"/>
      <c r="BB583" s="111"/>
      <c r="BC583" s="111"/>
      <c r="BD583" s="111"/>
      <c r="BE583" s="111"/>
      <c r="BF583" s="111"/>
      <c r="BG583" s="111"/>
      <c r="BH583" s="89"/>
      <c r="BI583" s="89"/>
      <c r="BJ583" s="89"/>
      <c r="BK583" s="89"/>
      <c r="BL583" s="89"/>
    </row>
    <row r="584" spans="1:64" x14ac:dyDescent="0.25">
      <c r="A584" s="86">
        <f t="shared" si="368"/>
        <v>583</v>
      </c>
      <c r="B584" s="113"/>
      <c r="C584" s="88"/>
      <c r="D584" s="88"/>
      <c r="E584" s="194">
        <f t="shared" si="344"/>
        <v>0</v>
      </c>
      <c r="F584" s="89">
        <f t="shared" si="345"/>
        <v>0</v>
      </c>
      <c r="G584" s="113"/>
      <c r="H584" s="88"/>
      <c r="I584" s="84">
        <f t="shared" si="346"/>
        <v>17689.197590891887</v>
      </c>
      <c r="J584" s="84">
        <f t="shared" si="347"/>
        <v>17825.569700153588</v>
      </c>
      <c r="K584" s="84">
        <f t="shared" si="348"/>
        <v>17961.94180941529</v>
      </c>
      <c r="L584" s="84">
        <f t="shared" si="349"/>
        <v>18098.313918676991</v>
      </c>
      <c r="M584" s="108">
        <f>IF(T584&lt;&gt;0,(((G584+1)*('Data Raw'!$N$1007-'Data Raw'!$N$1008)/2+'Data Raw'!$N$1008)*'Data Raw'!$M$1010+'Data Raw'!$M$1009)*AE584+AE584)</f>
        <v>18234.686027938693</v>
      </c>
      <c r="N584" s="84">
        <f t="shared" si="350"/>
        <v>18371.058137200394</v>
      </c>
      <c r="O584" s="84">
        <f t="shared" si="351"/>
        <v>18507.430246462096</v>
      </c>
      <c r="P584" s="84">
        <f t="shared" si="352"/>
        <v>18643.802355723798</v>
      </c>
      <c r="Q584" s="84">
        <f t="shared" si="353"/>
        <v>18780.174464985499</v>
      </c>
      <c r="R584" s="166" t="str">
        <f t="shared" si="354"/>
        <v/>
      </c>
      <c r="S584" s="109">
        <f>'Data Raw'!E626</f>
        <v>18173.439999999999</v>
      </c>
      <c r="T584" s="109">
        <f>'Data Raw'!G626</f>
        <v>18202.07</v>
      </c>
      <c r="U584" s="109">
        <f>'Data Raw'!D626</f>
        <v>18437.48</v>
      </c>
      <c r="V584" s="166" t="str">
        <f t="shared" si="355"/>
        <v/>
      </c>
      <c r="W584" s="89">
        <f t="shared" si="356"/>
        <v>32.616027938693151</v>
      </c>
      <c r="X584" s="89">
        <f t="shared" si="357"/>
        <v>1063.8052784976121</v>
      </c>
      <c r="Y584" s="89">
        <f t="shared" si="337"/>
        <v>252.81282113344329</v>
      </c>
      <c r="Z584" s="109">
        <f t="shared" si="358"/>
        <v>264.04000000000087</v>
      </c>
      <c r="AA584" s="89">
        <f t="shared" si="359"/>
        <v>302.47630164551009</v>
      </c>
      <c r="AB584" s="89">
        <f t="shared" si="360"/>
        <v>18174.930000868204</v>
      </c>
      <c r="AC584" s="89">
        <f t="shared" si="361"/>
        <v>18700.029999131795</v>
      </c>
      <c r="AD584" s="89">
        <f t="shared" si="362"/>
        <v>1</v>
      </c>
      <c r="AE584" s="89">
        <f>'Data Raw'!C626</f>
        <v>18437.48</v>
      </c>
      <c r="AF584" s="89"/>
      <c r="AG584" s="89">
        <f t="shared" si="364"/>
        <v>-235.40999999999985</v>
      </c>
      <c r="AH584" s="89">
        <f t="shared" si="365"/>
        <v>-202.7939720613067</v>
      </c>
      <c r="AI584" s="109">
        <f t="shared" si="366"/>
        <v>-1</v>
      </c>
      <c r="AJ584" s="109">
        <f t="shared" si="334"/>
        <v>50</v>
      </c>
      <c r="AK584" s="88"/>
      <c r="AL584" s="191" t="str">
        <f t="shared" si="335"/>
        <v/>
      </c>
      <c r="AM584" s="191">
        <f t="shared" si="336"/>
        <v>-235.40999999999985</v>
      </c>
      <c r="AN584" s="88"/>
      <c r="AO584" s="191"/>
      <c r="AP584" s="191">
        <f t="shared" si="367"/>
        <v>55417.868099999934</v>
      </c>
      <c r="AQ584" s="191">
        <f t="shared" si="363"/>
        <v>188.17615173221827</v>
      </c>
      <c r="AR584" s="191">
        <f t="shared" ref="AR584:AR647" si="369">AQ584-Y584</f>
        <v>-64.636669401225021</v>
      </c>
      <c r="AS584" s="250">
        <f t="shared" si="338"/>
        <v>0</v>
      </c>
      <c r="AT584" s="250">
        <f t="shared" si="339"/>
        <v>0</v>
      </c>
      <c r="AU584" s="250">
        <f t="shared" si="340"/>
        <v>1</v>
      </c>
      <c r="AV584" s="250">
        <f t="shared" si="341"/>
        <v>0</v>
      </c>
      <c r="AW584" s="250">
        <f t="shared" si="342"/>
        <v>0</v>
      </c>
      <c r="AX584" s="250">
        <f t="shared" si="343"/>
        <v>0</v>
      </c>
      <c r="AY584" s="89"/>
      <c r="AZ584" s="111"/>
      <c r="BA584" s="111"/>
      <c r="BB584" s="111"/>
      <c r="BC584" s="111"/>
      <c r="BD584" s="111"/>
      <c r="BE584" s="111"/>
      <c r="BF584" s="111"/>
      <c r="BG584" s="111"/>
      <c r="BH584" s="89"/>
      <c r="BI584" s="89"/>
      <c r="BJ584" s="89"/>
      <c r="BK584" s="89"/>
      <c r="BL584" s="89"/>
    </row>
    <row r="585" spans="1:64" x14ac:dyDescent="0.25">
      <c r="A585" s="86">
        <f t="shared" si="368"/>
        <v>584</v>
      </c>
      <c r="B585" s="113"/>
      <c r="C585" s="88"/>
      <c r="D585" s="88"/>
      <c r="E585" s="194">
        <f t="shared" si="344"/>
        <v>0</v>
      </c>
      <c r="F585" s="89">
        <f t="shared" si="345"/>
        <v>0</v>
      </c>
      <c r="G585" s="113"/>
      <c r="H585" s="88"/>
      <c r="I585" s="84">
        <f t="shared" si="346"/>
        <v>17238.684023325495</v>
      </c>
      <c r="J585" s="84">
        <f t="shared" si="347"/>
        <v>17365.090433892219</v>
      </c>
      <c r="K585" s="84">
        <f t="shared" si="348"/>
        <v>17491.496844458939</v>
      </c>
      <c r="L585" s="84">
        <f t="shared" si="349"/>
        <v>17617.903255025663</v>
      </c>
      <c r="M585" s="108">
        <f>IF(T585&lt;&gt;0,(((G585+1)*('Data Raw'!$N$1007-'Data Raw'!$N$1008)/2+'Data Raw'!$N$1008)*'Data Raw'!$M$1010+'Data Raw'!$M$1009)*AE585+AE585)</f>
        <v>17744.309665592384</v>
      </c>
      <c r="N585" s="84">
        <f t="shared" si="350"/>
        <v>17870.716076159104</v>
      </c>
      <c r="O585" s="84">
        <f t="shared" si="351"/>
        <v>17997.122486725828</v>
      </c>
      <c r="P585" s="84">
        <f t="shared" si="352"/>
        <v>18123.528897292548</v>
      </c>
      <c r="Q585" s="84">
        <f t="shared" si="353"/>
        <v>18249.935307859272</v>
      </c>
      <c r="R585" s="166" t="str">
        <f t="shared" si="354"/>
        <v/>
      </c>
      <c r="S585" s="109">
        <f>'Data Raw'!E627</f>
        <v>17842.37</v>
      </c>
      <c r="T585" s="109">
        <f>'Data Raw'!G627</f>
        <v>18096.45</v>
      </c>
      <c r="U585" s="109">
        <f>'Data Raw'!D627</f>
        <v>18164.61</v>
      </c>
      <c r="V585" s="166" t="str">
        <f t="shared" si="355"/>
        <v/>
      </c>
      <c r="W585" s="89">
        <f t="shared" si="356"/>
        <v>-352.14033440761705</v>
      </c>
      <c r="X585" s="89">
        <f t="shared" si="357"/>
        <v>124002.81511670836</v>
      </c>
      <c r="Y585" s="89">
        <f t="shared" si="337"/>
        <v>269.25525602865895</v>
      </c>
      <c r="Z585" s="109">
        <f t="shared" si="358"/>
        <v>322.2400000000016</v>
      </c>
      <c r="AA585" s="89">
        <f t="shared" si="359"/>
        <v>305.29968712472316</v>
      </c>
      <c r="AB585" s="89">
        <f t="shared" si="360"/>
        <v>17684.545143601317</v>
      </c>
      <c r="AC585" s="89">
        <f t="shared" si="361"/>
        <v>18198.754856398686</v>
      </c>
      <c r="AD585" s="89">
        <f t="shared" si="362"/>
        <v>1</v>
      </c>
      <c r="AE585" s="89">
        <f>'Data Raw'!C627</f>
        <v>17941.650000000001</v>
      </c>
      <c r="AF585" s="89"/>
      <c r="AG585" s="89">
        <f t="shared" si="364"/>
        <v>154.79999999999927</v>
      </c>
      <c r="AH585" s="89">
        <f t="shared" si="365"/>
        <v>-197.34033440761777</v>
      </c>
      <c r="AI585" s="109">
        <f t="shared" si="366"/>
        <v>-1</v>
      </c>
      <c r="AJ585" s="109">
        <f t="shared" ref="AJ585:AJ648" si="370">MIN(Y584/4,50)</f>
        <v>50</v>
      </c>
      <c r="AK585" s="88"/>
      <c r="AL585" s="191" t="str">
        <f t="shared" ref="AL585:AL648" si="371">IF(R585&lt;&gt;1,IF(V585=1,ABS(AG584),""),"")</f>
        <v/>
      </c>
      <c r="AM585" s="191">
        <f t="shared" ref="AM585:AM648" si="372">IF(R585&lt;&gt;1,IF(V585="",-ABS(AG585),""),"")</f>
        <v>-154.79999999999927</v>
      </c>
      <c r="AN585" s="88"/>
      <c r="AO585" s="191"/>
      <c r="AP585" s="191">
        <f t="shared" si="367"/>
        <v>23963.039999999775</v>
      </c>
      <c r="AQ585" s="191">
        <f t="shared" si="363"/>
        <v>184.46769042863838</v>
      </c>
      <c r="AR585" s="191">
        <f t="shared" si="369"/>
        <v>-84.787565600020571</v>
      </c>
      <c r="AS585" s="250">
        <f t="shared" si="338"/>
        <v>0</v>
      </c>
      <c r="AT585" s="250">
        <f t="shared" si="339"/>
        <v>0</v>
      </c>
      <c r="AU585" s="250">
        <f t="shared" si="340"/>
        <v>0</v>
      </c>
      <c r="AV585" s="250">
        <f t="shared" si="341"/>
        <v>0</v>
      </c>
      <c r="AW585" s="250">
        <f t="shared" si="342"/>
        <v>1</v>
      </c>
      <c r="AX585" s="250">
        <f t="shared" si="343"/>
        <v>0</v>
      </c>
      <c r="AY585" s="89"/>
      <c r="AZ585" s="111"/>
      <c r="BA585" s="111"/>
      <c r="BB585" s="111"/>
      <c r="BC585" s="111"/>
      <c r="BD585" s="111"/>
      <c r="BE585" s="111"/>
      <c r="BF585" s="111"/>
      <c r="BG585" s="111"/>
      <c r="BH585" s="89"/>
      <c r="BI585" s="89"/>
      <c r="BJ585" s="89"/>
      <c r="BK585" s="89"/>
      <c r="BL585" s="89"/>
    </row>
    <row r="586" spans="1:64" x14ac:dyDescent="0.25">
      <c r="A586" s="86">
        <f t="shared" si="368"/>
        <v>585</v>
      </c>
      <c r="B586" s="113"/>
      <c r="C586" s="88"/>
      <c r="D586" s="88"/>
      <c r="E586" s="194">
        <f t="shared" si="344"/>
        <v>0</v>
      </c>
      <c r="F586" s="89">
        <f t="shared" si="345"/>
        <v>0</v>
      </c>
      <c r="G586" s="113"/>
      <c r="H586" s="88"/>
      <c r="I586" s="84">
        <f t="shared" si="346"/>
        <v>17278.896216925772</v>
      </c>
      <c r="J586" s="84">
        <f t="shared" si="347"/>
        <v>17413.523844940104</v>
      </c>
      <c r="K586" s="84">
        <f t="shared" si="348"/>
        <v>17548.151472954432</v>
      </c>
      <c r="L586" s="84">
        <f t="shared" si="349"/>
        <v>17682.779100968764</v>
      </c>
      <c r="M586" s="108">
        <f>IF(T586&lt;&gt;0,(((G586+1)*('Data Raw'!$N$1007-'Data Raw'!$N$1008)/2+'Data Raw'!$N$1008)*'Data Raw'!$M$1010+'Data Raw'!$M$1009)*AE586+AE586)</f>
        <v>17817.406728983093</v>
      </c>
      <c r="N586" s="84">
        <f t="shared" si="350"/>
        <v>17952.034356997421</v>
      </c>
      <c r="O586" s="84">
        <f t="shared" si="351"/>
        <v>18086.661985011753</v>
      </c>
      <c r="P586" s="84">
        <f t="shared" si="352"/>
        <v>18221.289613026081</v>
      </c>
      <c r="Q586" s="84">
        <f t="shared" si="353"/>
        <v>18355.917241040414</v>
      </c>
      <c r="R586" s="166" t="str">
        <f t="shared" si="354"/>
        <v/>
      </c>
      <c r="S586" s="109">
        <f>'Data Raw'!E628</f>
        <v>17892.009999999998</v>
      </c>
      <c r="T586" s="109">
        <f>'Data Raw'!G628</f>
        <v>18025.89</v>
      </c>
      <c r="U586" s="109">
        <f>'Data Raw'!D628</f>
        <v>18145.580000000002</v>
      </c>
      <c r="V586" s="166" t="str">
        <f t="shared" si="355"/>
        <v/>
      </c>
      <c r="W586" s="89">
        <f t="shared" si="356"/>
        <v>-208.48327101690666</v>
      </c>
      <c r="X586" s="89">
        <f t="shared" si="357"/>
        <v>43465.274293908951</v>
      </c>
      <c r="Y586" s="89">
        <f t="shared" ref="Y586:Y649" si="373">IF(X586&gt;0,SQRT((X586)/7+(Y585*Y585)/7*6),Y585)</f>
        <v>261.43986789870905</v>
      </c>
      <c r="Z586" s="109">
        <f t="shared" si="358"/>
        <v>253.57000000000335</v>
      </c>
      <c r="AA586" s="89">
        <f t="shared" si="359"/>
        <v>297.90973182119177</v>
      </c>
      <c r="AB586" s="89">
        <f t="shared" si="360"/>
        <v>17756.055265943985</v>
      </c>
      <c r="AC586" s="89">
        <f t="shared" si="361"/>
        <v>18275.064734056017</v>
      </c>
      <c r="AD586" s="89">
        <f t="shared" si="362"/>
        <v>1</v>
      </c>
      <c r="AE586" s="89">
        <f>'Data Raw'!C628</f>
        <v>18015.560000000001</v>
      </c>
      <c r="AF586" s="89"/>
      <c r="AG586" s="89">
        <f t="shared" si="364"/>
        <v>10.329999999998108</v>
      </c>
      <c r="AH586" s="89">
        <f t="shared" si="365"/>
        <v>-198.15327101690855</v>
      </c>
      <c r="AI586" s="109">
        <f t="shared" si="366"/>
        <v>-1</v>
      </c>
      <c r="AJ586" s="109">
        <f t="shared" si="370"/>
        <v>50</v>
      </c>
      <c r="AK586" s="88"/>
      <c r="AL586" s="191" t="str">
        <f t="shared" si="371"/>
        <v/>
      </c>
      <c r="AM586" s="191">
        <f t="shared" si="372"/>
        <v>-10.329999999998108</v>
      </c>
      <c r="AN586" s="88"/>
      <c r="AO586" s="191"/>
      <c r="AP586" s="191">
        <f t="shared" si="367"/>
        <v>106.70889999996092</v>
      </c>
      <c r="AQ586" s="191">
        <f t="shared" si="363"/>
        <v>165.11905815878947</v>
      </c>
      <c r="AR586" s="191">
        <f t="shared" si="369"/>
        <v>-96.320809739919582</v>
      </c>
      <c r="AS586" s="250">
        <f t="shared" si="338"/>
        <v>0</v>
      </c>
      <c r="AT586" s="250">
        <f t="shared" si="339"/>
        <v>0</v>
      </c>
      <c r="AU586" s="250">
        <f t="shared" si="340"/>
        <v>0</v>
      </c>
      <c r="AV586" s="250">
        <f t="shared" si="341"/>
        <v>1</v>
      </c>
      <c r="AW586" s="250">
        <f t="shared" si="342"/>
        <v>0</v>
      </c>
      <c r="AX586" s="250">
        <f t="shared" si="343"/>
        <v>0</v>
      </c>
      <c r="AY586" s="89"/>
      <c r="AZ586" s="111"/>
      <c r="BA586" s="111"/>
      <c r="BB586" s="111"/>
      <c r="BC586" s="111"/>
      <c r="BD586" s="111"/>
      <c r="BE586" s="111"/>
      <c r="BF586" s="111"/>
      <c r="BG586" s="111"/>
      <c r="BH586" s="89"/>
      <c r="BI586" s="89"/>
      <c r="BJ586" s="89"/>
      <c r="BK586" s="89"/>
      <c r="BL586" s="89"/>
    </row>
    <row r="587" spans="1:64" x14ac:dyDescent="0.25">
      <c r="A587" s="86">
        <f t="shared" si="368"/>
        <v>586</v>
      </c>
      <c r="B587" s="113"/>
      <c r="C587" s="88"/>
      <c r="D587" s="88"/>
      <c r="E587" s="194">
        <f t="shared" si="344"/>
        <v>0</v>
      </c>
      <c r="F587" s="89">
        <f t="shared" si="345"/>
        <v>0</v>
      </c>
      <c r="G587" s="113"/>
      <c r="H587" s="88"/>
      <c r="I587" s="84">
        <f t="shared" si="346"/>
        <v>17408.796167913893</v>
      </c>
      <c r="J587" s="84">
        <f t="shared" si="347"/>
        <v>17539.51610186325</v>
      </c>
      <c r="K587" s="84">
        <f t="shared" si="348"/>
        <v>17670.236035812602</v>
      </c>
      <c r="L587" s="84">
        <f t="shared" si="349"/>
        <v>17800.955969761955</v>
      </c>
      <c r="M587" s="108">
        <f>IF(T587&lt;&gt;0,(((G587+1)*('Data Raw'!$N$1007-'Data Raw'!$N$1008)/2+'Data Raw'!$N$1008)*'Data Raw'!$M$1010+'Data Raw'!$M$1009)*AE587+AE587)</f>
        <v>17931.675903711312</v>
      </c>
      <c r="N587" s="84">
        <f t="shared" si="350"/>
        <v>18062.395837660668</v>
      </c>
      <c r="O587" s="84">
        <f t="shared" si="351"/>
        <v>18193.115771610021</v>
      </c>
      <c r="P587" s="84">
        <f t="shared" si="352"/>
        <v>18323.835705559373</v>
      </c>
      <c r="Q587" s="84">
        <f t="shared" si="353"/>
        <v>18454.55563950873</v>
      </c>
      <c r="R587" s="166" t="str">
        <f t="shared" si="354"/>
        <v/>
      </c>
      <c r="S587" s="109">
        <f>'Data Raw'!E629</f>
        <v>17954.97</v>
      </c>
      <c r="T587" s="109">
        <f>'Data Raw'!G629</f>
        <v>18009.22</v>
      </c>
      <c r="U587" s="109">
        <f>'Data Raw'!D629</f>
        <v>18200.52</v>
      </c>
      <c r="V587" s="166" t="str">
        <f t="shared" si="355"/>
        <v/>
      </c>
      <c r="W587" s="89">
        <f t="shared" si="356"/>
        <v>-77.544096288689616</v>
      </c>
      <c r="X587" s="89">
        <f t="shared" si="357"/>
        <v>6013.0868692295662</v>
      </c>
      <c r="Y587" s="89">
        <f t="shared" si="373"/>
        <v>243.81430698399379</v>
      </c>
      <c r="Z587" s="109">
        <f t="shared" si="358"/>
        <v>245.54999999999927</v>
      </c>
      <c r="AA587" s="89">
        <f t="shared" si="359"/>
        <v>290.42977013244996</v>
      </c>
      <c r="AB587" s="89">
        <f t="shared" si="360"/>
        <v>17877.876727951985</v>
      </c>
      <c r="AC587" s="89">
        <f t="shared" si="361"/>
        <v>18384.323272048012</v>
      </c>
      <c r="AD587" s="89">
        <f t="shared" si="362"/>
        <v>1</v>
      </c>
      <c r="AE587" s="89">
        <f>'Data Raw'!C629</f>
        <v>18131.099999999999</v>
      </c>
      <c r="AF587" s="89"/>
      <c r="AG587" s="89">
        <f t="shared" si="364"/>
        <v>-121.87999999999738</v>
      </c>
      <c r="AH587" s="89">
        <f t="shared" si="365"/>
        <v>-199.424096288687</v>
      </c>
      <c r="AI587" s="109">
        <f t="shared" si="366"/>
        <v>-1</v>
      </c>
      <c r="AJ587" s="109">
        <f t="shared" si="370"/>
        <v>50</v>
      </c>
      <c r="AK587" s="88"/>
      <c r="AL587" s="191" t="str">
        <f t="shared" si="371"/>
        <v/>
      </c>
      <c r="AM587" s="191">
        <f t="shared" si="372"/>
        <v>-121.87999999999738</v>
      </c>
      <c r="AN587" s="88"/>
      <c r="AO587" s="191"/>
      <c r="AP587" s="191">
        <f t="shared" si="367"/>
        <v>14854.734399999361</v>
      </c>
      <c r="AQ587" s="191">
        <f t="shared" si="363"/>
        <v>160.31471836336814</v>
      </c>
      <c r="AR587" s="191">
        <f t="shared" si="369"/>
        <v>-83.499588620625644</v>
      </c>
      <c r="AS587" s="250">
        <f t="shared" si="338"/>
        <v>0</v>
      </c>
      <c r="AT587" s="250">
        <f t="shared" si="339"/>
        <v>0</v>
      </c>
      <c r="AU587" s="250">
        <f t="shared" si="340"/>
        <v>0</v>
      </c>
      <c r="AV587" s="250">
        <f t="shared" si="341"/>
        <v>1</v>
      </c>
      <c r="AW587" s="250">
        <f t="shared" si="342"/>
        <v>0</v>
      </c>
      <c r="AX587" s="250">
        <f t="shared" si="343"/>
        <v>0</v>
      </c>
      <c r="AY587" s="89"/>
      <c r="AZ587" s="111"/>
      <c r="BA587" s="111"/>
      <c r="BB587" s="111"/>
      <c r="BC587" s="111"/>
      <c r="BD587" s="111"/>
      <c r="BE587" s="111"/>
      <c r="BF587" s="111"/>
      <c r="BG587" s="111"/>
      <c r="BH587" s="89"/>
      <c r="BI587" s="89"/>
      <c r="BJ587" s="89"/>
      <c r="BK587" s="89"/>
      <c r="BL587" s="89"/>
    </row>
    <row r="588" spans="1:64" x14ac:dyDescent="0.25">
      <c r="A588" s="86">
        <f t="shared" si="368"/>
        <v>587</v>
      </c>
      <c r="B588" s="113"/>
      <c r="C588" s="88"/>
      <c r="D588" s="88"/>
      <c r="E588" s="194">
        <f t="shared" si="344"/>
        <v>0</v>
      </c>
      <c r="F588" s="89">
        <f t="shared" si="345"/>
        <v>0</v>
      </c>
      <c r="G588" s="113"/>
      <c r="H588" s="88"/>
      <c r="I588" s="84">
        <f t="shared" si="346"/>
        <v>17415.227800808061</v>
      </c>
      <c r="J588" s="84">
        <f t="shared" si="347"/>
        <v>17537.134954300058</v>
      </c>
      <c r="K588" s="84">
        <f t="shared" si="348"/>
        <v>17659.042107792055</v>
      </c>
      <c r="L588" s="84">
        <f t="shared" si="349"/>
        <v>17780.949261284051</v>
      </c>
      <c r="M588" s="108">
        <f>IF(T588&lt;&gt;0,(((G588+1)*('Data Raw'!$N$1007-'Data Raw'!$N$1008)/2+'Data Raw'!$N$1008)*'Data Raw'!$M$1010+'Data Raw'!$M$1009)*AE588+AE588)</f>
        <v>17902.856414776048</v>
      </c>
      <c r="N588" s="84">
        <f t="shared" si="350"/>
        <v>18024.763568268045</v>
      </c>
      <c r="O588" s="84">
        <f t="shared" si="351"/>
        <v>18146.670721760041</v>
      </c>
      <c r="P588" s="84">
        <f t="shared" si="352"/>
        <v>18268.577875252038</v>
      </c>
      <c r="Q588" s="84">
        <f t="shared" si="353"/>
        <v>18390.485028744035</v>
      </c>
      <c r="R588" s="166" t="str">
        <f t="shared" si="354"/>
        <v/>
      </c>
      <c r="S588" s="109">
        <f>'Data Raw'!E630</f>
        <v>17928.63</v>
      </c>
      <c r="T588" s="109">
        <f>'Data Raw'!G630</f>
        <v>18047.919999999998</v>
      </c>
      <c r="U588" s="109">
        <f>'Data Raw'!D630</f>
        <v>18173.54</v>
      </c>
      <c r="V588" s="166" t="str">
        <f t="shared" si="355"/>
        <v/>
      </c>
      <c r="W588" s="89">
        <f t="shared" si="356"/>
        <v>-145.06358522395021</v>
      </c>
      <c r="X588" s="89">
        <f t="shared" si="357"/>
        <v>21043.443758026267</v>
      </c>
      <c r="Y588" s="89">
        <f t="shared" si="373"/>
        <v>232.29167056542676</v>
      </c>
      <c r="Z588" s="109">
        <f t="shared" si="358"/>
        <v>244.90999999999985</v>
      </c>
      <c r="AA588" s="89">
        <f t="shared" si="359"/>
        <v>283.92694582781422</v>
      </c>
      <c r="AB588" s="89">
        <f t="shared" si="360"/>
        <v>17855.094695387415</v>
      </c>
      <c r="AC588" s="89">
        <f t="shared" si="361"/>
        <v>18348.825304612583</v>
      </c>
      <c r="AD588" s="89">
        <f t="shared" si="362"/>
        <v>1</v>
      </c>
      <c r="AE588" s="89">
        <f>'Data Raw'!C630</f>
        <v>18101.96</v>
      </c>
      <c r="AF588" s="89"/>
      <c r="AG588" s="89">
        <f t="shared" si="364"/>
        <v>-54.040000000000873</v>
      </c>
      <c r="AH588" s="89">
        <f t="shared" si="365"/>
        <v>-199.10358522395109</v>
      </c>
      <c r="AI588" s="109">
        <f t="shared" si="366"/>
        <v>-1</v>
      </c>
      <c r="AJ588" s="109">
        <f t="shared" si="370"/>
        <v>50</v>
      </c>
      <c r="AK588" s="88"/>
      <c r="AL588" s="191" t="str">
        <f t="shared" si="371"/>
        <v/>
      </c>
      <c r="AM588" s="191">
        <f t="shared" si="372"/>
        <v>-54.040000000000873</v>
      </c>
      <c r="AN588" s="88"/>
      <c r="AO588" s="191"/>
      <c r="AP588" s="191">
        <f t="shared" si="367"/>
        <v>2920.3216000000943</v>
      </c>
      <c r="AQ588" s="191">
        <f t="shared" si="363"/>
        <v>148.506416322994</v>
      </c>
      <c r="AR588" s="191">
        <f t="shared" si="369"/>
        <v>-83.785254242432757</v>
      </c>
      <c r="AS588" s="250">
        <f t="shared" si="338"/>
        <v>0</v>
      </c>
      <c r="AT588" s="250">
        <f t="shared" si="339"/>
        <v>0</v>
      </c>
      <c r="AU588" s="250">
        <f t="shared" si="340"/>
        <v>0</v>
      </c>
      <c r="AV588" s="250">
        <f t="shared" si="341"/>
        <v>1</v>
      </c>
      <c r="AW588" s="250">
        <f t="shared" si="342"/>
        <v>0</v>
      </c>
      <c r="AX588" s="250">
        <f t="shared" si="343"/>
        <v>0</v>
      </c>
      <c r="AY588" s="89"/>
      <c r="AZ588" s="111"/>
      <c r="BA588" s="111"/>
      <c r="BB588" s="111"/>
      <c r="BC588" s="111"/>
      <c r="BD588" s="111"/>
      <c r="BE588" s="111"/>
      <c r="BF588" s="111"/>
      <c r="BG588" s="111"/>
      <c r="BH588" s="89"/>
      <c r="BI588" s="89"/>
      <c r="BJ588" s="89"/>
      <c r="BK588" s="89"/>
      <c r="BL588" s="89"/>
    </row>
    <row r="589" spans="1:64" x14ac:dyDescent="0.25">
      <c r="A589" s="86">
        <f t="shared" si="368"/>
        <v>588</v>
      </c>
      <c r="B589" s="113"/>
      <c r="C589" s="88"/>
      <c r="D589" s="88"/>
      <c r="E589" s="194">
        <f t="shared" si="344"/>
        <v>0</v>
      </c>
      <c r="F589" s="89">
        <f t="shared" si="345"/>
        <v>0</v>
      </c>
      <c r="G589" s="113"/>
      <c r="H589" s="88"/>
      <c r="I589" s="84">
        <f t="shared" si="346"/>
        <v>17489.75057532949</v>
      </c>
      <c r="J589" s="84">
        <f t="shared" si="347"/>
        <v>17605.896410612204</v>
      </c>
      <c r="K589" s="84">
        <f t="shared" si="348"/>
        <v>17722.042245894918</v>
      </c>
      <c r="L589" s="84">
        <f t="shared" si="349"/>
        <v>17838.188081177632</v>
      </c>
      <c r="M589" s="108">
        <f>IF(T589&lt;&gt;0,(((G589+1)*('Data Raw'!$N$1007-'Data Raw'!$N$1008)/2+'Data Raw'!$N$1008)*'Data Raw'!$M$1010+'Data Raw'!$M$1009)*AE589+AE589)</f>
        <v>17954.333916460346</v>
      </c>
      <c r="N589" s="84">
        <f t="shared" si="350"/>
        <v>18070.47975174306</v>
      </c>
      <c r="O589" s="84">
        <f t="shared" si="351"/>
        <v>18186.625587025774</v>
      </c>
      <c r="P589" s="84">
        <f t="shared" si="352"/>
        <v>18302.771422308488</v>
      </c>
      <c r="Q589" s="84">
        <f t="shared" si="353"/>
        <v>18418.917257591202</v>
      </c>
      <c r="R589" s="166" t="str">
        <f t="shared" si="354"/>
        <v/>
      </c>
      <c r="S589" s="109">
        <f>'Data Raw'!E631</f>
        <v>18030.79</v>
      </c>
      <c r="T589" s="109">
        <f>'Data Raw'!G631</f>
        <v>18182.89</v>
      </c>
      <c r="U589" s="109">
        <f>'Data Raw'!D631</f>
        <v>18372.650000000001</v>
      </c>
      <c r="V589" s="166" t="str">
        <f t="shared" si="355"/>
        <v/>
      </c>
      <c r="W589" s="89">
        <f t="shared" si="356"/>
        <v>-228.55608353965363</v>
      </c>
      <c r="X589" s="89">
        <f t="shared" si="357"/>
        <v>52237.88332298513</v>
      </c>
      <c r="Y589" s="89">
        <f t="shared" si="373"/>
        <v>231.76170169484914</v>
      </c>
      <c r="Z589" s="109">
        <f t="shared" si="358"/>
        <v>341.86000000000058</v>
      </c>
      <c r="AA589" s="89">
        <f t="shared" si="359"/>
        <v>292.20309642384086</v>
      </c>
      <c r="AB589" s="89">
        <f t="shared" si="360"/>
        <v>17912.672096046357</v>
      </c>
      <c r="AC589" s="89">
        <f t="shared" si="361"/>
        <v>18395.34790395364</v>
      </c>
      <c r="AD589" s="89">
        <f t="shared" si="362"/>
        <v>1</v>
      </c>
      <c r="AE589" s="89">
        <f>'Data Raw'!C631</f>
        <v>18154.009999999998</v>
      </c>
      <c r="AF589" s="89"/>
      <c r="AG589" s="89">
        <f t="shared" si="364"/>
        <v>28.880000000001019</v>
      </c>
      <c r="AH589" s="89">
        <f t="shared" si="365"/>
        <v>-199.67608353965261</v>
      </c>
      <c r="AI589" s="109">
        <f t="shared" si="366"/>
        <v>-1</v>
      </c>
      <c r="AJ589" s="109">
        <f t="shared" si="370"/>
        <v>50</v>
      </c>
      <c r="AK589" s="88"/>
      <c r="AL589" s="191" t="str">
        <f t="shared" si="371"/>
        <v/>
      </c>
      <c r="AM589" s="191">
        <f t="shared" si="372"/>
        <v>-28.880000000001019</v>
      </c>
      <c r="AN589" s="88"/>
      <c r="AO589" s="191"/>
      <c r="AP589" s="191">
        <f t="shared" si="367"/>
        <v>834.05440000005888</v>
      </c>
      <c r="AQ589" s="191">
        <f t="shared" si="363"/>
        <v>135.21459228710589</v>
      </c>
      <c r="AR589" s="191">
        <f t="shared" si="369"/>
        <v>-96.54710940774325</v>
      </c>
      <c r="AS589" s="250">
        <f t="shared" si="338"/>
        <v>0</v>
      </c>
      <c r="AT589" s="250">
        <f t="shared" si="339"/>
        <v>0</v>
      </c>
      <c r="AU589" s="250">
        <f t="shared" si="340"/>
        <v>0</v>
      </c>
      <c r="AV589" s="250">
        <f t="shared" si="341"/>
        <v>1</v>
      </c>
      <c r="AW589" s="250">
        <f t="shared" si="342"/>
        <v>0</v>
      </c>
      <c r="AX589" s="250">
        <f t="shared" si="343"/>
        <v>0</v>
      </c>
      <c r="AY589" s="89"/>
      <c r="AZ589" s="111"/>
      <c r="BA589" s="111"/>
      <c r="BB589" s="111"/>
      <c r="BC589" s="111"/>
      <c r="BD589" s="111"/>
      <c r="BE589" s="111"/>
      <c r="BF589" s="111"/>
      <c r="BG589" s="111"/>
      <c r="BH589" s="89"/>
      <c r="BI589" s="89"/>
      <c r="BJ589" s="89"/>
      <c r="BK589" s="89"/>
      <c r="BL589" s="89"/>
    </row>
    <row r="590" spans="1:64" x14ac:dyDescent="0.25">
      <c r="A590" s="86">
        <f t="shared" si="368"/>
        <v>589</v>
      </c>
      <c r="B590" s="113"/>
      <c r="C590" s="88"/>
      <c r="D590" s="88"/>
      <c r="E590" s="194">
        <f t="shared" si="344"/>
        <v>0</v>
      </c>
      <c r="F590" s="89">
        <f t="shared" si="345"/>
        <v>0</v>
      </c>
      <c r="G590" s="113"/>
      <c r="H590" s="88"/>
      <c r="I590" s="84">
        <f t="shared" si="346"/>
        <v>17406.775098697646</v>
      </c>
      <c r="J590" s="84">
        <f t="shared" si="347"/>
        <v>17522.655949545071</v>
      </c>
      <c r="K590" s="84">
        <f t="shared" si="348"/>
        <v>17638.536800392496</v>
      </c>
      <c r="L590" s="84">
        <f t="shared" si="349"/>
        <v>17754.417651239921</v>
      </c>
      <c r="M590" s="108">
        <f>IF(T590&lt;&gt;0,(((G590+1)*('Data Raw'!$N$1007-'Data Raw'!$N$1008)/2+'Data Raw'!$N$1008)*'Data Raw'!$M$1010+'Data Raw'!$M$1009)*AE590+AE590)</f>
        <v>17870.298502087346</v>
      </c>
      <c r="N590" s="84">
        <f t="shared" si="350"/>
        <v>17986.179352934771</v>
      </c>
      <c r="O590" s="84">
        <f t="shared" si="351"/>
        <v>18102.060203782195</v>
      </c>
      <c r="P590" s="84">
        <f t="shared" si="352"/>
        <v>18217.94105462962</v>
      </c>
      <c r="Q590" s="84">
        <f t="shared" si="353"/>
        <v>18333.821905477045</v>
      </c>
      <c r="R590" s="166" t="str">
        <f t="shared" si="354"/>
        <v/>
      </c>
      <c r="S590" s="109">
        <f>'Data Raw'!E632</f>
        <v>17894.810000000001</v>
      </c>
      <c r="T590" s="109">
        <f>'Data Raw'!G632</f>
        <v>17930.55</v>
      </c>
      <c r="U590" s="109">
        <f>'Data Raw'!D632</f>
        <v>18114.82</v>
      </c>
      <c r="V590" s="166" t="str">
        <f t="shared" si="355"/>
        <v/>
      </c>
      <c r="W590" s="89">
        <f t="shared" si="356"/>
        <v>-60.251497912653576</v>
      </c>
      <c r="X590" s="89">
        <f t="shared" si="357"/>
        <v>3630.2430007184985</v>
      </c>
      <c r="Y590" s="89">
        <f t="shared" si="373"/>
        <v>215.77473744482162</v>
      </c>
      <c r="Z590" s="109">
        <f t="shared" si="358"/>
        <v>220.0099999999984</v>
      </c>
      <c r="AA590" s="89">
        <f t="shared" si="359"/>
        <v>281.88979693472055</v>
      </c>
      <c r="AB590" s="89">
        <f t="shared" si="360"/>
        <v>17820.667368039736</v>
      </c>
      <c r="AC590" s="89">
        <f t="shared" si="361"/>
        <v>18317.412631960266</v>
      </c>
      <c r="AD590" s="89">
        <f t="shared" si="362"/>
        <v>1</v>
      </c>
      <c r="AE590" s="89">
        <f>'Data Raw'!C632</f>
        <v>18069.04</v>
      </c>
      <c r="AF590" s="89"/>
      <c r="AG590" s="89">
        <f t="shared" si="364"/>
        <v>-138.4900000000016</v>
      </c>
      <c r="AH590" s="89">
        <f t="shared" si="365"/>
        <v>-198.74149791265518</v>
      </c>
      <c r="AI590" s="109">
        <f t="shared" si="366"/>
        <v>-1</v>
      </c>
      <c r="AJ590" s="109">
        <f t="shared" si="370"/>
        <v>50</v>
      </c>
      <c r="AK590" s="88"/>
      <c r="AL590" s="191" t="str">
        <f t="shared" si="371"/>
        <v/>
      </c>
      <c r="AM590" s="191">
        <f t="shared" si="372"/>
        <v>-138.4900000000016</v>
      </c>
      <c r="AN590" s="88"/>
      <c r="AO590" s="191"/>
      <c r="AP590" s="191">
        <f t="shared" si="367"/>
        <v>19179.480100000445</v>
      </c>
      <c r="AQ590" s="191">
        <f t="shared" si="363"/>
        <v>135.57852647742763</v>
      </c>
      <c r="AR590" s="191">
        <f t="shared" si="369"/>
        <v>-80.196210967393995</v>
      </c>
      <c r="AS590" s="250">
        <f t="shared" si="338"/>
        <v>0</v>
      </c>
      <c r="AT590" s="250">
        <f t="shared" si="339"/>
        <v>0</v>
      </c>
      <c r="AU590" s="250">
        <f t="shared" si="340"/>
        <v>0</v>
      </c>
      <c r="AV590" s="250">
        <f t="shared" si="341"/>
        <v>1</v>
      </c>
      <c r="AW590" s="250">
        <f t="shared" si="342"/>
        <v>0</v>
      </c>
      <c r="AX590" s="250">
        <f t="shared" si="343"/>
        <v>0</v>
      </c>
      <c r="AY590" s="89"/>
      <c r="AZ590" s="111"/>
      <c r="BA590" s="111"/>
      <c r="BB590" s="111"/>
      <c r="BC590" s="111"/>
      <c r="BD590" s="111"/>
      <c r="BE590" s="111"/>
      <c r="BF590" s="111"/>
      <c r="BG590" s="111"/>
      <c r="BH590" s="89"/>
      <c r="BI590" s="89"/>
      <c r="BJ590" s="89"/>
      <c r="BK590" s="89"/>
      <c r="BL590" s="89"/>
    </row>
    <row r="591" spans="1:64" x14ac:dyDescent="0.25">
      <c r="A591" s="86">
        <f t="shared" si="368"/>
        <v>590</v>
      </c>
      <c r="B591" s="113"/>
      <c r="C591" s="88"/>
      <c r="D591" s="88"/>
      <c r="E591" s="194">
        <f t="shared" si="344"/>
        <v>0</v>
      </c>
      <c r="F591" s="89">
        <f t="shared" si="345"/>
        <v>0</v>
      </c>
      <c r="G591" s="113"/>
      <c r="H591" s="88"/>
      <c r="I591" s="84">
        <f t="shared" si="346"/>
        <v>17313.175571119787</v>
      </c>
      <c r="J591" s="84">
        <f t="shared" si="347"/>
        <v>17421.062939842199</v>
      </c>
      <c r="K591" s="84">
        <f t="shared" si="348"/>
        <v>17528.95030856461</v>
      </c>
      <c r="L591" s="84">
        <f t="shared" si="349"/>
        <v>17636.837677287022</v>
      </c>
      <c r="M591" s="108">
        <f>IF(T591&lt;&gt;0,(((G591+1)*('Data Raw'!$N$1007-'Data Raw'!$N$1008)/2+'Data Raw'!$N$1008)*'Data Raw'!$M$1010+'Data Raw'!$M$1009)*AE591+AE591)</f>
        <v>17744.725046009433</v>
      </c>
      <c r="N591" s="84">
        <f t="shared" si="350"/>
        <v>17852.612414731844</v>
      </c>
      <c r="O591" s="84">
        <f t="shared" si="351"/>
        <v>17960.499783454256</v>
      </c>
      <c r="P591" s="84">
        <f t="shared" si="352"/>
        <v>18068.387152176667</v>
      </c>
      <c r="Q591" s="84">
        <f t="shared" si="353"/>
        <v>18176.274520899078</v>
      </c>
      <c r="R591" s="166" t="str">
        <f t="shared" si="354"/>
        <v/>
      </c>
      <c r="S591" s="109">
        <f>'Data Raw'!E633</f>
        <v>17832.3</v>
      </c>
      <c r="T591" s="109">
        <f>'Data Raw'!G633</f>
        <v>17997.169999999998</v>
      </c>
      <c r="U591" s="109">
        <f>'Data Raw'!D633</f>
        <v>18004.740000000002</v>
      </c>
      <c r="V591" s="166" t="str">
        <f t="shared" si="355"/>
        <v/>
      </c>
      <c r="W591" s="89">
        <f t="shared" si="356"/>
        <v>-252.44495399056541</v>
      </c>
      <c r="X591" s="89">
        <f t="shared" si="357"/>
        <v>63728.454795298683</v>
      </c>
      <c r="Y591" s="89">
        <f t="shared" si="373"/>
        <v>221.38553272889257</v>
      </c>
      <c r="Z591" s="109">
        <f t="shared" si="358"/>
        <v>172.44000000000233</v>
      </c>
      <c r="AA591" s="89">
        <f t="shared" si="359"/>
        <v>266.25411165833225</v>
      </c>
      <c r="AB591" s="89">
        <f t="shared" si="360"/>
        <v>17702.463672605489</v>
      </c>
      <c r="AC591" s="89">
        <f t="shared" si="361"/>
        <v>18181.676327394511</v>
      </c>
      <c r="AD591" s="89">
        <f t="shared" si="362"/>
        <v>1</v>
      </c>
      <c r="AE591" s="89">
        <f>'Data Raw'!C633</f>
        <v>17942.07</v>
      </c>
      <c r="AF591" s="89"/>
      <c r="AG591" s="89">
        <f t="shared" si="364"/>
        <v>55.099999999998545</v>
      </c>
      <c r="AH591" s="89">
        <f t="shared" si="365"/>
        <v>-197.34495399056686</v>
      </c>
      <c r="AI591" s="109">
        <f t="shared" si="366"/>
        <v>-1</v>
      </c>
      <c r="AJ591" s="109">
        <f t="shared" si="370"/>
        <v>50</v>
      </c>
      <c r="AK591" s="88"/>
      <c r="AL591" s="191" t="str">
        <f t="shared" si="371"/>
        <v/>
      </c>
      <c r="AM591" s="191">
        <f t="shared" si="372"/>
        <v>-55.099999999998545</v>
      </c>
      <c r="AN591" s="88"/>
      <c r="AO591" s="191"/>
      <c r="AP591" s="191">
        <f t="shared" si="367"/>
        <v>3036.0099999998397</v>
      </c>
      <c r="AQ591" s="191">
        <f t="shared" si="363"/>
        <v>126.63646797993552</v>
      </c>
      <c r="AR591" s="191">
        <f t="shared" si="369"/>
        <v>-94.749064748957053</v>
      </c>
      <c r="AS591" s="250">
        <f t="shared" si="338"/>
        <v>0</v>
      </c>
      <c r="AT591" s="250">
        <f t="shared" si="339"/>
        <v>0</v>
      </c>
      <c r="AU591" s="250">
        <f t="shared" si="340"/>
        <v>0</v>
      </c>
      <c r="AV591" s="250">
        <f t="shared" si="341"/>
        <v>0</v>
      </c>
      <c r="AW591" s="250">
        <f t="shared" si="342"/>
        <v>1</v>
      </c>
      <c r="AX591" s="250">
        <f t="shared" si="343"/>
        <v>0</v>
      </c>
      <c r="AY591" s="89"/>
      <c r="AZ591" s="111"/>
      <c r="BA591" s="111"/>
      <c r="BB591" s="111"/>
      <c r="BC591" s="111"/>
      <c r="BD591" s="111"/>
      <c r="BE591" s="111"/>
      <c r="BF591" s="111"/>
      <c r="BG591" s="111"/>
      <c r="BH591" s="89"/>
      <c r="BI591" s="89"/>
      <c r="BJ591" s="89"/>
      <c r="BK591" s="89"/>
      <c r="BL591" s="89"/>
    </row>
    <row r="592" spans="1:64" x14ac:dyDescent="0.25">
      <c r="A592" s="86">
        <f t="shared" si="368"/>
        <v>591</v>
      </c>
      <c r="B592" s="113"/>
      <c r="C592" s="88"/>
      <c r="D592" s="88"/>
      <c r="E592" s="194">
        <f t="shared" si="344"/>
        <v>0</v>
      </c>
      <c r="F592" s="89">
        <f t="shared" si="345"/>
        <v>0</v>
      </c>
      <c r="G592" s="113"/>
      <c r="H592" s="88"/>
      <c r="I592" s="84">
        <f t="shared" si="346"/>
        <v>17299.164997751464</v>
      </c>
      <c r="J592" s="84">
        <f t="shared" si="347"/>
        <v>17409.857764115906</v>
      </c>
      <c r="K592" s="84">
        <f t="shared" si="348"/>
        <v>17520.550530480356</v>
      </c>
      <c r="L592" s="84">
        <f t="shared" si="349"/>
        <v>17631.243296844801</v>
      </c>
      <c r="M592" s="108">
        <f>IF(T592&lt;&gt;0,(((G592+1)*('Data Raw'!$N$1007-'Data Raw'!$N$1008)/2+'Data Raw'!$N$1008)*'Data Raw'!$M$1010+'Data Raw'!$M$1009)*AE592+AE592)</f>
        <v>17741.936063209247</v>
      </c>
      <c r="N592" s="84">
        <f t="shared" si="350"/>
        <v>17852.628829573692</v>
      </c>
      <c r="O592" s="84">
        <f t="shared" si="351"/>
        <v>17963.321595938138</v>
      </c>
      <c r="P592" s="84">
        <f t="shared" si="352"/>
        <v>18074.014362302587</v>
      </c>
      <c r="Q592" s="84">
        <f t="shared" si="353"/>
        <v>18184.707128667029</v>
      </c>
      <c r="R592" s="166" t="str">
        <f t="shared" si="354"/>
        <v/>
      </c>
      <c r="S592" s="109">
        <f>'Data Raw'!E634</f>
        <v>17833.2</v>
      </c>
      <c r="T592" s="109">
        <f>'Data Raw'!G634</f>
        <v>17885.599999999999</v>
      </c>
      <c r="U592" s="109">
        <f>'Data Raw'!D634</f>
        <v>17995.38</v>
      </c>
      <c r="V592" s="166" t="str">
        <f t="shared" si="355"/>
        <v/>
      </c>
      <c r="W592" s="89">
        <f t="shared" si="356"/>
        <v>-143.6639367907519</v>
      </c>
      <c r="X592" s="89">
        <f t="shared" si="357"/>
        <v>20639.32673421716</v>
      </c>
      <c r="Y592" s="89">
        <f t="shared" si="373"/>
        <v>212.03390946603346</v>
      </c>
      <c r="Z592" s="109">
        <f t="shared" si="358"/>
        <v>162.18000000000029</v>
      </c>
      <c r="AA592" s="89">
        <f t="shared" si="359"/>
        <v>251.38638142142773</v>
      </c>
      <c r="AB592" s="89">
        <f t="shared" si="360"/>
        <v>17712.934005090417</v>
      </c>
      <c r="AC592" s="89">
        <f t="shared" si="361"/>
        <v>18165.565994909583</v>
      </c>
      <c r="AD592" s="89">
        <f t="shared" si="362"/>
        <v>1</v>
      </c>
      <c r="AE592" s="89">
        <f>'Data Raw'!C634</f>
        <v>17939.25</v>
      </c>
      <c r="AF592" s="89"/>
      <c r="AG592" s="89">
        <f t="shared" si="364"/>
        <v>-53.650000000001455</v>
      </c>
      <c r="AH592" s="89">
        <f t="shared" si="365"/>
        <v>-197.31393679075336</v>
      </c>
      <c r="AI592" s="109">
        <f t="shared" si="366"/>
        <v>-1</v>
      </c>
      <c r="AJ592" s="109">
        <f t="shared" si="370"/>
        <v>50</v>
      </c>
      <c r="AK592" s="88"/>
      <c r="AL592" s="191" t="str">
        <f t="shared" si="371"/>
        <v/>
      </c>
      <c r="AM592" s="191">
        <f t="shared" si="372"/>
        <v>-53.650000000001455</v>
      </c>
      <c r="AN592" s="88"/>
      <c r="AO592" s="191"/>
      <c r="AP592" s="191">
        <f t="shared" si="367"/>
        <v>2878.3225000001562</v>
      </c>
      <c r="AQ592" s="191">
        <f t="shared" si="363"/>
        <v>118.52686042660952</v>
      </c>
      <c r="AR592" s="191">
        <f t="shared" si="369"/>
        <v>-93.507049039423947</v>
      </c>
      <c r="AS592" s="250">
        <f t="shared" si="338"/>
        <v>0</v>
      </c>
      <c r="AT592" s="250">
        <f t="shared" si="339"/>
        <v>0</v>
      </c>
      <c r="AU592" s="250">
        <f t="shared" si="340"/>
        <v>0</v>
      </c>
      <c r="AV592" s="250">
        <f t="shared" si="341"/>
        <v>1</v>
      </c>
      <c r="AW592" s="250">
        <f t="shared" si="342"/>
        <v>0</v>
      </c>
      <c r="AX592" s="250">
        <f t="shared" si="343"/>
        <v>0</v>
      </c>
      <c r="AY592" s="89"/>
      <c r="AZ592" s="111"/>
      <c r="BA592" s="111"/>
      <c r="BB592" s="111"/>
      <c r="BC592" s="111"/>
      <c r="BD592" s="111"/>
      <c r="BE592" s="111"/>
      <c r="BF592" s="111"/>
      <c r="BG592" s="111"/>
      <c r="BH592" s="89"/>
      <c r="BI592" s="89"/>
      <c r="BJ592" s="89"/>
      <c r="BK592" s="89"/>
      <c r="BL592" s="89"/>
    </row>
    <row r="593" spans="1:64" x14ac:dyDescent="0.25">
      <c r="A593" s="86">
        <f t="shared" si="368"/>
        <v>592</v>
      </c>
      <c r="B593" s="113"/>
      <c r="C593" s="88"/>
      <c r="D593" s="88"/>
      <c r="E593" s="194">
        <f t="shared" si="344"/>
        <v>0</v>
      </c>
      <c r="F593" s="89">
        <f t="shared" si="345"/>
        <v>0</v>
      </c>
      <c r="G593" s="113"/>
      <c r="H593" s="88"/>
      <c r="I593" s="84">
        <f t="shared" si="346"/>
        <v>17175.996051835053</v>
      </c>
      <c r="J593" s="84">
        <f t="shared" si="347"/>
        <v>17282.013006568071</v>
      </c>
      <c r="K593" s="84">
        <f t="shared" si="348"/>
        <v>17388.029961301087</v>
      </c>
      <c r="L593" s="84">
        <f t="shared" si="349"/>
        <v>17494.046916034105</v>
      </c>
      <c r="M593" s="108">
        <f>IF(T593&lt;&gt;0,(((G593+1)*('Data Raw'!$N$1007-'Data Raw'!$N$1008)/2+'Data Raw'!$N$1008)*'Data Raw'!$M$1010+'Data Raw'!$M$1009)*AE593+AE593)</f>
        <v>17600.063870767121</v>
      </c>
      <c r="N593" s="84">
        <f t="shared" si="350"/>
        <v>17706.080825500136</v>
      </c>
      <c r="O593" s="84">
        <f t="shared" si="351"/>
        <v>17812.097780233154</v>
      </c>
      <c r="P593" s="84">
        <f t="shared" si="352"/>
        <v>17918.11473496617</v>
      </c>
      <c r="Q593" s="84">
        <f t="shared" si="353"/>
        <v>18024.131689699188</v>
      </c>
      <c r="R593" s="166" t="str">
        <f t="shared" si="354"/>
        <v/>
      </c>
      <c r="S593" s="109">
        <f>'Data Raw'!E635</f>
        <v>17623.87</v>
      </c>
      <c r="T593" s="109">
        <f>'Data Raw'!G635</f>
        <v>17655.41</v>
      </c>
      <c r="U593" s="109">
        <f>'Data Raw'!D635</f>
        <v>17823.82</v>
      </c>
      <c r="V593" s="166" t="str">
        <f t="shared" si="355"/>
        <v/>
      </c>
      <c r="W593" s="89">
        <f t="shared" si="356"/>
        <v>-55.346129232879321</v>
      </c>
      <c r="X593" s="89">
        <f t="shared" si="357"/>
        <v>3063.1940210625789</v>
      </c>
      <c r="Y593" s="89">
        <f t="shared" si="373"/>
        <v>197.41669729706356</v>
      </c>
      <c r="Z593" s="109">
        <f t="shared" si="358"/>
        <v>199.95000000000073</v>
      </c>
      <c r="AA593" s="89">
        <f t="shared" si="359"/>
        <v>244.03832693265247</v>
      </c>
      <c r="AB593" s="89">
        <f t="shared" si="360"/>
        <v>17582.121575791785</v>
      </c>
      <c r="AC593" s="89">
        <f t="shared" si="361"/>
        <v>18009.478424208213</v>
      </c>
      <c r="AD593" s="89">
        <f t="shared" si="362"/>
        <v>1</v>
      </c>
      <c r="AE593" s="89">
        <f>'Data Raw'!C635</f>
        <v>17795.8</v>
      </c>
      <c r="AF593" s="89"/>
      <c r="AG593" s="89">
        <f t="shared" si="364"/>
        <v>-140.38999999999942</v>
      </c>
      <c r="AH593" s="89">
        <f t="shared" si="365"/>
        <v>-195.73612923287874</v>
      </c>
      <c r="AI593" s="109">
        <f t="shared" si="366"/>
        <v>-1</v>
      </c>
      <c r="AJ593" s="109">
        <f t="shared" si="370"/>
        <v>50</v>
      </c>
      <c r="AK593" s="88"/>
      <c r="AL593" s="191" t="str">
        <f t="shared" si="371"/>
        <v/>
      </c>
      <c r="AM593" s="191">
        <f t="shared" si="372"/>
        <v>-140.38999999999942</v>
      </c>
      <c r="AN593" s="88"/>
      <c r="AO593" s="191"/>
      <c r="AP593" s="191">
        <f t="shared" si="367"/>
        <v>19709.352099999836</v>
      </c>
      <c r="AQ593" s="191">
        <f t="shared" si="363"/>
        <v>120.95609815698617</v>
      </c>
      <c r="AR593" s="191">
        <f t="shared" si="369"/>
        <v>-76.460599140077392</v>
      </c>
      <c r="AS593" s="250">
        <f t="shared" si="338"/>
        <v>0</v>
      </c>
      <c r="AT593" s="250">
        <f t="shared" si="339"/>
        <v>0</v>
      </c>
      <c r="AU593" s="250">
        <f t="shared" si="340"/>
        <v>0</v>
      </c>
      <c r="AV593" s="250">
        <f t="shared" si="341"/>
        <v>1</v>
      </c>
      <c r="AW593" s="250">
        <f t="shared" si="342"/>
        <v>0</v>
      </c>
      <c r="AX593" s="250">
        <f t="shared" si="343"/>
        <v>0</v>
      </c>
      <c r="AY593" s="89"/>
      <c r="AZ593" s="111"/>
      <c r="BA593" s="111"/>
      <c r="BB593" s="111"/>
      <c r="BC593" s="111"/>
      <c r="BD593" s="111"/>
      <c r="BE593" s="111"/>
      <c r="BF593" s="111"/>
      <c r="BG593" s="111"/>
      <c r="BH593" s="89"/>
      <c r="BI593" s="89"/>
      <c r="BJ593" s="89"/>
      <c r="BK593" s="89"/>
      <c r="BL593" s="89"/>
    </row>
    <row r="594" spans="1:64" x14ac:dyDescent="0.25">
      <c r="A594" s="86">
        <f t="shared" si="368"/>
        <v>593</v>
      </c>
      <c r="B594" s="113"/>
      <c r="C594" s="88"/>
      <c r="D594" s="88"/>
      <c r="E594" s="194">
        <f t="shared" si="344"/>
        <v>0</v>
      </c>
      <c r="F594" s="89">
        <f t="shared" si="345"/>
        <v>0</v>
      </c>
      <c r="G594" s="113"/>
      <c r="H594" s="88"/>
      <c r="I594" s="84">
        <f t="shared" si="346"/>
        <v>16990.083200161425</v>
      </c>
      <c r="J594" s="84">
        <f t="shared" si="347"/>
        <v>17088.791548809957</v>
      </c>
      <c r="K594" s="84">
        <f t="shared" si="348"/>
        <v>17187.499897458489</v>
      </c>
      <c r="L594" s="84">
        <f t="shared" si="349"/>
        <v>17286.20824610702</v>
      </c>
      <c r="M594" s="108">
        <f>IF(T594&lt;&gt;0,(((G594+1)*('Data Raw'!$N$1007-'Data Raw'!$N$1008)/2+'Data Raw'!$N$1008)*'Data Raw'!$M$1010+'Data Raw'!$M$1009)*AE594+AE594)</f>
        <v>17384.916594755552</v>
      </c>
      <c r="N594" s="84">
        <f t="shared" si="350"/>
        <v>17483.624943404084</v>
      </c>
      <c r="O594" s="84">
        <f t="shared" si="351"/>
        <v>17582.333292052615</v>
      </c>
      <c r="P594" s="84">
        <f t="shared" si="352"/>
        <v>17681.041640701147</v>
      </c>
      <c r="Q594" s="84">
        <f t="shared" si="353"/>
        <v>17779.749989349679</v>
      </c>
      <c r="R594" s="166" t="str">
        <f t="shared" si="354"/>
        <v/>
      </c>
      <c r="S594" s="109">
        <f>'Data Raw'!E636</f>
        <v>17573.810000000001</v>
      </c>
      <c r="T594" s="109">
        <f>'Data Raw'!G636</f>
        <v>18057.45</v>
      </c>
      <c r="U594" s="109">
        <f>'Data Raw'!D636</f>
        <v>18078.689999999999</v>
      </c>
      <c r="V594" s="166" t="str">
        <f t="shared" si="355"/>
        <v/>
      </c>
      <c r="W594" s="89">
        <f t="shared" si="356"/>
        <v>-672.53340524444866</v>
      </c>
      <c r="X594" s="89">
        <f t="shared" si="357"/>
        <v>452301.18116969382</v>
      </c>
      <c r="Y594" s="89">
        <f t="shared" si="373"/>
        <v>313.08175458993281</v>
      </c>
      <c r="Z594" s="109">
        <f t="shared" si="358"/>
        <v>504.87999999999738</v>
      </c>
      <c r="AA594" s="89">
        <f t="shared" si="359"/>
        <v>281.3014230851303</v>
      </c>
      <c r="AB594" s="89">
        <f t="shared" si="360"/>
        <v>17370.827422107242</v>
      </c>
      <c r="AC594" s="89">
        <f t="shared" si="361"/>
        <v>17785.692577892754</v>
      </c>
      <c r="AD594" s="89" t="str">
        <f t="shared" si="362"/>
        <v/>
      </c>
      <c r="AE594" s="89">
        <f>'Data Raw'!C636</f>
        <v>17578.259999999998</v>
      </c>
      <c r="AF594" s="89"/>
      <c r="AG594" s="89">
        <f t="shared" si="364"/>
        <v>479.19000000000233</v>
      </c>
      <c r="AH594" s="89">
        <f t="shared" si="365"/>
        <v>-193.34340524444633</v>
      </c>
      <c r="AI594" s="109">
        <f t="shared" si="366"/>
        <v>-1</v>
      </c>
      <c r="AJ594" s="109">
        <f t="shared" si="370"/>
        <v>49.354174324265891</v>
      </c>
      <c r="AK594" s="88"/>
      <c r="AL594" s="191" t="str">
        <f t="shared" si="371"/>
        <v/>
      </c>
      <c r="AM594" s="191">
        <f t="shared" si="372"/>
        <v>-479.19000000000233</v>
      </c>
      <c r="AN594" s="88"/>
      <c r="AO594" s="191"/>
      <c r="AP594" s="191">
        <f t="shared" si="367"/>
        <v>229623.05610000223</v>
      </c>
      <c r="AQ594" s="191">
        <f t="shared" si="363"/>
        <v>160.75986502843242</v>
      </c>
      <c r="AR594" s="191">
        <f t="shared" si="369"/>
        <v>-152.3218895615004</v>
      </c>
      <c r="AS594" s="250">
        <f t="shared" si="338"/>
        <v>0</v>
      </c>
      <c r="AT594" s="250">
        <f t="shared" si="339"/>
        <v>0</v>
      </c>
      <c r="AU594" s="250">
        <f t="shared" si="340"/>
        <v>0</v>
      </c>
      <c r="AV594" s="250">
        <f t="shared" si="341"/>
        <v>0</v>
      </c>
      <c r="AW594" s="250">
        <f t="shared" si="342"/>
        <v>0</v>
      </c>
      <c r="AX594" s="250">
        <f t="shared" si="343"/>
        <v>0</v>
      </c>
      <c r="AY594" s="89"/>
      <c r="AZ594" s="111"/>
      <c r="BA594" s="111"/>
      <c r="BB594" s="111"/>
      <c r="BC594" s="111"/>
      <c r="BD594" s="111"/>
      <c r="BE594" s="111"/>
      <c r="BF594" s="111"/>
      <c r="BG594" s="111"/>
      <c r="BH594" s="89"/>
      <c r="BI594" s="89"/>
      <c r="BJ594" s="89"/>
      <c r="BK594" s="89"/>
      <c r="BL594" s="89"/>
    </row>
    <row r="595" spans="1:64" x14ac:dyDescent="0.25">
      <c r="A595" s="86">
        <f t="shared" si="368"/>
        <v>594</v>
      </c>
      <c r="B595" s="113"/>
      <c r="C595" s="88"/>
      <c r="D595" s="88"/>
      <c r="E595" s="194">
        <f t="shared" si="344"/>
        <v>0</v>
      </c>
      <c r="F595" s="89">
        <f t="shared" si="345"/>
        <v>0</v>
      </c>
      <c r="G595" s="113"/>
      <c r="H595" s="88"/>
      <c r="I595" s="84">
        <f t="shared" si="346"/>
        <v>17222.228620913102</v>
      </c>
      <c r="J595" s="84">
        <f t="shared" si="347"/>
        <v>17378.769498208068</v>
      </c>
      <c r="K595" s="84">
        <f t="shared" si="348"/>
        <v>17535.310375503035</v>
      </c>
      <c r="L595" s="84">
        <f t="shared" si="349"/>
        <v>17691.851252798002</v>
      </c>
      <c r="M595" s="108">
        <f>IF(T595&lt;&gt;0,(((G595+1)*('Data Raw'!$N$1007-'Data Raw'!$N$1008)/2+'Data Raw'!$N$1008)*'Data Raw'!$M$1010+'Data Raw'!$M$1009)*AE595+AE595)</f>
        <v>17848.392130092969</v>
      </c>
      <c r="N595" s="84">
        <f t="shared" si="350"/>
        <v>18004.933007387936</v>
      </c>
      <c r="O595" s="84">
        <f t="shared" si="351"/>
        <v>18161.473884682902</v>
      </c>
      <c r="P595" s="84">
        <f t="shared" si="352"/>
        <v>18318.014761977869</v>
      </c>
      <c r="Q595" s="84">
        <f t="shared" si="353"/>
        <v>18474.555639272836</v>
      </c>
      <c r="R595" s="166" t="str">
        <f t="shared" si="354"/>
        <v/>
      </c>
      <c r="S595" s="109">
        <f>'Data Raw'!E637</f>
        <v>17722.490000000002</v>
      </c>
      <c r="T595" s="109">
        <f>'Data Raw'!G637</f>
        <v>17729.29</v>
      </c>
      <c r="U595" s="109">
        <f>'Data Raw'!D637</f>
        <v>18046.89</v>
      </c>
      <c r="V595" s="166" t="str">
        <f t="shared" si="355"/>
        <v/>
      </c>
      <c r="W595" s="89">
        <f t="shared" si="356"/>
        <v>119.10213009296785</v>
      </c>
      <c r="X595" s="89">
        <f t="shared" si="357"/>
        <v>14185.317392682238</v>
      </c>
      <c r="Y595" s="89">
        <f t="shared" si="373"/>
        <v>293.33219289870647</v>
      </c>
      <c r="Z595" s="109">
        <f t="shared" si="358"/>
        <v>324.39999999999782</v>
      </c>
      <c r="AA595" s="89">
        <f t="shared" si="359"/>
        <v>287.45836264439708</v>
      </c>
      <c r="AB595" s="89">
        <f t="shared" si="360"/>
        <v>17807.783790377638</v>
      </c>
      <c r="AC595" s="89">
        <f t="shared" si="361"/>
        <v>18285.996209622361</v>
      </c>
      <c r="AD595" s="89" t="str">
        <f t="shared" si="362"/>
        <v/>
      </c>
      <c r="AE595" s="89">
        <f>'Data Raw'!C637</f>
        <v>18046.89</v>
      </c>
      <c r="AF595" s="89"/>
      <c r="AG595" s="89">
        <f t="shared" si="364"/>
        <v>-317.59999999999854</v>
      </c>
      <c r="AH595" s="89">
        <f t="shared" si="365"/>
        <v>-198.49786990703069</v>
      </c>
      <c r="AI595" s="109">
        <f t="shared" si="366"/>
        <v>-1</v>
      </c>
      <c r="AJ595" s="109">
        <f t="shared" si="370"/>
        <v>50</v>
      </c>
      <c r="AK595" s="88"/>
      <c r="AL595" s="191" t="str">
        <f t="shared" si="371"/>
        <v/>
      </c>
      <c r="AM595" s="191">
        <f t="shared" si="372"/>
        <v>-317.59999999999854</v>
      </c>
      <c r="AN595" s="88"/>
      <c r="AO595" s="191"/>
      <c r="AP595" s="191">
        <f t="shared" si="367"/>
        <v>100869.75999999908</v>
      </c>
      <c r="AQ595" s="191">
        <f t="shared" si="363"/>
        <v>178.18654669193975</v>
      </c>
      <c r="AR595" s="191">
        <f t="shared" si="369"/>
        <v>-115.14564620676671</v>
      </c>
      <c r="AS595" s="250">
        <f t="shared" si="338"/>
        <v>0</v>
      </c>
      <c r="AT595" s="250">
        <f t="shared" si="339"/>
        <v>0</v>
      </c>
      <c r="AU595" s="250">
        <f t="shared" si="340"/>
        <v>1</v>
      </c>
      <c r="AV595" s="250">
        <f t="shared" si="341"/>
        <v>0</v>
      </c>
      <c r="AW595" s="250">
        <f t="shared" si="342"/>
        <v>0</v>
      </c>
      <c r="AX595" s="250">
        <f t="shared" si="343"/>
        <v>0</v>
      </c>
      <c r="AY595" s="89"/>
      <c r="AZ595" s="111"/>
      <c r="BA595" s="111"/>
      <c r="BB595" s="111"/>
      <c r="BC595" s="111"/>
      <c r="BD595" s="111"/>
      <c r="BE595" s="111"/>
      <c r="BF595" s="111"/>
      <c r="BG595" s="111"/>
      <c r="BH595" s="89"/>
      <c r="BI595" s="89"/>
      <c r="BJ595" s="89"/>
      <c r="BK595" s="89"/>
      <c r="BL595" s="89"/>
    </row>
    <row r="596" spans="1:64" x14ac:dyDescent="0.25">
      <c r="A596" s="86">
        <f t="shared" si="368"/>
        <v>595</v>
      </c>
      <c r="B596" s="113"/>
      <c r="C596" s="88"/>
      <c r="D596" s="88"/>
      <c r="E596" s="194">
        <f t="shared" si="344"/>
        <v>0</v>
      </c>
      <c r="F596" s="89">
        <f t="shared" si="345"/>
        <v>0</v>
      </c>
      <c r="G596" s="113"/>
      <c r="H596" s="88"/>
      <c r="I596" s="84">
        <f t="shared" si="346"/>
        <v>16880.922801960838</v>
      </c>
      <c r="J596" s="84">
        <f t="shared" si="347"/>
        <v>17027.588898410191</v>
      </c>
      <c r="K596" s="84">
        <f t="shared" si="348"/>
        <v>17174.254994859544</v>
      </c>
      <c r="L596" s="84">
        <f t="shared" si="349"/>
        <v>17320.921091308897</v>
      </c>
      <c r="M596" s="108">
        <f>IF(T596&lt;&gt;0,(((G596+1)*('Data Raw'!$N$1007-'Data Raw'!$N$1008)/2+'Data Raw'!$N$1008)*'Data Raw'!$M$1010+'Data Raw'!$M$1009)*AE596+AE596)</f>
        <v>17467.58718775825</v>
      </c>
      <c r="N596" s="84">
        <f t="shared" si="350"/>
        <v>17614.253284207603</v>
      </c>
      <c r="O596" s="84">
        <f t="shared" si="351"/>
        <v>17760.919380656956</v>
      </c>
      <c r="P596" s="84">
        <f t="shared" si="352"/>
        <v>17907.58547710631</v>
      </c>
      <c r="Q596" s="84">
        <f t="shared" si="353"/>
        <v>18054.251573555663</v>
      </c>
      <c r="R596" s="166" t="str">
        <f t="shared" si="354"/>
        <v/>
      </c>
      <c r="S596" s="109">
        <f>'Data Raw'!E638</f>
        <v>17379.439999999999</v>
      </c>
      <c r="T596" s="109">
        <f>'Data Raw'!G638</f>
        <v>17466.900000000001</v>
      </c>
      <c r="U596" s="109">
        <f>'Data Raw'!D638</f>
        <v>17718.18</v>
      </c>
      <c r="V596" s="166" t="str">
        <f t="shared" si="355"/>
        <v/>
      </c>
      <c r="W596" s="89">
        <f t="shared" si="356"/>
        <v>0.68718775824891054</v>
      </c>
      <c r="X596" s="89">
        <f t="shared" si="357"/>
        <v>0.47222701508716314</v>
      </c>
      <c r="Y596" s="89">
        <f t="shared" si="373"/>
        <v>271.57296430020392</v>
      </c>
      <c r="Z596" s="109">
        <f t="shared" si="358"/>
        <v>338.7400000000016</v>
      </c>
      <c r="AA596" s="89">
        <f t="shared" si="359"/>
        <v>294.78431083805486</v>
      </c>
      <c r="AB596" s="89">
        <f t="shared" si="360"/>
        <v>17417.510391752261</v>
      </c>
      <c r="AC596" s="89">
        <f t="shared" si="361"/>
        <v>17906.189608247736</v>
      </c>
      <c r="AD596" s="89">
        <f t="shared" si="362"/>
        <v>1</v>
      </c>
      <c r="AE596" s="89">
        <f>'Data Raw'!C638</f>
        <v>17661.849999999999</v>
      </c>
      <c r="AF596" s="89"/>
      <c r="AG596" s="89">
        <f t="shared" si="364"/>
        <v>-194.94999999999709</v>
      </c>
      <c r="AH596" s="89">
        <f t="shared" si="365"/>
        <v>-194.26281224174818</v>
      </c>
      <c r="AI596" s="109">
        <f t="shared" si="366"/>
        <v>-1</v>
      </c>
      <c r="AJ596" s="109">
        <f t="shared" si="370"/>
        <v>50</v>
      </c>
      <c r="AK596" s="88"/>
      <c r="AL596" s="191" t="str">
        <f t="shared" si="371"/>
        <v/>
      </c>
      <c r="AM596" s="191">
        <f t="shared" si="372"/>
        <v>-194.94999999999709</v>
      </c>
      <c r="AN596" s="88"/>
      <c r="AO596" s="191"/>
      <c r="AP596" s="191">
        <f t="shared" si="367"/>
        <v>38005.502499998867</v>
      </c>
      <c r="AQ596" s="191">
        <f t="shared" si="363"/>
        <v>180.04915261505724</v>
      </c>
      <c r="AR596" s="191">
        <f t="shared" si="369"/>
        <v>-91.523811685146683</v>
      </c>
      <c r="AS596" s="250">
        <f t="shared" ref="AS596:AS659" si="374">IF(R596=1,0,IF(AND($T596&gt;=I596,$T596&lt;J596),1,0))</f>
        <v>0</v>
      </c>
      <c r="AT596" s="250">
        <f t="shared" ref="AT596:AT659" si="375">IF(R596=1,0,IF(AND($T596&gt;=J596,$T596&lt;K596),1,0))</f>
        <v>0</v>
      </c>
      <c r="AU596" s="250">
        <f t="shared" ref="AU596:AU659" si="376">IF(R596=1,0,IF(AND($T596&gt;=K596,$T596&lt;M596),1,0))</f>
        <v>1</v>
      </c>
      <c r="AV596" s="250">
        <f t="shared" ref="AV596:AV659" si="377">IF(R596=1,0,IF(AND($T596&gt;M596,$T596&lt;=O596),1,0))</f>
        <v>0</v>
      </c>
      <c r="AW596" s="250">
        <f t="shared" ref="AW596:AW659" si="378">IF(R596=1,0,IF(AND($T596&gt;O596,$T596&lt;=P596),1,0))</f>
        <v>0</v>
      </c>
      <c r="AX596" s="250">
        <f t="shared" ref="AX596:AX659" si="379">IF(R596=1,0,IF(AND($T596&gt;P596,$T596&lt;=Q596),1,0))</f>
        <v>0</v>
      </c>
      <c r="AY596" s="89"/>
      <c r="AZ596" s="111"/>
      <c r="BA596" s="111"/>
      <c r="BB596" s="111"/>
      <c r="BC596" s="111"/>
      <c r="BD596" s="111"/>
      <c r="BE596" s="111"/>
      <c r="BF596" s="111"/>
      <c r="BG596" s="111"/>
      <c r="BH596" s="89"/>
      <c r="BI596" s="89"/>
      <c r="BJ596" s="89"/>
      <c r="BK596" s="89"/>
      <c r="BL596" s="89"/>
    </row>
    <row r="597" spans="1:64" x14ac:dyDescent="0.25">
      <c r="A597" s="86">
        <f t="shared" si="368"/>
        <v>596</v>
      </c>
      <c r="B597" s="113"/>
      <c r="C597" s="88"/>
      <c r="D597" s="88"/>
      <c r="E597" s="194">
        <f t="shared" si="344"/>
        <v>0</v>
      </c>
      <c r="F597" s="89">
        <f t="shared" si="345"/>
        <v>0</v>
      </c>
      <c r="G597" s="113"/>
      <c r="H597" s="88"/>
      <c r="I597" s="84">
        <f t="shared" si="346"/>
        <v>16736.78821075095</v>
      </c>
      <c r="J597" s="84">
        <f t="shared" si="347"/>
        <v>16872.574692901053</v>
      </c>
      <c r="K597" s="84">
        <f t="shared" si="348"/>
        <v>17008.361175051155</v>
      </c>
      <c r="L597" s="84">
        <f t="shared" si="349"/>
        <v>17144.147657201258</v>
      </c>
      <c r="M597" s="108">
        <f>IF(T597&lt;&gt;0,(((G597+1)*('Data Raw'!$N$1007-'Data Raw'!$N$1008)/2+'Data Raw'!$N$1008)*'Data Raw'!$M$1010+'Data Raw'!$M$1009)*AE597+AE597)</f>
        <v>17279.93413935136</v>
      </c>
      <c r="N597" s="84">
        <f t="shared" si="350"/>
        <v>17415.720621501463</v>
      </c>
      <c r="O597" s="84">
        <f t="shared" si="351"/>
        <v>17551.507103651566</v>
      </c>
      <c r="P597" s="84">
        <f t="shared" si="352"/>
        <v>17687.293585801668</v>
      </c>
      <c r="Q597" s="84">
        <f t="shared" si="353"/>
        <v>17823.080067951771</v>
      </c>
      <c r="R597" s="166" t="str">
        <f t="shared" si="354"/>
        <v/>
      </c>
      <c r="S597" s="109">
        <f>'Data Raw'!E639</f>
        <v>17472.11</v>
      </c>
      <c r="T597" s="109">
        <f>'Data Raw'!G639</f>
        <v>17611.87</v>
      </c>
      <c r="U597" s="109">
        <f>'Data Raw'!D639</f>
        <v>17655.310000000001</v>
      </c>
      <c r="V597" s="166" t="str">
        <f t="shared" si="355"/>
        <v/>
      </c>
      <c r="W597" s="89">
        <f t="shared" si="356"/>
        <v>-331.93586064863848</v>
      </c>
      <c r="X597" s="89">
        <f t="shared" si="357"/>
        <v>110181.41558455235</v>
      </c>
      <c r="Y597" s="89">
        <f t="shared" si="373"/>
        <v>280.99127216169938</v>
      </c>
      <c r="Z597" s="109">
        <f t="shared" si="358"/>
        <v>183.20000000000073</v>
      </c>
      <c r="AA597" s="89">
        <f t="shared" si="359"/>
        <v>278.84369500404711</v>
      </c>
      <c r="AB597" s="89">
        <f t="shared" si="360"/>
        <v>17221.543335787654</v>
      </c>
      <c r="AC597" s="89">
        <f t="shared" si="361"/>
        <v>17722.676664212348</v>
      </c>
      <c r="AD597" s="89">
        <f t="shared" si="362"/>
        <v>1</v>
      </c>
      <c r="AE597" s="89">
        <f>'Data Raw'!C639</f>
        <v>17472.11</v>
      </c>
      <c r="AF597" s="89"/>
      <c r="AG597" s="89">
        <f t="shared" si="364"/>
        <v>139.7599999999984</v>
      </c>
      <c r="AH597" s="89">
        <f t="shared" si="365"/>
        <v>-192.17586064864008</v>
      </c>
      <c r="AI597" s="109">
        <f t="shared" si="366"/>
        <v>-1</v>
      </c>
      <c r="AJ597" s="109">
        <f t="shared" si="370"/>
        <v>50</v>
      </c>
      <c r="AK597" s="88"/>
      <c r="AL597" s="191" t="str">
        <f t="shared" si="371"/>
        <v/>
      </c>
      <c r="AM597" s="191">
        <f t="shared" si="372"/>
        <v>-139.7599999999984</v>
      </c>
      <c r="AN597" s="88"/>
      <c r="AO597" s="191"/>
      <c r="AP597" s="191">
        <f t="shared" si="367"/>
        <v>19532.857599999552</v>
      </c>
      <c r="AQ597" s="191">
        <f t="shared" si="363"/>
        <v>175.57258010227292</v>
      </c>
      <c r="AR597" s="191">
        <f t="shared" si="369"/>
        <v>-105.41869205942646</v>
      </c>
      <c r="AS597" s="250">
        <f t="shared" si="374"/>
        <v>0</v>
      </c>
      <c r="AT597" s="250">
        <f t="shared" si="375"/>
        <v>0</v>
      </c>
      <c r="AU597" s="250">
        <f t="shared" si="376"/>
        <v>0</v>
      </c>
      <c r="AV597" s="250">
        <f t="shared" si="377"/>
        <v>0</v>
      </c>
      <c r="AW597" s="250">
        <f t="shared" si="378"/>
        <v>1</v>
      </c>
      <c r="AX597" s="250">
        <f t="shared" si="379"/>
        <v>0</v>
      </c>
      <c r="AY597" s="89"/>
      <c r="AZ597" s="111"/>
      <c r="BA597" s="111"/>
      <c r="BB597" s="111"/>
      <c r="BC597" s="111"/>
      <c r="BD597" s="111"/>
      <c r="BE597" s="111"/>
      <c r="BF597" s="111"/>
      <c r="BG597" s="111"/>
      <c r="BH597" s="89"/>
      <c r="BI597" s="89"/>
      <c r="BJ597" s="89"/>
      <c r="BK597" s="89"/>
      <c r="BL597" s="89"/>
    </row>
    <row r="598" spans="1:64" x14ac:dyDescent="0.25">
      <c r="A598" s="86">
        <f t="shared" si="368"/>
        <v>597</v>
      </c>
      <c r="B598" s="113"/>
      <c r="C598" s="88"/>
      <c r="D598" s="88"/>
      <c r="E598" s="194">
        <f t="shared" si="344"/>
        <v>0</v>
      </c>
      <c r="F598" s="89">
        <f t="shared" si="345"/>
        <v>0</v>
      </c>
      <c r="G598" s="113"/>
      <c r="H598" s="88"/>
      <c r="I598" s="84">
        <f t="shared" si="346"/>
        <v>16831.657039190184</v>
      </c>
      <c r="J598" s="84">
        <f t="shared" si="347"/>
        <v>16972.152675271034</v>
      </c>
      <c r="K598" s="84">
        <f t="shared" si="348"/>
        <v>17112.648311351884</v>
      </c>
      <c r="L598" s="84">
        <f t="shared" si="349"/>
        <v>17253.143947432734</v>
      </c>
      <c r="M598" s="108">
        <f>IF(T598&lt;&gt;0,(((G598+1)*('Data Raw'!$N$1007-'Data Raw'!$N$1008)/2+'Data Raw'!$N$1008)*'Data Raw'!$M$1010+'Data Raw'!$M$1009)*AE598+AE598)</f>
        <v>17393.639583513585</v>
      </c>
      <c r="N598" s="84">
        <f t="shared" si="350"/>
        <v>17534.135219594435</v>
      </c>
      <c r="O598" s="84">
        <f t="shared" si="351"/>
        <v>17674.630855675285</v>
      </c>
      <c r="P598" s="84">
        <f t="shared" si="352"/>
        <v>17815.126491756135</v>
      </c>
      <c r="Q598" s="84">
        <f t="shared" si="353"/>
        <v>17955.622127836985</v>
      </c>
      <c r="R598" s="166" t="str">
        <f t="shared" si="354"/>
        <v/>
      </c>
      <c r="S598" s="109">
        <f>'Data Raw'!E640</f>
        <v>17352.830000000002</v>
      </c>
      <c r="T598" s="109">
        <f>'Data Raw'!G640</f>
        <v>17373.03</v>
      </c>
      <c r="U598" s="109">
        <f>'Data Raw'!D640</f>
        <v>17627.73</v>
      </c>
      <c r="V598" s="166" t="str">
        <f t="shared" si="355"/>
        <v/>
      </c>
      <c r="W598" s="89">
        <f t="shared" si="356"/>
        <v>20.609583513585676</v>
      </c>
      <c r="X598" s="89">
        <f t="shared" si="357"/>
        <v>424.75493260346252</v>
      </c>
      <c r="Y598" s="89">
        <f t="shared" si="373"/>
        <v>260.26396631082747</v>
      </c>
      <c r="Z598" s="109">
        <f t="shared" si="358"/>
        <v>274.89999999999782</v>
      </c>
      <c r="AA598" s="89">
        <f t="shared" si="359"/>
        <v>278.28031000346863</v>
      </c>
      <c r="AB598" s="89">
        <f t="shared" si="360"/>
        <v>17350.062859246562</v>
      </c>
      <c r="AC598" s="89">
        <f t="shared" si="361"/>
        <v>17824.097140753442</v>
      </c>
      <c r="AD598" s="89">
        <f t="shared" si="362"/>
        <v>1</v>
      </c>
      <c r="AE598" s="89">
        <f>'Data Raw'!C640</f>
        <v>17587.080000000002</v>
      </c>
      <c r="AF598" s="89"/>
      <c r="AG598" s="89">
        <f t="shared" si="364"/>
        <v>-214.05000000000291</v>
      </c>
      <c r="AH598" s="89">
        <f t="shared" si="365"/>
        <v>-193.44041648641723</v>
      </c>
      <c r="AI598" s="109">
        <f t="shared" si="366"/>
        <v>-1</v>
      </c>
      <c r="AJ598" s="109">
        <f t="shared" si="370"/>
        <v>50</v>
      </c>
      <c r="AK598" s="88"/>
      <c r="AL598" s="191" t="str">
        <f t="shared" si="371"/>
        <v/>
      </c>
      <c r="AM598" s="191">
        <f t="shared" si="372"/>
        <v>-214.05000000000291</v>
      </c>
      <c r="AN598" s="88"/>
      <c r="AO598" s="191"/>
      <c r="AP598" s="191">
        <f t="shared" si="367"/>
        <v>45817.402500001248</v>
      </c>
      <c r="AQ598" s="191">
        <f t="shared" si="363"/>
        <v>179.84784897979847</v>
      </c>
      <c r="AR598" s="191">
        <f t="shared" si="369"/>
        <v>-80.416117331029</v>
      </c>
      <c r="AS598" s="250">
        <f t="shared" si="374"/>
        <v>0</v>
      </c>
      <c r="AT598" s="250">
        <f t="shared" si="375"/>
        <v>0</v>
      </c>
      <c r="AU598" s="250">
        <f t="shared" si="376"/>
        <v>1</v>
      </c>
      <c r="AV598" s="250">
        <f t="shared" si="377"/>
        <v>0</v>
      </c>
      <c r="AW598" s="250">
        <f t="shared" si="378"/>
        <v>0</v>
      </c>
      <c r="AX598" s="250">
        <f t="shared" si="379"/>
        <v>0</v>
      </c>
      <c r="AY598" s="89"/>
      <c r="AZ598" s="111"/>
      <c r="BA598" s="111"/>
      <c r="BB598" s="111"/>
      <c r="BC598" s="111"/>
      <c r="BD598" s="111"/>
      <c r="BE598" s="111"/>
      <c r="BF598" s="111"/>
      <c r="BG598" s="111"/>
      <c r="BH598" s="89"/>
      <c r="BI598" s="89"/>
      <c r="BJ598" s="89"/>
      <c r="BK598" s="89"/>
      <c r="BL598" s="89"/>
    </row>
    <row r="599" spans="1:64" x14ac:dyDescent="0.25">
      <c r="A599" s="86">
        <f t="shared" si="368"/>
        <v>598</v>
      </c>
      <c r="B599" s="113"/>
      <c r="C599" s="88"/>
      <c r="D599" s="88"/>
      <c r="E599" s="194">
        <f t="shared" si="344"/>
        <v>0</v>
      </c>
      <c r="F599" s="89">
        <f t="shared" si="345"/>
        <v>0</v>
      </c>
      <c r="G599" s="113"/>
      <c r="H599" s="88"/>
      <c r="I599" s="84">
        <f t="shared" si="346"/>
        <v>16772.104979479493</v>
      </c>
      <c r="J599" s="84">
        <f t="shared" si="347"/>
        <v>16902.236962634906</v>
      </c>
      <c r="K599" s="84">
        <f t="shared" si="348"/>
        <v>17032.36894579032</v>
      </c>
      <c r="L599" s="84">
        <f t="shared" si="349"/>
        <v>17162.500928945734</v>
      </c>
      <c r="M599" s="108">
        <f>IF(T599&lt;&gt;0,(((G599+1)*('Data Raw'!$N$1007-'Data Raw'!$N$1008)/2+'Data Raw'!$N$1008)*'Data Raw'!$M$1010+'Data Raw'!$M$1009)*AE599+AE599)</f>
        <v>17292.632912101148</v>
      </c>
      <c r="N599" s="84">
        <f t="shared" si="350"/>
        <v>17422.764895256561</v>
      </c>
      <c r="O599" s="84">
        <f t="shared" si="351"/>
        <v>17552.896878411975</v>
      </c>
      <c r="P599" s="84">
        <f t="shared" si="352"/>
        <v>17683.028861567389</v>
      </c>
      <c r="Q599" s="84">
        <f t="shared" si="353"/>
        <v>17813.160844722803</v>
      </c>
      <c r="R599" s="166" t="str">
        <f t="shared" si="354"/>
        <v/>
      </c>
      <c r="S599" s="109">
        <f>'Data Raw'!E641</f>
        <v>17482.39</v>
      </c>
      <c r="T599" s="109">
        <f>'Data Raw'!G641</f>
        <v>17809.66</v>
      </c>
      <c r="U599" s="109">
        <f>'Data Raw'!D641</f>
        <v>17935.150000000001</v>
      </c>
      <c r="V599" s="166" t="str">
        <f t="shared" si="355"/>
        <v/>
      </c>
      <c r="W599" s="89">
        <f t="shared" si="356"/>
        <v>-517.02708789885219</v>
      </c>
      <c r="X599" s="89">
        <f t="shared" si="357"/>
        <v>267317.00962116744</v>
      </c>
      <c r="Y599" s="89">
        <f t="shared" si="373"/>
        <v>310.23976962072157</v>
      </c>
      <c r="Z599" s="109">
        <f t="shared" si="358"/>
        <v>452.76000000000204</v>
      </c>
      <c r="AA599" s="89">
        <f t="shared" si="359"/>
        <v>303.20598000297343</v>
      </c>
      <c r="AB599" s="89">
        <f t="shared" si="360"/>
        <v>17248.411736497052</v>
      </c>
      <c r="AC599" s="89">
        <f t="shared" si="361"/>
        <v>17721.48826350295</v>
      </c>
      <c r="AD599" s="89" t="str">
        <f t="shared" si="362"/>
        <v/>
      </c>
      <c r="AE599" s="89">
        <f>'Data Raw'!C641</f>
        <v>17484.95</v>
      </c>
      <c r="AF599" s="89"/>
      <c r="AG599" s="89">
        <f t="shared" si="364"/>
        <v>324.70999999999913</v>
      </c>
      <c r="AH599" s="89">
        <f t="shared" si="365"/>
        <v>-192.31708789885306</v>
      </c>
      <c r="AI599" s="109">
        <f t="shared" si="366"/>
        <v>-1</v>
      </c>
      <c r="AJ599" s="109">
        <f t="shared" si="370"/>
        <v>50</v>
      </c>
      <c r="AK599" s="88"/>
      <c r="AL599" s="191" t="str">
        <f t="shared" si="371"/>
        <v/>
      </c>
      <c r="AM599" s="191">
        <f t="shared" si="372"/>
        <v>-324.70999999999913</v>
      </c>
      <c r="AN599" s="88"/>
      <c r="AO599" s="191"/>
      <c r="AP599" s="191">
        <f t="shared" si="367"/>
        <v>105436.58409999944</v>
      </c>
      <c r="AQ599" s="191">
        <f t="shared" si="363"/>
        <v>195.94364353759855</v>
      </c>
      <c r="AR599" s="191">
        <f t="shared" si="369"/>
        <v>-114.29612608312303</v>
      </c>
      <c r="AS599" s="250">
        <f t="shared" si="374"/>
        <v>0</v>
      </c>
      <c r="AT599" s="250">
        <f t="shared" si="375"/>
        <v>0</v>
      </c>
      <c r="AU599" s="250">
        <f t="shared" si="376"/>
        <v>0</v>
      </c>
      <c r="AV599" s="250">
        <f t="shared" si="377"/>
        <v>0</v>
      </c>
      <c r="AW599" s="250">
        <f t="shared" si="378"/>
        <v>0</v>
      </c>
      <c r="AX599" s="250">
        <f t="shared" si="379"/>
        <v>1</v>
      </c>
      <c r="AY599" s="89"/>
      <c r="AZ599" s="111"/>
      <c r="BA599" s="111"/>
      <c r="BB599" s="111"/>
      <c r="BC599" s="111"/>
      <c r="BD599" s="111"/>
      <c r="BE599" s="111"/>
      <c r="BF599" s="111"/>
      <c r="BG599" s="111"/>
      <c r="BH599" s="89"/>
      <c r="BI599" s="89"/>
      <c r="BJ599" s="89"/>
      <c r="BK599" s="89"/>
      <c r="BL599" s="89"/>
    </row>
    <row r="600" spans="1:64" x14ac:dyDescent="0.25">
      <c r="A600" s="86">
        <f t="shared" si="368"/>
        <v>599</v>
      </c>
      <c r="B600" s="113"/>
      <c r="C600" s="88"/>
      <c r="D600" s="88"/>
      <c r="E600" s="194">
        <f t="shared" si="344"/>
        <v>0</v>
      </c>
      <c r="F600" s="89">
        <f t="shared" si="345"/>
        <v>0</v>
      </c>
      <c r="G600" s="113"/>
      <c r="H600" s="88"/>
      <c r="I600" s="84">
        <f t="shared" si="346"/>
        <v>16732.917593868024</v>
      </c>
      <c r="J600" s="84">
        <f t="shared" si="347"/>
        <v>16888.037478678387</v>
      </c>
      <c r="K600" s="84">
        <f t="shared" si="348"/>
        <v>17043.157363488746</v>
      </c>
      <c r="L600" s="84">
        <f t="shared" si="349"/>
        <v>17198.277248299109</v>
      </c>
      <c r="M600" s="108">
        <f>IF(T600&lt;&gt;0,(((G600+1)*('Data Raw'!$N$1007-'Data Raw'!$N$1008)/2+'Data Raw'!$N$1008)*'Data Raw'!$M$1010+'Data Raw'!$M$1009)*AE600+AE600)</f>
        <v>17353.397133109469</v>
      </c>
      <c r="N600" s="84">
        <f t="shared" si="350"/>
        <v>17508.517017919829</v>
      </c>
      <c r="O600" s="84">
        <f t="shared" si="351"/>
        <v>17663.636902730192</v>
      </c>
      <c r="P600" s="84">
        <f t="shared" si="352"/>
        <v>17818.756787540551</v>
      </c>
      <c r="Q600" s="84">
        <f t="shared" si="353"/>
        <v>17973.876672350914</v>
      </c>
      <c r="R600" s="166" t="str">
        <f t="shared" si="354"/>
        <v/>
      </c>
      <c r="S600" s="109">
        <f>'Data Raw'!E642</f>
        <v>17212.87</v>
      </c>
      <c r="T600" s="109">
        <f>'Data Raw'!G642</f>
        <v>17331.22</v>
      </c>
      <c r="U600" s="109">
        <f>'Data Raw'!D642</f>
        <v>17546.39</v>
      </c>
      <c r="V600" s="166" t="str">
        <f t="shared" si="355"/>
        <v/>
      </c>
      <c r="W600" s="89">
        <f t="shared" si="356"/>
        <v>22.177133109467832</v>
      </c>
      <c r="X600" s="89">
        <f t="shared" si="357"/>
        <v>491.82523295505433</v>
      </c>
      <c r="Y600" s="89">
        <f t="shared" si="373"/>
        <v>287.3484975125067</v>
      </c>
      <c r="Z600" s="109">
        <f t="shared" si="358"/>
        <v>333.52000000000044</v>
      </c>
      <c r="AA600" s="89">
        <f t="shared" si="359"/>
        <v>307.53655428826301</v>
      </c>
      <c r="AB600" s="89">
        <f t="shared" si="360"/>
        <v>17288.664916997473</v>
      </c>
      <c r="AC600" s="89">
        <f t="shared" si="361"/>
        <v>17804.115083002525</v>
      </c>
      <c r="AD600" s="89">
        <f t="shared" si="362"/>
        <v>1</v>
      </c>
      <c r="AE600" s="89">
        <f>'Data Raw'!C642</f>
        <v>17546.39</v>
      </c>
      <c r="AF600" s="89"/>
      <c r="AG600" s="89">
        <f t="shared" si="364"/>
        <v>-215.16999999999825</v>
      </c>
      <c r="AH600" s="89">
        <f t="shared" si="365"/>
        <v>-192.99286689053042</v>
      </c>
      <c r="AI600" s="109">
        <f t="shared" si="366"/>
        <v>-1</v>
      </c>
      <c r="AJ600" s="109">
        <f t="shared" si="370"/>
        <v>50</v>
      </c>
      <c r="AK600" s="88"/>
      <c r="AL600" s="191" t="str">
        <f t="shared" si="371"/>
        <v/>
      </c>
      <c r="AM600" s="191">
        <f t="shared" si="372"/>
        <v>-215.16999999999825</v>
      </c>
      <c r="AN600" s="88"/>
      <c r="AO600" s="191"/>
      <c r="AP600" s="191">
        <f t="shared" si="367"/>
        <v>46298.128899999247</v>
      </c>
      <c r="AQ600" s="191">
        <f t="shared" si="363"/>
        <v>198.07990536675408</v>
      </c>
      <c r="AR600" s="191">
        <f t="shared" si="369"/>
        <v>-89.268592145752621</v>
      </c>
      <c r="AS600" s="250">
        <f t="shared" si="374"/>
        <v>0</v>
      </c>
      <c r="AT600" s="250">
        <f t="shared" si="375"/>
        <v>0</v>
      </c>
      <c r="AU600" s="250">
        <f t="shared" si="376"/>
        <v>1</v>
      </c>
      <c r="AV600" s="250">
        <f t="shared" si="377"/>
        <v>0</v>
      </c>
      <c r="AW600" s="250">
        <f t="shared" si="378"/>
        <v>0</v>
      </c>
      <c r="AX600" s="250">
        <f t="shared" si="379"/>
        <v>0</v>
      </c>
      <c r="AY600" s="89"/>
      <c r="AZ600" s="111"/>
      <c r="BA600" s="111"/>
      <c r="BB600" s="111"/>
      <c r="BC600" s="111"/>
      <c r="BD600" s="111"/>
      <c r="BE600" s="111"/>
      <c r="BF600" s="111"/>
      <c r="BG600" s="111"/>
      <c r="BH600" s="89"/>
      <c r="BI600" s="89"/>
      <c r="BJ600" s="89"/>
      <c r="BK600" s="89"/>
      <c r="BL600" s="89"/>
    </row>
    <row r="601" spans="1:64" x14ac:dyDescent="0.25">
      <c r="A601" s="86">
        <f t="shared" si="368"/>
        <v>600</v>
      </c>
      <c r="B601" s="113"/>
      <c r="C601" s="88"/>
      <c r="D601" s="88"/>
      <c r="E601" s="194">
        <f t="shared" si="344"/>
        <v>0</v>
      </c>
      <c r="F601" s="89">
        <f t="shared" si="345"/>
        <v>0</v>
      </c>
      <c r="G601" s="113"/>
      <c r="H601" s="88"/>
      <c r="I601" s="84">
        <f t="shared" si="346"/>
        <v>16502.205130478709</v>
      </c>
      <c r="J601" s="84">
        <f t="shared" si="347"/>
        <v>16645.879379234961</v>
      </c>
      <c r="K601" s="84">
        <f t="shared" si="348"/>
        <v>16789.553627991216</v>
      </c>
      <c r="L601" s="84">
        <f t="shared" si="349"/>
        <v>16933.227876747467</v>
      </c>
      <c r="M601" s="108">
        <f>IF(T601&lt;&gt;0,(((G601+1)*('Data Raw'!$N$1007-'Data Raw'!$N$1008)/2+'Data Raw'!$N$1008)*'Data Raw'!$M$1010+'Data Raw'!$M$1009)*AE601+AE601)</f>
        <v>17076.902125503722</v>
      </c>
      <c r="N601" s="84">
        <f t="shared" si="350"/>
        <v>17220.576374259977</v>
      </c>
      <c r="O601" s="84">
        <f t="shared" si="351"/>
        <v>17364.250623016229</v>
      </c>
      <c r="P601" s="84">
        <f t="shared" si="352"/>
        <v>17507.924871772484</v>
      </c>
      <c r="Q601" s="84">
        <f t="shared" si="353"/>
        <v>17651.599120528736</v>
      </c>
      <c r="R601" s="166" t="str">
        <f t="shared" si="354"/>
        <v/>
      </c>
      <c r="S601" s="109">
        <f>'Data Raw'!E643</f>
        <v>17094</v>
      </c>
      <c r="T601" s="109">
        <f>'Data Raw'!G643</f>
        <v>17195.84</v>
      </c>
      <c r="U601" s="109">
        <f>'Data Raw'!D643</f>
        <v>17266.82</v>
      </c>
      <c r="V601" s="166" t="str">
        <f t="shared" si="355"/>
        <v/>
      </c>
      <c r="W601" s="89">
        <f t="shared" si="356"/>
        <v>-118.9378744962778</v>
      </c>
      <c r="X601" s="89">
        <f t="shared" si="357"/>
        <v>14146.21798969233</v>
      </c>
      <c r="Y601" s="89">
        <f t="shared" si="373"/>
        <v>269.80447209199025</v>
      </c>
      <c r="Z601" s="109">
        <f t="shared" si="358"/>
        <v>172.81999999999971</v>
      </c>
      <c r="AA601" s="89">
        <f t="shared" si="359"/>
        <v>288.29133224708249</v>
      </c>
      <c r="AB601" s="89">
        <f t="shared" si="360"/>
        <v>17005.413928854978</v>
      </c>
      <c r="AC601" s="89">
        <f t="shared" si="361"/>
        <v>17528.226071145022</v>
      </c>
      <c r="AD601" s="89">
        <f t="shared" si="362"/>
        <v>1</v>
      </c>
      <c r="AE601" s="89">
        <f>'Data Raw'!C643</f>
        <v>17266.82</v>
      </c>
      <c r="AF601" s="89"/>
      <c r="AG601" s="89">
        <f t="shared" si="364"/>
        <v>-70.979999999999563</v>
      </c>
      <c r="AH601" s="89">
        <f t="shared" si="365"/>
        <v>-189.91787449627736</v>
      </c>
      <c r="AI601" s="109">
        <f t="shared" si="366"/>
        <v>-1</v>
      </c>
      <c r="AJ601" s="109">
        <f t="shared" si="370"/>
        <v>50</v>
      </c>
      <c r="AK601" s="88"/>
      <c r="AL601" s="191" t="str">
        <f t="shared" si="371"/>
        <v/>
      </c>
      <c r="AM601" s="191">
        <f t="shared" si="372"/>
        <v>-70.979999999999563</v>
      </c>
      <c r="AN601" s="88"/>
      <c r="AO601" s="191"/>
      <c r="AP601" s="191">
        <f t="shared" si="367"/>
        <v>5038.1603999999379</v>
      </c>
      <c r="AQ601" s="191">
        <f t="shared" si="363"/>
        <v>183.95769365933691</v>
      </c>
      <c r="AR601" s="191">
        <f t="shared" si="369"/>
        <v>-85.846778432653338</v>
      </c>
      <c r="AS601" s="250">
        <f t="shared" si="374"/>
        <v>0</v>
      </c>
      <c r="AT601" s="250">
        <f t="shared" si="375"/>
        <v>0</v>
      </c>
      <c r="AU601" s="250">
        <f t="shared" si="376"/>
        <v>0</v>
      </c>
      <c r="AV601" s="250">
        <f t="shared" si="377"/>
        <v>1</v>
      </c>
      <c r="AW601" s="250">
        <f t="shared" si="378"/>
        <v>0</v>
      </c>
      <c r="AX601" s="250">
        <f t="shared" si="379"/>
        <v>0</v>
      </c>
      <c r="AY601" s="89"/>
      <c r="AZ601" s="111"/>
      <c r="BA601" s="111"/>
      <c r="BB601" s="111"/>
      <c r="BC601" s="111"/>
      <c r="BD601" s="111"/>
      <c r="BE601" s="111"/>
      <c r="BF601" s="111"/>
      <c r="BG601" s="111"/>
      <c r="BH601" s="89"/>
      <c r="BI601" s="89"/>
      <c r="BJ601" s="89"/>
      <c r="BK601" s="89"/>
      <c r="BL601" s="89"/>
    </row>
    <row r="602" spans="1:64" x14ac:dyDescent="0.25">
      <c r="A602" s="86">
        <f t="shared" si="368"/>
        <v>601</v>
      </c>
      <c r="B602" s="113"/>
      <c r="C602" s="88"/>
      <c r="D602" s="88"/>
      <c r="E602" s="194">
        <f t="shared" si="344"/>
        <v>0</v>
      </c>
      <c r="F602" s="89">
        <f t="shared" si="345"/>
        <v>0</v>
      </c>
      <c r="G602" s="113"/>
      <c r="H602" s="88"/>
      <c r="I602" s="84">
        <f t="shared" si="346"/>
        <v>16520.628514588134</v>
      </c>
      <c r="J602" s="84">
        <f t="shared" si="347"/>
        <v>16655.530750634127</v>
      </c>
      <c r="K602" s="84">
        <f t="shared" si="348"/>
        <v>16790.432986680124</v>
      </c>
      <c r="L602" s="84">
        <f t="shared" si="349"/>
        <v>16925.335222726117</v>
      </c>
      <c r="M602" s="108">
        <f>IF(T602&lt;&gt;0,(((G602+1)*('Data Raw'!$N$1007-'Data Raw'!$N$1008)/2+'Data Raw'!$N$1008)*'Data Raw'!$M$1010+'Data Raw'!$M$1009)*AE602+AE602)</f>
        <v>17060.237458772113</v>
      </c>
      <c r="N602" s="84">
        <f t="shared" si="350"/>
        <v>17195.13969481811</v>
      </c>
      <c r="O602" s="84">
        <f t="shared" si="351"/>
        <v>17330.041930864103</v>
      </c>
      <c r="P602" s="84">
        <f t="shared" si="352"/>
        <v>17464.9441669101</v>
      </c>
      <c r="Q602" s="84">
        <f t="shared" si="353"/>
        <v>17599.846402956093</v>
      </c>
      <c r="R602" s="166" t="str">
        <f t="shared" si="354"/>
        <v/>
      </c>
      <c r="S602" s="109">
        <f>'Data Raw'!E644</f>
        <v>17197.61</v>
      </c>
      <c r="T602" s="109">
        <f>'Data Raw'!G644</f>
        <v>17213.87</v>
      </c>
      <c r="U602" s="109">
        <f>'Data Raw'!D644</f>
        <v>17336.43</v>
      </c>
      <c r="V602" s="166" t="str">
        <f t="shared" si="355"/>
        <v/>
      </c>
      <c r="W602" s="89">
        <f t="shared" si="356"/>
        <v>-153.63254122788567</v>
      </c>
      <c r="X602" s="89">
        <f t="shared" si="357"/>
        <v>23602.957724137988</v>
      </c>
      <c r="Y602" s="89">
        <f t="shared" si="373"/>
        <v>256.45096348011731</v>
      </c>
      <c r="Z602" s="109">
        <f t="shared" si="358"/>
        <v>138.81999999999971</v>
      </c>
      <c r="AA602" s="89">
        <f t="shared" si="359"/>
        <v>266.93828478321353</v>
      </c>
      <c r="AB602" s="89">
        <f t="shared" si="360"/>
        <v>17004.922367589981</v>
      </c>
      <c r="AC602" s="89">
        <f t="shared" si="361"/>
        <v>17495.017632410021</v>
      </c>
      <c r="AD602" s="89">
        <f t="shared" si="362"/>
        <v>1</v>
      </c>
      <c r="AE602" s="89">
        <f>'Data Raw'!C644</f>
        <v>17249.97</v>
      </c>
      <c r="AF602" s="89"/>
      <c r="AG602" s="89">
        <f t="shared" si="364"/>
        <v>-36.100000000002183</v>
      </c>
      <c r="AH602" s="89">
        <f t="shared" si="365"/>
        <v>-189.73254122788785</v>
      </c>
      <c r="AI602" s="109">
        <f t="shared" si="366"/>
        <v>-1</v>
      </c>
      <c r="AJ602" s="109">
        <f t="shared" si="370"/>
        <v>50</v>
      </c>
      <c r="AK602" s="88"/>
      <c r="AL602" s="191" t="str">
        <f t="shared" si="371"/>
        <v/>
      </c>
      <c r="AM602" s="191">
        <f t="shared" si="372"/>
        <v>-36.100000000002183</v>
      </c>
      <c r="AN602" s="88"/>
      <c r="AO602" s="191"/>
      <c r="AP602" s="191">
        <f t="shared" si="367"/>
        <v>1303.2100000001576</v>
      </c>
      <c r="AQ602" s="191">
        <f t="shared" si="363"/>
        <v>167.52906103052194</v>
      </c>
      <c r="AR602" s="191">
        <f t="shared" si="369"/>
        <v>-88.921902449595365</v>
      </c>
      <c r="AS602" s="250">
        <f t="shared" si="374"/>
        <v>0</v>
      </c>
      <c r="AT602" s="250">
        <f t="shared" si="375"/>
        <v>0</v>
      </c>
      <c r="AU602" s="250">
        <f t="shared" si="376"/>
        <v>0</v>
      </c>
      <c r="AV602" s="250">
        <f t="shared" si="377"/>
        <v>1</v>
      </c>
      <c r="AW602" s="250">
        <f t="shared" si="378"/>
        <v>0</v>
      </c>
      <c r="AX602" s="250">
        <f t="shared" si="379"/>
        <v>0</v>
      </c>
      <c r="AY602" s="89"/>
      <c r="AZ602" s="111"/>
      <c r="BA602" s="111"/>
      <c r="BB602" s="111"/>
      <c r="BC602" s="111"/>
      <c r="BD602" s="111"/>
      <c r="BE602" s="111"/>
      <c r="BF602" s="111"/>
      <c r="BG602" s="111"/>
      <c r="BH602" s="89"/>
      <c r="BI602" s="89"/>
      <c r="BJ602" s="89"/>
      <c r="BK602" s="89"/>
      <c r="BL602" s="89"/>
    </row>
    <row r="603" spans="1:64" x14ac:dyDescent="0.25">
      <c r="A603" s="86">
        <f t="shared" si="368"/>
        <v>602</v>
      </c>
      <c r="B603" s="113"/>
      <c r="C603" s="88"/>
      <c r="D603" s="88"/>
      <c r="E603" s="194">
        <f t="shared" si="344"/>
        <v>0</v>
      </c>
      <c r="F603" s="89">
        <f t="shared" si="345"/>
        <v>0</v>
      </c>
      <c r="G603" s="113"/>
      <c r="H603" s="88"/>
      <c r="I603" s="84">
        <f t="shared" si="346"/>
        <v>16666.074991028334</v>
      </c>
      <c r="J603" s="84">
        <f t="shared" si="347"/>
        <v>16794.300472768395</v>
      </c>
      <c r="K603" s="84">
        <f t="shared" si="348"/>
        <v>16922.525954508452</v>
      </c>
      <c r="L603" s="84">
        <f t="shared" si="349"/>
        <v>17050.751436248513</v>
      </c>
      <c r="M603" s="108">
        <f>IF(T603&lt;&gt;0,(((G603+1)*('Data Raw'!$N$1007-'Data Raw'!$N$1008)/2+'Data Raw'!$N$1008)*'Data Raw'!$M$1010+'Data Raw'!$M$1009)*AE603+AE603)</f>
        <v>17178.97691798857</v>
      </c>
      <c r="N603" s="84">
        <f t="shared" si="350"/>
        <v>17307.202399728627</v>
      </c>
      <c r="O603" s="84">
        <f t="shared" si="351"/>
        <v>17435.427881468688</v>
      </c>
      <c r="P603" s="84">
        <f t="shared" si="352"/>
        <v>17563.653363208745</v>
      </c>
      <c r="Q603" s="84">
        <f t="shared" si="353"/>
        <v>17691.878844948806</v>
      </c>
      <c r="R603" s="166" t="str">
        <f t="shared" si="354"/>
        <v/>
      </c>
      <c r="S603" s="109">
        <f>'Data Raw'!E645</f>
        <v>17370.03</v>
      </c>
      <c r="T603" s="109">
        <f>'Data Raw'!G645</f>
        <v>17485.98</v>
      </c>
      <c r="U603" s="109">
        <f>'Data Raw'!D645</f>
        <v>17603.8</v>
      </c>
      <c r="V603" s="166" t="str">
        <f t="shared" si="355"/>
        <v/>
      </c>
      <c r="W603" s="89">
        <f t="shared" si="356"/>
        <v>-307.0030820114298</v>
      </c>
      <c r="X603" s="89">
        <f t="shared" si="357"/>
        <v>94250.892364516694</v>
      </c>
      <c r="Y603" s="89">
        <f t="shared" si="373"/>
        <v>264.26541646712451</v>
      </c>
      <c r="Z603" s="109">
        <f t="shared" si="358"/>
        <v>233.77000000000044</v>
      </c>
      <c r="AA603" s="89">
        <f t="shared" si="359"/>
        <v>262.19995838561169</v>
      </c>
      <c r="AB603" s="89">
        <f t="shared" si="360"/>
        <v>17143.132457934269</v>
      </c>
      <c r="AC603" s="89">
        <f t="shared" si="361"/>
        <v>17596.927542065729</v>
      </c>
      <c r="AD603" s="89">
        <f t="shared" si="362"/>
        <v>1</v>
      </c>
      <c r="AE603" s="89">
        <f>'Data Raw'!C645</f>
        <v>17370.03</v>
      </c>
      <c r="AF603" s="89"/>
      <c r="AG603" s="89">
        <f t="shared" si="364"/>
        <v>115.95000000000073</v>
      </c>
      <c r="AH603" s="89">
        <f t="shared" si="365"/>
        <v>-191.05308201142907</v>
      </c>
      <c r="AI603" s="109">
        <f t="shared" si="366"/>
        <v>-1</v>
      </c>
      <c r="AJ603" s="109">
        <f t="shared" si="370"/>
        <v>50</v>
      </c>
      <c r="AK603" s="88"/>
      <c r="AL603" s="191" t="str">
        <f t="shared" si="371"/>
        <v/>
      </c>
      <c r="AM603" s="191">
        <f t="shared" si="372"/>
        <v>-115.95000000000073</v>
      </c>
      <c r="AN603" s="88"/>
      <c r="AO603" s="191"/>
      <c r="AP603" s="191">
        <f t="shared" si="367"/>
        <v>13444.402500000169</v>
      </c>
      <c r="AQ603" s="191">
        <f t="shared" si="363"/>
        <v>161.79805424935293</v>
      </c>
      <c r="AR603" s="191">
        <f t="shared" si="369"/>
        <v>-102.46736221777158</v>
      </c>
      <c r="AS603" s="250">
        <f t="shared" si="374"/>
        <v>0</v>
      </c>
      <c r="AT603" s="250">
        <f t="shared" si="375"/>
        <v>0</v>
      </c>
      <c r="AU603" s="250">
        <f t="shared" si="376"/>
        <v>0</v>
      </c>
      <c r="AV603" s="250">
        <f t="shared" si="377"/>
        <v>0</v>
      </c>
      <c r="AW603" s="250">
        <f t="shared" si="378"/>
        <v>1</v>
      </c>
      <c r="AX603" s="250">
        <f t="shared" si="379"/>
        <v>0</v>
      </c>
      <c r="AY603" s="89"/>
      <c r="AZ603" s="111"/>
      <c r="BA603" s="111"/>
      <c r="BB603" s="111"/>
      <c r="BC603" s="111"/>
      <c r="BD603" s="111"/>
      <c r="BE603" s="111"/>
      <c r="BF603" s="111"/>
      <c r="BG603" s="111"/>
      <c r="BH603" s="89"/>
      <c r="BI603" s="89"/>
      <c r="BJ603" s="89"/>
      <c r="BK603" s="89"/>
      <c r="BL603" s="89"/>
    </row>
    <row r="604" spans="1:64" x14ac:dyDescent="0.25">
      <c r="A604" s="86">
        <f t="shared" si="368"/>
        <v>603</v>
      </c>
      <c r="B604" s="113"/>
      <c r="C604" s="88"/>
      <c r="D604" s="88"/>
      <c r="E604" s="194">
        <f t="shared" si="344"/>
        <v>0</v>
      </c>
      <c r="F604" s="89">
        <f t="shared" si="345"/>
        <v>0</v>
      </c>
      <c r="G604" s="113"/>
      <c r="H604" s="88"/>
      <c r="I604" s="84">
        <f t="shared" si="346"/>
        <v>16779.352474478554</v>
      </c>
      <c r="J604" s="84">
        <f t="shared" si="347"/>
        <v>16911.48518271212</v>
      </c>
      <c r="K604" s="84">
        <f t="shared" si="348"/>
        <v>17043.617890945679</v>
      </c>
      <c r="L604" s="84">
        <f t="shared" si="349"/>
        <v>17175.750599179242</v>
      </c>
      <c r="M604" s="108">
        <f>IF(T604&lt;&gt;0,(((G604+1)*('Data Raw'!$N$1007-'Data Raw'!$N$1008)/2+'Data Raw'!$N$1008)*'Data Raw'!$M$1010+'Data Raw'!$M$1009)*AE604+AE604)</f>
        <v>17307.883307412805</v>
      </c>
      <c r="N604" s="84">
        <f t="shared" si="350"/>
        <v>17440.016015646368</v>
      </c>
      <c r="O604" s="84">
        <f t="shared" si="351"/>
        <v>17572.148723879931</v>
      </c>
      <c r="P604" s="84">
        <f t="shared" si="352"/>
        <v>17704.28143211349</v>
      </c>
      <c r="Q604" s="84">
        <f t="shared" si="353"/>
        <v>17836.414140347057</v>
      </c>
      <c r="R604" s="166" t="str">
        <f t="shared" si="354"/>
        <v/>
      </c>
      <c r="S604" s="109">
        <f>'Data Raw'!E646</f>
        <v>17447.759999999998</v>
      </c>
      <c r="T604" s="109">
        <f>'Data Raw'!G646</f>
        <v>17517.400000000001</v>
      </c>
      <c r="U604" s="109">
        <f>'Data Raw'!D646</f>
        <v>17633.189999999999</v>
      </c>
      <c r="V604" s="166" t="str">
        <f t="shared" si="355"/>
        <v/>
      </c>
      <c r="W604" s="89">
        <f t="shared" si="356"/>
        <v>-209.5166925871963</v>
      </c>
      <c r="X604" s="89">
        <f t="shared" si="357"/>
        <v>43897.244472677718</v>
      </c>
      <c r="Y604" s="89">
        <f t="shared" si="373"/>
        <v>257.1587909988508</v>
      </c>
      <c r="Z604" s="109">
        <f t="shared" si="358"/>
        <v>185.43000000000029</v>
      </c>
      <c r="AA604" s="89">
        <f t="shared" si="359"/>
        <v>251.23282147338148</v>
      </c>
      <c r="AB604" s="89">
        <f t="shared" si="360"/>
        <v>17277.500035372228</v>
      </c>
      <c r="AC604" s="89">
        <f t="shared" si="361"/>
        <v>17723.23996462777</v>
      </c>
      <c r="AD604" s="89">
        <f t="shared" si="362"/>
        <v>1</v>
      </c>
      <c r="AE604" s="89">
        <f>'Data Raw'!C646</f>
        <v>17500.37</v>
      </c>
      <c r="AF604" s="89"/>
      <c r="AG604" s="89">
        <f t="shared" si="364"/>
        <v>17.030000000002474</v>
      </c>
      <c r="AH604" s="89">
        <f t="shared" si="365"/>
        <v>-192.48669258719383</v>
      </c>
      <c r="AI604" s="109">
        <f t="shared" si="366"/>
        <v>-1</v>
      </c>
      <c r="AJ604" s="109">
        <f t="shared" si="370"/>
        <v>50</v>
      </c>
      <c r="AK604" s="88"/>
      <c r="AL604" s="191" t="str">
        <f t="shared" si="371"/>
        <v/>
      </c>
      <c r="AM604" s="191">
        <f t="shared" si="372"/>
        <v>-17.030000000002474</v>
      </c>
      <c r="AN604" s="88"/>
      <c r="AO604" s="191"/>
      <c r="AP604" s="191">
        <f t="shared" si="367"/>
        <v>290.02090000008428</v>
      </c>
      <c r="AQ604" s="191">
        <f t="shared" si="363"/>
        <v>145.712714888314</v>
      </c>
      <c r="AR604" s="191">
        <f t="shared" si="369"/>
        <v>-111.44607611053681</v>
      </c>
      <c r="AS604" s="250">
        <f t="shared" si="374"/>
        <v>0</v>
      </c>
      <c r="AT604" s="250">
        <f t="shared" si="375"/>
        <v>0</v>
      </c>
      <c r="AU604" s="250">
        <f t="shared" si="376"/>
        <v>0</v>
      </c>
      <c r="AV604" s="250">
        <f t="shared" si="377"/>
        <v>1</v>
      </c>
      <c r="AW604" s="250">
        <f t="shared" si="378"/>
        <v>0</v>
      </c>
      <c r="AX604" s="250">
        <f t="shared" si="379"/>
        <v>0</v>
      </c>
      <c r="AY604" s="89"/>
      <c r="AZ604" s="111"/>
      <c r="BA604" s="111"/>
      <c r="BB604" s="111"/>
      <c r="BC604" s="111"/>
      <c r="BD604" s="111"/>
      <c r="BE604" s="111"/>
      <c r="BF604" s="111"/>
      <c r="BG604" s="111"/>
      <c r="BH604" s="89"/>
      <c r="BI604" s="89"/>
      <c r="BJ604" s="89"/>
      <c r="BK604" s="89"/>
      <c r="BL604" s="89"/>
    </row>
    <row r="605" spans="1:64" x14ac:dyDescent="0.25">
      <c r="A605" s="86">
        <f t="shared" si="368"/>
        <v>604</v>
      </c>
      <c r="B605" s="113"/>
      <c r="C605" s="88"/>
      <c r="D605" s="88"/>
      <c r="E605" s="194">
        <f t="shared" si="344"/>
        <v>0</v>
      </c>
      <c r="F605" s="89">
        <f t="shared" si="345"/>
        <v>0</v>
      </c>
      <c r="G605" s="113"/>
      <c r="H605" s="88"/>
      <c r="I605" s="84">
        <f t="shared" si="346"/>
        <v>17017.337090085406</v>
      </c>
      <c r="J605" s="84">
        <f t="shared" si="347"/>
        <v>17145.916485584836</v>
      </c>
      <c r="K605" s="84">
        <f t="shared" si="348"/>
        <v>17274.495881084258</v>
      </c>
      <c r="L605" s="84">
        <f t="shared" si="349"/>
        <v>17403.075276583684</v>
      </c>
      <c r="M605" s="108">
        <f>IF(T605&lt;&gt;0,(((G605+1)*('Data Raw'!$N$1007-'Data Raw'!$N$1008)/2+'Data Raw'!$N$1008)*'Data Raw'!$M$1010+'Data Raw'!$M$1009)*AE605+AE605)</f>
        <v>17531.65467208311</v>
      </c>
      <c r="N605" s="84">
        <f t="shared" si="350"/>
        <v>17660.234067582536</v>
      </c>
      <c r="O605" s="84">
        <f t="shared" si="351"/>
        <v>17788.813463081962</v>
      </c>
      <c r="P605" s="84">
        <f t="shared" si="352"/>
        <v>17917.392858581385</v>
      </c>
      <c r="Q605" s="84">
        <f t="shared" si="353"/>
        <v>18045.972254080814</v>
      </c>
      <c r="R605" s="166" t="str">
        <f t="shared" si="354"/>
        <v/>
      </c>
      <c r="S605" s="109">
        <f>'Data Raw'!E647</f>
        <v>17638.009999999998</v>
      </c>
      <c r="T605" s="109">
        <f>'Data Raw'!G647</f>
        <v>17664.73</v>
      </c>
      <c r="U605" s="109">
        <f>'Data Raw'!D647</f>
        <v>17916.62</v>
      </c>
      <c r="V605" s="166" t="str">
        <f t="shared" si="355"/>
        <v/>
      </c>
      <c r="W605" s="89">
        <f t="shared" si="356"/>
        <v>-133.07532791688936</v>
      </c>
      <c r="X605" s="89">
        <f t="shared" si="357"/>
        <v>17709.042900187633</v>
      </c>
      <c r="Y605" s="89">
        <f t="shared" si="373"/>
        <v>243.33777395338808</v>
      </c>
      <c r="Z605" s="109">
        <f t="shared" si="358"/>
        <v>278.61000000000058</v>
      </c>
      <c r="AA605" s="89">
        <f t="shared" si="359"/>
        <v>255.14384697718421</v>
      </c>
      <c r="AB605" s="89">
        <f t="shared" si="360"/>
        <v>17513.082101747626</v>
      </c>
      <c r="AC605" s="89">
        <f t="shared" si="361"/>
        <v>17940.177898252376</v>
      </c>
      <c r="AD605" s="89">
        <f t="shared" si="362"/>
        <v>1</v>
      </c>
      <c r="AE605" s="89">
        <f>'Data Raw'!C647</f>
        <v>17726.63</v>
      </c>
      <c r="AF605" s="89"/>
      <c r="AG605" s="89">
        <f t="shared" si="364"/>
        <v>-61.900000000001455</v>
      </c>
      <c r="AH605" s="89">
        <f t="shared" si="365"/>
        <v>-194.97532791689082</v>
      </c>
      <c r="AI605" s="109">
        <f t="shared" si="366"/>
        <v>-1</v>
      </c>
      <c r="AJ605" s="109">
        <f t="shared" si="370"/>
        <v>50</v>
      </c>
      <c r="AK605" s="88"/>
      <c r="AL605" s="191" t="str">
        <f t="shared" si="371"/>
        <v/>
      </c>
      <c r="AM605" s="191">
        <f t="shared" si="372"/>
        <v>-61.900000000001455</v>
      </c>
      <c r="AN605" s="88"/>
      <c r="AO605" s="191"/>
      <c r="AP605" s="191">
        <f t="shared" si="367"/>
        <v>3831.6100000001802</v>
      </c>
      <c r="AQ605" s="191">
        <f t="shared" si="363"/>
        <v>136.40019101183483</v>
      </c>
      <c r="AR605" s="191">
        <f t="shared" si="369"/>
        <v>-106.93758294155325</v>
      </c>
      <c r="AS605" s="250">
        <f t="shared" si="374"/>
        <v>0</v>
      </c>
      <c r="AT605" s="250">
        <f t="shared" si="375"/>
        <v>0</v>
      </c>
      <c r="AU605" s="250">
        <f t="shared" si="376"/>
        <v>0</v>
      </c>
      <c r="AV605" s="250">
        <f t="shared" si="377"/>
        <v>1</v>
      </c>
      <c r="AW605" s="250">
        <f t="shared" si="378"/>
        <v>0</v>
      </c>
      <c r="AX605" s="250">
        <f t="shared" si="379"/>
        <v>0</v>
      </c>
      <c r="AY605" s="89"/>
      <c r="AZ605" s="111"/>
      <c r="BA605" s="111"/>
      <c r="BB605" s="111"/>
      <c r="BC605" s="111"/>
      <c r="BD605" s="111"/>
      <c r="BE605" s="111"/>
      <c r="BF605" s="111"/>
      <c r="BG605" s="111"/>
      <c r="BH605" s="89"/>
      <c r="BI605" s="89"/>
      <c r="BJ605" s="89"/>
      <c r="BK605" s="89"/>
      <c r="BL605" s="89"/>
    </row>
    <row r="606" spans="1:64" x14ac:dyDescent="0.25">
      <c r="A606" s="86">
        <f t="shared" si="368"/>
        <v>605</v>
      </c>
      <c r="B606" s="113"/>
      <c r="C606" s="88"/>
      <c r="D606" s="88"/>
      <c r="E606" s="194">
        <f t="shared" si="344"/>
        <v>0</v>
      </c>
      <c r="F606" s="89">
        <f t="shared" si="345"/>
        <v>0</v>
      </c>
      <c r="G606" s="113"/>
      <c r="H606" s="88"/>
      <c r="I606" s="84">
        <f t="shared" si="346"/>
        <v>17272.647152758949</v>
      </c>
      <c r="J606" s="84">
        <f t="shared" si="347"/>
        <v>17394.316039735648</v>
      </c>
      <c r="K606" s="84">
        <f t="shared" si="348"/>
        <v>17515.984926712339</v>
      </c>
      <c r="L606" s="84">
        <f t="shared" si="349"/>
        <v>17637.653813689034</v>
      </c>
      <c r="M606" s="108">
        <f>IF(T606&lt;&gt;0,(((G606+1)*('Data Raw'!$N$1007-'Data Raw'!$N$1008)/2+'Data Raw'!$N$1008)*'Data Raw'!$M$1010+'Data Raw'!$M$1009)*AE606+AE606)</f>
        <v>17759.322700665729</v>
      </c>
      <c r="N606" s="84">
        <f t="shared" si="350"/>
        <v>17880.991587642424</v>
      </c>
      <c r="O606" s="84">
        <f t="shared" si="351"/>
        <v>18002.660474619119</v>
      </c>
      <c r="P606" s="84">
        <f t="shared" si="352"/>
        <v>18124.32936159581</v>
      </c>
      <c r="Q606" s="84">
        <f t="shared" si="353"/>
        <v>18245.998248572509</v>
      </c>
      <c r="R606" s="166" t="str">
        <f t="shared" si="354"/>
        <v/>
      </c>
      <c r="S606" s="109">
        <f>'Data Raw'!E648</f>
        <v>17889.71</v>
      </c>
      <c r="T606" s="109">
        <f>'Data Raw'!G648</f>
        <v>17893.099999999999</v>
      </c>
      <c r="U606" s="109">
        <f>'Data Raw'!D648</f>
        <v>18022.45</v>
      </c>
      <c r="V606" s="166" t="str">
        <f t="shared" si="355"/>
        <v/>
      </c>
      <c r="W606" s="89">
        <f t="shared" si="356"/>
        <v>-133.77729933426963</v>
      </c>
      <c r="X606" s="89">
        <f t="shared" si="357"/>
        <v>17896.365817170776</v>
      </c>
      <c r="Y606" s="89">
        <f t="shared" si="373"/>
        <v>230.89143992445327</v>
      </c>
      <c r="Z606" s="109">
        <f t="shared" si="358"/>
        <v>132.7400000000016</v>
      </c>
      <c r="AA606" s="89">
        <f t="shared" si="359"/>
        <v>237.65758312330098</v>
      </c>
      <c r="AB606" s="89">
        <f t="shared" si="360"/>
        <v>17739.957730069396</v>
      </c>
      <c r="AC606" s="89">
        <f t="shared" si="361"/>
        <v>18173.702269930607</v>
      </c>
      <c r="AD606" s="89">
        <f t="shared" si="362"/>
        <v>1</v>
      </c>
      <c r="AE606" s="89">
        <f>'Data Raw'!C648</f>
        <v>17956.830000000002</v>
      </c>
      <c r="AF606" s="89"/>
      <c r="AG606" s="89">
        <f t="shared" si="364"/>
        <v>-63.730000000003201</v>
      </c>
      <c r="AH606" s="89">
        <f t="shared" si="365"/>
        <v>-197.50729933427283</v>
      </c>
      <c r="AI606" s="109">
        <f t="shared" si="366"/>
        <v>-1</v>
      </c>
      <c r="AJ606" s="109">
        <f t="shared" si="370"/>
        <v>50</v>
      </c>
      <c r="AK606" s="88"/>
      <c r="AL606" s="191" t="str">
        <f t="shared" si="371"/>
        <v/>
      </c>
      <c r="AM606" s="191">
        <f t="shared" si="372"/>
        <v>-63.730000000003201</v>
      </c>
      <c r="AN606" s="88"/>
      <c r="AO606" s="191"/>
      <c r="AP606" s="191">
        <f t="shared" si="367"/>
        <v>4061.5129000004081</v>
      </c>
      <c r="AQ606" s="191">
        <f t="shared" si="363"/>
        <v>128.32572534385355</v>
      </c>
      <c r="AR606" s="191">
        <f t="shared" si="369"/>
        <v>-102.56571458059972</v>
      </c>
      <c r="AS606" s="250">
        <f t="shared" si="374"/>
        <v>0</v>
      </c>
      <c r="AT606" s="250">
        <f t="shared" si="375"/>
        <v>0</v>
      </c>
      <c r="AU606" s="250">
        <f t="shared" si="376"/>
        <v>0</v>
      </c>
      <c r="AV606" s="250">
        <f t="shared" si="377"/>
        <v>1</v>
      </c>
      <c r="AW606" s="250">
        <f t="shared" si="378"/>
        <v>0</v>
      </c>
      <c r="AX606" s="250">
        <f t="shared" si="379"/>
        <v>0</v>
      </c>
      <c r="AY606" s="89"/>
      <c r="AZ606" s="111"/>
      <c r="BA606" s="111"/>
      <c r="BB606" s="111"/>
      <c r="BC606" s="111"/>
      <c r="BD606" s="111"/>
      <c r="BE606" s="111"/>
      <c r="BF606" s="111"/>
      <c r="BG606" s="111"/>
      <c r="BH606" s="89"/>
      <c r="BI606" s="89"/>
      <c r="BJ606" s="89"/>
      <c r="BK606" s="89"/>
      <c r="BL606" s="89"/>
    </row>
    <row r="607" spans="1:64" x14ac:dyDescent="0.25">
      <c r="A607" s="86">
        <f t="shared" si="368"/>
        <v>606</v>
      </c>
      <c r="B607" s="113"/>
      <c r="C607" s="88"/>
      <c r="D607" s="88"/>
      <c r="E607" s="194">
        <f t="shared" si="344"/>
        <v>0</v>
      </c>
      <c r="F607" s="89">
        <f t="shared" si="345"/>
        <v>0</v>
      </c>
      <c r="G607" s="113"/>
      <c r="H607" s="88"/>
      <c r="I607" s="84">
        <f t="shared" si="346"/>
        <v>17595.654390128981</v>
      </c>
      <c r="J607" s="84">
        <f t="shared" si="347"/>
        <v>17711.100110091207</v>
      </c>
      <c r="K607" s="84">
        <f t="shared" si="348"/>
        <v>17826.545830053434</v>
      </c>
      <c r="L607" s="84">
        <f t="shared" si="349"/>
        <v>17941.99155001566</v>
      </c>
      <c r="M607" s="108">
        <f>IF(T607&lt;&gt;0,(((G607+1)*('Data Raw'!$N$1007-'Data Raw'!$N$1008)/2+'Data Raw'!$N$1008)*'Data Raw'!$M$1010+'Data Raw'!$M$1009)*AE607+AE607)</f>
        <v>18057.437269977887</v>
      </c>
      <c r="N607" s="84">
        <f t="shared" si="350"/>
        <v>18172.882989940113</v>
      </c>
      <c r="O607" s="84">
        <f t="shared" si="351"/>
        <v>18288.32870990234</v>
      </c>
      <c r="P607" s="84">
        <f t="shared" si="352"/>
        <v>18403.774429864567</v>
      </c>
      <c r="Q607" s="84">
        <f t="shared" si="353"/>
        <v>18519.220149826793</v>
      </c>
      <c r="R607" s="166" t="str">
        <f t="shared" si="354"/>
        <v/>
      </c>
      <c r="S607" s="109">
        <f>'Data Raw'!E649</f>
        <v>18175.349999999999</v>
      </c>
      <c r="T607" s="109">
        <f>'Data Raw'!G649</f>
        <v>18238.21</v>
      </c>
      <c r="U607" s="109">
        <f>'Data Raw'!D649</f>
        <v>18290.91</v>
      </c>
      <c r="V607" s="166" t="str">
        <f t="shared" si="355"/>
        <v/>
      </c>
      <c r="W607" s="89">
        <f t="shared" si="356"/>
        <v>-180.77273002211223</v>
      </c>
      <c r="X607" s="89">
        <f t="shared" si="357"/>
        <v>32678.779919647477</v>
      </c>
      <c r="Y607" s="89">
        <f t="shared" si="373"/>
        <v>224.41795258654966</v>
      </c>
      <c r="Z607" s="109">
        <f t="shared" si="358"/>
        <v>115.56000000000131</v>
      </c>
      <c r="AA607" s="89">
        <f t="shared" si="359"/>
        <v>220.21507124854386</v>
      </c>
      <c r="AB607" s="89">
        <f t="shared" si="360"/>
        <v>18056.251054345194</v>
      </c>
      <c r="AC607" s="89">
        <f t="shared" si="361"/>
        <v>18460.268945654803</v>
      </c>
      <c r="AD607" s="89">
        <f t="shared" si="362"/>
        <v>1</v>
      </c>
      <c r="AE607" s="89">
        <f>'Data Raw'!C649</f>
        <v>18258.259999999998</v>
      </c>
      <c r="AF607" s="89"/>
      <c r="AG607" s="89">
        <f t="shared" si="364"/>
        <v>-20.049999999999272</v>
      </c>
      <c r="AH607" s="89">
        <f t="shared" si="365"/>
        <v>-200.8227300221115</v>
      </c>
      <c r="AI607" s="109">
        <f t="shared" si="366"/>
        <v>-1</v>
      </c>
      <c r="AJ607" s="109">
        <f t="shared" si="370"/>
        <v>50</v>
      </c>
      <c r="AK607" s="88"/>
      <c r="AL607" s="191" t="str">
        <f t="shared" si="371"/>
        <v/>
      </c>
      <c r="AM607" s="191">
        <f t="shared" si="372"/>
        <v>-20.049999999999272</v>
      </c>
      <c r="AN607" s="88"/>
      <c r="AO607" s="191"/>
      <c r="AP607" s="191">
        <f t="shared" si="367"/>
        <v>402.00249999997084</v>
      </c>
      <c r="AQ607" s="191">
        <f t="shared" si="363"/>
        <v>116.29508919453642</v>
      </c>
      <c r="AR607" s="191">
        <f t="shared" si="369"/>
        <v>-108.12286339201324</v>
      </c>
      <c r="AS607" s="250">
        <f t="shared" si="374"/>
        <v>0</v>
      </c>
      <c r="AT607" s="250">
        <f t="shared" si="375"/>
        <v>0</v>
      </c>
      <c r="AU607" s="250">
        <f t="shared" si="376"/>
        <v>0</v>
      </c>
      <c r="AV607" s="250">
        <f t="shared" si="377"/>
        <v>1</v>
      </c>
      <c r="AW607" s="250">
        <f t="shared" si="378"/>
        <v>0</v>
      </c>
      <c r="AX607" s="250">
        <f t="shared" si="379"/>
        <v>0</v>
      </c>
      <c r="AY607" s="89"/>
      <c r="AZ607" s="111"/>
      <c r="BA607" s="111"/>
      <c r="BB607" s="111"/>
      <c r="BC607" s="111"/>
      <c r="BD607" s="111"/>
      <c r="BE607" s="111"/>
      <c r="BF607" s="111"/>
      <c r="BG607" s="111"/>
      <c r="BH607" s="89"/>
      <c r="BI607" s="89"/>
      <c r="BJ607" s="89"/>
      <c r="BK607" s="89"/>
      <c r="BL607" s="89"/>
    </row>
    <row r="608" spans="1:64" x14ac:dyDescent="0.25">
      <c r="A608" s="86">
        <f t="shared" si="368"/>
        <v>607</v>
      </c>
      <c r="B608" s="113"/>
      <c r="C608" s="88"/>
      <c r="D608" s="88"/>
      <c r="E608" s="194">
        <f t="shared" si="344"/>
        <v>0</v>
      </c>
      <c r="F608" s="89">
        <f t="shared" si="345"/>
        <v>0</v>
      </c>
      <c r="G608" s="113"/>
      <c r="H608" s="88"/>
      <c r="I608" s="84">
        <f t="shared" si="346"/>
        <v>17300.537445503309</v>
      </c>
      <c r="J608" s="84">
        <f t="shared" si="347"/>
        <v>17412.746421796586</v>
      </c>
      <c r="K608" s="84">
        <f t="shared" si="348"/>
        <v>17524.95539808986</v>
      </c>
      <c r="L608" s="84">
        <f t="shared" si="349"/>
        <v>17637.164374383137</v>
      </c>
      <c r="M608" s="108">
        <f>IF(T608&lt;&gt;0,(((G608+1)*('Data Raw'!$N$1007-'Data Raw'!$N$1008)/2+'Data Raw'!$N$1008)*'Data Raw'!$M$1010+'Data Raw'!$M$1009)*AE608+AE608)</f>
        <v>17749.373350676411</v>
      </c>
      <c r="N608" s="84">
        <f t="shared" si="350"/>
        <v>17861.582326969685</v>
      </c>
      <c r="O608" s="84">
        <f t="shared" si="351"/>
        <v>17973.791303262962</v>
      </c>
      <c r="P608" s="84">
        <f t="shared" si="352"/>
        <v>18086.000279556236</v>
      </c>
      <c r="Q608" s="84">
        <f t="shared" si="353"/>
        <v>18198.209255849513</v>
      </c>
      <c r="R608" s="166" t="str">
        <f t="shared" si="354"/>
        <v/>
      </c>
      <c r="S608" s="109">
        <f>'Data Raw'!E650</f>
        <v>17776.95</v>
      </c>
      <c r="T608" s="109">
        <f>'Data Raw'!G650</f>
        <v>17813.45</v>
      </c>
      <c r="U608" s="109">
        <f>'Data Raw'!D650</f>
        <v>18013.669999999998</v>
      </c>
      <c r="V608" s="166" t="str">
        <f t="shared" si="355"/>
        <v/>
      </c>
      <c r="W608" s="89">
        <f t="shared" si="356"/>
        <v>-64.076649323589663</v>
      </c>
      <c r="X608" s="89">
        <f t="shared" si="357"/>
        <v>4105.816988538284</v>
      </c>
      <c r="Y608" s="89">
        <f t="shared" si="373"/>
        <v>209.1774098863626</v>
      </c>
      <c r="Z608" s="109">
        <f t="shared" si="358"/>
        <v>236.71999999999753</v>
      </c>
      <c r="AA608" s="89">
        <f t="shared" si="359"/>
        <v>222.57291821303724</v>
      </c>
      <c r="AB608" s="89">
        <f t="shared" si="360"/>
        <v>17759.587189438738</v>
      </c>
      <c r="AC608" s="89">
        <f t="shared" si="361"/>
        <v>18133.952810561263</v>
      </c>
      <c r="AD608" s="89">
        <f t="shared" si="362"/>
        <v>1</v>
      </c>
      <c r="AE608" s="89">
        <f>'Data Raw'!C650</f>
        <v>17946.77</v>
      </c>
      <c r="AF608" s="89"/>
      <c r="AG608" s="89">
        <f t="shared" si="364"/>
        <v>-133.31999999999971</v>
      </c>
      <c r="AH608" s="89">
        <f t="shared" si="365"/>
        <v>-197.39664932358937</v>
      </c>
      <c r="AI608" s="109">
        <f t="shared" si="366"/>
        <v>-1</v>
      </c>
      <c r="AJ608" s="109">
        <f t="shared" si="370"/>
        <v>50</v>
      </c>
      <c r="AK608" s="88"/>
      <c r="AL608" s="191" t="str">
        <f t="shared" si="371"/>
        <v/>
      </c>
      <c r="AM608" s="191">
        <f t="shared" si="372"/>
        <v>-133.31999999999971</v>
      </c>
      <c r="AN608" s="88"/>
      <c r="AO608" s="191"/>
      <c r="AP608" s="191">
        <f t="shared" si="367"/>
        <v>17774.222399999922</v>
      </c>
      <c r="AQ608" s="191">
        <f t="shared" si="363"/>
        <v>118.18674595069901</v>
      </c>
      <c r="AR608" s="191">
        <f t="shared" si="369"/>
        <v>-90.990663935663591</v>
      </c>
      <c r="AS608" s="250">
        <f t="shared" si="374"/>
        <v>0</v>
      </c>
      <c r="AT608" s="250">
        <f t="shared" si="375"/>
        <v>0</v>
      </c>
      <c r="AU608" s="250">
        <f t="shared" si="376"/>
        <v>0</v>
      </c>
      <c r="AV608" s="250">
        <f t="shared" si="377"/>
        <v>1</v>
      </c>
      <c r="AW608" s="250">
        <f t="shared" si="378"/>
        <v>0</v>
      </c>
      <c r="AX608" s="250">
        <f t="shared" si="379"/>
        <v>0</v>
      </c>
      <c r="AY608" s="89"/>
      <c r="AZ608" s="111"/>
      <c r="BA608" s="111"/>
      <c r="BB608" s="111"/>
      <c r="BC608" s="111"/>
      <c r="BD608" s="111"/>
      <c r="BE608" s="111"/>
      <c r="BF608" s="111"/>
      <c r="BG608" s="111"/>
      <c r="BH608" s="89"/>
      <c r="BI608" s="89"/>
      <c r="BJ608" s="89"/>
      <c r="BK608" s="89"/>
      <c r="BL608" s="89"/>
    </row>
    <row r="609" spans="1:64" x14ac:dyDescent="0.25">
      <c r="A609" s="86">
        <f t="shared" si="368"/>
        <v>608</v>
      </c>
      <c r="B609" s="113"/>
      <c r="C609" s="88"/>
      <c r="D609" s="88"/>
      <c r="E609" s="194">
        <f t="shared" si="344"/>
        <v>0</v>
      </c>
      <c r="F609" s="89">
        <f t="shared" si="345"/>
        <v>0</v>
      </c>
      <c r="G609" s="113"/>
      <c r="H609" s="88"/>
      <c r="I609" s="84">
        <f t="shared" si="346"/>
        <v>17189.136448451631</v>
      </c>
      <c r="J609" s="84">
        <f t="shared" si="347"/>
        <v>17293.725153394815</v>
      </c>
      <c r="K609" s="84">
        <f t="shared" si="348"/>
        <v>17398.313858337995</v>
      </c>
      <c r="L609" s="84">
        <f t="shared" si="349"/>
        <v>17502.902563281179</v>
      </c>
      <c r="M609" s="108">
        <f>IF(T609&lt;&gt;0,(((G609+1)*('Data Raw'!$N$1007-'Data Raw'!$N$1008)/2+'Data Raw'!$N$1008)*'Data Raw'!$M$1010+'Data Raw'!$M$1009)*AE609+AE609)</f>
        <v>17607.491268224359</v>
      </c>
      <c r="N609" s="84">
        <f t="shared" si="350"/>
        <v>17712.07997316754</v>
      </c>
      <c r="O609" s="84">
        <f t="shared" si="351"/>
        <v>17816.668678110724</v>
      </c>
      <c r="P609" s="84">
        <f t="shared" si="352"/>
        <v>17921.257383053904</v>
      </c>
      <c r="Q609" s="84">
        <f t="shared" si="353"/>
        <v>18025.846087997088</v>
      </c>
      <c r="R609" s="166" t="str">
        <f t="shared" si="354"/>
        <v/>
      </c>
      <c r="S609" s="109">
        <f>'Data Raw'!E651</f>
        <v>17601.5</v>
      </c>
      <c r="T609" s="109">
        <f>'Data Raw'!G651</f>
        <v>17640.36</v>
      </c>
      <c r="U609" s="109">
        <f>'Data Raw'!D651</f>
        <v>17858.18</v>
      </c>
      <c r="V609" s="166" t="str">
        <f t="shared" si="355"/>
        <v/>
      </c>
      <c r="W609" s="89">
        <f t="shared" si="356"/>
        <v>-32.868731775641209</v>
      </c>
      <c r="X609" s="89">
        <f t="shared" si="357"/>
        <v>1080.353528539046</v>
      </c>
      <c r="Y609" s="89">
        <f t="shared" si="373"/>
        <v>194.05871216469629</v>
      </c>
      <c r="Z609" s="109">
        <f t="shared" si="358"/>
        <v>256.68000000000029</v>
      </c>
      <c r="AA609" s="89">
        <f t="shared" si="359"/>
        <v>227.44535846831769</v>
      </c>
      <c r="AB609" s="89">
        <f t="shared" si="360"/>
        <v>17614.12301951892</v>
      </c>
      <c r="AC609" s="89">
        <f t="shared" si="361"/>
        <v>17992.496980481083</v>
      </c>
      <c r="AD609" s="89">
        <f t="shared" si="362"/>
        <v>1</v>
      </c>
      <c r="AE609" s="89">
        <f>'Data Raw'!C651</f>
        <v>17803.310000000001</v>
      </c>
      <c r="AF609" s="89"/>
      <c r="AG609" s="89">
        <f t="shared" si="364"/>
        <v>-162.95000000000073</v>
      </c>
      <c r="AH609" s="89">
        <f t="shared" si="365"/>
        <v>-195.81873177564194</v>
      </c>
      <c r="AI609" s="109">
        <f t="shared" si="366"/>
        <v>-1</v>
      </c>
      <c r="AJ609" s="109">
        <f t="shared" si="370"/>
        <v>50</v>
      </c>
      <c r="AK609" s="88"/>
      <c r="AL609" s="191" t="str">
        <f t="shared" si="371"/>
        <v/>
      </c>
      <c r="AM609" s="191">
        <f t="shared" si="372"/>
        <v>-162.95000000000073</v>
      </c>
      <c r="AN609" s="88"/>
      <c r="AO609" s="191"/>
      <c r="AP609" s="191">
        <f t="shared" si="367"/>
        <v>26552.702500000236</v>
      </c>
      <c r="AQ609" s="191">
        <f t="shared" si="363"/>
        <v>123.16044084506586</v>
      </c>
      <c r="AR609" s="191">
        <f t="shared" si="369"/>
        <v>-70.898271319630425</v>
      </c>
      <c r="AS609" s="250">
        <f t="shared" si="374"/>
        <v>0</v>
      </c>
      <c r="AT609" s="250">
        <f t="shared" si="375"/>
        <v>0</v>
      </c>
      <c r="AU609" s="250">
        <f t="shared" si="376"/>
        <v>0</v>
      </c>
      <c r="AV609" s="250">
        <f t="shared" si="377"/>
        <v>1</v>
      </c>
      <c r="AW609" s="250">
        <f t="shared" si="378"/>
        <v>0</v>
      </c>
      <c r="AX609" s="250">
        <f t="shared" si="379"/>
        <v>0</v>
      </c>
      <c r="AY609" s="89"/>
      <c r="AZ609" s="111"/>
      <c r="BA609" s="111"/>
      <c r="BB609" s="111"/>
      <c r="BC609" s="111"/>
      <c r="BD609" s="111"/>
      <c r="BE609" s="111"/>
      <c r="BF609" s="111"/>
      <c r="BG609" s="111"/>
      <c r="BH609" s="89"/>
      <c r="BI609" s="89"/>
      <c r="BJ609" s="89"/>
      <c r="BK609" s="89"/>
      <c r="BL609" s="89"/>
    </row>
    <row r="610" spans="1:64" x14ac:dyDescent="0.25">
      <c r="A610" s="86">
        <f t="shared" si="368"/>
        <v>609</v>
      </c>
      <c r="B610" s="113"/>
      <c r="C610" s="88"/>
      <c r="D610" s="88"/>
      <c r="E610" s="194">
        <f t="shared" si="344"/>
        <v>0</v>
      </c>
      <c r="F610" s="89">
        <f t="shared" si="345"/>
        <v>0</v>
      </c>
      <c r="G610" s="113"/>
      <c r="H610" s="88"/>
      <c r="I610" s="84">
        <f t="shared" si="346"/>
        <v>17222.261726794448</v>
      </c>
      <c r="J610" s="84">
        <f t="shared" si="347"/>
        <v>17319.291082876796</v>
      </c>
      <c r="K610" s="84">
        <f t="shared" si="348"/>
        <v>17416.320438959145</v>
      </c>
      <c r="L610" s="84">
        <f t="shared" si="349"/>
        <v>17513.349795041493</v>
      </c>
      <c r="M610" s="108">
        <f>IF(T610&lt;&gt;0,(((G610+1)*('Data Raw'!$N$1007-'Data Raw'!$N$1008)/2+'Data Raw'!$N$1008)*'Data Raw'!$M$1010+'Data Raw'!$M$1009)*AE610+AE610)</f>
        <v>17610.379151123841</v>
      </c>
      <c r="N610" s="84">
        <f t="shared" si="350"/>
        <v>17707.40850720619</v>
      </c>
      <c r="O610" s="84">
        <f t="shared" si="351"/>
        <v>17804.437863288538</v>
      </c>
      <c r="P610" s="84">
        <f t="shared" si="352"/>
        <v>17901.467219370887</v>
      </c>
      <c r="Q610" s="84">
        <f t="shared" si="353"/>
        <v>17998.496575453235</v>
      </c>
      <c r="R610" s="166" t="str">
        <f t="shared" si="354"/>
        <v/>
      </c>
      <c r="S610" s="109">
        <f>'Data Raw'!E652</f>
        <v>17671.990000000002</v>
      </c>
      <c r="T610" s="109">
        <f>'Data Raw'!G652</f>
        <v>17773.34</v>
      </c>
      <c r="U610" s="109">
        <f>'Data Raw'!D652</f>
        <v>17815.71</v>
      </c>
      <c r="V610" s="166" t="str">
        <f t="shared" si="355"/>
        <v/>
      </c>
      <c r="W610" s="89">
        <f t="shared" si="356"/>
        <v>-162.96084887615871</v>
      </c>
      <c r="X610" s="89">
        <f t="shared" si="357"/>
        <v>26556.238266438235</v>
      </c>
      <c r="Y610" s="89">
        <f t="shared" si="373"/>
        <v>189.92815967719437</v>
      </c>
      <c r="Z610" s="109">
        <f t="shared" si="358"/>
        <v>143.71999999999753</v>
      </c>
      <c r="AA610" s="89">
        <f t="shared" si="359"/>
        <v>215.48459297284339</v>
      </c>
      <c r="AB610" s="89">
        <f t="shared" si="360"/>
        <v>17612.90144530193</v>
      </c>
      <c r="AC610" s="89">
        <f t="shared" si="361"/>
        <v>17999.558554698069</v>
      </c>
      <c r="AD610" s="89">
        <f t="shared" si="362"/>
        <v>1</v>
      </c>
      <c r="AE610" s="89">
        <f>'Data Raw'!C652</f>
        <v>17806.23</v>
      </c>
      <c r="AF610" s="89"/>
      <c r="AG610" s="89">
        <f t="shared" si="364"/>
        <v>-32.889999999999418</v>
      </c>
      <c r="AH610" s="89">
        <f t="shared" si="365"/>
        <v>-195.85084887615812</v>
      </c>
      <c r="AI610" s="109">
        <f t="shared" si="366"/>
        <v>-1</v>
      </c>
      <c r="AJ610" s="109">
        <f t="shared" si="370"/>
        <v>48.514678041174072</v>
      </c>
      <c r="AK610" s="88"/>
      <c r="AL610" s="191" t="str">
        <f t="shared" si="371"/>
        <v/>
      </c>
      <c r="AM610" s="191">
        <f t="shared" si="372"/>
        <v>-32.889999999999418</v>
      </c>
      <c r="AN610" s="88"/>
      <c r="AO610" s="191"/>
      <c r="AP610" s="191">
        <f t="shared" si="367"/>
        <v>1081.7520999999617</v>
      </c>
      <c r="AQ610" s="191">
        <f t="shared" si="363"/>
        <v>113.1303918622807</v>
      </c>
      <c r="AR610" s="191">
        <f t="shared" si="369"/>
        <v>-76.797767814913669</v>
      </c>
      <c r="AS610" s="250">
        <f t="shared" si="374"/>
        <v>0</v>
      </c>
      <c r="AT610" s="250">
        <f t="shared" si="375"/>
        <v>0</v>
      </c>
      <c r="AU610" s="250">
        <f t="shared" si="376"/>
        <v>0</v>
      </c>
      <c r="AV610" s="250">
        <f t="shared" si="377"/>
        <v>1</v>
      </c>
      <c r="AW610" s="250">
        <f t="shared" si="378"/>
        <v>0</v>
      </c>
      <c r="AX610" s="250">
        <f t="shared" si="379"/>
        <v>0</v>
      </c>
      <c r="AY610" s="89"/>
      <c r="AZ610" s="111"/>
      <c r="BA610" s="111"/>
      <c r="BB610" s="111"/>
      <c r="BC610" s="111"/>
      <c r="BD610" s="111"/>
      <c r="BE610" s="111"/>
      <c r="BF610" s="111"/>
      <c r="BG610" s="111"/>
      <c r="BH610" s="89"/>
      <c r="BI610" s="89"/>
      <c r="BJ610" s="89"/>
      <c r="BK610" s="89"/>
      <c r="BL610" s="89"/>
    </row>
    <row r="611" spans="1:64" x14ac:dyDescent="0.25">
      <c r="A611" s="86">
        <f t="shared" si="368"/>
        <v>610</v>
      </c>
      <c r="B611" s="113"/>
      <c r="C611" s="88"/>
      <c r="D611" s="88"/>
      <c r="E611" s="194">
        <f t="shared" si="344"/>
        <v>0</v>
      </c>
      <c r="F611" s="89">
        <f t="shared" si="345"/>
        <v>0</v>
      </c>
      <c r="G611" s="113"/>
      <c r="H611" s="88"/>
      <c r="I611" s="84">
        <f t="shared" si="346"/>
        <v>17153.400534337339</v>
      </c>
      <c r="J611" s="84">
        <f t="shared" si="347"/>
        <v>17248.364614175935</v>
      </c>
      <c r="K611" s="84">
        <f t="shared" si="348"/>
        <v>17343.328694014534</v>
      </c>
      <c r="L611" s="84">
        <f t="shared" si="349"/>
        <v>17438.292773853129</v>
      </c>
      <c r="M611" s="108">
        <f>IF(T611&lt;&gt;0,(((G611+1)*('Data Raw'!$N$1007-'Data Raw'!$N$1008)/2+'Data Raw'!$N$1008)*'Data Raw'!$M$1010+'Data Raw'!$M$1009)*AE611+AE611)</f>
        <v>17533.256853691728</v>
      </c>
      <c r="N611" s="84">
        <f t="shared" si="350"/>
        <v>17628.220933530327</v>
      </c>
      <c r="O611" s="84">
        <f t="shared" si="351"/>
        <v>17723.185013368922</v>
      </c>
      <c r="P611" s="84">
        <f t="shared" si="352"/>
        <v>17818.149093207521</v>
      </c>
      <c r="Q611" s="84">
        <f t="shared" si="353"/>
        <v>17913.113173046117</v>
      </c>
      <c r="R611" s="166" t="str">
        <f t="shared" si="354"/>
        <v/>
      </c>
      <c r="S611" s="109">
        <f>'Data Raw'!E653</f>
        <v>17625.89</v>
      </c>
      <c r="T611" s="109">
        <f>'Data Raw'!G653</f>
        <v>17732.52</v>
      </c>
      <c r="U611" s="109">
        <f>'Data Raw'!D653</f>
        <v>17831.18</v>
      </c>
      <c r="V611" s="166" t="str">
        <f t="shared" si="355"/>
        <v/>
      </c>
      <c r="W611" s="89">
        <f t="shared" si="356"/>
        <v>-199.26314630827255</v>
      </c>
      <c r="X611" s="89">
        <f t="shared" si="357"/>
        <v>39705.801476672037</v>
      </c>
      <c r="Y611" s="89">
        <f t="shared" si="373"/>
        <v>191.28962204202563</v>
      </c>
      <c r="Z611" s="109">
        <f t="shared" si="358"/>
        <v>205.29000000000087</v>
      </c>
      <c r="AA611" s="89">
        <f t="shared" si="359"/>
        <v>214.02822254815158</v>
      </c>
      <c r="AB611" s="89">
        <f t="shared" si="360"/>
        <v>17545.088095973082</v>
      </c>
      <c r="AC611" s="89">
        <f t="shared" si="361"/>
        <v>17911.411904026918</v>
      </c>
      <c r="AD611" s="89">
        <f t="shared" si="362"/>
        <v>1</v>
      </c>
      <c r="AE611" s="89">
        <f>'Data Raw'!C653</f>
        <v>17728.25</v>
      </c>
      <c r="AF611" s="89"/>
      <c r="AG611" s="89">
        <f t="shared" si="364"/>
        <v>4.2700000000004366</v>
      </c>
      <c r="AH611" s="89">
        <f t="shared" si="365"/>
        <v>-194.99314630827212</v>
      </c>
      <c r="AI611" s="109">
        <f t="shared" si="366"/>
        <v>-1</v>
      </c>
      <c r="AJ611" s="109">
        <f t="shared" si="370"/>
        <v>47.482039919298593</v>
      </c>
      <c r="AK611" s="88"/>
      <c r="AL611" s="191" t="str">
        <f t="shared" si="371"/>
        <v/>
      </c>
      <c r="AM611" s="191">
        <f t="shared" si="372"/>
        <v>-4.2700000000004366</v>
      </c>
      <c r="AN611" s="88"/>
      <c r="AO611" s="191"/>
      <c r="AP611" s="191">
        <f t="shared" si="367"/>
        <v>18.232900000003728</v>
      </c>
      <c r="AQ611" s="191">
        <f t="shared" si="363"/>
        <v>101.03479276647178</v>
      </c>
      <c r="AR611" s="191">
        <f t="shared" si="369"/>
        <v>-90.254829275553845</v>
      </c>
      <c r="AS611" s="250">
        <f t="shared" si="374"/>
        <v>0</v>
      </c>
      <c r="AT611" s="250">
        <f t="shared" si="375"/>
        <v>0</v>
      </c>
      <c r="AU611" s="250">
        <f t="shared" si="376"/>
        <v>0</v>
      </c>
      <c r="AV611" s="250">
        <f t="shared" si="377"/>
        <v>0</v>
      </c>
      <c r="AW611" s="250">
        <f t="shared" si="378"/>
        <v>1</v>
      </c>
      <c r="AX611" s="250">
        <f t="shared" si="379"/>
        <v>0</v>
      </c>
      <c r="AY611" s="89"/>
      <c r="AZ611" s="111"/>
      <c r="BA611" s="111"/>
      <c r="BB611" s="111"/>
      <c r="BC611" s="111"/>
      <c r="BD611" s="111"/>
      <c r="BE611" s="111"/>
      <c r="BF611" s="111"/>
      <c r="BG611" s="111"/>
      <c r="BH611" s="89"/>
      <c r="BI611" s="89"/>
      <c r="BJ611" s="89"/>
      <c r="BK611" s="89"/>
      <c r="BL611" s="89"/>
    </row>
    <row r="612" spans="1:64" x14ac:dyDescent="0.25">
      <c r="A612" s="86">
        <f t="shared" si="368"/>
        <v>611</v>
      </c>
      <c r="B612" s="113"/>
      <c r="C612" s="88"/>
      <c r="D612" s="88"/>
      <c r="E612" s="194">
        <f t="shared" si="344"/>
        <v>0</v>
      </c>
      <c r="F612" s="89">
        <f t="shared" si="345"/>
        <v>0</v>
      </c>
      <c r="G612" s="113"/>
      <c r="H612" s="88"/>
      <c r="I612" s="84">
        <f t="shared" si="346"/>
        <v>16964.953113137082</v>
      </c>
      <c r="J612" s="84">
        <f t="shared" si="347"/>
        <v>17060.597924158097</v>
      </c>
      <c r="K612" s="84">
        <f t="shared" si="348"/>
        <v>17156.242735179108</v>
      </c>
      <c r="L612" s="84">
        <f t="shared" si="349"/>
        <v>17251.887546200123</v>
      </c>
      <c r="M612" s="108">
        <f>IF(T612&lt;&gt;0,(((G612+1)*('Data Raw'!$N$1007-'Data Raw'!$N$1008)/2+'Data Raw'!$N$1008)*'Data Raw'!$M$1010+'Data Raw'!$M$1009)*AE612+AE612)</f>
        <v>17347.532357221135</v>
      </c>
      <c r="N612" s="84">
        <f t="shared" si="350"/>
        <v>17443.177168242146</v>
      </c>
      <c r="O612" s="84">
        <f t="shared" si="351"/>
        <v>17538.821979263161</v>
      </c>
      <c r="P612" s="84">
        <f t="shared" si="352"/>
        <v>17634.466790284172</v>
      </c>
      <c r="Q612" s="84">
        <f t="shared" si="353"/>
        <v>17730.111601305187</v>
      </c>
      <c r="R612" s="166" t="str">
        <f t="shared" si="354"/>
        <v/>
      </c>
      <c r="S612" s="109">
        <f>'Data Raw'!E654</f>
        <v>17292.36</v>
      </c>
      <c r="T612" s="109">
        <f>'Data Raw'!G654</f>
        <v>17295.89</v>
      </c>
      <c r="U612" s="109">
        <f>'Data Raw'!D654</f>
        <v>17540.46</v>
      </c>
      <c r="V612" s="166" t="str">
        <f t="shared" si="355"/>
        <v/>
      </c>
      <c r="W612" s="89">
        <f t="shared" si="356"/>
        <v>51.642357221135171</v>
      </c>
      <c r="X612" s="89">
        <f t="shared" si="357"/>
        <v>2666.9330593553318</v>
      </c>
      <c r="Y612" s="89">
        <f t="shared" si="373"/>
        <v>178.17216796652508</v>
      </c>
      <c r="Z612" s="109">
        <f t="shared" si="358"/>
        <v>248.09999999999854</v>
      </c>
      <c r="AA612" s="89">
        <f t="shared" si="359"/>
        <v>218.89561932698689</v>
      </c>
      <c r="AB612" s="89">
        <f t="shared" si="360"/>
        <v>17358.536010834072</v>
      </c>
      <c r="AC612" s="89">
        <f t="shared" si="361"/>
        <v>17722.383989165926</v>
      </c>
      <c r="AD612" s="89" t="str">
        <f t="shared" si="362"/>
        <v/>
      </c>
      <c r="AE612" s="89">
        <f>'Data Raw'!C654</f>
        <v>17540.46</v>
      </c>
      <c r="AF612" s="89"/>
      <c r="AG612" s="89">
        <f t="shared" si="364"/>
        <v>-244.56999999999971</v>
      </c>
      <c r="AH612" s="89">
        <f t="shared" si="365"/>
        <v>-192.92764277886454</v>
      </c>
      <c r="AI612" s="109">
        <f t="shared" si="366"/>
        <v>-1</v>
      </c>
      <c r="AJ612" s="109">
        <f t="shared" si="370"/>
        <v>47.822405510506407</v>
      </c>
      <c r="AK612" s="88"/>
      <c r="AL612" s="191" t="str">
        <f t="shared" si="371"/>
        <v/>
      </c>
      <c r="AM612" s="191">
        <f t="shared" si="372"/>
        <v>-244.56999999999971</v>
      </c>
      <c r="AN612" s="88"/>
      <c r="AO612" s="191"/>
      <c r="AP612" s="191">
        <f t="shared" si="367"/>
        <v>59814.484899999858</v>
      </c>
      <c r="AQ612" s="191">
        <f t="shared" si="363"/>
        <v>116.98314912575267</v>
      </c>
      <c r="AR612" s="191">
        <f t="shared" si="369"/>
        <v>-61.189018840772405</v>
      </c>
      <c r="AS612" s="250">
        <f t="shared" si="374"/>
        <v>0</v>
      </c>
      <c r="AT612" s="250">
        <f t="shared" si="375"/>
        <v>0</v>
      </c>
      <c r="AU612" s="250">
        <f t="shared" si="376"/>
        <v>1</v>
      </c>
      <c r="AV612" s="250">
        <f t="shared" si="377"/>
        <v>0</v>
      </c>
      <c r="AW612" s="250">
        <f t="shared" si="378"/>
        <v>0</v>
      </c>
      <c r="AX612" s="250">
        <f t="shared" si="379"/>
        <v>0</v>
      </c>
      <c r="AY612" s="89"/>
      <c r="AZ612" s="111"/>
      <c r="BA612" s="111"/>
      <c r="BB612" s="111"/>
      <c r="BC612" s="111"/>
      <c r="BD612" s="111"/>
      <c r="BE612" s="111"/>
      <c r="BF612" s="111"/>
      <c r="BG612" s="111"/>
      <c r="BH612" s="89"/>
      <c r="BI612" s="89"/>
      <c r="BJ612" s="89"/>
      <c r="BK612" s="89"/>
      <c r="BL612" s="89"/>
    </row>
    <row r="613" spans="1:64" x14ac:dyDescent="0.25">
      <c r="A613" s="86">
        <f t="shared" si="368"/>
        <v>612</v>
      </c>
      <c r="B613" s="113"/>
      <c r="C613" s="88"/>
      <c r="D613" s="88"/>
      <c r="E613" s="194">
        <f t="shared" ref="E613:E676" si="380">B613-B612</f>
        <v>0</v>
      </c>
      <c r="F613" s="89">
        <f t="shared" ref="F613:F676" si="381">E613/7+F612/7*6</f>
        <v>0</v>
      </c>
      <c r="G613" s="113"/>
      <c r="H613" s="88"/>
      <c r="I613" s="84">
        <f t="shared" ref="I613:I676" si="382">K613-Y612</f>
        <v>16582.532810991219</v>
      </c>
      <c r="J613" s="84">
        <f t="shared" ref="J613:J676" si="383">M613-Y612*1.5</f>
        <v>16671.618894974479</v>
      </c>
      <c r="K613" s="84">
        <f t="shared" ref="K613:K676" si="384">M613-Y612</f>
        <v>16760.704978957743</v>
      </c>
      <c r="L613" s="84">
        <f t="shared" ref="L613:L676" si="385">M613-Y612/2</f>
        <v>16849.791062941003</v>
      </c>
      <c r="M613" s="108">
        <f>IF(T613&lt;&gt;0,(((G613+1)*('Data Raw'!$N$1007-'Data Raw'!$N$1008)/2+'Data Raw'!$N$1008)*'Data Raw'!$M$1010+'Data Raw'!$M$1009)*AE613+AE613)</f>
        <v>16938.877146924267</v>
      </c>
      <c r="N613" s="84">
        <f t="shared" ref="N613:N676" si="386">M613+Y612/2</f>
        <v>17027.963230907531</v>
      </c>
      <c r="O613" s="84">
        <f t="shared" ref="O613:O676" si="387">M613+Y612</f>
        <v>17117.049314890792</v>
      </c>
      <c r="P613" s="84">
        <f t="shared" ref="P613:P676" si="388">M613+1.5*Y612</f>
        <v>17206.135398874056</v>
      </c>
      <c r="Q613" s="84">
        <f t="shared" ref="Q613:Q676" si="389">O613+Y612</f>
        <v>17295.221482857316</v>
      </c>
      <c r="R613" s="166" t="str">
        <f t="shared" ref="R613:R676" si="390">IF(B613&lt;&gt;"",IF(AND(M613&gt;AB613,M613&lt;AC613),"",1),"")</f>
        <v/>
      </c>
      <c r="S613" s="109">
        <f>'Data Raw'!E655</f>
        <v>17118.07</v>
      </c>
      <c r="T613" s="109">
        <f>'Data Raw'!G655</f>
        <v>17172.13</v>
      </c>
      <c r="U613" s="109">
        <f>'Data Raw'!D655</f>
        <v>17309.740000000002</v>
      </c>
      <c r="V613" s="166" t="str">
        <f t="shared" ref="V613:V676" si="391">IF(R613&lt;&gt;1,IF(B613&lt;&gt;"",IF((AE613-M613)*(AE613-T613)&gt;0,1,""),""),"")</f>
        <v/>
      </c>
      <c r="W613" s="89">
        <f t="shared" ref="W613:W676" si="392">IF(R613=1,0,(M613-T613))</f>
        <v>-233.25285307573358</v>
      </c>
      <c r="X613" s="89">
        <f t="shared" ref="X613:X676" si="393">IF(R613=1,0,(M613-T613)*(M613-T613))</f>
        <v>54406.893467969756</v>
      </c>
      <c r="Y613" s="89">
        <f t="shared" si="373"/>
        <v>187.03659767745972</v>
      </c>
      <c r="Z613" s="109">
        <f t="shared" ref="Z613:Z676" si="394">U613-S613</f>
        <v>191.67000000000189</v>
      </c>
      <c r="AA613" s="89">
        <f t="shared" ref="AA613:AA676" si="395">Z613/7+AA612/7*6</f>
        <v>215.00624513741761</v>
      </c>
      <c r="AB613" s="89">
        <f t="shared" ref="AB613:AB676" si="396">AE613-$AD$1*AA612</f>
        <v>16941.198723572059</v>
      </c>
      <c r="AC613" s="89">
        <f t="shared" ref="AC613:AC676" si="397">AE613+$AD$1*AA612</f>
        <v>17313.321276427938</v>
      </c>
      <c r="AD613" s="89">
        <f t="shared" ref="AD613:AD676" si="398">IF(AND(T613&lt;AC613, T613&gt;AB613),1,"")</f>
        <v>1</v>
      </c>
      <c r="AE613" s="89">
        <f>'Data Raw'!C655</f>
        <v>17127.259999999998</v>
      </c>
      <c r="AF613" s="89"/>
      <c r="AG613" s="89">
        <f t="shared" si="364"/>
        <v>44.870000000002619</v>
      </c>
      <c r="AH613" s="89">
        <f t="shared" si="365"/>
        <v>-188.38285307573096</v>
      </c>
      <c r="AI613" s="109">
        <f t="shared" si="366"/>
        <v>-1</v>
      </c>
      <c r="AJ613" s="109">
        <f t="shared" si="370"/>
        <v>44.54304199163127</v>
      </c>
      <c r="AK613" s="88"/>
      <c r="AL613" s="191" t="str">
        <f t="shared" si="371"/>
        <v/>
      </c>
      <c r="AM613" s="191">
        <f t="shared" si="372"/>
        <v>-44.870000000002619</v>
      </c>
      <c r="AN613" s="88"/>
      <c r="AO613" s="191"/>
      <c r="AP613" s="191">
        <f t="shared" si="367"/>
        <v>2013.3169000002351</v>
      </c>
      <c r="AQ613" s="191">
        <f t="shared" ref="AQ613:AQ676" si="399">IF(AP613&gt;0,SQRT(AP613)/9+AQ612/9*8,AQ612)</f>
        <v>108.97057700066934</v>
      </c>
      <c r="AR613" s="191">
        <f t="shared" si="369"/>
        <v>-78.066020676790387</v>
      </c>
      <c r="AS613" s="250">
        <f t="shared" si="374"/>
        <v>0</v>
      </c>
      <c r="AT613" s="250">
        <f t="shared" si="375"/>
        <v>0</v>
      </c>
      <c r="AU613" s="250">
        <f t="shared" si="376"/>
        <v>0</v>
      </c>
      <c r="AV613" s="250">
        <f t="shared" si="377"/>
        <v>0</v>
      </c>
      <c r="AW613" s="250">
        <f t="shared" si="378"/>
        <v>1</v>
      </c>
      <c r="AX613" s="250">
        <f t="shared" si="379"/>
        <v>0</v>
      </c>
      <c r="AY613" s="89"/>
      <c r="AZ613" s="111"/>
      <c r="BA613" s="111"/>
      <c r="BB613" s="111"/>
      <c r="BC613" s="111"/>
      <c r="BD613" s="111"/>
      <c r="BE613" s="111"/>
      <c r="BF613" s="111"/>
      <c r="BG613" s="111"/>
      <c r="BH613" s="89"/>
      <c r="BI613" s="89"/>
      <c r="BJ613" s="89"/>
      <c r="BK613" s="89"/>
      <c r="BL613" s="89"/>
    </row>
    <row r="614" spans="1:64" x14ac:dyDescent="0.25">
      <c r="A614" s="86">
        <f t="shared" si="368"/>
        <v>613</v>
      </c>
      <c r="B614" s="113"/>
      <c r="C614" s="88"/>
      <c r="D614" s="88"/>
      <c r="E614" s="194">
        <f t="shared" si="380"/>
        <v>0</v>
      </c>
      <c r="F614" s="89">
        <f t="shared" si="381"/>
        <v>0</v>
      </c>
      <c r="G614" s="113"/>
      <c r="H614" s="88"/>
      <c r="I614" s="84">
        <f t="shared" si="382"/>
        <v>16491.509087980048</v>
      </c>
      <c r="J614" s="84">
        <f t="shared" si="383"/>
        <v>16585.027386818776</v>
      </c>
      <c r="K614" s="84">
        <f t="shared" si="384"/>
        <v>16678.545685657507</v>
      </c>
      <c r="L614" s="84">
        <f t="shared" si="385"/>
        <v>16772.063984496235</v>
      </c>
      <c r="M614" s="108">
        <f>IF(T614&lt;&gt;0,(((G614+1)*('Data Raw'!$N$1007-'Data Raw'!$N$1008)/2+'Data Raw'!$N$1008)*'Data Raw'!$M$1010+'Data Raw'!$M$1009)*AE614+AE614)</f>
        <v>16865.582283334967</v>
      </c>
      <c r="N614" s="84">
        <f t="shared" si="386"/>
        <v>16959.100582173698</v>
      </c>
      <c r="O614" s="84">
        <f t="shared" si="387"/>
        <v>17052.618881012426</v>
      </c>
      <c r="P614" s="84">
        <f t="shared" si="388"/>
        <v>17146.137179851157</v>
      </c>
      <c r="Q614" s="84">
        <f t="shared" si="389"/>
        <v>17239.655478689885</v>
      </c>
      <c r="R614" s="166" t="str">
        <f t="shared" si="390"/>
        <v/>
      </c>
      <c r="S614" s="109">
        <f>'Data Raw'!E656</f>
        <v>16879.66</v>
      </c>
      <c r="T614" s="109">
        <f>'Data Raw'!G656</f>
        <v>16991.53</v>
      </c>
      <c r="U614" s="109">
        <f>'Data Raw'!D656</f>
        <v>17139.53</v>
      </c>
      <c r="V614" s="166" t="str">
        <f t="shared" si="391"/>
        <v/>
      </c>
      <c r="W614" s="89">
        <f t="shared" si="392"/>
        <v>-125.9477166650322</v>
      </c>
      <c r="X614" s="89">
        <f t="shared" si="393"/>
        <v>15862.82733313523</v>
      </c>
      <c r="Y614" s="89">
        <f t="shared" si="373"/>
        <v>179.58641396183256</v>
      </c>
      <c r="Z614" s="109">
        <f t="shared" si="394"/>
        <v>259.86999999999898</v>
      </c>
      <c r="AA614" s="89">
        <f t="shared" si="395"/>
        <v>221.41535297492925</v>
      </c>
      <c r="AB614" s="89">
        <f t="shared" si="396"/>
        <v>16870.394691633195</v>
      </c>
      <c r="AC614" s="89">
        <f t="shared" si="397"/>
        <v>17235.905308366808</v>
      </c>
      <c r="AD614" s="89">
        <f t="shared" si="398"/>
        <v>1</v>
      </c>
      <c r="AE614" s="89">
        <f>'Data Raw'!C656</f>
        <v>17053.150000000001</v>
      </c>
      <c r="AF614" s="89"/>
      <c r="AG614" s="89">
        <f t="shared" si="364"/>
        <v>-61.620000000002619</v>
      </c>
      <c r="AH614" s="89">
        <f t="shared" si="365"/>
        <v>-187.56771666503482</v>
      </c>
      <c r="AI614" s="109">
        <f t="shared" si="366"/>
        <v>-1</v>
      </c>
      <c r="AJ614" s="109">
        <f t="shared" si="370"/>
        <v>46.759149419364931</v>
      </c>
      <c r="AK614" s="88"/>
      <c r="AL614" s="191" t="str">
        <f t="shared" si="371"/>
        <v/>
      </c>
      <c r="AM614" s="191">
        <f t="shared" si="372"/>
        <v>-61.620000000002619</v>
      </c>
      <c r="AN614" s="88"/>
      <c r="AO614" s="191"/>
      <c r="AP614" s="191">
        <f t="shared" si="367"/>
        <v>3797.0244000003227</v>
      </c>
      <c r="AQ614" s="191">
        <f t="shared" si="399"/>
        <v>103.70940177837304</v>
      </c>
      <c r="AR614" s="191">
        <f t="shared" si="369"/>
        <v>-75.877012183459527</v>
      </c>
      <c r="AS614" s="250">
        <f t="shared" si="374"/>
        <v>0</v>
      </c>
      <c r="AT614" s="250">
        <f t="shared" si="375"/>
        <v>0</v>
      </c>
      <c r="AU614" s="250">
        <f t="shared" si="376"/>
        <v>0</v>
      </c>
      <c r="AV614" s="250">
        <f t="shared" si="377"/>
        <v>1</v>
      </c>
      <c r="AW614" s="250">
        <f t="shared" si="378"/>
        <v>0</v>
      </c>
      <c r="AX614" s="250">
        <f t="shared" si="379"/>
        <v>0</v>
      </c>
      <c r="AY614" s="89"/>
      <c r="AZ614" s="111"/>
      <c r="BA614" s="111"/>
      <c r="BB614" s="111"/>
      <c r="BC614" s="111"/>
      <c r="BD614" s="111"/>
      <c r="BE614" s="111"/>
      <c r="BF614" s="111"/>
      <c r="BG614" s="111"/>
      <c r="BH614" s="89"/>
      <c r="BI614" s="89"/>
      <c r="BJ614" s="89"/>
      <c r="BK614" s="89"/>
      <c r="BL614" s="89"/>
    </row>
    <row r="615" spans="1:64" x14ac:dyDescent="0.25">
      <c r="A615" s="86">
        <f t="shared" si="368"/>
        <v>614</v>
      </c>
      <c r="B615" s="113"/>
      <c r="C615" s="88"/>
      <c r="D615" s="88"/>
      <c r="E615" s="194">
        <f t="shared" si="380"/>
        <v>0</v>
      </c>
      <c r="F615" s="89">
        <f t="shared" si="381"/>
        <v>0</v>
      </c>
      <c r="G615" s="113"/>
      <c r="H615" s="88"/>
      <c r="I615" s="84">
        <f t="shared" si="382"/>
        <v>16914.154784794631</v>
      </c>
      <c r="J615" s="84">
        <f t="shared" si="383"/>
        <v>17003.947991775545</v>
      </c>
      <c r="K615" s="84">
        <f t="shared" si="384"/>
        <v>17093.741198756463</v>
      </c>
      <c r="L615" s="84">
        <f t="shared" si="385"/>
        <v>17183.534405737377</v>
      </c>
      <c r="M615" s="108">
        <f>IF(T615&lt;&gt;0,(((G615+1)*('Data Raw'!$N$1007-'Data Raw'!$N$1008)/2+'Data Raw'!$N$1008)*'Data Raw'!$M$1010+'Data Raw'!$M$1009)*AE615+AE615)</f>
        <v>17273.327612718294</v>
      </c>
      <c r="N615" s="84">
        <f t="shared" si="386"/>
        <v>17363.120819699212</v>
      </c>
      <c r="O615" s="84">
        <f t="shared" si="387"/>
        <v>17452.914026680126</v>
      </c>
      <c r="P615" s="84">
        <f t="shared" si="388"/>
        <v>17542.707233661044</v>
      </c>
      <c r="Q615" s="84">
        <f t="shared" si="389"/>
        <v>17632.500440641958</v>
      </c>
      <c r="R615" s="166" t="str">
        <f t="shared" si="390"/>
        <v/>
      </c>
      <c r="S615" s="109">
        <f>'Data Raw'!E657</f>
        <v>17001.43</v>
      </c>
      <c r="T615" s="109">
        <f>'Data Raw'!G657</f>
        <v>17085.330000000002</v>
      </c>
      <c r="U615" s="109">
        <f>'Data Raw'!D657</f>
        <v>17465.82</v>
      </c>
      <c r="V615" s="166" t="str">
        <f t="shared" si="391"/>
        <v/>
      </c>
      <c r="W615" s="89">
        <f t="shared" si="392"/>
        <v>187.99761271829266</v>
      </c>
      <c r="X615" s="89">
        <f t="shared" si="393"/>
        <v>35343.102387777151</v>
      </c>
      <c r="Y615" s="89">
        <f t="shared" si="373"/>
        <v>180.81197134268726</v>
      </c>
      <c r="Z615" s="109">
        <f t="shared" si="394"/>
        <v>464.38999999999942</v>
      </c>
      <c r="AA615" s="89">
        <f t="shared" si="395"/>
        <v>256.12601683565356</v>
      </c>
      <c r="AB615" s="89">
        <f t="shared" si="396"/>
        <v>17277.226949971311</v>
      </c>
      <c r="AC615" s="89">
        <f t="shared" si="397"/>
        <v>17653.633050028689</v>
      </c>
      <c r="AD615" s="89" t="str">
        <f t="shared" si="398"/>
        <v/>
      </c>
      <c r="AE615" s="89">
        <f>'Data Raw'!C657</f>
        <v>17465.43</v>
      </c>
      <c r="AF615" s="89"/>
      <c r="AG615" s="89">
        <f t="shared" si="364"/>
        <v>-380.09999999999854</v>
      </c>
      <c r="AH615" s="89">
        <f t="shared" si="365"/>
        <v>-192.10238728170589</v>
      </c>
      <c r="AI615" s="109">
        <f t="shared" si="366"/>
        <v>-1</v>
      </c>
      <c r="AJ615" s="109">
        <f t="shared" si="370"/>
        <v>44.896603490458141</v>
      </c>
      <c r="AK615" s="88"/>
      <c r="AL615" s="191" t="str">
        <f t="shared" si="371"/>
        <v/>
      </c>
      <c r="AM615" s="191">
        <f t="shared" si="372"/>
        <v>-380.09999999999854</v>
      </c>
      <c r="AN615" s="88"/>
      <c r="AO615" s="191"/>
      <c r="AP615" s="191">
        <f t="shared" si="367"/>
        <v>144476.0099999989</v>
      </c>
      <c r="AQ615" s="191">
        <f t="shared" si="399"/>
        <v>134.41946824744252</v>
      </c>
      <c r="AR615" s="191">
        <f t="shared" si="369"/>
        <v>-46.392503095244734</v>
      </c>
      <c r="AS615" s="250">
        <f t="shared" si="374"/>
        <v>0</v>
      </c>
      <c r="AT615" s="250">
        <f t="shared" si="375"/>
        <v>1</v>
      </c>
      <c r="AU615" s="250">
        <f t="shared" si="376"/>
        <v>0</v>
      </c>
      <c r="AV615" s="250">
        <f t="shared" si="377"/>
        <v>0</v>
      </c>
      <c r="AW615" s="250">
        <f t="shared" si="378"/>
        <v>0</v>
      </c>
      <c r="AX615" s="250">
        <f t="shared" si="379"/>
        <v>0</v>
      </c>
      <c r="AY615" s="89"/>
      <c r="AZ615" s="111"/>
      <c r="BA615" s="111"/>
      <c r="BB615" s="111"/>
      <c r="BC615" s="111"/>
      <c r="BD615" s="111"/>
      <c r="BE615" s="111"/>
      <c r="BF615" s="111"/>
      <c r="BG615" s="111"/>
      <c r="BH615" s="89"/>
      <c r="BI615" s="89"/>
      <c r="BJ615" s="89"/>
      <c r="BK615" s="89"/>
      <c r="BL615" s="89"/>
    </row>
    <row r="616" spans="1:64" x14ac:dyDescent="0.25">
      <c r="A616" s="86">
        <f t="shared" si="368"/>
        <v>615</v>
      </c>
      <c r="B616" s="113"/>
      <c r="C616" s="88"/>
      <c r="D616" s="88"/>
      <c r="E616" s="194">
        <f t="shared" si="380"/>
        <v>0</v>
      </c>
      <c r="F616" s="89">
        <f t="shared" si="381"/>
        <v>0</v>
      </c>
      <c r="G616" s="113"/>
      <c r="H616" s="88"/>
      <c r="I616" s="84">
        <f t="shared" si="382"/>
        <v>16535.57670239497</v>
      </c>
      <c r="J616" s="84">
        <f t="shared" si="383"/>
        <v>16625.982688066309</v>
      </c>
      <c r="K616" s="84">
        <f t="shared" si="384"/>
        <v>16716.388673737656</v>
      </c>
      <c r="L616" s="84">
        <f t="shared" si="385"/>
        <v>16806.794659408999</v>
      </c>
      <c r="M616" s="108">
        <f>IF(T616&lt;&gt;0,(((G616+1)*('Data Raw'!$N$1007-'Data Raw'!$N$1008)/2+'Data Raw'!$N$1008)*'Data Raw'!$M$1010+'Data Raw'!$M$1009)*AE616+AE616)</f>
        <v>16897.200645080342</v>
      </c>
      <c r="N616" s="84">
        <f t="shared" si="386"/>
        <v>16987.606630751685</v>
      </c>
      <c r="O616" s="84">
        <f t="shared" si="387"/>
        <v>17078.012616423028</v>
      </c>
      <c r="P616" s="84">
        <f t="shared" si="388"/>
        <v>17168.418602094374</v>
      </c>
      <c r="Q616" s="84">
        <f t="shared" si="389"/>
        <v>17258.824587765714</v>
      </c>
      <c r="R616" s="166" t="str">
        <f t="shared" si="390"/>
        <v/>
      </c>
      <c r="S616" s="109">
        <f>'Data Raw'!E658</f>
        <v>16917.22</v>
      </c>
      <c r="T616" s="109">
        <f>'Data Raw'!G658</f>
        <v>17044.61</v>
      </c>
      <c r="U616" s="109">
        <f>'Data Raw'!D658</f>
        <v>17174.080000000002</v>
      </c>
      <c r="V616" s="166" t="str">
        <f t="shared" si="391"/>
        <v/>
      </c>
      <c r="W616" s="89">
        <f t="shared" si="392"/>
        <v>-147.40935491965865</v>
      </c>
      <c r="X616" s="89">
        <f t="shared" si="393"/>
        <v>21729.517917829893</v>
      </c>
      <c r="Y616" s="89">
        <f t="shared" si="373"/>
        <v>176.42778036951731</v>
      </c>
      <c r="Z616" s="109">
        <f t="shared" si="394"/>
        <v>256.86000000000058</v>
      </c>
      <c r="AA616" s="89">
        <f t="shared" si="395"/>
        <v>256.2308715734174</v>
      </c>
      <c r="AB616" s="89">
        <f t="shared" si="396"/>
        <v>16867.412885689693</v>
      </c>
      <c r="AC616" s="89">
        <f t="shared" si="397"/>
        <v>17302.827114310305</v>
      </c>
      <c r="AD616" s="89">
        <f t="shared" si="398"/>
        <v>1</v>
      </c>
      <c r="AE616" s="89">
        <f>'Data Raw'!C658</f>
        <v>17085.12</v>
      </c>
      <c r="AF616" s="89"/>
      <c r="AG616" s="89">
        <f t="shared" si="364"/>
        <v>-40.509999999998399</v>
      </c>
      <c r="AH616" s="89">
        <f t="shared" si="365"/>
        <v>-187.91935491965705</v>
      </c>
      <c r="AI616" s="109">
        <f t="shared" si="366"/>
        <v>-1</v>
      </c>
      <c r="AJ616" s="109">
        <f t="shared" si="370"/>
        <v>45.202992835671814</v>
      </c>
      <c r="AK616" s="88"/>
      <c r="AL616" s="191" t="str">
        <f t="shared" si="371"/>
        <v/>
      </c>
      <c r="AM616" s="191">
        <f t="shared" si="372"/>
        <v>-40.509999999998399</v>
      </c>
      <c r="AN616" s="88"/>
      <c r="AO616" s="191"/>
      <c r="AP616" s="191">
        <f t="shared" si="367"/>
        <v>1641.0600999998703</v>
      </c>
      <c r="AQ616" s="191">
        <f t="shared" si="399"/>
        <v>123.9850828866154</v>
      </c>
      <c r="AR616" s="191">
        <f t="shared" si="369"/>
        <v>-52.442697482901906</v>
      </c>
      <c r="AS616" s="250">
        <f t="shared" si="374"/>
        <v>0</v>
      </c>
      <c r="AT616" s="250">
        <f t="shared" si="375"/>
        <v>0</v>
      </c>
      <c r="AU616" s="250">
        <f t="shared" si="376"/>
        <v>0</v>
      </c>
      <c r="AV616" s="250">
        <f t="shared" si="377"/>
        <v>1</v>
      </c>
      <c r="AW616" s="250">
        <f t="shared" si="378"/>
        <v>0</v>
      </c>
      <c r="AX616" s="250">
        <f t="shared" si="379"/>
        <v>0</v>
      </c>
      <c r="AY616" s="89"/>
      <c r="AZ616" s="111"/>
      <c r="BA616" s="111"/>
      <c r="BB616" s="111"/>
      <c r="BC616" s="111"/>
      <c r="BD616" s="111"/>
      <c r="BE616" s="111"/>
      <c r="BF616" s="111"/>
      <c r="BG616" s="111"/>
      <c r="BH616" s="89"/>
      <c r="BI616" s="89"/>
      <c r="BJ616" s="89"/>
      <c r="BK616" s="89"/>
      <c r="BL616" s="89"/>
    </row>
    <row r="617" spans="1:64" x14ac:dyDescent="0.25">
      <c r="A617" s="86">
        <f t="shared" si="368"/>
        <v>616</v>
      </c>
      <c r="B617" s="113"/>
      <c r="C617" s="88"/>
      <c r="D617" s="88"/>
      <c r="E617" s="194">
        <f t="shared" si="380"/>
        <v>0</v>
      </c>
      <c r="F617" s="89">
        <f t="shared" si="381"/>
        <v>0</v>
      </c>
      <c r="G617" s="113"/>
      <c r="H617" s="88"/>
      <c r="I617" s="84">
        <f t="shared" si="382"/>
        <v>16618.628948923586</v>
      </c>
      <c r="J617" s="84">
        <f t="shared" si="383"/>
        <v>16706.842839108347</v>
      </c>
      <c r="K617" s="84">
        <f t="shared" si="384"/>
        <v>16795.056729293105</v>
      </c>
      <c r="L617" s="84">
        <f t="shared" si="385"/>
        <v>16883.270619477866</v>
      </c>
      <c r="M617" s="108">
        <f>IF(T617&lt;&gt;0,(((G617+1)*('Data Raw'!$N$1007-'Data Raw'!$N$1008)/2+'Data Raw'!$N$1008)*'Data Raw'!$M$1010+'Data Raw'!$M$1009)*AE617+AE617)</f>
        <v>16971.484509662623</v>
      </c>
      <c r="N617" s="84">
        <f t="shared" si="386"/>
        <v>17059.698399847381</v>
      </c>
      <c r="O617" s="84">
        <f t="shared" si="387"/>
        <v>17147.912290032142</v>
      </c>
      <c r="P617" s="84">
        <f t="shared" si="388"/>
        <v>17236.126180216899</v>
      </c>
      <c r="Q617" s="84">
        <f t="shared" si="389"/>
        <v>17324.34007040166</v>
      </c>
      <c r="R617" s="166" t="str">
        <f t="shared" si="390"/>
        <v/>
      </c>
      <c r="S617" s="109">
        <f>'Data Raw'!E659</f>
        <v>17078.240000000002</v>
      </c>
      <c r="T617" s="109">
        <f>'Data Raw'!G659</f>
        <v>17398.73</v>
      </c>
      <c r="U617" s="109">
        <f>'Data Raw'!D659</f>
        <v>17497.72</v>
      </c>
      <c r="V617" s="166" t="str">
        <f t="shared" si="391"/>
        <v/>
      </c>
      <c r="W617" s="89">
        <f t="shared" si="392"/>
        <v>-427.2454903373764</v>
      </c>
      <c r="X617" s="89">
        <f t="shared" si="393"/>
        <v>182538.70901362519</v>
      </c>
      <c r="Y617" s="89">
        <f t="shared" si="373"/>
        <v>229.68900686745764</v>
      </c>
      <c r="Z617" s="109">
        <f t="shared" si="394"/>
        <v>419.47999999999956</v>
      </c>
      <c r="AA617" s="89">
        <f t="shared" si="395"/>
        <v>279.5521756343577</v>
      </c>
      <c r="AB617" s="89">
        <f t="shared" si="396"/>
        <v>16942.433759162595</v>
      </c>
      <c r="AC617" s="89">
        <f t="shared" si="397"/>
        <v>17378.026240837404</v>
      </c>
      <c r="AD617" s="89" t="str">
        <f t="shared" si="398"/>
        <v/>
      </c>
      <c r="AE617" s="89">
        <f>'Data Raw'!C659</f>
        <v>17160.23</v>
      </c>
      <c r="AF617" s="89"/>
      <c r="AG617" s="89">
        <f t="shared" si="364"/>
        <v>238.5</v>
      </c>
      <c r="AH617" s="89">
        <f t="shared" si="365"/>
        <v>-188.7454903373764</v>
      </c>
      <c r="AI617" s="109">
        <f t="shared" si="366"/>
        <v>-1</v>
      </c>
      <c r="AJ617" s="109">
        <f t="shared" si="370"/>
        <v>44.106945092379327</v>
      </c>
      <c r="AK617" s="88"/>
      <c r="AL617" s="191" t="str">
        <f t="shared" si="371"/>
        <v/>
      </c>
      <c r="AM617" s="191">
        <f t="shared" si="372"/>
        <v>-238.5</v>
      </c>
      <c r="AN617" s="88"/>
      <c r="AO617" s="191"/>
      <c r="AP617" s="191">
        <f t="shared" si="367"/>
        <v>56882.25</v>
      </c>
      <c r="AQ617" s="191">
        <f t="shared" si="399"/>
        <v>136.70896256588037</v>
      </c>
      <c r="AR617" s="191">
        <f t="shared" si="369"/>
        <v>-92.980044301577266</v>
      </c>
      <c r="AS617" s="250">
        <f t="shared" si="374"/>
        <v>0</v>
      </c>
      <c r="AT617" s="250">
        <f t="shared" si="375"/>
        <v>0</v>
      </c>
      <c r="AU617" s="250">
        <f t="shared" si="376"/>
        <v>0</v>
      </c>
      <c r="AV617" s="250">
        <f t="shared" si="377"/>
        <v>0</v>
      </c>
      <c r="AW617" s="250">
        <f t="shared" si="378"/>
        <v>0</v>
      </c>
      <c r="AX617" s="250">
        <f t="shared" si="379"/>
        <v>0</v>
      </c>
      <c r="AY617" s="89"/>
      <c r="AZ617" s="111"/>
      <c r="BA617" s="111"/>
      <c r="BB617" s="111"/>
      <c r="BC617" s="111"/>
      <c r="BD617" s="111"/>
      <c r="BE617" s="111"/>
      <c r="BF617" s="111"/>
      <c r="BG617" s="111"/>
      <c r="BH617" s="89"/>
      <c r="BI617" s="89"/>
      <c r="BJ617" s="89"/>
      <c r="BK617" s="89"/>
      <c r="BL617" s="89"/>
    </row>
    <row r="618" spans="1:64" x14ac:dyDescent="0.25">
      <c r="A618" s="86">
        <f t="shared" si="368"/>
        <v>617</v>
      </c>
      <c r="B618" s="113"/>
      <c r="C618" s="88"/>
      <c r="D618" s="88"/>
      <c r="E618" s="194">
        <f t="shared" si="380"/>
        <v>0</v>
      </c>
      <c r="F618" s="89">
        <f t="shared" si="381"/>
        <v>0</v>
      </c>
      <c r="G618" s="113"/>
      <c r="H618" s="88"/>
      <c r="I618" s="84">
        <f t="shared" si="382"/>
        <v>16576.806940888066</v>
      </c>
      <c r="J618" s="84">
        <f t="shared" si="383"/>
        <v>16691.651444321797</v>
      </c>
      <c r="K618" s="84">
        <f t="shared" si="384"/>
        <v>16806.495947755524</v>
      </c>
      <c r="L618" s="84">
        <f t="shared" si="385"/>
        <v>16921.340451189255</v>
      </c>
      <c r="M618" s="108">
        <f>IF(T618&lt;&gt;0,(((G618+1)*('Data Raw'!$N$1007-'Data Raw'!$N$1008)/2+'Data Raw'!$N$1008)*'Data Raw'!$M$1010+'Data Raw'!$M$1009)*AE618+AE618)</f>
        <v>17036.184954622982</v>
      </c>
      <c r="N618" s="84">
        <f t="shared" si="386"/>
        <v>17151.02945805671</v>
      </c>
      <c r="O618" s="84">
        <f t="shared" si="387"/>
        <v>17265.873961490441</v>
      </c>
      <c r="P618" s="84">
        <f t="shared" si="388"/>
        <v>17380.718464924168</v>
      </c>
      <c r="Q618" s="84">
        <f t="shared" si="389"/>
        <v>17495.562968357899</v>
      </c>
      <c r="R618" s="166" t="str">
        <f t="shared" si="390"/>
        <v/>
      </c>
      <c r="S618" s="109">
        <f>'Data Raw'!E660</f>
        <v>17225.650000000001</v>
      </c>
      <c r="T618" s="109">
        <f>'Data Raw'!G660</f>
        <v>17406.36</v>
      </c>
      <c r="U618" s="109">
        <f>'Data Raw'!D660</f>
        <v>17406.36</v>
      </c>
      <c r="V618" s="166" t="str">
        <f t="shared" si="391"/>
        <v/>
      </c>
      <c r="W618" s="89">
        <f t="shared" si="392"/>
        <v>-370.17504537701825</v>
      </c>
      <c r="X618" s="89">
        <f t="shared" si="393"/>
        <v>137029.56421987753</v>
      </c>
      <c r="Y618" s="89">
        <f t="shared" si="373"/>
        <v>254.5505292175186</v>
      </c>
      <c r="Z618" s="109">
        <f t="shared" si="394"/>
        <v>180.70999999999913</v>
      </c>
      <c r="AA618" s="89">
        <f t="shared" si="395"/>
        <v>265.4318648294493</v>
      </c>
      <c r="AB618" s="89">
        <f t="shared" si="396"/>
        <v>16988.030650710796</v>
      </c>
      <c r="AC618" s="89">
        <f t="shared" si="397"/>
        <v>17463.269349289207</v>
      </c>
      <c r="AD618" s="89">
        <f t="shared" si="398"/>
        <v>1</v>
      </c>
      <c r="AE618" s="89">
        <f>'Data Raw'!C660</f>
        <v>17225.650000000001</v>
      </c>
      <c r="AF618" s="89"/>
      <c r="AG618" s="89">
        <f t="shared" si="364"/>
        <v>180.70999999999913</v>
      </c>
      <c r="AH618" s="89">
        <f t="shared" si="365"/>
        <v>-189.46504537701912</v>
      </c>
      <c r="AI618" s="109">
        <f t="shared" si="366"/>
        <v>-1</v>
      </c>
      <c r="AJ618" s="109">
        <f t="shared" si="370"/>
        <v>50</v>
      </c>
      <c r="AK618" s="88"/>
      <c r="AL618" s="191" t="str">
        <f t="shared" si="371"/>
        <v/>
      </c>
      <c r="AM618" s="191">
        <f t="shared" si="372"/>
        <v>-180.70999999999913</v>
      </c>
      <c r="AN618" s="88"/>
      <c r="AO618" s="191"/>
      <c r="AP618" s="191">
        <f t="shared" si="367"/>
        <v>32656.104099999684</v>
      </c>
      <c r="AQ618" s="191">
        <f t="shared" si="399"/>
        <v>141.59796672522691</v>
      </c>
      <c r="AR618" s="191">
        <f t="shared" si="369"/>
        <v>-112.95256249229169</v>
      </c>
      <c r="AS618" s="250">
        <f t="shared" si="374"/>
        <v>0</v>
      </c>
      <c r="AT618" s="250">
        <f t="shared" si="375"/>
        <v>0</v>
      </c>
      <c r="AU618" s="250">
        <f t="shared" si="376"/>
        <v>0</v>
      </c>
      <c r="AV618" s="250">
        <f t="shared" si="377"/>
        <v>0</v>
      </c>
      <c r="AW618" s="250">
        <f t="shared" si="378"/>
        <v>0</v>
      </c>
      <c r="AX618" s="250">
        <f t="shared" si="379"/>
        <v>1</v>
      </c>
      <c r="AY618" s="89"/>
      <c r="AZ618" s="111"/>
      <c r="BA618" s="111"/>
      <c r="BB618" s="111"/>
      <c r="BC618" s="111"/>
      <c r="BD618" s="111"/>
      <c r="BE618" s="111"/>
      <c r="BF618" s="111"/>
      <c r="BG618" s="111"/>
      <c r="BH618" s="89"/>
      <c r="BI618" s="89"/>
      <c r="BJ618" s="89"/>
      <c r="BK618" s="89"/>
      <c r="BL618" s="89"/>
    </row>
    <row r="619" spans="1:64" x14ac:dyDescent="0.25">
      <c r="A619" s="86">
        <f t="shared" si="368"/>
        <v>618</v>
      </c>
      <c r="B619" s="113"/>
      <c r="C619" s="88"/>
      <c r="D619" s="88"/>
      <c r="E619" s="194">
        <f t="shared" si="380"/>
        <v>0</v>
      </c>
      <c r="F619" s="89">
        <f t="shared" si="381"/>
        <v>0</v>
      </c>
      <c r="G619" s="113"/>
      <c r="H619" s="88"/>
      <c r="I619" s="84">
        <f t="shared" si="382"/>
        <v>16637.901457450684</v>
      </c>
      <c r="J619" s="84">
        <f t="shared" si="383"/>
        <v>16765.176722059441</v>
      </c>
      <c r="K619" s="84">
        <f t="shared" si="384"/>
        <v>16892.451986668202</v>
      </c>
      <c r="L619" s="84">
        <f t="shared" si="385"/>
        <v>17019.72725127696</v>
      </c>
      <c r="M619" s="108">
        <f>IF(T619&lt;&gt;0,(((G619+1)*('Data Raw'!$N$1007-'Data Raw'!$N$1008)/2+'Data Raw'!$N$1008)*'Data Raw'!$M$1010+'Data Raw'!$M$1009)*AE619+AE619)</f>
        <v>17147.002515885721</v>
      </c>
      <c r="N619" s="84">
        <f t="shared" si="386"/>
        <v>17274.277780494482</v>
      </c>
      <c r="O619" s="84">
        <f t="shared" si="387"/>
        <v>17401.553045103239</v>
      </c>
      <c r="P619" s="84">
        <f t="shared" si="388"/>
        <v>17528.828309712</v>
      </c>
      <c r="Q619" s="84">
        <f t="shared" si="389"/>
        <v>17656.103574320758</v>
      </c>
      <c r="R619" s="166" t="str">
        <f t="shared" si="390"/>
        <v/>
      </c>
      <c r="S619" s="109">
        <f>'Data Raw'!E661</f>
        <v>17042.099999999999</v>
      </c>
      <c r="T619" s="109">
        <f>'Data Raw'!G661</f>
        <v>17112.48</v>
      </c>
      <c r="U619" s="109">
        <f>'Data Raw'!D661</f>
        <v>17337.7</v>
      </c>
      <c r="V619" s="166" t="str">
        <f t="shared" si="391"/>
        <v/>
      </c>
      <c r="W619" s="89">
        <f t="shared" si="392"/>
        <v>34.522515885721077</v>
      </c>
      <c r="X619" s="89">
        <f t="shared" si="393"/>
        <v>1191.804103079864</v>
      </c>
      <c r="Y619" s="89">
        <f t="shared" si="373"/>
        <v>236.02894364057272</v>
      </c>
      <c r="Z619" s="109">
        <f t="shared" si="394"/>
        <v>295.60000000000218</v>
      </c>
      <c r="AA619" s="89">
        <f t="shared" si="395"/>
        <v>269.74159842524256</v>
      </c>
      <c r="AB619" s="89">
        <f t="shared" si="396"/>
        <v>17112.082914894971</v>
      </c>
      <c r="AC619" s="89">
        <f t="shared" si="397"/>
        <v>17563.317085105031</v>
      </c>
      <c r="AD619" s="89">
        <f t="shared" si="398"/>
        <v>1</v>
      </c>
      <c r="AE619" s="89">
        <f>'Data Raw'!C661</f>
        <v>17337.7</v>
      </c>
      <c r="AF619" s="89"/>
      <c r="AG619" s="89">
        <f t="shared" si="364"/>
        <v>-225.22000000000116</v>
      </c>
      <c r="AH619" s="89">
        <f t="shared" si="365"/>
        <v>-190.69748411428009</v>
      </c>
      <c r="AI619" s="109">
        <f t="shared" si="366"/>
        <v>-1</v>
      </c>
      <c r="AJ619" s="109">
        <f t="shared" si="370"/>
        <v>50</v>
      </c>
      <c r="AK619" s="88"/>
      <c r="AL619" s="191" t="str">
        <f t="shared" si="371"/>
        <v/>
      </c>
      <c r="AM619" s="191">
        <f t="shared" si="372"/>
        <v>-225.22000000000116</v>
      </c>
      <c r="AN619" s="88"/>
      <c r="AO619" s="191"/>
      <c r="AP619" s="191">
        <f t="shared" si="367"/>
        <v>50724.048400000524</v>
      </c>
      <c r="AQ619" s="191">
        <f t="shared" si="399"/>
        <v>150.8893037557574</v>
      </c>
      <c r="AR619" s="191">
        <f t="shared" si="369"/>
        <v>-85.139639884815324</v>
      </c>
      <c r="AS619" s="250">
        <f t="shared" si="374"/>
        <v>0</v>
      </c>
      <c r="AT619" s="250">
        <f t="shared" si="375"/>
        <v>0</v>
      </c>
      <c r="AU619" s="250">
        <f t="shared" si="376"/>
        <v>1</v>
      </c>
      <c r="AV619" s="250">
        <f t="shared" si="377"/>
        <v>0</v>
      </c>
      <c r="AW619" s="250">
        <f t="shared" si="378"/>
        <v>0</v>
      </c>
      <c r="AX619" s="250">
        <f t="shared" si="379"/>
        <v>0</v>
      </c>
      <c r="AY619" s="89"/>
      <c r="AZ619" s="111"/>
      <c r="BA619" s="111"/>
      <c r="BB619" s="111"/>
      <c r="BC619" s="111"/>
      <c r="BD619" s="111"/>
      <c r="BE619" s="111"/>
      <c r="BF619" s="111"/>
      <c r="BG619" s="111"/>
      <c r="BH619" s="89"/>
      <c r="BI619" s="89"/>
      <c r="BJ619" s="89"/>
      <c r="BK619" s="89"/>
      <c r="BL619" s="89"/>
    </row>
    <row r="620" spans="1:64" x14ac:dyDescent="0.25">
      <c r="A620" s="86">
        <f t="shared" si="368"/>
        <v>619</v>
      </c>
      <c r="B620" s="113"/>
      <c r="C620" s="88"/>
      <c r="D620" s="88"/>
      <c r="E620" s="194">
        <f t="shared" si="380"/>
        <v>0</v>
      </c>
      <c r="F620" s="89">
        <f t="shared" si="381"/>
        <v>0</v>
      </c>
      <c r="G620" s="113"/>
      <c r="H620" s="88"/>
      <c r="I620" s="84">
        <f t="shared" si="382"/>
        <v>16478.825731697827</v>
      </c>
      <c r="J620" s="84">
        <f t="shared" si="383"/>
        <v>16596.840203518113</v>
      </c>
      <c r="K620" s="84">
        <f t="shared" si="384"/>
        <v>16714.8546753384</v>
      </c>
      <c r="L620" s="84">
        <f t="shared" si="385"/>
        <v>16832.869147158686</v>
      </c>
      <c r="M620" s="108">
        <f>IF(T620&lt;&gt;0,(((G620+1)*('Data Raw'!$N$1007-'Data Raw'!$N$1008)/2+'Data Raw'!$N$1008)*'Data Raw'!$M$1010+'Data Raw'!$M$1009)*AE620+AE620)</f>
        <v>16950.883618978973</v>
      </c>
      <c r="N620" s="84">
        <f t="shared" si="386"/>
        <v>17068.898090799259</v>
      </c>
      <c r="O620" s="84">
        <f t="shared" si="387"/>
        <v>17186.912562619545</v>
      </c>
      <c r="P620" s="84">
        <f t="shared" si="388"/>
        <v>17304.927034439832</v>
      </c>
      <c r="Q620" s="84">
        <f t="shared" si="389"/>
        <v>17422.941506260118</v>
      </c>
      <c r="R620" s="166" t="str">
        <f t="shared" si="390"/>
        <v/>
      </c>
      <c r="S620" s="109">
        <f>'Data Raw'!E662</f>
        <v>16979.259999999998</v>
      </c>
      <c r="T620" s="109">
        <f>'Data Raw'!G662</f>
        <v>17101.78</v>
      </c>
      <c r="U620" s="109">
        <f>'Data Raw'!D662</f>
        <v>17188.849999999999</v>
      </c>
      <c r="V620" s="166" t="str">
        <f t="shared" si="391"/>
        <v/>
      </c>
      <c r="W620" s="89">
        <f t="shared" si="392"/>
        <v>-150.89638102102617</v>
      </c>
      <c r="X620" s="89">
        <f t="shared" si="393"/>
        <v>22769.717805242708</v>
      </c>
      <c r="Y620" s="89">
        <f t="shared" si="373"/>
        <v>225.84055412795445</v>
      </c>
      <c r="Z620" s="109">
        <f t="shared" si="394"/>
        <v>209.59000000000015</v>
      </c>
      <c r="AA620" s="89">
        <f t="shared" si="395"/>
        <v>261.14851293592227</v>
      </c>
      <c r="AB620" s="89">
        <f t="shared" si="396"/>
        <v>16910.119641338544</v>
      </c>
      <c r="AC620" s="89">
        <f t="shared" si="397"/>
        <v>17368.680358661459</v>
      </c>
      <c r="AD620" s="89">
        <f t="shared" si="398"/>
        <v>1</v>
      </c>
      <c r="AE620" s="89">
        <f>'Data Raw'!C662</f>
        <v>17139.400000000001</v>
      </c>
      <c r="AF620" s="89"/>
      <c r="AG620" s="89">
        <f t="shared" si="364"/>
        <v>-37.620000000002619</v>
      </c>
      <c r="AH620" s="89">
        <f t="shared" si="365"/>
        <v>-188.51638102102879</v>
      </c>
      <c r="AI620" s="109">
        <f t="shared" si="366"/>
        <v>-1</v>
      </c>
      <c r="AJ620" s="109">
        <f t="shared" si="370"/>
        <v>50</v>
      </c>
      <c r="AK620" s="88"/>
      <c r="AL620" s="191" t="str">
        <f t="shared" si="371"/>
        <v/>
      </c>
      <c r="AM620" s="191">
        <f t="shared" si="372"/>
        <v>-37.620000000002619</v>
      </c>
      <c r="AN620" s="88"/>
      <c r="AO620" s="191"/>
      <c r="AP620" s="191">
        <f t="shared" si="367"/>
        <v>1415.2644000001972</v>
      </c>
      <c r="AQ620" s="191">
        <f t="shared" si="399"/>
        <v>138.30382556067354</v>
      </c>
      <c r="AR620" s="191">
        <f t="shared" si="369"/>
        <v>-87.536728567280903</v>
      </c>
      <c r="AS620" s="250">
        <f t="shared" si="374"/>
        <v>0</v>
      </c>
      <c r="AT620" s="250">
        <f t="shared" si="375"/>
        <v>0</v>
      </c>
      <c r="AU620" s="250">
        <f t="shared" si="376"/>
        <v>0</v>
      </c>
      <c r="AV620" s="250">
        <f t="shared" si="377"/>
        <v>1</v>
      </c>
      <c r="AW620" s="250">
        <f t="shared" si="378"/>
        <v>0</v>
      </c>
      <c r="AX620" s="250">
        <f t="shared" si="379"/>
        <v>0</v>
      </c>
      <c r="AY620" s="89"/>
      <c r="AZ620" s="111"/>
      <c r="BA620" s="111"/>
      <c r="BB620" s="111"/>
      <c r="BC620" s="111"/>
      <c r="BD620" s="111"/>
      <c r="BE620" s="111"/>
      <c r="BF620" s="111"/>
      <c r="BG620" s="111"/>
      <c r="BH620" s="89"/>
      <c r="BI620" s="89"/>
      <c r="BJ620" s="89"/>
      <c r="BK620" s="89"/>
      <c r="BL620" s="89"/>
    </row>
    <row r="621" spans="1:64" x14ac:dyDescent="0.25">
      <c r="A621" s="86">
        <f t="shared" si="368"/>
        <v>620</v>
      </c>
      <c r="B621" s="113"/>
      <c r="C621" s="88"/>
      <c r="D621" s="88"/>
      <c r="E621" s="194">
        <f t="shared" si="380"/>
        <v>0</v>
      </c>
      <c r="F621" s="89">
        <f t="shared" si="381"/>
        <v>0</v>
      </c>
      <c r="G621" s="113"/>
      <c r="H621" s="88"/>
      <c r="I621" s="84">
        <f t="shared" si="382"/>
        <v>16640.619762708422</v>
      </c>
      <c r="J621" s="84">
        <f t="shared" si="383"/>
        <v>16753.540039772397</v>
      </c>
      <c r="K621" s="84">
        <f t="shared" si="384"/>
        <v>16866.460316836376</v>
      </c>
      <c r="L621" s="84">
        <f t="shared" si="385"/>
        <v>16979.380593900351</v>
      </c>
      <c r="M621" s="108">
        <f>IF(T621&lt;&gt;0,(((G621+1)*('Data Raw'!$N$1007-'Data Raw'!$N$1008)/2+'Data Raw'!$N$1008)*'Data Raw'!$M$1010+'Data Raw'!$M$1009)*AE621+AE621)</f>
        <v>17092.300870964329</v>
      </c>
      <c r="N621" s="84">
        <f t="shared" si="386"/>
        <v>17205.221148028308</v>
      </c>
      <c r="O621" s="84">
        <f t="shared" si="387"/>
        <v>17318.141425092283</v>
      </c>
      <c r="P621" s="84">
        <f t="shared" si="388"/>
        <v>17431.061702156261</v>
      </c>
      <c r="Q621" s="84">
        <f t="shared" si="389"/>
        <v>17543.981979220236</v>
      </c>
      <c r="R621" s="166" t="str">
        <f t="shared" si="390"/>
        <v/>
      </c>
      <c r="S621" s="109">
        <f>'Data Raw'!E663</f>
        <v>17176.009999999998</v>
      </c>
      <c r="T621" s="109">
        <f>'Data Raw'!G663</f>
        <v>17230.59</v>
      </c>
      <c r="U621" s="109">
        <f>'Data Raw'!D663</f>
        <v>17459.43</v>
      </c>
      <c r="V621" s="166" t="str">
        <f t="shared" si="391"/>
        <v/>
      </c>
      <c r="W621" s="89">
        <f t="shared" si="392"/>
        <v>-138.28912903567107</v>
      </c>
      <c r="X621" s="89">
        <f t="shared" si="393"/>
        <v>19123.883209444484</v>
      </c>
      <c r="Y621" s="89">
        <f t="shared" si="373"/>
        <v>215.52183135767862</v>
      </c>
      <c r="Z621" s="109">
        <f t="shared" si="394"/>
        <v>283.42000000000189</v>
      </c>
      <c r="AA621" s="89">
        <f t="shared" si="395"/>
        <v>264.33015394507652</v>
      </c>
      <c r="AB621" s="89">
        <f t="shared" si="396"/>
        <v>17060.413764004465</v>
      </c>
      <c r="AC621" s="89">
        <f t="shared" si="397"/>
        <v>17504.366235995534</v>
      </c>
      <c r="AD621" s="89">
        <f t="shared" si="398"/>
        <v>1</v>
      </c>
      <c r="AE621" s="89">
        <f>'Data Raw'!C663</f>
        <v>17282.39</v>
      </c>
      <c r="AF621" s="89"/>
      <c r="AG621" s="89">
        <f t="shared" si="364"/>
        <v>-51.799999999999272</v>
      </c>
      <c r="AH621" s="89">
        <f t="shared" si="365"/>
        <v>-190.08912903567034</v>
      </c>
      <c r="AI621" s="109">
        <f t="shared" si="366"/>
        <v>-1</v>
      </c>
      <c r="AJ621" s="109">
        <f t="shared" si="370"/>
        <v>50</v>
      </c>
      <c r="AK621" s="88"/>
      <c r="AL621" s="191" t="str">
        <f t="shared" si="371"/>
        <v/>
      </c>
      <c r="AM621" s="191">
        <f t="shared" si="372"/>
        <v>-51.799999999999272</v>
      </c>
      <c r="AN621" s="88"/>
      <c r="AO621" s="191"/>
      <c r="AP621" s="191">
        <f t="shared" si="367"/>
        <v>2683.2399999999247</v>
      </c>
      <c r="AQ621" s="191">
        <f t="shared" si="399"/>
        <v>128.6922893872653</v>
      </c>
      <c r="AR621" s="191">
        <f t="shared" si="369"/>
        <v>-86.829541970413317</v>
      </c>
      <c r="AS621" s="250">
        <f t="shared" si="374"/>
        <v>0</v>
      </c>
      <c r="AT621" s="250">
        <f t="shared" si="375"/>
        <v>0</v>
      </c>
      <c r="AU621" s="250">
        <f t="shared" si="376"/>
        <v>0</v>
      </c>
      <c r="AV621" s="250">
        <f t="shared" si="377"/>
        <v>1</v>
      </c>
      <c r="AW621" s="250">
        <f t="shared" si="378"/>
        <v>0</v>
      </c>
      <c r="AX621" s="250">
        <f t="shared" si="379"/>
        <v>0</v>
      </c>
      <c r="AY621" s="89"/>
      <c r="AZ621" s="111"/>
      <c r="BA621" s="111"/>
      <c r="BB621" s="111"/>
      <c r="BC621" s="111"/>
      <c r="BD621" s="111"/>
      <c r="BE621" s="111"/>
      <c r="BF621" s="111"/>
      <c r="BG621" s="111"/>
      <c r="BH621" s="89"/>
      <c r="BI621" s="89"/>
      <c r="BJ621" s="89"/>
      <c r="BK621" s="89"/>
      <c r="BL621" s="89"/>
    </row>
    <row r="622" spans="1:64" x14ac:dyDescent="0.25">
      <c r="A622" s="86">
        <f t="shared" si="368"/>
        <v>621</v>
      </c>
      <c r="B622" s="113"/>
      <c r="C622" s="88"/>
      <c r="D622" s="88"/>
      <c r="E622" s="194">
        <f t="shared" si="380"/>
        <v>0</v>
      </c>
      <c r="F622" s="89">
        <f t="shared" si="381"/>
        <v>0</v>
      </c>
      <c r="G622" s="113"/>
      <c r="H622" s="88"/>
      <c r="I622" s="84">
        <f t="shared" si="382"/>
        <v>16783.418610901124</v>
      </c>
      <c r="J622" s="84">
        <f t="shared" si="383"/>
        <v>16891.179526579959</v>
      </c>
      <c r="K622" s="84">
        <f t="shared" si="384"/>
        <v>16998.940442258801</v>
      </c>
      <c r="L622" s="84">
        <f t="shared" si="385"/>
        <v>17106.70135793764</v>
      </c>
      <c r="M622" s="108">
        <f>IF(T622&lt;&gt;0,(((G622+1)*('Data Raw'!$N$1007-'Data Raw'!$N$1008)/2+'Data Raw'!$N$1008)*'Data Raw'!$M$1010+'Data Raw'!$M$1009)*AE622+AE622)</f>
        <v>17214.462273616478</v>
      </c>
      <c r="N622" s="84">
        <f t="shared" si="386"/>
        <v>17322.223189295317</v>
      </c>
      <c r="O622" s="84">
        <f t="shared" si="387"/>
        <v>17429.984104974155</v>
      </c>
      <c r="P622" s="84">
        <f t="shared" si="388"/>
        <v>17537.745020652997</v>
      </c>
      <c r="Q622" s="84">
        <f t="shared" si="389"/>
        <v>17645.505936331832</v>
      </c>
      <c r="R622" s="166" t="str">
        <f t="shared" si="390"/>
        <v/>
      </c>
      <c r="S622" s="109">
        <f>'Data Raw'!E664</f>
        <v>17352.599999999999</v>
      </c>
      <c r="T622" s="109">
        <f>'Data Raw'!G664</f>
        <v>17664.12</v>
      </c>
      <c r="U622" s="109">
        <f>'Data Raw'!D664</f>
        <v>17729.43</v>
      </c>
      <c r="V622" s="166" t="str">
        <f t="shared" si="391"/>
        <v/>
      </c>
      <c r="W622" s="89">
        <f t="shared" si="392"/>
        <v>-449.65772638352064</v>
      </c>
      <c r="X622" s="89">
        <f t="shared" si="393"/>
        <v>202192.07089639711</v>
      </c>
      <c r="Y622" s="89">
        <f t="shared" si="373"/>
        <v>262.10413133687456</v>
      </c>
      <c r="Z622" s="109">
        <f t="shared" si="394"/>
        <v>376.83000000000175</v>
      </c>
      <c r="AA622" s="89">
        <f t="shared" si="395"/>
        <v>280.40156052435157</v>
      </c>
      <c r="AB622" s="89">
        <f t="shared" si="396"/>
        <v>17181.229369146684</v>
      </c>
      <c r="AC622" s="89">
        <f t="shared" si="397"/>
        <v>17630.590630853316</v>
      </c>
      <c r="AD622" s="89" t="str">
        <f t="shared" si="398"/>
        <v/>
      </c>
      <c r="AE622" s="89">
        <f>'Data Raw'!C664</f>
        <v>17405.91</v>
      </c>
      <c r="AF622" s="89"/>
      <c r="AG622" s="89">
        <f t="shared" si="364"/>
        <v>258.20999999999913</v>
      </c>
      <c r="AH622" s="89">
        <f t="shared" si="365"/>
        <v>-191.44772638352151</v>
      </c>
      <c r="AI622" s="109">
        <f t="shared" si="366"/>
        <v>-1</v>
      </c>
      <c r="AJ622" s="109">
        <f t="shared" si="370"/>
        <v>50</v>
      </c>
      <c r="AK622" s="88"/>
      <c r="AL622" s="191" t="str">
        <f t="shared" si="371"/>
        <v/>
      </c>
      <c r="AM622" s="191">
        <f t="shared" si="372"/>
        <v>-258.20999999999913</v>
      </c>
      <c r="AN622" s="88"/>
      <c r="AO622" s="191"/>
      <c r="AP622" s="191">
        <f t="shared" si="367"/>
        <v>66672.404099999549</v>
      </c>
      <c r="AQ622" s="191">
        <f t="shared" si="399"/>
        <v>143.08314612201352</v>
      </c>
      <c r="AR622" s="191">
        <f t="shared" si="369"/>
        <v>-119.02098521486104</v>
      </c>
      <c r="AS622" s="250">
        <f t="shared" si="374"/>
        <v>0</v>
      </c>
      <c r="AT622" s="250">
        <f t="shared" si="375"/>
        <v>0</v>
      </c>
      <c r="AU622" s="250">
        <f t="shared" si="376"/>
        <v>0</v>
      </c>
      <c r="AV622" s="250">
        <f t="shared" si="377"/>
        <v>0</v>
      </c>
      <c r="AW622" s="250">
        <f t="shared" si="378"/>
        <v>0</v>
      </c>
      <c r="AX622" s="250">
        <f t="shared" si="379"/>
        <v>0</v>
      </c>
      <c r="AY622" s="89"/>
      <c r="AZ622" s="111"/>
      <c r="BA622" s="111"/>
      <c r="BB622" s="111"/>
      <c r="BC622" s="111"/>
      <c r="BD622" s="111"/>
      <c r="BE622" s="111"/>
      <c r="BF622" s="111"/>
      <c r="BG622" s="111"/>
      <c r="BH622" s="89"/>
      <c r="BI622" s="89"/>
      <c r="BJ622" s="89"/>
      <c r="BK622" s="89"/>
      <c r="BL622" s="89"/>
    </row>
    <row r="623" spans="1:64" x14ac:dyDescent="0.25">
      <c r="A623" s="86">
        <f t="shared" si="368"/>
        <v>622</v>
      </c>
      <c r="B623" s="113"/>
      <c r="C623" s="88"/>
      <c r="D623" s="88"/>
      <c r="E623" s="194">
        <f t="shared" si="380"/>
        <v>0</v>
      </c>
      <c r="F623" s="89">
        <f t="shared" si="381"/>
        <v>0</v>
      </c>
      <c r="G623" s="113"/>
      <c r="H623" s="88"/>
      <c r="I623" s="84">
        <f t="shared" si="382"/>
        <v>17192.300585006138</v>
      </c>
      <c r="J623" s="84">
        <f t="shared" si="383"/>
        <v>17323.352650674573</v>
      </c>
      <c r="K623" s="84">
        <f t="shared" si="384"/>
        <v>17454.404716343011</v>
      </c>
      <c r="L623" s="84">
        <f t="shared" si="385"/>
        <v>17585.456782011446</v>
      </c>
      <c r="M623" s="108">
        <f>IF(T623&lt;&gt;0,(((G623+1)*('Data Raw'!$N$1007-'Data Raw'!$N$1008)/2+'Data Raw'!$N$1008)*'Data Raw'!$M$1010+'Data Raw'!$M$1009)*AE623+AE623)</f>
        <v>17716.508847679885</v>
      </c>
      <c r="N623" s="84">
        <f t="shared" si="386"/>
        <v>17847.560913348323</v>
      </c>
      <c r="O623" s="84">
        <f t="shared" si="387"/>
        <v>17978.612979016758</v>
      </c>
      <c r="P623" s="84">
        <f t="shared" si="388"/>
        <v>18109.665044685196</v>
      </c>
      <c r="Q623" s="84">
        <f t="shared" si="389"/>
        <v>18240.717110353631</v>
      </c>
      <c r="R623" s="166" t="str">
        <f t="shared" si="390"/>
        <v/>
      </c>
      <c r="S623" s="109">
        <f>'Data Raw'!E665</f>
        <v>17899.349999999999</v>
      </c>
      <c r="T623" s="109">
        <f>'Data Raw'!G665</f>
        <v>17966.59</v>
      </c>
      <c r="U623" s="109">
        <f>'Data Raw'!D665</f>
        <v>18037.939999999999</v>
      </c>
      <c r="V623" s="166" t="str">
        <f t="shared" si="391"/>
        <v/>
      </c>
      <c r="W623" s="89">
        <f t="shared" si="392"/>
        <v>-250.08115232011551</v>
      </c>
      <c r="X623" s="89">
        <f t="shared" si="393"/>
        <v>62540.582745756816</v>
      </c>
      <c r="Y623" s="89">
        <f t="shared" si="373"/>
        <v>260.42054909289169</v>
      </c>
      <c r="Z623" s="109">
        <f t="shared" si="394"/>
        <v>138.59000000000015</v>
      </c>
      <c r="AA623" s="89">
        <f t="shared" si="395"/>
        <v>260.1427661637299</v>
      </c>
      <c r="AB623" s="89">
        <f t="shared" si="396"/>
        <v>17675.198673554303</v>
      </c>
      <c r="AC623" s="89">
        <f t="shared" si="397"/>
        <v>18151.881326445699</v>
      </c>
      <c r="AD623" s="89">
        <f t="shared" si="398"/>
        <v>1</v>
      </c>
      <c r="AE623" s="89">
        <f>'Data Raw'!C665</f>
        <v>17913.54</v>
      </c>
      <c r="AF623" s="89"/>
      <c r="AG623" s="89">
        <f t="shared" si="364"/>
        <v>53.049999999999272</v>
      </c>
      <c r="AH623" s="89">
        <f t="shared" si="365"/>
        <v>-197.03115232011623</v>
      </c>
      <c r="AI623" s="109">
        <f t="shared" si="366"/>
        <v>-1</v>
      </c>
      <c r="AJ623" s="109">
        <f t="shared" si="370"/>
        <v>50</v>
      </c>
      <c r="AK623" s="88"/>
      <c r="AL623" s="191" t="str">
        <f t="shared" si="371"/>
        <v/>
      </c>
      <c r="AM623" s="191">
        <f t="shared" si="372"/>
        <v>-53.049999999999272</v>
      </c>
      <c r="AN623" s="88"/>
      <c r="AO623" s="191"/>
      <c r="AP623" s="191">
        <f t="shared" si="367"/>
        <v>2814.3024999999229</v>
      </c>
      <c r="AQ623" s="191">
        <f t="shared" si="399"/>
        <v>133.07946321956749</v>
      </c>
      <c r="AR623" s="191">
        <f t="shared" si="369"/>
        <v>-127.3410858733242</v>
      </c>
      <c r="AS623" s="250">
        <f t="shared" si="374"/>
        <v>0</v>
      </c>
      <c r="AT623" s="250">
        <f t="shared" si="375"/>
        <v>0</v>
      </c>
      <c r="AU623" s="250">
        <f t="shared" si="376"/>
        <v>0</v>
      </c>
      <c r="AV623" s="250">
        <f t="shared" si="377"/>
        <v>1</v>
      </c>
      <c r="AW623" s="250">
        <f t="shared" si="378"/>
        <v>0</v>
      </c>
      <c r="AX623" s="250">
        <f t="shared" si="379"/>
        <v>0</v>
      </c>
      <c r="AY623" s="89"/>
      <c r="AZ623" s="111"/>
      <c r="BA623" s="111"/>
      <c r="BB623" s="111"/>
      <c r="BC623" s="111"/>
      <c r="BD623" s="111"/>
      <c r="BE623" s="111"/>
      <c r="BF623" s="111"/>
      <c r="BG623" s="111"/>
      <c r="BH623" s="89"/>
      <c r="BI623" s="89"/>
      <c r="BJ623" s="89"/>
      <c r="BK623" s="89"/>
      <c r="BL623" s="89"/>
    </row>
    <row r="624" spans="1:64" x14ac:dyDescent="0.25">
      <c r="A624" s="86">
        <f t="shared" si="368"/>
        <v>623</v>
      </c>
      <c r="B624" s="113"/>
      <c r="C624" s="88"/>
      <c r="D624" s="88"/>
      <c r="E624" s="194">
        <f t="shared" si="380"/>
        <v>0</v>
      </c>
      <c r="F624" s="89">
        <f t="shared" si="381"/>
        <v>0</v>
      </c>
      <c r="G624" s="113"/>
      <c r="H624" s="88"/>
      <c r="I624" s="84">
        <f t="shared" si="382"/>
        <v>17133.410136986386</v>
      </c>
      <c r="J624" s="84">
        <f t="shared" si="383"/>
        <v>17263.620411532829</v>
      </c>
      <c r="K624" s="84">
        <f t="shared" si="384"/>
        <v>17393.830686079276</v>
      </c>
      <c r="L624" s="84">
        <f t="shared" si="385"/>
        <v>17524.04096062572</v>
      </c>
      <c r="M624" s="108">
        <f>IF(T624&lt;&gt;0,(((G624+1)*('Data Raw'!$N$1007-'Data Raw'!$N$1008)/2+'Data Raw'!$N$1008)*'Data Raw'!$M$1010+'Data Raw'!$M$1009)*AE624+AE624)</f>
        <v>17654.251235172167</v>
      </c>
      <c r="N624" s="84">
        <f t="shared" si="386"/>
        <v>17784.461509718614</v>
      </c>
      <c r="O624" s="84">
        <f t="shared" si="387"/>
        <v>17914.671784265058</v>
      </c>
      <c r="P624" s="84">
        <f t="shared" si="388"/>
        <v>18044.882058811505</v>
      </c>
      <c r="Q624" s="84">
        <f t="shared" si="389"/>
        <v>18175.092333357949</v>
      </c>
      <c r="R624" s="166" t="str">
        <f t="shared" si="390"/>
        <v/>
      </c>
      <c r="S624" s="109">
        <f>'Data Raw'!E666</f>
        <v>17658.91</v>
      </c>
      <c r="T624" s="109">
        <f>'Data Raw'!G666</f>
        <v>17670.16</v>
      </c>
      <c r="U624" s="109">
        <f>'Data Raw'!D666</f>
        <v>17890.63</v>
      </c>
      <c r="V624" s="166" t="str">
        <f t="shared" si="391"/>
        <v/>
      </c>
      <c r="W624" s="89">
        <f t="shared" si="392"/>
        <v>-15.908764827832783</v>
      </c>
      <c r="X624" s="89">
        <f t="shared" si="393"/>
        <v>253.08879834728944</v>
      </c>
      <c r="Y624" s="89">
        <f t="shared" si="373"/>
        <v>241.17754667387572</v>
      </c>
      <c r="Z624" s="109">
        <f t="shared" si="394"/>
        <v>231.72000000000116</v>
      </c>
      <c r="AA624" s="89">
        <f t="shared" si="395"/>
        <v>256.08237099748294</v>
      </c>
      <c r="AB624" s="89">
        <f t="shared" si="396"/>
        <v>17629.468648760831</v>
      </c>
      <c r="AC624" s="89">
        <f t="shared" si="397"/>
        <v>18071.71135123917</v>
      </c>
      <c r="AD624" s="89">
        <f t="shared" si="398"/>
        <v>1</v>
      </c>
      <c r="AE624" s="89">
        <f>'Data Raw'!C666</f>
        <v>17850.59</v>
      </c>
      <c r="AF624" s="89"/>
      <c r="AG624" s="89">
        <f t="shared" si="364"/>
        <v>-180.43000000000029</v>
      </c>
      <c r="AH624" s="89">
        <f t="shared" si="365"/>
        <v>-196.33876482783307</v>
      </c>
      <c r="AI624" s="109">
        <f t="shared" si="366"/>
        <v>-1</v>
      </c>
      <c r="AJ624" s="109">
        <f t="shared" si="370"/>
        <v>50</v>
      </c>
      <c r="AK624" s="88"/>
      <c r="AL624" s="191" t="str">
        <f t="shared" si="371"/>
        <v/>
      </c>
      <c r="AM624" s="191">
        <f t="shared" si="372"/>
        <v>-180.43000000000029</v>
      </c>
      <c r="AN624" s="88"/>
      <c r="AO624" s="191"/>
      <c r="AP624" s="191">
        <f t="shared" si="367"/>
        <v>32554.984900000105</v>
      </c>
      <c r="AQ624" s="191">
        <f t="shared" si="399"/>
        <v>138.34063397294892</v>
      </c>
      <c r="AR624" s="191">
        <f t="shared" si="369"/>
        <v>-102.8369127009268</v>
      </c>
      <c r="AS624" s="250">
        <f t="shared" si="374"/>
        <v>0</v>
      </c>
      <c r="AT624" s="250">
        <f t="shared" si="375"/>
        <v>0</v>
      </c>
      <c r="AU624" s="250">
        <f t="shared" si="376"/>
        <v>0</v>
      </c>
      <c r="AV624" s="250">
        <f t="shared" si="377"/>
        <v>1</v>
      </c>
      <c r="AW624" s="250">
        <f t="shared" si="378"/>
        <v>0</v>
      </c>
      <c r="AX624" s="250">
        <f t="shared" si="379"/>
        <v>0</v>
      </c>
      <c r="AY624" s="89"/>
      <c r="AZ624" s="111"/>
      <c r="BA624" s="111"/>
      <c r="BB624" s="111"/>
      <c r="BC624" s="111"/>
      <c r="BD624" s="111"/>
      <c r="BE624" s="111"/>
      <c r="BF624" s="111"/>
      <c r="BG624" s="111"/>
      <c r="BH624" s="89"/>
      <c r="BI624" s="89"/>
      <c r="BJ624" s="89"/>
      <c r="BK624" s="89"/>
      <c r="BL624" s="89"/>
    </row>
    <row r="625" spans="1:64" x14ac:dyDescent="0.25">
      <c r="A625" s="86">
        <f t="shared" si="368"/>
        <v>624</v>
      </c>
      <c r="B625" s="113"/>
      <c r="C625" s="88"/>
      <c r="D625" s="88"/>
      <c r="E625" s="194">
        <f t="shared" si="380"/>
        <v>0</v>
      </c>
      <c r="F625" s="89">
        <f t="shared" si="381"/>
        <v>0</v>
      </c>
      <c r="G625" s="113"/>
      <c r="H625" s="88"/>
      <c r="I625" s="84">
        <f t="shared" si="382"/>
        <v>16974.01682315017</v>
      </c>
      <c r="J625" s="84">
        <f t="shared" si="383"/>
        <v>17094.605596487108</v>
      </c>
      <c r="K625" s="84">
        <f t="shared" si="384"/>
        <v>17215.194369824047</v>
      </c>
      <c r="L625" s="84">
        <f t="shared" si="385"/>
        <v>17335.783143160985</v>
      </c>
      <c r="M625" s="108">
        <f>IF(T625&lt;&gt;0,(((G625+1)*('Data Raw'!$N$1007-'Data Raw'!$N$1008)/2+'Data Raw'!$N$1008)*'Data Raw'!$M$1010+'Data Raw'!$M$1009)*AE625+AE625)</f>
        <v>17456.371916497923</v>
      </c>
      <c r="N625" s="84">
        <f t="shared" si="386"/>
        <v>17576.960689834861</v>
      </c>
      <c r="O625" s="84">
        <f t="shared" si="387"/>
        <v>17697.549463171799</v>
      </c>
      <c r="P625" s="84">
        <f t="shared" si="388"/>
        <v>17818.138236508737</v>
      </c>
      <c r="Q625" s="84">
        <f t="shared" si="389"/>
        <v>17938.727009845676</v>
      </c>
      <c r="R625" s="166" t="str">
        <f t="shared" si="390"/>
        <v/>
      </c>
      <c r="S625" s="109">
        <f>'Data Raw'!E667</f>
        <v>17537.2</v>
      </c>
      <c r="T625" s="109">
        <f>'Data Raw'!G667</f>
        <v>17568.46</v>
      </c>
      <c r="U625" s="109">
        <f>'Data Raw'!D667</f>
        <v>17753.59</v>
      </c>
      <c r="V625" s="166" t="str">
        <f t="shared" si="391"/>
        <v/>
      </c>
      <c r="W625" s="89">
        <f t="shared" si="392"/>
        <v>-112.08808350207619</v>
      </c>
      <c r="X625" s="89">
        <f t="shared" si="393"/>
        <v>12563.738463168404</v>
      </c>
      <c r="Y625" s="89">
        <f t="shared" si="373"/>
        <v>227.27057272301963</v>
      </c>
      <c r="Z625" s="109">
        <f t="shared" si="394"/>
        <v>216.38999999999942</v>
      </c>
      <c r="AA625" s="89">
        <f t="shared" si="395"/>
        <v>250.41203228355673</v>
      </c>
      <c r="AB625" s="89">
        <f t="shared" si="396"/>
        <v>17432.839984652139</v>
      </c>
      <c r="AC625" s="89">
        <f t="shared" si="397"/>
        <v>17868.180015347858</v>
      </c>
      <c r="AD625" s="89">
        <f t="shared" si="398"/>
        <v>1</v>
      </c>
      <c r="AE625" s="89">
        <f>'Data Raw'!C667</f>
        <v>17650.509999999998</v>
      </c>
      <c r="AF625" s="89"/>
      <c r="AG625" s="89">
        <f t="shared" si="364"/>
        <v>-82.049999999999272</v>
      </c>
      <c r="AH625" s="89">
        <f t="shared" si="365"/>
        <v>-194.13808350207546</v>
      </c>
      <c r="AI625" s="109">
        <f t="shared" si="366"/>
        <v>-1</v>
      </c>
      <c r="AJ625" s="109">
        <f t="shared" si="370"/>
        <v>50</v>
      </c>
      <c r="AK625" s="88"/>
      <c r="AL625" s="191" t="str">
        <f t="shared" si="371"/>
        <v/>
      </c>
      <c r="AM625" s="191">
        <f t="shared" si="372"/>
        <v>-82.049999999999272</v>
      </c>
      <c r="AN625" s="88"/>
      <c r="AO625" s="191"/>
      <c r="AP625" s="191">
        <f t="shared" si="367"/>
        <v>6732.2024999998803</v>
      </c>
      <c r="AQ625" s="191">
        <f t="shared" si="399"/>
        <v>132.08611908706561</v>
      </c>
      <c r="AR625" s="191">
        <f t="shared" si="369"/>
        <v>-95.184453635954014</v>
      </c>
      <c r="AS625" s="250">
        <f t="shared" si="374"/>
        <v>0</v>
      </c>
      <c r="AT625" s="250">
        <f t="shared" si="375"/>
        <v>0</v>
      </c>
      <c r="AU625" s="250">
        <f t="shared" si="376"/>
        <v>0</v>
      </c>
      <c r="AV625" s="250">
        <f t="shared" si="377"/>
        <v>1</v>
      </c>
      <c r="AW625" s="250">
        <f t="shared" si="378"/>
        <v>0</v>
      </c>
      <c r="AX625" s="250">
        <f t="shared" si="379"/>
        <v>0</v>
      </c>
      <c r="AY625" s="89"/>
      <c r="AZ625" s="111"/>
      <c r="BA625" s="111"/>
      <c r="BB625" s="111"/>
      <c r="BC625" s="111"/>
      <c r="BD625" s="111"/>
      <c r="BE625" s="111"/>
      <c r="BF625" s="111"/>
      <c r="BG625" s="111"/>
      <c r="BH625" s="89"/>
      <c r="BI625" s="89"/>
      <c r="BJ625" s="89"/>
      <c r="BK625" s="89"/>
      <c r="BL625" s="89"/>
    </row>
    <row r="626" spans="1:64" x14ac:dyDescent="0.25">
      <c r="A626" s="86">
        <f t="shared" si="368"/>
        <v>625</v>
      </c>
      <c r="B626" s="113"/>
      <c r="C626" s="88"/>
      <c r="D626" s="88"/>
      <c r="E626" s="194">
        <f t="shared" si="380"/>
        <v>0</v>
      </c>
      <c r="F626" s="89">
        <f t="shared" si="381"/>
        <v>0</v>
      </c>
      <c r="G626" s="113"/>
      <c r="H626" s="88"/>
      <c r="I626" s="84">
        <f t="shared" si="382"/>
        <v>16905.65042448516</v>
      </c>
      <c r="J626" s="84">
        <f t="shared" si="383"/>
        <v>17019.285710846671</v>
      </c>
      <c r="K626" s="84">
        <f t="shared" si="384"/>
        <v>17132.920997208181</v>
      </c>
      <c r="L626" s="84">
        <f t="shared" si="385"/>
        <v>17246.556283569691</v>
      </c>
      <c r="M626" s="108">
        <f>IF(T626&lt;&gt;0,(((G626+1)*('Data Raw'!$N$1007-'Data Raw'!$N$1008)/2+'Data Raw'!$N$1008)*'Data Raw'!$M$1010+'Data Raw'!$M$1009)*AE626+AE626)</f>
        <v>17360.191569931201</v>
      </c>
      <c r="N626" s="84">
        <f t="shared" si="386"/>
        <v>17473.826856292711</v>
      </c>
      <c r="O626" s="84">
        <f t="shared" si="387"/>
        <v>17587.462142654222</v>
      </c>
      <c r="P626" s="84">
        <f t="shared" si="388"/>
        <v>17701.097429015732</v>
      </c>
      <c r="Q626" s="84">
        <f t="shared" si="389"/>
        <v>17814.732715377242</v>
      </c>
      <c r="R626" s="166" t="str">
        <f t="shared" si="390"/>
        <v/>
      </c>
      <c r="S626" s="109">
        <f>'Data Raw'!E668</f>
        <v>17457</v>
      </c>
      <c r="T626" s="109">
        <f>'Data Raw'!G668</f>
        <v>17511.29</v>
      </c>
      <c r="U626" s="109">
        <f>'Data Raw'!D668</f>
        <v>17617.27</v>
      </c>
      <c r="V626" s="166" t="str">
        <f t="shared" si="391"/>
        <v/>
      </c>
      <c r="W626" s="89">
        <f t="shared" si="392"/>
        <v>-151.09843006879964</v>
      </c>
      <c r="X626" s="89">
        <f t="shared" si="393"/>
        <v>22830.735569255936</v>
      </c>
      <c r="Y626" s="89">
        <f t="shared" si="373"/>
        <v>218.02431546057034</v>
      </c>
      <c r="Z626" s="109">
        <f t="shared" si="394"/>
        <v>160.27000000000044</v>
      </c>
      <c r="AA626" s="89">
        <f t="shared" si="395"/>
        <v>237.53459910019154</v>
      </c>
      <c r="AB626" s="89">
        <f t="shared" si="396"/>
        <v>17340.409772558975</v>
      </c>
      <c r="AC626" s="89">
        <f t="shared" si="397"/>
        <v>17766.110227441022</v>
      </c>
      <c r="AD626" s="89">
        <f t="shared" si="398"/>
        <v>1</v>
      </c>
      <c r="AE626" s="89">
        <f>'Data Raw'!C668</f>
        <v>17553.259999999998</v>
      </c>
      <c r="AF626" s="89"/>
      <c r="AG626" s="89">
        <f t="shared" si="364"/>
        <v>-41.969999999997526</v>
      </c>
      <c r="AH626" s="89">
        <f t="shared" si="365"/>
        <v>-193.06843006879717</v>
      </c>
      <c r="AI626" s="109">
        <f t="shared" si="366"/>
        <v>-1</v>
      </c>
      <c r="AJ626" s="109">
        <f t="shared" si="370"/>
        <v>50</v>
      </c>
      <c r="AK626" s="88"/>
      <c r="AL626" s="191" t="str">
        <f t="shared" si="371"/>
        <v/>
      </c>
      <c r="AM626" s="191">
        <f t="shared" si="372"/>
        <v>-41.969999999997526</v>
      </c>
      <c r="AN626" s="88"/>
      <c r="AO626" s="191"/>
      <c r="AP626" s="191">
        <f t="shared" si="367"/>
        <v>1761.4808999997924</v>
      </c>
      <c r="AQ626" s="191">
        <f t="shared" si="399"/>
        <v>122.07321696628027</v>
      </c>
      <c r="AR626" s="191">
        <f t="shared" si="369"/>
        <v>-95.951098494290065</v>
      </c>
      <c r="AS626" s="250">
        <f t="shared" si="374"/>
        <v>0</v>
      </c>
      <c r="AT626" s="250">
        <f t="shared" si="375"/>
        <v>0</v>
      </c>
      <c r="AU626" s="250">
        <f t="shared" si="376"/>
        <v>0</v>
      </c>
      <c r="AV626" s="250">
        <f t="shared" si="377"/>
        <v>1</v>
      </c>
      <c r="AW626" s="250">
        <f t="shared" si="378"/>
        <v>0</v>
      </c>
      <c r="AX626" s="250">
        <f t="shared" si="379"/>
        <v>0</v>
      </c>
      <c r="AY626" s="89"/>
      <c r="AZ626" s="111"/>
      <c r="BA626" s="111"/>
      <c r="BB626" s="111"/>
      <c r="BC626" s="111"/>
      <c r="BD626" s="111"/>
      <c r="BE626" s="111"/>
      <c r="BF626" s="111"/>
      <c r="BG626" s="111"/>
      <c r="BH626" s="89"/>
      <c r="BI626" s="89"/>
      <c r="BJ626" s="89"/>
      <c r="BK626" s="89"/>
      <c r="BL626" s="89"/>
    </row>
    <row r="627" spans="1:64" x14ac:dyDescent="0.25">
      <c r="A627" s="86">
        <f t="shared" si="368"/>
        <v>626</v>
      </c>
      <c r="B627" s="113"/>
      <c r="C627" s="88"/>
      <c r="D627" s="88"/>
      <c r="E627" s="194">
        <f t="shared" si="380"/>
        <v>0</v>
      </c>
      <c r="F627" s="89">
        <f t="shared" si="381"/>
        <v>0</v>
      </c>
      <c r="G627" s="113"/>
      <c r="H627" s="88"/>
      <c r="I627" s="84">
        <f t="shared" si="382"/>
        <v>16723.979028042049</v>
      </c>
      <c r="J627" s="84">
        <f t="shared" si="383"/>
        <v>16832.991185772335</v>
      </c>
      <c r="K627" s="84">
        <f t="shared" si="384"/>
        <v>16942.00334350262</v>
      </c>
      <c r="L627" s="84">
        <f t="shared" si="385"/>
        <v>17051.015501232905</v>
      </c>
      <c r="M627" s="108">
        <f>IF(T627&lt;&gt;0,(((G627+1)*('Data Raw'!$N$1007-'Data Raw'!$N$1008)/2+'Data Raw'!$N$1008)*'Data Raw'!$M$1010+'Data Raw'!$M$1009)*AE627+AE627)</f>
        <v>17160.02765896319</v>
      </c>
      <c r="N627" s="84">
        <f t="shared" si="386"/>
        <v>17269.039816693476</v>
      </c>
      <c r="O627" s="84">
        <f t="shared" si="387"/>
        <v>17378.051974423761</v>
      </c>
      <c r="P627" s="84">
        <f t="shared" si="388"/>
        <v>17487.064132154046</v>
      </c>
      <c r="Q627" s="84">
        <f t="shared" si="389"/>
        <v>17596.076289884331</v>
      </c>
      <c r="R627" s="166" t="str">
        <f t="shared" si="390"/>
        <v/>
      </c>
      <c r="S627" s="109">
        <f>'Data Raw'!E669</f>
        <v>17177.53</v>
      </c>
      <c r="T627" s="109">
        <f>'Data Raw'!G669</f>
        <v>17203.259999999998</v>
      </c>
      <c r="U627" s="109">
        <f>'Data Raw'!D669</f>
        <v>17350.87</v>
      </c>
      <c r="V627" s="166" t="str">
        <f t="shared" si="391"/>
        <v/>
      </c>
      <c r="W627" s="89">
        <f t="shared" si="392"/>
        <v>-43.232341036808066</v>
      </c>
      <c r="X627" s="89">
        <f t="shared" si="393"/>
        <v>1869.0353115228786</v>
      </c>
      <c r="Y627" s="89">
        <f t="shared" si="373"/>
        <v>202.5116039369542</v>
      </c>
      <c r="Z627" s="109">
        <f t="shared" si="394"/>
        <v>173.34000000000015</v>
      </c>
      <c r="AA627" s="89">
        <f t="shared" si="395"/>
        <v>228.36394208587851</v>
      </c>
      <c r="AB627" s="89">
        <f t="shared" si="396"/>
        <v>17148.965590764838</v>
      </c>
      <c r="AC627" s="89">
        <f t="shared" si="397"/>
        <v>17552.77440923516</v>
      </c>
      <c r="AD627" s="89">
        <f t="shared" si="398"/>
        <v>1</v>
      </c>
      <c r="AE627" s="89">
        <f>'Data Raw'!C669</f>
        <v>17350.87</v>
      </c>
      <c r="AF627" s="89"/>
      <c r="AG627" s="89">
        <f t="shared" si="364"/>
        <v>-147.61000000000058</v>
      </c>
      <c r="AH627" s="89">
        <f t="shared" si="365"/>
        <v>-190.84234103680865</v>
      </c>
      <c r="AI627" s="109">
        <f t="shared" si="366"/>
        <v>-1</v>
      </c>
      <c r="AJ627" s="109">
        <f t="shared" si="370"/>
        <v>50</v>
      </c>
      <c r="AK627" s="88"/>
      <c r="AL627" s="191" t="str">
        <f t="shared" si="371"/>
        <v/>
      </c>
      <c r="AM627" s="191">
        <f t="shared" si="372"/>
        <v>-147.61000000000058</v>
      </c>
      <c r="AN627" s="88"/>
      <c r="AO627" s="191"/>
      <c r="AP627" s="191">
        <f t="shared" si="367"/>
        <v>21788.712100000172</v>
      </c>
      <c r="AQ627" s="191">
        <f t="shared" si="399"/>
        <v>124.9106373033603</v>
      </c>
      <c r="AR627" s="191">
        <f t="shared" si="369"/>
        <v>-77.600966633593899</v>
      </c>
      <c r="AS627" s="250">
        <f t="shared" si="374"/>
        <v>0</v>
      </c>
      <c r="AT627" s="250">
        <f t="shared" si="375"/>
        <v>0</v>
      </c>
      <c r="AU627" s="250">
        <f t="shared" si="376"/>
        <v>0</v>
      </c>
      <c r="AV627" s="250">
        <f t="shared" si="377"/>
        <v>1</v>
      </c>
      <c r="AW627" s="250">
        <f t="shared" si="378"/>
        <v>0</v>
      </c>
      <c r="AX627" s="250">
        <f t="shared" si="379"/>
        <v>0</v>
      </c>
      <c r="AY627" s="89"/>
      <c r="AZ627" s="111"/>
      <c r="BA627" s="111"/>
      <c r="BB627" s="111"/>
      <c r="BC627" s="111"/>
      <c r="BD627" s="111"/>
      <c r="BE627" s="111"/>
      <c r="BF627" s="111"/>
      <c r="BG627" s="111"/>
      <c r="BH627" s="89"/>
      <c r="BI627" s="89"/>
      <c r="BJ627" s="89"/>
      <c r="BK627" s="89"/>
      <c r="BL627" s="89"/>
    </row>
    <row r="628" spans="1:64" x14ac:dyDescent="0.25">
      <c r="A628" s="86">
        <f t="shared" si="368"/>
        <v>627</v>
      </c>
      <c r="B628" s="113"/>
      <c r="C628" s="88"/>
      <c r="D628" s="88"/>
      <c r="E628" s="194">
        <f t="shared" si="380"/>
        <v>0</v>
      </c>
      <c r="F628" s="89">
        <f t="shared" si="381"/>
        <v>0</v>
      </c>
      <c r="G628" s="113"/>
      <c r="H628" s="88"/>
      <c r="I628" s="84">
        <f t="shared" si="382"/>
        <v>16668.100933836657</v>
      </c>
      <c r="J628" s="84">
        <f t="shared" si="383"/>
        <v>16769.356735805133</v>
      </c>
      <c r="K628" s="84">
        <f t="shared" si="384"/>
        <v>16870.61253777361</v>
      </c>
      <c r="L628" s="84">
        <f t="shared" si="385"/>
        <v>16971.868339742086</v>
      </c>
      <c r="M628" s="108">
        <f>IF(T628&lt;&gt;0,(((G628+1)*('Data Raw'!$N$1007-'Data Raw'!$N$1008)/2+'Data Raw'!$N$1008)*'Data Raw'!$M$1010+'Data Raw'!$M$1009)*AE628+AE628)</f>
        <v>17073.124141710563</v>
      </c>
      <c r="N628" s="84">
        <f t="shared" si="386"/>
        <v>17174.37994367904</v>
      </c>
      <c r="O628" s="84">
        <f t="shared" si="387"/>
        <v>17275.635745647516</v>
      </c>
      <c r="P628" s="84">
        <f t="shared" si="388"/>
        <v>17376.891547615993</v>
      </c>
      <c r="Q628" s="84">
        <f t="shared" si="389"/>
        <v>17478.147349584469</v>
      </c>
      <c r="R628" s="166" t="str">
        <f t="shared" si="390"/>
        <v/>
      </c>
      <c r="S628" s="109">
        <f>'Data Raw'!E670</f>
        <v>17126.61</v>
      </c>
      <c r="T628" s="109">
        <f>'Data Raw'!G670</f>
        <v>17426.21</v>
      </c>
      <c r="U628" s="109">
        <f>'Data Raw'!D670</f>
        <v>17456.080000000002</v>
      </c>
      <c r="V628" s="166" t="str">
        <f t="shared" si="391"/>
        <v/>
      </c>
      <c r="W628" s="89">
        <f t="shared" si="392"/>
        <v>-353.08585828943615</v>
      </c>
      <c r="X628" s="89">
        <f t="shared" si="393"/>
        <v>124669.62332398779</v>
      </c>
      <c r="Y628" s="89">
        <f t="shared" si="373"/>
        <v>230.13515336449413</v>
      </c>
      <c r="Z628" s="109">
        <f t="shared" si="394"/>
        <v>329.47000000000116</v>
      </c>
      <c r="AA628" s="89">
        <f t="shared" si="395"/>
        <v>242.80766464503887</v>
      </c>
      <c r="AB628" s="89">
        <f t="shared" si="396"/>
        <v>17068.890649227003</v>
      </c>
      <c r="AC628" s="89">
        <f t="shared" si="397"/>
        <v>17457.109350772997</v>
      </c>
      <c r="AD628" s="89">
        <f t="shared" si="398"/>
        <v>1</v>
      </c>
      <c r="AE628" s="89">
        <f>'Data Raw'!C670</f>
        <v>17263</v>
      </c>
      <c r="AF628" s="89"/>
      <c r="AG628" s="89">
        <f t="shared" si="364"/>
        <v>163.20999999999913</v>
      </c>
      <c r="AH628" s="89">
        <f t="shared" si="365"/>
        <v>-189.87585828943702</v>
      </c>
      <c r="AI628" s="109">
        <f t="shared" si="366"/>
        <v>-1</v>
      </c>
      <c r="AJ628" s="109">
        <f t="shared" si="370"/>
        <v>50</v>
      </c>
      <c r="AK628" s="88"/>
      <c r="AL628" s="191" t="str">
        <f t="shared" si="371"/>
        <v/>
      </c>
      <c r="AM628" s="191">
        <f t="shared" si="372"/>
        <v>-163.20999999999913</v>
      </c>
      <c r="AN628" s="88"/>
      <c r="AO628" s="191"/>
      <c r="AP628" s="191">
        <f t="shared" si="367"/>
        <v>26637.504099999715</v>
      </c>
      <c r="AQ628" s="191">
        <f t="shared" si="399"/>
        <v>129.16612204743129</v>
      </c>
      <c r="AR628" s="191">
        <f t="shared" si="369"/>
        <v>-100.96903131706284</v>
      </c>
      <c r="AS628" s="250">
        <f t="shared" si="374"/>
        <v>0</v>
      </c>
      <c r="AT628" s="250">
        <f t="shared" si="375"/>
        <v>0</v>
      </c>
      <c r="AU628" s="250">
        <f t="shared" si="376"/>
        <v>0</v>
      </c>
      <c r="AV628" s="250">
        <f t="shared" si="377"/>
        <v>0</v>
      </c>
      <c r="AW628" s="250">
        <f t="shared" si="378"/>
        <v>0</v>
      </c>
      <c r="AX628" s="250">
        <f t="shared" si="379"/>
        <v>1</v>
      </c>
      <c r="AY628" s="89"/>
      <c r="AZ628" s="111"/>
      <c r="BA628" s="111"/>
      <c r="BB628" s="111"/>
      <c r="BC628" s="111"/>
      <c r="BD628" s="111"/>
      <c r="BE628" s="111"/>
      <c r="BF628" s="111"/>
      <c r="BG628" s="111"/>
      <c r="BH628" s="89"/>
      <c r="BI628" s="89"/>
      <c r="BJ628" s="89"/>
      <c r="BK628" s="89"/>
      <c r="BL628" s="89"/>
    </row>
    <row r="629" spans="1:64" x14ac:dyDescent="0.25">
      <c r="A629" s="86">
        <f t="shared" si="368"/>
        <v>628</v>
      </c>
      <c r="B629" s="113"/>
      <c r="C629" s="88"/>
      <c r="D629" s="88"/>
      <c r="E629" s="194">
        <f t="shared" si="380"/>
        <v>0</v>
      </c>
      <c r="F629" s="89">
        <f t="shared" si="381"/>
        <v>0</v>
      </c>
      <c r="G629" s="113"/>
      <c r="H629" s="88"/>
      <c r="I629" s="84">
        <f t="shared" si="382"/>
        <v>16842.400965450841</v>
      </c>
      <c r="J629" s="84">
        <f t="shared" si="383"/>
        <v>16957.468542133091</v>
      </c>
      <c r="K629" s="84">
        <f t="shared" si="384"/>
        <v>17072.536118815337</v>
      </c>
      <c r="L629" s="84">
        <f t="shared" si="385"/>
        <v>17187.603695497586</v>
      </c>
      <c r="M629" s="108">
        <f>IF(T629&lt;&gt;0,(((G629+1)*('Data Raw'!$N$1007-'Data Raw'!$N$1008)/2+'Data Raw'!$N$1008)*'Data Raw'!$M$1010+'Data Raw'!$M$1009)*AE629+AE629)</f>
        <v>17302.671272179832</v>
      </c>
      <c r="N629" s="84">
        <f t="shared" si="386"/>
        <v>17417.738848862078</v>
      </c>
      <c r="O629" s="84">
        <f t="shared" si="387"/>
        <v>17532.806425544328</v>
      </c>
      <c r="P629" s="84">
        <f t="shared" si="388"/>
        <v>17647.874002226574</v>
      </c>
      <c r="Q629" s="84">
        <f t="shared" si="389"/>
        <v>17762.941578908823</v>
      </c>
      <c r="R629" s="166" t="str">
        <f t="shared" si="390"/>
        <v/>
      </c>
      <c r="S629" s="109">
        <f>'Data Raw'!E671</f>
        <v>17358.89</v>
      </c>
      <c r="T629" s="109">
        <f>'Data Raw'!G671</f>
        <v>17396.86</v>
      </c>
      <c r="U629" s="109">
        <f>'Data Raw'!D671</f>
        <v>17565.22</v>
      </c>
      <c r="V629" s="166" t="str">
        <f t="shared" si="391"/>
        <v/>
      </c>
      <c r="W629" s="89">
        <f t="shared" si="392"/>
        <v>-94.188727820168424</v>
      </c>
      <c r="X629" s="89">
        <f t="shared" si="393"/>
        <v>8871.5164483817698</v>
      </c>
      <c r="Y629" s="89">
        <f t="shared" si="373"/>
        <v>216.01740979208702</v>
      </c>
      <c r="Z629" s="109">
        <f t="shared" si="394"/>
        <v>206.33000000000175</v>
      </c>
      <c r="AA629" s="89">
        <f t="shared" si="395"/>
        <v>237.59656969574786</v>
      </c>
      <c r="AB629" s="89">
        <f t="shared" si="396"/>
        <v>17288.713485051714</v>
      </c>
      <c r="AC629" s="89">
        <f t="shared" si="397"/>
        <v>17701.486514948283</v>
      </c>
      <c r="AD629" s="89">
        <f t="shared" si="398"/>
        <v>1</v>
      </c>
      <c r="AE629" s="89">
        <f>'Data Raw'!C671</f>
        <v>17495.099999999999</v>
      </c>
      <c r="AF629" s="89"/>
      <c r="AG629" s="89">
        <f t="shared" si="364"/>
        <v>-98.239999999997963</v>
      </c>
      <c r="AH629" s="89">
        <f t="shared" si="365"/>
        <v>-192.42872782016639</v>
      </c>
      <c r="AI629" s="109">
        <f t="shared" si="366"/>
        <v>-1</v>
      </c>
      <c r="AJ629" s="109">
        <f t="shared" si="370"/>
        <v>50</v>
      </c>
      <c r="AK629" s="88"/>
      <c r="AL629" s="191" t="str">
        <f t="shared" si="371"/>
        <v/>
      </c>
      <c r="AM629" s="191">
        <f t="shared" si="372"/>
        <v>-98.239999999997963</v>
      </c>
      <c r="AN629" s="88"/>
      <c r="AO629" s="191"/>
      <c r="AP629" s="191">
        <f t="shared" si="367"/>
        <v>9651.097599999599</v>
      </c>
      <c r="AQ629" s="191">
        <f t="shared" si="399"/>
        <v>125.72988626438314</v>
      </c>
      <c r="AR629" s="191">
        <f t="shared" si="369"/>
        <v>-90.287523527703883</v>
      </c>
      <c r="AS629" s="250">
        <f t="shared" si="374"/>
        <v>0</v>
      </c>
      <c r="AT629" s="250">
        <f t="shared" si="375"/>
        <v>0</v>
      </c>
      <c r="AU629" s="250">
        <f t="shared" si="376"/>
        <v>0</v>
      </c>
      <c r="AV629" s="250">
        <f t="shared" si="377"/>
        <v>1</v>
      </c>
      <c r="AW629" s="250">
        <f t="shared" si="378"/>
        <v>0</v>
      </c>
      <c r="AX629" s="250">
        <f t="shared" si="379"/>
        <v>0</v>
      </c>
      <c r="AY629" s="89"/>
      <c r="AZ629" s="111"/>
      <c r="BA629" s="111"/>
      <c r="BB629" s="111"/>
      <c r="BC629" s="111"/>
      <c r="BD629" s="111"/>
      <c r="BE629" s="111"/>
      <c r="BF629" s="111"/>
      <c r="BG629" s="111"/>
      <c r="BH629" s="89"/>
      <c r="BI629" s="89"/>
      <c r="BJ629" s="89"/>
      <c r="BK629" s="89"/>
      <c r="BL629" s="89"/>
    </row>
    <row r="630" spans="1:64" x14ac:dyDescent="0.25">
      <c r="A630" s="86">
        <f t="shared" si="368"/>
        <v>629</v>
      </c>
      <c r="B630" s="113"/>
      <c r="C630" s="88"/>
      <c r="D630" s="88"/>
      <c r="E630" s="194">
        <f t="shared" si="380"/>
        <v>0</v>
      </c>
      <c r="F630" s="89">
        <f t="shared" si="381"/>
        <v>0</v>
      </c>
      <c r="G630" s="113"/>
      <c r="H630" s="88"/>
      <c r="I630" s="84">
        <f t="shared" si="382"/>
        <v>17208.429741745938</v>
      </c>
      <c r="J630" s="84">
        <f t="shared" si="383"/>
        <v>17316.43844664198</v>
      </c>
      <c r="K630" s="84">
        <f t="shared" si="384"/>
        <v>17424.447151538025</v>
      </c>
      <c r="L630" s="84">
        <f t="shared" si="385"/>
        <v>17532.455856434066</v>
      </c>
      <c r="M630" s="108">
        <f>IF(T630&lt;&gt;0,(((G630+1)*('Data Raw'!$N$1007-'Data Raw'!$N$1008)/2+'Data Raw'!$N$1008)*'Data Raw'!$M$1010+'Data Raw'!$M$1009)*AE630+AE630)</f>
        <v>17640.464561330111</v>
      </c>
      <c r="N630" s="84">
        <f t="shared" si="386"/>
        <v>17748.473266226156</v>
      </c>
      <c r="O630" s="84">
        <f t="shared" si="387"/>
        <v>17856.481971122197</v>
      </c>
      <c r="P630" s="84">
        <f t="shared" si="388"/>
        <v>17964.490676018242</v>
      </c>
      <c r="Q630" s="84">
        <f t="shared" si="389"/>
        <v>18072.499380914283</v>
      </c>
      <c r="R630" s="166" t="str">
        <f t="shared" si="390"/>
        <v/>
      </c>
      <c r="S630" s="109">
        <f>'Data Raw'!E672</f>
        <v>17766.22</v>
      </c>
      <c r="T630" s="109">
        <f>'Data Raw'!G672</f>
        <v>18079</v>
      </c>
      <c r="U630" s="109">
        <f>'Data Raw'!D672</f>
        <v>18102.28</v>
      </c>
      <c r="V630" s="166" t="str">
        <f t="shared" si="391"/>
        <v/>
      </c>
      <c r="W630" s="89">
        <f t="shared" si="392"/>
        <v>-438.53543866988912</v>
      </c>
      <c r="X630" s="89">
        <f t="shared" si="393"/>
        <v>192313.33096939209</v>
      </c>
      <c r="Y630" s="89">
        <f t="shared" si="373"/>
        <v>259.75110586017496</v>
      </c>
      <c r="Z630" s="109">
        <f t="shared" si="394"/>
        <v>336.05999999999767</v>
      </c>
      <c r="AA630" s="89">
        <f t="shared" si="395"/>
        <v>251.66277402492636</v>
      </c>
      <c r="AB630" s="89">
        <f t="shared" si="396"/>
        <v>17634.692915758616</v>
      </c>
      <c r="AC630" s="89">
        <f t="shared" si="397"/>
        <v>18038.607084241386</v>
      </c>
      <c r="AD630" s="89" t="str">
        <f t="shared" si="398"/>
        <v/>
      </c>
      <c r="AE630" s="89">
        <f>'Data Raw'!C672</f>
        <v>17836.650000000001</v>
      </c>
      <c r="AF630" s="89"/>
      <c r="AG630" s="89">
        <f t="shared" si="364"/>
        <v>242.34999999999854</v>
      </c>
      <c r="AH630" s="89">
        <f t="shared" si="365"/>
        <v>-196.18543866989057</v>
      </c>
      <c r="AI630" s="109">
        <f t="shared" si="366"/>
        <v>-1</v>
      </c>
      <c r="AJ630" s="109">
        <f t="shared" si="370"/>
        <v>50</v>
      </c>
      <c r="AK630" s="88"/>
      <c r="AL630" s="191" t="str">
        <f t="shared" si="371"/>
        <v/>
      </c>
      <c r="AM630" s="191">
        <f t="shared" si="372"/>
        <v>-242.34999999999854</v>
      </c>
      <c r="AN630" s="88"/>
      <c r="AO630" s="191"/>
      <c r="AP630" s="191">
        <f t="shared" si="367"/>
        <v>58733.522499999293</v>
      </c>
      <c r="AQ630" s="191">
        <f t="shared" si="399"/>
        <v>138.68767667945153</v>
      </c>
      <c r="AR630" s="191">
        <f t="shared" si="369"/>
        <v>-121.06342918072343</v>
      </c>
      <c r="AS630" s="250">
        <f t="shared" si="374"/>
        <v>0</v>
      </c>
      <c r="AT630" s="250">
        <f t="shared" si="375"/>
        <v>0</v>
      </c>
      <c r="AU630" s="250">
        <f t="shared" si="376"/>
        <v>0</v>
      </c>
      <c r="AV630" s="250">
        <f t="shared" si="377"/>
        <v>0</v>
      </c>
      <c r="AW630" s="250">
        <f t="shared" si="378"/>
        <v>0</v>
      </c>
      <c r="AX630" s="250">
        <f t="shared" si="379"/>
        <v>0</v>
      </c>
      <c r="AY630" s="89"/>
      <c r="AZ630" s="111"/>
      <c r="BA630" s="111"/>
      <c r="BB630" s="111"/>
      <c r="BC630" s="111"/>
      <c r="BD630" s="111"/>
      <c r="BE630" s="111"/>
      <c r="BF630" s="111"/>
      <c r="BG630" s="111"/>
      <c r="BH630" s="89"/>
      <c r="BI630" s="89"/>
      <c r="BJ630" s="89"/>
      <c r="BK630" s="89"/>
      <c r="BL630" s="89"/>
    </row>
    <row r="631" spans="1:64" x14ac:dyDescent="0.25">
      <c r="A631" s="86">
        <f t="shared" si="368"/>
        <v>630</v>
      </c>
      <c r="B631" s="113"/>
      <c r="C631" s="88"/>
      <c r="D631" s="88"/>
      <c r="E631" s="194">
        <f t="shared" si="380"/>
        <v>0</v>
      </c>
      <c r="F631" s="89">
        <f t="shared" si="381"/>
        <v>0</v>
      </c>
      <c r="G631" s="113"/>
      <c r="H631" s="88"/>
      <c r="I631" s="84">
        <f t="shared" si="382"/>
        <v>17455.284245274699</v>
      </c>
      <c r="J631" s="84">
        <f t="shared" si="383"/>
        <v>17585.159798204786</v>
      </c>
      <c r="K631" s="84">
        <f t="shared" si="384"/>
        <v>17715.035351134873</v>
      </c>
      <c r="L631" s="84">
        <f t="shared" si="385"/>
        <v>17844.91090406496</v>
      </c>
      <c r="M631" s="108">
        <f>IF(T631&lt;&gt;0,(((G631+1)*('Data Raw'!$N$1007-'Data Raw'!$N$1008)/2+'Data Raw'!$N$1008)*'Data Raw'!$M$1010+'Data Raw'!$M$1009)*AE631+AE631)</f>
        <v>17974.786456995047</v>
      </c>
      <c r="N631" s="84">
        <f t="shared" si="386"/>
        <v>18104.662009925134</v>
      </c>
      <c r="O631" s="84">
        <f t="shared" si="387"/>
        <v>18234.537562855221</v>
      </c>
      <c r="P631" s="84">
        <f t="shared" si="388"/>
        <v>18364.413115785308</v>
      </c>
      <c r="Q631" s="84">
        <f t="shared" si="389"/>
        <v>18494.288668715395</v>
      </c>
      <c r="R631" s="166" t="str">
        <f t="shared" si="390"/>
        <v/>
      </c>
      <c r="S631" s="109">
        <f>'Data Raw'!E673</f>
        <v>17722.86</v>
      </c>
      <c r="T631" s="109">
        <f>'Data Raw'!G673</f>
        <v>17832.82</v>
      </c>
      <c r="U631" s="109">
        <f>'Data Raw'!D673</f>
        <v>18174.689999999999</v>
      </c>
      <c r="V631" s="166" t="str">
        <f t="shared" si="391"/>
        <v/>
      </c>
      <c r="W631" s="89">
        <f t="shared" si="392"/>
        <v>141.96645699504734</v>
      </c>
      <c r="X631" s="89">
        <f t="shared" si="393"/>
        <v>20154.474911726626</v>
      </c>
      <c r="Y631" s="89">
        <f t="shared" si="373"/>
        <v>246.39639865330523</v>
      </c>
      <c r="Z631" s="109">
        <f t="shared" si="394"/>
        <v>451.82999999999811</v>
      </c>
      <c r="AA631" s="89">
        <f t="shared" si="395"/>
        <v>280.2580920213652</v>
      </c>
      <c r="AB631" s="89">
        <f t="shared" si="396"/>
        <v>17960.77664207881</v>
      </c>
      <c r="AC631" s="89">
        <f t="shared" si="397"/>
        <v>18388.603357921187</v>
      </c>
      <c r="AD631" s="89" t="str">
        <f t="shared" si="398"/>
        <v/>
      </c>
      <c r="AE631" s="89">
        <f>'Data Raw'!C673</f>
        <v>18174.689999999999</v>
      </c>
      <c r="AF631" s="89"/>
      <c r="AG631" s="89">
        <f t="shared" si="364"/>
        <v>-341.86999999999898</v>
      </c>
      <c r="AH631" s="89">
        <f t="shared" si="365"/>
        <v>-199.90354300495164</v>
      </c>
      <c r="AI631" s="109">
        <f t="shared" si="366"/>
        <v>-1</v>
      </c>
      <c r="AJ631" s="109">
        <f t="shared" si="370"/>
        <v>50</v>
      </c>
      <c r="AK631" s="88"/>
      <c r="AL631" s="191" t="str">
        <f t="shared" si="371"/>
        <v/>
      </c>
      <c r="AM631" s="191">
        <f t="shared" si="372"/>
        <v>-341.86999999999898</v>
      </c>
      <c r="AN631" s="88"/>
      <c r="AO631" s="191"/>
      <c r="AP631" s="191">
        <f t="shared" si="367"/>
        <v>116875.09689999931</v>
      </c>
      <c r="AQ631" s="191">
        <f t="shared" si="399"/>
        <v>161.26349038173458</v>
      </c>
      <c r="AR631" s="191">
        <f t="shared" si="369"/>
        <v>-85.132908271570642</v>
      </c>
      <c r="AS631" s="250">
        <f t="shared" si="374"/>
        <v>0</v>
      </c>
      <c r="AT631" s="250">
        <f t="shared" si="375"/>
        <v>0</v>
      </c>
      <c r="AU631" s="250">
        <f t="shared" si="376"/>
        <v>1</v>
      </c>
      <c r="AV631" s="250">
        <f t="shared" si="377"/>
        <v>0</v>
      </c>
      <c r="AW631" s="250">
        <f t="shared" si="378"/>
        <v>0</v>
      </c>
      <c r="AX631" s="250">
        <f t="shared" si="379"/>
        <v>0</v>
      </c>
      <c r="AY631" s="89"/>
      <c r="AZ631" s="111"/>
      <c r="BA631" s="111"/>
      <c r="BB631" s="111"/>
      <c r="BC631" s="111"/>
      <c r="BD631" s="111"/>
      <c r="BE631" s="111"/>
      <c r="BF631" s="111"/>
      <c r="BG631" s="111"/>
      <c r="BH631" s="89"/>
      <c r="BI631" s="89"/>
      <c r="BJ631" s="89"/>
      <c r="BK631" s="89"/>
      <c r="BL631" s="89"/>
    </row>
    <row r="632" spans="1:64" x14ac:dyDescent="0.25">
      <c r="A632" s="86">
        <f t="shared" si="368"/>
        <v>631</v>
      </c>
      <c r="B632" s="113"/>
      <c r="C632" s="88"/>
      <c r="D632" s="88"/>
      <c r="E632" s="194">
        <f t="shared" si="380"/>
        <v>0</v>
      </c>
      <c r="F632" s="89">
        <f t="shared" si="381"/>
        <v>0</v>
      </c>
      <c r="G632" s="113"/>
      <c r="H632" s="88"/>
      <c r="I632" s="84">
        <f t="shared" si="382"/>
        <v>16898.117143466363</v>
      </c>
      <c r="J632" s="84">
        <f t="shared" si="383"/>
        <v>17021.315342793016</v>
      </c>
      <c r="K632" s="84">
        <f t="shared" si="384"/>
        <v>17144.513542119668</v>
      </c>
      <c r="L632" s="84">
        <f t="shared" si="385"/>
        <v>17267.711741446321</v>
      </c>
      <c r="M632" s="108">
        <f>IF(T632&lt;&gt;0,(((G632+1)*('Data Raw'!$N$1007-'Data Raw'!$N$1008)/2+'Data Raw'!$N$1008)*'Data Raw'!$M$1010+'Data Raw'!$M$1009)*AE632+AE632)</f>
        <v>17390.909940772974</v>
      </c>
      <c r="N632" s="84">
        <f t="shared" si="386"/>
        <v>17514.108140099626</v>
      </c>
      <c r="O632" s="84">
        <f t="shared" si="387"/>
        <v>17637.306339426279</v>
      </c>
      <c r="P632" s="84">
        <f t="shared" si="388"/>
        <v>17760.504538752932</v>
      </c>
      <c r="Q632" s="84">
        <f t="shared" si="389"/>
        <v>17883.702738079584</v>
      </c>
      <c r="R632" s="166" t="str">
        <f t="shared" si="390"/>
        <v/>
      </c>
      <c r="S632" s="109">
        <f>'Data Raw'!E674</f>
        <v>17413.46</v>
      </c>
      <c r="T632" s="109">
        <f>'Data Raw'!G674</f>
        <v>17454.189999999999</v>
      </c>
      <c r="U632" s="109">
        <f>'Data Raw'!D674</f>
        <v>17631.04</v>
      </c>
      <c r="V632" s="166" t="str">
        <f t="shared" si="391"/>
        <v/>
      </c>
      <c r="W632" s="89">
        <f t="shared" si="392"/>
        <v>-63.280059227025049</v>
      </c>
      <c r="X632" s="89">
        <f t="shared" si="393"/>
        <v>4004.365895775798</v>
      </c>
      <c r="Y632" s="89">
        <f t="shared" si="373"/>
        <v>229.36915894055619</v>
      </c>
      <c r="Z632" s="109">
        <f t="shared" si="394"/>
        <v>217.58000000000175</v>
      </c>
      <c r="AA632" s="89">
        <f t="shared" si="395"/>
        <v>271.30407887545613</v>
      </c>
      <c r="AB632" s="89">
        <f t="shared" si="396"/>
        <v>17346.100621781839</v>
      </c>
      <c r="AC632" s="89">
        <f t="shared" si="397"/>
        <v>17822.53937821816</v>
      </c>
      <c r="AD632" s="89">
        <f t="shared" si="398"/>
        <v>1</v>
      </c>
      <c r="AE632" s="89">
        <f>'Data Raw'!C674</f>
        <v>17584.32</v>
      </c>
      <c r="AF632" s="89"/>
      <c r="AG632" s="89">
        <f t="shared" si="364"/>
        <v>-130.13000000000102</v>
      </c>
      <c r="AH632" s="89">
        <f t="shared" si="365"/>
        <v>-193.41005922702607</v>
      </c>
      <c r="AI632" s="109">
        <f t="shared" si="366"/>
        <v>-1</v>
      </c>
      <c r="AJ632" s="109">
        <f t="shared" si="370"/>
        <v>50</v>
      </c>
      <c r="AK632" s="88"/>
      <c r="AL632" s="191" t="str">
        <f t="shared" si="371"/>
        <v/>
      </c>
      <c r="AM632" s="191">
        <f t="shared" si="372"/>
        <v>-130.13000000000102</v>
      </c>
      <c r="AN632" s="88"/>
      <c r="AO632" s="191"/>
      <c r="AP632" s="191">
        <f t="shared" si="367"/>
        <v>16933.816900000264</v>
      </c>
      <c r="AQ632" s="191">
        <f t="shared" si="399"/>
        <v>157.80421367265308</v>
      </c>
      <c r="AR632" s="191">
        <f t="shared" si="369"/>
        <v>-71.564945267903113</v>
      </c>
      <c r="AS632" s="250">
        <f t="shared" si="374"/>
        <v>0</v>
      </c>
      <c r="AT632" s="250">
        <f t="shared" si="375"/>
        <v>0</v>
      </c>
      <c r="AU632" s="250">
        <f t="shared" si="376"/>
        <v>0</v>
      </c>
      <c r="AV632" s="250">
        <f t="shared" si="377"/>
        <v>1</v>
      </c>
      <c r="AW632" s="250">
        <f t="shared" si="378"/>
        <v>0</v>
      </c>
      <c r="AX632" s="250">
        <f t="shared" si="379"/>
        <v>0</v>
      </c>
      <c r="AY632" s="89"/>
      <c r="AZ632" s="111"/>
      <c r="BA632" s="111"/>
      <c r="BB632" s="111"/>
      <c r="BC632" s="111"/>
      <c r="BD632" s="111"/>
      <c r="BE632" s="111"/>
      <c r="BF632" s="111"/>
      <c r="BG632" s="111"/>
      <c r="BH632" s="89"/>
      <c r="BI632" s="89"/>
      <c r="BJ632" s="89"/>
      <c r="BK632" s="89"/>
      <c r="BL632" s="89"/>
    </row>
    <row r="633" spans="1:64" x14ac:dyDescent="0.25">
      <c r="A633" s="86">
        <f t="shared" si="368"/>
        <v>632</v>
      </c>
      <c r="B633" s="113"/>
      <c r="C633" s="88"/>
      <c r="D633" s="88"/>
      <c r="E633" s="194">
        <f t="shared" si="380"/>
        <v>0</v>
      </c>
      <c r="F633" s="89">
        <f t="shared" si="381"/>
        <v>0</v>
      </c>
      <c r="G633" s="113"/>
      <c r="H633" s="88"/>
      <c r="I633" s="84">
        <f t="shared" si="382"/>
        <v>16973.234944120144</v>
      </c>
      <c r="J633" s="84">
        <f t="shared" si="383"/>
        <v>17087.919523590423</v>
      </c>
      <c r="K633" s="84">
        <f t="shared" si="384"/>
        <v>17202.604103060701</v>
      </c>
      <c r="L633" s="84">
        <f t="shared" si="385"/>
        <v>17317.28868253098</v>
      </c>
      <c r="M633" s="108">
        <f>IF(T633&lt;&gt;0,(((G633+1)*('Data Raw'!$N$1007-'Data Raw'!$N$1008)/2+'Data Raw'!$N$1008)*'Data Raw'!$M$1010+'Data Raw'!$M$1009)*AE633+AE633)</f>
        <v>17431.973262001258</v>
      </c>
      <c r="N633" s="84">
        <f t="shared" si="386"/>
        <v>17546.657841471537</v>
      </c>
      <c r="O633" s="84">
        <f t="shared" si="387"/>
        <v>17661.342420941815</v>
      </c>
      <c r="P633" s="84">
        <f t="shared" si="388"/>
        <v>17776.027000412094</v>
      </c>
      <c r="Q633" s="84">
        <f t="shared" si="389"/>
        <v>17890.711579882372</v>
      </c>
      <c r="R633" s="166" t="str">
        <f t="shared" si="390"/>
        <v/>
      </c>
      <c r="S633" s="109">
        <f>'Data Raw'!E675</f>
        <v>17532.73</v>
      </c>
      <c r="T633" s="109">
        <f>'Data Raw'!G675</f>
        <v>17778.07</v>
      </c>
      <c r="U633" s="109">
        <f>'Data Raw'!D675</f>
        <v>17788.900000000001</v>
      </c>
      <c r="V633" s="166" t="str">
        <f t="shared" si="391"/>
        <v/>
      </c>
      <c r="W633" s="89">
        <f t="shared" si="392"/>
        <v>-346.09673799874145</v>
      </c>
      <c r="X633" s="89">
        <f t="shared" si="393"/>
        <v>119782.95205336947</v>
      </c>
      <c r="Y633" s="89">
        <f t="shared" si="373"/>
        <v>249.41194223096576</v>
      </c>
      <c r="Z633" s="109">
        <f t="shared" si="394"/>
        <v>256.17000000000189</v>
      </c>
      <c r="AA633" s="89">
        <f t="shared" si="395"/>
        <v>269.1420676075341</v>
      </c>
      <c r="AB633" s="89">
        <f t="shared" si="396"/>
        <v>17395.231532955862</v>
      </c>
      <c r="AC633" s="89">
        <f t="shared" si="397"/>
        <v>17856.448467044138</v>
      </c>
      <c r="AD633" s="89">
        <f t="shared" si="398"/>
        <v>1</v>
      </c>
      <c r="AE633" s="89">
        <f>'Data Raw'!C675</f>
        <v>17625.84</v>
      </c>
      <c r="AF633" s="89"/>
      <c r="AG633" s="89">
        <f t="shared" si="364"/>
        <v>152.22999999999956</v>
      </c>
      <c r="AH633" s="89">
        <f t="shared" si="365"/>
        <v>-193.86673799874188</v>
      </c>
      <c r="AI633" s="109">
        <f t="shared" si="366"/>
        <v>-1</v>
      </c>
      <c r="AJ633" s="109">
        <f t="shared" si="370"/>
        <v>50</v>
      </c>
      <c r="AK633" s="88"/>
      <c r="AL633" s="191" t="str">
        <f t="shared" si="371"/>
        <v/>
      </c>
      <c r="AM633" s="191">
        <f t="shared" si="372"/>
        <v>-152.22999999999956</v>
      </c>
      <c r="AN633" s="88"/>
      <c r="AO633" s="191"/>
      <c r="AP633" s="191">
        <f t="shared" si="367"/>
        <v>23173.972899999866</v>
      </c>
      <c r="AQ633" s="191">
        <f t="shared" si="399"/>
        <v>157.18485659791381</v>
      </c>
      <c r="AR633" s="191">
        <f t="shared" si="369"/>
        <v>-92.227085633051956</v>
      </c>
      <c r="AS633" s="250">
        <f t="shared" si="374"/>
        <v>0</v>
      </c>
      <c r="AT633" s="250">
        <f t="shared" si="375"/>
        <v>0</v>
      </c>
      <c r="AU633" s="250">
        <f t="shared" si="376"/>
        <v>0</v>
      </c>
      <c r="AV633" s="250">
        <f t="shared" si="377"/>
        <v>0</v>
      </c>
      <c r="AW633" s="250">
        <f t="shared" si="378"/>
        <v>0</v>
      </c>
      <c r="AX633" s="250">
        <f t="shared" si="379"/>
        <v>1</v>
      </c>
      <c r="AY633" s="89"/>
      <c r="AZ633" s="111"/>
      <c r="BA633" s="111"/>
      <c r="BB633" s="111"/>
      <c r="BC633" s="111"/>
      <c r="BD633" s="111"/>
      <c r="BE633" s="111"/>
      <c r="BF633" s="111"/>
      <c r="BG633" s="111"/>
      <c r="BH633" s="89"/>
      <c r="BI633" s="89"/>
      <c r="BJ633" s="89"/>
      <c r="BK633" s="89"/>
      <c r="BL633" s="89"/>
    </row>
    <row r="634" spans="1:64" x14ac:dyDescent="0.25">
      <c r="A634" s="86">
        <f t="shared" si="368"/>
        <v>633</v>
      </c>
      <c r="B634" s="113"/>
      <c r="C634" s="88"/>
      <c r="D634" s="88"/>
      <c r="E634" s="194">
        <f t="shared" si="380"/>
        <v>0</v>
      </c>
      <c r="F634" s="89">
        <f t="shared" si="381"/>
        <v>0</v>
      </c>
      <c r="G634" s="113"/>
      <c r="H634" s="88"/>
      <c r="I634" s="84">
        <f t="shared" si="382"/>
        <v>17236.475982084456</v>
      </c>
      <c r="J634" s="84">
        <f t="shared" si="383"/>
        <v>17361.181953199939</v>
      </c>
      <c r="K634" s="84">
        <f t="shared" si="384"/>
        <v>17485.887924315422</v>
      </c>
      <c r="L634" s="84">
        <f t="shared" si="385"/>
        <v>17610.593895430906</v>
      </c>
      <c r="M634" s="108">
        <f>IF(T634&lt;&gt;0,(((G634+1)*('Data Raw'!$N$1007-'Data Raw'!$N$1008)/2+'Data Raw'!$N$1008)*'Data Raw'!$M$1010+'Data Raw'!$M$1009)*AE634+AE634)</f>
        <v>17735.299866546389</v>
      </c>
      <c r="N634" s="84">
        <f t="shared" si="386"/>
        <v>17860.005837661873</v>
      </c>
      <c r="O634" s="84">
        <f t="shared" si="387"/>
        <v>17984.711808777356</v>
      </c>
      <c r="P634" s="84">
        <f t="shared" si="388"/>
        <v>18109.417779892839</v>
      </c>
      <c r="Q634" s="84">
        <f t="shared" si="389"/>
        <v>18234.123751008323</v>
      </c>
      <c r="R634" s="166" t="str">
        <f t="shared" si="390"/>
        <v/>
      </c>
      <c r="S634" s="109">
        <f>'Data Raw'!E676</f>
        <v>17689.009999999998</v>
      </c>
      <c r="T634" s="109">
        <f>'Data Raw'!G676</f>
        <v>17733.89</v>
      </c>
      <c r="U634" s="109">
        <f>'Data Raw'!D676</f>
        <v>18057.62</v>
      </c>
      <c r="V634" s="166" t="str">
        <f t="shared" si="391"/>
        <v/>
      </c>
      <c r="W634" s="89">
        <f t="shared" si="392"/>
        <v>1.4098665463898215</v>
      </c>
      <c r="X634" s="89">
        <f t="shared" si="393"/>
        <v>1.9877236786291625</v>
      </c>
      <c r="Y634" s="89">
        <f t="shared" si="373"/>
        <v>230.9112041110838</v>
      </c>
      <c r="Z634" s="109">
        <f t="shared" si="394"/>
        <v>368.61000000000058</v>
      </c>
      <c r="AA634" s="89">
        <f t="shared" si="395"/>
        <v>283.35177223502933</v>
      </c>
      <c r="AB634" s="89">
        <f t="shared" si="396"/>
        <v>17703.769242533595</v>
      </c>
      <c r="AC634" s="89">
        <f t="shared" si="397"/>
        <v>18161.310757466406</v>
      </c>
      <c r="AD634" s="89">
        <f t="shared" si="398"/>
        <v>1</v>
      </c>
      <c r="AE634" s="89">
        <f>'Data Raw'!C676</f>
        <v>17932.54</v>
      </c>
      <c r="AF634" s="89"/>
      <c r="AG634" s="89">
        <f t="shared" si="364"/>
        <v>-198.65000000000146</v>
      </c>
      <c r="AH634" s="89">
        <f t="shared" si="365"/>
        <v>-197.24013345361163</v>
      </c>
      <c r="AI634" s="109">
        <f t="shared" si="366"/>
        <v>-1</v>
      </c>
      <c r="AJ634" s="109">
        <f t="shared" si="370"/>
        <v>50</v>
      </c>
      <c r="AK634" s="88"/>
      <c r="AL634" s="191" t="str">
        <f t="shared" si="371"/>
        <v/>
      </c>
      <c r="AM634" s="191">
        <f t="shared" si="372"/>
        <v>-198.65000000000146</v>
      </c>
      <c r="AN634" s="88"/>
      <c r="AO634" s="191"/>
      <c r="AP634" s="191">
        <f t="shared" si="367"/>
        <v>39461.822500000577</v>
      </c>
      <c r="AQ634" s="191">
        <f t="shared" si="399"/>
        <v>161.79209475370132</v>
      </c>
      <c r="AR634" s="191">
        <f t="shared" si="369"/>
        <v>-69.119109357382484</v>
      </c>
      <c r="AS634" s="250">
        <f t="shared" si="374"/>
        <v>0</v>
      </c>
      <c r="AT634" s="250">
        <f t="shared" si="375"/>
        <v>0</v>
      </c>
      <c r="AU634" s="250">
        <f t="shared" si="376"/>
        <v>1</v>
      </c>
      <c r="AV634" s="250">
        <f t="shared" si="377"/>
        <v>0</v>
      </c>
      <c r="AW634" s="250">
        <f t="shared" si="378"/>
        <v>0</v>
      </c>
      <c r="AX634" s="250">
        <f t="shared" si="379"/>
        <v>0</v>
      </c>
      <c r="AY634" s="89"/>
      <c r="AZ634" s="111"/>
      <c r="BA634" s="111"/>
      <c r="BB634" s="111"/>
      <c r="BC634" s="111"/>
      <c r="BD634" s="111"/>
      <c r="BE634" s="111"/>
      <c r="BF634" s="111"/>
      <c r="BG634" s="111"/>
      <c r="BH634" s="89"/>
      <c r="BI634" s="89"/>
      <c r="BJ634" s="89"/>
      <c r="BK634" s="89"/>
      <c r="BL634" s="89"/>
    </row>
    <row r="635" spans="1:64" x14ac:dyDescent="0.25">
      <c r="A635" s="86">
        <f t="shared" si="368"/>
        <v>634</v>
      </c>
      <c r="B635" s="113"/>
      <c r="C635" s="88"/>
      <c r="D635" s="88"/>
      <c r="E635" s="194">
        <f t="shared" si="380"/>
        <v>0</v>
      </c>
      <c r="F635" s="89">
        <f t="shared" si="381"/>
        <v>0</v>
      </c>
      <c r="G635" s="113"/>
      <c r="H635" s="88"/>
      <c r="I635" s="84">
        <f t="shared" si="382"/>
        <v>17079.494803562302</v>
      </c>
      <c r="J635" s="84">
        <f t="shared" si="383"/>
        <v>17194.950405617841</v>
      </c>
      <c r="K635" s="84">
        <f t="shared" si="384"/>
        <v>17310.406007673384</v>
      </c>
      <c r="L635" s="84">
        <f t="shared" si="385"/>
        <v>17425.861609728923</v>
      </c>
      <c r="M635" s="108">
        <f>IF(T635&lt;&gt;0,(((G635+1)*('Data Raw'!$N$1007-'Data Raw'!$N$1008)/2+'Data Raw'!$N$1008)*'Data Raw'!$M$1010+'Data Raw'!$M$1009)*AE635+AE635)</f>
        <v>17541.317211784466</v>
      </c>
      <c r="N635" s="84">
        <f t="shared" si="386"/>
        <v>17656.772813840009</v>
      </c>
      <c r="O635" s="84">
        <f t="shared" si="387"/>
        <v>17772.228415895548</v>
      </c>
      <c r="P635" s="84">
        <f t="shared" si="388"/>
        <v>17887.684017951091</v>
      </c>
      <c r="Q635" s="84">
        <f t="shared" si="389"/>
        <v>18003.13962000663</v>
      </c>
      <c r="R635" s="166" t="str">
        <f t="shared" si="390"/>
        <v/>
      </c>
      <c r="S635" s="109">
        <f>'Data Raw'!E677</f>
        <v>17650.490000000002</v>
      </c>
      <c r="T635" s="109">
        <f>'Data Raw'!G677</f>
        <v>17734.599999999999</v>
      </c>
      <c r="U635" s="109">
        <f>'Data Raw'!D677</f>
        <v>17796.86</v>
      </c>
      <c r="V635" s="166" t="str">
        <f t="shared" si="391"/>
        <v/>
      </c>
      <c r="W635" s="89">
        <f t="shared" si="392"/>
        <v>-193.28278821553249</v>
      </c>
      <c r="X635" s="89">
        <f t="shared" si="393"/>
        <v>37358.236220370389</v>
      </c>
      <c r="Y635" s="89">
        <f t="shared" si="373"/>
        <v>225.91975229035705</v>
      </c>
      <c r="Z635" s="109">
        <f t="shared" si="394"/>
        <v>146.36999999999898</v>
      </c>
      <c r="AA635" s="89">
        <f t="shared" si="395"/>
        <v>263.78294763002498</v>
      </c>
      <c r="AB635" s="89">
        <f t="shared" si="396"/>
        <v>17495.550993600227</v>
      </c>
      <c r="AC635" s="89">
        <f t="shared" si="397"/>
        <v>17977.249006399776</v>
      </c>
      <c r="AD635" s="89">
        <f t="shared" si="398"/>
        <v>1</v>
      </c>
      <c r="AE635" s="89">
        <f>'Data Raw'!C677</f>
        <v>17736.400000000001</v>
      </c>
      <c r="AF635" s="89"/>
      <c r="AG635" s="89">
        <f t="shared" si="364"/>
        <v>-1.8000000000029104</v>
      </c>
      <c r="AH635" s="89">
        <f t="shared" si="365"/>
        <v>-195.0827882155354</v>
      </c>
      <c r="AI635" s="109">
        <f t="shared" si="366"/>
        <v>-1</v>
      </c>
      <c r="AJ635" s="109">
        <f t="shared" si="370"/>
        <v>50</v>
      </c>
      <c r="AK635" s="88"/>
      <c r="AL635" s="191" t="str">
        <f t="shared" si="371"/>
        <v/>
      </c>
      <c r="AM635" s="191">
        <f t="shared" si="372"/>
        <v>-1.8000000000029104</v>
      </c>
      <c r="AN635" s="88"/>
      <c r="AO635" s="191"/>
      <c r="AP635" s="191">
        <f t="shared" si="367"/>
        <v>3.2400000000104772</v>
      </c>
      <c r="AQ635" s="191">
        <f t="shared" si="399"/>
        <v>144.01519533662372</v>
      </c>
      <c r="AR635" s="191">
        <f t="shared" si="369"/>
        <v>-81.904556953733334</v>
      </c>
      <c r="AS635" s="250">
        <f t="shared" si="374"/>
        <v>0</v>
      </c>
      <c r="AT635" s="250">
        <f t="shared" si="375"/>
        <v>0</v>
      </c>
      <c r="AU635" s="250">
        <f t="shared" si="376"/>
        <v>0</v>
      </c>
      <c r="AV635" s="250">
        <f t="shared" si="377"/>
        <v>1</v>
      </c>
      <c r="AW635" s="250">
        <f t="shared" si="378"/>
        <v>0</v>
      </c>
      <c r="AX635" s="250">
        <f t="shared" si="379"/>
        <v>0</v>
      </c>
      <c r="AY635" s="89"/>
      <c r="AZ635" s="111"/>
      <c r="BA635" s="111"/>
      <c r="BB635" s="111"/>
      <c r="BC635" s="111"/>
      <c r="BD635" s="111"/>
      <c r="BE635" s="111"/>
      <c r="BF635" s="111"/>
      <c r="BG635" s="111"/>
      <c r="BH635" s="89"/>
      <c r="BI635" s="89"/>
      <c r="BJ635" s="89"/>
      <c r="BK635" s="89"/>
      <c r="BL635" s="89"/>
    </row>
    <row r="636" spans="1:64" x14ac:dyDescent="0.25">
      <c r="A636" s="86">
        <f t="shared" si="368"/>
        <v>635</v>
      </c>
      <c r="B636" s="113"/>
      <c r="C636" s="88"/>
      <c r="D636" s="88"/>
      <c r="E636" s="194">
        <f t="shared" si="380"/>
        <v>0</v>
      </c>
      <c r="F636" s="89">
        <f t="shared" si="381"/>
        <v>0</v>
      </c>
      <c r="G636" s="113"/>
      <c r="H636" s="88"/>
      <c r="I636" s="84">
        <f t="shared" si="382"/>
        <v>17033.747501249665</v>
      </c>
      <c r="J636" s="84">
        <f t="shared" si="383"/>
        <v>17146.707377394843</v>
      </c>
      <c r="K636" s="84">
        <f t="shared" si="384"/>
        <v>17259.667253540021</v>
      </c>
      <c r="L636" s="84">
        <f t="shared" si="385"/>
        <v>17372.627129685199</v>
      </c>
      <c r="M636" s="108">
        <f>IF(T636&lt;&gt;0,(((G636+1)*('Data Raw'!$N$1007-'Data Raw'!$N$1008)/2+'Data Raw'!$N$1008)*'Data Raw'!$M$1010+'Data Raw'!$M$1009)*AE636+AE636)</f>
        <v>17485.587005830377</v>
      </c>
      <c r="N636" s="84">
        <f t="shared" si="386"/>
        <v>17598.546881975555</v>
      </c>
      <c r="O636" s="84">
        <f t="shared" si="387"/>
        <v>17711.506758120733</v>
      </c>
      <c r="P636" s="84">
        <f t="shared" si="388"/>
        <v>17824.466634265911</v>
      </c>
      <c r="Q636" s="84">
        <f t="shared" si="389"/>
        <v>17937.426510411089</v>
      </c>
      <c r="R636" s="166" t="str">
        <f t="shared" si="390"/>
        <v/>
      </c>
      <c r="S636" s="109">
        <f>'Data Raw'!E678</f>
        <v>17577.310000000001</v>
      </c>
      <c r="T636" s="109">
        <f>'Data Raw'!G678</f>
        <v>17910.84</v>
      </c>
      <c r="U636" s="109">
        <f>'Data Raw'!D678</f>
        <v>17927.36</v>
      </c>
      <c r="V636" s="166" t="str">
        <f t="shared" si="391"/>
        <v/>
      </c>
      <c r="W636" s="89">
        <f t="shared" si="392"/>
        <v>-425.25299416962298</v>
      </c>
      <c r="X636" s="89">
        <f t="shared" si="393"/>
        <v>180840.1090502294</v>
      </c>
      <c r="Y636" s="89">
        <f t="shared" si="373"/>
        <v>263.7852253795682</v>
      </c>
      <c r="Z636" s="109">
        <f t="shared" si="394"/>
        <v>350.04999999999927</v>
      </c>
      <c r="AA636" s="89">
        <f t="shared" si="395"/>
        <v>276.10681225430699</v>
      </c>
      <c r="AB636" s="89">
        <f t="shared" si="396"/>
        <v>17455.834494514478</v>
      </c>
      <c r="AC636" s="89">
        <f t="shared" si="397"/>
        <v>17904.26550548552</v>
      </c>
      <c r="AD636" s="89" t="str">
        <f t="shared" si="398"/>
        <v/>
      </c>
      <c r="AE636" s="89">
        <f>'Data Raw'!C678</f>
        <v>17680.05</v>
      </c>
      <c r="AF636" s="89"/>
      <c r="AG636" s="89">
        <f t="shared" si="364"/>
        <v>230.79000000000087</v>
      </c>
      <c r="AH636" s="89">
        <f t="shared" si="365"/>
        <v>-194.46299416962211</v>
      </c>
      <c r="AI636" s="109">
        <f t="shared" si="366"/>
        <v>-1</v>
      </c>
      <c r="AJ636" s="109">
        <f t="shared" si="370"/>
        <v>50</v>
      </c>
      <c r="AK636" s="88"/>
      <c r="AL636" s="191" t="str">
        <f t="shared" si="371"/>
        <v/>
      </c>
      <c r="AM636" s="191">
        <f t="shared" si="372"/>
        <v>-230.79000000000087</v>
      </c>
      <c r="AN636" s="88"/>
      <c r="AO636" s="191"/>
      <c r="AP636" s="191">
        <f t="shared" si="367"/>
        <v>53264.024100000403</v>
      </c>
      <c r="AQ636" s="191">
        <f t="shared" si="399"/>
        <v>153.65684029922119</v>
      </c>
      <c r="AR636" s="191">
        <f t="shared" si="369"/>
        <v>-110.12838508034702</v>
      </c>
      <c r="AS636" s="250">
        <f t="shared" si="374"/>
        <v>0</v>
      </c>
      <c r="AT636" s="250">
        <f t="shared" si="375"/>
        <v>0</v>
      </c>
      <c r="AU636" s="250">
        <f t="shared" si="376"/>
        <v>0</v>
      </c>
      <c r="AV636" s="250">
        <f t="shared" si="377"/>
        <v>0</v>
      </c>
      <c r="AW636" s="250">
        <f t="shared" si="378"/>
        <v>0</v>
      </c>
      <c r="AX636" s="250">
        <f t="shared" si="379"/>
        <v>1</v>
      </c>
      <c r="AY636" s="89"/>
      <c r="AZ636" s="111"/>
      <c r="BA636" s="111"/>
      <c r="BB636" s="111"/>
      <c r="BC636" s="111"/>
      <c r="BD636" s="111"/>
      <c r="BE636" s="111"/>
      <c r="BF636" s="111"/>
      <c r="BG636" s="111"/>
      <c r="BH636" s="89"/>
      <c r="BI636" s="89"/>
      <c r="BJ636" s="89"/>
      <c r="BK636" s="89"/>
      <c r="BL636" s="89"/>
    </row>
    <row r="637" spans="1:64" x14ac:dyDescent="0.25">
      <c r="A637" s="86">
        <f t="shared" si="368"/>
        <v>636</v>
      </c>
      <c r="B637" s="113"/>
      <c r="C637" s="88"/>
      <c r="D637" s="88"/>
      <c r="E637" s="194">
        <f t="shared" si="380"/>
        <v>0</v>
      </c>
      <c r="F637" s="89">
        <f t="shared" si="381"/>
        <v>0</v>
      </c>
      <c r="G637" s="113"/>
      <c r="H637" s="88"/>
      <c r="I637" s="84">
        <f t="shared" si="382"/>
        <v>17048.70794612696</v>
      </c>
      <c r="J637" s="84">
        <f t="shared" si="383"/>
        <v>17180.600558816743</v>
      </c>
      <c r="K637" s="84">
        <f t="shared" si="384"/>
        <v>17312.493171506529</v>
      </c>
      <c r="L637" s="84">
        <f t="shared" si="385"/>
        <v>17444.385784196311</v>
      </c>
      <c r="M637" s="108">
        <f>IF(T637&lt;&gt;0,(((G637+1)*('Data Raw'!$N$1007-'Data Raw'!$N$1008)/2+'Data Raw'!$N$1008)*'Data Raw'!$M$1010+'Data Raw'!$M$1009)*AE637+AE637)</f>
        <v>17576.278396886097</v>
      </c>
      <c r="N637" s="84">
        <f t="shared" si="386"/>
        <v>17708.171009575883</v>
      </c>
      <c r="O637" s="84">
        <f t="shared" si="387"/>
        <v>17840.063622265665</v>
      </c>
      <c r="P637" s="84">
        <f t="shared" si="388"/>
        <v>17971.956234955451</v>
      </c>
      <c r="Q637" s="84">
        <f t="shared" si="389"/>
        <v>18103.848847645233</v>
      </c>
      <c r="R637" s="166" t="str">
        <f t="shared" si="390"/>
        <v/>
      </c>
      <c r="S637" s="109">
        <f>'Data Raw'!E679</f>
        <v>17545.61</v>
      </c>
      <c r="T637" s="109">
        <f>'Data Raw'!G679</f>
        <v>17559.419999999998</v>
      </c>
      <c r="U637" s="109">
        <f>'Data Raw'!D679</f>
        <v>17771.75</v>
      </c>
      <c r="V637" s="166" t="str">
        <f t="shared" si="391"/>
        <v/>
      </c>
      <c r="W637" s="89">
        <f t="shared" si="392"/>
        <v>16.85839688609849</v>
      </c>
      <c r="X637" s="89">
        <f t="shared" si="393"/>
        <v>284.20554556921525</v>
      </c>
      <c r="Y637" s="89">
        <f t="shared" si="373"/>
        <v>244.30077373038893</v>
      </c>
      <c r="Z637" s="109">
        <f t="shared" si="394"/>
        <v>226.13999999999942</v>
      </c>
      <c r="AA637" s="89">
        <f t="shared" si="395"/>
        <v>268.96869621797737</v>
      </c>
      <c r="AB637" s="89">
        <f t="shared" si="396"/>
        <v>17537.05920958384</v>
      </c>
      <c r="AC637" s="89">
        <f t="shared" si="397"/>
        <v>18006.44079041616</v>
      </c>
      <c r="AD637" s="89">
        <f t="shared" si="398"/>
        <v>1</v>
      </c>
      <c r="AE637" s="89">
        <f>'Data Raw'!C679</f>
        <v>17771.75</v>
      </c>
      <c r="AF637" s="89"/>
      <c r="AG637" s="89">
        <f t="shared" si="364"/>
        <v>-212.33000000000175</v>
      </c>
      <c r="AH637" s="89">
        <f t="shared" si="365"/>
        <v>-195.47160311390326</v>
      </c>
      <c r="AI637" s="109">
        <f t="shared" si="366"/>
        <v>-1</v>
      </c>
      <c r="AJ637" s="109">
        <f t="shared" si="370"/>
        <v>50</v>
      </c>
      <c r="AK637" s="88"/>
      <c r="AL637" s="191" t="str">
        <f t="shared" si="371"/>
        <v/>
      </c>
      <c r="AM637" s="191">
        <f t="shared" si="372"/>
        <v>-212.33000000000175</v>
      </c>
      <c r="AN637" s="88"/>
      <c r="AO637" s="191"/>
      <c r="AP637" s="191">
        <f t="shared" si="367"/>
        <v>45084.02890000074</v>
      </c>
      <c r="AQ637" s="191">
        <f t="shared" si="399"/>
        <v>160.17608026597458</v>
      </c>
      <c r="AR637" s="191">
        <f t="shared" si="369"/>
        <v>-84.124693464414349</v>
      </c>
      <c r="AS637" s="250">
        <f t="shared" si="374"/>
        <v>0</v>
      </c>
      <c r="AT637" s="250">
        <f t="shared" si="375"/>
        <v>0</v>
      </c>
      <c r="AU637" s="250">
        <f t="shared" si="376"/>
        <v>1</v>
      </c>
      <c r="AV637" s="250">
        <f t="shared" si="377"/>
        <v>0</v>
      </c>
      <c r="AW637" s="250">
        <f t="shared" si="378"/>
        <v>0</v>
      </c>
      <c r="AX637" s="250">
        <f t="shared" si="379"/>
        <v>0</v>
      </c>
      <c r="AY637" s="89"/>
      <c r="AZ637" s="111"/>
      <c r="BA637" s="111"/>
      <c r="BB637" s="111"/>
      <c r="BC637" s="111"/>
      <c r="BD637" s="111"/>
      <c r="BE637" s="111"/>
      <c r="BF637" s="111"/>
      <c r="BG637" s="111"/>
      <c r="BH637" s="89"/>
      <c r="BI637" s="89"/>
      <c r="BJ637" s="89"/>
      <c r="BK637" s="89"/>
      <c r="BL637" s="89"/>
    </row>
    <row r="638" spans="1:64" x14ac:dyDescent="0.25">
      <c r="A638" s="86">
        <f t="shared" si="368"/>
        <v>637</v>
      </c>
      <c r="B638" s="113"/>
      <c r="C638" s="88"/>
      <c r="D638" s="88"/>
      <c r="E638" s="194">
        <f t="shared" si="380"/>
        <v>0</v>
      </c>
      <c r="F638" s="89">
        <f t="shared" si="381"/>
        <v>0</v>
      </c>
      <c r="G638" s="113"/>
      <c r="H638" s="88"/>
      <c r="I638" s="84">
        <f t="shared" si="382"/>
        <v>16994.483285857375</v>
      </c>
      <c r="J638" s="84">
        <f t="shared" si="383"/>
        <v>17116.633672722568</v>
      </c>
      <c r="K638" s="84">
        <f t="shared" si="384"/>
        <v>17238.784059587764</v>
      </c>
      <c r="L638" s="84">
        <f t="shared" si="385"/>
        <v>17360.934446452957</v>
      </c>
      <c r="M638" s="108">
        <f>IF(T638&lt;&gt;0,(((G638+1)*('Data Raw'!$N$1007-'Data Raw'!$N$1008)/2+'Data Raw'!$N$1008)*'Data Raw'!$M$1010+'Data Raw'!$M$1009)*AE638+AE638)</f>
        <v>17483.084833318153</v>
      </c>
      <c r="N638" s="84">
        <f t="shared" si="386"/>
        <v>17605.235220183349</v>
      </c>
      <c r="O638" s="84">
        <f t="shared" si="387"/>
        <v>17727.385607048542</v>
      </c>
      <c r="P638" s="84">
        <f t="shared" si="388"/>
        <v>17849.535993913738</v>
      </c>
      <c r="Q638" s="84">
        <f t="shared" si="389"/>
        <v>17971.68638077893</v>
      </c>
      <c r="R638" s="166" t="str">
        <f t="shared" si="390"/>
        <v/>
      </c>
      <c r="S638" s="109">
        <f>'Data Raw'!E680</f>
        <v>17358.240000000002</v>
      </c>
      <c r="T638" s="109">
        <f>'Data Raw'!G680</f>
        <v>17525.060000000001</v>
      </c>
      <c r="U638" s="109">
        <f>'Data Raw'!D680</f>
        <v>17677.52</v>
      </c>
      <c r="V638" s="166" t="str">
        <f t="shared" si="391"/>
        <v/>
      </c>
      <c r="W638" s="89">
        <f t="shared" si="392"/>
        <v>-41.97516668184835</v>
      </c>
      <c r="X638" s="89">
        <f t="shared" si="393"/>
        <v>1761.9146179689519</v>
      </c>
      <c r="Y638" s="89">
        <f t="shared" si="373"/>
        <v>226.73430734470091</v>
      </c>
      <c r="Z638" s="109">
        <f t="shared" si="394"/>
        <v>319.27999999999884</v>
      </c>
      <c r="AA638" s="89">
        <f t="shared" si="395"/>
        <v>276.15602532969473</v>
      </c>
      <c r="AB638" s="89">
        <f t="shared" si="396"/>
        <v>17448.89660821472</v>
      </c>
      <c r="AC638" s="89">
        <f t="shared" si="397"/>
        <v>17906.143391785281</v>
      </c>
      <c r="AD638" s="89">
        <f t="shared" si="398"/>
        <v>1</v>
      </c>
      <c r="AE638" s="89">
        <f>'Data Raw'!C680</f>
        <v>17677.52</v>
      </c>
      <c r="AF638" s="89"/>
      <c r="AG638" s="89">
        <f t="shared" si="364"/>
        <v>-152.45999999999913</v>
      </c>
      <c r="AH638" s="89">
        <f t="shared" si="365"/>
        <v>-194.43516668184748</v>
      </c>
      <c r="AI638" s="109">
        <f t="shared" si="366"/>
        <v>-1</v>
      </c>
      <c r="AJ638" s="109">
        <f t="shared" si="370"/>
        <v>50</v>
      </c>
      <c r="AK638" s="88"/>
      <c r="AL638" s="191" t="str">
        <f t="shared" si="371"/>
        <v/>
      </c>
      <c r="AM638" s="191">
        <f t="shared" si="372"/>
        <v>-152.45999999999913</v>
      </c>
      <c r="AN638" s="88"/>
      <c r="AO638" s="191"/>
      <c r="AP638" s="191">
        <f t="shared" si="367"/>
        <v>23244.051599999733</v>
      </c>
      <c r="AQ638" s="191">
        <f t="shared" si="399"/>
        <v>159.31873801419954</v>
      </c>
      <c r="AR638" s="191">
        <f t="shared" si="369"/>
        <v>-67.41556933050137</v>
      </c>
      <c r="AS638" s="250">
        <f t="shared" si="374"/>
        <v>0</v>
      </c>
      <c r="AT638" s="250">
        <f t="shared" si="375"/>
        <v>0</v>
      </c>
      <c r="AU638" s="250">
        <f t="shared" si="376"/>
        <v>0</v>
      </c>
      <c r="AV638" s="250">
        <f t="shared" si="377"/>
        <v>1</v>
      </c>
      <c r="AW638" s="250">
        <f t="shared" si="378"/>
        <v>0</v>
      </c>
      <c r="AX638" s="250">
        <f t="shared" si="379"/>
        <v>0</v>
      </c>
      <c r="AY638" s="89"/>
      <c r="AZ638" s="111"/>
      <c r="BA638" s="111"/>
      <c r="BB638" s="111"/>
      <c r="BC638" s="111"/>
      <c r="BD638" s="111"/>
      <c r="BE638" s="111"/>
      <c r="BF638" s="111"/>
      <c r="BG638" s="111"/>
      <c r="BH638" s="89"/>
      <c r="BI638" s="89"/>
      <c r="BJ638" s="89"/>
      <c r="BK638" s="89"/>
      <c r="BL638" s="89"/>
    </row>
    <row r="639" spans="1:64" x14ac:dyDescent="0.25">
      <c r="A639" s="86">
        <f t="shared" si="368"/>
        <v>638</v>
      </c>
      <c r="B639" s="113"/>
      <c r="C639" s="88"/>
      <c r="D639" s="88"/>
      <c r="E639" s="194">
        <f t="shared" si="380"/>
        <v>0</v>
      </c>
      <c r="F639" s="89">
        <f t="shared" si="381"/>
        <v>0</v>
      </c>
      <c r="G639" s="113"/>
      <c r="H639" s="88"/>
      <c r="I639" s="84">
        <f t="shared" si="382"/>
        <v>16895.072523544564</v>
      </c>
      <c r="J639" s="84">
        <f t="shared" si="383"/>
        <v>17008.439677216917</v>
      </c>
      <c r="K639" s="84">
        <f t="shared" si="384"/>
        <v>17121.806830889265</v>
      </c>
      <c r="L639" s="84">
        <f t="shared" si="385"/>
        <v>17235.173984561618</v>
      </c>
      <c r="M639" s="108">
        <f>IF(T639&lt;&gt;0,(((G639+1)*('Data Raw'!$N$1007-'Data Raw'!$N$1008)/2+'Data Raw'!$N$1008)*'Data Raw'!$M$1010+'Data Raw'!$M$1009)*AE639+AE639)</f>
        <v>17348.541138233966</v>
      </c>
      <c r="N639" s="84">
        <f t="shared" si="386"/>
        <v>17461.908291906315</v>
      </c>
      <c r="O639" s="84">
        <f t="shared" si="387"/>
        <v>17575.275445578667</v>
      </c>
      <c r="P639" s="84">
        <f t="shared" si="388"/>
        <v>17688.642599251016</v>
      </c>
      <c r="Q639" s="84">
        <f t="shared" si="389"/>
        <v>17802.009752923368</v>
      </c>
      <c r="R639" s="166" t="str">
        <f t="shared" si="390"/>
        <v/>
      </c>
      <c r="S639" s="109">
        <f>'Data Raw'!E681</f>
        <v>17303.82</v>
      </c>
      <c r="T639" s="109">
        <f>'Data Raw'!G681</f>
        <v>17354.14</v>
      </c>
      <c r="U639" s="109">
        <f>'Data Raw'!D681</f>
        <v>17541.48</v>
      </c>
      <c r="V639" s="166" t="str">
        <f t="shared" si="391"/>
        <v/>
      </c>
      <c r="W639" s="89">
        <f t="shared" si="392"/>
        <v>-5.5988617660332238</v>
      </c>
      <c r="X639" s="89">
        <f t="shared" si="393"/>
        <v>31.347253075148672</v>
      </c>
      <c r="Y639" s="89">
        <f t="shared" si="373"/>
        <v>209.9258454160703</v>
      </c>
      <c r="Z639" s="109">
        <f t="shared" si="394"/>
        <v>237.65999999999985</v>
      </c>
      <c r="AA639" s="89">
        <f t="shared" si="395"/>
        <v>270.65659313973833</v>
      </c>
      <c r="AB639" s="89">
        <f t="shared" si="396"/>
        <v>17306.747378469758</v>
      </c>
      <c r="AC639" s="89">
        <f t="shared" si="397"/>
        <v>17776.212621530241</v>
      </c>
      <c r="AD639" s="89">
        <f t="shared" si="398"/>
        <v>1</v>
      </c>
      <c r="AE639" s="89">
        <f>'Data Raw'!C681</f>
        <v>17541.48</v>
      </c>
      <c r="AF639" s="89"/>
      <c r="AG639" s="89">
        <f t="shared" si="364"/>
        <v>-187.34000000000015</v>
      </c>
      <c r="AH639" s="89">
        <f t="shared" si="365"/>
        <v>-192.93886176603337</v>
      </c>
      <c r="AI639" s="109">
        <f t="shared" si="366"/>
        <v>-1</v>
      </c>
      <c r="AJ639" s="109">
        <f t="shared" si="370"/>
        <v>50</v>
      </c>
      <c r="AK639" s="88"/>
      <c r="AL639" s="191" t="str">
        <f t="shared" si="371"/>
        <v/>
      </c>
      <c r="AM639" s="191">
        <f t="shared" si="372"/>
        <v>-187.34000000000015</v>
      </c>
      <c r="AN639" s="88"/>
      <c r="AO639" s="191"/>
      <c r="AP639" s="191">
        <f t="shared" si="367"/>
        <v>35096.275600000052</v>
      </c>
      <c r="AQ639" s="191">
        <f t="shared" si="399"/>
        <v>162.43221156817737</v>
      </c>
      <c r="AR639" s="191">
        <f t="shared" si="369"/>
        <v>-47.493633847892937</v>
      </c>
      <c r="AS639" s="250">
        <f t="shared" si="374"/>
        <v>0</v>
      </c>
      <c r="AT639" s="250">
        <f t="shared" si="375"/>
        <v>0</v>
      </c>
      <c r="AU639" s="250">
        <f t="shared" si="376"/>
        <v>0</v>
      </c>
      <c r="AV639" s="250">
        <f t="shared" si="377"/>
        <v>1</v>
      </c>
      <c r="AW639" s="250">
        <f t="shared" si="378"/>
        <v>0</v>
      </c>
      <c r="AX639" s="250">
        <f t="shared" si="379"/>
        <v>0</v>
      </c>
      <c r="AY639" s="89"/>
      <c r="AZ639" s="111"/>
      <c r="BA639" s="111"/>
      <c r="BB639" s="111"/>
      <c r="BC639" s="111"/>
      <c r="BD639" s="111"/>
      <c r="BE639" s="111"/>
      <c r="BF639" s="111"/>
      <c r="BG639" s="111"/>
      <c r="BH639" s="89"/>
      <c r="BI639" s="89"/>
      <c r="BJ639" s="89"/>
      <c r="BK639" s="89"/>
      <c r="BL639" s="89"/>
    </row>
    <row r="640" spans="1:64" x14ac:dyDescent="0.25">
      <c r="A640" s="86">
        <f t="shared" si="368"/>
        <v>639</v>
      </c>
      <c r="B640" s="113"/>
      <c r="C640" s="88"/>
      <c r="D640" s="88"/>
      <c r="E640" s="194">
        <f t="shared" si="380"/>
        <v>0</v>
      </c>
      <c r="F640" s="89">
        <f t="shared" si="381"/>
        <v>0</v>
      </c>
      <c r="G640" s="113"/>
      <c r="H640" s="88"/>
      <c r="I640" s="84">
        <f t="shared" si="382"/>
        <v>16748.295666283368</v>
      </c>
      <c r="J640" s="84">
        <f t="shared" si="383"/>
        <v>16853.258588991401</v>
      </c>
      <c r="K640" s="84">
        <f t="shared" si="384"/>
        <v>16958.221511699438</v>
      </c>
      <c r="L640" s="84">
        <f t="shared" si="385"/>
        <v>17063.184434407471</v>
      </c>
      <c r="M640" s="108">
        <f>IF(T640&lt;&gt;0,(((G640+1)*('Data Raw'!$N$1007-'Data Raw'!$N$1008)/2+'Data Raw'!$N$1008)*'Data Raw'!$M$1010+'Data Raw'!$M$1009)*AE640+AE640)</f>
        <v>17168.147357115507</v>
      </c>
      <c r="N640" s="84">
        <f t="shared" si="386"/>
        <v>17273.110279823544</v>
      </c>
      <c r="O640" s="84">
        <f t="shared" si="387"/>
        <v>17378.073202531577</v>
      </c>
      <c r="P640" s="84">
        <f t="shared" si="388"/>
        <v>17483.036125239614</v>
      </c>
      <c r="Q640" s="84">
        <f t="shared" si="389"/>
        <v>17587.999047947647</v>
      </c>
      <c r="R640" s="166" t="str">
        <f t="shared" si="390"/>
        <v/>
      </c>
      <c r="S640" s="109">
        <f>'Data Raw'!E682</f>
        <v>16881.98</v>
      </c>
      <c r="T640" s="109">
        <f>'Data Raw'!G682</f>
        <v>16993.439999999999</v>
      </c>
      <c r="U640" s="109">
        <f>'Data Raw'!D682</f>
        <v>17359.080000000002</v>
      </c>
      <c r="V640" s="166" t="str">
        <f t="shared" si="391"/>
        <v/>
      </c>
      <c r="W640" s="89">
        <f t="shared" si="392"/>
        <v>174.70735711550878</v>
      </c>
      <c r="X640" s="89">
        <f t="shared" si="393"/>
        <v>30522.660630285918</v>
      </c>
      <c r="Y640" s="89">
        <f t="shared" si="373"/>
        <v>205.2649243128767</v>
      </c>
      <c r="Z640" s="109">
        <f t="shared" si="394"/>
        <v>477.10000000000218</v>
      </c>
      <c r="AA640" s="89">
        <f t="shared" si="395"/>
        <v>300.14850840549036</v>
      </c>
      <c r="AB640" s="89">
        <f t="shared" si="396"/>
        <v>17129.021895831225</v>
      </c>
      <c r="AC640" s="89">
        <f t="shared" si="397"/>
        <v>17589.138104168778</v>
      </c>
      <c r="AD640" s="89" t="str">
        <f t="shared" si="398"/>
        <v/>
      </c>
      <c r="AE640" s="89">
        <f>'Data Raw'!C682</f>
        <v>17359.080000000002</v>
      </c>
      <c r="AF640" s="89"/>
      <c r="AG640" s="89">
        <f t="shared" si="364"/>
        <v>-365.64000000000306</v>
      </c>
      <c r="AH640" s="89">
        <f t="shared" si="365"/>
        <v>-190.93264288449427</v>
      </c>
      <c r="AI640" s="109">
        <f t="shared" si="366"/>
        <v>-1</v>
      </c>
      <c r="AJ640" s="109">
        <f t="shared" si="370"/>
        <v>50</v>
      </c>
      <c r="AK640" s="88"/>
      <c r="AL640" s="191" t="str">
        <f t="shared" si="371"/>
        <v/>
      </c>
      <c r="AM640" s="191">
        <f t="shared" si="372"/>
        <v>-365.64000000000306</v>
      </c>
      <c r="AN640" s="88"/>
      <c r="AO640" s="191"/>
      <c r="AP640" s="191">
        <f t="shared" si="367"/>
        <v>133692.60960000224</v>
      </c>
      <c r="AQ640" s="191">
        <f t="shared" si="399"/>
        <v>185.01085472726911</v>
      </c>
      <c r="AR640" s="191">
        <f t="shared" si="369"/>
        <v>-20.254069585607596</v>
      </c>
      <c r="AS640" s="250">
        <f t="shared" si="374"/>
        <v>0</v>
      </c>
      <c r="AT640" s="250">
        <f t="shared" si="375"/>
        <v>0</v>
      </c>
      <c r="AU640" s="250">
        <f t="shared" si="376"/>
        <v>1</v>
      </c>
      <c r="AV640" s="250">
        <f t="shared" si="377"/>
        <v>0</v>
      </c>
      <c r="AW640" s="250">
        <f t="shared" si="378"/>
        <v>0</v>
      </c>
      <c r="AX640" s="250">
        <f t="shared" si="379"/>
        <v>0</v>
      </c>
      <c r="AY640" s="89"/>
      <c r="AZ640" s="111"/>
      <c r="BA640" s="111"/>
      <c r="BB640" s="111"/>
      <c r="BC640" s="111"/>
      <c r="BD640" s="111"/>
      <c r="BE640" s="111"/>
      <c r="BF640" s="111"/>
      <c r="BG640" s="111"/>
      <c r="BH640" s="89"/>
      <c r="BI640" s="89"/>
      <c r="BJ640" s="89"/>
      <c r="BK640" s="89"/>
      <c r="BL640" s="89"/>
    </row>
    <row r="641" spans="1:64" x14ac:dyDescent="0.25">
      <c r="A641" s="86">
        <f t="shared" si="368"/>
        <v>640</v>
      </c>
      <c r="B641" s="113"/>
      <c r="C641" s="88"/>
      <c r="D641" s="88"/>
      <c r="E641" s="194">
        <f t="shared" si="380"/>
        <v>0</v>
      </c>
      <c r="F641" s="89">
        <f t="shared" si="381"/>
        <v>0</v>
      </c>
      <c r="G641" s="113"/>
      <c r="H641" s="88"/>
      <c r="I641" s="84">
        <f t="shared" si="382"/>
        <v>16387.830037216765</v>
      </c>
      <c r="J641" s="84">
        <f t="shared" si="383"/>
        <v>16490.462499373203</v>
      </c>
      <c r="K641" s="84">
        <f t="shared" si="384"/>
        <v>16593.094961529641</v>
      </c>
      <c r="L641" s="84">
        <f t="shared" si="385"/>
        <v>16695.727423686079</v>
      </c>
      <c r="M641" s="108">
        <f>IF(T641&lt;&gt;0,(((G641+1)*('Data Raw'!$N$1007-'Data Raw'!$N$1008)/2+'Data Raw'!$N$1008)*'Data Raw'!$M$1010+'Data Raw'!$M$1009)*AE641+AE641)</f>
        <v>16798.359885842518</v>
      </c>
      <c r="N641" s="84">
        <f t="shared" si="386"/>
        <v>16900.992347998956</v>
      </c>
      <c r="O641" s="84">
        <f t="shared" si="387"/>
        <v>17003.624810155394</v>
      </c>
      <c r="P641" s="84">
        <f t="shared" si="388"/>
        <v>17106.257272311832</v>
      </c>
      <c r="Q641" s="84">
        <f t="shared" si="389"/>
        <v>17208.88973446827</v>
      </c>
      <c r="R641" s="166" t="str">
        <f t="shared" si="390"/>
        <v/>
      </c>
      <c r="S641" s="109">
        <f>'Data Raw'!E683</f>
        <v>16863.05</v>
      </c>
      <c r="T641" s="109">
        <f>'Data Raw'!G683</f>
        <v>17042.88</v>
      </c>
      <c r="U641" s="109">
        <f>'Data Raw'!D683</f>
        <v>17068.259999999998</v>
      </c>
      <c r="V641" s="166" t="str">
        <f t="shared" si="391"/>
        <v/>
      </c>
      <c r="W641" s="89">
        <f t="shared" si="392"/>
        <v>-244.52011415748348</v>
      </c>
      <c r="X641" s="89">
        <f t="shared" si="393"/>
        <v>59790.086227588748</v>
      </c>
      <c r="Y641" s="89">
        <f t="shared" si="373"/>
        <v>211.31973782014194</v>
      </c>
      <c r="Z641" s="109">
        <f t="shared" si="394"/>
        <v>205.20999999999913</v>
      </c>
      <c r="AA641" s="89">
        <f t="shared" si="395"/>
        <v>286.58586434756302</v>
      </c>
      <c r="AB641" s="89">
        <f t="shared" si="396"/>
        <v>16730.053767855334</v>
      </c>
      <c r="AC641" s="89">
        <f t="shared" si="397"/>
        <v>17240.306232144667</v>
      </c>
      <c r="AD641" s="89">
        <f t="shared" si="398"/>
        <v>1</v>
      </c>
      <c r="AE641" s="89">
        <f>'Data Raw'!C683</f>
        <v>16985.18</v>
      </c>
      <c r="AF641" s="89"/>
      <c r="AG641" s="89">
        <f t="shared" si="364"/>
        <v>57.700000000000728</v>
      </c>
      <c r="AH641" s="89">
        <f t="shared" si="365"/>
        <v>-186.82011415748275</v>
      </c>
      <c r="AI641" s="109">
        <f t="shared" si="366"/>
        <v>-1</v>
      </c>
      <c r="AJ641" s="109">
        <f t="shared" si="370"/>
        <v>50</v>
      </c>
      <c r="AK641" s="88"/>
      <c r="AL641" s="191" t="str">
        <f t="shared" si="371"/>
        <v/>
      </c>
      <c r="AM641" s="191">
        <f t="shared" si="372"/>
        <v>-57.700000000000728</v>
      </c>
      <c r="AN641" s="88"/>
      <c r="AO641" s="191"/>
      <c r="AP641" s="191">
        <f t="shared" si="367"/>
        <v>3329.2900000000841</v>
      </c>
      <c r="AQ641" s="191">
        <f t="shared" si="399"/>
        <v>170.86520420201705</v>
      </c>
      <c r="AR641" s="191">
        <f t="shared" si="369"/>
        <v>-40.454533618124884</v>
      </c>
      <c r="AS641" s="250">
        <f t="shared" si="374"/>
        <v>0</v>
      </c>
      <c r="AT641" s="250">
        <f t="shared" si="375"/>
        <v>0</v>
      </c>
      <c r="AU641" s="250">
        <f t="shared" si="376"/>
        <v>0</v>
      </c>
      <c r="AV641" s="250">
        <f t="shared" si="377"/>
        <v>0</v>
      </c>
      <c r="AW641" s="250">
        <f t="shared" si="378"/>
        <v>1</v>
      </c>
      <c r="AX641" s="250">
        <f t="shared" si="379"/>
        <v>0</v>
      </c>
      <c r="AY641" s="89"/>
      <c r="AZ641" s="111"/>
      <c r="BA641" s="111"/>
      <c r="BB641" s="111"/>
      <c r="BC641" s="111"/>
      <c r="BD641" s="111"/>
      <c r="BE641" s="111"/>
      <c r="BF641" s="111"/>
      <c r="BG641" s="111"/>
      <c r="BH641" s="89"/>
      <c r="BI641" s="89"/>
      <c r="BJ641" s="89"/>
      <c r="BK641" s="89"/>
      <c r="BL641" s="89"/>
    </row>
    <row r="642" spans="1:64" x14ac:dyDescent="0.25">
      <c r="A642" s="86">
        <f t="shared" si="368"/>
        <v>641</v>
      </c>
      <c r="B642" s="113"/>
      <c r="C642" s="88"/>
      <c r="D642" s="88"/>
      <c r="E642" s="194">
        <f t="shared" si="380"/>
        <v>0</v>
      </c>
      <c r="F642" s="89">
        <f t="shared" si="381"/>
        <v>0</v>
      </c>
      <c r="G642" s="113"/>
      <c r="H642" s="88"/>
      <c r="I642" s="84">
        <f t="shared" si="382"/>
        <v>16409.336553953424</v>
      </c>
      <c r="J642" s="84">
        <f t="shared" si="383"/>
        <v>16514.996422863493</v>
      </c>
      <c r="K642" s="84">
        <f t="shared" si="384"/>
        <v>16620.656291773565</v>
      </c>
      <c r="L642" s="84">
        <f t="shared" si="385"/>
        <v>16726.316160683633</v>
      </c>
      <c r="M642" s="108">
        <f>IF(T642&lt;&gt;0,(((G642+1)*('Data Raw'!$N$1007-'Data Raw'!$N$1008)/2+'Data Raw'!$N$1008)*'Data Raw'!$M$1010+'Data Raw'!$M$1009)*AE642+AE642)</f>
        <v>16831.976029593705</v>
      </c>
      <c r="N642" s="84">
        <f t="shared" si="386"/>
        <v>16937.635898503777</v>
      </c>
      <c r="O642" s="84">
        <f t="shared" si="387"/>
        <v>17043.295767413845</v>
      </c>
      <c r="P642" s="84">
        <f t="shared" si="388"/>
        <v>17148.955636323917</v>
      </c>
      <c r="Q642" s="84">
        <f t="shared" si="389"/>
        <v>17254.615505233985</v>
      </c>
      <c r="R642" s="166" t="str">
        <f t="shared" si="390"/>
        <v/>
      </c>
      <c r="S642" s="109">
        <f>'Data Raw'!E684</f>
        <v>16830.3</v>
      </c>
      <c r="T642" s="109">
        <f>'Data Raw'!G684</f>
        <v>16830.3</v>
      </c>
      <c r="U642" s="109">
        <f>'Data Raw'!D684</f>
        <v>17038.98</v>
      </c>
      <c r="V642" s="166" t="str">
        <f t="shared" si="391"/>
        <v/>
      </c>
      <c r="W642" s="89">
        <f t="shared" si="392"/>
        <v>1.6760295937056071</v>
      </c>
      <c r="X642" s="89">
        <f t="shared" si="393"/>
        <v>2.8090751989769824</v>
      </c>
      <c r="Y642" s="89">
        <f t="shared" si="373"/>
        <v>195.64508632778319</v>
      </c>
      <c r="Z642" s="109">
        <f t="shared" si="394"/>
        <v>208.68000000000029</v>
      </c>
      <c r="AA642" s="89">
        <f t="shared" si="395"/>
        <v>275.45645515505407</v>
      </c>
      <c r="AB642" s="89">
        <f t="shared" si="396"/>
        <v>16775.57201530457</v>
      </c>
      <c r="AC642" s="89">
        <f t="shared" si="397"/>
        <v>17262.767984695427</v>
      </c>
      <c r="AD642" s="89">
        <f t="shared" si="398"/>
        <v>1</v>
      </c>
      <c r="AE642" s="89">
        <f>'Data Raw'!C684</f>
        <v>17019.169999999998</v>
      </c>
      <c r="AF642" s="89"/>
      <c r="AG642" s="89">
        <f t="shared" ref="AG642:AG705" si="400">T642-AE642</f>
        <v>-188.86999999999898</v>
      </c>
      <c r="AH642" s="89">
        <f t="shared" ref="AH642:AH705" si="401">M642-AE642</f>
        <v>-187.19397040629337</v>
      </c>
      <c r="AI642" s="109">
        <f t="shared" ref="AI642:AI705" si="402">IF($AH642&gt;0,1,-1)</f>
        <v>-1</v>
      </c>
      <c r="AJ642" s="109">
        <f t="shared" si="370"/>
        <v>50</v>
      </c>
      <c r="AK642" s="88"/>
      <c r="AL642" s="191" t="str">
        <f t="shared" si="371"/>
        <v/>
      </c>
      <c r="AM642" s="191">
        <f t="shared" si="372"/>
        <v>-188.86999999999898</v>
      </c>
      <c r="AN642" s="88"/>
      <c r="AO642" s="191"/>
      <c r="AP642" s="191">
        <f t="shared" ref="AP642:AP705" si="403">AG642*AG642</f>
        <v>35671.876899999617</v>
      </c>
      <c r="AQ642" s="191">
        <f t="shared" si="399"/>
        <v>172.86573706845948</v>
      </c>
      <c r="AR642" s="191">
        <f t="shared" si="369"/>
        <v>-22.779349259323709</v>
      </c>
      <c r="AS642" s="250">
        <f t="shared" si="374"/>
        <v>0</v>
      </c>
      <c r="AT642" s="250">
        <f t="shared" si="375"/>
        <v>0</v>
      </c>
      <c r="AU642" s="250">
        <f t="shared" si="376"/>
        <v>1</v>
      </c>
      <c r="AV642" s="250">
        <f t="shared" si="377"/>
        <v>0</v>
      </c>
      <c r="AW642" s="250">
        <f t="shared" si="378"/>
        <v>0</v>
      </c>
      <c r="AX642" s="250">
        <f t="shared" si="379"/>
        <v>0</v>
      </c>
      <c r="AY642" s="89"/>
      <c r="AZ642" s="111"/>
      <c r="BA642" s="111"/>
      <c r="BB642" s="111"/>
      <c r="BC642" s="111"/>
      <c r="BD642" s="111"/>
      <c r="BE642" s="111"/>
      <c r="BF642" s="111"/>
      <c r="BG642" s="111"/>
      <c r="BH642" s="89"/>
      <c r="BI642" s="89"/>
      <c r="BJ642" s="89"/>
      <c r="BK642" s="89"/>
      <c r="BL642" s="89"/>
    </row>
    <row r="643" spans="1:64" x14ac:dyDescent="0.25">
      <c r="A643" s="86">
        <f t="shared" ref="A643:A706" si="404">A642+1</f>
        <v>642</v>
      </c>
      <c r="B643" s="113"/>
      <c r="C643" s="88"/>
      <c r="D643" s="88"/>
      <c r="E643" s="194">
        <f t="shared" si="380"/>
        <v>0</v>
      </c>
      <c r="F643" s="89">
        <f t="shared" si="381"/>
        <v>0</v>
      </c>
      <c r="G643" s="113"/>
      <c r="H643" s="88"/>
      <c r="I643" s="84">
        <f t="shared" si="382"/>
        <v>16341.696747551374</v>
      </c>
      <c r="J643" s="84">
        <f t="shared" si="383"/>
        <v>16439.519290715263</v>
      </c>
      <c r="K643" s="84">
        <f t="shared" si="384"/>
        <v>16537.341833879156</v>
      </c>
      <c r="L643" s="84">
        <f t="shared" si="385"/>
        <v>16635.164377043046</v>
      </c>
      <c r="M643" s="108">
        <f>IF(T643&lt;&gt;0,(((G643+1)*('Data Raw'!$N$1007-'Data Raw'!$N$1008)/2+'Data Raw'!$N$1008)*'Data Raw'!$M$1010+'Data Raw'!$M$1009)*AE643+AE643)</f>
        <v>16732.986920206939</v>
      </c>
      <c r="N643" s="84">
        <f t="shared" si="386"/>
        <v>16830.809463370832</v>
      </c>
      <c r="O643" s="84">
        <f t="shared" si="387"/>
        <v>16928.632006534721</v>
      </c>
      <c r="P643" s="84">
        <f t="shared" si="388"/>
        <v>17026.454549698614</v>
      </c>
      <c r="Q643" s="84">
        <f t="shared" si="389"/>
        <v>17124.277092862503</v>
      </c>
      <c r="R643" s="166" t="str">
        <f t="shared" si="390"/>
        <v/>
      </c>
      <c r="S643" s="109">
        <f>'Data Raw'!E685</f>
        <v>16617.03</v>
      </c>
      <c r="T643" s="109">
        <f>'Data Raw'!G685</f>
        <v>16646.05</v>
      </c>
      <c r="U643" s="109">
        <f>'Data Raw'!D685</f>
        <v>16941.91</v>
      </c>
      <c r="V643" s="166" t="str">
        <f t="shared" si="391"/>
        <v/>
      </c>
      <c r="W643" s="89">
        <f t="shared" si="392"/>
        <v>86.936920206939249</v>
      </c>
      <c r="X643" s="89">
        <f t="shared" si="393"/>
        <v>7558.0280950677216</v>
      </c>
      <c r="Y643" s="89">
        <f t="shared" si="373"/>
        <v>184.08849848463885</v>
      </c>
      <c r="Z643" s="109">
        <f t="shared" si="394"/>
        <v>324.88000000000102</v>
      </c>
      <c r="AA643" s="89">
        <f t="shared" si="395"/>
        <v>282.51696156147506</v>
      </c>
      <c r="AB643" s="89">
        <f t="shared" si="396"/>
        <v>16684.942013118205</v>
      </c>
      <c r="AC643" s="89">
        <f t="shared" si="397"/>
        <v>17153.217986881798</v>
      </c>
      <c r="AD643" s="89" t="str">
        <f t="shared" si="398"/>
        <v/>
      </c>
      <c r="AE643" s="89">
        <f>'Data Raw'!C685</f>
        <v>16919.080000000002</v>
      </c>
      <c r="AF643" s="89"/>
      <c r="AG643" s="89">
        <f t="shared" si="400"/>
        <v>-273.03000000000247</v>
      </c>
      <c r="AH643" s="89">
        <f t="shared" si="401"/>
        <v>-186.09307979306323</v>
      </c>
      <c r="AI643" s="109">
        <f t="shared" si="402"/>
        <v>-1</v>
      </c>
      <c r="AJ643" s="109">
        <f t="shared" si="370"/>
        <v>48.911271581945797</v>
      </c>
      <c r="AK643" s="88"/>
      <c r="AL643" s="191" t="str">
        <f t="shared" si="371"/>
        <v/>
      </c>
      <c r="AM643" s="191">
        <f t="shared" si="372"/>
        <v>-273.03000000000247</v>
      </c>
      <c r="AN643" s="88"/>
      <c r="AO643" s="191"/>
      <c r="AP643" s="191">
        <f t="shared" si="403"/>
        <v>74545.380900001357</v>
      </c>
      <c r="AQ643" s="191">
        <f t="shared" si="399"/>
        <v>183.99509961640871</v>
      </c>
      <c r="AR643" s="191">
        <f t="shared" si="369"/>
        <v>-9.3398868230138987E-2</v>
      </c>
      <c r="AS643" s="250">
        <f t="shared" si="374"/>
        <v>0</v>
      </c>
      <c r="AT643" s="250">
        <f t="shared" si="375"/>
        <v>0</v>
      </c>
      <c r="AU643" s="250">
        <f t="shared" si="376"/>
        <v>1</v>
      </c>
      <c r="AV643" s="250">
        <f t="shared" si="377"/>
        <v>0</v>
      </c>
      <c r="AW643" s="250">
        <f t="shared" si="378"/>
        <v>0</v>
      </c>
      <c r="AX643" s="250">
        <f t="shared" si="379"/>
        <v>0</v>
      </c>
      <c r="AY643" s="89"/>
      <c r="AZ643" s="111"/>
      <c r="BA643" s="111"/>
      <c r="BB643" s="111"/>
      <c r="BC643" s="111"/>
      <c r="BD643" s="111"/>
      <c r="BE643" s="111"/>
      <c r="BF643" s="111"/>
      <c r="BG643" s="111"/>
      <c r="BH643" s="89"/>
      <c r="BI643" s="89"/>
      <c r="BJ643" s="89"/>
      <c r="BK643" s="89"/>
      <c r="BL643" s="89"/>
    </row>
    <row r="644" spans="1:64" x14ac:dyDescent="0.25">
      <c r="A644" s="86">
        <f t="shared" si="404"/>
        <v>643</v>
      </c>
      <c r="B644" s="113"/>
      <c r="C644" s="88"/>
      <c r="D644" s="88"/>
      <c r="E644" s="194">
        <f t="shared" si="380"/>
        <v>0</v>
      </c>
      <c r="F644" s="89">
        <f t="shared" si="381"/>
        <v>0</v>
      </c>
      <c r="G644" s="113"/>
      <c r="H644" s="88"/>
      <c r="I644" s="84">
        <f t="shared" si="382"/>
        <v>16055.70755289356</v>
      </c>
      <c r="J644" s="84">
        <f t="shared" si="383"/>
        <v>16147.751802135877</v>
      </c>
      <c r="K644" s="84">
        <f t="shared" si="384"/>
        <v>16239.796051378198</v>
      </c>
      <c r="L644" s="84">
        <f t="shared" si="385"/>
        <v>16331.840300620517</v>
      </c>
      <c r="M644" s="108">
        <f>IF(T644&lt;&gt;0,(((G644+1)*('Data Raw'!$N$1007-'Data Raw'!$N$1008)/2+'Data Raw'!$N$1008)*'Data Raw'!$M$1010+'Data Raw'!$M$1009)*AE644+AE644)</f>
        <v>16423.884549862836</v>
      </c>
      <c r="N644" s="84">
        <f t="shared" si="386"/>
        <v>16515.928799105157</v>
      </c>
      <c r="O644" s="84">
        <f t="shared" si="387"/>
        <v>16607.973048347474</v>
      </c>
      <c r="P644" s="84">
        <f t="shared" si="388"/>
        <v>16700.017297589795</v>
      </c>
      <c r="Q644" s="84">
        <f t="shared" si="389"/>
        <v>16792.061546832112</v>
      </c>
      <c r="R644" s="166" t="str">
        <f t="shared" si="390"/>
        <v/>
      </c>
      <c r="S644" s="109">
        <f>'Data Raw'!E686</f>
        <v>16228.52</v>
      </c>
      <c r="T644" s="109">
        <f>'Data Raw'!G686</f>
        <v>16327.86</v>
      </c>
      <c r="U644" s="109">
        <f>'Data Raw'!D686</f>
        <v>16606.54</v>
      </c>
      <c r="V644" s="166" t="str">
        <f t="shared" si="391"/>
        <v/>
      </c>
      <c r="W644" s="89">
        <f t="shared" si="392"/>
        <v>96.024549862835556</v>
      </c>
      <c r="X644" s="89">
        <f t="shared" si="393"/>
        <v>9220.7141763601921</v>
      </c>
      <c r="Y644" s="89">
        <f t="shared" si="373"/>
        <v>174.25439769910028</v>
      </c>
      <c r="Z644" s="109">
        <f t="shared" si="394"/>
        <v>378.02000000000044</v>
      </c>
      <c r="AA644" s="89">
        <f t="shared" si="395"/>
        <v>296.16025276697866</v>
      </c>
      <c r="AB644" s="89">
        <f t="shared" si="396"/>
        <v>16366.400582672748</v>
      </c>
      <c r="AC644" s="89">
        <f t="shared" si="397"/>
        <v>16846.679417327254</v>
      </c>
      <c r="AD644" s="89" t="str">
        <f t="shared" si="398"/>
        <v/>
      </c>
      <c r="AE644" s="89">
        <f>'Data Raw'!C686</f>
        <v>16606.54</v>
      </c>
      <c r="AF644" s="89"/>
      <c r="AG644" s="89">
        <f t="shared" si="400"/>
        <v>-278.68000000000029</v>
      </c>
      <c r="AH644" s="89">
        <f t="shared" si="401"/>
        <v>-182.65545013716473</v>
      </c>
      <c r="AI644" s="109">
        <f t="shared" si="402"/>
        <v>-1</v>
      </c>
      <c r="AJ644" s="109">
        <f t="shared" si="370"/>
        <v>46.022124621159712</v>
      </c>
      <c r="AK644" s="88"/>
      <c r="AL644" s="191" t="str">
        <f t="shared" si="371"/>
        <v/>
      </c>
      <c r="AM644" s="191">
        <f t="shared" si="372"/>
        <v>-278.68000000000029</v>
      </c>
      <c r="AN644" s="88"/>
      <c r="AO644" s="191"/>
      <c r="AP644" s="191">
        <f t="shared" si="403"/>
        <v>77662.542400000166</v>
      </c>
      <c r="AQ644" s="191">
        <f t="shared" si="399"/>
        <v>194.51564410347444</v>
      </c>
      <c r="AR644" s="191">
        <f t="shared" si="369"/>
        <v>20.261246404374162</v>
      </c>
      <c r="AS644" s="250">
        <f t="shared" si="374"/>
        <v>0</v>
      </c>
      <c r="AT644" s="250">
        <f t="shared" si="375"/>
        <v>0</v>
      </c>
      <c r="AU644" s="250">
        <f t="shared" si="376"/>
        <v>1</v>
      </c>
      <c r="AV644" s="250">
        <f t="shared" si="377"/>
        <v>0</v>
      </c>
      <c r="AW644" s="250">
        <f t="shared" si="378"/>
        <v>0</v>
      </c>
      <c r="AX644" s="250">
        <f t="shared" si="379"/>
        <v>0</v>
      </c>
      <c r="AY644" s="89"/>
      <c r="AZ644" s="111"/>
      <c r="BA644" s="111"/>
      <c r="BB644" s="111"/>
      <c r="BC644" s="111"/>
      <c r="BD644" s="111"/>
      <c r="BE644" s="111"/>
      <c r="BF644" s="111"/>
      <c r="BG644" s="111"/>
      <c r="BH644" s="89"/>
      <c r="BI644" s="89"/>
      <c r="BJ644" s="89"/>
      <c r="BK644" s="89"/>
      <c r="BL644" s="89"/>
    </row>
    <row r="645" spans="1:64" x14ac:dyDescent="0.25">
      <c r="A645" s="86">
        <f t="shared" si="404"/>
        <v>644</v>
      </c>
      <c r="B645" s="113"/>
      <c r="C645" s="88"/>
      <c r="D645" s="88"/>
      <c r="E645" s="194">
        <f t="shared" si="380"/>
        <v>0</v>
      </c>
      <c r="F645" s="89">
        <f t="shared" si="381"/>
        <v>0</v>
      </c>
      <c r="G645" s="113"/>
      <c r="H645" s="88"/>
      <c r="I645" s="84">
        <f t="shared" si="382"/>
        <v>15784.035841954346</v>
      </c>
      <c r="J645" s="84">
        <f t="shared" si="383"/>
        <v>15871.163040803896</v>
      </c>
      <c r="K645" s="84">
        <f t="shared" si="384"/>
        <v>15958.290239653446</v>
      </c>
      <c r="L645" s="84">
        <f t="shared" si="385"/>
        <v>16045.417438502996</v>
      </c>
      <c r="M645" s="108">
        <f>IF(T645&lt;&gt;0,(((G645+1)*('Data Raw'!$N$1007-'Data Raw'!$N$1008)/2+'Data Raw'!$N$1008)*'Data Raw'!$M$1010+'Data Raw'!$M$1009)*AE645+AE645)</f>
        <v>16132.544637352546</v>
      </c>
      <c r="N645" s="84">
        <f t="shared" si="386"/>
        <v>16219.671836202097</v>
      </c>
      <c r="O645" s="84">
        <f t="shared" si="387"/>
        <v>16306.799035051647</v>
      </c>
      <c r="P645" s="84">
        <f t="shared" si="388"/>
        <v>16393.926233901198</v>
      </c>
      <c r="Q645" s="84">
        <f t="shared" si="389"/>
        <v>16481.053432750748</v>
      </c>
      <c r="R645" s="166" t="str">
        <f t="shared" si="390"/>
        <v/>
      </c>
      <c r="S645" s="109">
        <f>'Data Raw'!E687</f>
        <v>16234.84</v>
      </c>
      <c r="T645" s="109">
        <f>'Data Raw'!G687</f>
        <v>16463.259999999998</v>
      </c>
      <c r="U645" s="109">
        <f>'Data Raw'!D687</f>
        <v>16600.36</v>
      </c>
      <c r="V645" s="166" t="str">
        <f t="shared" si="391"/>
        <v/>
      </c>
      <c r="W645" s="89">
        <f t="shared" si="392"/>
        <v>-330.71536264745191</v>
      </c>
      <c r="X645" s="89">
        <f t="shared" si="393"/>
        <v>109372.65109103563</v>
      </c>
      <c r="Y645" s="89">
        <f t="shared" si="373"/>
        <v>204.08689388727566</v>
      </c>
      <c r="Z645" s="109">
        <f t="shared" si="394"/>
        <v>365.52000000000044</v>
      </c>
      <c r="AA645" s="89">
        <f t="shared" si="395"/>
        <v>306.06878808598179</v>
      </c>
      <c r="AB645" s="89">
        <f t="shared" si="396"/>
        <v>16060.223785148068</v>
      </c>
      <c r="AC645" s="89">
        <f t="shared" si="397"/>
        <v>16563.696214851931</v>
      </c>
      <c r="AD645" s="89">
        <f t="shared" si="398"/>
        <v>1</v>
      </c>
      <c r="AE645" s="89">
        <f>'Data Raw'!C687</f>
        <v>16311.96</v>
      </c>
      <c r="AF645" s="89"/>
      <c r="AG645" s="89">
        <f t="shared" si="400"/>
        <v>151.29999999999927</v>
      </c>
      <c r="AH645" s="89">
        <f t="shared" si="401"/>
        <v>-179.41536264745264</v>
      </c>
      <c r="AI645" s="109">
        <f t="shared" si="402"/>
        <v>-1</v>
      </c>
      <c r="AJ645" s="109">
        <f t="shared" si="370"/>
        <v>43.56359942477507</v>
      </c>
      <c r="AK645" s="88"/>
      <c r="AL645" s="191" t="str">
        <f t="shared" si="371"/>
        <v/>
      </c>
      <c r="AM645" s="191">
        <f t="shared" si="372"/>
        <v>-151.29999999999927</v>
      </c>
      <c r="AN645" s="88"/>
      <c r="AO645" s="191"/>
      <c r="AP645" s="191">
        <f t="shared" si="403"/>
        <v>22891.68999999978</v>
      </c>
      <c r="AQ645" s="191">
        <f t="shared" si="399"/>
        <v>189.71390586975497</v>
      </c>
      <c r="AR645" s="191">
        <f t="shared" si="369"/>
        <v>-14.372988017520697</v>
      </c>
      <c r="AS645" s="250">
        <f t="shared" si="374"/>
        <v>0</v>
      </c>
      <c r="AT645" s="250">
        <f t="shared" si="375"/>
        <v>0</v>
      </c>
      <c r="AU645" s="250">
        <f t="shared" si="376"/>
        <v>0</v>
      </c>
      <c r="AV645" s="250">
        <f t="shared" si="377"/>
        <v>0</v>
      </c>
      <c r="AW645" s="250">
        <f t="shared" si="378"/>
        <v>0</v>
      </c>
      <c r="AX645" s="250">
        <f t="shared" si="379"/>
        <v>1</v>
      </c>
      <c r="AY645" s="89"/>
      <c r="AZ645" s="111"/>
      <c r="BA645" s="111"/>
      <c r="BB645" s="111"/>
      <c r="BC645" s="111"/>
      <c r="BD645" s="111"/>
      <c r="BE645" s="111"/>
      <c r="BF645" s="111"/>
      <c r="BG645" s="111"/>
      <c r="BH645" s="89"/>
      <c r="BI645" s="89"/>
      <c r="BJ645" s="89"/>
      <c r="BK645" s="89"/>
      <c r="BL645" s="89"/>
    </row>
    <row r="646" spans="1:64" x14ac:dyDescent="0.25">
      <c r="A646" s="86">
        <f t="shared" si="404"/>
        <v>645</v>
      </c>
      <c r="B646" s="113"/>
      <c r="C646" s="88"/>
      <c r="D646" s="88"/>
      <c r="E646" s="194">
        <f t="shared" si="380"/>
        <v>0</v>
      </c>
      <c r="F646" s="89">
        <f t="shared" si="381"/>
        <v>0</v>
      </c>
      <c r="G646" s="113"/>
      <c r="H646" s="88"/>
      <c r="I646" s="84">
        <f t="shared" si="382"/>
        <v>15788.141633604962</v>
      </c>
      <c r="J646" s="84">
        <f t="shared" si="383"/>
        <v>15890.185080548599</v>
      </c>
      <c r="K646" s="84">
        <f t="shared" si="384"/>
        <v>15992.228527492238</v>
      </c>
      <c r="L646" s="84">
        <f t="shared" si="385"/>
        <v>16094.271974435875</v>
      </c>
      <c r="M646" s="108">
        <f>IF(T646&lt;&gt;0,(((G646+1)*('Data Raw'!$N$1007-'Data Raw'!$N$1008)/2+'Data Raw'!$N$1008)*'Data Raw'!$M$1010+'Data Raw'!$M$1009)*AE646+AE646)</f>
        <v>16196.315421379513</v>
      </c>
      <c r="N646" s="84">
        <f t="shared" si="386"/>
        <v>16298.358868323152</v>
      </c>
      <c r="O646" s="84">
        <f t="shared" si="387"/>
        <v>16400.402315266791</v>
      </c>
      <c r="P646" s="84">
        <f t="shared" si="388"/>
        <v>16502.445762210427</v>
      </c>
      <c r="Q646" s="84">
        <f t="shared" si="389"/>
        <v>16604.489209154068</v>
      </c>
      <c r="R646" s="166" t="str">
        <f t="shared" si="390"/>
        <v/>
      </c>
      <c r="S646" s="109">
        <f>'Data Raw'!E688</f>
        <v>16157.98</v>
      </c>
      <c r="T646" s="109">
        <f>'Data Raw'!G688</f>
        <v>16345.89</v>
      </c>
      <c r="U646" s="109">
        <f>'Data Raw'!D688</f>
        <v>16376.44</v>
      </c>
      <c r="V646" s="166" t="str">
        <f t="shared" si="391"/>
        <v/>
      </c>
      <c r="W646" s="89">
        <f t="shared" si="392"/>
        <v>-149.57457862048614</v>
      </c>
      <c r="X646" s="89">
        <f t="shared" si="393"/>
        <v>22372.554569495987</v>
      </c>
      <c r="Y646" s="89">
        <f t="shared" si="373"/>
        <v>197.22406261075341</v>
      </c>
      <c r="Z646" s="109">
        <f t="shared" si="394"/>
        <v>218.46000000000095</v>
      </c>
      <c r="AA646" s="89">
        <f t="shared" si="395"/>
        <v>293.55324693084168</v>
      </c>
      <c r="AB646" s="89">
        <f t="shared" si="396"/>
        <v>16116.281530126917</v>
      </c>
      <c r="AC646" s="89">
        <f t="shared" si="397"/>
        <v>16636.598469873086</v>
      </c>
      <c r="AD646" s="89">
        <f t="shared" si="398"/>
        <v>1</v>
      </c>
      <c r="AE646" s="89">
        <f>'Data Raw'!C688</f>
        <v>16376.44</v>
      </c>
      <c r="AF646" s="89"/>
      <c r="AG646" s="89">
        <f t="shared" si="400"/>
        <v>-30.550000000001091</v>
      </c>
      <c r="AH646" s="89">
        <f t="shared" si="401"/>
        <v>-180.12457862048723</v>
      </c>
      <c r="AI646" s="109">
        <f t="shared" si="402"/>
        <v>-1</v>
      </c>
      <c r="AJ646" s="109">
        <f t="shared" si="370"/>
        <v>50</v>
      </c>
      <c r="AK646" s="88"/>
      <c r="AL646" s="191" t="str">
        <f t="shared" si="371"/>
        <v/>
      </c>
      <c r="AM646" s="191">
        <f t="shared" si="372"/>
        <v>-30.550000000001091</v>
      </c>
      <c r="AN646" s="88"/>
      <c r="AO646" s="191"/>
      <c r="AP646" s="191">
        <f t="shared" si="403"/>
        <v>933.30250000006663</v>
      </c>
      <c r="AQ646" s="191">
        <f t="shared" si="399"/>
        <v>172.02902743978231</v>
      </c>
      <c r="AR646" s="191">
        <f t="shared" si="369"/>
        <v>-25.195035170971096</v>
      </c>
      <c r="AS646" s="250">
        <f t="shared" si="374"/>
        <v>0</v>
      </c>
      <c r="AT646" s="250">
        <f t="shared" si="375"/>
        <v>0</v>
      </c>
      <c r="AU646" s="250">
        <f t="shared" si="376"/>
        <v>0</v>
      </c>
      <c r="AV646" s="250">
        <f t="shared" si="377"/>
        <v>1</v>
      </c>
      <c r="AW646" s="250">
        <f t="shared" si="378"/>
        <v>0</v>
      </c>
      <c r="AX646" s="250">
        <f t="shared" si="379"/>
        <v>0</v>
      </c>
      <c r="AY646" s="89"/>
      <c r="AZ646" s="111"/>
      <c r="BA646" s="111"/>
      <c r="BB646" s="111"/>
      <c r="BC646" s="111"/>
      <c r="BD646" s="111"/>
      <c r="BE646" s="111"/>
      <c r="BF646" s="111"/>
      <c r="BG646" s="111"/>
      <c r="BH646" s="89"/>
      <c r="BI646" s="89"/>
      <c r="BJ646" s="89"/>
      <c r="BK646" s="89"/>
      <c r="BL646" s="89"/>
    </row>
    <row r="647" spans="1:64" x14ac:dyDescent="0.25">
      <c r="A647" s="86">
        <f t="shared" si="404"/>
        <v>646</v>
      </c>
      <c r="B647" s="113"/>
      <c r="C647" s="88"/>
      <c r="D647" s="88"/>
      <c r="E647" s="194">
        <f t="shared" si="380"/>
        <v>0</v>
      </c>
      <c r="F647" s="89">
        <f t="shared" si="381"/>
        <v>0</v>
      </c>
      <c r="G647" s="113"/>
      <c r="H647" s="88"/>
      <c r="I647" s="84">
        <f t="shared" si="382"/>
        <v>15798.900293179082</v>
      </c>
      <c r="J647" s="84">
        <f t="shared" si="383"/>
        <v>15897.51232448446</v>
      </c>
      <c r="K647" s="84">
        <f t="shared" si="384"/>
        <v>15996.124355789836</v>
      </c>
      <c r="L647" s="84">
        <f t="shared" si="385"/>
        <v>16094.736387095214</v>
      </c>
      <c r="M647" s="108">
        <f>IF(T647&lt;&gt;0,(((G647+1)*('Data Raw'!$N$1007-'Data Raw'!$N$1008)/2+'Data Raw'!$N$1008)*'Data Raw'!$M$1010+'Data Raw'!$M$1009)*AE647+AE647)</f>
        <v>16193.34841840059</v>
      </c>
      <c r="N647" s="84">
        <f t="shared" si="386"/>
        <v>16291.960449705966</v>
      </c>
      <c r="O647" s="84">
        <f t="shared" si="387"/>
        <v>16390.572481011342</v>
      </c>
      <c r="P647" s="84">
        <f t="shared" si="388"/>
        <v>16489.184512316719</v>
      </c>
      <c r="Q647" s="84">
        <f t="shared" si="389"/>
        <v>16587.796543622095</v>
      </c>
      <c r="R647" s="166" t="str">
        <f t="shared" si="390"/>
        <v/>
      </c>
      <c r="S647" s="109">
        <f>'Data Raw'!E689</f>
        <v>16249.15</v>
      </c>
      <c r="T647" s="109">
        <f>'Data Raw'!G689</f>
        <v>16334.37</v>
      </c>
      <c r="U647" s="109">
        <f>'Data Raw'!D689</f>
        <v>16464.14</v>
      </c>
      <c r="V647" s="166" t="str">
        <f t="shared" si="391"/>
        <v/>
      </c>
      <c r="W647" s="89">
        <f t="shared" si="392"/>
        <v>-141.02158159941064</v>
      </c>
      <c r="X647" s="89">
        <f t="shared" si="393"/>
        <v>19887.086476799232</v>
      </c>
      <c r="Y647" s="89">
        <f t="shared" si="373"/>
        <v>190.21456745811389</v>
      </c>
      <c r="Z647" s="109">
        <f t="shared" si="394"/>
        <v>214.98999999999978</v>
      </c>
      <c r="AA647" s="89">
        <f t="shared" si="395"/>
        <v>282.32992594072141</v>
      </c>
      <c r="AB647" s="89">
        <f t="shared" si="396"/>
        <v>16123.919740108786</v>
      </c>
      <c r="AC647" s="89">
        <f t="shared" si="397"/>
        <v>16622.960259891217</v>
      </c>
      <c r="AD647" s="89">
        <f t="shared" si="398"/>
        <v>1</v>
      </c>
      <c r="AE647" s="89">
        <f>'Data Raw'!C689</f>
        <v>16373.44</v>
      </c>
      <c r="AF647" s="89"/>
      <c r="AG647" s="89">
        <f t="shared" si="400"/>
        <v>-39.069999999999709</v>
      </c>
      <c r="AH647" s="89">
        <f t="shared" si="401"/>
        <v>-180.09158159941035</v>
      </c>
      <c r="AI647" s="109">
        <f t="shared" si="402"/>
        <v>-1</v>
      </c>
      <c r="AJ647" s="109">
        <f t="shared" si="370"/>
        <v>49.306015652688352</v>
      </c>
      <c r="AK647" s="88"/>
      <c r="AL647" s="191" t="str">
        <f t="shared" si="371"/>
        <v/>
      </c>
      <c r="AM647" s="191">
        <f t="shared" si="372"/>
        <v>-39.069999999999709</v>
      </c>
      <c r="AN647" s="88"/>
      <c r="AO647" s="191"/>
      <c r="AP647" s="191">
        <f t="shared" si="403"/>
        <v>1526.4648999999772</v>
      </c>
      <c r="AQ647" s="191">
        <f t="shared" si="399"/>
        <v>157.25580216869534</v>
      </c>
      <c r="AR647" s="191">
        <f t="shared" si="369"/>
        <v>-32.958765289418551</v>
      </c>
      <c r="AS647" s="250">
        <f t="shared" si="374"/>
        <v>0</v>
      </c>
      <c r="AT647" s="250">
        <f t="shared" si="375"/>
        <v>0</v>
      </c>
      <c r="AU647" s="250">
        <f t="shared" si="376"/>
        <v>0</v>
      </c>
      <c r="AV647" s="250">
        <f t="shared" si="377"/>
        <v>1</v>
      </c>
      <c r="AW647" s="250">
        <f t="shared" si="378"/>
        <v>0</v>
      </c>
      <c r="AX647" s="250">
        <f t="shared" si="379"/>
        <v>0</v>
      </c>
      <c r="AY647" s="89"/>
      <c r="AZ647" s="111"/>
      <c r="BA647" s="111"/>
      <c r="BB647" s="111"/>
      <c r="BC647" s="111"/>
      <c r="BD647" s="111"/>
      <c r="BE647" s="111"/>
      <c r="BF647" s="111"/>
      <c r="BG647" s="111"/>
      <c r="BH647" s="89"/>
      <c r="BI647" s="89"/>
      <c r="BJ647" s="89"/>
      <c r="BK647" s="89"/>
      <c r="BL647" s="89"/>
    </row>
    <row r="648" spans="1:64" x14ac:dyDescent="0.25">
      <c r="A648" s="86">
        <f t="shared" si="404"/>
        <v>647</v>
      </c>
      <c r="B648" s="113"/>
      <c r="C648" s="88"/>
      <c r="D648" s="88"/>
      <c r="E648" s="194">
        <f t="shared" si="380"/>
        <v>0</v>
      </c>
      <c r="F648" s="89">
        <f t="shared" si="381"/>
        <v>0</v>
      </c>
      <c r="G648" s="113"/>
      <c r="H648" s="88"/>
      <c r="I648" s="84">
        <f t="shared" si="382"/>
        <v>15591.007240680852</v>
      </c>
      <c r="J648" s="84">
        <f t="shared" si="383"/>
        <v>15686.114524409908</v>
      </c>
      <c r="K648" s="84">
        <f t="shared" si="384"/>
        <v>15781.221808138966</v>
      </c>
      <c r="L648" s="84">
        <f t="shared" si="385"/>
        <v>15876.329091868021</v>
      </c>
      <c r="M648" s="108">
        <f>IF(T648&lt;&gt;0,(((G648+1)*('Data Raw'!$N$1007-'Data Raw'!$N$1008)/2+'Data Raw'!$N$1008)*'Data Raw'!$M$1010+'Data Raw'!$M$1009)*AE648+AE648)</f>
        <v>15971.436375597079</v>
      </c>
      <c r="N648" s="84">
        <f t="shared" si="386"/>
        <v>16066.543659326137</v>
      </c>
      <c r="O648" s="84">
        <f t="shared" si="387"/>
        <v>16161.650943055192</v>
      </c>
      <c r="P648" s="84">
        <f t="shared" si="388"/>
        <v>16256.75822678425</v>
      </c>
      <c r="Q648" s="84">
        <f t="shared" si="389"/>
        <v>16351.865510513306</v>
      </c>
      <c r="R648" s="166" t="str">
        <f t="shared" si="390"/>
        <v/>
      </c>
      <c r="S648" s="109">
        <f>'Data Raw'!E690</f>
        <v>15972.31</v>
      </c>
      <c r="T648" s="109">
        <f>'Data Raw'!G690</f>
        <v>16201.49</v>
      </c>
      <c r="U648" s="109">
        <f>'Data Raw'!D690</f>
        <v>16276.88</v>
      </c>
      <c r="V648" s="166" t="str">
        <f t="shared" si="391"/>
        <v/>
      </c>
      <c r="W648" s="89">
        <f t="shared" si="392"/>
        <v>-230.05362440292083</v>
      </c>
      <c r="X648" s="89">
        <f t="shared" si="393"/>
        <v>52924.670100920172</v>
      </c>
      <c r="Y648" s="89">
        <f t="shared" si="373"/>
        <v>196.40125113821171</v>
      </c>
      <c r="Z648" s="109">
        <f t="shared" si="394"/>
        <v>304.56999999999971</v>
      </c>
      <c r="AA648" s="89">
        <f t="shared" si="395"/>
        <v>285.50707937776116</v>
      </c>
      <c r="AB648" s="89">
        <f t="shared" si="396"/>
        <v>15909.079562950386</v>
      </c>
      <c r="AC648" s="89">
        <f t="shared" si="397"/>
        <v>16389.040437049614</v>
      </c>
      <c r="AD648" s="89">
        <f t="shared" si="398"/>
        <v>1</v>
      </c>
      <c r="AE648" s="89">
        <f>'Data Raw'!C690</f>
        <v>16149.06</v>
      </c>
      <c r="AF648" s="89"/>
      <c r="AG648" s="89">
        <f t="shared" si="400"/>
        <v>52.430000000000291</v>
      </c>
      <c r="AH648" s="89">
        <f t="shared" si="401"/>
        <v>-177.62362440292054</v>
      </c>
      <c r="AI648" s="109">
        <f t="shared" si="402"/>
        <v>-1</v>
      </c>
      <c r="AJ648" s="109">
        <f t="shared" si="370"/>
        <v>47.553641864528473</v>
      </c>
      <c r="AK648" s="88"/>
      <c r="AL648" s="191" t="str">
        <f t="shared" si="371"/>
        <v/>
      </c>
      <c r="AM648" s="191">
        <f t="shared" si="372"/>
        <v>-52.430000000000291</v>
      </c>
      <c r="AN648" s="88"/>
      <c r="AO648" s="191"/>
      <c r="AP648" s="191">
        <f t="shared" si="403"/>
        <v>2748.9049000000305</v>
      </c>
      <c r="AQ648" s="191">
        <f t="shared" si="399"/>
        <v>145.60849081661812</v>
      </c>
      <c r="AR648" s="191">
        <f t="shared" ref="AR648:AR711" si="405">AQ648-Y648</f>
        <v>-50.79276032159359</v>
      </c>
      <c r="AS648" s="250">
        <f t="shared" si="374"/>
        <v>0</v>
      </c>
      <c r="AT648" s="250">
        <f t="shared" si="375"/>
        <v>0</v>
      </c>
      <c r="AU648" s="250">
        <f t="shared" si="376"/>
        <v>0</v>
      </c>
      <c r="AV648" s="250">
        <f t="shared" si="377"/>
        <v>0</v>
      </c>
      <c r="AW648" s="250">
        <f t="shared" si="378"/>
        <v>1</v>
      </c>
      <c r="AX648" s="250">
        <f t="shared" si="379"/>
        <v>0</v>
      </c>
      <c r="AY648" s="89"/>
      <c r="AZ648" s="111"/>
      <c r="BA648" s="111"/>
      <c r="BB648" s="111"/>
      <c r="BC648" s="111"/>
      <c r="BD648" s="111"/>
      <c r="BE648" s="111"/>
      <c r="BF648" s="111"/>
      <c r="BG648" s="111"/>
      <c r="BH648" s="89"/>
      <c r="BI648" s="89"/>
      <c r="BJ648" s="89"/>
      <c r="BK648" s="89"/>
      <c r="BL648" s="89"/>
    </row>
    <row r="649" spans="1:64" x14ac:dyDescent="0.25">
      <c r="A649" s="86">
        <f t="shared" si="404"/>
        <v>648</v>
      </c>
      <c r="B649" s="113"/>
      <c r="C649" s="88"/>
      <c r="D649" s="88"/>
      <c r="E649" s="194">
        <f t="shared" si="380"/>
        <v>0</v>
      </c>
      <c r="F649" s="89">
        <f t="shared" si="381"/>
        <v>0</v>
      </c>
      <c r="G649" s="113"/>
      <c r="H649" s="88"/>
      <c r="I649" s="84">
        <f t="shared" si="382"/>
        <v>15664.676959709395</v>
      </c>
      <c r="J649" s="84">
        <f t="shared" si="383"/>
        <v>15762.8775852785</v>
      </c>
      <c r="K649" s="84">
        <f t="shared" si="384"/>
        <v>15861.078210847607</v>
      </c>
      <c r="L649" s="84">
        <f t="shared" si="385"/>
        <v>15959.278836416712</v>
      </c>
      <c r="M649" s="108">
        <f>IF(T649&lt;&gt;0,(((G649+1)*('Data Raw'!$N$1007-'Data Raw'!$N$1008)/2+'Data Raw'!$N$1008)*'Data Raw'!$M$1010+'Data Raw'!$M$1009)*AE649+AE649)</f>
        <v>16057.479461985818</v>
      </c>
      <c r="N649" s="84">
        <f t="shared" si="386"/>
        <v>16155.680087554925</v>
      </c>
      <c r="O649" s="84">
        <f t="shared" si="387"/>
        <v>16253.88071312403</v>
      </c>
      <c r="P649" s="84">
        <f t="shared" si="388"/>
        <v>16352.081338693137</v>
      </c>
      <c r="Q649" s="84">
        <f t="shared" si="389"/>
        <v>16450.281964262242</v>
      </c>
      <c r="R649" s="166" t="str">
        <f t="shared" si="390"/>
        <v/>
      </c>
      <c r="S649" s="109">
        <f>'Data Raw'!E691</f>
        <v>16157.68</v>
      </c>
      <c r="T649" s="109">
        <f>'Data Raw'!G691</f>
        <v>16374.5</v>
      </c>
      <c r="U649" s="109">
        <f>'Data Raw'!D691</f>
        <v>16420.97</v>
      </c>
      <c r="V649" s="166" t="str">
        <f t="shared" si="391"/>
        <v/>
      </c>
      <c r="W649" s="89">
        <f t="shared" si="392"/>
        <v>-317.02053801418151</v>
      </c>
      <c r="X649" s="89">
        <f t="shared" si="393"/>
        <v>100502.02152280111</v>
      </c>
      <c r="Y649" s="89">
        <f t="shared" si="373"/>
        <v>217.76223279227227</v>
      </c>
      <c r="Z649" s="109">
        <f t="shared" si="394"/>
        <v>263.29000000000087</v>
      </c>
      <c r="AA649" s="89">
        <f t="shared" si="395"/>
        <v>282.333210895224</v>
      </c>
      <c r="AB649" s="89">
        <f t="shared" si="396"/>
        <v>15993.378982528902</v>
      </c>
      <c r="AC649" s="89">
        <f t="shared" si="397"/>
        <v>16478.741017471097</v>
      </c>
      <c r="AD649" s="89">
        <f t="shared" si="398"/>
        <v>1</v>
      </c>
      <c r="AE649" s="89">
        <f>'Data Raw'!C691</f>
        <v>16236.06</v>
      </c>
      <c r="AF649" s="89"/>
      <c r="AG649" s="89">
        <f t="shared" si="400"/>
        <v>138.44000000000051</v>
      </c>
      <c r="AH649" s="89">
        <f t="shared" si="401"/>
        <v>-178.580538014181</v>
      </c>
      <c r="AI649" s="109">
        <f t="shared" si="402"/>
        <v>-1</v>
      </c>
      <c r="AJ649" s="109">
        <f t="shared" ref="AJ649:AJ712" si="406">MIN(Y648/4,50)</f>
        <v>49.100312784552926</v>
      </c>
      <c r="AK649" s="88"/>
      <c r="AL649" s="191" t="str">
        <f t="shared" ref="AL649:AL712" si="407">IF(R649&lt;&gt;1,IF(V649=1,ABS(AG648),""),"")</f>
        <v/>
      </c>
      <c r="AM649" s="191">
        <f t="shared" ref="AM649:AM712" si="408">IF(R649&lt;&gt;1,IF(V649="",-ABS(AG649),""),"")</f>
        <v>-138.44000000000051</v>
      </c>
      <c r="AN649" s="88"/>
      <c r="AO649" s="191"/>
      <c r="AP649" s="191">
        <f t="shared" si="403"/>
        <v>19165.633600000139</v>
      </c>
      <c r="AQ649" s="191">
        <f t="shared" si="399"/>
        <v>144.81199183699394</v>
      </c>
      <c r="AR649" s="191">
        <f t="shared" si="405"/>
        <v>-72.950240955278332</v>
      </c>
      <c r="AS649" s="250">
        <f t="shared" si="374"/>
        <v>0</v>
      </c>
      <c r="AT649" s="250">
        <f t="shared" si="375"/>
        <v>0</v>
      </c>
      <c r="AU649" s="250">
        <f t="shared" si="376"/>
        <v>0</v>
      </c>
      <c r="AV649" s="250">
        <f t="shared" si="377"/>
        <v>0</v>
      </c>
      <c r="AW649" s="250">
        <f t="shared" si="378"/>
        <v>0</v>
      </c>
      <c r="AX649" s="250">
        <f t="shared" si="379"/>
        <v>1</v>
      </c>
      <c r="AY649" s="89"/>
      <c r="AZ649" s="111"/>
      <c r="BA649" s="111"/>
      <c r="BB649" s="111"/>
      <c r="BC649" s="111"/>
      <c r="BD649" s="111"/>
      <c r="BE649" s="111"/>
      <c r="BF649" s="111"/>
      <c r="BG649" s="111"/>
      <c r="BH649" s="89"/>
      <c r="BI649" s="89"/>
      <c r="BJ649" s="89"/>
      <c r="BK649" s="89"/>
      <c r="BL649" s="89"/>
    </row>
    <row r="650" spans="1:64" x14ac:dyDescent="0.25">
      <c r="A650" s="86">
        <f t="shared" si="404"/>
        <v>649</v>
      </c>
      <c r="B650" s="113"/>
      <c r="C650" s="88"/>
      <c r="D650" s="88"/>
      <c r="E650" s="194">
        <f t="shared" si="380"/>
        <v>0</v>
      </c>
      <c r="F650" s="89">
        <f t="shared" si="381"/>
        <v>0</v>
      </c>
      <c r="G650" s="113"/>
      <c r="H650" s="88"/>
      <c r="I650" s="84">
        <f t="shared" si="382"/>
        <v>15696.772921519758</v>
      </c>
      <c r="J650" s="84">
        <f t="shared" si="383"/>
        <v>15805.654037915894</v>
      </c>
      <c r="K650" s="84">
        <f t="shared" si="384"/>
        <v>15914.53515431203</v>
      </c>
      <c r="L650" s="84">
        <f t="shared" si="385"/>
        <v>16023.416270708167</v>
      </c>
      <c r="M650" s="108">
        <f>IF(T650&lt;&gt;0,(((G650+1)*('Data Raw'!$N$1007-'Data Raw'!$N$1008)/2+'Data Raw'!$N$1008)*'Data Raw'!$M$1010+'Data Raw'!$M$1009)*AE650+AE650)</f>
        <v>16132.297387104303</v>
      </c>
      <c r="N650" s="84">
        <f t="shared" si="386"/>
        <v>16241.17850350044</v>
      </c>
      <c r="O650" s="84">
        <f t="shared" si="387"/>
        <v>16350.059619896576</v>
      </c>
      <c r="P650" s="84">
        <f t="shared" si="388"/>
        <v>16458.940736292712</v>
      </c>
      <c r="Q650" s="84">
        <f t="shared" si="389"/>
        <v>16567.821852688849</v>
      </c>
      <c r="R650" s="166" t="str">
        <f t="shared" si="390"/>
        <v/>
      </c>
      <c r="S650" s="109">
        <f>'Data Raw'!E692</f>
        <v>16145.25</v>
      </c>
      <c r="T650" s="109">
        <f>'Data Raw'!G692</f>
        <v>16228.75</v>
      </c>
      <c r="U650" s="109">
        <f>'Data Raw'!D692</f>
        <v>16326.95</v>
      </c>
      <c r="V650" s="166" t="str">
        <f t="shared" si="391"/>
        <v/>
      </c>
      <c r="W650" s="89">
        <f t="shared" si="392"/>
        <v>-96.452612895696802</v>
      </c>
      <c r="X650" s="89">
        <f t="shared" si="393"/>
        <v>9303.1065344071376</v>
      </c>
      <c r="Y650" s="89">
        <f t="shared" ref="Y650:Y713" si="409">IF(X650&gt;0,SQRT((X650)/7+(Y649*Y649)/7*6),Y649)</f>
        <v>204.87816822912859</v>
      </c>
      <c r="Z650" s="109">
        <f t="shared" si="394"/>
        <v>181.70000000000073</v>
      </c>
      <c r="AA650" s="89">
        <f t="shared" si="395"/>
        <v>267.95703791019207</v>
      </c>
      <c r="AB650" s="89">
        <f t="shared" si="396"/>
        <v>16071.726770739058</v>
      </c>
      <c r="AC650" s="89">
        <f t="shared" si="397"/>
        <v>16551.693229260938</v>
      </c>
      <c r="AD650" s="89">
        <f t="shared" si="398"/>
        <v>1</v>
      </c>
      <c r="AE650" s="89">
        <f>'Data Raw'!C692</f>
        <v>16311.71</v>
      </c>
      <c r="AF650" s="89"/>
      <c r="AG650" s="89">
        <f t="shared" si="400"/>
        <v>-82.959999999999127</v>
      </c>
      <c r="AH650" s="89">
        <f t="shared" si="401"/>
        <v>-179.41261289569593</v>
      </c>
      <c r="AI650" s="109">
        <f t="shared" si="402"/>
        <v>-1</v>
      </c>
      <c r="AJ650" s="109">
        <f t="shared" si="406"/>
        <v>50</v>
      </c>
      <c r="AK650" s="88"/>
      <c r="AL650" s="191" t="str">
        <f t="shared" si="407"/>
        <v/>
      </c>
      <c r="AM650" s="191">
        <f t="shared" si="408"/>
        <v>-82.959999999999127</v>
      </c>
      <c r="AN650" s="88"/>
      <c r="AO650" s="191"/>
      <c r="AP650" s="191">
        <f t="shared" si="403"/>
        <v>6882.3615999998556</v>
      </c>
      <c r="AQ650" s="191">
        <f t="shared" si="399"/>
        <v>137.93954829955007</v>
      </c>
      <c r="AR650" s="191">
        <f t="shared" si="405"/>
        <v>-66.938619929578522</v>
      </c>
      <c r="AS650" s="250">
        <f t="shared" si="374"/>
        <v>0</v>
      </c>
      <c r="AT650" s="250">
        <f t="shared" si="375"/>
        <v>0</v>
      </c>
      <c r="AU650" s="250">
        <f t="shared" si="376"/>
        <v>0</v>
      </c>
      <c r="AV650" s="250">
        <f t="shared" si="377"/>
        <v>1</v>
      </c>
      <c r="AW650" s="250">
        <f t="shared" si="378"/>
        <v>0</v>
      </c>
      <c r="AX650" s="250">
        <f t="shared" si="379"/>
        <v>0</v>
      </c>
      <c r="AY650" s="89"/>
      <c r="AZ650" s="111"/>
      <c r="BA650" s="111"/>
      <c r="BB650" s="111"/>
      <c r="BC650" s="111"/>
      <c r="BD650" s="111"/>
      <c r="BE650" s="111"/>
      <c r="BF650" s="111"/>
      <c r="BG650" s="111"/>
      <c r="BH650" s="89"/>
      <c r="BI650" s="89"/>
      <c r="BJ650" s="89"/>
      <c r="BK650" s="89"/>
      <c r="BL650" s="89"/>
    </row>
    <row r="651" spans="1:64" x14ac:dyDescent="0.25">
      <c r="A651" s="86">
        <f t="shared" si="404"/>
        <v>650</v>
      </c>
      <c r="B651" s="113"/>
      <c r="C651" s="88"/>
      <c r="D651" s="88"/>
      <c r="E651" s="194">
        <f t="shared" si="380"/>
        <v>0</v>
      </c>
      <c r="F651" s="89">
        <f t="shared" si="381"/>
        <v>0</v>
      </c>
      <c r="G651" s="113"/>
      <c r="H651" s="88"/>
      <c r="I651" s="84">
        <f t="shared" si="382"/>
        <v>15829.382827917032</v>
      </c>
      <c r="J651" s="84">
        <f t="shared" si="383"/>
        <v>15931.821912031595</v>
      </c>
      <c r="K651" s="84">
        <f t="shared" si="384"/>
        <v>16034.26099614616</v>
      </c>
      <c r="L651" s="84">
        <f t="shared" si="385"/>
        <v>16136.700080260724</v>
      </c>
      <c r="M651" s="108">
        <f>IF(T651&lt;&gt;0,(((G651+1)*('Data Raw'!$N$1007-'Data Raw'!$N$1008)/2+'Data Raw'!$N$1008)*'Data Raw'!$M$1010+'Data Raw'!$M$1009)*AE651+AE651)</f>
        <v>16239.139164375289</v>
      </c>
      <c r="N651" s="84">
        <f t="shared" si="386"/>
        <v>16341.578248489854</v>
      </c>
      <c r="O651" s="84">
        <f t="shared" si="387"/>
        <v>16444.017332604417</v>
      </c>
      <c r="P651" s="84">
        <f t="shared" si="388"/>
        <v>16546.456416718982</v>
      </c>
      <c r="Q651" s="84">
        <f t="shared" si="389"/>
        <v>16648.895500833547</v>
      </c>
      <c r="R651" s="166" t="str">
        <f t="shared" si="390"/>
        <v/>
      </c>
      <c r="S651" s="109">
        <f>'Data Raw'!E693</f>
        <v>16319.22</v>
      </c>
      <c r="T651" s="109">
        <f>'Data Raw'!G693</f>
        <v>16402.189999999999</v>
      </c>
      <c r="U651" s="109">
        <f>'Data Raw'!D693</f>
        <v>16577.75</v>
      </c>
      <c r="V651" s="166" t="str">
        <f t="shared" si="391"/>
        <v/>
      </c>
      <c r="W651" s="89">
        <f t="shared" si="392"/>
        <v>-163.05083562471009</v>
      </c>
      <c r="X651" s="89">
        <f t="shared" si="393"/>
        <v>26585.574997916228</v>
      </c>
      <c r="Y651" s="89">
        <f t="shared" si="409"/>
        <v>199.44063130216935</v>
      </c>
      <c r="Z651" s="109">
        <f t="shared" si="394"/>
        <v>258.53000000000065</v>
      </c>
      <c r="AA651" s="89">
        <f t="shared" si="395"/>
        <v>266.61031820873615</v>
      </c>
      <c r="AB651" s="89">
        <f t="shared" si="396"/>
        <v>16191.976517776338</v>
      </c>
      <c r="AC651" s="89">
        <f t="shared" si="397"/>
        <v>16647.503482223667</v>
      </c>
      <c r="AD651" s="89">
        <f t="shared" si="398"/>
        <v>1</v>
      </c>
      <c r="AE651" s="89">
        <f>'Data Raw'!C693</f>
        <v>16419.740000000002</v>
      </c>
      <c r="AF651" s="89"/>
      <c r="AG651" s="89">
        <f t="shared" si="400"/>
        <v>-17.55000000000291</v>
      </c>
      <c r="AH651" s="89">
        <f t="shared" si="401"/>
        <v>-180.600835624713</v>
      </c>
      <c r="AI651" s="109">
        <f t="shared" si="402"/>
        <v>-1</v>
      </c>
      <c r="AJ651" s="109">
        <f t="shared" si="406"/>
        <v>50</v>
      </c>
      <c r="AK651" s="88"/>
      <c r="AL651" s="191" t="str">
        <f t="shared" si="407"/>
        <v/>
      </c>
      <c r="AM651" s="191">
        <f t="shared" si="408"/>
        <v>-17.55000000000291</v>
      </c>
      <c r="AN651" s="88"/>
      <c r="AO651" s="191"/>
      <c r="AP651" s="191">
        <f t="shared" si="403"/>
        <v>308.00250000010215</v>
      </c>
      <c r="AQ651" s="191">
        <f t="shared" si="399"/>
        <v>124.56293182182262</v>
      </c>
      <c r="AR651" s="191">
        <f t="shared" si="405"/>
        <v>-74.877699480346735</v>
      </c>
      <c r="AS651" s="250">
        <f t="shared" si="374"/>
        <v>0</v>
      </c>
      <c r="AT651" s="250">
        <f t="shared" si="375"/>
        <v>0</v>
      </c>
      <c r="AU651" s="250">
        <f t="shared" si="376"/>
        <v>0</v>
      </c>
      <c r="AV651" s="250">
        <f t="shared" si="377"/>
        <v>1</v>
      </c>
      <c r="AW651" s="250">
        <f t="shared" si="378"/>
        <v>0</v>
      </c>
      <c r="AX651" s="250">
        <f t="shared" si="379"/>
        <v>0</v>
      </c>
      <c r="AY651" s="89"/>
      <c r="AZ651" s="111"/>
      <c r="BA651" s="111"/>
      <c r="BB651" s="111"/>
      <c r="BC651" s="111"/>
      <c r="BD651" s="111"/>
      <c r="BE651" s="111"/>
      <c r="BF651" s="111"/>
      <c r="BG651" s="111"/>
      <c r="BH651" s="89"/>
      <c r="BI651" s="89"/>
      <c r="BJ651" s="89"/>
      <c r="BK651" s="89"/>
      <c r="BL651" s="89"/>
    </row>
    <row r="652" spans="1:64" x14ac:dyDescent="0.25">
      <c r="A652" s="86">
        <f t="shared" si="404"/>
        <v>651</v>
      </c>
      <c r="B652" s="113"/>
      <c r="C652" s="88"/>
      <c r="D652" s="88"/>
      <c r="E652" s="194">
        <f t="shared" si="380"/>
        <v>0</v>
      </c>
      <c r="F652" s="89">
        <f t="shared" si="381"/>
        <v>0</v>
      </c>
      <c r="G652" s="113"/>
      <c r="H652" s="88"/>
      <c r="I652" s="84">
        <f t="shared" si="382"/>
        <v>16029.117531389267</v>
      </c>
      <c r="J652" s="84">
        <f t="shared" si="383"/>
        <v>16128.837847040353</v>
      </c>
      <c r="K652" s="84">
        <f t="shared" si="384"/>
        <v>16228.558162691437</v>
      </c>
      <c r="L652" s="84">
        <f t="shared" si="385"/>
        <v>16328.278478342523</v>
      </c>
      <c r="M652" s="108">
        <f>IF(T652&lt;&gt;0,(((G652+1)*('Data Raw'!$N$1007-'Data Raw'!$N$1008)/2+'Data Raw'!$N$1008)*'Data Raw'!$M$1010+'Data Raw'!$M$1009)*AE652+AE652)</f>
        <v>16427.998793993607</v>
      </c>
      <c r="N652" s="84">
        <f t="shared" si="386"/>
        <v>16527.719109644691</v>
      </c>
      <c r="O652" s="84">
        <f t="shared" si="387"/>
        <v>16627.439425295775</v>
      </c>
      <c r="P652" s="84">
        <f t="shared" si="388"/>
        <v>16727.15974094686</v>
      </c>
      <c r="Q652" s="84">
        <f t="shared" si="389"/>
        <v>16826.880056597944</v>
      </c>
      <c r="R652" s="166" t="str">
        <f t="shared" si="390"/>
        <v/>
      </c>
      <c r="S652" s="109">
        <f>'Data Raw'!E694</f>
        <v>16610.7</v>
      </c>
      <c r="T652" s="109">
        <f>'Data Raw'!G694</f>
        <v>16792.189999999999</v>
      </c>
      <c r="U652" s="109">
        <f>'Data Raw'!D694</f>
        <v>16964.330000000002</v>
      </c>
      <c r="V652" s="166" t="str">
        <f t="shared" si="391"/>
        <v/>
      </c>
      <c r="W652" s="89">
        <f t="shared" si="392"/>
        <v>-364.19120600639144</v>
      </c>
      <c r="X652" s="89">
        <f t="shared" si="393"/>
        <v>132635.23453238985</v>
      </c>
      <c r="Y652" s="89">
        <f t="shared" si="409"/>
        <v>230.30868323610409</v>
      </c>
      <c r="Z652" s="109">
        <f t="shared" si="394"/>
        <v>353.63000000000102</v>
      </c>
      <c r="AA652" s="89">
        <f t="shared" si="395"/>
        <v>279.04170132177399</v>
      </c>
      <c r="AB652" s="89">
        <f t="shared" si="396"/>
        <v>16384.081229522573</v>
      </c>
      <c r="AC652" s="89">
        <f t="shared" si="397"/>
        <v>16837.318770477428</v>
      </c>
      <c r="AD652" s="89">
        <f t="shared" si="398"/>
        <v>1</v>
      </c>
      <c r="AE652" s="89">
        <f>'Data Raw'!C694</f>
        <v>16610.7</v>
      </c>
      <c r="AF652" s="89"/>
      <c r="AG652" s="89">
        <f t="shared" si="400"/>
        <v>181.48999999999796</v>
      </c>
      <c r="AH652" s="89">
        <f t="shared" si="401"/>
        <v>-182.70120600639348</v>
      </c>
      <c r="AI652" s="109">
        <f t="shared" si="402"/>
        <v>-1</v>
      </c>
      <c r="AJ652" s="109">
        <f t="shared" si="406"/>
        <v>49.860157825542338</v>
      </c>
      <c r="AK652" s="88"/>
      <c r="AL652" s="191" t="str">
        <f t="shared" si="407"/>
        <v/>
      </c>
      <c r="AM652" s="191">
        <f t="shared" si="408"/>
        <v>-181.48999999999796</v>
      </c>
      <c r="AN652" s="88"/>
      <c r="AO652" s="191"/>
      <c r="AP652" s="191">
        <f t="shared" si="403"/>
        <v>32938.620099999258</v>
      </c>
      <c r="AQ652" s="191">
        <f t="shared" si="399"/>
        <v>130.88816161939764</v>
      </c>
      <c r="AR652" s="191">
        <f t="shared" si="405"/>
        <v>-99.420521616706452</v>
      </c>
      <c r="AS652" s="250">
        <f t="shared" si="374"/>
        <v>0</v>
      </c>
      <c r="AT652" s="250">
        <f t="shared" si="375"/>
        <v>0</v>
      </c>
      <c r="AU652" s="250">
        <f t="shared" si="376"/>
        <v>0</v>
      </c>
      <c r="AV652" s="250">
        <f t="shared" si="377"/>
        <v>0</v>
      </c>
      <c r="AW652" s="250">
        <f t="shared" si="378"/>
        <v>0</v>
      </c>
      <c r="AX652" s="250">
        <f t="shared" si="379"/>
        <v>1</v>
      </c>
      <c r="AY652" s="89"/>
      <c r="AZ652" s="111"/>
      <c r="BA652" s="111"/>
      <c r="BB652" s="111"/>
      <c r="BC652" s="111"/>
      <c r="BD652" s="111"/>
      <c r="BE652" s="111"/>
      <c r="BF652" s="111"/>
      <c r="BG652" s="111"/>
      <c r="BH652" s="89"/>
      <c r="BI652" s="89"/>
      <c r="BJ652" s="89"/>
      <c r="BK652" s="89"/>
      <c r="BL652" s="89"/>
    </row>
    <row r="653" spans="1:64" x14ac:dyDescent="0.25">
      <c r="A653" s="86">
        <f t="shared" si="404"/>
        <v>652</v>
      </c>
      <c r="B653" s="113"/>
      <c r="C653" s="88"/>
      <c r="D653" s="88"/>
      <c r="E653" s="194">
        <f t="shared" si="380"/>
        <v>0</v>
      </c>
      <c r="F653" s="89">
        <f t="shared" si="381"/>
        <v>0</v>
      </c>
      <c r="G653" s="113"/>
      <c r="H653" s="88"/>
      <c r="I653" s="84">
        <f t="shared" si="382"/>
        <v>16025.851166226024</v>
      </c>
      <c r="J653" s="84">
        <f t="shared" si="383"/>
        <v>16141.005507844076</v>
      </c>
      <c r="K653" s="84">
        <f t="shared" si="384"/>
        <v>16256.159849462128</v>
      </c>
      <c r="L653" s="84">
        <f t="shared" si="385"/>
        <v>16371.314191080181</v>
      </c>
      <c r="M653" s="108">
        <f>IF(T653&lt;&gt;0,(((G653+1)*('Data Raw'!$N$1007-'Data Raw'!$N$1008)/2+'Data Raw'!$N$1008)*'Data Raw'!$M$1010+'Data Raw'!$M$1009)*AE653+AE653)</f>
        <v>16486.468532698233</v>
      </c>
      <c r="N653" s="84">
        <f t="shared" si="386"/>
        <v>16601.622874316283</v>
      </c>
      <c r="O653" s="84">
        <f t="shared" si="387"/>
        <v>16716.777215934337</v>
      </c>
      <c r="P653" s="84">
        <f t="shared" si="388"/>
        <v>16831.931557552387</v>
      </c>
      <c r="Q653" s="84">
        <f t="shared" si="389"/>
        <v>16947.085899170441</v>
      </c>
      <c r="R653" s="166" t="str">
        <f t="shared" si="390"/>
        <v/>
      </c>
      <c r="S653" s="109">
        <f>'Data Raw'!E695</f>
        <v>16572.88</v>
      </c>
      <c r="T653" s="109">
        <f>'Data Raw'!G695</f>
        <v>16629.23</v>
      </c>
      <c r="U653" s="109">
        <f>'Data Raw'!D695</f>
        <v>16713.41</v>
      </c>
      <c r="V653" s="166" t="str">
        <f t="shared" si="391"/>
        <v/>
      </c>
      <c r="W653" s="89">
        <f t="shared" si="392"/>
        <v>-142.76146730176697</v>
      </c>
      <c r="X653" s="89">
        <f t="shared" si="393"/>
        <v>20380.836546153481</v>
      </c>
      <c r="Y653" s="89">
        <f t="shared" si="409"/>
        <v>219.94589399273445</v>
      </c>
      <c r="Z653" s="109">
        <f t="shared" si="394"/>
        <v>140.52999999999884</v>
      </c>
      <c r="AA653" s="89">
        <f t="shared" si="395"/>
        <v>259.25431541866323</v>
      </c>
      <c r="AB653" s="89">
        <f t="shared" si="396"/>
        <v>16432.634553876491</v>
      </c>
      <c r="AC653" s="89">
        <f t="shared" si="397"/>
        <v>16907.005446123509</v>
      </c>
      <c r="AD653" s="89">
        <f t="shared" si="398"/>
        <v>1</v>
      </c>
      <c r="AE653" s="89">
        <f>'Data Raw'!C695</f>
        <v>16669.82</v>
      </c>
      <c r="AF653" s="89"/>
      <c r="AG653" s="89">
        <f t="shared" si="400"/>
        <v>-40.590000000000146</v>
      </c>
      <c r="AH653" s="89">
        <f t="shared" si="401"/>
        <v>-183.35146730176712</v>
      </c>
      <c r="AI653" s="109">
        <f t="shared" si="402"/>
        <v>-1</v>
      </c>
      <c r="AJ653" s="109">
        <f t="shared" si="406"/>
        <v>50</v>
      </c>
      <c r="AK653" s="88"/>
      <c r="AL653" s="191" t="str">
        <f t="shared" si="407"/>
        <v/>
      </c>
      <c r="AM653" s="191">
        <f t="shared" si="408"/>
        <v>-40.590000000000146</v>
      </c>
      <c r="AN653" s="88"/>
      <c r="AO653" s="191"/>
      <c r="AP653" s="191">
        <f t="shared" si="403"/>
        <v>1647.5481000000118</v>
      </c>
      <c r="AQ653" s="191">
        <f t="shared" si="399"/>
        <v>120.8550325505757</v>
      </c>
      <c r="AR653" s="191">
        <f t="shared" si="405"/>
        <v>-99.090861442158754</v>
      </c>
      <c r="AS653" s="250">
        <f t="shared" si="374"/>
        <v>0</v>
      </c>
      <c r="AT653" s="250">
        <f t="shared" si="375"/>
        <v>0</v>
      </c>
      <c r="AU653" s="250">
        <f t="shared" si="376"/>
        <v>0</v>
      </c>
      <c r="AV653" s="250">
        <f t="shared" si="377"/>
        <v>1</v>
      </c>
      <c r="AW653" s="250">
        <f t="shared" si="378"/>
        <v>0</v>
      </c>
      <c r="AX653" s="250">
        <f t="shared" si="379"/>
        <v>0</v>
      </c>
      <c r="AY653" s="89"/>
      <c r="AZ653" s="111"/>
      <c r="BA653" s="111"/>
      <c r="BB653" s="111"/>
      <c r="BC653" s="111"/>
      <c r="BD653" s="111"/>
      <c r="BE653" s="111"/>
      <c r="BF653" s="111"/>
      <c r="BG653" s="111"/>
      <c r="BH653" s="89"/>
      <c r="BI653" s="89"/>
      <c r="BJ653" s="89"/>
      <c r="BK653" s="89"/>
      <c r="BL653" s="89"/>
    </row>
    <row r="654" spans="1:64" x14ac:dyDescent="0.25">
      <c r="A654" s="86">
        <f t="shared" si="404"/>
        <v>653</v>
      </c>
      <c r="B654" s="113"/>
      <c r="C654" s="88"/>
      <c r="D654" s="88"/>
      <c r="E654" s="194">
        <f t="shared" si="380"/>
        <v>0</v>
      </c>
      <c r="F654" s="89">
        <f t="shared" si="381"/>
        <v>0</v>
      </c>
      <c r="G654" s="113"/>
      <c r="H654" s="88"/>
      <c r="I654" s="84">
        <f t="shared" si="382"/>
        <v>15929.498807164495</v>
      </c>
      <c r="J654" s="84">
        <f t="shared" si="383"/>
        <v>16039.471754160864</v>
      </c>
      <c r="K654" s="84">
        <f t="shared" si="384"/>
        <v>16149.44470115723</v>
      </c>
      <c r="L654" s="84">
        <f t="shared" si="385"/>
        <v>16259.417648153598</v>
      </c>
      <c r="M654" s="108">
        <f>IF(T654&lt;&gt;0,(((G654+1)*('Data Raw'!$N$1007-'Data Raw'!$N$1008)/2+'Data Raw'!$N$1008)*'Data Raw'!$M$1010+'Data Raw'!$M$1009)*AE654+AE654)</f>
        <v>16369.390595149966</v>
      </c>
      <c r="N654" s="84">
        <f t="shared" si="386"/>
        <v>16479.363542146333</v>
      </c>
      <c r="O654" s="84">
        <f t="shared" si="387"/>
        <v>16589.336489142701</v>
      </c>
      <c r="P654" s="84">
        <f t="shared" si="388"/>
        <v>16699.309436139069</v>
      </c>
      <c r="Q654" s="84">
        <f t="shared" si="389"/>
        <v>16809.282383135436</v>
      </c>
      <c r="R654" s="166" t="str">
        <f t="shared" si="390"/>
        <v/>
      </c>
      <c r="S654" s="109">
        <f>'Data Raw'!E696</f>
        <v>16408.02</v>
      </c>
      <c r="T654" s="109">
        <f>'Data Raw'!G696</f>
        <v>16505</v>
      </c>
      <c r="U654" s="109">
        <f>'Data Raw'!D696</f>
        <v>16579.55</v>
      </c>
      <c r="V654" s="166" t="str">
        <f t="shared" si="391"/>
        <v/>
      </c>
      <c r="W654" s="89">
        <f t="shared" si="392"/>
        <v>-135.60940485003448</v>
      </c>
      <c r="X654" s="89">
        <f t="shared" si="393"/>
        <v>18389.910683780556</v>
      </c>
      <c r="Y654" s="89">
        <f t="shared" si="409"/>
        <v>209.9820020822736</v>
      </c>
      <c r="Z654" s="109">
        <f t="shared" si="394"/>
        <v>171.52999999999884</v>
      </c>
      <c r="AA654" s="89">
        <f t="shared" si="395"/>
        <v>246.72227035885399</v>
      </c>
      <c r="AB654" s="89">
        <f t="shared" si="396"/>
        <v>16331.073831894135</v>
      </c>
      <c r="AC654" s="89">
        <f t="shared" si="397"/>
        <v>16771.806168105861</v>
      </c>
      <c r="AD654" s="89">
        <f t="shared" si="398"/>
        <v>1</v>
      </c>
      <c r="AE654" s="89">
        <f>'Data Raw'!C696</f>
        <v>16551.439999999999</v>
      </c>
      <c r="AF654" s="89"/>
      <c r="AG654" s="89">
        <f t="shared" si="400"/>
        <v>-46.43999999999869</v>
      </c>
      <c r="AH654" s="89">
        <f t="shared" si="401"/>
        <v>-182.04940485003317</v>
      </c>
      <c r="AI654" s="109">
        <f t="shared" si="402"/>
        <v>-1</v>
      </c>
      <c r="AJ654" s="109">
        <f t="shared" si="406"/>
        <v>50</v>
      </c>
      <c r="AK654" s="88"/>
      <c r="AL654" s="191" t="str">
        <f t="shared" si="407"/>
        <v/>
      </c>
      <c r="AM654" s="191">
        <f t="shared" si="408"/>
        <v>-46.43999999999869</v>
      </c>
      <c r="AN654" s="88"/>
      <c r="AO654" s="191"/>
      <c r="AP654" s="191">
        <f t="shared" si="403"/>
        <v>2156.6735999998782</v>
      </c>
      <c r="AQ654" s="191">
        <f t="shared" si="399"/>
        <v>112.58669560051159</v>
      </c>
      <c r="AR654" s="191">
        <f t="shared" si="405"/>
        <v>-97.395306481762006</v>
      </c>
      <c r="AS654" s="250">
        <f t="shared" si="374"/>
        <v>0</v>
      </c>
      <c r="AT654" s="250">
        <f t="shared" si="375"/>
        <v>0</v>
      </c>
      <c r="AU654" s="250">
        <f t="shared" si="376"/>
        <v>0</v>
      </c>
      <c r="AV654" s="250">
        <f t="shared" si="377"/>
        <v>1</v>
      </c>
      <c r="AW654" s="250">
        <f t="shared" si="378"/>
        <v>0</v>
      </c>
      <c r="AX654" s="250">
        <f t="shared" si="379"/>
        <v>0</v>
      </c>
      <c r="AY654" s="89"/>
      <c r="AZ654" s="111"/>
      <c r="BA654" s="111"/>
      <c r="BB654" s="111"/>
      <c r="BC654" s="111"/>
      <c r="BD654" s="111"/>
      <c r="BE654" s="111"/>
      <c r="BF654" s="111"/>
      <c r="BG654" s="111"/>
      <c r="BH654" s="89"/>
      <c r="BI654" s="89"/>
      <c r="BJ654" s="89"/>
      <c r="BK654" s="89"/>
      <c r="BL654" s="89"/>
    </row>
    <row r="655" spans="1:64" x14ac:dyDescent="0.25">
      <c r="A655" s="86">
        <f t="shared" si="404"/>
        <v>654</v>
      </c>
      <c r="B655" s="113"/>
      <c r="C655" s="88"/>
      <c r="D655" s="88"/>
      <c r="E655" s="194">
        <f t="shared" si="380"/>
        <v>0</v>
      </c>
      <c r="F655" s="89">
        <f t="shared" si="381"/>
        <v>0</v>
      </c>
      <c r="G655" s="113"/>
      <c r="H655" s="88"/>
      <c r="I655" s="84">
        <f t="shared" si="382"/>
        <v>16044.875076817341</v>
      </c>
      <c r="J655" s="84">
        <f t="shared" si="383"/>
        <v>16149.866077858478</v>
      </c>
      <c r="K655" s="84">
        <f t="shared" si="384"/>
        <v>16254.857078899615</v>
      </c>
      <c r="L655" s="84">
        <f t="shared" si="385"/>
        <v>16359.848079940752</v>
      </c>
      <c r="M655" s="108">
        <f>IF(T655&lt;&gt;0,(((G655+1)*('Data Raw'!$N$1007-'Data Raw'!$N$1008)/2+'Data Raw'!$N$1008)*'Data Raw'!$M$1010+'Data Raw'!$M$1009)*AE655+AE655)</f>
        <v>16464.839080981888</v>
      </c>
      <c r="N655" s="84">
        <f t="shared" si="386"/>
        <v>16569.830082023025</v>
      </c>
      <c r="O655" s="84">
        <f t="shared" si="387"/>
        <v>16674.821083064162</v>
      </c>
      <c r="P655" s="84">
        <f t="shared" si="388"/>
        <v>16779.812084105299</v>
      </c>
      <c r="Q655" s="84">
        <f t="shared" si="389"/>
        <v>16884.803085146435</v>
      </c>
      <c r="R655" s="166" t="str">
        <f t="shared" si="390"/>
        <v/>
      </c>
      <c r="S655" s="109">
        <f>'Data Raw'!E697</f>
        <v>16549.490000000002</v>
      </c>
      <c r="T655" s="109">
        <f>'Data Raw'!G697</f>
        <v>16613.810000000001</v>
      </c>
      <c r="U655" s="109">
        <f>'Data Raw'!D697</f>
        <v>16741.05</v>
      </c>
      <c r="V655" s="166" t="str">
        <f t="shared" si="391"/>
        <v/>
      </c>
      <c r="W655" s="89">
        <f t="shared" si="392"/>
        <v>-148.97091901811291</v>
      </c>
      <c r="X655" s="89">
        <f t="shared" si="393"/>
        <v>22192.334713101154</v>
      </c>
      <c r="Y655" s="89">
        <f t="shared" si="409"/>
        <v>202.39529282498532</v>
      </c>
      <c r="Z655" s="109">
        <f t="shared" si="394"/>
        <v>191.55999999999767</v>
      </c>
      <c r="AA655" s="89">
        <f t="shared" si="395"/>
        <v>238.84194602187452</v>
      </c>
      <c r="AB655" s="89">
        <f t="shared" si="396"/>
        <v>16438.236070194976</v>
      </c>
      <c r="AC655" s="89">
        <f t="shared" si="397"/>
        <v>16857.663929805025</v>
      </c>
      <c r="AD655" s="89">
        <f t="shared" si="398"/>
        <v>1</v>
      </c>
      <c r="AE655" s="89">
        <f>'Data Raw'!C697</f>
        <v>16647.95</v>
      </c>
      <c r="AF655" s="89"/>
      <c r="AG655" s="89">
        <f t="shared" si="400"/>
        <v>-34.139999999999418</v>
      </c>
      <c r="AH655" s="89">
        <f t="shared" si="401"/>
        <v>-183.11091901811233</v>
      </c>
      <c r="AI655" s="109">
        <f t="shared" si="402"/>
        <v>-1</v>
      </c>
      <c r="AJ655" s="109">
        <f t="shared" si="406"/>
        <v>50</v>
      </c>
      <c r="AK655" s="88"/>
      <c r="AL655" s="191" t="str">
        <f t="shared" si="407"/>
        <v/>
      </c>
      <c r="AM655" s="191">
        <f t="shared" si="408"/>
        <v>-34.139999999999418</v>
      </c>
      <c r="AN655" s="88"/>
      <c r="AO655" s="191"/>
      <c r="AP655" s="191">
        <f t="shared" si="403"/>
        <v>1165.5395999999603</v>
      </c>
      <c r="AQ655" s="191">
        <f t="shared" si="399"/>
        <v>103.87039608934357</v>
      </c>
      <c r="AR655" s="191">
        <f t="shared" si="405"/>
        <v>-98.524896735641747</v>
      </c>
      <c r="AS655" s="250">
        <f t="shared" si="374"/>
        <v>0</v>
      </c>
      <c r="AT655" s="250">
        <f t="shared" si="375"/>
        <v>0</v>
      </c>
      <c r="AU655" s="250">
        <f t="shared" si="376"/>
        <v>0</v>
      </c>
      <c r="AV655" s="250">
        <f t="shared" si="377"/>
        <v>1</v>
      </c>
      <c r="AW655" s="250">
        <f t="shared" si="378"/>
        <v>0</v>
      </c>
      <c r="AX655" s="250">
        <f t="shared" si="379"/>
        <v>0</v>
      </c>
      <c r="AY655" s="89"/>
      <c r="AZ655" s="111"/>
      <c r="BA655" s="111"/>
      <c r="BB655" s="111"/>
      <c r="BC655" s="111"/>
      <c r="BD655" s="111"/>
      <c r="BE655" s="111"/>
      <c r="BF655" s="111"/>
      <c r="BG655" s="111"/>
      <c r="BH655" s="89"/>
      <c r="BI655" s="89"/>
      <c r="BJ655" s="89"/>
      <c r="BK655" s="89"/>
      <c r="BL655" s="89"/>
    </row>
    <row r="656" spans="1:64" x14ac:dyDescent="0.25">
      <c r="A656" s="86">
        <f t="shared" si="404"/>
        <v>655</v>
      </c>
      <c r="B656" s="113"/>
      <c r="C656" s="88"/>
      <c r="D656" s="88"/>
      <c r="E656" s="194">
        <f t="shared" si="380"/>
        <v>0</v>
      </c>
      <c r="F656" s="89">
        <f t="shared" si="381"/>
        <v>0</v>
      </c>
      <c r="G656" s="113"/>
      <c r="H656" s="88"/>
      <c r="I656" s="84">
        <f t="shared" si="382"/>
        <v>15869.359213876596</v>
      </c>
      <c r="J656" s="84">
        <f t="shared" si="383"/>
        <v>15970.556860289089</v>
      </c>
      <c r="K656" s="84">
        <f t="shared" si="384"/>
        <v>16071.754506701582</v>
      </c>
      <c r="L656" s="84">
        <f t="shared" si="385"/>
        <v>16172.952153114074</v>
      </c>
      <c r="M656" s="108">
        <f>IF(T656&lt;&gt;0,(((G656+1)*('Data Raw'!$N$1007-'Data Raw'!$N$1008)/2+'Data Raw'!$N$1008)*'Data Raw'!$M$1010+'Data Raw'!$M$1009)*AE656+AE656)</f>
        <v>16274.149799526567</v>
      </c>
      <c r="N656" s="84">
        <f t="shared" si="386"/>
        <v>16375.34744593906</v>
      </c>
      <c r="O656" s="84">
        <f t="shared" si="387"/>
        <v>16476.545092351553</v>
      </c>
      <c r="P656" s="84">
        <f t="shared" si="388"/>
        <v>16577.742738764045</v>
      </c>
      <c r="Q656" s="84">
        <f t="shared" si="389"/>
        <v>16678.940385176538</v>
      </c>
      <c r="R656" s="166" t="str">
        <f t="shared" si="390"/>
        <v/>
      </c>
      <c r="S656" s="109">
        <f>'Data Raw'!E698</f>
        <v>16444.73</v>
      </c>
      <c r="T656" s="109">
        <f>'Data Raw'!G698</f>
        <v>16621.13</v>
      </c>
      <c r="U656" s="109">
        <f>'Data Raw'!D698</f>
        <v>16649.57</v>
      </c>
      <c r="V656" s="166" t="str">
        <f t="shared" si="391"/>
        <v/>
      </c>
      <c r="W656" s="89">
        <f t="shared" si="392"/>
        <v>-346.9802004734338</v>
      </c>
      <c r="X656" s="89">
        <f t="shared" si="393"/>
        <v>120395.25952058431</v>
      </c>
      <c r="Y656" s="89">
        <f t="shared" si="409"/>
        <v>228.71641419853592</v>
      </c>
      <c r="Z656" s="109">
        <f t="shared" si="394"/>
        <v>204.84000000000015</v>
      </c>
      <c r="AA656" s="89">
        <f t="shared" si="395"/>
        <v>233.98452516160677</v>
      </c>
      <c r="AB656" s="89">
        <f t="shared" si="396"/>
        <v>16252.124345881406</v>
      </c>
      <c r="AC656" s="89">
        <f t="shared" si="397"/>
        <v>16658.155654118593</v>
      </c>
      <c r="AD656" s="89">
        <f t="shared" si="398"/>
        <v>1</v>
      </c>
      <c r="AE656" s="89">
        <f>'Data Raw'!C698</f>
        <v>16455.14</v>
      </c>
      <c r="AF656" s="89"/>
      <c r="AG656" s="89">
        <f t="shared" si="400"/>
        <v>165.9900000000016</v>
      </c>
      <c r="AH656" s="89">
        <f t="shared" si="401"/>
        <v>-180.9902004734322</v>
      </c>
      <c r="AI656" s="109">
        <f t="shared" si="402"/>
        <v>-1</v>
      </c>
      <c r="AJ656" s="109">
        <f t="shared" si="406"/>
        <v>50</v>
      </c>
      <c r="AK656" s="88"/>
      <c r="AL656" s="191" t="str">
        <f t="shared" si="407"/>
        <v/>
      </c>
      <c r="AM656" s="191">
        <f t="shared" si="408"/>
        <v>-165.9900000000016</v>
      </c>
      <c r="AN656" s="88"/>
      <c r="AO656" s="191"/>
      <c r="AP656" s="191">
        <f t="shared" si="403"/>
        <v>27552.680100000533</v>
      </c>
      <c r="AQ656" s="191">
        <f t="shared" si="399"/>
        <v>110.77257430163891</v>
      </c>
      <c r="AR656" s="191">
        <f t="shared" si="405"/>
        <v>-117.943839896897</v>
      </c>
      <c r="AS656" s="250">
        <f t="shared" si="374"/>
        <v>0</v>
      </c>
      <c r="AT656" s="250">
        <f t="shared" si="375"/>
        <v>0</v>
      </c>
      <c r="AU656" s="250">
        <f t="shared" si="376"/>
        <v>0</v>
      </c>
      <c r="AV656" s="250">
        <f t="shared" si="377"/>
        <v>0</v>
      </c>
      <c r="AW656" s="250">
        <f t="shared" si="378"/>
        <v>0</v>
      </c>
      <c r="AX656" s="250">
        <f t="shared" si="379"/>
        <v>1</v>
      </c>
      <c r="AY656" s="89"/>
      <c r="AZ656" s="111"/>
      <c r="BA656" s="111"/>
      <c r="BB656" s="111"/>
      <c r="BC656" s="111"/>
      <c r="BD656" s="111"/>
      <c r="BE656" s="111"/>
      <c r="BF656" s="111"/>
      <c r="BG656" s="111"/>
      <c r="BH656" s="89"/>
      <c r="BI656" s="89"/>
      <c r="BJ656" s="89"/>
      <c r="BK656" s="89"/>
      <c r="BL656" s="89"/>
    </row>
    <row r="657" spans="1:64" x14ac:dyDescent="0.25">
      <c r="A657" s="86">
        <f t="shared" si="404"/>
        <v>656</v>
      </c>
      <c r="B657" s="113"/>
      <c r="C657" s="88"/>
      <c r="D657" s="88"/>
      <c r="E657" s="194">
        <f t="shared" si="380"/>
        <v>0</v>
      </c>
      <c r="F657" s="89">
        <f t="shared" si="381"/>
        <v>0</v>
      </c>
      <c r="G657" s="113"/>
      <c r="H657" s="88"/>
      <c r="I657" s="84">
        <f t="shared" si="382"/>
        <v>16101.470137026579</v>
      </c>
      <c r="J657" s="84">
        <f t="shared" si="383"/>
        <v>16215.828344125846</v>
      </c>
      <c r="K657" s="84">
        <f t="shared" si="384"/>
        <v>16330.186551225115</v>
      </c>
      <c r="L657" s="84">
        <f t="shared" si="385"/>
        <v>16444.544758324384</v>
      </c>
      <c r="M657" s="108">
        <f>IF(T657&lt;&gt;0,(((G657+1)*('Data Raw'!$N$1007-'Data Raw'!$N$1008)/2+'Data Raw'!$N$1008)*'Data Raw'!$M$1010+'Data Raw'!$M$1009)*AE657+AE657)</f>
        <v>16558.902965423651</v>
      </c>
      <c r="N657" s="84">
        <f t="shared" si="386"/>
        <v>16673.261172522918</v>
      </c>
      <c r="O657" s="84">
        <f t="shared" si="387"/>
        <v>16787.619379622189</v>
      </c>
      <c r="P657" s="84">
        <f t="shared" si="388"/>
        <v>16901.977586721456</v>
      </c>
      <c r="Q657" s="84">
        <f t="shared" si="389"/>
        <v>17016.335793820726</v>
      </c>
      <c r="R657" s="166" t="str">
        <f t="shared" si="390"/>
        <v/>
      </c>
      <c r="S657" s="109">
        <f>'Data Raw'!E699</f>
        <v>16271.5</v>
      </c>
      <c r="T657" s="109">
        <f>'Data Raw'!G699</f>
        <v>16340.41</v>
      </c>
      <c r="U657" s="109">
        <f>'Data Raw'!D699</f>
        <v>16857.84</v>
      </c>
      <c r="V657" s="166" t="str">
        <f t="shared" si="391"/>
        <v/>
      </c>
      <c r="W657" s="89">
        <f t="shared" si="392"/>
        <v>218.49296542365119</v>
      </c>
      <c r="X657" s="89">
        <f t="shared" si="393"/>
        <v>47739.175939620829</v>
      </c>
      <c r="Y657" s="89">
        <f t="shared" si="409"/>
        <v>227.28407796746291</v>
      </c>
      <c r="Z657" s="109">
        <f t="shared" si="394"/>
        <v>586.34000000000015</v>
      </c>
      <c r="AA657" s="89">
        <f t="shared" si="395"/>
        <v>284.32102156709158</v>
      </c>
      <c r="AB657" s="89">
        <f t="shared" si="396"/>
        <v>16544.173153612635</v>
      </c>
      <c r="AC657" s="89">
        <f t="shared" si="397"/>
        <v>16941.946846387367</v>
      </c>
      <c r="AD657" s="89" t="str">
        <f t="shared" si="398"/>
        <v/>
      </c>
      <c r="AE657" s="89">
        <f>'Data Raw'!C699</f>
        <v>16743.060000000001</v>
      </c>
      <c r="AF657" s="89"/>
      <c r="AG657" s="89">
        <f t="shared" si="400"/>
        <v>-402.65000000000146</v>
      </c>
      <c r="AH657" s="89">
        <f t="shared" si="401"/>
        <v>-184.15703457635027</v>
      </c>
      <c r="AI657" s="109">
        <f t="shared" si="402"/>
        <v>-1</v>
      </c>
      <c r="AJ657" s="109">
        <f t="shared" si="406"/>
        <v>50</v>
      </c>
      <c r="AK657" s="88"/>
      <c r="AL657" s="191" t="str">
        <f t="shared" si="407"/>
        <v/>
      </c>
      <c r="AM657" s="191">
        <f t="shared" si="408"/>
        <v>-402.65000000000146</v>
      </c>
      <c r="AN657" s="88"/>
      <c r="AO657" s="191"/>
      <c r="AP657" s="191">
        <f t="shared" si="403"/>
        <v>162127.02250000119</v>
      </c>
      <c r="AQ657" s="191">
        <f t="shared" si="399"/>
        <v>143.20339937923475</v>
      </c>
      <c r="AR657" s="191">
        <f t="shared" si="405"/>
        <v>-84.080678588228153</v>
      </c>
      <c r="AS657" s="250">
        <f t="shared" si="374"/>
        <v>0</v>
      </c>
      <c r="AT657" s="250">
        <f t="shared" si="375"/>
        <v>0</v>
      </c>
      <c r="AU657" s="250">
        <f t="shared" si="376"/>
        <v>1</v>
      </c>
      <c r="AV657" s="250">
        <f t="shared" si="377"/>
        <v>0</v>
      </c>
      <c r="AW657" s="250">
        <f t="shared" si="378"/>
        <v>0</v>
      </c>
      <c r="AX657" s="250">
        <f t="shared" si="379"/>
        <v>0</v>
      </c>
      <c r="AY657" s="89"/>
      <c r="AZ657" s="111"/>
      <c r="BA657" s="111"/>
      <c r="BB657" s="111"/>
      <c r="BC657" s="111"/>
      <c r="BD657" s="111"/>
      <c r="BE657" s="111"/>
      <c r="BF657" s="111"/>
      <c r="BG657" s="111"/>
      <c r="BH657" s="89"/>
      <c r="BI657" s="89"/>
      <c r="BJ657" s="89"/>
      <c r="BK657" s="89"/>
      <c r="BL657" s="89"/>
    </row>
    <row r="658" spans="1:64" x14ac:dyDescent="0.25">
      <c r="A658" s="86">
        <f t="shared" si="404"/>
        <v>657</v>
      </c>
      <c r="B658" s="113"/>
      <c r="C658" s="88"/>
      <c r="D658" s="88"/>
      <c r="E658" s="194">
        <f t="shared" si="380"/>
        <v>0</v>
      </c>
      <c r="F658" s="89">
        <f t="shared" si="381"/>
        <v>0</v>
      </c>
      <c r="G658" s="113"/>
      <c r="H658" s="88"/>
      <c r="I658" s="84">
        <f t="shared" si="382"/>
        <v>15925.048709482391</v>
      </c>
      <c r="J658" s="84">
        <f t="shared" si="383"/>
        <v>16038.690748466122</v>
      </c>
      <c r="K658" s="84">
        <f t="shared" si="384"/>
        <v>16152.332787449854</v>
      </c>
      <c r="L658" s="84">
        <f t="shared" si="385"/>
        <v>16265.974826433585</v>
      </c>
      <c r="M658" s="108">
        <f>IF(T658&lt;&gt;0,(((G658+1)*('Data Raw'!$N$1007-'Data Raw'!$N$1008)/2+'Data Raw'!$N$1008)*'Data Raw'!$M$1010+'Data Raw'!$M$1009)*AE658+AE658)</f>
        <v>16379.616865417316</v>
      </c>
      <c r="N658" s="84">
        <f t="shared" si="386"/>
        <v>16493.258904401049</v>
      </c>
      <c r="O658" s="84">
        <f t="shared" si="387"/>
        <v>16606.900943384779</v>
      </c>
      <c r="P658" s="84">
        <f t="shared" si="388"/>
        <v>16720.542982368512</v>
      </c>
      <c r="Q658" s="84">
        <f t="shared" si="389"/>
        <v>16834.185021352241</v>
      </c>
      <c r="R658" s="166" t="str">
        <f t="shared" si="390"/>
        <v/>
      </c>
      <c r="S658" s="109">
        <f>'Data Raw'!E700</f>
        <v>16439.259999999998</v>
      </c>
      <c r="T658" s="109">
        <f>'Data Raw'!G700</f>
        <v>16624.84</v>
      </c>
      <c r="U658" s="109">
        <f>'Data Raw'!D700</f>
        <v>16673.57</v>
      </c>
      <c r="V658" s="166" t="str">
        <f t="shared" si="391"/>
        <v/>
      </c>
      <c r="W658" s="89">
        <f t="shared" si="392"/>
        <v>-245.223134582684</v>
      </c>
      <c r="X658" s="89">
        <f t="shared" si="393"/>
        <v>60134.385734557145</v>
      </c>
      <c r="Y658" s="89">
        <f t="shared" si="409"/>
        <v>229.93250510271665</v>
      </c>
      <c r="Z658" s="109">
        <f t="shared" si="394"/>
        <v>234.31000000000131</v>
      </c>
      <c r="AA658" s="89">
        <f t="shared" si="395"/>
        <v>277.17658991465009</v>
      </c>
      <c r="AB658" s="89">
        <f t="shared" si="396"/>
        <v>16320.107131667972</v>
      </c>
      <c r="AC658" s="89">
        <f t="shared" si="397"/>
        <v>16803.452868332028</v>
      </c>
      <c r="AD658" s="89">
        <f t="shared" si="398"/>
        <v>1</v>
      </c>
      <c r="AE658" s="89">
        <f>'Data Raw'!C700</f>
        <v>16561.78</v>
      </c>
      <c r="AF658" s="89"/>
      <c r="AG658" s="89">
        <f t="shared" si="400"/>
        <v>63.06000000000131</v>
      </c>
      <c r="AH658" s="89">
        <f t="shared" si="401"/>
        <v>-182.16313458268269</v>
      </c>
      <c r="AI658" s="109">
        <f t="shared" si="402"/>
        <v>-1</v>
      </c>
      <c r="AJ658" s="109">
        <f t="shared" si="406"/>
        <v>50</v>
      </c>
      <c r="AK658" s="88"/>
      <c r="AL658" s="191" t="str">
        <f t="shared" si="407"/>
        <v/>
      </c>
      <c r="AM658" s="191">
        <f t="shared" si="408"/>
        <v>-63.06000000000131</v>
      </c>
      <c r="AN658" s="88"/>
      <c r="AO658" s="191"/>
      <c r="AP658" s="191">
        <f t="shared" si="403"/>
        <v>3976.563600000165</v>
      </c>
      <c r="AQ658" s="191">
        <f t="shared" si="399"/>
        <v>134.29857722598658</v>
      </c>
      <c r="AR658" s="191">
        <f t="shared" si="405"/>
        <v>-95.63392787673007</v>
      </c>
      <c r="AS658" s="250">
        <f t="shared" si="374"/>
        <v>0</v>
      </c>
      <c r="AT658" s="250">
        <f t="shared" si="375"/>
        <v>0</v>
      </c>
      <c r="AU658" s="250">
        <f t="shared" si="376"/>
        <v>0</v>
      </c>
      <c r="AV658" s="250">
        <f t="shared" si="377"/>
        <v>0</v>
      </c>
      <c r="AW658" s="250">
        <f t="shared" si="378"/>
        <v>1</v>
      </c>
      <c r="AX658" s="250">
        <f t="shared" si="379"/>
        <v>0</v>
      </c>
      <c r="AY658" s="89"/>
      <c r="AZ658" s="111"/>
      <c r="BA658" s="111"/>
      <c r="BB658" s="111"/>
      <c r="BC658" s="111"/>
      <c r="BD658" s="111"/>
      <c r="BE658" s="111"/>
      <c r="BF658" s="111"/>
      <c r="BG658" s="111"/>
      <c r="BH658" s="89"/>
      <c r="BI658" s="89"/>
      <c r="BJ658" s="89"/>
      <c r="BK658" s="89"/>
      <c r="BL658" s="89"/>
    </row>
    <row r="659" spans="1:64" x14ac:dyDescent="0.25">
      <c r="A659" s="86">
        <f t="shared" si="404"/>
        <v>658</v>
      </c>
      <c r="B659" s="113"/>
      <c r="C659" s="88"/>
      <c r="D659" s="88"/>
      <c r="E659" s="194">
        <f t="shared" si="380"/>
        <v>0</v>
      </c>
      <c r="F659" s="89">
        <f t="shared" si="381"/>
        <v>0</v>
      </c>
      <c r="G659" s="113"/>
      <c r="H659" s="88"/>
      <c r="I659" s="84">
        <f t="shared" si="382"/>
        <v>16034.921020843707</v>
      </c>
      <c r="J659" s="84">
        <f t="shared" si="383"/>
        <v>16149.887273395067</v>
      </c>
      <c r="K659" s="84">
        <f t="shared" si="384"/>
        <v>16264.853525946424</v>
      </c>
      <c r="L659" s="84">
        <f t="shared" si="385"/>
        <v>16379.819778497784</v>
      </c>
      <c r="M659" s="108">
        <f>IF(T659&lt;&gt;0,(((G659+1)*('Data Raw'!$N$1007-'Data Raw'!$N$1008)/2+'Data Raw'!$N$1008)*'Data Raw'!$M$1010+'Data Raw'!$M$1009)*AE659+AE659)</f>
        <v>16494.786031049141</v>
      </c>
      <c r="N659" s="84">
        <f t="shared" si="386"/>
        <v>16609.752283600501</v>
      </c>
      <c r="O659" s="84">
        <f t="shared" si="387"/>
        <v>16724.718536151857</v>
      </c>
      <c r="P659" s="84">
        <f t="shared" si="388"/>
        <v>16839.684788703216</v>
      </c>
      <c r="Q659" s="84">
        <f t="shared" si="389"/>
        <v>16954.651041254572</v>
      </c>
      <c r="R659" s="166" t="str">
        <f t="shared" si="390"/>
        <v/>
      </c>
      <c r="S659" s="109">
        <f>'Data Raw'!E701</f>
        <v>16644.43</v>
      </c>
      <c r="T659" s="109">
        <f>'Data Raw'!G701</f>
        <v>17043.53</v>
      </c>
      <c r="U659" s="109">
        <f>'Data Raw'!D701</f>
        <v>17086.099999999999</v>
      </c>
      <c r="V659" s="166" t="str">
        <f t="shared" si="391"/>
        <v/>
      </c>
      <c r="W659" s="89">
        <f t="shared" si="392"/>
        <v>-548.74396895085738</v>
      </c>
      <c r="X659" s="89">
        <f t="shared" si="393"/>
        <v>301119.9434599395</v>
      </c>
      <c r="Y659" s="89">
        <f t="shared" si="409"/>
        <v>297.20932615553841</v>
      </c>
      <c r="Z659" s="109">
        <f t="shared" si="394"/>
        <v>441.66999999999825</v>
      </c>
      <c r="AA659" s="89">
        <f t="shared" si="395"/>
        <v>300.67564849827124</v>
      </c>
      <c r="AB659" s="89">
        <f t="shared" si="396"/>
        <v>16442.629898572548</v>
      </c>
      <c r="AC659" s="89">
        <f t="shared" si="397"/>
        <v>16913.830101427451</v>
      </c>
      <c r="AD659" s="89" t="str">
        <f t="shared" si="398"/>
        <v/>
      </c>
      <c r="AE659" s="89">
        <f>'Data Raw'!C701</f>
        <v>16678.23</v>
      </c>
      <c r="AF659" s="89"/>
      <c r="AG659" s="89">
        <f t="shared" si="400"/>
        <v>365.29999999999927</v>
      </c>
      <c r="AH659" s="89">
        <f t="shared" si="401"/>
        <v>-183.44396895085811</v>
      </c>
      <c r="AI659" s="109">
        <f t="shared" si="402"/>
        <v>-1</v>
      </c>
      <c r="AJ659" s="109">
        <f t="shared" si="406"/>
        <v>50</v>
      </c>
      <c r="AK659" s="88"/>
      <c r="AL659" s="191" t="str">
        <f t="shared" si="407"/>
        <v/>
      </c>
      <c r="AM659" s="191">
        <f t="shared" si="408"/>
        <v>-365.29999999999927</v>
      </c>
      <c r="AN659" s="88"/>
      <c r="AO659" s="191"/>
      <c r="AP659" s="191">
        <f t="shared" si="403"/>
        <v>133444.08999999947</v>
      </c>
      <c r="AQ659" s="191">
        <f t="shared" si="399"/>
        <v>159.96540197865465</v>
      </c>
      <c r="AR659" s="191">
        <f t="shared" si="405"/>
        <v>-137.24392417688375</v>
      </c>
      <c r="AS659" s="250">
        <f t="shared" si="374"/>
        <v>0</v>
      </c>
      <c r="AT659" s="250">
        <f t="shared" si="375"/>
        <v>0</v>
      </c>
      <c r="AU659" s="250">
        <f t="shared" si="376"/>
        <v>0</v>
      </c>
      <c r="AV659" s="250">
        <f t="shared" si="377"/>
        <v>0</v>
      </c>
      <c r="AW659" s="250">
        <f t="shared" si="378"/>
        <v>0</v>
      </c>
      <c r="AX659" s="250">
        <f t="shared" si="379"/>
        <v>0</v>
      </c>
      <c r="AY659" s="89"/>
      <c r="AZ659" s="111"/>
      <c r="BA659" s="111"/>
      <c r="BB659" s="111"/>
      <c r="BC659" s="111"/>
      <c r="BD659" s="111"/>
      <c r="BE659" s="111"/>
      <c r="BF659" s="111"/>
      <c r="BG659" s="111"/>
      <c r="BH659" s="89"/>
      <c r="BI659" s="89"/>
      <c r="BJ659" s="89"/>
      <c r="BK659" s="89"/>
      <c r="BL659" s="89"/>
    </row>
    <row r="660" spans="1:64" x14ac:dyDescent="0.25">
      <c r="A660" s="86">
        <f t="shared" si="404"/>
        <v>659</v>
      </c>
      <c r="B660" s="113"/>
      <c r="C660" s="88"/>
      <c r="D660" s="88"/>
      <c r="E660" s="194">
        <f t="shared" si="380"/>
        <v>0</v>
      </c>
      <c r="F660" s="89">
        <f t="shared" si="381"/>
        <v>0</v>
      </c>
      <c r="G660" s="113"/>
      <c r="H660" s="88"/>
      <c r="I660" s="84">
        <f t="shared" si="382"/>
        <v>16284.386574299951</v>
      </c>
      <c r="J660" s="84">
        <f t="shared" si="383"/>
        <v>16432.991237377719</v>
      </c>
      <c r="K660" s="84">
        <f t="shared" si="384"/>
        <v>16581.59590045549</v>
      </c>
      <c r="L660" s="84">
        <f t="shared" si="385"/>
        <v>16730.200563533257</v>
      </c>
      <c r="M660" s="108">
        <f>IF(T660&lt;&gt;0,(((G660+1)*('Data Raw'!$N$1007-'Data Raw'!$N$1008)/2+'Data Raw'!$N$1008)*'Data Raw'!$M$1010+'Data Raw'!$M$1009)*AE660+AE660)</f>
        <v>16878.805226611028</v>
      </c>
      <c r="N660" s="84">
        <f t="shared" si="386"/>
        <v>17027.409889688799</v>
      </c>
      <c r="O660" s="84">
        <f t="shared" si="387"/>
        <v>17176.014552766566</v>
      </c>
      <c r="P660" s="84">
        <f t="shared" si="388"/>
        <v>17324.619215844337</v>
      </c>
      <c r="Q660" s="84">
        <f t="shared" si="389"/>
        <v>17473.223878922105</v>
      </c>
      <c r="R660" s="166" t="str">
        <f t="shared" si="390"/>
        <v/>
      </c>
      <c r="S660" s="109">
        <f>'Data Raw'!E702</f>
        <v>16950.900000000001</v>
      </c>
      <c r="T660" s="109">
        <f>'Data Raw'!G702</f>
        <v>17047.39</v>
      </c>
      <c r="U660" s="109">
        <f>'Data Raw'!D702</f>
        <v>17095.12</v>
      </c>
      <c r="V660" s="166" t="str">
        <f t="shared" si="391"/>
        <v/>
      </c>
      <c r="W660" s="89">
        <f t="shared" si="392"/>
        <v>-168.58477338897137</v>
      </c>
      <c r="X660" s="89">
        <f t="shared" si="393"/>
        <v>28420.825818610829</v>
      </c>
      <c r="Y660" s="89">
        <f t="shared" si="409"/>
        <v>282.44370542554543</v>
      </c>
      <c r="Z660" s="109">
        <f t="shared" si="394"/>
        <v>144.21999999999753</v>
      </c>
      <c r="AA660" s="89">
        <f t="shared" si="395"/>
        <v>278.32484156994644</v>
      </c>
      <c r="AB660" s="89">
        <f t="shared" si="396"/>
        <v>16810.945698776472</v>
      </c>
      <c r="AC660" s="89">
        <f t="shared" si="397"/>
        <v>17322.094301223529</v>
      </c>
      <c r="AD660" s="89">
        <f t="shared" si="398"/>
        <v>1</v>
      </c>
      <c r="AE660" s="89">
        <f>'Data Raw'!C702</f>
        <v>17066.52</v>
      </c>
      <c r="AF660" s="89"/>
      <c r="AG660" s="89">
        <f t="shared" si="400"/>
        <v>-19.130000000001019</v>
      </c>
      <c r="AH660" s="89">
        <f t="shared" si="401"/>
        <v>-187.71477338897239</v>
      </c>
      <c r="AI660" s="109">
        <f t="shared" si="402"/>
        <v>-1</v>
      </c>
      <c r="AJ660" s="109">
        <f t="shared" si="406"/>
        <v>50</v>
      </c>
      <c r="AK660" s="88"/>
      <c r="AL660" s="191" t="str">
        <f t="shared" si="407"/>
        <v/>
      </c>
      <c r="AM660" s="191">
        <f t="shared" si="408"/>
        <v>-19.130000000001019</v>
      </c>
      <c r="AN660" s="88"/>
      <c r="AO660" s="191"/>
      <c r="AP660" s="191">
        <f t="shared" si="403"/>
        <v>365.95690000003896</v>
      </c>
      <c r="AQ660" s="191">
        <f t="shared" si="399"/>
        <v>144.31702398102649</v>
      </c>
      <c r="AR660" s="191">
        <f t="shared" si="405"/>
        <v>-138.12668144451894</v>
      </c>
      <c r="AS660" s="250">
        <f t="shared" ref="AS660:AS723" si="410">IF(R660=1,0,IF(AND($T660&gt;=I660,$T660&lt;J660),1,0))</f>
        <v>0</v>
      </c>
      <c r="AT660" s="250">
        <f t="shared" ref="AT660:AT723" si="411">IF(R660=1,0,IF(AND($T660&gt;=J660,$T660&lt;K660),1,0))</f>
        <v>0</v>
      </c>
      <c r="AU660" s="250">
        <f t="shared" ref="AU660:AU723" si="412">IF(R660=1,0,IF(AND($T660&gt;=K660,$T660&lt;M660),1,0))</f>
        <v>0</v>
      </c>
      <c r="AV660" s="250">
        <f t="shared" ref="AV660:AV723" si="413">IF(R660=1,0,IF(AND($T660&gt;M660,$T660&lt;=O660),1,0))</f>
        <v>1</v>
      </c>
      <c r="AW660" s="250">
        <f t="shared" ref="AW660:AW723" si="414">IF(R660=1,0,IF(AND($T660&gt;O660,$T660&lt;=P660),1,0))</f>
        <v>0</v>
      </c>
      <c r="AX660" s="250">
        <f t="shared" ref="AX660:AX723" si="415">IF(R660=1,0,IF(AND($T660&gt;P660,$T660&lt;=Q660),1,0))</f>
        <v>0</v>
      </c>
      <c r="AY660" s="89"/>
      <c r="AZ660" s="111"/>
      <c r="BA660" s="111"/>
      <c r="BB660" s="111"/>
      <c r="BC660" s="111"/>
      <c r="BD660" s="111"/>
      <c r="BE660" s="111"/>
      <c r="BF660" s="111"/>
      <c r="BG660" s="111"/>
      <c r="BH660" s="89"/>
      <c r="BI660" s="89"/>
      <c r="BJ660" s="89"/>
      <c r="BK660" s="89"/>
      <c r="BL660" s="89"/>
    </row>
    <row r="661" spans="1:64" x14ac:dyDescent="0.25">
      <c r="A661" s="86">
        <f t="shared" si="404"/>
        <v>660</v>
      </c>
      <c r="B661" s="113"/>
      <c r="C661" s="88"/>
      <c r="D661" s="88"/>
      <c r="E661" s="194">
        <f t="shared" si="380"/>
        <v>0</v>
      </c>
      <c r="F661" s="89">
        <f t="shared" si="381"/>
        <v>0</v>
      </c>
      <c r="G661" s="113"/>
      <c r="H661" s="88"/>
      <c r="I661" s="84">
        <f t="shared" si="382"/>
        <v>16381.763283877952</v>
      </c>
      <c r="J661" s="84">
        <f t="shared" si="383"/>
        <v>16522.985136590727</v>
      </c>
      <c r="K661" s="84">
        <f t="shared" si="384"/>
        <v>16664.206989303497</v>
      </c>
      <c r="L661" s="84">
        <f t="shared" si="385"/>
        <v>16805.42884201627</v>
      </c>
      <c r="M661" s="108">
        <f>IF(T661&lt;&gt;0,(((G661+1)*('Data Raw'!$N$1007-'Data Raw'!$N$1008)/2+'Data Raw'!$N$1008)*'Data Raw'!$M$1010+'Data Raw'!$M$1009)*AE661+AE661)</f>
        <v>16946.650694729044</v>
      </c>
      <c r="N661" s="84">
        <f t="shared" si="386"/>
        <v>17087.872547441817</v>
      </c>
      <c r="O661" s="84">
        <f t="shared" si="387"/>
        <v>17229.09440015459</v>
      </c>
      <c r="P661" s="84">
        <f t="shared" si="388"/>
        <v>17370.31625286736</v>
      </c>
      <c r="Q661" s="84">
        <f t="shared" si="389"/>
        <v>17511.538105580137</v>
      </c>
      <c r="R661" s="166" t="str">
        <f t="shared" si="390"/>
        <v/>
      </c>
      <c r="S661" s="109">
        <f>'Data Raw'!E703</f>
        <v>16725.28</v>
      </c>
      <c r="T661" s="109">
        <f>'Data Raw'!G703</f>
        <v>16788.55</v>
      </c>
      <c r="U661" s="109">
        <f>'Data Raw'!D703</f>
        <v>17135.12</v>
      </c>
      <c r="V661" s="166" t="str">
        <f t="shared" si="391"/>
        <v/>
      </c>
      <c r="W661" s="89">
        <f t="shared" si="392"/>
        <v>158.10069472904433</v>
      </c>
      <c r="X661" s="89">
        <f t="shared" si="393"/>
        <v>24995.829673806467</v>
      </c>
      <c r="Y661" s="89">
        <f t="shared" si="409"/>
        <v>268.23297711421372</v>
      </c>
      <c r="Z661" s="109">
        <f t="shared" si="394"/>
        <v>409.84000000000015</v>
      </c>
      <c r="AA661" s="89">
        <f t="shared" si="395"/>
        <v>297.11272134566843</v>
      </c>
      <c r="AB661" s="89">
        <f t="shared" si="396"/>
        <v>16898.543884665545</v>
      </c>
      <c r="AC661" s="89">
        <f t="shared" si="397"/>
        <v>17371.696115334453</v>
      </c>
      <c r="AD661" s="89" t="str">
        <f t="shared" si="398"/>
        <v/>
      </c>
      <c r="AE661" s="89">
        <f>'Data Raw'!C703</f>
        <v>17135.12</v>
      </c>
      <c r="AF661" s="89"/>
      <c r="AG661" s="89">
        <f t="shared" si="400"/>
        <v>-346.56999999999971</v>
      </c>
      <c r="AH661" s="89">
        <f t="shared" si="401"/>
        <v>-188.46930527095537</v>
      </c>
      <c r="AI661" s="109">
        <f t="shared" si="402"/>
        <v>-1</v>
      </c>
      <c r="AJ661" s="109">
        <f t="shared" si="406"/>
        <v>50</v>
      </c>
      <c r="AK661" s="88"/>
      <c r="AL661" s="191" t="str">
        <f t="shared" si="407"/>
        <v/>
      </c>
      <c r="AM661" s="191">
        <f t="shared" si="408"/>
        <v>-346.56999999999971</v>
      </c>
      <c r="AN661" s="88"/>
      <c r="AO661" s="191"/>
      <c r="AP661" s="191">
        <f t="shared" si="403"/>
        <v>120110.76489999981</v>
      </c>
      <c r="AQ661" s="191">
        <f t="shared" si="399"/>
        <v>166.78957687202353</v>
      </c>
      <c r="AR661" s="191">
        <f t="shared" si="405"/>
        <v>-101.44340024219019</v>
      </c>
      <c r="AS661" s="250">
        <f t="shared" si="410"/>
        <v>0</v>
      </c>
      <c r="AT661" s="250">
        <f t="shared" si="411"/>
        <v>0</v>
      </c>
      <c r="AU661" s="250">
        <f t="shared" si="412"/>
        <v>1</v>
      </c>
      <c r="AV661" s="250">
        <f t="shared" si="413"/>
        <v>0</v>
      </c>
      <c r="AW661" s="250">
        <f t="shared" si="414"/>
        <v>0</v>
      </c>
      <c r="AX661" s="250">
        <f t="shared" si="415"/>
        <v>0</v>
      </c>
      <c r="AY661" s="89"/>
      <c r="AZ661" s="111"/>
      <c r="BA661" s="111"/>
      <c r="BB661" s="111"/>
      <c r="BC661" s="111"/>
      <c r="BD661" s="111"/>
      <c r="BE661" s="111"/>
      <c r="BF661" s="111"/>
      <c r="BG661" s="111"/>
      <c r="BH661" s="89"/>
      <c r="BI661" s="89"/>
      <c r="BJ661" s="89"/>
      <c r="BK661" s="89"/>
      <c r="BL661" s="89"/>
    </row>
    <row r="662" spans="1:64" x14ac:dyDescent="0.25">
      <c r="A662" s="86">
        <f t="shared" si="404"/>
        <v>661</v>
      </c>
      <c r="B662" s="113"/>
      <c r="C662" s="88"/>
      <c r="D662" s="88"/>
      <c r="E662" s="194">
        <f t="shared" si="380"/>
        <v>0</v>
      </c>
      <c r="F662" s="89">
        <f t="shared" si="381"/>
        <v>0</v>
      </c>
      <c r="G662" s="113"/>
      <c r="H662" s="88"/>
      <c r="I662" s="84">
        <f t="shared" si="382"/>
        <v>15905.596433885268</v>
      </c>
      <c r="J662" s="84">
        <f t="shared" si="383"/>
        <v>16039.712922442375</v>
      </c>
      <c r="K662" s="84">
        <f t="shared" si="384"/>
        <v>16173.829410999482</v>
      </c>
      <c r="L662" s="84">
        <f t="shared" si="385"/>
        <v>16307.945899556589</v>
      </c>
      <c r="M662" s="108">
        <f>IF(T662&lt;&gt;0,(((G662+1)*('Data Raw'!$N$1007-'Data Raw'!$N$1008)/2+'Data Raw'!$N$1008)*'Data Raw'!$M$1010+'Data Raw'!$M$1009)*AE662+AE662)</f>
        <v>16442.062388113696</v>
      </c>
      <c r="N662" s="84">
        <f t="shared" si="386"/>
        <v>16576.178876670801</v>
      </c>
      <c r="O662" s="84">
        <f t="shared" si="387"/>
        <v>16710.29536522791</v>
      </c>
      <c r="P662" s="84">
        <f t="shared" si="388"/>
        <v>16844.411853785015</v>
      </c>
      <c r="Q662" s="84">
        <f t="shared" si="389"/>
        <v>16978.528342342124</v>
      </c>
      <c r="R662" s="166" t="str">
        <f t="shared" si="390"/>
        <v/>
      </c>
      <c r="S662" s="109">
        <f>'Data Raw'!E704</f>
        <v>16564.8</v>
      </c>
      <c r="T662" s="109">
        <f>'Data Raw'!G704</f>
        <v>16646.41</v>
      </c>
      <c r="U662" s="109">
        <f>'Data Raw'!D704</f>
        <v>16657.509999999998</v>
      </c>
      <c r="V662" s="166" t="str">
        <f t="shared" si="391"/>
        <v/>
      </c>
      <c r="W662" s="89">
        <f t="shared" si="392"/>
        <v>-204.34761188630364</v>
      </c>
      <c r="X662" s="89">
        <f t="shared" si="393"/>
        <v>41757.946483635387</v>
      </c>
      <c r="Y662" s="89">
        <f t="shared" si="409"/>
        <v>260.06909152128924</v>
      </c>
      <c r="Z662" s="109">
        <f t="shared" si="394"/>
        <v>92.709999999999127</v>
      </c>
      <c r="AA662" s="89">
        <f t="shared" si="395"/>
        <v>267.9123325820014</v>
      </c>
      <c r="AB662" s="89">
        <f t="shared" si="396"/>
        <v>16372.374186856179</v>
      </c>
      <c r="AC662" s="89">
        <f t="shared" si="397"/>
        <v>16877.465813143815</v>
      </c>
      <c r="AD662" s="89">
        <f t="shared" si="398"/>
        <v>1</v>
      </c>
      <c r="AE662" s="89">
        <f>'Data Raw'!C704</f>
        <v>16624.919999999998</v>
      </c>
      <c r="AF662" s="89"/>
      <c r="AG662" s="89">
        <f t="shared" si="400"/>
        <v>21.490000000001601</v>
      </c>
      <c r="AH662" s="89">
        <f t="shared" si="401"/>
        <v>-182.85761188630204</v>
      </c>
      <c r="AI662" s="109">
        <f t="shared" si="402"/>
        <v>-1</v>
      </c>
      <c r="AJ662" s="109">
        <f t="shared" si="406"/>
        <v>50</v>
      </c>
      <c r="AK662" s="88"/>
      <c r="AL662" s="191" t="str">
        <f t="shared" si="407"/>
        <v/>
      </c>
      <c r="AM662" s="191">
        <f t="shared" si="408"/>
        <v>-21.490000000001601</v>
      </c>
      <c r="AN662" s="88"/>
      <c r="AO662" s="191"/>
      <c r="AP662" s="191">
        <f t="shared" si="403"/>
        <v>461.82010000006881</v>
      </c>
      <c r="AQ662" s="191">
        <f t="shared" si="399"/>
        <v>150.64517944179886</v>
      </c>
      <c r="AR662" s="191">
        <f t="shared" si="405"/>
        <v>-109.42391207949038</v>
      </c>
      <c r="AS662" s="250">
        <f t="shared" si="410"/>
        <v>0</v>
      </c>
      <c r="AT662" s="250">
        <f t="shared" si="411"/>
        <v>0</v>
      </c>
      <c r="AU662" s="250">
        <f t="shared" si="412"/>
        <v>0</v>
      </c>
      <c r="AV662" s="250">
        <f t="shared" si="413"/>
        <v>1</v>
      </c>
      <c r="AW662" s="250">
        <f t="shared" si="414"/>
        <v>0</v>
      </c>
      <c r="AX662" s="250">
        <f t="shared" si="415"/>
        <v>0</v>
      </c>
      <c r="AY662" s="89"/>
      <c r="AZ662" s="111"/>
      <c r="BA662" s="111"/>
      <c r="BB662" s="111"/>
      <c r="BC662" s="111"/>
      <c r="BD662" s="111"/>
      <c r="BE662" s="111"/>
      <c r="BF662" s="111"/>
      <c r="BG662" s="111"/>
      <c r="BH662" s="89"/>
      <c r="BI662" s="89"/>
      <c r="BJ662" s="89"/>
      <c r="BK662" s="89"/>
      <c r="BL662" s="89"/>
    </row>
    <row r="663" spans="1:64" x14ac:dyDescent="0.25">
      <c r="A663" s="86">
        <f t="shared" si="404"/>
        <v>662</v>
      </c>
      <c r="B663" s="113"/>
      <c r="C663" s="88"/>
      <c r="D663" s="88"/>
      <c r="E663" s="194">
        <f t="shared" si="380"/>
        <v>0</v>
      </c>
      <c r="F663" s="89">
        <f t="shared" si="381"/>
        <v>0</v>
      </c>
      <c r="G663" s="113"/>
      <c r="H663" s="88"/>
      <c r="I663" s="84">
        <f t="shared" si="382"/>
        <v>15969.870973210502</v>
      </c>
      <c r="J663" s="84">
        <f t="shared" si="383"/>
        <v>16099.905518971145</v>
      </c>
      <c r="K663" s="84">
        <f t="shared" si="384"/>
        <v>16229.940064731791</v>
      </c>
      <c r="L663" s="84">
        <f t="shared" si="385"/>
        <v>16359.974610492434</v>
      </c>
      <c r="M663" s="108">
        <f>IF(T663&lt;&gt;0,(((G663+1)*('Data Raw'!$N$1007-'Data Raw'!$N$1008)/2+'Data Raw'!$N$1008)*'Data Raw'!$M$1010+'Data Raw'!$M$1009)*AE663+AE663)</f>
        <v>16490.00915625308</v>
      </c>
      <c r="N663" s="84">
        <f t="shared" si="386"/>
        <v>16620.043702013725</v>
      </c>
      <c r="O663" s="84">
        <f t="shared" si="387"/>
        <v>16750.078247774371</v>
      </c>
      <c r="P663" s="84">
        <f t="shared" si="388"/>
        <v>16880.112793535012</v>
      </c>
      <c r="Q663" s="84">
        <f t="shared" si="389"/>
        <v>17010.147339295661</v>
      </c>
      <c r="R663" s="166" t="str">
        <f t="shared" si="390"/>
        <v/>
      </c>
      <c r="S663" s="109">
        <f>'Data Raw'!E705</f>
        <v>16516.330000000002</v>
      </c>
      <c r="T663" s="109">
        <f>'Data Raw'!G705</f>
        <v>16645.98</v>
      </c>
      <c r="U663" s="109">
        <f>'Data Raw'!D705</f>
        <v>16673.400000000001</v>
      </c>
      <c r="V663" s="166" t="str">
        <f t="shared" si="391"/>
        <v/>
      </c>
      <c r="W663" s="89">
        <f t="shared" si="392"/>
        <v>-155.97084374691985</v>
      </c>
      <c r="X663" s="89">
        <f t="shared" si="393"/>
        <v>24326.904099126088</v>
      </c>
      <c r="Y663" s="89">
        <f t="shared" si="409"/>
        <v>247.88894353473762</v>
      </c>
      <c r="Z663" s="109">
        <f t="shared" si="394"/>
        <v>157.06999999999971</v>
      </c>
      <c r="AA663" s="89">
        <f t="shared" si="395"/>
        <v>252.07771364171543</v>
      </c>
      <c r="AB663" s="89">
        <f t="shared" si="396"/>
        <v>16445.674517305299</v>
      </c>
      <c r="AC663" s="89">
        <f t="shared" si="397"/>
        <v>16901.125482694704</v>
      </c>
      <c r="AD663" s="89">
        <f t="shared" si="398"/>
        <v>1</v>
      </c>
      <c r="AE663" s="89">
        <f>'Data Raw'!C705</f>
        <v>16673.400000000001</v>
      </c>
      <c r="AF663" s="89"/>
      <c r="AG663" s="89">
        <f t="shared" si="400"/>
        <v>-27.420000000001892</v>
      </c>
      <c r="AH663" s="89">
        <f t="shared" si="401"/>
        <v>-183.39084374692175</v>
      </c>
      <c r="AI663" s="109">
        <f t="shared" si="402"/>
        <v>-1</v>
      </c>
      <c r="AJ663" s="109">
        <f t="shared" si="406"/>
        <v>50</v>
      </c>
      <c r="AK663" s="88"/>
      <c r="AL663" s="191" t="str">
        <f t="shared" si="407"/>
        <v/>
      </c>
      <c r="AM663" s="191">
        <f t="shared" si="408"/>
        <v>-27.420000000001892</v>
      </c>
      <c r="AN663" s="88"/>
      <c r="AO663" s="191"/>
      <c r="AP663" s="191">
        <f t="shared" si="403"/>
        <v>751.85640000010369</v>
      </c>
      <c r="AQ663" s="191">
        <f t="shared" si="399"/>
        <v>136.95349283715476</v>
      </c>
      <c r="AR663" s="191">
        <f t="shared" si="405"/>
        <v>-110.93545069758287</v>
      </c>
      <c r="AS663" s="250">
        <f t="shared" si="410"/>
        <v>0</v>
      </c>
      <c r="AT663" s="250">
        <f t="shared" si="411"/>
        <v>0</v>
      </c>
      <c r="AU663" s="250">
        <f t="shared" si="412"/>
        <v>0</v>
      </c>
      <c r="AV663" s="250">
        <f t="shared" si="413"/>
        <v>1</v>
      </c>
      <c r="AW663" s="250">
        <f t="shared" si="414"/>
        <v>0</v>
      </c>
      <c r="AX663" s="250">
        <f t="shared" si="415"/>
        <v>0</v>
      </c>
      <c r="AY663" s="89"/>
      <c r="AZ663" s="111"/>
      <c r="BA663" s="111"/>
      <c r="BB663" s="111"/>
      <c r="BC663" s="111"/>
      <c r="BD663" s="111"/>
      <c r="BE663" s="111"/>
      <c r="BF663" s="111"/>
      <c r="BG663" s="111"/>
      <c r="BH663" s="89"/>
      <c r="BI663" s="89"/>
      <c r="BJ663" s="89"/>
      <c r="BK663" s="89"/>
      <c r="BL663" s="89"/>
    </row>
    <row r="664" spans="1:64" x14ac:dyDescent="0.25">
      <c r="A664" s="86">
        <f t="shared" si="404"/>
        <v>663</v>
      </c>
      <c r="B664" s="113"/>
      <c r="C664" s="88"/>
      <c r="D664" s="88"/>
      <c r="E664" s="194">
        <f t="shared" si="380"/>
        <v>0</v>
      </c>
      <c r="F664" s="89">
        <f t="shared" si="381"/>
        <v>0</v>
      </c>
      <c r="G664" s="113"/>
      <c r="H664" s="88"/>
      <c r="I664" s="84">
        <f t="shared" si="382"/>
        <v>15895.054249608169</v>
      </c>
      <c r="J664" s="84">
        <f t="shared" si="383"/>
        <v>16018.998721375538</v>
      </c>
      <c r="K664" s="84">
        <f t="shared" si="384"/>
        <v>16142.943193142906</v>
      </c>
      <c r="L664" s="84">
        <f t="shared" si="385"/>
        <v>16266.887664910275</v>
      </c>
      <c r="M664" s="108">
        <f>IF(T664&lt;&gt;0,(((G664+1)*('Data Raw'!$N$1007-'Data Raw'!$N$1008)/2+'Data Raw'!$N$1008)*'Data Raw'!$M$1010+'Data Raw'!$M$1009)*AE664+AE664)</f>
        <v>16390.832136677644</v>
      </c>
      <c r="N664" s="84">
        <f t="shared" si="386"/>
        <v>16514.776608445012</v>
      </c>
      <c r="O664" s="84">
        <f t="shared" si="387"/>
        <v>16638.721080212381</v>
      </c>
      <c r="P664" s="84">
        <f t="shared" si="388"/>
        <v>16762.66555197975</v>
      </c>
      <c r="Q664" s="84">
        <f t="shared" si="389"/>
        <v>16886.610023747118</v>
      </c>
      <c r="R664" s="166" t="str">
        <f t="shared" si="390"/>
        <v/>
      </c>
      <c r="S664" s="109">
        <f>'Data Raw'!E706</f>
        <v>16455.57</v>
      </c>
      <c r="T664" s="109">
        <f>'Data Raw'!G706</f>
        <v>16535.330000000002</v>
      </c>
      <c r="U664" s="109">
        <f>'Data Raw'!D706</f>
        <v>16745.73</v>
      </c>
      <c r="V664" s="166" t="str">
        <f t="shared" si="391"/>
        <v/>
      </c>
      <c r="W664" s="89">
        <f t="shared" si="392"/>
        <v>-144.49786332235817</v>
      </c>
      <c r="X664" s="89">
        <f t="shared" si="393"/>
        <v>20879.632504726902</v>
      </c>
      <c r="Y664" s="89">
        <f t="shared" si="409"/>
        <v>235.90954757683139</v>
      </c>
      <c r="Z664" s="109">
        <f t="shared" si="394"/>
        <v>290.15999999999985</v>
      </c>
      <c r="AA664" s="89">
        <f t="shared" si="395"/>
        <v>257.51804026432751</v>
      </c>
      <c r="AB664" s="89">
        <f t="shared" si="396"/>
        <v>16358.853943404541</v>
      </c>
      <c r="AC664" s="89">
        <f t="shared" si="397"/>
        <v>16787.386056595456</v>
      </c>
      <c r="AD664" s="89">
        <f t="shared" si="398"/>
        <v>1</v>
      </c>
      <c r="AE664" s="89">
        <f>'Data Raw'!C706</f>
        <v>16573.12</v>
      </c>
      <c r="AF664" s="89"/>
      <c r="AG664" s="89">
        <f t="shared" si="400"/>
        <v>-37.789999999997235</v>
      </c>
      <c r="AH664" s="89">
        <f t="shared" si="401"/>
        <v>-182.28786332235541</v>
      </c>
      <c r="AI664" s="109">
        <f t="shared" si="402"/>
        <v>-1</v>
      </c>
      <c r="AJ664" s="109">
        <f t="shared" si="406"/>
        <v>50</v>
      </c>
      <c r="AK664" s="88"/>
      <c r="AL664" s="191" t="str">
        <f t="shared" si="407"/>
        <v/>
      </c>
      <c r="AM664" s="191">
        <f t="shared" si="408"/>
        <v>-37.789999999997235</v>
      </c>
      <c r="AN664" s="88"/>
      <c r="AO664" s="191"/>
      <c r="AP664" s="191">
        <f t="shared" si="403"/>
        <v>1428.0840999997911</v>
      </c>
      <c r="AQ664" s="191">
        <f t="shared" si="399"/>
        <v>125.93532696635947</v>
      </c>
      <c r="AR664" s="191">
        <f t="shared" si="405"/>
        <v>-109.97422061047192</v>
      </c>
      <c r="AS664" s="250">
        <f t="shared" si="410"/>
        <v>0</v>
      </c>
      <c r="AT664" s="250">
        <f t="shared" si="411"/>
        <v>0</v>
      </c>
      <c r="AU664" s="250">
        <f t="shared" si="412"/>
        <v>0</v>
      </c>
      <c r="AV664" s="250">
        <f t="shared" si="413"/>
        <v>1</v>
      </c>
      <c r="AW664" s="250">
        <f t="shared" si="414"/>
        <v>0</v>
      </c>
      <c r="AX664" s="250">
        <f t="shared" si="415"/>
        <v>0</v>
      </c>
      <c r="AY664" s="89"/>
      <c r="AZ664" s="111"/>
      <c r="BA664" s="111"/>
      <c r="BB664" s="111"/>
      <c r="BC664" s="111"/>
      <c r="BD664" s="111"/>
      <c r="BE664" s="111"/>
      <c r="BF664" s="111"/>
      <c r="BG664" s="111"/>
      <c r="BH664" s="89"/>
      <c r="BI664" s="89"/>
      <c r="BJ664" s="89"/>
      <c r="BK664" s="89"/>
      <c r="BL664" s="89"/>
    </row>
    <row r="665" spans="1:64" x14ac:dyDescent="0.25">
      <c r="A665" s="86">
        <f t="shared" si="404"/>
        <v>664</v>
      </c>
      <c r="B665" s="113"/>
      <c r="C665" s="88"/>
      <c r="D665" s="88"/>
      <c r="E665" s="194">
        <f t="shared" si="380"/>
        <v>0</v>
      </c>
      <c r="F665" s="89">
        <f t="shared" si="381"/>
        <v>0</v>
      </c>
      <c r="G665" s="113"/>
      <c r="H665" s="88"/>
      <c r="I665" s="84">
        <f t="shared" si="382"/>
        <v>15927.656910202571</v>
      </c>
      <c r="J665" s="84">
        <f t="shared" si="383"/>
        <v>16045.611683990988</v>
      </c>
      <c r="K665" s="84">
        <f t="shared" si="384"/>
        <v>16163.566457779403</v>
      </c>
      <c r="L665" s="84">
        <f t="shared" si="385"/>
        <v>16281.52123156782</v>
      </c>
      <c r="M665" s="108">
        <f>IF(T665&lt;&gt;0,(((G665+1)*('Data Raw'!$N$1007-'Data Raw'!$N$1008)/2+'Data Raw'!$N$1008)*'Data Raw'!$M$1010+'Data Raw'!$M$1009)*AE665+AE665)</f>
        <v>16399.476005356235</v>
      </c>
      <c r="N665" s="84">
        <f t="shared" si="386"/>
        <v>16517.430779144652</v>
      </c>
      <c r="O665" s="84">
        <f t="shared" si="387"/>
        <v>16635.385552933065</v>
      </c>
      <c r="P665" s="84">
        <f t="shared" si="388"/>
        <v>16753.340326721482</v>
      </c>
      <c r="Q665" s="84">
        <f t="shared" si="389"/>
        <v>16871.295100509895</v>
      </c>
      <c r="R665" s="166" t="str">
        <f t="shared" si="390"/>
        <v/>
      </c>
      <c r="S665" s="109">
        <f>'Data Raw'!E707</f>
        <v>16144.56</v>
      </c>
      <c r="T665" s="109">
        <f>'Data Raw'!G707</f>
        <v>16224.45</v>
      </c>
      <c r="U665" s="109">
        <f>'Data Raw'!D707</f>
        <v>16592.060000000001</v>
      </c>
      <c r="V665" s="166" t="str">
        <f t="shared" si="391"/>
        <v/>
      </c>
      <c r="W665" s="89">
        <f t="shared" si="392"/>
        <v>175.02600535623424</v>
      </c>
      <c r="X665" s="89">
        <f t="shared" si="393"/>
        <v>30634.102550960535</v>
      </c>
      <c r="Y665" s="89">
        <f t="shared" si="409"/>
        <v>228.20854822426668</v>
      </c>
      <c r="Z665" s="109">
        <f t="shared" si="394"/>
        <v>447.50000000000182</v>
      </c>
      <c r="AA665" s="89">
        <f t="shared" si="395"/>
        <v>284.65832022656667</v>
      </c>
      <c r="AB665" s="89">
        <f t="shared" si="396"/>
        <v>16362.969665775323</v>
      </c>
      <c r="AC665" s="89">
        <f t="shared" si="397"/>
        <v>16800.750334224678</v>
      </c>
      <c r="AD665" s="89" t="str">
        <f t="shared" si="398"/>
        <v/>
      </c>
      <c r="AE665" s="89">
        <f>'Data Raw'!C707</f>
        <v>16581.86</v>
      </c>
      <c r="AF665" s="89"/>
      <c r="AG665" s="89">
        <f t="shared" si="400"/>
        <v>-357.40999999999985</v>
      </c>
      <c r="AH665" s="89">
        <f t="shared" si="401"/>
        <v>-182.38399464376562</v>
      </c>
      <c r="AI665" s="109">
        <f t="shared" si="402"/>
        <v>-1</v>
      </c>
      <c r="AJ665" s="109">
        <f t="shared" si="406"/>
        <v>50</v>
      </c>
      <c r="AK665" s="88"/>
      <c r="AL665" s="191" t="str">
        <f t="shared" si="407"/>
        <v/>
      </c>
      <c r="AM665" s="191">
        <f t="shared" si="408"/>
        <v>-357.40999999999985</v>
      </c>
      <c r="AN665" s="88"/>
      <c r="AO665" s="191"/>
      <c r="AP665" s="191">
        <f t="shared" si="403"/>
        <v>127741.9080999999</v>
      </c>
      <c r="AQ665" s="191">
        <f t="shared" si="399"/>
        <v>151.6547350812084</v>
      </c>
      <c r="AR665" s="191">
        <f t="shared" si="405"/>
        <v>-76.553813143058278</v>
      </c>
      <c r="AS665" s="250">
        <f t="shared" si="410"/>
        <v>0</v>
      </c>
      <c r="AT665" s="250">
        <f t="shared" si="411"/>
        <v>0</v>
      </c>
      <c r="AU665" s="250">
        <f t="shared" si="412"/>
        <v>1</v>
      </c>
      <c r="AV665" s="250">
        <f t="shared" si="413"/>
        <v>0</v>
      </c>
      <c r="AW665" s="250">
        <f t="shared" si="414"/>
        <v>0</v>
      </c>
      <c r="AX665" s="250">
        <f t="shared" si="415"/>
        <v>0</v>
      </c>
      <c r="AY665" s="89"/>
      <c r="AZ665" s="111"/>
      <c r="BA665" s="111"/>
      <c r="BB665" s="111"/>
      <c r="BC665" s="111"/>
      <c r="BD665" s="111"/>
      <c r="BE665" s="111"/>
      <c r="BF665" s="111"/>
      <c r="BG665" s="111"/>
      <c r="BH665" s="89"/>
      <c r="BI665" s="89"/>
      <c r="BJ665" s="89"/>
      <c r="BK665" s="89"/>
      <c r="BL665" s="89"/>
    </row>
    <row r="666" spans="1:64" x14ac:dyDescent="0.25">
      <c r="A666" s="86">
        <f t="shared" si="404"/>
        <v>665</v>
      </c>
      <c r="B666" s="113"/>
      <c r="C666" s="88"/>
      <c r="D666" s="88"/>
      <c r="E666" s="194">
        <f t="shared" si="380"/>
        <v>0</v>
      </c>
      <c r="F666" s="89">
        <f t="shared" si="381"/>
        <v>0</v>
      </c>
      <c r="G666" s="113"/>
      <c r="H666" s="88"/>
      <c r="I666" s="84">
        <f t="shared" si="382"/>
        <v>15620.881945436484</v>
      </c>
      <c r="J666" s="84">
        <f t="shared" si="383"/>
        <v>15734.986219548618</v>
      </c>
      <c r="K666" s="84">
        <f t="shared" si="384"/>
        <v>15849.090493660751</v>
      </c>
      <c r="L666" s="84">
        <f t="shared" si="385"/>
        <v>15963.194767772886</v>
      </c>
      <c r="M666" s="108">
        <f>IF(T666&lt;&gt;0,(((G666+1)*('Data Raw'!$N$1007-'Data Raw'!$N$1008)/2+'Data Raw'!$N$1008)*'Data Raw'!$M$1010+'Data Raw'!$M$1009)*AE666+AE666)</f>
        <v>16077.299041885019</v>
      </c>
      <c r="N666" s="84">
        <f t="shared" si="386"/>
        <v>16191.403315997151</v>
      </c>
      <c r="O666" s="84">
        <f t="shared" si="387"/>
        <v>16305.507590109286</v>
      </c>
      <c r="P666" s="84">
        <f t="shared" si="388"/>
        <v>16419.611864221417</v>
      </c>
      <c r="Q666" s="84">
        <f t="shared" si="389"/>
        <v>16533.716138333551</v>
      </c>
      <c r="R666" s="166" t="str">
        <f t="shared" si="390"/>
        <v/>
      </c>
      <c r="S666" s="109">
        <f>'Data Raw'!E708</f>
        <v>16190.02</v>
      </c>
      <c r="T666" s="109">
        <f>'Data Raw'!G708</f>
        <v>16190.02</v>
      </c>
      <c r="U666" s="109">
        <f>'Data Raw'!D708</f>
        <v>16414.79</v>
      </c>
      <c r="V666" s="166" t="str">
        <f t="shared" si="391"/>
        <v/>
      </c>
      <c r="W666" s="89">
        <f t="shared" si="392"/>
        <v>-112.72095811498184</v>
      </c>
      <c r="X666" s="89">
        <f t="shared" si="393"/>
        <v>12706.01439835949</v>
      </c>
      <c r="Y666" s="89">
        <f t="shared" si="409"/>
        <v>215.53284910198198</v>
      </c>
      <c r="Z666" s="109">
        <f t="shared" si="394"/>
        <v>224.77000000000044</v>
      </c>
      <c r="AA666" s="89">
        <f t="shared" si="395"/>
        <v>276.10284590848579</v>
      </c>
      <c r="AB666" s="89">
        <f t="shared" si="396"/>
        <v>16014.140427807419</v>
      </c>
      <c r="AC666" s="89">
        <f t="shared" si="397"/>
        <v>16498.059572192582</v>
      </c>
      <c r="AD666" s="89">
        <f t="shared" si="398"/>
        <v>1</v>
      </c>
      <c r="AE666" s="89">
        <f>'Data Raw'!C708</f>
        <v>16256.1</v>
      </c>
      <c r="AF666" s="89"/>
      <c r="AG666" s="89">
        <f t="shared" si="400"/>
        <v>-66.079999999999927</v>
      </c>
      <c r="AH666" s="89">
        <f t="shared" si="401"/>
        <v>-178.80095811498177</v>
      </c>
      <c r="AI666" s="109">
        <f t="shared" si="402"/>
        <v>-1</v>
      </c>
      <c r="AJ666" s="109">
        <f t="shared" si="406"/>
        <v>50</v>
      </c>
      <c r="AK666" s="88"/>
      <c r="AL666" s="191" t="str">
        <f t="shared" si="407"/>
        <v/>
      </c>
      <c r="AM666" s="191">
        <f t="shared" si="408"/>
        <v>-66.079999999999927</v>
      </c>
      <c r="AN666" s="88"/>
      <c r="AO666" s="191"/>
      <c r="AP666" s="191">
        <f t="shared" si="403"/>
        <v>4366.5663999999906</v>
      </c>
      <c r="AQ666" s="191">
        <f t="shared" si="399"/>
        <v>142.14643118329633</v>
      </c>
      <c r="AR666" s="191">
        <f t="shared" si="405"/>
        <v>-73.386417918685652</v>
      </c>
      <c r="AS666" s="250">
        <f t="shared" si="410"/>
        <v>0</v>
      </c>
      <c r="AT666" s="250">
        <f t="shared" si="411"/>
        <v>0</v>
      </c>
      <c r="AU666" s="250">
        <f t="shared" si="412"/>
        <v>0</v>
      </c>
      <c r="AV666" s="250">
        <f t="shared" si="413"/>
        <v>1</v>
      </c>
      <c r="AW666" s="250">
        <f t="shared" si="414"/>
        <v>0</v>
      </c>
      <c r="AX666" s="250">
        <f t="shared" si="415"/>
        <v>0</v>
      </c>
      <c r="AY666" s="89"/>
      <c r="AZ666" s="111"/>
      <c r="BA666" s="111"/>
      <c r="BB666" s="111"/>
      <c r="BC666" s="111"/>
      <c r="BD666" s="111"/>
      <c r="BE666" s="111"/>
      <c r="BF666" s="111"/>
      <c r="BG666" s="111"/>
      <c r="BH666" s="89"/>
      <c r="BI666" s="89"/>
      <c r="BJ666" s="89"/>
      <c r="BK666" s="89"/>
      <c r="BL666" s="89"/>
    </row>
    <row r="667" spans="1:64" x14ac:dyDescent="0.25">
      <c r="A667" s="86">
        <f t="shared" si="404"/>
        <v>666</v>
      </c>
      <c r="B667" s="113"/>
      <c r="C667" s="88"/>
      <c r="D667" s="88"/>
      <c r="E667" s="194">
        <f t="shared" si="380"/>
        <v>0</v>
      </c>
      <c r="F667" s="89">
        <f t="shared" si="381"/>
        <v>0</v>
      </c>
      <c r="G667" s="113"/>
      <c r="H667" s="88"/>
      <c r="I667" s="84">
        <f t="shared" si="382"/>
        <v>15535.336662338876</v>
      </c>
      <c r="J667" s="84">
        <f t="shared" si="383"/>
        <v>15643.103086889869</v>
      </c>
      <c r="K667" s="84">
        <f t="shared" si="384"/>
        <v>15750.869511440858</v>
      </c>
      <c r="L667" s="84">
        <f t="shared" si="385"/>
        <v>15858.63593599185</v>
      </c>
      <c r="M667" s="108">
        <f>IF(T667&lt;&gt;0,(((G667+1)*('Data Raw'!$N$1007-'Data Raw'!$N$1008)/2+'Data Raw'!$N$1008)*'Data Raw'!$M$1010+'Data Raw'!$M$1009)*AE667+AE667)</f>
        <v>15966.402360542841</v>
      </c>
      <c r="N667" s="84">
        <f t="shared" si="386"/>
        <v>16074.168785093832</v>
      </c>
      <c r="O667" s="84">
        <f t="shared" si="387"/>
        <v>16181.935209644824</v>
      </c>
      <c r="P667" s="84">
        <f t="shared" si="388"/>
        <v>16289.701634195813</v>
      </c>
      <c r="Q667" s="84">
        <f t="shared" si="389"/>
        <v>16397.468058746806</v>
      </c>
      <c r="R667" s="166" t="str">
        <f t="shared" si="390"/>
        <v/>
      </c>
      <c r="S667" s="109">
        <f>'Data Raw'!E709</f>
        <v>16036.42</v>
      </c>
      <c r="T667" s="109">
        <f>'Data Raw'!G709</f>
        <v>16097.28</v>
      </c>
      <c r="U667" s="109">
        <f>'Data Raw'!D709</f>
        <v>16247.3</v>
      </c>
      <c r="V667" s="166" t="str">
        <f t="shared" si="391"/>
        <v/>
      </c>
      <c r="W667" s="89">
        <f t="shared" si="392"/>
        <v>-130.8776394571596</v>
      </c>
      <c r="X667" s="89">
        <f t="shared" si="393"/>
        <v>17128.956509878259</v>
      </c>
      <c r="Y667" s="89">
        <f t="shared" si="409"/>
        <v>205.58467520776819</v>
      </c>
      <c r="Z667" s="109">
        <f t="shared" si="394"/>
        <v>210.8799999999992</v>
      </c>
      <c r="AA667" s="89">
        <f t="shared" si="395"/>
        <v>266.7852964929877</v>
      </c>
      <c r="AB667" s="89">
        <f t="shared" si="396"/>
        <v>15909.282580977786</v>
      </c>
      <c r="AC667" s="89">
        <f t="shared" si="397"/>
        <v>16378.657419022213</v>
      </c>
      <c r="AD667" s="89">
        <f t="shared" si="398"/>
        <v>1</v>
      </c>
      <c r="AE667" s="89">
        <f>'Data Raw'!C709</f>
        <v>16143.97</v>
      </c>
      <c r="AF667" s="89"/>
      <c r="AG667" s="89">
        <f t="shared" si="400"/>
        <v>-46.68999999999869</v>
      </c>
      <c r="AH667" s="89">
        <f t="shared" si="401"/>
        <v>-177.56763945715829</v>
      </c>
      <c r="AI667" s="109">
        <f t="shared" si="402"/>
        <v>-1</v>
      </c>
      <c r="AJ667" s="109">
        <f t="shared" si="406"/>
        <v>50</v>
      </c>
      <c r="AK667" s="88"/>
      <c r="AL667" s="191" t="str">
        <f t="shared" si="407"/>
        <v/>
      </c>
      <c r="AM667" s="191">
        <f t="shared" si="408"/>
        <v>-46.68999999999869</v>
      </c>
      <c r="AN667" s="88"/>
      <c r="AO667" s="191"/>
      <c r="AP667" s="191">
        <f t="shared" si="403"/>
        <v>2179.9560999998776</v>
      </c>
      <c r="AQ667" s="191">
        <f t="shared" si="399"/>
        <v>131.54016105181881</v>
      </c>
      <c r="AR667" s="191">
        <f t="shared" si="405"/>
        <v>-74.044514155949372</v>
      </c>
      <c r="AS667" s="250">
        <f t="shared" si="410"/>
        <v>0</v>
      </c>
      <c r="AT667" s="250">
        <f t="shared" si="411"/>
        <v>0</v>
      </c>
      <c r="AU667" s="250">
        <f t="shared" si="412"/>
        <v>0</v>
      </c>
      <c r="AV667" s="250">
        <f t="shared" si="413"/>
        <v>1</v>
      </c>
      <c r="AW667" s="250">
        <f t="shared" si="414"/>
        <v>0</v>
      </c>
      <c r="AX667" s="250">
        <f t="shared" si="415"/>
        <v>0</v>
      </c>
      <c r="AY667" s="89"/>
      <c r="AZ667" s="111"/>
      <c r="BA667" s="111"/>
      <c r="BB667" s="111"/>
      <c r="BC667" s="111"/>
      <c r="BD667" s="111"/>
      <c r="BE667" s="111"/>
      <c r="BF667" s="111"/>
      <c r="BG667" s="111"/>
      <c r="BH667" s="89"/>
      <c r="BI667" s="89"/>
      <c r="BJ667" s="89"/>
      <c r="BK667" s="89"/>
      <c r="BL667" s="89"/>
    </row>
    <row r="668" spans="1:64" x14ac:dyDescent="0.25">
      <c r="A668" s="86">
        <f t="shared" si="404"/>
        <v>667</v>
      </c>
      <c r="B668" s="113"/>
      <c r="C668" s="88"/>
      <c r="D668" s="88"/>
      <c r="E668" s="194">
        <f t="shared" si="380"/>
        <v>0</v>
      </c>
      <c r="F668" s="89">
        <f t="shared" si="381"/>
        <v>0</v>
      </c>
      <c r="G668" s="113"/>
      <c r="H668" s="88"/>
      <c r="I668" s="84">
        <f t="shared" si="382"/>
        <v>15565.320820255638</v>
      </c>
      <c r="J668" s="84">
        <f t="shared" si="383"/>
        <v>15668.113157859523</v>
      </c>
      <c r="K668" s="84">
        <f t="shared" si="384"/>
        <v>15770.905495463407</v>
      </c>
      <c r="L668" s="84">
        <f t="shared" si="385"/>
        <v>15873.697833067292</v>
      </c>
      <c r="M668" s="108">
        <f>IF(T668&lt;&gt;0,(((G668+1)*('Data Raw'!$N$1007-'Data Raw'!$N$1008)/2+'Data Raw'!$N$1008)*'Data Raw'!$M$1010+'Data Raw'!$M$1009)*AE668+AE668)</f>
        <v>15976.490170671175</v>
      </c>
      <c r="N668" s="84">
        <f t="shared" si="386"/>
        <v>16079.282508275059</v>
      </c>
      <c r="O668" s="84">
        <f t="shared" si="387"/>
        <v>16182.074845878944</v>
      </c>
      <c r="P668" s="84">
        <f t="shared" si="388"/>
        <v>16284.867183482827</v>
      </c>
      <c r="Q668" s="84">
        <f t="shared" si="389"/>
        <v>16387.659521086713</v>
      </c>
      <c r="R668" s="166" t="str">
        <f t="shared" si="390"/>
        <v/>
      </c>
      <c r="S668" s="109">
        <f>'Data Raw'!E710</f>
        <v>16106.83</v>
      </c>
      <c r="T668" s="109">
        <f>'Data Raw'!G710</f>
        <v>16302.04</v>
      </c>
      <c r="U668" s="109">
        <f>'Data Raw'!D710</f>
        <v>16459.919999999998</v>
      </c>
      <c r="V668" s="166" t="str">
        <f t="shared" si="391"/>
        <v/>
      </c>
      <c r="W668" s="89">
        <f t="shared" si="392"/>
        <v>-325.54982932882558</v>
      </c>
      <c r="X668" s="89">
        <f t="shared" si="393"/>
        <v>105982.69137602746</v>
      </c>
      <c r="Y668" s="89">
        <f t="shared" si="409"/>
        <v>226.64416523885711</v>
      </c>
      <c r="Z668" s="109">
        <f t="shared" si="394"/>
        <v>353.08999999999833</v>
      </c>
      <c r="AA668" s="89">
        <f t="shared" si="395"/>
        <v>279.11453985113206</v>
      </c>
      <c r="AB668" s="89">
        <f t="shared" si="396"/>
        <v>15927.40249798096</v>
      </c>
      <c r="AC668" s="89">
        <f t="shared" si="397"/>
        <v>16380.93750201904</v>
      </c>
      <c r="AD668" s="89">
        <f t="shared" si="398"/>
        <v>1</v>
      </c>
      <c r="AE668" s="89">
        <f>'Data Raw'!C710</f>
        <v>16154.17</v>
      </c>
      <c r="AF668" s="89"/>
      <c r="AG668" s="89">
        <f t="shared" si="400"/>
        <v>147.8700000000008</v>
      </c>
      <c r="AH668" s="89">
        <f t="shared" si="401"/>
        <v>-177.67982932882478</v>
      </c>
      <c r="AI668" s="109">
        <f t="shared" si="402"/>
        <v>-1</v>
      </c>
      <c r="AJ668" s="109">
        <f t="shared" si="406"/>
        <v>50</v>
      </c>
      <c r="AK668" s="88"/>
      <c r="AL668" s="191" t="str">
        <f t="shared" si="407"/>
        <v/>
      </c>
      <c r="AM668" s="191">
        <f t="shared" si="408"/>
        <v>-147.8700000000008</v>
      </c>
      <c r="AN668" s="88"/>
      <c r="AO668" s="191"/>
      <c r="AP668" s="191">
        <f t="shared" si="403"/>
        <v>21865.536900000236</v>
      </c>
      <c r="AQ668" s="191">
        <f t="shared" si="399"/>
        <v>133.3545876016168</v>
      </c>
      <c r="AR668" s="191">
        <f t="shared" si="405"/>
        <v>-93.289577637240313</v>
      </c>
      <c r="AS668" s="250">
        <f t="shared" si="410"/>
        <v>0</v>
      </c>
      <c r="AT668" s="250">
        <f t="shared" si="411"/>
        <v>0</v>
      </c>
      <c r="AU668" s="250">
        <f t="shared" si="412"/>
        <v>0</v>
      </c>
      <c r="AV668" s="250">
        <f t="shared" si="413"/>
        <v>0</v>
      </c>
      <c r="AW668" s="250">
        <f t="shared" si="414"/>
        <v>0</v>
      </c>
      <c r="AX668" s="250">
        <f t="shared" si="415"/>
        <v>1</v>
      </c>
      <c r="AY668" s="89"/>
      <c r="AZ668" s="111"/>
      <c r="BA668" s="111"/>
      <c r="BB668" s="111"/>
      <c r="BC668" s="111"/>
      <c r="BD668" s="111"/>
      <c r="BE668" s="111"/>
      <c r="BF668" s="111"/>
      <c r="BG668" s="111"/>
      <c r="BH668" s="89"/>
      <c r="BI668" s="89"/>
      <c r="BJ668" s="89"/>
      <c r="BK668" s="89"/>
      <c r="BL668" s="89"/>
    </row>
    <row r="669" spans="1:64" x14ac:dyDescent="0.25">
      <c r="A669" s="86">
        <f t="shared" si="404"/>
        <v>668</v>
      </c>
      <c r="B669" s="113"/>
      <c r="C669" s="88"/>
      <c r="D669" s="88"/>
      <c r="E669" s="194">
        <f t="shared" si="380"/>
        <v>0</v>
      </c>
      <c r="F669" s="89">
        <f t="shared" si="381"/>
        <v>0</v>
      </c>
      <c r="G669" s="113"/>
      <c r="H669" s="88"/>
      <c r="I669" s="84">
        <f t="shared" si="382"/>
        <v>15585.31110255223</v>
      </c>
      <c r="J669" s="84">
        <f t="shared" si="383"/>
        <v>15698.633185171659</v>
      </c>
      <c r="K669" s="84">
        <f t="shared" si="384"/>
        <v>15811.955267791087</v>
      </c>
      <c r="L669" s="84">
        <f t="shared" si="385"/>
        <v>15925.277350410515</v>
      </c>
      <c r="M669" s="108">
        <f>IF(T669&lt;&gt;0,(((G669+1)*('Data Raw'!$N$1007-'Data Raw'!$N$1008)/2+'Data Raw'!$N$1008)*'Data Raw'!$M$1010+'Data Raw'!$M$1009)*AE669+AE669)</f>
        <v>16038.599433029944</v>
      </c>
      <c r="N669" s="84">
        <f t="shared" si="386"/>
        <v>16151.921515649372</v>
      </c>
      <c r="O669" s="84">
        <f t="shared" si="387"/>
        <v>16265.2435982688</v>
      </c>
      <c r="P669" s="84">
        <f t="shared" si="388"/>
        <v>16378.565680888229</v>
      </c>
      <c r="Q669" s="84">
        <f t="shared" si="389"/>
        <v>16491.887763507657</v>
      </c>
      <c r="R669" s="166" t="str">
        <f t="shared" si="390"/>
        <v/>
      </c>
      <c r="S669" s="109">
        <f>'Data Raw'!E711</f>
        <v>16185.91</v>
      </c>
      <c r="T669" s="109">
        <f>'Data Raw'!G711</f>
        <v>16244.58</v>
      </c>
      <c r="U669" s="109">
        <f>'Data Raw'!D711</f>
        <v>16393.740000000002</v>
      </c>
      <c r="V669" s="166" t="str">
        <f t="shared" si="391"/>
        <v/>
      </c>
      <c r="W669" s="89">
        <f t="shared" si="392"/>
        <v>-205.98056697005632</v>
      </c>
      <c r="X669" s="89">
        <f t="shared" si="393"/>
        <v>42427.993969305855</v>
      </c>
      <c r="Y669" s="89">
        <f t="shared" si="409"/>
        <v>223.80905758200481</v>
      </c>
      <c r="Z669" s="109">
        <f t="shared" si="394"/>
        <v>207.83000000000175</v>
      </c>
      <c r="AA669" s="89">
        <f t="shared" si="395"/>
        <v>268.93103415811339</v>
      </c>
      <c r="AB669" s="89">
        <f t="shared" si="396"/>
        <v>15979.722641126536</v>
      </c>
      <c r="AC669" s="89">
        <f t="shared" si="397"/>
        <v>16454.217358873462</v>
      </c>
      <c r="AD669" s="89">
        <f t="shared" si="398"/>
        <v>1</v>
      </c>
      <c r="AE669" s="89">
        <f>'Data Raw'!C711</f>
        <v>16216.97</v>
      </c>
      <c r="AF669" s="89"/>
      <c r="AG669" s="89">
        <f t="shared" si="400"/>
        <v>27.610000000000582</v>
      </c>
      <c r="AH669" s="89">
        <f t="shared" si="401"/>
        <v>-178.37056697005573</v>
      </c>
      <c r="AI669" s="109">
        <f t="shared" si="402"/>
        <v>-1</v>
      </c>
      <c r="AJ669" s="109">
        <f t="shared" si="406"/>
        <v>50</v>
      </c>
      <c r="AK669" s="88"/>
      <c r="AL669" s="191" t="str">
        <f t="shared" si="407"/>
        <v/>
      </c>
      <c r="AM669" s="191">
        <f t="shared" si="408"/>
        <v>-27.610000000000582</v>
      </c>
      <c r="AN669" s="88"/>
      <c r="AO669" s="191"/>
      <c r="AP669" s="191">
        <f t="shared" si="403"/>
        <v>762.31210000003216</v>
      </c>
      <c r="AQ669" s="191">
        <f t="shared" si="399"/>
        <v>121.605188979215</v>
      </c>
      <c r="AR669" s="191">
        <f t="shared" si="405"/>
        <v>-102.20386860278981</v>
      </c>
      <c r="AS669" s="250">
        <f t="shared" si="410"/>
        <v>0</v>
      </c>
      <c r="AT669" s="250">
        <f t="shared" si="411"/>
        <v>0</v>
      </c>
      <c r="AU669" s="250">
        <f t="shared" si="412"/>
        <v>0</v>
      </c>
      <c r="AV669" s="250">
        <f t="shared" si="413"/>
        <v>1</v>
      </c>
      <c r="AW669" s="250">
        <f t="shared" si="414"/>
        <v>0</v>
      </c>
      <c r="AX669" s="250">
        <f t="shared" si="415"/>
        <v>0</v>
      </c>
      <c r="AY669" s="89"/>
      <c r="AZ669" s="111"/>
      <c r="BA669" s="111"/>
      <c r="BB669" s="111"/>
      <c r="BC669" s="111"/>
      <c r="BD669" s="111"/>
      <c r="BE669" s="111"/>
      <c r="BF669" s="111"/>
      <c r="BG669" s="111"/>
      <c r="BH669" s="89"/>
      <c r="BI669" s="89"/>
      <c r="BJ669" s="89"/>
      <c r="BK669" s="89"/>
      <c r="BL669" s="89"/>
    </row>
    <row r="670" spans="1:64" x14ac:dyDescent="0.25">
      <c r="A670" s="86">
        <f t="shared" si="404"/>
        <v>669</v>
      </c>
      <c r="B670" s="113"/>
      <c r="C670" s="88"/>
      <c r="D670" s="88"/>
      <c r="E670" s="194">
        <f t="shared" si="380"/>
        <v>0</v>
      </c>
      <c r="F670" s="89">
        <f t="shared" si="381"/>
        <v>0</v>
      </c>
      <c r="G670" s="113"/>
      <c r="H670" s="88"/>
      <c r="I670" s="84">
        <f t="shared" si="382"/>
        <v>15631.836948885693</v>
      </c>
      <c r="J670" s="84">
        <f t="shared" si="383"/>
        <v>15743.741477676695</v>
      </c>
      <c r="K670" s="84">
        <f t="shared" si="384"/>
        <v>15855.646006467698</v>
      </c>
      <c r="L670" s="84">
        <f t="shared" si="385"/>
        <v>15967.550535258699</v>
      </c>
      <c r="M670" s="108">
        <f>IF(T670&lt;&gt;0,(((G670+1)*('Data Raw'!$N$1007-'Data Raw'!$N$1008)/2+'Data Raw'!$N$1008)*'Data Raw'!$M$1010+'Data Raw'!$M$1009)*AE670+AE670)</f>
        <v>16079.455064049702</v>
      </c>
      <c r="N670" s="84">
        <f t="shared" si="386"/>
        <v>16191.359592840705</v>
      </c>
      <c r="O670" s="84">
        <f t="shared" si="387"/>
        <v>16303.264121631706</v>
      </c>
      <c r="P670" s="84">
        <f t="shared" si="388"/>
        <v>16415.168650422707</v>
      </c>
      <c r="Q670" s="84">
        <f t="shared" si="389"/>
        <v>16527.073179213712</v>
      </c>
      <c r="R670" s="166" t="str">
        <f t="shared" si="390"/>
        <v/>
      </c>
      <c r="S670" s="109">
        <f>'Data Raw'!E712</f>
        <v>16104.5</v>
      </c>
      <c r="T670" s="109">
        <f>'Data Raw'!G712</f>
        <v>16216.33</v>
      </c>
      <c r="U670" s="109">
        <f>'Data Raw'!D712</f>
        <v>16334.71</v>
      </c>
      <c r="V670" s="166" t="str">
        <f t="shared" si="391"/>
        <v/>
      </c>
      <c r="W670" s="89">
        <f t="shared" si="392"/>
        <v>-136.8749359502981</v>
      </c>
      <c r="X670" s="89">
        <f t="shared" si="393"/>
        <v>18734.748091398207</v>
      </c>
      <c r="Y670" s="89">
        <f t="shared" si="409"/>
        <v>213.56755827267568</v>
      </c>
      <c r="Z670" s="109">
        <f t="shared" si="394"/>
        <v>230.20999999999913</v>
      </c>
      <c r="AA670" s="89">
        <f t="shared" si="395"/>
        <v>263.39945784981137</v>
      </c>
      <c r="AB670" s="89">
        <f t="shared" si="396"/>
        <v>16029.688620965604</v>
      </c>
      <c r="AC670" s="89">
        <f t="shared" si="397"/>
        <v>16486.871379034397</v>
      </c>
      <c r="AD670" s="89">
        <f t="shared" si="398"/>
        <v>1</v>
      </c>
      <c r="AE670" s="89">
        <f>'Data Raw'!C712</f>
        <v>16258.28</v>
      </c>
      <c r="AF670" s="89"/>
      <c r="AG670" s="89">
        <f t="shared" si="400"/>
        <v>-41.950000000000728</v>
      </c>
      <c r="AH670" s="89">
        <f t="shared" si="401"/>
        <v>-178.82493595029882</v>
      </c>
      <c r="AI670" s="109">
        <f t="shared" si="402"/>
        <v>-1</v>
      </c>
      <c r="AJ670" s="109">
        <f t="shared" si="406"/>
        <v>50</v>
      </c>
      <c r="AK670" s="88"/>
      <c r="AL670" s="191" t="str">
        <f t="shared" si="407"/>
        <v/>
      </c>
      <c r="AM670" s="191">
        <f t="shared" si="408"/>
        <v>-41.950000000000728</v>
      </c>
      <c r="AN670" s="88"/>
      <c r="AO670" s="191"/>
      <c r="AP670" s="191">
        <f t="shared" si="403"/>
        <v>1759.8025000000609</v>
      </c>
      <c r="AQ670" s="191">
        <f t="shared" si="399"/>
        <v>112.75461242596897</v>
      </c>
      <c r="AR670" s="191">
        <f t="shared" si="405"/>
        <v>-100.81294584670671</v>
      </c>
      <c r="AS670" s="250">
        <f t="shared" si="410"/>
        <v>0</v>
      </c>
      <c r="AT670" s="250">
        <f t="shared" si="411"/>
        <v>0</v>
      </c>
      <c r="AU670" s="250">
        <f t="shared" si="412"/>
        <v>0</v>
      </c>
      <c r="AV670" s="250">
        <f t="shared" si="413"/>
        <v>1</v>
      </c>
      <c r="AW670" s="250">
        <f t="shared" si="414"/>
        <v>0</v>
      </c>
      <c r="AX670" s="250">
        <f t="shared" si="415"/>
        <v>0</v>
      </c>
      <c r="AY670" s="89"/>
      <c r="AZ670" s="111"/>
      <c r="BA670" s="111"/>
      <c r="BB670" s="111"/>
      <c r="BC670" s="111"/>
      <c r="BD670" s="111"/>
      <c r="BE670" s="111"/>
      <c r="BF670" s="111"/>
      <c r="BG670" s="111"/>
      <c r="BH670" s="89"/>
      <c r="BI670" s="89"/>
      <c r="BJ670" s="89"/>
      <c r="BK670" s="89"/>
      <c r="BL670" s="89"/>
    </row>
    <row r="671" spans="1:64" x14ac:dyDescent="0.25">
      <c r="A671" s="86">
        <f t="shared" si="404"/>
        <v>670</v>
      </c>
      <c r="B671" s="113"/>
      <c r="C671" s="88"/>
      <c r="D671" s="88"/>
      <c r="E671" s="194">
        <f t="shared" si="380"/>
        <v>0</v>
      </c>
      <c r="F671" s="89">
        <f t="shared" si="381"/>
        <v>0</v>
      </c>
      <c r="G671" s="113"/>
      <c r="H671" s="88"/>
      <c r="I671" s="84">
        <f t="shared" si="382"/>
        <v>15426.798051076483</v>
      </c>
      <c r="J671" s="84">
        <f t="shared" si="383"/>
        <v>15533.581830212821</v>
      </c>
      <c r="K671" s="84">
        <f t="shared" si="384"/>
        <v>15640.365609349159</v>
      </c>
      <c r="L671" s="84">
        <f t="shared" si="385"/>
        <v>15747.149388485497</v>
      </c>
      <c r="M671" s="108">
        <f>IF(T671&lt;&gt;0,(((G671+1)*('Data Raw'!$N$1007-'Data Raw'!$N$1008)/2+'Data Raw'!$N$1008)*'Data Raw'!$M$1010+'Data Raw'!$M$1009)*AE671+AE671)</f>
        <v>15853.933167621835</v>
      </c>
      <c r="N671" s="84">
        <f t="shared" si="386"/>
        <v>15960.716946758173</v>
      </c>
      <c r="O671" s="84">
        <f t="shared" si="387"/>
        <v>16067.500725894512</v>
      </c>
      <c r="P671" s="84">
        <f t="shared" si="388"/>
        <v>16174.28450503085</v>
      </c>
      <c r="Q671" s="84">
        <f t="shared" si="389"/>
        <v>16281.068284167188</v>
      </c>
      <c r="R671" s="166" t="str">
        <f t="shared" si="390"/>
        <v/>
      </c>
      <c r="S671" s="109">
        <f>'Data Raw'!E713</f>
        <v>15834.41</v>
      </c>
      <c r="T671" s="109">
        <f>'Data Raw'!G713</f>
        <v>15865.92</v>
      </c>
      <c r="U671" s="109">
        <f>'Data Raw'!D713</f>
        <v>16197.04</v>
      </c>
      <c r="V671" s="166" t="str">
        <f t="shared" si="391"/>
        <v/>
      </c>
      <c r="W671" s="89">
        <f t="shared" si="392"/>
        <v>-11.986832378164763</v>
      </c>
      <c r="X671" s="89">
        <f t="shared" si="393"/>
        <v>143.68415046221912</v>
      </c>
      <c r="Y671" s="89">
        <f t="shared" si="409"/>
        <v>197.77703746166091</v>
      </c>
      <c r="Z671" s="109">
        <f t="shared" si="394"/>
        <v>362.63000000000102</v>
      </c>
      <c r="AA671" s="89">
        <f t="shared" si="395"/>
        <v>277.57524958555274</v>
      </c>
      <c r="AB671" s="89">
        <f t="shared" si="396"/>
        <v>15806.36046082766</v>
      </c>
      <c r="AC671" s="89">
        <f t="shared" si="397"/>
        <v>16254.13953917234</v>
      </c>
      <c r="AD671" s="89">
        <f t="shared" si="398"/>
        <v>1</v>
      </c>
      <c r="AE671" s="89">
        <f>'Data Raw'!C713</f>
        <v>16030.25</v>
      </c>
      <c r="AF671" s="89"/>
      <c r="AG671" s="89">
        <f t="shared" si="400"/>
        <v>-164.32999999999993</v>
      </c>
      <c r="AH671" s="89">
        <f t="shared" si="401"/>
        <v>-176.31683237816469</v>
      </c>
      <c r="AI671" s="109">
        <f t="shared" si="402"/>
        <v>-1</v>
      </c>
      <c r="AJ671" s="109">
        <f t="shared" si="406"/>
        <v>50</v>
      </c>
      <c r="AK671" s="88"/>
      <c r="AL671" s="191" t="str">
        <f t="shared" si="407"/>
        <v/>
      </c>
      <c r="AM671" s="191">
        <f t="shared" si="408"/>
        <v>-164.32999999999993</v>
      </c>
      <c r="AN671" s="88"/>
      <c r="AO671" s="191"/>
      <c r="AP671" s="191">
        <f t="shared" si="403"/>
        <v>27004.348899999975</v>
      </c>
      <c r="AQ671" s="191">
        <f t="shared" si="399"/>
        <v>118.48521104530575</v>
      </c>
      <c r="AR671" s="191">
        <f t="shared" si="405"/>
        <v>-79.291826416355164</v>
      </c>
      <c r="AS671" s="250">
        <f t="shared" si="410"/>
        <v>0</v>
      </c>
      <c r="AT671" s="250">
        <f t="shared" si="411"/>
        <v>0</v>
      </c>
      <c r="AU671" s="250">
        <f t="shared" si="412"/>
        <v>0</v>
      </c>
      <c r="AV671" s="250">
        <f t="shared" si="413"/>
        <v>1</v>
      </c>
      <c r="AW671" s="250">
        <f t="shared" si="414"/>
        <v>0</v>
      </c>
      <c r="AX671" s="250">
        <f t="shared" si="415"/>
        <v>0</v>
      </c>
      <c r="AY671" s="89"/>
      <c r="AZ671" s="111"/>
      <c r="BA671" s="111"/>
      <c r="BB671" s="111"/>
      <c r="BC671" s="111"/>
      <c r="BD671" s="111"/>
      <c r="BE671" s="111"/>
      <c r="BF671" s="111"/>
      <c r="BG671" s="111"/>
      <c r="BH671" s="89"/>
      <c r="BI671" s="89"/>
      <c r="BJ671" s="89"/>
      <c r="BK671" s="89"/>
      <c r="BL671" s="89"/>
    </row>
    <row r="672" spans="1:64" x14ac:dyDescent="0.25">
      <c r="A672" s="86">
        <f t="shared" si="404"/>
        <v>671</v>
      </c>
      <c r="B672" s="113"/>
      <c r="C672" s="88"/>
      <c r="D672" s="88"/>
      <c r="E672" s="194">
        <f t="shared" si="380"/>
        <v>0</v>
      </c>
      <c r="F672" s="89">
        <f t="shared" si="381"/>
        <v>0</v>
      </c>
      <c r="G672" s="113"/>
      <c r="H672" s="88"/>
      <c r="I672" s="84">
        <f t="shared" si="382"/>
        <v>15195.433398696508</v>
      </c>
      <c r="J672" s="84">
        <f t="shared" si="383"/>
        <v>15294.32191742734</v>
      </c>
      <c r="K672" s="84">
        <f t="shared" si="384"/>
        <v>15393.21043615817</v>
      </c>
      <c r="L672" s="84">
        <f t="shared" si="385"/>
        <v>15492.098954889001</v>
      </c>
      <c r="M672" s="108">
        <f>IF(T672&lt;&gt;0,(((G672+1)*('Data Raw'!$N$1007-'Data Raw'!$N$1008)/2+'Data Raw'!$N$1008)*'Data Raw'!$M$1010+'Data Raw'!$M$1009)*AE672+AE672)</f>
        <v>15590.987473619831</v>
      </c>
      <c r="N672" s="84">
        <f t="shared" si="386"/>
        <v>15689.87599235066</v>
      </c>
      <c r="O672" s="84">
        <f t="shared" si="387"/>
        <v>15788.764511081492</v>
      </c>
      <c r="P672" s="84">
        <f t="shared" si="388"/>
        <v>15887.653029812322</v>
      </c>
      <c r="Q672" s="84">
        <f t="shared" si="389"/>
        <v>15986.541548543153</v>
      </c>
      <c r="R672" s="166" t="str">
        <f t="shared" si="390"/>
        <v/>
      </c>
      <c r="S672" s="109">
        <f>'Data Raw'!E714</f>
        <v>15194.94</v>
      </c>
      <c r="T672" s="109">
        <f>'Data Raw'!G714</f>
        <v>15276.9</v>
      </c>
      <c r="U672" s="109">
        <f>'Data Raw'!D714</f>
        <v>15764.38</v>
      </c>
      <c r="V672" s="166" t="str">
        <f t="shared" si="391"/>
        <v/>
      </c>
      <c r="W672" s="89">
        <f t="shared" si="392"/>
        <v>314.08747361983114</v>
      </c>
      <c r="X672" s="89">
        <f t="shared" si="393"/>
        <v>98650.941084888123</v>
      </c>
      <c r="Y672" s="89">
        <f t="shared" si="409"/>
        <v>218.22186625004099</v>
      </c>
      <c r="Z672" s="109">
        <f t="shared" si="394"/>
        <v>569.43999999999869</v>
      </c>
      <c r="AA672" s="89">
        <f t="shared" si="395"/>
        <v>319.27021393047357</v>
      </c>
      <c r="AB672" s="89">
        <f t="shared" si="396"/>
        <v>15528.441037852279</v>
      </c>
      <c r="AC672" s="89">
        <f t="shared" si="397"/>
        <v>16000.31896214772</v>
      </c>
      <c r="AD672" s="89" t="str">
        <f t="shared" si="398"/>
        <v/>
      </c>
      <c r="AE672" s="89">
        <f>'Data Raw'!C714</f>
        <v>15764.38</v>
      </c>
      <c r="AF672" s="89"/>
      <c r="AG672" s="89">
        <f t="shared" si="400"/>
        <v>-487.47999999999956</v>
      </c>
      <c r="AH672" s="89">
        <f t="shared" si="401"/>
        <v>-173.39252638016842</v>
      </c>
      <c r="AI672" s="109">
        <f t="shared" si="402"/>
        <v>-1</v>
      </c>
      <c r="AJ672" s="109">
        <f t="shared" si="406"/>
        <v>49.444259365415228</v>
      </c>
      <c r="AK672" s="88"/>
      <c r="AL672" s="191" t="str">
        <f t="shared" si="407"/>
        <v/>
      </c>
      <c r="AM672" s="191">
        <f t="shared" si="408"/>
        <v>-487.47999999999956</v>
      </c>
      <c r="AN672" s="88"/>
      <c r="AO672" s="191"/>
      <c r="AP672" s="191">
        <f t="shared" si="403"/>
        <v>237636.75039999958</v>
      </c>
      <c r="AQ672" s="191">
        <f t="shared" si="399"/>
        <v>159.48463204027172</v>
      </c>
      <c r="AR672" s="191">
        <f t="shared" si="405"/>
        <v>-58.737234209769269</v>
      </c>
      <c r="AS672" s="250">
        <f t="shared" si="410"/>
        <v>1</v>
      </c>
      <c r="AT672" s="250">
        <f t="shared" si="411"/>
        <v>0</v>
      </c>
      <c r="AU672" s="250">
        <f t="shared" si="412"/>
        <v>0</v>
      </c>
      <c r="AV672" s="250">
        <f t="shared" si="413"/>
        <v>0</v>
      </c>
      <c r="AW672" s="250">
        <f t="shared" si="414"/>
        <v>0</v>
      </c>
      <c r="AX672" s="250">
        <f t="shared" si="415"/>
        <v>0</v>
      </c>
      <c r="AY672" s="89"/>
      <c r="AZ672" s="111"/>
      <c r="BA672" s="111"/>
      <c r="BB672" s="111"/>
      <c r="BC672" s="111"/>
      <c r="BD672" s="111"/>
      <c r="BE672" s="111"/>
      <c r="BF672" s="111"/>
      <c r="BG672" s="111"/>
      <c r="BH672" s="89"/>
      <c r="BI672" s="89"/>
      <c r="BJ672" s="89"/>
      <c r="BK672" s="89"/>
      <c r="BL672" s="89"/>
    </row>
    <row r="673" spans="1:64" x14ac:dyDescent="0.25">
      <c r="A673" s="86">
        <f t="shared" si="404"/>
        <v>672</v>
      </c>
      <c r="B673" s="113"/>
      <c r="C673" s="88"/>
      <c r="D673" s="88"/>
      <c r="E673" s="194">
        <f t="shared" si="380"/>
        <v>0</v>
      </c>
      <c r="F673" s="89">
        <f t="shared" si="381"/>
        <v>0</v>
      </c>
      <c r="G673" s="113"/>
      <c r="H673" s="88"/>
      <c r="I673" s="84">
        <f t="shared" si="382"/>
        <v>14696.448371184111</v>
      </c>
      <c r="J673" s="84">
        <f t="shared" si="383"/>
        <v>14805.559304309134</v>
      </c>
      <c r="K673" s="84">
        <f t="shared" si="384"/>
        <v>14914.670237434153</v>
      </c>
      <c r="L673" s="84">
        <f t="shared" si="385"/>
        <v>15023.781170559174</v>
      </c>
      <c r="M673" s="108">
        <f>IF(T673&lt;&gt;0,(((G673+1)*('Data Raw'!$N$1007-'Data Raw'!$N$1008)/2+'Data Raw'!$N$1008)*'Data Raw'!$M$1010+'Data Raw'!$M$1009)*AE673+AE673)</f>
        <v>15132.892103684195</v>
      </c>
      <c r="N673" s="84">
        <f t="shared" si="386"/>
        <v>15242.003036809216</v>
      </c>
      <c r="O673" s="84">
        <f t="shared" si="387"/>
        <v>15351.113969934237</v>
      </c>
      <c r="P673" s="84">
        <f t="shared" si="388"/>
        <v>15460.224903059256</v>
      </c>
      <c r="Q673" s="84">
        <f t="shared" si="389"/>
        <v>15569.335836184278</v>
      </c>
      <c r="R673" s="166" t="str">
        <f t="shared" si="390"/>
        <v/>
      </c>
      <c r="S673" s="109">
        <f>'Data Raw'!E715</f>
        <v>15183.96</v>
      </c>
      <c r="T673" s="109">
        <f>'Data Raw'!G715</f>
        <v>15391.79</v>
      </c>
      <c r="U673" s="109">
        <f>'Data Raw'!D715</f>
        <v>15463.69</v>
      </c>
      <c r="V673" s="166" t="str">
        <f t="shared" si="391"/>
        <v/>
      </c>
      <c r="W673" s="89">
        <f t="shared" si="392"/>
        <v>-258.89789631580607</v>
      </c>
      <c r="X673" s="89">
        <f t="shared" si="393"/>
        <v>67028.120716749865</v>
      </c>
      <c r="Y673" s="89">
        <f t="shared" si="409"/>
        <v>224.48443095064823</v>
      </c>
      <c r="Z673" s="109">
        <f t="shared" si="394"/>
        <v>279.73000000000138</v>
      </c>
      <c r="AA673" s="89">
        <f t="shared" si="395"/>
        <v>313.62161194040613</v>
      </c>
      <c r="AB673" s="89">
        <f t="shared" si="396"/>
        <v>15029.810318159098</v>
      </c>
      <c r="AC673" s="89">
        <f t="shared" si="397"/>
        <v>15572.569681840903</v>
      </c>
      <c r="AD673" s="89">
        <f t="shared" si="398"/>
        <v>1</v>
      </c>
      <c r="AE673" s="89">
        <f>'Data Raw'!C715</f>
        <v>15301.19</v>
      </c>
      <c r="AF673" s="89"/>
      <c r="AG673" s="89">
        <f t="shared" si="400"/>
        <v>90.600000000000364</v>
      </c>
      <c r="AH673" s="89">
        <f t="shared" si="401"/>
        <v>-168.2978963158057</v>
      </c>
      <c r="AI673" s="109">
        <f t="shared" si="402"/>
        <v>-1</v>
      </c>
      <c r="AJ673" s="109">
        <f t="shared" si="406"/>
        <v>50</v>
      </c>
      <c r="AK673" s="88"/>
      <c r="AL673" s="191" t="str">
        <f t="shared" si="407"/>
        <v/>
      </c>
      <c r="AM673" s="191">
        <f t="shared" si="408"/>
        <v>-90.600000000000364</v>
      </c>
      <c r="AN673" s="88"/>
      <c r="AO673" s="191"/>
      <c r="AP673" s="191">
        <f t="shared" si="403"/>
        <v>8208.3600000000661</v>
      </c>
      <c r="AQ673" s="191">
        <f t="shared" si="399"/>
        <v>151.83078403579714</v>
      </c>
      <c r="AR673" s="191">
        <f t="shared" si="405"/>
        <v>-72.653646914851095</v>
      </c>
      <c r="AS673" s="250">
        <f t="shared" si="410"/>
        <v>0</v>
      </c>
      <c r="AT673" s="250">
        <f t="shared" si="411"/>
        <v>0</v>
      </c>
      <c r="AU673" s="250">
        <f t="shared" si="412"/>
        <v>0</v>
      </c>
      <c r="AV673" s="250">
        <f t="shared" si="413"/>
        <v>0</v>
      </c>
      <c r="AW673" s="250">
        <f t="shared" si="414"/>
        <v>1</v>
      </c>
      <c r="AX673" s="250">
        <f t="shared" si="415"/>
        <v>0</v>
      </c>
      <c r="AY673" s="89"/>
      <c r="AZ673" s="111"/>
      <c r="BA673" s="111"/>
      <c r="BB673" s="111"/>
      <c r="BC673" s="111"/>
      <c r="BD673" s="111"/>
      <c r="BE673" s="111"/>
      <c r="BF673" s="111"/>
      <c r="BG673" s="111"/>
      <c r="BH673" s="89"/>
      <c r="BI673" s="89"/>
      <c r="BJ673" s="89"/>
      <c r="BK673" s="89"/>
      <c r="BL673" s="89"/>
    </row>
    <row r="674" spans="1:64" x14ac:dyDescent="0.25">
      <c r="A674" s="86">
        <f t="shared" si="404"/>
        <v>673</v>
      </c>
      <c r="B674" s="113"/>
      <c r="C674" s="88"/>
      <c r="D674" s="88"/>
      <c r="E674" s="194">
        <f t="shared" si="380"/>
        <v>0</v>
      </c>
      <c r="F674" s="89">
        <f t="shared" si="381"/>
        <v>0</v>
      </c>
      <c r="G674" s="113"/>
      <c r="H674" s="88"/>
      <c r="I674" s="84">
        <f t="shared" si="382"/>
        <v>14786.28484455571</v>
      </c>
      <c r="J674" s="84">
        <f t="shared" si="383"/>
        <v>14898.527060031034</v>
      </c>
      <c r="K674" s="84">
        <f t="shared" si="384"/>
        <v>15010.769275506358</v>
      </c>
      <c r="L674" s="84">
        <f t="shared" si="385"/>
        <v>15123.011490981682</v>
      </c>
      <c r="M674" s="108">
        <f>IF(T674&lt;&gt;0,(((G674+1)*('Data Raw'!$N$1007-'Data Raw'!$N$1008)/2+'Data Raw'!$N$1008)*'Data Raw'!$M$1010+'Data Raw'!$M$1009)*AE674+AE674)</f>
        <v>15235.253706457006</v>
      </c>
      <c r="N674" s="84">
        <f t="shared" si="386"/>
        <v>15347.49592193233</v>
      </c>
      <c r="O674" s="84">
        <f t="shared" si="387"/>
        <v>15459.738137407654</v>
      </c>
      <c r="P674" s="84">
        <f t="shared" si="388"/>
        <v>15571.980352882978</v>
      </c>
      <c r="Q674" s="84">
        <f t="shared" si="389"/>
        <v>15684.222568358302</v>
      </c>
      <c r="R674" s="166" t="str">
        <f t="shared" si="390"/>
        <v/>
      </c>
      <c r="S674" s="109">
        <f>'Data Raw'!E716</f>
        <v>15207.99</v>
      </c>
      <c r="T674" s="109">
        <f>'Data Raw'!G716</f>
        <v>15308.69</v>
      </c>
      <c r="U674" s="109">
        <f>'Data Raw'!D716</f>
        <v>15540.75</v>
      </c>
      <c r="V674" s="166" t="str">
        <f t="shared" si="391"/>
        <v/>
      </c>
      <c r="W674" s="89">
        <f t="shared" si="392"/>
        <v>-73.436293542994463</v>
      </c>
      <c r="X674" s="89">
        <f t="shared" si="393"/>
        <v>5392.8892093328504</v>
      </c>
      <c r="Y674" s="89">
        <f t="shared" si="409"/>
        <v>209.67745557837534</v>
      </c>
      <c r="Z674" s="109">
        <f t="shared" si="394"/>
        <v>332.76000000000022</v>
      </c>
      <c r="AA674" s="89">
        <f t="shared" si="395"/>
        <v>316.35566737749099</v>
      </c>
      <c r="AB674" s="89">
        <f t="shared" si="396"/>
        <v>15138.111629850655</v>
      </c>
      <c r="AC674" s="89">
        <f t="shared" si="397"/>
        <v>15671.268370149346</v>
      </c>
      <c r="AD674" s="89">
        <f t="shared" si="398"/>
        <v>1</v>
      </c>
      <c r="AE674" s="89">
        <f>'Data Raw'!C716</f>
        <v>15404.69</v>
      </c>
      <c r="AF674" s="89"/>
      <c r="AG674" s="89">
        <f t="shared" si="400"/>
        <v>-96</v>
      </c>
      <c r="AH674" s="89">
        <f t="shared" si="401"/>
        <v>-169.43629354299446</v>
      </c>
      <c r="AI674" s="109">
        <f t="shared" si="402"/>
        <v>-1</v>
      </c>
      <c r="AJ674" s="109">
        <f t="shared" si="406"/>
        <v>50</v>
      </c>
      <c r="AK674" s="88"/>
      <c r="AL674" s="191" t="str">
        <f t="shared" si="407"/>
        <v/>
      </c>
      <c r="AM674" s="191">
        <f t="shared" si="408"/>
        <v>-96</v>
      </c>
      <c r="AN674" s="88"/>
      <c r="AO674" s="191"/>
      <c r="AP674" s="191">
        <f t="shared" si="403"/>
        <v>9216</v>
      </c>
      <c r="AQ674" s="191">
        <f t="shared" si="399"/>
        <v>145.62736358737521</v>
      </c>
      <c r="AR674" s="191">
        <f t="shared" si="405"/>
        <v>-64.05009199100013</v>
      </c>
      <c r="AS674" s="250">
        <f t="shared" si="410"/>
        <v>0</v>
      </c>
      <c r="AT674" s="250">
        <f t="shared" si="411"/>
        <v>0</v>
      </c>
      <c r="AU674" s="250">
        <f t="shared" si="412"/>
        <v>0</v>
      </c>
      <c r="AV674" s="250">
        <f t="shared" si="413"/>
        <v>1</v>
      </c>
      <c r="AW674" s="250">
        <f t="shared" si="414"/>
        <v>0</v>
      </c>
      <c r="AX674" s="250">
        <f t="shared" si="415"/>
        <v>0</v>
      </c>
      <c r="AY674" s="89"/>
      <c r="AZ674" s="111"/>
      <c r="BA674" s="111"/>
      <c r="BB674" s="111"/>
      <c r="BC674" s="111"/>
      <c r="BD674" s="111"/>
      <c r="BE674" s="111"/>
      <c r="BF674" s="111"/>
      <c r="BG674" s="111"/>
      <c r="BH674" s="89"/>
      <c r="BI674" s="89"/>
      <c r="BJ674" s="89"/>
      <c r="BK674" s="89"/>
      <c r="BL674" s="89"/>
    </row>
    <row r="675" spans="1:64" x14ac:dyDescent="0.25">
      <c r="A675" s="86">
        <f t="shared" si="404"/>
        <v>674</v>
      </c>
      <c r="B675" s="113"/>
      <c r="C675" s="88"/>
      <c r="D675" s="88"/>
      <c r="E675" s="194">
        <f t="shared" si="380"/>
        <v>0</v>
      </c>
      <c r="F675" s="89">
        <f t="shared" si="381"/>
        <v>0</v>
      </c>
      <c r="G675" s="113"/>
      <c r="H675" s="88"/>
      <c r="I675" s="84">
        <f t="shared" si="382"/>
        <v>14760.870780051178</v>
      </c>
      <c r="J675" s="84">
        <f t="shared" si="383"/>
        <v>14865.709507840367</v>
      </c>
      <c r="K675" s="84">
        <f t="shared" si="384"/>
        <v>14970.548235629554</v>
      </c>
      <c r="L675" s="84">
        <f t="shared" si="385"/>
        <v>15075.386963418743</v>
      </c>
      <c r="M675" s="108">
        <f>IF(T675&lt;&gt;0,(((G675+1)*('Data Raw'!$N$1007-'Data Raw'!$N$1008)/2+'Data Raw'!$N$1008)*'Data Raw'!$M$1010+'Data Raw'!$M$1009)*AE675+AE675)</f>
        <v>15180.22569120793</v>
      </c>
      <c r="N675" s="84">
        <f t="shared" si="386"/>
        <v>15285.064418997117</v>
      </c>
      <c r="O675" s="84">
        <f t="shared" si="387"/>
        <v>15389.903146786306</v>
      </c>
      <c r="P675" s="84">
        <f t="shared" si="388"/>
        <v>15494.741874575493</v>
      </c>
      <c r="Q675" s="84">
        <f t="shared" si="389"/>
        <v>15599.580602364682</v>
      </c>
      <c r="R675" s="166" t="str">
        <f t="shared" si="390"/>
        <v/>
      </c>
      <c r="S675" s="109">
        <f>'Data Raw'!E717</f>
        <v>14794.16</v>
      </c>
      <c r="T675" s="109">
        <f>'Data Raw'!G717</f>
        <v>14961.18</v>
      </c>
      <c r="U675" s="109">
        <f>'Data Raw'!D717</f>
        <v>15362.91</v>
      </c>
      <c r="V675" s="166" t="str">
        <f t="shared" si="391"/>
        <v/>
      </c>
      <c r="W675" s="89">
        <f t="shared" si="392"/>
        <v>219.04569120792985</v>
      </c>
      <c r="X675" s="89">
        <f t="shared" si="393"/>
        <v>47981.014836759758</v>
      </c>
      <c r="Y675" s="89">
        <f t="shared" si="409"/>
        <v>211.0412373730679</v>
      </c>
      <c r="Z675" s="109">
        <f t="shared" si="394"/>
        <v>568.75</v>
      </c>
      <c r="AA675" s="89">
        <f t="shared" si="395"/>
        <v>352.41200060927798</v>
      </c>
      <c r="AB675" s="89">
        <f t="shared" si="396"/>
        <v>15080.147682729132</v>
      </c>
      <c r="AC675" s="89">
        <f t="shared" si="397"/>
        <v>15617.952317270867</v>
      </c>
      <c r="AD675" s="89" t="str">
        <f t="shared" si="398"/>
        <v/>
      </c>
      <c r="AE675" s="89">
        <f>'Data Raw'!C717</f>
        <v>15349.05</v>
      </c>
      <c r="AF675" s="89"/>
      <c r="AG675" s="89">
        <f t="shared" si="400"/>
        <v>-387.86999999999898</v>
      </c>
      <c r="AH675" s="89">
        <f t="shared" si="401"/>
        <v>-168.82430879206913</v>
      </c>
      <c r="AI675" s="109">
        <f t="shared" si="402"/>
        <v>-1</v>
      </c>
      <c r="AJ675" s="109">
        <f t="shared" si="406"/>
        <v>50</v>
      </c>
      <c r="AK675" s="88"/>
      <c r="AL675" s="191" t="str">
        <f t="shared" si="407"/>
        <v/>
      </c>
      <c r="AM675" s="191">
        <f t="shared" si="408"/>
        <v>-387.86999999999898</v>
      </c>
      <c r="AN675" s="88"/>
      <c r="AO675" s="191"/>
      <c r="AP675" s="191">
        <f t="shared" si="403"/>
        <v>150443.1368999992</v>
      </c>
      <c r="AQ675" s="191">
        <f t="shared" si="399"/>
        <v>172.54321207766674</v>
      </c>
      <c r="AR675" s="191">
        <f t="shared" si="405"/>
        <v>-38.498025295401163</v>
      </c>
      <c r="AS675" s="250">
        <f t="shared" si="410"/>
        <v>0</v>
      </c>
      <c r="AT675" s="250">
        <f t="shared" si="411"/>
        <v>1</v>
      </c>
      <c r="AU675" s="250">
        <f t="shared" si="412"/>
        <v>0</v>
      </c>
      <c r="AV675" s="250">
        <f t="shared" si="413"/>
        <v>0</v>
      </c>
      <c r="AW675" s="250">
        <f t="shared" si="414"/>
        <v>0</v>
      </c>
      <c r="AX675" s="250">
        <f t="shared" si="415"/>
        <v>0</v>
      </c>
      <c r="AY675" s="89"/>
      <c r="AZ675" s="111"/>
      <c r="BA675" s="111"/>
      <c r="BB675" s="111"/>
      <c r="BC675" s="111"/>
      <c r="BD675" s="111"/>
      <c r="BE675" s="111"/>
      <c r="BF675" s="111"/>
      <c r="BG675" s="111"/>
      <c r="BH675" s="89"/>
      <c r="BI675" s="89"/>
      <c r="BJ675" s="89"/>
      <c r="BK675" s="89"/>
      <c r="BL675" s="89"/>
    </row>
    <row r="676" spans="1:64" x14ac:dyDescent="0.25">
      <c r="A676" s="86">
        <f t="shared" si="404"/>
        <v>675</v>
      </c>
      <c r="B676" s="113"/>
      <c r="C676" s="88"/>
      <c r="D676" s="88"/>
      <c r="E676" s="194">
        <f t="shared" si="380"/>
        <v>0</v>
      </c>
      <c r="F676" s="89">
        <f t="shared" si="381"/>
        <v>0</v>
      </c>
      <c r="G676" s="113"/>
      <c r="H676" s="88"/>
      <c r="I676" s="84">
        <f t="shared" si="382"/>
        <v>14450.840827924905</v>
      </c>
      <c r="J676" s="84">
        <f t="shared" si="383"/>
        <v>14556.361446611441</v>
      </c>
      <c r="K676" s="84">
        <f t="shared" si="384"/>
        <v>14661.882065297974</v>
      </c>
      <c r="L676" s="84">
        <f t="shared" si="385"/>
        <v>14767.402683984508</v>
      </c>
      <c r="M676" s="108">
        <f>IF(T676&lt;&gt;0,(((G676+1)*('Data Raw'!$N$1007-'Data Raw'!$N$1008)/2+'Data Raw'!$N$1008)*'Data Raw'!$M$1010+'Data Raw'!$M$1009)*AE676+AE676)</f>
        <v>14872.923302671043</v>
      </c>
      <c r="N676" s="84">
        <f t="shared" si="386"/>
        <v>14978.443921357577</v>
      </c>
      <c r="O676" s="84">
        <f t="shared" si="387"/>
        <v>15083.964540044111</v>
      </c>
      <c r="P676" s="84">
        <f t="shared" si="388"/>
        <v>15189.485158730644</v>
      </c>
      <c r="Q676" s="84">
        <f t="shared" si="389"/>
        <v>15295.00577741718</v>
      </c>
      <c r="R676" s="166" t="str">
        <f t="shared" si="390"/>
        <v/>
      </c>
      <c r="S676" s="109">
        <f>'Data Raw'!E718</f>
        <v>14994.37</v>
      </c>
      <c r="T676" s="109">
        <f>'Data Raw'!G718</f>
        <v>15353.98</v>
      </c>
      <c r="U676" s="109">
        <f>'Data Raw'!D718</f>
        <v>15516.8</v>
      </c>
      <c r="V676" s="166" t="str">
        <f t="shared" si="391"/>
        <v/>
      </c>
      <c r="W676" s="89">
        <f t="shared" si="392"/>
        <v>-481.05669732895694</v>
      </c>
      <c r="X676" s="89">
        <f t="shared" si="393"/>
        <v>231415.54604504368</v>
      </c>
      <c r="Y676" s="89">
        <f t="shared" si="409"/>
        <v>266.89911664917707</v>
      </c>
      <c r="Z676" s="109">
        <f t="shared" si="394"/>
        <v>522.42999999999847</v>
      </c>
      <c r="AA676" s="89">
        <f t="shared" si="395"/>
        <v>376.70028623652377</v>
      </c>
      <c r="AB676" s="89">
        <f t="shared" si="396"/>
        <v>14738.779799482114</v>
      </c>
      <c r="AC676" s="89">
        <f t="shared" si="397"/>
        <v>15337.880200517886</v>
      </c>
      <c r="AD676" s="89" t="str">
        <f t="shared" si="398"/>
        <v/>
      </c>
      <c r="AE676" s="89">
        <f>'Data Raw'!C718</f>
        <v>15038.33</v>
      </c>
      <c r="AF676" s="89"/>
      <c r="AG676" s="89">
        <f t="shared" si="400"/>
        <v>315.64999999999964</v>
      </c>
      <c r="AH676" s="89">
        <f t="shared" si="401"/>
        <v>-165.40669732895731</v>
      </c>
      <c r="AI676" s="109">
        <f t="shared" si="402"/>
        <v>-1</v>
      </c>
      <c r="AJ676" s="109">
        <f t="shared" si="406"/>
        <v>50</v>
      </c>
      <c r="AK676" s="88"/>
      <c r="AL676" s="191" t="str">
        <f t="shared" si="407"/>
        <v/>
      </c>
      <c r="AM676" s="191">
        <f t="shared" si="408"/>
        <v>-315.64999999999964</v>
      </c>
      <c r="AN676" s="88"/>
      <c r="AO676" s="191"/>
      <c r="AP676" s="191">
        <f t="shared" si="403"/>
        <v>99634.922499999768</v>
      </c>
      <c r="AQ676" s="191">
        <f t="shared" si="399"/>
        <v>188.4439662912593</v>
      </c>
      <c r="AR676" s="191">
        <f t="shared" si="405"/>
        <v>-78.455150357917773</v>
      </c>
      <c r="AS676" s="250">
        <f t="shared" si="410"/>
        <v>0</v>
      </c>
      <c r="AT676" s="250">
        <f t="shared" si="411"/>
        <v>0</v>
      </c>
      <c r="AU676" s="250">
        <f t="shared" si="412"/>
        <v>0</v>
      </c>
      <c r="AV676" s="250">
        <f t="shared" si="413"/>
        <v>0</v>
      </c>
      <c r="AW676" s="250">
        <f t="shared" si="414"/>
        <v>0</v>
      </c>
      <c r="AX676" s="250">
        <f t="shared" si="415"/>
        <v>0</v>
      </c>
      <c r="AY676" s="89"/>
      <c r="AZ676" s="111"/>
      <c r="BA676" s="111"/>
      <c r="BB676" s="111"/>
      <c r="BC676" s="111"/>
      <c r="BD676" s="111"/>
      <c r="BE676" s="111"/>
      <c r="BF676" s="111"/>
      <c r="BG676" s="111"/>
      <c r="BH676" s="89"/>
      <c r="BI676" s="89"/>
      <c r="BJ676" s="89"/>
      <c r="BK676" s="89"/>
      <c r="BL676" s="89"/>
    </row>
    <row r="677" spans="1:64" x14ac:dyDescent="0.25">
      <c r="A677" s="86">
        <f t="shared" si="404"/>
        <v>676</v>
      </c>
      <c r="B677" s="113"/>
      <c r="C677" s="88"/>
      <c r="D677" s="88"/>
      <c r="E677" s="194">
        <f t="shared" ref="E677:E740" si="416">B677-B676</f>
        <v>0</v>
      </c>
      <c r="F677" s="89">
        <f t="shared" ref="F677:F740" si="417">E677/7+F676/7*6</f>
        <v>0</v>
      </c>
      <c r="G677" s="113"/>
      <c r="H677" s="88"/>
      <c r="I677" s="84">
        <f t="shared" ref="I677:I740" si="418">K677-Y676</f>
        <v>14897.040309529193</v>
      </c>
      <c r="J677" s="84">
        <f t="shared" ref="J677:J740" si="419">M677-Y676*1.5</f>
        <v>15030.489867853783</v>
      </c>
      <c r="K677" s="84">
        <f t="shared" ref="K677:K740" si="420">M677-Y676</f>
        <v>15163.939426178371</v>
      </c>
      <c r="L677" s="84">
        <f t="shared" ref="L677:L740" si="421">M677-Y676/2</f>
        <v>15297.388984502961</v>
      </c>
      <c r="M677" s="108">
        <f>IF(T677&lt;&gt;0,(((G677+1)*('Data Raw'!$N$1007-'Data Raw'!$N$1008)/2+'Data Raw'!$N$1008)*'Data Raw'!$M$1010+'Data Raw'!$M$1009)*AE677+AE677)</f>
        <v>15430.838542827549</v>
      </c>
      <c r="N677" s="84">
        <f t="shared" ref="N677:N740" si="422">M677+Y676/2</f>
        <v>15564.288101152137</v>
      </c>
      <c r="O677" s="84">
        <f t="shared" ref="O677:O740" si="423">M677+Y676</f>
        <v>15697.737659476727</v>
      </c>
      <c r="P677" s="84">
        <f t="shared" ref="P677:P740" si="424">M677+1.5*Y676</f>
        <v>15831.187217801315</v>
      </c>
      <c r="Q677" s="84">
        <f t="shared" ref="Q677:Q740" si="425">O677+Y676</f>
        <v>15964.636776125904</v>
      </c>
      <c r="R677" s="166" t="str">
        <f t="shared" ref="R677:R740" si="426">IF(B677&lt;&gt;"",IF(AND(M677&gt;AB677,M677&lt;AC677),"",1),"")</f>
        <v/>
      </c>
      <c r="S677" s="109">
        <f>'Data Raw'!E719</f>
        <v>15412.1</v>
      </c>
      <c r="T677" s="109">
        <f>'Data Raw'!G719</f>
        <v>15899.87</v>
      </c>
      <c r="U677" s="109">
        <f>'Data Raw'!D719</f>
        <v>15975.11</v>
      </c>
      <c r="V677" s="166" t="str">
        <f t="shared" ref="V677:V740" si="427">IF(R677&lt;&gt;1,IF(B677&lt;&gt;"",IF((AE677-M677)*(AE677-T677)&gt;0,1,""),""),"")</f>
        <v/>
      </c>
      <c r="W677" s="89">
        <f t="shared" ref="W677:W740" si="428">IF(R677=1,0,(M677-T677))</f>
        <v>-469.03145717245206</v>
      </c>
      <c r="X677" s="89">
        <f t="shared" ref="X677:X740" si="429">IF(R677=1,0,(M677-T677)*(M677-T677))</f>
        <v>219990.50781731374</v>
      </c>
      <c r="Y677" s="89">
        <f t="shared" si="409"/>
        <v>304.11495444650058</v>
      </c>
      <c r="Z677" s="109">
        <f t="shared" ref="Z677:Z740" si="430">U677-S677</f>
        <v>563.01000000000022</v>
      </c>
      <c r="AA677" s="89">
        <f t="shared" ref="AA677:AA740" si="431">Z677/7+AA676/7*6</f>
        <v>403.3159596313061</v>
      </c>
      <c r="AB677" s="89">
        <f t="shared" ref="AB677:AB740" si="432">AE677-$AD$1*AA676</f>
        <v>15282.254756698956</v>
      </c>
      <c r="AC677" s="89">
        <f t="shared" ref="AC677:AC740" si="433">AE677+$AD$1*AA676</f>
        <v>15922.645243301045</v>
      </c>
      <c r="AD677" s="89">
        <f t="shared" ref="AD677:AD740" si="434">IF(AND(T677&lt;AC677, T677&gt;AB677),1,"")</f>
        <v>1</v>
      </c>
      <c r="AE677" s="89">
        <f>'Data Raw'!C719</f>
        <v>15602.45</v>
      </c>
      <c r="AF677" s="89"/>
      <c r="AG677" s="89">
        <f t="shared" si="400"/>
        <v>297.42000000000007</v>
      </c>
      <c r="AH677" s="89">
        <f t="shared" si="401"/>
        <v>-171.61145717245199</v>
      </c>
      <c r="AI677" s="109">
        <f t="shared" si="402"/>
        <v>-1</v>
      </c>
      <c r="AJ677" s="109">
        <f t="shared" si="406"/>
        <v>50</v>
      </c>
      <c r="AK677" s="88"/>
      <c r="AL677" s="191" t="str">
        <f t="shared" si="407"/>
        <v/>
      </c>
      <c r="AM677" s="191">
        <f t="shared" si="408"/>
        <v>-297.42000000000007</v>
      </c>
      <c r="AN677" s="88"/>
      <c r="AO677" s="191"/>
      <c r="AP677" s="191">
        <f t="shared" si="403"/>
        <v>88458.656400000036</v>
      </c>
      <c r="AQ677" s="191">
        <f t="shared" ref="AQ677:AQ740" si="435">IF(AP677&gt;0,SQRT(AP677)/9+AQ676/9*8,AQ676)</f>
        <v>200.5524144811194</v>
      </c>
      <c r="AR677" s="191">
        <f t="shared" si="405"/>
        <v>-103.56253996538118</v>
      </c>
      <c r="AS677" s="250">
        <f t="shared" si="410"/>
        <v>0</v>
      </c>
      <c r="AT677" s="250">
        <f t="shared" si="411"/>
        <v>0</v>
      </c>
      <c r="AU677" s="250">
        <f t="shared" si="412"/>
        <v>0</v>
      </c>
      <c r="AV677" s="250">
        <f t="shared" si="413"/>
        <v>0</v>
      </c>
      <c r="AW677" s="250">
        <f t="shared" si="414"/>
        <v>0</v>
      </c>
      <c r="AX677" s="250">
        <f t="shared" si="415"/>
        <v>1</v>
      </c>
      <c r="AY677" s="89"/>
      <c r="AZ677" s="111"/>
      <c r="BA677" s="111"/>
      <c r="BB677" s="111"/>
      <c r="BC677" s="111"/>
      <c r="BD677" s="111"/>
      <c r="BE677" s="111"/>
      <c r="BF677" s="111"/>
      <c r="BG677" s="111"/>
      <c r="BH677" s="89"/>
      <c r="BI677" s="89"/>
      <c r="BJ677" s="89"/>
      <c r="BK677" s="89"/>
      <c r="BL677" s="89"/>
    </row>
    <row r="678" spans="1:64" x14ac:dyDescent="0.25">
      <c r="A678" s="86">
        <f t="shared" si="404"/>
        <v>677</v>
      </c>
      <c r="B678" s="113"/>
      <c r="C678" s="88"/>
      <c r="D678" s="88"/>
      <c r="E678" s="194">
        <f t="shared" si="416"/>
        <v>0</v>
      </c>
      <c r="F678" s="89">
        <f t="shared" si="417"/>
        <v>0</v>
      </c>
      <c r="G678" s="113"/>
      <c r="H678" s="88"/>
      <c r="I678" s="84">
        <f t="shared" si="418"/>
        <v>15205.836628702051</v>
      </c>
      <c r="J678" s="84">
        <f t="shared" si="419"/>
        <v>15357.894105925301</v>
      </c>
      <c r="K678" s="84">
        <f t="shared" si="420"/>
        <v>15509.951583148551</v>
      </c>
      <c r="L678" s="84">
        <f t="shared" si="421"/>
        <v>15662.009060371802</v>
      </c>
      <c r="M678" s="108">
        <f>IF(T678&lt;&gt;0,(((G678+1)*('Data Raw'!$N$1007-'Data Raw'!$N$1008)/2+'Data Raw'!$N$1008)*'Data Raw'!$M$1010+'Data Raw'!$M$1009)*AE678+AE678)</f>
        <v>15814.066537595052</v>
      </c>
      <c r="N678" s="84">
        <f t="shared" si="422"/>
        <v>15966.124014818302</v>
      </c>
      <c r="O678" s="84">
        <f t="shared" si="423"/>
        <v>16118.181492041553</v>
      </c>
      <c r="P678" s="84">
        <f t="shared" si="424"/>
        <v>16270.238969264803</v>
      </c>
      <c r="Q678" s="84">
        <f t="shared" si="425"/>
        <v>16422.296446488053</v>
      </c>
      <c r="R678" s="166" t="str">
        <f t="shared" si="426"/>
        <v/>
      </c>
      <c r="S678" s="109">
        <f>'Data Raw'!E720</f>
        <v>15828.93</v>
      </c>
      <c r="T678" s="109">
        <f>'Data Raw'!G720</f>
        <v>16211.96</v>
      </c>
      <c r="U678" s="109">
        <f>'Data Raw'!D720</f>
        <v>16254.93</v>
      </c>
      <c r="V678" s="166" t="str">
        <f t="shared" si="427"/>
        <v/>
      </c>
      <c r="W678" s="89">
        <f t="shared" si="428"/>
        <v>-397.89346240494706</v>
      </c>
      <c r="X678" s="89">
        <f t="shared" si="429"/>
        <v>158319.20742459703</v>
      </c>
      <c r="Y678" s="89">
        <f t="shared" si="409"/>
        <v>319.2031687393245</v>
      </c>
      <c r="Z678" s="109">
        <f t="shared" si="430"/>
        <v>426</v>
      </c>
      <c r="AA678" s="89">
        <f t="shared" si="431"/>
        <v>406.55653682683379</v>
      </c>
      <c r="AB678" s="89">
        <f t="shared" si="432"/>
        <v>15647.121434313391</v>
      </c>
      <c r="AC678" s="89">
        <f t="shared" si="433"/>
        <v>16332.75856568661</v>
      </c>
      <c r="AD678" s="89">
        <f t="shared" si="434"/>
        <v>1</v>
      </c>
      <c r="AE678" s="89">
        <f>'Data Raw'!C720</f>
        <v>15989.94</v>
      </c>
      <c r="AF678" s="89"/>
      <c r="AG678" s="89">
        <f t="shared" si="400"/>
        <v>222.01999999999862</v>
      </c>
      <c r="AH678" s="89">
        <f t="shared" si="401"/>
        <v>-175.87346240494844</v>
      </c>
      <c r="AI678" s="109">
        <f t="shared" si="402"/>
        <v>-1</v>
      </c>
      <c r="AJ678" s="109">
        <f t="shared" si="406"/>
        <v>50</v>
      </c>
      <c r="AK678" s="88"/>
      <c r="AL678" s="191" t="str">
        <f t="shared" si="407"/>
        <v/>
      </c>
      <c r="AM678" s="191">
        <f t="shared" si="408"/>
        <v>-222.01999999999862</v>
      </c>
      <c r="AN678" s="88"/>
      <c r="AO678" s="191"/>
      <c r="AP678" s="191">
        <f t="shared" si="403"/>
        <v>49292.880399999383</v>
      </c>
      <c r="AQ678" s="191">
        <f t="shared" si="435"/>
        <v>202.93770176099488</v>
      </c>
      <c r="AR678" s="191">
        <f t="shared" si="405"/>
        <v>-116.26546697832961</v>
      </c>
      <c r="AS678" s="250">
        <f t="shared" si="410"/>
        <v>0</v>
      </c>
      <c r="AT678" s="250">
        <f t="shared" si="411"/>
        <v>0</v>
      </c>
      <c r="AU678" s="250">
        <f t="shared" si="412"/>
        <v>0</v>
      </c>
      <c r="AV678" s="250">
        <f t="shared" si="413"/>
        <v>0</v>
      </c>
      <c r="AW678" s="250">
        <f t="shared" si="414"/>
        <v>1</v>
      </c>
      <c r="AX678" s="250">
        <f t="shared" si="415"/>
        <v>0</v>
      </c>
      <c r="AY678" s="89"/>
      <c r="AZ678" s="111"/>
      <c r="BA678" s="111"/>
      <c r="BB678" s="111"/>
      <c r="BC678" s="111"/>
      <c r="BD678" s="111"/>
      <c r="BE678" s="111"/>
      <c r="BF678" s="111"/>
      <c r="BG678" s="111"/>
      <c r="BH678" s="89"/>
      <c r="BI678" s="89"/>
      <c r="BJ678" s="89"/>
      <c r="BK678" s="89"/>
      <c r="BL678" s="89"/>
    </row>
    <row r="679" spans="1:64" x14ac:dyDescent="0.25">
      <c r="A679" s="86">
        <f t="shared" si="404"/>
        <v>678</v>
      </c>
      <c r="B679" s="113"/>
      <c r="C679" s="88"/>
      <c r="D679" s="88"/>
      <c r="E679" s="194">
        <f t="shared" si="416"/>
        <v>0</v>
      </c>
      <c r="F679" s="89">
        <f t="shared" si="417"/>
        <v>0</v>
      </c>
      <c r="G679" s="113"/>
      <c r="H679" s="88"/>
      <c r="I679" s="84">
        <f t="shared" si="418"/>
        <v>15342.583787710559</v>
      </c>
      <c r="J679" s="84">
        <f t="shared" si="419"/>
        <v>15502.185372080221</v>
      </c>
      <c r="K679" s="84">
        <f t="shared" si="420"/>
        <v>15661.786956449883</v>
      </c>
      <c r="L679" s="84">
        <f t="shared" si="421"/>
        <v>15821.388540819546</v>
      </c>
      <c r="M679" s="108">
        <f>IF(T679&lt;&gt;0,(((G679+1)*('Data Raw'!$N$1007-'Data Raw'!$N$1008)/2+'Data Raw'!$N$1008)*'Data Raw'!$M$1010+'Data Raw'!$M$1009)*AE679+AE679)</f>
        <v>15980.990125189208</v>
      </c>
      <c r="N679" s="84">
        <f t="shared" si="422"/>
        <v>16140.59170955887</v>
      </c>
      <c r="O679" s="84">
        <f t="shared" si="423"/>
        <v>16300.193293928533</v>
      </c>
      <c r="P679" s="84">
        <f t="shared" si="424"/>
        <v>16459.794878298195</v>
      </c>
      <c r="Q679" s="84">
        <f t="shared" si="425"/>
        <v>16619.396462667857</v>
      </c>
      <c r="R679" s="166" t="str">
        <f t="shared" si="426"/>
        <v/>
      </c>
      <c r="S679" s="109">
        <f>'Data Raw'!E721</f>
        <v>15888.04</v>
      </c>
      <c r="T679" s="109">
        <f>'Data Raw'!G721</f>
        <v>15952.23</v>
      </c>
      <c r="U679" s="109">
        <f>'Data Raw'!D721</f>
        <v>16240.96</v>
      </c>
      <c r="V679" s="166" t="str">
        <f t="shared" si="427"/>
        <v/>
      </c>
      <c r="W679" s="89">
        <f t="shared" si="428"/>
        <v>28.760125189208338</v>
      </c>
      <c r="X679" s="89">
        <f t="shared" si="429"/>
        <v>827.14480089893596</v>
      </c>
      <c r="Y679" s="89">
        <f t="shared" si="409"/>
        <v>295.7245635481612</v>
      </c>
      <c r="Z679" s="109">
        <f t="shared" si="430"/>
        <v>352.91999999999825</v>
      </c>
      <c r="AA679" s="89">
        <f t="shared" si="431"/>
        <v>398.89417442300015</v>
      </c>
      <c r="AB679" s="89">
        <f t="shared" si="432"/>
        <v>15813.146943697191</v>
      </c>
      <c r="AC679" s="89">
        <f t="shared" si="433"/>
        <v>16504.293056302809</v>
      </c>
      <c r="AD679" s="89">
        <f t="shared" si="434"/>
        <v>1</v>
      </c>
      <c r="AE679" s="89">
        <f>'Data Raw'!C721</f>
        <v>16158.72</v>
      </c>
      <c r="AF679" s="89"/>
      <c r="AG679" s="89">
        <f t="shared" si="400"/>
        <v>-206.48999999999978</v>
      </c>
      <c r="AH679" s="89">
        <f t="shared" si="401"/>
        <v>-177.72987481079144</v>
      </c>
      <c r="AI679" s="109">
        <f t="shared" si="402"/>
        <v>-1</v>
      </c>
      <c r="AJ679" s="109">
        <f t="shared" si="406"/>
        <v>50</v>
      </c>
      <c r="AK679" s="88"/>
      <c r="AL679" s="191" t="str">
        <f t="shared" si="407"/>
        <v/>
      </c>
      <c r="AM679" s="191">
        <f t="shared" si="408"/>
        <v>-206.48999999999978</v>
      </c>
      <c r="AN679" s="88"/>
      <c r="AO679" s="191"/>
      <c r="AP679" s="191">
        <f t="shared" si="403"/>
        <v>42638.120099999913</v>
      </c>
      <c r="AQ679" s="191">
        <f t="shared" si="435"/>
        <v>203.33240156532875</v>
      </c>
      <c r="AR679" s="191">
        <f t="shared" si="405"/>
        <v>-92.392161982832448</v>
      </c>
      <c r="AS679" s="250">
        <f t="shared" si="410"/>
        <v>0</v>
      </c>
      <c r="AT679" s="250">
        <f t="shared" si="411"/>
        <v>0</v>
      </c>
      <c r="AU679" s="250">
        <f t="shared" si="412"/>
        <v>1</v>
      </c>
      <c r="AV679" s="250">
        <f t="shared" si="413"/>
        <v>0</v>
      </c>
      <c r="AW679" s="250">
        <f t="shared" si="414"/>
        <v>0</v>
      </c>
      <c r="AX679" s="250">
        <f t="shared" si="415"/>
        <v>0</v>
      </c>
      <c r="AY679" s="89"/>
      <c r="AZ679" s="111"/>
      <c r="BA679" s="111"/>
      <c r="BB679" s="111"/>
      <c r="BC679" s="111"/>
      <c r="BD679" s="111"/>
      <c r="BE679" s="111"/>
      <c r="BF679" s="111"/>
      <c r="BG679" s="111"/>
      <c r="BH679" s="89"/>
      <c r="BI679" s="89"/>
      <c r="BJ679" s="89"/>
      <c r="BK679" s="89"/>
      <c r="BL679" s="89"/>
    </row>
    <row r="680" spans="1:64" x14ac:dyDescent="0.25">
      <c r="A680" s="86">
        <f t="shared" si="404"/>
        <v>679</v>
      </c>
      <c r="B680" s="113"/>
      <c r="C680" s="88"/>
      <c r="D680" s="88"/>
      <c r="E680" s="194">
        <f t="shared" si="416"/>
        <v>0</v>
      </c>
      <c r="F680" s="89">
        <f t="shared" si="417"/>
        <v>0</v>
      </c>
      <c r="G680" s="113"/>
      <c r="H680" s="88"/>
      <c r="I680" s="84">
        <f t="shared" si="418"/>
        <v>15278.308056413096</v>
      </c>
      <c r="J680" s="84">
        <f t="shared" si="419"/>
        <v>15426.170338187178</v>
      </c>
      <c r="K680" s="84">
        <f t="shared" si="420"/>
        <v>15574.032619961257</v>
      </c>
      <c r="L680" s="84">
        <f t="shared" si="421"/>
        <v>15721.894901735339</v>
      </c>
      <c r="M680" s="108">
        <f>IF(T680&lt;&gt;0,(((G680+1)*('Data Raw'!$N$1007-'Data Raw'!$N$1008)/2+'Data Raw'!$N$1008)*'Data Raw'!$M$1010+'Data Raw'!$M$1009)*AE680+AE680)</f>
        <v>15869.757183509419</v>
      </c>
      <c r="N680" s="84">
        <f t="shared" si="422"/>
        <v>16017.619465283498</v>
      </c>
      <c r="O680" s="84">
        <f t="shared" si="423"/>
        <v>16165.48174705758</v>
      </c>
      <c r="P680" s="84">
        <f t="shared" si="424"/>
        <v>16313.34402883166</v>
      </c>
      <c r="Q680" s="84">
        <f t="shared" si="425"/>
        <v>16461.206310605739</v>
      </c>
      <c r="R680" s="166" t="str">
        <f t="shared" si="426"/>
        <v/>
      </c>
      <c r="S680" s="109">
        <f>'Data Raw'!E722</f>
        <v>16012.59</v>
      </c>
      <c r="T680" s="109">
        <f>'Data Raw'!G722</f>
        <v>16077.24</v>
      </c>
      <c r="U680" s="109">
        <f>'Data Raw'!D722</f>
        <v>16258.45</v>
      </c>
      <c r="V680" s="166" t="str">
        <f t="shared" si="427"/>
        <v/>
      </c>
      <c r="W680" s="89">
        <f t="shared" si="428"/>
        <v>-207.48281649058117</v>
      </c>
      <c r="X680" s="89">
        <f t="shared" si="429"/>
        <v>43049.119138864182</v>
      </c>
      <c r="Y680" s="89">
        <f t="shared" si="409"/>
        <v>284.79747793159135</v>
      </c>
      <c r="Z680" s="109">
        <f t="shared" si="430"/>
        <v>245.86000000000058</v>
      </c>
      <c r="AA680" s="89">
        <f t="shared" si="431"/>
        <v>377.03214950542883</v>
      </c>
      <c r="AB680" s="89">
        <f t="shared" si="432"/>
        <v>15707.189951740449</v>
      </c>
      <c r="AC680" s="89">
        <f t="shared" si="433"/>
        <v>16385.310048259551</v>
      </c>
      <c r="AD680" s="89">
        <f t="shared" si="434"/>
        <v>1</v>
      </c>
      <c r="AE680" s="89">
        <f>'Data Raw'!C722</f>
        <v>16046.25</v>
      </c>
      <c r="AF680" s="89"/>
      <c r="AG680" s="89">
        <f t="shared" si="400"/>
        <v>30.989999999999782</v>
      </c>
      <c r="AH680" s="89">
        <f t="shared" si="401"/>
        <v>-176.49281649058139</v>
      </c>
      <c r="AI680" s="109">
        <f t="shared" si="402"/>
        <v>-1</v>
      </c>
      <c r="AJ680" s="109">
        <f t="shared" si="406"/>
        <v>50</v>
      </c>
      <c r="AK680" s="88"/>
      <c r="AL680" s="191" t="str">
        <f t="shared" si="407"/>
        <v/>
      </c>
      <c r="AM680" s="191">
        <f t="shared" si="408"/>
        <v>-30.989999999999782</v>
      </c>
      <c r="AN680" s="88"/>
      <c r="AO680" s="191"/>
      <c r="AP680" s="191">
        <f t="shared" si="403"/>
        <v>960.38009999998644</v>
      </c>
      <c r="AQ680" s="191">
        <f t="shared" si="435"/>
        <v>184.18324583584774</v>
      </c>
      <c r="AR680" s="191">
        <f t="shared" si="405"/>
        <v>-100.6142320957436</v>
      </c>
      <c r="AS680" s="250">
        <f t="shared" si="410"/>
        <v>0</v>
      </c>
      <c r="AT680" s="250">
        <f t="shared" si="411"/>
        <v>0</v>
      </c>
      <c r="AU680" s="250">
        <f t="shared" si="412"/>
        <v>0</v>
      </c>
      <c r="AV680" s="250">
        <f t="shared" si="413"/>
        <v>1</v>
      </c>
      <c r="AW680" s="250">
        <f t="shared" si="414"/>
        <v>0</v>
      </c>
      <c r="AX680" s="250">
        <f t="shared" si="415"/>
        <v>0</v>
      </c>
      <c r="AY680" s="89"/>
      <c r="AZ680" s="111"/>
      <c r="BA680" s="111"/>
      <c r="BB680" s="111"/>
      <c r="BC680" s="111"/>
      <c r="BD680" s="111"/>
      <c r="BE680" s="111"/>
      <c r="BF680" s="111"/>
      <c r="BG680" s="111"/>
      <c r="BH680" s="89"/>
      <c r="BI680" s="89"/>
      <c r="BJ680" s="89"/>
      <c r="BK680" s="89"/>
      <c r="BL680" s="89"/>
    </row>
    <row r="681" spans="1:64" x14ac:dyDescent="0.25">
      <c r="A681" s="86">
        <f t="shared" si="404"/>
        <v>680</v>
      </c>
      <c r="B681" s="113"/>
      <c r="C681" s="88"/>
      <c r="D681" s="88"/>
      <c r="E681" s="194">
        <f t="shared" si="416"/>
        <v>0</v>
      </c>
      <c r="F681" s="89">
        <f t="shared" si="417"/>
        <v>0</v>
      </c>
      <c r="G681" s="113"/>
      <c r="H681" s="88"/>
      <c r="I681" s="84">
        <f t="shared" si="418"/>
        <v>15152.217569107252</v>
      </c>
      <c r="J681" s="84">
        <f t="shared" si="419"/>
        <v>15294.616308073048</v>
      </c>
      <c r="K681" s="84">
        <f t="shared" si="420"/>
        <v>15437.015047038843</v>
      </c>
      <c r="L681" s="84">
        <f t="shared" si="421"/>
        <v>15579.413786004639</v>
      </c>
      <c r="M681" s="108">
        <f>IF(T681&lt;&gt;0,(((G681+1)*('Data Raw'!$N$1007-'Data Raw'!$N$1008)/2+'Data Raw'!$N$1008)*'Data Raw'!$M$1010+'Data Raw'!$M$1009)*AE681+AE681)</f>
        <v>15721.812524970435</v>
      </c>
      <c r="N681" s="84">
        <f t="shared" si="422"/>
        <v>15864.211263936231</v>
      </c>
      <c r="O681" s="84">
        <f t="shared" si="423"/>
        <v>16006.610002902027</v>
      </c>
      <c r="P681" s="84">
        <f t="shared" si="424"/>
        <v>16149.008741867823</v>
      </c>
      <c r="Q681" s="84">
        <f t="shared" si="425"/>
        <v>16291.407480833619</v>
      </c>
      <c r="R681" s="166" t="str">
        <f t="shared" si="426"/>
        <v/>
      </c>
      <c r="S681" s="109">
        <f>'Data Raw'!E723</f>
        <v>15654.97</v>
      </c>
      <c r="T681" s="109">
        <f>'Data Raw'!G723</f>
        <v>15703.45</v>
      </c>
      <c r="U681" s="109">
        <f>'Data Raw'!D723</f>
        <v>15896.66</v>
      </c>
      <c r="V681" s="166" t="str">
        <f t="shared" si="427"/>
        <v/>
      </c>
      <c r="W681" s="89">
        <f t="shared" si="428"/>
        <v>18.362524970434606</v>
      </c>
      <c r="X681" s="89">
        <f t="shared" si="429"/>
        <v>337.18232328983441</v>
      </c>
      <c r="Y681" s="89">
        <f t="shared" si="409"/>
        <v>263.76255635391396</v>
      </c>
      <c r="Z681" s="109">
        <f t="shared" si="430"/>
        <v>241.69000000000051</v>
      </c>
      <c r="AA681" s="89">
        <f t="shared" si="431"/>
        <v>357.69755671893904</v>
      </c>
      <c r="AB681" s="89">
        <f t="shared" si="432"/>
        <v>15576.182672920386</v>
      </c>
      <c r="AC681" s="89">
        <f t="shared" si="433"/>
        <v>16217.137327079614</v>
      </c>
      <c r="AD681" s="89">
        <f t="shared" si="434"/>
        <v>1</v>
      </c>
      <c r="AE681" s="89">
        <f>'Data Raw'!C723</f>
        <v>15896.66</v>
      </c>
      <c r="AF681" s="89"/>
      <c r="AG681" s="89">
        <f t="shared" si="400"/>
        <v>-193.20999999999913</v>
      </c>
      <c r="AH681" s="89">
        <f t="shared" si="401"/>
        <v>-174.84747502956452</v>
      </c>
      <c r="AI681" s="109">
        <f t="shared" si="402"/>
        <v>-1</v>
      </c>
      <c r="AJ681" s="109">
        <f t="shared" si="406"/>
        <v>50</v>
      </c>
      <c r="AK681" s="88"/>
      <c r="AL681" s="191" t="str">
        <f t="shared" si="407"/>
        <v/>
      </c>
      <c r="AM681" s="191">
        <f t="shared" si="408"/>
        <v>-193.20999999999913</v>
      </c>
      <c r="AN681" s="88"/>
      <c r="AO681" s="191"/>
      <c r="AP681" s="191">
        <f t="shared" si="403"/>
        <v>37330.104099999662</v>
      </c>
      <c r="AQ681" s="191">
        <f t="shared" si="435"/>
        <v>185.18621852075344</v>
      </c>
      <c r="AR681" s="191">
        <f t="shared" si="405"/>
        <v>-78.576337833160522</v>
      </c>
      <c r="AS681" s="250">
        <f t="shared" si="410"/>
        <v>0</v>
      </c>
      <c r="AT681" s="250">
        <f t="shared" si="411"/>
        <v>0</v>
      </c>
      <c r="AU681" s="250">
        <f t="shared" si="412"/>
        <v>1</v>
      </c>
      <c r="AV681" s="250">
        <f t="shared" si="413"/>
        <v>0</v>
      </c>
      <c r="AW681" s="250">
        <f t="shared" si="414"/>
        <v>0</v>
      </c>
      <c r="AX681" s="250">
        <f t="shared" si="415"/>
        <v>0</v>
      </c>
      <c r="AY681" s="89"/>
      <c r="AZ681" s="111"/>
      <c r="BA681" s="111"/>
      <c r="BB681" s="111"/>
      <c r="BC681" s="111"/>
      <c r="BD681" s="111"/>
      <c r="BE681" s="111"/>
      <c r="BF681" s="111"/>
      <c r="BG681" s="111"/>
      <c r="BH681" s="89"/>
      <c r="BI681" s="89"/>
      <c r="BJ681" s="89"/>
      <c r="BK681" s="89"/>
      <c r="BL681" s="89"/>
    </row>
    <row r="682" spans="1:64" x14ac:dyDescent="0.25">
      <c r="A682" s="86">
        <f t="shared" si="404"/>
        <v>681</v>
      </c>
      <c r="B682" s="113"/>
      <c r="C682" s="88"/>
      <c r="D682" s="88"/>
      <c r="E682" s="194">
        <f t="shared" si="416"/>
        <v>0</v>
      </c>
      <c r="F682" s="89">
        <f t="shared" si="417"/>
        <v>0</v>
      </c>
      <c r="G682" s="113"/>
      <c r="H682" s="88"/>
      <c r="I682" s="84">
        <f t="shared" si="418"/>
        <v>14952.367879371233</v>
      </c>
      <c r="J682" s="84">
        <f t="shared" si="419"/>
        <v>15084.249157548189</v>
      </c>
      <c r="K682" s="84">
        <f t="shared" si="420"/>
        <v>15216.130435725147</v>
      </c>
      <c r="L682" s="84">
        <f t="shared" si="421"/>
        <v>15348.011713902102</v>
      </c>
      <c r="M682" s="108">
        <f>IF(T682&lt;&gt;0,(((G682+1)*('Data Raw'!$N$1007-'Data Raw'!$N$1008)/2+'Data Raw'!$N$1008)*'Data Raw'!$M$1010+'Data Raw'!$M$1009)*AE682+AE682)</f>
        <v>15479.89299207906</v>
      </c>
      <c r="N682" s="84">
        <f t="shared" si="422"/>
        <v>15611.774270256017</v>
      </c>
      <c r="O682" s="84">
        <f t="shared" si="423"/>
        <v>15743.655548432973</v>
      </c>
      <c r="P682" s="84">
        <f t="shared" si="424"/>
        <v>15875.53682660993</v>
      </c>
      <c r="Q682" s="84">
        <f t="shared" si="425"/>
        <v>16007.418104786886</v>
      </c>
      <c r="R682" s="166" t="str">
        <f t="shared" si="426"/>
        <v/>
      </c>
      <c r="S682" s="109">
        <f>'Data Raw'!E724</f>
        <v>15411.66</v>
      </c>
      <c r="T682" s="109">
        <f>'Data Raw'!G724</f>
        <v>15485.07</v>
      </c>
      <c r="U682" s="109">
        <f>'Data Raw'!D724</f>
        <v>15744.04</v>
      </c>
      <c r="V682" s="166" t="str">
        <f t="shared" si="427"/>
        <v/>
      </c>
      <c r="W682" s="89">
        <f t="shared" si="428"/>
        <v>-5.1770079209400137</v>
      </c>
      <c r="X682" s="89">
        <f t="shared" si="429"/>
        <v>26.801411013475644</v>
      </c>
      <c r="Y682" s="89">
        <f t="shared" si="409"/>
        <v>244.20451564127359</v>
      </c>
      <c r="Z682" s="109">
        <f t="shared" si="430"/>
        <v>332.38000000000102</v>
      </c>
      <c r="AA682" s="89">
        <f t="shared" si="431"/>
        <v>354.08076290194794</v>
      </c>
      <c r="AB682" s="89">
        <f t="shared" si="432"/>
        <v>15348.007076788901</v>
      </c>
      <c r="AC682" s="89">
        <f t="shared" si="433"/>
        <v>15956.092923211098</v>
      </c>
      <c r="AD682" s="89">
        <f t="shared" si="434"/>
        <v>1</v>
      </c>
      <c r="AE682" s="89">
        <f>'Data Raw'!C724</f>
        <v>15652.05</v>
      </c>
      <c r="AF682" s="89"/>
      <c r="AG682" s="89">
        <f t="shared" si="400"/>
        <v>-166.97999999999956</v>
      </c>
      <c r="AH682" s="89">
        <f t="shared" si="401"/>
        <v>-172.15700792093958</v>
      </c>
      <c r="AI682" s="109">
        <f t="shared" si="402"/>
        <v>-1</v>
      </c>
      <c r="AJ682" s="109">
        <f t="shared" si="406"/>
        <v>50</v>
      </c>
      <c r="AK682" s="88"/>
      <c r="AL682" s="191" t="str">
        <f t="shared" si="407"/>
        <v/>
      </c>
      <c r="AM682" s="191">
        <f t="shared" si="408"/>
        <v>-166.97999999999956</v>
      </c>
      <c r="AN682" s="88"/>
      <c r="AO682" s="191"/>
      <c r="AP682" s="191">
        <f t="shared" si="403"/>
        <v>27882.320399999855</v>
      </c>
      <c r="AQ682" s="191">
        <f t="shared" si="435"/>
        <v>183.16330535178079</v>
      </c>
      <c r="AR682" s="191">
        <f t="shared" si="405"/>
        <v>-61.041210289492795</v>
      </c>
      <c r="AS682" s="250">
        <f t="shared" si="410"/>
        <v>0</v>
      </c>
      <c r="AT682" s="250">
        <f t="shared" si="411"/>
        <v>0</v>
      </c>
      <c r="AU682" s="250">
        <f t="shared" si="412"/>
        <v>0</v>
      </c>
      <c r="AV682" s="250">
        <f t="shared" si="413"/>
        <v>1</v>
      </c>
      <c r="AW682" s="250">
        <f t="shared" si="414"/>
        <v>0</v>
      </c>
      <c r="AX682" s="250">
        <f t="shared" si="415"/>
        <v>0</v>
      </c>
      <c r="AY682" s="89"/>
      <c r="AZ682" s="111"/>
      <c r="BA682" s="111"/>
      <c r="BB682" s="111"/>
      <c r="BC682" s="111"/>
      <c r="BD682" s="111"/>
      <c r="BE682" s="111"/>
      <c r="BF682" s="111"/>
      <c r="BG682" s="111"/>
      <c r="BH682" s="89"/>
      <c r="BI682" s="89"/>
      <c r="BJ682" s="89"/>
      <c r="BK682" s="89"/>
      <c r="BL682" s="89"/>
    </row>
    <row r="683" spans="1:64" x14ac:dyDescent="0.25">
      <c r="A683" s="86">
        <f t="shared" si="404"/>
        <v>682</v>
      </c>
      <c r="B683" s="113"/>
      <c r="C683" s="88"/>
      <c r="D683" s="88"/>
      <c r="E683" s="194">
        <f t="shared" si="416"/>
        <v>0</v>
      </c>
      <c r="F683" s="89">
        <f t="shared" si="417"/>
        <v>0</v>
      </c>
      <c r="G683" s="113"/>
      <c r="H683" s="88"/>
      <c r="I683" s="84">
        <f t="shared" si="418"/>
        <v>14863.7149225142</v>
      </c>
      <c r="J683" s="84">
        <f t="shared" si="419"/>
        <v>14985.817180334836</v>
      </c>
      <c r="K683" s="84">
        <f t="shared" si="420"/>
        <v>15107.919438155473</v>
      </c>
      <c r="L683" s="84">
        <f t="shared" si="421"/>
        <v>15230.021695976109</v>
      </c>
      <c r="M683" s="108">
        <f>IF(T683&lt;&gt;0,(((G683+1)*('Data Raw'!$N$1007-'Data Raw'!$N$1008)/2+'Data Raw'!$N$1008)*'Data Raw'!$M$1010+'Data Raw'!$M$1009)*AE683+AE683)</f>
        <v>15352.123953796747</v>
      </c>
      <c r="N683" s="84">
        <f t="shared" si="422"/>
        <v>15474.226211617384</v>
      </c>
      <c r="O683" s="84">
        <f t="shared" si="423"/>
        <v>15596.32846943802</v>
      </c>
      <c r="P683" s="84">
        <f t="shared" si="424"/>
        <v>15718.430727258657</v>
      </c>
      <c r="Q683" s="84">
        <f t="shared" si="425"/>
        <v>15840.532985079293</v>
      </c>
      <c r="R683" s="166" t="str">
        <f t="shared" si="426"/>
        <v/>
      </c>
      <c r="S683" s="109">
        <f>'Data Raw'!E725</f>
        <v>15434.82</v>
      </c>
      <c r="T683" s="109">
        <f>'Data Raw'!G725</f>
        <v>15566.21</v>
      </c>
      <c r="U683" s="109">
        <f>'Data Raw'!D725</f>
        <v>15805.06</v>
      </c>
      <c r="V683" s="166" t="str">
        <f t="shared" si="427"/>
        <v/>
      </c>
      <c r="W683" s="89">
        <f t="shared" si="428"/>
        <v>-214.08604620325241</v>
      </c>
      <c r="X683" s="89">
        <f t="shared" si="429"/>
        <v>45832.835178941124</v>
      </c>
      <c r="Y683" s="89">
        <f t="shared" si="409"/>
        <v>240.13326893220753</v>
      </c>
      <c r="Z683" s="109">
        <f t="shared" si="430"/>
        <v>370.23999999999978</v>
      </c>
      <c r="AA683" s="89">
        <f t="shared" si="431"/>
        <v>356.38922534452678</v>
      </c>
      <c r="AB683" s="89">
        <f t="shared" si="432"/>
        <v>15221.891351533344</v>
      </c>
      <c r="AC683" s="89">
        <f t="shared" si="433"/>
        <v>15823.828648466657</v>
      </c>
      <c r="AD683" s="89">
        <f t="shared" si="434"/>
        <v>1</v>
      </c>
      <c r="AE683" s="89">
        <f>'Data Raw'!C725</f>
        <v>15522.86</v>
      </c>
      <c r="AF683" s="89"/>
      <c r="AG683" s="89">
        <f t="shared" si="400"/>
        <v>43.349999999998545</v>
      </c>
      <c r="AH683" s="89">
        <f t="shared" si="401"/>
        <v>-170.73604620325386</v>
      </c>
      <c r="AI683" s="109">
        <f t="shared" si="402"/>
        <v>-1</v>
      </c>
      <c r="AJ683" s="109">
        <f t="shared" si="406"/>
        <v>50</v>
      </c>
      <c r="AK683" s="88"/>
      <c r="AL683" s="191" t="str">
        <f t="shared" si="407"/>
        <v/>
      </c>
      <c r="AM683" s="191">
        <f t="shared" si="408"/>
        <v>-43.349999999998545</v>
      </c>
      <c r="AN683" s="88"/>
      <c r="AO683" s="191"/>
      <c r="AP683" s="191">
        <f t="shared" si="403"/>
        <v>1879.2224999998739</v>
      </c>
      <c r="AQ683" s="191">
        <f t="shared" si="435"/>
        <v>167.62849364602721</v>
      </c>
      <c r="AR683" s="191">
        <f t="shared" si="405"/>
        <v>-72.504775286180319</v>
      </c>
      <c r="AS683" s="250">
        <f t="shared" si="410"/>
        <v>0</v>
      </c>
      <c r="AT683" s="250">
        <f t="shared" si="411"/>
        <v>0</v>
      </c>
      <c r="AU683" s="250">
        <f t="shared" si="412"/>
        <v>0</v>
      </c>
      <c r="AV683" s="250">
        <f t="shared" si="413"/>
        <v>1</v>
      </c>
      <c r="AW683" s="250">
        <f t="shared" si="414"/>
        <v>0</v>
      </c>
      <c r="AX683" s="250">
        <f t="shared" si="415"/>
        <v>0</v>
      </c>
      <c r="AY683" s="89"/>
      <c r="AZ683" s="111"/>
      <c r="BA683" s="111"/>
      <c r="BB683" s="111"/>
      <c r="BC683" s="111"/>
      <c r="BD683" s="111"/>
      <c r="BE683" s="111"/>
      <c r="BF683" s="111"/>
      <c r="BG683" s="111"/>
      <c r="BH683" s="89"/>
      <c r="BI683" s="89"/>
      <c r="BJ683" s="89"/>
      <c r="BK683" s="89"/>
      <c r="BL683" s="89"/>
    </row>
    <row r="684" spans="1:64" x14ac:dyDescent="0.25">
      <c r="A684" s="86">
        <f t="shared" si="404"/>
        <v>683</v>
      </c>
      <c r="B684" s="113"/>
      <c r="C684" s="88"/>
      <c r="D684" s="88"/>
      <c r="E684" s="194">
        <f t="shared" si="416"/>
        <v>0</v>
      </c>
      <c r="F684" s="89">
        <f t="shared" si="417"/>
        <v>0</v>
      </c>
      <c r="G684" s="113"/>
      <c r="H684" s="88"/>
      <c r="I684" s="84">
        <f t="shared" si="418"/>
        <v>15102.551787553452</v>
      </c>
      <c r="J684" s="84">
        <f t="shared" si="419"/>
        <v>15222.618422019556</v>
      </c>
      <c r="K684" s="84">
        <f t="shared" si="420"/>
        <v>15342.68505648566</v>
      </c>
      <c r="L684" s="84">
        <f t="shared" si="421"/>
        <v>15462.751690951764</v>
      </c>
      <c r="M684" s="108">
        <f>IF(T684&lt;&gt;0,(((G684+1)*('Data Raw'!$N$1007-'Data Raw'!$N$1008)/2+'Data Raw'!$N$1008)*'Data Raw'!$M$1010+'Data Raw'!$M$1009)*AE684+AE684)</f>
        <v>15582.818325417868</v>
      </c>
      <c r="N684" s="84">
        <f t="shared" si="422"/>
        <v>15702.884959883972</v>
      </c>
      <c r="O684" s="84">
        <f t="shared" si="423"/>
        <v>15822.951594350076</v>
      </c>
      <c r="P684" s="84">
        <f t="shared" si="424"/>
        <v>15943.01822881618</v>
      </c>
      <c r="Q684" s="84">
        <f t="shared" si="425"/>
        <v>16063.084863282284</v>
      </c>
      <c r="R684" s="166" t="str">
        <f t="shared" si="426"/>
        <v/>
      </c>
      <c r="S684" s="109">
        <f>'Data Raw'!E726</f>
        <v>15435.85</v>
      </c>
      <c r="T684" s="109">
        <f>'Data Raw'!G726</f>
        <v>15533.56</v>
      </c>
      <c r="U684" s="109">
        <f>'Data Raw'!D726</f>
        <v>15912.61</v>
      </c>
      <c r="V684" s="166" t="str">
        <f t="shared" si="427"/>
        <v/>
      </c>
      <c r="W684" s="89">
        <f t="shared" si="428"/>
        <v>49.258325417868036</v>
      </c>
      <c r="X684" s="89">
        <f t="shared" si="429"/>
        <v>2426.3826229725842</v>
      </c>
      <c r="Y684" s="89">
        <f t="shared" si="409"/>
        <v>223.09840996788199</v>
      </c>
      <c r="Z684" s="109">
        <f t="shared" si="430"/>
        <v>476.76000000000022</v>
      </c>
      <c r="AA684" s="89">
        <f t="shared" si="431"/>
        <v>373.58505029530869</v>
      </c>
      <c r="AB684" s="89">
        <f t="shared" si="432"/>
        <v>15453.189158457153</v>
      </c>
      <c r="AC684" s="89">
        <f t="shared" si="433"/>
        <v>16059.050841542849</v>
      </c>
      <c r="AD684" s="89">
        <f t="shared" si="434"/>
        <v>1</v>
      </c>
      <c r="AE684" s="89">
        <f>'Data Raw'!C726</f>
        <v>15756.12</v>
      </c>
      <c r="AF684" s="89"/>
      <c r="AG684" s="89">
        <f t="shared" si="400"/>
        <v>-222.56000000000131</v>
      </c>
      <c r="AH684" s="89">
        <f t="shared" si="401"/>
        <v>-173.30167458213327</v>
      </c>
      <c r="AI684" s="109">
        <f t="shared" si="402"/>
        <v>-1</v>
      </c>
      <c r="AJ684" s="109">
        <f t="shared" si="406"/>
        <v>50</v>
      </c>
      <c r="AK684" s="88"/>
      <c r="AL684" s="191" t="str">
        <f t="shared" si="407"/>
        <v/>
      </c>
      <c r="AM684" s="191">
        <f t="shared" si="408"/>
        <v>-222.56000000000131</v>
      </c>
      <c r="AN684" s="88"/>
      <c r="AO684" s="191"/>
      <c r="AP684" s="191">
        <f t="shared" si="403"/>
        <v>49532.953600000583</v>
      </c>
      <c r="AQ684" s="191">
        <f t="shared" si="435"/>
        <v>173.73199435202432</v>
      </c>
      <c r="AR684" s="191">
        <f t="shared" si="405"/>
        <v>-49.366415615857676</v>
      </c>
      <c r="AS684" s="250">
        <f t="shared" si="410"/>
        <v>0</v>
      </c>
      <c r="AT684" s="250">
        <f t="shared" si="411"/>
        <v>0</v>
      </c>
      <c r="AU684" s="250">
        <f t="shared" si="412"/>
        <v>1</v>
      </c>
      <c r="AV684" s="250">
        <f t="shared" si="413"/>
        <v>0</v>
      </c>
      <c r="AW684" s="250">
        <f t="shared" si="414"/>
        <v>0</v>
      </c>
      <c r="AX684" s="250">
        <f t="shared" si="415"/>
        <v>0</v>
      </c>
      <c r="AY684" s="89"/>
      <c r="AZ684" s="111"/>
      <c r="BA684" s="111"/>
      <c r="BB684" s="111"/>
      <c r="BC684" s="111"/>
      <c r="BD684" s="111"/>
      <c r="BE684" s="111"/>
      <c r="BF684" s="111"/>
      <c r="BG684" s="111"/>
      <c r="BH684" s="89"/>
      <c r="BI684" s="89"/>
      <c r="BJ684" s="89"/>
      <c r="BK684" s="89"/>
      <c r="BL684" s="89"/>
    </row>
    <row r="685" spans="1:64" x14ac:dyDescent="0.25">
      <c r="A685" s="86">
        <f t="shared" si="404"/>
        <v>684</v>
      </c>
      <c r="B685" s="113"/>
      <c r="C685" s="88"/>
      <c r="D685" s="88"/>
      <c r="E685" s="194">
        <f t="shared" si="416"/>
        <v>0</v>
      </c>
      <c r="F685" s="89">
        <f t="shared" si="417"/>
        <v>0</v>
      </c>
      <c r="G685" s="113"/>
      <c r="H685" s="88"/>
      <c r="I685" s="84">
        <f t="shared" si="418"/>
        <v>14721.972949167812</v>
      </c>
      <c r="J685" s="84">
        <f t="shared" si="419"/>
        <v>14833.522154151753</v>
      </c>
      <c r="K685" s="84">
        <f t="shared" si="420"/>
        <v>14945.071359135694</v>
      </c>
      <c r="L685" s="84">
        <f t="shared" si="421"/>
        <v>15056.620564119636</v>
      </c>
      <c r="M685" s="108">
        <f>IF(T685&lt;&gt;0,(((G685+1)*('Data Raw'!$N$1007-'Data Raw'!$N$1008)/2+'Data Raw'!$N$1008)*'Data Raw'!$M$1010+'Data Raw'!$M$1009)*AE685+AE685)</f>
        <v>15168.169769103577</v>
      </c>
      <c r="N685" s="84">
        <f t="shared" si="422"/>
        <v>15279.718974087518</v>
      </c>
      <c r="O685" s="84">
        <f t="shared" si="423"/>
        <v>15391.26817907146</v>
      </c>
      <c r="P685" s="84">
        <f t="shared" si="424"/>
        <v>15502.817384055401</v>
      </c>
      <c r="Q685" s="84">
        <f t="shared" si="425"/>
        <v>15614.366589039342</v>
      </c>
      <c r="R685" s="166" t="str">
        <f t="shared" si="426"/>
        <v/>
      </c>
      <c r="S685" s="109">
        <f>'Data Raw'!E727</f>
        <v>15336.86</v>
      </c>
      <c r="T685" s="109">
        <f>'Data Raw'!G727</f>
        <v>15510.01</v>
      </c>
      <c r="U685" s="109">
        <f>'Data Raw'!D727</f>
        <v>15669.77</v>
      </c>
      <c r="V685" s="166" t="str">
        <f t="shared" si="427"/>
        <v/>
      </c>
      <c r="W685" s="89">
        <f t="shared" si="428"/>
        <v>-341.84023089642324</v>
      </c>
      <c r="X685" s="89">
        <f t="shared" si="429"/>
        <v>116854.74345931996</v>
      </c>
      <c r="Y685" s="89">
        <f t="shared" si="409"/>
        <v>243.63091131595607</v>
      </c>
      <c r="Z685" s="109">
        <f t="shared" si="430"/>
        <v>332.90999999999985</v>
      </c>
      <c r="AA685" s="89">
        <f t="shared" si="431"/>
        <v>367.77432882455025</v>
      </c>
      <c r="AB685" s="89">
        <f t="shared" si="432"/>
        <v>15019.312707248988</v>
      </c>
      <c r="AC685" s="89">
        <f t="shared" si="433"/>
        <v>15654.407292751013</v>
      </c>
      <c r="AD685" s="89">
        <f t="shared" si="434"/>
        <v>1</v>
      </c>
      <c r="AE685" s="89">
        <f>'Data Raw'!C727</f>
        <v>15336.86</v>
      </c>
      <c r="AF685" s="89"/>
      <c r="AG685" s="89">
        <f t="shared" si="400"/>
        <v>173.14999999999964</v>
      </c>
      <c r="AH685" s="89">
        <f t="shared" si="401"/>
        <v>-168.6902308964236</v>
      </c>
      <c r="AI685" s="109">
        <f t="shared" si="402"/>
        <v>-1</v>
      </c>
      <c r="AJ685" s="109">
        <f t="shared" si="406"/>
        <v>50</v>
      </c>
      <c r="AK685" s="88"/>
      <c r="AL685" s="191" t="str">
        <f t="shared" si="407"/>
        <v/>
      </c>
      <c r="AM685" s="191">
        <f t="shared" si="408"/>
        <v>-173.14999999999964</v>
      </c>
      <c r="AN685" s="88"/>
      <c r="AO685" s="191"/>
      <c r="AP685" s="191">
        <f t="shared" si="403"/>
        <v>29980.922499999873</v>
      </c>
      <c r="AQ685" s="191">
        <f t="shared" si="435"/>
        <v>173.66732831291046</v>
      </c>
      <c r="AR685" s="191">
        <f t="shared" si="405"/>
        <v>-69.963583003045613</v>
      </c>
      <c r="AS685" s="250">
        <f t="shared" si="410"/>
        <v>0</v>
      </c>
      <c r="AT685" s="250">
        <f t="shared" si="411"/>
        <v>0</v>
      </c>
      <c r="AU685" s="250">
        <f t="shared" si="412"/>
        <v>0</v>
      </c>
      <c r="AV685" s="250">
        <f t="shared" si="413"/>
        <v>0</v>
      </c>
      <c r="AW685" s="250">
        <f t="shared" si="414"/>
        <v>0</v>
      </c>
      <c r="AX685" s="250">
        <f t="shared" si="415"/>
        <v>1</v>
      </c>
      <c r="AY685" s="89"/>
      <c r="AZ685" s="111"/>
      <c r="BA685" s="111"/>
      <c r="BB685" s="111"/>
      <c r="BC685" s="111"/>
      <c r="BD685" s="111"/>
      <c r="BE685" s="111"/>
      <c r="BF685" s="111"/>
      <c r="BG685" s="111"/>
      <c r="BH685" s="89"/>
      <c r="BI685" s="89"/>
      <c r="BJ685" s="89"/>
      <c r="BK685" s="89"/>
      <c r="BL685" s="89"/>
    </row>
    <row r="686" spans="1:64" x14ac:dyDescent="0.25">
      <c r="A686" s="86">
        <f t="shared" si="404"/>
        <v>685</v>
      </c>
      <c r="B686" s="113"/>
      <c r="C686" s="88"/>
      <c r="D686" s="88"/>
      <c r="E686" s="194">
        <f t="shared" si="416"/>
        <v>0</v>
      </c>
      <c r="F686" s="89">
        <f t="shared" si="417"/>
        <v>0</v>
      </c>
      <c r="G686" s="113"/>
      <c r="H686" s="88"/>
      <c r="I686" s="84">
        <f t="shared" si="418"/>
        <v>14883.030079405764</v>
      </c>
      <c r="J686" s="84">
        <f t="shared" si="419"/>
        <v>15004.845535063743</v>
      </c>
      <c r="K686" s="84">
        <f t="shared" si="420"/>
        <v>15126.660990721721</v>
      </c>
      <c r="L686" s="84">
        <f t="shared" si="421"/>
        <v>15248.4764463797</v>
      </c>
      <c r="M686" s="108">
        <f>IF(T686&lt;&gt;0,(((G686+1)*('Data Raw'!$N$1007-'Data Raw'!$N$1008)/2+'Data Raw'!$N$1008)*'Data Raw'!$M$1010+'Data Raw'!$M$1009)*AE686+AE686)</f>
        <v>15370.291902037678</v>
      </c>
      <c r="N686" s="84">
        <f t="shared" si="422"/>
        <v>15492.107357695655</v>
      </c>
      <c r="O686" s="84">
        <f t="shared" si="423"/>
        <v>15613.922813353634</v>
      </c>
      <c r="P686" s="84">
        <f t="shared" si="424"/>
        <v>15735.738269011612</v>
      </c>
      <c r="Q686" s="84">
        <f t="shared" si="425"/>
        <v>15857.553724669591</v>
      </c>
      <c r="R686" s="166" t="str">
        <f t="shared" si="426"/>
        <v/>
      </c>
      <c r="S686" s="109">
        <f>'Data Raw'!E728</f>
        <v>15541.23</v>
      </c>
      <c r="T686" s="109">
        <f>'Data Raw'!G728</f>
        <v>16136.87</v>
      </c>
      <c r="U686" s="109">
        <f>'Data Raw'!D728</f>
        <v>16154.05</v>
      </c>
      <c r="V686" s="166" t="str">
        <f t="shared" si="427"/>
        <v/>
      </c>
      <c r="W686" s="89">
        <f t="shared" si="428"/>
        <v>-766.57809796232323</v>
      </c>
      <c r="X686" s="89">
        <f t="shared" si="429"/>
        <v>587641.98027553328</v>
      </c>
      <c r="Y686" s="89">
        <f t="shared" si="409"/>
        <v>367.18584355830978</v>
      </c>
      <c r="Z686" s="109">
        <f t="shared" si="430"/>
        <v>612.81999999999971</v>
      </c>
      <c r="AA686" s="89">
        <f t="shared" si="431"/>
        <v>402.78085327818587</v>
      </c>
      <c r="AB686" s="89">
        <f t="shared" si="432"/>
        <v>15228.621820499131</v>
      </c>
      <c r="AC686" s="89">
        <f t="shared" si="433"/>
        <v>15853.838179500868</v>
      </c>
      <c r="AD686" s="89" t="str">
        <f t="shared" si="434"/>
        <v/>
      </c>
      <c r="AE686" s="89">
        <f>'Data Raw'!C728</f>
        <v>15541.23</v>
      </c>
      <c r="AF686" s="89"/>
      <c r="AG686" s="89">
        <f t="shared" si="400"/>
        <v>595.64000000000124</v>
      </c>
      <c r="AH686" s="89">
        <f t="shared" si="401"/>
        <v>-170.93809796232199</v>
      </c>
      <c r="AI686" s="109">
        <f t="shared" si="402"/>
        <v>-1</v>
      </c>
      <c r="AJ686" s="109">
        <f t="shared" si="406"/>
        <v>50</v>
      </c>
      <c r="AK686" s="88"/>
      <c r="AL686" s="191" t="str">
        <f t="shared" si="407"/>
        <v/>
      </c>
      <c r="AM686" s="191">
        <f t="shared" si="408"/>
        <v>-595.64000000000124</v>
      </c>
      <c r="AN686" s="88"/>
      <c r="AO686" s="191"/>
      <c r="AP686" s="191">
        <f t="shared" si="403"/>
        <v>354787.00960000145</v>
      </c>
      <c r="AQ686" s="191">
        <f t="shared" si="435"/>
        <v>220.55318072258723</v>
      </c>
      <c r="AR686" s="191">
        <f t="shared" si="405"/>
        <v>-146.63266283572256</v>
      </c>
      <c r="AS686" s="250">
        <f t="shared" si="410"/>
        <v>0</v>
      </c>
      <c r="AT686" s="250">
        <f t="shared" si="411"/>
        <v>0</v>
      </c>
      <c r="AU686" s="250">
        <f t="shared" si="412"/>
        <v>0</v>
      </c>
      <c r="AV686" s="250">
        <f t="shared" si="413"/>
        <v>0</v>
      </c>
      <c r="AW686" s="250">
        <f t="shared" si="414"/>
        <v>0</v>
      </c>
      <c r="AX686" s="250">
        <f t="shared" si="415"/>
        <v>0</v>
      </c>
      <c r="AY686" s="89"/>
      <c r="AZ686" s="111"/>
      <c r="BA686" s="111"/>
      <c r="BB686" s="111"/>
      <c r="BC686" s="111"/>
      <c r="BD686" s="111"/>
      <c r="BE686" s="111"/>
      <c r="BF686" s="111"/>
      <c r="BG686" s="111"/>
      <c r="BH686" s="89"/>
      <c r="BI686" s="89"/>
      <c r="BJ686" s="89"/>
      <c r="BK686" s="89"/>
      <c r="BL686" s="89"/>
    </row>
    <row r="687" spans="1:64" x14ac:dyDescent="0.25">
      <c r="A687" s="86">
        <f t="shared" si="404"/>
        <v>686</v>
      </c>
      <c r="B687" s="113"/>
      <c r="C687" s="88"/>
      <c r="D687" s="88"/>
      <c r="E687" s="194">
        <f t="shared" si="416"/>
        <v>0</v>
      </c>
      <c r="F687" s="89">
        <f t="shared" si="417"/>
        <v>0</v>
      </c>
      <c r="G687" s="113"/>
      <c r="H687" s="88"/>
      <c r="I687" s="84">
        <f t="shared" si="418"/>
        <v>15368.928190873687</v>
      </c>
      <c r="J687" s="84">
        <f t="shared" si="419"/>
        <v>15552.521112652839</v>
      </c>
      <c r="K687" s="84">
        <f t="shared" si="420"/>
        <v>15736.114034431996</v>
      </c>
      <c r="L687" s="84">
        <f t="shared" si="421"/>
        <v>15919.70695621115</v>
      </c>
      <c r="M687" s="108">
        <f>IF(T687&lt;&gt;0,(((G687+1)*('Data Raw'!$N$1007-'Data Raw'!$N$1008)/2+'Data Raw'!$N$1008)*'Data Raw'!$M$1010+'Data Raw'!$M$1009)*AE687+AE687)</f>
        <v>16103.299877990305</v>
      </c>
      <c r="N687" s="84">
        <f t="shared" si="422"/>
        <v>16286.892799769459</v>
      </c>
      <c r="O687" s="84">
        <f t="shared" si="423"/>
        <v>16470.485721548615</v>
      </c>
      <c r="P687" s="84">
        <f t="shared" si="424"/>
        <v>16654.078643327768</v>
      </c>
      <c r="Q687" s="84">
        <f t="shared" si="425"/>
        <v>16837.671565106924</v>
      </c>
      <c r="R687" s="166" t="str">
        <f t="shared" si="426"/>
        <v/>
      </c>
      <c r="S687" s="109">
        <f>'Data Raw'!E729</f>
        <v>16035.43</v>
      </c>
      <c r="T687" s="109">
        <f>'Data Raw'!G729</f>
        <v>16081.89</v>
      </c>
      <c r="U687" s="109">
        <f>'Data Raw'!D729</f>
        <v>16408.150000000001</v>
      </c>
      <c r="V687" s="166" t="str">
        <f t="shared" si="427"/>
        <v/>
      </c>
      <c r="W687" s="89">
        <f t="shared" si="428"/>
        <v>21.409877990305176</v>
      </c>
      <c r="X687" s="89">
        <f t="shared" si="429"/>
        <v>458.38287555975404</v>
      </c>
      <c r="Y687" s="89">
        <f t="shared" si="409"/>
        <v>340.04433432239495</v>
      </c>
      <c r="Z687" s="109">
        <f t="shared" si="430"/>
        <v>372.72000000000116</v>
      </c>
      <c r="AA687" s="89">
        <f t="shared" si="431"/>
        <v>398.4864456670166</v>
      </c>
      <c r="AB687" s="89">
        <f t="shared" si="432"/>
        <v>15940.026274713542</v>
      </c>
      <c r="AC687" s="89">
        <f t="shared" si="433"/>
        <v>16624.753725286457</v>
      </c>
      <c r="AD687" s="89">
        <f t="shared" si="434"/>
        <v>1</v>
      </c>
      <c r="AE687" s="89">
        <f>'Data Raw'!C729</f>
        <v>16282.39</v>
      </c>
      <c r="AF687" s="89"/>
      <c r="AG687" s="89">
        <f t="shared" si="400"/>
        <v>-200.5</v>
      </c>
      <c r="AH687" s="89">
        <f t="shared" si="401"/>
        <v>-179.09012200969482</v>
      </c>
      <c r="AI687" s="109">
        <f t="shared" si="402"/>
        <v>-1</v>
      </c>
      <c r="AJ687" s="109">
        <f t="shared" si="406"/>
        <v>50</v>
      </c>
      <c r="AK687" s="88"/>
      <c r="AL687" s="191" t="str">
        <f t="shared" si="407"/>
        <v/>
      </c>
      <c r="AM687" s="191">
        <f t="shared" si="408"/>
        <v>-200.5</v>
      </c>
      <c r="AN687" s="88"/>
      <c r="AO687" s="191"/>
      <c r="AP687" s="191">
        <f t="shared" si="403"/>
        <v>40200.25</v>
      </c>
      <c r="AQ687" s="191">
        <f t="shared" si="435"/>
        <v>218.32504953118865</v>
      </c>
      <c r="AR687" s="191">
        <f t="shared" si="405"/>
        <v>-121.71928479120629</v>
      </c>
      <c r="AS687" s="250">
        <f t="shared" si="410"/>
        <v>0</v>
      </c>
      <c r="AT687" s="250">
        <f t="shared" si="411"/>
        <v>0</v>
      </c>
      <c r="AU687" s="250">
        <f t="shared" si="412"/>
        <v>1</v>
      </c>
      <c r="AV687" s="250">
        <f t="shared" si="413"/>
        <v>0</v>
      </c>
      <c r="AW687" s="250">
        <f t="shared" si="414"/>
        <v>0</v>
      </c>
      <c r="AX687" s="250">
        <f t="shared" si="415"/>
        <v>0</v>
      </c>
      <c r="AY687" s="89"/>
      <c r="AZ687" s="111"/>
      <c r="BA687" s="111"/>
      <c r="BB687" s="111"/>
      <c r="BC687" s="111"/>
      <c r="BD687" s="111"/>
      <c r="BE687" s="111"/>
      <c r="BF687" s="111"/>
      <c r="BG687" s="111"/>
      <c r="BH687" s="89"/>
      <c r="BI687" s="89"/>
      <c r="BJ687" s="89"/>
      <c r="BK687" s="89"/>
      <c r="BL687" s="89"/>
    </row>
    <row r="688" spans="1:64" x14ac:dyDescent="0.25">
      <c r="A688" s="86">
        <f t="shared" si="404"/>
        <v>687</v>
      </c>
      <c r="B688" s="113"/>
      <c r="C688" s="88"/>
      <c r="D688" s="88"/>
      <c r="E688" s="194">
        <f t="shared" si="416"/>
        <v>0</v>
      </c>
      <c r="F688" s="89">
        <f t="shared" si="417"/>
        <v>0</v>
      </c>
      <c r="G688" s="113"/>
      <c r="H688" s="88"/>
      <c r="I688" s="84">
        <f t="shared" si="418"/>
        <v>15132.672387639539</v>
      </c>
      <c r="J688" s="84">
        <f t="shared" si="419"/>
        <v>15302.694554800735</v>
      </c>
      <c r="K688" s="84">
        <f t="shared" si="420"/>
        <v>15472.716721961933</v>
      </c>
      <c r="L688" s="84">
        <f t="shared" si="421"/>
        <v>15642.738889123129</v>
      </c>
      <c r="M688" s="108">
        <f>IF(T688&lt;&gt;0,(((G688+1)*('Data Raw'!$N$1007-'Data Raw'!$N$1008)/2+'Data Raw'!$N$1008)*'Data Raw'!$M$1010+'Data Raw'!$M$1009)*AE688+AE688)</f>
        <v>15812.761056284327</v>
      </c>
      <c r="N688" s="84">
        <f t="shared" si="422"/>
        <v>15982.783223445525</v>
      </c>
      <c r="O688" s="84">
        <f t="shared" si="423"/>
        <v>16152.805390606722</v>
      </c>
      <c r="P688" s="84">
        <f t="shared" si="424"/>
        <v>16322.82755776792</v>
      </c>
      <c r="Q688" s="84">
        <f t="shared" si="425"/>
        <v>16492.849724929118</v>
      </c>
      <c r="R688" s="166" t="str">
        <f t="shared" si="426"/>
        <v/>
      </c>
      <c r="S688" s="109">
        <f>'Data Raw'!E730</f>
        <v>15821.86</v>
      </c>
      <c r="T688" s="109">
        <f>'Data Raw'!G730</f>
        <v>15878.07</v>
      </c>
      <c r="U688" s="109">
        <f>'Data Raw'!D730</f>
        <v>16093.52</v>
      </c>
      <c r="V688" s="166" t="str">
        <f t="shared" si="427"/>
        <v/>
      </c>
      <c r="W688" s="89">
        <f t="shared" si="428"/>
        <v>-65.308943715672285</v>
      </c>
      <c r="X688" s="89">
        <f t="shared" si="429"/>
        <v>4265.2581292568502</v>
      </c>
      <c r="Y688" s="89">
        <f t="shared" si="409"/>
        <v>315.78612879104043</v>
      </c>
      <c r="Z688" s="109">
        <f t="shared" si="430"/>
        <v>271.65999999999985</v>
      </c>
      <c r="AA688" s="89">
        <f t="shared" si="431"/>
        <v>380.3683820002999</v>
      </c>
      <c r="AB688" s="89">
        <f t="shared" si="432"/>
        <v>15649.906521183037</v>
      </c>
      <c r="AC688" s="89">
        <f t="shared" si="433"/>
        <v>16327.333478816965</v>
      </c>
      <c r="AD688" s="89">
        <f t="shared" si="434"/>
        <v>1</v>
      </c>
      <c r="AE688" s="89">
        <f>'Data Raw'!C730</f>
        <v>15988.62</v>
      </c>
      <c r="AF688" s="89"/>
      <c r="AG688" s="89">
        <f t="shared" si="400"/>
        <v>-110.55000000000109</v>
      </c>
      <c r="AH688" s="89">
        <f t="shared" si="401"/>
        <v>-175.85894371567338</v>
      </c>
      <c r="AI688" s="109">
        <f t="shared" si="402"/>
        <v>-1</v>
      </c>
      <c r="AJ688" s="109">
        <f t="shared" si="406"/>
        <v>50</v>
      </c>
      <c r="AK688" s="88"/>
      <c r="AL688" s="191" t="str">
        <f t="shared" si="407"/>
        <v/>
      </c>
      <c r="AM688" s="191">
        <f t="shared" si="408"/>
        <v>-110.55000000000109</v>
      </c>
      <c r="AN688" s="88"/>
      <c r="AO688" s="191"/>
      <c r="AP688" s="191">
        <f t="shared" si="403"/>
        <v>12221.302500000242</v>
      </c>
      <c r="AQ688" s="191">
        <f t="shared" si="435"/>
        <v>206.35004402772336</v>
      </c>
      <c r="AR688" s="191">
        <f t="shared" si="405"/>
        <v>-109.43608476331707</v>
      </c>
      <c r="AS688" s="250">
        <f t="shared" si="410"/>
        <v>0</v>
      </c>
      <c r="AT688" s="250">
        <f t="shared" si="411"/>
        <v>0</v>
      </c>
      <c r="AU688" s="250">
        <f t="shared" si="412"/>
        <v>0</v>
      </c>
      <c r="AV688" s="250">
        <f t="shared" si="413"/>
        <v>1</v>
      </c>
      <c r="AW688" s="250">
        <f t="shared" si="414"/>
        <v>0</v>
      </c>
      <c r="AX688" s="250">
        <f t="shared" si="415"/>
        <v>0</v>
      </c>
      <c r="AY688" s="89"/>
      <c r="AZ688" s="111"/>
      <c r="BA688" s="111"/>
      <c r="BB688" s="111"/>
      <c r="BC688" s="111"/>
      <c r="BD688" s="111"/>
      <c r="BE688" s="111"/>
      <c r="BF688" s="111"/>
      <c r="BG688" s="111"/>
      <c r="BH688" s="89"/>
      <c r="BI688" s="89"/>
      <c r="BJ688" s="89"/>
      <c r="BK688" s="89"/>
      <c r="BL688" s="89"/>
    </row>
    <row r="689" spans="1:64" x14ac:dyDescent="0.25">
      <c r="A689" s="86">
        <f t="shared" si="404"/>
        <v>688</v>
      </c>
      <c r="B689" s="113"/>
      <c r="C689" s="88"/>
      <c r="D689" s="88"/>
      <c r="E689" s="194">
        <f t="shared" si="416"/>
        <v>0</v>
      </c>
      <c r="F689" s="89">
        <f t="shared" si="417"/>
        <v>0</v>
      </c>
      <c r="G689" s="113"/>
      <c r="H689" s="88"/>
      <c r="I689" s="84">
        <f t="shared" si="418"/>
        <v>14904.941041344742</v>
      </c>
      <c r="J689" s="84">
        <f t="shared" si="419"/>
        <v>15062.834105740261</v>
      </c>
      <c r="K689" s="84">
        <f t="shared" si="420"/>
        <v>15220.727170135782</v>
      </c>
      <c r="L689" s="84">
        <f t="shared" si="421"/>
        <v>15378.620234531301</v>
      </c>
      <c r="M689" s="108">
        <f>IF(T689&lt;&gt;0,(((G689+1)*('Data Raw'!$N$1007-'Data Raw'!$N$1008)/2+'Data Raw'!$N$1008)*'Data Raw'!$M$1010+'Data Raw'!$M$1009)*AE689+AE689)</f>
        <v>15536.513298926822</v>
      </c>
      <c r="N689" s="84">
        <f t="shared" si="422"/>
        <v>15694.406363322343</v>
      </c>
      <c r="O689" s="84">
        <f t="shared" si="423"/>
        <v>15852.299427717862</v>
      </c>
      <c r="P689" s="84">
        <f t="shared" si="424"/>
        <v>16010.192492113383</v>
      </c>
      <c r="Q689" s="84">
        <f t="shared" si="425"/>
        <v>16168.085556508902</v>
      </c>
      <c r="R689" s="166" t="str">
        <f t="shared" si="426"/>
        <v/>
      </c>
      <c r="S689" s="109">
        <f>'Data Raw'!E731</f>
        <v>15531.03</v>
      </c>
      <c r="T689" s="109">
        <f>'Data Raw'!G731</f>
        <v>15746.58</v>
      </c>
      <c r="U689" s="109">
        <f>'Data Raw'!D731</f>
        <v>15754.01</v>
      </c>
      <c r="V689" s="166" t="str">
        <f t="shared" si="427"/>
        <v/>
      </c>
      <c r="W689" s="89">
        <f t="shared" si="428"/>
        <v>-210.06670107317768</v>
      </c>
      <c r="X689" s="89">
        <f t="shared" si="429"/>
        <v>44128.018899767791</v>
      </c>
      <c r="Y689" s="89">
        <f t="shared" si="409"/>
        <v>302.9505602571287</v>
      </c>
      <c r="Z689" s="109">
        <f t="shared" si="430"/>
        <v>222.97999999999956</v>
      </c>
      <c r="AA689" s="89">
        <f t="shared" si="431"/>
        <v>357.88432742882844</v>
      </c>
      <c r="AB689" s="89">
        <f t="shared" si="432"/>
        <v>15385.986875299744</v>
      </c>
      <c r="AC689" s="89">
        <f t="shared" si="433"/>
        <v>16032.613124700254</v>
      </c>
      <c r="AD689" s="89">
        <f t="shared" si="434"/>
        <v>1</v>
      </c>
      <c r="AE689" s="89">
        <f>'Data Raw'!C731</f>
        <v>15709.3</v>
      </c>
      <c r="AF689" s="89"/>
      <c r="AG689" s="89">
        <f t="shared" si="400"/>
        <v>37.280000000000655</v>
      </c>
      <c r="AH689" s="89">
        <f t="shared" si="401"/>
        <v>-172.78670107317703</v>
      </c>
      <c r="AI689" s="109">
        <f t="shared" si="402"/>
        <v>-1</v>
      </c>
      <c r="AJ689" s="109">
        <f t="shared" si="406"/>
        <v>50</v>
      </c>
      <c r="AK689" s="88"/>
      <c r="AL689" s="191" t="str">
        <f t="shared" si="407"/>
        <v/>
      </c>
      <c r="AM689" s="191">
        <f t="shared" si="408"/>
        <v>-37.280000000000655</v>
      </c>
      <c r="AN689" s="88"/>
      <c r="AO689" s="191"/>
      <c r="AP689" s="191">
        <f t="shared" si="403"/>
        <v>1389.7984000000488</v>
      </c>
      <c r="AQ689" s="191">
        <f t="shared" si="435"/>
        <v>187.56448358019861</v>
      </c>
      <c r="AR689" s="191">
        <f t="shared" si="405"/>
        <v>-115.38607667693009</v>
      </c>
      <c r="AS689" s="250">
        <f t="shared" si="410"/>
        <v>0</v>
      </c>
      <c r="AT689" s="250">
        <f t="shared" si="411"/>
        <v>0</v>
      </c>
      <c r="AU689" s="250">
        <f t="shared" si="412"/>
        <v>0</v>
      </c>
      <c r="AV689" s="250">
        <f t="shared" si="413"/>
        <v>1</v>
      </c>
      <c r="AW689" s="250">
        <f t="shared" si="414"/>
        <v>0</v>
      </c>
      <c r="AX689" s="250">
        <f t="shared" si="415"/>
        <v>0</v>
      </c>
      <c r="AY689" s="89"/>
      <c r="AZ689" s="111"/>
      <c r="BA689" s="111"/>
      <c r="BB689" s="111"/>
      <c r="BC689" s="111"/>
      <c r="BD689" s="111"/>
      <c r="BE689" s="111"/>
      <c r="BF689" s="111"/>
      <c r="BG689" s="111"/>
      <c r="BH689" s="89"/>
      <c r="BI689" s="89"/>
      <c r="BJ689" s="89"/>
      <c r="BK689" s="89"/>
      <c r="BL689" s="89"/>
    </row>
    <row r="690" spans="1:64" x14ac:dyDescent="0.25">
      <c r="A690" s="86">
        <f t="shared" si="404"/>
        <v>689</v>
      </c>
      <c r="B690" s="113"/>
      <c r="C690" s="88"/>
      <c r="D690" s="88"/>
      <c r="E690" s="194">
        <f t="shared" si="416"/>
        <v>0</v>
      </c>
      <c r="F690" s="89">
        <f t="shared" si="417"/>
        <v>0</v>
      </c>
      <c r="G690" s="113"/>
      <c r="H690" s="88"/>
      <c r="I690" s="84">
        <f t="shared" si="418"/>
        <v>14802.150839435169</v>
      </c>
      <c r="J690" s="84">
        <f t="shared" si="419"/>
        <v>14953.626119563733</v>
      </c>
      <c r="K690" s="84">
        <f t="shared" si="420"/>
        <v>15105.101399692297</v>
      </c>
      <c r="L690" s="84">
        <f t="shared" si="421"/>
        <v>15256.576679820861</v>
      </c>
      <c r="M690" s="108">
        <f>IF(T690&lt;&gt;0,(((G690+1)*('Data Raw'!$N$1007-'Data Raw'!$N$1008)/2+'Data Raw'!$N$1008)*'Data Raw'!$M$1010+'Data Raw'!$M$1009)*AE690+AE690)</f>
        <v>15408.051959949426</v>
      </c>
      <c r="N690" s="84">
        <f t="shared" si="422"/>
        <v>15559.52724007799</v>
      </c>
      <c r="O690" s="84">
        <f t="shared" si="423"/>
        <v>15711.002520206554</v>
      </c>
      <c r="P690" s="84">
        <f t="shared" si="424"/>
        <v>15862.477800335118</v>
      </c>
      <c r="Q690" s="84">
        <f t="shared" si="425"/>
        <v>16013.953080463682</v>
      </c>
      <c r="R690" s="166" t="str">
        <f t="shared" si="426"/>
        <v/>
      </c>
      <c r="S690" s="109">
        <f>'Data Raw'!E732</f>
        <v>15456.32</v>
      </c>
      <c r="T690" s="109">
        <f>'Data Raw'!G732</f>
        <v>15879.38</v>
      </c>
      <c r="U690" s="109">
        <f>'Data Raw'!D732</f>
        <v>15911.05</v>
      </c>
      <c r="V690" s="166" t="str">
        <f t="shared" si="427"/>
        <v/>
      </c>
      <c r="W690" s="89">
        <f t="shared" si="428"/>
        <v>-471.32804005057369</v>
      </c>
      <c r="X690" s="89">
        <f t="shared" si="429"/>
        <v>222150.12133791519</v>
      </c>
      <c r="Y690" s="89">
        <f t="shared" si="409"/>
        <v>332.27019407588074</v>
      </c>
      <c r="Z690" s="109">
        <f t="shared" si="430"/>
        <v>454.72999999999956</v>
      </c>
      <c r="AA690" s="89">
        <f t="shared" si="431"/>
        <v>371.71942351042435</v>
      </c>
      <c r="AB690" s="89">
        <f t="shared" si="432"/>
        <v>15275.208321685495</v>
      </c>
      <c r="AC690" s="89">
        <f t="shared" si="433"/>
        <v>15883.611678314504</v>
      </c>
      <c r="AD690" s="89">
        <f t="shared" si="434"/>
        <v>1</v>
      </c>
      <c r="AE690" s="89">
        <f>'Data Raw'!C732</f>
        <v>15579.41</v>
      </c>
      <c r="AF690" s="89"/>
      <c r="AG690" s="89">
        <f t="shared" si="400"/>
        <v>299.96999999999935</v>
      </c>
      <c r="AH690" s="89">
        <f t="shared" si="401"/>
        <v>-171.35804005057435</v>
      </c>
      <c r="AI690" s="109">
        <f t="shared" si="402"/>
        <v>-1</v>
      </c>
      <c r="AJ690" s="109">
        <f t="shared" si="406"/>
        <v>50</v>
      </c>
      <c r="AK690" s="88"/>
      <c r="AL690" s="191" t="str">
        <f t="shared" si="407"/>
        <v/>
      </c>
      <c r="AM690" s="191">
        <f t="shared" si="408"/>
        <v>-299.96999999999935</v>
      </c>
      <c r="AN690" s="88"/>
      <c r="AO690" s="191"/>
      <c r="AP690" s="191">
        <f t="shared" si="403"/>
        <v>89982.000899999606</v>
      </c>
      <c r="AQ690" s="191">
        <f t="shared" si="435"/>
        <v>200.0539854046209</v>
      </c>
      <c r="AR690" s="191">
        <f t="shared" si="405"/>
        <v>-132.21620867125984</v>
      </c>
      <c r="AS690" s="250">
        <f t="shared" si="410"/>
        <v>0</v>
      </c>
      <c r="AT690" s="250">
        <f t="shared" si="411"/>
        <v>0</v>
      </c>
      <c r="AU690" s="250">
        <f t="shared" si="412"/>
        <v>0</v>
      </c>
      <c r="AV690" s="250">
        <f t="shared" si="413"/>
        <v>0</v>
      </c>
      <c r="AW690" s="250">
        <f t="shared" si="414"/>
        <v>0</v>
      </c>
      <c r="AX690" s="250">
        <f t="shared" si="415"/>
        <v>1</v>
      </c>
      <c r="AY690" s="89"/>
      <c r="AZ690" s="111"/>
      <c r="BA690" s="111"/>
      <c r="BB690" s="111"/>
      <c r="BC690" s="111"/>
      <c r="BD690" s="111"/>
      <c r="BE690" s="111"/>
      <c r="BF690" s="111"/>
      <c r="BG690" s="111"/>
      <c r="BH690" s="89"/>
      <c r="BI690" s="89"/>
      <c r="BJ690" s="89"/>
      <c r="BK690" s="89"/>
      <c r="BL690" s="89"/>
    </row>
    <row r="691" spans="1:64" x14ac:dyDescent="0.25">
      <c r="A691" s="86">
        <f t="shared" si="404"/>
        <v>690</v>
      </c>
      <c r="B691" s="113"/>
      <c r="C691" s="88"/>
      <c r="D691" s="88"/>
      <c r="E691" s="194">
        <f t="shared" si="416"/>
        <v>0</v>
      </c>
      <c r="F691" s="89">
        <f t="shared" si="417"/>
        <v>0</v>
      </c>
      <c r="G691" s="113"/>
      <c r="H691" s="88"/>
      <c r="I691" s="84">
        <f t="shared" si="418"/>
        <v>14985.619014877704</v>
      </c>
      <c r="J691" s="84">
        <f t="shared" si="419"/>
        <v>15151.754111915647</v>
      </c>
      <c r="K691" s="84">
        <f t="shared" si="420"/>
        <v>15317.889208953586</v>
      </c>
      <c r="L691" s="84">
        <f t="shared" si="421"/>
        <v>15484.024305991526</v>
      </c>
      <c r="M691" s="108">
        <f>IF(T691&lt;&gt;0,(((G691+1)*('Data Raw'!$N$1007-'Data Raw'!$N$1008)/2+'Data Raw'!$N$1008)*'Data Raw'!$M$1010+'Data Raw'!$M$1009)*AE691+AE691)</f>
        <v>15650.159403029467</v>
      </c>
      <c r="N691" s="84">
        <f t="shared" si="422"/>
        <v>15816.294500067408</v>
      </c>
      <c r="O691" s="84">
        <f t="shared" si="423"/>
        <v>15982.429597105349</v>
      </c>
      <c r="P691" s="84">
        <f t="shared" si="424"/>
        <v>16148.564694143288</v>
      </c>
      <c r="Q691" s="84">
        <f t="shared" si="425"/>
        <v>16314.69979118123</v>
      </c>
      <c r="R691" s="166" t="str">
        <f t="shared" si="426"/>
        <v/>
      </c>
      <c r="S691" s="109">
        <f>'Data Raw'!E733</f>
        <v>15751.36</v>
      </c>
      <c r="T691" s="109">
        <f>'Data Raw'!G733</f>
        <v>15944.63</v>
      </c>
      <c r="U691" s="109">
        <f>'Data Raw'!D733</f>
        <v>16029.02</v>
      </c>
      <c r="V691" s="166" t="str">
        <f t="shared" si="427"/>
        <v/>
      </c>
      <c r="W691" s="89">
        <f t="shared" si="428"/>
        <v>-294.47059697053191</v>
      </c>
      <c r="X691" s="89">
        <f t="shared" si="429"/>
        <v>86712.932480181436</v>
      </c>
      <c r="Y691" s="89">
        <f t="shared" si="409"/>
        <v>327.13776558585096</v>
      </c>
      <c r="Z691" s="109">
        <f t="shared" si="430"/>
        <v>277.65999999999985</v>
      </c>
      <c r="AA691" s="89">
        <f t="shared" si="431"/>
        <v>358.28236300893514</v>
      </c>
      <c r="AB691" s="89">
        <f t="shared" si="432"/>
        <v>15508.248490016138</v>
      </c>
      <c r="AC691" s="89">
        <f t="shared" si="433"/>
        <v>16140.17150998386</v>
      </c>
      <c r="AD691" s="89">
        <f t="shared" si="434"/>
        <v>1</v>
      </c>
      <c r="AE691" s="89">
        <f>'Data Raw'!C733</f>
        <v>15824.21</v>
      </c>
      <c r="AF691" s="89"/>
      <c r="AG691" s="89">
        <f t="shared" si="400"/>
        <v>120.42000000000007</v>
      </c>
      <c r="AH691" s="89">
        <f t="shared" si="401"/>
        <v>-174.05059697053184</v>
      </c>
      <c r="AI691" s="109">
        <f t="shared" si="402"/>
        <v>-1</v>
      </c>
      <c r="AJ691" s="109">
        <f t="shared" si="406"/>
        <v>50</v>
      </c>
      <c r="AK691" s="88"/>
      <c r="AL691" s="191" t="str">
        <f t="shared" si="407"/>
        <v/>
      </c>
      <c r="AM691" s="191">
        <f t="shared" si="408"/>
        <v>-120.42000000000007</v>
      </c>
      <c r="AN691" s="88"/>
      <c r="AO691" s="191"/>
      <c r="AP691" s="191">
        <f t="shared" si="403"/>
        <v>14500.976400000018</v>
      </c>
      <c r="AQ691" s="191">
        <f t="shared" si="435"/>
        <v>191.20576480410747</v>
      </c>
      <c r="AR691" s="191">
        <f t="shared" si="405"/>
        <v>-135.93200078174348</v>
      </c>
      <c r="AS691" s="250">
        <f t="shared" si="410"/>
        <v>0</v>
      </c>
      <c r="AT691" s="250">
        <f t="shared" si="411"/>
        <v>0</v>
      </c>
      <c r="AU691" s="250">
        <f t="shared" si="412"/>
        <v>0</v>
      </c>
      <c r="AV691" s="250">
        <f t="shared" si="413"/>
        <v>1</v>
      </c>
      <c r="AW691" s="250">
        <f t="shared" si="414"/>
        <v>0</v>
      </c>
      <c r="AX691" s="250">
        <f t="shared" si="415"/>
        <v>0</v>
      </c>
      <c r="AY691" s="89"/>
      <c r="AZ691" s="111"/>
      <c r="BA691" s="111"/>
      <c r="BB691" s="111"/>
      <c r="BC691" s="111"/>
      <c r="BD691" s="111"/>
      <c r="BE691" s="111"/>
      <c r="BF691" s="111"/>
      <c r="BG691" s="111"/>
      <c r="BH691" s="89"/>
      <c r="BI691" s="89"/>
      <c r="BJ691" s="89"/>
      <c r="BK691" s="89"/>
      <c r="BL691" s="89"/>
    </row>
    <row r="692" spans="1:64" x14ac:dyDescent="0.25">
      <c r="A692" s="86">
        <f t="shared" si="404"/>
        <v>691</v>
      </c>
      <c r="B692" s="113"/>
      <c r="C692" s="88"/>
      <c r="D692" s="88"/>
      <c r="E692" s="194">
        <f t="shared" si="416"/>
        <v>0</v>
      </c>
      <c r="F692" s="89">
        <f t="shared" si="417"/>
        <v>0</v>
      </c>
      <c r="G692" s="113"/>
      <c r="H692" s="88"/>
      <c r="I692" s="84">
        <f t="shared" si="418"/>
        <v>15177.197423899695</v>
      </c>
      <c r="J692" s="84">
        <f t="shared" si="419"/>
        <v>15340.76630669262</v>
      </c>
      <c r="K692" s="84">
        <f t="shared" si="420"/>
        <v>15504.335189485546</v>
      </c>
      <c r="L692" s="84">
        <f t="shared" si="421"/>
        <v>15667.90407227847</v>
      </c>
      <c r="M692" s="108">
        <f>IF(T692&lt;&gt;0,(((G692+1)*('Data Raw'!$N$1007-'Data Raw'!$N$1008)/2+'Data Raw'!$N$1008)*'Data Raw'!$M$1010+'Data Raw'!$M$1009)*AE692+AE692)</f>
        <v>15831.472955071396</v>
      </c>
      <c r="N692" s="84">
        <f t="shared" si="422"/>
        <v>15995.041837864323</v>
      </c>
      <c r="O692" s="84">
        <f t="shared" si="423"/>
        <v>16158.610720657247</v>
      </c>
      <c r="P692" s="84">
        <f t="shared" si="424"/>
        <v>16322.179603450173</v>
      </c>
      <c r="Q692" s="84">
        <f t="shared" si="425"/>
        <v>16485.748486243097</v>
      </c>
      <c r="R692" s="166" t="str">
        <f t="shared" si="426"/>
        <v/>
      </c>
      <c r="S692" s="109">
        <f>'Data Raw'!E734</f>
        <v>15937.28</v>
      </c>
      <c r="T692" s="109">
        <f>'Data Raw'!G734</f>
        <v>16339.96</v>
      </c>
      <c r="U692" s="109">
        <f>'Data Raw'!D734</f>
        <v>16394.16</v>
      </c>
      <c r="V692" s="166" t="str">
        <f t="shared" si="427"/>
        <v/>
      </c>
      <c r="W692" s="89">
        <f t="shared" si="428"/>
        <v>-508.4870449286027</v>
      </c>
      <c r="X692" s="89">
        <f t="shared" si="429"/>
        <v>258559.07486022281</v>
      </c>
      <c r="Y692" s="89">
        <f t="shared" si="409"/>
        <v>358.70277805591991</v>
      </c>
      <c r="Z692" s="109">
        <f t="shared" si="430"/>
        <v>456.8799999999992</v>
      </c>
      <c r="AA692" s="89">
        <f t="shared" si="431"/>
        <v>372.36773972194425</v>
      </c>
      <c r="AB692" s="89">
        <f t="shared" si="432"/>
        <v>15702.999991442406</v>
      </c>
      <c r="AC692" s="89">
        <f t="shared" si="433"/>
        <v>16312.080008557596</v>
      </c>
      <c r="AD692" s="89" t="str">
        <f t="shared" si="434"/>
        <v/>
      </c>
      <c r="AE692" s="89">
        <f>'Data Raw'!C734</f>
        <v>16007.54</v>
      </c>
      <c r="AF692" s="89"/>
      <c r="AG692" s="89">
        <f t="shared" si="400"/>
        <v>332.41999999999825</v>
      </c>
      <c r="AH692" s="89">
        <f t="shared" si="401"/>
        <v>-176.06704492860445</v>
      </c>
      <c r="AI692" s="109">
        <f t="shared" si="402"/>
        <v>-1</v>
      </c>
      <c r="AJ692" s="109">
        <f t="shared" si="406"/>
        <v>50</v>
      </c>
      <c r="AK692" s="88"/>
      <c r="AL692" s="191" t="str">
        <f t="shared" si="407"/>
        <v/>
      </c>
      <c r="AM692" s="191">
        <f t="shared" si="408"/>
        <v>-332.41999999999825</v>
      </c>
      <c r="AN692" s="88"/>
      <c r="AO692" s="191"/>
      <c r="AP692" s="191">
        <f t="shared" si="403"/>
        <v>110503.05639999884</v>
      </c>
      <c r="AQ692" s="191">
        <f t="shared" si="435"/>
        <v>206.89623538142868</v>
      </c>
      <c r="AR692" s="191">
        <f t="shared" si="405"/>
        <v>-151.80654267449123</v>
      </c>
      <c r="AS692" s="250">
        <f t="shared" si="410"/>
        <v>0</v>
      </c>
      <c r="AT692" s="250">
        <f t="shared" si="411"/>
        <v>0</v>
      </c>
      <c r="AU692" s="250">
        <f t="shared" si="412"/>
        <v>0</v>
      </c>
      <c r="AV692" s="250">
        <f t="shared" si="413"/>
        <v>0</v>
      </c>
      <c r="AW692" s="250">
        <f t="shared" si="414"/>
        <v>0</v>
      </c>
      <c r="AX692" s="250">
        <f t="shared" si="415"/>
        <v>1</v>
      </c>
      <c r="AY692" s="89"/>
      <c r="AZ692" s="111"/>
      <c r="BA692" s="111"/>
      <c r="BB692" s="111"/>
      <c r="BC692" s="111"/>
      <c r="BD692" s="111"/>
      <c r="BE692" s="111"/>
      <c r="BF692" s="111"/>
      <c r="BG692" s="111"/>
      <c r="BH692" s="89"/>
      <c r="BI692" s="89"/>
      <c r="BJ692" s="89"/>
      <c r="BK692" s="89"/>
      <c r="BL692" s="89"/>
    </row>
    <row r="693" spans="1:64" x14ac:dyDescent="0.25">
      <c r="A693" s="86">
        <f t="shared" si="404"/>
        <v>692</v>
      </c>
      <c r="B693" s="113"/>
      <c r="C693" s="88"/>
      <c r="D693" s="88"/>
      <c r="E693" s="194">
        <f t="shared" si="416"/>
        <v>0</v>
      </c>
      <c r="F693" s="89">
        <f t="shared" si="417"/>
        <v>0</v>
      </c>
      <c r="G693" s="113"/>
      <c r="H693" s="88"/>
      <c r="I693" s="84">
        <f t="shared" si="418"/>
        <v>15437.401493592552</v>
      </c>
      <c r="J693" s="84">
        <f t="shared" si="419"/>
        <v>15616.752882620513</v>
      </c>
      <c r="K693" s="84">
        <f t="shared" si="420"/>
        <v>15796.104271648472</v>
      </c>
      <c r="L693" s="84">
        <f t="shared" si="421"/>
        <v>15975.455660676433</v>
      </c>
      <c r="M693" s="108">
        <f>IF(T693&lt;&gt;0,(((G693+1)*('Data Raw'!$N$1007-'Data Raw'!$N$1008)/2+'Data Raw'!$N$1008)*'Data Raw'!$M$1010+'Data Raw'!$M$1009)*AE693+AE693)</f>
        <v>16154.807049704392</v>
      </c>
      <c r="N693" s="84">
        <f t="shared" si="422"/>
        <v>16334.158438732351</v>
      </c>
      <c r="O693" s="84">
        <f t="shared" si="423"/>
        <v>16513.50982776031</v>
      </c>
      <c r="P693" s="84">
        <f t="shared" si="424"/>
        <v>16692.861216788271</v>
      </c>
      <c r="Q693" s="84">
        <f t="shared" si="425"/>
        <v>16872.212605816228</v>
      </c>
      <c r="R693" s="166" t="str">
        <f t="shared" si="426"/>
        <v/>
      </c>
      <c r="S693" s="109">
        <f>'Data Raw'!E735</f>
        <v>16137.98</v>
      </c>
      <c r="T693" s="109">
        <f>'Data Raw'!G735</f>
        <v>16155.61</v>
      </c>
      <c r="U693" s="109">
        <f>'Data Raw'!D735</f>
        <v>16334.47</v>
      </c>
      <c r="V693" s="166" t="str">
        <f t="shared" si="427"/>
        <v/>
      </c>
      <c r="W693" s="89">
        <f t="shared" si="428"/>
        <v>-0.80295029560875264</v>
      </c>
      <c r="X693" s="89">
        <f t="shared" si="429"/>
        <v>0.64472917721818324</v>
      </c>
      <c r="Y693" s="89">
        <f t="shared" si="409"/>
        <v>332.09438044012734</v>
      </c>
      <c r="Z693" s="109">
        <f t="shared" si="430"/>
        <v>196.48999999999978</v>
      </c>
      <c r="AA693" s="89">
        <f t="shared" si="431"/>
        <v>347.24234833309509</v>
      </c>
      <c r="AB693" s="89">
        <f t="shared" si="432"/>
        <v>16017.957421236346</v>
      </c>
      <c r="AC693" s="89">
        <f t="shared" si="433"/>
        <v>16650.982578763651</v>
      </c>
      <c r="AD693" s="89">
        <f t="shared" si="434"/>
        <v>1</v>
      </c>
      <c r="AE693" s="89">
        <f>'Data Raw'!C735</f>
        <v>16334.47</v>
      </c>
      <c r="AF693" s="89"/>
      <c r="AG693" s="89">
        <f t="shared" si="400"/>
        <v>-178.85999999999876</v>
      </c>
      <c r="AH693" s="89">
        <f t="shared" si="401"/>
        <v>-179.66295029560752</v>
      </c>
      <c r="AI693" s="109">
        <f t="shared" si="402"/>
        <v>-1</v>
      </c>
      <c r="AJ693" s="109">
        <f t="shared" si="406"/>
        <v>50</v>
      </c>
      <c r="AK693" s="88"/>
      <c r="AL693" s="191" t="str">
        <f t="shared" si="407"/>
        <v/>
      </c>
      <c r="AM693" s="191">
        <f t="shared" si="408"/>
        <v>-178.85999999999876</v>
      </c>
      <c r="AN693" s="88"/>
      <c r="AO693" s="191"/>
      <c r="AP693" s="191">
        <f t="shared" si="403"/>
        <v>31990.899599999557</v>
      </c>
      <c r="AQ693" s="191">
        <f t="shared" si="435"/>
        <v>203.78109811682535</v>
      </c>
      <c r="AR693" s="191">
        <f t="shared" si="405"/>
        <v>-128.31328232330199</v>
      </c>
      <c r="AS693" s="250">
        <f t="shared" si="410"/>
        <v>0</v>
      </c>
      <c r="AT693" s="250">
        <f t="shared" si="411"/>
        <v>0</v>
      </c>
      <c r="AU693" s="250">
        <f t="shared" si="412"/>
        <v>0</v>
      </c>
      <c r="AV693" s="250">
        <f t="shared" si="413"/>
        <v>1</v>
      </c>
      <c r="AW693" s="250">
        <f t="shared" si="414"/>
        <v>0</v>
      </c>
      <c r="AX693" s="250">
        <f t="shared" si="415"/>
        <v>0</v>
      </c>
      <c r="AY693" s="89"/>
      <c r="AZ693" s="111"/>
      <c r="BA693" s="111"/>
      <c r="BB693" s="111"/>
      <c r="BC693" s="111"/>
      <c r="BD693" s="111"/>
      <c r="BE693" s="111"/>
      <c r="BF693" s="111"/>
      <c r="BG693" s="111"/>
      <c r="BH693" s="89"/>
      <c r="BI693" s="89"/>
      <c r="BJ693" s="89"/>
      <c r="BK693" s="89"/>
      <c r="BL693" s="89"/>
    </row>
    <row r="694" spans="1:64" x14ac:dyDescent="0.25">
      <c r="A694" s="86">
        <f t="shared" si="404"/>
        <v>693</v>
      </c>
      <c r="B694" s="113"/>
      <c r="C694" s="88"/>
      <c r="D694" s="88"/>
      <c r="E694" s="194">
        <f t="shared" si="416"/>
        <v>0</v>
      </c>
      <c r="F694" s="89">
        <f t="shared" si="417"/>
        <v>0</v>
      </c>
      <c r="G694" s="113"/>
      <c r="H694" s="88"/>
      <c r="I694" s="84">
        <f t="shared" si="418"/>
        <v>15379.474357233717</v>
      </c>
      <c r="J694" s="84">
        <f t="shared" si="419"/>
        <v>15545.52154745378</v>
      </c>
      <c r="K694" s="84">
        <f t="shared" si="420"/>
        <v>15711.568737673844</v>
      </c>
      <c r="L694" s="84">
        <f t="shared" si="421"/>
        <v>15877.615927893907</v>
      </c>
      <c r="M694" s="108">
        <f>IF(T694&lt;&gt;0,(((G694+1)*('Data Raw'!$N$1007-'Data Raw'!$N$1008)/2+'Data Raw'!$N$1008)*'Data Raw'!$M$1010+'Data Raw'!$M$1009)*AE694+AE694)</f>
        <v>16043.663118113971</v>
      </c>
      <c r="N694" s="84">
        <f t="shared" si="422"/>
        <v>16209.710308334035</v>
      </c>
      <c r="O694" s="84">
        <f t="shared" si="423"/>
        <v>16375.757498554098</v>
      </c>
      <c r="P694" s="84">
        <f t="shared" si="424"/>
        <v>16541.804688774162</v>
      </c>
      <c r="Q694" s="84">
        <f t="shared" si="425"/>
        <v>16707.851878994225</v>
      </c>
      <c r="R694" s="166" t="str">
        <f t="shared" si="426"/>
        <v/>
      </c>
      <c r="S694" s="109">
        <f>'Data Raw'!E736</f>
        <v>16055.08</v>
      </c>
      <c r="T694" s="109">
        <f>'Data Raw'!G736</f>
        <v>16247.51</v>
      </c>
      <c r="U694" s="109">
        <f>'Data Raw'!D736</f>
        <v>16274.56</v>
      </c>
      <c r="V694" s="166" t="str">
        <f t="shared" si="427"/>
        <v/>
      </c>
      <c r="W694" s="89">
        <f t="shared" si="428"/>
        <v>-203.84688188602922</v>
      </c>
      <c r="X694" s="89">
        <f t="shared" si="429"/>
        <v>41553.551254656748</v>
      </c>
      <c r="Y694" s="89">
        <f t="shared" si="409"/>
        <v>316.96633808973854</v>
      </c>
      <c r="Z694" s="109">
        <f t="shared" si="430"/>
        <v>219.47999999999956</v>
      </c>
      <c r="AA694" s="89">
        <f t="shared" si="431"/>
        <v>328.99058428551001</v>
      </c>
      <c r="AB694" s="89">
        <f t="shared" si="432"/>
        <v>15926.934003916869</v>
      </c>
      <c r="AC694" s="89">
        <f t="shared" si="433"/>
        <v>16517.245996083129</v>
      </c>
      <c r="AD694" s="89">
        <f t="shared" si="434"/>
        <v>1</v>
      </c>
      <c r="AE694" s="89">
        <f>'Data Raw'!C736</f>
        <v>16222.09</v>
      </c>
      <c r="AF694" s="89"/>
      <c r="AG694" s="89">
        <f t="shared" si="400"/>
        <v>25.420000000000073</v>
      </c>
      <c r="AH694" s="89">
        <f t="shared" si="401"/>
        <v>-178.42688188602915</v>
      </c>
      <c r="AI694" s="109">
        <f t="shared" si="402"/>
        <v>-1</v>
      </c>
      <c r="AJ694" s="109">
        <f t="shared" si="406"/>
        <v>50</v>
      </c>
      <c r="AK694" s="88"/>
      <c r="AL694" s="191" t="str">
        <f t="shared" si="407"/>
        <v/>
      </c>
      <c r="AM694" s="191">
        <f t="shared" si="408"/>
        <v>-25.420000000000073</v>
      </c>
      <c r="AN694" s="88"/>
      <c r="AO694" s="191"/>
      <c r="AP694" s="191">
        <f t="shared" si="403"/>
        <v>646.1764000000037</v>
      </c>
      <c r="AQ694" s="191">
        <f t="shared" si="435"/>
        <v>183.96319832606699</v>
      </c>
      <c r="AR694" s="191">
        <f t="shared" si="405"/>
        <v>-133.00313976367156</v>
      </c>
      <c r="AS694" s="250">
        <f t="shared" si="410"/>
        <v>0</v>
      </c>
      <c r="AT694" s="250">
        <f t="shared" si="411"/>
        <v>0</v>
      </c>
      <c r="AU694" s="250">
        <f t="shared" si="412"/>
        <v>0</v>
      </c>
      <c r="AV694" s="250">
        <f t="shared" si="413"/>
        <v>1</v>
      </c>
      <c r="AW694" s="250">
        <f t="shared" si="414"/>
        <v>0</v>
      </c>
      <c r="AX694" s="250">
        <f t="shared" si="415"/>
        <v>0</v>
      </c>
      <c r="AY694" s="89"/>
      <c r="AZ694" s="111"/>
      <c r="BA694" s="111"/>
      <c r="BB694" s="111"/>
      <c r="BC694" s="111"/>
      <c r="BD694" s="111"/>
      <c r="BE694" s="111"/>
      <c r="BF694" s="111"/>
      <c r="BG694" s="111"/>
      <c r="BH694" s="89"/>
      <c r="BI694" s="89"/>
      <c r="BJ694" s="89"/>
      <c r="BK694" s="89"/>
      <c r="BL694" s="89"/>
    </row>
    <row r="695" spans="1:64" x14ac:dyDescent="0.25">
      <c r="A695" s="86">
        <f t="shared" si="404"/>
        <v>694</v>
      </c>
      <c r="B695" s="113"/>
      <c r="C695" s="88"/>
      <c r="D695" s="88"/>
      <c r="E695" s="194">
        <f t="shared" si="416"/>
        <v>0</v>
      </c>
      <c r="F695" s="89">
        <f t="shared" si="417"/>
        <v>0</v>
      </c>
      <c r="G695" s="113"/>
      <c r="H695" s="88"/>
      <c r="I695" s="84">
        <f t="shared" si="418"/>
        <v>15371.001163049632</v>
      </c>
      <c r="J695" s="84">
        <f t="shared" si="419"/>
        <v>15529.4843320945</v>
      </c>
      <c r="K695" s="84">
        <f t="shared" si="420"/>
        <v>15687.96750113937</v>
      </c>
      <c r="L695" s="84">
        <f t="shared" si="421"/>
        <v>15846.450670184238</v>
      </c>
      <c r="M695" s="108">
        <f>IF(T695&lt;&gt;0,(((G695+1)*('Data Raw'!$N$1007-'Data Raw'!$N$1008)/2+'Data Raw'!$N$1008)*'Data Raw'!$M$1010+'Data Raw'!$M$1009)*AE695+AE695)</f>
        <v>16004.933839229108</v>
      </c>
      <c r="N695" s="84">
        <f t="shared" si="422"/>
        <v>16163.417008273978</v>
      </c>
      <c r="O695" s="84">
        <f t="shared" si="423"/>
        <v>16321.900177318847</v>
      </c>
      <c r="P695" s="84">
        <f t="shared" si="424"/>
        <v>16480.383346363717</v>
      </c>
      <c r="Q695" s="84">
        <f t="shared" si="425"/>
        <v>16638.866515408587</v>
      </c>
      <c r="R695" s="166" t="str">
        <f t="shared" si="426"/>
        <v/>
      </c>
      <c r="S695" s="109">
        <f>'Data Raw'!E737</f>
        <v>16138.81</v>
      </c>
      <c r="T695" s="109">
        <f>'Data Raw'!G737</f>
        <v>16503.099999999999</v>
      </c>
      <c r="U695" s="109">
        <f>'Data Raw'!D737</f>
        <v>16756.009999999998</v>
      </c>
      <c r="V695" s="166" t="str">
        <f t="shared" si="427"/>
        <v/>
      </c>
      <c r="W695" s="89">
        <f t="shared" si="428"/>
        <v>-498.1661607708902</v>
      </c>
      <c r="X695" s="89">
        <f t="shared" si="429"/>
        <v>248169.52373720842</v>
      </c>
      <c r="Y695" s="89">
        <f t="shared" si="409"/>
        <v>348.66592291789635</v>
      </c>
      <c r="Z695" s="109">
        <f t="shared" si="430"/>
        <v>617.19999999999891</v>
      </c>
      <c r="AA695" s="89">
        <f t="shared" si="431"/>
        <v>370.16335795900841</v>
      </c>
      <c r="AB695" s="89">
        <f t="shared" si="432"/>
        <v>15903.288003357316</v>
      </c>
      <c r="AC695" s="89">
        <f t="shared" si="433"/>
        <v>16462.571996642684</v>
      </c>
      <c r="AD695" s="89" t="str">
        <f t="shared" si="434"/>
        <v/>
      </c>
      <c r="AE695" s="89">
        <f>'Data Raw'!C737</f>
        <v>16182.93</v>
      </c>
      <c r="AF695" s="89"/>
      <c r="AG695" s="89">
        <f t="shared" si="400"/>
        <v>320.16999999999825</v>
      </c>
      <c r="AH695" s="89">
        <f t="shared" si="401"/>
        <v>-177.99616077089195</v>
      </c>
      <c r="AI695" s="109">
        <f t="shared" si="402"/>
        <v>-1</v>
      </c>
      <c r="AJ695" s="109">
        <f t="shared" si="406"/>
        <v>50</v>
      </c>
      <c r="AK695" s="88"/>
      <c r="AL695" s="191" t="str">
        <f t="shared" si="407"/>
        <v/>
      </c>
      <c r="AM695" s="191">
        <f t="shared" si="408"/>
        <v>-320.16999999999825</v>
      </c>
      <c r="AN695" s="88"/>
      <c r="AO695" s="191"/>
      <c r="AP695" s="191">
        <f t="shared" si="403"/>
        <v>102508.82889999889</v>
      </c>
      <c r="AQ695" s="191">
        <f t="shared" si="435"/>
        <v>199.09728740094823</v>
      </c>
      <c r="AR695" s="191">
        <f t="shared" si="405"/>
        <v>-149.56863551694812</v>
      </c>
      <c r="AS695" s="250">
        <f t="shared" si="410"/>
        <v>0</v>
      </c>
      <c r="AT695" s="250">
        <f t="shared" si="411"/>
        <v>0</v>
      </c>
      <c r="AU695" s="250">
        <f t="shared" si="412"/>
        <v>0</v>
      </c>
      <c r="AV695" s="250">
        <f t="shared" si="413"/>
        <v>0</v>
      </c>
      <c r="AW695" s="250">
        <f t="shared" si="414"/>
        <v>0</v>
      </c>
      <c r="AX695" s="250">
        <f t="shared" si="415"/>
        <v>1</v>
      </c>
      <c r="AY695" s="89"/>
      <c r="AZ695" s="111"/>
      <c r="BA695" s="111"/>
      <c r="BB695" s="111"/>
      <c r="BC695" s="111"/>
      <c r="BD695" s="111"/>
      <c r="BE695" s="111"/>
      <c r="BF695" s="111"/>
      <c r="BG695" s="111"/>
      <c r="BH695" s="89"/>
      <c r="BI695" s="89"/>
      <c r="BJ695" s="89"/>
      <c r="BK695" s="89"/>
      <c r="BL695" s="89"/>
    </row>
    <row r="696" spans="1:64" x14ac:dyDescent="0.25">
      <c r="A696" s="86">
        <f t="shared" si="404"/>
        <v>695</v>
      </c>
      <c r="B696" s="113"/>
      <c r="C696" s="88"/>
      <c r="D696" s="88"/>
      <c r="E696" s="194">
        <f t="shared" si="416"/>
        <v>0</v>
      </c>
      <c r="F696" s="89">
        <f t="shared" si="417"/>
        <v>0</v>
      </c>
      <c r="G696" s="113"/>
      <c r="H696" s="88"/>
      <c r="I696" s="84">
        <f t="shared" si="418"/>
        <v>15611.136288146972</v>
      </c>
      <c r="J696" s="84">
        <f t="shared" si="419"/>
        <v>15785.469249605922</v>
      </c>
      <c r="K696" s="84">
        <f t="shared" si="420"/>
        <v>15959.802211064869</v>
      </c>
      <c r="L696" s="84">
        <f t="shared" si="421"/>
        <v>16134.135172523818</v>
      </c>
      <c r="M696" s="108">
        <f>IF(T696&lt;&gt;0,(((G696+1)*('Data Raw'!$N$1007-'Data Raw'!$N$1008)/2+'Data Raw'!$N$1008)*'Data Raw'!$M$1010+'Data Raw'!$M$1009)*AE696+AE696)</f>
        <v>16308.468133982766</v>
      </c>
      <c r="N696" s="84">
        <f t="shared" si="422"/>
        <v>16482.801095441715</v>
      </c>
      <c r="O696" s="84">
        <f t="shared" si="423"/>
        <v>16657.134056900661</v>
      </c>
      <c r="P696" s="84">
        <f t="shared" si="424"/>
        <v>16831.46701835961</v>
      </c>
      <c r="Q696" s="84">
        <f t="shared" si="425"/>
        <v>17005.799979818556</v>
      </c>
      <c r="R696" s="166" t="str">
        <f t="shared" si="426"/>
        <v/>
      </c>
      <c r="S696" s="109">
        <f>'Data Raw'!E738</f>
        <v>16424.79</v>
      </c>
      <c r="T696" s="109">
        <f>'Data Raw'!G738</f>
        <v>16742.95</v>
      </c>
      <c r="U696" s="109">
        <f>'Data Raw'!D738</f>
        <v>16742.95</v>
      </c>
      <c r="V696" s="166" t="str">
        <f t="shared" si="427"/>
        <v/>
      </c>
      <c r="W696" s="89">
        <f t="shared" si="428"/>
        <v>-434.48186601723501</v>
      </c>
      <c r="X696" s="89">
        <f t="shared" si="429"/>
        <v>188774.49189781855</v>
      </c>
      <c r="Y696" s="89">
        <f t="shared" si="409"/>
        <v>362.17242277341353</v>
      </c>
      <c r="Z696" s="109">
        <f t="shared" si="430"/>
        <v>318.15999999999985</v>
      </c>
      <c r="AA696" s="89">
        <f t="shared" si="431"/>
        <v>362.73430682200717</v>
      </c>
      <c r="AB696" s="89">
        <f t="shared" si="432"/>
        <v>16175.201145734844</v>
      </c>
      <c r="AC696" s="89">
        <f t="shared" si="433"/>
        <v>16804.478854265159</v>
      </c>
      <c r="AD696" s="89">
        <f t="shared" si="434"/>
        <v>1</v>
      </c>
      <c r="AE696" s="89">
        <f>'Data Raw'!C738</f>
        <v>16489.84</v>
      </c>
      <c r="AF696" s="89"/>
      <c r="AG696" s="89">
        <f t="shared" si="400"/>
        <v>253.11000000000058</v>
      </c>
      <c r="AH696" s="89">
        <f t="shared" si="401"/>
        <v>-181.37186601723442</v>
      </c>
      <c r="AI696" s="109">
        <f t="shared" si="402"/>
        <v>-1</v>
      </c>
      <c r="AJ696" s="109">
        <f t="shared" si="406"/>
        <v>50</v>
      </c>
      <c r="AK696" s="88"/>
      <c r="AL696" s="191" t="str">
        <f t="shared" si="407"/>
        <v/>
      </c>
      <c r="AM696" s="191">
        <f t="shared" si="408"/>
        <v>-253.11000000000058</v>
      </c>
      <c r="AN696" s="88"/>
      <c r="AO696" s="191"/>
      <c r="AP696" s="191">
        <f t="shared" si="403"/>
        <v>64064.672100000294</v>
      </c>
      <c r="AQ696" s="191">
        <f t="shared" si="435"/>
        <v>205.09869991195404</v>
      </c>
      <c r="AR696" s="191">
        <f t="shared" si="405"/>
        <v>-157.07372286145949</v>
      </c>
      <c r="AS696" s="250">
        <f t="shared" si="410"/>
        <v>0</v>
      </c>
      <c r="AT696" s="250">
        <f t="shared" si="411"/>
        <v>0</v>
      </c>
      <c r="AU696" s="250">
        <f t="shared" si="412"/>
        <v>0</v>
      </c>
      <c r="AV696" s="250">
        <f t="shared" si="413"/>
        <v>0</v>
      </c>
      <c r="AW696" s="250">
        <f t="shared" si="414"/>
        <v>1</v>
      </c>
      <c r="AX696" s="250">
        <f t="shared" si="415"/>
        <v>0</v>
      </c>
      <c r="AY696" s="89"/>
      <c r="AZ696" s="111"/>
      <c r="BA696" s="111"/>
      <c r="BB696" s="111"/>
      <c r="BC696" s="111"/>
      <c r="BD696" s="111"/>
      <c r="BE696" s="111"/>
      <c r="BF696" s="111"/>
      <c r="BG696" s="111"/>
      <c r="BH696" s="89"/>
      <c r="BI696" s="89"/>
      <c r="BJ696" s="89"/>
      <c r="BK696" s="89"/>
      <c r="BL696" s="89"/>
    </row>
    <row r="697" spans="1:64" x14ac:dyDescent="0.25">
      <c r="A697" s="86">
        <f t="shared" si="404"/>
        <v>696</v>
      </c>
      <c r="B697" s="113"/>
      <c r="C697" s="88"/>
      <c r="D697" s="88"/>
      <c r="E697" s="194">
        <f t="shared" si="416"/>
        <v>0</v>
      </c>
      <c r="F697" s="89">
        <f t="shared" si="417"/>
        <v>0</v>
      </c>
      <c r="G697" s="113"/>
      <c r="H697" s="88"/>
      <c r="I697" s="84">
        <f t="shared" si="418"/>
        <v>15747.150212117776</v>
      </c>
      <c r="J697" s="84">
        <f t="shared" si="419"/>
        <v>15928.236423504484</v>
      </c>
      <c r="K697" s="84">
        <f t="shared" si="420"/>
        <v>16109.32263489119</v>
      </c>
      <c r="L697" s="84">
        <f t="shared" si="421"/>
        <v>16290.408846277898</v>
      </c>
      <c r="M697" s="108">
        <f>IF(T697&lt;&gt;0,(((G697+1)*('Data Raw'!$N$1007-'Data Raw'!$N$1008)/2+'Data Raw'!$N$1008)*'Data Raw'!$M$1010+'Data Raw'!$M$1009)*AE697+AE697)</f>
        <v>16471.495057664604</v>
      </c>
      <c r="N697" s="84">
        <f t="shared" si="422"/>
        <v>16652.581269051312</v>
      </c>
      <c r="O697" s="84">
        <f t="shared" si="423"/>
        <v>16833.667480438016</v>
      </c>
      <c r="P697" s="84">
        <f t="shared" si="424"/>
        <v>17014.753691824724</v>
      </c>
      <c r="Q697" s="84">
        <f t="shared" si="425"/>
        <v>17195.839903211428</v>
      </c>
      <c r="R697" s="166" t="str">
        <f t="shared" si="426"/>
        <v/>
      </c>
      <c r="S697" s="109">
        <f>'Data Raw'!E739</f>
        <v>16654.68</v>
      </c>
      <c r="T697" s="109">
        <f>'Data Raw'!G739</f>
        <v>16725.86</v>
      </c>
      <c r="U697" s="109">
        <f>'Data Raw'!D739</f>
        <v>16895.82</v>
      </c>
      <c r="V697" s="166" t="str">
        <f t="shared" si="427"/>
        <v/>
      </c>
      <c r="W697" s="89">
        <f t="shared" si="428"/>
        <v>-254.36494233539634</v>
      </c>
      <c r="X697" s="89">
        <f t="shared" si="429"/>
        <v>64701.523889289499</v>
      </c>
      <c r="Y697" s="89">
        <f t="shared" si="409"/>
        <v>348.8173297617198</v>
      </c>
      <c r="Z697" s="109">
        <f t="shared" si="430"/>
        <v>241.13999999999942</v>
      </c>
      <c r="AA697" s="89">
        <f t="shared" si="431"/>
        <v>345.36369156172037</v>
      </c>
      <c r="AB697" s="89">
        <f t="shared" si="432"/>
        <v>16346.355839201295</v>
      </c>
      <c r="AC697" s="89">
        <f t="shared" si="433"/>
        <v>16963.004160798708</v>
      </c>
      <c r="AD697" s="89">
        <f t="shared" si="434"/>
        <v>1</v>
      </c>
      <c r="AE697" s="89">
        <f>'Data Raw'!C739</f>
        <v>16654.68</v>
      </c>
      <c r="AF697" s="89"/>
      <c r="AG697" s="89">
        <f t="shared" si="400"/>
        <v>71.180000000000291</v>
      </c>
      <c r="AH697" s="89">
        <f t="shared" si="401"/>
        <v>-183.18494233539604</v>
      </c>
      <c r="AI697" s="109">
        <f t="shared" si="402"/>
        <v>-1</v>
      </c>
      <c r="AJ697" s="109">
        <f t="shared" si="406"/>
        <v>50</v>
      </c>
      <c r="AK697" s="88"/>
      <c r="AL697" s="191" t="str">
        <f t="shared" si="407"/>
        <v/>
      </c>
      <c r="AM697" s="191">
        <f t="shared" si="408"/>
        <v>-71.180000000000291</v>
      </c>
      <c r="AN697" s="88"/>
      <c r="AO697" s="191"/>
      <c r="AP697" s="191">
        <f t="shared" si="403"/>
        <v>5066.5924000000414</v>
      </c>
      <c r="AQ697" s="191">
        <f t="shared" si="435"/>
        <v>190.2188443661814</v>
      </c>
      <c r="AR697" s="191">
        <f t="shared" si="405"/>
        <v>-158.5984853955384</v>
      </c>
      <c r="AS697" s="250">
        <f t="shared" si="410"/>
        <v>0</v>
      </c>
      <c r="AT697" s="250">
        <f t="shared" si="411"/>
        <v>0</v>
      </c>
      <c r="AU697" s="250">
        <f t="shared" si="412"/>
        <v>0</v>
      </c>
      <c r="AV697" s="250">
        <f t="shared" si="413"/>
        <v>1</v>
      </c>
      <c r="AW697" s="250">
        <f t="shared" si="414"/>
        <v>0</v>
      </c>
      <c r="AX697" s="250">
        <f t="shared" si="415"/>
        <v>0</v>
      </c>
      <c r="AY697" s="89"/>
      <c r="AZ697" s="111"/>
      <c r="BA697" s="111"/>
      <c r="BB697" s="111"/>
      <c r="BC697" s="111"/>
      <c r="BD697" s="111"/>
      <c r="BE697" s="111"/>
      <c r="BF697" s="111"/>
      <c r="BG697" s="111"/>
      <c r="BH697" s="89"/>
      <c r="BI697" s="89"/>
      <c r="BJ697" s="89"/>
      <c r="BK697" s="89"/>
      <c r="BL697" s="89"/>
    </row>
    <row r="698" spans="1:64" x14ac:dyDescent="0.25">
      <c r="A698" s="86">
        <f t="shared" si="404"/>
        <v>697</v>
      </c>
      <c r="B698" s="113"/>
      <c r="C698" s="88"/>
      <c r="D698" s="88"/>
      <c r="E698" s="194">
        <f t="shared" si="416"/>
        <v>0</v>
      </c>
      <c r="F698" s="89">
        <f t="shared" si="417"/>
        <v>0</v>
      </c>
      <c r="G698" s="113"/>
      <c r="H698" s="88"/>
      <c r="I698" s="84">
        <f t="shared" si="418"/>
        <v>15803.807348208418</v>
      </c>
      <c r="J698" s="84">
        <f t="shared" si="419"/>
        <v>15978.216013089277</v>
      </c>
      <c r="K698" s="84">
        <f t="shared" si="420"/>
        <v>16152.624677970138</v>
      </c>
      <c r="L698" s="84">
        <f t="shared" si="421"/>
        <v>16327.033342850997</v>
      </c>
      <c r="M698" s="108">
        <f>IF(T698&lt;&gt;0,(((G698+1)*('Data Raw'!$N$1007-'Data Raw'!$N$1008)/2+'Data Raw'!$N$1008)*'Data Raw'!$M$1010+'Data Raw'!$M$1009)*AE698+AE698)</f>
        <v>16501.442007731857</v>
      </c>
      <c r="N698" s="84">
        <f t="shared" si="422"/>
        <v>16675.850672612716</v>
      </c>
      <c r="O698" s="84">
        <f t="shared" si="423"/>
        <v>16850.259337493579</v>
      </c>
      <c r="P698" s="84">
        <f t="shared" si="424"/>
        <v>17024.668002374437</v>
      </c>
      <c r="Q698" s="84">
        <f t="shared" si="425"/>
        <v>17199.0766672553</v>
      </c>
      <c r="R698" s="166" t="str">
        <f t="shared" si="426"/>
        <v/>
      </c>
      <c r="S698" s="109">
        <f>'Data Raw'!E740</f>
        <v>16590.71</v>
      </c>
      <c r="T698" s="109">
        <f>'Data Raw'!G740</f>
        <v>16634.740000000002</v>
      </c>
      <c r="U698" s="109">
        <f>'Data Raw'!D740</f>
        <v>16777.41</v>
      </c>
      <c r="V698" s="166" t="str">
        <f t="shared" si="427"/>
        <v/>
      </c>
      <c r="W698" s="89">
        <f t="shared" si="428"/>
        <v>-133.2979922681443</v>
      </c>
      <c r="X698" s="89">
        <f t="shared" si="429"/>
        <v>17768.354742718257</v>
      </c>
      <c r="Y698" s="89">
        <f t="shared" si="409"/>
        <v>326.84848652270858</v>
      </c>
      <c r="Z698" s="109">
        <f t="shared" si="430"/>
        <v>186.70000000000073</v>
      </c>
      <c r="AA698" s="89">
        <f t="shared" si="431"/>
        <v>322.69744991004615</v>
      </c>
      <c r="AB698" s="89">
        <f t="shared" si="432"/>
        <v>16391.400862172537</v>
      </c>
      <c r="AC698" s="89">
        <f t="shared" si="433"/>
        <v>16978.519137827461</v>
      </c>
      <c r="AD698" s="89">
        <f t="shared" si="434"/>
        <v>1</v>
      </c>
      <c r="AE698" s="89">
        <f>'Data Raw'!C740</f>
        <v>16684.96</v>
      </c>
      <c r="AF698" s="89"/>
      <c r="AG698" s="89">
        <f t="shared" si="400"/>
        <v>-50.219999999997526</v>
      </c>
      <c r="AH698" s="89">
        <f t="shared" si="401"/>
        <v>-183.51799226814182</v>
      </c>
      <c r="AI698" s="109">
        <f t="shared" si="402"/>
        <v>-1</v>
      </c>
      <c r="AJ698" s="109">
        <f t="shared" si="406"/>
        <v>50</v>
      </c>
      <c r="AK698" s="88"/>
      <c r="AL698" s="191" t="str">
        <f t="shared" si="407"/>
        <v/>
      </c>
      <c r="AM698" s="191">
        <f t="shared" si="408"/>
        <v>-50.219999999997526</v>
      </c>
      <c r="AN698" s="88"/>
      <c r="AO698" s="191"/>
      <c r="AP698" s="191">
        <f t="shared" si="403"/>
        <v>2522.0483999997514</v>
      </c>
      <c r="AQ698" s="191">
        <f t="shared" si="435"/>
        <v>174.6634172143832</v>
      </c>
      <c r="AR698" s="191">
        <f t="shared" si="405"/>
        <v>-152.18506930832538</v>
      </c>
      <c r="AS698" s="250">
        <f t="shared" si="410"/>
        <v>0</v>
      </c>
      <c r="AT698" s="250">
        <f t="shared" si="411"/>
        <v>0</v>
      </c>
      <c r="AU698" s="250">
        <f t="shared" si="412"/>
        <v>0</v>
      </c>
      <c r="AV698" s="250">
        <f t="shared" si="413"/>
        <v>1</v>
      </c>
      <c r="AW698" s="250">
        <f t="shared" si="414"/>
        <v>0</v>
      </c>
      <c r="AX698" s="250">
        <f t="shared" si="415"/>
        <v>0</v>
      </c>
      <c r="AY698" s="89"/>
      <c r="AZ698" s="111"/>
      <c r="BA698" s="111"/>
      <c r="BB698" s="111"/>
      <c r="BC698" s="111"/>
      <c r="BD698" s="111"/>
      <c r="BE698" s="111"/>
      <c r="BF698" s="111"/>
      <c r="BG698" s="111"/>
      <c r="BH698" s="89"/>
      <c r="BI698" s="89"/>
      <c r="BJ698" s="89"/>
      <c r="BK698" s="89"/>
      <c r="BL698" s="89"/>
    </row>
    <row r="699" spans="1:64" x14ac:dyDescent="0.25">
      <c r="A699" s="86">
        <f t="shared" si="404"/>
        <v>698</v>
      </c>
      <c r="B699" s="113"/>
      <c r="C699" s="88"/>
      <c r="D699" s="88"/>
      <c r="E699" s="194">
        <f t="shared" si="416"/>
        <v>0</v>
      </c>
      <c r="F699" s="89">
        <f t="shared" si="417"/>
        <v>0</v>
      </c>
      <c r="G699" s="113"/>
      <c r="H699" s="88"/>
      <c r="I699" s="84">
        <f t="shared" si="418"/>
        <v>15808.84762563277</v>
      </c>
      <c r="J699" s="84">
        <f t="shared" si="419"/>
        <v>15972.271868894126</v>
      </c>
      <c r="K699" s="84">
        <f t="shared" si="420"/>
        <v>16135.69611215548</v>
      </c>
      <c r="L699" s="84">
        <f t="shared" si="421"/>
        <v>16299.120355416835</v>
      </c>
      <c r="M699" s="108">
        <f>IF(T699&lt;&gt;0,(((G699+1)*('Data Raw'!$N$1007-'Data Raw'!$N$1008)/2+'Data Raw'!$N$1008)*'Data Raw'!$M$1010+'Data Raw'!$M$1009)*AE699+AE699)</f>
        <v>16462.544598678189</v>
      </c>
      <c r="N699" s="84">
        <f t="shared" si="422"/>
        <v>16625.968841939542</v>
      </c>
      <c r="O699" s="84">
        <f t="shared" si="423"/>
        <v>16789.393085200896</v>
      </c>
      <c r="P699" s="84">
        <f t="shared" si="424"/>
        <v>16952.817328462253</v>
      </c>
      <c r="Q699" s="84">
        <f t="shared" si="425"/>
        <v>17116.241571723604</v>
      </c>
      <c r="R699" s="166" t="str">
        <f t="shared" si="426"/>
        <v/>
      </c>
      <c r="S699" s="109">
        <f>'Data Raw'!E741</f>
        <v>16453.5</v>
      </c>
      <c r="T699" s="109">
        <f>'Data Raw'!G741</f>
        <v>16790.8</v>
      </c>
      <c r="U699" s="109">
        <f>'Data Raw'!D741</f>
        <v>16828.669999999998</v>
      </c>
      <c r="V699" s="166" t="str">
        <f t="shared" si="427"/>
        <v/>
      </c>
      <c r="W699" s="89">
        <f t="shared" si="428"/>
        <v>-328.2554013218105</v>
      </c>
      <c r="X699" s="89">
        <f t="shared" si="429"/>
        <v>107751.60849694286</v>
      </c>
      <c r="Y699" s="89">
        <f t="shared" si="409"/>
        <v>327.04984490136627</v>
      </c>
      <c r="Z699" s="109">
        <f t="shared" si="430"/>
        <v>375.16999999999825</v>
      </c>
      <c r="AA699" s="89">
        <f t="shared" si="431"/>
        <v>330.19352849432505</v>
      </c>
      <c r="AB699" s="89">
        <f t="shared" si="432"/>
        <v>16371.337167576461</v>
      </c>
      <c r="AC699" s="89">
        <f t="shared" si="433"/>
        <v>16919.922832423541</v>
      </c>
      <c r="AD699" s="89">
        <f t="shared" si="434"/>
        <v>1</v>
      </c>
      <c r="AE699" s="89">
        <f>'Data Raw'!C741</f>
        <v>16645.63</v>
      </c>
      <c r="AF699" s="89"/>
      <c r="AG699" s="89">
        <f t="shared" si="400"/>
        <v>145.16999999999825</v>
      </c>
      <c r="AH699" s="89">
        <f t="shared" si="401"/>
        <v>-183.08540132181224</v>
      </c>
      <c r="AI699" s="109">
        <f t="shared" si="402"/>
        <v>-1</v>
      </c>
      <c r="AJ699" s="109">
        <f t="shared" si="406"/>
        <v>50</v>
      </c>
      <c r="AK699" s="88"/>
      <c r="AL699" s="191" t="str">
        <f t="shared" si="407"/>
        <v/>
      </c>
      <c r="AM699" s="191">
        <f t="shared" si="408"/>
        <v>-145.16999999999825</v>
      </c>
      <c r="AN699" s="88"/>
      <c r="AO699" s="191"/>
      <c r="AP699" s="191">
        <f t="shared" si="403"/>
        <v>21074.328899999495</v>
      </c>
      <c r="AQ699" s="191">
        <f t="shared" si="435"/>
        <v>171.38637085722931</v>
      </c>
      <c r="AR699" s="191">
        <f t="shared" si="405"/>
        <v>-155.66347404413696</v>
      </c>
      <c r="AS699" s="250">
        <f t="shared" si="410"/>
        <v>0</v>
      </c>
      <c r="AT699" s="250">
        <f t="shared" si="411"/>
        <v>0</v>
      </c>
      <c r="AU699" s="250">
        <f t="shared" si="412"/>
        <v>0</v>
      </c>
      <c r="AV699" s="250">
        <f t="shared" si="413"/>
        <v>0</v>
      </c>
      <c r="AW699" s="250">
        <f t="shared" si="414"/>
        <v>1</v>
      </c>
      <c r="AX699" s="250">
        <f t="shared" si="415"/>
        <v>0</v>
      </c>
      <c r="AY699" s="89"/>
      <c r="AZ699" s="111"/>
      <c r="BA699" s="111"/>
      <c r="BB699" s="111"/>
      <c r="BC699" s="111"/>
      <c r="BD699" s="111"/>
      <c r="BE699" s="111"/>
      <c r="BF699" s="111"/>
      <c r="BG699" s="111"/>
      <c r="BH699" s="89"/>
      <c r="BI699" s="89"/>
      <c r="BJ699" s="89"/>
      <c r="BK699" s="89"/>
      <c r="BL699" s="89"/>
    </row>
    <row r="700" spans="1:64" x14ac:dyDescent="0.25">
      <c r="A700" s="86">
        <f t="shared" si="404"/>
        <v>699</v>
      </c>
      <c r="B700" s="113"/>
      <c r="C700" s="88"/>
      <c r="D700" s="88"/>
      <c r="E700" s="194">
        <f t="shared" si="416"/>
        <v>0</v>
      </c>
      <c r="F700" s="89">
        <f t="shared" si="417"/>
        <v>0</v>
      </c>
      <c r="G700" s="113"/>
      <c r="H700" s="88"/>
      <c r="I700" s="84">
        <f t="shared" si="418"/>
        <v>15994.357315534715</v>
      </c>
      <c r="J700" s="84">
        <f t="shared" si="419"/>
        <v>16157.882237985399</v>
      </c>
      <c r="K700" s="84">
        <f t="shared" si="420"/>
        <v>16321.407160436082</v>
      </c>
      <c r="L700" s="84">
        <f t="shared" si="421"/>
        <v>16484.932082886764</v>
      </c>
      <c r="M700" s="108">
        <f>IF(T700&lt;&gt;0,(((G700+1)*('Data Raw'!$N$1007-'Data Raw'!$N$1008)/2+'Data Raw'!$N$1008)*'Data Raw'!$M$1010+'Data Raw'!$M$1009)*AE700+AE700)</f>
        <v>16648.457005337448</v>
      </c>
      <c r="N700" s="84">
        <f t="shared" si="422"/>
        <v>16811.981927788132</v>
      </c>
      <c r="O700" s="84">
        <f t="shared" si="423"/>
        <v>16975.506850238813</v>
      </c>
      <c r="P700" s="84">
        <f t="shared" si="424"/>
        <v>17139.031772689497</v>
      </c>
      <c r="Q700" s="84">
        <f t="shared" si="425"/>
        <v>17302.556695140178</v>
      </c>
      <c r="R700" s="166" t="str">
        <f t="shared" si="426"/>
        <v/>
      </c>
      <c r="S700" s="109">
        <f>'Data Raw'!E742</f>
        <v>16517.84</v>
      </c>
      <c r="T700" s="109">
        <f>'Data Raw'!G742</f>
        <v>16536.849999999999</v>
      </c>
      <c r="U700" s="109">
        <f>'Data Raw'!D742</f>
        <v>16844.330000000002</v>
      </c>
      <c r="V700" s="166" t="str">
        <f t="shared" si="427"/>
        <v/>
      </c>
      <c r="W700" s="89">
        <f t="shared" si="428"/>
        <v>111.60700533744966</v>
      </c>
      <c r="X700" s="89">
        <f t="shared" si="429"/>
        <v>12456.123640393518</v>
      </c>
      <c r="Y700" s="89">
        <f t="shared" si="409"/>
        <v>305.71362181446869</v>
      </c>
      <c r="Z700" s="109">
        <f t="shared" si="430"/>
        <v>326.4900000000016</v>
      </c>
      <c r="AA700" s="89">
        <f t="shared" si="431"/>
        <v>329.66445299513595</v>
      </c>
      <c r="AB700" s="89">
        <f t="shared" si="432"/>
        <v>16552.945500779824</v>
      </c>
      <c r="AC700" s="89">
        <f t="shared" si="433"/>
        <v>17114.274499220177</v>
      </c>
      <c r="AD700" s="89" t="str">
        <f t="shared" si="434"/>
        <v/>
      </c>
      <c r="AE700" s="89">
        <f>'Data Raw'!C742</f>
        <v>16833.61</v>
      </c>
      <c r="AF700" s="89"/>
      <c r="AG700" s="89">
        <f t="shared" si="400"/>
        <v>-296.76000000000204</v>
      </c>
      <c r="AH700" s="89">
        <f t="shared" si="401"/>
        <v>-185.15299466255237</v>
      </c>
      <c r="AI700" s="109">
        <f t="shared" si="402"/>
        <v>-1</v>
      </c>
      <c r="AJ700" s="109">
        <f t="shared" si="406"/>
        <v>50</v>
      </c>
      <c r="AK700" s="88"/>
      <c r="AL700" s="191" t="str">
        <f t="shared" si="407"/>
        <v/>
      </c>
      <c r="AM700" s="191">
        <f t="shared" si="408"/>
        <v>-296.76000000000204</v>
      </c>
      <c r="AN700" s="88"/>
      <c r="AO700" s="191"/>
      <c r="AP700" s="191">
        <f t="shared" si="403"/>
        <v>88066.49760000121</v>
      </c>
      <c r="AQ700" s="191">
        <f t="shared" si="435"/>
        <v>185.31677409531517</v>
      </c>
      <c r="AR700" s="191">
        <f t="shared" si="405"/>
        <v>-120.39684771915353</v>
      </c>
      <c r="AS700" s="250">
        <f t="shared" si="410"/>
        <v>0</v>
      </c>
      <c r="AT700" s="250">
        <f t="shared" si="411"/>
        <v>0</v>
      </c>
      <c r="AU700" s="250">
        <f t="shared" si="412"/>
        <v>1</v>
      </c>
      <c r="AV700" s="250">
        <f t="shared" si="413"/>
        <v>0</v>
      </c>
      <c r="AW700" s="250">
        <f t="shared" si="414"/>
        <v>0</v>
      </c>
      <c r="AX700" s="250">
        <f t="shared" si="415"/>
        <v>0</v>
      </c>
      <c r="AY700" s="89"/>
      <c r="AZ700" s="111"/>
      <c r="BA700" s="111"/>
      <c r="BB700" s="111"/>
      <c r="BC700" s="111"/>
      <c r="BD700" s="111"/>
      <c r="BE700" s="111"/>
      <c r="BF700" s="111"/>
      <c r="BG700" s="111"/>
      <c r="BH700" s="89"/>
      <c r="BI700" s="89"/>
      <c r="BJ700" s="89"/>
      <c r="BK700" s="89"/>
      <c r="BL700" s="89"/>
    </row>
    <row r="701" spans="1:64" x14ac:dyDescent="0.25">
      <c r="A701" s="86">
        <f t="shared" si="404"/>
        <v>700</v>
      </c>
      <c r="B701" s="113"/>
      <c r="C701" s="88"/>
      <c r="D701" s="88"/>
      <c r="E701" s="194">
        <f t="shared" si="416"/>
        <v>0</v>
      </c>
      <c r="F701" s="89">
        <f t="shared" si="417"/>
        <v>0</v>
      </c>
      <c r="G701" s="113"/>
      <c r="H701" s="88"/>
      <c r="I701" s="84">
        <f t="shared" si="418"/>
        <v>15637.433800507286</v>
      </c>
      <c r="J701" s="84">
        <f t="shared" si="419"/>
        <v>15790.290611414519</v>
      </c>
      <c r="K701" s="84">
        <f t="shared" si="420"/>
        <v>15943.147422321754</v>
      </c>
      <c r="L701" s="84">
        <f t="shared" si="421"/>
        <v>16096.004233228987</v>
      </c>
      <c r="M701" s="108">
        <f>IF(T701&lt;&gt;0,(((G701+1)*('Data Raw'!$N$1007-'Data Raw'!$N$1008)/2+'Data Raw'!$N$1008)*'Data Raw'!$M$1010+'Data Raw'!$M$1009)*AE701+AE701)</f>
        <v>16248.861044136222</v>
      </c>
      <c r="N701" s="84">
        <f t="shared" si="422"/>
        <v>16401.717855043455</v>
      </c>
      <c r="O701" s="84">
        <f t="shared" si="423"/>
        <v>16554.574665950691</v>
      </c>
      <c r="P701" s="84">
        <f t="shared" si="424"/>
        <v>16707.431476857924</v>
      </c>
      <c r="Q701" s="84">
        <f t="shared" si="425"/>
        <v>16860.288287765161</v>
      </c>
      <c r="R701" s="166" t="str">
        <f t="shared" si="426"/>
        <v/>
      </c>
      <c r="S701" s="109">
        <f>'Data Raw'!E743</f>
        <v>16429.57</v>
      </c>
      <c r="T701" s="109">
        <f>'Data Raw'!G743</f>
        <v>16511.439999999999</v>
      </c>
      <c r="U701" s="109">
        <f>'Data Raw'!D743</f>
        <v>16695.36</v>
      </c>
      <c r="V701" s="166" t="str">
        <f t="shared" si="427"/>
        <v/>
      </c>
      <c r="W701" s="89">
        <f t="shared" si="428"/>
        <v>-262.57895586377708</v>
      </c>
      <c r="X701" s="89">
        <f t="shared" si="429"/>
        <v>68947.708062511389</v>
      </c>
      <c r="Y701" s="89">
        <f t="shared" si="409"/>
        <v>299.93156825231017</v>
      </c>
      <c r="Z701" s="109">
        <f t="shared" si="430"/>
        <v>265.79000000000087</v>
      </c>
      <c r="AA701" s="89">
        <f t="shared" si="431"/>
        <v>320.53953113868806</v>
      </c>
      <c r="AB701" s="89">
        <f t="shared" si="432"/>
        <v>16149.355214954134</v>
      </c>
      <c r="AC701" s="89">
        <f t="shared" si="433"/>
        <v>16709.784785045864</v>
      </c>
      <c r="AD701" s="89">
        <f t="shared" si="434"/>
        <v>1</v>
      </c>
      <c r="AE701" s="89">
        <f>'Data Raw'!C743</f>
        <v>16429.57</v>
      </c>
      <c r="AF701" s="89"/>
      <c r="AG701" s="89">
        <f t="shared" si="400"/>
        <v>81.869999999998981</v>
      </c>
      <c r="AH701" s="89">
        <f t="shared" si="401"/>
        <v>-180.7089558637781</v>
      </c>
      <c r="AI701" s="109">
        <f t="shared" si="402"/>
        <v>-1</v>
      </c>
      <c r="AJ701" s="109">
        <f t="shared" si="406"/>
        <v>50</v>
      </c>
      <c r="AK701" s="88"/>
      <c r="AL701" s="191" t="str">
        <f t="shared" si="407"/>
        <v/>
      </c>
      <c r="AM701" s="191">
        <f t="shared" si="408"/>
        <v>-81.869999999998981</v>
      </c>
      <c r="AN701" s="88"/>
      <c r="AO701" s="191"/>
      <c r="AP701" s="191">
        <f t="shared" si="403"/>
        <v>6702.6968999998335</v>
      </c>
      <c r="AQ701" s="191">
        <f t="shared" si="435"/>
        <v>173.82268808472449</v>
      </c>
      <c r="AR701" s="191">
        <f t="shared" si="405"/>
        <v>-126.10888016758568</v>
      </c>
      <c r="AS701" s="250">
        <f t="shared" si="410"/>
        <v>0</v>
      </c>
      <c r="AT701" s="250">
        <f t="shared" si="411"/>
        <v>0</v>
      </c>
      <c r="AU701" s="250">
        <f t="shared" si="412"/>
        <v>0</v>
      </c>
      <c r="AV701" s="250">
        <f t="shared" si="413"/>
        <v>1</v>
      </c>
      <c r="AW701" s="250">
        <f t="shared" si="414"/>
        <v>0</v>
      </c>
      <c r="AX701" s="250">
        <f t="shared" si="415"/>
        <v>0</v>
      </c>
      <c r="AY701" s="89"/>
      <c r="AZ701" s="111"/>
      <c r="BA701" s="111"/>
      <c r="BB701" s="111"/>
      <c r="BC701" s="111"/>
      <c r="BD701" s="111"/>
      <c r="BE701" s="111"/>
      <c r="BF701" s="111"/>
      <c r="BG701" s="111"/>
      <c r="BH701" s="89"/>
      <c r="BI701" s="89"/>
      <c r="BJ701" s="89"/>
      <c r="BK701" s="89"/>
      <c r="BL701" s="89"/>
    </row>
    <row r="702" spans="1:64" x14ac:dyDescent="0.25">
      <c r="A702" s="86">
        <f t="shared" si="404"/>
        <v>701</v>
      </c>
      <c r="B702" s="113"/>
      <c r="C702" s="88"/>
      <c r="D702" s="88"/>
      <c r="E702" s="194">
        <f t="shared" si="416"/>
        <v>0</v>
      </c>
      <c r="F702" s="89">
        <f t="shared" si="417"/>
        <v>0</v>
      </c>
      <c r="G702" s="113"/>
      <c r="H702" s="88"/>
      <c r="I702" s="84">
        <f t="shared" si="418"/>
        <v>15610.743349223367</v>
      </c>
      <c r="J702" s="84">
        <f t="shared" si="419"/>
        <v>15760.709133349523</v>
      </c>
      <c r="K702" s="84">
        <f t="shared" si="420"/>
        <v>15910.674917475677</v>
      </c>
      <c r="L702" s="84">
        <f t="shared" si="421"/>
        <v>16060.640701601831</v>
      </c>
      <c r="M702" s="108">
        <f>IF(T702&lt;&gt;0,(((G702+1)*('Data Raw'!$N$1007-'Data Raw'!$N$1008)/2+'Data Raw'!$N$1008)*'Data Raw'!$M$1010+'Data Raw'!$M$1009)*AE702+AE702)</f>
        <v>16210.606485727987</v>
      </c>
      <c r="N702" s="84">
        <f t="shared" si="422"/>
        <v>16360.572269854143</v>
      </c>
      <c r="O702" s="84">
        <f t="shared" si="423"/>
        <v>16510.538053980297</v>
      </c>
      <c r="P702" s="84">
        <f t="shared" si="424"/>
        <v>16660.503838106451</v>
      </c>
      <c r="Q702" s="84">
        <f t="shared" si="425"/>
        <v>16810.469622232609</v>
      </c>
      <c r="R702" s="166" t="str">
        <f t="shared" si="426"/>
        <v/>
      </c>
      <c r="S702" s="109">
        <f>'Data Raw'!E744</f>
        <v>16321.12</v>
      </c>
      <c r="T702" s="109">
        <f>'Data Raw'!G744</f>
        <v>16589.439999999999</v>
      </c>
      <c r="U702" s="109">
        <f>'Data Raw'!D744</f>
        <v>16651.669999999998</v>
      </c>
      <c r="V702" s="166" t="str">
        <f t="shared" si="427"/>
        <v/>
      </c>
      <c r="W702" s="89">
        <f t="shared" si="428"/>
        <v>-378.8335142720116</v>
      </c>
      <c r="X702" s="89">
        <f t="shared" si="429"/>
        <v>143514.8315356824</v>
      </c>
      <c r="Y702" s="89">
        <f t="shared" si="409"/>
        <v>312.42564951896355</v>
      </c>
      <c r="Z702" s="109">
        <f t="shared" si="430"/>
        <v>330.54999999999745</v>
      </c>
      <c r="AA702" s="89">
        <f t="shared" si="431"/>
        <v>321.96959811887507</v>
      </c>
      <c r="AB702" s="89">
        <f t="shared" si="432"/>
        <v>16118.431398532115</v>
      </c>
      <c r="AC702" s="89">
        <f t="shared" si="433"/>
        <v>16663.348601467886</v>
      </c>
      <c r="AD702" s="89">
        <f t="shared" si="434"/>
        <v>1</v>
      </c>
      <c r="AE702" s="89">
        <f>'Data Raw'!C744</f>
        <v>16390.89</v>
      </c>
      <c r="AF702" s="89"/>
      <c r="AG702" s="89">
        <f t="shared" si="400"/>
        <v>198.54999999999927</v>
      </c>
      <c r="AH702" s="89">
        <f t="shared" si="401"/>
        <v>-180.28351427201233</v>
      </c>
      <c r="AI702" s="109">
        <f t="shared" si="402"/>
        <v>-1</v>
      </c>
      <c r="AJ702" s="109">
        <f t="shared" si="406"/>
        <v>50</v>
      </c>
      <c r="AK702" s="88"/>
      <c r="AL702" s="191" t="str">
        <f t="shared" si="407"/>
        <v/>
      </c>
      <c r="AM702" s="191">
        <f t="shared" si="408"/>
        <v>-198.54999999999927</v>
      </c>
      <c r="AN702" s="88"/>
      <c r="AO702" s="191"/>
      <c r="AP702" s="191">
        <f t="shared" si="403"/>
        <v>39422.10249999971</v>
      </c>
      <c r="AQ702" s="191">
        <f t="shared" si="435"/>
        <v>176.57016718642171</v>
      </c>
      <c r="AR702" s="191">
        <f t="shared" si="405"/>
        <v>-135.85548233254184</v>
      </c>
      <c r="AS702" s="250">
        <f t="shared" si="410"/>
        <v>0</v>
      </c>
      <c r="AT702" s="250">
        <f t="shared" si="411"/>
        <v>0</v>
      </c>
      <c r="AU702" s="250">
        <f t="shared" si="412"/>
        <v>0</v>
      </c>
      <c r="AV702" s="250">
        <f t="shared" si="413"/>
        <v>0</v>
      </c>
      <c r="AW702" s="250">
        <f t="shared" si="414"/>
        <v>1</v>
      </c>
      <c r="AX702" s="250">
        <f t="shared" si="415"/>
        <v>0</v>
      </c>
      <c r="AY702" s="89"/>
      <c r="AZ702" s="111"/>
      <c r="BA702" s="111"/>
      <c r="BB702" s="111"/>
      <c r="BC702" s="111"/>
      <c r="BD702" s="111"/>
      <c r="BE702" s="111"/>
      <c r="BF702" s="111"/>
      <c r="BG702" s="111"/>
      <c r="BH702" s="89"/>
      <c r="BI702" s="89"/>
      <c r="BJ702" s="89"/>
      <c r="BK702" s="89"/>
      <c r="BL702" s="89"/>
    </row>
    <row r="703" spans="1:64" x14ac:dyDescent="0.25">
      <c r="A703" s="86">
        <f t="shared" si="404"/>
        <v>702</v>
      </c>
      <c r="B703" s="113"/>
      <c r="C703" s="88"/>
      <c r="D703" s="88"/>
      <c r="E703" s="194">
        <f t="shared" si="416"/>
        <v>0</v>
      </c>
      <c r="F703" s="89">
        <f t="shared" si="417"/>
        <v>0</v>
      </c>
      <c r="G703" s="113"/>
      <c r="H703" s="88"/>
      <c r="I703" s="84">
        <f t="shared" si="418"/>
        <v>15821.790163673239</v>
      </c>
      <c r="J703" s="84">
        <f t="shared" si="419"/>
        <v>15978.002988432721</v>
      </c>
      <c r="K703" s="84">
        <f t="shared" si="420"/>
        <v>16134.215813192202</v>
      </c>
      <c r="L703" s="84">
        <f t="shared" si="421"/>
        <v>16290.428637951685</v>
      </c>
      <c r="M703" s="108">
        <f>IF(T703&lt;&gt;0,(((G703+1)*('Data Raw'!$N$1007-'Data Raw'!$N$1008)/2+'Data Raw'!$N$1008)*'Data Raw'!$M$1010+'Data Raw'!$M$1009)*AE703+AE703)</f>
        <v>16446.641462711166</v>
      </c>
      <c r="N703" s="84">
        <f t="shared" si="422"/>
        <v>16602.854287470647</v>
      </c>
      <c r="O703" s="84">
        <f t="shared" si="423"/>
        <v>16759.067112230128</v>
      </c>
      <c r="P703" s="84">
        <f t="shared" si="424"/>
        <v>16915.279936989613</v>
      </c>
      <c r="Q703" s="84">
        <f t="shared" si="425"/>
        <v>17071.49276174909</v>
      </c>
      <c r="R703" s="166" t="str">
        <f t="shared" si="426"/>
        <v/>
      </c>
      <c r="S703" s="109">
        <f>'Data Raw'!E745</f>
        <v>16473.650000000001</v>
      </c>
      <c r="T703" s="109">
        <f>'Data Raw'!G745</f>
        <v>16595.97</v>
      </c>
      <c r="U703" s="109">
        <f>'Data Raw'!D745</f>
        <v>16645.96</v>
      </c>
      <c r="V703" s="166" t="str">
        <f t="shared" si="427"/>
        <v/>
      </c>
      <c r="W703" s="89">
        <f t="shared" si="428"/>
        <v>-149.32853728883492</v>
      </c>
      <c r="X703" s="89">
        <f t="shared" si="429"/>
        <v>22299.012048822962</v>
      </c>
      <c r="Y703" s="89">
        <f t="shared" si="409"/>
        <v>294.70511433656634</v>
      </c>
      <c r="Z703" s="109">
        <f t="shared" si="430"/>
        <v>172.30999999999767</v>
      </c>
      <c r="AA703" s="89">
        <f t="shared" si="431"/>
        <v>300.58965553046403</v>
      </c>
      <c r="AB703" s="89">
        <f t="shared" si="432"/>
        <v>16355.875841598956</v>
      </c>
      <c r="AC703" s="89">
        <f t="shared" si="433"/>
        <v>16903.224158401044</v>
      </c>
      <c r="AD703" s="89">
        <f t="shared" si="434"/>
        <v>1</v>
      </c>
      <c r="AE703" s="89">
        <f>'Data Raw'!C745</f>
        <v>16629.55</v>
      </c>
      <c r="AF703" s="89"/>
      <c r="AG703" s="89">
        <f t="shared" si="400"/>
        <v>-33.579999999998108</v>
      </c>
      <c r="AH703" s="89">
        <f t="shared" si="401"/>
        <v>-182.90853728883303</v>
      </c>
      <c r="AI703" s="109">
        <f t="shared" si="402"/>
        <v>-1</v>
      </c>
      <c r="AJ703" s="109">
        <f t="shared" si="406"/>
        <v>50</v>
      </c>
      <c r="AK703" s="88"/>
      <c r="AL703" s="191" t="str">
        <f t="shared" si="407"/>
        <v/>
      </c>
      <c r="AM703" s="191">
        <f t="shared" si="408"/>
        <v>-33.579999999998108</v>
      </c>
      <c r="AN703" s="88"/>
      <c r="AO703" s="191"/>
      <c r="AP703" s="191">
        <f t="shared" si="403"/>
        <v>1127.616399999873</v>
      </c>
      <c r="AQ703" s="191">
        <f t="shared" si="435"/>
        <v>160.68237083237463</v>
      </c>
      <c r="AR703" s="191">
        <f t="shared" si="405"/>
        <v>-134.02274350419171</v>
      </c>
      <c r="AS703" s="250">
        <f t="shared" si="410"/>
        <v>0</v>
      </c>
      <c r="AT703" s="250">
        <f t="shared" si="411"/>
        <v>0</v>
      </c>
      <c r="AU703" s="250">
        <f t="shared" si="412"/>
        <v>0</v>
      </c>
      <c r="AV703" s="250">
        <f t="shared" si="413"/>
        <v>1</v>
      </c>
      <c r="AW703" s="250">
        <f t="shared" si="414"/>
        <v>0</v>
      </c>
      <c r="AX703" s="250">
        <f t="shared" si="415"/>
        <v>0</v>
      </c>
      <c r="AY703" s="89"/>
      <c r="AZ703" s="111"/>
      <c r="BA703" s="111"/>
      <c r="BB703" s="111"/>
      <c r="BC703" s="111"/>
      <c r="BD703" s="111"/>
      <c r="BE703" s="111"/>
      <c r="BF703" s="111"/>
      <c r="BG703" s="111"/>
      <c r="BH703" s="89"/>
      <c r="BI703" s="89"/>
      <c r="BJ703" s="89"/>
      <c r="BK703" s="89"/>
      <c r="BL703" s="89"/>
    </row>
    <row r="704" spans="1:64" x14ac:dyDescent="0.25">
      <c r="A704" s="86">
        <f t="shared" si="404"/>
        <v>703</v>
      </c>
      <c r="B704" s="113"/>
      <c r="C704" s="88"/>
      <c r="D704" s="88"/>
      <c r="E704" s="194">
        <f t="shared" si="416"/>
        <v>0</v>
      </c>
      <c r="F704" s="89">
        <f t="shared" si="417"/>
        <v>0</v>
      </c>
      <c r="G704" s="113"/>
      <c r="H704" s="88"/>
      <c r="I704" s="84">
        <f t="shared" si="418"/>
        <v>15574.772550444655</v>
      </c>
      <c r="J704" s="84">
        <f t="shared" si="419"/>
        <v>15722.125107612937</v>
      </c>
      <c r="K704" s="84">
        <f t="shared" si="420"/>
        <v>15869.477664781221</v>
      </c>
      <c r="L704" s="84">
        <f t="shared" si="421"/>
        <v>16016.830221949504</v>
      </c>
      <c r="M704" s="108">
        <f>IF(T704&lt;&gt;0,(((G704+1)*('Data Raw'!$N$1007-'Data Raw'!$N$1008)/2+'Data Raw'!$N$1008)*'Data Raw'!$M$1010+'Data Raw'!$M$1009)*AE704+AE704)</f>
        <v>16164.182779117788</v>
      </c>
      <c r="N704" s="84">
        <f t="shared" si="422"/>
        <v>16311.535336286071</v>
      </c>
      <c r="O704" s="84">
        <f t="shared" si="423"/>
        <v>16458.887893454354</v>
      </c>
      <c r="P704" s="84">
        <f t="shared" si="424"/>
        <v>16606.240450622638</v>
      </c>
      <c r="Q704" s="84">
        <f t="shared" si="425"/>
        <v>16753.593007790922</v>
      </c>
      <c r="R704" s="166" t="str">
        <f t="shared" si="426"/>
        <v/>
      </c>
      <c r="S704" s="109">
        <f>'Data Raw'!E746</f>
        <v>16095.68</v>
      </c>
      <c r="T704" s="109">
        <f>'Data Raw'!G746</f>
        <v>16162.64</v>
      </c>
      <c r="U704" s="109">
        <f>'Data Raw'!D746</f>
        <v>16450.37</v>
      </c>
      <c r="V704" s="166" t="str">
        <f t="shared" si="427"/>
        <v/>
      </c>
      <c r="W704" s="89">
        <f t="shared" si="428"/>
        <v>1.5427791177880863</v>
      </c>
      <c r="X704" s="89">
        <f t="shared" si="429"/>
        <v>2.3801674062829861</v>
      </c>
      <c r="Y704" s="89">
        <f t="shared" si="409"/>
        <v>272.84454146852249</v>
      </c>
      <c r="Z704" s="109">
        <f t="shared" si="430"/>
        <v>354.68999999999869</v>
      </c>
      <c r="AA704" s="89">
        <f t="shared" si="431"/>
        <v>308.31827616896896</v>
      </c>
      <c r="AB704" s="89">
        <f t="shared" si="432"/>
        <v>16088.448792799107</v>
      </c>
      <c r="AC704" s="89">
        <f t="shared" si="433"/>
        <v>16599.451207200895</v>
      </c>
      <c r="AD704" s="89">
        <f t="shared" si="434"/>
        <v>1</v>
      </c>
      <c r="AE704" s="89">
        <f>'Data Raw'!C746</f>
        <v>16343.95</v>
      </c>
      <c r="AF704" s="89"/>
      <c r="AG704" s="89">
        <f t="shared" si="400"/>
        <v>-181.31000000000131</v>
      </c>
      <c r="AH704" s="89">
        <f t="shared" si="401"/>
        <v>-179.76722088221322</v>
      </c>
      <c r="AI704" s="109">
        <f t="shared" si="402"/>
        <v>-1</v>
      </c>
      <c r="AJ704" s="109">
        <f t="shared" si="406"/>
        <v>50</v>
      </c>
      <c r="AK704" s="88"/>
      <c r="AL704" s="191" t="str">
        <f t="shared" si="407"/>
        <v/>
      </c>
      <c r="AM704" s="191">
        <f t="shared" si="408"/>
        <v>-181.31000000000131</v>
      </c>
      <c r="AN704" s="88"/>
      <c r="AO704" s="191"/>
      <c r="AP704" s="191">
        <f t="shared" si="403"/>
        <v>32873.316100000477</v>
      </c>
      <c r="AQ704" s="191">
        <f t="shared" si="435"/>
        <v>162.97432962877758</v>
      </c>
      <c r="AR704" s="191">
        <f t="shared" si="405"/>
        <v>-109.87021183974491</v>
      </c>
      <c r="AS704" s="250">
        <f t="shared" si="410"/>
        <v>0</v>
      </c>
      <c r="AT704" s="250">
        <f t="shared" si="411"/>
        <v>0</v>
      </c>
      <c r="AU704" s="250">
        <f t="shared" si="412"/>
        <v>1</v>
      </c>
      <c r="AV704" s="250">
        <f t="shared" si="413"/>
        <v>0</v>
      </c>
      <c r="AW704" s="250">
        <f t="shared" si="414"/>
        <v>0</v>
      </c>
      <c r="AX704" s="250">
        <f t="shared" si="415"/>
        <v>0</v>
      </c>
      <c r="AY704" s="89"/>
      <c r="AZ704" s="111"/>
      <c r="BA704" s="111"/>
      <c r="BB704" s="111"/>
      <c r="BC704" s="111"/>
      <c r="BD704" s="111"/>
      <c r="BE704" s="111"/>
      <c r="BF704" s="111"/>
      <c r="BG704" s="111"/>
      <c r="BH704" s="89"/>
      <c r="BI704" s="89"/>
      <c r="BJ704" s="89"/>
      <c r="BK704" s="89"/>
      <c r="BL704" s="89"/>
    </row>
    <row r="705" spans="1:64" x14ac:dyDescent="0.25">
      <c r="A705" s="86">
        <f t="shared" si="404"/>
        <v>704</v>
      </c>
      <c r="B705" s="113"/>
      <c r="C705" s="88"/>
      <c r="D705" s="88"/>
      <c r="E705" s="194">
        <f t="shared" si="416"/>
        <v>0</v>
      </c>
      <c r="F705" s="89">
        <f t="shared" si="417"/>
        <v>0</v>
      </c>
      <c r="G705" s="113"/>
      <c r="H705" s="88"/>
      <c r="I705" s="84">
        <f t="shared" si="418"/>
        <v>15443.935020920826</v>
      </c>
      <c r="J705" s="84">
        <f t="shared" si="419"/>
        <v>15580.357291655087</v>
      </c>
      <c r="K705" s="84">
        <f t="shared" si="420"/>
        <v>15716.779562389349</v>
      </c>
      <c r="L705" s="84">
        <f t="shared" si="421"/>
        <v>15853.20183312361</v>
      </c>
      <c r="M705" s="108">
        <f>IF(T705&lt;&gt;0,(((G705+1)*('Data Raw'!$N$1007-'Data Raw'!$N$1008)/2+'Data Raw'!$N$1008)*'Data Raw'!$M$1010+'Data Raw'!$M$1009)*AE705+AE705)</f>
        <v>15989.624103857872</v>
      </c>
      <c r="N705" s="84">
        <f t="shared" si="422"/>
        <v>16126.046374592133</v>
      </c>
      <c r="O705" s="84">
        <f t="shared" si="423"/>
        <v>16262.468645326395</v>
      </c>
      <c r="P705" s="84">
        <f t="shared" si="424"/>
        <v>16398.890916060656</v>
      </c>
      <c r="Q705" s="84">
        <f t="shared" si="425"/>
        <v>16535.313186794916</v>
      </c>
      <c r="R705" s="166" t="str">
        <f t="shared" si="426"/>
        <v/>
      </c>
      <c r="S705" s="109">
        <f>'Data Raw'!E747</f>
        <v>16145.22</v>
      </c>
      <c r="T705" s="109">
        <f>'Data Raw'!G747</f>
        <v>16438.09</v>
      </c>
      <c r="U705" s="109">
        <f>'Data Raw'!D747</f>
        <v>16545.05</v>
      </c>
      <c r="V705" s="166" t="str">
        <f t="shared" si="427"/>
        <v/>
      </c>
      <c r="W705" s="89">
        <f t="shared" si="428"/>
        <v>-448.46589614212826</v>
      </c>
      <c r="X705" s="89">
        <f t="shared" si="429"/>
        <v>201121.66000256216</v>
      </c>
      <c r="Y705" s="89">
        <f t="shared" si="409"/>
        <v>304.205410597504</v>
      </c>
      <c r="Z705" s="109">
        <f t="shared" si="430"/>
        <v>399.82999999999993</v>
      </c>
      <c r="AA705" s="89">
        <f t="shared" si="431"/>
        <v>321.39137957340199</v>
      </c>
      <c r="AB705" s="89">
        <f t="shared" si="432"/>
        <v>15905.379465256377</v>
      </c>
      <c r="AC705" s="89">
        <f t="shared" si="433"/>
        <v>16429.520534743624</v>
      </c>
      <c r="AD705" s="89" t="str">
        <f t="shared" si="434"/>
        <v/>
      </c>
      <c r="AE705" s="89">
        <f>'Data Raw'!C747</f>
        <v>16167.45</v>
      </c>
      <c r="AF705" s="89"/>
      <c r="AG705" s="89">
        <f t="shared" si="400"/>
        <v>270.63999999999942</v>
      </c>
      <c r="AH705" s="89">
        <f t="shared" si="401"/>
        <v>-177.82589614212884</v>
      </c>
      <c r="AI705" s="109">
        <f t="shared" si="402"/>
        <v>-1</v>
      </c>
      <c r="AJ705" s="109">
        <f t="shared" si="406"/>
        <v>50</v>
      </c>
      <c r="AK705" s="88"/>
      <c r="AL705" s="191" t="str">
        <f t="shared" si="407"/>
        <v/>
      </c>
      <c r="AM705" s="191">
        <f t="shared" si="408"/>
        <v>-270.63999999999942</v>
      </c>
      <c r="AN705" s="88"/>
      <c r="AO705" s="191"/>
      <c r="AP705" s="191">
        <f t="shared" si="403"/>
        <v>73246.009599999685</v>
      </c>
      <c r="AQ705" s="191">
        <f t="shared" si="435"/>
        <v>174.93718189224666</v>
      </c>
      <c r="AR705" s="191">
        <f t="shared" si="405"/>
        <v>-129.26822870525734</v>
      </c>
      <c r="AS705" s="250">
        <f t="shared" si="410"/>
        <v>0</v>
      </c>
      <c r="AT705" s="250">
        <f t="shared" si="411"/>
        <v>0</v>
      </c>
      <c r="AU705" s="250">
        <f t="shared" si="412"/>
        <v>0</v>
      </c>
      <c r="AV705" s="250">
        <f t="shared" si="413"/>
        <v>0</v>
      </c>
      <c r="AW705" s="250">
        <f t="shared" si="414"/>
        <v>0</v>
      </c>
      <c r="AX705" s="250">
        <f t="shared" si="415"/>
        <v>1</v>
      </c>
      <c r="AY705" s="89"/>
      <c r="AZ705" s="111"/>
      <c r="BA705" s="111"/>
      <c r="BB705" s="111"/>
      <c r="BC705" s="111"/>
      <c r="BD705" s="111"/>
      <c r="BE705" s="111"/>
      <c r="BF705" s="111"/>
      <c r="BG705" s="111"/>
      <c r="BH705" s="89"/>
      <c r="BI705" s="89"/>
      <c r="BJ705" s="89"/>
      <c r="BK705" s="89"/>
      <c r="BL705" s="89"/>
    </row>
    <row r="706" spans="1:64" x14ac:dyDescent="0.25">
      <c r="A706" s="86">
        <f t="shared" si="404"/>
        <v>705</v>
      </c>
      <c r="B706" s="113"/>
      <c r="C706" s="88"/>
      <c r="D706" s="88"/>
      <c r="E706" s="194">
        <f t="shared" si="416"/>
        <v>0</v>
      </c>
      <c r="F706" s="89">
        <f t="shared" si="417"/>
        <v>0</v>
      </c>
      <c r="G706" s="113"/>
      <c r="H706" s="88"/>
      <c r="I706" s="84">
        <f t="shared" si="418"/>
        <v>15628.78001122412</v>
      </c>
      <c r="J706" s="84">
        <f t="shared" si="419"/>
        <v>15780.882716522872</v>
      </c>
      <c r="K706" s="84">
        <f t="shared" si="420"/>
        <v>15932.985421821624</v>
      </c>
      <c r="L706" s="84">
        <f t="shared" si="421"/>
        <v>16085.088127120376</v>
      </c>
      <c r="M706" s="108">
        <f>IF(T706&lt;&gt;0,(((G706+1)*('Data Raw'!$N$1007-'Data Raw'!$N$1008)/2+'Data Raw'!$N$1008)*'Data Raw'!$M$1010+'Data Raw'!$M$1009)*AE706+AE706)</f>
        <v>16237.190832419128</v>
      </c>
      <c r="N706" s="84">
        <f t="shared" si="422"/>
        <v>16389.29353771788</v>
      </c>
      <c r="O706" s="84">
        <f t="shared" si="423"/>
        <v>16541.396243016632</v>
      </c>
      <c r="P706" s="84">
        <f t="shared" si="424"/>
        <v>16693.498948315384</v>
      </c>
      <c r="Q706" s="84">
        <f t="shared" si="425"/>
        <v>16845.601653614136</v>
      </c>
      <c r="R706" s="166" t="str">
        <f t="shared" si="426"/>
        <v/>
      </c>
      <c r="S706" s="109">
        <f>'Data Raw'!E748</f>
        <v>16136.12</v>
      </c>
      <c r="T706" s="109">
        <f>'Data Raw'!G748</f>
        <v>16229.78</v>
      </c>
      <c r="U706" s="109">
        <f>'Data Raw'!D748</f>
        <v>16512.41</v>
      </c>
      <c r="V706" s="166" t="str">
        <f t="shared" si="427"/>
        <v/>
      </c>
      <c r="W706" s="89">
        <f t="shared" si="428"/>
        <v>7.4108324191274733</v>
      </c>
      <c r="X706" s="89">
        <f t="shared" si="429"/>
        <v>54.92043714439076</v>
      </c>
      <c r="Y706" s="89">
        <f t="shared" si="409"/>
        <v>281.65341200487637</v>
      </c>
      <c r="Z706" s="109">
        <f t="shared" si="430"/>
        <v>376.28999999999905</v>
      </c>
      <c r="AA706" s="89">
        <f t="shared" si="431"/>
        <v>329.23403963434441</v>
      </c>
      <c r="AB706" s="89">
        <f t="shared" si="432"/>
        <v>16144.587327362609</v>
      </c>
      <c r="AC706" s="89">
        <f t="shared" si="433"/>
        <v>16690.952672637392</v>
      </c>
      <c r="AD706" s="89">
        <f t="shared" si="434"/>
        <v>1</v>
      </c>
      <c r="AE706" s="89">
        <f>'Data Raw'!C748</f>
        <v>16417.77</v>
      </c>
      <c r="AF706" s="89"/>
      <c r="AG706" s="89">
        <f t="shared" ref="AG706:AG769" si="436">T706-AE706</f>
        <v>-187.98999999999978</v>
      </c>
      <c r="AH706" s="89">
        <f t="shared" ref="AH706:AH769" si="437">M706-AE706</f>
        <v>-180.57916758087231</v>
      </c>
      <c r="AI706" s="109">
        <f t="shared" ref="AI706:AI769" si="438">IF($AH706&gt;0,1,-1)</f>
        <v>-1</v>
      </c>
      <c r="AJ706" s="109">
        <f t="shared" si="406"/>
        <v>50</v>
      </c>
      <c r="AK706" s="88"/>
      <c r="AL706" s="191" t="str">
        <f t="shared" si="407"/>
        <v/>
      </c>
      <c r="AM706" s="191">
        <f t="shared" si="408"/>
        <v>-187.98999999999978</v>
      </c>
      <c r="AN706" s="88"/>
      <c r="AO706" s="191"/>
      <c r="AP706" s="191">
        <f t="shared" ref="AP706:AP769" si="439">AG706*AG706</f>
        <v>35340.240099999915</v>
      </c>
      <c r="AQ706" s="191">
        <f t="shared" si="435"/>
        <v>176.38749501533033</v>
      </c>
      <c r="AR706" s="191">
        <f t="shared" si="405"/>
        <v>-105.26591698954604</v>
      </c>
      <c r="AS706" s="250">
        <f t="shared" si="410"/>
        <v>0</v>
      </c>
      <c r="AT706" s="250">
        <f t="shared" si="411"/>
        <v>0</v>
      </c>
      <c r="AU706" s="250">
        <f t="shared" si="412"/>
        <v>1</v>
      </c>
      <c r="AV706" s="250">
        <f t="shared" si="413"/>
        <v>0</v>
      </c>
      <c r="AW706" s="250">
        <f t="shared" si="414"/>
        <v>0</v>
      </c>
      <c r="AX706" s="250">
        <f t="shared" si="415"/>
        <v>0</v>
      </c>
      <c r="AY706" s="89"/>
      <c r="AZ706" s="111"/>
      <c r="BA706" s="111"/>
      <c r="BB706" s="111"/>
      <c r="BC706" s="111"/>
      <c r="BD706" s="111"/>
      <c r="BE706" s="111"/>
      <c r="BF706" s="111"/>
      <c r="BG706" s="111"/>
      <c r="BH706" s="89"/>
      <c r="BI706" s="89"/>
      <c r="BJ706" s="89"/>
      <c r="BK706" s="89"/>
      <c r="BL706" s="89"/>
    </row>
    <row r="707" spans="1:64" x14ac:dyDescent="0.25">
      <c r="A707" s="86">
        <f t="shared" ref="A707:A770" si="440">A706+1</f>
        <v>706</v>
      </c>
      <c r="B707" s="113"/>
      <c r="C707" s="88"/>
      <c r="D707" s="88"/>
      <c r="E707" s="194">
        <f t="shared" si="416"/>
        <v>0</v>
      </c>
      <c r="F707" s="89">
        <f t="shared" si="417"/>
        <v>0</v>
      </c>
      <c r="G707" s="113"/>
      <c r="H707" s="88"/>
      <c r="I707" s="84">
        <f t="shared" si="418"/>
        <v>15533.070047029734</v>
      </c>
      <c r="J707" s="84">
        <f t="shared" si="419"/>
        <v>15673.896753032172</v>
      </c>
      <c r="K707" s="84">
        <f t="shared" si="420"/>
        <v>15814.723459034611</v>
      </c>
      <c r="L707" s="84">
        <f t="shared" si="421"/>
        <v>15955.55016503705</v>
      </c>
      <c r="M707" s="108">
        <f>IF(T707&lt;&gt;0,(((G707+1)*('Data Raw'!$N$1007-'Data Raw'!$N$1008)/2+'Data Raw'!$N$1008)*'Data Raw'!$M$1010+'Data Raw'!$M$1009)*AE707+AE707)</f>
        <v>16096.376871039487</v>
      </c>
      <c r="N707" s="84">
        <f t="shared" si="422"/>
        <v>16237.203577041924</v>
      </c>
      <c r="O707" s="84">
        <f t="shared" si="423"/>
        <v>16378.030283044363</v>
      </c>
      <c r="P707" s="84">
        <f t="shared" si="424"/>
        <v>16518.856989046802</v>
      </c>
      <c r="Q707" s="84">
        <f t="shared" si="425"/>
        <v>16659.68369504924</v>
      </c>
      <c r="R707" s="166" t="str">
        <f t="shared" si="426"/>
        <v/>
      </c>
      <c r="S707" s="109">
        <f>'Data Raw'!E749</f>
        <v>16275.39</v>
      </c>
      <c r="T707" s="109">
        <f>'Data Raw'!G749</f>
        <v>16353.39</v>
      </c>
      <c r="U707" s="109">
        <f>'Data Raw'!D749</f>
        <v>16489.73</v>
      </c>
      <c r="V707" s="166" t="str">
        <f t="shared" si="427"/>
        <v/>
      </c>
      <c r="W707" s="89">
        <f t="shared" si="428"/>
        <v>-257.0131289605124</v>
      </c>
      <c r="X707" s="89">
        <f t="shared" si="429"/>
        <v>66055.74845807298</v>
      </c>
      <c r="Y707" s="89">
        <f t="shared" si="409"/>
        <v>278.26698778126348</v>
      </c>
      <c r="Z707" s="109">
        <f t="shared" si="430"/>
        <v>214.34000000000015</v>
      </c>
      <c r="AA707" s="89">
        <f t="shared" si="431"/>
        <v>312.82060540086661</v>
      </c>
      <c r="AB707" s="89">
        <f t="shared" si="432"/>
        <v>15995.541066310807</v>
      </c>
      <c r="AC707" s="89">
        <f t="shared" si="433"/>
        <v>16555.238933689194</v>
      </c>
      <c r="AD707" s="89">
        <f t="shared" si="434"/>
        <v>1</v>
      </c>
      <c r="AE707" s="89">
        <f>'Data Raw'!C749</f>
        <v>16275.39</v>
      </c>
      <c r="AF707" s="89"/>
      <c r="AG707" s="89">
        <f t="shared" si="436"/>
        <v>78</v>
      </c>
      <c r="AH707" s="89">
        <f t="shared" si="437"/>
        <v>-179.0131289605124</v>
      </c>
      <c r="AI707" s="109">
        <f t="shared" si="438"/>
        <v>-1</v>
      </c>
      <c r="AJ707" s="109">
        <f t="shared" si="406"/>
        <v>50</v>
      </c>
      <c r="AK707" s="88"/>
      <c r="AL707" s="191" t="str">
        <f t="shared" si="407"/>
        <v/>
      </c>
      <c r="AM707" s="191">
        <f t="shared" si="408"/>
        <v>-78</v>
      </c>
      <c r="AN707" s="88"/>
      <c r="AO707" s="191"/>
      <c r="AP707" s="191">
        <f t="shared" si="439"/>
        <v>6084</v>
      </c>
      <c r="AQ707" s="191">
        <f t="shared" si="435"/>
        <v>165.45555112473807</v>
      </c>
      <c r="AR707" s="191">
        <f t="shared" si="405"/>
        <v>-112.81143665652542</v>
      </c>
      <c r="AS707" s="250">
        <f t="shared" si="410"/>
        <v>0</v>
      </c>
      <c r="AT707" s="250">
        <f t="shared" si="411"/>
        <v>0</v>
      </c>
      <c r="AU707" s="250">
        <f t="shared" si="412"/>
        <v>0</v>
      </c>
      <c r="AV707" s="250">
        <f t="shared" si="413"/>
        <v>1</v>
      </c>
      <c r="AW707" s="250">
        <f t="shared" si="414"/>
        <v>0</v>
      </c>
      <c r="AX707" s="250">
        <f t="shared" si="415"/>
        <v>0</v>
      </c>
      <c r="AY707" s="89"/>
      <c r="AZ707" s="111"/>
      <c r="BA707" s="111"/>
      <c r="BB707" s="111"/>
      <c r="BC707" s="111"/>
      <c r="BD707" s="111"/>
      <c r="BE707" s="111"/>
      <c r="BF707" s="111"/>
      <c r="BG707" s="111"/>
      <c r="BH707" s="89"/>
      <c r="BI707" s="89"/>
      <c r="BJ707" s="89"/>
      <c r="BK707" s="89"/>
      <c r="BL707" s="89"/>
    </row>
    <row r="708" spans="1:64" x14ac:dyDescent="0.25">
      <c r="A708" s="86">
        <f t="shared" si="440"/>
        <v>707</v>
      </c>
      <c r="B708" s="113"/>
      <c r="C708" s="88"/>
      <c r="D708" s="88"/>
      <c r="E708" s="194">
        <f t="shared" si="416"/>
        <v>0</v>
      </c>
      <c r="F708" s="89">
        <f t="shared" si="417"/>
        <v>0</v>
      </c>
      <c r="G708" s="113"/>
      <c r="H708" s="88"/>
      <c r="I708" s="84">
        <f t="shared" si="418"/>
        <v>15679.074455267841</v>
      </c>
      <c r="J708" s="84">
        <f t="shared" si="419"/>
        <v>15818.207949158474</v>
      </c>
      <c r="K708" s="84">
        <f t="shared" si="420"/>
        <v>15957.341443049105</v>
      </c>
      <c r="L708" s="84">
        <f t="shared" si="421"/>
        <v>16096.474936939738</v>
      </c>
      <c r="M708" s="108">
        <f>IF(T708&lt;&gt;0,(((G708+1)*('Data Raw'!$N$1007-'Data Raw'!$N$1008)/2+'Data Raw'!$N$1008)*'Data Raw'!$M$1010+'Data Raw'!$M$1009)*AE708+AE708)</f>
        <v>16235.608430830369</v>
      </c>
      <c r="N708" s="84">
        <f t="shared" si="422"/>
        <v>16374.741924721</v>
      </c>
      <c r="O708" s="84">
        <f t="shared" si="423"/>
        <v>16513.875418611631</v>
      </c>
      <c r="P708" s="84">
        <f t="shared" si="424"/>
        <v>16653.008912502264</v>
      </c>
      <c r="Q708" s="84">
        <f t="shared" si="425"/>
        <v>16792.142406392893</v>
      </c>
      <c r="R708" s="166" t="str">
        <f t="shared" si="426"/>
        <v/>
      </c>
      <c r="S708" s="109">
        <f>'Data Raw'!E750</f>
        <v>16416.169999999998</v>
      </c>
      <c r="T708" s="109">
        <f>'Data Raw'!G750</f>
        <v>16587.57</v>
      </c>
      <c r="U708" s="109">
        <f>'Data Raw'!D750</f>
        <v>16625.64</v>
      </c>
      <c r="V708" s="166" t="str">
        <f t="shared" si="427"/>
        <v/>
      </c>
      <c r="W708" s="89">
        <f t="shared" si="428"/>
        <v>-351.96156916963082</v>
      </c>
      <c r="X708" s="89">
        <f t="shared" si="429"/>
        <v>123876.94617234882</v>
      </c>
      <c r="Y708" s="89">
        <f t="shared" si="409"/>
        <v>289.94384803797931</v>
      </c>
      <c r="Z708" s="109">
        <f t="shared" si="430"/>
        <v>209.47000000000116</v>
      </c>
      <c r="AA708" s="89">
        <f t="shared" si="431"/>
        <v>298.05623320074295</v>
      </c>
      <c r="AB708" s="89">
        <f t="shared" si="432"/>
        <v>16150.272485409261</v>
      </c>
      <c r="AC708" s="89">
        <f t="shared" si="433"/>
        <v>16682.067514590733</v>
      </c>
      <c r="AD708" s="89">
        <f t="shared" si="434"/>
        <v>1</v>
      </c>
      <c r="AE708" s="89">
        <f>'Data Raw'!C750</f>
        <v>16416.169999999998</v>
      </c>
      <c r="AF708" s="89"/>
      <c r="AG708" s="89">
        <f t="shared" si="436"/>
        <v>171.40000000000146</v>
      </c>
      <c r="AH708" s="89">
        <f t="shared" si="437"/>
        <v>-180.56156916962937</v>
      </c>
      <c r="AI708" s="109">
        <f t="shared" si="438"/>
        <v>-1</v>
      </c>
      <c r="AJ708" s="109">
        <f t="shared" si="406"/>
        <v>50</v>
      </c>
      <c r="AK708" s="88"/>
      <c r="AL708" s="191" t="str">
        <f t="shared" si="407"/>
        <v/>
      </c>
      <c r="AM708" s="191">
        <f t="shared" si="408"/>
        <v>-171.40000000000146</v>
      </c>
      <c r="AN708" s="88"/>
      <c r="AO708" s="191"/>
      <c r="AP708" s="191">
        <f t="shared" si="439"/>
        <v>29377.960000000498</v>
      </c>
      <c r="AQ708" s="191">
        <f t="shared" si="435"/>
        <v>166.11604544421175</v>
      </c>
      <c r="AR708" s="191">
        <f t="shared" si="405"/>
        <v>-123.82780259376756</v>
      </c>
      <c r="AS708" s="250">
        <f t="shared" si="410"/>
        <v>0</v>
      </c>
      <c r="AT708" s="250">
        <f t="shared" si="411"/>
        <v>0</v>
      </c>
      <c r="AU708" s="250">
        <f t="shared" si="412"/>
        <v>0</v>
      </c>
      <c r="AV708" s="250">
        <f t="shared" si="413"/>
        <v>0</v>
      </c>
      <c r="AW708" s="250">
        <f t="shared" si="414"/>
        <v>1</v>
      </c>
      <c r="AX708" s="250">
        <f t="shared" si="415"/>
        <v>0</v>
      </c>
      <c r="AY708" s="89"/>
      <c r="AZ708" s="111"/>
      <c r="BA708" s="111"/>
      <c r="BB708" s="111"/>
      <c r="BC708" s="111"/>
      <c r="BD708" s="111"/>
      <c r="BE708" s="111"/>
      <c r="BF708" s="111"/>
      <c r="BG708" s="111"/>
      <c r="BH708" s="89"/>
      <c r="BI708" s="89"/>
      <c r="BJ708" s="89"/>
      <c r="BK708" s="89"/>
      <c r="BL708" s="89"/>
    </row>
    <row r="709" spans="1:64" x14ac:dyDescent="0.25">
      <c r="A709" s="86">
        <f t="shared" si="440"/>
        <v>708</v>
      </c>
      <c r="B709" s="113"/>
      <c r="C709" s="88"/>
      <c r="D709" s="88"/>
      <c r="E709" s="194">
        <f t="shared" si="416"/>
        <v>0</v>
      </c>
      <c r="F709" s="89">
        <f t="shared" si="417"/>
        <v>0</v>
      </c>
      <c r="G709" s="113"/>
      <c r="H709" s="88"/>
      <c r="I709" s="84">
        <f t="shared" si="418"/>
        <v>15938.357438526527</v>
      </c>
      <c r="J709" s="84">
        <f t="shared" si="419"/>
        <v>16083.329362545517</v>
      </c>
      <c r="K709" s="84">
        <f t="shared" si="420"/>
        <v>16228.301286564507</v>
      </c>
      <c r="L709" s="84">
        <f t="shared" si="421"/>
        <v>16373.273210583497</v>
      </c>
      <c r="M709" s="108">
        <f>IF(T709&lt;&gt;0,(((G709+1)*('Data Raw'!$N$1007-'Data Raw'!$N$1008)/2+'Data Raw'!$N$1008)*'Data Raw'!$M$1010+'Data Raw'!$M$1009)*AE709+AE709)</f>
        <v>16518.245134602486</v>
      </c>
      <c r="N709" s="84">
        <f t="shared" si="422"/>
        <v>16663.217058621474</v>
      </c>
      <c r="O709" s="84">
        <f t="shared" si="423"/>
        <v>16808.188982640466</v>
      </c>
      <c r="P709" s="84">
        <f t="shared" si="424"/>
        <v>16953.160906659454</v>
      </c>
      <c r="Q709" s="84">
        <f t="shared" si="425"/>
        <v>17098.132830678445</v>
      </c>
      <c r="R709" s="166" t="str">
        <f t="shared" si="426"/>
        <v/>
      </c>
      <c r="S709" s="109">
        <f>'Data Raw'!E751</f>
        <v>16613.45</v>
      </c>
      <c r="T709" s="109">
        <f>'Data Raw'!G751</f>
        <v>17093.5</v>
      </c>
      <c r="U709" s="109">
        <f>'Data Raw'!D751</f>
        <v>17154.87</v>
      </c>
      <c r="V709" s="166" t="str">
        <f t="shared" si="427"/>
        <v/>
      </c>
      <c r="W709" s="89">
        <f t="shared" si="428"/>
        <v>-575.25486539751364</v>
      </c>
      <c r="X709" s="89">
        <f t="shared" si="429"/>
        <v>330918.16016351152</v>
      </c>
      <c r="Y709" s="89">
        <f t="shared" si="409"/>
        <v>345.44438672815471</v>
      </c>
      <c r="Z709" s="109">
        <f t="shared" si="430"/>
        <v>541.41999999999825</v>
      </c>
      <c r="AA709" s="89">
        <f t="shared" si="431"/>
        <v>332.82248560063658</v>
      </c>
      <c r="AB709" s="89">
        <f t="shared" si="432"/>
        <v>16448.602201779369</v>
      </c>
      <c r="AC709" s="89">
        <f t="shared" si="433"/>
        <v>16955.297798220632</v>
      </c>
      <c r="AD709" s="89" t="str">
        <f t="shared" si="434"/>
        <v/>
      </c>
      <c r="AE709" s="89">
        <f>'Data Raw'!C751</f>
        <v>16701.95</v>
      </c>
      <c r="AF709" s="89"/>
      <c r="AG709" s="89">
        <f t="shared" si="436"/>
        <v>391.54999999999927</v>
      </c>
      <c r="AH709" s="89">
        <f t="shared" si="437"/>
        <v>-183.70486539751437</v>
      </c>
      <c r="AI709" s="109">
        <f t="shared" si="438"/>
        <v>-1</v>
      </c>
      <c r="AJ709" s="109">
        <f t="shared" si="406"/>
        <v>50</v>
      </c>
      <c r="AK709" s="88"/>
      <c r="AL709" s="191" t="str">
        <f t="shared" si="407"/>
        <v/>
      </c>
      <c r="AM709" s="191">
        <f t="shared" si="408"/>
        <v>-391.54999999999927</v>
      </c>
      <c r="AN709" s="88"/>
      <c r="AO709" s="191"/>
      <c r="AP709" s="191">
        <f t="shared" si="439"/>
        <v>153311.40249999944</v>
      </c>
      <c r="AQ709" s="191">
        <f t="shared" si="435"/>
        <v>191.16426261707704</v>
      </c>
      <c r="AR709" s="191">
        <f t="shared" si="405"/>
        <v>-154.28012411107767</v>
      </c>
      <c r="AS709" s="250">
        <f t="shared" si="410"/>
        <v>0</v>
      </c>
      <c r="AT709" s="250">
        <f t="shared" si="411"/>
        <v>0</v>
      </c>
      <c r="AU709" s="250">
        <f t="shared" si="412"/>
        <v>0</v>
      </c>
      <c r="AV709" s="250">
        <f t="shared" si="413"/>
        <v>0</v>
      </c>
      <c r="AW709" s="250">
        <f t="shared" si="414"/>
        <v>0</v>
      </c>
      <c r="AX709" s="250">
        <f t="shared" si="415"/>
        <v>1</v>
      </c>
      <c r="AY709" s="89"/>
      <c r="AZ709" s="111"/>
      <c r="BA709" s="111"/>
      <c r="BB709" s="111"/>
      <c r="BC709" s="111"/>
      <c r="BD709" s="111"/>
      <c r="BE709" s="111"/>
      <c r="BF709" s="111"/>
      <c r="BG709" s="111"/>
      <c r="BH709" s="89"/>
      <c r="BI709" s="89"/>
      <c r="BJ709" s="89"/>
      <c r="BK709" s="89"/>
      <c r="BL709" s="89"/>
    </row>
    <row r="710" spans="1:64" x14ac:dyDescent="0.25">
      <c r="A710" s="86">
        <f t="shared" si="440"/>
        <v>709</v>
      </c>
      <c r="B710" s="113"/>
      <c r="C710" s="88"/>
      <c r="D710" s="88"/>
      <c r="E710" s="194">
        <f t="shared" si="416"/>
        <v>0</v>
      </c>
      <c r="F710" s="89">
        <f t="shared" si="417"/>
        <v>0</v>
      </c>
      <c r="G710" s="113"/>
      <c r="H710" s="88"/>
      <c r="I710" s="84">
        <f t="shared" si="418"/>
        <v>16180.587955796778</v>
      </c>
      <c r="J710" s="84">
        <f t="shared" si="419"/>
        <v>16353.310149160856</v>
      </c>
      <c r="K710" s="84">
        <f t="shared" si="420"/>
        <v>16526.032342524933</v>
      </c>
      <c r="L710" s="84">
        <f t="shared" si="421"/>
        <v>16698.754535889013</v>
      </c>
      <c r="M710" s="108">
        <f>IF(T710&lt;&gt;0,(((G710+1)*('Data Raw'!$N$1007-'Data Raw'!$N$1008)/2+'Data Raw'!$N$1008)*'Data Raw'!$M$1010+'Data Raw'!$M$1009)*AE710+AE710)</f>
        <v>16871.476729253089</v>
      </c>
      <c r="N710" s="84">
        <f t="shared" si="422"/>
        <v>17044.198922617164</v>
      </c>
      <c r="O710" s="84">
        <f t="shared" si="423"/>
        <v>17216.921115981244</v>
      </c>
      <c r="P710" s="84">
        <f t="shared" si="424"/>
        <v>17389.64330934532</v>
      </c>
      <c r="Q710" s="84">
        <f t="shared" si="425"/>
        <v>17562.365502709399</v>
      </c>
      <c r="R710" s="166" t="str">
        <f t="shared" si="426"/>
        <v/>
      </c>
      <c r="S710" s="109">
        <f>'Data Raw'!E752</f>
        <v>17050.87</v>
      </c>
      <c r="T710" s="109">
        <f>'Data Raw'!G752</f>
        <v>17082.11</v>
      </c>
      <c r="U710" s="109">
        <f>'Data Raw'!D752</f>
        <v>17214.669999999998</v>
      </c>
      <c r="V710" s="166" t="str">
        <f t="shared" si="427"/>
        <v/>
      </c>
      <c r="W710" s="89">
        <f t="shared" si="428"/>
        <v>-210.63327074691188</v>
      </c>
      <c r="X710" s="89">
        <f t="shared" si="429"/>
        <v>44366.374745541885</v>
      </c>
      <c r="Y710" s="89">
        <f t="shared" si="409"/>
        <v>329.57923839723003</v>
      </c>
      <c r="Z710" s="109">
        <f t="shared" si="430"/>
        <v>163.79999999999927</v>
      </c>
      <c r="AA710" s="89">
        <f t="shared" si="431"/>
        <v>308.67641622911702</v>
      </c>
      <c r="AB710" s="89">
        <f t="shared" si="432"/>
        <v>16776.21088723946</v>
      </c>
      <c r="AC710" s="89">
        <f t="shared" si="433"/>
        <v>17342.009112760541</v>
      </c>
      <c r="AD710" s="89">
        <f t="shared" si="434"/>
        <v>1</v>
      </c>
      <c r="AE710" s="89">
        <f>'Data Raw'!C752</f>
        <v>17059.11</v>
      </c>
      <c r="AF710" s="89"/>
      <c r="AG710" s="89">
        <f t="shared" si="436"/>
        <v>23</v>
      </c>
      <c r="AH710" s="89">
        <f t="shared" si="437"/>
        <v>-187.63327074691188</v>
      </c>
      <c r="AI710" s="109">
        <f t="shared" si="438"/>
        <v>-1</v>
      </c>
      <c r="AJ710" s="109">
        <f t="shared" si="406"/>
        <v>50</v>
      </c>
      <c r="AK710" s="88"/>
      <c r="AL710" s="191" t="str">
        <f t="shared" si="407"/>
        <v/>
      </c>
      <c r="AM710" s="191">
        <f t="shared" si="408"/>
        <v>-23</v>
      </c>
      <c r="AN710" s="88"/>
      <c r="AO710" s="191"/>
      <c r="AP710" s="191">
        <f t="shared" si="439"/>
        <v>529</v>
      </c>
      <c r="AQ710" s="191">
        <f t="shared" si="435"/>
        <v>172.47934454851293</v>
      </c>
      <c r="AR710" s="191">
        <f t="shared" si="405"/>
        <v>-157.0998938487171</v>
      </c>
      <c r="AS710" s="250">
        <f t="shared" si="410"/>
        <v>0</v>
      </c>
      <c r="AT710" s="250">
        <f t="shared" si="411"/>
        <v>0</v>
      </c>
      <c r="AU710" s="250">
        <f t="shared" si="412"/>
        <v>0</v>
      </c>
      <c r="AV710" s="250">
        <f t="shared" si="413"/>
        <v>1</v>
      </c>
      <c r="AW710" s="250">
        <f t="shared" si="414"/>
        <v>0</v>
      </c>
      <c r="AX710" s="250">
        <f t="shared" si="415"/>
        <v>0</v>
      </c>
      <c r="AY710" s="89"/>
      <c r="AZ710" s="111"/>
      <c r="BA710" s="111"/>
      <c r="BB710" s="111"/>
      <c r="BC710" s="111"/>
      <c r="BD710" s="111"/>
      <c r="BE710" s="111"/>
      <c r="BF710" s="111"/>
      <c r="BG710" s="111"/>
      <c r="BH710" s="89"/>
      <c r="BI710" s="89"/>
      <c r="BJ710" s="89"/>
      <c r="BK710" s="89"/>
      <c r="BL710" s="89"/>
    </row>
    <row r="711" spans="1:64" x14ac:dyDescent="0.25">
      <c r="A711" s="86">
        <f t="shared" si="440"/>
        <v>710</v>
      </c>
      <c r="B711" s="113"/>
      <c r="C711" s="88"/>
      <c r="D711" s="88"/>
      <c r="E711" s="194">
        <f t="shared" si="416"/>
        <v>0</v>
      </c>
      <c r="F711" s="89">
        <f t="shared" si="417"/>
        <v>0</v>
      </c>
      <c r="G711" s="113"/>
      <c r="H711" s="88"/>
      <c r="I711" s="84">
        <f t="shared" si="418"/>
        <v>16273.072583457026</v>
      </c>
      <c r="J711" s="84">
        <f t="shared" si="419"/>
        <v>16437.86220265564</v>
      </c>
      <c r="K711" s="84">
        <f t="shared" si="420"/>
        <v>16602.651821854255</v>
      </c>
      <c r="L711" s="84">
        <f t="shared" si="421"/>
        <v>16767.44144105287</v>
      </c>
      <c r="M711" s="108">
        <f>IF(T711&lt;&gt;0,(((G711+1)*('Data Raw'!$N$1007-'Data Raw'!$N$1008)/2+'Data Raw'!$N$1008)*'Data Raw'!$M$1010+'Data Raw'!$M$1009)*AE711+AE711)</f>
        <v>16932.231060251484</v>
      </c>
      <c r="N711" s="84">
        <f t="shared" si="422"/>
        <v>17097.020679450099</v>
      </c>
      <c r="O711" s="84">
        <f t="shared" si="423"/>
        <v>17261.810298648714</v>
      </c>
      <c r="P711" s="84">
        <f t="shared" si="424"/>
        <v>17426.599917847328</v>
      </c>
      <c r="Q711" s="84">
        <f t="shared" si="425"/>
        <v>17591.389537045943</v>
      </c>
      <c r="R711" s="166" t="str">
        <f t="shared" si="426"/>
        <v/>
      </c>
      <c r="S711" s="109">
        <f>'Data Raw'!E753</f>
        <v>16878.11</v>
      </c>
      <c r="T711" s="109">
        <f>'Data Raw'!G753</f>
        <v>16961.66</v>
      </c>
      <c r="U711" s="109">
        <f>'Data Raw'!D753</f>
        <v>17209.82</v>
      </c>
      <c r="V711" s="166" t="str">
        <f t="shared" si="427"/>
        <v/>
      </c>
      <c r="W711" s="89">
        <f t="shared" si="428"/>
        <v>-29.428939748515404</v>
      </c>
      <c r="X711" s="89">
        <f t="shared" si="429"/>
        <v>866.06249472174989</v>
      </c>
      <c r="Y711" s="89">
        <f t="shared" si="409"/>
        <v>305.33375387544851</v>
      </c>
      <c r="Z711" s="109">
        <f t="shared" si="430"/>
        <v>331.70999999999913</v>
      </c>
      <c r="AA711" s="89">
        <f t="shared" si="431"/>
        <v>311.96692819638588</v>
      </c>
      <c r="AB711" s="89">
        <f t="shared" si="432"/>
        <v>16858.165046205253</v>
      </c>
      <c r="AC711" s="89">
        <f t="shared" si="433"/>
        <v>17382.914953794749</v>
      </c>
      <c r="AD711" s="89">
        <f t="shared" si="434"/>
        <v>1</v>
      </c>
      <c r="AE711" s="89">
        <f>'Data Raw'!C753</f>
        <v>17120.54</v>
      </c>
      <c r="AF711" s="89"/>
      <c r="AG711" s="89">
        <f t="shared" si="436"/>
        <v>-158.88000000000102</v>
      </c>
      <c r="AH711" s="89">
        <f t="shared" si="437"/>
        <v>-188.30893974851642</v>
      </c>
      <c r="AI711" s="109">
        <f t="shared" si="438"/>
        <v>-1</v>
      </c>
      <c r="AJ711" s="109">
        <f t="shared" si="406"/>
        <v>50</v>
      </c>
      <c r="AK711" s="88"/>
      <c r="AL711" s="191" t="str">
        <f t="shared" si="407"/>
        <v/>
      </c>
      <c r="AM711" s="191">
        <f t="shared" si="408"/>
        <v>-158.88000000000102</v>
      </c>
      <c r="AN711" s="88"/>
      <c r="AO711" s="191"/>
      <c r="AP711" s="191">
        <f t="shared" si="439"/>
        <v>25242.854400000324</v>
      </c>
      <c r="AQ711" s="191">
        <f t="shared" si="435"/>
        <v>170.96830626534495</v>
      </c>
      <c r="AR711" s="191">
        <f t="shared" si="405"/>
        <v>-134.36544761010356</v>
      </c>
      <c r="AS711" s="250">
        <f t="shared" si="410"/>
        <v>0</v>
      </c>
      <c r="AT711" s="250">
        <f t="shared" si="411"/>
        <v>0</v>
      </c>
      <c r="AU711" s="250">
        <f t="shared" si="412"/>
        <v>0</v>
      </c>
      <c r="AV711" s="250">
        <f t="shared" si="413"/>
        <v>1</v>
      </c>
      <c r="AW711" s="250">
        <f t="shared" si="414"/>
        <v>0</v>
      </c>
      <c r="AX711" s="250">
        <f t="shared" si="415"/>
        <v>0</v>
      </c>
      <c r="AY711" s="89"/>
      <c r="AZ711" s="111"/>
      <c r="BA711" s="111"/>
      <c r="BB711" s="111"/>
      <c r="BC711" s="111"/>
      <c r="BD711" s="111"/>
      <c r="BE711" s="111"/>
      <c r="BF711" s="111"/>
      <c r="BG711" s="111"/>
      <c r="BH711" s="89"/>
      <c r="BI711" s="89"/>
      <c r="BJ711" s="89"/>
      <c r="BK711" s="89"/>
      <c r="BL711" s="89"/>
    </row>
    <row r="712" spans="1:64" x14ac:dyDescent="0.25">
      <c r="A712" s="86">
        <f t="shared" si="440"/>
        <v>711</v>
      </c>
      <c r="B712" s="113"/>
      <c r="C712" s="88"/>
      <c r="D712" s="88"/>
      <c r="E712" s="194">
        <f t="shared" si="416"/>
        <v>0</v>
      </c>
      <c r="F712" s="89">
        <f t="shared" si="417"/>
        <v>0</v>
      </c>
      <c r="G712" s="113"/>
      <c r="H712" s="88"/>
      <c r="I712" s="84">
        <f t="shared" si="418"/>
        <v>15963.367172865255</v>
      </c>
      <c r="J712" s="84">
        <f t="shared" si="419"/>
        <v>16116.034049802978</v>
      </c>
      <c r="K712" s="84">
        <f t="shared" si="420"/>
        <v>16268.700926740703</v>
      </c>
      <c r="L712" s="84">
        <f t="shared" si="421"/>
        <v>16421.367803678426</v>
      </c>
      <c r="M712" s="108">
        <f>IF(T712&lt;&gt;0,(((G712+1)*('Data Raw'!$N$1007-'Data Raw'!$N$1008)/2+'Data Raw'!$N$1008)*'Data Raw'!$M$1010+'Data Raw'!$M$1009)*AE712+AE712)</f>
        <v>16574.034680616151</v>
      </c>
      <c r="N712" s="84">
        <f t="shared" si="422"/>
        <v>16726.701557553875</v>
      </c>
      <c r="O712" s="84">
        <f t="shared" si="423"/>
        <v>16879.3684344916</v>
      </c>
      <c r="P712" s="84">
        <f t="shared" si="424"/>
        <v>17032.035311429325</v>
      </c>
      <c r="Q712" s="84">
        <f t="shared" si="425"/>
        <v>17184.70218836705</v>
      </c>
      <c r="R712" s="166" t="str">
        <f t="shared" si="426"/>
        <v/>
      </c>
      <c r="S712" s="109">
        <f>'Data Raw'!E754</f>
        <v>16550.419999999998</v>
      </c>
      <c r="T712" s="109">
        <f>'Data Raw'!G754</f>
        <v>16720.89</v>
      </c>
      <c r="U712" s="109">
        <f>'Data Raw'!D754</f>
        <v>16821.13</v>
      </c>
      <c r="V712" s="166" t="str">
        <f t="shared" si="427"/>
        <v/>
      </c>
      <c r="W712" s="89">
        <f t="shared" si="428"/>
        <v>-146.85531938384884</v>
      </c>
      <c r="X712" s="89">
        <f t="shared" si="429"/>
        <v>21566.484831332247</v>
      </c>
      <c r="Y712" s="89">
        <f t="shared" si="409"/>
        <v>288.08200528058228</v>
      </c>
      <c r="Z712" s="109">
        <f t="shared" si="430"/>
        <v>270.71000000000276</v>
      </c>
      <c r="AA712" s="89">
        <f t="shared" si="431"/>
        <v>306.07308131118828</v>
      </c>
      <c r="AB712" s="89">
        <f t="shared" si="432"/>
        <v>16493.188111033072</v>
      </c>
      <c r="AC712" s="89">
        <f t="shared" si="433"/>
        <v>17023.531888966929</v>
      </c>
      <c r="AD712" s="89">
        <f t="shared" si="434"/>
        <v>1</v>
      </c>
      <c r="AE712" s="89">
        <f>'Data Raw'!C754</f>
        <v>16758.36</v>
      </c>
      <c r="AF712" s="89"/>
      <c r="AG712" s="89">
        <f t="shared" si="436"/>
        <v>-37.470000000001164</v>
      </c>
      <c r="AH712" s="89">
        <f t="shared" si="437"/>
        <v>-184.32531938385</v>
      </c>
      <c r="AI712" s="109">
        <f t="shared" si="438"/>
        <v>-1</v>
      </c>
      <c r="AJ712" s="109">
        <f t="shared" si="406"/>
        <v>50</v>
      </c>
      <c r="AK712" s="88"/>
      <c r="AL712" s="191" t="str">
        <f t="shared" si="407"/>
        <v/>
      </c>
      <c r="AM712" s="191">
        <f t="shared" si="408"/>
        <v>-37.470000000001164</v>
      </c>
      <c r="AN712" s="88"/>
      <c r="AO712" s="191"/>
      <c r="AP712" s="191">
        <f t="shared" si="439"/>
        <v>1404.0009000000873</v>
      </c>
      <c r="AQ712" s="191">
        <f t="shared" si="435"/>
        <v>156.13516112475119</v>
      </c>
      <c r="AR712" s="191">
        <f t="shared" ref="AR712:AR775" si="441">AQ712-Y712</f>
        <v>-131.94684415583109</v>
      </c>
      <c r="AS712" s="250">
        <f t="shared" si="410"/>
        <v>0</v>
      </c>
      <c r="AT712" s="250">
        <f t="shared" si="411"/>
        <v>0</v>
      </c>
      <c r="AU712" s="250">
        <f t="shared" si="412"/>
        <v>0</v>
      </c>
      <c r="AV712" s="250">
        <f t="shared" si="413"/>
        <v>1</v>
      </c>
      <c r="AW712" s="250">
        <f t="shared" si="414"/>
        <v>0</v>
      </c>
      <c r="AX712" s="250">
        <f t="shared" si="415"/>
        <v>0</v>
      </c>
      <c r="AY712" s="89"/>
      <c r="AZ712" s="111"/>
      <c r="BA712" s="111"/>
      <c r="BB712" s="111"/>
      <c r="BC712" s="111"/>
      <c r="BD712" s="111"/>
      <c r="BE712" s="111"/>
      <c r="BF712" s="111"/>
      <c r="BG712" s="111"/>
      <c r="BH712" s="89"/>
      <c r="BI712" s="89"/>
      <c r="BJ712" s="89"/>
      <c r="BK712" s="89"/>
      <c r="BL712" s="89"/>
    </row>
    <row r="713" spans="1:64" x14ac:dyDescent="0.25">
      <c r="A713" s="86">
        <f t="shared" si="440"/>
        <v>712</v>
      </c>
      <c r="B713" s="113"/>
      <c r="C713" s="88"/>
      <c r="D713" s="88"/>
      <c r="E713" s="194">
        <f t="shared" si="416"/>
        <v>0</v>
      </c>
      <c r="F713" s="89">
        <f t="shared" si="417"/>
        <v>0</v>
      </c>
      <c r="G713" s="113"/>
      <c r="H713" s="88"/>
      <c r="I713" s="84">
        <f t="shared" si="418"/>
        <v>15930.519702433452</v>
      </c>
      <c r="J713" s="84">
        <f t="shared" si="419"/>
        <v>16074.560705073745</v>
      </c>
      <c r="K713" s="84">
        <f t="shared" si="420"/>
        <v>16218.601707714035</v>
      </c>
      <c r="L713" s="84">
        <f t="shared" si="421"/>
        <v>16362.642710354326</v>
      </c>
      <c r="M713" s="108">
        <f>IF(T713&lt;&gt;0,(((G713+1)*('Data Raw'!$N$1007-'Data Raw'!$N$1008)/2+'Data Raw'!$N$1008)*'Data Raw'!$M$1010+'Data Raw'!$M$1009)*AE713+AE713)</f>
        <v>16506.683712994618</v>
      </c>
      <c r="N713" s="84">
        <f t="shared" si="422"/>
        <v>16650.724715634908</v>
      </c>
      <c r="O713" s="84">
        <f t="shared" si="423"/>
        <v>16794.765718275201</v>
      </c>
      <c r="P713" s="84">
        <f t="shared" si="424"/>
        <v>16938.806720915491</v>
      </c>
      <c r="Q713" s="84">
        <f t="shared" si="425"/>
        <v>17082.847723555784</v>
      </c>
      <c r="R713" s="166" t="str">
        <f t="shared" si="426"/>
        <v/>
      </c>
      <c r="S713" s="109">
        <f>'Data Raw'!E755</f>
        <v>16641.580000000002</v>
      </c>
      <c r="T713" s="109">
        <f>'Data Raw'!G755</f>
        <v>16737.12</v>
      </c>
      <c r="U713" s="109">
        <f>'Data Raw'!D755</f>
        <v>16801.64</v>
      </c>
      <c r="V713" s="166" t="str">
        <f t="shared" si="427"/>
        <v/>
      </c>
      <c r="W713" s="89">
        <f t="shared" si="428"/>
        <v>-230.43628700538102</v>
      </c>
      <c r="X713" s="89">
        <f t="shared" si="429"/>
        <v>53100.882368826329</v>
      </c>
      <c r="Y713" s="89">
        <f t="shared" si="409"/>
        <v>280.57296809200864</v>
      </c>
      <c r="Z713" s="109">
        <f t="shared" si="430"/>
        <v>160.05999999999767</v>
      </c>
      <c r="AA713" s="89">
        <f t="shared" si="431"/>
        <v>285.21406969530392</v>
      </c>
      <c r="AB713" s="89">
        <f t="shared" si="432"/>
        <v>16430.097880885489</v>
      </c>
      <c r="AC713" s="89">
        <f t="shared" si="433"/>
        <v>16950.422119114508</v>
      </c>
      <c r="AD713" s="89">
        <f t="shared" si="434"/>
        <v>1</v>
      </c>
      <c r="AE713" s="89">
        <f>'Data Raw'!C755</f>
        <v>16690.259999999998</v>
      </c>
      <c r="AF713" s="89"/>
      <c r="AG713" s="89">
        <f t="shared" si="436"/>
        <v>46.860000000000582</v>
      </c>
      <c r="AH713" s="89">
        <f t="shared" si="437"/>
        <v>-183.57628700538044</v>
      </c>
      <c r="AI713" s="109">
        <f t="shared" si="438"/>
        <v>-1</v>
      </c>
      <c r="AJ713" s="109">
        <f t="shared" ref="AJ713:AJ776" si="442">MIN(Y712/4,50)</f>
        <v>50</v>
      </c>
      <c r="AK713" s="88"/>
      <c r="AL713" s="191" t="str">
        <f t="shared" ref="AL713:AL776" si="443">IF(R713&lt;&gt;1,IF(V713=1,ABS(AG712),""),"")</f>
        <v/>
      </c>
      <c r="AM713" s="191">
        <f t="shared" ref="AM713:AM776" si="444">IF(R713&lt;&gt;1,IF(V713="",-ABS(AG713),""),"")</f>
        <v>-46.860000000000582</v>
      </c>
      <c r="AN713" s="88"/>
      <c r="AO713" s="191"/>
      <c r="AP713" s="191">
        <f t="shared" si="439"/>
        <v>2195.8596000000543</v>
      </c>
      <c r="AQ713" s="191">
        <f t="shared" si="435"/>
        <v>143.99347655533447</v>
      </c>
      <c r="AR713" s="191">
        <f t="shared" si="441"/>
        <v>-136.57949153667417</v>
      </c>
      <c r="AS713" s="250">
        <f t="shared" si="410"/>
        <v>0</v>
      </c>
      <c r="AT713" s="250">
        <f t="shared" si="411"/>
        <v>0</v>
      </c>
      <c r="AU713" s="250">
        <f t="shared" si="412"/>
        <v>0</v>
      </c>
      <c r="AV713" s="250">
        <f t="shared" si="413"/>
        <v>1</v>
      </c>
      <c r="AW713" s="250">
        <f t="shared" si="414"/>
        <v>0</v>
      </c>
      <c r="AX713" s="250">
        <f t="shared" si="415"/>
        <v>0</v>
      </c>
      <c r="AY713" s="89"/>
      <c r="AZ713" s="111"/>
      <c r="BA713" s="111"/>
      <c r="BB713" s="111"/>
      <c r="BC713" s="111"/>
      <c r="BD713" s="111"/>
      <c r="BE713" s="111"/>
      <c r="BF713" s="111"/>
      <c r="BG713" s="111"/>
      <c r="BH713" s="89"/>
      <c r="BI713" s="89"/>
      <c r="BJ713" s="89"/>
      <c r="BK713" s="89"/>
      <c r="BL713" s="89"/>
    </row>
    <row r="714" spans="1:64" x14ac:dyDescent="0.25">
      <c r="A714" s="86">
        <f t="shared" si="440"/>
        <v>713</v>
      </c>
      <c r="B714" s="113"/>
      <c r="C714" s="88"/>
      <c r="D714" s="88"/>
      <c r="E714" s="194">
        <f t="shared" si="416"/>
        <v>0</v>
      </c>
      <c r="F714" s="89">
        <f t="shared" si="417"/>
        <v>0</v>
      </c>
      <c r="G714" s="113"/>
      <c r="H714" s="88"/>
      <c r="I714" s="84">
        <f t="shared" si="418"/>
        <v>15884.031805057548</v>
      </c>
      <c r="J714" s="84">
        <f t="shared" si="419"/>
        <v>16024.318289103552</v>
      </c>
      <c r="K714" s="84">
        <f t="shared" si="420"/>
        <v>16164.604773149556</v>
      </c>
      <c r="L714" s="84">
        <f t="shared" si="421"/>
        <v>16304.891257195561</v>
      </c>
      <c r="M714" s="108">
        <f>IF(T714&lt;&gt;0,(((G714+1)*('Data Raw'!$N$1007-'Data Raw'!$N$1008)/2+'Data Raw'!$N$1008)*'Data Raw'!$M$1010+'Data Raw'!$M$1009)*AE714+AE714)</f>
        <v>16445.177741241565</v>
      </c>
      <c r="N714" s="84">
        <f t="shared" si="422"/>
        <v>16585.464225287571</v>
      </c>
      <c r="O714" s="84">
        <f t="shared" si="423"/>
        <v>16725.750709333573</v>
      </c>
      <c r="P714" s="84">
        <f t="shared" si="424"/>
        <v>16866.03719337958</v>
      </c>
      <c r="Q714" s="84">
        <f t="shared" si="425"/>
        <v>17006.323677425582</v>
      </c>
      <c r="R714" s="166" t="str">
        <f t="shared" si="426"/>
        <v/>
      </c>
      <c r="S714" s="109">
        <f>'Data Raw'!E756</f>
        <v>16492.09</v>
      </c>
      <c r="T714" s="109">
        <f>'Data Raw'!G756</f>
        <v>16529.48</v>
      </c>
      <c r="U714" s="109">
        <f>'Data Raw'!D756</f>
        <v>16682.54</v>
      </c>
      <c r="V714" s="166" t="str">
        <f t="shared" si="427"/>
        <v/>
      </c>
      <c r="W714" s="89">
        <f t="shared" si="428"/>
        <v>-84.302258758434618</v>
      </c>
      <c r="X714" s="89">
        <f t="shared" si="429"/>
        <v>7106.8708317740666</v>
      </c>
      <c r="Y714" s="89">
        <f t="shared" ref="Y714:Y777" si="445">IF(X714&gt;0,SQRT((X714)/7+(Y713*Y713)/7*6),Y713)</f>
        <v>261.70703723698642</v>
      </c>
      <c r="Z714" s="109">
        <f t="shared" si="430"/>
        <v>190.45000000000073</v>
      </c>
      <c r="AA714" s="89">
        <f t="shared" si="431"/>
        <v>271.67634545311779</v>
      </c>
      <c r="AB714" s="89">
        <f t="shared" si="432"/>
        <v>16385.638040758993</v>
      </c>
      <c r="AC714" s="89">
        <f t="shared" si="433"/>
        <v>16870.501959241006</v>
      </c>
      <c r="AD714" s="89">
        <f t="shared" si="434"/>
        <v>1</v>
      </c>
      <c r="AE714" s="89">
        <f>'Data Raw'!C756</f>
        <v>16628.07</v>
      </c>
      <c r="AF714" s="89"/>
      <c r="AG714" s="89">
        <f t="shared" si="436"/>
        <v>-98.590000000000146</v>
      </c>
      <c r="AH714" s="89">
        <f t="shared" si="437"/>
        <v>-182.89225875843476</v>
      </c>
      <c r="AI714" s="109">
        <f t="shared" si="438"/>
        <v>-1</v>
      </c>
      <c r="AJ714" s="109">
        <f t="shared" si="442"/>
        <v>50</v>
      </c>
      <c r="AK714" s="88"/>
      <c r="AL714" s="191" t="str">
        <f t="shared" si="443"/>
        <v/>
      </c>
      <c r="AM714" s="191">
        <f t="shared" si="444"/>
        <v>-98.590000000000146</v>
      </c>
      <c r="AN714" s="88"/>
      <c r="AO714" s="191"/>
      <c r="AP714" s="191">
        <f t="shared" si="439"/>
        <v>9719.9881000000296</v>
      </c>
      <c r="AQ714" s="191">
        <f t="shared" si="435"/>
        <v>138.94864582696397</v>
      </c>
      <c r="AR714" s="191">
        <f t="shared" si="441"/>
        <v>-122.75839141002245</v>
      </c>
      <c r="AS714" s="250">
        <f t="shared" si="410"/>
        <v>0</v>
      </c>
      <c r="AT714" s="250">
        <f t="shared" si="411"/>
        <v>0</v>
      </c>
      <c r="AU714" s="250">
        <f t="shared" si="412"/>
        <v>0</v>
      </c>
      <c r="AV714" s="250">
        <f t="shared" si="413"/>
        <v>1</v>
      </c>
      <c r="AW714" s="250">
        <f t="shared" si="414"/>
        <v>0</v>
      </c>
      <c r="AX714" s="250">
        <f t="shared" si="415"/>
        <v>0</v>
      </c>
      <c r="AY714" s="89"/>
      <c r="AZ714" s="111"/>
      <c r="BA714" s="111"/>
      <c r="BB714" s="111"/>
      <c r="BC714" s="111"/>
      <c r="BD714" s="111"/>
      <c r="BE714" s="111"/>
      <c r="BF714" s="111"/>
      <c r="BG714" s="111"/>
      <c r="BH714" s="89"/>
      <c r="BI714" s="89"/>
      <c r="BJ714" s="89"/>
      <c r="BK714" s="89"/>
      <c r="BL714" s="89"/>
    </row>
    <row r="715" spans="1:64" x14ac:dyDescent="0.25">
      <c r="A715" s="86">
        <f t="shared" si="440"/>
        <v>714</v>
      </c>
      <c r="B715" s="113"/>
      <c r="C715" s="88"/>
      <c r="D715" s="88"/>
      <c r="E715" s="194">
        <f t="shared" si="416"/>
        <v>0</v>
      </c>
      <c r="F715" s="89">
        <f t="shared" si="417"/>
        <v>0</v>
      </c>
      <c r="G715" s="113"/>
      <c r="H715" s="88"/>
      <c r="I715" s="84">
        <f t="shared" si="418"/>
        <v>15853.463258192804</v>
      </c>
      <c r="J715" s="84">
        <f t="shared" si="419"/>
        <v>15984.316776811298</v>
      </c>
      <c r="K715" s="84">
        <f t="shared" si="420"/>
        <v>16115.170295429791</v>
      </c>
      <c r="L715" s="84">
        <f t="shared" si="421"/>
        <v>16246.023814048285</v>
      </c>
      <c r="M715" s="108">
        <f>IF(T715&lt;&gt;0,(((G715+1)*('Data Raw'!$N$1007-'Data Raw'!$N$1008)/2+'Data Raw'!$N$1008)*'Data Raw'!$M$1010+'Data Raw'!$M$1009)*AE715+AE715)</f>
        <v>16376.877332666778</v>
      </c>
      <c r="N715" s="84">
        <f t="shared" si="422"/>
        <v>16507.730851285272</v>
      </c>
      <c r="O715" s="84">
        <f t="shared" si="423"/>
        <v>16638.584369903765</v>
      </c>
      <c r="P715" s="84">
        <f t="shared" si="424"/>
        <v>16769.437888522258</v>
      </c>
      <c r="Q715" s="84">
        <f t="shared" si="425"/>
        <v>16900.29140714075</v>
      </c>
      <c r="R715" s="166" t="str">
        <f t="shared" si="426"/>
        <v/>
      </c>
      <c r="S715" s="109">
        <f>'Data Raw'!E757</f>
        <v>16430.12</v>
      </c>
      <c r="T715" s="109">
        <f>'Data Raw'!G757</f>
        <v>16543.07</v>
      </c>
      <c r="U715" s="109">
        <f>'Data Raw'!D757</f>
        <v>16654.080000000002</v>
      </c>
      <c r="V715" s="166" t="str">
        <f t="shared" si="427"/>
        <v/>
      </c>
      <c r="W715" s="89">
        <f t="shared" si="428"/>
        <v>-166.19266733322183</v>
      </c>
      <c r="X715" s="89">
        <f t="shared" si="429"/>
        <v>27620.002675330939</v>
      </c>
      <c r="Y715" s="89">
        <f t="shared" si="445"/>
        <v>250.30365636034372</v>
      </c>
      <c r="Z715" s="109">
        <f t="shared" si="430"/>
        <v>223.96000000000276</v>
      </c>
      <c r="AA715" s="89">
        <f t="shared" si="431"/>
        <v>264.85972467410136</v>
      </c>
      <c r="AB715" s="89">
        <f t="shared" si="432"/>
        <v>16328.085106364848</v>
      </c>
      <c r="AC715" s="89">
        <f t="shared" si="433"/>
        <v>16789.934893635149</v>
      </c>
      <c r="AD715" s="89">
        <f t="shared" si="434"/>
        <v>1</v>
      </c>
      <c r="AE715" s="89">
        <f>'Data Raw'!C757</f>
        <v>16559.009999999998</v>
      </c>
      <c r="AF715" s="89"/>
      <c r="AG715" s="89">
        <f t="shared" si="436"/>
        <v>-15.93999999999869</v>
      </c>
      <c r="AH715" s="89">
        <f t="shared" si="437"/>
        <v>-182.13266733322052</v>
      </c>
      <c r="AI715" s="109">
        <f t="shared" si="438"/>
        <v>-1</v>
      </c>
      <c r="AJ715" s="109">
        <f t="shared" si="442"/>
        <v>50</v>
      </c>
      <c r="AK715" s="88"/>
      <c r="AL715" s="191" t="str">
        <f t="shared" si="443"/>
        <v/>
      </c>
      <c r="AM715" s="191">
        <f t="shared" si="444"/>
        <v>-15.93999999999869</v>
      </c>
      <c r="AN715" s="88"/>
      <c r="AO715" s="191"/>
      <c r="AP715" s="191">
        <f t="shared" si="439"/>
        <v>254.08359999995824</v>
      </c>
      <c r="AQ715" s="191">
        <f t="shared" si="435"/>
        <v>125.28101851285672</v>
      </c>
      <c r="AR715" s="191">
        <f t="shared" si="441"/>
        <v>-125.022637847487</v>
      </c>
      <c r="AS715" s="250">
        <f t="shared" si="410"/>
        <v>0</v>
      </c>
      <c r="AT715" s="250">
        <f t="shared" si="411"/>
        <v>0</v>
      </c>
      <c r="AU715" s="250">
        <f t="shared" si="412"/>
        <v>0</v>
      </c>
      <c r="AV715" s="250">
        <f t="shared" si="413"/>
        <v>1</v>
      </c>
      <c r="AW715" s="250">
        <f t="shared" si="414"/>
        <v>0</v>
      </c>
      <c r="AX715" s="250">
        <f t="shared" si="415"/>
        <v>0</v>
      </c>
      <c r="AY715" s="89"/>
      <c r="AZ715" s="111"/>
      <c r="BA715" s="111"/>
      <c r="BB715" s="111"/>
      <c r="BC715" s="111"/>
      <c r="BD715" s="111"/>
      <c r="BE715" s="111"/>
      <c r="BF715" s="111"/>
      <c r="BG715" s="111"/>
      <c r="BH715" s="89"/>
      <c r="BI715" s="89"/>
      <c r="BJ715" s="89"/>
      <c r="BK715" s="89"/>
      <c r="BL715" s="89"/>
    </row>
    <row r="716" spans="1:64" x14ac:dyDescent="0.25">
      <c r="A716" s="86">
        <f t="shared" si="440"/>
        <v>715</v>
      </c>
      <c r="B716" s="113"/>
      <c r="C716" s="88"/>
      <c r="D716" s="88"/>
      <c r="E716" s="194">
        <f t="shared" si="416"/>
        <v>0</v>
      </c>
      <c r="F716" s="89">
        <f t="shared" si="417"/>
        <v>0</v>
      </c>
      <c r="G716" s="113"/>
      <c r="H716" s="88"/>
      <c r="I716" s="84">
        <f t="shared" si="418"/>
        <v>16077.848202334058</v>
      </c>
      <c r="J716" s="84">
        <f t="shared" si="419"/>
        <v>16203.000030514229</v>
      </c>
      <c r="K716" s="84">
        <f t="shared" si="420"/>
        <v>16328.151858694402</v>
      </c>
      <c r="L716" s="84">
        <f t="shared" si="421"/>
        <v>16453.303686874573</v>
      </c>
      <c r="M716" s="108">
        <f>IF(T716&lt;&gt;0,(((G716+1)*('Data Raw'!$N$1007-'Data Raw'!$N$1008)/2+'Data Raw'!$N$1008)*'Data Raw'!$M$1010+'Data Raw'!$M$1009)*AE716+AE716)</f>
        <v>16578.455515054746</v>
      </c>
      <c r="N716" s="84">
        <f t="shared" si="422"/>
        <v>16703.607343234919</v>
      </c>
      <c r="O716" s="84">
        <f t="shared" si="423"/>
        <v>16828.759171415091</v>
      </c>
      <c r="P716" s="84">
        <f t="shared" si="424"/>
        <v>16953.91099959526</v>
      </c>
      <c r="Q716" s="84">
        <f t="shared" si="425"/>
        <v>17079.062827775437</v>
      </c>
      <c r="R716" s="166" t="str">
        <f t="shared" si="426"/>
        <v/>
      </c>
      <c r="S716" s="109">
        <f>'Data Raw'!E758</f>
        <v>16762.830000000002</v>
      </c>
      <c r="T716" s="109">
        <f>'Data Raw'!G758</f>
        <v>16863.099999999999</v>
      </c>
      <c r="U716" s="109">
        <f>'Data Raw'!D758</f>
        <v>16973.52</v>
      </c>
      <c r="V716" s="166" t="str">
        <f t="shared" si="427"/>
        <v/>
      </c>
      <c r="W716" s="89">
        <f t="shared" si="428"/>
        <v>-284.64448494525277</v>
      </c>
      <c r="X716" s="89">
        <f t="shared" si="429"/>
        <v>81022.482809748224</v>
      </c>
      <c r="Y716" s="89">
        <f t="shared" si="445"/>
        <v>255.49224341983188</v>
      </c>
      <c r="Z716" s="109">
        <f t="shared" si="430"/>
        <v>210.68999999999869</v>
      </c>
      <c r="AA716" s="89">
        <f t="shared" si="431"/>
        <v>257.12119257780097</v>
      </c>
      <c r="AB716" s="89">
        <f t="shared" si="432"/>
        <v>16537.699234027015</v>
      </c>
      <c r="AC716" s="89">
        <f t="shared" si="433"/>
        <v>16987.960765972988</v>
      </c>
      <c r="AD716" s="89">
        <f t="shared" si="434"/>
        <v>1</v>
      </c>
      <c r="AE716" s="89">
        <f>'Data Raw'!C758</f>
        <v>16762.830000000002</v>
      </c>
      <c r="AF716" s="89"/>
      <c r="AG716" s="89">
        <f t="shared" si="436"/>
        <v>100.2699999999968</v>
      </c>
      <c r="AH716" s="89">
        <f t="shared" si="437"/>
        <v>-184.37448494525597</v>
      </c>
      <c r="AI716" s="109">
        <f t="shared" si="438"/>
        <v>-1</v>
      </c>
      <c r="AJ716" s="109">
        <f t="shared" si="442"/>
        <v>50</v>
      </c>
      <c r="AK716" s="88"/>
      <c r="AL716" s="191" t="str">
        <f t="shared" si="443"/>
        <v/>
      </c>
      <c r="AM716" s="191">
        <f t="shared" si="444"/>
        <v>-100.2699999999968</v>
      </c>
      <c r="AN716" s="88"/>
      <c r="AO716" s="191"/>
      <c r="AP716" s="191">
        <f t="shared" si="439"/>
        <v>10054.072899999357</v>
      </c>
      <c r="AQ716" s="191">
        <f t="shared" si="435"/>
        <v>122.50201645587229</v>
      </c>
      <c r="AR716" s="191">
        <f t="shared" si="441"/>
        <v>-132.99022696395957</v>
      </c>
      <c r="AS716" s="250">
        <f t="shared" si="410"/>
        <v>0</v>
      </c>
      <c r="AT716" s="250">
        <f t="shared" si="411"/>
        <v>0</v>
      </c>
      <c r="AU716" s="250">
        <f t="shared" si="412"/>
        <v>0</v>
      </c>
      <c r="AV716" s="250">
        <f t="shared" si="413"/>
        <v>0</v>
      </c>
      <c r="AW716" s="250">
        <f t="shared" si="414"/>
        <v>1</v>
      </c>
      <c r="AX716" s="250">
        <f t="shared" si="415"/>
        <v>0</v>
      </c>
      <c r="AY716" s="89"/>
      <c r="AZ716" s="111"/>
      <c r="BA716" s="111"/>
      <c r="BB716" s="111"/>
      <c r="BC716" s="111"/>
      <c r="BD716" s="111"/>
      <c r="BE716" s="111"/>
      <c r="BF716" s="111"/>
      <c r="BG716" s="111"/>
      <c r="BH716" s="89"/>
      <c r="BI716" s="89"/>
      <c r="BJ716" s="89"/>
      <c r="BK716" s="89"/>
      <c r="BL716" s="89"/>
    </row>
    <row r="717" spans="1:64" x14ac:dyDescent="0.25">
      <c r="A717" s="86">
        <f t="shared" si="440"/>
        <v>716</v>
      </c>
      <c r="B717" s="113"/>
      <c r="C717" s="88"/>
      <c r="D717" s="88"/>
      <c r="E717" s="194">
        <f t="shared" si="416"/>
        <v>0</v>
      </c>
      <c r="F717" s="89">
        <f t="shared" si="417"/>
        <v>0</v>
      </c>
      <c r="G717" s="113"/>
      <c r="H717" s="88"/>
      <c r="I717" s="84">
        <f t="shared" si="418"/>
        <v>16050.104170778457</v>
      </c>
      <c r="J717" s="84">
        <f t="shared" si="419"/>
        <v>16177.850292488374</v>
      </c>
      <c r="K717" s="84">
        <f t="shared" si="420"/>
        <v>16305.596414198289</v>
      </c>
      <c r="L717" s="84">
        <f t="shared" si="421"/>
        <v>16433.342535908207</v>
      </c>
      <c r="M717" s="108">
        <f>IF(T717&lt;&gt;0,(((G717+1)*('Data Raw'!$N$1007-'Data Raw'!$N$1008)/2+'Data Raw'!$N$1008)*'Data Raw'!$M$1010+'Data Raw'!$M$1009)*AE717+AE717)</f>
        <v>16561.088657618122</v>
      </c>
      <c r="N717" s="84">
        <f t="shared" si="422"/>
        <v>16688.834779328037</v>
      </c>
      <c r="O717" s="84">
        <f t="shared" si="423"/>
        <v>16816.580901037953</v>
      </c>
      <c r="P717" s="84">
        <f t="shared" si="424"/>
        <v>16944.327022747872</v>
      </c>
      <c r="Q717" s="84">
        <f t="shared" si="425"/>
        <v>17072.073144457783</v>
      </c>
      <c r="R717" s="166" t="str">
        <f t="shared" si="426"/>
        <v/>
      </c>
      <c r="S717" s="109">
        <f>'Data Raw'!E759</f>
        <v>16341.61</v>
      </c>
      <c r="T717" s="109">
        <f>'Data Raw'!G759</f>
        <v>16499.47</v>
      </c>
      <c r="U717" s="109">
        <f>'Data Raw'!D759</f>
        <v>16747.2</v>
      </c>
      <c r="V717" s="166" t="str">
        <f t="shared" si="427"/>
        <v/>
      </c>
      <c r="W717" s="89">
        <f t="shared" si="428"/>
        <v>61.618657618120778</v>
      </c>
      <c r="X717" s="89">
        <f t="shared" si="429"/>
        <v>3796.8589666591938</v>
      </c>
      <c r="Y717" s="89">
        <f t="shared" si="445"/>
        <v>237.68363657026208</v>
      </c>
      <c r="Z717" s="109">
        <f t="shared" si="430"/>
        <v>405.59000000000015</v>
      </c>
      <c r="AA717" s="89">
        <f t="shared" si="431"/>
        <v>278.33102220954373</v>
      </c>
      <c r="AB717" s="89">
        <f t="shared" si="432"/>
        <v>16526.716986308871</v>
      </c>
      <c r="AC717" s="89">
        <f t="shared" si="433"/>
        <v>16963.82301369113</v>
      </c>
      <c r="AD717" s="89" t="str">
        <f t="shared" si="434"/>
        <v/>
      </c>
      <c r="AE717" s="89">
        <f>'Data Raw'!C759</f>
        <v>16745.27</v>
      </c>
      <c r="AF717" s="89"/>
      <c r="AG717" s="89">
        <f t="shared" si="436"/>
        <v>-245.79999999999927</v>
      </c>
      <c r="AH717" s="89">
        <f t="shared" si="437"/>
        <v>-184.18134238187849</v>
      </c>
      <c r="AI717" s="109">
        <f t="shared" si="438"/>
        <v>-1</v>
      </c>
      <c r="AJ717" s="109">
        <f t="shared" si="442"/>
        <v>50</v>
      </c>
      <c r="AK717" s="88"/>
      <c r="AL717" s="191" t="str">
        <f t="shared" si="443"/>
        <v/>
      </c>
      <c r="AM717" s="191">
        <f t="shared" si="444"/>
        <v>-245.79999999999927</v>
      </c>
      <c r="AN717" s="88"/>
      <c r="AO717" s="191"/>
      <c r="AP717" s="191">
        <f t="shared" si="439"/>
        <v>60417.639999999643</v>
      </c>
      <c r="AQ717" s="191">
        <f t="shared" si="435"/>
        <v>136.20179240521975</v>
      </c>
      <c r="AR717" s="191">
        <f t="shared" si="441"/>
        <v>-101.48184416504233</v>
      </c>
      <c r="AS717" s="250">
        <f t="shared" si="410"/>
        <v>0</v>
      </c>
      <c r="AT717" s="250">
        <f t="shared" si="411"/>
        <v>0</v>
      </c>
      <c r="AU717" s="250">
        <f t="shared" si="412"/>
        <v>1</v>
      </c>
      <c r="AV717" s="250">
        <f t="shared" si="413"/>
        <v>0</v>
      </c>
      <c r="AW717" s="250">
        <f t="shared" si="414"/>
        <v>0</v>
      </c>
      <c r="AX717" s="250">
        <f t="shared" si="415"/>
        <v>0</v>
      </c>
      <c r="AY717" s="89"/>
      <c r="AZ717" s="111"/>
      <c r="BA717" s="111"/>
      <c r="BB717" s="111"/>
      <c r="BC717" s="111"/>
      <c r="BD717" s="111"/>
      <c r="BE717" s="111"/>
      <c r="BF717" s="111"/>
      <c r="BG717" s="111"/>
      <c r="BH717" s="89"/>
      <c r="BI717" s="89"/>
      <c r="BJ717" s="89"/>
      <c r="BK717" s="89"/>
      <c r="BL717" s="89"/>
    </row>
    <row r="718" spans="1:64" x14ac:dyDescent="0.25">
      <c r="A718" s="86">
        <f t="shared" si="440"/>
        <v>717</v>
      </c>
      <c r="B718" s="113"/>
      <c r="C718" s="88"/>
      <c r="D718" s="88"/>
      <c r="E718" s="194">
        <f t="shared" si="416"/>
        <v>0</v>
      </c>
      <c r="F718" s="89">
        <f t="shared" si="417"/>
        <v>0</v>
      </c>
      <c r="G718" s="113"/>
      <c r="H718" s="88"/>
      <c r="I718" s="84">
        <f t="shared" si="418"/>
        <v>15874.74769265638</v>
      </c>
      <c r="J718" s="84">
        <f t="shared" si="419"/>
        <v>15993.589510941511</v>
      </c>
      <c r="K718" s="84">
        <f t="shared" si="420"/>
        <v>16112.431329226642</v>
      </c>
      <c r="L718" s="84">
        <f t="shared" si="421"/>
        <v>16231.273147511773</v>
      </c>
      <c r="M718" s="108">
        <f>IF(T718&lt;&gt;0,(((G718+1)*('Data Raw'!$N$1007-'Data Raw'!$N$1008)/2+'Data Raw'!$N$1008)*'Data Raw'!$M$1010+'Data Raw'!$M$1009)*AE718+AE718)</f>
        <v>16350.114965796904</v>
      </c>
      <c r="N718" s="84">
        <f t="shared" si="422"/>
        <v>16468.956784082035</v>
      </c>
      <c r="O718" s="84">
        <f t="shared" si="423"/>
        <v>16587.798602367166</v>
      </c>
      <c r="P718" s="84">
        <f t="shared" si="424"/>
        <v>16706.640420652297</v>
      </c>
      <c r="Q718" s="84">
        <f t="shared" si="425"/>
        <v>16825.482238937428</v>
      </c>
      <c r="R718" s="166" t="str">
        <f t="shared" si="426"/>
        <v/>
      </c>
      <c r="S718" s="109">
        <f>'Data Raw'!E760</f>
        <v>16441.3</v>
      </c>
      <c r="T718" s="109">
        <f>'Data Raw'!G760</f>
        <v>16473.64</v>
      </c>
      <c r="U718" s="109">
        <f>'Data Raw'!D760</f>
        <v>16612.64</v>
      </c>
      <c r="V718" s="166" t="str">
        <f t="shared" si="427"/>
        <v/>
      </c>
      <c r="W718" s="89">
        <f t="shared" si="428"/>
        <v>-123.52503420309586</v>
      </c>
      <c r="X718" s="89">
        <f t="shared" si="429"/>
        <v>15258.434074876001</v>
      </c>
      <c r="Y718" s="89">
        <f t="shared" si="445"/>
        <v>224.95062970554943</v>
      </c>
      <c r="Z718" s="109">
        <f t="shared" si="430"/>
        <v>171.34000000000015</v>
      </c>
      <c r="AA718" s="89">
        <f t="shared" si="431"/>
        <v>263.04659046532322</v>
      </c>
      <c r="AB718" s="89">
        <f t="shared" si="432"/>
        <v>16295.368631121888</v>
      </c>
      <c r="AC718" s="89">
        <f t="shared" si="433"/>
        <v>16768.531368878113</v>
      </c>
      <c r="AD718" s="89">
        <f t="shared" si="434"/>
        <v>1</v>
      </c>
      <c r="AE718" s="89">
        <f>'Data Raw'!C760</f>
        <v>16531.95</v>
      </c>
      <c r="AF718" s="89"/>
      <c r="AG718" s="89">
        <f t="shared" si="436"/>
        <v>-58.31000000000131</v>
      </c>
      <c r="AH718" s="89">
        <f t="shared" si="437"/>
        <v>-181.83503420309717</v>
      </c>
      <c r="AI718" s="109">
        <f t="shared" si="438"/>
        <v>-1</v>
      </c>
      <c r="AJ718" s="109">
        <f t="shared" si="442"/>
        <v>50</v>
      </c>
      <c r="AK718" s="88"/>
      <c r="AL718" s="191" t="str">
        <f t="shared" si="443"/>
        <v/>
      </c>
      <c r="AM718" s="191">
        <f t="shared" si="444"/>
        <v>-58.31000000000131</v>
      </c>
      <c r="AN718" s="88"/>
      <c r="AO718" s="191"/>
      <c r="AP718" s="191">
        <f t="shared" si="439"/>
        <v>3400.0561000001526</v>
      </c>
      <c r="AQ718" s="191">
        <f t="shared" si="435"/>
        <v>127.54714880463992</v>
      </c>
      <c r="AR718" s="191">
        <f t="shared" si="441"/>
        <v>-97.403480900909514</v>
      </c>
      <c r="AS718" s="250">
        <f t="shared" si="410"/>
        <v>0</v>
      </c>
      <c r="AT718" s="250">
        <f t="shared" si="411"/>
        <v>0</v>
      </c>
      <c r="AU718" s="250">
        <f t="shared" si="412"/>
        <v>0</v>
      </c>
      <c r="AV718" s="250">
        <f t="shared" si="413"/>
        <v>1</v>
      </c>
      <c r="AW718" s="250">
        <f t="shared" si="414"/>
        <v>0</v>
      </c>
      <c r="AX718" s="250">
        <f t="shared" si="415"/>
        <v>0</v>
      </c>
      <c r="AY718" s="89"/>
      <c r="AZ718" s="111"/>
      <c r="BA718" s="111"/>
      <c r="BB718" s="111"/>
      <c r="BC718" s="111"/>
      <c r="BD718" s="111"/>
      <c r="BE718" s="111"/>
      <c r="BF718" s="111"/>
      <c r="BG718" s="111"/>
      <c r="BH718" s="89"/>
      <c r="BI718" s="89"/>
      <c r="BJ718" s="89"/>
      <c r="BK718" s="89"/>
      <c r="BL718" s="89"/>
    </row>
    <row r="719" spans="1:64" x14ac:dyDescent="0.25">
      <c r="A719" s="86">
        <f t="shared" si="440"/>
        <v>718</v>
      </c>
      <c r="B719" s="113"/>
      <c r="C719" s="88"/>
      <c r="D719" s="88"/>
      <c r="E719" s="194">
        <f t="shared" si="416"/>
        <v>0</v>
      </c>
      <c r="F719" s="89">
        <f t="shared" si="417"/>
        <v>0</v>
      </c>
      <c r="G719" s="113"/>
      <c r="H719" s="88"/>
      <c r="I719" s="84">
        <f t="shared" si="418"/>
        <v>15916.581672819526</v>
      </c>
      <c r="J719" s="84">
        <f t="shared" si="419"/>
        <v>16029.056987672298</v>
      </c>
      <c r="K719" s="84">
        <f t="shared" si="420"/>
        <v>16141.532302525075</v>
      </c>
      <c r="L719" s="84">
        <f t="shared" si="421"/>
        <v>16254.007617377849</v>
      </c>
      <c r="M719" s="108">
        <f>IF(T719&lt;&gt;0,(((G719+1)*('Data Raw'!$N$1007-'Data Raw'!$N$1008)/2+'Data Raw'!$N$1008)*'Data Raw'!$M$1010+'Data Raw'!$M$1009)*AE719+AE719)</f>
        <v>16366.482932230623</v>
      </c>
      <c r="N719" s="84">
        <f t="shared" si="422"/>
        <v>16478.958247083399</v>
      </c>
      <c r="O719" s="84">
        <f t="shared" si="423"/>
        <v>16591.433561936174</v>
      </c>
      <c r="P719" s="84">
        <f t="shared" si="424"/>
        <v>16703.908876788948</v>
      </c>
      <c r="Q719" s="84">
        <f t="shared" si="425"/>
        <v>16816.384191641722</v>
      </c>
      <c r="R719" s="166" t="str">
        <f t="shared" si="426"/>
        <v/>
      </c>
      <c r="S719" s="109">
        <f>'Data Raw'!E761</f>
        <v>16452.55</v>
      </c>
      <c r="T719" s="109">
        <f>'Data Raw'!G761</f>
        <v>16618.32</v>
      </c>
      <c r="U719" s="109">
        <f>'Data Raw'!D761</f>
        <v>16728.900000000001</v>
      </c>
      <c r="V719" s="166" t="str">
        <f t="shared" si="427"/>
        <v/>
      </c>
      <c r="W719" s="89">
        <f t="shared" si="428"/>
        <v>-251.83706776937652</v>
      </c>
      <c r="X719" s="89">
        <f t="shared" si="429"/>
        <v>63421.908702677538</v>
      </c>
      <c r="Y719" s="89">
        <f t="shared" si="445"/>
        <v>228.98491014918642</v>
      </c>
      <c r="Z719" s="109">
        <f t="shared" si="430"/>
        <v>276.35000000000218</v>
      </c>
      <c r="AA719" s="89">
        <f t="shared" si="431"/>
        <v>264.94707754170594</v>
      </c>
      <c r="AB719" s="89">
        <f t="shared" si="432"/>
        <v>16324.910398104475</v>
      </c>
      <c r="AC719" s="89">
        <f t="shared" si="433"/>
        <v>16772.089601895525</v>
      </c>
      <c r="AD719" s="89">
        <f t="shared" si="434"/>
        <v>1</v>
      </c>
      <c r="AE719" s="89">
        <f>'Data Raw'!C761</f>
        <v>16548.5</v>
      </c>
      <c r="AF719" s="89"/>
      <c r="AG719" s="89">
        <f t="shared" si="436"/>
        <v>69.819999999999709</v>
      </c>
      <c r="AH719" s="89">
        <f t="shared" si="437"/>
        <v>-182.01706776937681</v>
      </c>
      <c r="AI719" s="109">
        <f t="shared" si="438"/>
        <v>-1</v>
      </c>
      <c r="AJ719" s="109">
        <f t="shared" si="442"/>
        <v>50</v>
      </c>
      <c r="AK719" s="88"/>
      <c r="AL719" s="191" t="str">
        <f t="shared" si="443"/>
        <v/>
      </c>
      <c r="AM719" s="191">
        <f t="shared" si="444"/>
        <v>-69.819999999999709</v>
      </c>
      <c r="AN719" s="88"/>
      <c r="AO719" s="191"/>
      <c r="AP719" s="191">
        <f t="shared" si="439"/>
        <v>4874.8323999999593</v>
      </c>
      <c r="AQ719" s="191">
        <f t="shared" si="435"/>
        <v>121.1330211596799</v>
      </c>
      <c r="AR719" s="191">
        <f t="shared" si="441"/>
        <v>-107.85188898950652</v>
      </c>
      <c r="AS719" s="250">
        <f t="shared" si="410"/>
        <v>0</v>
      </c>
      <c r="AT719" s="250">
        <f t="shared" si="411"/>
        <v>0</v>
      </c>
      <c r="AU719" s="250">
        <f t="shared" si="412"/>
        <v>0</v>
      </c>
      <c r="AV719" s="250">
        <f t="shared" si="413"/>
        <v>0</v>
      </c>
      <c r="AW719" s="250">
        <f t="shared" si="414"/>
        <v>1</v>
      </c>
      <c r="AX719" s="250">
        <f t="shared" si="415"/>
        <v>0</v>
      </c>
      <c r="AY719" s="89"/>
      <c r="AZ719" s="111"/>
      <c r="BA719" s="111"/>
      <c r="BB719" s="111"/>
      <c r="BC719" s="111"/>
      <c r="BD719" s="111"/>
      <c r="BE719" s="111"/>
      <c r="BF719" s="111"/>
      <c r="BG719" s="111"/>
      <c r="BH719" s="89"/>
      <c r="BI719" s="89"/>
      <c r="BJ719" s="89"/>
      <c r="BK719" s="89"/>
      <c r="BL719" s="89"/>
    </row>
    <row r="720" spans="1:64" x14ac:dyDescent="0.25">
      <c r="A720" s="86">
        <f t="shared" si="440"/>
        <v>719</v>
      </c>
      <c r="B720" s="113"/>
      <c r="C720" s="88"/>
      <c r="D720" s="88"/>
      <c r="E720" s="194">
        <f t="shared" si="416"/>
        <v>0</v>
      </c>
      <c r="F720" s="89">
        <f t="shared" si="417"/>
        <v>0</v>
      </c>
      <c r="G720" s="113"/>
      <c r="H720" s="88"/>
      <c r="I720" s="84">
        <f t="shared" si="418"/>
        <v>15890.651753999136</v>
      </c>
      <c r="J720" s="84">
        <f t="shared" si="419"/>
        <v>16005.144209073731</v>
      </c>
      <c r="K720" s="84">
        <f t="shared" si="420"/>
        <v>16119.636664148324</v>
      </c>
      <c r="L720" s="84">
        <f t="shared" si="421"/>
        <v>16234.129119222918</v>
      </c>
      <c r="M720" s="108">
        <f>IF(T720&lt;&gt;0,(((G720+1)*('Data Raw'!$N$1007-'Data Raw'!$N$1008)/2+'Data Raw'!$N$1008)*'Data Raw'!$M$1010+'Data Raw'!$M$1009)*AE720+AE720)</f>
        <v>16348.621574297511</v>
      </c>
      <c r="N720" s="84">
        <f t="shared" si="422"/>
        <v>16463.114029372104</v>
      </c>
      <c r="O720" s="84">
        <f t="shared" si="423"/>
        <v>16577.606484446696</v>
      </c>
      <c r="P720" s="84">
        <f t="shared" si="424"/>
        <v>16692.098939521289</v>
      </c>
      <c r="Q720" s="84">
        <f t="shared" si="425"/>
        <v>16806.591394595882</v>
      </c>
      <c r="R720" s="166" t="str">
        <f t="shared" si="426"/>
        <v/>
      </c>
      <c r="S720" s="109">
        <f>'Data Raw'!E762</f>
        <v>16354.81</v>
      </c>
      <c r="T720" s="109">
        <f>'Data Raw'!G762</f>
        <v>16392.84</v>
      </c>
      <c r="U720" s="109">
        <f>'Data Raw'!D762</f>
        <v>16612</v>
      </c>
      <c r="V720" s="166" t="str">
        <f t="shared" si="427"/>
        <v/>
      </c>
      <c r="W720" s="89">
        <f t="shared" si="428"/>
        <v>-44.218425702489185</v>
      </c>
      <c r="X720" s="89">
        <f t="shared" si="429"/>
        <v>1955.2691716065563</v>
      </c>
      <c r="Y720" s="89">
        <f t="shared" si="445"/>
        <v>212.65659897986856</v>
      </c>
      <c r="Z720" s="109">
        <f t="shared" si="430"/>
        <v>257.19000000000051</v>
      </c>
      <c r="AA720" s="89">
        <f t="shared" si="431"/>
        <v>263.83892360717658</v>
      </c>
      <c r="AB720" s="89">
        <f t="shared" si="432"/>
        <v>16305.234984089549</v>
      </c>
      <c r="AC720" s="89">
        <f t="shared" si="433"/>
        <v>16755.64501591045</v>
      </c>
      <c r="AD720" s="89">
        <f t="shared" si="434"/>
        <v>1</v>
      </c>
      <c r="AE720" s="89">
        <f>'Data Raw'!C762</f>
        <v>16530.439999999999</v>
      </c>
      <c r="AF720" s="89"/>
      <c r="AG720" s="89">
        <f t="shared" si="436"/>
        <v>-137.59999999999854</v>
      </c>
      <c r="AH720" s="89">
        <f t="shared" si="437"/>
        <v>-181.81842570248773</v>
      </c>
      <c r="AI720" s="109">
        <f t="shared" si="438"/>
        <v>-1</v>
      </c>
      <c r="AJ720" s="109">
        <f t="shared" si="442"/>
        <v>50</v>
      </c>
      <c r="AK720" s="88"/>
      <c r="AL720" s="191" t="str">
        <f t="shared" si="443"/>
        <v/>
      </c>
      <c r="AM720" s="191">
        <f t="shared" si="444"/>
        <v>-137.59999999999854</v>
      </c>
      <c r="AN720" s="88"/>
      <c r="AO720" s="191"/>
      <c r="AP720" s="191">
        <f t="shared" si="439"/>
        <v>18933.759999999598</v>
      </c>
      <c r="AQ720" s="191">
        <f t="shared" si="435"/>
        <v>122.96268547527086</v>
      </c>
      <c r="AR720" s="191">
        <f t="shared" si="441"/>
        <v>-89.693913504597703</v>
      </c>
      <c r="AS720" s="250">
        <f t="shared" si="410"/>
        <v>0</v>
      </c>
      <c r="AT720" s="250">
        <f t="shared" si="411"/>
        <v>0</v>
      </c>
      <c r="AU720" s="250">
        <f t="shared" si="412"/>
        <v>0</v>
      </c>
      <c r="AV720" s="250">
        <f t="shared" si="413"/>
        <v>1</v>
      </c>
      <c r="AW720" s="250">
        <f t="shared" si="414"/>
        <v>0</v>
      </c>
      <c r="AX720" s="250">
        <f t="shared" si="415"/>
        <v>0</v>
      </c>
      <c r="AY720" s="89"/>
      <c r="AZ720" s="111"/>
      <c r="BA720" s="111"/>
      <c r="BB720" s="111"/>
      <c r="BC720" s="111"/>
      <c r="BD720" s="111"/>
      <c r="BE720" s="111"/>
      <c r="BF720" s="111"/>
      <c r="BG720" s="111"/>
      <c r="BH720" s="89"/>
      <c r="BI720" s="89"/>
      <c r="BJ720" s="89"/>
      <c r="BK720" s="89"/>
      <c r="BL720" s="89"/>
    </row>
    <row r="721" spans="1:64" x14ac:dyDescent="0.25">
      <c r="A721" s="86">
        <f t="shared" si="440"/>
        <v>720</v>
      </c>
      <c r="B721" s="113"/>
      <c r="C721" s="88"/>
      <c r="D721" s="88"/>
      <c r="E721" s="194">
        <f t="shared" si="416"/>
        <v>0</v>
      </c>
      <c r="F721" s="89">
        <f t="shared" si="417"/>
        <v>0</v>
      </c>
      <c r="G721" s="113"/>
      <c r="H721" s="88"/>
      <c r="I721" s="84">
        <f t="shared" si="418"/>
        <v>15772.940665366003</v>
      </c>
      <c r="J721" s="84">
        <f t="shared" si="419"/>
        <v>15879.268964855939</v>
      </c>
      <c r="K721" s="84">
        <f t="shared" si="420"/>
        <v>15985.597264345872</v>
      </c>
      <c r="L721" s="84">
        <f t="shared" si="421"/>
        <v>16091.925563835806</v>
      </c>
      <c r="M721" s="108">
        <f>IF(T721&lt;&gt;0,(((G721+1)*('Data Raw'!$N$1007-'Data Raw'!$N$1008)/2+'Data Raw'!$N$1008)*'Data Raw'!$M$1010+'Data Raw'!$M$1009)*AE721+AE721)</f>
        <v>16198.253863325741</v>
      </c>
      <c r="N721" s="84">
        <f t="shared" si="422"/>
        <v>16304.582162815675</v>
      </c>
      <c r="O721" s="84">
        <f t="shared" si="423"/>
        <v>16410.910462305608</v>
      </c>
      <c r="P721" s="84">
        <f t="shared" si="424"/>
        <v>16517.238761795543</v>
      </c>
      <c r="Q721" s="84">
        <f t="shared" si="425"/>
        <v>16623.567061285477</v>
      </c>
      <c r="R721" s="166" t="str">
        <f t="shared" si="426"/>
        <v/>
      </c>
      <c r="S721" s="109">
        <f>'Data Raw'!E763</f>
        <v>16345.9</v>
      </c>
      <c r="T721" s="109">
        <f>'Data Raw'!G763</f>
        <v>16541.419999999998</v>
      </c>
      <c r="U721" s="109">
        <f>'Data Raw'!D763</f>
        <v>16725.61</v>
      </c>
      <c r="V721" s="166" t="str">
        <f t="shared" si="427"/>
        <v/>
      </c>
      <c r="W721" s="89">
        <f t="shared" si="428"/>
        <v>-343.16613667425736</v>
      </c>
      <c r="X721" s="89">
        <f t="shared" si="429"/>
        <v>117762.99735993508</v>
      </c>
      <c r="Y721" s="89">
        <f t="shared" si="445"/>
        <v>235.76621952932314</v>
      </c>
      <c r="Z721" s="109">
        <f t="shared" si="430"/>
        <v>379.71000000000095</v>
      </c>
      <c r="AA721" s="89">
        <f t="shared" si="431"/>
        <v>280.39193452043719</v>
      </c>
      <c r="AB721" s="89">
        <f t="shared" si="432"/>
        <v>16154.136914933899</v>
      </c>
      <c r="AC721" s="89">
        <f t="shared" si="433"/>
        <v>16602.663085066099</v>
      </c>
      <c r="AD721" s="89">
        <f t="shared" si="434"/>
        <v>1</v>
      </c>
      <c r="AE721" s="89">
        <f>'Data Raw'!C763</f>
        <v>16378.4</v>
      </c>
      <c r="AF721" s="89"/>
      <c r="AG721" s="89">
        <f t="shared" si="436"/>
        <v>163.01999999999862</v>
      </c>
      <c r="AH721" s="89">
        <f t="shared" si="437"/>
        <v>-180.14613667425874</v>
      </c>
      <c r="AI721" s="109">
        <f t="shared" si="438"/>
        <v>-1</v>
      </c>
      <c r="AJ721" s="109">
        <f t="shared" si="442"/>
        <v>50</v>
      </c>
      <c r="AK721" s="88"/>
      <c r="AL721" s="191" t="str">
        <f t="shared" si="443"/>
        <v/>
      </c>
      <c r="AM721" s="191">
        <f t="shared" si="444"/>
        <v>-163.01999999999862</v>
      </c>
      <c r="AN721" s="88"/>
      <c r="AO721" s="191"/>
      <c r="AP721" s="191">
        <f t="shared" si="439"/>
        <v>26575.52039999955</v>
      </c>
      <c r="AQ721" s="191">
        <f t="shared" si="435"/>
        <v>127.41349820024061</v>
      </c>
      <c r="AR721" s="191">
        <f t="shared" si="441"/>
        <v>-108.35272132908253</v>
      </c>
      <c r="AS721" s="250">
        <f t="shared" si="410"/>
        <v>0</v>
      </c>
      <c r="AT721" s="250">
        <f t="shared" si="411"/>
        <v>0</v>
      </c>
      <c r="AU721" s="250">
        <f t="shared" si="412"/>
        <v>0</v>
      </c>
      <c r="AV721" s="250">
        <f t="shared" si="413"/>
        <v>0</v>
      </c>
      <c r="AW721" s="250">
        <f t="shared" si="414"/>
        <v>0</v>
      </c>
      <c r="AX721" s="250">
        <f t="shared" si="415"/>
        <v>1</v>
      </c>
      <c r="AY721" s="89"/>
      <c r="AZ721" s="111"/>
      <c r="BA721" s="111"/>
      <c r="BB721" s="111"/>
      <c r="BC721" s="111"/>
      <c r="BD721" s="111"/>
      <c r="BE721" s="111"/>
      <c r="BF721" s="111"/>
      <c r="BG721" s="111"/>
      <c r="BH721" s="89"/>
      <c r="BI721" s="89"/>
      <c r="BJ721" s="89"/>
      <c r="BK721" s="89"/>
      <c r="BL721" s="89"/>
    </row>
    <row r="722" spans="1:64" x14ac:dyDescent="0.25">
      <c r="A722" s="86">
        <f t="shared" si="440"/>
        <v>721</v>
      </c>
      <c r="B722" s="113"/>
      <c r="C722" s="88"/>
      <c r="D722" s="88"/>
      <c r="E722" s="194">
        <f t="shared" si="416"/>
        <v>0</v>
      </c>
      <c r="F722" s="89">
        <f t="shared" si="417"/>
        <v>0</v>
      </c>
      <c r="G722" s="113"/>
      <c r="H722" s="88"/>
      <c r="I722" s="84">
        <f t="shared" si="418"/>
        <v>16155.295114562461</v>
      </c>
      <c r="J722" s="84">
        <f t="shared" si="419"/>
        <v>16273.178224327123</v>
      </c>
      <c r="K722" s="84">
        <f t="shared" si="420"/>
        <v>16391.061334091784</v>
      </c>
      <c r="L722" s="84">
        <f t="shared" si="421"/>
        <v>16508.944443856446</v>
      </c>
      <c r="M722" s="108">
        <f>IF(T722&lt;&gt;0,(((G722+1)*('Data Raw'!$N$1007-'Data Raw'!$N$1008)/2+'Data Raw'!$N$1008)*'Data Raw'!$M$1010+'Data Raw'!$M$1009)*AE722+AE722)</f>
        <v>16626.827553621108</v>
      </c>
      <c r="N722" s="84">
        <f t="shared" si="422"/>
        <v>16744.710663385769</v>
      </c>
      <c r="O722" s="84">
        <f t="shared" si="423"/>
        <v>16862.593773150431</v>
      </c>
      <c r="P722" s="84">
        <f t="shared" si="424"/>
        <v>16980.476882915093</v>
      </c>
      <c r="Q722" s="84">
        <f t="shared" si="425"/>
        <v>17098.359992679754</v>
      </c>
      <c r="R722" s="166" t="str">
        <f t="shared" si="426"/>
        <v/>
      </c>
      <c r="S722" s="109">
        <f>'Data Raw'!E764</f>
        <v>16811.740000000002</v>
      </c>
      <c r="T722" s="109">
        <f>'Data Raw'!G764</f>
        <v>16931.52</v>
      </c>
      <c r="U722" s="109">
        <f>'Data Raw'!D764</f>
        <v>17007.34</v>
      </c>
      <c r="V722" s="166" t="str">
        <f t="shared" si="427"/>
        <v/>
      </c>
      <c r="W722" s="89">
        <f t="shared" si="428"/>
        <v>-304.69244637889278</v>
      </c>
      <c r="X722" s="89">
        <f t="shared" si="429"/>
        <v>92837.486880354452</v>
      </c>
      <c r="Y722" s="89">
        <f t="shared" si="445"/>
        <v>246.79423138293291</v>
      </c>
      <c r="Z722" s="109">
        <f t="shared" si="430"/>
        <v>195.59999999999854</v>
      </c>
      <c r="AA722" s="89">
        <f t="shared" si="431"/>
        <v>268.27880101751737</v>
      </c>
      <c r="AB722" s="89">
        <f t="shared" si="432"/>
        <v>16573.406855657631</v>
      </c>
      <c r="AC722" s="89">
        <f t="shared" si="433"/>
        <v>17050.073144342372</v>
      </c>
      <c r="AD722" s="89">
        <f t="shared" si="434"/>
        <v>1</v>
      </c>
      <c r="AE722" s="89">
        <f>'Data Raw'!C764</f>
        <v>16811.740000000002</v>
      </c>
      <c r="AF722" s="89"/>
      <c r="AG722" s="89">
        <f t="shared" si="436"/>
        <v>119.77999999999884</v>
      </c>
      <c r="AH722" s="89">
        <f t="shared" si="437"/>
        <v>-184.91244637889395</v>
      </c>
      <c r="AI722" s="109">
        <f t="shared" si="438"/>
        <v>-1</v>
      </c>
      <c r="AJ722" s="109">
        <f t="shared" si="442"/>
        <v>50</v>
      </c>
      <c r="AK722" s="88"/>
      <c r="AL722" s="191" t="str">
        <f t="shared" si="443"/>
        <v/>
      </c>
      <c r="AM722" s="191">
        <f t="shared" si="444"/>
        <v>-119.77999999999884</v>
      </c>
      <c r="AN722" s="88"/>
      <c r="AO722" s="191"/>
      <c r="AP722" s="191">
        <f t="shared" si="439"/>
        <v>14347.24839999972</v>
      </c>
      <c r="AQ722" s="191">
        <f t="shared" si="435"/>
        <v>126.56533173354708</v>
      </c>
      <c r="AR722" s="191">
        <f t="shared" si="441"/>
        <v>-120.22889964938582</v>
      </c>
      <c r="AS722" s="250">
        <f t="shared" si="410"/>
        <v>0</v>
      </c>
      <c r="AT722" s="250">
        <f t="shared" si="411"/>
        <v>0</v>
      </c>
      <c r="AU722" s="250">
        <f t="shared" si="412"/>
        <v>0</v>
      </c>
      <c r="AV722" s="250">
        <f t="shared" si="413"/>
        <v>0</v>
      </c>
      <c r="AW722" s="250">
        <f t="shared" si="414"/>
        <v>1</v>
      </c>
      <c r="AX722" s="250">
        <f t="shared" si="415"/>
        <v>0</v>
      </c>
      <c r="AY722" s="89"/>
      <c r="AZ722" s="111"/>
      <c r="BA722" s="111"/>
      <c r="BB722" s="111"/>
      <c r="BC722" s="111"/>
      <c r="BD722" s="111"/>
      <c r="BE722" s="111"/>
      <c r="BF722" s="111"/>
      <c r="BG722" s="111"/>
      <c r="BH722" s="89"/>
      <c r="BI722" s="89"/>
      <c r="BJ722" s="89"/>
      <c r="BK722" s="89"/>
      <c r="BL722" s="89"/>
    </row>
    <row r="723" spans="1:64" x14ac:dyDescent="0.25">
      <c r="A723" s="86">
        <f t="shared" si="440"/>
        <v>722</v>
      </c>
      <c r="B723" s="113"/>
      <c r="C723" s="88"/>
      <c r="D723" s="88"/>
      <c r="E723" s="194">
        <f t="shared" si="416"/>
        <v>0</v>
      </c>
      <c r="F723" s="89">
        <f t="shared" si="417"/>
        <v>0</v>
      </c>
      <c r="G723" s="113"/>
      <c r="H723" s="88"/>
      <c r="I723" s="84">
        <f t="shared" si="418"/>
        <v>16247.082995156477</v>
      </c>
      <c r="J723" s="84">
        <f t="shared" si="419"/>
        <v>16370.480110847944</v>
      </c>
      <c r="K723" s="84">
        <f t="shared" si="420"/>
        <v>16493.877226539411</v>
      </c>
      <c r="L723" s="84">
        <f t="shared" si="421"/>
        <v>16617.274342230878</v>
      </c>
      <c r="M723" s="108">
        <f>IF(T723&lt;&gt;0,(((G723+1)*('Data Raw'!$N$1007-'Data Raw'!$N$1008)/2+'Data Raw'!$N$1008)*'Data Raw'!$M$1010+'Data Raw'!$M$1009)*AE723+AE723)</f>
        <v>16740.671457922344</v>
      </c>
      <c r="N723" s="84">
        <f t="shared" si="422"/>
        <v>16864.068573613811</v>
      </c>
      <c r="O723" s="84">
        <f t="shared" si="423"/>
        <v>16987.465689305278</v>
      </c>
      <c r="P723" s="84">
        <f t="shared" si="424"/>
        <v>17110.862804996745</v>
      </c>
      <c r="Q723" s="84">
        <f t="shared" si="425"/>
        <v>17234.259920688211</v>
      </c>
      <c r="R723" s="166" t="str">
        <f t="shared" si="426"/>
        <v/>
      </c>
      <c r="S723" s="109">
        <f>'Data Raw'!E765</f>
        <v>16689.189999999999</v>
      </c>
      <c r="T723" s="109">
        <f>'Data Raw'!G765</f>
        <v>16725.099999999999</v>
      </c>
      <c r="U723" s="109">
        <f>'Data Raw'!D765</f>
        <v>16926.849999999999</v>
      </c>
      <c r="V723" s="166" t="str">
        <f t="shared" si="427"/>
        <v/>
      </c>
      <c r="W723" s="89">
        <f t="shared" si="428"/>
        <v>15.571457922345871</v>
      </c>
      <c r="X723" s="89">
        <f t="shared" si="429"/>
        <v>242.470301827388</v>
      </c>
      <c r="Y723" s="89">
        <f t="shared" si="445"/>
        <v>228.56284730125046</v>
      </c>
      <c r="Z723" s="109">
        <f t="shared" si="430"/>
        <v>237.65999999999985</v>
      </c>
      <c r="AA723" s="89">
        <f t="shared" si="431"/>
        <v>263.9046865864434</v>
      </c>
      <c r="AB723" s="89">
        <f t="shared" si="432"/>
        <v>16698.813019135108</v>
      </c>
      <c r="AC723" s="89">
        <f t="shared" si="433"/>
        <v>17154.886980864889</v>
      </c>
      <c r="AD723" s="89">
        <f t="shared" si="434"/>
        <v>1</v>
      </c>
      <c r="AE723" s="89">
        <f>'Data Raw'!C765</f>
        <v>16926.849999999999</v>
      </c>
      <c r="AF723" s="89"/>
      <c r="AG723" s="89">
        <f t="shared" si="436"/>
        <v>-201.75</v>
      </c>
      <c r="AH723" s="89">
        <f t="shared" si="437"/>
        <v>-186.17854207765413</v>
      </c>
      <c r="AI723" s="109">
        <f t="shared" si="438"/>
        <v>-1</v>
      </c>
      <c r="AJ723" s="109">
        <f t="shared" si="442"/>
        <v>50</v>
      </c>
      <c r="AK723" s="88"/>
      <c r="AL723" s="191" t="str">
        <f t="shared" si="443"/>
        <v/>
      </c>
      <c r="AM723" s="191">
        <f t="shared" si="444"/>
        <v>-201.75</v>
      </c>
      <c r="AN723" s="88"/>
      <c r="AO723" s="191"/>
      <c r="AP723" s="191">
        <f t="shared" si="439"/>
        <v>40703.0625</v>
      </c>
      <c r="AQ723" s="191">
        <f t="shared" si="435"/>
        <v>134.91918376315297</v>
      </c>
      <c r="AR723" s="191">
        <f t="shared" si="441"/>
        <v>-93.643663538097485</v>
      </c>
      <c r="AS723" s="250">
        <f t="shared" si="410"/>
        <v>0</v>
      </c>
      <c r="AT723" s="250">
        <f t="shared" si="411"/>
        <v>0</v>
      </c>
      <c r="AU723" s="250">
        <f t="shared" si="412"/>
        <v>1</v>
      </c>
      <c r="AV723" s="250">
        <f t="shared" si="413"/>
        <v>0</v>
      </c>
      <c r="AW723" s="250">
        <f t="shared" si="414"/>
        <v>0</v>
      </c>
      <c r="AX723" s="250">
        <f t="shared" si="415"/>
        <v>0</v>
      </c>
      <c r="AY723" s="89"/>
      <c r="AZ723" s="111"/>
      <c r="BA723" s="111"/>
      <c r="BB723" s="111"/>
      <c r="BC723" s="111"/>
      <c r="BD723" s="111"/>
      <c r="BE723" s="111"/>
      <c r="BF723" s="111"/>
      <c r="BG723" s="111"/>
      <c r="BH723" s="89"/>
      <c r="BI723" s="89"/>
      <c r="BJ723" s="89"/>
      <c r="BK723" s="89"/>
      <c r="BL723" s="89"/>
    </row>
    <row r="724" spans="1:64" x14ac:dyDescent="0.25">
      <c r="A724" s="86">
        <f t="shared" si="440"/>
        <v>723</v>
      </c>
      <c r="B724" s="113"/>
      <c r="C724" s="88"/>
      <c r="D724" s="88"/>
      <c r="E724" s="194">
        <f t="shared" si="416"/>
        <v>0</v>
      </c>
      <c r="F724" s="89">
        <f t="shared" si="417"/>
        <v>0</v>
      </c>
      <c r="G724" s="113"/>
      <c r="H724" s="88"/>
      <c r="I724" s="84">
        <f t="shared" si="418"/>
        <v>16146.15374537589</v>
      </c>
      <c r="J724" s="84">
        <f t="shared" si="419"/>
        <v>16260.435169026518</v>
      </c>
      <c r="K724" s="84">
        <f t="shared" si="420"/>
        <v>16374.716592677141</v>
      </c>
      <c r="L724" s="84">
        <f t="shared" si="421"/>
        <v>16488.998016327769</v>
      </c>
      <c r="M724" s="108">
        <f>IF(T724&lt;&gt;0,(((G724+1)*('Data Raw'!$N$1007-'Data Raw'!$N$1008)/2+'Data Raw'!$N$1008)*'Data Raw'!$M$1010+'Data Raw'!$M$1009)*AE724+AE724)</f>
        <v>16603.279439978392</v>
      </c>
      <c r="N724" s="84">
        <f t="shared" si="422"/>
        <v>16717.560863629016</v>
      </c>
      <c r="O724" s="84">
        <f t="shared" si="423"/>
        <v>16831.842287279644</v>
      </c>
      <c r="P724" s="84">
        <f t="shared" si="424"/>
        <v>16946.123710930267</v>
      </c>
      <c r="Q724" s="84">
        <f t="shared" si="425"/>
        <v>17060.405134580895</v>
      </c>
      <c r="R724" s="166" t="str">
        <f t="shared" si="426"/>
        <v/>
      </c>
      <c r="S724" s="109">
        <f>'Data Raw'!E766</f>
        <v>16480.36</v>
      </c>
      <c r="T724" s="109">
        <f>'Data Raw'!G766</f>
        <v>16723.919999999998</v>
      </c>
      <c r="U724" s="109">
        <f>'Data Raw'!D766</f>
        <v>16839.55</v>
      </c>
      <c r="V724" s="166" t="str">
        <f t="shared" si="427"/>
        <v/>
      </c>
      <c r="W724" s="89">
        <f t="shared" si="428"/>
        <v>-120.64056002160578</v>
      </c>
      <c r="X724" s="89">
        <f t="shared" si="429"/>
        <v>14554.144722326666</v>
      </c>
      <c r="Y724" s="89">
        <f t="shared" si="445"/>
        <v>216.46510630091171</v>
      </c>
      <c r="Z724" s="109">
        <f t="shared" si="430"/>
        <v>359.18999999999869</v>
      </c>
      <c r="AA724" s="89">
        <f t="shared" si="431"/>
        <v>277.51687421695129</v>
      </c>
      <c r="AB724" s="89">
        <f t="shared" si="432"/>
        <v>16563.611016401523</v>
      </c>
      <c r="AC724" s="89">
        <f t="shared" si="433"/>
        <v>17012.248983598478</v>
      </c>
      <c r="AD724" s="89">
        <f t="shared" si="434"/>
        <v>1</v>
      </c>
      <c r="AE724" s="89">
        <f>'Data Raw'!C766</f>
        <v>16787.93</v>
      </c>
      <c r="AF724" s="89"/>
      <c r="AG724" s="89">
        <f t="shared" si="436"/>
        <v>-64.010000000002037</v>
      </c>
      <c r="AH724" s="89">
        <f t="shared" si="437"/>
        <v>-184.65056002160782</v>
      </c>
      <c r="AI724" s="109">
        <f t="shared" si="438"/>
        <v>-1</v>
      </c>
      <c r="AJ724" s="109">
        <f t="shared" si="442"/>
        <v>50</v>
      </c>
      <c r="AK724" s="88"/>
      <c r="AL724" s="191" t="str">
        <f t="shared" si="443"/>
        <v/>
      </c>
      <c r="AM724" s="191">
        <f t="shared" si="444"/>
        <v>-64.010000000002037</v>
      </c>
      <c r="AN724" s="88"/>
      <c r="AO724" s="191"/>
      <c r="AP724" s="191">
        <f t="shared" si="439"/>
        <v>4097.280100000261</v>
      </c>
      <c r="AQ724" s="191">
        <f t="shared" si="435"/>
        <v>127.04038556724731</v>
      </c>
      <c r="AR724" s="191">
        <f t="shared" si="441"/>
        <v>-89.424720733664401</v>
      </c>
      <c r="AS724" s="250">
        <f t="shared" ref="AS724:AS787" si="446">IF(R724=1,0,IF(AND($T724&gt;=I724,$T724&lt;J724),1,0))</f>
        <v>0</v>
      </c>
      <c r="AT724" s="250">
        <f t="shared" ref="AT724:AT787" si="447">IF(R724=1,0,IF(AND($T724&gt;=J724,$T724&lt;K724),1,0))</f>
        <v>0</v>
      </c>
      <c r="AU724" s="250">
        <f t="shared" ref="AU724:AU787" si="448">IF(R724=1,0,IF(AND($T724&gt;=K724,$T724&lt;M724),1,0))</f>
        <v>0</v>
      </c>
      <c r="AV724" s="250">
        <f t="shared" ref="AV724:AV787" si="449">IF(R724=1,0,IF(AND($T724&gt;M724,$T724&lt;=O724),1,0))</f>
        <v>1</v>
      </c>
      <c r="AW724" s="250">
        <f t="shared" ref="AW724:AW787" si="450">IF(R724=1,0,IF(AND($T724&gt;O724,$T724&lt;=P724),1,0))</f>
        <v>0</v>
      </c>
      <c r="AX724" s="250">
        <f t="shared" ref="AX724:AX787" si="451">IF(R724=1,0,IF(AND($T724&gt;P724,$T724&lt;=Q724),1,0))</f>
        <v>0</v>
      </c>
      <c r="AY724" s="89"/>
      <c r="AZ724" s="111"/>
      <c r="BA724" s="111"/>
      <c r="BB724" s="111"/>
      <c r="BC724" s="111"/>
      <c r="BD724" s="111"/>
      <c r="BE724" s="111"/>
      <c r="BF724" s="111"/>
      <c r="BG724" s="111"/>
      <c r="BH724" s="89"/>
      <c r="BI724" s="89"/>
      <c r="BJ724" s="89"/>
      <c r="BK724" s="89"/>
      <c r="BL724" s="89"/>
    </row>
    <row r="725" spans="1:64" x14ac:dyDescent="0.25">
      <c r="A725" s="86">
        <f t="shared" si="440"/>
        <v>724</v>
      </c>
      <c r="B725" s="113"/>
      <c r="C725" s="88"/>
      <c r="D725" s="88"/>
      <c r="E725" s="194">
        <f t="shared" si="416"/>
        <v>0</v>
      </c>
      <c r="F725" s="89">
        <f t="shared" si="417"/>
        <v>0</v>
      </c>
      <c r="G725" s="113"/>
      <c r="H725" s="88"/>
      <c r="I725" s="84">
        <f t="shared" si="418"/>
        <v>16034.757191239834</v>
      </c>
      <c r="J725" s="84">
        <f t="shared" si="419"/>
        <v>16142.98974439029</v>
      </c>
      <c r="K725" s="84">
        <f t="shared" si="420"/>
        <v>16251.222297540746</v>
      </c>
      <c r="L725" s="84">
        <f t="shared" si="421"/>
        <v>16359.454850691202</v>
      </c>
      <c r="M725" s="108">
        <f>IF(T725&lt;&gt;0,(((G725+1)*('Data Raw'!$N$1007-'Data Raw'!$N$1008)/2+'Data Raw'!$N$1008)*'Data Raw'!$M$1010+'Data Raw'!$M$1009)*AE725+AE725)</f>
        <v>16467.687403841657</v>
      </c>
      <c r="N725" s="84">
        <f t="shared" si="422"/>
        <v>16575.919956992115</v>
      </c>
      <c r="O725" s="84">
        <f t="shared" si="423"/>
        <v>16684.152510142569</v>
      </c>
      <c r="P725" s="84">
        <f t="shared" si="424"/>
        <v>16792.385063293026</v>
      </c>
      <c r="Q725" s="84">
        <f t="shared" si="425"/>
        <v>16900.61761644348</v>
      </c>
      <c r="R725" s="166" t="str">
        <f t="shared" si="426"/>
        <v/>
      </c>
      <c r="S725" s="109">
        <f>'Data Raw'!E767</f>
        <v>16580.53</v>
      </c>
      <c r="T725" s="109">
        <f>'Data Raw'!G767</f>
        <v>16732.849999999999</v>
      </c>
      <c r="U725" s="109">
        <f>'Data Raw'!D767</f>
        <v>16895.060000000001</v>
      </c>
      <c r="V725" s="166" t="str">
        <f t="shared" si="427"/>
        <v/>
      </c>
      <c r="W725" s="89">
        <f t="shared" si="428"/>
        <v>-265.16259615834133</v>
      </c>
      <c r="X725" s="89">
        <f t="shared" si="429"/>
        <v>70311.202401431612</v>
      </c>
      <c r="Y725" s="89">
        <f t="shared" si="445"/>
        <v>224.07079744600546</v>
      </c>
      <c r="Z725" s="109">
        <f t="shared" si="430"/>
        <v>314.53000000000247</v>
      </c>
      <c r="AA725" s="89">
        <f t="shared" si="431"/>
        <v>282.80446361453005</v>
      </c>
      <c r="AB725" s="89">
        <f t="shared" si="432"/>
        <v>16414.940656915594</v>
      </c>
      <c r="AC725" s="89">
        <f t="shared" si="433"/>
        <v>16886.719343084409</v>
      </c>
      <c r="AD725" s="89">
        <f t="shared" si="434"/>
        <v>1</v>
      </c>
      <c r="AE725" s="89">
        <f>'Data Raw'!C767</f>
        <v>16650.830000000002</v>
      </c>
      <c r="AF725" s="89"/>
      <c r="AG725" s="89">
        <f t="shared" si="436"/>
        <v>82.019999999996799</v>
      </c>
      <c r="AH725" s="89">
        <f t="shared" si="437"/>
        <v>-183.14259615834453</v>
      </c>
      <c r="AI725" s="109">
        <f t="shared" si="438"/>
        <v>-1</v>
      </c>
      <c r="AJ725" s="109">
        <f t="shared" si="442"/>
        <v>50</v>
      </c>
      <c r="AK725" s="88"/>
      <c r="AL725" s="191" t="str">
        <f t="shared" si="443"/>
        <v/>
      </c>
      <c r="AM725" s="191">
        <f t="shared" si="444"/>
        <v>-82.019999999996799</v>
      </c>
      <c r="AN725" s="88"/>
      <c r="AO725" s="191"/>
      <c r="AP725" s="191">
        <f t="shared" si="439"/>
        <v>6727.2803999994749</v>
      </c>
      <c r="AQ725" s="191">
        <f t="shared" si="435"/>
        <v>122.03812050421948</v>
      </c>
      <c r="AR725" s="191">
        <f t="shared" si="441"/>
        <v>-102.03267694178598</v>
      </c>
      <c r="AS725" s="250">
        <f t="shared" si="446"/>
        <v>0</v>
      </c>
      <c r="AT725" s="250">
        <f t="shared" si="447"/>
        <v>0</v>
      </c>
      <c r="AU725" s="250">
        <f t="shared" si="448"/>
        <v>0</v>
      </c>
      <c r="AV725" s="250">
        <f t="shared" si="449"/>
        <v>0</v>
      </c>
      <c r="AW725" s="250">
        <f t="shared" si="450"/>
        <v>1</v>
      </c>
      <c r="AX725" s="250">
        <f t="shared" si="451"/>
        <v>0</v>
      </c>
      <c r="AY725" s="89"/>
      <c r="AZ725" s="111"/>
      <c r="BA725" s="111"/>
      <c r="BB725" s="111"/>
      <c r="BC725" s="111"/>
      <c r="BD725" s="111"/>
      <c r="BE725" s="111"/>
      <c r="BF725" s="111"/>
      <c r="BG725" s="111"/>
      <c r="BH725" s="89"/>
      <c r="BI725" s="89"/>
      <c r="BJ725" s="89"/>
      <c r="BK725" s="89"/>
      <c r="BL725" s="89"/>
    </row>
    <row r="726" spans="1:64" x14ac:dyDescent="0.25">
      <c r="A726" s="86">
        <f t="shared" si="440"/>
        <v>725</v>
      </c>
      <c r="B726" s="113"/>
      <c r="C726" s="88"/>
      <c r="D726" s="88"/>
      <c r="E726" s="194">
        <f t="shared" si="416"/>
        <v>0</v>
      </c>
      <c r="F726" s="89">
        <f t="shared" si="417"/>
        <v>0</v>
      </c>
      <c r="G726" s="113"/>
      <c r="H726" s="88"/>
      <c r="I726" s="84">
        <f t="shared" si="418"/>
        <v>16186.04412611682</v>
      </c>
      <c r="J726" s="84">
        <f t="shared" si="419"/>
        <v>16298.079524839823</v>
      </c>
      <c r="K726" s="84">
        <f t="shared" si="420"/>
        <v>16410.114923562825</v>
      </c>
      <c r="L726" s="84">
        <f t="shared" si="421"/>
        <v>16522.15032228583</v>
      </c>
      <c r="M726" s="108">
        <f>IF(T726&lt;&gt;0,(((G726+1)*('Data Raw'!$N$1007-'Data Raw'!$N$1008)/2+'Data Raw'!$N$1008)*'Data Raw'!$M$1010+'Data Raw'!$M$1009)*AE726+AE726)</f>
        <v>16634.185721008831</v>
      </c>
      <c r="N726" s="84">
        <f t="shared" si="422"/>
        <v>16746.221119731832</v>
      </c>
      <c r="O726" s="84">
        <f t="shared" si="423"/>
        <v>16858.256518454837</v>
      </c>
      <c r="P726" s="84">
        <f t="shared" si="424"/>
        <v>16970.291917177838</v>
      </c>
      <c r="Q726" s="84">
        <f t="shared" si="425"/>
        <v>17082.327315900842</v>
      </c>
      <c r="R726" s="166" t="str">
        <f t="shared" si="426"/>
        <v/>
      </c>
      <c r="S726" s="109">
        <f>'Data Raw'!E768</f>
        <v>16805.990000000002</v>
      </c>
      <c r="T726" s="109">
        <f>'Data Raw'!G768</f>
        <v>16828.07</v>
      </c>
      <c r="U726" s="109">
        <f>'Data Raw'!D768</f>
        <v>17006.849999999999</v>
      </c>
      <c r="V726" s="166" t="str">
        <f t="shared" si="427"/>
        <v/>
      </c>
      <c r="W726" s="89">
        <f t="shared" si="428"/>
        <v>-193.88427899116869</v>
      </c>
      <c r="X726" s="89">
        <f t="shared" si="429"/>
        <v>37591.113639925337</v>
      </c>
      <c r="Y726" s="89">
        <f t="shared" si="445"/>
        <v>220.01215786161134</v>
      </c>
      <c r="Z726" s="109">
        <f t="shared" si="430"/>
        <v>200.85999999999694</v>
      </c>
      <c r="AA726" s="89">
        <f t="shared" si="431"/>
        <v>271.09811166959679</v>
      </c>
      <c r="AB726" s="89">
        <f t="shared" si="432"/>
        <v>16578.796205927651</v>
      </c>
      <c r="AC726" s="89">
        <f t="shared" si="433"/>
        <v>17059.56379407235</v>
      </c>
      <c r="AD726" s="89">
        <f t="shared" si="434"/>
        <v>1</v>
      </c>
      <c r="AE726" s="89">
        <f>'Data Raw'!C768</f>
        <v>16819.18</v>
      </c>
      <c r="AF726" s="89"/>
      <c r="AG726" s="89">
        <f t="shared" si="436"/>
        <v>8.8899999999994179</v>
      </c>
      <c r="AH726" s="89">
        <f t="shared" si="437"/>
        <v>-184.99427899116927</v>
      </c>
      <c r="AI726" s="109">
        <f t="shared" si="438"/>
        <v>-1</v>
      </c>
      <c r="AJ726" s="109">
        <f t="shared" si="442"/>
        <v>50</v>
      </c>
      <c r="AK726" s="88"/>
      <c r="AL726" s="191" t="str">
        <f t="shared" si="443"/>
        <v/>
      </c>
      <c r="AM726" s="191">
        <f t="shared" si="444"/>
        <v>-8.8899999999994179</v>
      </c>
      <c r="AN726" s="88"/>
      <c r="AO726" s="191"/>
      <c r="AP726" s="191">
        <f t="shared" si="439"/>
        <v>79.032099999989654</v>
      </c>
      <c r="AQ726" s="191">
        <f t="shared" si="435"/>
        <v>109.46610711486169</v>
      </c>
      <c r="AR726" s="191">
        <f t="shared" si="441"/>
        <v>-110.54605074674966</v>
      </c>
      <c r="AS726" s="250">
        <f t="shared" si="446"/>
        <v>0</v>
      </c>
      <c r="AT726" s="250">
        <f t="shared" si="447"/>
        <v>0</v>
      </c>
      <c r="AU726" s="250">
        <f t="shared" si="448"/>
        <v>0</v>
      </c>
      <c r="AV726" s="250">
        <f t="shared" si="449"/>
        <v>1</v>
      </c>
      <c r="AW726" s="250">
        <f t="shared" si="450"/>
        <v>0</v>
      </c>
      <c r="AX726" s="250">
        <f t="shared" si="451"/>
        <v>0</v>
      </c>
      <c r="AY726" s="89"/>
      <c r="AZ726" s="111"/>
      <c r="BA726" s="111"/>
      <c r="BB726" s="111"/>
      <c r="BC726" s="111"/>
      <c r="BD726" s="111"/>
      <c r="BE726" s="111"/>
      <c r="BF726" s="111"/>
      <c r="BG726" s="111"/>
      <c r="BH726" s="89"/>
      <c r="BI726" s="89"/>
      <c r="BJ726" s="89"/>
      <c r="BK726" s="89"/>
      <c r="BL726" s="89"/>
    </row>
    <row r="727" spans="1:64" x14ac:dyDescent="0.25">
      <c r="A727" s="86">
        <f t="shared" si="440"/>
        <v>726</v>
      </c>
      <c r="B727" s="113"/>
      <c r="C727" s="88"/>
      <c r="D727" s="88"/>
      <c r="E727" s="194">
        <f t="shared" si="416"/>
        <v>0</v>
      </c>
      <c r="F727" s="89">
        <f t="shared" si="417"/>
        <v>0</v>
      </c>
      <c r="G727" s="113"/>
      <c r="H727" s="88"/>
      <c r="I727" s="84">
        <f t="shared" si="418"/>
        <v>16299.826271374952</v>
      </c>
      <c r="J727" s="84">
        <f t="shared" si="419"/>
        <v>16409.832350305758</v>
      </c>
      <c r="K727" s="84">
        <f t="shared" si="420"/>
        <v>16519.838429236563</v>
      </c>
      <c r="L727" s="84">
        <f t="shared" si="421"/>
        <v>16629.844508167371</v>
      </c>
      <c r="M727" s="108">
        <f>IF(T727&lt;&gt;0,(((G727+1)*('Data Raw'!$N$1007-'Data Raw'!$N$1008)/2+'Data Raw'!$N$1008)*'Data Raw'!$M$1010+'Data Raw'!$M$1009)*AE727+AE727)</f>
        <v>16739.850587098175</v>
      </c>
      <c r="N727" s="84">
        <f t="shared" si="422"/>
        <v>16849.85666602898</v>
      </c>
      <c r="O727" s="84">
        <f t="shared" si="423"/>
        <v>16959.862744959788</v>
      </c>
      <c r="P727" s="84">
        <f t="shared" si="424"/>
        <v>17069.868823890592</v>
      </c>
      <c r="Q727" s="84">
        <f t="shared" si="425"/>
        <v>17179.874902821401</v>
      </c>
      <c r="R727" s="166" t="str">
        <f t="shared" si="426"/>
        <v/>
      </c>
      <c r="S727" s="109">
        <f>'Data Raw'!E769</f>
        <v>16918.36</v>
      </c>
      <c r="T727" s="109">
        <f>'Data Raw'!G769</f>
        <v>17139.169999999998</v>
      </c>
      <c r="U727" s="109">
        <f>'Data Raw'!D769</f>
        <v>17190.5</v>
      </c>
      <c r="V727" s="166" t="str">
        <f t="shared" si="427"/>
        <v/>
      </c>
      <c r="W727" s="89">
        <f t="shared" si="428"/>
        <v>-399.31941290182294</v>
      </c>
      <c r="X727" s="89">
        <f t="shared" si="429"/>
        <v>159455.99352025657</v>
      </c>
      <c r="Y727" s="89">
        <f t="shared" si="445"/>
        <v>253.51474771465948</v>
      </c>
      <c r="Z727" s="109">
        <f t="shared" si="430"/>
        <v>272.13999999999942</v>
      </c>
      <c r="AA727" s="89">
        <f t="shared" si="431"/>
        <v>271.2469528596543</v>
      </c>
      <c r="AB727" s="89">
        <f t="shared" si="432"/>
        <v>16695.586605080844</v>
      </c>
      <c r="AC727" s="89">
        <f t="shared" si="433"/>
        <v>17156.453394919157</v>
      </c>
      <c r="AD727" s="89">
        <f t="shared" si="434"/>
        <v>1</v>
      </c>
      <c r="AE727" s="89">
        <f>'Data Raw'!C769</f>
        <v>16926.02</v>
      </c>
      <c r="AF727" s="89"/>
      <c r="AG727" s="89">
        <f t="shared" si="436"/>
        <v>213.14999999999782</v>
      </c>
      <c r="AH727" s="89">
        <f t="shared" si="437"/>
        <v>-186.16941290182513</v>
      </c>
      <c r="AI727" s="109">
        <f t="shared" si="438"/>
        <v>-1</v>
      </c>
      <c r="AJ727" s="109">
        <f t="shared" si="442"/>
        <v>50</v>
      </c>
      <c r="AK727" s="88"/>
      <c r="AL727" s="191" t="str">
        <f t="shared" si="443"/>
        <v/>
      </c>
      <c r="AM727" s="191">
        <f t="shared" si="444"/>
        <v>-213.14999999999782</v>
      </c>
      <c r="AN727" s="88"/>
      <c r="AO727" s="191"/>
      <c r="AP727" s="191">
        <f t="shared" si="439"/>
        <v>45432.922499999069</v>
      </c>
      <c r="AQ727" s="191">
        <f t="shared" si="435"/>
        <v>120.98653965765459</v>
      </c>
      <c r="AR727" s="191">
        <f t="shared" si="441"/>
        <v>-132.52820805700489</v>
      </c>
      <c r="AS727" s="250">
        <f t="shared" si="446"/>
        <v>0</v>
      </c>
      <c r="AT727" s="250">
        <f t="shared" si="447"/>
        <v>0</v>
      </c>
      <c r="AU727" s="250">
        <f t="shared" si="448"/>
        <v>0</v>
      </c>
      <c r="AV727" s="250">
        <f t="shared" si="449"/>
        <v>0</v>
      </c>
      <c r="AW727" s="250">
        <f t="shared" si="450"/>
        <v>0</v>
      </c>
      <c r="AX727" s="250">
        <f t="shared" si="451"/>
        <v>1</v>
      </c>
      <c r="AY727" s="89"/>
      <c r="AZ727" s="111"/>
      <c r="BA727" s="111"/>
      <c r="BB727" s="111"/>
      <c r="BC727" s="111"/>
      <c r="BD727" s="111"/>
      <c r="BE727" s="111"/>
      <c r="BF727" s="111"/>
      <c r="BG727" s="111"/>
      <c r="BH727" s="89"/>
      <c r="BI727" s="89"/>
      <c r="BJ727" s="89"/>
      <c r="BK727" s="89"/>
      <c r="BL727" s="89"/>
    </row>
    <row r="728" spans="1:64" x14ac:dyDescent="0.25">
      <c r="A728" s="86">
        <f t="shared" si="440"/>
        <v>727</v>
      </c>
      <c r="B728" s="113"/>
      <c r="C728" s="88"/>
      <c r="D728" s="88"/>
      <c r="E728" s="194">
        <f t="shared" si="416"/>
        <v>0</v>
      </c>
      <c r="F728" s="89">
        <f t="shared" si="417"/>
        <v>0</v>
      </c>
      <c r="G728" s="113"/>
      <c r="H728" s="88"/>
      <c r="I728" s="84">
        <f t="shared" si="418"/>
        <v>16163.75915232948</v>
      </c>
      <c r="J728" s="84">
        <f t="shared" si="419"/>
        <v>16290.516526186811</v>
      </c>
      <c r="K728" s="84">
        <f t="shared" si="420"/>
        <v>16417.27390004414</v>
      </c>
      <c r="L728" s="84">
        <f t="shared" si="421"/>
        <v>16544.03127390147</v>
      </c>
      <c r="M728" s="108">
        <f>IF(T728&lt;&gt;0,(((G728+1)*('Data Raw'!$N$1007-'Data Raw'!$N$1008)/2+'Data Raw'!$N$1008)*'Data Raw'!$M$1010+'Data Raw'!$M$1009)*AE728+AE728)</f>
        <v>16670.7886477588</v>
      </c>
      <c r="N728" s="84">
        <f t="shared" si="422"/>
        <v>16797.54602161613</v>
      </c>
      <c r="O728" s="84">
        <f t="shared" si="423"/>
        <v>16924.30339547346</v>
      </c>
      <c r="P728" s="84">
        <f t="shared" si="424"/>
        <v>17051.06076933079</v>
      </c>
      <c r="Q728" s="84">
        <f t="shared" si="425"/>
        <v>17177.81814318812</v>
      </c>
      <c r="R728" s="166" t="str">
        <f t="shared" si="426"/>
        <v/>
      </c>
      <c r="S728" s="109">
        <f>'Data Raw'!E770</f>
        <v>16856.189999999999</v>
      </c>
      <c r="T728" s="109">
        <f>'Data Raw'!G770</f>
        <v>17095.03</v>
      </c>
      <c r="U728" s="109">
        <f>'Data Raw'!D770</f>
        <v>17141.36</v>
      </c>
      <c r="V728" s="166" t="str">
        <f t="shared" si="427"/>
        <v/>
      </c>
      <c r="W728" s="89">
        <f t="shared" si="428"/>
        <v>-424.24135224119891</v>
      </c>
      <c r="X728" s="89">
        <f t="shared" si="429"/>
        <v>179980.72495144102</v>
      </c>
      <c r="Y728" s="89">
        <f t="shared" si="445"/>
        <v>284.25317910130894</v>
      </c>
      <c r="Z728" s="109">
        <f t="shared" si="430"/>
        <v>285.17000000000189</v>
      </c>
      <c r="AA728" s="89">
        <f t="shared" si="431"/>
        <v>273.23595959398966</v>
      </c>
      <c r="AB728" s="89">
        <f t="shared" si="432"/>
        <v>16625.630090069291</v>
      </c>
      <c r="AC728" s="89">
        <f t="shared" si="433"/>
        <v>17086.749909930706</v>
      </c>
      <c r="AD728" s="89" t="str">
        <f t="shared" si="434"/>
        <v/>
      </c>
      <c r="AE728" s="89">
        <f>'Data Raw'!C770</f>
        <v>16856.189999999999</v>
      </c>
      <c r="AF728" s="89"/>
      <c r="AG728" s="89">
        <f t="shared" si="436"/>
        <v>238.84000000000015</v>
      </c>
      <c r="AH728" s="89">
        <f t="shared" si="437"/>
        <v>-185.40135224119877</v>
      </c>
      <c r="AI728" s="109">
        <f t="shared" si="438"/>
        <v>-1</v>
      </c>
      <c r="AJ728" s="109">
        <f t="shared" si="442"/>
        <v>50</v>
      </c>
      <c r="AK728" s="88"/>
      <c r="AL728" s="191" t="str">
        <f t="shared" si="443"/>
        <v/>
      </c>
      <c r="AM728" s="191">
        <f t="shared" si="444"/>
        <v>-238.84000000000015</v>
      </c>
      <c r="AN728" s="88"/>
      <c r="AO728" s="191"/>
      <c r="AP728" s="191">
        <f t="shared" si="439"/>
        <v>57044.54560000007</v>
      </c>
      <c r="AQ728" s="191">
        <f t="shared" si="435"/>
        <v>134.08136858458187</v>
      </c>
      <c r="AR728" s="191">
        <f t="shared" si="441"/>
        <v>-150.17181051672708</v>
      </c>
      <c r="AS728" s="250">
        <f t="shared" si="446"/>
        <v>0</v>
      </c>
      <c r="AT728" s="250">
        <f t="shared" si="447"/>
        <v>0</v>
      </c>
      <c r="AU728" s="250">
        <f t="shared" si="448"/>
        <v>0</v>
      </c>
      <c r="AV728" s="250">
        <f t="shared" si="449"/>
        <v>0</v>
      </c>
      <c r="AW728" s="250">
        <f t="shared" si="450"/>
        <v>0</v>
      </c>
      <c r="AX728" s="250">
        <f t="shared" si="451"/>
        <v>1</v>
      </c>
      <c r="AY728" s="89"/>
      <c r="AZ728" s="111"/>
      <c r="BA728" s="111"/>
      <c r="BB728" s="111"/>
      <c r="BC728" s="111"/>
      <c r="BD728" s="111"/>
      <c r="BE728" s="111"/>
      <c r="BF728" s="111"/>
      <c r="BG728" s="111"/>
      <c r="BH728" s="89"/>
      <c r="BI728" s="89"/>
      <c r="BJ728" s="89"/>
      <c r="BK728" s="89"/>
      <c r="BL728" s="89"/>
    </row>
    <row r="729" spans="1:64" x14ac:dyDescent="0.25">
      <c r="A729" s="86">
        <f t="shared" si="440"/>
        <v>728</v>
      </c>
      <c r="B729" s="113"/>
      <c r="C729" s="88"/>
      <c r="D729" s="88"/>
      <c r="E729" s="194">
        <f t="shared" si="416"/>
        <v>0</v>
      </c>
      <c r="F729" s="89">
        <f t="shared" si="417"/>
        <v>0</v>
      </c>
      <c r="G729" s="113"/>
      <c r="H729" s="88"/>
      <c r="I729" s="84">
        <f t="shared" si="418"/>
        <v>16223.444801205427</v>
      </c>
      <c r="J729" s="84">
        <f t="shared" si="419"/>
        <v>16365.571390756084</v>
      </c>
      <c r="K729" s="84">
        <f t="shared" si="420"/>
        <v>16507.697980306737</v>
      </c>
      <c r="L729" s="84">
        <f t="shared" si="421"/>
        <v>16649.824569857392</v>
      </c>
      <c r="M729" s="108">
        <f>IF(T729&lt;&gt;0,(((G729+1)*('Data Raw'!$N$1007-'Data Raw'!$N$1008)/2+'Data Raw'!$N$1008)*'Data Raw'!$M$1010+'Data Raw'!$M$1009)*AE729+AE729)</f>
        <v>16791.951159408047</v>
      </c>
      <c r="N729" s="84">
        <f t="shared" si="422"/>
        <v>16934.077748958702</v>
      </c>
      <c r="O729" s="84">
        <f t="shared" si="423"/>
        <v>17076.204338509357</v>
      </c>
      <c r="P729" s="84">
        <f t="shared" si="424"/>
        <v>17218.330928060012</v>
      </c>
      <c r="Q729" s="84">
        <f t="shared" si="425"/>
        <v>17360.457517610666</v>
      </c>
      <c r="R729" s="166" t="str">
        <f t="shared" si="426"/>
        <v/>
      </c>
      <c r="S729" s="109">
        <f>'Data Raw'!E771</f>
        <v>16721.689999999999</v>
      </c>
      <c r="T729" s="109">
        <f>'Data Raw'!G771</f>
        <v>16721.689999999999</v>
      </c>
      <c r="U729" s="109">
        <f>'Data Raw'!D771</f>
        <v>17031.310000000001</v>
      </c>
      <c r="V729" s="166" t="str">
        <f t="shared" si="427"/>
        <v/>
      </c>
      <c r="W729" s="89">
        <f t="shared" si="428"/>
        <v>70.261159408048115</v>
      </c>
      <c r="X729" s="89">
        <f t="shared" si="429"/>
        <v>4936.6305213631485</v>
      </c>
      <c r="Y729" s="89">
        <f t="shared" si="445"/>
        <v>264.50380756010952</v>
      </c>
      <c r="Z729" s="109">
        <f t="shared" si="430"/>
        <v>309.62000000000262</v>
      </c>
      <c r="AA729" s="89">
        <f t="shared" si="431"/>
        <v>278.4336796519915</v>
      </c>
      <c r="AB729" s="89">
        <f t="shared" si="432"/>
        <v>16746.449434345108</v>
      </c>
      <c r="AC729" s="89">
        <f t="shared" si="433"/>
        <v>17210.950565654894</v>
      </c>
      <c r="AD729" s="89" t="str">
        <f t="shared" si="434"/>
        <v/>
      </c>
      <c r="AE729" s="89">
        <f>'Data Raw'!C771</f>
        <v>16978.7</v>
      </c>
      <c r="AF729" s="89"/>
      <c r="AG729" s="89">
        <f t="shared" si="436"/>
        <v>-257.01000000000204</v>
      </c>
      <c r="AH729" s="89">
        <f t="shared" si="437"/>
        <v>-186.74884059195392</v>
      </c>
      <c r="AI729" s="109">
        <f t="shared" si="438"/>
        <v>-1</v>
      </c>
      <c r="AJ729" s="109">
        <f t="shared" si="442"/>
        <v>50</v>
      </c>
      <c r="AK729" s="88"/>
      <c r="AL729" s="191" t="str">
        <f t="shared" si="443"/>
        <v/>
      </c>
      <c r="AM729" s="191">
        <f t="shared" si="444"/>
        <v>-257.01000000000204</v>
      </c>
      <c r="AN729" s="88"/>
      <c r="AO729" s="191"/>
      <c r="AP729" s="191">
        <f t="shared" si="439"/>
        <v>66054.140100001052</v>
      </c>
      <c r="AQ729" s="191">
        <f t="shared" si="435"/>
        <v>147.74010540851745</v>
      </c>
      <c r="AR729" s="191">
        <f t="shared" si="441"/>
        <v>-116.76370215159207</v>
      </c>
      <c r="AS729" s="250">
        <f t="shared" si="446"/>
        <v>0</v>
      </c>
      <c r="AT729" s="250">
        <f t="shared" si="447"/>
        <v>0</v>
      </c>
      <c r="AU729" s="250">
        <f t="shared" si="448"/>
        <v>1</v>
      </c>
      <c r="AV729" s="250">
        <f t="shared" si="449"/>
        <v>0</v>
      </c>
      <c r="AW729" s="250">
        <f t="shared" si="450"/>
        <v>0</v>
      </c>
      <c r="AX729" s="250">
        <f t="shared" si="451"/>
        <v>0</v>
      </c>
      <c r="AY729" s="89"/>
      <c r="AZ729" s="111"/>
      <c r="BA729" s="111"/>
      <c r="BB729" s="111"/>
      <c r="BC729" s="111"/>
      <c r="BD729" s="111"/>
      <c r="BE729" s="111"/>
      <c r="BF729" s="111"/>
      <c r="BG729" s="111"/>
      <c r="BH729" s="89"/>
      <c r="BI729" s="89"/>
      <c r="BJ729" s="89"/>
      <c r="BK729" s="89"/>
      <c r="BL729" s="89"/>
    </row>
    <row r="730" spans="1:64" x14ac:dyDescent="0.25">
      <c r="A730" s="86">
        <f t="shared" si="440"/>
        <v>729</v>
      </c>
      <c r="B730" s="113"/>
      <c r="C730" s="88"/>
      <c r="D730" s="88"/>
      <c r="E730" s="194">
        <f t="shared" si="416"/>
        <v>0</v>
      </c>
      <c r="F730" s="89">
        <f t="shared" si="417"/>
        <v>0</v>
      </c>
      <c r="G730" s="113"/>
      <c r="H730" s="88"/>
      <c r="I730" s="84">
        <f t="shared" si="418"/>
        <v>15777.007796399972</v>
      </c>
      <c r="J730" s="84">
        <f t="shared" si="419"/>
        <v>15909.259700180028</v>
      </c>
      <c r="K730" s="84">
        <f t="shared" si="420"/>
        <v>16041.511603960082</v>
      </c>
      <c r="L730" s="84">
        <f t="shared" si="421"/>
        <v>16173.763507740137</v>
      </c>
      <c r="M730" s="108">
        <f>IF(T730&lt;&gt;0,(((G730+1)*('Data Raw'!$N$1007-'Data Raw'!$N$1008)/2+'Data Raw'!$N$1008)*'Data Raw'!$M$1010+'Data Raw'!$M$1009)*AE730+AE730)</f>
        <v>16306.015411520191</v>
      </c>
      <c r="N730" s="84">
        <f t="shared" si="422"/>
        <v>16438.267315300247</v>
      </c>
      <c r="O730" s="84">
        <f t="shared" si="423"/>
        <v>16570.519219080299</v>
      </c>
      <c r="P730" s="84">
        <f t="shared" si="424"/>
        <v>16702.771122860355</v>
      </c>
      <c r="Q730" s="84">
        <f t="shared" si="425"/>
        <v>16835.023026640407</v>
      </c>
      <c r="R730" s="166" t="str">
        <f t="shared" si="426"/>
        <v/>
      </c>
      <c r="S730" s="109">
        <f>'Data Raw'!E772</f>
        <v>16465.400000000001</v>
      </c>
      <c r="T730" s="109">
        <f>'Data Raw'!G772</f>
        <v>16600.46</v>
      </c>
      <c r="U730" s="109">
        <f>'Data Raw'!D772</f>
        <v>16647.09</v>
      </c>
      <c r="V730" s="166" t="str">
        <f t="shared" si="427"/>
        <v/>
      </c>
      <c r="W730" s="89">
        <f t="shared" si="428"/>
        <v>-294.44458847980786</v>
      </c>
      <c r="X730" s="89">
        <f t="shared" si="429"/>
        <v>86697.615685043405</v>
      </c>
      <c r="Y730" s="89">
        <f t="shared" si="445"/>
        <v>268.98518306718682</v>
      </c>
      <c r="Z730" s="109">
        <f t="shared" si="430"/>
        <v>181.68999999999869</v>
      </c>
      <c r="AA730" s="89">
        <f t="shared" si="431"/>
        <v>264.61315398742113</v>
      </c>
      <c r="AB730" s="89">
        <f t="shared" si="432"/>
        <v>16250.691372295807</v>
      </c>
      <c r="AC730" s="89">
        <f t="shared" si="433"/>
        <v>16724.028627704192</v>
      </c>
      <c r="AD730" s="89">
        <f t="shared" si="434"/>
        <v>1</v>
      </c>
      <c r="AE730" s="89">
        <f>'Data Raw'!C772</f>
        <v>16487.36</v>
      </c>
      <c r="AF730" s="89"/>
      <c r="AG730" s="89">
        <f t="shared" si="436"/>
        <v>113.09999999999854</v>
      </c>
      <c r="AH730" s="89">
        <f t="shared" si="437"/>
        <v>-181.34458847980932</v>
      </c>
      <c r="AI730" s="109">
        <f t="shared" si="438"/>
        <v>-1</v>
      </c>
      <c r="AJ730" s="109">
        <f t="shared" si="442"/>
        <v>50</v>
      </c>
      <c r="AK730" s="88"/>
      <c r="AL730" s="191" t="str">
        <f t="shared" si="443"/>
        <v/>
      </c>
      <c r="AM730" s="191">
        <f t="shared" si="444"/>
        <v>-113.09999999999854</v>
      </c>
      <c r="AN730" s="88"/>
      <c r="AO730" s="191"/>
      <c r="AP730" s="191">
        <f t="shared" si="439"/>
        <v>12791.609999999671</v>
      </c>
      <c r="AQ730" s="191">
        <f t="shared" si="435"/>
        <v>143.89120480757089</v>
      </c>
      <c r="AR730" s="191">
        <f t="shared" si="441"/>
        <v>-125.09397825961594</v>
      </c>
      <c r="AS730" s="250">
        <f t="shared" si="446"/>
        <v>0</v>
      </c>
      <c r="AT730" s="250">
        <f t="shared" si="447"/>
        <v>0</v>
      </c>
      <c r="AU730" s="250">
        <f t="shared" si="448"/>
        <v>0</v>
      </c>
      <c r="AV730" s="250">
        <f t="shared" si="449"/>
        <v>0</v>
      </c>
      <c r="AW730" s="250">
        <f t="shared" si="450"/>
        <v>1</v>
      </c>
      <c r="AX730" s="250">
        <f t="shared" si="451"/>
        <v>0</v>
      </c>
      <c r="AY730" s="89"/>
      <c r="AZ730" s="111"/>
      <c r="BA730" s="111"/>
      <c r="BB730" s="111"/>
      <c r="BC730" s="111"/>
      <c r="BD730" s="111"/>
      <c r="BE730" s="111"/>
      <c r="BF730" s="111"/>
      <c r="BG730" s="111"/>
      <c r="BH730" s="89"/>
      <c r="BI730" s="89"/>
      <c r="BJ730" s="89"/>
      <c r="BK730" s="89"/>
      <c r="BL730" s="89"/>
    </row>
    <row r="731" spans="1:64" x14ac:dyDescent="0.25">
      <c r="A731" s="86">
        <f t="shared" si="440"/>
        <v>730</v>
      </c>
      <c r="B731" s="113"/>
      <c r="C731" s="88"/>
      <c r="D731" s="88"/>
      <c r="E731" s="194">
        <f t="shared" si="416"/>
        <v>0</v>
      </c>
      <c r="F731" s="89">
        <f t="shared" si="417"/>
        <v>0</v>
      </c>
      <c r="G731" s="113"/>
      <c r="H731" s="88"/>
      <c r="I731" s="84">
        <f t="shared" si="418"/>
        <v>15649.691296556617</v>
      </c>
      <c r="J731" s="84">
        <f t="shared" si="419"/>
        <v>15784.183888090211</v>
      </c>
      <c r="K731" s="84">
        <f t="shared" si="420"/>
        <v>15918.676479623804</v>
      </c>
      <c r="L731" s="84">
        <f t="shared" si="421"/>
        <v>16053.169071157397</v>
      </c>
      <c r="M731" s="108">
        <f>IF(T731&lt;&gt;0,(((G731+1)*('Data Raw'!$N$1007-'Data Raw'!$N$1008)/2+'Data Raw'!$N$1008)*'Data Raw'!$M$1010+'Data Raw'!$M$1009)*AE731+AE731)</f>
        <v>16187.661662690991</v>
      </c>
      <c r="N731" s="84">
        <f t="shared" si="422"/>
        <v>16322.154254224584</v>
      </c>
      <c r="O731" s="84">
        <f t="shared" si="423"/>
        <v>16456.646845758176</v>
      </c>
      <c r="P731" s="84">
        <f t="shared" si="424"/>
        <v>16591.139437291771</v>
      </c>
      <c r="Q731" s="84">
        <f t="shared" si="425"/>
        <v>16725.632028825363</v>
      </c>
      <c r="R731" s="166" t="str">
        <f t="shared" si="426"/>
        <v/>
      </c>
      <c r="S731" s="109">
        <f>'Data Raw'!E773</f>
        <v>16208.64</v>
      </c>
      <c r="T731" s="109">
        <f>'Data Raw'!G773</f>
        <v>16248.97</v>
      </c>
      <c r="U731" s="109">
        <f>'Data Raw'!D773</f>
        <v>16449.240000000002</v>
      </c>
      <c r="V731" s="166" t="str">
        <f t="shared" si="427"/>
        <v/>
      </c>
      <c r="W731" s="89">
        <f t="shared" si="428"/>
        <v>-61.308337309008493</v>
      </c>
      <c r="X731" s="89">
        <f t="shared" si="429"/>
        <v>3758.7122235951629</v>
      </c>
      <c r="Y731" s="89">
        <f t="shared" si="445"/>
        <v>250.10765809995937</v>
      </c>
      <c r="Z731" s="109">
        <f t="shared" si="430"/>
        <v>240.60000000000218</v>
      </c>
      <c r="AA731" s="89">
        <f t="shared" si="431"/>
        <v>261.18270341778987</v>
      </c>
      <c r="AB731" s="89">
        <f t="shared" si="432"/>
        <v>16142.768819110692</v>
      </c>
      <c r="AC731" s="89">
        <f t="shared" si="433"/>
        <v>16592.611180889307</v>
      </c>
      <c r="AD731" s="89">
        <f t="shared" si="434"/>
        <v>1</v>
      </c>
      <c r="AE731" s="89">
        <f>'Data Raw'!C773</f>
        <v>16367.69</v>
      </c>
      <c r="AF731" s="89"/>
      <c r="AG731" s="89">
        <f t="shared" si="436"/>
        <v>-118.72000000000116</v>
      </c>
      <c r="AH731" s="89">
        <f t="shared" si="437"/>
        <v>-180.02833730900966</v>
      </c>
      <c r="AI731" s="109">
        <f t="shared" si="438"/>
        <v>-1</v>
      </c>
      <c r="AJ731" s="109">
        <f t="shared" si="442"/>
        <v>50</v>
      </c>
      <c r="AK731" s="88"/>
      <c r="AL731" s="191" t="str">
        <f t="shared" si="443"/>
        <v/>
      </c>
      <c r="AM731" s="191">
        <f t="shared" si="444"/>
        <v>-118.72000000000116</v>
      </c>
      <c r="AN731" s="88"/>
      <c r="AO731" s="191"/>
      <c r="AP731" s="191">
        <f t="shared" si="439"/>
        <v>14094.438400000276</v>
      </c>
      <c r="AQ731" s="191">
        <f t="shared" si="435"/>
        <v>141.09440427339649</v>
      </c>
      <c r="AR731" s="191">
        <f t="shared" si="441"/>
        <v>-109.01325382656287</v>
      </c>
      <c r="AS731" s="250">
        <f t="shared" si="446"/>
        <v>0</v>
      </c>
      <c r="AT731" s="250">
        <f t="shared" si="447"/>
        <v>0</v>
      </c>
      <c r="AU731" s="250">
        <f t="shared" si="448"/>
        <v>0</v>
      </c>
      <c r="AV731" s="250">
        <f t="shared" si="449"/>
        <v>1</v>
      </c>
      <c r="AW731" s="250">
        <f t="shared" si="450"/>
        <v>0</v>
      </c>
      <c r="AX731" s="250">
        <f t="shared" si="451"/>
        <v>0</v>
      </c>
      <c r="AY731" s="89"/>
      <c r="AZ731" s="111"/>
      <c r="BA731" s="111"/>
      <c r="BB731" s="111"/>
      <c r="BC731" s="111"/>
      <c r="BD731" s="111"/>
      <c r="BE731" s="111"/>
      <c r="BF731" s="111"/>
      <c r="BG731" s="111"/>
      <c r="BH731" s="89"/>
      <c r="BI731" s="89"/>
      <c r="BJ731" s="89"/>
      <c r="BK731" s="89"/>
      <c r="BL731" s="89"/>
    </row>
    <row r="732" spans="1:64" x14ac:dyDescent="0.25">
      <c r="A732" s="86">
        <f t="shared" si="440"/>
        <v>731</v>
      </c>
      <c r="B732" s="113"/>
      <c r="C732" s="88"/>
      <c r="D732" s="88"/>
      <c r="E732" s="194">
        <f t="shared" si="416"/>
        <v>0</v>
      </c>
      <c r="F732" s="89">
        <f t="shared" si="417"/>
        <v>0</v>
      </c>
      <c r="G732" s="113"/>
      <c r="H732" s="88"/>
      <c r="I732" s="84">
        <f t="shared" si="418"/>
        <v>15546.859855339813</v>
      </c>
      <c r="J732" s="84">
        <f t="shared" si="419"/>
        <v>15671.913684389794</v>
      </c>
      <c r="K732" s="84">
        <f t="shared" si="420"/>
        <v>15796.967513439773</v>
      </c>
      <c r="L732" s="84">
        <f t="shared" si="421"/>
        <v>15922.021342489754</v>
      </c>
      <c r="M732" s="108">
        <f>IF(T732&lt;&gt;0,(((G732+1)*('Data Raw'!$N$1007-'Data Raw'!$N$1008)/2+'Data Raw'!$N$1008)*'Data Raw'!$M$1010+'Data Raw'!$M$1009)*AE732+AE732)</f>
        <v>16047.075171539733</v>
      </c>
      <c r="N732" s="84">
        <f t="shared" si="422"/>
        <v>16172.129000589712</v>
      </c>
      <c r="O732" s="84">
        <f t="shared" si="423"/>
        <v>16297.182829639692</v>
      </c>
      <c r="P732" s="84">
        <f t="shared" si="424"/>
        <v>16422.236658689671</v>
      </c>
      <c r="Q732" s="84">
        <f t="shared" si="425"/>
        <v>16547.29048773965</v>
      </c>
      <c r="R732" s="166" t="str">
        <f t="shared" si="426"/>
        <v/>
      </c>
      <c r="S732" s="109">
        <f>'Data Raw'!E774</f>
        <v>16155.83</v>
      </c>
      <c r="T732" s="109">
        <f>'Data Raw'!G774</f>
        <v>16251.84</v>
      </c>
      <c r="U732" s="109">
        <f>'Data Raw'!D774</f>
        <v>16316.69</v>
      </c>
      <c r="V732" s="166" t="str">
        <f t="shared" si="427"/>
        <v/>
      </c>
      <c r="W732" s="89">
        <f t="shared" si="428"/>
        <v>-204.76482846026738</v>
      </c>
      <c r="X732" s="89">
        <f t="shared" si="429"/>
        <v>41928.634974362729</v>
      </c>
      <c r="Y732" s="89">
        <f t="shared" si="445"/>
        <v>244.14623218058702</v>
      </c>
      <c r="Z732" s="109">
        <f t="shared" si="430"/>
        <v>160.86000000000058</v>
      </c>
      <c r="AA732" s="89">
        <f t="shared" si="431"/>
        <v>246.85088864381993</v>
      </c>
      <c r="AB732" s="89">
        <f t="shared" si="432"/>
        <v>16003.534702094879</v>
      </c>
      <c r="AC732" s="89">
        <f t="shared" si="433"/>
        <v>16447.545297905122</v>
      </c>
      <c r="AD732" s="89">
        <f t="shared" si="434"/>
        <v>1</v>
      </c>
      <c r="AE732" s="89">
        <f>'Data Raw'!C774</f>
        <v>16225.54</v>
      </c>
      <c r="AF732" s="89"/>
      <c r="AG732" s="89">
        <f t="shared" si="436"/>
        <v>26.299999999999272</v>
      </c>
      <c r="AH732" s="89">
        <f t="shared" si="437"/>
        <v>-178.46482846026811</v>
      </c>
      <c r="AI732" s="109">
        <f t="shared" si="438"/>
        <v>-1</v>
      </c>
      <c r="AJ732" s="109">
        <f t="shared" si="442"/>
        <v>50</v>
      </c>
      <c r="AK732" s="88"/>
      <c r="AL732" s="191" t="str">
        <f t="shared" si="443"/>
        <v/>
      </c>
      <c r="AM732" s="191">
        <f t="shared" si="444"/>
        <v>-26.299999999999272</v>
      </c>
      <c r="AN732" s="88"/>
      <c r="AO732" s="191"/>
      <c r="AP732" s="191">
        <f t="shared" si="439"/>
        <v>691.68999999996174</v>
      </c>
      <c r="AQ732" s="191">
        <f t="shared" si="435"/>
        <v>128.33947046524125</v>
      </c>
      <c r="AR732" s="191">
        <f t="shared" si="441"/>
        <v>-115.80676171534577</v>
      </c>
      <c r="AS732" s="250">
        <f t="shared" si="446"/>
        <v>0</v>
      </c>
      <c r="AT732" s="250">
        <f t="shared" si="447"/>
        <v>0</v>
      </c>
      <c r="AU732" s="250">
        <f t="shared" si="448"/>
        <v>0</v>
      </c>
      <c r="AV732" s="250">
        <f t="shared" si="449"/>
        <v>1</v>
      </c>
      <c r="AW732" s="250">
        <f t="shared" si="450"/>
        <v>0</v>
      </c>
      <c r="AX732" s="250">
        <f t="shared" si="451"/>
        <v>0</v>
      </c>
      <c r="AY732" s="89"/>
      <c r="AZ732" s="111"/>
      <c r="BA732" s="111"/>
      <c r="BB732" s="111"/>
      <c r="BC732" s="111"/>
      <c r="BD732" s="111"/>
      <c r="BE732" s="111"/>
      <c r="BF732" s="111"/>
      <c r="BG732" s="111"/>
      <c r="BH732" s="89"/>
      <c r="BI732" s="89"/>
      <c r="BJ732" s="89"/>
      <c r="BK732" s="89"/>
      <c r="BL732" s="89"/>
    </row>
    <row r="733" spans="1:64" x14ac:dyDescent="0.25">
      <c r="A733" s="86">
        <f t="shared" si="440"/>
        <v>732</v>
      </c>
      <c r="B733" s="113"/>
      <c r="C733" s="88"/>
      <c r="D733" s="88"/>
      <c r="E733" s="194">
        <f t="shared" si="416"/>
        <v>0</v>
      </c>
      <c r="F733" s="89">
        <f t="shared" si="417"/>
        <v>0</v>
      </c>
      <c r="G733" s="113"/>
      <c r="H733" s="88"/>
      <c r="I733" s="84">
        <f t="shared" si="418"/>
        <v>15586.178034683939</v>
      </c>
      <c r="J733" s="84">
        <f t="shared" si="419"/>
        <v>15708.251150774231</v>
      </c>
      <c r="K733" s="84">
        <f t="shared" si="420"/>
        <v>15830.324266864525</v>
      </c>
      <c r="L733" s="84">
        <f t="shared" si="421"/>
        <v>15952.397382954818</v>
      </c>
      <c r="M733" s="108">
        <f>IF(T733&lt;&gt;0,(((G733+1)*('Data Raw'!$N$1007-'Data Raw'!$N$1008)/2+'Data Raw'!$N$1008)*'Data Raw'!$M$1010+'Data Raw'!$M$1009)*AE733+AE733)</f>
        <v>16074.470499045112</v>
      </c>
      <c r="N733" s="84">
        <f t="shared" si="422"/>
        <v>16196.543615135406</v>
      </c>
      <c r="O733" s="84">
        <f t="shared" si="423"/>
        <v>16318.616731225698</v>
      </c>
      <c r="P733" s="84">
        <f t="shared" si="424"/>
        <v>16440.689847315993</v>
      </c>
      <c r="Q733" s="84">
        <f t="shared" si="425"/>
        <v>16562.762963406287</v>
      </c>
      <c r="R733" s="166" t="str">
        <f t="shared" si="426"/>
        <v/>
      </c>
      <c r="S733" s="109">
        <f>'Data Raw'!E775</f>
        <v>16206.55</v>
      </c>
      <c r="T733" s="109">
        <f>'Data Raw'!G775</f>
        <v>16385.87</v>
      </c>
      <c r="U733" s="109">
        <f>'Data Raw'!D775</f>
        <v>16507.599999999999</v>
      </c>
      <c r="V733" s="166" t="str">
        <f t="shared" si="427"/>
        <v/>
      </c>
      <c r="W733" s="89">
        <f t="shared" si="428"/>
        <v>-311.39950095488712</v>
      </c>
      <c r="X733" s="89">
        <f t="shared" si="429"/>
        <v>96969.649194952741</v>
      </c>
      <c r="Y733" s="89">
        <f t="shared" si="445"/>
        <v>254.84279336844267</v>
      </c>
      <c r="Z733" s="109">
        <f t="shared" si="430"/>
        <v>301.04999999999927</v>
      </c>
      <c r="AA733" s="89">
        <f t="shared" si="431"/>
        <v>254.5936188375598</v>
      </c>
      <c r="AB733" s="89">
        <f t="shared" si="432"/>
        <v>16043.416744652754</v>
      </c>
      <c r="AC733" s="89">
        <f t="shared" si="433"/>
        <v>16463.063255347246</v>
      </c>
      <c r="AD733" s="89">
        <f t="shared" si="434"/>
        <v>1</v>
      </c>
      <c r="AE733" s="89">
        <f>'Data Raw'!C775</f>
        <v>16253.24</v>
      </c>
      <c r="AF733" s="89"/>
      <c r="AG733" s="89">
        <f t="shared" si="436"/>
        <v>132.6299999999992</v>
      </c>
      <c r="AH733" s="89">
        <f t="shared" si="437"/>
        <v>-178.76950095488792</v>
      </c>
      <c r="AI733" s="109">
        <f t="shared" si="438"/>
        <v>-1</v>
      </c>
      <c r="AJ733" s="109">
        <f t="shared" si="442"/>
        <v>50</v>
      </c>
      <c r="AK733" s="88"/>
      <c r="AL733" s="191" t="str">
        <f t="shared" si="443"/>
        <v/>
      </c>
      <c r="AM733" s="191">
        <f t="shared" si="444"/>
        <v>-132.6299999999992</v>
      </c>
      <c r="AN733" s="88"/>
      <c r="AO733" s="191"/>
      <c r="AP733" s="191">
        <f t="shared" si="439"/>
        <v>17590.716899999788</v>
      </c>
      <c r="AQ733" s="191">
        <f t="shared" si="435"/>
        <v>128.81619596910323</v>
      </c>
      <c r="AR733" s="191">
        <f t="shared" si="441"/>
        <v>-126.02659739933944</v>
      </c>
      <c r="AS733" s="250">
        <f t="shared" si="446"/>
        <v>0</v>
      </c>
      <c r="AT733" s="250">
        <f t="shared" si="447"/>
        <v>0</v>
      </c>
      <c r="AU733" s="250">
        <f t="shared" si="448"/>
        <v>0</v>
      </c>
      <c r="AV733" s="250">
        <f t="shared" si="449"/>
        <v>0</v>
      </c>
      <c r="AW733" s="250">
        <f t="shared" si="450"/>
        <v>1</v>
      </c>
      <c r="AX733" s="250">
        <f t="shared" si="451"/>
        <v>0</v>
      </c>
      <c r="AY733" s="89"/>
      <c r="AZ733" s="111"/>
      <c r="BA733" s="111"/>
      <c r="BB733" s="111"/>
      <c r="BC733" s="111"/>
      <c r="BD733" s="111"/>
      <c r="BE733" s="111"/>
      <c r="BF733" s="111"/>
      <c r="BG733" s="111"/>
      <c r="BH733" s="89"/>
      <c r="BI733" s="89"/>
      <c r="BJ733" s="89"/>
      <c r="BK733" s="89"/>
      <c r="BL733" s="89"/>
    </row>
    <row r="734" spans="1:64" x14ac:dyDescent="0.25">
      <c r="A734" s="86">
        <f t="shared" si="440"/>
        <v>733</v>
      </c>
      <c r="B734" s="113"/>
      <c r="C734" s="88"/>
      <c r="D734" s="88"/>
      <c r="E734" s="194">
        <f t="shared" si="416"/>
        <v>0</v>
      </c>
      <c r="F734" s="89">
        <f t="shared" si="417"/>
        <v>0</v>
      </c>
      <c r="G734" s="113"/>
      <c r="H734" s="88"/>
      <c r="I734" s="84">
        <f t="shared" si="418"/>
        <v>15557.960805456705</v>
      </c>
      <c r="J734" s="84">
        <f t="shared" si="419"/>
        <v>15685.382202140929</v>
      </c>
      <c r="K734" s="84">
        <f t="shared" si="420"/>
        <v>15812.803598825149</v>
      </c>
      <c r="L734" s="84">
        <f t="shared" si="421"/>
        <v>15940.22499550937</v>
      </c>
      <c r="M734" s="108">
        <f>IF(T734&lt;&gt;0,(((G734+1)*('Data Raw'!$N$1007-'Data Raw'!$N$1008)/2+'Data Raw'!$N$1008)*'Data Raw'!$M$1010+'Data Raw'!$M$1009)*AE734+AE734)</f>
        <v>16067.646392193592</v>
      </c>
      <c r="N734" s="84">
        <f t="shared" si="422"/>
        <v>16195.067788877814</v>
      </c>
      <c r="O734" s="84">
        <f t="shared" si="423"/>
        <v>16322.489185562035</v>
      </c>
      <c r="P734" s="84">
        <f t="shared" si="424"/>
        <v>16449.910582246255</v>
      </c>
      <c r="Q734" s="84">
        <f t="shared" si="425"/>
        <v>16577.331978930477</v>
      </c>
      <c r="R734" s="166" t="str">
        <f t="shared" si="426"/>
        <v/>
      </c>
      <c r="S734" s="109">
        <f>'Data Raw'!E776</f>
        <v>16044.45</v>
      </c>
      <c r="T734" s="109">
        <f>'Data Raw'!G776</f>
        <v>16224.14</v>
      </c>
      <c r="U734" s="109">
        <f>'Data Raw'!D776</f>
        <v>16254.9</v>
      </c>
      <c r="V734" s="166" t="str">
        <f t="shared" si="427"/>
        <v/>
      </c>
      <c r="W734" s="89">
        <f t="shared" si="428"/>
        <v>-156.49360780640745</v>
      </c>
      <c r="X734" s="89">
        <f t="shared" si="429"/>
        <v>24490.249284265672</v>
      </c>
      <c r="Y734" s="89">
        <f t="shared" si="445"/>
        <v>243.23984203581284</v>
      </c>
      <c r="Z734" s="109">
        <f t="shared" si="430"/>
        <v>210.44999999999891</v>
      </c>
      <c r="AA734" s="89">
        <f t="shared" si="431"/>
        <v>248.2873875750511</v>
      </c>
      <c r="AB734" s="89">
        <f t="shared" si="432"/>
        <v>16029.935423988074</v>
      </c>
      <c r="AC734" s="89">
        <f t="shared" si="433"/>
        <v>16462.744576011926</v>
      </c>
      <c r="AD734" s="89">
        <f t="shared" si="434"/>
        <v>1</v>
      </c>
      <c r="AE734" s="89">
        <f>'Data Raw'!C776</f>
        <v>16246.34</v>
      </c>
      <c r="AF734" s="89"/>
      <c r="AG734" s="89">
        <f t="shared" si="436"/>
        <v>-22.200000000000728</v>
      </c>
      <c r="AH734" s="89">
        <f t="shared" si="437"/>
        <v>-178.69360780640818</v>
      </c>
      <c r="AI734" s="109">
        <f t="shared" si="438"/>
        <v>-1</v>
      </c>
      <c r="AJ734" s="109">
        <f t="shared" si="442"/>
        <v>50</v>
      </c>
      <c r="AK734" s="88"/>
      <c r="AL734" s="191" t="str">
        <f t="shared" si="443"/>
        <v/>
      </c>
      <c r="AM734" s="191">
        <f t="shared" si="444"/>
        <v>-22.200000000000728</v>
      </c>
      <c r="AN734" s="88"/>
      <c r="AO734" s="191"/>
      <c r="AP734" s="191">
        <f t="shared" si="439"/>
        <v>492.84000000003232</v>
      </c>
      <c r="AQ734" s="191">
        <f t="shared" si="435"/>
        <v>116.96995197253629</v>
      </c>
      <c r="AR734" s="191">
        <f t="shared" si="441"/>
        <v>-126.26989006327655</v>
      </c>
      <c r="AS734" s="250">
        <f t="shared" si="446"/>
        <v>0</v>
      </c>
      <c r="AT734" s="250">
        <f t="shared" si="447"/>
        <v>0</v>
      </c>
      <c r="AU734" s="250">
        <f t="shared" si="448"/>
        <v>0</v>
      </c>
      <c r="AV734" s="250">
        <f t="shared" si="449"/>
        <v>1</v>
      </c>
      <c r="AW734" s="250">
        <f t="shared" si="450"/>
        <v>0</v>
      </c>
      <c r="AX734" s="250">
        <f t="shared" si="451"/>
        <v>0</v>
      </c>
      <c r="AY734" s="89"/>
      <c r="AZ734" s="111"/>
      <c r="BA734" s="111"/>
      <c r="BB734" s="111"/>
      <c r="BC734" s="111"/>
      <c r="BD734" s="111"/>
      <c r="BE734" s="111"/>
      <c r="BF734" s="111"/>
      <c r="BG734" s="111"/>
      <c r="BH734" s="89"/>
      <c r="BI734" s="89"/>
      <c r="BJ734" s="89"/>
      <c r="BK734" s="89"/>
      <c r="BL734" s="89"/>
    </row>
    <row r="735" spans="1:64" x14ac:dyDescent="0.25">
      <c r="A735" s="86">
        <f t="shared" si="440"/>
        <v>734</v>
      </c>
      <c r="B735" s="113"/>
      <c r="C735" s="88"/>
      <c r="D735" s="88"/>
      <c r="E735" s="194">
        <f t="shared" si="416"/>
        <v>0</v>
      </c>
      <c r="F735" s="89">
        <f t="shared" si="417"/>
        <v>0</v>
      </c>
      <c r="G735" s="113"/>
      <c r="H735" s="88"/>
      <c r="I735" s="84">
        <f t="shared" si="418"/>
        <v>15743.847481456265</v>
      </c>
      <c r="J735" s="84">
        <f t="shared" si="419"/>
        <v>15865.467402474173</v>
      </c>
      <c r="K735" s="84">
        <f t="shared" si="420"/>
        <v>15987.087323492078</v>
      </c>
      <c r="L735" s="84">
        <f t="shared" si="421"/>
        <v>16108.707244509986</v>
      </c>
      <c r="M735" s="108">
        <f>IF(T735&lt;&gt;0,(((G735+1)*('Data Raw'!$N$1007-'Data Raw'!$N$1008)/2+'Data Raw'!$N$1008)*'Data Raw'!$M$1010+'Data Raw'!$M$1009)*AE735+AE735)</f>
        <v>16230.327165527891</v>
      </c>
      <c r="N735" s="84">
        <f t="shared" si="422"/>
        <v>16351.947086545797</v>
      </c>
      <c r="O735" s="84">
        <f t="shared" si="423"/>
        <v>16473.567007563703</v>
      </c>
      <c r="P735" s="84">
        <f t="shared" si="424"/>
        <v>16595.18692858161</v>
      </c>
      <c r="Q735" s="84">
        <f t="shared" si="425"/>
        <v>16716.806849599514</v>
      </c>
      <c r="R735" s="166" t="str">
        <f t="shared" si="426"/>
        <v/>
      </c>
      <c r="S735" s="109">
        <f>'Data Raw'!E777</f>
        <v>16410.830000000002</v>
      </c>
      <c r="T735" s="109">
        <f>'Data Raw'!G777</f>
        <v>16511.689999999999</v>
      </c>
      <c r="U735" s="109">
        <f>'Data Raw'!D777</f>
        <v>16637.82</v>
      </c>
      <c r="V735" s="166" t="str">
        <f t="shared" si="427"/>
        <v/>
      </c>
      <c r="W735" s="89">
        <f t="shared" si="428"/>
        <v>-281.36283447210735</v>
      </c>
      <c r="X735" s="89">
        <f t="shared" si="429"/>
        <v>79165.04462217848</v>
      </c>
      <c r="Y735" s="89">
        <f t="shared" si="445"/>
        <v>249.04353295410067</v>
      </c>
      <c r="Z735" s="109">
        <f t="shared" si="430"/>
        <v>226.98999999999796</v>
      </c>
      <c r="AA735" s="89">
        <f t="shared" si="431"/>
        <v>245.24490363575777</v>
      </c>
      <c r="AB735" s="89">
        <f t="shared" si="432"/>
        <v>16199.785720561209</v>
      </c>
      <c r="AC735" s="89">
        <f t="shared" si="433"/>
        <v>16621.874279438794</v>
      </c>
      <c r="AD735" s="89">
        <f t="shared" si="434"/>
        <v>1</v>
      </c>
      <c r="AE735" s="89">
        <f>'Data Raw'!C777</f>
        <v>16410.830000000002</v>
      </c>
      <c r="AF735" s="89"/>
      <c r="AG735" s="89">
        <f t="shared" si="436"/>
        <v>100.85999999999694</v>
      </c>
      <c r="AH735" s="89">
        <f t="shared" si="437"/>
        <v>-180.50283447211041</v>
      </c>
      <c r="AI735" s="109">
        <f t="shared" si="438"/>
        <v>-1</v>
      </c>
      <c r="AJ735" s="109">
        <f t="shared" si="442"/>
        <v>50</v>
      </c>
      <c r="AK735" s="88"/>
      <c r="AL735" s="191" t="str">
        <f t="shared" si="443"/>
        <v/>
      </c>
      <c r="AM735" s="191">
        <f t="shared" si="444"/>
        <v>-100.85999999999694</v>
      </c>
      <c r="AN735" s="88"/>
      <c r="AO735" s="191"/>
      <c r="AP735" s="191">
        <f t="shared" si="439"/>
        <v>10172.739599999384</v>
      </c>
      <c r="AQ735" s="191">
        <f t="shared" si="435"/>
        <v>115.17995730892081</v>
      </c>
      <c r="AR735" s="191">
        <f t="shared" si="441"/>
        <v>-133.86357564517988</v>
      </c>
      <c r="AS735" s="250">
        <f t="shared" si="446"/>
        <v>0</v>
      </c>
      <c r="AT735" s="250">
        <f t="shared" si="447"/>
        <v>0</v>
      </c>
      <c r="AU735" s="250">
        <f t="shared" si="448"/>
        <v>0</v>
      </c>
      <c r="AV735" s="250">
        <f t="shared" si="449"/>
        <v>0</v>
      </c>
      <c r="AW735" s="250">
        <f t="shared" si="450"/>
        <v>1</v>
      </c>
      <c r="AX735" s="250">
        <f t="shared" si="451"/>
        <v>0</v>
      </c>
      <c r="AY735" s="89"/>
      <c r="AZ735" s="111"/>
      <c r="BA735" s="111"/>
      <c r="BB735" s="111"/>
      <c r="BC735" s="111"/>
      <c r="BD735" s="111"/>
      <c r="BE735" s="111"/>
      <c r="BF735" s="111"/>
      <c r="BG735" s="111"/>
      <c r="BH735" s="89"/>
      <c r="BI735" s="89"/>
      <c r="BJ735" s="89"/>
      <c r="BK735" s="89"/>
      <c r="BL735" s="89"/>
    </row>
    <row r="736" spans="1:64" x14ac:dyDescent="0.25">
      <c r="A736" s="86">
        <f t="shared" si="440"/>
        <v>735</v>
      </c>
      <c r="B736" s="113"/>
      <c r="C736" s="88"/>
      <c r="D736" s="88"/>
      <c r="E736" s="194">
        <f t="shared" si="416"/>
        <v>0</v>
      </c>
      <c r="F736" s="89">
        <f t="shared" si="417"/>
        <v>0</v>
      </c>
      <c r="G736" s="113"/>
      <c r="H736" s="88"/>
      <c r="I736" s="84">
        <f t="shared" si="418"/>
        <v>15997.84620629279</v>
      </c>
      <c r="J736" s="84">
        <f t="shared" si="419"/>
        <v>16122.367972769842</v>
      </c>
      <c r="K736" s="84">
        <f t="shared" si="420"/>
        <v>16246.889739246892</v>
      </c>
      <c r="L736" s="84">
        <f t="shared" si="421"/>
        <v>16371.411505723943</v>
      </c>
      <c r="M736" s="108">
        <f>IF(T736&lt;&gt;0,(((G736+1)*('Data Raw'!$N$1007-'Data Raw'!$N$1008)/2+'Data Raw'!$N$1008)*'Data Raw'!$M$1010+'Data Raw'!$M$1009)*AE736+AE736)</f>
        <v>16495.933272200993</v>
      </c>
      <c r="N736" s="84">
        <f t="shared" si="422"/>
        <v>16620.455038678043</v>
      </c>
      <c r="O736" s="84">
        <f t="shared" si="423"/>
        <v>16744.976805155093</v>
      </c>
      <c r="P736" s="84">
        <f t="shared" si="424"/>
        <v>16869.498571632143</v>
      </c>
      <c r="Q736" s="84">
        <f t="shared" si="425"/>
        <v>16994.020338109192</v>
      </c>
      <c r="R736" s="166" t="str">
        <f t="shared" si="426"/>
        <v/>
      </c>
      <c r="S736" s="109">
        <f>'Data Raw'!E778</f>
        <v>16599.21</v>
      </c>
      <c r="T736" s="109">
        <f>'Data Raw'!G778</f>
        <v>16828.93</v>
      </c>
      <c r="U736" s="109">
        <f>'Data Raw'!D778</f>
        <v>16846.13</v>
      </c>
      <c r="V736" s="166" t="str">
        <f t="shared" si="427"/>
        <v/>
      </c>
      <c r="W736" s="89">
        <f t="shared" si="428"/>
        <v>-332.9967277990072</v>
      </c>
      <c r="X736" s="89">
        <f t="shared" si="429"/>
        <v>110886.8207248461</v>
      </c>
      <c r="Y736" s="89">
        <f t="shared" si="445"/>
        <v>262.68474004359769</v>
      </c>
      <c r="Z736" s="109">
        <f t="shared" si="430"/>
        <v>246.92000000000189</v>
      </c>
      <c r="AA736" s="89">
        <f t="shared" si="431"/>
        <v>245.48420311636406</v>
      </c>
      <c r="AB736" s="89">
        <f t="shared" si="432"/>
        <v>16470.931831909606</v>
      </c>
      <c r="AC736" s="89">
        <f t="shared" si="433"/>
        <v>16887.848168090393</v>
      </c>
      <c r="AD736" s="89">
        <f t="shared" si="434"/>
        <v>1</v>
      </c>
      <c r="AE736" s="89">
        <f>'Data Raw'!C778</f>
        <v>16679.39</v>
      </c>
      <c r="AF736" s="89"/>
      <c r="AG736" s="89">
        <f t="shared" si="436"/>
        <v>149.54000000000087</v>
      </c>
      <c r="AH736" s="89">
        <f t="shared" si="437"/>
        <v>-183.45672779900633</v>
      </c>
      <c r="AI736" s="109">
        <f t="shared" si="438"/>
        <v>-1</v>
      </c>
      <c r="AJ736" s="109">
        <f t="shared" si="442"/>
        <v>50</v>
      </c>
      <c r="AK736" s="88"/>
      <c r="AL736" s="191" t="str">
        <f t="shared" si="443"/>
        <v/>
      </c>
      <c r="AM736" s="191">
        <f t="shared" si="444"/>
        <v>-149.54000000000087</v>
      </c>
      <c r="AN736" s="88"/>
      <c r="AO736" s="191"/>
      <c r="AP736" s="191">
        <f t="shared" si="439"/>
        <v>22362.211600000261</v>
      </c>
      <c r="AQ736" s="191">
        <f t="shared" si="435"/>
        <v>118.99773983015191</v>
      </c>
      <c r="AR736" s="191">
        <f t="shared" si="441"/>
        <v>-143.68700021344577</v>
      </c>
      <c r="AS736" s="250">
        <f t="shared" si="446"/>
        <v>0</v>
      </c>
      <c r="AT736" s="250">
        <f t="shared" si="447"/>
        <v>0</v>
      </c>
      <c r="AU736" s="250">
        <f t="shared" si="448"/>
        <v>0</v>
      </c>
      <c r="AV736" s="250">
        <f t="shared" si="449"/>
        <v>0</v>
      </c>
      <c r="AW736" s="250">
        <f t="shared" si="450"/>
        <v>1</v>
      </c>
      <c r="AX736" s="250">
        <f t="shared" si="451"/>
        <v>0</v>
      </c>
      <c r="AY736" s="89"/>
      <c r="AZ736" s="111"/>
      <c r="BA736" s="111"/>
      <c r="BB736" s="111"/>
      <c r="BC736" s="111"/>
      <c r="BD736" s="111"/>
      <c r="BE736" s="111"/>
      <c r="BF736" s="111"/>
      <c r="BG736" s="111"/>
      <c r="BH736" s="89"/>
      <c r="BI736" s="89"/>
      <c r="BJ736" s="89"/>
      <c r="BK736" s="89"/>
      <c r="BL736" s="89"/>
    </row>
    <row r="737" spans="1:64" x14ac:dyDescent="0.25">
      <c r="A737" s="86">
        <f t="shared" si="440"/>
        <v>736</v>
      </c>
      <c r="B737" s="113"/>
      <c r="C737" s="88"/>
      <c r="D737" s="88"/>
      <c r="E737" s="194">
        <f t="shared" si="416"/>
        <v>0</v>
      </c>
      <c r="F737" s="89">
        <f t="shared" si="417"/>
        <v>0</v>
      </c>
      <c r="G737" s="113"/>
      <c r="H737" s="88"/>
      <c r="I737" s="84">
        <f t="shared" si="418"/>
        <v>16280.892523689185</v>
      </c>
      <c r="J737" s="84">
        <f t="shared" si="419"/>
        <v>16412.234893710985</v>
      </c>
      <c r="K737" s="84">
        <f t="shared" si="420"/>
        <v>16543.577263732783</v>
      </c>
      <c r="L737" s="84">
        <f t="shared" si="421"/>
        <v>16674.919633754584</v>
      </c>
      <c r="M737" s="108">
        <f>IF(T737&lt;&gt;0,(((G737+1)*('Data Raw'!$N$1007-'Data Raw'!$N$1008)/2+'Data Raw'!$N$1008)*'Data Raw'!$M$1010+'Data Raw'!$M$1009)*AE737+AE737)</f>
        <v>16806.262003776381</v>
      </c>
      <c r="N737" s="84">
        <f t="shared" si="422"/>
        <v>16937.604373798178</v>
      </c>
      <c r="O737" s="84">
        <f t="shared" si="423"/>
        <v>17068.946743819979</v>
      </c>
      <c r="P737" s="84">
        <f t="shared" si="424"/>
        <v>17200.289113841776</v>
      </c>
      <c r="Q737" s="84">
        <f t="shared" si="425"/>
        <v>17331.631483863577</v>
      </c>
      <c r="R737" s="166" t="str">
        <f t="shared" si="426"/>
        <v/>
      </c>
      <c r="S737" s="109">
        <f>'Data Raw'!E779</f>
        <v>16934.650000000001</v>
      </c>
      <c r="T737" s="109">
        <f>'Data Raw'!G779</f>
        <v>17201.27</v>
      </c>
      <c r="U737" s="109">
        <f>'Data Raw'!D779</f>
        <v>17217.86</v>
      </c>
      <c r="V737" s="166" t="str">
        <f t="shared" si="427"/>
        <v/>
      </c>
      <c r="W737" s="89">
        <f t="shared" si="428"/>
        <v>-395.00799622361956</v>
      </c>
      <c r="X737" s="89">
        <f t="shared" si="429"/>
        <v>156031.31708059905</v>
      </c>
      <c r="Y737" s="89">
        <f t="shared" si="445"/>
        <v>285.36967327892279</v>
      </c>
      <c r="Z737" s="109">
        <f t="shared" si="430"/>
        <v>283.20999999999913</v>
      </c>
      <c r="AA737" s="89">
        <f t="shared" si="431"/>
        <v>250.87360267116907</v>
      </c>
      <c r="AB737" s="89">
        <f t="shared" si="432"/>
        <v>16784.508427351087</v>
      </c>
      <c r="AC737" s="89">
        <f t="shared" si="433"/>
        <v>17201.831572648909</v>
      </c>
      <c r="AD737" s="89">
        <f t="shared" si="434"/>
        <v>1</v>
      </c>
      <c r="AE737" s="89">
        <f>'Data Raw'!C779</f>
        <v>16993.169999999998</v>
      </c>
      <c r="AF737" s="89"/>
      <c r="AG737" s="89">
        <f t="shared" si="436"/>
        <v>208.10000000000218</v>
      </c>
      <c r="AH737" s="89">
        <f t="shared" si="437"/>
        <v>-186.90799622361737</v>
      </c>
      <c r="AI737" s="109">
        <f t="shared" si="438"/>
        <v>-1</v>
      </c>
      <c r="AJ737" s="109">
        <f t="shared" si="442"/>
        <v>50</v>
      </c>
      <c r="AK737" s="88"/>
      <c r="AL737" s="191" t="str">
        <f t="shared" si="443"/>
        <v/>
      </c>
      <c r="AM737" s="191">
        <f t="shared" si="444"/>
        <v>-208.10000000000218</v>
      </c>
      <c r="AN737" s="88"/>
      <c r="AO737" s="191"/>
      <c r="AP737" s="191">
        <f t="shared" si="439"/>
        <v>43305.61000000091</v>
      </c>
      <c r="AQ737" s="191">
        <f t="shared" si="435"/>
        <v>128.89799096013527</v>
      </c>
      <c r="AR737" s="191">
        <f t="shared" si="441"/>
        <v>-156.47168231878751</v>
      </c>
      <c r="AS737" s="250">
        <f t="shared" si="446"/>
        <v>0</v>
      </c>
      <c r="AT737" s="250">
        <f t="shared" si="447"/>
        <v>0</v>
      </c>
      <c r="AU737" s="250">
        <f t="shared" si="448"/>
        <v>0</v>
      </c>
      <c r="AV737" s="250">
        <f t="shared" si="449"/>
        <v>0</v>
      </c>
      <c r="AW737" s="250">
        <f t="shared" si="450"/>
        <v>0</v>
      </c>
      <c r="AX737" s="250">
        <f t="shared" si="451"/>
        <v>1</v>
      </c>
      <c r="AY737" s="89"/>
      <c r="AZ737" s="111"/>
      <c r="BA737" s="111"/>
      <c r="BB737" s="111"/>
      <c r="BC737" s="111"/>
      <c r="BD737" s="111"/>
      <c r="BE737" s="111"/>
      <c r="BF737" s="111"/>
      <c r="BG737" s="111"/>
      <c r="BH737" s="89"/>
      <c r="BI737" s="89"/>
      <c r="BJ737" s="89"/>
      <c r="BK737" s="89"/>
      <c r="BL737" s="89"/>
    </row>
    <row r="738" spans="1:64" x14ac:dyDescent="0.25">
      <c r="A738" s="86">
        <f t="shared" si="440"/>
        <v>737</v>
      </c>
      <c r="B738" s="113"/>
      <c r="C738" s="88"/>
      <c r="D738" s="88"/>
      <c r="E738" s="194">
        <f t="shared" si="416"/>
        <v>0</v>
      </c>
      <c r="F738" s="89">
        <f t="shared" si="417"/>
        <v>0</v>
      </c>
      <c r="G738" s="113"/>
      <c r="H738" s="88"/>
      <c r="I738" s="84">
        <f t="shared" si="418"/>
        <v>16384.812357107967</v>
      </c>
      <c r="J738" s="84">
        <f t="shared" si="419"/>
        <v>16527.497193747426</v>
      </c>
      <c r="K738" s="84">
        <f t="shared" si="420"/>
        <v>16670.182030386888</v>
      </c>
      <c r="L738" s="84">
        <f t="shared" si="421"/>
        <v>16812.866867026347</v>
      </c>
      <c r="M738" s="108">
        <f>IF(T738&lt;&gt;0,(((G738+1)*('Data Raw'!$N$1007-'Data Raw'!$N$1008)/2+'Data Raw'!$N$1008)*'Data Raw'!$M$1010+'Data Raw'!$M$1009)*AE738+AE738)</f>
        <v>16955.551703665809</v>
      </c>
      <c r="N738" s="84">
        <f t="shared" si="422"/>
        <v>17098.236540305272</v>
      </c>
      <c r="O738" s="84">
        <f t="shared" si="423"/>
        <v>17240.921376944731</v>
      </c>
      <c r="P738" s="84">
        <f t="shared" si="424"/>
        <v>17383.606213584193</v>
      </c>
      <c r="Q738" s="84">
        <f t="shared" si="425"/>
        <v>17526.291050223652</v>
      </c>
      <c r="R738" s="166" t="str">
        <f t="shared" si="426"/>
        <v/>
      </c>
      <c r="S738" s="109">
        <f>'Data Raw'!E780</f>
        <v>17109.57</v>
      </c>
      <c r="T738" s="109">
        <f>'Data Raw'!G780</f>
        <v>17284.54</v>
      </c>
      <c r="U738" s="109">
        <f>'Data Raw'!D780</f>
        <v>17438.830000000002</v>
      </c>
      <c r="V738" s="166" t="str">
        <f t="shared" si="427"/>
        <v/>
      </c>
      <c r="W738" s="89">
        <f t="shared" si="428"/>
        <v>-328.98829633419155</v>
      </c>
      <c r="X738" s="89">
        <f t="shared" si="429"/>
        <v>108233.29912487383</v>
      </c>
      <c r="Y738" s="89">
        <f t="shared" si="445"/>
        <v>292.00009826045033</v>
      </c>
      <c r="Z738" s="109">
        <f t="shared" si="430"/>
        <v>329.26000000000204</v>
      </c>
      <c r="AA738" s="89">
        <f t="shared" si="431"/>
        <v>262.07165943243086</v>
      </c>
      <c r="AB738" s="89">
        <f t="shared" si="432"/>
        <v>16930.877437729505</v>
      </c>
      <c r="AC738" s="89">
        <f t="shared" si="433"/>
        <v>17357.362562270493</v>
      </c>
      <c r="AD738" s="89">
        <f t="shared" si="434"/>
        <v>1</v>
      </c>
      <c r="AE738" s="89">
        <f>'Data Raw'!C780</f>
        <v>17144.12</v>
      </c>
      <c r="AF738" s="89"/>
      <c r="AG738" s="89">
        <f t="shared" si="436"/>
        <v>140.42000000000189</v>
      </c>
      <c r="AH738" s="89">
        <f t="shared" si="437"/>
        <v>-188.56829633418965</v>
      </c>
      <c r="AI738" s="109">
        <f t="shared" si="438"/>
        <v>-1</v>
      </c>
      <c r="AJ738" s="109">
        <f t="shared" si="442"/>
        <v>50</v>
      </c>
      <c r="AK738" s="88"/>
      <c r="AL738" s="191" t="str">
        <f t="shared" si="443"/>
        <v/>
      </c>
      <c r="AM738" s="191">
        <f t="shared" si="444"/>
        <v>-140.42000000000189</v>
      </c>
      <c r="AN738" s="88"/>
      <c r="AO738" s="191"/>
      <c r="AP738" s="191">
        <f t="shared" si="439"/>
        <v>19717.77640000053</v>
      </c>
      <c r="AQ738" s="191">
        <f t="shared" si="435"/>
        <v>130.17821418678713</v>
      </c>
      <c r="AR738" s="191">
        <f t="shared" si="441"/>
        <v>-161.8218840736632</v>
      </c>
      <c r="AS738" s="250">
        <f t="shared" si="446"/>
        <v>0</v>
      </c>
      <c r="AT738" s="250">
        <f t="shared" si="447"/>
        <v>0</v>
      </c>
      <c r="AU738" s="250">
        <f t="shared" si="448"/>
        <v>0</v>
      </c>
      <c r="AV738" s="250">
        <f t="shared" si="449"/>
        <v>0</v>
      </c>
      <c r="AW738" s="250">
        <f t="shared" si="450"/>
        <v>1</v>
      </c>
      <c r="AX738" s="250">
        <f t="shared" si="451"/>
        <v>0</v>
      </c>
      <c r="AY738" s="89"/>
      <c r="AZ738" s="111"/>
      <c r="BA738" s="111"/>
      <c r="BB738" s="111"/>
      <c r="BC738" s="111"/>
      <c r="BD738" s="111"/>
      <c r="BE738" s="111"/>
      <c r="BF738" s="111"/>
      <c r="BG738" s="111"/>
      <c r="BH738" s="89"/>
      <c r="BI738" s="89"/>
      <c r="BJ738" s="89"/>
      <c r="BK738" s="89"/>
      <c r="BL738" s="89"/>
    </row>
    <row r="739" spans="1:64" x14ac:dyDescent="0.25">
      <c r="A739" s="86">
        <f t="shared" si="440"/>
        <v>738</v>
      </c>
      <c r="B739" s="113"/>
      <c r="C739" s="88"/>
      <c r="D739" s="88"/>
      <c r="E739" s="194">
        <f t="shared" si="416"/>
        <v>0</v>
      </c>
      <c r="F739" s="89">
        <f t="shared" si="417"/>
        <v>0</v>
      </c>
      <c r="G739" s="113"/>
      <c r="H739" s="88"/>
      <c r="I739" s="84">
        <f t="shared" si="418"/>
        <v>16561.51881787536</v>
      </c>
      <c r="J739" s="84">
        <f t="shared" si="419"/>
        <v>16707.518867005587</v>
      </c>
      <c r="K739" s="84">
        <f t="shared" si="420"/>
        <v>16853.51891613581</v>
      </c>
      <c r="L739" s="84">
        <f t="shared" si="421"/>
        <v>16999.518965266037</v>
      </c>
      <c r="M739" s="108">
        <f>IF(T739&lt;&gt;0,(((G739+1)*('Data Raw'!$N$1007-'Data Raw'!$N$1008)/2+'Data Raw'!$N$1008)*'Data Raw'!$M$1010+'Data Raw'!$M$1009)*AE739+AE739)</f>
        <v>17145.519014396261</v>
      </c>
      <c r="N739" s="84">
        <f t="shared" si="422"/>
        <v>17291.519063526484</v>
      </c>
      <c r="O739" s="84">
        <f t="shared" si="423"/>
        <v>17437.519112656712</v>
      </c>
      <c r="P739" s="84">
        <f t="shared" si="424"/>
        <v>17583.519161786935</v>
      </c>
      <c r="Q739" s="84">
        <f t="shared" si="425"/>
        <v>17729.519210917162</v>
      </c>
      <c r="R739" s="166" t="str">
        <f t="shared" si="426"/>
        <v/>
      </c>
      <c r="S739" s="109">
        <f>'Data Raw'!E781</f>
        <v>17336.2</v>
      </c>
      <c r="T739" s="109">
        <f>'Data Raw'!G781</f>
        <v>17651.150000000001</v>
      </c>
      <c r="U739" s="109">
        <f>'Data Raw'!D781</f>
        <v>17758.240000000002</v>
      </c>
      <c r="V739" s="166" t="str">
        <f t="shared" si="427"/>
        <v/>
      </c>
      <c r="W739" s="89">
        <f t="shared" si="428"/>
        <v>-505.63098560374056</v>
      </c>
      <c r="X739" s="89">
        <f t="shared" si="429"/>
        <v>255662.69360261009</v>
      </c>
      <c r="Y739" s="89">
        <f t="shared" si="445"/>
        <v>331.06905578903149</v>
      </c>
      <c r="Z739" s="109">
        <f t="shared" si="430"/>
        <v>422.04000000000087</v>
      </c>
      <c r="AA739" s="89">
        <f t="shared" si="431"/>
        <v>284.92427951351226</v>
      </c>
      <c r="AB739" s="89">
        <f t="shared" si="432"/>
        <v>17113.439089482436</v>
      </c>
      <c r="AC739" s="89">
        <f t="shared" si="433"/>
        <v>17558.960910517566</v>
      </c>
      <c r="AD739" s="89" t="str">
        <f t="shared" si="434"/>
        <v/>
      </c>
      <c r="AE739" s="89">
        <f>'Data Raw'!C781</f>
        <v>17336.2</v>
      </c>
      <c r="AF739" s="89"/>
      <c r="AG739" s="89">
        <f t="shared" si="436"/>
        <v>314.95000000000073</v>
      </c>
      <c r="AH739" s="89">
        <f t="shared" si="437"/>
        <v>-190.68098560373983</v>
      </c>
      <c r="AI739" s="109">
        <f t="shared" si="438"/>
        <v>-1</v>
      </c>
      <c r="AJ739" s="109">
        <f t="shared" si="442"/>
        <v>50</v>
      </c>
      <c r="AK739" s="88"/>
      <c r="AL739" s="191" t="str">
        <f t="shared" si="443"/>
        <v/>
      </c>
      <c r="AM739" s="191">
        <f t="shared" si="444"/>
        <v>-314.95000000000073</v>
      </c>
      <c r="AN739" s="88"/>
      <c r="AO739" s="191"/>
      <c r="AP739" s="191">
        <f t="shared" si="439"/>
        <v>99193.502500000453</v>
      </c>
      <c r="AQ739" s="191">
        <f t="shared" si="435"/>
        <v>150.70841261047752</v>
      </c>
      <c r="AR739" s="191">
        <f t="shared" si="441"/>
        <v>-180.36064317855397</v>
      </c>
      <c r="AS739" s="250">
        <f t="shared" si="446"/>
        <v>0</v>
      </c>
      <c r="AT739" s="250">
        <f t="shared" si="447"/>
        <v>0</v>
      </c>
      <c r="AU739" s="250">
        <f t="shared" si="448"/>
        <v>0</v>
      </c>
      <c r="AV739" s="250">
        <f t="shared" si="449"/>
        <v>0</v>
      </c>
      <c r="AW739" s="250">
        <f t="shared" si="450"/>
        <v>0</v>
      </c>
      <c r="AX739" s="250">
        <f t="shared" si="451"/>
        <v>1</v>
      </c>
      <c r="AY739" s="89"/>
      <c r="AZ739" s="111"/>
      <c r="BA739" s="111"/>
      <c r="BB739" s="111"/>
      <c r="BC739" s="111"/>
      <c r="BD739" s="111"/>
      <c r="BE739" s="111"/>
      <c r="BF739" s="111"/>
      <c r="BG739" s="111"/>
      <c r="BH739" s="89"/>
      <c r="BI739" s="89"/>
      <c r="BJ739" s="89"/>
      <c r="BK739" s="89"/>
      <c r="BL739" s="89"/>
    </row>
    <row r="740" spans="1:64" x14ac:dyDescent="0.25">
      <c r="A740" s="86">
        <f t="shared" si="440"/>
        <v>739</v>
      </c>
      <c r="B740" s="113"/>
      <c r="C740" s="88"/>
      <c r="D740" s="88"/>
      <c r="E740" s="194">
        <f t="shared" si="416"/>
        <v>0</v>
      </c>
      <c r="F740" s="89">
        <f t="shared" si="417"/>
        <v>0</v>
      </c>
      <c r="G740" s="113"/>
      <c r="H740" s="88"/>
      <c r="I740" s="84">
        <f t="shared" si="418"/>
        <v>16880.692271725653</v>
      </c>
      <c r="J740" s="84">
        <f t="shared" si="419"/>
        <v>17046.226799620166</v>
      </c>
      <c r="K740" s="84">
        <f t="shared" si="420"/>
        <v>17211.761327514683</v>
      </c>
      <c r="L740" s="84">
        <f t="shared" si="421"/>
        <v>17377.295855409197</v>
      </c>
      <c r="M740" s="108">
        <f>IF(T740&lt;&gt;0,(((G740+1)*('Data Raw'!$N$1007-'Data Raw'!$N$1008)/2+'Data Raw'!$N$1008)*'Data Raw'!$M$1010+'Data Raw'!$M$1009)*AE740+AE740)</f>
        <v>17542.830383303713</v>
      </c>
      <c r="N740" s="84">
        <f t="shared" si="422"/>
        <v>17708.36491119823</v>
      </c>
      <c r="O740" s="84">
        <f t="shared" si="423"/>
        <v>17873.899439092744</v>
      </c>
      <c r="P740" s="84">
        <f t="shared" si="424"/>
        <v>18039.433966987261</v>
      </c>
      <c r="Q740" s="84">
        <f t="shared" si="425"/>
        <v>18204.968494881774</v>
      </c>
      <c r="R740" s="166" t="str">
        <f t="shared" si="426"/>
        <v/>
      </c>
      <c r="S740" s="109">
        <f>'Data Raw'!E782</f>
        <v>17679.189999999999</v>
      </c>
      <c r="T740" s="109">
        <f>'Data Raw'!G782</f>
        <v>17746.91</v>
      </c>
      <c r="U740" s="109">
        <f>'Data Raw'!D782</f>
        <v>18031.16</v>
      </c>
      <c r="V740" s="166" t="str">
        <f t="shared" si="427"/>
        <v/>
      </c>
      <c r="W740" s="89">
        <f t="shared" si="428"/>
        <v>-204.07961669628639</v>
      </c>
      <c r="X740" s="89">
        <f t="shared" si="429"/>
        <v>41648.489950903175</v>
      </c>
      <c r="Y740" s="89">
        <f t="shared" si="445"/>
        <v>316.06708333090762</v>
      </c>
      <c r="Z740" s="109">
        <f t="shared" si="430"/>
        <v>351.97000000000116</v>
      </c>
      <c r="AA740" s="89">
        <f t="shared" si="431"/>
        <v>294.50223958301069</v>
      </c>
      <c r="AB740" s="89">
        <f t="shared" si="432"/>
        <v>17495.744362413516</v>
      </c>
      <c r="AC740" s="89">
        <f t="shared" si="433"/>
        <v>17980.115637586485</v>
      </c>
      <c r="AD740" s="89">
        <f t="shared" si="434"/>
        <v>1</v>
      </c>
      <c r="AE740" s="89">
        <f>'Data Raw'!C782</f>
        <v>17737.93</v>
      </c>
      <c r="AF740" s="89"/>
      <c r="AG740" s="89">
        <f t="shared" si="436"/>
        <v>8.9799999999995634</v>
      </c>
      <c r="AH740" s="89">
        <f t="shared" si="437"/>
        <v>-195.09961669628683</v>
      </c>
      <c r="AI740" s="109">
        <f t="shared" si="438"/>
        <v>-1</v>
      </c>
      <c r="AJ740" s="109">
        <f t="shared" si="442"/>
        <v>50</v>
      </c>
      <c r="AK740" s="88"/>
      <c r="AL740" s="191" t="str">
        <f t="shared" si="443"/>
        <v/>
      </c>
      <c r="AM740" s="191">
        <f t="shared" si="444"/>
        <v>-8.9799999999995634</v>
      </c>
      <c r="AN740" s="88"/>
      <c r="AO740" s="191"/>
      <c r="AP740" s="191">
        <f t="shared" si="439"/>
        <v>80.640399999992155</v>
      </c>
      <c r="AQ740" s="191">
        <f t="shared" si="435"/>
        <v>134.96081120931331</v>
      </c>
      <c r="AR740" s="191">
        <f t="shared" si="441"/>
        <v>-181.10627212159432</v>
      </c>
      <c r="AS740" s="250">
        <f t="shared" si="446"/>
        <v>0</v>
      </c>
      <c r="AT740" s="250">
        <f t="shared" si="447"/>
        <v>0</v>
      </c>
      <c r="AU740" s="250">
        <f t="shared" si="448"/>
        <v>0</v>
      </c>
      <c r="AV740" s="250">
        <f t="shared" si="449"/>
        <v>1</v>
      </c>
      <c r="AW740" s="250">
        <f t="shared" si="450"/>
        <v>0</v>
      </c>
      <c r="AX740" s="250">
        <f t="shared" si="451"/>
        <v>0</v>
      </c>
      <c r="AY740" s="89"/>
      <c r="AZ740" s="111"/>
      <c r="BA740" s="111"/>
      <c r="BB740" s="111"/>
      <c r="BC740" s="111"/>
      <c r="BD740" s="111"/>
      <c r="BE740" s="111"/>
      <c r="BF740" s="111"/>
      <c r="BG740" s="111"/>
      <c r="BH740" s="89"/>
      <c r="BI740" s="89"/>
      <c r="BJ740" s="89"/>
      <c r="BK740" s="89"/>
      <c r="BL740" s="89"/>
    </row>
    <row r="741" spans="1:64" x14ac:dyDescent="0.25">
      <c r="A741" s="86">
        <f t="shared" si="440"/>
        <v>740</v>
      </c>
      <c r="B741" s="113"/>
      <c r="C741" s="88"/>
      <c r="D741" s="88"/>
      <c r="E741" s="194">
        <f t="shared" ref="E741:E804" si="452">B741-B740</f>
        <v>0</v>
      </c>
      <c r="F741" s="89">
        <f t="shared" ref="F741:F804" si="453">E741/7+F740/7*6</f>
        <v>0</v>
      </c>
      <c r="G741" s="113"/>
      <c r="H741" s="88"/>
      <c r="I741" s="84">
        <f t="shared" ref="I741:I804" si="454">K741-Y740</f>
        <v>17015.045711410585</v>
      </c>
      <c r="J741" s="84">
        <f t="shared" ref="J741:J804" si="455">M741-Y740*1.5</f>
        <v>17173.079253076041</v>
      </c>
      <c r="K741" s="84">
        <f t="shared" ref="K741:K804" si="456">M741-Y740</f>
        <v>17331.112794741493</v>
      </c>
      <c r="L741" s="84">
        <f t="shared" ref="L741:L804" si="457">M741-Y740/2</f>
        <v>17489.14633640695</v>
      </c>
      <c r="M741" s="108">
        <f>IF(T741&lt;&gt;0,(((G741+1)*('Data Raw'!$N$1007-'Data Raw'!$N$1008)/2+'Data Raw'!$N$1008)*'Data Raw'!$M$1010+'Data Raw'!$M$1009)*AE741+AE741)</f>
        <v>17647.179878072402</v>
      </c>
      <c r="N741" s="84">
        <f t="shared" ref="N741:N804" si="458">M741+Y740/2</f>
        <v>17805.213419737855</v>
      </c>
      <c r="O741" s="84">
        <f t="shared" ref="O741:O804" si="459">M741+Y740</f>
        <v>17963.246961403311</v>
      </c>
      <c r="P741" s="84">
        <f t="shared" ref="P741:P804" si="460">M741+1.5*Y740</f>
        <v>18121.280503068763</v>
      </c>
      <c r="Q741" s="84">
        <f t="shared" ref="Q741:Q804" si="461">O741+Y740</f>
        <v>18279.314044734219</v>
      </c>
      <c r="R741" s="166" t="str">
        <f t="shared" ref="R741:R804" si="462">IF(B741&lt;&gt;"",IF(AND(M741&gt;AB741,M741&lt;AC741),"",1),"")</f>
        <v/>
      </c>
      <c r="S741" s="109">
        <f>'Data Raw'!E783</f>
        <v>17686.939999999999</v>
      </c>
      <c r="T741" s="109">
        <f>'Data Raw'!G783</f>
        <v>17763.03</v>
      </c>
      <c r="U741" s="109">
        <f>'Data Raw'!D783</f>
        <v>17902.02</v>
      </c>
      <c r="V741" s="166" t="str">
        <f t="shared" ref="V741:V804" si="463">IF(R741&lt;&gt;1,IF(B741&lt;&gt;"",IF((AE741-M741)*(AE741-T741)&gt;0,1,""),""),"")</f>
        <v/>
      </c>
      <c r="W741" s="89">
        <f t="shared" ref="W741:W804" si="464">IF(R741=1,0,(M741-T741))</f>
        <v>-115.85012192759677</v>
      </c>
      <c r="X741" s="89">
        <f t="shared" ref="X741:X804" si="465">IF(R741=1,0,(M741-T741)*(M741-T741))</f>
        <v>13421.250750639039</v>
      </c>
      <c r="Y741" s="89">
        <f t="shared" si="445"/>
        <v>295.87923640336788</v>
      </c>
      <c r="Z741" s="109">
        <f t="shared" ref="Z741:Z804" si="466">U741-S741</f>
        <v>215.08000000000175</v>
      </c>
      <c r="AA741" s="89">
        <f t="shared" ref="AA741:AA804" si="467">Z741/7+AA740/7*6</f>
        <v>283.15620535686656</v>
      </c>
      <c r="AB741" s="89">
        <f t="shared" ref="AB741:AB804" si="468">AE741-$AD$1*AA740</f>
        <v>17593.113096354438</v>
      </c>
      <c r="AC741" s="89">
        <f t="shared" ref="AC741:AC804" si="469">AE741+$AD$1*AA740</f>
        <v>18093.766903645559</v>
      </c>
      <c r="AD741" s="89">
        <f t="shared" ref="AD741:AD804" si="470">IF(AND(T741&lt;AC741, T741&gt;AB741),1,"")</f>
        <v>1</v>
      </c>
      <c r="AE741" s="89">
        <f>'Data Raw'!C783</f>
        <v>17843.439999999999</v>
      </c>
      <c r="AF741" s="89"/>
      <c r="AG741" s="89">
        <f t="shared" si="436"/>
        <v>-80.409999999999854</v>
      </c>
      <c r="AH741" s="89">
        <f t="shared" si="437"/>
        <v>-196.26012192759663</v>
      </c>
      <c r="AI741" s="109">
        <f t="shared" si="438"/>
        <v>-1</v>
      </c>
      <c r="AJ741" s="109">
        <f t="shared" si="442"/>
        <v>50</v>
      </c>
      <c r="AK741" s="88"/>
      <c r="AL741" s="191" t="str">
        <f t="shared" si="443"/>
        <v/>
      </c>
      <c r="AM741" s="191">
        <f t="shared" si="444"/>
        <v>-80.409999999999854</v>
      </c>
      <c r="AN741" s="88"/>
      <c r="AO741" s="191"/>
      <c r="AP741" s="191">
        <f t="shared" si="439"/>
        <v>6465.7680999999766</v>
      </c>
      <c r="AQ741" s="191">
        <f t="shared" ref="AQ741:AQ804" si="471">IF(AP741&gt;0,SQRT(AP741)/9+AQ740/9*8,AQ740)</f>
        <v>128.89960996383402</v>
      </c>
      <c r="AR741" s="191">
        <f t="shared" si="441"/>
        <v>-166.97962643953386</v>
      </c>
      <c r="AS741" s="250">
        <f t="shared" si="446"/>
        <v>0</v>
      </c>
      <c r="AT741" s="250">
        <f t="shared" si="447"/>
        <v>0</v>
      </c>
      <c r="AU741" s="250">
        <f t="shared" si="448"/>
        <v>0</v>
      </c>
      <c r="AV741" s="250">
        <f t="shared" si="449"/>
        <v>1</v>
      </c>
      <c r="AW741" s="250">
        <f t="shared" si="450"/>
        <v>0</v>
      </c>
      <c r="AX741" s="250">
        <f t="shared" si="451"/>
        <v>0</v>
      </c>
      <c r="AY741" s="89"/>
      <c r="AZ741" s="111"/>
      <c r="BA741" s="111"/>
      <c r="BB741" s="111"/>
      <c r="BC741" s="111"/>
      <c r="BD741" s="111"/>
      <c r="BE741" s="111"/>
      <c r="BF741" s="111"/>
      <c r="BG741" s="111"/>
      <c r="BH741" s="89"/>
      <c r="BI741" s="89"/>
      <c r="BJ741" s="89"/>
      <c r="BK741" s="89"/>
      <c r="BL741" s="89"/>
    </row>
    <row r="742" spans="1:64" x14ac:dyDescent="0.25">
      <c r="A742" s="86">
        <f t="shared" si="440"/>
        <v>741</v>
      </c>
      <c r="B742" s="113"/>
      <c r="C742" s="88"/>
      <c r="D742" s="88"/>
      <c r="E742" s="194">
        <f t="shared" si="452"/>
        <v>0</v>
      </c>
      <c r="F742" s="89">
        <f t="shared" si="453"/>
        <v>0</v>
      </c>
      <c r="G742" s="113"/>
      <c r="H742" s="88"/>
      <c r="I742" s="84">
        <f t="shared" si="454"/>
        <v>16973.571683087135</v>
      </c>
      <c r="J742" s="84">
        <f t="shared" si="455"/>
        <v>17121.511301288821</v>
      </c>
      <c r="K742" s="84">
        <f t="shared" si="456"/>
        <v>17269.450919490504</v>
      </c>
      <c r="L742" s="84">
        <f t="shared" si="457"/>
        <v>17417.39053769219</v>
      </c>
      <c r="M742" s="108">
        <f>IF(T742&lt;&gt;0,(((G742+1)*('Data Raw'!$N$1007-'Data Raw'!$N$1008)/2+'Data Raw'!$N$1008)*'Data Raw'!$M$1010+'Data Raw'!$M$1009)*AE742+AE742)</f>
        <v>17565.330155893873</v>
      </c>
      <c r="N742" s="84">
        <f t="shared" si="458"/>
        <v>17713.269774095555</v>
      </c>
      <c r="O742" s="84">
        <f t="shared" si="459"/>
        <v>17861.209392297242</v>
      </c>
      <c r="P742" s="84">
        <f t="shared" si="460"/>
        <v>18009.149010498924</v>
      </c>
      <c r="Q742" s="84">
        <f t="shared" si="461"/>
        <v>18157.088628700611</v>
      </c>
      <c r="R742" s="166" t="str">
        <f t="shared" si="462"/>
        <v/>
      </c>
      <c r="S742" s="109">
        <f>'Data Raw'!E784</f>
        <v>17740.62</v>
      </c>
      <c r="T742" s="109">
        <f>'Data Raw'!G784</f>
        <v>18207.13</v>
      </c>
      <c r="U742" s="109">
        <f>'Data Raw'!D784</f>
        <v>18217.82</v>
      </c>
      <c r="V742" s="166" t="str">
        <f t="shared" si="463"/>
        <v/>
      </c>
      <c r="W742" s="89">
        <f t="shared" si="464"/>
        <v>-641.79984410612815</v>
      </c>
      <c r="X742" s="89">
        <f t="shared" si="465"/>
        <v>411907.0398946504</v>
      </c>
      <c r="Y742" s="89">
        <f t="shared" si="445"/>
        <v>365.8989273209769</v>
      </c>
      <c r="Z742" s="109">
        <f t="shared" si="466"/>
        <v>477.20000000000073</v>
      </c>
      <c r="AA742" s="89">
        <f t="shared" si="467"/>
        <v>310.87674744874289</v>
      </c>
      <c r="AB742" s="89">
        <f t="shared" si="468"/>
        <v>17519.997225446663</v>
      </c>
      <c r="AC742" s="89">
        <f t="shared" si="469"/>
        <v>18001.362774553338</v>
      </c>
      <c r="AD742" s="89" t="str">
        <f t="shared" si="470"/>
        <v/>
      </c>
      <c r="AE742" s="89">
        <f>'Data Raw'!C784</f>
        <v>17760.68</v>
      </c>
      <c r="AF742" s="89"/>
      <c r="AG742" s="89">
        <f t="shared" si="436"/>
        <v>446.45000000000073</v>
      </c>
      <c r="AH742" s="89">
        <f t="shared" si="437"/>
        <v>-195.34984410612742</v>
      </c>
      <c r="AI742" s="109">
        <f t="shared" si="438"/>
        <v>-1</v>
      </c>
      <c r="AJ742" s="109">
        <f t="shared" si="442"/>
        <v>50</v>
      </c>
      <c r="AK742" s="88"/>
      <c r="AL742" s="191" t="str">
        <f t="shared" si="443"/>
        <v/>
      </c>
      <c r="AM742" s="191">
        <f t="shared" si="444"/>
        <v>-446.45000000000073</v>
      </c>
      <c r="AN742" s="88"/>
      <c r="AO742" s="191"/>
      <c r="AP742" s="191">
        <f t="shared" si="439"/>
        <v>199317.60250000065</v>
      </c>
      <c r="AQ742" s="191">
        <f t="shared" si="471"/>
        <v>164.18298663451921</v>
      </c>
      <c r="AR742" s="191">
        <f t="shared" si="441"/>
        <v>-201.71594068645769</v>
      </c>
      <c r="AS742" s="250">
        <f t="shared" si="446"/>
        <v>0</v>
      </c>
      <c r="AT742" s="250">
        <f t="shared" si="447"/>
        <v>0</v>
      </c>
      <c r="AU742" s="250">
        <f t="shared" si="448"/>
        <v>0</v>
      </c>
      <c r="AV742" s="250">
        <f t="shared" si="449"/>
        <v>0</v>
      </c>
      <c r="AW742" s="250">
        <f t="shared" si="450"/>
        <v>0</v>
      </c>
      <c r="AX742" s="250">
        <f t="shared" si="451"/>
        <v>0</v>
      </c>
      <c r="AY742" s="89"/>
      <c r="AZ742" s="111"/>
      <c r="BA742" s="111"/>
      <c r="BB742" s="111"/>
      <c r="BC742" s="111"/>
      <c r="BD742" s="111"/>
      <c r="BE742" s="111"/>
      <c r="BF742" s="111"/>
      <c r="BG742" s="111"/>
      <c r="BH742" s="89"/>
      <c r="BI742" s="89"/>
      <c r="BJ742" s="89"/>
      <c r="BK742" s="89"/>
      <c r="BL742" s="89"/>
    </row>
    <row r="743" spans="1:64" x14ac:dyDescent="0.25">
      <c r="A743" s="86">
        <f t="shared" si="440"/>
        <v>742</v>
      </c>
      <c r="B743" s="113"/>
      <c r="C743" s="88"/>
      <c r="D743" s="88"/>
      <c r="E743" s="194">
        <f t="shared" si="452"/>
        <v>0</v>
      </c>
      <c r="F743" s="89">
        <f t="shared" si="453"/>
        <v>0</v>
      </c>
      <c r="G743" s="113"/>
      <c r="H743" s="88"/>
      <c r="I743" s="84">
        <f t="shared" si="454"/>
        <v>17607.544258373247</v>
      </c>
      <c r="J743" s="84">
        <f t="shared" si="455"/>
        <v>17790.493722033738</v>
      </c>
      <c r="K743" s="84">
        <f t="shared" si="456"/>
        <v>17973.443185694225</v>
      </c>
      <c r="L743" s="84">
        <f t="shared" si="457"/>
        <v>18156.392649354715</v>
      </c>
      <c r="M743" s="108">
        <f>IF(T743&lt;&gt;0,(((G743+1)*('Data Raw'!$N$1007-'Data Raw'!$N$1008)/2+'Data Raw'!$N$1008)*'Data Raw'!$M$1010+'Data Raw'!$M$1009)*AE743+AE743)</f>
        <v>18339.342113015202</v>
      </c>
      <c r="N743" s="84">
        <f t="shared" si="458"/>
        <v>18522.291576675689</v>
      </c>
      <c r="O743" s="84">
        <f t="shared" si="459"/>
        <v>18705.241040336179</v>
      </c>
      <c r="P743" s="84">
        <f t="shared" si="460"/>
        <v>18888.190503996666</v>
      </c>
      <c r="Q743" s="84">
        <f t="shared" si="461"/>
        <v>19071.139967657156</v>
      </c>
      <c r="R743" s="166" t="str">
        <f t="shared" si="462"/>
        <v/>
      </c>
      <c r="S743" s="109">
        <f>'Data Raw'!E785</f>
        <v>18362.22</v>
      </c>
      <c r="T743" s="109">
        <f>'Data Raw'!G785</f>
        <v>18475.919999999998</v>
      </c>
      <c r="U743" s="109">
        <f>'Data Raw'!D785</f>
        <v>18604.169999999998</v>
      </c>
      <c r="V743" s="166" t="str">
        <f t="shared" si="463"/>
        <v/>
      </c>
      <c r="W743" s="89">
        <f t="shared" si="464"/>
        <v>-136.57788698479635</v>
      </c>
      <c r="X743" s="89">
        <f t="shared" si="465"/>
        <v>18653.519213231804</v>
      </c>
      <c r="Y743" s="89">
        <f t="shared" si="445"/>
        <v>342.66719991874686</v>
      </c>
      <c r="Z743" s="109">
        <f t="shared" si="466"/>
        <v>241.94999999999709</v>
      </c>
      <c r="AA743" s="89">
        <f t="shared" si="467"/>
        <v>301.03006924177919</v>
      </c>
      <c r="AB743" s="89">
        <f t="shared" si="468"/>
        <v>18279.054764668566</v>
      </c>
      <c r="AC743" s="89">
        <f t="shared" si="469"/>
        <v>18807.545235331432</v>
      </c>
      <c r="AD743" s="89">
        <f t="shared" si="470"/>
        <v>1</v>
      </c>
      <c r="AE743" s="89">
        <f>'Data Raw'!C785</f>
        <v>18543.3</v>
      </c>
      <c r="AF743" s="89"/>
      <c r="AG743" s="89">
        <f t="shared" si="436"/>
        <v>-67.380000000001019</v>
      </c>
      <c r="AH743" s="89">
        <f t="shared" si="437"/>
        <v>-203.95788698479737</v>
      </c>
      <c r="AI743" s="109">
        <f t="shared" si="438"/>
        <v>-1</v>
      </c>
      <c r="AJ743" s="109">
        <f t="shared" si="442"/>
        <v>50</v>
      </c>
      <c r="AK743" s="88"/>
      <c r="AL743" s="191" t="str">
        <f t="shared" si="443"/>
        <v/>
      </c>
      <c r="AM743" s="191">
        <f t="shared" si="444"/>
        <v>-67.380000000001019</v>
      </c>
      <c r="AN743" s="88"/>
      <c r="AO743" s="191"/>
      <c r="AP743" s="191">
        <f t="shared" si="439"/>
        <v>4540.0644000001375</v>
      </c>
      <c r="AQ743" s="191">
        <f t="shared" si="471"/>
        <v>153.42709923068387</v>
      </c>
      <c r="AR743" s="191">
        <f t="shared" si="441"/>
        <v>-189.240100688063</v>
      </c>
      <c r="AS743" s="250">
        <f t="shared" si="446"/>
        <v>0</v>
      </c>
      <c r="AT743" s="250">
        <f t="shared" si="447"/>
        <v>0</v>
      </c>
      <c r="AU743" s="250">
        <f t="shared" si="448"/>
        <v>0</v>
      </c>
      <c r="AV743" s="250">
        <f t="shared" si="449"/>
        <v>1</v>
      </c>
      <c r="AW743" s="250">
        <f t="shared" si="450"/>
        <v>0</v>
      </c>
      <c r="AX743" s="250">
        <f t="shared" si="451"/>
        <v>0</v>
      </c>
      <c r="AY743" s="89"/>
      <c r="AZ743" s="111"/>
      <c r="BA743" s="111"/>
      <c r="BB743" s="111"/>
      <c r="BC743" s="111"/>
      <c r="BD743" s="111"/>
      <c r="BE743" s="111"/>
      <c r="BF743" s="111"/>
      <c r="BG743" s="111"/>
      <c r="BH743" s="89"/>
      <c r="BI743" s="89"/>
      <c r="BJ743" s="89"/>
      <c r="BK743" s="89"/>
      <c r="BL743" s="89"/>
    </row>
    <row r="744" spans="1:64" x14ac:dyDescent="0.25">
      <c r="A744" s="86">
        <f t="shared" si="440"/>
        <v>743</v>
      </c>
      <c r="B744" s="113"/>
      <c r="C744" s="88"/>
      <c r="D744" s="88"/>
      <c r="E744" s="194">
        <f t="shared" si="452"/>
        <v>0</v>
      </c>
      <c r="F744" s="89">
        <f t="shared" si="453"/>
        <v>0</v>
      </c>
      <c r="G744" s="113"/>
      <c r="H744" s="88"/>
      <c r="I744" s="84">
        <f t="shared" si="454"/>
        <v>17599.859908812385</v>
      </c>
      <c r="J744" s="84">
        <f t="shared" si="455"/>
        <v>17771.193508771757</v>
      </c>
      <c r="K744" s="84">
        <f t="shared" si="456"/>
        <v>17942.52710873113</v>
      </c>
      <c r="L744" s="84">
        <f t="shared" si="457"/>
        <v>18113.860708690503</v>
      </c>
      <c r="M744" s="108">
        <f>IF(T744&lt;&gt;0,(((G744+1)*('Data Raw'!$N$1007-'Data Raw'!$N$1008)/2+'Data Raw'!$N$1008)*'Data Raw'!$M$1010+'Data Raw'!$M$1009)*AE744+AE744)</f>
        <v>18285.194308649876</v>
      </c>
      <c r="N744" s="84">
        <f t="shared" si="458"/>
        <v>18456.527908609249</v>
      </c>
      <c r="O744" s="84">
        <f t="shared" si="459"/>
        <v>18627.861508568622</v>
      </c>
      <c r="P744" s="84">
        <f t="shared" si="460"/>
        <v>18799.195108527994</v>
      </c>
      <c r="Q744" s="84">
        <f t="shared" si="461"/>
        <v>18970.528708487367</v>
      </c>
      <c r="R744" s="166" t="str">
        <f t="shared" si="462"/>
        <v/>
      </c>
      <c r="S744" s="109">
        <f>'Data Raw'!E786</f>
        <v>18389.54</v>
      </c>
      <c r="T744" s="109">
        <f>'Data Raw'!G786</f>
        <v>18578.3</v>
      </c>
      <c r="U744" s="109">
        <f>'Data Raw'!D786</f>
        <v>18590.169999999998</v>
      </c>
      <c r="V744" s="166" t="str">
        <f t="shared" si="463"/>
        <v/>
      </c>
      <c r="W744" s="89">
        <f t="shared" si="464"/>
        <v>-293.10569135012338</v>
      </c>
      <c r="X744" s="89">
        <f t="shared" si="465"/>
        <v>85910.946301833785</v>
      </c>
      <c r="Y744" s="89">
        <f t="shared" si="445"/>
        <v>336.03482083659134</v>
      </c>
      <c r="Z744" s="109">
        <f t="shared" si="466"/>
        <v>200.62999999999738</v>
      </c>
      <c r="AA744" s="89">
        <f t="shared" si="467"/>
        <v>286.68720220723895</v>
      </c>
      <c r="AB744" s="89">
        <f t="shared" si="468"/>
        <v>18232.674441144485</v>
      </c>
      <c r="AC744" s="89">
        <f t="shared" si="469"/>
        <v>18744.425558855513</v>
      </c>
      <c r="AD744" s="89">
        <f t="shared" si="470"/>
        <v>1</v>
      </c>
      <c r="AE744" s="89">
        <f>'Data Raw'!C786</f>
        <v>18488.55</v>
      </c>
      <c r="AF744" s="89"/>
      <c r="AG744" s="89">
        <f t="shared" si="436"/>
        <v>89.75</v>
      </c>
      <c r="AH744" s="89">
        <f t="shared" si="437"/>
        <v>-203.35569135012338</v>
      </c>
      <c r="AI744" s="109">
        <f t="shared" si="438"/>
        <v>-1</v>
      </c>
      <c r="AJ744" s="109">
        <f t="shared" si="442"/>
        <v>50</v>
      </c>
      <c r="AK744" s="88"/>
      <c r="AL744" s="191" t="str">
        <f t="shared" si="443"/>
        <v/>
      </c>
      <c r="AM744" s="191">
        <f t="shared" si="444"/>
        <v>-89.75</v>
      </c>
      <c r="AN744" s="88"/>
      <c r="AO744" s="191"/>
      <c r="AP744" s="191">
        <f t="shared" si="439"/>
        <v>8055.0625</v>
      </c>
      <c r="AQ744" s="191">
        <f t="shared" si="471"/>
        <v>146.35186598283011</v>
      </c>
      <c r="AR744" s="191">
        <f t="shared" si="441"/>
        <v>-189.68295485376123</v>
      </c>
      <c r="AS744" s="250">
        <f t="shared" si="446"/>
        <v>0</v>
      </c>
      <c r="AT744" s="250">
        <f t="shared" si="447"/>
        <v>0</v>
      </c>
      <c r="AU744" s="250">
        <f t="shared" si="448"/>
        <v>0</v>
      </c>
      <c r="AV744" s="250">
        <f t="shared" si="449"/>
        <v>1</v>
      </c>
      <c r="AW744" s="250">
        <f t="shared" si="450"/>
        <v>0</v>
      </c>
      <c r="AX744" s="250">
        <f t="shared" si="451"/>
        <v>0</v>
      </c>
      <c r="AY744" s="89"/>
      <c r="AZ744" s="111"/>
      <c r="BA744" s="111"/>
      <c r="BB744" s="111"/>
      <c r="BC744" s="111"/>
      <c r="BD744" s="111"/>
      <c r="BE744" s="111"/>
      <c r="BF744" s="111"/>
      <c r="BG744" s="111"/>
      <c r="BH744" s="89"/>
      <c r="BI744" s="89"/>
      <c r="BJ744" s="89"/>
      <c r="BK744" s="89"/>
      <c r="BL744" s="89"/>
    </row>
    <row r="745" spans="1:64" x14ac:dyDescent="0.25">
      <c r="A745" s="86">
        <f t="shared" si="440"/>
        <v>744</v>
      </c>
      <c r="B745" s="113"/>
      <c r="C745" s="88"/>
      <c r="D745" s="88"/>
      <c r="E745" s="194">
        <f t="shared" si="452"/>
        <v>0</v>
      </c>
      <c r="F745" s="89">
        <f t="shared" si="453"/>
        <v>0</v>
      </c>
      <c r="G745" s="113"/>
      <c r="H745" s="88"/>
      <c r="I745" s="84">
        <f t="shared" si="454"/>
        <v>17701.145755351383</v>
      </c>
      <c r="J745" s="84">
        <f t="shared" si="455"/>
        <v>17869.163165769678</v>
      </c>
      <c r="K745" s="84">
        <f t="shared" si="456"/>
        <v>18037.180576187973</v>
      </c>
      <c r="L745" s="84">
        <f t="shared" si="457"/>
        <v>18205.197986606268</v>
      </c>
      <c r="M745" s="108">
        <f>IF(T745&lt;&gt;0,(((G745+1)*('Data Raw'!$N$1007-'Data Raw'!$N$1008)/2+'Data Raw'!$N$1008)*'Data Raw'!$M$1010+'Data Raw'!$M$1009)*AE745+AE745)</f>
        <v>18373.215397024564</v>
      </c>
      <c r="N745" s="84">
        <f t="shared" si="458"/>
        <v>18541.232807442859</v>
      </c>
      <c r="O745" s="84">
        <f t="shared" si="459"/>
        <v>18709.250217861154</v>
      </c>
      <c r="P745" s="84">
        <f t="shared" si="460"/>
        <v>18877.267628279449</v>
      </c>
      <c r="Q745" s="84">
        <f t="shared" si="461"/>
        <v>19045.285038697744</v>
      </c>
      <c r="R745" s="166" t="str">
        <f t="shared" si="462"/>
        <v/>
      </c>
      <c r="S745" s="109">
        <f>'Data Raw'!E787</f>
        <v>18411.02</v>
      </c>
      <c r="T745" s="109">
        <f>'Data Raw'!G787</f>
        <v>18479.37</v>
      </c>
      <c r="U745" s="109">
        <f>'Data Raw'!D787</f>
        <v>18638.810000000001</v>
      </c>
      <c r="V745" s="166" t="str">
        <f t="shared" si="463"/>
        <v/>
      </c>
      <c r="W745" s="89">
        <f t="shared" si="464"/>
        <v>-106.15460297543541</v>
      </c>
      <c r="X745" s="89">
        <f t="shared" si="465"/>
        <v>11268.79973287232</v>
      </c>
      <c r="Y745" s="89">
        <f t="shared" si="445"/>
        <v>313.68437381294876</v>
      </c>
      <c r="Z745" s="109">
        <f t="shared" si="466"/>
        <v>227.79000000000087</v>
      </c>
      <c r="AA745" s="89">
        <f t="shared" si="467"/>
        <v>278.27331617763355</v>
      </c>
      <c r="AB745" s="89">
        <f t="shared" si="468"/>
        <v>18333.865878123845</v>
      </c>
      <c r="AC745" s="89">
        <f t="shared" si="469"/>
        <v>18821.234121876154</v>
      </c>
      <c r="AD745" s="89">
        <f t="shared" si="470"/>
        <v>1</v>
      </c>
      <c r="AE745" s="89">
        <f>'Data Raw'!C787</f>
        <v>18577.55</v>
      </c>
      <c r="AF745" s="89"/>
      <c r="AG745" s="89">
        <f t="shared" si="436"/>
        <v>-98.180000000000291</v>
      </c>
      <c r="AH745" s="89">
        <f t="shared" si="437"/>
        <v>-204.3346029754357</v>
      </c>
      <c r="AI745" s="109">
        <f t="shared" si="438"/>
        <v>-1</v>
      </c>
      <c r="AJ745" s="109">
        <f t="shared" si="442"/>
        <v>50</v>
      </c>
      <c r="AK745" s="88"/>
      <c r="AL745" s="191" t="str">
        <f t="shared" si="443"/>
        <v/>
      </c>
      <c r="AM745" s="191">
        <f t="shared" si="444"/>
        <v>-98.180000000000291</v>
      </c>
      <c r="AN745" s="88"/>
      <c r="AO745" s="191"/>
      <c r="AP745" s="191">
        <f t="shared" si="439"/>
        <v>9639.3124000000571</v>
      </c>
      <c r="AQ745" s="191">
        <f t="shared" si="471"/>
        <v>140.99943642918234</v>
      </c>
      <c r="AR745" s="191">
        <f t="shared" si="441"/>
        <v>-172.68493738376642</v>
      </c>
      <c r="AS745" s="250">
        <f t="shared" si="446"/>
        <v>0</v>
      </c>
      <c r="AT745" s="250">
        <f t="shared" si="447"/>
        <v>0</v>
      </c>
      <c r="AU745" s="250">
        <f t="shared" si="448"/>
        <v>0</v>
      </c>
      <c r="AV745" s="250">
        <f t="shared" si="449"/>
        <v>1</v>
      </c>
      <c r="AW745" s="250">
        <f t="shared" si="450"/>
        <v>0</v>
      </c>
      <c r="AX745" s="250">
        <f t="shared" si="451"/>
        <v>0</v>
      </c>
      <c r="AY745" s="89"/>
      <c r="AZ745" s="111"/>
      <c r="BA745" s="111"/>
      <c r="BB745" s="111"/>
      <c r="BC745" s="111"/>
      <c r="BD745" s="111"/>
      <c r="BE745" s="111"/>
      <c r="BF745" s="111"/>
      <c r="BG745" s="111"/>
      <c r="BH745" s="89"/>
      <c r="BI745" s="89"/>
      <c r="BJ745" s="89"/>
      <c r="BK745" s="89"/>
      <c r="BL745" s="89"/>
    </row>
    <row r="746" spans="1:64" x14ac:dyDescent="0.25">
      <c r="A746" s="86">
        <f t="shared" si="440"/>
        <v>745</v>
      </c>
      <c r="B746" s="113"/>
      <c r="C746" s="88"/>
      <c r="D746" s="88"/>
      <c r="E746" s="194">
        <f t="shared" si="452"/>
        <v>0</v>
      </c>
      <c r="F746" s="89">
        <f t="shared" si="453"/>
        <v>0</v>
      </c>
      <c r="G746" s="113"/>
      <c r="H746" s="88"/>
      <c r="I746" s="84">
        <f t="shared" si="454"/>
        <v>17679.573692859474</v>
      </c>
      <c r="J746" s="84">
        <f t="shared" si="455"/>
        <v>17836.415879765951</v>
      </c>
      <c r="K746" s="84">
        <f t="shared" si="456"/>
        <v>17993.258066672424</v>
      </c>
      <c r="L746" s="84">
        <f t="shared" si="457"/>
        <v>18150.100253578901</v>
      </c>
      <c r="M746" s="108">
        <f>IF(T746&lt;&gt;0,(((G746+1)*('Data Raw'!$N$1007-'Data Raw'!$N$1008)/2+'Data Raw'!$N$1008)*'Data Raw'!$M$1010+'Data Raw'!$M$1009)*AE746+AE746)</f>
        <v>18306.942440485374</v>
      </c>
      <c r="N746" s="84">
        <f t="shared" si="458"/>
        <v>18463.784627391848</v>
      </c>
      <c r="O746" s="84">
        <f t="shared" si="459"/>
        <v>18620.626814298324</v>
      </c>
      <c r="P746" s="84">
        <f t="shared" si="460"/>
        <v>18777.469001204798</v>
      </c>
      <c r="Q746" s="84">
        <f t="shared" si="461"/>
        <v>18934.311188111275</v>
      </c>
      <c r="R746" s="166" t="str">
        <f t="shared" si="462"/>
        <v/>
      </c>
      <c r="S746" s="109">
        <f>'Data Raw'!E788</f>
        <v>18298.36</v>
      </c>
      <c r="T746" s="109">
        <f>'Data Raw'!G788</f>
        <v>18313.86</v>
      </c>
      <c r="U746" s="109">
        <f>'Data Raw'!D788</f>
        <v>18606.560000000001</v>
      </c>
      <c r="V746" s="166" t="str">
        <f t="shared" si="463"/>
        <v/>
      </c>
      <c r="W746" s="89">
        <f t="shared" si="464"/>
        <v>-6.9175595146261912</v>
      </c>
      <c r="X746" s="89">
        <f t="shared" si="465"/>
        <v>47.852629638395349</v>
      </c>
      <c r="Y746" s="89">
        <f t="shared" si="445"/>
        <v>290.42706752942024</v>
      </c>
      <c r="Z746" s="109">
        <f t="shared" si="466"/>
        <v>308.20000000000073</v>
      </c>
      <c r="AA746" s="89">
        <f t="shared" si="467"/>
        <v>282.54855672368603</v>
      </c>
      <c r="AB746" s="89">
        <f t="shared" si="468"/>
        <v>18274.007681249012</v>
      </c>
      <c r="AC746" s="89">
        <f t="shared" si="469"/>
        <v>18747.07231875099</v>
      </c>
      <c r="AD746" s="89">
        <f t="shared" si="470"/>
        <v>1</v>
      </c>
      <c r="AE746" s="89">
        <f>'Data Raw'!C788</f>
        <v>18510.54</v>
      </c>
      <c r="AF746" s="89"/>
      <c r="AG746" s="89">
        <f t="shared" si="436"/>
        <v>-196.68000000000029</v>
      </c>
      <c r="AH746" s="89">
        <f t="shared" si="437"/>
        <v>-203.59755951462648</v>
      </c>
      <c r="AI746" s="109">
        <f t="shared" si="438"/>
        <v>-1</v>
      </c>
      <c r="AJ746" s="109">
        <f t="shared" si="442"/>
        <v>50</v>
      </c>
      <c r="AK746" s="88"/>
      <c r="AL746" s="191" t="str">
        <f t="shared" si="443"/>
        <v/>
      </c>
      <c r="AM746" s="191">
        <f t="shared" si="444"/>
        <v>-196.68000000000029</v>
      </c>
      <c r="AN746" s="88"/>
      <c r="AO746" s="191"/>
      <c r="AP746" s="191">
        <f t="shared" si="439"/>
        <v>38683.022400000118</v>
      </c>
      <c r="AQ746" s="191">
        <f t="shared" si="471"/>
        <v>147.18616571482877</v>
      </c>
      <c r="AR746" s="191">
        <f t="shared" si="441"/>
        <v>-143.24090181459147</v>
      </c>
      <c r="AS746" s="250">
        <f t="shared" si="446"/>
        <v>0</v>
      </c>
      <c r="AT746" s="250">
        <f t="shared" si="447"/>
        <v>0</v>
      </c>
      <c r="AU746" s="250">
        <f t="shared" si="448"/>
        <v>0</v>
      </c>
      <c r="AV746" s="250">
        <f t="shared" si="449"/>
        <v>1</v>
      </c>
      <c r="AW746" s="250">
        <f t="shared" si="450"/>
        <v>0</v>
      </c>
      <c r="AX746" s="250">
        <f t="shared" si="451"/>
        <v>0</v>
      </c>
      <c r="AY746" s="89"/>
      <c r="AZ746" s="111"/>
      <c r="BA746" s="111"/>
      <c r="BB746" s="111"/>
      <c r="BC746" s="111"/>
      <c r="BD746" s="111"/>
      <c r="BE746" s="111"/>
      <c r="BF746" s="111"/>
      <c r="BG746" s="111"/>
      <c r="BH746" s="89"/>
      <c r="BI746" s="89"/>
      <c r="BJ746" s="89"/>
      <c r="BK746" s="89"/>
      <c r="BL746" s="89"/>
    </row>
    <row r="747" spans="1:64" x14ac:dyDescent="0.25">
      <c r="A747" s="86">
        <f t="shared" si="440"/>
        <v>746</v>
      </c>
      <c r="B747" s="113"/>
      <c r="C747" s="88"/>
      <c r="D747" s="88"/>
      <c r="E747" s="194">
        <f t="shared" si="452"/>
        <v>0</v>
      </c>
      <c r="F747" s="89">
        <f t="shared" si="453"/>
        <v>0</v>
      </c>
      <c r="G747" s="113"/>
      <c r="H747" s="88"/>
      <c r="I747" s="84">
        <f t="shared" si="454"/>
        <v>17524.045292571871</v>
      </c>
      <c r="J747" s="84">
        <f t="shared" si="455"/>
        <v>17669.258826336583</v>
      </c>
      <c r="K747" s="84">
        <f t="shared" si="456"/>
        <v>17814.472360101292</v>
      </c>
      <c r="L747" s="84">
        <f t="shared" si="457"/>
        <v>17959.685893866004</v>
      </c>
      <c r="M747" s="108">
        <f>IF(T747&lt;&gt;0,(((G747+1)*('Data Raw'!$N$1007-'Data Raw'!$N$1008)/2+'Data Raw'!$N$1008)*'Data Raw'!$M$1010+'Data Raw'!$M$1009)*AE747+AE747)</f>
        <v>18104.899427630713</v>
      </c>
      <c r="N747" s="84">
        <f t="shared" si="458"/>
        <v>18250.112961395422</v>
      </c>
      <c r="O747" s="84">
        <f t="shared" si="459"/>
        <v>18395.326495160134</v>
      </c>
      <c r="P747" s="84">
        <f t="shared" si="460"/>
        <v>18540.540028924843</v>
      </c>
      <c r="Q747" s="84">
        <f t="shared" si="461"/>
        <v>18685.753562689555</v>
      </c>
      <c r="R747" s="166" t="str">
        <f t="shared" si="462"/>
        <v/>
      </c>
      <c r="S747" s="109">
        <f>'Data Raw'!E789</f>
        <v>18278.11</v>
      </c>
      <c r="T747" s="109">
        <f>'Data Raw'!G789</f>
        <v>18537.810000000001</v>
      </c>
      <c r="U747" s="109">
        <f>'Data Raw'!D789</f>
        <v>18560.759999999998</v>
      </c>
      <c r="V747" s="166" t="str">
        <f t="shared" si="463"/>
        <v/>
      </c>
      <c r="W747" s="89">
        <f t="shared" si="464"/>
        <v>-432.91057236928827</v>
      </c>
      <c r="X747" s="89">
        <f t="shared" si="465"/>
        <v>187411.56366910477</v>
      </c>
      <c r="Y747" s="89">
        <f t="shared" si="445"/>
        <v>314.755881141364</v>
      </c>
      <c r="Z747" s="109">
        <f t="shared" si="466"/>
        <v>282.64999999999782</v>
      </c>
      <c r="AA747" s="89">
        <f t="shared" si="467"/>
        <v>282.56304862030197</v>
      </c>
      <c r="AB747" s="89">
        <f t="shared" si="468"/>
        <v>18066.083726784866</v>
      </c>
      <c r="AC747" s="89">
        <f t="shared" si="469"/>
        <v>18546.416273215134</v>
      </c>
      <c r="AD747" s="89">
        <f t="shared" si="470"/>
        <v>1</v>
      </c>
      <c r="AE747" s="89">
        <f>'Data Raw'!C789</f>
        <v>18306.25</v>
      </c>
      <c r="AF747" s="89"/>
      <c r="AG747" s="89">
        <f t="shared" si="436"/>
        <v>231.56000000000131</v>
      </c>
      <c r="AH747" s="89">
        <f t="shared" si="437"/>
        <v>-201.35057236928697</v>
      </c>
      <c r="AI747" s="109">
        <f t="shared" si="438"/>
        <v>-1</v>
      </c>
      <c r="AJ747" s="109">
        <f t="shared" si="442"/>
        <v>50</v>
      </c>
      <c r="AK747" s="88"/>
      <c r="AL747" s="191" t="str">
        <f t="shared" si="443"/>
        <v/>
      </c>
      <c r="AM747" s="191">
        <f t="shared" si="444"/>
        <v>-231.56000000000131</v>
      </c>
      <c r="AN747" s="88"/>
      <c r="AO747" s="191"/>
      <c r="AP747" s="191">
        <f t="shared" si="439"/>
        <v>53620.033600000606</v>
      </c>
      <c r="AQ747" s="191">
        <f t="shared" si="471"/>
        <v>156.56103619095904</v>
      </c>
      <c r="AR747" s="191">
        <f t="shared" si="441"/>
        <v>-158.19484495040496</v>
      </c>
      <c r="AS747" s="250">
        <f t="shared" si="446"/>
        <v>0</v>
      </c>
      <c r="AT747" s="250">
        <f t="shared" si="447"/>
        <v>0</v>
      </c>
      <c r="AU747" s="250">
        <f t="shared" si="448"/>
        <v>0</v>
      </c>
      <c r="AV747" s="250">
        <f t="shared" si="449"/>
        <v>0</v>
      </c>
      <c r="AW747" s="250">
        <f t="shared" si="450"/>
        <v>1</v>
      </c>
      <c r="AX747" s="250">
        <f t="shared" si="451"/>
        <v>0</v>
      </c>
      <c r="AY747" s="89"/>
      <c r="AZ747" s="111"/>
      <c r="BA747" s="111"/>
      <c r="BB747" s="111"/>
      <c r="BC747" s="111"/>
      <c r="BD747" s="111"/>
      <c r="BE747" s="111"/>
      <c r="BF747" s="111"/>
      <c r="BG747" s="111"/>
      <c r="BH747" s="89"/>
      <c r="BI747" s="89"/>
      <c r="BJ747" s="89"/>
      <c r="BK747" s="89"/>
      <c r="BL747" s="89"/>
    </row>
    <row r="748" spans="1:64" x14ac:dyDescent="0.25">
      <c r="A748" s="86">
        <f t="shared" si="440"/>
        <v>747</v>
      </c>
      <c r="B748" s="113"/>
      <c r="C748" s="88"/>
      <c r="D748" s="88"/>
      <c r="E748" s="194">
        <f t="shared" si="452"/>
        <v>0</v>
      </c>
      <c r="F748" s="89">
        <f t="shared" si="453"/>
        <v>0</v>
      </c>
      <c r="G748" s="113"/>
      <c r="H748" s="88"/>
      <c r="I748" s="84">
        <f t="shared" si="454"/>
        <v>17834.573045976285</v>
      </c>
      <c r="J748" s="84">
        <f t="shared" si="455"/>
        <v>17991.95098654697</v>
      </c>
      <c r="K748" s="84">
        <f t="shared" si="456"/>
        <v>18149.328927117651</v>
      </c>
      <c r="L748" s="84">
        <f t="shared" si="457"/>
        <v>18306.706867688335</v>
      </c>
      <c r="M748" s="108">
        <f>IF(T748&lt;&gt;0,(((G748+1)*('Data Raw'!$N$1007-'Data Raw'!$N$1008)/2+'Data Raw'!$N$1008)*'Data Raw'!$M$1010+'Data Raw'!$M$1009)*AE748+AE748)</f>
        <v>18464.084808259016</v>
      </c>
      <c r="N748" s="84">
        <f t="shared" si="458"/>
        <v>18621.462748829697</v>
      </c>
      <c r="O748" s="84">
        <f t="shared" si="459"/>
        <v>18778.840689400382</v>
      </c>
      <c r="P748" s="84">
        <f t="shared" si="460"/>
        <v>18936.218629971063</v>
      </c>
      <c r="Q748" s="84">
        <f t="shared" si="461"/>
        <v>19093.596570541747</v>
      </c>
      <c r="R748" s="166" t="str">
        <f t="shared" si="462"/>
        <v/>
      </c>
      <c r="S748" s="109">
        <f>'Data Raw'!E790</f>
        <v>18657.509999999998</v>
      </c>
      <c r="T748" s="109">
        <f>'Data Raw'!G790</f>
        <v>18963.68</v>
      </c>
      <c r="U748" s="109">
        <f>'Data Raw'!D790</f>
        <v>18993.28</v>
      </c>
      <c r="V748" s="166" t="str">
        <f t="shared" si="463"/>
        <v/>
      </c>
      <c r="W748" s="89">
        <f t="shared" si="464"/>
        <v>-499.59519174098386</v>
      </c>
      <c r="X748" s="89">
        <f t="shared" si="465"/>
        <v>249595.35561071042</v>
      </c>
      <c r="Y748" s="89">
        <f t="shared" si="445"/>
        <v>347.23868774933663</v>
      </c>
      <c r="Z748" s="109">
        <f t="shared" si="466"/>
        <v>335.77000000000044</v>
      </c>
      <c r="AA748" s="89">
        <f t="shared" si="467"/>
        <v>290.16404167454459</v>
      </c>
      <c r="AB748" s="89">
        <f t="shared" si="468"/>
        <v>18429.251408672742</v>
      </c>
      <c r="AC748" s="89">
        <f t="shared" si="469"/>
        <v>18909.608591327258</v>
      </c>
      <c r="AD748" s="89" t="str">
        <f t="shared" si="470"/>
        <v/>
      </c>
      <c r="AE748" s="89">
        <f>'Data Raw'!C790</f>
        <v>18669.43</v>
      </c>
      <c r="AF748" s="89"/>
      <c r="AG748" s="89">
        <f t="shared" si="436"/>
        <v>294.25</v>
      </c>
      <c r="AH748" s="89">
        <f t="shared" si="437"/>
        <v>-205.34519174098386</v>
      </c>
      <c r="AI748" s="109">
        <f t="shared" si="438"/>
        <v>-1</v>
      </c>
      <c r="AJ748" s="109">
        <f t="shared" si="442"/>
        <v>50</v>
      </c>
      <c r="AK748" s="88"/>
      <c r="AL748" s="191" t="str">
        <f t="shared" si="443"/>
        <v/>
      </c>
      <c r="AM748" s="191">
        <f t="shared" si="444"/>
        <v>-294.25</v>
      </c>
      <c r="AN748" s="88"/>
      <c r="AO748" s="191"/>
      <c r="AP748" s="191">
        <f t="shared" si="439"/>
        <v>86583.0625</v>
      </c>
      <c r="AQ748" s="191">
        <f t="shared" si="471"/>
        <v>171.85980994751912</v>
      </c>
      <c r="AR748" s="191">
        <f t="shared" si="441"/>
        <v>-175.37887780181751</v>
      </c>
      <c r="AS748" s="250">
        <f t="shared" si="446"/>
        <v>0</v>
      </c>
      <c r="AT748" s="250">
        <f t="shared" si="447"/>
        <v>0</v>
      </c>
      <c r="AU748" s="250">
        <f t="shared" si="448"/>
        <v>0</v>
      </c>
      <c r="AV748" s="250">
        <f t="shared" si="449"/>
        <v>0</v>
      </c>
      <c r="AW748" s="250">
        <f t="shared" si="450"/>
        <v>0</v>
      </c>
      <c r="AX748" s="250">
        <f t="shared" si="451"/>
        <v>1</v>
      </c>
      <c r="AY748" s="89"/>
      <c r="AZ748" s="111"/>
      <c r="BA748" s="111"/>
      <c r="BB748" s="111"/>
      <c r="BC748" s="111"/>
      <c r="BD748" s="111"/>
      <c r="BE748" s="111"/>
      <c r="BF748" s="111"/>
      <c r="BG748" s="111"/>
      <c r="BH748" s="89"/>
      <c r="BI748" s="89"/>
      <c r="BJ748" s="89"/>
      <c r="BK748" s="89"/>
      <c r="BL748" s="89"/>
    </row>
    <row r="749" spans="1:64" x14ac:dyDescent="0.25">
      <c r="A749" s="86">
        <f t="shared" si="440"/>
        <v>748</v>
      </c>
      <c r="B749" s="113"/>
      <c r="C749" s="88"/>
      <c r="D749" s="88"/>
      <c r="E749" s="194">
        <f t="shared" si="452"/>
        <v>0</v>
      </c>
      <c r="F749" s="89">
        <f t="shared" si="453"/>
        <v>0</v>
      </c>
      <c r="G749" s="113"/>
      <c r="H749" s="88"/>
      <c r="I749" s="84">
        <f t="shared" si="454"/>
        <v>18002.171016258188</v>
      </c>
      <c r="J749" s="84">
        <f t="shared" si="455"/>
        <v>18175.790360132858</v>
      </c>
      <c r="K749" s="84">
        <f t="shared" si="456"/>
        <v>18349.409704007525</v>
      </c>
      <c r="L749" s="84">
        <f t="shared" si="457"/>
        <v>18523.029047882195</v>
      </c>
      <c r="M749" s="108">
        <f>IF(T749&lt;&gt;0,(((G749+1)*('Data Raw'!$N$1007-'Data Raw'!$N$1008)/2+'Data Raw'!$N$1008)*'Data Raw'!$M$1010+'Data Raw'!$M$1009)*AE749+AE749)</f>
        <v>18696.648391756862</v>
      </c>
      <c r="N749" s="84">
        <f t="shared" si="458"/>
        <v>18870.267735631529</v>
      </c>
      <c r="O749" s="84">
        <f t="shared" si="459"/>
        <v>19043.887079506199</v>
      </c>
      <c r="P749" s="84">
        <f t="shared" si="460"/>
        <v>19217.506423380866</v>
      </c>
      <c r="Q749" s="84">
        <f t="shared" si="461"/>
        <v>19391.125767255537</v>
      </c>
      <c r="R749" s="166" t="str">
        <f t="shared" si="462"/>
        <v/>
      </c>
      <c r="S749" s="109">
        <f>'Data Raw'!E791</f>
        <v>18827.599999999999</v>
      </c>
      <c r="T749" s="109">
        <f>'Data Raw'!G791</f>
        <v>19115.060000000001</v>
      </c>
      <c r="U749" s="109">
        <f>'Data Raw'!D791</f>
        <v>19123.48</v>
      </c>
      <c r="V749" s="166" t="str">
        <f t="shared" si="463"/>
        <v/>
      </c>
      <c r="W749" s="89">
        <f t="shared" si="464"/>
        <v>-418.4116082431392</v>
      </c>
      <c r="X749" s="89">
        <f t="shared" si="465"/>
        <v>175068.2739126102</v>
      </c>
      <c r="Y749" s="89">
        <f t="shared" si="445"/>
        <v>358.27294294631577</v>
      </c>
      <c r="Z749" s="109">
        <f t="shared" si="466"/>
        <v>295.88000000000102</v>
      </c>
      <c r="AA749" s="89">
        <f t="shared" si="467"/>
        <v>290.9806071496098</v>
      </c>
      <c r="AB749" s="89">
        <f t="shared" si="468"/>
        <v>18657.940564576638</v>
      </c>
      <c r="AC749" s="89">
        <f t="shared" si="469"/>
        <v>19151.219435423365</v>
      </c>
      <c r="AD749" s="89">
        <f t="shared" si="470"/>
        <v>1</v>
      </c>
      <c r="AE749" s="89">
        <f>'Data Raw'!C791</f>
        <v>18904.580000000002</v>
      </c>
      <c r="AF749" s="89"/>
      <c r="AG749" s="89">
        <f t="shared" si="436"/>
        <v>210.47999999999956</v>
      </c>
      <c r="AH749" s="89">
        <f t="shared" si="437"/>
        <v>-207.93160824313964</v>
      </c>
      <c r="AI749" s="109">
        <f t="shared" si="438"/>
        <v>-1</v>
      </c>
      <c r="AJ749" s="109">
        <f t="shared" si="442"/>
        <v>50</v>
      </c>
      <c r="AK749" s="88"/>
      <c r="AL749" s="191" t="str">
        <f t="shared" si="443"/>
        <v/>
      </c>
      <c r="AM749" s="191">
        <f t="shared" si="444"/>
        <v>-210.47999999999956</v>
      </c>
      <c r="AN749" s="88"/>
      <c r="AO749" s="191"/>
      <c r="AP749" s="191">
        <f t="shared" si="439"/>
        <v>44301.830399999817</v>
      </c>
      <c r="AQ749" s="191">
        <f t="shared" si="471"/>
        <v>176.15094217557251</v>
      </c>
      <c r="AR749" s="191">
        <f t="shared" si="441"/>
        <v>-182.12200077074326</v>
      </c>
      <c r="AS749" s="250">
        <f t="shared" si="446"/>
        <v>0</v>
      </c>
      <c r="AT749" s="250">
        <f t="shared" si="447"/>
        <v>0</v>
      </c>
      <c r="AU749" s="250">
        <f t="shared" si="448"/>
        <v>0</v>
      </c>
      <c r="AV749" s="250">
        <f t="shared" si="449"/>
        <v>0</v>
      </c>
      <c r="AW749" s="250">
        <f t="shared" si="450"/>
        <v>1</v>
      </c>
      <c r="AX749" s="250">
        <f t="shared" si="451"/>
        <v>0</v>
      </c>
      <c r="AY749" s="89"/>
      <c r="AZ749" s="111"/>
      <c r="BA749" s="111"/>
      <c r="BB749" s="111"/>
      <c r="BC749" s="111"/>
      <c r="BD749" s="111"/>
      <c r="BE749" s="111"/>
      <c r="BF749" s="111"/>
      <c r="BG749" s="111"/>
      <c r="BH749" s="89"/>
      <c r="BI749" s="89"/>
      <c r="BJ749" s="89"/>
      <c r="BK749" s="89"/>
      <c r="BL749" s="89"/>
    </row>
    <row r="750" spans="1:64" x14ac:dyDescent="0.25">
      <c r="A750" s="86">
        <f t="shared" si="440"/>
        <v>749</v>
      </c>
      <c r="B750" s="113"/>
      <c r="C750" s="88"/>
      <c r="D750" s="88"/>
      <c r="E750" s="194">
        <f t="shared" si="452"/>
        <v>0</v>
      </c>
      <c r="F750" s="89">
        <f t="shared" si="453"/>
        <v>0</v>
      </c>
      <c r="G750" s="113"/>
      <c r="H750" s="88"/>
      <c r="I750" s="84">
        <f t="shared" si="454"/>
        <v>18276.051163001775</v>
      </c>
      <c r="J750" s="84">
        <f t="shared" si="455"/>
        <v>18455.187634474929</v>
      </c>
      <c r="K750" s="84">
        <f t="shared" si="456"/>
        <v>18634.32410594809</v>
      </c>
      <c r="L750" s="84">
        <f t="shared" si="457"/>
        <v>18813.460577421247</v>
      </c>
      <c r="M750" s="108">
        <f>IF(T750&lt;&gt;0,(((G750+1)*('Data Raw'!$N$1007-'Data Raw'!$N$1008)/2+'Data Raw'!$N$1008)*'Data Raw'!$M$1010+'Data Raw'!$M$1009)*AE750+AE750)</f>
        <v>18992.597048894404</v>
      </c>
      <c r="N750" s="84">
        <f t="shared" si="458"/>
        <v>19171.733520367561</v>
      </c>
      <c r="O750" s="84">
        <f t="shared" si="459"/>
        <v>19350.869991840718</v>
      </c>
      <c r="P750" s="84">
        <f t="shared" si="460"/>
        <v>19530.006463313879</v>
      </c>
      <c r="Q750" s="84">
        <f t="shared" si="461"/>
        <v>19709.142934787033</v>
      </c>
      <c r="R750" s="166" t="str">
        <f t="shared" si="462"/>
        <v/>
      </c>
      <c r="S750" s="109">
        <f>'Data Raw'!E792</f>
        <v>19072.64</v>
      </c>
      <c r="T750" s="109">
        <f>'Data Raw'!G792</f>
        <v>19073.71</v>
      </c>
      <c r="U750" s="109">
        <f>'Data Raw'!D792</f>
        <v>19301.13</v>
      </c>
      <c r="V750" s="166" t="str">
        <f t="shared" si="463"/>
        <v/>
      </c>
      <c r="W750" s="89">
        <f t="shared" si="464"/>
        <v>-81.11295110559513</v>
      </c>
      <c r="X750" s="89">
        <f t="shared" si="465"/>
        <v>6579.310837058666</v>
      </c>
      <c r="Y750" s="89">
        <f t="shared" si="445"/>
        <v>333.11008920723037</v>
      </c>
      <c r="Z750" s="109">
        <f t="shared" si="466"/>
        <v>228.4900000000016</v>
      </c>
      <c r="AA750" s="89">
        <f t="shared" si="467"/>
        <v>282.05337755680864</v>
      </c>
      <c r="AB750" s="89">
        <f t="shared" si="468"/>
        <v>18956.486483922832</v>
      </c>
      <c r="AC750" s="89">
        <f t="shared" si="469"/>
        <v>19451.153516077167</v>
      </c>
      <c r="AD750" s="89">
        <f t="shared" si="470"/>
        <v>1</v>
      </c>
      <c r="AE750" s="89">
        <f>'Data Raw'!C792</f>
        <v>19203.82</v>
      </c>
      <c r="AF750" s="89"/>
      <c r="AG750" s="89">
        <f t="shared" si="436"/>
        <v>-130.11000000000058</v>
      </c>
      <c r="AH750" s="89">
        <f t="shared" si="437"/>
        <v>-211.22295110559571</v>
      </c>
      <c r="AI750" s="109">
        <f t="shared" si="438"/>
        <v>-1</v>
      </c>
      <c r="AJ750" s="109">
        <f t="shared" si="442"/>
        <v>50</v>
      </c>
      <c r="AK750" s="88"/>
      <c r="AL750" s="191" t="str">
        <f t="shared" si="443"/>
        <v/>
      </c>
      <c r="AM750" s="191">
        <f t="shared" si="444"/>
        <v>-130.11000000000058</v>
      </c>
      <c r="AN750" s="88"/>
      <c r="AO750" s="191"/>
      <c r="AP750" s="191">
        <f t="shared" si="439"/>
        <v>16928.612100000151</v>
      </c>
      <c r="AQ750" s="191">
        <f t="shared" si="471"/>
        <v>171.0352819338423</v>
      </c>
      <c r="AR750" s="191">
        <f t="shared" si="441"/>
        <v>-162.07480727338807</v>
      </c>
      <c r="AS750" s="250">
        <f t="shared" si="446"/>
        <v>0</v>
      </c>
      <c r="AT750" s="250">
        <f t="shared" si="447"/>
        <v>0</v>
      </c>
      <c r="AU750" s="250">
        <f t="shared" si="448"/>
        <v>0</v>
      </c>
      <c r="AV750" s="250">
        <f t="shared" si="449"/>
        <v>1</v>
      </c>
      <c r="AW750" s="250">
        <f t="shared" si="450"/>
        <v>0</v>
      </c>
      <c r="AX750" s="250">
        <f t="shared" si="451"/>
        <v>0</v>
      </c>
      <c r="AY750" s="89"/>
      <c r="AZ750" s="111"/>
      <c r="BA750" s="111"/>
      <c r="BB750" s="111"/>
      <c r="BC750" s="111"/>
      <c r="BD750" s="111"/>
      <c r="BE750" s="111"/>
      <c r="BF750" s="111"/>
      <c r="BG750" s="111"/>
      <c r="BH750" s="89"/>
      <c r="BI750" s="89"/>
      <c r="BJ750" s="89"/>
      <c r="BK750" s="89"/>
      <c r="BL750" s="89"/>
    </row>
    <row r="751" spans="1:64" x14ac:dyDescent="0.25">
      <c r="A751" s="86">
        <f t="shared" si="440"/>
        <v>750</v>
      </c>
      <c r="B751" s="113"/>
      <c r="C751" s="88"/>
      <c r="D751" s="88"/>
      <c r="E751" s="194">
        <f t="shared" si="452"/>
        <v>0</v>
      </c>
      <c r="F751" s="89">
        <f t="shared" si="453"/>
        <v>0</v>
      </c>
      <c r="G751" s="113"/>
      <c r="H751" s="88"/>
      <c r="I751" s="84">
        <f t="shared" si="454"/>
        <v>18384.69825903562</v>
      </c>
      <c r="J751" s="84">
        <f t="shared" si="455"/>
        <v>18551.253303639238</v>
      </c>
      <c r="K751" s="84">
        <f t="shared" si="456"/>
        <v>18717.808348242852</v>
      </c>
      <c r="L751" s="84">
        <f t="shared" si="457"/>
        <v>18884.36339284647</v>
      </c>
      <c r="M751" s="108">
        <f>IF(T751&lt;&gt;0,(((G751+1)*('Data Raw'!$N$1007-'Data Raw'!$N$1008)/2+'Data Raw'!$N$1008)*'Data Raw'!$M$1010+'Data Raw'!$M$1009)*AE751+AE751)</f>
        <v>19050.918437450084</v>
      </c>
      <c r="N751" s="84">
        <f t="shared" si="458"/>
        <v>19217.473482053698</v>
      </c>
      <c r="O751" s="84">
        <f t="shared" si="459"/>
        <v>19384.028526657316</v>
      </c>
      <c r="P751" s="84">
        <f t="shared" si="460"/>
        <v>19550.58357126093</v>
      </c>
      <c r="Q751" s="84">
        <f t="shared" si="461"/>
        <v>19717.138615864547</v>
      </c>
      <c r="R751" s="166" t="str">
        <f t="shared" si="462"/>
        <v/>
      </c>
      <c r="S751" s="109">
        <f>'Data Raw'!E793</f>
        <v>19114.38</v>
      </c>
      <c r="T751" s="109">
        <f>'Data Raw'!G793</f>
        <v>19376.53</v>
      </c>
      <c r="U751" s="109">
        <f>'Data Raw'!D793</f>
        <v>19442.900000000001</v>
      </c>
      <c r="V751" s="166" t="str">
        <f t="shared" si="463"/>
        <v/>
      </c>
      <c r="W751" s="89">
        <f t="shared" si="464"/>
        <v>-325.61156254991511</v>
      </c>
      <c r="X751" s="89">
        <f t="shared" si="465"/>
        <v>106022.88966619728</v>
      </c>
      <c r="Y751" s="89">
        <f t="shared" si="445"/>
        <v>332.0492387876256</v>
      </c>
      <c r="Z751" s="109">
        <f t="shared" si="466"/>
        <v>328.52000000000044</v>
      </c>
      <c r="AA751" s="89">
        <f t="shared" si="467"/>
        <v>288.69146647726461</v>
      </c>
      <c r="AB751" s="89">
        <f t="shared" si="468"/>
        <v>19023.044629076714</v>
      </c>
      <c r="AC751" s="89">
        <f t="shared" si="469"/>
        <v>19502.535370923288</v>
      </c>
      <c r="AD751" s="89">
        <f t="shared" si="470"/>
        <v>1</v>
      </c>
      <c r="AE751" s="89">
        <f>'Data Raw'!C793</f>
        <v>19262.79</v>
      </c>
      <c r="AF751" s="89"/>
      <c r="AG751" s="89">
        <f t="shared" si="436"/>
        <v>113.73999999999796</v>
      </c>
      <c r="AH751" s="89">
        <f t="shared" si="437"/>
        <v>-211.87156254991714</v>
      </c>
      <c r="AI751" s="109">
        <f t="shared" si="438"/>
        <v>-1</v>
      </c>
      <c r="AJ751" s="109">
        <f t="shared" si="442"/>
        <v>50</v>
      </c>
      <c r="AK751" s="88"/>
      <c r="AL751" s="191" t="str">
        <f t="shared" si="443"/>
        <v/>
      </c>
      <c r="AM751" s="191">
        <f t="shared" si="444"/>
        <v>-113.73999999999796</v>
      </c>
      <c r="AN751" s="88"/>
      <c r="AO751" s="191"/>
      <c r="AP751" s="191">
        <f t="shared" si="439"/>
        <v>12936.787599999536</v>
      </c>
      <c r="AQ751" s="191">
        <f t="shared" si="471"/>
        <v>164.6691394967485</v>
      </c>
      <c r="AR751" s="191">
        <f t="shared" si="441"/>
        <v>-167.3800992908771</v>
      </c>
      <c r="AS751" s="250">
        <f t="shared" si="446"/>
        <v>0</v>
      </c>
      <c r="AT751" s="250">
        <f t="shared" si="447"/>
        <v>0</v>
      </c>
      <c r="AU751" s="250">
        <f t="shared" si="448"/>
        <v>0</v>
      </c>
      <c r="AV751" s="250">
        <f t="shared" si="449"/>
        <v>1</v>
      </c>
      <c r="AW751" s="250">
        <f t="shared" si="450"/>
        <v>0</v>
      </c>
      <c r="AX751" s="250">
        <f t="shared" si="451"/>
        <v>0</v>
      </c>
      <c r="AY751" s="89"/>
      <c r="AZ751" s="111"/>
      <c r="BA751" s="111"/>
      <c r="BB751" s="111"/>
      <c r="BC751" s="111"/>
      <c r="BD751" s="111"/>
      <c r="BE751" s="111"/>
      <c r="BF751" s="111"/>
      <c r="BG751" s="111"/>
      <c r="BH751" s="89"/>
      <c r="BI751" s="89"/>
      <c r="BJ751" s="89"/>
      <c r="BK751" s="89"/>
      <c r="BL751" s="89"/>
    </row>
    <row r="752" spans="1:64" x14ac:dyDescent="0.25">
      <c r="A752" s="86">
        <f t="shared" si="440"/>
        <v>751</v>
      </c>
      <c r="B752" s="113"/>
      <c r="C752" s="88"/>
      <c r="D752" s="88"/>
      <c r="E752" s="194">
        <f t="shared" si="452"/>
        <v>0</v>
      </c>
      <c r="F752" s="89">
        <f t="shared" si="453"/>
        <v>0</v>
      </c>
      <c r="G752" s="113"/>
      <c r="H752" s="88"/>
      <c r="I752" s="84">
        <f t="shared" si="454"/>
        <v>18646.264590361709</v>
      </c>
      <c r="J752" s="84">
        <f t="shared" si="455"/>
        <v>18812.289209755523</v>
      </c>
      <c r="K752" s="84">
        <f t="shared" si="456"/>
        <v>18978.313829149334</v>
      </c>
      <c r="L752" s="84">
        <f t="shared" si="457"/>
        <v>19144.338448543149</v>
      </c>
      <c r="M752" s="108">
        <f>IF(T752&lt;&gt;0,(((G752+1)*('Data Raw'!$N$1007-'Data Raw'!$N$1008)/2+'Data Raw'!$N$1008)*'Data Raw'!$M$1010+'Data Raw'!$M$1009)*AE752+AE752)</f>
        <v>19310.36306793696</v>
      </c>
      <c r="N752" s="84">
        <f t="shared" si="458"/>
        <v>19476.387687330771</v>
      </c>
      <c r="O752" s="84">
        <f t="shared" si="459"/>
        <v>19642.412306724586</v>
      </c>
      <c r="P752" s="84">
        <f t="shared" si="460"/>
        <v>19808.436926118397</v>
      </c>
      <c r="Q752" s="84">
        <f t="shared" si="461"/>
        <v>19974.461545512211</v>
      </c>
      <c r="R752" s="166" t="str">
        <f t="shared" si="462"/>
        <v/>
      </c>
      <c r="S752" s="109">
        <f>'Data Raw'!E794</f>
        <v>19342.96</v>
      </c>
      <c r="T752" s="109">
        <f>'Data Raw'!G794</f>
        <v>19553.61</v>
      </c>
      <c r="U752" s="109">
        <f>'Data Raw'!D794</f>
        <v>19602.240000000002</v>
      </c>
      <c r="V752" s="166" t="str">
        <f t="shared" si="463"/>
        <v/>
      </c>
      <c r="W752" s="89">
        <f t="shared" si="464"/>
        <v>-243.24693206304073</v>
      </c>
      <c r="X752" s="89">
        <f t="shared" si="465"/>
        <v>59169.069958081556</v>
      </c>
      <c r="Y752" s="89">
        <f t="shared" si="445"/>
        <v>320.87141435132349</v>
      </c>
      <c r="Z752" s="109">
        <f t="shared" si="466"/>
        <v>259.28000000000247</v>
      </c>
      <c r="AA752" s="89">
        <f t="shared" si="467"/>
        <v>284.48982840908428</v>
      </c>
      <c r="AB752" s="89">
        <f t="shared" si="468"/>
        <v>19279.732253494323</v>
      </c>
      <c r="AC752" s="89">
        <f t="shared" si="469"/>
        <v>19770.507746505675</v>
      </c>
      <c r="AD752" s="89">
        <f t="shared" si="470"/>
        <v>1</v>
      </c>
      <c r="AE752" s="89">
        <f>'Data Raw'!C794</f>
        <v>19525.12</v>
      </c>
      <c r="AF752" s="89"/>
      <c r="AG752" s="89">
        <f t="shared" si="436"/>
        <v>28.490000000001601</v>
      </c>
      <c r="AH752" s="89">
        <f t="shared" si="437"/>
        <v>-214.75693206303913</v>
      </c>
      <c r="AI752" s="109">
        <f t="shared" si="438"/>
        <v>-1</v>
      </c>
      <c r="AJ752" s="109">
        <f t="shared" si="442"/>
        <v>50</v>
      </c>
      <c r="AK752" s="88"/>
      <c r="AL752" s="191" t="str">
        <f t="shared" si="443"/>
        <v/>
      </c>
      <c r="AM752" s="191">
        <f t="shared" si="444"/>
        <v>-28.490000000001601</v>
      </c>
      <c r="AN752" s="88"/>
      <c r="AO752" s="191"/>
      <c r="AP752" s="191">
        <f t="shared" si="439"/>
        <v>811.68010000009122</v>
      </c>
      <c r="AQ752" s="191">
        <f t="shared" si="471"/>
        <v>149.53812399710995</v>
      </c>
      <c r="AR752" s="191">
        <f t="shared" si="441"/>
        <v>-171.33329035421355</v>
      </c>
      <c r="AS752" s="250">
        <f t="shared" si="446"/>
        <v>0</v>
      </c>
      <c r="AT752" s="250">
        <f t="shared" si="447"/>
        <v>0</v>
      </c>
      <c r="AU752" s="250">
        <f t="shared" si="448"/>
        <v>0</v>
      </c>
      <c r="AV752" s="250">
        <f t="shared" si="449"/>
        <v>1</v>
      </c>
      <c r="AW752" s="250">
        <f t="shared" si="450"/>
        <v>0</v>
      </c>
      <c r="AX752" s="250">
        <f t="shared" si="451"/>
        <v>0</v>
      </c>
      <c r="AY752" s="89"/>
      <c r="AZ752" s="111"/>
      <c r="BA752" s="111"/>
      <c r="BB752" s="111"/>
      <c r="BC752" s="111"/>
      <c r="BD752" s="111"/>
      <c r="BE752" s="111"/>
      <c r="BF752" s="111"/>
      <c r="BG752" s="111"/>
      <c r="BH752" s="89"/>
      <c r="BI752" s="89"/>
      <c r="BJ752" s="89"/>
      <c r="BK752" s="89"/>
      <c r="BL752" s="89"/>
    </row>
    <row r="753" spans="1:64" x14ac:dyDescent="0.25">
      <c r="A753" s="86">
        <f t="shared" si="440"/>
        <v>752</v>
      </c>
      <c r="B753" s="113"/>
      <c r="C753" s="88"/>
      <c r="D753" s="88"/>
      <c r="E753" s="194">
        <f t="shared" si="452"/>
        <v>0</v>
      </c>
      <c r="F753" s="89">
        <f t="shared" si="453"/>
        <v>0</v>
      </c>
      <c r="G753" s="113"/>
      <c r="H753" s="88"/>
      <c r="I753" s="84">
        <f t="shared" si="454"/>
        <v>18763.870924867639</v>
      </c>
      <c r="J753" s="84">
        <f t="shared" si="455"/>
        <v>18924.306632043303</v>
      </c>
      <c r="K753" s="84">
        <f t="shared" si="456"/>
        <v>19084.742339218963</v>
      </c>
      <c r="L753" s="84">
        <f t="shared" si="457"/>
        <v>19245.178046394627</v>
      </c>
      <c r="M753" s="108">
        <f>IF(T753&lt;&gt;0,(((G753+1)*('Data Raw'!$N$1007-'Data Raw'!$N$1008)/2+'Data Raw'!$N$1008)*'Data Raw'!$M$1010+'Data Raw'!$M$1009)*AE753+AE753)</f>
        <v>19405.613753570287</v>
      </c>
      <c r="N753" s="84">
        <f t="shared" si="458"/>
        <v>19566.049460745948</v>
      </c>
      <c r="O753" s="84">
        <f t="shared" si="459"/>
        <v>19726.485167921612</v>
      </c>
      <c r="P753" s="84">
        <f t="shared" si="460"/>
        <v>19886.920875097272</v>
      </c>
      <c r="Q753" s="84">
        <f t="shared" si="461"/>
        <v>20047.356582272936</v>
      </c>
      <c r="R753" s="166" t="str">
        <f t="shared" si="462"/>
        <v/>
      </c>
      <c r="S753" s="109">
        <f>'Data Raw'!E795</f>
        <v>19574.560000000001</v>
      </c>
      <c r="T753" s="109">
        <f>'Data Raw'!G795</f>
        <v>19636.22</v>
      </c>
      <c r="U753" s="109">
        <f>'Data Raw'!D795</f>
        <v>19706.12</v>
      </c>
      <c r="V753" s="166" t="str">
        <f t="shared" si="463"/>
        <v/>
      </c>
      <c r="W753" s="89">
        <f t="shared" si="464"/>
        <v>-230.60624642971379</v>
      </c>
      <c r="X753" s="89">
        <f t="shared" si="465"/>
        <v>53179.240892401882</v>
      </c>
      <c r="Y753" s="89">
        <f t="shared" si="445"/>
        <v>309.59190377456446</v>
      </c>
      <c r="Z753" s="109">
        <f t="shared" si="466"/>
        <v>131.55999999999767</v>
      </c>
      <c r="AA753" s="89">
        <f t="shared" si="467"/>
        <v>262.64271006492908</v>
      </c>
      <c r="AB753" s="89">
        <f t="shared" si="468"/>
        <v>19379.613645852278</v>
      </c>
      <c r="AC753" s="89">
        <f t="shared" si="469"/>
        <v>19863.246354147723</v>
      </c>
      <c r="AD753" s="89">
        <f t="shared" si="470"/>
        <v>1</v>
      </c>
      <c r="AE753" s="89">
        <f>'Data Raw'!C795</f>
        <v>19621.43</v>
      </c>
      <c r="AF753" s="89"/>
      <c r="AG753" s="89">
        <f t="shared" si="436"/>
        <v>14.790000000000873</v>
      </c>
      <c r="AH753" s="89">
        <f t="shared" si="437"/>
        <v>-215.81624642971292</v>
      </c>
      <c r="AI753" s="109">
        <f t="shared" si="438"/>
        <v>-1</v>
      </c>
      <c r="AJ753" s="109">
        <f t="shared" si="442"/>
        <v>50</v>
      </c>
      <c r="AK753" s="88"/>
      <c r="AL753" s="191" t="str">
        <f t="shared" si="443"/>
        <v/>
      </c>
      <c r="AM753" s="191">
        <f t="shared" si="444"/>
        <v>-14.790000000000873</v>
      </c>
      <c r="AN753" s="88"/>
      <c r="AO753" s="191"/>
      <c r="AP753" s="191">
        <f t="shared" si="439"/>
        <v>218.74410000002584</v>
      </c>
      <c r="AQ753" s="191">
        <f t="shared" si="471"/>
        <v>134.56611021965338</v>
      </c>
      <c r="AR753" s="191">
        <f t="shared" si="441"/>
        <v>-175.02579355491108</v>
      </c>
      <c r="AS753" s="250">
        <f t="shared" si="446"/>
        <v>0</v>
      </c>
      <c r="AT753" s="250">
        <f t="shared" si="447"/>
        <v>0</v>
      </c>
      <c r="AU753" s="250">
        <f t="shared" si="448"/>
        <v>0</v>
      </c>
      <c r="AV753" s="250">
        <f t="shared" si="449"/>
        <v>1</v>
      </c>
      <c r="AW753" s="250">
        <f t="shared" si="450"/>
        <v>0</v>
      </c>
      <c r="AX753" s="250">
        <f t="shared" si="451"/>
        <v>0</v>
      </c>
      <c r="AY753" s="89"/>
      <c r="AZ753" s="111"/>
      <c r="BA753" s="111"/>
      <c r="BB753" s="111"/>
      <c r="BC753" s="111"/>
      <c r="BD753" s="111"/>
      <c r="BE753" s="111"/>
      <c r="BF753" s="111"/>
      <c r="BG753" s="111"/>
      <c r="BH753" s="89"/>
      <c r="BI753" s="89"/>
      <c r="BJ753" s="89"/>
      <c r="BK753" s="89"/>
      <c r="BL753" s="89"/>
    </row>
    <row r="754" spans="1:64" x14ac:dyDescent="0.25">
      <c r="A754" s="86">
        <f t="shared" si="440"/>
        <v>753</v>
      </c>
      <c r="B754" s="113"/>
      <c r="C754" s="88"/>
      <c r="D754" s="88"/>
      <c r="E754" s="194">
        <f t="shared" si="452"/>
        <v>0</v>
      </c>
      <c r="F754" s="89">
        <f t="shared" si="453"/>
        <v>0</v>
      </c>
      <c r="G754" s="113"/>
      <c r="H754" s="88"/>
      <c r="I754" s="84">
        <f t="shared" si="454"/>
        <v>18640.295159299312</v>
      </c>
      <c r="J754" s="84">
        <f t="shared" si="455"/>
        <v>18795.091111186597</v>
      </c>
      <c r="K754" s="84">
        <f t="shared" si="456"/>
        <v>18949.887063073878</v>
      </c>
      <c r="L754" s="84">
        <f t="shared" si="457"/>
        <v>19104.683014961163</v>
      </c>
      <c r="M754" s="108">
        <f>IF(T754&lt;&gt;0,(((G754+1)*('Data Raw'!$N$1007-'Data Raw'!$N$1008)/2+'Data Raw'!$N$1008)*'Data Raw'!$M$1010+'Data Raw'!$M$1009)*AE754+AE754)</f>
        <v>19259.478966848445</v>
      </c>
      <c r="N754" s="84">
        <f t="shared" si="458"/>
        <v>19414.274918735726</v>
      </c>
      <c r="O754" s="84">
        <f t="shared" si="459"/>
        <v>19569.070870623011</v>
      </c>
      <c r="P754" s="84">
        <f t="shared" si="460"/>
        <v>19723.866822510292</v>
      </c>
      <c r="Q754" s="84">
        <f t="shared" si="461"/>
        <v>19878.662774397577</v>
      </c>
      <c r="R754" s="166" t="str">
        <f t="shared" si="462"/>
        <v/>
      </c>
      <c r="S754" s="109">
        <f>'Data Raw'!E796</f>
        <v>19175.8</v>
      </c>
      <c r="T754" s="109">
        <f>'Data Raw'!G796</f>
        <v>19220.62</v>
      </c>
      <c r="U754" s="109">
        <f>'Data Raw'!D796</f>
        <v>19487.36</v>
      </c>
      <c r="V754" s="166" t="str">
        <f t="shared" si="463"/>
        <v/>
      </c>
      <c r="W754" s="89">
        <f t="shared" si="464"/>
        <v>38.858966848445561</v>
      </c>
      <c r="X754" s="89">
        <f t="shared" si="465"/>
        <v>1510.0193045285912</v>
      </c>
      <c r="Y754" s="89">
        <f t="shared" si="445"/>
        <v>287.00246405141434</v>
      </c>
      <c r="Z754" s="109">
        <f t="shared" si="466"/>
        <v>311.56000000000131</v>
      </c>
      <c r="AA754" s="89">
        <f t="shared" si="467"/>
        <v>269.63089434136799</v>
      </c>
      <c r="AB754" s="89">
        <f t="shared" si="468"/>
        <v>19250.42369644481</v>
      </c>
      <c r="AC754" s="89">
        <f t="shared" si="469"/>
        <v>19696.916303555186</v>
      </c>
      <c r="AD754" s="89" t="str">
        <f t="shared" si="470"/>
        <v/>
      </c>
      <c r="AE754" s="89">
        <f>'Data Raw'!C796</f>
        <v>19473.669999999998</v>
      </c>
      <c r="AF754" s="89"/>
      <c r="AG754" s="89">
        <f t="shared" si="436"/>
        <v>-253.04999999999927</v>
      </c>
      <c r="AH754" s="89">
        <f t="shared" si="437"/>
        <v>-214.19103315155371</v>
      </c>
      <c r="AI754" s="109">
        <f t="shared" si="438"/>
        <v>-1</v>
      </c>
      <c r="AJ754" s="109">
        <f t="shared" si="442"/>
        <v>50</v>
      </c>
      <c r="AK754" s="88"/>
      <c r="AL754" s="191" t="str">
        <f t="shared" si="443"/>
        <v/>
      </c>
      <c r="AM754" s="191">
        <f t="shared" si="444"/>
        <v>-253.04999999999927</v>
      </c>
      <c r="AN754" s="88"/>
      <c r="AO754" s="191"/>
      <c r="AP754" s="191">
        <f t="shared" si="439"/>
        <v>64034.302499999634</v>
      </c>
      <c r="AQ754" s="191">
        <f t="shared" si="471"/>
        <v>147.73098686191403</v>
      </c>
      <c r="AR754" s="191">
        <f t="shared" si="441"/>
        <v>-139.2714771895003</v>
      </c>
      <c r="AS754" s="250">
        <f t="shared" si="446"/>
        <v>0</v>
      </c>
      <c r="AT754" s="250">
        <f t="shared" si="447"/>
        <v>0</v>
      </c>
      <c r="AU754" s="250">
        <f t="shared" si="448"/>
        <v>1</v>
      </c>
      <c r="AV754" s="250">
        <f t="shared" si="449"/>
        <v>0</v>
      </c>
      <c r="AW754" s="250">
        <f t="shared" si="450"/>
        <v>0</v>
      </c>
      <c r="AX754" s="250">
        <f t="shared" si="451"/>
        <v>0</v>
      </c>
      <c r="AY754" s="89"/>
      <c r="AZ754" s="111"/>
      <c r="BA754" s="111"/>
      <c r="BB754" s="111"/>
      <c r="BC754" s="111"/>
      <c r="BD754" s="111"/>
      <c r="BE754" s="111"/>
      <c r="BF754" s="111"/>
      <c r="BG754" s="111"/>
      <c r="BH754" s="89"/>
      <c r="BI754" s="89"/>
      <c r="BJ754" s="89"/>
      <c r="BK754" s="89"/>
      <c r="BL754" s="89"/>
    </row>
    <row r="755" spans="1:64" x14ac:dyDescent="0.25">
      <c r="A755" s="86">
        <f t="shared" si="440"/>
        <v>754</v>
      </c>
      <c r="B755" s="113"/>
      <c r="C755" s="88"/>
      <c r="D755" s="88"/>
      <c r="E755" s="194">
        <f t="shared" si="452"/>
        <v>0</v>
      </c>
      <c r="F755" s="89">
        <f t="shared" si="453"/>
        <v>0</v>
      </c>
      <c r="G755" s="113"/>
      <c r="H755" s="88"/>
      <c r="I755" s="84">
        <f t="shared" si="454"/>
        <v>18439.79630208094</v>
      </c>
      <c r="J755" s="84">
        <f t="shared" si="455"/>
        <v>18583.297534106645</v>
      </c>
      <c r="K755" s="84">
        <f t="shared" si="456"/>
        <v>18726.798766132353</v>
      </c>
      <c r="L755" s="84">
        <f t="shared" si="457"/>
        <v>18870.299998158058</v>
      </c>
      <c r="M755" s="108">
        <f>IF(T755&lt;&gt;0,(((G755+1)*('Data Raw'!$N$1007-'Data Raw'!$N$1008)/2+'Data Raw'!$N$1008)*'Data Raw'!$M$1010+'Data Raw'!$M$1009)*AE755+AE755)</f>
        <v>19013.801230183766</v>
      </c>
      <c r="N755" s="84">
        <f t="shared" si="458"/>
        <v>19157.302462209474</v>
      </c>
      <c r="O755" s="84">
        <f t="shared" si="459"/>
        <v>19300.803694235179</v>
      </c>
      <c r="P755" s="84">
        <f t="shared" si="460"/>
        <v>19444.304926260887</v>
      </c>
      <c r="Q755" s="84">
        <f t="shared" si="461"/>
        <v>19587.806158286592</v>
      </c>
      <c r="R755" s="166" t="str">
        <f t="shared" si="462"/>
        <v/>
      </c>
      <c r="S755" s="109">
        <f>'Data Raw'!E797</f>
        <v>19149.41</v>
      </c>
      <c r="T755" s="109">
        <f>'Data Raw'!G797</f>
        <v>19195.599999999999</v>
      </c>
      <c r="U755" s="109">
        <f>'Data Raw'!D797</f>
        <v>19359.68</v>
      </c>
      <c r="V755" s="166" t="str">
        <f t="shared" si="463"/>
        <v/>
      </c>
      <c r="W755" s="89">
        <f t="shared" si="464"/>
        <v>-181.79876981623238</v>
      </c>
      <c r="X755" s="89">
        <f t="shared" si="465"/>
        <v>33050.792706695443</v>
      </c>
      <c r="Y755" s="89">
        <f t="shared" si="445"/>
        <v>274.45355551302708</v>
      </c>
      <c r="Z755" s="109">
        <f t="shared" si="466"/>
        <v>210.27000000000044</v>
      </c>
      <c r="AA755" s="89">
        <f t="shared" si="467"/>
        <v>261.15076657831554</v>
      </c>
      <c r="AB755" s="89">
        <f t="shared" si="468"/>
        <v>18996.073739809835</v>
      </c>
      <c r="AC755" s="89">
        <f t="shared" si="469"/>
        <v>19454.446260190161</v>
      </c>
      <c r="AD755" s="89">
        <f t="shared" si="470"/>
        <v>1</v>
      </c>
      <c r="AE755" s="89">
        <f>'Data Raw'!C797</f>
        <v>19225.259999999998</v>
      </c>
      <c r="AF755" s="89"/>
      <c r="AG755" s="89">
        <f t="shared" si="436"/>
        <v>-29.659999999999854</v>
      </c>
      <c r="AH755" s="89">
        <f t="shared" si="437"/>
        <v>-211.45876981623223</v>
      </c>
      <c r="AI755" s="109">
        <f t="shared" si="438"/>
        <v>-1</v>
      </c>
      <c r="AJ755" s="109">
        <f t="shared" si="442"/>
        <v>50</v>
      </c>
      <c r="AK755" s="88"/>
      <c r="AL755" s="191" t="str">
        <f t="shared" si="443"/>
        <v/>
      </c>
      <c r="AM755" s="191">
        <f t="shared" si="444"/>
        <v>-29.659999999999854</v>
      </c>
      <c r="AN755" s="88"/>
      <c r="AO755" s="191"/>
      <c r="AP755" s="191">
        <f t="shared" si="439"/>
        <v>879.71559999999135</v>
      </c>
      <c r="AQ755" s="191">
        <f t="shared" si="471"/>
        <v>134.61198832170135</v>
      </c>
      <c r="AR755" s="191">
        <f t="shared" si="441"/>
        <v>-139.84156719132574</v>
      </c>
      <c r="AS755" s="250">
        <f t="shared" si="446"/>
        <v>0</v>
      </c>
      <c r="AT755" s="250">
        <f t="shared" si="447"/>
        <v>0</v>
      </c>
      <c r="AU755" s="250">
        <f t="shared" si="448"/>
        <v>0</v>
      </c>
      <c r="AV755" s="250">
        <f t="shared" si="449"/>
        <v>1</v>
      </c>
      <c r="AW755" s="250">
        <f t="shared" si="450"/>
        <v>0</v>
      </c>
      <c r="AX755" s="250">
        <f t="shared" si="451"/>
        <v>0</v>
      </c>
      <c r="AY755" s="89"/>
      <c r="AZ755" s="111"/>
      <c r="BA755" s="111"/>
      <c r="BB755" s="111"/>
      <c r="BC755" s="111"/>
      <c r="BD755" s="111"/>
      <c r="BE755" s="111"/>
      <c r="BF755" s="111"/>
      <c r="BG755" s="111"/>
      <c r="BH755" s="89"/>
      <c r="BI755" s="89"/>
      <c r="BJ755" s="89"/>
      <c r="BK755" s="89"/>
      <c r="BL755" s="89"/>
    </row>
    <row r="756" spans="1:64" x14ac:dyDescent="0.25">
      <c r="A756" s="86">
        <f t="shared" si="440"/>
        <v>755</v>
      </c>
      <c r="B756" s="113"/>
      <c r="C756" s="88"/>
      <c r="D756" s="88"/>
      <c r="E756" s="194">
        <f t="shared" si="452"/>
        <v>0</v>
      </c>
      <c r="F756" s="89">
        <f t="shared" si="453"/>
        <v>0</v>
      </c>
      <c r="G756" s="113"/>
      <c r="H756" s="88"/>
      <c r="I756" s="84">
        <f t="shared" si="454"/>
        <v>18266.25326971888</v>
      </c>
      <c r="J756" s="84">
        <f t="shared" si="455"/>
        <v>18403.480047475394</v>
      </c>
      <c r="K756" s="84">
        <f t="shared" si="456"/>
        <v>18540.706825231908</v>
      </c>
      <c r="L756" s="84">
        <f t="shared" si="457"/>
        <v>18677.933602988422</v>
      </c>
      <c r="M756" s="108">
        <f>IF(T756&lt;&gt;0,(((G756+1)*('Data Raw'!$N$1007-'Data Raw'!$N$1008)/2+'Data Raw'!$N$1008)*'Data Raw'!$M$1010+'Data Raw'!$M$1009)*AE756+AE756)</f>
        <v>18815.160380744936</v>
      </c>
      <c r="N756" s="84">
        <f t="shared" si="458"/>
        <v>18952.387158501449</v>
      </c>
      <c r="O756" s="84">
        <f t="shared" si="459"/>
        <v>19089.613936257963</v>
      </c>
      <c r="P756" s="84">
        <f t="shared" si="460"/>
        <v>19226.840714014477</v>
      </c>
      <c r="Q756" s="84">
        <f t="shared" si="461"/>
        <v>19364.067491770991</v>
      </c>
      <c r="R756" s="166" t="str">
        <f t="shared" si="462"/>
        <v/>
      </c>
      <c r="S756" s="109">
        <f>'Data Raw'!E798</f>
        <v>18776.21</v>
      </c>
      <c r="T756" s="109">
        <f>'Data Raw'!G798</f>
        <v>18868.71</v>
      </c>
      <c r="U756" s="109">
        <f>'Data Raw'!D798</f>
        <v>19024.41</v>
      </c>
      <c r="V756" s="166" t="str">
        <f t="shared" si="463"/>
        <v/>
      </c>
      <c r="W756" s="89">
        <f t="shared" si="464"/>
        <v>-53.54961925506359</v>
      </c>
      <c r="X756" s="89">
        <f t="shared" si="465"/>
        <v>2867.5617223622771</v>
      </c>
      <c r="Y756" s="89">
        <f t="shared" si="445"/>
        <v>254.89944418613834</v>
      </c>
      <c r="Z756" s="109">
        <f t="shared" si="466"/>
        <v>248.20000000000073</v>
      </c>
      <c r="AA756" s="89">
        <f t="shared" si="467"/>
        <v>259.3006570671277</v>
      </c>
      <c r="AB756" s="89">
        <f t="shared" si="468"/>
        <v>18802.431848408432</v>
      </c>
      <c r="AC756" s="89">
        <f t="shared" si="469"/>
        <v>19246.388151591567</v>
      </c>
      <c r="AD756" s="89">
        <f t="shared" si="470"/>
        <v>1</v>
      </c>
      <c r="AE756" s="89">
        <f>'Data Raw'!C798</f>
        <v>19024.41</v>
      </c>
      <c r="AF756" s="89"/>
      <c r="AG756" s="89">
        <f t="shared" si="436"/>
        <v>-155.70000000000073</v>
      </c>
      <c r="AH756" s="89">
        <f t="shared" si="437"/>
        <v>-209.24961925506432</v>
      </c>
      <c r="AI756" s="109">
        <f t="shared" si="438"/>
        <v>-1</v>
      </c>
      <c r="AJ756" s="109">
        <f t="shared" si="442"/>
        <v>50</v>
      </c>
      <c r="AK756" s="88"/>
      <c r="AL756" s="191" t="str">
        <f t="shared" si="443"/>
        <v/>
      </c>
      <c r="AM756" s="191">
        <f t="shared" si="444"/>
        <v>-155.70000000000073</v>
      </c>
      <c r="AN756" s="88"/>
      <c r="AO756" s="191"/>
      <c r="AP756" s="191">
        <f t="shared" si="439"/>
        <v>24242.490000000227</v>
      </c>
      <c r="AQ756" s="191">
        <f t="shared" si="471"/>
        <v>136.95510073040128</v>
      </c>
      <c r="AR756" s="191">
        <f t="shared" si="441"/>
        <v>-117.94434345573706</v>
      </c>
      <c r="AS756" s="250">
        <f t="shared" si="446"/>
        <v>0</v>
      </c>
      <c r="AT756" s="250">
        <f t="shared" si="447"/>
        <v>0</v>
      </c>
      <c r="AU756" s="250">
        <f t="shared" si="448"/>
        <v>0</v>
      </c>
      <c r="AV756" s="250">
        <f t="shared" si="449"/>
        <v>1</v>
      </c>
      <c r="AW756" s="250">
        <f t="shared" si="450"/>
        <v>0</v>
      </c>
      <c r="AX756" s="250">
        <f t="shared" si="451"/>
        <v>0</v>
      </c>
      <c r="AY756" s="89"/>
      <c r="AZ756" s="111"/>
      <c r="BA756" s="111"/>
      <c r="BB756" s="111"/>
      <c r="BC756" s="111"/>
      <c r="BD756" s="111"/>
      <c r="BE756" s="111"/>
      <c r="BF756" s="111"/>
      <c r="BG756" s="111"/>
      <c r="BH756" s="89"/>
      <c r="BI756" s="89"/>
      <c r="BJ756" s="89"/>
      <c r="BK756" s="89"/>
      <c r="BL756" s="89"/>
    </row>
    <row r="757" spans="1:64" x14ac:dyDescent="0.25">
      <c r="A757" s="86">
        <f t="shared" si="440"/>
        <v>756</v>
      </c>
      <c r="B757" s="113"/>
      <c r="C757" s="88"/>
      <c r="D757" s="88"/>
      <c r="E757" s="194">
        <f t="shared" si="452"/>
        <v>0</v>
      </c>
      <c r="F757" s="89">
        <f t="shared" si="453"/>
        <v>0</v>
      </c>
      <c r="G757" s="113"/>
      <c r="H757" s="88"/>
      <c r="I757" s="84">
        <f t="shared" si="454"/>
        <v>18026.334642224894</v>
      </c>
      <c r="J757" s="84">
        <f t="shared" si="455"/>
        <v>18153.784364317966</v>
      </c>
      <c r="K757" s="84">
        <f t="shared" si="456"/>
        <v>18281.234086411034</v>
      </c>
      <c r="L757" s="84">
        <f t="shared" si="457"/>
        <v>18408.683808504105</v>
      </c>
      <c r="M757" s="108">
        <f>IF(T757&lt;&gt;0,(((G757+1)*('Data Raw'!$N$1007-'Data Raw'!$N$1008)/2+'Data Raw'!$N$1008)*'Data Raw'!$M$1010+'Data Raw'!$M$1009)*AE757+AE757)</f>
        <v>18536.133530597173</v>
      </c>
      <c r="N757" s="84">
        <f t="shared" si="458"/>
        <v>18663.583252690241</v>
      </c>
      <c r="O757" s="84">
        <f t="shared" si="459"/>
        <v>18791.032974783313</v>
      </c>
      <c r="P757" s="84">
        <f t="shared" si="460"/>
        <v>18918.482696876381</v>
      </c>
      <c r="Q757" s="84">
        <f t="shared" si="461"/>
        <v>19045.932418969453</v>
      </c>
      <c r="R757" s="166" t="str">
        <f t="shared" si="462"/>
        <v/>
      </c>
      <c r="S757" s="109">
        <f>'Data Raw'!E799</f>
        <v>18532.41</v>
      </c>
      <c r="T757" s="109">
        <f>'Data Raw'!G799</f>
        <v>18608.939999999999</v>
      </c>
      <c r="U757" s="109">
        <f>'Data Raw'!D799</f>
        <v>18867.91</v>
      </c>
      <c r="V757" s="166" t="str">
        <f t="shared" si="463"/>
        <v/>
      </c>
      <c r="W757" s="89">
        <f t="shared" si="464"/>
        <v>-72.806469402825314</v>
      </c>
      <c r="X757" s="89">
        <f t="shared" si="465"/>
        <v>5300.7819869045388</v>
      </c>
      <c r="Y757" s="89">
        <f t="shared" si="445"/>
        <v>237.59002560392557</v>
      </c>
      <c r="Z757" s="109">
        <f t="shared" si="466"/>
        <v>335.5</v>
      </c>
      <c r="AA757" s="89">
        <f t="shared" si="467"/>
        <v>270.18627748610947</v>
      </c>
      <c r="AB757" s="89">
        <f t="shared" si="468"/>
        <v>18521.874441492939</v>
      </c>
      <c r="AC757" s="89">
        <f t="shared" si="469"/>
        <v>18962.685558507059</v>
      </c>
      <c r="AD757" s="89">
        <f t="shared" si="470"/>
        <v>1</v>
      </c>
      <c r="AE757" s="89">
        <f>'Data Raw'!C799</f>
        <v>18742.28</v>
      </c>
      <c r="AF757" s="89"/>
      <c r="AG757" s="89">
        <f t="shared" si="436"/>
        <v>-133.34000000000015</v>
      </c>
      <c r="AH757" s="89">
        <f t="shared" si="437"/>
        <v>-206.14646940282546</v>
      </c>
      <c r="AI757" s="109">
        <f t="shared" si="438"/>
        <v>-1</v>
      </c>
      <c r="AJ757" s="109">
        <f t="shared" si="442"/>
        <v>50</v>
      </c>
      <c r="AK757" s="88"/>
      <c r="AL757" s="191" t="str">
        <f t="shared" si="443"/>
        <v/>
      </c>
      <c r="AM757" s="191">
        <f t="shared" si="444"/>
        <v>-133.34000000000015</v>
      </c>
      <c r="AN757" s="88"/>
      <c r="AO757" s="191"/>
      <c r="AP757" s="191">
        <f t="shared" si="439"/>
        <v>17779.55560000004</v>
      </c>
      <c r="AQ757" s="191">
        <f t="shared" si="471"/>
        <v>136.55342287146783</v>
      </c>
      <c r="AR757" s="191">
        <f t="shared" si="441"/>
        <v>-101.03660273245774</v>
      </c>
      <c r="AS757" s="250">
        <f t="shared" si="446"/>
        <v>0</v>
      </c>
      <c r="AT757" s="250">
        <f t="shared" si="447"/>
        <v>0</v>
      </c>
      <c r="AU757" s="250">
        <f t="shared" si="448"/>
        <v>0</v>
      </c>
      <c r="AV757" s="250">
        <f t="shared" si="449"/>
        <v>1</v>
      </c>
      <c r="AW757" s="250">
        <f t="shared" si="450"/>
        <v>0</v>
      </c>
      <c r="AX757" s="250">
        <f t="shared" si="451"/>
        <v>0</v>
      </c>
      <c r="AY757" s="89"/>
      <c r="AZ757" s="111"/>
      <c r="BA757" s="111"/>
      <c r="BB757" s="111"/>
      <c r="BC757" s="111"/>
      <c r="BD757" s="111"/>
      <c r="BE757" s="111"/>
      <c r="BF757" s="111"/>
      <c r="BG757" s="111"/>
      <c r="BH757" s="89"/>
      <c r="BI757" s="89"/>
      <c r="BJ757" s="89"/>
      <c r="BK757" s="89"/>
      <c r="BL757" s="89"/>
    </row>
    <row r="758" spans="1:64" x14ac:dyDescent="0.25">
      <c r="A758" s="86">
        <f t="shared" si="440"/>
        <v>757</v>
      </c>
      <c r="B758" s="113"/>
      <c r="C758" s="88"/>
      <c r="D758" s="88"/>
      <c r="E758" s="194">
        <f t="shared" si="452"/>
        <v>0</v>
      </c>
      <c r="F758" s="89">
        <f t="shared" si="453"/>
        <v>0</v>
      </c>
      <c r="G758" s="113"/>
      <c r="H758" s="88"/>
      <c r="I758" s="84">
        <f t="shared" si="454"/>
        <v>17926.192204086688</v>
      </c>
      <c r="J758" s="84">
        <f t="shared" si="455"/>
        <v>18044.987216888647</v>
      </c>
      <c r="K758" s="84">
        <f t="shared" si="456"/>
        <v>18163.782229690612</v>
      </c>
      <c r="L758" s="84">
        <f t="shared" si="457"/>
        <v>18282.577242492574</v>
      </c>
      <c r="M758" s="108">
        <f>IF(T758&lt;&gt;0,(((G758+1)*('Data Raw'!$N$1007-'Data Raw'!$N$1008)/2+'Data Raw'!$N$1008)*'Data Raw'!$M$1010+'Data Raw'!$M$1009)*AE758+AE758)</f>
        <v>18401.372255294536</v>
      </c>
      <c r="N758" s="84">
        <f t="shared" si="458"/>
        <v>18520.167268096498</v>
      </c>
      <c r="O758" s="84">
        <f t="shared" si="459"/>
        <v>18638.96228089846</v>
      </c>
      <c r="P758" s="84">
        <f t="shared" si="460"/>
        <v>18757.757293700426</v>
      </c>
      <c r="Q758" s="84">
        <f t="shared" si="461"/>
        <v>18876.552306502384</v>
      </c>
      <c r="R758" s="166" t="str">
        <f t="shared" si="462"/>
        <v/>
      </c>
      <c r="S758" s="109">
        <f>'Data Raw'!E800</f>
        <v>18504.53</v>
      </c>
      <c r="T758" s="109">
        <f>'Data Raw'!G800</f>
        <v>18827.349999999999</v>
      </c>
      <c r="U758" s="109">
        <f>'Data Raw'!D800</f>
        <v>18871.13</v>
      </c>
      <c r="V758" s="166" t="str">
        <f t="shared" si="463"/>
        <v/>
      </c>
      <c r="W758" s="89">
        <f t="shared" si="464"/>
        <v>-425.9777447054621</v>
      </c>
      <c r="X758" s="89">
        <f t="shared" si="465"/>
        <v>181457.03898435185</v>
      </c>
      <c r="Y758" s="89">
        <f t="shared" si="445"/>
        <v>272.59366950599247</v>
      </c>
      <c r="Z758" s="109">
        <f t="shared" si="466"/>
        <v>366.60000000000218</v>
      </c>
      <c r="AA758" s="89">
        <f t="shared" si="467"/>
        <v>283.95966641666558</v>
      </c>
      <c r="AB758" s="89">
        <f t="shared" si="468"/>
        <v>18376.361664136806</v>
      </c>
      <c r="AC758" s="89">
        <f t="shared" si="469"/>
        <v>18835.678335863195</v>
      </c>
      <c r="AD758" s="89">
        <f t="shared" si="470"/>
        <v>1</v>
      </c>
      <c r="AE758" s="89">
        <f>'Data Raw'!C800</f>
        <v>18606.02</v>
      </c>
      <c r="AF758" s="89"/>
      <c r="AG758" s="89">
        <f t="shared" si="436"/>
        <v>221.32999999999811</v>
      </c>
      <c r="AH758" s="89">
        <f t="shared" si="437"/>
        <v>-204.64774470546399</v>
      </c>
      <c r="AI758" s="109">
        <f t="shared" si="438"/>
        <v>-1</v>
      </c>
      <c r="AJ758" s="109">
        <f t="shared" si="442"/>
        <v>50</v>
      </c>
      <c r="AK758" s="88"/>
      <c r="AL758" s="191" t="str">
        <f t="shared" si="443"/>
        <v/>
      </c>
      <c r="AM758" s="191">
        <f t="shared" si="444"/>
        <v>-221.32999999999811</v>
      </c>
      <c r="AN758" s="88"/>
      <c r="AO758" s="191"/>
      <c r="AP758" s="191">
        <f t="shared" si="439"/>
        <v>48986.968899999163</v>
      </c>
      <c r="AQ758" s="191">
        <f t="shared" si="471"/>
        <v>145.97304255241565</v>
      </c>
      <c r="AR758" s="191">
        <f t="shared" si="441"/>
        <v>-126.62062695357682</v>
      </c>
      <c r="AS758" s="250">
        <f t="shared" si="446"/>
        <v>0</v>
      </c>
      <c r="AT758" s="250">
        <f t="shared" si="447"/>
        <v>0</v>
      </c>
      <c r="AU758" s="250">
        <f t="shared" si="448"/>
        <v>0</v>
      </c>
      <c r="AV758" s="250">
        <f t="shared" si="449"/>
        <v>0</v>
      </c>
      <c r="AW758" s="250">
        <f t="shared" si="450"/>
        <v>0</v>
      </c>
      <c r="AX758" s="250">
        <f t="shared" si="451"/>
        <v>1</v>
      </c>
      <c r="AY758" s="89"/>
      <c r="AZ758" s="111"/>
      <c r="BA758" s="111"/>
      <c r="BB758" s="111"/>
      <c r="BC758" s="111"/>
      <c r="BD758" s="111"/>
      <c r="BE758" s="111"/>
      <c r="BF758" s="111"/>
      <c r="BG758" s="111"/>
      <c r="BH758" s="89"/>
      <c r="BI758" s="89"/>
      <c r="BJ758" s="89"/>
      <c r="BK758" s="89"/>
      <c r="BL758" s="89"/>
    </row>
    <row r="759" spans="1:64" x14ac:dyDescent="0.25">
      <c r="A759" s="86">
        <f t="shared" si="440"/>
        <v>758</v>
      </c>
      <c r="B759" s="113"/>
      <c r="C759" s="88"/>
      <c r="D759" s="88"/>
      <c r="E759" s="194">
        <f t="shared" si="452"/>
        <v>0</v>
      </c>
      <c r="F759" s="89">
        <f t="shared" si="453"/>
        <v>0</v>
      </c>
      <c r="G759" s="113"/>
      <c r="H759" s="88"/>
      <c r="I759" s="84">
        <f t="shared" si="454"/>
        <v>18061.887232811212</v>
      </c>
      <c r="J759" s="84">
        <f t="shared" si="455"/>
        <v>18198.184067564209</v>
      </c>
      <c r="K759" s="84">
        <f t="shared" si="456"/>
        <v>18334.480902317206</v>
      </c>
      <c r="L759" s="84">
        <f t="shared" si="457"/>
        <v>18470.777737070202</v>
      </c>
      <c r="M759" s="108">
        <f>IF(T759&lt;&gt;0,(((G759+1)*('Data Raw'!$N$1007-'Data Raw'!$N$1008)/2+'Data Raw'!$N$1008)*'Data Raw'!$M$1010+'Data Raw'!$M$1009)*AE759+AE759)</f>
        <v>18607.074571823199</v>
      </c>
      <c r="N759" s="84">
        <f t="shared" si="458"/>
        <v>18743.371406576196</v>
      </c>
      <c r="O759" s="84">
        <f t="shared" si="459"/>
        <v>18879.668241329193</v>
      </c>
      <c r="P759" s="84">
        <f t="shared" si="460"/>
        <v>19015.96507608219</v>
      </c>
      <c r="Q759" s="84">
        <f t="shared" si="461"/>
        <v>19152.261910835186</v>
      </c>
      <c r="R759" s="166" t="str">
        <f t="shared" si="462"/>
        <v/>
      </c>
      <c r="S759" s="109">
        <f>'Data Raw'!E801</f>
        <v>18776.099999999999</v>
      </c>
      <c r="T759" s="109">
        <f>'Data Raw'!G801</f>
        <v>18821.16</v>
      </c>
      <c r="U759" s="109">
        <f>'Data Raw'!D801</f>
        <v>19000.52</v>
      </c>
      <c r="V759" s="166" t="str">
        <f t="shared" si="463"/>
        <v/>
      </c>
      <c r="W759" s="89">
        <f t="shared" si="464"/>
        <v>-214.08542817680063</v>
      </c>
      <c r="X759" s="89">
        <f t="shared" si="465"/>
        <v>45832.57055764406</v>
      </c>
      <c r="Y759" s="89">
        <f t="shared" si="445"/>
        <v>265.02733618739285</v>
      </c>
      <c r="Z759" s="109">
        <f t="shared" si="466"/>
        <v>224.42000000000189</v>
      </c>
      <c r="AA759" s="89">
        <f t="shared" si="467"/>
        <v>275.45399978571368</v>
      </c>
      <c r="AB759" s="89">
        <f t="shared" si="468"/>
        <v>18572.644283545833</v>
      </c>
      <c r="AC759" s="89">
        <f t="shared" si="469"/>
        <v>19055.375716454164</v>
      </c>
      <c r="AD759" s="89">
        <f t="shared" si="470"/>
        <v>1</v>
      </c>
      <c r="AE759" s="89">
        <f>'Data Raw'!C801</f>
        <v>18814.009999999998</v>
      </c>
      <c r="AF759" s="89"/>
      <c r="AG759" s="89">
        <f t="shared" si="436"/>
        <v>7.1500000000014552</v>
      </c>
      <c r="AH759" s="89">
        <f t="shared" si="437"/>
        <v>-206.93542817679918</v>
      </c>
      <c r="AI759" s="109">
        <f t="shared" si="438"/>
        <v>-1</v>
      </c>
      <c r="AJ759" s="109">
        <f t="shared" si="442"/>
        <v>50</v>
      </c>
      <c r="AK759" s="88"/>
      <c r="AL759" s="191" t="str">
        <f t="shared" si="443"/>
        <v/>
      </c>
      <c r="AM759" s="191">
        <f t="shared" si="444"/>
        <v>-7.1500000000014552</v>
      </c>
      <c r="AN759" s="88"/>
      <c r="AO759" s="191"/>
      <c r="AP759" s="191">
        <f t="shared" si="439"/>
        <v>51.122500000020807</v>
      </c>
      <c r="AQ759" s="191">
        <f t="shared" si="471"/>
        <v>130.54826004659185</v>
      </c>
      <c r="AR759" s="191">
        <f t="shared" si="441"/>
        <v>-134.479076140801</v>
      </c>
      <c r="AS759" s="250">
        <f t="shared" si="446"/>
        <v>0</v>
      </c>
      <c r="AT759" s="250">
        <f t="shared" si="447"/>
        <v>0</v>
      </c>
      <c r="AU759" s="250">
        <f t="shared" si="448"/>
        <v>0</v>
      </c>
      <c r="AV759" s="250">
        <f t="shared" si="449"/>
        <v>1</v>
      </c>
      <c r="AW759" s="250">
        <f t="shared" si="450"/>
        <v>0</v>
      </c>
      <c r="AX759" s="250">
        <f t="shared" si="451"/>
        <v>0</v>
      </c>
      <c r="AY759" s="89"/>
      <c r="AZ759" s="111"/>
      <c r="BA759" s="111"/>
      <c r="BB759" s="111"/>
      <c r="BC759" s="111"/>
      <c r="BD759" s="111"/>
      <c r="BE759" s="111"/>
      <c r="BF759" s="111"/>
      <c r="BG759" s="111"/>
      <c r="BH759" s="89"/>
      <c r="BI759" s="89"/>
      <c r="BJ759" s="89"/>
      <c r="BK759" s="89"/>
      <c r="BL759" s="89"/>
    </row>
    <row r="760" spans="1:64" x14ac:dyDescent="0.25">
      <c r="A760" s="86">
        <f t="shared" si="440"/>
        <v>759</v>
      </c>
      <c r="B760" s="113"/>
      <c r="C760" s="88"/>
      <c r="D760" s="88"/>
      <c r="E760" s="194">
        <f t="shared" si="452"/>
        <v>0</v>
      </c>
      <c r="F760" s="89">
        <f t="shared" si="453"/>
        <v>0</v>
      </c>
      <c r="G760" s="113"/>
      <c r="H760" s="88"/>
      <c r="I760" s="84">
        <f t="shared" si="454"/>
        <v>17924.120345934636</v>
      </c>
      <c r="J760" s="84">
        <f t="shared" si="455"/>
        <v>18056.634014028328</v>
      </c>
      <c r="K760" s="84">
        <f t="shared" si="456"/>
        <v>18189.147682122028</v>
      </c>
      <c r="L760" s="84">
        <f t="shared" si="457"/>
        <v>18321.661350215723</v>
      </c>
      <c r="M760" s="108">
        <f>IF(T760&lt;&gt;0,(((G760+1)*('Data Raw'!$N$1007-'Data Raw'!$N$1008)/2+'Data Raw'!$N$1008)*'Data Raw'!$M$1010+'Data Raw'!$M$1009)*AE760+AE760)</f>
        <v>18454.175018309419</v>
      </c>
      <c r="N760" s="84">
        <f t="shared" si="458"/>
        <v>18586.688686403115</v>
      </c>
      <c r="O760" s="84">
        <f t="shared" si="459"/>
        <v>18719.202354496811</v>
      </c>
      <c r="P760" s="84">
        <f t="shared" si="460"/>
        <v>18851.71602259051</v>
      </c>
      <c r="Q760" s="84">
        <f t="shared" si="461"/>
        <v>18984.229690684202</v>
      </c>
      <c r="R760" s="166" t="str">
        <f t="shared" si="462"/>
        <v/>
      </c>
      <c r="S760" s="109">
        <f>'Data Raw'!E802</f>
        <v>18425.09</v>
      </c>
      <c r="T760" s="109">
        <f>'Data Raw'!G802</f>
        <v>18477.009999999998</v>
      </c>
      <c r="U760" s="109">
        <f>'Data Raw'!D802</f>
        <v>18694.55</v>
      </c>
      <c r="V760" s="166" t="str">
        <f t="shared" si="463"/>
        <v/>
      </c>
      <c r="W760" s="89">
        <f t="shared" si="464"/>
        <v>-22.834981690579298</v>
      </c>
      <c r="X760" s="89">
        <f t="shared" si="465"/>
        <v>521.4363888090918</v>
      </c>
      <c r="Y760" s="89">
        <f t="shared" si="445"/>
        <v>245.51938240284505</v>
      </c>
      <c r="Z760" s="109">
        <f t="shared" si="466"/>
        <v>269.45999999999913</v>
      </c>
      <c r="AA760" s="89">
        <f t="shared" si="467"/>
        <v>274.59771410204013</v>
      </c>
      <c r="AB760" s="89">
        <f t="shared" si="468"/>
        <v>18425.274100182141</v>
      </c>
      <c r="AC760" s="89">
        <f t="shared" si="469"/>
        <v>18893.545899817858</v>
      </c>
      <c r="AD760" s="89">
        <f t="shared" si="470"/>
        <v>1</v>
      </c>
      <c r="AE760" s="89">
        <f>'Data Raw'!C802</f>
        <v>18659.41</v>
      </c>
      <c r="AF760" s="89"/>
      <c r="AG760" s="89">
        <f t="shared" si="436"/>
        <v>-182.40000000000146</v>
      </c>
      <c r="AH760" s="89">
        <f t="shared" si="437"/>
        <v>-205.23498169058075</v>
      </c>
      <c r="AI760" s="109">
        <f t="shared" si="438"/>
        <v>-1</v>
      </c>
      <c r="AJ760" s="109">
        <f t="shared" si="442"/>
        <v>50</v>
      </c>
      <c r="AK760" s="88"/>
      <c r="AL760" s="191" t="str">
        <f t="shared" si="443"/>
        <v/>
      </c>
      <c r="AM760" s="191">
        <f t="shared" si="444"/>
        <v>-182.40000000000146</v>
      </c>
      <c r="AN760" s="88"/>
      <c r="AO760" s="191"/>
      <c r="AP760" s="191">
        <f t="shared" si="439"/>
        <v>33269.760000000533</v>
      </c>
      <c r="AQ760" s="191">
        <f t="shared" si="471"/>
        <v>136.3095644858596</v>
      </c>
      <c r="AR760" s="191">
        <f t="shared" si="441"/>
        <v>-109.20981791698546</v>
      </c>
      <c r="AS760" s="250">
        <f t="shared" si="446"/>
        <v>0</v>
      </c>
      <c r="AT760" s="250">
        <f t="shared" si="447"/>
        <v>0</v>
      </c>
      <c r="AU760" s="250">
        <f t="shared" si="448"/>
        <v>0</v>
      </c>
      <c r="AV760" s="250">
        <f t="shared" si="449"/>
        <v>1</v>
      </c>
      <c r="AW760" s="250">
        <f t="shared" si="450"/>
        <v>0</v>
      </c>
      <c r="AX760" s="250">
        <f t="shared" si="451"/>
        <v>0</v>
      </c>
      <c r="AY760" s="89"/>
      <c r="AZ760" s="111"/>
      <c r="BA760" s="111"/>
      <c r="BB760" s="111"/>
      <c r="BC760" s="111"/>
      <c r="BD760" s="111"/>
      <c r="BE760" s="111"/>
      <c r="BF760" s="111"/>
      <c r="BG760" s="111"/>
      <c r="BH760" s="89"/>
      <c r="BI760" s="89"/>
      <c r="BJ760" s="89"/>
      <c r="BK760" s="89"/>
      <c r="BL760" s="89"/>
    </row>
    <row r="761" spans="1:64" x14ac:dyDescent="0.25">
      <c r="A761" s="86">
        <f t="shared" si="440"/>
        <v>760</v>
      </c>
      <c r="B761" s="113"/>
      <c r="C761" s="88"/>
      <c r="D761" s="88"/>
      <c r="E761" s="194">
        <f t="shared" si="452"/>
        <v>0</v>
      </c>
      <c r="F761" s="89">
        <f t="shared" si="453"/>
        <v>0</v>
      </c>
      <c r="G761" s="113"/>
      <c r="H761" s="88"/>
      <c r="I761" s="84">
        <f t="shared" si="454"/>
        <v>17730.097949529256</v>
      </c>
      <c r="J761" s="84">
        <f t="shared" si="455"/>
        <v>17852.857640730683</v>
      </c>
      <c r="K761" s="84">
        <f t="shared" si="456"/>
        <v>17975.617331932102</v>
      </c>
      <c r="L761" s="84">
        <f t="shared" si="457"/>
        <v>18098.377023133526</v>
      </c>
      <c r="M761" s="108">
        <f>IF(T761&lt;&gt;0,(((G761+1)*('Data Raw'!$N$1007-'Data Raw'!$N$1008)/2+'Data Raw'!$N$1008)*'Data Raw'!$M$1010+'Data Raw'!$M$1009)*AE761+AE761)</f>
        <v>18221.136714334949</v>
      </c>
      <c r="N761" s="84">
        <f t="shared" si="458"/>
        <v>18343.896405536372</v>
      </c>
      <c r="O761" s="84">
        <f t="shared" si="459"/>
        <v>18466.656096737795</v>
      </c>
      <c r="P761" s="84">
        <f t="shared" si="460"/>
        <v>18589.415787939215</v>
      </c>
      <c r="Q761" s="84">
        <f t="shared" si="461"/>
        <v>18712.175479140642</v>
      </c>
      <c r="R761" s="166" t="str">
        <f t="shared" si="462"/>
        <v/>
      </c>
      <c r="S761" s="109">
        <f>'Data Raw'!E803</f>
        <v>18163.21</v>
      </c>
      <c r="T761" s="109">
        <f>'Data Raw'!G803</f>
        <v>18230.189999999999</v>
      </c>
      <c r="U761" s="109">
        <f>'Data Raw'!D803</f>
        <v>18537.919999999998</v>
      </c>
      <c r="V761" s="166" t="str">
        <f t="shared" si="463"/>
        <v/>
      </c>
      <c r="W761" s="89">
        <f t="shared" si="464"/>
        <v>-9.0532856650497706</v>
      </c>
      <c r="X761" s="89">
        <f t="shared" si="465"/>
        <v>81.961981332995663</v>
      </c>
      <c r="Y761" s="89">
        <f t="shared" si="445"/>
        <v>227.33253327423864</v>
      </c>
      <c r="Z761" s="109">
        <f t="shared" si="466"/>
        <v>374.70999999999913</v>
      </c>
      <c r="AA761" s="89">
        <f t="shared" si="467"/>
        <v>288.89946923031994</v>
      </c>
      <c r="AB761" s="89">
        <f t="shared" si="468"/>
        <v>18190.371943013266</v>
      </c>
      <c r="AC761" s="89">
        <f t="shared" si="469"/>
        <v>18657.188056986732</v>
      </c>
      <c r="AD761" s="89">
        <f t="shared" si="470"/>
        <v>1</v>
      </c>
      <c r="AE761" s="89">
        <f>'Data Raw'!C803</f>
        <v>18423.78</v>
      </c>
      <c r="AF761" s="89"/>
      <c r="AG761" s="89">
        <f t="shared" si="436"/>
        <v>-193.59000000000015</v>
      </c>
      <c r="AH761" s="89">
        <f t="shared" si="437"/>
        <v>-202.64328566504992</v>
      </c>
      <c r="AI761" s="109">
        <f t="shared" si="438"/>
        <v>-1</v>
      </c>
      <c r="AJ761" s="109">
        <f t="shared" si="442"/>
        <v>50</v>
      </c>
      <c r="AK761" s="88"/>
      <c r="AL761" s="191" t="str">
        <f t="shared" si="443"/>
        <v/>
      </c>
      <c r="AM761" s="191">
        <f t="shared" si="444"/>
        <v>-193.59000000000015</v>
      </c>
      <c r="AN761" s="88"/>
      <c r="AO761" s="191"/>
      <c r="AP761" s="191">
        <f t="shared" si="439"/>
        <v>37477.088100000059</v>
      </c>
      <c r="AQ761" s="191">
        <f t="shared" si="471"/>
        <v>142.67405732076409</v>
      </c>
      <c r="AR761" s="191">
        <f t="shared" si="441"/>
        <v>-84.65847595347455</v>
      </c>
      <c r="AS761" s="250">
        <f t="shared" si="446"/>
        <v>0</v>
      </c>
      <c r="AT761" s="250">
        <f t="shared" si="447"/>
        <v>0</v>
      </c>
      <c r="AU761" s="250">
        <f t="shared" si="448"/>
        <v>0</v>
      </c>
      <c r="AV761" s="250">
        <f t="shared" si="449"/>
        <v>1</v>
      </c>
      <c r="AW761" s="250">
        <f t="shared" si="450"/>
        <v>0</v>
      </c>
      <c r="AX761" s="250">
        <f t="shared" si="451"/>
        <v>0</v>
      </c>
      <c r="AY761" s="89"/>
      <c r="AZ761" s="111"/>
      <c r="BA761" s="111"/>
      <c r="BB761" s="111"/>
      <c r="BC761" s="111"/>
      <c r="BD761" s="111"/>
      <c r="BE761" s="111"/>
      <c r="BF761" s="111"/>
      <c r="BG761" s="111"/>
      <c r="BH761" s="89"/>
      <c r="BI761" s="89"/>
      <c r="BJ761" s="89"/>
      <c r="BK761" s="89"/>
      <c r="BL761" s="89"/>
    </row>
    <row r="762" spans="1:64" x14ac:dyDescent="0.25">
      <c r="A762" s="86">
        <f t="shared" si="440"/>
        <v>761</v>
      </c>
      <c r="B762" s="113"/>
      <c r="C762" s="88"/>
      <c r="D762" s="88"/>
      <c r="E762" s="194">
        <f t="shared" si="452"/>
        <v>0</v>
      </c>
      <c r="F762" s="89">
        <f t="shared" si="453"/>
        <v>0</v>
      </c>
      <c r="G762" s="113"/>
      <c r="H762" s="88"/>
      <c r="I762" s="84">
        <f t="shared" si="454"/>
        <v>17752.467393725958</v>
      </c>
      <c r="J762" s="84">
        <f t="shared" si="455"/>
        <v>17866.133660363077</v>
      </c>
      <c r="K762" s="84">
        <f t="shared" si="456"/>
        <v>17979.799927000196</v>
      </c>
      <c r="L762" s="84">
        <f t="shared" si="457"/>
        <v>18093.466193637316</v>
      </c>
      <c r="M762" s="108">
        <f>IF(T762&lt;&gt;0,(((G762+1)*('Data Raw'!$N$1007-'Data Raw'!$N$1008)/2+'Data Raw'!$N$1008)*'Data Raw'!$M$1010+'Data Raw'!$M$1009)*AE762+AE762)</f>
        <v>18207.132460274435</v>
      </c>
      <c r="N762" s="84">
        <f t="shared" si="458"/>
        <v>18320.798726911555</v>
      </c>
      <c r="O762" s="84">
        <f t="shared" si="459"/>
        <v>18434.464993548674</v>
      </c>
      <c r="P762" s="84">
        <f t="shared" si="460"/>
        <v>18548.131260185794</v>
      </c>
      <c r="Q762" s="84">
        <f t="shared" si="461"/>
        <v>18661.797526822913</v>
      </c>
      <c r="R762" s="166" t="str">
        <f t="shared" si="462"/>
        <v/>
      </c>
      <c r="S762" s="109">
        <f>'Data Raw'!E804</f>
        <v>18077.39</v>
      </c>
      <c r="T762" s="109">
        <f>'Data Raw'!G804</f>
        <v>18079.61</v>
      </c>
      <c r="U762" s="109">
        <f>'Data Raw'!D804</f>
        <v>18551.18</v>
      </c>
      <c r="V762" s="166" t="str">
        <f t="shared" si="463"/>
        <v/>
      </c>
      <c r="W762" s="89">
        <f t="shared" si="464"/>
        <v>127.52246027443471</v>
      </c>
      <c r="X762" s="89">
        <f t="shared" si="465"/>
        <v>16261.977874444778</v>
      </c>
      <c r="Y762" s="89">
        <f t="shared" si="445"/>
        <v>215.91746504616782</v>
      </c>
      <c r="Z762" s="109">
        <f t="shared" si="466"/>
        <v>473.79000000000087</v>
      </c>
      <c r="AA762" s="89">
        <f t="shared" si="467"/>
        <v>315.31240219741721</v>
      </c>
      <c r="AB762" s="89">
        <f t="shared" si="468"/>
        <v>18164.055451154229</v>
      </c>
      <c r="AC762" s="89">
        <f t="shared" si="469"/>
        <v>18655.184548845769</v>
      </c>
      <c r="AD762" s="89" t="str">
        <f t="shared" si="470"/>
        <v/>
      </c>
      <c r="AE762" s="89">
        <f>'Data Raw'!C804</f>
        <v>18409.62</v>
      </c>
      <c r="AF762" s="89"/>
      <c r="AG762" s="89">
        <f t="shared" si="436"/>
        <v>-330.0099999999984</v>
      </c>
      <c r="AH762" s="89">
        <f t="shared" si="437"/>
        <v>-202.48753972556369</v>
      </c>
      <c r="AI762" s="109">
        <f t="shared" si="438"/>
        <v>-1</v>
      </c>
      <c r="AJ762" s="109">
        <f t="shared" si="442"/>
        <v>50</v>
      </c>
      <c r="AK762" s="88"/>
      <c r="AL762" s="191" t="str">
        <f t="shared" si="443"/>
        <v/>
      </c>
      <c r="AM762" s="191">
        <f t="shared" si="444"/>
        <v>-330.0099999999984</v>
      </c>
      <c r="AN762" s="88"/>
      <c r="AO762" s="191"/>
      <c r="AP762" s="191">
        <f t="shared" si="439"/>
        <v>108906.60009999895</v>
      </c>
      <c r="AQ762" s="191">
        <f t="shared" si="471"/>
        <v>163.48916206290124</v>
      </c>
      <c r="AR762" s="191">
        <f t="shared" si="441"/>
        <v>-52.428302983266576</v>
      </c>
      <c r="AS762" s="250">
        <f t="shared" si="446"/>
        <v>0</v>
      </c>
      <c r="AT762" s="250">
        <f t="shared" si="447"/>
        <v>0</v>
      </c>
      <c r="AU762" s="250">
        <f t="shared" si="448"/>
        <v>1</v>
      </c>
      <c r="AV762" s="250">
        <f t="shared" si="449"/>
        <v>0</v>
      </c>
      <c r="AW762" s="250">
        <f t="shared" si="450"/>
        <v>0</v>
      </c>
      <c r="AX762" s="250">
        <f t="shared" si="451"/>
        <v>0</v>
      </c>
      <c r="AY762" s="89"/>
      <c r="AZ762" s="111"/>
      <c r="BA762" s="111"/>
      <c r="BB762" s="111"/>
      <c r="BC762" s="111"/>
      <c r="BD762" s="111"/>
      <c r="BE762" s="111"/>
      <c r="BF762" s="111"/>
      <c r="BG762" s="111"/>
      <c r="BH762" s="89"/>
      <c r="BI762" s="89"/>
      <c r="BJ762" s="89"/>
      <c r="BK762" s="89"/>
      <c r="BL762" s="89"/>
    </row>
    <row r="763" spans="1:64" x14ac:dyDescent="0.25">
      <c r="A763" s="86">
        <f t="shared" si="440"/>
        <v>762</v>
      </c>
      <c r="B763" s="113"/>
      <c r="C763" s="88"/>
      <c r="D763" s="88"/>
      <c r="E763" s="194">
        <f t="shared" si="452"/>
        <v>0</v>
      </c>
      <c r="F763" s="89">
        <f t="shared" si="453"/>
        <v>0</v>
      </c>
      <c r="G763" s="113"/>
      <c r="H763" s="88"/>
      <c r="I763" s="84">
        <f t="shared" si="454"/>
        <v>17650.624065007796</v>
      </c>
      <c r="J763" s="84">
        <f t="shared" si="455"/>
        <v>17758.582797530882</v>
      </c>
      <c r="K763" s="84">
        <f t="shared" si="456"/>
        <v>17866.541530053964</v>
      </c>
      <c r="L763" s="84">
        <f t="shared" si="457"/>
        <v>17974.50026257705</v>
      </c>
      <c r="M763" s="108">
        <f>IF(T763&lt;&gt;0,(((G763+1)*('Data Raw'!$N$1007-'Data Raw'!$N$1008)/2+'Data Raw'!$N$1008)*'Data Raw'!$M$1010+'Data Raw'!$M$1009)*AE763+AE763)</f>
        <v>18082.458995100133</v>
      </c>
      <c r="N763" s="84">
        <f t="shared" si="458"/>
        <v>18190.417727623215</v>
      </c>
      <c r="O763" s="84">
        <f t="shared" si="459"/>
        <v>18298.376460146301</v>
      </c>
      <c r="P763" s="84">
        <f t="shared" si="460"/>
        <v>18406.335192669383</v>
      </c>
      <c r="Q763" s="84">
        <f t="shared" si="461"/>
        <v>18514.293925192469</v>
      </c>
      <c r="R763" s="166" t="str">
        <f t="shared" si="462"/>
        <v/>
      </c>
      <c r="S763" s="109">
        <f>'Data Raw'!E805</f>
        <v>18283.560000000001</v>
      </c>
      <c r="T763" s="109">
        <f>'Data Raw'!G805</f>
        <v>18403.04</v>
      </c>
      <c r="U763" s="109">
        <f>'Data Raw'!D805</f>
        <v>18573.810000000001</v>
      </c>
      <c r="V763" s="166" t="str">
        <f t="shared" si="463"/>
        <v/>
      </c>
      <c r="W763" s="89">
        <f t="shared" si="464"/>
        <v>-320.58100489986828</v>
      </c>
      <c r="X763" s="89">
        <f t="shared" si="465"/>
        <v>102772.18070260937</v>
      </c>
      <c r="Y763" s="89">
        <f t="shared" si="445"/>
        <v>233.75637225061848</v>
      </c>
      <c r="Z763" s="109">
        <f t="shared" si="466"/>
        <v>290.25</v>
      </c>
      <c r="AA763" s="89">
        <f t="shared" si="467"/>
        <v>311.7320590263576</v>
      </c>
      <c r="AB763" s="89">
        <f t="shared" si="468"/>
        <v>18015.544458132197</v>
      </c>
      <c r="AC763" s="89">
        <f t="shared" si="469"/>
        <v>18551.575541867805</v>
      </c>
      <c r="AD763" s="89">
        <f t="shared" si="470"/>
        <v>1</v>
      </c>
      <c r="AE763" s="89">
        <f>'Data Raw'!C805</f>
        <v>18283.560000000001</v>
      </c>
      <c r="AF763" s="89"/>
      <c r="AG763" s="89">
        <f t="shared" si="436"/>
        <v>119.47999999999956</v>
      </c>
      <c r="AH763" s="89">
        <f t="shared" si="437"/>
        <v>-201.10100489986871</v>
      </c>
      <c r="AI763" s="109">
        <f t="shared" si="438"/>
        <v>-1</v>
      </c>
      <c r="AJ763" s="109">
        <f t="shared" si="442"/>
        <v>50</v>
      </c>
      <c r="AK763" s="88"/>
      <c r="AL763" s="191" t="str">
        <f t="shared" si="443"/>
        <v/>
      </c>
      <c r="AM763" s="191">
        <f t="shared" si="444"/>
        <v>-119.47999999999956</v>
      </c>
      <c r="AN763" s="88"/>
      <c r="AO763" s="191"/>
      <c r="AP763" s="191">
        <f t="shared" si="439"/>
        <v>14275.470399999896</v>
      </c>
      <c r="AQ763" s="191">
        <f t="shared" si="471"/>
        <v>158.59925516702327</v>
      </c>
      <c r="AR763" s="191">
        <f t="shared" si="441"/>
        <v>-75.15711708359521</v>
      </c>
      <c r="AS763" s="250">
        <f t="shared" si="446"/>
        <v>0</v>
      </c>
      <c r="AT763" s="250">
        <f t="shared" si="447"/>
        <v>0</v>
      </c>
      <c r="AU763" s="250">
        <f t="shared" si="448"/>
        <v>0</v>
      </c>
      <c r="AV763" s="250">
        <f t="shared" si="449"/>
        <v>0</v>
      </c>
      <c r="AW763" s="250">
        <f t="shared" si="450"/>
        <v>1</v>
      </c>
      <c r="AX763" s="250">
        <f t="shared" si="451"/>
        <v>0</v>
      </c>
      <c r="AY763" s="89"/>
      <c r="AZ763" s="111"/>
      <c r="BA763" s="111"/>
      <c r="BB763" s="111"/>
      <c r="BC763" s="111"/>
      <c r="BD763" s="111"/>
      <c r="BE763" s="111"/>
      <c r="BF763" s="111"/>
      <c r="BG763" s="111"/>
      <c r="BH763" s="89"/>
      <c r="BI763" s="89"/>
      <c r="BJ763" s="89"/>
      <c r="BK763" s="89"/>
      <c r="BL763" s="89"/>
    </row>
    <row r="764" spans="1:64" x14ac:dyDescent="0.25">
      <c r="A764" s="86">
        <f t="shared" si="440"/>
        <v>763</v>
      </c>
      <c r="B764" s="113"/>
      <c r="C764" s="88"/>
      <c r="D764" s="88"/>
      <c r="E764" s="194">
        <f t="shared" si="452"/>
        <v>0</v>
      </c>
      <c r="F764" s="89">
        <f t="shared" si="453"/>
        <v>0</v>
      </c>
      <c r="G764" s="113"/>
      <c r="H764" s="88"/>
      <c r="I764" s="84">
        <f t="shared" si="454"/>
        <v>17666.265512124315</v>
      </c>
      <c r="J764" s="84">
        <f t="shared" si="455"/>
        <v>17783.143698249627</v>
      </c>
      <c r="K764" s="84">
        <f t="shared" si="456"/>
        <v>17900.021884374935</v>
      </c>
      <c r="L764" s="84">
        <f t="shared" si="457"/>
        <v>18016.900070500247</v>
      </c>
      <c r="M764" s="108">
        <f>IF(T764&lt;&gt;0,(((G764+1)*('Data Raw'!$N$1007-'Data Raw'!$N$1008)/2+'Data Raw'!$N$1008)*'Data Raw'!$M$1010+'Data Raw'!$M$1009)*AE764+AE764)</f>
        <v>18133.778256625556</v>
      </c>
      <c r="N764" s="84">
        <f t="shared" si="458"/>
        <v>18250.656442750864</v>
      </c>
      <c r="O764" s="84">
        <f t="shared" si="459"/>
        <v>18367.534628876176</v>
      </c>
      <c r="P764" s="84">
        <f t="shared" si="460"/>
        <v>18484.412815001484</v>
      </c>
      <c r="Q764" s="84">
        <f t="shared" si="461"/>
        <v>18601.291001126796</v>
      </c>
      <c r="R764" s="166" t="str">
        <f t="shared" si="462"/>
        <v/>
      </c>
      <c r="S764" s="109">
        <f>'Data Raw'!E806</f>
        <v>18335.45</v>
      </c>
      <c r="T764" s="109">
        <f>'Data Raw'!G806</f>
        <v>18444.11</v>
      </c>
      <c r="U764" s="109">
        <f>'Data Raw'!D806</f>
        <v>18541.03</v>
      </c>
      <c r="V764" s="166" t="str">
        <f t="shared" si="463"/>
        <v/>
      </c>
      <c r="W764" s="89">
        <f t="shared" si="464"/>
        <v>-310.33174337444507</v>
      </c>
      <c r="X764" s="89">
        <f t="shared" si="465"/>
        <v>96305.790945822431</v>
      </c>
      <c r="Y764" s="89">
        <f t="shared" si="445"/>
        <v>246.15849724239541</v>
      </c>
      <c r="Z764" s="109">
        <f t="shared" si="466"/>
        <v>205.57999999999811</v>
      </c>
      <c r="AA764" s="89">
        <f t="shared" si="467"/>
        <v>296.56747916544907</v>
      </c>
      <c r="AB764" s="89">
        <f t="shared" si="468"/>
        <v>18070.477749827598</v>
      </c>
      <c r="AC764" s="89">
        <f t="shared" si="469"/>
        <v>18600.422250172403</v>
      </c>
      <c r="AD764" s="89">
        <f t="shared" si="470"/>
        <v>1</v>
      </c>
      <c r="AE764" s="89">
        <f>'Data Raw'!C806</f>
        <v>18335.45</v>
      </c>
      <c r="AF764" s="89"/>
      <c r="AG764" s="89">
        <f t="shared" si="436"/>
        <v>108.65999999999985</v>
      </c>
      <c r="AH764" s="89">
        <f t="shared" si="437"/>
        <v>-201.67174337444521</v>
      </c>
      <c r="AI764" s="109">
        <f t="shared" si="438"/>
        <v>-1</v>
      </c>
      <c r="AJ764" s="109">
        <f t="shared" si="442"/>
        <v>50</v>
      </c>
      <c r="AK764" s="88"/>
      <c r="AL764" s="191" t="str">
        <f t="shared" si="443"/>
        <v/>
      </c>
      <c r="AM764" s="191">
        <f t="shared" si="444"/>
        <v>-108.65999999999985</v>
      </c>
      <c r="AN764" s="88"/>
      <c r="AO764" s="191"/>
      <c r="AP764" s="191">
        <f t="shared" si="439"/>
        <v>11806.995599999969</v>
      </c>
      <c r="AQ764" s="191">
        <f t="shared" si="471"/>
        <v>153.05044903735401</v>
      </c>
      <c r="AR764" s="191">
        <f t="shared" si="441"/>
        <v>-93.108048205041399</v>
      </c>
      <c r="AS764" s="250">
        <f t="shared" si="446"/>
        <v>0</v>
      </c>
      <c r="AT764" s="250">
        <f t="shared" si="447"/>
        <v>0</v>
      </c>
      <c r="AU764" s="250">
        <f t="shared" si="448"/>
        <v>0</v>
      </c>
      <c r="AV764" s="250">
        <f t="shared" si="449"/>
        <v>0</v>
      </c>
      <c r="AW764" s="250">
        <f t="shared" si="450"/>
        <v>1</v>
      </c>
      <c r="AX764" s="250">
        <f t="shared" si="451"/>
        <v>0</v>
      </c>
      <c r="AY764" s="89"/>
      <c r="AZ764" s="111"/>
      <c r="BA764" s="111"/>
      <c r="BB764" s="111"/>
      <c r="BC764" s="111"/>
      <c r="BD764" s="111"/>
      <c r="BE764" s="111"/>
      <c r="BF764" s="111"/>
      <c r="BG764" s="111"/>
      <c r="BH764" s="89"/>
      <c r="BI764" s="89"/>
      <c r="BJ764" s="89"/>
      <c r="BK764" s="89"/>
      <c r="BL764" s="89"/>
    </row>
    <row r="765" spans="1:64" x14ac:dyDescent="0.25">
      <c r="A765" s="86">
        <f t="shared" si="440"/>
        <v>764</v>
      </c>
      <c r="B765" s="113"/>
      <c r="C765" s="88"/>
      <c r="D765" s="88"/>
      <c r="E765" s="194">
        <f t="shared" si="452"/>
        <v>0</v>
      </c>
      <c r="F765" s="89">
        <f t="shared" si="453"/>
        <v>0</v>
      </c>
      <c r="G765" s="113"/>
      <c r="H765" s="88"/>
      <c r="I765" s="84">
        <f t="shared" si="454"/>
        <v>17794.093785386442</v>
      </c>
      <c r="J765" s="84">
        <f t="shared" si="455"/>
        <v>17917.173034007639</v>
      </c>
      <c r="K765" s="84">
        <f t="shared" si="456"/>
        <v>18040.252282628837</v>
      </c>
      <c r="L765" s="84">
        <f t="shared" si="457"/>
        <v>18163.331531250034</v>
      </c>
      <c r="M765" s="108">
        <f>IF(T765&lt;&gt;0,(((G765+1)*('Data Raw'!$N$1007-'Data Raw'!$N$1008)/2+'Data Raw'!$N$1008)*'Data Raw'!$M$1010+'Data Raw'!$M$1009)*AE765+AE765)</f>
        <v>18286.410779871232</v>
      </c>
      <c r="N765" s="84">
        <f t="shared" si="458"/>
        <v>18409.49002849243</v>
      </c>
      <c r="O765" s="84">
        <f t="shared" si="459"/>
        <v>18532.569277113627</v>
      </c>
      <c r="P765" s="84">
        <f t="shared" si="460"/>
        <v>18655.648525734825</v>
      </c>
      <c r="Q765" s="84">
        <f t="shared" si="461"/>
        <v>18778.727774356023</v>
      </c>
      <c r="R765" s="166" t="str">
        <f t="shared" si="462"/>
        <v/>
      </c>
      <c r="S765" s="109">
        <f>'Data Raw'!E807</f>
        <v>18375.27</v>
      </c>
      <c r="T765" s="109">
        <f>'Data Raw'!G807</f>
        <v>18424.96</v>
      </c>
      <c r="U765" s="109">
        <f>'Data Raw'!D807</f>
        <v>18724.62</v>
      </c>
      <c r="V765" s="166" t="str">
        <f t="shared" si="463"/>
        <v/>
      </c>
      <c r="W765" s="89">
        <f t="shared" si="464"/>
        <v>-138.54922012876705</v>
      </c>
      <c r="X765" s="89">
        <f t="shared" si="465"/>
        <v>19195.886398289549</v>
      </c>
      <c r="Y765" s="89">
        <f t="shared" si="445"/>
        <v>233.83752631324899</v>
      </c>
      <c r="Z765" s="109">
        <f t="shared" si="466"/>
        <v>349.34999999999854</v>
      </c>
      <c r="AA765" s="89">
        <f t="shared" si="467"/>
        <v>304.10783928467043</v>
      </c>
      <c r="AB765" s="89">
        <f t="shared" si="468"/>
        <v>18237.697642709369</v>
      </c>
      <c r="AC765" s="89">
        <f t="shared" si="469"/>
        <v>18741.862357290629</v>
      </c>
      <c r="AD765" s="89">
        <f t="shared" si="470"/>
        <v>1</v>
      </c>
      <c r="AE765" s="89">
        <f>'Data Raw'!C807</f>
        <v>18489.78</v>
      </c>
      <c r="AF765" s="89"/>
      <c r="AG765" s="89">
        <f t="shared" si="436"/>
        <v>-64.819999999999709</v>
      </c>
      <c r="AH765" s="89">
        <f t="shared" si="437"/>
        <v>-203.36922012876676</v>
      </c>
      <c r="AI765" s="109">
        <f t="shared" si="438"/>
        <v>-1</v>
      </c>
      <c r="AJ765" s="109">
        <f t="shared" si="442"/>
        <v>50</v>
      </c>
      <c r="AK765" s="88"/>
      <c r="AL765" s="191" t="str">
        <f t="shared" si="443"/>
        <v/>
      </c>
      <c r="AM765" s="191">
        <f t="shared" si="444"/>
        <v>-64.819999999999709</v>
      </c>
      <c r="AN765" s="88"/>
      <c r="AO765" s="191"/>
      <c r="AP765" s="191">
        <f t="shared" si="439"/>
        <v>4201.6323999999622</v>
      </c>
      <c r="AQ765" s="191">
        <f t="shared" si="471"/>
        <v>143.24706581098133</v>
      </c>
      <c r="AR765" s="191">
        <f t="shared" si="441"/>
        <v>-90.590460502267661</v>
      </c>
      <c r="AS765" s="250">
        <f t="shared" si="446"/>
        <v>0</v>
      </c>
      <c r="AT765" s="250">
        <f t="shared" si="447"/>
        <v>0</v>
      </c>
      <c r="AU765" s="250">
        <f t="shared" si="448"/>
        <v>0</v>
      </c>
      <c r="AV765" s="250">
        <f t="shared" si="449"/>
        <v>1</v>
      </c>
      <c r="AW765" s="250">
        <f t="shared" si="450"/>
        <v>0</v>
      </c>
      <c r="AX765" s="250">
        <f t="shared" si="451"/>
        <v>0</v>
      </c>
      <c r="AY765" s="89"/>
      <c r="AZ765" s="111"/>
      <c r="BA765" s="111"/>
      <c r="BB765" s="111"/>
      <c r="BC765" s="111"/>
      <c r="BD765" s="111"/>
      <c r="BE765" s="111"/>
      <c r="BF765" s="111"/>
      <c r="BG765" s="111"/>
      <c r="BH765" s="89"/>
      <c r="BI765" s="89"/>
      <c r="BJ765" s="89"/>
      <c r="BK765" s="89"/>
      <c r="BL765" s="89"/>
    </row>
    <row r="766" spans="1:64" x14ac:dyDescent="0.25">
      <c r="A766" s="86">
        <f t="shared" si="440"/>
        <v>765</v>
      </c>
      <c r="B766" s="113"/>
      <c r="C766" s="88"/>
      <c r="D766" s="88"/>
      <c r="E766" s="194">
        <f t="shared" si="452"/>
        <v>0</v>
      </c>
      <c r="F766" s="89">
        <f t="shared" si="453"/>
        <v>0</v>
      </c>
      <c r="G766" s="113"/>
      <c r="H766" s="88"/>
      <c r="I766" s="84">
        <f t="shared" si="454"/>
        <v>17905.57001442786</v>
      </c>
      <c r="J766" s="84">
        <f t="shared" si="455"/>
        <v>18022.48877758448</v>
      </c>
      <c r="K766" s="84">
        <f t="shared" si="456"/>
        <v>18139.407540741107</v>
      </c>
      <c r="L766" s="84">
        <f t="shared" si="457"/>
        <v>18256.326303897731</v>
      </c>
      <c r="M766" s="108">
        <f>IF(T766&lt;&gt;0,(((G766+1)*('Data Raw'!$N$1007-'Data Raw'!$N$1008)/2+'Data Raw'!$N$1008)*'Data Raw'!$M$1010+'Data Raw'!$M$1009)*AE766+AE766)</f>
        <v>18373.245067054355</v>
      </c>
      <c r="N766" s="84">
        <f t="shared" si="458"/>
        <v>18490.163830210979</v>
      </c>
      <c r="O766" s="84">
        <f t="shared" si="459"/>
        <v>18607.082593367602</v>
      </c>
      <c r="P766" s="84">
        <f t="shared" si="460"/>
        <v>18724.00135652423</v>
      </c>
      <c r="Q766" s="84">
        <f t="shared" si="461"/>
        <v>18840.92011968085</v>
      </c>
      <c r="R766" s="166" t="str">
        <f t="shared" si="462"/>
        <v/>
      </c>
      <c r="S766" s="109">
        <f>'Data Raw'!E808</f>
        <v>18383.8</v>
      </c>
      <c r="T766" s="109">
        <f>'Data Raw'!G808</f>
        <v>18476.8</v>
      </c>
      <c r="U766" s="109">
        <f>'Data Raw'!D808</f>
        <v>18700.68</v>
      </c>
      <c r="V766" s="166" t="str">
        <f t="shared" si="463"/>
        <v/>
      </c>
      <c r="W766" s="89">
        <f t="shared" si="464"/>
        <v>-103.5549329456444</v>
      </c>
      <c r="X766" s="89">
        <f t="shared" si="465"/>
        <v>10723.624137376906</v>
      </c>
      <c r="Y766" s="89">
        <f t="shared" si="445"/>
        <v>220.00115467592224</v>
      </c>
      <c r="Z766" s="109">
        <f t="shared" si="466"/>
        <v>316.88000000000102</v>
      </c>
      <c r="AA766" s="89">
        <f t="shared" si="467"/>
        <v>305.9324336725748</v>
      </c>
      <c r="AB766" s="89">
        <f t="shared" si="468"/>
        <v>18319.088336608031</v>
      </c>
      <c r="AC766" s="89">
        <f t="shared" si="469"/>
        <v>18836.071663391973</v>
      </c>
      <c r="AD766" s="89">
        <f t="shared" si="470"/>
        <v>1</v>
      </c>
      <c r="AE766" s="89">
        <f>'Data Raw'!C808</f>
        <v>18577.580000000002</v>
      </c>
      <c r="AF766" s="89"/>
      <c r="AG766" s="89">
        <f t="shared" si="436"/>
        <v>-100.78000000000247</v>
      </c>
      <c r="AH766" s="89">
        <f t="shared" si="437"/>
        <v>-204.33493294564687</v>
      </c>
      <c r="AI766" s="109">
        <f t="shared" si="438"/>
        <v>-1</v>
      </c>
      <c r="AJ766" s="109">
        <f t="shared" si="442"/>
        <v>50</v>
      </c>
      <c r="AK766" s="88"/>
      <c r="AL766" s="191" t="str">
        <f t="shared" si="443"/>
        <v/>
      </c>
      <c r="AM766" s="191">
        <f t="shared" si="444"/>
        <v>-100.78000000000247</v>
      </c>
      <c r="AN766" s="88"/>
      <c r="AO766" s="191"/>
      <c r="AP766" s="191">
        <f t="shared" si="439"/>
        <v>10156.608400000499</v>
      </c>
      <c r="AQ766" s="191">
        <f t="shared" si="471"/>
        <v>138.52850294309479</v>
      </c>
      <c r="AR766" s="191">
        <f t="shared" si="441"/>
        <v>-81.472651732827444</v>
      </c>
      <c r="AS766" s="250">
        <f t="shared" si="446"/>
        <v>0</v>
      </c>
      <c r="AT766" s="250">
        <f t="shared" si="447"/>
        <v>0</v>
      </c>
      <c r="AU766" s="250">
        <f t="shared" si="448"/>
        <v>0</v>
      </c>
      <c r="AV766" s="250">
        <f t="shared" si="449"/>
        <v>1</v>
      </c>
      <c r="AW766" s="250">
        <f t="shared" si="450"/>
        <v>0</v>
      </c>
      <c r="AX766" s="250">
        <f t="shared" si="451"/>
        <v>0</v>
      </c>
      <c r="AY766" s="89"/>
      <c r="AZ766" s="111"/>
      <c r="BA766" s="111"/>
      <c r="BB766" s="111"/>
      <c r="BC766" s="111"/>
      <c r="BD766" s="111"/>
      <c r="BE766" s="111"/>
      <c r="BF766" s="111"/>
      <c r="BG766" s="111"/>
      <c r="BH766" s="89"/>
      <c r="BI766" s="89"/>
      <c r="BJ766" s="89"/>
      <c r="BK766" s="89"/>
      <c r="BL766" s="89"/>
    </row>
    <row r="767" spans="1:64" x14ac:dyDescent="0.25">
      <c r="A767" s="86">
        <f t="shared" si="440"/>
        <v>766</v>
      </c>
      <c r="B767" s="113"/>
      <c r="C767" s="88"/>
      <c r="D767" s="88"/>
      <c r="E767" s="194">
        <f t="shared" si="452"/>
        <v>0</v>
      </c>
      <c r="F767" s="89">
        <f t="shared" si="453"/>
        <v>0</v>
      </c>
      <c r="G767" s="113"/>
      <c r="H767" s="88"/>
      <c r="I767" s="84">
        <f t="shared" si="454"/>
        <v>17918.3088427086</v>
      </c>
      <c r="J767" s="84">
        <f t="shared" si="455"/>
        <v>18028.309420046564</v>
      </c>
      <c r="K767" s="84">
        <f t="shared" si="456"/>
        <v>18138.309997384524</v>
      </c>
      <c r="L767" s="84">
        <f t="shared" si="457"/>
        <v>18248.310574722487</v>
      </c>
      <c r="M767" s="108">
        <f>IF(T767&lt;&gt;0,(((G767+1)*('Data Raw'!$N$1007-'Data Raw'!$N$1008)/2+'Data Raw'!$N$1008)*'Data Raw'!$M$1010+'Data Raw'!$M$1009)*AE767+AE767)</f>
        <v>18358.311152060447</v>
      </c>
      <c r="N767" s="84">
        <f t="shared" si="458"/>
        <v>18468.311729398407</v>
      </c>
      <c r="O767" s="84">
        <f t="shared" si="459"/>
        <v>18578.31230673637</v>
      </c>
      <c r="P767" s="84">
        <f t="shared" si="460"/>
        <v>18688.31288407433</v>
      </c>
      <c r="Q767" s="84">
        <f t="shared" si="461"/>
        <v>18798.313461412294</v>
      </c>
      <c r="R767" s="166" t="str">
        <f t="shared" si="462"/>
        <v/>
      </c>
      <c r="S767" s="109">
        <f>'Data Raw'!E809</f>
        <v>18302.330000000002</v>
      </c>
      <c r="T767" s="109">
        <f>'Data Raw'!G809</f>
        <v>18366.95</v>
      </c>
      <c r="U767" s="109">
        <f>'Data Raw'!D809</f>
        <v>18575.689999999999</v>
      </c>
      <c r="V767" s="166" t="str">
        <f t="shared" si="463"/>
        <v/>
      </c>
      <c r="W767" s="89">
        <f t="shared" si="464"/>
        <v>-8.6388479395536706</v>
      </c>
      <c r="X767" s="89">
        <f t="shared" si="465"/>
        <v>74.629693722730693</v>
      </c>
      <c r="Y767" s="89">
        <f t="shared" si="445"/>
        <v>203.70766099842936</v>
      </c>
      <c r="Z767" s="109">
        <f t="shared" si="466"/>
        <v>273.35999999999694</v>
      </c>
      <c r="AA767" s="89">
        <f t="shared" si="467"/>
        <v>301.27922886220654</v>
      </c>
      <c r="AB767" s="89">
        <f t="shared" si="468"/>
        <v>18302.437431378312</v>
      </c>
      <c r="AC767" s="89">
        <f t="shared" si="469"/>
        <v>18822.522568621687</v>
      </c>
      <c r="AD767" s="89">
        <f t="shared" si="470"/>
        <v>1</v>
      </c>
      <c r="AE767" s="89">
        <f>'Data Raw'!C809</f>
        <v>18562.48</v>
      </c>
      <c r="AF767" s="89"/>
      <c r="AG767" s="89">
        <f t="shared" si="436"/>
        <v>-195.52999999999884</v>
      </c>
      <c r="AH767" s="89">
        <f t="shared" si="437"/>
        <v>-204.16884793955251</v>
      </c>
      <c r="AI767" s="109">
        <f t="shared" si="438"/>
        <v>-1</v>
      </c>
      <c r="AJ767" s="109">
        <f t="shared" si="442"/>
        <v>50</v>
      </c>
      <c r="AK767" s="88"/>
      <c r="AL767" s="191" t="str">
        <f t="shared" si="443"/>
        <v/>
      </c>
      <c r="AM767" s="191">
        <f t="shared" si="444"/>
        <v>-195.52999999999884</v>
      </c>
      <c r="AN767" s="88"/>
      <c r="AO767" s="191"/>
      <c r="AP767" s="191">
        <f t="shared" si="439"/>
        <v>38231.980899999544</v>
      </c>
      <c r="AQ767" s="191">
        <f t="shared" si="471"/>
        <v>144.86200261608414</v>
      </c>
      <c r="AR767" s="191">
        <f t="shared" si="441"/>
        <v>-58.845658382345221</v>
      </c>
      <c r="AS767" s="250">
        <f t="shared" si="446"/>
        <v>0</v>
      </c>
      <c r="AT767" s="250">
        <f t="shared" si="447"/>
        <v>0</v>
      </c>
      <c r="AU767" s="250">
        <f t="shared" si="448"/>
        <v>0</v>
      </c>
      <c r="AV767" s="250">
        <f t="shared" si="449"/>
        <v>1</v>
      </c>
      <c r="AW767" s="250">
        <f t="shared" si="450"/>
        <v>0</v>
      </c>
      <c r="AX767" s="250">
        <f t="shared" si="451"/>
        <v>0</v>
      </c>
      <c r="AY767" s="89"/>
      <c r="AZ767" s="111"/>
      <c r="BA767" s="111"/>
      <c r="BB767" s="111"/>
      <c r="BC767" s="111"/>
      <c r="BD767" s="111"/>
      <c r="BE767" s="111"/>
      <c r="BF767" s="111"/>
      <c r="BG767" s="111"/>
      <c r="BH767" s="89"/>
      <c r="BI767" s="89"/>
      <c r="BJ767" s="89"/>
      <c r="BK767" s="89"/>
      <c r="BL767" s="89"/>
    </row>
    <row r="768" spans="1:64" x14ac:dyDescent="0.25">
      <c r="A768" s="86">
        <f t="shared" si="440"/>
        <v>767</v>
      </c>
      <c r="B768" s="113"/>
      <c r="C768" s="88"/>
      <c r="D768" s="88"/>
      <c r="E768" s="194">
        <f t="shared" si="452"/>
        <v>0</v>
      </c>
      <c r="F768" s="89">
        <f t="shared" si="453"/>
        <v>0</v>
      </c>
      <c r="G768" s="113"/>
      <c r="H768" s="88"/>
      <c r="I768" s="84">
        <f t="shared" si="454"/>
        <v>17555.928393509483</v>
      </c>
      <c r="J768" s="84">
        <f t="shared" si="455"/>
        <v>17657.782224008697</v>
      </c>
      <c r="K768" s="84">
        <f t="shared" si="456"/>
        <v>17759.636054507911</v>
      </c>
      <c r="L768" s="84">
        <f t="shared" si="457"/>
        <v>17861.489885007126</v>
      </c>
      <c r="M768" s="108">
        <f>IF(T768&lt;&gt;0,(((G768+1)*('Data Raw'!$N$1007-'Data Raw'!$N$1008)/2+'Data Raw'!$N$1008)*'Data Raw'!$M$1010+'Data Raw'!$M$1009)*AE768+AE768)</f>
        <v>17963.34371550634</v>
      </c>
      <c r="N768" s="84">
        <f t="shared" si="458"/>
        <v>18065.197546005555</v>
      </c>
      <c r="O768" s="84">
        <f t="shared" si="459"/>
        <v>18167.051376504769</v>
      </c>
      <c r="P768" s="84">
        <f t="shared" si="460"/>
        <v>18268.905207003983</v>
      </c>
      <c r="Q768" s="84">
        <f t="shared" si="461"/>
        <v>18370.759037503198</v>
      </c>
      <c r="R768" s="166" t="str">
        <f t="shared" si="462"/>
        <v/>
      </c>
      <c r="S768" s="109">
        <f>'Data Raw'!E810</f>
        <v>17994.099999999999</v>
      </c>
      <c r="T768" s="109">
        <f>'Data Raw'!G810</f>
        <v>18176.34</v>
      </c>
      <c r="U768" s="109">
        <f>'Data Raw'!D810</f>
        <v>18267.689999999999</v>
      </c>
      <c r="V768" s="166" t="str">
        <f t="shared" si="463"/>
        <v/>
      </c>
      <c r="W768" s="89">
        <f t="shared" si="464"/>
        <v>-212.99628449365991</v>
      </c>
      <c r="X768" s="89">
        <f t="shared" si="465"/>
        <v>45367.417208104111</v>
      </c>
      <c r="Y768" s="89">
        <f t="shared" si="445"/>
        <v>205.06036884809251</v>
      </c>
      <c r="Z768" s="109">
        <f t="shared" si="466"/>
        <v>273.59000000000015</v>
      </c>
      <c r="AA768" s="89">
        <f t="shared" si="467"/>
        <v>297.32362473903419</v>
      </c>
      <c r="AB768" s="89">
        <f t="shared" si="468"/>
        <v>17907.032655467123</v>
      </c>
      <c r="AC768" s="89">
        <f t="shared" si="469"/>
        <v>18419.207344532875</v>
      </c>
      <c r="AD768" s="89">
        <f t="shared" si="470"/>
        <v>1</v>
      </c>
      <c r="AE768" s="89">
        <f>'Data Raw'!C810</f>
        <v>18163.12</v>
      </c>
      <c r="AF768" s="89"/>
      <c r="AG768" s="89">
        <f t="shared" si="436"/>
        <v>13.220000000001164</v>
      </c>
      <c r="AH768" s="89">
        <f t="shared" si="437"/>
        <v>-199.77628449365875</v>
      </c>
      <c r="AI768" s="109">
        <f t="shared" si="438"/>
        <v>-1</v>
      </c>
      <c r="AJ768" s="109">
        <f t="shared" si="442"/>
        <v>50</v>
      </c>
      <c r="AK768" s="88"/>
      <c r="AL768" s="191" t="str">
        <f t="shared" si="443"/>
        <v/>
      </c>
      <c r="AM768" s="191">
        <f t="shared" si="444"/>
        <v>-13.220000000001164</v>
      </c>
      <c r="AN768" s="88"/>
      <c r="AO768" s="191"/>
      <c r="AP768" s="191">
        <f t="shared" si="439"/>
        <v>174.76840000003077</v>
      </c>
      <c r="AQ768" s="191">
        <f t="shared" si="471"/>
        <v>130.23511343651936</v>
      </c>
      <c r="AR768" s="191">
        <f t="shared" si="441"/>
        <v>-74.825255411573153</v>
      </c>
      <c r="AS768" s="250">
        <f t="shared" si="446"/>
        <v>0</v>
      </c>
      <c r="AT768" s="250">
        <f t="shared" si="447"/>
        <v>0</v>
      </c>
      <c r="AU768" s="250">
        <f t="shared" si="448"/>
        <v>0</v>
      </c>
      <c r="AV768" s="250">
        <f t="shared" si="449"/>
        <v>0</v>
      </c>
      <c r="AW768" s="250">
        <f t="shared" si="450"/>
        <v>1</v>
      </c>
      <c r="AX768" s="250">
        <f t="shared" si="451"/>
        <v>0</v>
      </c>
      <c r="AY768" s="89"/>
      <c r="AZ768" s="111"/>
      <c r="BA768" s="111"/>
      <c r="BB768" s="111"/>
      <c r="BC768" s="111"/>
      <c r="BD768" s="111"/>
      <c r="BE768" s="111"/>
      <c r="BF768" s="111"/>
      <c r="BG768" s="111"/>
      <c r="BH768" s="89"/>
      <c r="BI768" s="89"/>
      <c r="BJ768" s="89"/>
      <c r="BK768" s="89"/>
      <c r="BL768" s="89"/>
    </row>
    <row r="769" spans="1:64" x14ac:dyDescent="0.25">
      <c r="A769" s="86">
        <f t="shared" si="440"/>
        <v>768</v>
      </c>
      <c r="B769" s="113"/>
      <c r="C769" s="88"/>
      <c r="D769" s="88"/>
      <c r="E769" s="194">
        <f t="shared" si="452"/>
        <v>0</v>
      </c>
      <c r="F769" s="89">
        <f t="shared" si="453"/>
        <v>0</v>
      </c>
      <c r="G769" s="113"/>
      <c r="H769" s="88"/>
      <c r="I769" s="84">
        <f t="shared" si="454"/>
        <v>17423.940768008593</v>
      </c>
      <c r="J769" s="84">
        <f t="shared" si="455"/>
        <v>17526.470952432639</v>
      </c>
      <c r="K769" s="84">
        <f t="shared" si="456"/>
        <v>17629.001136856685</v>
      </c>
      <c r="L769" s="84">
        <f t="shared" si="457"/>
        <v>17731.53132128073</v>
      </c>
      <c r="M769" s="108">
        <f>IF(T769&lt;&gt;0,(((G769+1)*('Data Raw'!$N$1007-'Data Raw'!$N$1008)/2+'Data Raw'!$N$1008)*'Data Raw'!$M$1010+'Data Raw'!$M$1009)*AE769+AE769)</f>
        <v>17834.061505704776</v>
      </c>
      <c r="N769" s="84">
        <f t="shared" si="458"/>
        <v>17936.591690128822</v>
      </c>
      <c r="O769" s="84">
        <f t="shared" si="459"/>
        <v>18039.121874552868</v>
      </c>
      <c r="P769" s="84">
        <f t="shared" si="460"/>
        <v>18141.652058976913</v>
      </c>
      <c r="Q769" s="84">
        <f t="shared" si="461"/>
        <v>18244.182243400959</v>
      </c>
      <c r="R769" s="166" t="str">
        <f t="shared" si="462"/>
        <v/>
      </c>
      <c r="S769" s="109">
        <f>'Data Raw'!E811</f>
        <v>17848.759999999998</v>
      </c>
      <c r="T769" s="109">
        <f>'Data Raw'!G811</f>
        <v>17937.84</v>
      </c>
      <c r="U769" s="109">
        <f>'Data Raw'!D811</f>
        <v>18063.72</v>
      </c>
      <c r="V769" s="166" t="str">
        <f t="shared" si="463"/>
        <v/>
      </c>
      <c r="W769" s="89">
        <f t="shared" si="464"/>
        <v>-103.77849429522394</v>
      </c>
      <c r="X769" s="89">
        <f t="shared" si="465"/>
        <v>10769.975878183826</v>
      </c>
      <c r="Y769" s="89">
        <f t="shared" si="445"/>
        <v>193.85875016578376</v>
      </c>
      <c r="Z769" s="109">
        <f t="shared" si="466"/>
        <v>214.96000000000276</v>
      </c>
      <c r="AA769" s="89">
        <f t="shared" si="467"/>
        <v>285.55739263345828</v>
      </c>
      <c r="AB769" s="89">
        <f t="shared" si="468"/>
        <v>17779.674918971821</v>
      </c>
      <c r="AC769" s="89">
        <f t="shared" si="469"/>
        <v>18285.125081028182</v>
      </c>
      <c r="AD769" s="89">
        <f t="shared" si="470"/>
        <v>1</v>
      </c>
      <c r="AE769" s="89">
        <f>'Data Raw'!C811</f>
        <v>18032.400000000001</v>
      </c>
      <c r="AF769" s="89"/>
      <c r="AG769" s="89">
        <f t="shared" si="436"/>
        <v>-94.56000000000131</v>
      </c>
      <c r="AH769" s="89">
        <f t="shared" si="437"/>
        <v>-198.33849429522525</v>
      </c>
      <c r="AI769" s="109">
        <f t="shared" si="438"/>
        <v>-1</v>
      </c>
      <c r="AJ769" s="109">
        <f t="shared" si="442"/>
        <v>50</v>
      </c>
      <c r="AK769" s="88"/>
      <c r="AL769" s="191" t="str">
        <f t="shared" si="443"/>
        <v/>
      </c>
      <c r="AM769" s="191">
        <f t="shared" si="444"/>
        <v>-94.56000000000131</v>
      </c>
      <c r="AN769" s="88"/>
      <c r="AO769" s="191"/>
      <c r="AP769" s="191">
        <f t="shared" si="439"/>
        <v>8941.5936000002475</v>
      </c>
      <c r="AQ769" s="191">
        <f t="shared" si="471"/>
        <v>126.27121194357291</v>
      </c>
      <c r="AR769" s="191">
        <f t="shared" si="441"/>
        <v>-67.587538222210853</v>
      </c>
      <c r="AS769" s="250">
        <f t="shared" si="446"/>
        <v>0</v>
      </c>
      <c r="AT769" s="250">
        <f t="shared" si="447"/>
        <v>0</v>
      </c>
      <c r="AU769" s="250">
        <f t="shared" si="448"/>
        <v>0</v>
      </c>
      <c r="AV769" s="250">
        <f t="shared" si="449"/>
        <v>1</v>
      </c>
      <c r="AW769" s="250">
        <f t="shared" si="450"/>
        <v>0</v>
      </c>
      <c r="AX769" s="250">
        <f t="shared" si="451"/>
        <v>0</v>
      </c>
      <c r="AY769" s="89"/>
      <c r="AZ769" s="111"/>
      <c r="BA769" s="111"/>
      <c r="BB769" s="111"/>
      <c r="BC769" s="111"/>
      <c r="BD769" s="111"/>
      <c r="BE769" s="111"/>
      <c r="BF769" s="111"/>
      <c r="BG769" s="111"/>
      <c r="BH769" s="89"/>
      <c r="BI769" s="89"/>
      <c r="BJ769" s="89"/>
      <c r="BK769" s="89"/>
      <c r="BL769" s="89"/>
    </row>
    <row r="770" spans="1:64" x14ac:dyDescent="0.25">
      <c r="A770" s="86">
        <f t="shared" si="440"/>
        <v>769</v>
      </c>
      <c r="B770" s="113"/>
      <c r="C770" s="88"/>
      <c r="D770" s="88"/>
      <c r="E770" s="194">
        <f t="shared" si="452"/>
        <v>0</v>
      </c>
      <c r="F770" s="89">
        <f t="shared" si="453"/>
        <v>0</v>
      </c>
      <c r="G770" s="113"/>
      <c r="H770" s="88"/>
      <c r="I770" s="84">
        <f t="shared" si="454"/>
        <v>17517.285046599238</v>
      </c>
      <c r="J770" s="84">
        <f t="shared" si="455"/>
        <v>17614.214421682125</v>
      </c>
      <c r="K770" s="84">
        <f t="shared" si="456"/>
        <v>17711.14379676502</v>
      </c>
      <c r="L770" s="84">
        <f t="shared" si="457"/>
        <v>17808.073171847911</v>
      </c>
      <c r="M770" s="108">
        <f>IF(T770&lt;&gt;0,(((G770+1)*('Data Raw'!$N$1007-'Data Raw'!$N$1008)/2+'Data Raw'!$N$1008)*'Data Raw'!$M$1010+'Data Raw'!$M$1009)*AE770+AE770)</f>
        <v>17905.002546930802</v>
      </c>
      <c r="N770" s="84">
        <f t="shared" si="458"/>
        <v>18001.931922013693</v>
      </c>
      <c r="O770" s="84">
        <f t="shared" si="459"/>
        <v>18098.861297096584</v>
      </c>
      <c r="P770" s="84">
        <f t="shared" si="460"/>
        <v>18195.790672179479</v>
      </c>
      <c r="Q770" s="84">
        <f t="shared" si="461"/>
        <v>18292.720047262366</v>
      </c>
      <c r="R770" s="166" t="str">
        <f t="shared" si="462"/>
        <v/>
      </c>
      <c r="S770" s="109">
        <f>'Data Raw'!E812</f>
        <v>17971.57</v>
      </c>
      <c r="T770" s="109">
        <f>'Data Raw'!G812</f>
        <v>18112.63</v>
      </c>
      <c r="U770" s="109">
        <f>'Data Raw'!D812</f>
        <v>18173.53</v>
      </c>
      <c r="V770" s="166" t="str">
        <f t="shared" si="463"/>
        <v/>
      </c>
      <c r="W770" s="89">
        <f t="shared" si="464"/>
        <v>-207.62745306919896</v>
      </c>
      <c r="X770" s="89">
        <f t="shared" si="465"/>
        <v>43109.159268002419</v>
      </c>
      <c r="Y770" s="89">
        <f t="shared" si="445"/>
        <v>195.88496965713651</v>
      </c>
      <c r="Z770" s="109">
        <f t="shared" si="466"/>
        <v>201.95999999999913</v>
      </c>
      <c r="AA770" s="89">
        <f t="shared" si="467"/>
        <v>273.61490797153556</v>
      </c>
      <c r="AB770" s="89">
        <f t="shared" si="468"/>
        <v>17861.406216261563</v>
      </c>
      <c r="AC770" s="89">
        <f t="shared" si="469"/>
        <v>18346.853783738439</v>
      </c>
      <c r="AD770" s="89">
        <f t="shared" si="470"/>
        <v>1</v>
      </c>
      <c r="AE770" s="89">
        <f>'Data Raw'!C812</f>
        <v>18104.13</v>
      </c>
      <c r="AF770" s="89"/>
      <c r="AG770" s="89">
        <f t="shared" ref="AG770:AG833" si="472">T770-AE770</f>
        <v>8.5</v>
      </c>
      <c r="AH770" s="89">
        <f t="shared" ref="AH770:AH833" si="473">M770-AE770</f>
        <v>-199.12745306919896</v>
      </c>
      <c r="AI770" s="109">
        <f t="shared" ref="AI770:AI833" si="474">IF($AH770&gt;0,1,-1)</f>
        <v>-1</v>
      </c>
      <c r="AJ770" s="109">
        <f t="shared" si="442"/>
        <v>48.46468754144594</v>
      </c>
      <c r="AK770" s="88"/>
      <c r="AL770" s="191" t="str">
        <f t="shared" si="443"/>
        <v/>
      </c>
      <c r="AM770" s="191">
        <f t="shared" si="444"/>
        <v>-8.5</v>
      </c>
      <c r="AN770" s="88"/>
      <c r="AO770" s="191"/>
      <c r="AP770" s="191">
        <f t="shared" ref="AP770:AP833" si="475">AG770*AG770</f>
        <v>72.25</v>
      </c>
      <c r="AQ770" s="191">
        <f t="shared" si="471"/>
        <v>113.18552172762035</v>
      </c>
      <c r="AR770" s="191">
        <f t="shared" si="441"/>
        <v>-82.699447929516154</v>
      </c>
      <c r="AS770" s="250">
        <f t="shared" si="446"/>
        <v>0</v>
      </c>
      <c r="AT770" s="250">
        <f t="shared" si="447"/>
        <v>0</v>
      </c>
      <c r="AU770" s="250">
        <f t="shared" si="448"/>
        <v>0</v>
      </c>
      <c r="AV770" s="250">
        <f t="shared" si="449"/>
        <v>0</v>
      </c>
      <c r="AW770" s="250">
        <f t="shared" si="450"/>
        <v>1</v>
      </c>
      <c r="AX770" s="250">
        <f t="shared" si="451"/>
        <v>0</v>
      </c>
      <c r="AY770" s="89"/>
      <c r="AZ770" s="111"/>
      <c r="BA770" s="111"/>
      <c r="BB770" s="111"/>
      <c r="BC770" s="111"/>
      <c r="BD770" s="111"/>
      <c r="BE770" s="111"/>
      <c r="BF770" s="111"/>
      <c r="BG770" s="111"/>
      <c r="BH770" s="89"/>
      <c r="BI770" s="89"/>
      <c r="BJ770" s="89"/>
      <c r="BK770" s="89"/>
      <c r="BL770" s="89"/>
    </row>
    <row r="771" spans="1:64" x14ac:dyDescent="0.25">
      <c r="A771" s="86">
        <f t="shared" ref="A771:A834" si="476">A770+1</f>
        <v>770</v>
      </c>
      <c r="B771" s="113"/>
      <c r="C771" s="88"/>
      <c r="D771" s="88"/>
      <c r="E771" s="194">
        <f t="shared" si="452"/>
        <v>0</v>
      </c>
      <c r="F771" s="89">
        <f t="shared" si="453"/>
        <v>0</v>
      </c>
      <c r="G771" s="113"/>
      <c r="H771" s="88"/>
      <c r="I771" s="84">
        <f t="shared" si="454"/>
        <v>17438.009192090922</v>
      </c>
      <c r="J771" s="84">
        <f t="shared" si="455"/>
        <v>17535.951676919492</v>
      </c>
      <c r="K771" s="84">
        <f t="shared" si="456"/>
        <v>17633.89416174806</v>
      </c>
      <c r="L771" s="84">
        <f t="shared" si="457"/>
        <v>17731.83664657663</v>
      </c>
      <c r="M771" s="108">
        <f>IF(T771&lt;&gt;0,(((G771+1)*('Data Raw'!$N$1007-'Data Raw'!$N$1008)/2+'Data Raw'!$N$1008)*'Data Raw'!$M$1010+'Data Raw'!$M$1009)*AE771+AE771)</f>
        <v>17829.779131405197</v>
      </c>
      <c r="N771" s="84">
        <f t="shared" si="458"/>
        <v>17927.721616233765</v>
      </c>
      <c r="O771" s="84">
        <f t="shared" si="459"/>
        <v>18025.664101062335</v>
      </c>
      <c r="P771" s="84">
        <f t="shared" si="460"/>
        <v>18123.606585890902</v>
      </c>
      <c r="Q771" s="84">
        <f t="shared" si="461"/>
        <v>18221.549070719473</v>
      </c>
      <c r="R771" s="166" t="str">
        <f t="shared" si="462"/>
        <v/>
      </c>
      <c r="S771" s="109">
        <f>'Data Raw'!E813</f>
        <v>17927.16</v>
      </c>
      <c r="T771" s="109">
        <f>'Data Raw'!G813</f>
        <v>17941.78</v>
      </c>
      <c r="U771" s="109">
        <f>'Data Raw'!D813</f>
        <v>18109.89</v>
      </c>
      <c r="V771" s="166" t="str">
        <f t="shared" si="463"/>
        <v/>
      </c>
      <c r="W771" s="89">
        <f t="shared" si="464"/>
        <v>-112.00086859480143</v>
      </c>
      <c r="X771" s="89">
        <f t="shared" si="465"/>
        <v>12544.194565989977</v>
      </c>
      <c r="Y771" s="89">
        <f t="shared" si="445"/>
        <v>186.22939870395393</v>
      </c>
      <c r="Z771" s="109">
        <f t="shared" si="466"/>
        <v>182.72999999999956</v>
      </c>
      <c r="AA771" s="89">
        <f t="shared" si="467"/>
        <v>260.63134968988754</v>
      </c>
      <c r="AB771" s="89">
        <f t="shared" si="468"/>
        <v>17795.497328224195</v>
      </c>
      <c r="AC771" s="89">
        <f t="shared" si="469"/>
        <v>18260.642671775804</v>
      </c>
      <c r="AD771" s="89">
        <f t="shared" si="470"/>
        <v>1</v>
      </c>
      <c r="AE771" s="89">
        <f>'Data Raw'!C813</f>
        <v>18028.07</v>
      </c>
      <c r="AF771" s="89"/>
      <c r="AG771" s="89">
        <f t="shared" si="472"/>
        <v>-86.290000000000873</v>
      </c>
      <c r="AH771" s="89">
        <f t="shared" si="473"/>
        <v>-198.2908685948023</v>
      </c>
      <c r="AI771" s="109">
        <f t="shared" si="474"/>
        <v>-1</v>
      </c>
      <c r="AJ771" s="109">
        <f t="shared" si="442"/>
        <v>48.971242414284127</v>
      </c>
      <c r="AK771" s="88"/>
      <c r="AL771" s="191" t="str">
        <f t="shared" si="443"/>
        <v/>
      </c>
      <c r="AM771" s="191">
        <f t="shared" si="444"/>
        <v>-86.290000000000873</v>
      </c>
      <c r="AN771" s="88"/>
      <c r="AO771" s="191"/>
      <c r="AP771" s="191">
        <f t="shared" si="475"/>
        <v>7445.9641000001511</v>
      </c>
      <c r="AQ771" s="191">
        <f t="shared" si="471"/>
        <v>110.19713042455152</v>
      </c>
      <c r="AR771" s="191">
        <f t="shared" si="441"/>
        <v>-76.032268279402416</v>
      </c>
      <c r="AS771" s="250">
        <f t="shared" si="446"/>
        <v>0</v>
      </c>
      <c r="AT771" s="250">
        <f t="shared" si="447"/>
        <v>0</v>
      </c>
      <c r="AU771" s="250">
        <f t="shared" si="448"/>
        <v>0</v>
      </c>
      <c r="AV771" s="250">
        <f t="shared" si="449"/>
        <v>1</v>
      </c>
      <c r="AW771" s="250">
        <f t="shared" si="450"/>
        <v>0</v>
      </c>
      <c r="AX771" s="250">
        <f t="shared" si="451"/>
        <v>0</v>
      </c>
      <c r="AY771" s="89"/>
      <c r="AZ771" s="111"/>
      <c r="BA771" s="111"/>
      <c r="BB771" s="111"/>
      <c r="BC771" s="111"/>
      <c r="BD771" s="111"/>
      <c r="BE771" s="111"/>
      <c r="BF771" s="111"/>
      <c r="BG771" s="111"/>
      <c r="BH771" s="89"/>
      <c r="BI771" s="89"/>
      <c r="BJ771" s="89"/>
      <c r="BK771" s="89"/>
      <c r="BL771" s="89"/>
    </row>
    <row r="772" spans="1:64" x14ac:dyDescent="0.25">
      <c r="A772" s="86">
        <f t="shared" si="476"/>
        <v>771</v>
      </c>
      <c r="B772" s="113"/>
      <c r="C772" s="88"/>
      <c r="D772" s="88"/>
      <c r="E772" s="194">
        <f t="shared" si="452"/>
        <v>0</v>
      </c>
      <c r="F772" s="89">
        <f t="shared" si="453"/>
        <v>0</v>
      </c>
      <c r="G772" s="113"/>
      <c r="H772" s="88"/>
      <c r="I772" s="84">
        <f t="shared" si="454"/>
        <v>17280.091356056342</v>
      </c>
      <c r="J772" s="84">
        <f t="shared" si="455"/>
        <v>17373.206055408322</v>
      </c>
      <c r="K772" s="84">
        <f t="shared" si="456"/>
        <v>17466.320754760298</v>
      </c>
      <c r="L772" s="84">
        <f t="shared" si="457"/>
        <v>17559.435454112278</v>
      </c>
      <c r="M772" s="108">
        <f>IF(T772&lt;&gt;0,(((G772+1)*('Data Raw'!$N$1007-'Data Raw'!$N$1008)/2+'Data Raw'!$N$1008)*'Data Raw'!$M$1010+'Data Raw'!$M$1009)*AE772+AE772)</f>
        <v>17652.550153464254</v>
      </c>
      <c r="N772" s="84">
        <f t="shared" si="458"/>
        <v>17745.66485281623</v>
      </c>
      <c r="O772" s="84">
        <f t="shared" si="459"/>
        <v>17838.779552168209</v>
      </c>
      <c r="P772" s="84">
        <f t="shared" si="460"/>
        <v>17931.894251520185</v>
      </c>
      <c r="Q772" s="84">
        <f t="shared" si="461"/>
        <v>18025.008950872165</v>
      </c>
      <c r="R772" s="166" t="str">
        <f t="shared" si="462"/>
        <v/>
      </c>
      <c r="S772" s="109">
        <f>'Data Raw'!E814</f>
        <v>17752.96</v>
      </c>
      <c r="T772" s="109">
        <f>'Data Raw'!G814</f>
        <v>17936.12</v>
      </c>
      <c r="U772" s="109">
        <f>'Data Raw'!D814</f>
        <v>18122.8</v>
      </c>
      <c r="V772" s="166" t="str">
        <f t="shared" si="463"/>
        <v/>
      </c>
      <c r="W772" s="89">
        <f t="shared" si="464"/>
        <v>-283.56984653574546</v>
      </c>
      <c r="X772" s="89">
        <f t="shared" si="465"/>
        <v>80411.857864306236</v>
      </c>
      <c r="Y772" s="89">
        <f t="shared" si="445"/>
        <v>203.01308596601905</v>
      </c>
      <c r="Z772" s="109">
        <f t="shared" si="466"/>
        <v>369.84000000000015</v>
      </c>
      <c r="AA772" s="89">
        <f t="shared" si="467"/>
        <v>276.23258544847505</v>
      </c>
      <c r="AB772" s="89">
        <f t="shared" si="468"/>
        <v>17627.333352763595</v>
      </c>
      <c r="AC772" s="89">
        <f t="shared" si="469"/>
        <v>18070.406647236403</v>
      </c>
      <c r="AD772" s="89">
        <f t="shared" si="470"/>
        <v>1</v>
      </c>
      <c r="AE772" s="89">
        <f>'Data Raw'!C814</f>
        <v>17848.87</v>
      </c>
      <c r="AF772" s="89"/>
      <c r="AG772" s="89">
        <f t="shared" si="472"/>
        <v>87.25</v>
      </c>
      <c r="AH772" s="89">
        <f t="shared" si="473"/>
        <v>-196.31984653574546</v>
      </c>
      <c r="AI772" s="109">
        <f t="shared" si="474"/>
        <v>-1</v>
      </c>
      <c r="AJ772" s="109">
        <f t="shared" si="442"/>
        <v>46.557349675988483</v>
      </c>
      <c r="AK772" s="88"/>
      <c r="AL772" s="191" t="str">
        <f t="shared" si="443"/>
        <v/>
      </c>
      <c r="AM772" s="191">
        <f t="shared" si="444"/>
        <v>-87.25</v>
      </c>
      <c r="AN772" s="88"/>
      <c r="AO772" s="191"/>
      <c r="AP772" s="191">
        <f t="shared" si="475"/>
        <v>7612.5625</v>
      </c>
      <c r="AQ772" s="191">
        <f t="shared" si="471"/>
        <v>107.64744926626801</v>
      </c>
      <c r="AR772" s="191">
        <f t="shared" si="441"/>
        <v>-95.365636699751036</v>
      </c>
      <c r="AS772" s="250">
        <f t="shared" si="446"/>
        <v>0</v>
      </c>
      <c r="AT772" s="250">
        <f t="shared" si="447"/>
        <v>0</v>
      </c>
      <c r="AU772" s="250">
        <f t="shared" si="448"/>
        <v>0</v>
      </c>
      <c r="AV772" s="250">
        <f t="shared" si="449"/>
        <v>0</v>
      </c>
      <c r="AW772" s="250">
        <f t="shared" si="450"/>
        <v>0</v>
      </c>
      <c r="AX772" s="250">
        <f t="shared" si="451"/>
        <v>1</v>
      </c>
      <c r="AY772" s="89"/>
      <c r="AZ772" s="111"/>
      <c r="BA772" s="111"/>
      <c r="BB772" s="111"/>
      <c r="BC772" s="111"/>
      <c r="BD772" s="111"/>
      <c r="BE772" s="111"/>
      <c r="BF772" s="111"/>
      <c r="BG772" s="111"/>
      <c r="BH772" s="89"/>
      <c r="BI772" s="89"/>
      <c r="BJ772" s="89"/>
      <c r="BK772" s="89"/>
      <c r="BL772" s="89"/>
    </row>
    <row r="773" spans="1:64" x14ac:dyDescent="0.25">
      <c r="A773" s="86">
        <f t="shared" si="476"/>
        <v>772</v>
      </c>
      <c r="B773" s="113"/>
      <c r="C773" s="88"/>
      <c r="D773" s="88"/>
      <c r="E773" s="194">
        <f t="shared" si="452"/>
        <v>0</v>
      </c>
      <c r="F773" s="89">
        <f t="shared" si="453"/>
        <v>0</v>
      </c>
      <c r="G773" s="113"/>
      <c r="H773" s="88"/>
      <c r="I773" s="84">
        <f t="shared" si="454"/>
        <v>17358.300873758137</v>
      </c>
      <c r="J773" s="84">
        <f t="shared" si="455"/>
        <v>17459.807416741151</v>
      </c>
      <c r="K773" s="84">
        <f t="shared" si="456"/>
        <v>17561.313959724157</v>
      </c>
      <c r="L773" s="84">
        <f t="shared" si="457"/>
        <v>17662.820502707167</v>
      </c>
      <c r="M773" s="108">
        <f>IF(T773&lt;&gt;0,(((G773+1)*('Data Raw'!$N$1007-'Data Raw'!$N$1008)/2+'Data Raw'!$N$1008)*'Data Raw'!$M$1010+'Data Raw'!$M$1009)*AE773+AE773)</f>
        <v>17764.327045690177</v>
      </c>
      <c r="N773" s="84">
        <f t="shared" si="458"/>
        <v>17865.833588673187</v>
      </c>
      <c r="O773" s="84">
        <f t="shared" si="459"/>
        <v>17967.340131656198</v>
      </c>
      <c r="P773" s="84">
        <f t="shared" si="460"/>
        <v>18068.846674639204</v>
      </c>
      <c r="Q773" s="84">
        <f t="shared" si="461"/>
        <v>18170.353217622218</v>
      </c>
      <c r="R773" s="166" t="str">
        <f t="shared" si="462"/>
        <v/>
      </c>
      <c r="S773" s="109">
        <f>'Data Raw'!E815</f>
        <v>17854.79</v>
      </c>
      <c r="T773" s="109">
        <f>'Data Raw'!G815</f>
        <v>17915.55</v>
      </c>
      <c r="U773" s="109">
        <f>'Data Raw'!D815</f>
        <v>18043.48</v>
      </c>
      <c r="V773" s="166" t="str">
        <f t="shared" si="463"/>
        <v/>
      </c>
      <c r="W773" s="89">
        <f t="shared" si="464"/>
        <v>-151.22295430982194</v>
      </c>
      <c r="X773" s="89">
        <f t="shared" si="465"/>
        <v>22868.381910190496</v>
      </c>
      <c r="Y773" s="89">
        <f t="shared" si="445"/>
        <v>196.45219714833863</v>
      </c>
      <c r="Z773" s="109">
        <f t="shared" si="466"/>
        <v>188.68999999999869</v>
      </c>
      <c r="AA773" s="89">
        <f t="shared" si="467"/>
        <v>263.72650181297848</v>
      </c>
      <c r="AB773" s="89">
        <f t="shared" si="468"/>
        <v>17727.092302368797</v>
      </c>
      <c r="AC773" s="89">
        <f t="shared" si="469"/>
        <v>18196.687697631201</v>
      </c>
      <c r="AD773" s="89">
        <f t="shared" si="470"/>
        <v>1</v>
      </c>
      <c r="AE773" s="89">
        <f>'Data Raw'!C815</f>
        <v>17961.89</v>
      </c>
      <c r="AF773" s="89"/>
      <c r="AG773" s="89">
        <f t="shared" si="472"/>
        <v>-46.340000000000146</v>
      </c>
      <c r="AH773" s="89">
        <f t="shared" si="473"/>
        <v>-197.56295430982209</v>
      </c>
      <c r="AI773" s="109">
        <f t="shared" si="474"/>
        <v>-1</v>
      </c>
      <c r="AJ773" s="109">
        <f t="shared" si="442"/>
        <v>50</v>
      </c>
      <c r="AK773" s="88"/>
      <c r="AL773" s="191" t="str">
        <f t="shared" si="443"/>
        <v/>
      </c>
      <c r="AM773" s="191">
        <f t="shared" si="444"/>
        <v>-46.340000000000146</v>
      </c>
      <c r="AN773" s="88"/>
      <c r="AO773" s="191"/>
      <c r="AP773" s="191">
        <f t="shared" si="475"/>
        <v>2147.3956000000135</v>
      </c>
      <c r="AQ773" s="191">
        <f t="shared" si="471"/>
        <v>100.83551045890492</v>
      </c>
      <c r="AR773" s="191">
        <f t="shared" si="441"/>
        <v>-95.616686689433706</v>
      </c>
      <c r="AS773" s="250">
        <f t="shared" si="446"/>
        <v>0</v>
      </c>
      <c r="AT773" s="250">
        <f t="shared" si="447"/>
        <v>0</v>
      </c>
      <c r="AU773" s="250">
        <f t="shared" si="448"/>
        <v>0</v>
      </c>
      <c r="AV773" s="250">
        <f t="shared" si="449"/>
        <v>1</v>
      </c>
      <c r="AW773" s="250">
        <f t="shared" si="450"/>
        <v>0</v>
      </c>
      <c r="AX773" s="250">
        <f t="shared" si="451"/>
        <v>0</v>
      </c>
      <c r="AY773" s="89"/>
      <c r="AZ773" s="111"/>
      <c r="BA773" s="111"/>
      <c r="BB773" s="111"/>
      <c r="BC773" s="111"/>
      <c r="BD773" s="111"/>
      <c r="BE773" s="111"/>
      <c r="BF773" s="111"/>
      <c r="BG773" s="111"/>
      <c r="BH773" s="89"/>
      <c r="BI773" s="89"/>
      <c r="BJ773" s="89"/>
      <c r="BK773" s="89"/>
      <c r="BL773" s="89"/>
    </row>
    <row r="774" spans="1:64" x14ac:dyDescent="0.25">
      <c r="A774" s="86">
        <f t="shared" si="476"/>
        <v>773</v>
      </c>
      <c r="B774" s="113"/>
      <c r="C774" s="88"/>
      <c r="D774" s="88"/>
      <c r="E774" s="194">
        <f t="shared" si="452"/>
        <v>0</v>
      </c>
      <c r="F774" s="89">
        <f t="shared" si="453"/>
        <v>0</v>
      </c>
      <c r="G774" s="113"/>
      <c r="H774" s="88"/>
      <c r="I774" s="84">
        <f t="shared" si="454"/>
        <v>17464.715115060742</v>
      </c>
      <c r="J774" s="84">
        <f t="shared" si="455"/>
        <v>17562.941213634909</v>
      </c>
      <c r="K774" s="84">
        <f t="shared" si="456"/>
        <v>17661.16731220908</v>
      </c>
      <c r="L774" s="84">
        <f t="shared" si="457"/>
        <v>17759.393410783247</v>
      </c>
      <c r="M774" s="108">
        <f>IF(T774&lt;&gt;0,(((G774+1)*('Data Raw'!$N$1007-'Data Raw'!$N$1008)/2+'Data Raw'!$N$1008)*'Data Raw'!$M$1010+'Data Raw'!$M$1009)*AE774+AE774)</f>
        <v>17857.619509357417</v>
      </c>
      <c r="N774" s="84">
        <f t="shared" si="458"/>
        <v>17955.845607931587</v>
      </c>
      <c r="O774" s="84">
        <f t="shared" si="459"/>
        <v>18054.071706505754</v>
      </c>
      <c r="P774" s="84">
        <f t="shared" si="460"/>
        <v>18152.297805079925</v>
      </c>
      <c r="Q774" s="84">
        <f t="shared" si="461"/>
        <v>18250.523903654092</v>
      </c>
      <c r="R774" s="166" t="str">
        <f t="shared" si="462"/>
        <v/>
      </c>
      <c r="S774" s="109">
        <f>'Data Raw'!E816</f>
        <v>18039.009999999998</v>
      </c>
      <c r="T774" s="109">
        <f>'Data Raw'!G816</f>
        <v>18430.39</v>
      </c>
      <c r="U774" s="109">
        <f>'Data Raw'!D816</f>
        <v>18448.66</v>
      </c>
      <c r="V774" s="166" t="str">
        <f t="shared" si="463"/>
        <v/>
      </c>
      <c r="W774" s="89">
        <f t="shared" si="464"/>
        <v>-572.77049064258244</v>
      </c>
      <c r="X774" s="89">
        <f t="shared" si="465"/>
        <v>328066.0349509446</v>
      </c>
      <c r="Y774" s="89">
        <f t="shared" si="445"/>
        <v>282.74845699652315</v>
      </c>
      <c r="Z774" s="109">
        <f t="shared" si="466"/>
        <v>409.65000000000146</v>
      </c>
      <c r="AA774" s="89">
        <f t="shared" si="467"/>
        <v>284.57271583969606</v>
      </c>
      <c r="AB774" s="89">
        <f t="shared" si="468"/>
        <v>17832.052473458971</v>
      </c>
      <c r="AC774" s="89">
        <f t="shared" si="469"/>
        <v>18280.387526541032</v>
      </c>
      <c r="AD774" s="89" t="str">
        <f t="shared" si="470"/>
        <v/>
      </c>
      <c r="AE774" s="89">
        <f>'Data Raw'!C816</f>
        <v>18056.22</v>
      </c>
      <c r="AF774" s="89"/>
      <c r="AG774" s="89">
        <f t="shared" si="472"/>
        <v>374.16999999999825</v>
      </c>
      <c r="AH774" s="89">
        <f t="shared" si="473"/>
        <v>-198.60049064258419</v>
      </c>
      <c r="AI774" s="109">
        <f t="shared" si="474"/>
        <v>-1</v>
      </c>
      <c r="AJ774" s="109">
        <f t="shared" si="442"/>
        <v>49.113049287084657</v>
      </c>
      <c r="AK774" s="88"/>
      <c r="AL774" s="191" t="str">
        <f t="shared" si="443"/>
        <v/>
      </c>
      <c r="AM774" s="191">
        <f t="shared" si="444"/>
        <v>-374.16999999999825</v>
      </c>
      <c r="AN774" s="88"/>
      <c r="AO774" s="191"/>
      <c r="AP774" s="191">
        <f t="shared" si="475"/>
        <v>140003.1888999987</v>
      </c>
      <c r="AQ774" s="191">
        <f t="shared" si="471"/>
        <v>131.20600929680418</v>
      </c>
      <c r="AR774" s="191">
        <f t="shared" si="441"/>
        <v>-151.54244769971896</v>
      </c>
      <c r="AS774" s="250">
        <f t="shared" si="446"/>
        <v>0</v>
      </c>
      <c r="AT774" s="250">
        <f t="shared" si="447"/>
        <v>0</v>
      </c>
      <c r="AU774" s="250">
        <f t="shared" si="448"/>
        <v>0</v>
      </c>
      <c r="AV774" s="250">
        <f t="shared" si="449"/>
        <v>0</v>
      </c>
      <c r="AW774" s="250">
        <f t="shared" si="450"/>
        <v>0</v>
      </c>
      <c r="AX774" s="250">
        <f t="shared" si="451"/>
        <v>0</v>
      </c>
      <c r="AY774" s="89"/>
      <c r="AZ774" s="111"/>
      <c r="BA774" s="111"/>
      <c r="BB774" s="111"/>
      <c r="BC774" s="111"/>
      <c r="BD774" s="111"/>
      <c r="BE774" s="111"/>
      <c r="BF774" s="111"/>
      <c r="BG774" s="111"/>
      <c r="BH774" s="89"/>
      <c r="BI774" s="89"/>
      <c r="BJ774" s="89"/>
      <c r="BK774" s="89"/>
      <c r="BL774" s="89"/>
    </row>
    <row r="775" spans="1:64" x14ac:dyDescent="0.25">
      <c r="A775" s="86">
        <f t="shared" si="476"/>
        <v>774</v>
      </c>
      <c r="B775" s="113"/>
      <c r="C775" s="88"/>
      <c r="D775" s="88"/>
      <c r="E775" s="194">
        <f t="shared" si="452"/>
        <v>0</v>
      </c>
      <c r="F775" s="89">
        <f t="shared" si="453"/>
        <v>0</v>
      </c>
      <c r="G775" s="113"/>
      <c r="H775" s="88"/>
      <c r="I775" s="84">
        <f t="shared" si="454"/>
        <v>17685.161479982176</v>
      </c>
      <c r="J775" s="84">
        <f t="shared" si="455"/>
        <v>17826.535708480438</v>
      </c>
      <c r="K775" s="84">
        <f t="shared" si="456"/>
        <v>17967.9099369787</v>
      </c>
      <c r="L775" s="84">
        <f t="shared" si="457"/>
        <v>18109.284165476962</v>
      </c>
      <c r="M775" s="108">
        <f>IF(T775&lt;&gt;0,(((G775+1)*('Data Raw'!$N$1007-'Data Raw'!$N$1008)/2+'Data Raw'!$N$1008)*'Data Raw'!$M$1010+'Data Raw'!$M$1009)*AE775+AE775)</f>
        <v>18250.658393975224</v>
      </c>
      <c r="N775" s="84">
        <f t="shared" si="458"/>
        <v>18392.032622473485</v>
      </c>
      <c r="O775" s="84">
        <f t="shared" si="459"/>
        <v>18533.406850971747</v>
      </c>
      <c r="P775" s="84">
        <f t="shared" si="460"/>
        <v>18674.781079470009</v>
      </c>
      <c r="Q775" s="84">
        <f t="shared" si="461"/>
        <v>18816.155307968271</v>
      </c>
      <c r="R775" s="166" t="str">
        <f t="shared" si="462"/>
        <v/>
      </c>
      <c r="S775" s="109">
        <f>'Data Raw'!E817</f>
        <v>18274.2</v>
      </c>
      <c r="T775" s="109">
        <f>'Data Raw'!G817</f>
        <v>18335.32</v>
      </c>
      <c r="U775" s="109">
        <f>'Data Raw'!D817</f>
        <v>18520.37</v>
      </c>
      <c r="V775" s="166" t="str">
        <f t="shared" si="463"/>
        <v/>
      </c>
      <c r="W775" s="89">
        <f t="shared" si="464"/>
        <v>-84.66160602477612</v>
      </c>
      <c r="X775" s="89">
        <f t="shared" si="465"/>
        <v>7167.5875346944085</v>
      </c>
      <c r="Y775" s="89">
        <f t="shared" si="445"/>
        <v>263.72272428718514</v>
      </c>
      <c r="Z775" s="109">
        <f t="shared" si="466"/>
        <v>246.16999999999825</v>
      </c>
      <c r="AA775" s="89">
        <f t="shared" si="467"/>
        <v>279.08661357688209</v>
      </c>
      <c r="AB775" s="89">
        <f t="shared" si="468"/>
        <v>18211.743191536258</v>
      </c>
      <c r="AC775" s="89">
        <f t="shared" si="469"/>
        <v>18695.516808463744</v>
      </c>
      <c r="AD775" s="89">
        <f t="shared" si="470"/>
        <v>1</v>
      </c>
      <c r="AE775" s="89">
        <f>'Data Raw'!C817</f>
        <v>18453.63</v>
      </c>
      <c r="AF775" s="89"/>
      <c r="AG775" s="89">
        <f t="shared" si="472"/>
        <v>-118.31000000000131</v>
      </c>
      <c r="AH775" s="89">
        <f t="shared" si="473"/>
        <v>-202.97160602477743</v>
      </c>
      <c r="AI775" s="109">
        <f t="shared" si="474"/>
        <v>-1</v>
      </c>
      <c r="AJ775" s="109">
        <f t="shared" si="442"/>
        <v>50</v>
      </c>
      <c r="AK775" s="88"/>
      <c r="AL775" s="191" t="str">
        <f t="shared" si="443"/>
        <v/>
      </c>
      <c r="AM775" s="191">
        <f t="shared" si="444"/>
        <v>-118.31000000000131</v>
      </c>
      <c r="AN775" s="88"/>
      <c r="AO775" s="191"/>
      <c r="AP775" s="191">
        <f t="shared" si="475"/>
        <v>13997.25610000031</v>
      </c>
      <c r="AQ775" s="191">
        <f t="shared" si="471"/>
        <v>129.77311937493718</v>
      </c>
      <c r="AR775" s="191">
        <f t="shared" si="441"/>
        <v>-133.94960491224796</v>
      </c>
      <c r="AS775" s="250">
        <f t="shared" si="446"/>
        <v>0</v>
      </c>
      <c r="AT775" s="250">
        <f t="shared" si="447"/>
        <v>0</v>
      </c>
      <c r="AU775" s="250">
        <f t="shared" si="448"/>
        <v>0</v>
      </c>
      <c r="AV775" s="250">
        <f t="shared" si="449"/>
        <v>1</v>
      </c>
      <c r="AW775" s="250">
        <f t="shared" si="450"/>
        <v>0</v>
      </c>
      <c r="AX775" s="250">
        <f t="shared" si="451"/>
        <v>0</v>
      </c>
      <c r="AY775" s="89"/>
      <c r="AZ775" s="111"/>
      <c r="BA775" s="111"/>
      <c r="BB775" s="111"/>
      <c r="BC775" s="111"/>
      <c r="BD775" s="111"/>
      <c r="BE775" s="111"/>
      <c r="BF775" s="111"/>
      <c r="BG775" s="111"/>
      <c r="BH775" s="89"/>
      <c r="BI775" s="89"/>
      <c r="BJ775" s="89"/>
      <c r="BK775" s="89"/>
      <c r="BL775" s="89"/>
    </row>
    <row r="776" spans="1:64" x14ac:dyDescent="0.25">
      <c r="A776" s="86">
        <f t="shared" si="476"/>
        <v>775</v>
      </c>
      <c r="B776" s="113"/>
      <c r="C776" s="88"/>
      <c r="D776" s="88"/>
      <c r="E776" s="194">
        <f t="shared" si="452"/>
        <v>0</v>
      </c>
      <c r="F776" s="89">
        <f t="shared" si="453"/>
        <v>0</v>
      </c>
      <c r="G776" s="113"/>
      <c r="H776" s="88"/>
      <c r="I776" s="84">
        <f t="shared" si="454"/>
        <v>17471.522082698895</v>
      </c>
      <c r="J776" s="84">
        <f t="shared" si="455"/>
        <v>17603.383444842486</v>
      </c>
      <c r="K776" s="84">
        <f t="shared" si="456"/>
        <v>17735.24480698608</v>
      </c>
      <c r="L776" s="84">
        <f t="shared" si="457"/>
        <v>17867.106169129671</v>
      </c>
      <c r="M776" s="108">
        <f>IF(T776&lt;&gt;0,(((G776+1)*('Data Raw'!$N$1007-'Data Raw'!$N$1008)/2+'Data Raw'!$N$1008)*'Data Raw'!$M$1010+'Data Raw'!$M$1009)*AE776+AE776)</f>
        <v>17998.967531273265</v>
      </c>
      <c r="N776" s="84">
        <f t="shared" si="458"/>
        <v>18130.82889341686</v>
      </c>
      <c r="O776" s="84">
        <f t="shared" si="459"/>
        <v>18262.69025556045</v>
      </c>
      <c r="P776" s="84">
        <f t="shared" si="460"/>
        <v>18394.551617704044</v>
      </c>
      <c r="Q776" s="84">
        <f t="shared" si="461"/>
        <v>18526.412979847635</v>
      </c>
      <c r="R776" s="166" t="str">
        <f t="shared" si="462"/>
        <v/>
      </c>
      <c r="S776" s="109">
        <f>'Data Raw'!E818</f>
        <v>17968.37</v>
      </c>
      <c r="T776" s="109">
        <f>'Data Raw'!G818</f>
        <v>18028.52</v>
      </c>
      <c r="U776" s="109">
        <f>'Data Raw'!D818</f>
        <v>18240.13</v>
      </c>
      <c r="V776" s="166" t="str">
        <f t="shared" si="463"/>
        <v/>
      </c>
      <c r="W776" s="89">
        <f t="shared" si="464"/>
        <v>-29.552468726735242</v>
      </c>
      <c r="X776" s="89">
        <f t="shared" si="465"/>
        <v>873.34840784466451</v>
      </c>
      <c r="Y776" s="89">
        <f t="shared" si="445"/>
        <v>244.41516209707399</v>
      </c>
      <c r="Z776" s="109">
        <f t="shared" si="466"/>
        <v>271.76000000000204</v>
      </c>
      <c r="AA776" s="89">
        <f t="shared" si="467"/>
        <v>278.03995449447063</v>
      </c>
      <c r="AB776" s="89">
        <f t="shared" si="468"/>
        <v>17961.916378459649</v>
      </c>
      <c r="AC776" s="89">
        <f t="shared" si="469"/>
        <v>18436.363621540349</v>
      </c>
      <c r="AD776" s="89">
        <f t="shared" si="470"/>
        <v>1</v>
      </c>
      <c r="AE776" s="89">
        <f>'Data Raw'!C818</f>
        <v>18199.14</v>
      </c>
      <c r="AF776" s="89"/>
      <c r="AG776" s="89">
        <f t="shared" si="472"/>
        <v>-170.61999999999898</v>
      </c>
      <c r="AH776" s="89">
        <f t="shared" si="473"/>
        <v>-200.17246872673422</v>
      </c>
      <c r="AI776" s="109">
        <f t="shared" si="474"/>
        <v>-1</v>
      </c>
      <c r="AJ776" s="109">
        <f t="shared" si="442"/>
        <v>50</v>
      </c>
      <c r="AK776" s="88"/>
      <c r="AL776" s="191" t="str">
        <f t="shared" si="443"/>
        <v/>
      </c>
      <c r="AM776" s="191">
        <f t="shared" si="444"/>
        <v>-170.61999999999898</v>
      </c>
      <c r="AN776" s="88"/>
      <c r="AO776" s="191"/>
      <c r="AP776" s="191">
        <f t="shared" si="475"/>
        <v>29111.184399999653</v>
      </c>
      <c r="AQ776" s="191">
        <f t="shared" si="471"/>
        <v>134.31166166661072</v>
      </c>
      <c r="AR776" s="191">
        <f t="shared" ref="AR776:AR839" si="477">AQ776-Y776</f>
        <v>-110.10350043046327</v>
      </c>
      <c r="AS776" s="250">
        <f t="shared" si="446"/>
        <v>0</v>
      </c>
      <c r="AT776" s="250">
        <f t="shared" si="447"/>
        <v>0</v>
      </c>
      <c r="AU776" s="250">
        <f t="shared" si="448"/>
        <v>0</v>
      </c>
      <c r="AV776" s="250">
        <f t="shared" si="449"/>
        <v>1</v>
      </c>
      <c r="AW776" s="250">
        <f t="shared" si="450"/>
        <v>0</v>
      </c>
      <c r="AX776" s="250">
        <f t="shared" si="451"/>
        <v>0</v>
      </c>
      <c r="AY776" s="89"/>
      <c r="AZ776" s="111"/>
      <c r="BA776" s="111"/>
      <c r="BB776" s="111"/>
      <c r="BC776" s="111"/>
      <c r="BD776" s="111"/>
      <c r="BE776" s="111"/>
      <c r="BF776" s="111"/>
      <c r="BG776" s="111"/>
      <c r="BH776" s="89"/>
      <c r="BI776" s="89"/>
      <c r="BJ776" s="89"/>
      <c r="BK776" s="89"/>
      <c r="BL776" s="89"/>
    </row>
    <row r="777" spans="1:64" x14ac:dyDescent="0.25">
      <c r="A777" s="86">
        <f t="shared" si="476"/>
        <v>776</v>
      </c>
      <c r="B777" s="113"/>
      <c r="C777" s="88"/>
      <c r="D777" s="88"/>
      <c r="E777" s="194">
        <f t="shared" si="452"/>
        <v>0</v>
      </c>
      <c r="F777" s="89">
        <f t="shared" si="453"/>
        <v>0</v>
      </c>
      <c r="G777" s="113"/>
      <c r="H777" s="88"/>
      <c r="I777" s="84">
        <f t="shared" si="454"/>
        <v>17220.577496356185</v>
      </c>
      <c r="J777" s="84">
        <f t="shared" si="455"/>
        <v>17342.785077404722</v>
      </c>
      <c r="K777" s="84">
        <f t="shared" si="456"/>
        <v>17464.992658453259</v>
      </c>
      <c r="L777" s="84">
        <f t="shared" si="457"/>
        <v>17587.200239501795</v>
      </c>
      <c r="M777" s="108">
        <f>IF(T777&lt;&gt;0,(((G777+1)*('Data Raw'!$N$1007-'Data Raw'!$N$1008)/2+'Data Raw'!$N$1008)*'Data Raw'!$M$1010+'Data Raw'!$M$1009)*AE777+AE777)</f>
        <v>17709.407820550332</v>
      </c>
      <c r="N777" s="84">
        <f t="shared" si="458"/>
        <v>17831.615401598869</v>
      </c>
      <c r="O777" s="84">
        <f t="shared" si="459"/>
        <v>17953.822982647405</v>
      </c>
      <c r="P777" s="84">
        <f t="shared" si="460"/>
        <v>18076.030563695942</v>
      </c>
      <c r="Q777" s="84">
        <f t="shared" si="461"/>
        <v>18198.238144744479</v>
      </c>
      <c r="R777" s="166" t="str">
        <f t="shared" si="462"/>
        <v/>
      </c>
      <c r="S777" s="109">
        <f>'Data Raw'!E819</f>
        <v>17789.57</v>
      </c>
      <c r="T777" s="109">
        <f>'Data Raw'!G819</f>
        <v>18027.71</v>
      </c>
      <c r="U777" s="109">
        <f>'Data Raw'!D819</f>
        <v>18032.669999999998</v>
      </c>
      <c r="V777" s="166" t="str">
        <f t="shared" si="463"/>
        <v/>
      </c>
      <c r="W777" s="89">
        <f t="shared" si="464"/>
        <v>-318.30217944966716</v>
      </c>
      <c r="X777" s="89">
        <f t="shared" si="465"/>
        <v>101316.27744240811</v>
      </c>
      <c r="Y777" s="89">
        <f t="shared" si="445"/>
        <v>256.27800368797102</v>
      </c>
      <c r="Z777" s="109">
        <f t="shared" si="466"/>
        <v>243.09999999999854</v>
      </c>
      <c r="AA777" s="89">
        <f t="shared" si="467"/>
        <v>273.04853242383177</v>
      </c>
      <c r="AB777" s="89">
        <f t="shared" si="468"/>
        <v>17670.026038679702</v>
      </c>
      <c r="AC777" s="89">
        <f t="shared" si="469"/>
        <v>18142.693961320299</v>
      </c>
      <c r="AD777" s="89">
        <f t="shared" si="470"/>
        <v>1</v>
      </c>
      <c r="AE777" s="89">
        <f>'Data Raw'!C819</f>
        <v>17906.36</v>
      </c>
      <c r="AF777" s="89"/>
      <c r="AG777" s="89">
        <f t="shared" si="472"/>
        <v>121.34999999999854</v>
      </c>
      <c r="AH777" s="89">
        <f t="shared" si="473"/>
        <v>-196.95217944966862</v>
      </c>
      <c r="AI777" s="109">
        <f t="shared" si="474"/>
        <v>-1</v>
      </c>
      <c r="AJ777" s="109">
        <f t="shared" ref="AJ777:AJ840" si="478">MIN(Y776/4,50)</f>
        <v>50</v>
      </c>
      <c r="AK777" s="88"/>
      <c r="AL777" s="191" t="str">
        <f t="shared" ref="AL777:AL840" si="479">IF(R777&lt;&gt;1,IF(V777=1,ABS(AG776),""),"")</f>
        <v/>
      </c>
      <c r="AM777" s="191">
        <f t="shared" ref="AM777:AM840" si="480">IF(R777&lt;&gt;1,IF(V777="",-ABS(AG777),""),"")</f>
        <v>-121.34999999999854</v>
      </c>
      <c r="AN777" s="88"/>
      <c r="AO777" s="191"/>
      <c r="AP777" s="191">
        <f t="shared" si="475"/>
        <v>14725.822499999647</v>
      </c>
      <c r="AQ777" s="191">
        <f t="shared" si="471"/>
        <v>132.87147703698713</v>
      </c>
      <c r="AR777" s="191">
        <f t="shared" si="477"/>
        <v>-123.40652665098389</v>
      </c>
      <c r="AS777" s="250">
        <f t="shared" si="446"/>
        <v>0</v>
      </c>
      <c r="AT777" s="250">
        <f t="shared" si="447"/>
        <v>0</v>
      </c>
      <c r="AU777" s="250">
        <f t="shared" si="448"/>
        <v>0</v>
      </c>
      <c r="AV777" s="250">
        <f t="shared" si="449"/>
        <v>0</v>
      </c>
      <c r="AW777" s="250">
        <f t="shared" si="450"/>
        <v>1</v>
      </c>
      <c r="AX777" s="250">
        <f t="shared" si="451"/>
        <v>0</v>
      </c>
      <c r="AY777" s="89"/>
      <c r="AZ777" s="111"/>
      <c r="BA777" s="111"/>
      <c r="BB777" s="111"/>
      <c r="BC777" s="111"/>
      <c r="BD777" s="111"/>
      <c r="BE777" s="111"/>
      <c r="BF777" s="111"/>
      <c r="BG777" s="111"/>
      <c r="BH777" s="89"/>
      <c r="BI777" s="89"/>
      <c r="BJ777" s="89"/>
      <c r="BK777" s="89"/>
      <c r="BL777" s="89"/>
    </row>
    <row r="778" spans="1:64" x14ac:dyDescent="0.25">
      <c r="A778" s="86">
        <f t="shared" si="476"/>
        <v>777</v>
      </c>
      <c r="B778" s="113"/>
      <c r="C778" s="88"/>
      <c r="D778" s="88"/>
      <c r="E778" s="194">
        <f t="shared" si="452"/>
        <v>0</v>
      </c>
      <c r="F778" s="89">
        <f t="shared" si="453"/>
        <v>0</v>
      </c>
      <c r="G778" s="113"/>
      <c r="H778" s="88"/>
      <c r="I778" s="84">
        <f t="shared" si="454"/>
        <v>17376.513733558051</v>
      </c>
      <c r="J778" s="84">
        <f t="shared" si="455"/>
        <v>17504.652735402036</v>
      </c>
      <c r="K778" s="84">
        <f t="shared" si="456"/>
        <v>17632.791737246022</v>
      </c>
      <c r="L778" s="84">
        <f t="shared" si="457"/>
        <v>17760.930739090007</v>
      </c>
      <c r="M778" s="108">
        <f>IF(T778&lt;&gt;0,(((G778+1)*('Data Raw'!$N$1007-'Data Raw'!$N$1008)/2+'Data Raw'!$N$1008)*'Data Raw'!$M$1010+'Data Raw'!$M$1009)*AE778+AE778)</f>
        <v>17889.069740933992</v>
      </c>
      <c r="N778" s="84">
        <f t="shared" si="458"/>
        <v>18017.208742777977</v>
      </c>
      <c r="O778" s="84">
        <f t="shared" si="459"/>
        <v>18145.347744621962</v>
      </c>
      <c r="P778" s="84">
        <f t="shared" si="460"/>
        <v>18273.486746465947</v>
      </c>
      <c r="Q778" s="84">
        <f t="shared" si="461"/>
        <v>18401.625748309933</v>
      </c>
      <c r="R778" s="166" t="str">
        <f t="shared" si="462"/>
        <v/>
      </c>
      <c r="S778" s="109">
        <f>'Data Raw'!E820</f>
        <v>17959.07</v>
      </c>
      <c r="T778" s="109">
        <f>'Data Raw'!G820</f>
        <v>18072.900000000001</v>
      </c>
      <c r="U778" s="109">
        <f>'Data Raw'!D820</f>
        <v>18231.46</v>
      </c>
      <c r="V778" s="166" t="str">
        <f t="shared" si="463"/>
        <v/>
      </c>
      <c r="W778" s="89">
        <f t="shared" si="464"/>
        <v>-183.8302590660096</v>
      </c>
      <c r="X778" s="89">
        <f t="shared" si="465"/>
        <v>33793.564148276208</v>
      </c>
      <c r="Y778" s="89">
        <f t="shared" ref="Y778:Y841" si="481">IF(X778&gt;0,SQRT((X778)/7+(Y777*Y777)/7*6),Y777)</f>
        <v>247.23154421774234</v>
      </c>
      <c r="Z778" s="109">
        <f t="shared" si="466"/>
        <v>272.38999999999942</v>
      </c>
      <c r="AA778" s="89">
        <f t="shared" si="467"/>
        <v>272.95445636328424</v>
      </c>
      <c r="AB778" s="89">
        <f t="shared" si="468"/>
        <v>17855.928747439742</v>
      </c>
      <c r="AC778" s="89">
        <f t="shared" si="469"/>
        <v>18320.111252560258</v>
      </c>
      <c r="AD778" s="89">
        <f t="shared" si="470"/>
        <v>1</v>
      </c>
      <c r="AE778" s="89">
        <f>'Data Raw'!C820</f>
        <v>18088.02</v>
      </c>
      <c r="AF778" s="89"/>
      <c r="AG778" s="89">
        <f t="shared" si="472"/>
        <v>-15.119999999998981</v>
      </c>
      <c r="AH778" s="89">
        <f t="shared" si="473"/>
        <v>-198.95025906600858</v>
      </c>
      <c r="AI778" s="109">
        <f t="shared" si="474"/>
        <v>-1</v>
      </c>
      <c r="AJ778" s="109">
        <f t="shared" si="478"/>
        <v>50</v>
      </c>
      <c r="AK778" s="88"/>
      <c r="AL778" s="191" t="str">
        <f t="shared" si="479"/>
        <v/>
      </c>
      <c r="AM778" s="191">
        <f t="shared" si="480"/>
        <v>-15.119999999998981</v>
      </c>
      <c r="AN778" s="88"/>
      <c r="AO778" s="191"/>
      <c r="AP778" s="191">
        <f t="shared" si="475"/>
        <v>228.61439999996921</v>
      </c>
      <c r="AQ778" s="191">
        <f t="shared" si="471"/>
        <v>119.7879795884329</v>
      </c>
      <c r="AR778" s="191">
        <f t="shared" si="477"/>
        <v>-127.44356462930944</v>
      </c>
      <c r="AS778" s="250">
        <f t="shared" si="446"/>
        <v>0</v>
      </c>
      <c r="AT778" s="250">
        <f t="shared" si="447"/>
        <v>0</v>
      </c>
      <c r="AU778" s="250">
        <f t="shared" si="448"/>
        <v>0</v>
      </c>
      <c r="AV778" s="250">
        <f t="shared" si="449"/>
        <v>1</v>
      </c>
      <c r="AW778" s="250">
        <f t="shared" si="450"/>
        <v>0</v>
      </c>
      <c r="AX778" s="250">
        <f t="shared" si="451"/>
        <v>0</v>
      </c>
      <c r="AY778" s="89"/>
      <c r="AZ778" s="111"/>
      <c r="BA778" s="111"/>
      <c r="BB778" s="111"/>
      <c r="BC778" s="111"/>
      <c r="BD778" s="111"/>
      <c r="BE778" s="111"/>
      <c r="BF778" s="111"/>
      <c r="BG778" s="111"/>
      <c r="BH778" s="89"/>
      <c r="BI778" s="89"/>
      <c r="BJ778" s="89"/>
      <c r="BK778" s="89"/>
      <c r="BL778" s="89"/>
    </row>
    <row r="779" spans="1:64" x14ac:dyDescent="0.25">
      <c r="A779" s="86">
        <f t="shared" si="476"/>
        <v>778</v>
      </c>
      <c r="B779" s="113"/>
      <c r="C779" s="88"/>
      <c r="D779" s="88"/>
      <c r="E779" s="194">
        <f t="shared" si="452"/>
        <v>0</v>
      </c>
      <c r="F779" s="89">
        <f t="shared" si="453"/>
        <v>0</v>
      </c>
      <c r="G779" s="113"/>
      <c r="H779" s="88"/>
      <c r="I779" s="84">
        <f t="shared" si="454"/>
        <v>17242.903790186221</v>
      </c>
      <c r="J779" s="84">
        <f t="shared" si="455"/>
        <v>17366.519562295092</v>
      </c>
      <c r="K779" s="84">
        <f t="shared" si="456"/>
        <v>17490.135334403963</v>
      </c>
      <c r="L779" s="84">
        <f t="shared" si="457"/>
        <v>17613.751106512835</v>
      </c>
      <c r="M779" s="108">
        <f>IF(T779&lt;&gt;0,(((G779+1)*('Data Raw'!$N$1007-'Data Raw'!$N$1008)/2+'Data Raw'!$N$1008)*'Data Raw'!$M$1010+'Data Raw'!$M$1009)*AE779+AE779)</f>
        <v>17737.366878621706</v>
      </c>
      <c r="N779" s="84">
        <f t="shared" si="458"/>
        <v>17860.982650730577</v>
      </c>
      <c r="O779" s="84">
        <f t="shared" si="459"/>
        <v>17984.598422839448</v>
      </c>
      <c r="P779" s="84">
        <f t="shared" si="460"/>
        <v>18108.214194948319</v>
      </c>
      <c r="Q779" s="84">
        <f t="shared" si="461"/>
        <v>18231.829967057191</v>
      </c>
      <c r="R779" s="166" t="str">
        <f t="shared" si="462"/>
        <v/>
      </c>
      <c r="S779" s="109">
        <f>'Data Raw'!E821</f>
        <v>17934.63</v>
      </c>
      <c r="T779" s="109">
        <f>'Data Raw'!G821</f>
        <v>18089.93</v>
      </c>
      <c r="U779" s="109">
        <f>'Data Raw'!D821</f>
        <v>18156.349999999999</v>
      </c>
      <c r="V779" s="166" t="str">
        <f t="shared" si="463"/>
        <v/>
      </c>
      <c r="W779" s="89">
        <f t="shared" si="464"/>
        <v>-352.56312137829445</v>
      </c>
      <c r="X779" s="89">
        <f t="shared" si="465"/>
        <v>124300.754556006</v>
      </c>
      <c r="Y779" s="89">
        <f t="shared" si="481"/>
        <v>264.85612625233318</v>
      </c>
      <c r="Z779" s="109">
        <f t="shared" si="466"/>
        <v>221.71999999999753</v>
      </c>
      <c r="AA779" s="89">
        <f t="shared" si="467"/>
        <v>265.63524831138614</v>
      </c>
      <c r="AB779" s="89">
        <f t="shared" si="468"/>
        <v>17702.618712091211</v>
      </c>
      <c r="AC779" s="89">
        <f t="shared" si="469"/>
        <v>18166.641287908791</v>
      </c>
      <c r="AD779" s="89">
        <f t="shared" si="470"/>
        <v>1</v>
      </c>
      <c r="AE779" s="89">
        <f>'Data Raw'!C821</f>
        <v>17934.63</v>
      </c>
      <c r="AF779" s="89"/>
      <c r="AG779" s="89">
        <f t="shared" si="472"/>
        <v>155.29999999999927</v>
      </c>
      <c r="AH779" s="89">
        <f t="shared" si="473"/>
        <v>-197.26312137829518</v>
      </c>
      <c r="AI779" s="109">
        <f t="shared" si="474"/>
        <v>-1</v>
      </c>
      <c r="AJ779" s="109">
        <f t="shared" si="478"/>
        <v>50</v>
      </c>
      <c r="AK779" s="88"/>
      <c r="AL779" s="191" t="str">
        <f t="shared" si="479"/>
        <v/>
      </c>
      <c r="AM779" s="191">
        <f t="shared" si="480"/>
        <v>-155.29999999999927</v>
      </c>
      <c r="AN779" s="88"/>
      <c r="AO779" s="191"/>
      <c r="AP779" s="191">
        <f t="shared" si="475"/>
        <v>24118.089999999775</v>
      </c>
      <c r="AQ779" s="191">
        <f t="shared" si="471"/>
        <v>123.7337596341625</v>
      </c>
      <c r="AR779" s="191">
        <f t="shared" si="477"/>
        <v>-141.1223666181707</v>
      </c>
      <c r="AS779" s="250">
        <f t="shared" si="446"/>
        <v>0</v>
      </c>
      <c r="AT779" s="250">
        <f t="shared" si="447"/>
        <v>0</v>
      </c>
      <c r="AU779" s="250">
        <f t="shared" si="448"/>
        <v>0</v>
      </c>
      <c r="AV779" s="250">
        <f t="shared" si="449"/>
        <v>0</v>
      </c>
      <c r="AW779" s="250">
        <f t="shared" si="450"/>
        <v>1</v>
      </c>
      <c r="AX779" s="250">
        <f t="shared" si="451"/>
        <v>0</v>
      </c>
      <c r="AY779" s="89"/>
      <c r="AZ779" s="111"/>
      <c r="BA779" s="111"/>
      <c r="BB779" s="111"/>
      <c r="BC779" s="111"/>
      <c r="BD779" s="111"/>
      <c r="BE779" s="111"/>
      <c r="BF779" s="111"/>
      <c r="BG779" s="111"/>
      <c r="BH779" s="89"/>
      <c r="BI779" s="89"/>
      <c r="BJ779" s="89"/>
      <c r="BK779" s="89"/>
      <c r="BL779" s="89"/>
    </row>
    <row r="780" spans="1:64" x14ac:dyDescent="0.25">
      <c r="A780" s="86">
        <f t="shared" si="476"/>
        <v>779</v>
      </c>
      <c r="B780" s="113"/>
      <c r="C780" s="88"/>
      <c r="D780" s="88"/>
      <c r="E780" s="194">
        <f t="shared" si="452"/>
        <v>0</v>
      </c>
      <c r="F780" s="89">
        <f t="shared" si="453"/>
        <v>0</v>
      </c>
      <c r="G780" s="113"/>
      <c r="H780" s="88"/>
      <c r="I780" s="84">
        <f t="shared" si="454"/>
        <v>17218.899567407156</v>
      </c>
      <c r="J780" s="84">
        <f t="shared" si="455"/>
        <v>17351.32763053332</v>
      </c>
      <c r="K780" s="84">
        <f t="shared" si="456"/>
        <v>17483.755693659488</v>
      </c>
      <c r="L780" s="84">
        <f t="shared" si="457"/>
        <v>17616.183756785653</v>
      </c>
      <c r="M780" s="108">
        <f>IF(T780&lt;&gt;0,(((G780+1)*('Data Raw'!$N$1007-'Data Raw'!$N$1008)/2+'Data Raw'!$N$1008)*'Data Raw'!$M$1010+'Data Raw'!$M$1009)*AE780+AE780)</f>
        <v>17748.611819911821</v>
      </c>
      <c r="N780" s="84">
        <f t="shared" si="458"/>
        <v>17881.039883037989</v>
      </c>
      <c r="O780" s="84">
        <f t="shared" si="459"/>
        <v>18013.467946164154</v>
      </c>
      <c r="P780" s="84">
        <f t="shared" si="460"/>
        <v>18145.896009290322</v>
      </c>
      <c r="Q780" s="84">
        <f t="shared" si="461"/>
        <v>18278.324072416486</v>
      </c>
      <c r="R780" s="166" t="str">
        <f t="shared" si="462"/>
        <v/>
      </c>
      <c r="S780" s="109">
        <f>'Data Raw'!E822</f>
        <v>17677.330000000002</v>
      </c>
      <c r="T780" s="109">
        <f>'Data Raw'!G822</f>
        <v>17716.47</v>
      </c>
      <c r="U780" s="109">
        <f>'Data Raw'!D822</f>
        <v>17961.919999999998</v>
      </c>
      <c r="V780" s="166" t="str">
        <f t="shared" si="463"/>
        <v/>
      </c>
      <c r="W780" s="89">
        <f t="shared" si="464"/>
        <v>32.141819911819766</v>
      </c>
      <c r="X780" s="89">
        <f t="shared" si="465"/>
        <v>1033.0965872438537</v>
      </c>
      <c r="Y780" s="89">
        <f t="shared" si="481"/>
        <v>245.50987826142992</v>
      </c>
      <c r="Z780" s="109">
        <f t="shared" si="466"/>
        <v>284.58999999999651</v>
      </c>
      <c r="AA780" s="89">
        <f t="shared" si="467"/>
        <v>268.34306998118757</v>
      </c>
      <c r="AB780" s="89">
        <f t="shared" si="468"/>
        <v>17720.210038935322</v>
      </c>
      <c r="AC780" s="89">
        <f t="shared" si="469"/>
        <v>18171.789961064678</v>
      </c>
      <c r="AD780" s="89" t="str">
        <f t="shared" si="470"/>
        <v/>
      </c>
      <c r="AE780" s="89">
        <f>'Data Raw'!C822</f>
        <v>17946</v>
      </c>
      <c r="AF780" s="89"/>
      <c r="AG780" s="89">
        <f t="shared" si="472"/>
        <v>-229.52999999999884</v>
      </c>
      <c r="AH780" s="89">
        <f t="shared" si="473"/>
        <v>-197.38818008817907</v>
      </c>
      <c r="AI780" s="109">
        <f t="shared" si="474"/>
        <v>-1</v>
      </c>
      <c r="AJ780" s="109">
        <f t="shared" si="478"/>
        <v>50</v>
      </c>
      <c r="AK780" s="88"/>
      <c r="AL780" s="191" t="str">
        <f t="shared" si="479"/>
        <v/>
      </c>
      <c r="AM780" s="191">
        <f t="shared" si="480"/>
        <v>-229.52999999999884</v>
      </c>
      <c r="AN780" s="88"/>
      <c r="AO780" s="191"/>
      <c r="AP780" s="191">
        <f t="shared" si="475"/>
        <v>52684.020899999465</v>
      </c>
      <c r="AQ780" s="191">
        <f t="shared" si="471"/>
        <v>135.48889745258876</v>
      </c>
      <c r="AR780" s="191">
        <f t="shared" si="477"/>
        <v>-110.02098080884116</v>
      </c>
      <c r="AS780" s="250">
        <f t="shared" si="446"/>
        <v>0</v>
      </c>
      <c r="AT780" s="250">
        <f t="shared" si="447"/>
        <v>0</v>
      </c>
      <c r="AU780" s="250">
        <f t="shared" si="448"/>
        <v>1</v>
      </c>
      <c r="AV780" s="250">
        <f t="shared" si="449"/>
        <v>0</v>
      </c>
      <c r="AW780" s="250">
        <f t="shared" si="450"/>
        <v>0</v>
      </c>
      <c r="AX780" s="250">
        <f t="shared" si="451"/>
        <v>0</v>
      </c>
      <c r="AY780" s="89"/>
      <c r="AZ780" s="111"/>
      <c r="BA780" s="111"/>
      <c r="BB780" s="111"/>
      <c r="BC780" s="111"/>
      <c r="BD780" s="111"/>
      <c r="BE780" s="111"/>
      <c r="BF780" s="111"/>
      <c r="BG780" s="111"/>
      <c r="BH780" s="89"/>
      <c r="BI780" s="89"/>
      <c r="BJ780" s="89"/>
      <c r="BK780" s="89"/>
      <c r="BL780" s="89"/>
    </row>
    <row r="781" spans="1:64" x14ac:dyDescent="0.25">
      <c r="A781" s="86">
        <f t="shared" si="476"/>
        <v>780</v>
      </c>
      <c r="B781" s="113"/>
      <c r="C781" s="88"/>
      <c r="D781" s="88"/>
      <c r="E781" s="194">
        <f t="shared" si="452"/>
        <v>0</v>
      </c>
      <c r="F781" s="89">
        <f t="shared" si="453"/>
        <v>0</v>
      </c>
      <c r="G781" s="113"/>
      <c r="H781" s="88"/>
      <c r="I781" s="84">
        <f t="shared" si="454"/>
        <v>16898.772613128054</v>
      </c>
      <c r="J781" s="84">
        <f t="shared" si="455"/>
        <v>17021.527552258769</v>
      </c>
      <c r="K781" s="84">
        <f t="shared" si="456"/>
        <v>17144.282491389484</v>
      </c>
      <c r="L781" s="84">
        <f t="shared" si="457"/>
        <v>17267.037430520199</v>
      </c>
      <c r="M781" s="108">
        <f>IF(T781&lt;&gt;0,(((G781+1)*('Data Raw'!$N$1007-'Data Raw'!$N$1008)/2+'Data Raw'!$N$1008)*'Data Raw'!$M$1010+'Data Raw'!$M$1009)*AE781+AE781)</f>
        <v>17389.792369650913</v>
      </c>
      <c r="N781" s="84">
        <f t="shared" si="458"/>
        <v>17512.547308781628</v>
      </c>
      <c r="O781" s="84">
        <f t="shared" si="459"/>
        <v>17635.302247912343</v>
      </c>
      <c r="P781" s="84">
        <f t="shared" si="460"/>
        <v>17758.057187043058</v>
      </c>
      <c r="Q781" s="84">
        <f t="shared" si="461"/>
        <v>17880.812126173772</v>
      </c>
      <c r="R781" s="166" t="str">
        <f t="shared" si="462"/>
        <v/>
      </c>
      <c r="S781" s="109">
        <f>'Data Raw'!E823</f>
        <v>17583.189999999999</v>
      </c>
      <c r="T781" s="109">
        <f>'Data Raw'!G823</f>
        <v>17718.61</v>
      </c>
      <c r="U781" s="109">
        <f>'Data Raw'!D823</f>
        <v>17865.47</v>
      </c>
      <c r="V781" s="166" t="str">
        <f t="shared" si="463"/>
        <v/>
      </c>
      <c r="W781" s="89">
        <f t="shared" si="464"/>
        <v>-328.81763034908727</v>
      </c>
      <c r="X781" s="89">
        <f t="shared" si="465"/>
        <v>108121.034028389</v>
      </c>
      <c r="Y781" s="89">
        <f t="shared" si="481"/>
        <v>259.05642958685991</v>
      </c>
      <c r="Z781" s="109">
        <f t="shared" si="466"/>
        <v>282.28000000000247</v>
      </c>
      <c r="AA781" s="89">
        <f t="shared" si="467"/>
        <v>270.33405998387542</v>
      </c>
      <c r="AB781" s="89">
        <f t="shared" si="468"/>
        <v>17355.098390515988</v>
      </c>
      <c r="AC781" s="89">
        <f t="shared" si="469"/>
        <v>17811.281609484009</v>
      </c>
      <c r="AD781" s="89">
        <f t="shared" si="470"/>
        <v>1</v>
      </c>
      <c r="AE781" s="89">
        <f>'Data Raw'!C823</f>
        <v>17583.189999999999</v>
      </c>
      <c r="AF781" s="89"/>
      <c r="AG781" s="89">
        <f t="shared" si="472"/>
        <v>135.42000000000189</v>
      </c>
      <c r="AH781" s="89">
        <f t="shared" si="473"/>
        <v>-193.39763034908538</v>
      </c>
      <c r="AI781" s="109">
        <f t="shared" si="474"/>
        <v>-1</v>
      </c>
      <c r="AJ781" s="109">
        <f t="shared" si="478"/>
        <v>50</v>
      </c>
      <c r="AK781" s="88"/>
      <c r="AL781" s="191" t="str">
        <f t="shared" si="479"/>
        <v/>
      </c>
      <c r="AM781" s="191">
        <f t="shared" si="480"/>
        <v>-135.42000000000189</v>
      </c>
      <c r="AN781" s="88"/>
      <c r="AO781" s="191"/>
      <c r="AP781" s="191">
        <f t="shared" si="475"/>
        <v>18338.576400000511</v>
      </c>
      <c r="AQ781" s="191">
        <f t="shared" si="471"/>
        <v>135.48124218007911</v>
      </c>
      <c r="AR781" s="191">
        <f t="shared" si="477"/>
        <v>-123.5751874067808</v>
      </c>
      <c r="AS781" s="250">
        <f t="shared" si="446"/>
        <v>0</v>
      </c>
      <c r="AT781" s="250">
        <f t="shared" si="447"/>
        <v>0</v>
      </c>
      <c r="AU781" s="250">
        <f t="shared" si="448"/>
        <v>0</v>
      </c>
      <c r="AV781" s="250">
        <f t="shared" si="449"/>
        <v>0</v>
      </c>
      <c r="AW781" s="250">
        <f t="shared" si="450"/>
        <v>1</v>
      </c>
      <c r="AX781" s="250">
        <f t="shared" si="451"/>
        <v>0</v>
      </c>
      <c r="AY781" s="89"/>
      <c r="AZ781" s="111"/>
      <c r="BA781" s="111"/>
      <c r="BB781" s="111"/>
      <c r="BC781" s="111"/>
      <c r="BD781" s="111"/>
      <c r="BE781" s="111"/>
      <c r="BF781" s="111"/>
      <c r="BG781" s="111"/>
      <c r="BH781" s="89"/>
      <c r="BI781" s="89"/>
      <c r="BJ781" s="89"/>
      <c r="BK781" s="89"/>
      <c r="BL781" s="89"/>
    </row>
    <row r="782" spans="1:64" x14ac:dyDescent="0.25">
      <c r="A782" s="86">
        <f t="shared" si="476"/>
        <v>781</v>
      </c>
      <c r="B782" s="113"/>
      <c r="C782" s="88"/>
      <c r="D782" s="88"/>
      <c r="E782" s="194">
        <f t="shared" si="452"/>
        <v>0</v>
      </c>
      <c r="F782" s="89">
        <f t="shared" si="453"/>
        <v>0</v>
      </c>
      <c r="G782" s="113"/>
      <c r="H782" s="88"/>
      <c r="I782" s="84">
        <f t="shared" si="454"/>
        <v>16956.961066101343</v>
      </c>
      <c r="J782" s="84">
        <f t="shared" si="455"/>
        <v>17086.489280894773</v>
      </c>
      <c r="K782" s="84">
        <f t="shared" si="456"/>
        <v>17216.017495688204</v>
      </c>
      <c r="L782" s="84">
        <f t="shared" si="457"/>
        <v>17345.545710481634</v>
      </c>
      <c r="M782" s="108">
        <f>IF(T782&lt;&gt;0,(((G782+1)*('Data Raw'!$N$1007-'Data Raw'!$N$1008)/2+'Data Raw'!$N$1008)*'Data Raw'!$M$1010+'Data Raw'!$M$1009)*AE782+AE782)</f>
        <v>17475.073925275065</v>
      </c>
      <c r="N782" s="84">
        <f t="shared" si="458"/>
        <v>17604.602140068495</v>
      </c>
      <c r="O782" s="84">
        <f t="shared" si="459"/>
        <v>17734.130354861925</v>
      </c>
      <c r="P782" s="84">
        <f t="shared" si="460"/>
        <v>17863.658569655356</v>
      </c>
      <c r="Q782" s="84">
        <f t="shared" si="461"/>
        <v>17993.186784448786</v>
      </c>
      <c r="R782" s="166" t="str">
        <f t="shared" si="462"/>
        <v/>
      </c>
      <c r="S782" s="109">
        <f>'Data Raw'!E824</f>
        <v>17669.419999999998</v>
      </c>
      <c r="T782" s="109">
        <f>'Data Raw'!G824</f>
        <v>17769.14</v>
      </c>
      <c r="U782" s="109">
        <f>'Data Raw'!D824</f>
        <v>17986.14</v>
      </c>
      <c r="V782" s="166" t="str">
        <f t="shared" si="463"/>
        <v/>
      </c>
      <c r="W782" s="89">
        <f t="shared" si="464"/>
        <v>-294.06607472493488</v>
      </c>
      <c r="X782" s="89">
        <f t="shared" si="465"/>
        <v>86474.856304130983</v>
      </c>
      <c r="Y782" s="89">
        <f t="shared" si="481"/>
        <v>264.34183998480916</v>
      </c>
      <c r="Z782" s="109">
        <f t="shared" si="466"/>
        <v>316.72000000000116</v>
      </c>
      <c r="AA782" s="89">
        <f t="shared" si="467"/>
        <v>276.96062284332197</v>
      </c>
      <c r="AB782" s="89">
        <f t="shared" si="468"/>
        <v>17439.636049013705</v>
      </c>
      <c r="AC782" s="89">
        <f t="shared" si="469"/>
        <v>17899.203950986292</v>
      </c>
      <c r="AD782" s="89">
        <f t="shared" si="470"/>
        <v>1</v>
      </c>
      <c r="AE782" s="89">
        <f>'Data Raw'!C824</f>
        <v>17669.419999999998</v>
      </c>
      <c r="AF782" s="89"/>
      <c r="AG782" s="89">
        <f t="shared" si="472"/>
        <v>99.720000000001164</v>
      </c>
      <c r="AH782" s="89">
        <f t="shared" si="473"/>
        <v>-194.34607472493371</v>
      </c>
      <c r="AI782" s="109">
        <f t="shared" si="474"/>
        <v>-1</v>
      </c>
      <c r="AJ782" s="109">
        <f t="shared" si="478"/>
        <v>50</v>
      </c>
      <c r="AK782" s="88"/>
      <c r="AL782" s="191" t="str">
        <f t="shared" si="479"/>
        <v/>
      </c>
      <c r="AM782" s="191">
        <f t="shared" si="480"/>
        <v>-99.720000000001164</v>
      </c>
      <c r="AN782" s="88"/>
      <c r="AO782" s="191"/>
      <c r="AP782" s="191">
        <f t="shared" si="475"/>
        <v>9944.0784000002313</v>
      </c>
      <c r="AQ782" s="191">
        <f t="shared" si="471"/>
        <v>131.50777082673713</v>
      </c>
      <c r="AR782" s="191">
        <f t="shared" si="477"/>
        <v>-132.83406915807203</v>
      </c>
      <c r="AS782" s="250">
        <f t="shared" si="446"/>
        <v>0</v>
      </c>
      <c r="AT782" s="250">
        <f t="shared" si="447"/>
        <v>0</v>
      </c>
      <c r="AU782" s="250">
        <f t="shared" si="448"/>
        <v>0</v>
      </c>
      <c r="AV782" s="250">
        <f t="shared" si="449"/>
        <v>0</v>
      </c>
      <c r="AW782" s="250">
        <f t="shared" si="450"/>
        <v>1</v>
      </c>
      <c r="AX782" s="250">
        <f t="shared" si="451"/>
        <v>0</v>
      </c>
      <c r="AY782" s="89"/>
      <c r="AZ782" s="111"/>
      <c r="BA782" s="111"/>
      <c r="BB782" s="111"/>
      <c r="BC782" s="111"/>
      <c r="BD782" s="111"/>
      <c r="BE782" s="111"/>
      <c r="BF782" s="111"/>
      <c r="BG782" s="111"/>
      <c r="BH782" s="89"/>
      <c r="BI782" s="89"/>
      <c r="BJ782" s="89"/>
      <c r="BK782" s="89"/>
      <c r="BL782" s="89"/>
    </row>
    <row r="783" spans="1:64" x14ac:dyDescent="0.25">
      <c r="A783" s="86">
        <f t="shared" si="476"/>
        <v>782</v>
      </c>
      <c r="B783" s="113"/>
      <c r="C783" s="88"/>
      <c r="D783" s="88"/>
      <c r="E783" s="194">
        <f t="shared" si="452"/>
        <v>0</v>
      </c>
      <c r="F783" s="89">
        <f t="shared" si="453"/>
        <v>0</v>
      </c>
      <c r="G783" s="113"/>
      <c r="H783" s="88"/>
      <c r="I783" s="84">
        <f t="shared" si="454"/>
        <v>17116.844566444521</v>
      </c>
      <c r="J783" s="84">
        <f t="shared" si="455"/>
        <v>17249.015486436925</v>
      </c>
      <c r="K783" s="84">
        <f t="shared" si="456"/>
        <v>17381.18640642933</v>
      </c>
      <c r="L783" s="84">
        <f t="shared" si="457"/>
        <v>17513.357326421734</v>
      </c>
      <c r="M783" s="108">
        <f>IF(T783&lt;&gt;0,(((G783+1)*('Data Raw'!$N$1007-'Data Raw'!$N$1008)/2+'Data Raw'!$N$1008)*'Data Raw'!$M$1010+'Data Raw'!$M$1009)*AE783+AE783)</f>
        <v>17645.528246414138</v>
      </c>
      <c r="N783" s="84">
        <f t="shared" si="458"/>
        <v>17777.699166406543</v>
      </c>
      <c r="O783" s="84">
        <f t="shared" si="459"/>
        <v>17909.870086398947</v>
      </c>
      <c r="P783" s="84">
        <f t="shared" si="460"/>
        <v>18042.041006391351</v>
      </c>
      <c r="Q783" s="84">
        <f t="shared" si="461"/>
        <v>18174.211926383756</v>
      </c>
      <c r="R783" s="166" t="str">
        <f t="shared" si="462"/>
        <v/>
      </c>
      <c r="S783" s="109">
        <f>'Data Raw'!E825</f>
        <v>17808.27</v>
      </c>
      <c r="T783" s="109">
        <f>'Data Raw'!G825</f>
        <v>17978.57</v>
      </c>
      <c r="U783" s="109">
        <f>'Data Raw'!D825</f>
        <v>18017.759999999998</v>
      </c>
      <c r="V783" s="166" t="str">
        <f t="shared" si="463"/>
        <v/>
      </c>
      <c r="W783" s="89">
        <f t="shared" si="464"/>
        <v>-333.04175358586144</v>
      </c>
      <c r="X783" s="89">
        <f t="shared" si="465"/>
        <v>110916.80963154565</v>
      </c>
      <c r="Y783" s="89">
        <f t="shared" si="481"/>
        <v>275.20809265272919</v>
      </c>
      <c r="Z783" s="109">
        <f t="shared" si="466"/>
        <v>209.48999999999796</v>
      </c>
      <c r="AA783" s="89">
        <f t="shared" si="467"/>
        <v>267.32196243713281</v>
      </c>
      <c r="AB783" s="89">
        <f t="shared" si="468"/>
        <v>17606.353470583177</v>
      </c>
      <c r="AC783" s="89">
        <f t="shared" si="469"/>
        <v>18077.186529416824</v>
      </c>
      <c r="AD783" s="89">
        <f t="shared" si="470"/>
        <v>1</v>
      </c>
      <c r="AE783" s="89">
        <f>'Data Raw'!C825</f>
        <v>17841.77</v>
      </c>
      <c r="AF783" s="89"/>
      <c r="AG783" s="89">
        <f t="shared" si="472"/>
        <v>136.79999999999927</v>
      </c>
      <c r="AH783" s="89">
        <f t="shared" si="473"/>
        <v>-196.24175358586217</v>
      </c>
      <c r="AI783" s="109">
        <f t="shared" si="474"/>
        <v>-1</v>
      </c>
      <c r="AJ783" s="109">
        <f t="shared" si="478"/>
        <v>50</v>
      </c>
      <c r="AK783" s="88"/>
      <c r="AL783" s="191" t="str">
        <f t="shared" si="479"/>
        <v/>
      </c>
      <c r="AM783" s="191">
        <f t="shared" si="480"/>
        <v>-136.79999999999927</v>
      </c>
      <c r="AN783" s="88"/>
      <c r="AO783" s="191"/>
      <c r="AP783" s="191">
        <f t="shared" si="475"/>
        <v>18714.239999999802</v>
      </c>
      <c r="AQ783" s="191">
        <f t="shared" si="471"/>
        <v>132.09579629043293</v>
      </c>
      <c r="AR783" s="191">
        <f t="shared" si="477"/>
        <v>-143.11229636229626</v>
      </c>
      <c r="AS783" s="250">
        <f t="shared" si="446"/>
        <v>0</v>
      </c>
      <c r="AT783" s="250">
        <f t="shared" si="447"/>
        <v>0</v>
      </c>
      <c r="AU783" s="250">
        <f t="shared" si="448"/>
        <v>0</v>
      </c>
      <c r="AV783" s="250">
        <f t="shared" si="449"/>
        <v>0</v>
      </c>
      <c r="AW783" s="250">
        <f t="shared" si="450"/>
        <v>1</v>
      </c>
      <c r="AX783" s="250">
        <f t="shared" si="451"/>
        <v>0</v>
      </c>
      <c r="AY783" s="89"/>
      <c r="AZ783" s="111"/>
      <c r="BA783" s="111"/>
      <c r="BB783" s="111"/>
      <c r="BC783" s="111"/>
      <c r="BD783" s="111"/>
      <c r="BE783" s="111"/>
      <c r="BF783" s="111"/>
      <c r="BG783" s="111"/>
      <c r="BH783" s="89"/>
      <c r="BI783" s="89"/>
      <c r="BJ783" s="89"/>
      <c r="BK783" s="89"/>
      <c r="BL783" s="89"/>
    </row>
    <row r="784" spans="1:64" x14ac:dyDescent="0.25">
      <c r="A784" s="86">
        <f t="shared" si="476"/>
        <v>783</v>
      </c>
      <c r="B784" s="113"/>
      <c r="C784" s="88"/>
      <c r="D784" s="88"/>
      <c r="E784" s="194">
        <f t="shared" si="452"/>
        <v>0</v>
      </c>
      <c r="F784" s="89">
        <f t="shared" si="453"/>
        <v>0</v>
      </c>
      <c r="G784" s="113"/>
      <c r="H784" s="88"/>
      <c r="I784" s="84">
        <f t="shared" si="454"/>
        <v>17330.444847386847</v>
      </c>
      <c r="J784" s="84">
        <f t="shared" si="455"/>
        <v>17468.048893713214</v>
      </c>
      <c r="K784" s="84">
        <f t="shared" si="456"/>
        <v>17605.652940039578</v>
      </c>
      <c r="L784" s="84">
        <f t="shared" si="457"/>
        <v>17743.256986365945</v>
      </c>
      <c r="M784" s="108">
        <f>IF(T784&lt;&gt;0,(((G784+1)*('Data Raw'!$N$1007-'Data Raw'!$N$1008)/2+'Data Raw'!$N$1008)*'Data Raw'!$M$1010+'Data Raw'!$M$1009)*AE784+AE784)</f>
        <v>17880.861032692308</v>
      </c>
      <c r="N784" s="84">
        <f t="shared" si="458"/>
        <v>18018.465079018672</v>
      </c>
      <c r="O784" s="84">
        <f t="shared" si="459"/>
        <v>18156.069125345039</v>
      </c>
      <c r="P784" s="84">
        <f t="shared" si="460"/>
        <v>18293.673171671402</v>
      </c>
      <c r="Q784" s="84">
        <f t="shared" si="461"/>
        <v>18431.277217997769</v>
      </c>
      <c r="R784" s="166" t="str">
        <f t="shared" si="462"/>
        <v/>
      </c>
      <c r="S784" s="109">
        <f>'Data Raw'!E826</f>
        <v>17942.080000000002</v>
      </c>
      <c r="T784" s="109">
        <f>'Data Raw'!G826</f>
        <v>18028.28</v>
      </c>
      <c r="U784" s="109">
        <f>'Data Raw'!D826</f>
        <v>18133.3</v>
      </c>
      <c r="V784" s="166" t="str">
        <f t="shared" si="463"/>
        <v/>
      </c>
      <c r="W784" s="89">
        <f t="shared" si="464"/>
        <v>-147.41896730769076</v>
      </c>
      <c r="X784" s="89">
        <f t="shared" si="465"/>
        <v>21732.351922065998</v>
      </c>
      <c r="Y784" s="89">
        <f t="shared" si="481"/>
        <v>260.81447086589156</v>
      </c>
      <c r="Z784" s="109">
        <f t="shared" si="466"/>
        <v>191.21999999999753</v>
      </c>
      <c r="AA784" s="89">
        <f t="shared" si="467"/>
        <v>256.45025351754208</v>
      </c>
      <c r="AB784" s="89">
        <f t="shared" si="468"/>
        <v>17852.49633192844</v>
      </c>
      <c r="AC784" s="89">
        <f t="shared" si="469"/>
        <v>18306.943668071563</v>
      </c>
      <c r="AD784" s="89">
        <f t="shared" si="470"/>
        <v>1</v>
      </c>
      <c r="AE784" s="89">
        <f>'Data Raw'!C826</f>
        <v>18079.72</v>
      </c>
      <c r="AF784" s="89"/>
      <c r="AG784" s="89">
        <f t="shared" si="472"/>
        <v>-51.440000000002328</v>
      </c>
      <c r="AH784" s="89">
        <f t="shared" si="473"/>
        <v>-198.85896730769309</v>
      </c>
      <c r="AI784" s="109">
        <f t="shared" si="474"/>
        <v>-1</v>
      </c>
      <c r="AJ784" s="109">
        <f t="shared" si="478"/>
        <v>50</v>
      </c>
      <c r="AK784" s="88"/>
      <c r="AL784" s="191" t="str">
        <f t="shared" si="479"/>
        <v/>
      </c>
      <c r="AM784" s="191">
        <f t="shared" si="480"/>
        <v>-51.440000000002328</v>
      </c>
      <c r="AN784" s="88"/>
      <c r="AO784" s="191"/>
      <c r="AP784" s="191">
        <f t="shared" si="475"/>
        <v>2646.0736000002394</v>
      </c>
      <c r="AQ784" s="191">
        <f t="shared" si="471"/>
        <v>123.13404114705175</v>
      </c>
      <c r="AR784" s="191">
        <f t="shared" si="477"/>
        <v>-137.68042971883983</v>
      </c>
      <c r="AS784" s="250">
        <f t="shared" si="446"/>
        <v>0</v>
      </c>
      <c r="AT784" s="250">
        <f t="shared" si="447"/>
        <v>0</v>
      </c>
      <c r="AU784" s="250">
        <f t="shared" si="448"/>
        <v>0</v>
      </c>
      <c r="AV784" s="250">
        <f t="shared" si="449"/>
        <v>1</v>
      </c>
      <c r="AW784" s="250">
        <f t="shared" si="450"/>
        <v>0</v>
      </c>
      <c r="AX784" s="250">
        <f t="shared" si="451"/>
        <v>0</v>
      </c>
      <c r="AY784" s="89"/>
      <c r="AZ784" s="111"/>
      <c r="BA784" s="111"/>
      <c r="BB784" s="111"/>
      <c r="BC784" s="111"/>
      <c r="BD784" s="111"/>
      <c r="BE784" s="111"/>
      <c r="BF784" s="111"/>
      <c r="BG784" s="111"/>
      <c r="BH784" s="89"/>
      <c r="BI784" s="89"/>
      <c r="BJ784" s="89"/>
      <c r="BK784" s="89"/>
      <c r="BL784" s="89"/>
    </row>
    <row r="785" spans="1:64" x14ac:dyDescent="0.25">
      <c r="A785" s="86">
        <f t="shared" si="476"/>
        <v>784</v>
      </c>
      <c r="B785" s="113"/>
      <c r="C785" s="88"/>
      <c r="D785" s="88"/>
      <c r="E785" s="194">
        <f t="shared" si="452"/>
        <v>0</v>
      </c>
      <c r="F785" s="89">
        <f t="shared" si="453"/>
        <v>0</v>
      </c>
      <c r="G785" s="113"/>
      <c r="H785" s="88"/>
      <c r="I785" s="84">
        <f t="shared" si="454"/>
        <v>17315.765497319317</v>
      </c>
      <c r="J785" s="84">
        <f t="shared" si="455"/>
        <v>17446.17273275226</v>
      </c>
      <c r="K785" s="84">
        <f t="shared" si="456"/>
        <v>17576.579968185208</v>
      </c>
      <c r="L785" s="84">
        <f t="shared" si="457"/>
        <v>17706.987203618151</v>
      </c>
      <c r="M785" s="108">
        <f>IF(T785&lt;&gt;0,(((G785+1)*('Data Raw'!$N$1007-'Data Raw'!$N$1008)/2+'Data Raw'!$N$1008)*'Data Raw'!$M$1010+'Data Raw'!$M$1009)*AE785+AE785)</f>
        <v>17837.394439051099</v>
      </c>
      <c r="N785" s="84">
        <f t="shared" si="458"/>
        <v>17967.801674484046</v>
      </c>
      <c r="O785" s="84">
        <f t="shared" si="459"/>
        <v>18098.20890991699</v>
      </c>
      <c r="P785" s="84">
        <f t="shared" si="460"/>
        <v>18228.616145349937</v>
      </c>
      <c r="Q785" s="84">
        <f t="shared" si="461"/>
        <v>18359.023380782881</v>
      </c>
      <c r="R785" s="166" t="str">
        <f t="shared" si="462"/>
        <v/>
      </c>
      <c r="S785" s="109">
        <f>'Data Raw'!E827</f>
        <v>17799.61</v>
      </c>
      <c r="T785" s="109">
        <f>'Data Raw'!G827</f>
        <v>17799.61</v>
      </c>
      <c r="U785" s="109">
        <f>'Data Raw'!D827</f>
        <v>18105.009999999998</v>
      </c>
      <c r="V785" s="166" t="str">
        <f t="shared" si="463"/>
        <v/>
      </c>
      <c r="W785" s="89">
        <f t="shared" si="464"/>
        <v>37.784439051098161</v>
      </c>
      <c r="X785" s="89">
        <f t="shared" si="465"/>
        <v>1427.6638344061516</v>
      </c>
      <c r="Y785" s="89">
        <f t="shared" si="481"/>
        <v>241.88922881373853</v>
      </c>
      <c r="Z785" s="109">
        <f t="shared" si="466"/>
        <v>305.39999999999782</v>
      </c>
      <c r="AA785" s="89">
        <f t="shared" si="467"/>
        <v>263.4430744436072</v>
      </c>
      <c r="AB785" s="89">
        <f t="shared" si="468"/>
        <v>17817.78728451009</v>
      </c>
      <c r="AC785" s="89">
        <f t="shared" si="469"/>
        <v>18253.752715489911</v>
      </c>
      <c r="AD785" s="89" t="str">
        <f t="shared" si="470"/>
        <v/>
      </c>
      <c r="AE785" s="89">
        <f>'Data Raw'!C827</f>
        <v>18035.77</v>
      </c>
      <c r="AF785" s="89"/>
      <c r="AG785" s="89">
        <f t="shared" si="472"/>
        <v>-236.15999999999985</v>
      </c>
      <c r="AH785" s="89">
        <f t="shared" si="473"/>
        <v>-198.37556094890169</v>
      </c>
      <c r="AI785" s="109">
        <f t="shared" si="474"/>
        <v>-1</v>
      </c>
      <c r="AJ785" s="109">
        <f t="shared" si="478"/>
        <v>50</v>
      </c>
      <c r="AK785" s="88"/>
      <c r="AL785" s="191" t="str">
        <f t="shared" si="479"/>
        <v/>
      </c>
      <c r="AM785" s="191">
        <f t="shared" si="480"/>
        <v>-236.15999999999985</v>
      </c>
      <c r="AN785" s="88"/>
      <c r="AO785" s="191"/>
      <c r="AP785" s="191">
        <f t="shared" si="475"/>
        <v>55771.545599999932</v>
      </c>
      <c r="AQ785" s="191">
        <f t="shared" si="471"/>
        <v>135.69248101960153</v>
      </c>
      <c r="AR785" s="191">
        <f t="shared" si="477"/>
        <v>-106.196747794137</v>
      </c>
      <c r="AS785" s="250">
        <f t="shared" si="446"/>
        <v>0</v>
      </c>
      <c r="AT785" s="250">
        <f t="shared" si="447"/>
        <v>0</v>
      </c>
      <c r="AU785" s="250">
        <f t="shared" si="448"/>
        <v>1</v>
      </c>
      <c r="AV785" s="250">
        <f t="shared" si="449"/>
        <v>0</v>
      </c>
      <c r="AW785" s="250">
        <f t="shared" si="450"/>
        <v>0</v>
      </c>
      <c r="AX785" s="250">
        <f t="shared" si="451"/>
        <v>0</v>
      </c>
      <c r="AY785" s="89"/>
      <c r="AZ785" s="111"/>
      <c r="BA785" s="111"/>
      <c r="BB785" s="111"/>
      <c r="BC785" s="111"/>
      <c r="BD785" s="111"/>
      <c r="BE785" s="111"/>
      <c r="BF785" s="111"/>
      <c r="BG785" s="111"/>
      <c r="BH785" s="89"/>
      <c r="BI785" s="89"/>
      <c r="BJ785" s="89"/>
      <c r="BK785" s="89"/>
      <c r="BL785" s="89"/>
    </row>
    <row r="786" spans="1:64" x14ac:dyDescent="0.25">
      <c r="A786" s="86">
        <f t="shared" si="476"/>
        <v>785</v>
      </c>
      <c r="B786" s="113"/>
      <c r="C786" s="88"/>
      <c r="D786" s="88"/>
      <c r="E786" s="194">
        <f t="shared" si="452"/>
        <v>0</v>
      </c>
      <c r="F786" s="89">
        <f t="shared" si="453"/>
        <v>0</v>
      </c>
      <c r="G786" s="113"/>
      <c r="H786" s="88"/>
      <c r="I786" s="84">
        <f t="shared" si="454"/>
        <v>16989.861416207776</v>
      </c>
      <c r="J786" s="84">
        <f t="shared" si="455"/>
        <v>17110.806030614647</v>
      </c>
      <c r="K786" s="84">
        <f t="shared" si="456"/>
        <v>17231.750645021515</v>
      </c>
      <c r="L786" s="84">
        <f t="shared" si="457"/>
        <v>17352.695259428387</v>
      </c>
      <c r="M786" s="108">
        <f>IF(T786&lt;&gt;0,(((G786+1)*('Data Raw'!$N$1007-'Data Raw'!$N$1008)/2+'Data Raw'!$N$1008)*'Data Raw'!$M$1010+'Data Raw'!$M$1009)*AE786+AE786)</f>
        <v>17473.639873835255</v>
      </c>
      <c r="N786" s="84">
        <f t="shared" si="458"/>
        <v>17594.584488242122</v>
      </c>
      <c r="O786" s="84">
        <f t="shared" si="459"/>
        <v>17715.529102648994</v>
      </c>
      <c r="P786" s="84">
        <f t="shared" si="460"/>
        <v>17836.473717055862</v>
      </c>
      <c r="Q786" s="84">
        <f t="shared" si="461"/>
        <v>17957.418331462733</v>
      </c>
      <c r="R786" s="166" t="str">
        <f t="shared" si="462"/>
        <v/>
      </c>
      <c r="S786" s="109">
        <f>'Data Raw'!E828</f>
        <v>17453.560000000001</v>
      </c>
      <c r="T786" s="109">
        <f>'Data Raw'!G828</f>
        <v>17524.060000000001</v>
      </c>
      <c r="U786" s="109">
        <f>'Data Raw'!D828</f>
        <v>17735.580000000002</v>
      </c>
      <c r="V786" s="166" t="str">
        <f t="shared" si="463"/>
        <v/>
      </c>
      <c r="W786" s="89">
        <f t="shared" si="464"/>
        <v>-50.420126164746762</v>
      </c>
      <c r="X786" s="89">
        <f t="shared" si="465"/>
        <v>2542.1891224689812</v>
      </c>
      <c r="Y786" s="89">
        <f t="shared" si="481"/>
        <v>224.75529017104671</v>
      </c>
      <c r="Z786" s="109">
        <f t="shared" si="466"/>
        <v>282.02000000000044</v>
      </c>
      <c r="AA786" s="89">
        <f t="shared" si="467"/>
        <v>266.09692095166344</v>
      </c>
      <c r="AB786" s="89">
        <f t="shared" si="468"/>
        <v>17444.043386722937</v>
      </c>
      <c r="AC786" s="89">
        <f t="shared" si="469"/>
        <v>17891.896613277066</v>
      </c>
      <c r="AD786" s="89">
        <f t="shared" si="470"/>
        <v>1</v>
      </c>
      <c r="AE786" s="89">
        <f>'Data Raw'!C828</f>
        <v>17667.97</v>
      </c>
      <c r="AF786" s="89"/>
      <c r="AG786" s="89">
        <f t="shared" si="472"/>
        <v>-143.90999999999985</v>
      </c>
      <c r="AH786" s="89">
        <f t="shared" si="473"/>
        <v>-194.33012616474662</v>
      </c>
      <c r="AI786" s="109">
        <f t="shared" si="474"/>
        <v>-1</v>
      </c>
      <c r="AJ786" s="109">
        <f t="shared" si="478"/>
        <v>50</v>
      </c>
      <c r="AK786" s="88"/>
      <c r="AL786" s="191" t="str">
        <f t="shared" si="479"/>
        <v/>
      </c>
      <c r="AM786" s="191">
        <f t="shared" si="480"/>
        <v>-143.90999999999985</v>
      </c>
      <c r="AN786" s="88"/>
      <c r="AO786" s="191"/>
      <c r="AP786" s="191">
        <f t="shared" si="475"/>
        <v>20710.088099999957</v>
      </c>
      <c r="AQ786" s="191">
        <f t="shared" si="471"/>
        <v>136.60553868409025</v>
      </c>
      <c r="AR786" s="191">
        <f t="shared" si="477"/>
        <v>-88.149751486956461</v>
      </c>
      <c r="AS786" s="250">
        <f t="shared" si="446"/>
        <v>0</v>
      </c>
      <c r="AT786" s="250">
        <f t="shared" si="447"/>
        <v>0</v>
      </c>
      <c r="AU786" s="250">
        <f t="shared" si="448"/>
        <v>0</v>
      </c>
      <c r="AV786" s="250">
        <f t="shared" si="449"/>
        <v>1</v>
      </c>
      <c r="AW786" s="250">
        <f t="shared" si="450"/>
        <v>0</v>
      </c>
      <c r="AX786" s="250">
        <f t="shared" si="451"/>
        <v>0</v>
      </c>
      <c r="AY786" s="89"/>
      <c r="AZ786" s="111"/>
      <c r="BA786" s="111"/>
      <c r="BB786" s="111"/>
      <c r="BC786" s="111"/>
      <c r="BD786" s="111"/>
      <c r="BE786" s="111"/>
      <c r="BF786" s="111"/>
      <c r="BG786" s="111"/>
      <c r="BH786" s="89"/>
      <c r="BI786" s="89"/>
      <c r="BJ786" s="89"/>
      <c r="BK786" s="89"/>
      <c r="BL786" s="89"/>
    </row>
    <row r="787" spans="1:64" x14ac:dyDescent="0.25">
      <c r="A787" s="86">
        <f t="shared" si="476"/>
        <v>786</v>
      </c>
      <c r="B787" s="113"/>
      <c r="C787" s="88"/>
      <c r="D787" s="88"/>
      <c r="E787" s="194">
        <f t="shared" si="452"/>
        <v>0</v>
      </c>
      <c r="F787" s="89">
        <f t="shared" si="453"/>
        <v>0</v>
      </c>
      <c r="G787" s="113"/>
      <c r="H787" s="88"/>
      <c r="I787" s="84">
        <f t="shared" si="454"/>
        <v>16839.215777836802</v>
      </c>
      <c r="J787" s="84">
        <f t="shared" si="455"/>
        <v>16951.593422922328</v>
      </c>
      <c r="K787" s="84">
        <f t="shared" si="456"/>
        <v>17063.97106800785</v>
      </c>
      <c r="L787" s="84">
        <f t="shared" si="457"/>
        <v>17176.348713093375</v>
      </c>
      <c r="M787" s="108">
        <f>IF(T787&lt;&gt;0,(((G787+1)*('Data Raw'!$N$1007-'Data Raw'!$N$1008)/2+'Data Raw'!$N$1008)*'Data Raw'!$M$1010+'Data Raw'!$M$1009)*AE787+AE787)</f>
        <v>17288.726358178897</v>
      </c>
      <c r="N787" s="84">
        <f t="shared" si="458"/>
        <v>17401.10400326442</v>
      </c>
      <c r="O787" s="84">
        <f t="shared" si="459"/>
        <v>17513.481648349945</v>
      </c>
      <c r="P787" s="84">
        <f t="shared" si="460"/>
        <v>17625.859293435467</v>
      </c>
      <c r="Q787" s="84">
        <f t="shared" si="461"/>
        <v>17738.236938520993</v>
      </c>
      <c r="R787" s="166" t="str">
        <f t="shared" si="462"/>
        <v/>
      </c>
      <c r="S787" s="109">
        <f>'Data Raw'!E829</f>
        <v>17376.48</v>
      </c>
      <c r="T787" s="109">
        <f>'Data Raw'!G829</f>
        <v>17523.23</v>
      </c>
      <c r="U787" s="109">
        <f>'Data Raw'!D829</f>
        <v>17617.64</v>
      </c>
      <c r="V787" s="166" t="str">
        <f t="shared" si="463"/>
        <v/>
      </c>
      <c r="W787" s="89">
        <f t="shared" si="464"/>
        <v>-234.50364182110206</v>
      </c>
      <c r="X787" s="89">
        <f t="shared" si="465"/>
        <v>54991.958027359731</v>
      </c>
      <c r="Y787" s="89">
        <f t="shared" si="481"/>
        <v>226.17363771687457</v>
      </c>
      <c r="Z787" s="109">
        <f t="shared" si="466"/>
        <v>241.15999999999985</v>
      </c>
      <c r="AA787" s="89">
        <f t="shared" si="467"/>
        <v>262.53450367285438</v>
      </c>
      <c r="AB787" s="89">
        <f t="shared" si="468"/>
        <v>17254.817617191085</v>
      </c>
      <c r="AC787" s="89">
        <f t="shared" si="469"/>
        <v>17707.182382808915</v>
      </c>
      <c r="AD787" s="89">
        <f t="shared" si="470"/>
        <v>1</v>
      </c>
      <c r="AE787" s="89">
        <f>'Data Raw'!C829</f>
        <v>17481</v>
      </c>
      <c r="AF787" s="89"/>
      <c r="AG787" s="89">
        <f t="shared" si="472"/>
        <v>42.229999999999563</v>
      </c>
      <c r="AH787" s="89">
        <f t="shared" si="473"/>
        <v>-192.2736418211025</v>
      </c>
      <c r="AI787" s="109">
        <f t="shared" si="474"/>
        <v>-1</v>
      </c>
      <c r="AJ787" s="109">
        <f t="shared" si="478"/>
        <v>50</v>
      </c>
      <c r="AK787" s="88"/>
      <c r="AL787" s="191" t="str">
        <f t="shared" si="479"/>
        <v/>
      </c>
      <c r="AM787" s="191">
        <f t="shared" si="480"/>
        <v>-42.229999999999563</v>
      </c>
      <c r="AN787" s="88"/>
      <c r="AO787" s="191"/>
      <c r="AP787" s="191">
        <f t="shared" si="475"/>
        <v>1783.3728999999632</v>
      </c>
      <c r="AQ787" s="191">
        <f t="shared" si="471"/>
        <v>126.11936771919127</v>
      </c>
      <c r="AR787" s="191">
        <f t="shared" si="477"/>
        <v>-100.05426999768329</v>
      </c>
      <c r="AS787" s="250">
        <f t="shared" si="446"/>
        <v>0</v>
      </c>
      <c r="AT787" s="250">
        <f t="shared" si="447"/>
        <v>0</v>
      </c>
      <c r="AU787" s="250">
        <f t="shared" si="448"/>
        <v>0</v>
      </c>
      <c r="AV787" s="250">
        <f t="shared" si="449"/>
        <v>0</v>
      </c>
      <c r="AW787" s="250">
        <f t="shared" si="450"/>
        <v>1</v>
      </c>
      <c r="AX787" s="250">
        <f t="shared" si="451"/>
        <v>0</v>
      </c>
      <c r="AY787" s="89"/>
      <c r="AZ787" s="111"/>
      <c r="BA787" s="111"/>
      <c r="BB787" s="111"/>
      <c r="BC787" s="111"/>
      <c r="BD787" s="111"/>
      <c r="BE787" s="111"/>
      <c r="BF787" s="111"/>
      <c r="BG787" s="111"/>
      <c r="BH787" s="89"/>
      <c r="BI787" s="89"/>
      <c r="BJ787" s="89"/>
      <c r="BK787" s="89"/>
      <c r="BL787" s="89"/>
    </row>
    <row r="788" spans="1:64" x14ac:dyDescent="0.25">
      <c r="A788" s="86">
        <f t="shared" si="476"/>
        <v>787</v>
      </c>
      <c r="B788" s="113"/>
      <c r="C788" s="88"/>
      <c r="D788" s="88"/>
      <c r="E788" s="194">
        <f t="shared" si="452"/>
        <v>0</v>
      </c>
      <c r="F788" s="89">
        <f t="shared" si="453"/>
        <v>0</v>
      </c>
      <c r="G788" s="113"/>
      <c r="H788" s="88"/>
      <c r="I788" s="84">
        <f t="shared" si="454"/>
        <v>16967.421714314209</v>
      </c>
      <c r="J788" s="84">
        <f t="shared" si="455"/>
        <v>17080.508533172644</v>
      </c>
      <c r="K788" s="84">
        <f t="shared" si="456"/>
        <v>17193.595352031083</v>
      </c>
      <c r="L788" s="84">
        <f t="shared" si="457"/>
        <v>17306.682170889519</v>
      </c>
      <c r="M788" s="108">
        <f>IF(T788&lt;&gt;0,(((G788+1)*('Data Raw'!$N$1007-'Data Raw'!$N$1008)/2+'Data Raw'!$N$1008)*'Data Raw'!$M$1010+'Data Raw'!$M$1009)*AE788+AE788)</f>
        <v>17419.768989747958</v>
      </c>
      <c r="N788" s="84">
        <f t="shared" si="458"/>
        <v>17532.855808606397</v>
      </c>
      <c r="O788" s="84">
        <f t="shared" si="459"/>
        <v>17645.942627464832</v>
      </c>
      <c r="P788" s="84">
        <f t="shared" si="460"/>
        <v>17759.029446323271</v>
      </c>
      <c r="Q788" s="84">
        <f t="shared" si="461"/>
        <v>17872.116265181707</v>
      </c>
      <c r="R788" s="166" t="str">
        <f t="shared" si="462"/>
        <v/>
      </c>
      <c r="S788" s="109">
        <f>'Data Raw'!E830</f>
        <v>17455.080000000002</v>
      </c>
      <c r="T788" s="109">
        <f>'Data Raw'!G830</f>
        <v>17471.669999999998</v>
      </c>
      <c r="U788" s="109">
        <f>'Data Raw'!D830</f>
        <v>17765.88</v>
      </c>
      <c r="V788" s="166" t="str">
        <f t="shared" si="463"/>
        <v/>
      </c>
      <c r="W788" s="89">
        <f t="shared" si="464"/>
        <v>-51.901010252040578</v>
      </c>
      <c r="X788" s="89">
        <f t="shared" si="465"/>
        <v>2693.7148651824214</v>
      </c>
      <c r="Y788" s="89">
        <f t="shared" si="481"/>
        <v>210.31296449872255</v>
      </c>
      <c r="Z788" s="109">
        <f t="shared" si="466"/>
        <v>310.79999999999927</v>
      </c>
      <c r="AA788" s="89">
        <f t="shared" si="467"/>
        <v>269.42957457673225</v>
      </c>
      <c r="AB788" s="89">
        <f t="shared" si="468"/>
        <v>17390.345671878073</v>
      </c>
      <c r="AC788" s="89">
        <f t="shared" si="469"/>
        <v>17836.654328121927</v>
      </c>
      <c r="AD788" s="89">
        <f t="shared" si="470"/>
        <v>1</v>
      </c>
      <c r="AE788" s="89">
        <f>'Data Raw'!C830</f>
        <v>17613.5</v>
      </c>
      <c r="AF788" s="89"/>
      <c r="AG788" s="89">
        <f t="shared" si="472"/>
        <v>-141.83000000000175</v>
      </c>
      <c r="AH788" s="89">
        <f t="shared" si="473"/>
        <v>-193.73101025204232</v>
      </c>
      <c r="AI788" s="109">
        <f t="shared" si="474"/>
        <v>-1</v>
      </c>
      <c r="AJ788" s="109">
        <f t="shared" si="478"/>
        <v>50</v>
      </c>
      <c r="AK788" s="88"/>
      <c r="AL788" s="191" t="str">
        <f t="shared" si="479"/>
        <v/>
      </c>
      <c r="AM788" s="191">
        <f t="shared" si="480"/>
        <v>-141.83000000000175</v>
      </c>
      <c r="AN788" s="88"/>
      <c r="AO788" s="191"/>
      <c r="AP788" s="191">
        <f t="shared" si="475"/>
        <v>20115.748900000497</v>
      </c>
      <c r="AQ788" s="191">
        <f t="shared" si="471"/>
        <v>127.8649935281702</v>
      </c>
      <c r="AR788" s="191">
        <f t="shared" si="477"/>
        <v>-82.447970970552348</v>
      </c>
      <c r="AS788" s="250">
        <f t="shared" ref="AS788:AS851" si="482">IF(R788=1,0,IF(AND($T788&gt;=I788,$T788&lt;J788),1,0))</f>
        <v>0</v>
      </c>
      <c r="AT788" s="250">
        <f t="shared" ref="AT788:AT851" si="483">IF(R788=1,0,IF(AND($T788&gt;=J788,$T788&lt;K788),1,0))</f>
        <v>0</v>
      </c>
      <c r="AU788" s="250">
        <f t="shared" ref="AU788:AU851" si="484">IF(R788=1,0,IF(AND($T788&gt;=K788,$T788&lt;M788),1,0))</f>
        <v>0</v>
      </c>
      <c r="AV788" s="250">
        <f t="shared" ref="AV788:AV851" si="485">IF(R788=1,0,IF(AND($T788&gt;M788,$T788&lt;=O788),1,0))</f>
        <v>1</v>
      </c>
      <c r="AW788" s="250">
        <f t="shared" ref="AW788:AW851" si="486">IF(R788=1,0,IF(AND($T788&gt;O788,$T788&lt;=P788),1,0))</f>
        <v>0</v>
      </c>
      <c r="AX788" s="250">
        <f t="shared" ref="AX788:AX851" si="487">IF(R788=1,0,IF(AND($T788&gt;P788,$T788&lt;=Q788),1,0))</f>
        <v>0</v>
      </c>
      <c r="AY788" s="89"/>
      <c r="AZ788" s="111"/>
      <c r="BA788" s="111"/>
      <c r="BB788" s="111"/>
      <c r="BC788" s="111"/>
      <c r="BD788" s="111"/>
      <c r="BE788" s="111"/>
      <c r="BF788" s="111"/>
      <c r="BG788" s="111"/>
      <c r="BH788" s="89"/>
      <c r="BI788" s="89"/>
      <c r="BJ788" s="89"/>
      <c r="BK788" s="89"/>
      <c r="BL788" s="89"/>
    </row>
    <row r="789" spans="1:64" x14ac:dyDescent="0.25">
      <c r="A789" s="86">
        <f t="shared" si="476"/>
        <v>788</v>
      </c>
      <c r="B789" s="113"/>
      <c r="C789" s="88"/>
      <c r="D789" s="88"/>
      <c r="E789" s="194">
        <f t="shared" si="452"/>
        <v>0</v>
      </c>
      <c r="F789" s="89">
        <f t="shared" si="453"/>
        <v>0</v>
      </c>
      <c r="G789" s="113"/>
      <c r="H789" s="88"/>
      <c r="I789" s="84">
        <f t="shared" si="454"/>
        <v>17014.601146270696</v>
      </c>
      <c r="J789" s="84">
        <f t="shared" si="455"/>
        <v>17119.757628520059</v>
      </c>
      <c r="K789" s="84">
        <f t="shared" si="456"/>
        <v>17224.914110769419</v>
      </c>
      <c r="L789" s="84">
        <f t="shared" si="457"/>
        <v>17330.070593018783</v>
      </c>
      <c r="M789" s="108">
        <f>IF(T789&lt;&gt;0,(((G789+1)*('Data Raw'!$N$1007-'Data Raw'!$N$1008)/2+'Data Raw'!$N$1008)*'Data Raw'!$M$1010+'Data Raw'!$M$1009)*AE789+AE789)</f>
        <v>17435.227075268143</v>
      </c>
      <c r="N789" s="84">
        <f t="shared" si="458"/>
        <v>17540.383557517504</v>
      </c>
      <c r="O789" s="84">
        <f t="shared" si="459"/>
        <v>17645.540039766867</v>
      </c>
      <c r="P789" s="84">
        <f t="shared" si="460"/>
        <v>17750.696522016227</v>
      </c>
      <c r="Q789" s="84">
        <f t="shared" si="461"/>
        <v>17855.853004265591</v>
      </c>
      <c r="R789" s="166" t="str">
        <f t="shared" si="462"/>
        <v/>
      </c>
      <c r="S789" s="109">
        <f>'Data Raw'!E831</f>
        <v>17621.05</v>
      </c>
      <c r="T789" s="109">
        <f>'Data Raw'!G831</f>
        <v>17832.330000000002</v>
      </c>
      <c r="U789" s="109">
        <f>'Data Raw'!D831</f>
        <v>17864.09</v>
      </c>
      <c r="V789" s="166" t="str">
        <f t="shared" si="463"/>
        <v/>
      </c>
      <c r="W789" s="89">
        <f t="shared" si="464"/>
        <v>-397.10292473185837</v>
      </c>
      <c r="X789" s="89">
        <f t="shared" si="465"/>
        <v>157690.73283059598</v>
      </c>
      <c r="Y789" s="89">
        <f t="shared" si="481"/>
        <v>245.84547732498314</v>
      </c>
      <c r="Z789" s="109">
        <f t="shared" si="466"/>
        <v>243.04000000000087</v>
      </c>
      <c r="AA789" s="89">
        <f t="shared" si="467"/>
        <v>265.65963535148489</v>
      </c>
      <c r="AB789" s="89">
        <f t="shared" si="468"/>
        <v>17400.114861609778</v>
      </c>
      <c r="AC789" s="89">
        <f t="shared" si="469"/>
        <v>17858.145138390224</v>
      </c>
      <c r="AD789" s="89">
        <f t="shared" si="470"/>
        <v>1</v>
      </c>
      <c r="AE789" s="89">
        <f>'Data Raw'!C831</f>
        <v>17629.13</v>
      </c>
      <c r="AF789" s="89"/>
      <c r="AG789" s="89">
        <f t="shared" si="472"/>
        <v>203.20000000000073</v>
      </c>
      <c r="AH789" s="89">
        <f t="shared" si="473"/>
        <v>-193.90292473185764</v>
      </c>
      <c r="AI789" s="109">
        <f t="shared" si="474"/>
        <v>-1</v>
      </c>
      <c r="AJ789" s="109">
        <f t="shared" si="478"/>
        <v>50</v>
      </c>
      <c r="AK789" s="88"/>
      <c r="AL789" s="191" t="str">
        <f t="shared" si="479"/>
        <v/>
      </c>
      <c r="AM789" s="191">
        <f t="shared" si="480"/>
        <v>-203.20000000000073</v>
      </c>
      <c r="AN789" s="88"/>
      <c r="AO789" s="191"/>
      <c r="AP789" s="191">
        <f t="shared" si="475"/>
        <v>41290.240000000296</v>
      </c>
      <c r="AQ789" s="191">
        <f t="shared" si="471"/>
        <v>136.23554980281804</v>
      </c>
      <c r="AR789" s="191">
        <f t="shared" si="477"/>
        <v>-109.60992752216509</v>
      </c>
      <c r="AS789" s="250">
        <f t="shared" si="482"/>
        <v>0</v>
      </c>
      <c r="AT789" s="250">
        <f t="shared" si="483"/>
        <v>0</v>
      </c>
      <c r="AU789" s="250">
        <f t="shared" si="484"/>
        <v>0</v>
      </c>
      <c r="AV789" s="250">
        <f t="shared" si="485"/>
        <v>0</v>
      </c>
      <c r="AW789" s="250">
        <f t="shared" si="486"/>
        <v>0</v>
      </c>
      <c r="AX789" s="250">
        <f t="shared" si="487"/>
        <v>1</v>
      </c>
      <c r="AY789" s="89"/>
      <c r="AZ789" s="111"/>
      <c r="BA789" s="111"/>
      <c r="BB789" s="111"/>
      <c r="BC789" s="111"/>
      <c r="BD789" s="111"/>
      <c r="BE789" s="111"/>
      <c r="BF789" s="111"/>
      <c r="BG789" s="111"/>
      <c r="BH789" s="89"/>
      <c r="BI789" s="89"/>
      <c r="BJ789" s="89"/>
      <c r="BK789" s="89"/>
      <c r="BL789" s="89"/>
    </row>
    <row r="790" spans="1:64" x14ac:dyDescent="0.25">
      <c r="A790" s="86">
        <f t="shared" si="476"/>
        <v>789</v>
      </c>
      <c r="B790" s="113"/>
      <c r="C790" s="88"/>
      <c r="D790" s="88"/>
      <c r="E790" s="194">
        <f t="shared" si="452"/>
        <v>0</v>
      </c>
      <c r="F790" s="89">
        <f t="shared" si="453"/>
        <v>0</v>
      </c>
      <c r="G790" s="113"/>
      <c r="H790" s="88"/>
      <c r="I790" s="84">
        <f t="shared" si="454"/>
        <v>17330.275068910734</v>
      </c>
      <c r="J790" s="84">
        <f t="shared" si="455"/>
        <v>17453.197807573226</v>
      </c>
      <c r="K790" s="84">
        <f t="shared" si="456"/>
        <v>17576.120546235717</v>
      </c>
      <c r="L790" s="84">
        <f t="shared" si="457"/>
        <v>17699.043284898209</v>
      </c>
      <c r="M790" s="108">
        <f>IF(T790&lt;&gt;0,(((G790+1)*('Data Raw'!$N$1007-'Data Raw'!$N$1008)/2+'Data Raw'!$N$1008)*'Data Raw'!$M$1010+'Data Raw'!$M$1009)*AE790+AE790)</f>
        <v>17821.966023560701</v>
      </c>
      <c r="N790" s="84">
        <f t="shared" si="458"/>
        <v>17944.888762223192</v>
      </c>
      <c r="O790" s="84">
        <f t="shared" si="459"/>
        <v>18067.811500885684</v>
      </c>
      <c r="P790" s="84">
        <f t="shared" si="460"/>
        <v>18190.734239548176</v>
      </c>
      <c r="Q790" s="84">
        <f t="shared" si="461"/>
        <v>18313.656978210667</v>
      </c>
      <c r="R790" s="166" t="str">
        <f t="shared" si="462"/>
        <v/>
      </c>
      <c r="S790" s="109">
        <f>'Data Raw'!E832</f>
        <v>18020.169999999998</v>
      </c>
      <c r="T790" s="109">
        <f>'Data Raw'!G832</f>
        <v>18293.38</v>
      </c>
      <c r="U790" s="109">
        <f>'Data Raw'!D832</f>
        <v>18317.310000000001</v>
      </c>
      <c r="V790" s="166" t="str">
        <f t="shared" si="463"/>
        <v/>
      </c>
      <c r="W790" s="89">
        <f t="shared" si="464"/>
        <v>-471.41397643930031</v>
      </c>
      <c r="X790" s="89">
        <f t="shared" si="465"/>
        <v>222231.13718231319</v>
      </c>
      <c r="Y790" s="89">
        <f t="shared" si="481"/>
        <v>289.05539002294205</v>
      </c>
      <c r="Z790" s="109">
        <f t="shared" si="466"/>
        <v>297.14000000000306</v>
      </c>
      <c r="AA790" s="89">
        <f t="shared" si="467"/>
        <v>270.1568303012732</v>
      </c>
      <c r="AB790" s="89">
        <f t="shared" si="468"/>
        <v>17794.359309951236</v>
      </c>
      <c r="AC790" s="89">
        <f t="shared" si="469"/>
        <v>18245.98069004876</v>
      </c>
      <c r="AD790" s="89" t="str">
        <f t="shared" si="470"/>
        <v/>
      </c>
      <c r="AE790" s="89">
        <f>'Data Raw'!C832</f>
        <v>18020.169999999998</v>
      </c>
      <c r="AF790" s="89"/>
      <c r="AG790" s="89">
        <f t="shared" si="472"/>
        <v>273.21000000000276</v>
      </c>
      <c r="AH790" s="89">
        <f t="shared" si="473"/>
        <v>-198.20397643929755</v>
      </c>
      <c r="AI790" s="109">
        <f t="shared" si="474"/>
        <v>-1</v>
      </c>
      <c r="AJ790" s="109">
        <f t="shared" si="478"/>
        <v>50</v>
      </c>
      <c r="AK790" s="88"/>
      <c r="AL790" s="191" t="str">
        <f t="shared" si="479"/>
        <v/>
      </c>
      <c r="AM790" s="191">
        <f t="shared" si="480"/>
        <v>-273.21000000000276</v>
      </c>
      <c r="AN790" s="88"/>
      <c r="AO790" s="191"/>
      <c r="AP790" s="191">
        <f t="shared" si="475"/>
        <v>74643.704100001516</v>
      </c>
      <c r="AQ790" s="191">
        <f t="shared" si="471"/>
        <v>151.45493315806078</v>
      </c>
      <c r="AR790" s="191">
        <f t="shared" si="477"/>
        <v>-137.60045686488127</v>
      </c>
      <c r="AS790" s="250">
        <f t="shared" si="482"/>
        <v>0</v>
      </c>
      <c r="AT790" s="250">
        <f t="shared" si="483"/>
        <v>0</v>
      </c>
      <c r="AU790" s="250">
        <f t="shared" si="484"/>
        <v>0</v>
      </c>
      <c r="AV790" s="250">
        <f t="shared" si="485"/>
        <v>0</v>
      </c>
      <c r="AW790" s="250">
        <f t="shared" si="486"/>
        <v>0</v>
      </c>
      <c r="AX790" s="250">
        <f t="shared" si="487"/>
        <v>1</v>
      </c>
      <c r="AY790" s="89"/>
      <c r="AZ790" s="111"/>
      <c r="BA790" s="111"/>
      <c r="BB790" s="111"/>
      <c r="BC790" s="111"/>
      <c r="BD790" s="111"/>
      <c r="BE790" s="111"/>
      <c r="BF790" s="111"/>
      <c r="BG790" s="111"/>
      <c r="BH790" s="89"/>
      <c r="BI790" s="89"/>
      <c r="BJ790" s="89"/>
      <c r="BK790" s="89"/>
      <c r="BL790" s="89"/>
    </row>
    <row r="791" spans="1:64" x14ac:dyDescent="0.25">
      <c r="A791" s="86">
        <f t="shared" si="476"/>
        <v>790</v>
      </c>
      <c r="B791" s="113"/>
      <c r="C791" s="88"/>
      <c r="D791" s="88"/>
      <c r="E791" s="194">
        <f t="shared" si="452"/>
        <v>0</v>
      </c>
      <c r="F791" s="89">
        <f t="shared" si="453"/>
        <v>0</v>
      </c>
      <c r="G791" s="113"/>
      <c r="H791" s="88"/>
      <c r="I791" s="84">
        <f t="shared" si="454"/>
        <v>17423.171013550938</v>
      </c>
      <c r="J791" s="84">
        <f t="shared" si="455"/>
        <v>17567.69870856241</v>
      </c>
      <c r="K791" s="84">
        <f t="shared" si="456"/>
        <v>17712.226403573881</v>
      </c>
      <c r="L791" s="84">
        <f t="shared" si="457"/>
        <v>17856.754098585352</v>
      </c>
      <c r="M791" s="108">
        <f>IF(T791&lt;&gt;0,(((G791+1)*('Data Raw'!$N$1007-'Data Raw'!$N$1008)/2+'Data Raw'!$N$1008)*'Data Raw'!$M$1010+'Data Raw'!$M$1009)*AE791+AE791)</f>
        <v>18001.281793596823</v>
      </c>
      <c r="N791" s="84">
        <f t="shared" si="458"/>
        <v>18145.809488608294</v>
      </c>
      <c r="O791" s="84">
        <f t="shared" si="459"/>
        <v>18290.337183619766</v>
      </c>
      <c r="P791" s="84">
        <f t="shared" si="460"/>
        <v>18434.864878631237</v>
      </c>
      <c r="Q791" s="84">
        <f t="shared" si="461"/>
        <v>18579.392573642708</v>
      </c>
      <c r="R791" s="166" t="str">
        <f t="shared" si="462"/>
        <v/>
      </c>
      <c r="S791" s="109">
        <f>'Data Raw'!E833</f>
        <v>17946.490000000002</v>
      </c>
      <c r="T791" s="109">
        <f>'Data Raw'!G833</f>
        <v>18015.939999999999</v>
      </c>
      <c r="U791" s="109">
        <f>'Data Raw'!D833</f>
        <v>18243.39</v>
      </c>
      <c r="V791" s="166" t="str">
        <f t="shared" si="463"/>
        <v/>
      </c>
      <c r="W791" s="89">
        <f t="shared" si="464"/>
        <v>-14.658206403175427</v>
      </c>
      <c r="X791" s="89">
        <f t="shared" si="465"/>
        <v>214.86301495809309</v>
      </c>
      <c r="Y791" s="89">
        <f t="shared" si="481"/>
        <v>267.67063290086543</v>
      </c>
      <c r="Z791" s="109">
        <f t="shared" si="466"/>
        <v>296.89999999999782</v>
      </c>
      <c r="AA791" s="89">
        <f t="shared" si="467"/>
        <v>273.97728311537674</v>
      </c>
      <c r="AB791" s="89">
        <f t="shared" si="468"/>
        <v>17971.846694243919</v>
      </c>
      <c r="AC791" s="89">
        <f t="shared" si="469"/>
        <v>18431.11330575608</v>
      </c>
      <c r="AD791" s="89">
        <f t="shared" si="470"/>
        <v>1</v>
      </c>
      <c r="AE791" s="89">
        <f>'Data Raw'!C833</f>
        <v>18201.48</v>
      </c>
      <c r="AF791" s="89"/>
      <c r="AG791" s="89">
        <f t="shared" si="472"/>
        <v>-185.54000000000087</v>
      </c>
      <c r="AH791" s="89">
        <f t="shared" si="473"/>
        <v>-200.1982064031763</v>
      </c>
      <c r="AI791" s="109">
        <f t="shared" si="474"/>
        <v>-1</v>
      </c>
      <c r="AJ791" s="109">
        <f t="shared" si="478"/>
        <v>50</v>
      </c>
      <c r="AK791" s="88"/>
      <c r="AL791" s="191" t="str">
        <f t="shared" si="479"/>
        <v/>
      </c>
      <c r="AM791" s="191">
        <f t="shared" si="480"/>
        <v>-185.54000000000087</v>
      </c>
      <c r="AN791" s="88"/>
      <c r="AO791" s="191"/>
      <c r="AP791" s="191">
        <f t="shared" si="475"/>
        <v>34425.091600000327</v>
      </c>
      <c r="AQ791" s="191">
        <f t="shared" si="471"/>
        <v>155.24216280716524</v>
      </c>
      <c r="AR791" s="191">
        <f t="shared" si="477"/>
        <v>-112.42847009370018</v>
      </c>
      <c r="AS791" s="250">
        <f t="shared" si="482"/>
        <v>0</v>
      </c>
      <c r="AT791" s="250">
        <f t="shared" si="483"/>
        <v>0</v>
      </c>
      <c r="AU791" s="250">
        <f t="shared" si="484"/>
        <v>0</v>
      </c>
      <c r="AV791" s="250">
        <f t="shared" si="485"/>
        <v>1</v>
      </c>
      <c r="AW791" s="250">
        <f t="shared" si="486"/>
        <v>0</v>
      </c>
      <c r="AX791" s="250">
        <f t="shared" si="487"/>
        <v>0</v>
      </c>
      <c r="AY791" s="89"/>
      <c r="AZ791" s="111"/>
      <c r="BA791" s="111"/>
      <c r="BB791" s="111"/>
      <c r="BC791" s="111"/>
      <c r="BD791" s="111"/>
      <c r="BE791" s="111"/>
      <c r="BF791" s="111"/>
      <c r="BG791" s="111"/>
      <c r="BH791" s="89"/>
      <c r="BI791" s="89"/>
      <c r="BJ791" s="89"/>
      <c r="BK791" s="89"/>
      <c r="BL791" s="89"/>
    </row>
    <row r="792" spans="1:64" x14ac:dyDescent="0.25">
      <c r="A792" s="86">
        <f t="shared" si="476"/>
        <v>791</v>
      </c>
      <c r="B792" s="113"/>
      <c r="C792" s="88"/>
      <c r="D792" s="88"/>
      <c r="E792" s="194">
        <f t="shared" si="452"/>
        <v>0</v>
      </c>
      <c r="F792" s="89">
        <f t="shared" si="453"/>
        <v>0</v>
      </c>
      <c r="G792" s="113"/>
      <c r="H792" s="88"/>
      <c r="I792" s="84">
        <f t="shared" si="454"/>
        <v>17113.44079387929</v>
      </c>
      <c r="J792" s="84">
        <f t="shared" si="455"/>
        <v>17247.276110329723</v>
      </c>
      <c r="K792" s="84">
        <f t="shared" si="456"/>
        <v>17381.111426780157</v>
      </c>
      <c r="L792" s="84">
        <f t="shared" si="457"/>
        <v>17514.94674323059</v>
      </c>
      <c r="M792" s="108">
        <f>IF(T792&lt;&gt;0,(((G792+1)*('Data Raw'!$N$1007-'Data Raw'!$N$1008)/2+'Data Raw'!$N$1008)*'Data Raw'!$M$1010+'Data Raw'!$M$1009)*AE792+AE792)</f>
        <v>17648.782059681023</v>
      </c>
      <c r="N792" s="84">
        <f t="shared" si="458"/>
        <v>17782.617376131457</v>
      </c>
      <c r="O792" s="84">
        <f t="shared" si="459"/>
        <v>17916.45269258189</v>
      </c>
      <c r="P792" s="84">
        <f t="shared" si="460"/>
        <v>18050.288009032323</v>
      </c>
      <c r="Q792" s="84">
        <f t="shared" si="461"/>
        <v>18184.123325482757</v>
      </c>
      <c r="R792" s="166" t="str">
        <f t="shared" si="462"/>
        <v/>
      </c>
      <c r="S792" s="109">
        <f>'Data Raw'!E834</f>
        <v>17727.98</v>
      </c>
      <c r="T792" s="109">
        <f>'Data Raw'!G834</f>
        <v>17727.98</v>
      </c>
      <c r="U792" s="109">
        <f>'Data Raw'!D834</f>
        <v>17899.55</v>
      </c>
      <c r="V792" s="166" t="str">
        <f t="shared" si="463"/>
        <v/>
      </c>
      <c r="W792" s="89">
        <f t="shared" si="464"/>
        <v>-79.19794031897618</v>
      </c>
      <c r="X792" s="89">
        <f t="shared" si="465"/>
        <v>6272.3137507681131</v>
      </c>
      <c r="Y792" s="89">
        <f t="shared" si="481"/>
        <v>249.61619683485148</v>
      </c>
      <c r="Z792" s="109">
        <f t="shared" si="466"/>
        <v>171.56999999999971</v>
      </c>
      <c r="AA792" s="89">
        <f t="shared" si="467"/>
        <v>259.34767124175141</v>
      </c>
      <c r="AB792" s="89">
        <f t="shared" si="468"/>
        <v>17612.17930935193</v>
      </c>
      <c r="AC792" s="89">
        <f t="shared" si="469"/>
        <v>18077.940690648073</v>
      </c>
      <c r="AD792" s="89">
        <f t="shared" si="470"/>
        <v>1</v>
      </c>
      <c r="AE792" s="89">
        <f>'Data Raw'!C834</f>
        <v>17845.060000000001</v>
      </c>
      <c r="AF792" s="89"/>
      <c r="AG792" s="89">
        <f t="shared" si="472"/>
        <v>-117.08000000000175</v>
      </c>
      <c r="AH792" s="89">
        <f t="shared" si="473"/>
        <v>-196.27794031897793</v>
      </c>
      <c r="AI792" s="109">
        <f t="shared" si="474"/>
        <v>-1</v>
      </c>
      <c r="AJ792" s="109">
        <f t="shared" si="478"/>
        <v>50</v>
      </c>
      <c r="AK792" s="88"/>
      <c r="AL792" s="191" t="str">
        <f t="shared" si="479"/>
        <v/>
      </c>
      <c r="AM792" s="191">
        <f t="shared" si="480"/>
        <v>-117.08000000000175</v>
      </c>
      <c r="AN792" s="88"/>
      <c r="AO792" s="191"/>
      <c r="AP792" s="191">
        <f t="shared" si="475"/>
        <v>13707.726400000409</v>
      </c>
      <c r="AQ792" s="191">
        <f t="shared" si="471"/>
        <v>151.00192249525819</v>
      </c>
      <c r="AR792" s="191">
        <f t="shared" si="477"/>
        <v>-98.614274339593294</v>
      </c>
      <c r="AS792" s="250">
        <f t="shared" si="482"/>
        <v>0</v>
      </c>
      <c r="AT792" s="250">
        <f t="shared" si="483"/>
        <v>0</v>
      </c>
      <c r="AU792" s="250">
        <f t="shared" si="484"/>
        <v>0</v>
      </c>
      <c r="AV792" s="250">
        <f t="shared" si="485"/>
        <v>1</v>
      </c>
      <c r="AW792" s="250">
        <f t="shared" si="486"/>
        <v>0</v>
      </c>
      <c r="AX792" s="250">
        <f t="shared" si="487"/>
        <v>0</v>
      </c>
      <c r="AY792" s="89"/>
      <c r="AZ792" s="111"/>
      <c r="BA792" s="111"/>
      <c r="BB792" s="111"/>
      <c r="BC792" s="111"/>
      <c r="BD792" s="111"/>
      <c r="BE792" s="111"/>
      <c r="BF792" s="111"/>
      <c r="BG792" s="111"/>
      <c r="BH792" s="89"/>
      <c r="BI792" s="89"/>
      <c r="BJ792" s="89"/>
      <c r="BK792" s="89"/>
      <c r="BL792" s="89"/>
    </row>
    <row r="793" spans="1:64" x14ac:dyDescent="0.25">
      <c r="A793" s="86">
        <f t="shared" si="476"/>
        <v>792</v>
      </c>
      <c r="B793" s="113"/>
      <c r="C793" s="88"/>
      <c r="D793" s="88"/>
      <c r="E793" s="194">
        <f t="shared" si="452"/>
        <v>0</v>
      </c>
      <c r="F793" s="89">
        <f t="shared" si="453"/>
        <v>0</v>
      </c>
      <c r="G793" s="113"/>
      <c r="H793" s="88"/>
      <c r="I793" s="84">
        <f t="shared" si="454"/>
        <v>17047.395753447036</v>
      </c>
      <c r="J793" s="84">
        <f t="shared" si="455"/>
        <v>17172.203851864459</v>
      </c>
      <c r="K793" s="84">
        <f t="shared" si="456"/>
        <v>17297.011950281885</v>
      </c>
      <c r="L793" s="84">
        <f t="shared" si="457"/>
        <v>17421.820048699308</v>
      </c>
      <c r="M793" s="108">
        <f>IF(T793&lt;&gt;0,(((G793+1)*('Data Raw'!$N$1007-'Data Raw'!$N$1008)/2+'Data Raw'!$N$1008)*'Data Raw'!$M$1010+'Data Raw'!$M$1009)*AE793+AE793)</f>
        <v>17546.628147116735</v>
      </c>
      <c r="N793" s="84">
        <f t="shared" si="458"/>
        <v>17671.436245534162</v>
      </c>
      <c r="O793" s="84">
        <f t="shared" si="459"/>
        <v>17796.244343951585</v>
      </c>
      <c r="P793" s="84">
        <f t="shared" si="460"/>
        <v>17921.052442369011</v>
      </c>
      <c r="Q793" s="84">
        <f t="shared" si="461"/>
        <v>18045.860540786434</v>
      </c>
      <c r="R793" s="166" t="str">
        <f t="shared" si="462"/>
        <v/>
      </c>
      <c r="S793" s="109">
        <f>'Data Raw'!E835</f>
        <v>17658.68</v>
      </c>
      <c r="T793" s="109">
        <f>'Data Raw'!G835</f>
        <v>17739.41</v>
      </c>
      <c r="U793" s="109">
        <f>'Data Raw'!D835</f>
        <v>17807.68</v>
      </c>
      <c r="V793" s="166" t="str">
        <f t="shared" si="463"/>
        <v/>
      </c>
      <c r="W793" s="89">
        <f t="shared" si="464"/>
        <v>-192.78185288326495</v>
      </c>
      <c r="X793" s="89">
        <f t="shared" si="465"/>
        <v>37164.842801104809</v>
      </c>
      <c r="Y793" s="89">
        <f t="shared" si="481"/>
        <v>242.31452911302719</v>
      </c>
      <c r="Z793" s="109">
        <f t="shared" si="466"/>
        <v>149</v>
      </c>
      <c r="AA793" s="89">
        <f t="shared" si="467"/>
        <v>243.5837182072155</v>
      </c>
      <c r="AB793" s="89">
        <f t="shared" si="468"/>
        <v>17521.324479444513</v>
      </c>
      <c r="AC793" s="89">
        <f t="shared" si="469"/>
        <v>17962.215520555488</v>
      </c>
      <c r="AD793" s="89">
        <f t="shared" si="470"/>
        <v>1</v>
      </c>
      <c r="AE793" s="89">
        <f>'Data Raw'!C835</f>
        <v>17741.77</v>
      </c>
      <c r="AF793" s="89"/>
      <c r="AG793" s="89">
        <f t="shared" si="472"/>
        <v>-2.3600000000005821</v>
      </c>
      <c r="AH793" s="89">
        <f t="shared" si="473"/>
        <v>-195.14185288326553</v>
      </c>
      <c r="AI793" s="109">
        <f t="shared" si="474"/>
        <v>-1</v>
      </c>
      <c r="AJ793" s="109">
        <f t="shared" si="478"/>
        <v>50</v>
      </c>
      <c r="AK793" s="88"/>
      <c r="AL793" s="191" t="str">
        <f t="shared" si="479"/>
        <v/>
      </c>
      <c r="AM793" s="191">
        <f t="shared" si="480"/>
        <v>-2.3600000000005821</v>
      </c>
      <c r="AN793" s="88"/>
      <c r="AO793" s="191"/>
      <c r="AP793" s="191">
        <f t="shared" si="475"/>
        <v>5.5696000000027475</v>
      </c>
      <c r="AQ793" s="191">
        <f t="shared" si="471"/>
        <v>134.48615332911845</v>
      </c>
      <c r="AR793" s="191">
        <f t="shared" si="477"/>
        <v>-107.82837578390874</v>
      </c>
      <c r="AS793" s="250">
        <f t="shared" si="482"/>
        <v>0</v>
      </c>
      <c r="AT793" s="250">
        <f t="shared" si="483"/>
        <v>0</v>
      </c>
      <c r="AU793" s="250">
        <f t="shared" si="484"/>
        <v>0</v>
      </c>
      <c r="AV793" s="250">
        <f t="shared" si="485"/>
        <v>1</v>
      </c>
      <c r="AW793" s="250">
        <f t="shared" si="486"/>
        <v>0</v>
      </c>
      <c r="AX793" s="250">
        <f t="shared" si="487"/>
        <v>0</v>
      </c>
      <c r="AY793" s="89"/>
      <c r="AZ793" s="111"/>
      <c r="BA793" s="111"/>
      <c r="BB793" s="111"/>
      <c r="BC793" s="111"/>
      <c r="BD793" s="111"/>
      <c r="BE793" s="111"/>
      <c r="BF793" s="111"/>
      <c r="BG793" s="111"/>
      <c r="BH793" s="89"/>
      <c r="BI793" s="89"/>
      <c r="BJ793" s="89"/>
      <c r="BK793" s="89"/>
      <c r="BL793" s="89"/>
    </row>
    <row r="794" spans="1:64" x14ac:dyDescent="0.25">
      <c r="A794" s="86">
        <f t="shared" si="476"/>
        <v>793</v>
      </c>
      <c r="B794" s="113"/>
      <c r="C794" s="88"/>
      <c r="D794" s="88"/>
      <c r="E794" s="194">
        <f t="shared" si="452"/>
        <v>0</v>
      </c>
      <c r="F794" s="89">
        <f t="shared" si="453"/>
        <v>0</v>
      </c>
      <c r="G794" s="113"/>
      <c r="H794" s="88"/>
      <c r="I794" s="84">
        <f t="shared" si="454"/>
        <v>16974.432940972758</v>
      </c>
      <c r="J794" s="84">
        <f t="shared" si="455"/>
        <v>17095.590205529272</v>
      </c>
      <c r="K794" s="84">
        <f t="shared" si="456"/>
        <v>17216.747470085786</v>
      </c>
      <c r="L794" s="84">
        <f t="shared" si="457"/>
        <v>17337.904734642299</v>
      </c>
      <c r="M794" s="108">
        <f>IF(T794&lt;&gt;0,(((G794+1)*('Data Raw'!$N$1007-'Data Raw'!$N$1008)/2+'Data Raw'!$N$1008)*'Data Raw'!$M$1010+'Data Raw'!$M$1009)*AE794+AE794)</f>
        <v>17459.061999198813</v>
      </c>
      <c r="N794" s="84">
        <f t="shared" si="458"/>
        <v>17580.219263755327</v>
      </c>
      <c r="O794" s="84">
        <f t="shared" si="459"/>
        <v>17701.376528311841</v>
      </c>
      <c r="P794" s="84">
        <f t="shared" si="460"/>
        <v>17822.533792868355</v>
      </c>
      <c r="Q794" s="84">
        <f t="shared" si="461"/>
        <v>17943.691057424869</v>
      </c>
      <c r="R794" s="166" t="str">
        <f t="shared" si="462"/>
        <v/>
      </c>
      <c r="S794" s="109">
        <f>'Data Raw'!E836</f>
        <v>17623.740000000002</v>
      </c>
      <c r="T794" s="109">
        <f>'Data Raw'!G836</f>
        <v>17778.41</v>
      </c>
      <c r="U794" s="109">
        <f>'Data Raw'!D836</f>
        <v>17864.12</v>
      </c>
      <c r="V794" s="166" t="str">
        <f t="shared" si="463"/>
        <v/>
      </c>
      <c r="W794" s="89">
        <f t="shared" si="464"/>
        <v>-319.34800080118657</v>
      </c>
      <c r="X794" s="89">
        <f t="shared" si="465"/>
        <v>101983.14561571466</v>
      </c>
      <c r="Y794" s="89">
        <f t="shared" si="481"/>
        <v>254.74949368555414</v>
      </c>
      <c r="Z794" s="109">
        <f t="shared" si="466"/>
        <v>240.37999999999738</v>
      </c>
      <c r="AA794" s="89">
        <f t="shared" si="467"/>
        <v>243.12604417761293</v>
      </c>
      <c r="AB794" s="89">
        <f t="shared" si="468"/>
        <v>17446.183839523866</v>
      </c>
      <c r="AC794" s="89">
        <f t="shared" si="469"/>
        <v>17860.276160476133</v>
      </c>
      <c r="AD794" s="89">
        <f t="shared" si="470"/>
        <v>1</v>
      </c>
      <c r="AE794" s="89">
        <f>'Data Raw'!C836</f>
        <v>17653.23</v>
      </c>
      <c r="AF794" s="89"/>
      <c r="AG794" s="89">
        <f t="shared" si="472"/>
        <v>125.18000000000029</v>
      </c>
      <c r="AH794" s="89">
        <f t="shared" si="473"/>
        <v>-194.16800080118628</v>
      </c>
      <c r="AI794" s="109">
        <f t="shared" si="474"/>
        <v>-1</v>
      </c>
      <c r="AJ794" s="109">
        <f t="shared" si="478"/>
        <v>50</v>
      </c>
      <c r="AK794" s="88"/>
      <c r="AL794" s="191" t="str">
        <f t="shared" si="479"/>
        <v/>
      </c>
      <c r="AM794" s="191">
        <f t="shared" si="480"/>
        <v>-125.18000000000029</v>
      </c>
      <c r="AN794" s="88"/>
      <c r="AO794" s="191"/>
      <c r="AP794" s="191">
        <f t="shared" si="475"/>
        <v>15670.032400000073</v>
      </c>
      <c r="AQ794" s="191">
        <f t="shared" si="471"/>
        <v>133.45213629254977</v>
      </c>
      <c r="AR794" s="191">
        <f t="shared" si="477"/>
        <v>-121.29735739300438</v>
      </c>
      <c r="AS794" s="250">
        <f t="shared" si="482"/>
        <v>0</v>
      </c>
      <c r="AT794" s="250">
        <f t="shared" si="483"/>
        <v>0</v>
      </c>
      <c r="AU794" s="250">
        <f t="shared" si="484"/>
        <v>0</v>
      </c>
      <c r="AV794" s="250">
        <f t="shared" si="485"/>
        <v>0</v>
      </c>
      <c r="AW794" s="250">
        <f t="shared" si="486"/>
        <v>1</v>
      </c>
      <c r="AX794" s="250">
        <f t="shared" si="487"/>
        <v>0</v>
      </c>
      <c r="AY794" s="89"/>
      <c r="AZ794" s="111"/>
      <c r="BA794" s="111"/>
      <c r="BB794" s="111"/>
      <c r="BC794" s="111"/>
      <c r="BD794" s="111"/>
      <c r="BE794" s="111"/>
      <c r="BF794" s="111"/>
      <c r="BG794" s="111"/>
      <c r="BH794" s="89"/>
      <c r="BI794" s="89"/>
      <c r="BJ794" s="89"/>
      <c r="BK794" s="89"/>
      <c r="BL794" s="89"/>
    </row>
    <row r="795" spans="1:64" x14ac:dyDescent="0.25">
      <c r="A795" s="86">
        <f t="shared" si="476"/>
        <v>794</v>
      </c>
      <c r="B795" s="113"/>
      <c r="C795" s="88"/>
      <c r="D795" s="88"/>
      <c r="E795" s="194">
        <f t="shared" si="452"/>
        <v>0</v>
      </c>
      <c r="F795" s="89">
        <f t="shared" si="453"/>
        <v>0</v>
      </c>
      <c r="G795" s="113"/>
      <c r="H795" s="88"/>
      <c r="I795" s="84">
        <f t="shared" si="454"/>
        <v>16900.676692745001</v>
      </c>
      <c r="J795" s="84">
        <f t="shared" si="455"/>
        <v>17028.05143958778</v>
      </c>
      <c r="K795" s="84">
        <f t="shared" si="456"/>
        <v>17155.426186430555</v>
      </c>
      <c r="L795" s="84">
        <f t="shared" si="457"/>
        <v>17282.800933273335</v>
      </c>
      <c r="M795" s="108">
        <f>IF(T795&lt;&gt;0,(((G795+1)*('Data Raw'!$N$1007-'Data Raw'!$N$1008)/2+'Data Raw'!$N$1008)*'Data Raw'!$M$1010+'Data Raw'!$M$1009)*AE795+AE795)</f>
        <v>17410.17568011611</v>
      </c>
      <c r="N795" s="84">
        <f t="shared" si="458"/>
        <v>17537.550426958886</v>
      </c>
      <c r="O795" s="84">
        <f t="shared" si="459"/>
        <v>17664.925173801665</v>
      </c>
      <c r="P795" s="84">
        <f t="shared" si="460"/>
        <v>17792.29992064444</v>
      </c>
      <c r="Q795" s="84">
        <f t="shared" si="461"/>
        <v>17919.674667487219</v>
      </c>
      <c r="R795" s="166" t="str">
        <f t="shared" si="462"/>
        <v/>
      </c>
      <c r="S795" s="109">
        <f>'Data Raw'!E837</f>
        <v>17376.23</v>
      </c>
      <c r="T795" s="109">
        <f>'Data Raw'!G837</f>
        <v>17417.68</v>
      </c>
      <c r="U795" s="109">
        <f>'Data Raw'!D837</f>
        <v>17629.97</v>
      </c>
      <c r="V795" s="166" t="str">
        <f t="shared" si="463"/>
        <v/>
      </c>
      <c r="W795" s="89">
        <f t="shared" si="464"/>
        <v>-7.5043198838902754</v>
      </c>
      <c r="X795" s="89">
        <f t="shared" si="465"/>
        <v>56.314816919750953</v>
      </c>
      <c r="Y795" s="89">
        <f t="shared" si="481"/>
        <v>235.86925616148238</v>
      </c>
      <c r="Z795" s="109">
        <f t="shared" si="466"/>
        <v>253.7400000000016</v>
      </c>
      <c r="AA795" s="89">
        <f t="shared" si="467"/>
        <v>244.64232358081131</v>
      </c>
      <c r="AB795" s="89">
        <f t="shared" si="468"/>
        <v>17397.142862449029</v>
      </c>
      <c r="AC795" s="89">
        <f t="shared" si="469"/>
        <v>17810.457137550969</v>
      </c>
      <c r="AD795" s="89">
        <f t="shared" si="470"/>
        <v>1</v>
      </c>
      <c r="AE795" s="89">
        <f>'Data Raw'!C837</f>
        <v>17603.8</v>
      </c>
      <c r="AF795" s="89"/>
      <c r="AG795" s="89">
        <f t="shared" si="472"/>
        <v>-186.11999999999898</v>
      </c>
      <c r="AH795" s="89">
        <f t="shared" si="473"/>
        <v>-193.62431988388926</v>
      </c>
      <c r="AI795" s="109">
        <f t="shared" si="474"/>
        <v>-1</v>
      </c>
      <c r="AJ795" s="109">
        <f t="shared" si="478"/>
        <v>50</v>
      </c>
      <c r="AK795" s="88"/>
      <c r="AL795" s="191" t="str">
        <f t="shared" si="479"/>
        <v/>
      </c>
      <c r="AM795" s="191">
        <f t="shared" si="480"/>
        <v>-186.11999999999898</v>
      </c>
      <c r="AN795" s="88"/>
      <c r="AO795" s="191"/>
      <c r="AP795" s="191">
        <f t="shared" si="475"/>
        <v>34640.654399999621</v>
      </c>
      <c r="AQ795" s="191">
        <f t="shared" si="471"/>
        <v>139.30412114893301</v>
      </c>
      <c r="AR795" s="191">
        <f t="shared" si="477"/>
        <v>-96.565135012549376</v>
      </c>
      <c r="AS795" s="250">
        <f t="shared" si="482"/>
        <v>0</v>
      </c>
      <c r="AT795" s="250">
        <f t="shared" si="483"/>
        <v>0</v>
      </c>
      <c r="AU795" s="250">
        <f t="shared" si="484"/>
        <v>0</v>
      </c>
      <c r="AV795" s="250">
        <f t="shared" si="485"/>
        <v>1</v>
      </c>
      <c r="AW795" s="250">
        <f t="shared" si="486"/>
        <v>0</v>
      </c>
      <c r="AX795" s="250">
        <f t="shared" si="487"/>
        <v>0</v>
      </c>
      <c r="AY795" s="89"/>
      <c r="AZ795" s="111"/>
      <c r="BA795" s="111"/>
      <c r="BB795" s="111"/>
      <c r="BC795" s="111"/>
      <c r="BD795" s="111"/>
      <c r="BE795" s="111"/>
      <c r="BF795" s="111"/>
      <c r="BG795" s="111"/>
      <c r="BH795" s="89"/>
      <c r="BI795" s="89"/>
      <c r="BJ795" s="89"/>
      <c r="BK795" s="89"/>
      <c r="BL795" s="89"/>
    </row>
    <row r="796" spans="1:64" x14ac:dyDescent="0.25">
      <c r="A796" s="86">
        <f t="shared" si="476"/>
        <v>795</v>
      </c>
      <c r="B796" s="113"/>
      <c r="C796" s="88"/>
      <c r="D796" s="88"/>
      <c r="E796" s="194">
        <f t="shared" si="452"/>
        <v>0</v>
      </c>
      <c r="F796" s="89">
        <f t="shared" si="453"/>
        <v>0</v>
      </c>
      <c r="G796" s="113"/>
      <c r="H796" s="88"/>
      <c r="I796" s="84">
        <f t="shared" si="454"/>
        <v>16801.292400097442</v>
      </c>
      <c r="J796" s="84">
        <f t="shared" si="455"/>
        <v>16919.227028178178</v>
      </c>
      <c r="K796" s="84">
        <f t="shared" si="456"/>
        <v>17037.161656258922</v>
      </c>
      <c r="L796" s="84">
        <f t="shared" si="457"/>
        <v>17155.096284339663</v>
      </c>
      <c r="M796" s="108">
        <f>IF(T796&lt;&gt;0,(((G796+1)*('Data Raw'!$N$1007-'Data Raw'!$N$1008)/2+'Data Raw'!$N$1008)*'Data Raw'!$M$1010+'Data Raw'!$M$1009)*AE796+AE796)</f>
        <v>17273.030912420403</v>
      </c>
      <c r="N796" s="84">
        <f t="shared" si="458"/>
        <v>17390.965540501144</v>
      </c>
      <c r="O796" s="84">
        <f t="shared" si="459"/>
        <v>17508.900168581884</v>
      </c>
      <c r="P796" s="84">
        <f t="shared" si="460"/>
        <v>17626.834796662628</v>
      </c>
      <c r="Q796" s="84">
        <f t="shared" si="461"/>
        <v>17744.769424743365</v>
      </c>
      <c r="R796" s="166" t="str">
        <f t="shared" si="462"/>
        <v/>
      </c>
      <c r="S796" s="109">
        <f>'Data Raw'!E838</f>
        <v>17313.88</v>
      </c>
      <c r="T796" s="109">
        <f>'Data Raw'!G838</f>
        <v>17635.88</v>
      </c>
      <c r="U796" s="109">
        <f>'Data Raw'!D838</f>
        <v>17693.349999999999</v>
      </c>
      <c r="V796" s="166" t="str">
        <f t="shared" si="463"/>
        <v/>
      </c>
      <c r="W796" s="89">
        <f t="shared" si="464"/>
        <v>-362.84908757959784</v>
      </c>
      <c r="X796" s="89">
        <f t="shared" si="465"/>
        <v>131659.46035734666</v>
      </c>
      <c r="Y796" s="89">
        <f t="shared" si="481"/>
        <v>257.86632649228295</v>
      </c>
      <c r="Z796" s="109">
        <f t="shared" si="466"/>
        <v>379.46999999999753</v>
      </c>
      <c r="AA796" s="89">
        <f t="shared" si="467"/>
        <v>263.90342021212365</v>
      </c>
      <c r="AB796" s="89">
        <f t="shared" si="468"/>
        <v>17257.18402495631</v>
      </c>
      <c r="AC796" s="89">
        <f t="shared" si="469"/>
        <v>17673.075975043692</v>
      </c>
      <c r="AD796" s="89">
        <f t="shared" si="470"/>
        <v>1</v>
      </c>
      <c r="AE796" s="89">
        <f>'Data Raw'!C838</f>
        <v>17465.13</v>
      </c>
      <c r="AF796" s="89"/>
      <c r="AG796" s="89">
        <f t="shared" si="472"/>
        <v>170.75</v>
      </c>
      <c r="AH796" s="89">
        <f t="shared" si="473"/>
        <v>-192.09908757959784</v>
      </c>
      <c r="AI796" s="109">
        <f t="shared" si="474"/>
        <v>-1</v>
      </c>
      <c r="AJ796" s="109">
        <f t="shared" si="478"/>
        <v>50</v>
      </c>
      <c r="AK796" s="88"/>
      <c r="AL796" s="191" t="str">
        <f t="shared" si="479"/>
        <v/>
      </c>
      <c r="AM796" s="191">
        <f t="shared" si="480"/>
        <v>-170.75</v>
      </c>
      <c r="AN796" s="88"/>
      <c r="AO796" s="191"/>
      <c r="AP796" s="191">
        <f t="shared" si="475"/>
        <v>29155.5625</v>
      </c>
      <c r="AQ796" s="191">
        <f t="shared" si="471"/>
        <v>142.79810768794044</v>
      </c>
      <c r="AR796" s="191">
        <f t="shared" si="477"/>
        <v>-115.06821880434251</v>
      </c>
      <c r="AS796" s="250">
        <f t="shared" si="482"/>
        <v>0</v>
      </c>
      <c r="AT796" s="250">
        <f t="shared" si="483"/>
        <v>0</v>
      </c>
      <c r="AU796" s="250">
        <f t="shared" si="484"/>
        <v>0</v>
      </c>
      <c r="AV796" s="250">
        <f t="shared" si="485"/>
        <v>0</v>
      </c>
      <c r="AW796" s="250">
        <f t="shared" si="486"/>
        <v>0</v>
      </c>
      <c r="AX796" s="250">
        <f t="shared" si="487"/>
        <v>1</v>
      </c>
      <c r="AY796" s="89"/>
      <c r="AZ796" s="111"/>
      <c r="BA796" s="111"/>
      <c r="BB796" s="111"/>
      <c r="BC796" s="111"/>
      <c r="BD796" s="111"/>
      <c r="BE796" s="111"/>
      <c r="BF796" s="111"/>
      <c r="BG796" s="111"/>
      <c r="BH796" s="89"/>
      <c r="BI796" s="89"/>
      <c r="BJ796" s="89"/>
      <c r="BK796" s="89"/>
      <c r="BL796" s="89"/>
    </row>
    <row r="797" spans="1:64" x14ac:dyDescent="0.25">
      <c r="A797" s="86">
        <f t="shared" si="476"/>
        <v>796</v>
      </c>
      <c r="B797" s="113"/>
      <c r="C797" s="88"/>
      <c r="D797" s="88"/>
      <c r="E797" s="194">
        <f t="shared" si="452"/>
        <v>0</v>
      </c>
      <c r="F797" s="89">
        <f t="shared" si="453"/>
        <v>0</v>
      </c>
      <c r="G797" s="113"/>
      <c r="H797" s="88"/>
      <c r="I797" s="84">
        <f t="shared" si="454"/>
        <v>16969.359852349324</v>
      </c>
      <c r="J797" s="84">
        <f t="shared" si="455"/>
        <v>17098.293015595467</v>
      </c>
      <c r="K797" s="84">
        <f t="shared" si="456"/>
        <v>17227.226178841607</v>
      </c>
      <c r="L797" s="84">
        <f t="shared" si="457"/>
        <v>17356.159342087751</v>
      </c>
      <c r="M797" s="108">
        <f>IF(T797&lt;&gt;0,(((G797+1)*('Data Raw'!$N$1007-'Data Raw'!$N$1008)/2+'Data Raw'!$N$1008)*'Data Raw'!$M$1010+'Data Raw'!$M$1009)*AE797+AE797)</f>
        <v>17485.092505333891</v>
      </c>
      <c r="N797" s="84">
        <f t="shared" si="458"/>
        <v>17614.02566858003</v>
      </c>
      <c r="O797" s="84">
        <f t="shared" si="459"/>
        <v>17742.958831826174</v>
      </c>
      <c r="P797" s="84">
        <f t="shared" si="460"/>
        <v>17871.891995072314</v>
      </c>
      <c r="Q797" s="84">
        <f t="shared" si="461"/>
        <v>18000.825158318457</v>
      </c>
      <c r="R797" s="166" t="str">
        <f t="shared" si="462"/>
        <v/>
      </c>
      <c r="S797" s="109">
        <f>'Data Raw'!E839</f>
        <v>17451.86</v>
      </c>
      <c r="T797" s="109">
        <f>'Data Raw'!G839</f>
        <v>17469.36</v>
      </c>
      <c r="U797" s="109">
        <f>'Data Raw'!D839</f>
        <v>17707.68</v>
      </c>
      <c r="V797" s="166" t="str">
        <f t="shared" si="463"/>
        <v/>
      </c>
      <c r="W797" s="89">
        <f t="shared" si="464"/>
        <v>15.732505333890003</v>
      </c>
      <c r="X797" s="89">
        <f t="shared" si="465"/>
        <v>247.5117240808774</v>
      </c>
      <c r="Y797" s="89">
        <f t="shared" si="481"/>
        <v>238.81187029477795</v>
      </c>
      <c r="Z797" s="109">
        <f t="shared" si="466"/>
        <v>255.81999999999971</v>
      </c>
      <c r="AA797" s="89">
        <f t="shared" si="467"/>
        <v>262.74864589610593</v>
      </c>
      <c r="AB797" s="89">
        <f t="shared" si="468"/>
        <v>17455.232092819693</v>
      </c>
      <c r="AC797" s="89">
        <f t="shared" si="469"/>
        <v>17903.867907180305</v>
      </c>
      <c r="AD797" s="89">
        <f t="shared" si="470"/>
        <v>1</v>
      </c>
      <c r="AE797" s="89">
        <f>'Data Raw'!C839</f>
        <v>17679.55</v>
      </c>
      <c r="AF797" s="89"/>
      <c r="AG797" s="89">
        <f t="shared" si="472"/>
        <v>-210.18999999999869</v>
      </c>
      <c r="AH797" s="89">
        <f t="shared" si="473"/>
        <v>-194.45749466610869</v>
      </c>
      <c r="AI797" s="109">
        <f t="shared" si="474"/>
        <v>-1</v>
      </c>
      <c r="AJ797" s="109">
        <f t="shared" si="478"/>
        <v>50</v>
      </c>
      <c r="AK797" s="88"/>
      <c r="AL797" s="191" t="str">
        <f t="shared" si="479"/>
        <v/>
      </c>
      <c r="AM797" s="191">
        <f t="shared" si="480"/>
        <v>-210.18999999999869</v>
      </c>
      <c r="AN797" s="88"/>
      <c r="AO797" s="191"/>
      <c r="AP797" s="191">
        <f t="shared" si="475"/>
        <v>44179.836099999447</v>
      </c>
      <c r="AQ797" s="191">
        <f t="shared" si="471"/>
        <v>150.2860957226136</v>
      </c>
      <c r="AR797" s="191">
        <f t="shared" si="477"/>
        <v>-88.525774572164352</v>
      </c>
      <c r="AS797" s="250">
        <f t="shared" si="482"/>
        <v>0</v>
      </c>
      <c r="AT797" s="250">
        <f t="shared" si="483"/>
        <v>0</v>
      </c>
      <c r="AU797" s="250">
        <f t="shared" si="484"/>
        <v>1</v>
      </c>
      <c r="AV797" s="250">
        <f t="shared" si="485"/>
        <v>0</v>
      </c>
      <c r="AW797" s="250">
        <f t="shared" si="486"/>
        <v>0</v>
      </c>
      <c r="AX797" s="250">
        <f t="shared" si="487"/>
        <v>0</v>
      </c>
      <c r="AY797" s="89"/>
      <c r="AZ797" s="111"/>
      <c r="BA797" s="111"/>
      <c r="BB797" s="111"/>
      <c r="BC797" s="111"/>
      <c r="BD797" s="111"/>
      <c r="BE797" s="111"/>
      <c r="BF797" s="111"/>
      <c r="BG797" s="111"/>
      <c r="BH797" s="89"/>
      <c r="BI797" s="89"/>
      <c r="BJ797" s="89"/>
      <c r="BK797" s="89"/>
      <c r="BL797" s="89"/>
    </row>
    <row r="798" spans="1:64" x14ac:dyDescent="0.25">
      <c r="A798" s="86">
        <f t="shared" si="476"/>
        <v>797</v>
      </c>
      <c r="B798" s="113"/>
      <c r="C798" s="88"/>
      <c r="D798" s="88"/>
      <c r="E798" s="194">
        <f t="shared" si="452"/>
        <v>0</v>
      </c>
      <c r="F798" s="89">
        <f t="shared" si="453"/>
        <v>0</v>
      </c>
      <c r="G798" s="113"/>
      <c r="H798" s="88"/>
      <c r="I798" s="84">
        <f t="shared" si="454"/>
        <v>16784.82486120602</v>
      </c>
      <c r="J798" s="84">
        <f t="shared" si="455"/>
        <v>16904.230796353411</v>
      </c>
      <c r="K798" s="84">
        <f t="shared" si="456"/>
        <v>17023.636731500799</v>
      </c>
      <c r="L798" s="84">
        <f t="shared" si="457"/>
        <v>17143.042666648191</v>
      </c>
      <c r="M798" s="108">
        <f>IF(T798&lt;&gt;0,(((G798+1)*('Data Raw'!$N$1007-'Data Raw'!$N$1008)/2+'Data Raw'!$N$1008)*'Data Raw'!$M$1010+'Data Raw'!$M$1009)*AE798+AE798)</f>
        <v>17262.448601795579</v>
      </c>
      <c r="N798" s="84">
        <f t="shared" si="458"/>
        <v>17381.854536942967</v>
      </c>
      <c r="O798" s="84">
        <f t="shared" si="459"/>
        <v>17501.260472090358</v>
      </c>
      <c r="P798" s="84">
        <f t="shared" si="460"/>
        <v>17620.666407237746</v>
      </c>
      <c r="Q798" s="84">
        <f t="shared" si="461"/>
        <v>17740.072342385138</v>
      </c>
      <c r="R798" s="166" t="str">
        <f t="shared" si="462"/>
        <v/>
      </c>
      <c r="S798" s="109">
        <f>'Data Raw'!E840</f>
        <v>17251.259999999998</v>
      </c>
      <c r="T798" s="109">
        <f>'Data Raw'!G840</f>
        <v>17311.05</v>
      </c>
      <c r="U798" s="109">
        <f>'Data Raw'!D840</f>
        <v>17516.95</v>
      </c>
      <c r="V798" s="166" t="str">
        <f t="shared" si="463"/>
        <v/>
      </c>
      <c r="W798" s="89">
        <f t="shared" si="464"/>
        <v>-48.601398204420548</v>
      </c>
      <c r="X798" s="89">
        <f t="shared" si="465"/>
        <v>2362.095907424653</v>
      </c>
      <c r="Y798" s="89">
        <f t="shared" si="481"/>
        <v>221.85862688708636</v>
      </c>
      <c r="Z798" s="109">
        <f t="shared" si="466"/>
        <v>265.69000000000233</v>
      </c>
      <c r="AA798" s="89">
        <f t="shared" si="467"/>
        <v>263.16883933951971</v>
      </c>
      <c r="AB798" s="89">
        <f t="shared" si="468"/>
        <v>17231.09365098831</v>
      </c>
      <c r="AC798" s="89">
        <f t="shared" si="469"/>
        <v>17677.76634901169</v>
      </c>
      <c r="AD798" s="89">
        <f t="shared" si="470"/>
        <v>1</v>
      </c>
      <c r="AE798" s="89">
        <f>'Data Raw'!C840</f>
        <v>17454.43</v>
      </c>
      <c r="AF798" s="89"/>
      <c r="AG798" s="89">
        <f t="shared" si="472"/>
        <v>-143.38000000000102</v>
      </c>
      <c r="AH798" s="89">
        <f t="shared" si="473"/>
        <v>-191.98139820442157</v>
      </c>
      <c r="AI798" s="109">
        <f t="shared" si="474"/>
        <v>-1</v>
      </c>
      <c r="AJ798" s="109">
        <f t="shared" si="478"/>
        <v>50</v>
      </c>
      <c r="AK798" s="88"/>
      <c r="AL798" s="191" t="str">
        <f t="shared" si="479"/>
        <v/>
      </c>
      <c r="AM798" s="191">
        <f t="shared" si="480"/>
        <v>-143.38000000000102</v>
      </c>
      <c r="AN798" s="88"/>
      <c r="AO798" s="191"/>
      <c r="AP798" s="191">
        <f t="shared" si="475"/>
        <v>20557.824400000292</v>
      </c>
      <c r="AQ798" s="191">
        <f t="shared" si="471"/>
        <v>149.51875175343443</v>
      </c>
      <c r="AR798" s="191">
        <f t="shared" si="477"/>
        <v>-72.33987513365193</v>
      </c>
      <c r="AS798" s="250">
        <f t="shared" si="482"/>
        <v>0</v>
      </c>
      <c r="AT798" s="250">
        <f t="shared" si="483"/>
        <v>0</v>
      </c>
      <c r="AU798" s="250">
        <f t="shared" si="484"/>
        <v>0</v>
      </c>
      <c r="AV798" s="250">
        <f t="shared" si="485"/>
        <v>1</v>
      </c>
      <c r="AW798" s="250">
        <f t="shared" si="486"/>
        <v>0</v>
      </c>
      <c r="AX798" s="250">
        <f t="shared" si="487"/>
        <v>0</v>
      </c>
      <c r="AY798" s="89"/>
      <c r="AZ798" s="111"/>
      <c r="BA798" s="111"/>
      <c r="BB798" s="111"/>
      <c r="BC798" s="111"/>
      <c r="BD798" s="111"/>
      <c r="BE798" s="111"/>
      <c r="BF798" s="111"/>
      <c r="BG798" s="111"/>
      <c r="BH798" s="89"/>
      <c r="BI798" s="89"/>
      <c r="BJ798" s="89"/>
      <c r="BK798" s="89"/>
      <c r="BL798" s="89"/>
    </row>
    <row r="799" spans="1:64" x14ac:dyDescent="0.25">
      <c r="A799" s="86">
        <f t="shared" si="476"/>
        <v>798</v>
      </c>
      <c r="B799" s="113"/>
      <c r="C799" s="88"/>
      <c r="D799" s="88"/>
      <c r="E799" s="194">
        <f t="shared" si="452"/>
        <v>0</v>
      </c>
      <c r="F799" s="89">
        <f t="shared" si="453"/>
        <v>0</v>
      </c>
      <c r="G799" s="113"/>
      <c r="H799" s="88"/>
      <c r="I799" s="84">
        <f t="shared" si="454"/>
        <v>16627.260755781637</v>
      </c>
      <c r="J799" s="84">
        <f t="shared" si="455"/>
        <v>16738.19006922518</v>
      </c>
      <c r="K799" s="84">
        <f t="shared" si="456"/>
        <v>16849.119382668723</v>
      </c>
      <c r="L799" s="84">
        <f t="shared" si="457"/>
        <v>16960.048696112266</v>
      </c>
      <c r="M799" s="108">
        <f>IF(T799&lt;&gt;0,(((G799+1)*('Data Raw'!$N$1007-'Data Raw'!$N$1008)/2+'Data Raw'!$N$1008)*'Data Raw'!$M$1010+'Data Raw'!$M$1009)*AE799+AE799)</f>
        <v>17070.978009555809</v>
      </c>
      <c r="N799" s="84">
        <f t="shared" si="458"/>
        <v>17181.907322999352</v>
      </c>
      <c r="O799" s="84">
        <f t="shared" si="459"/>
        <v>17292.836636442895</v>
      </c>
      <c r="P799" s="84">
        <f t="shared" si="460"/>
        <v>17403.765949886438</v>
      </c>
      <c r="Q799" s="84">
        <f t="shared" si="461"/>
        <v>17514.695263329981</v>
      </c>
      <c r="R799" s="166" t="str">
        <f t="shared" si="462"/>
        <v/>
      </c>
      <c r="S799" s="109">
        <f>'Data Raw'!E841</f>
        <v>16964.52</v>
      </c>
      <c r="T799" s="109">
        <f>'Data Raw'!G841</f>
        <v>17021.91</v>
      </c>
      <c r="U799" s="109">
        <f>'Data Raw'!D841</f>
        <v>17288.46</v>
      </c>
      <c r="V799" s="166" t="str">
        <f t="shared" si="463"/>
        <v/>
      </c>
      <c r="W799" s="89">
        <f t="shared" si="464"/>
        <v>49.068009555809112</v>
      </c>
      <c r="X799" s="89">
        <f t="shared" si="465"/>
        <v>2407.6695617689743</v>
      </c>
      <c r="Y799" s="89">
        <f t="shared" si="481"/>
        <v>206.23674728230915</v>
      </c>
      <c r="Z799" s="109">
        <f t="shared" si="466"/>
        <v>323.93999999999869</v>
      </c>
      <c r="AA799" s="89">
        <f t="shared" si="467"/>
        <v>271.85043371958812</v>
      </c>
      <c r="AB799" s="89">
        <f t="shared" si="468"/>
        <v>17037.136486561409</v>
      </c>
      <c r="AC799" s="89">
        <f t="shared" si="469"/>
        <v>17484.523513438595</v>
      </c>
      <c r="AD799" s="89" t="str">
        <f t="shared" si="470"/>
        <v/>
      </c>
      <c r="AE799" s="89">
        <f>'Data Raw'!C841</f>
        <v>17260.830000000002</v>
      </c>
      <c r="AF799" s="89"/>
      <c r="AG799" s="89">
        <f t="shared" si="472"/>
        <v>-238.92000000000189</v>
      </c>
      <c r="AH799" s="89">
        <f t="shared" si="473"/>
        <v>-189.85199044419278</v>
      </c>
      <c r="AI799" s="109">
        <f t="shared" si="474"/>
        <v>-1</v>
      </c>
      <c r="AJ799" s="109">
        <f t="shared" si="478"/>
        <v>50</v>
      </c>
      <c r="AK799" s="88"/>
      <c r="AL799" s="191" t="str">
        <f t="shared" si="479"/>
        <v/>
      </c>
      <c r="AM799" s="191">
        <f t="shared" si="480"/>
        <v>-238.92000000000189</v>
      </c>
      <c r="AN799" s="88"/>
      <c r="AO799" s="191"/>
      <c r="AP799" s="191">
        <f t="shared" si="475"/>
        <v>57082.766400000903</v>
      </c>
      <c r="AQ799" s="191">
        <f t="shared" si="471"/>
        <v>159.45222378083082</v>
      </c>
      <c r="AR799" s="191">
        <f t="shared" si="477"/>
        <v>-46.784523501478333</v>
      </c>
      <c r="AS799" s="250">
        <f t="shared" si="482"/>
        <v>0</v>
      </c>
      <c r="AT799" s="250">
        <f t="shared" si="483"/>
        <v>0</v>
      </c>
      <c r="AU799" s="250">
        <f t="shared" si="484"/>
        <v>1</v>
      </c>
      <c r="AV799" s="250">
        <f t="shared" si="485"/>
        <v>0</v>
      </c>
      <c r="AW799" s="250">
        <f t="shared" si="486"/>
        <v>0</v>
      </c>
      <c r="AX799" s="250">
        <f t="shared" si="487"/>
        <v>0</v>
      </c>
      <c r="AY799" s="89"/>
      <c r="AZ799" s="111"/>
      <c r="BA799" s="111"/>
      <c r="BB799" s="111"/>
      <c r="BC799" s="111"/>
      <c r="BD799" s="111"/>
      <c r="BE799" s="111"/>
      <c r="BF799" s="111"/>
      <c r="BG799" s="111"/>
      <c r="BH799" s="89"/>
      <c r="BI799" s="89"/>
      <c r="BJ799" s="89"/>
      <c r="BK799" s="89"/>
      <c r="BL799" s="89"/>
    </row>
    <row r="800" spans="1:64" x14ac:dyDescent="0.25">
      <c r="A800" s="86">
        <f t="shared" si="476"/>
        <v>799</v>
      </c>
      <c r="B800" s="113"/>
      <c r="C800" s="88"/>
      <c r="D800" s="88"/>
      <c r="E800" s="194">
        <f t="shared" si="452"/>
        <v>0</v>
      </c>
      <c r="F800" s="89">
        <f t="shared" si="453"/>
        <v>0</v>
      </c>
      <c r="G800" s="113"/>
      <c r="H800" s="88"/>
      <c r="I800" s="84">
        <f t="shared" si="454"/>
        <v>16479.337095104012</v>
      </c>
      <c r="J800" s="84">
        <f t="shared" si="455"/>
        <v>16582.455468745167</v>
      </c>
      <c r="K800" s="84">
        <f t="shared" si="456"/>
        <v>16685.573842386322</v>
      </c>
      <c r="L800" s="84">
        <f t="shared" si="457"/>
        <v>16788.692216027477</v>
      </c>
      <c r="M800" s="108">
        <f>IF(T800&lt;&gt;0,(((G800+1)*('Data Raw'!$N$1007-'Data Raw'!$N$1008)/2+'Data Raw'!$N$1008)*'Data Raw'!$M$1010+'Data Raw'!$M$1009)*AE800+AE800)</f>
        <v>16891.810589668632</v>
      </c>
      <c r="N800" s="84">
        <f t="shared" si="458"/>
        <v>16994.928963309787</v>
      </c>
      <c r="O800" s="84">
        <f t="shared" si="459"/>
        <v>17098.047336950942</v>
      </c>
      <c r="P800" s="84">
        <f t="shared" si="460"/>
        <v>17201.165710592097</v>
      </c>
      <c r="Q800" s="84">
        <f t="shared" si="461"/>
        <v>17304.284084233252</v>
      </c>
      <c r="R800" s="166" t="str">
        <f t="shared" si="462"/>
        <v/>
      </c>
      <c r="S800" s="109">
        <f>'Data Raw'!E842</f>
        <v>16924.580000000002</v>
      </c>
      <c r="T800" s="109">
        <f>'Data Raw'!G842</f>
        <v>17021.310000000001</v>
      </c>
      <c r="U800" s="109">
        <f>'Data Raw'!D842</f>
        <v>17229.189999999999</v>
      </c>
      <c r="V800" s="166" t="str">
        <f t="shared" si="463"/>
        <v/>
      </c>
      <c r="W800" s="89">
        <f t="shared" si="464"/>
        <v>-129.49941033136929</v>
      </c>
      <c r="X800" s="89">
        <f t="shared" si="465"/>
        <v>16770.097276172357</v>
      </c>
      <c r="Y800" s="89">
        <f t="shared" si="481"/>
        <v>197.11188731772717</v>
      </c>
      <c r="Z800" s="109">
        <f t="shared" si="466"/>
        <v>304.60999999999694</v>
      </c>
      <c r="AA800" s="89">
        <f t="shared" si="467"/>
        <v>276.53037175964653</v>
      </c>
      <c r="AB800" s="89">
        <f t="shared" si="468"/>
        <v>16848.597131338349</v>
      </c>
      <c r="AC800" s="89">
        <f t="shared" si="469"/>
        <v>17310.742868661648</v>
      </c>
      <c r="AD800" s="89">
        <f t="shared" si="470"/>
        <v>1</v>
      </c>
      <c r="AE800" s="89">
        <f>'Data Raw'!C842</f>
        <v>17079.669999999998</v>
      </c>
      <c r="AF800" s="89"/>
      <c r="AG800" s="89">
        <f t="shared" si="472"/>
        <v>-58.359999999996944</v>
      </c>
      <c r="AH800" s="89">
        <f t="shared" si="473"/>
        <v>-187.85941033136623</v>
      </c>
      <c r="AI800" s="109">
        <f t="shared" si="474"/>
        <v>-1</v>
      </c>
      <c r="AJ800" s="109">
        <f t="shared" si="478"/>
        <v>50</v>
      </c>
      <c r="AK800" s="88"/>
      <c r="AL800" s="191" t="str">
        <f t="shared" si="479"/>
        <v/>
      </c>
      <c r="AM800" s="191">
        <f t="shared" si="480"/>
        <v>-58.359999999996944</v>
      </c>
      <c r="AN800" s="88"/>
      <c r="AO800" s="191"/>
      <c r="AP800" s="191">
        <f t="shared" si="475"/>
        <v>3405.8895999996435</v>
      </c>
      <c r="AQ800" s="191">
        <f t="shared" si="471"/>
        <v>148.21975447184928</v>
      </c>
      <c r="AR800" s="191">
        <f t="shared" si="477"/>
        <v>-48.892132845877882</v>
      </c>
      <c r="AS800" s="250">
        <f t="shared" si="482"/>
        <v>0</v>
      </c>
      <c r="AT800" s="250">
        <f t="shared" si="483"/>
        <v>0</v>
      </c>
      <c r="AU800" s="250">
        <f t="shared" si="484"/>
        <v>0</v>
      </c>
      <c r="AV800" s="250">
        <f t="shared" si="485"/>
        <v>1</v>
      </c>
      <c r="AW800" s="250">
        <f t="shared" si="486"/>
        <v>0</v>
      </c>
      <c r="AX800" s="250">
        <f t="shared" si="487"/>
        <v>0</v>
      </c>
      <c r="AY800" s="89"/>
      <c r="AZ800" s="111"/>
      <c r="BA800" s="111"/>
      <c r="BB800" s="111"/>
      <c r="BC800" s="111"/>
      <c r="BD800" s="111"/>
      <c r="BE800" s="111"/>
      <c r="BF800" s="111"/>
      <c r="BG800" s="111"/>
      <c r="BH800" s="89"/>
      <c r="BI800" s="89"/>
      <c r="BJ800" s="89"/>
      <c r="BK800" s="89"/>
      <c r="BL800" s="89"/>
    </row>
    <row r="801" spans="1:64" x14ac:dyDescent="0.25">
      <c r="A801" s="86">
        <f t="shared" si="476"/>
        <v>800</v>
      </c>
      <c r="B801" s="113"/>
      <c r="C801" s="88"/>
      <c r="D801" s="88"/>
      <c r="E801" s="194">
        <f t="shared" si="452"/>
        <v>0</v>
      </c>
      <c r="F801" s="89">
        <f t="shared" si="453"/>
        <v>0</v>
      </c>
      <c r="G801" s="113"/>
      <c r="H801" s="88"/>
      <c r="I801" s="84">
        <f t="shared" si="454"/>
        <v>16613.082350992689</v>
      </c>
      <c r="J801" s="84">
        <f t="shared" si="455"/>
        <v>16711.638294651548</v>
      </c>
      <c r="K801" s="84">
        <f t="shared" si="456"/>
        <v>16810.194238310414</v>
      </c>
      <c r="L801" s="84">
        <f t="shared" si="457"/>
        <v>16908.750181969277</v>
      </c>
      <c r="M801" s="108">
        <f>IF(T801&lt;&gt;0,(((G801+1)*('Data Raw'!$N$1007-'Data Raw'!$N$1008)/2+'Data Raw'!$N$1008)*'Data Raw'!$M$1010+'Data Raw'!$M$1009)*AE801+AE801)</f>
        <v>17007.30612562814</v>
      </c>
      <c r="N801" s="84">
        <f t="shared" si="458"/>
        <v>17105.862069287003</v>
      </c>
      <c r="O801" s="84">
        <f t="shared" si="459"/>
        <v>17204.418012945865</v>
      </c>
      <c r="P801" s="84">
        <f t="shared" si="460"/>
        <v>17302.973956604732</v>
      </c>
      <c r="Q801" s="84">
        <f t="shared" si="461"/>
        <v>17401.529900263591</v>
      </c>
      <c r="R801" s="166" t="str">
        <f t="shared" si="462"/>
        <v/>
      </c>
      <c r="S801" s="109">
        <f>'Data Raw'!E843</f>
        <v>17154.12</v>
      </c>
      <c r="T801" s="109">
        <f>'Data Raw'!G843</f>
        <v>17238.34</v>
      </c>
      <c r="U801" s="109">
        <f>'Data Raw'!D843</f>
        <v>17358.66</v>
      </c>
      <c r="V801" s="166" t="str">
        <f t="shared" si="463"/>
        <v/>
      </c>
      <c r="W801" s="89">
        <f t="shared" si="464"/>
        <v>-231.03387437186029</v>
      </c>
      <c r="X801" s="89">
        <f t="shared" si="465"/>
        <v>53376.651107272526</v>
      </c>
      <c r="Y801" s="89">
        <f t="shared" si="481"/>
        <v>202.30642523480873</v>
      </c>
      <c r="Z801" s="109">
        <f t="shared" si="466"/>
        <v>204.54000000000087</v>
      </c>
      <c r="AA801" s="89">
        <f t="shared" si="467"/>
        <v>266.24603293683998</v>
      </c>
      <c r="AB801" s="89">
        <f t="shared" si="468"/>
        <v>16961.399184004302</v>
      </c>
      <c r="AC801" s="89">
        <f t="shared" si="469"/>
        <v>17431.5008159957</v>
      </c>
      <c r="AD801" s="89">
        <f t="shared" si="470"/>
        <v>1</v>
      </c>
      <c r="AE801" s="89">
        <f>'Data Raw'!C843</f>
        <v>17196.45</v>
      </c>
      <c r="AF801" s="89"/>
      <c r="AG801" s="89">
        <f t="shared" si="472"/>
        <v>41.889999999999418</v>
      </c>
      <c r="AH801" s="89">
        <f t="shared" si="473"/>
        <v>-189.14387437186087</v>
      </c>
      <c r="AI801" s="109">
        <f t="shared" si="474"/>
        <v>-1</v>
      </c>
      <c r="AJ801" s="109">
        <f t="shared" si="478"/>
        <v>49.277971829431792</v>
      </c>
      <c r="AK801" s="88"/>
      <c r="AL801" s="191" t="str">
        <f t="shared" si="479"/>
        <v/>
      </c>
      <c r="AM801" s="191">
        <f t="shared" si="480"/>
        <v>-41.889999999999418</v>
      </c>
      <c r="AN801" s="88"/>
      <c r="AO801" s="191"/>
      <c r="AP801" s="191">
        <f t="shared" si="475"/>
        <v>1754.7720999999513</v>
      </c>
      <c r="AQ801" s="191">
        <f t="shared" si="471"/>
        <v>136.40533730831041</v>
      </c>
      <c r="AR801" s="191">
        <f t="shared" si="477"/>
        <v>-65.90108792649832</v>
      </c>
      <c r="AS801" s="250">
        <f t="shared" si="482"/>
        <v>0</v>
      </c>
      <c r="AT801" s="250">
        <f t="shared" si="483"/>
        <v>0</v>
      </c>
      <c r="AU801" s="250">
        <f t="shared" si="484"/>
        <v>0</v>
      </c>
      <c r="AV801" s="250">
        <f t="shared" si="485"/>
        <v>0</v>
      </c>
      <c r="AW801" s="250">
        <f t="shared" si="486"/>
        <v>1</v>
      </c>
      <c r="AX801" s="250">
        <f t="shared" si="487"/>
        <v>0</v>
      </c>
      <c r="AY801" s="89"/>
      <c r="AZ801" s="111"/>
      <c r="BA801" s="111"/>
      <c r="BB801" s="111"/>
      <c r="BC801" s="111"/>
      <c r="BD801" s="111"/>
      <c r="BE801" s="111"/>
      <c r="BF801" s="111"/>
      <c r="BG801" s="111"/>
      <c r="BH801" s="89"/>
      <c r="BI801" s="89"/>
      <c r="BJ801" s="89"/>
      <c r="BK801" s="89"/>
      <c r="BL801" s="89"/>
    </row>
    <row r="802" spans="1:64" x14ac:dyDescent="0.25">
      <c r="A802" s="86">
        <f t="shared" si="476"/>
        <v>801</v>
      </c>
      <c r="B802" s="113"/>
      <c r="C802" s="88"/>
      <c r="D802" s="88"/>
      <c r="E802" s="194">
        <f t="shared" si="452"/>
        <v>0</v>
      </c>
      <c r="F802" s="89">
        <f t="shared" si="453"/>
        <v>0</v>
      </c>
      <c r="G802" s="113"/>
      <c r="H802" s="88"/>
      <c r="I802" s="84">
        <f t="shared" si="454"/>
        <v>16600.636153093135</v>
      </c>
      <c r="J802" s="84">
        <f t="shared" si="455"/>
        <v>16701.789365710538</v>
      </c>
      <c r="K802" s="84">
        <f t="shared" si="456"/>
        <v>16802.942578327944</v>
      </c>
      <c r="L802" s="84">
        <f t="shared" si="457"/>
        <v>16904.095790945346</v>
      </c>
      <c r="M802" s="108">
        <f>IF(T802&lt;&gt;0,(((G802+1)*('Data Raw'!$N$1007-'Data Raw'!$N$1008)/2+'Data Raw'!$N$1008)*'Data Raw'!$M$1010+'Data Raw'!$M$1009)*AE802+AE802)</f>
        <v>17005.249003562752</v>
      </c>
      <c r="N802" s="84">
        <f t="shared" si="458"/>
        <v>17106.402216180159</v>
      </c>
      <c r="O802" s="84">
        <f t="shared" si="459"/>
        <v>17207.555428797561</v>
      </c>
      <c r="P802" s="84">
        <f t="shared" si="460"/>
        <v>17308.708641414967</v>
      </c>
      <c r="Q802" s="84">
        <f t="shared" si="461"/>
        <v>17409.86185403237</v>
      </c>
      <c r="R802" s="166" t="str">
        <f t="shared" si="462"/>
        <v/>
      </c>
      <c r="S802" s="109">
        <f>'Data Raw'!E844</f>
        <v>16971.599999999999</v>
      </c>
      <c r="T802" s="109">
        <f>'Data Raw'!G844</f>
        <v>17002.91</v>
      </c>
      <c r="U802" s="109">
        <f>'Data Raw'!D844</f>
        <v>17194.37</v>
      </c>
      <c r="V802" s="166" t="str">
        <f t="shared" si="463"/>
        <v/>
      </c>
      <c r="W802" s="89">
        <f t="shared" si="464"/>
        <v>2.3390035627526231</v>
      </c>
      <c r="X802" s="89">
        <f t="shared" si="465"/>
        <v>5.4709376665694638</v>
      </c>
      <c r="Y802" s="89">
        <f t="shared" si="481"/>
        <v>187.30144118330065</v>
      </c>
      <c r="Z802" s="109">
        <f t="shared" si="466"/>
        <v>222.77000000000044</v>
      </c>
      <c r="AA802" s="89">
        <f t="shared" si="467"/>
        <v>260.03517108872006</v>
      </c>
      <c r="AB802" s="89">
        <f t="shared" si="468"/>
        <v>16968.060872003683</v>
      </c>
      <c r="AC802" s="89">
        <f t="shared" si="469"/>
        <v>17420.679127996314</v>
      </c>
      <c r="AD802" s="89">
        <f t="shared" si="470"/>
        <v>1</v>
      </c>
      <c r="AE802" s="89">
        <f>'Data Raw'!C844</f>
        <v>17194.37</v>
      </c>
      <c r="AF802" s="89"/>
      <c r="AG802" s="89">
        <f t="shared" si="472"/>
        <v>-191.45999999999913</v>
      </c>
      <c r="AH802" s="89">
        <f t="shared" si="473"/>
        <v>-189.1209964372465</v>
      </c>
      <c r="AI802" s="109">
        <f t="shared" si="474"/>
        <v>-1</v>
      </c>
      <c r="AJ802" s="109">
        <f t="shared" si="478"/>
        <v>50</v>
      </c>
      <c r="AK802" s="88"/>
      <c r="AL802" s="191" t="str">
        <f t="shared" si="479"/>
        <v/>
      </c>
      <c r="AM802" s="191">
        <f t="shared" si="480"/>
        <v>-191.45999999999913</v>
      </c>
      <c r="AN802" s="88"/>
      <c r="AO802" s="191"/>
      <c r="AP802" s="191">
        <f t="shared" si="475"/>
        <v>36656.931599999669</v>
      </c>
      <c r="AQ802" s="191">
        <f t="shared" si="471"/>
        <v>142.52252205183137</v>
      </c>
      <c r="AR802" s="191">
        <f t="shared" si="477"/>
        <v>-44.77891913146928</v>
      </c>
      <c r="AS802" s="250">
        <f t="shared" si="482"/>
        <v>0</v>
      </c>
      <c r="AT802" s="250">
        <f t="shared" si="483"/>
        <v>0</v>
      </c>
      <c r="AU802" s="250">
        <f t="shared" si="484"/>
        <v>1</v>
      </c>
      <c r="AV802" s="250">
        <f t="shared" si="485"/>
        <v>0</v>
      </c>
      <c r="AW802" s="250">
        <f t="shared" si="486"/>
        <v>0</v>
      </c>
      <c r="AX802" s="250">
        <f t="shared" si="487"/>
        <v>0</v>
      </c>
      <c r="AY802" s="89"/>
      <c r="AZ802" s="111"/>
      <c r="BA802" s="111"/>
      <c r="BB802" s="111"/>
      <c r="BC802" s="111"/>
      <c r="BD802" s="111"/>
      <c r="BE802" s="111"/>
      <c r="BF802" s="111"/>
      <c r="BG802" s="111"/>
      <c r="BH802" s="89"/>
      <c r="BI802" s="89"/>
      <c r="BJ802" s="89"/>
      <c r="BK802" s="89"/>
      <c r="BL802" s="89"/>
    </row>
    <row r="803" spans="1:64" x14ac:dyDescent="0.25">
      <c r="A803" s="86">
        <f t="shared" si="476"/>
        <v>802</v>
      </c>
      <c r="B803" s="113"/>
      <c r="C803" s="88"/>
      <c r="D803" s="88"/>
      <c r="E803" s="194">
        <f t="shared" si="452"/>
        <v>0</v>
      </c>
      <c r="F803" s="89">
        <f t="shared" si="453"/>
        <v>0</v>
      </c>
      <c r="G803" s="113"/>
      <c r="H803" s="88"/>
      <c r="I803" s="84">
        <f t="shared" si="454"/>
        <v>16508.494608553934</v>
      </c>
      <c r="J803" s="84">
        <f t="shared" si="455"/>
        <v>16602.14532914558</v>
      </c>
      <c r="K803" s="84">
        <f t="shared" si="456"/>
        <v>16695.796049737233</v>
      </c>
      <c r="L803" s="84">
        <f t="shared" si="457"/>
        <v>16789.446770328883</v>
      </c>
      <c r="M803" s="108">
        <f>IF(T803&lt;&gt;0,(((G803+1)*('Data Raw'!$N$1007-'Data Raw'!$N$1008)/2+'Data Raw'!$N$1008)*'Data Raw'!$M$1010+'Data Raw'!$M$1009)*AE803+AE803)</f>
        <v>16883.097490920532</v>
      </c>
      <c r="N803" s="84">
        <f t="shared" si="458"/>
        <v>16976.748211512182</v>
      </c>
      <c r="O803" s="84">
        <f t="shared" si="459"/>
        <v>17070.398932103832</v>
      </c>
      <c r="P803" s="84">
        <f t="shared" si="460"/>
        <v>17164.049652695485</v>
      </c>
      <c r="Q803" s="84">
        <f t="shared" si="461"/>
        <v>17257.700373287131</v>
      </c>
      <c r="R803" s="166" t="str">
        <f t="shared" si="462"/>
        <v/>
      </c>
      <c r="S803" s="109">
        <f>'Data Raw'!E845</f>
        <v>17015.830000000002</v>
      </c>
      <c r="T803" s="109">
        <f>'Data Raw'!G845</f>
        <v>17344.599999999999</v>
      </c>
      <c r="U803" s="109">
        <f>'Data Raw'!D845</f>
        <v>17400.240000000002</v>
      </c>
      <c r="V803" s="166" t="str">
        <f t="shared" si="463"/>
        <v/>
      </c>
      <c r="W803" s="89">
        <f t="shared" si="464"/>
        <v>-461.50250907946611</v>
      </c>
      <c r="X803" s="89">
        <f t="shared" si="465"/>
        <v>212984.5658866427</v>
      </c>
      <c r="Y803" s="89">
        <f t="shared" si="481"/>
        <v>245.96037575845753</v>
      </c>
      <c r="Z803" s="109">
        <f t="shared" si="466"/>
        <v>384.40999999999985</v>
      </c>
      <c r="AA803" s="89">
        <f t="shared" si="467"/>
        <v>277.8030037903315</v>
      </c>
      <c r="AB803" s="89">
        <f t="shared" si="468"/>
        <v>16849.83010457459</v>
      </c>
      <c r="AC803" s="89">
        <f t="shared" si="469"/>
        <v>17291.889895425411</v>
      </c>
      <c r="AD803" s="89" t="str">
        <f t="shared" si="470"/>
        <v/>
      </c>
      <c r="AE803" s="89">
        <f>'Data Raw'!C845</f>
        <v>17070.86</v>
      </c>
      <c r="AF803" s="89"/>
      <c r="AG803" s="89">
        <f t="shared" si="472"/>
        <v>273.73999999999796</v>
      </c>
      <c r="AH803" s="89">
        <f t="shared" si="473"/>
        <v>-187.76250907946815</v>
      </c>
      <c r="AI803" s="109">
        <f t="shared" si="474"/>
        <v>-1</v>
      </c>
      <c r="AJ803" s="109">
        <f t="shared" si="478"/>
        <v>46.825360295825163</v>
      </c>
      <c r="AK803" s="88"/>
      <c r="AL803" s="191" t="str">
        <f t="shared" si="479"/>
        <v/>
      </c>
      <c r="AM803" s="191">
        <f t="shared" si="480"/>
        <v>-273.73999999999796</v>
      </c>
      <c r="AN803" s="88"/>
      <c r="AO803" s="191"/>
      <c r="AP803" s="191">
        <f t="shared" si="475"/>
        <v>74933.587599998878</v>
      </c>
      <c r="AQ803" s="191">
        <f t="shared" si="471"/>
        <v>157.10224182384988</v>
      </c>
      <c r="AR803" s="191">
        <f t="shared" si="477"/>
        <v>-88.85813393460765</v>
      </c>
      <c r="AS803" s="250">
        <f t="shared" si="482"/>
        <v>0</v>
      </c>
      <c r="AT803" s="250">
        <f t="shared" si="483"/>
        <v>0</v>
      </c>
      <c r="AU803" s="250">
        <f t="shared" si="484"/>
        <v>0</v>
      </c>
      <c r="AV803" s="250">
        <f t="shared" si="485"/>
        <v>0</v>
      </c>
      <c r="AW803" s="250">
        <f t="shared" si="486"/>
        <v>0</v>
      </c>
      <c r="AX803" s="250">
        <f t="shared" si="487"/>
        <v>0</v>
      </c>
      <c r="AY803" s="89"/>
      <c r="AZ803" s="111"/>
      <c r="BA803" s="111"/>
      <c r="BB803" s="111"/>
      <c r="BC803" s="111"/>
      <c r="BD803" s="111"/>
      <c r="BE803" s="111"/>
      <c r="BF803" s="111"/>
      <c r="BG803" s="111"/>
      <c r="BH803" s="89"/>
      <c r="BI803" s="89"/>
      <c r="BJ803" s="89"/>
      <c r="BK803" s="89"/>
      <c r="BL803" s="89"/>
    </row>
    <row r="804" spans="1:64" x14ac:dyDescent="0.25">
      <c r="A804" s="86">
        <f t="shared" si="476"/>
        <v>803</v>
      </c>
      <c r="B804" s="113"/>
      <c r="C804" s="88"/>
      <c r="D804" s="88"/>
      <c r="E804" s="194">
        <f t="shared" si="452"/>
        <v>0</v>
      </c>
      <c r="F804" s="89">
        <f t="shared" si="453"/>
        <v>0</v>
      </c>
      <c r="G804" s="113"/>
      <c r="H804" s="88"/>
      <c r="I804" s="84">
        <f t="shared" si="454"/>
        <v>16645.340104588009</v>
      </c>
      <c r="J804" s="84">
        <f t="shared" si="455"/>
        <v>16768.320292467241</v>
      </c>
      <c r="K804" s="84">
        <f t="shared" si="456"/>
        <v>16891.300480346468</v>
      </c>
      <c r="L804" s="84">
        <f t="shared" si="457"/>
        <v>17014.2806682257</v>
      </c>
      <c r="M804" s="108">
        <f>IF(T804&lt;&gt;0,(((G804+1)*('Data Raw'!$N$1007-'Data Raw'!$N$1008)/2+'Data Raw'!$N$1008)*'Data Raw'!$M$1010+'Data Raw'!$M$1009)*AE804+AE804)</f>
        <v>17137.260856104927</v>
      </c>
      <c r="N804" s="84">
        <f t="shared" si="458"/>
        <v>17260.241043984155</v>
      </c>
      <c r="O804" s="84">
        <f t="shared" si="459"/>
        <v>17383.221231863386</v>
      </c>
      <c r="P804" s="84">
        <f t="shared" si="460"/>
        <v>17506.201419742614</v>
      </c>
      <c r="Q804" s="84">
        <f t="shared" si="461"/>
        <v>17629.181607621846</v>
      </c>
      <c r="R804" s="166" t="str">
        <f t="shared" si="462"/>
        <v/>
      </c>
      <c r="S804" s="109">
        <f>'Data Raw'!E846</f>
        <v>17248.12</v>
      </c>
      <c r="T804" s="109">
        <f>'Data Raw'!G846</f>
        <v>17304.96</v>
      </c>
      <c r="U804" s="109">
        <f>'Data Raw'!D846</f>
        <v>17408.95</v>
      </c>
      <c r="V804" s="166" t="str">
        <f t="shared" si="463"/>
        <v/>
      </c>
      <c r="W804" s="89">
        <f t="shared" si="464"/>
        <v>-167.69914389507176</v>
      </c>
      <c r="X804" s="89">
        <f t="shared" si="465"/>
        <v>28123.002863139984</v>
      </c>
      <c r="Y804" s="89">
        <f t="shared" si="481"/>
        <v>236.37199541720847</v>
      </c>
      <c r="Z804" s="109">
        <f t="shared" si="466"/>
        <v>160.83000000000175</v>
      </c>
      <c r="AA804" s="89">
        <f t="shared" si="467"/>
        <v>261.09257467742731</v>
      </c>
      <c r="AB804" s="89">
        <f t="shared" si="468"/>
        <v>17091.717446778217</v>
      </c>
      <c r="AC804" s="89">
        <f t="shared" si="469"/>
        <v>17563.98255322178</v>
      </c>
      <c r="AD804" s="89">
        <f t="shared" si="470"/>
        <v>1</v>
      </c>
      <c r="AE804" s="89">
        <f>'Data Raw'!C846</f>
        <v>17327.849999999999</v>
      </c>
      <c r="AF804" s="89"/>
      <c r="AG804" s="89">
        <f t="shared" si="472"/>
        <v>-22.889999999999418</v>
      </c>
      <c r="AH804" s="89">
        <f t="shared" si="473"/>
        <v>-190.58914389507117</v>
      </c>
      <c r="AI804" s="109">
        <f t="shared" si="474"/>
        <v>-1</v>
      </c>
      <c r="AJ804" s="109">
        <f t="shared" si="478"/>
        <v>50</v>
      </c>
      <c r="AK804" s="88"/>
      <c r="AL804" s="191" t="str">
        <f t="shared" si="479"/>
        <v/>
      </c>
      <c r="AM804" s="191">
        <f t="shared" si="480"/>
        <v>-22.889999999999418</v>
      </c>
      <c r="AN804" s="88"/>
      <c r="AO804" s="191"/>
      <c r="AP804" s="191">
        <f t="shared" si="475"/>
        <v>523.95209999997337</v>
      </c>
      <c r="AQ804" s="191">
        <f t="shared" si="471"/>
        <v>142.18977051008872</v>
      </c>
      <c r="AR804" s="191">
        <f t="shared" si="477"/>
        <v>-94.182224907119746</v>
      </c>
      <c r="AS804" s="250">
        <f t="shared" si="482"/>
        <v>0</v>
      </c>
      <c r="AT804" s="250">
        <f t="shared" si="483"/>
        <v>0</v>
      </c>
      <c r="AU804" s="250">
        <f t="shared" si="484"/>
        <v>0</v>
      </c>
      <c r="AV804" s="250">
        <f t="shared" si="485"/>
        <v>1</v>
      </c>
      <c r="AW804" s="250">
        <f t="shared" si="486"/>
        <v>0</v>
      </c>
      <c r="AX804" s="250">
        <f t="shared" si="487"/>
        <v>0</v>
      </c>
      <c r="AY804" s="89"/>
      <c r="AZ804" s="111"/>
      <c r="BA804" s="111"/>
      <c r="BB804" s="111"/>
      <c r="BC804" s="111"/>
      <c r="BD804" s="111"/>
      <c r="BE804" s="111"/>
      <c r="BF804" s="111"/>
      <c r="BG804" s="111"/>
      <c r="BH804" s="89"/>
      <c r="BI804" s="89"/>
      <c r="BJ804" s="89"/>
      <c r="BK804" s="89"/>
      <c r="BL804" s="89"/>
    </row>
    <row r="805" spans="1:64" x14ac:dyDescent="0.25">
      <c r="A805" s="86">
        <f t="shared" si="476"/>
        <v>804</v>
      </c>
      <c r="B805" s="113"/>
      <c r="C805" s="88"/>
      <c r="D805" s="88"/>
      <c r="E805" s="194">
        <f t="shared" ref="E805:E868" si="488">B805-B804</f>
        <v>0</v>
      </c>
      <c r="F805" s="89">
        <f t="shared" ref="F805:F868" si="489">E805/7+F804/7*6</f>
        <v>0</v>
      </c>
      <c r="G805" s="113"/>
      <c r="H805" s="88"/>
      <c r="I805" s="84">
        <f t="shared" ref="I805:I868" si="490">K805-Y804</f>
        <v>16365.255054806501</v>
      </c>
      <c r="J805" s="84">
        <f t="shared" ref="J805:J868" si="491">M805-Y804*1.5</f>
        <v>16483.441052515103</v>
      </c>
      <c r="K805" s="84">
        <f t="shared" ref="K805:K868" si="492">M805-Y804</f>
        <v>16601.627050223709</v>
      </c>
      <c r="L805" s="84">
        <f t="shared" ref="L805:L868" si="493">M805-Y804/2</f>
        <v>16719.813047932312</v>
      </c>
      <c r="M805" s="108">
        <f>IF(T805&lt;&gt;0,(((G805+1)*('Data Raw'!$N$1007-'Data Raw'!$N$1008)/2+'Data Raw'!$N$1008)*'Data Raw'!$M$1010+'Data Raw'!$M$1009)*AE805+AE805)</f>
        <v>16837.999045640918</v>
      </c>
      <c r="N805" s="84">
        <f t="shared" ref="N805:N868" si="494">M805+Y804/2</f>
        <v>16956.185043349524</v>
      </c>
      <c r="O805" s="84">
        <f t="shared" ref="O805:O868" si="495">M805+Y804</f>
        <v>17074.371041058126</v>
      </c>
      <c r="P805" s="84">
        <f t="shared" ref="P805:P868" si="496">M805+1.5*Y804</f>
        <v>17192.557038766732</v>
      </c>
      <c r="Q805" s="84">
        <f t="shared" ref="Q805:Q868" si="497">O805+Y804</f>
        <v>17310.743036475335</v>
      </c>
      <c r="R805" s="166" t="str">
        <f t="shared" ref="R805:R868" si="498">IF(B805&lt;&gt;"",IF(AND(M805&gt;AB805,M805&lt;AC805),"",1),"")</f>
        <v/>
      </c>
      <c r="S805" s="109">
        <f>'Data Raw'!E847</f>
        <v>16865.93</v>
      </c>
      <c r="T805" s="109">
        <f>'Data Raw'!G847</f>
        <v>16945.509999999998</v>
      </c>
      <c r="U805" s="109">
        <f>'Data Raw'!D847</f>
        <v>17075.52</v>
      </c>
      <c r="V805" s="166" t="str">
        <f t="shared" ref="V805:V868" si="499">IF(R805&lt;&gt;1,IF(B805&lt;&gt;"",IF((AE805-M805)*(AE805-T805)&gt;0,1,""),""),"")</f>
        <v/>
      </c>
      <c r="W805" s="89">
        <f t="shared" ref="W805:W868" si="500">IF(R805=1,0,(M805-T805))</f>
        <v>-107.51095435908064</v>
      </c>
      <c r="X805" s="89">
        <f t="shared" ref="X805:X868" si="501">IF(R805=1,0,(M805-T805)*(M805-T805))</f>
        <v>11558.605307200321</v>
      </c>
      <c r="Y805" s="89">
        <f t="shared" si="481"/>
        <v>222.57869446630627</v>
      </c>
      <c r="Z805" s="109">
        <f t="shared" ref="Z805:Z868" si="502">U805-S805</f>
        <v>209.59000000000015</v>
      </c>
      <c r="AA805" s="89">
        <f t="shared" ref="AA805:AA868" si="503">Z805/7+AA804/7*6</f>
        <v>253.73506400922344</v>
      </c>
      <c r="AB805" s="89">
        <f t="shared" ref="AB805:AB868" si="504">AE805-$AD$1*AA804</f>
        <v>16803.331311524184</v>
      </c>
      <c r="AC805" s="89">
        <f t="shared" ref="AC805:AC868" si="505">AE805+$AD$1*AA804</f>
        <v>17247.188688475813</v>
      </c>
      <c r="AD805" s="89">
        <f t="shared" ref="AD805:AD868" si="506">IF(AND(T805&lt;AC805, T805&gt;AB805),1,"")</f>
        <v>1</v>
      </c>
      <c r="AE805" s="89">
        <f>'Data Raw'!C847</f>
        <v>17025.259999999998</v>
      </c>
      <c r="AF805" s="89"/>
      <c r="AG805" s="89">
        <f t="shared" si="472"/>
        <v>-79.75</v>
      </c>
      <c r="AH805" s="89">
        <f t="shared" si="473"/>
        <v>-187.26095435908064</v>
      </c>
      <c r="AI805" s="109">
        <f t="shared" si="474"/>
        <v>-1</v>
      </c>
      <c r="AJ805" s="109">
        <f t="shared" si="478"/>
        <v>50</v>
      </c>
      <c r="AK805" s="88"/>
      <c r="AL805" s="191" t="str">
        <f t="shared" si="479"/>
        <v/>
      </c>
      <c r="AM805" s="191">
        <f t="shared" si="480"/>
        <v>-79.75</v>
      </c>
      <c r="AN805" s="88"/>
      <c r="AO805" s="191"/>
      <c r="AP805" s="191">
        <f t="shared" si="475"/>
        <v>6360.0625</v>
      </c>
      <c r="AQ805" s="191">
        <f t="shared" ref="AQ805:AQ868" si="507">IF(AP805&gt;0,SQRT(AP805)/9+AQ804/9*8,AQ804)</f>
        <v>135.25201823118996</v>
      </c>
      <c r="AR805" s="191">
        <f t="shared" si="477"/>
        <v>-87.326676235116309</v>
      </c>
      <c r="AS805" s="250">
        <f t="shared" si="482"/>
        <v>0</v>
      </c>
      <c r="AT805" s="250">
        <f t="shared" si="483"/>
        <v>0</v>
      </c>
      <c r="AU805" s="250">
        <f t="shared" si="484"/>
        <v>0</v>
      </c>
      <c r="AV805" s="250">
        <f t="shared" si="485"/>
        <v>1</v>
      </c>
      <c r="AW805" s="250">
        <f t="shared" si="486"/>
        <v>0</v>
      </c>
      <c r="AX805" s="250">
        <f t="shared" si="487"/>
        <v>0</v>
      </c>
      <c r="AY805" s="89"/>
      <c r="AZ805" s="111"/>
      <c r="BA805" s="111"/>
      <c r="BB805" s="111"/>
      <c r="BC805" s="111"/>
      <c r="BD805" s="111"/>
      <c r="BE805" s="111"/>
      <c r="BF805" s="111"/>
      <c r="BG805" s="111"/>
      <c r="BH805" s="89"/>
      <c r="BI805" s="89"/>
      <c r="BJ805" s="89"/>
      <c r="BK805" s="89"/>
      <c r="BL805" s="89"/>
    </row>
    <row r="806" spans="1:64" x14ac:dyDescent="0.25">
      <c r="A806" s="86">
        <f t="shared" si="476"/>
        <v>805</v>
      </c>
      <c r="B806" s="113"/>
      <c r="C806" s="88"/>
      <c r="D806" s="88"/>
      <c r="E806" s="194">
        <f t="shared" si="488"/>
        <v>0</v>
      </c>
      <c r="F806" s="89">
        <f t="shared" si="489"/>
        <v>0</v>
      </c>
      <c r="G806" s="113"/>
      <c r="H806" s="88"/>
      <c r="I806" s="84">
        <f t="shared" si="490"/>
        <v>16048.234150716435</v>
      </c>
      <c r="J806" s="84">
        <f t="shared" si="491"/>
        <v>16159.523497949589</v>
      </c>
      <c r="K806" s="84">
        <f t="shared" si="492"/>
        <v>16270.812845182742</v>
      </c>
      <c r="L806" s="84">
        <f t="shared" si="493"/>
        <v>16382.102192415896</v>
      </c>
      <c r="M806" s="108">
        <f>IF(T806&lt;&gt;0,(((G806+1)*('Data Raw'!$N$1007-'Data Raw'!$N$1008)/2+'Data Raw'!$N$1008)*'Data Raw'!$M$1010+'Data Raw'!$M$1009)*AE806+AE806)</f>
        <v>16493.391539649048</v>
      </c>
      <c r="N806" s="84">
        <f t="shared" si="494"/>
        <v>16604.680886882201</v>
      </c>
      <c r="O806" s="84">
        <f t="shared" si="495"/>
        <v>16715.970234115353</v>
      </c>
      <c r="P806" s="84">
        <f t="shared" si="496"/>
        <v>16827.25958134851</v>
      </c>
      <c r="Q806" s="84">
        <f t="shared" si="497"/>
        <v>16938.548928581658</v>
      </c>
      <c r="R806" s="166" t="str">
        <f t="shared" si="498"/>
        <v/>
      </c>
      <c r="S806" s="109">
        <f>'Data Raw'!E848</f>
        <v>16441.439999999999</v>
      </c>
      <c r="T806" s="109">
        <f>'Data Raw'!G848</f>
        <v>16698.36</v>
      </c>
      <c r="U806" s="109">
        <f>'Data Raw'!D848</f>
        <v>16944.59</v>
      </c>
      <c r="V806" s="166" t="str">
        <f t="shared" si="499"/>
        <v/>
      </c>
      <c r="W806" s="89">
        <f t="shared" si="500"/>
        <v>-204.96846035095223</v>
      </c>
      <c r="X806" s="89">
        <f t="shared" si="501"/>
        <v>42012.069738639875</v>
      </c>
      <c r="Y806" s="89">
        <f t="shared" si="481"/>
        <v>220.14920950527809</v>
      </c>
      <c r="Z806" s="109">
        <f t="shared" si="502"/>
        <v>503.15000000000146</v>
      </c>
      <c r="AA806" s="89">
        <f t="shared" si="503"/>
        <v>289.36576915076319</v>
      </c>
      <c r="AB806" s="89">
        <f t="shared" si="504"/>
        <v>16461.145195592158</v>
      </c>
      <c r="AC806" s="89">
        <f t="shared" si="505"/>
        <v>16892.494804407841</v>
      </c>
      <c r="AD806" s="89">
        <f t="shared" si="506"/>
        <v>1</v>
      </c>
      <c r="AE806" s="89">
        <f>'Data Raw'!C848</f>
        <v>16676.82</v>
      </c>
      <c r="AF806" s="89"/>
      <c r="AG806" s="89">
        <f t="shared" si="472"/>
        <v>21.540000000000873</v>
      </c>
      <c r="AH806" s="89">
        <f t="shared" si="473"/>
        <v>-183.42846035095135</v>
      </c>
      <c r="AI806" s="109">
        <f t="shared" si="474"/>
        <v>-1</v>
      </c>
      <c r="AJ806" s="109">
        <f t="shared" si="478"/>
        <v>50</v>
      </c>
      <c r="AK806" s="88"/>
      <c r="AL806" s="191" t="str">
        <f t="shared" si="479"/>
        <v/>
      </c>
      <c r="AM806" s="191">
        <f t="shared" si="480"/>
        <v>-21.540000000000873</v>
      </c>
      <c r="AN806" s="88"/>
      <c r="AO806" s="191"/>
      <c r="AP806" s="191">
        <f t="shared" si="475"/>
        <v>463.9716000000376</v>
      </c>
      <c r="AQ806" s="191">
        <f t="shared" si="507"/>
        <v>122.61734953883563</v>
      </c>
      <c r="AR806" s="191">
        <f t="shared" si="477"/>
        <v>-97.531859966442468</v>
      </c>
      <c r="AS806" s="250">
        <f t="shared" si="482"/>
        <v>0</v>
      </c>
      <c r="AT806" s="250">
        <f t="shared" si="483"/>
        <v>0</v>
      </c>
      <c r="AU806" s="250">
        <f t="shared" si="484"/>
        <v>0</v>
      </c>
      <c r="AV806" s="250">
        <f t="shared" si="485"/>
        <v>1</v>
      </c>
      <c r="AW806" s="250">
        <f t="shared" si="486"/>
        <v>0</v>
      </c>
      <c r="AX806" s="250">
        <f t="shared" si="487"/>
        <v>0</v>
      </c>
      <c r="AY806" s="89"/>
      <c r="AZ806" s="111"/>
      <c r="BA806" s="111"/>
      <c r="BB806" s="111"/>
      <c r="BC806" s="111"/>
      <c r="BD806" s="111"/>
      <c r="BE806" s="111"/>
      <c r="BF806" s="111"/>
      <c r="BG806" s="111"/>
      <c r="BH806" s="89"/>
      <c r="BI806" s="89"/>
      <c r="BJ806" s="89"/>
      <c r="BK806" s="89"/>
      <c r="BL806" s="89"/>
    </row>
    <row r="807" spans="1:64" x14ac:dyDescent="0.25">
      <c r="A807" s="86">
        <f t="shared" si="476"/>
        <v>806</v>
      </c>
      <c r="B807" s="113"/>
      <c r="C807" s="88"/>
      <c r="D807" s="88"/>
      <c r="E807" s="194">
        <f t="shared" si="488"/>
        <v>0</v>
      </c>
      <c r="F807" s="89">
        <f t="shared" si="489"/>
        <v>0</v>
      </c>
      <c r="G807" s="113"/>
      <c r="H807" s="88"/>
      <c r="I807" s="84">
        <f t="shared" si="490"/>
        <v>16235.544023822342</v>
      </c>
      <c r="J807" s="84">
        <f t="shared" si="491"/>
        <v>16345.618628574981</v>
      </c>
      <c r="K807" s="84">
        <f t="shared" si="492"/>
        <v>16455.69323332762</v>
      </c>
      <c r="L807" s="84">
        <f t="shared" si="493"/>
        <v>16565.767838080261</v>
      </c>
      <c r="M807" s="108">
        <f>IF(T807&lt;&gt;0,(((G807+1)*('Data Raw'!$N$1007-'Data Raw'!$N$1008)/2+'Data Raw'!$N$1008)*'Data Raw'!$M$1010+'Data Raw'!$M$1009)*AE807+AE807)</f>
        <v>16675.842442832898</v>
      </c>
      <c r="N807" s="84">
        <f t="shared" si="494"/>
        <v>16785.917047585535</v>
      </c>
      <c r="O807" s="84">
        <f t="shared" si="495"/>
        <v>16895.991652338176</v>
      </c>
      <c r="P807" s="84">
        <f t="shared" si="496"/>
        <v>17006.066257090813</v>
      </c>
      <c r="Q807" s="84">
        <f t="shared" si="497"/>
        <v>17116.140861843454</v>
      </c>
      <c r="R807" s="166" t="str">
        <f t="shared" si="498"/>
        <v/>
      </c>
      <c r="S807" s="109">
        <f>'Data Raw'!E849</f>
        <v>16611.14</v>
      </c>
      <c r="T807" s="109">
        <f>'Data Raw'!G849</f>
        <v>16647.34</v>
      </c>
      <c r="U807" s="109">
        <f>'Data Raw'!D849</f>
        <v>16908.97</v>
      </c>
      <c r="V807" s="166" t="str">
        <f t="shared" si="499"/>
        <v/>
      </c>
      <c r="W807" s="89">
        <f t="shared" si="500"/>
        <v>28.502442832897941</v>
      </c>
      <c r="X807" s="89">
        <f t="shared" si="501"/>
        <v>812.38924744261521</v>
      </c>
      <c r="Y807" s="89">
        <f t="shared" si="481"/>
        <v>204.1030677736253</v>
      </c>
      <c r="Z807" s="109">
        <f t="shared" si="502"/>
        <v>297.83000000000175</v>
      </c>
      <c r="AA807" s="89">
        <f t="shared" si="503"/>
        <v>290.57494498636873</v>
      </c>
      <c r="AB807" s="89">
        <f t="shared" si="504"/>
        <v>16615.339096221851</v>
      </c>
      <c r="AC807" s="89">
        <f t="shared" si="505"/>
        <v>17107.260903778148</v>
      </c>
      <c r="AD807" s="89">
        <f t="shared" si="506"/>
        <v>1</v>
      </c>
      <c r="AE807" s="89">
        <f>'Data Raw'!C849</f>
        <v>16861.3</v>
      </c>
      <c r="AF807" s="89"/>
      <c r="AG807" s="89">
        <f t="shared" si="472"/>
        <v>-213.95999999999913</v>
      </c>
      <c r="AH807" s="89">
        <f t="shared" si="473"/>
        <v>-185.45755716710119</v>
      </c>
      <c r="AI807" s="109">
        <f t="shared" si="474"/>
        <v>-1</v>
      </c>
      <c r="AJ807" s="109">
        <f t="shared" si="478"/>
        <v>50</v>
      </c>
      <c r="AK807" s="88"/>
      <c r="AL807" s="191" t="str">
        <f t="shared" si="479"/>
        <v/>
      </c>
      <c r="AM807" s="191">
        <f t="shared" si="480"/>
        <v>-213.95999999999913</v>
      </c>
      <c r="AN807" s="88"/>
      <c r="AO807" s="191"/>
      <c r="AP807" s="191">
        <f t="shared" si="475"/>
        <v>45778.88159999963</v>
      </c>
      <c r="AQ807" s="191">
        <f t="shared" si="507"/>
        <v>132.76653292340936</v>
      </c>
      <c r="AR807" s="191">
        <f t="shared" si="477"/>
        <v>-71.336534850215941</v>
      </c>
      <c r="AS807" s="250">
        <f t="shared" si="482"/>
        <v>0</v>
      </c>
      <c r="AT807" s="250">
        <f t="shared" si="483"/>
        <v>0</v>
      </c>
      <c r="AU807" s="250">
        <f t="shared" si="484"/>
        <v>1</v>
      </c>
      <c r="AV807" s="250">
        <f t="shared" si="485"/>
        <v>0</v>
      </c>
      <c r="AW807" s="250">
        <f t="shared" si="486"/>
        <v>0</v>
      </c>
      <c r="AX807" s="250">
        <f t="shared" si="487"/>
        <v>0</v>
      </c>
      <c r="AY807" s="89"/>
      <c r="AZ807" s="111"/>
      <c r="BA807" s="111"/>
      <c r="BB807" s="111"/>
      <c r="BC807" s="111"/>
      <c r="BD807" s="111"/>
      <c r="BE807" s="111"/>
      <c r="BF807" s="111"/>
      <c r="BG807" s="111"/>
      <c r="BH807" s="89"/>
      <c r="BI807" s="89"/>
      <c r="BJ807" s="89"/>
      <c r="BK807" s="89"/>
      <c r="BL807" s="89"/>
    </row>
    <row r="808" spans="1:64" x14ac:dyDescent="0.25">
      <c r="A808" s="86">
        <f t="shared" si="476"/>
        <v>807</v>
      </c>
      <c r="B808" s="113"/>
      <c r="C808" s="88"/>
      <c r="D808" s="88"/>
      <c r="E808" s="194">
        <f t="shared" si="488"/>
        <v>0</v>
      </c>
      <c r="F808" s="89">
        <f t="shared" si="489"/>
        <v>0</v>
      </c>
      <c r="G808" s="113"/>
      <c r="H808" s="88"/>
      <c r="I808" s="84">
        <f t="shared" si="490"/>
        <v>16093.05785200587</v>
      </c>
      <c r="J808" s="84">
        <f t="shared" si="491"/>
        <v>16195.109385892683</v>
      </c>
      <c r="K808" s="84">
        <f t="shared" si="492"/>
        <v>16297.160919779495</v>
      </c>
      <c r="L808" s="84">
        <f t="shared" si="493"/>
        <v>16399.212453666307</v>
      </c>
      <c r="M808" s="108">
        <f>IF(T808&lt;&gt;0,(((G808+1)*('Data Raw'!$N$1007-'Data Raw'!$N$1008)/2+'Data Raw'!$N$1008)*'Data Raw'!$M$1010+'Data Raw'!$M$1009)*AE808+AE808)</f>
        <v>16501.26398755312</v>
      </c>
      <c r="N808" s="84">
        <f t="shared" si="494"/>
        <v>16603.315521439934</v>
      </c>
      <c r="O808" s="84">
        <f t="shared" si="495"/>
        <v>16705.367055326744</v>
      </c>
      <c r="P808" s="84">
        <f t="shared" si="496"/>
        <v>16807.418589213557</v>
      </c>
      <c r="Q808" s="84">
        <f t="shared" si="497"/>
        <v>16909.470123100371</v>
      </c>
      <c r="R808" s="166" t="str">
        <f t="shared" si="498"/>
        <v/>
      </c>
      <c r="S808" s="109">
        <f>'Data Raw'!E850</f>
        <v>16684.78</v>
      </c>
      <c r="T808" s="109">
        <f>'Data Raw'!G850</f>
        <v>16877.86</v>
      </c>
      <c r="U808" s="109">
        <f>'Data Raw'!D850</f>
        <v>16988.259999999998</v>
      </c>
      <c r="V808" s="166" t="str">
        <f t="shared" si="499"/>
        <v/>
      </c>
      <c r="W808" s="89">
        <f t="shared" si="500"/>
        <v>-376.5960124468802</v>
      </c>
      <c r="X808" s="89">
        <f t="shared" si="501"/>
        <v>141824.55659089074</v>
      </c>
      <c r="Y808" s="89">
        <f t="shared" si="481"/>
        <v>236.57464247599717</v>
      </c>
      <c r="Z808" s="109">
        <f t="shared" si="502"/>
        <v>303.47999999999956</v>
      </c>
      <c r="AA808" s="89">
        <f t="shared" si="503"/>
        <v>292.41852427403029</v>
      </c>
      <c r="AB808" s="89">
        <f t="shared" si="504"/>
        <v>16437.791296761585</v>
      </c>
      <c r="AC808" s="89">
        <f t="shared" si="505"/>
        <v>16931.768703238413</v>
      </c>
      <c r="AD808" s="89">
        <f t="shared" si="506"/>
        <v>1</v>
      </c>
      <c r="AE808" s="89">
        <f>'Data Raw'!C850</f>
        <v>16684.78</v>
      </c>
      <c r="AF808" s="89"/>
      <c r="AG808" s="89">
        <f t="shared" si="472"/>
        <v>193.08000000000175</v>
      </c>
      <c r="AH808" s="89">
        <f t="shared" si="473"/>
        <v>-183.51601244687845</v>
      </c>
      <c r="AI808" s="109">
        <f t="shared" si="474"/>
        <v>-1</v>
      </c>
      <c r="AJ808" s="109">
        <f t="shared" si="478"/>
        <v>50</v>
      </c>
      <c r="AK808" s="88"/>
      <c r="AL808" s="191" t="str">
        <f t="shared" si="479"/>
        <v/>
      </c>
      <c r="AM808" s="191">
        <f t="shared" si="480"/>
        <v>-193.08000000000175</v>
      </c>
      <c r="AN808" s="88"/>
      <c r="AO808" s="191"/>
      <c r="AP808" s="191">
        <f t="shared" si="475"/>
        <v>37279.886400000672</v>
      </c>
      <c r="AQ808" s="191">
        <f t="shared" si="507"/>
        <v>139.46802926525297</v>
      </c>
      <c r="AR808" s="191">
        <f t="shared" si="477"/>
        <v>-97.1066132107442</v>
      </c>
      <c r="AS808" s="250">
        <f t="shared" si="482"/>
        <v>0</v>
      </c>
      <c r="AT808" s="250">
        <f t="shared" si="483"/>
        <v>0</v>
      </c>
      <c r="AU808" s="250">
        <f t="shared" si="484"/>
        <v>0</v>
      </c>
      <c r="AV808" s="250">
        <f t="shared" si="485"/>
        <v>0</v>
      </c>
      <c r="AW808" s="250">
        <f t="shared" si="486"/>
        <v>0</v>
      </c>
      <c r="AX808" s="250">
        <f t="shared" si="487"/>
        <v>1</v>
      </c>
      <c r="AY808" s="89"/>
      <c r="AZ808" s="111"/>
      <c r="BA808" s="111"/>
      <c r="BB808" s="111"/>
      <c r="BC808" s="111"/>
      <c r="BD808" s="111"/>
      <c r="BE808" s="111"/>
      <c r="BF808" s="111"/>
      <c r="BG808" s="111"/>
      <c r="BH808" s="89"/>
      <c r="BI808" s="89"/>
      <c r="BJ808" s="89"/>
      <c r="BK808" s="89"/>
      <c r="BL808" s="89"/>
    </row>
    <row r="809" spans="1:64" x14ac:dyDescent="0.25">
      <c r="A809" s="86">
        <f t="shared" si="476"/>
        <v>808</v>
      </c>
      <c r="B809" s="113"/>
      <c r="C809" s="88"/>
      <c r="D809" s="88"/>
      <c r="E809" s="194">
        <f t="shared" si="488"/>
        <v>0</v>
      </c>
      <c r="F809" s="89">
        <f t="shared" si="489"/>
        <v>0</v>
      </c>
      <c r="G809" s="113"/>
      <c r="H809" s="88"/>
      <c r="I809" s="84">
        <f t="shared" si="490"/>
        <v>16115.403930241016</v>
      </c>
      <c r="J809" s="84">
        <f t="shared" si="491"/>
        <v>16233.691251479013</v>
      </c>
      <c r="K809" s="84">
        <f t="shared" si="492"/>
        <v>16351.978572717013</v>
      </c>
      <c r="L809" s="84">
        <f t="shared" si="493"/>
        <v>16470.265893955009</v>
      </c>
      <c r="M809" s="108">
        <f>IF(T809&lt;&gt;0,(((G809+1)*('Data Raw'!$N$1007-'Data Raw'!$N$1008)/2+'Data Raw'!$N$1008)*'Data Raw'!$M$1010+'Data Raw'!$M$1009)*AE809+AE809)</f>
        <v>16588.553215193009</v>
      </c>
      <c r="N809" s="84">
        <f t="shared" si="494"/>
        <v>16706.840536431009</v>
      </c>
      <c r="O809" s="84">
        <f t="shared" si="495"/>
        <v>16825.127857669006</v>
      </c>
      <c r="P809" s="84">
        <f t="shared" si="496"/>
        <v>16943.415178907006</v>
      </c>
      <c r="Q809" s="84">
        <f t="shared" si="497"/>
        <v>17061.702500145002</v>
      </c>
      <c r="R809" s="166" t="str">
        <f t="shared" si="498"/>
        <v/>
      </c>
      <c r="S809" s="109">
        <f>'Data Raw'!E851</f>
        <v>16665.060000000001</v>
      </c>
      <c r="T809" s="109">
        <f>'Data Raw'!G851</f>
        <v>16891.830000000002</v>
      </c>
      <c r="U809" s="109">
        <f>'Data Raw'!D851</f>
        <v>17023.099999999999</v>
      </c>
      <c r="V809" s="166" t="str">
        <f t="shared" si="499"/>
        <v/>
      </c>
      <c r="W809" s="89">
        <f t="shared" si="500"/>
        <v>-303.27678480699251</v>
      </c>
      <c r="X809" s="89">
        <f t="shared" si="501"/>
        <v>91976.808202866843</v>
      </c>
      <c r="Y809" s="89">
        <f t="shared" si="481"/>
        <v>247.20788735069061</v>
      </c>
      <c r="Z809" s="109">
        <f t="shared" si="502"/>
        <v>358.03999999999724</v>
      </c>
      <c r="AA809" s="89">
        <f t="shared" si="503"/>
        <v>301.79302080631123</v>
      </c>
      <c r="AB809" s="89">
        <f t="shared" si="504"/>
        <v>16524.484254367075</v>
      </c>
      <c r="AC809" s="89">
        <f t="shared" si="505"/>
        <v>17021.595745632927</v>
      </c>
      <c r="AD809" s="89">
        <f t="shared" si="506"/>
        <v>1</v>
      </c>
      <c r="AE809" s="89">
        <f>'Data Raw'!C851</f>
        <v>16773.04</v>
      </c>
      <c r="AF809" s="89"/>
      <c r="AG809" s="89">
        <f t="shared" si="472"/>
        <v>118.79000000000087</v>
      </c>
      <c r="AH809" s="89">
        <f t="shared" si="473"/>
        <v>-184.48678480699164</v>
      </c>
      <c r="AI809" s="109">
        <f t="shared" si="474"/>
        <v>-1</v>
      </c>
      <c r="AJ809" s="109">
        <f t="shared" si="478"/>
        <v>50</v>
      </c>
      <c r="AK809" s="88"/>
      <c r="AL809" s="191" t="str">
        <f t="shared" si="479"/>
        <v/>
      </c>
      <c r="AM809" s="191">
        <f t="shared" si="480"/>
        <v>-118.79000000000087</v>
      </c>
      <c r="AN809" s="88"/>
      <c r="AO809" s="191"/>
      <c r="AP809" s="191">
        <f t="shared" si="475"/>
        <v>14111.064100000207</v>
      </c>
      <c r="AQ809" s="191">
        <f t="shared" si="507"/>
        <v>137.17047045800274</v>
      </c>
      <c r="AR809" s="191">
        <f t="shared" si="477"/>
        <v>-110.03741689268787</v>
      </c>
      <c r="AS809" s="250">
        <f t="shared" si="482"/>
        <v>0</v>
      </c>
      <c r="AT809" s="250">
        <f t="shared" si="483"/>
        <v>0</v>
      </c>
      <c r="AU809" s="250">
        <f t="shared" si="484"/>
        <v>0</v>
      </c>
      <c r="AV809" s="250">
        <f t="shared" si="485"/>
        <v>0</v>
      </c>
      <c r="AW809" s="250">
        <f t="shared" si="486"/>
        <v>1</v>
      </c>
      <c r="AX809" s="250">
        <f t="shared" si="487"/>
        <v>0</v>
      </c>
      <c r="AY809" s="89"/>
      <c r="AZ809" s="111"/>
      <c r="BA809" s="111"/>
      <c r="BB809" s="111"/>
      <c r="BC809" s="111"/>
      <c r="BD809" s="111"/>
      <c r="BE809" s="111"/>
      <c r="BF809" s="111"/>
      <c r="BG809" s="111"/>
      <c r="BH809" s="89"/>
      <c r="BI809" s="89"/>
      <c r="BJ809" s="89"/>
      <c r="BK809" s="89"/>
      <c r="BL809" s="89"/>
    </row>
    <row r="810" spans="1:64" x14ac:dyDescent="0.25">
      <c r="A810" s="86">
        <f t="shared" si="476"/>
        <v>809</v>
      </c>
      <c r="B810" s="113"/>
      <c r="C810" s="88"/>
      <c r="D810" s="88"/>
      <c r="E810" s="194">
        <f t="shared" si="488"/>
        <v>0</v>
      </c>
      <c r="F810" s="89">
        <f t="shared" si="489"/>
        <v>0</v>
      </c>
      <c r="G810" s="113"/>
      <c r="H810" s="88"/>
      <c r="I810" s="84">
        <f t="shared" si="490"/>
        <v>16414.890242532965</v>
      </c>
      <c r="J810" s="84">
        <f t="shared" si="491"/>
        <v>16538.494186208311</v>
      </c>
      <c r="K810" s="84">
        <f t="shared" si="492"/>
        <v>16662.098129883656</v>
      </c>
      <c r="L810" s="84">
        <f t="shared" si="493"/>
        <v>16785.702073559001</v>
      </c>
      <c r="M810" s="108">
        <f>IF(T810&lt;&gt;0,(((G810+1)*('Data Raw'!$N$1007-'Data Raw'!$N$1008)/2+'Data Raw'!$N$1008)*'Data Raw'!$M$1010+'Data Raw'!$M$1009)*AE810+AE810)</f>
        <v>16909.306017234347</v>
      </c>
      <c r="N810" s="84">
        <f t="shared" si="494"/>
        <v>17032.909960909692</v>
      </c>
      <c r="O810" s="84">
        <f t="shared" si="495"/>
        <v>17156.513904585037</v>
      </c>
      <c r="P810" s="84">
        <f t="shared" si="496"/>
        <v>17280.117848260383</v>
      </c>
      <c r="Q810" s="84">
        <f t="shared" si="497"/>
        <v>17403.721791935728</v>
      </c>
      <c r="R810" s="166" t="str">
        <f t="shared" si="498"/>
        <v/>
      </c>
      <c r="S810" s="109">
        <f>'Data Raw'!E852</f>
        <v>17079.349999999999</v>
      </c>
      <c r="T810" s="109">
        <f>'Data Raw'!G852</f>
        <v>17090.23</v>
      </c>
      <c r="U810" s="109">
        <f>'Data Raw'!D852</f>
        <v>17252.22</v>
      </c>
      <c r="V810" s="166" t="str">
        <f t="shared" si="499"/>
        <v/>
      </c>
      <c r="W810" s="89">
        <f t="shared" si="500"/>
        <v>-180.92398276565291</v>
      </c>
      <c r="X810" s="89">
        <f t="shared" si="501"/>
        <v>32733.487539786271</v>
      </c>
      <c r="Y810" s="89">
        <f t="shared" si="481"/>
        <v>238.86754397428138</v>
      </c>
      <c r="Z810" s="109">
        <f t="shared" si="502"/>
        <v>172.87000000000262</v>
      </c>
      <c r="AA810" s="89">
        <f t="shared" si="503"/>
        <v>283.37544640541</v>
      </c>
      <c r="AB810" s="89">
        <f t="shared" si="504"/>
        <v>16840.835932314636</v>
      </c>
      <c r="AC810" s="89">
        <f t="shared" si="505"/>
        <v>17353.884067685365</v>
      </c>
      <c r="AD810" s="89">
        <f t="shared" si="506"/>
        <v>1</v>
      </c>
      <c r="AE810" s="89">
        <f>'Data Raw'!C852</f>
        <v>17097.36</v>
      </c>
      <c r="AF810" s="89"/>
      <c r="AG810" s="89">
        <f t="shared" si="472"/>
        <v>-7.1300000000010186</v>
      </c>
      <c r="AH810" s="89">
        <f t="shared" si="473"/>
        <v>-188.05398276565393</v>
      </c>
      <c r="AI810" s="109">
        <f t="shared" si="474"/>
        <v>-1</v>
      </c>
      <c r="AJ810" s="109">
        <f t="shared" si="478"/>
        <v>50</v>
      </c>
      <c r="AK810" s="88"/>
      <c r="AL810" s="191" t="str">
        <f t="shared" si="479"/>
        <v/>
      </c>
      <c r="AM810" s="191">
        <f t="shared" si="480"/>
        <v>-7.1300000000010186</v>
      </c>
      <c r="AN810" s="88"/>
      <c r="AO810" s="191"/>
      <c r="AP810" s="191">
        <f t="shared" si="475"/>
        <v>50.836900000014523</v>
      </c>
      <c r="AQ810" s="191">
        <f t="shared" si="507"/>
        <v>122.72152929600254</v>
      </c>
      <c r="AR810" s="191">
        <f t="shared" si="477"/>
        <v>-116.14601467827883</v>
      </c>
      <c r="AS810" s="250">
        <f t="shared" si="482"/>
        <v>0</v>
      </c>
      <c r="AT810" s="250">
        <f t="shared" si="483"/>
        <v>0</v>
      </c>
      <c r="AU810" s="250">
        <f t="shared" si="484"/>
        <v>0</v>
      </c>
      <c r="AV810" s="250">
        <f t="shared" si="485"/>
        <v>1</v>
      </c>
      <c r="AW810" s="250">
        <f t="shared" si="486"/>
        <v>0</v>
      </c>
      <c r="AX810" s="250">
        <f t="shared" si="487"/>
        <v>0</v>
      </c>
      <c r="AY810" s="89"/>
      <c r="AZ810" s="111"/>
      <c r="BA810" s="111"/>
      <c r="BB810" s="111"/>
      <c r="BC810" s="111"/>
      <c r="BD810" s="111"/>
      <c r="BE810" s="111"/>
      <c r="BF810" s="111"/>
      <c r="BG810" s="111"/>
      <c r="BH810" s="89"/>
      <c r="BI810" s="89"/>
      <c r="BJ810" s="89"/>
      <c r="BK810" s="89"/>
      <c r="BL810" s="89"/>
    </row>
    <row r="811" spans="1:64" x14ac:dyDescent="0.25">
      <c r="A811" s="86">
        <f t="shared" si="476"/>
        <v>810</v>
      </c>
      <c r="B811" s="113"/>
      <c r="C811" s="88"/>
      <c r="D811" s="88"/>
      <c r="E811" s="194">
        <f t="shared" si="488"/>
        <v>0</v>
      </c>
      <c r="F811" s="89">
        <f t="shared" si="489"/>
        <v>0</v>
      </c>
      <c r="G811" s="113"/>
      <c r="H811" s="88"/>
      <c r="I811" s="84">
        <f t="shared" si="490"/>
        <v>16437.129114866297</v>
      </c>
      <c r="J811" s="84">
        <f t="shared" si="491"/>
        <v>16556.562886853433</v>
      </c>
      <c r="K811" s="84">
        <f t="shared" si="492"/>
        <v>16675.996658840577</v>
      </c>
      <c r="L811" s="84">
        <f t="shared" si="493"/>
        <v>16795.430430827717</v>
      </c>
      <c r="M811" s="108">
        <f>IF(T811&lt;&gt;0,(((G811+1)*('Data Raw'!$N$1007-'Data Raw'!$N$1008)/2+'Data Raw'!$N$1008)*'Data Raw'!$M$1010+'Data Raw'!$M$1009)*AE811+AE811)</f>
        <v>16914.864202814857</v>
      </c>
      <c r="N811" s="84">
        <f t="shared" si="494"/>
        <v>17034.297974801997</v>
      </c>
      <c r="O811" s="84">
        <f t="shared" si="495"/>
        <v>17153.731746789137</v>
      </c>
      <c r="P811" s="84">
        <f t="shared" si="496"/>
        <v>17273.165518776281</v>
      </c>
      <c r="Q811" s="84">
        <f t="shared" si="497"/>
        <v>17392.599290763417</v>
      </c>
      <c r="R811" s="166" t="str">
        <f t="shared" si="498"/>
        <v/>
      </c>
      <c r="S811" s="109">
        <f>'Data Raw'!E853</f>
        <v>17002.93</v>
      </c>
      <c r="T811" s="109">
        <f>'Data Raw'!G853</f>
        <v>17111.650000000001</v>
      </c>
      <c r="U811" s="109">
        <f>'Data Raw'!D853</f>
        <v>17162.759999999998</v>
      </c>
      <c r="V811" s="166" t="str">
        <f t="shared" si="499"/>
        <v/>
      </c>
      <c r="W811" s="89">
        <f t="shared" si="500"/>
        <v>-196.78579718514447</v>
      </c>
      <c r="X811" s="89">
        <f t="shared" si="501"/>
        <v>38724.649973792817</v>
      </c>
      <c r="Y811" s="89">
        <f t="shared" si="481"/>
        <v>233.32101471688691</v>
      </c>
      <c r="Z811" s="109">
        <f t="shared" si="502"/>
        <v>159.82999999999811</v>
      </c>
      <c r="AA811" s="89">
        <f t="shared" si="503"/>
        <v>265.72609691892256</v>
      </c>
      <c r="AB811" s="89">
        <f t="shared" si="504"/>
        <v>16862.1108705554</v>
      </c>
      <c r="AC811" s="89">
        <f t="shared" si="505"/>
        <v>17343.849129444599</v>
      </c>
      <c r="AD811" s="89">
        <f t="shared" si="506"/>
        <v>1</v>
      </c>
      <c r="AE811" s="89">
        <f>'Data Raw'!C853</f>
        <v>17102.98</v>
      </c>
      <c r="AF811" s="89"/>
      <c r="AG811" s="89">
        <f t="shared" si="472"/>
        <v>8.6700000000018917</v>
      </c>
      <c r="AH811" s="89">
        <f t="shared" si="473"/>
        <v>-188.11579718514258</v>
      </c>
      <c r="AI811" s="109">
        <f t="shared" si="474"/>
        <v>-1</v>
      </c>
      <c r="AJ811" s="109">
        <f t="shared" si="478"/>
        <v>50</v>
      </c>
      <c r="AK811" s="88"/>
      <c r="AL811" s="191" t="str">
        <f t="shared" si="479"/>
        <v/>
      </c>
      <c r="AM811" s="191">
        <f t="shared" si="480"/>
        <v>-8.6700000000018917</v>
      </c>
      <c r="AN811" s="88"/>
      <c r="AO811" s="191"/>
      <c r="AP811" s="191">
        <f t="shared" si="475"/>
        <v>75.168900000032806</v>
      </c>
      <c r="AQ811" s="191">
        <f t="shared" si="507"/>
        <v>110.04913715200246</v>
      </c>
      <c r="AR811" s="191">
        <f t="shared" si="477"/>
        <v>-123.27187756488445</v>
      </c>
      <c r="AS811" s="250">
        <f t="shared" si="482"/>
        <v>0</v>
      </c>
      <c r="AT811" s="250">
        <f t="shared" si="483"/>
        <v>0</v>
      </c>
      <c r="AU811" s="250">
        <f t="shared" si="484"/>
        <v>0</v>
      </c>
      <c r="AV811" s="250">
        <f t="shared" si="485"/>
        <v>1</v>
      </c>
      <c r="AW811" s="250">
        <f t="shared" si="486"/>
        <v>0</v>
      </c>
      <c r="AX811" s="250">
        <f t="shared" si="487"/>
        <v>0</v>
      </c>
      <c r="AY811" s="89"/>
      <c r="AZ811" s="111"/>
      <c r="BA811" s="111"/>
      <c r="BB811" s="111"/>
      <c r="BC811" s="111"/>
      <c r="BD811" s="111"/>
      <c r="BE811" s="111"/>
      <c r="BF811" s="111"/>
      <c r="BG811" s="111"/>
      <c r="BH811" s="89"/>
      <c r="BI811" s="89"/>
      <c r="BJ811" s="89"/>
      <c r="BK811" s="89"/>
      <c r="BL811" s="89"/>
    </row>
    <row r="812" spans="1:64" x14ac:dyDescent="0.25">
      <c r="A812" s="86">
        <f t="shared" si="476"/>
        <v>811</v>
      </c>
      <c r="B812" s="113"/>
      <c r="C812" s="88"/>
      <c r="D812" s="88"/>
      <c r="E812" s="194">
        <f t="shared" si="488"/>
        <v>0</v>
      </c>
      <c r="F812" s="89">
        <f t="shared" si="489"/>
        <v>0</v>
      </c>
      <c r="G812" s="113"/>
      <c r="H812" s="88"/>
      <c r="I812" s="84">
        <f t="shared" si="490"/>
        <v>16504.822700208988</v>
      </c>
      <c r="J812" s="84">
        <f t="shared" si="491"/>
        <v>16621.483207567431</v>
      </c>
      <c r="K812" s="84">
        <f t="shared" si="492"/>
        <v>16738.143714925875</v>
      </c>
      <c r="L812" s="84">
        <f t="shared" si="493"/>
        <v>16854.804222284318</v>
      </c>
      <c r="M812" s="108">
        <f>IF(T812&lt;&gt;0,(((G812+1)*('Data Raw'!$N$1007-'Data Raw'!$N$1008)/2+'Data Raw'!$N$1008)*'Data Raw'!$M$1010+'Data Raw'!$M$1009)*AE812+AE812)</f>
        <v>16971.464729642761</v>
      </c>
      <c r="N812" s="84">
        <f t="shared" si="494"/>
        <v>17088.125237001204</v>
      </c>
      <c r="O812" s="84">
        <f t="shared" si="495"/>
        <v>17204.785744359648</v>
      </c>
      <c r="P812" s="84">
        <f t="shared" si="496"/>
        <v>17321.446251718091</v>
      </c>
      <c r="Q812" s="84">
        <f t="shared" si="497"/>
        <v>17438.106759076534</v>
      </c>
      <c r="R812" s="166" t="str">
        <f t="shared" si="498"/>
        <v/>
      </c>
      <c r="S812" s="109">
        <f>'Data Raw'!E854</f>
        <v>17074.689999999999</v>
      </c>
      <c r="T812" s="109">
        <f>'Data Raw'!G854</f>
        <v>17174.060000000001</v>
      </c>
      <c r="U812" s="109">
        <f>'Data Raw'!D854</f>
        <v>17252.88</v>
      </c>
      <c r="V812" s="166" t="str">
        <f t="shared" si="499"/>
        <v/>
      </c>
      <c r="W812" s="89">
        <f t="shared" si="500"/>
        <v>-202.59527035724022</v>
      </c>
      <c r="X812" s="89">
        <f t="shared" si="501"/>
        <v>41044.84357112326</v>
      </c>
      <c r="Y812" s="89">
        <f t="shared" si="481"/>
        <v>229.18396198632033</v>
      </c>
      <c r="Z812" s="109">
        <f t="shared" si="502"/>
        <v>178.19000000000233</v>
      </c>
      <c r="AA812" s="89">
        <f t="shared" si="503"/>
        <v>253.22094021621967</v>
      </c>
      <c r="AB812" s="89">
        <f t="shared" si="504"/>
        <v>16934.342817618915</v>
      </c>
      <c r="AC812" s="89">
        <f t="shared" si="505"/>
        <v>17386.077182381083</v>
      </c>
      <c r="AD812" s="89">
        <f t="shared" si="506"/>
        <v>1</v>
      </c>
      <c r="AE812" s="89">
        <f>'Data Raw'!C854</f>
        <v>17160.21</v>
      </c>
      <c r="AF812" s="89"/>
      <c r="AG812" s="89">
        <f t="shared" si="472"/>
        <v>13.850000000002183</v>
      </c>
      <c r="AH812" s="89">
        <f t="shared" si="473"/>
        <v>-188.74527035723804</v>
      </c>
      <c r="AI812" s="109">
        <f t="shared" si="474"/>
        <v>-1</v>
      </c>
      <c r="AJ812" s="109">
        <f t="shared" si="478"/>
        <v>50</v>
      </c>
      <c r="AK812" s="88"/>
      <c r="AL812" s="191" t="str">
        <f t="shared" si="479"/>
        <v/>
      </c>
      <c r="AM812" s="191">
        <f t="shared" si="480"/>
        <v>-13.850000000002183</v>
      </c>
      <c r="AN812" s="88"/>
      <c r="AO812" s="191"/>
      <c r="AP812" s="191">
        <f t="shared" si="475"/>
        <v>191.82250000006047</v>
      </c>
      <c r="AQ812" s="191">
        <f t="shared" si="507"/>
        <v>99.360344135113536</v>
      </c>
      <c r="AR812" s="191">
        <f t="shared" si="477"/>
        <v>-129.82361785120679</v>
      </c>
      <c r="AS812" s="250">
        <f t="shared" si="482"/>
        <v>0</v>
      </c>
      <c r="AT812" s="250">
        <f t="shared" si="483"/>
        <v>0</v>
      </c>
      <c r="AU812" s="250">
        <f t="shared" si="484"/>
        <v>0</v>
      </c>
      <c r="AV812" s="250">
        <f t="shared" si="485"/>
        <v>1</v>
      </c>
      <c r="AW812" s="250">
        <f t="shared" si="486"/>
        <v>0</v>
      </c>
      <c r="AX812" s="250">
        <f t="shared" si="487"/>
        <v>0</v>
      </c>
      <c r="AY812" s="89"/>
      <c r="AZ812" s="111"/>
      <c r="BA812" s="111"/>
      <c r="BB812" s="111"/>
      <c r="BC812" s="111"/>
      <c r="BD812" s="111"/>
      <c r="BE812" s="111"/>
      <c r="BF812" s="111"/>
      <c r="BG812" s="111"/>
      <c r="BH812" s="89"/>
      <c r="BI812" s="89"/>
      <c r="BJ812" s="89"/>
      <c r="BK812" s="89"/>
      <c r="BL812" s="89"/>
    </row>
    <row r="813" spans="1:64" x14ac:dyDescent="0.25">
      <c r="A813" s="86">
        <f t="shared" si="476"/>
        <v>812</v>
      </c>
      <c r="B813" s="113"/>
      <c r="C813" s="88"/>
      <c r="D813" s="88"/>
      <c r="E813" s="194">
        <f t="shared" si="488"/>
        <v>0</v>
      </c>
      <c r="F813" s="89">
        <f t="shared" si="489"/>
        <v>0</v>
      </c>
      <c r="G813" s="113"/>
      <c r="H813" s="88"/>
      <c r="I813" s="84">
        <f t="shared" si="490"/>
        <v>16585.758708623922</v>
      </c>
      <c r="J813" s="84">
        <f t="shared" si="491"/>
        <v>16700.350689617084</v>
      </c>
      <c r="K813" s="84">
        <f t="shared" si="492"/>
        <v>16814.942670610242</v>
      </c>
      <c r="L813" s="84">
        <f t="shared" si="493"/>
        <v>16929.534651603404</v>
      </c>
      <c r="M813" s="108">
        <f>IF(T813&lt;&gt;0,(((G813+1)*('Data Raw'!$N$1007-'Data Raw'!$N$1008)/2+'Data Raw'!$N$1008)*'Data Raw'!$M$1010+'Data Raw'!$M$1009)*AE813+AE813)</f>
        <v>17044.126632596563</v>
      </c>
      <c r="N813" s="84">
        <f t="shared" si="494"/>
        <v>17158.718613589721</v>
      </c>
      <c r="O813" s="84">
        <f t="shared" si="495"/>
        <v>17273.310594582883</v>
      </c>
      <c r="P813" s="84">
        <f t="shared" si="496"/>
        <v>17387.902575576041</v>
      </c>
      <c r="Q813" s="84">
        <f t="shared" si="497"/>
        <v>17502.494556569203</v>
      </c>
      <c r="R813" s="166" t="str">
        <f t="shared" si="498"/>
        <v/>
      </c>
      <c r="S813" s="109">
        <f>'Data Raw'!E855</f>
        <v>17055.7</v>
      </c>
      <c r="T813" s="109">
        <f>'Data Raw'!G855</f>
        <v>17113.36</v>
      </c>
      <c r="U813" s="109">
        <f>'Data Raw'!D855</f>
        <v>17254.23</v>
      </c>
      <c r="V813" s="166" t="str">
        <f t="shared" si="499"/>
        <v/>
      </c>
      <c r="W813" s="89">
        <f t="shared" si="500"/>
        <v>-69.233367403438024</v>
      </c>
      <c r="X813" s="89">
        <f t="shared" si="501"/>
        <v>4793.2591620194344</v>
      </c>
      <c r="Y813" s="89">
        <f t="shared" si="481"/>
        <v>213.79061510623029</v>
      </c>
      <c r="Z813" s="109">
        <f t="shared" si="502"/>
        <v>198.52999999999884</v>
      </c>
      <c r="AA813" s="89">
        <f t="shared" si="503"/>
        <v>245.40794875675957</v>
      </c>
      <c r="AB813" s="89">
        <f t="shared" si="504"/>
        <v>17018.442200816215</v>
      </c>
      <c r="AC813" s="89">
        <f t="shared" si="505"/>
        <v>17448.917799183786</v>
      </c>
      <c r="AD813" s="89">
        <f t="shared" si="506"/>
        <v>1</v>
      </c>
      <c r="AE813" s="89">
        <f>'Data Raw'!C855</f>
        <v>17233.68</v>
      </c>
      <c r="AF813" s="89"/>
      <c r="AG813" s="89">
        <f t="shared" si="472"/>
        <v>-120.31999999999971</v>
      </c>
      <c r="AH813" s="89">
        <f t="shared" si="473"/>
        <v>-189.55336740343773</v>
      </c>
      <c r="AI813" s="109">
        <f t="shared" si="474"/>
        <v>-1</v>
      </c>
      <c r="AJ813" s="109">
        <f t="shared" si="478"/>
        <v>50</v>
      </c>
      <c r="AK813" s="88"/>
      <c r="AL813" s="191" t="str">
        <f t="shared" si="479"/>
        <v/>
      </c>
      <c r="AM813" s="191">
        <f t="shared" si="480"/>
        <v>-120.31999999999971</v>
      </c>
      <c r="AN813" s="88"/>
      <c r="AO813" s="191"/>
      <c r="AP813" s="191">
        <f t="shared" si="475"/>
        <v>14476.90239999993</v>
      </c>
      <c r="AQ813" s="191">
        <f t="shared" si="507"/>
        <v>101.68919478676756</v>
      </c>
      <c r="AR813" s="191">
        <f t="shared" si="477"/>
        <v>-112.10142031946273</v>
      </c>
      <c r="AS813" s="250">
        <f t="shared" si="482"/>
        <v>0</v>
      </c>
      <c r="AT813" s="250">
        <f t="shared" si="483"/>
        <v>0</v>
      </c>
      <c r="AU813" s="250">
        <f t="shared" si="484"/>
        <v>0</v>
      </c>
      <c r="AV813" s="250">
        <f t="shared" si="485"/>
        <v>1</v>
      </c>
      <c r="AW813" s="250">
        <f t="shared" si="486"/>
        <v>0</v>
      </c>
      <c r="AX813" s="250">
        <f t="shared" si="487"/>
        <v>0</v>
      </c>
      <c r="AY813" s="89"/>
      <c r="AZ813" s="111"/>
      <c r="BA813" s="111"/>
      <c r="BB813" s="111"/>
      <c r="BC813" s="111"/>
      <c r="BD813" s="111"/>
      <c r="BE813" s="111"/>
      <c r="BF813" s="111"/>
      <c r="BG813" s="111"/>
      <c r="BH813" s="89"/>
      <c r="BI813" s="89"/>
      <c r="BJ813" s="89"/>
      <c r="BK813" s="89"/>
      <c r="BL813" s="89"/>
    </row>
    <row r="814" spans="1:64" x14ac:dyDescent="0.25">
      <c r="A814" s="86">
        <f t="shared" si="476"/>
        <v>813</v>
      </c>
      <c r="B814" s="113"/>
      <c r="C814" s="88"/>
      <c r="D814" s="88"/>
      <c r="E814" s="194">
        <f t="shared" si="488"/>
        <v>0</v>
      </c>
      <c r="F814" s="89">
        <f t="shared" si="489"/>
        <v>0</v>
      </c>
      <c r="G814" s="113"/>
      <c r="H814" s="88"/>
      <c r="I814" s="84">
        <f t="shared" si="490"/>
        <v>16393.555348498248</v>
      </c>
      <c r="J814" s="84">
        <f t="shared" si="491"/>
        <v>16500.450656051366</v>
      </c>
      <c r="K814" s="84">
        <f t="shared" si="492"/>
        <v>16607.345963604479</v>
      </c>
      <c r="L814" s="84">
        <f t="shared" si="493"/>
        <v>16714.241271157596</v>
      </c>
      <c r="M814" s="108">
        <f>IF(T814&lt;&gt;0,(((G814+1)*('Data Raw'!$N$1007-'Data Raw'!$N$1008)/2+'Data Raw'!$N$1008)*'Data Raw'!$M$1010+'Data Raw'!$M$1009)*AE814+AE814)</f>
        <v>16821.13657871071</v>
      </c>
      <c r="N814" s="84">
        <f t="shared" si="494"/>
        <v>16928.031886263823</v>
      </c>
      <c r="O814" s="84">
        <f t="shared" si="495"/>
        <v>17034.92719381694</v>
      </c>
      <c r="P814" s="84">
        <f t="shared" si="496"/>
        <v>17141.822501370054</v>
      </c>
      <c r="Q814" s="84">
        <f t="shared" si="497"/>
        <v>17248.717808923171</v>
      </c>
      <c r="R814" s="166" t="str">
        <f t="shared" si="498"/>
        <v/>
      </c>
      <c r="S814" s="109">
        <f>'Data Raw'!E856</f>
        <v>16926.47</v>
      </c>
      <c r="T814" s="109">
        <f>'Data Raw'!G856</f>
        <v>17109.14</v>
      </c>
      <c r="U814" s="109">
        <f>'Data Raw'!D856</f>
        <v>17283.650000000001</v>
      </c>
      <c r="V814" s="166" t="str">
        <f t="shared" si="499"/>
        <v/>
      </c>
      <c r="W814" s="89">
        <f t="shared" si="500"/>
        <v>-288.00342128928969</v>
      </c>
      <c r="X814" s="89">
        <f t="shared" si="501"/>
        <v>82945.970674336088</v>
      </c>
      <c r="Y814" s="89">
        <f t="shared" si="481"/>
        <v>225.89015450603986</v>
      </c>
      <c r="Z814" s="109">
        <f t="shared" si="502"/>
        <v>357.18000000000029</v>
      </c>
      <c r="AA814" s="89">
        <f t="shared" si="503"/>
        <v>261.37538464865111</v>
      </c>
      <c r="AB814" s="89">
        <f t="shared" si="504"/>
        <v>16799.613243556752</v>
      </c>
      <c r="AC814" s="89">
        <f t="shared" si="505"/>
        <v>17216.806756443246</v>
      </c>
      <c r="AD814" s="89">
        <f t="shared" si="506"/>
        <v>1</v>
      </c>
      <c r="AE814" s="89">
        <f>'Data Raw'!C856</f>
        <v>17008.21</v>
      </c>
      <c r="AF814" s="89"/>
      <c r="AG814" s="89">
        <f t="shared" si="472"/>
        <v>100.93000000000029</v>
      </c>
      <c r="AH814" s="89">
        <f t="shared" si="473"/>
        <v>-187.0734212892894</v>
      </c>
      <c r="AI814" s="109">
        <f t="shared" si="474"/>
        <v>-1</v>
      </c>
      <c r="AJ814" s="109">
        <f t="shared" si="478"/>
        <v>50</v>
      </c>
      <c r="AK814" s="88"/>
      <c r="AL814" s="191" t="str">
        <f t="shared" si="479"/>
        <v/>
      </c>
      <c r="AM814" s="191">
        <f t="shared" si="480"/>
        <v>-100.93000000000029</v>
      </c>
      <c r="AN814" s="88"/>
      <c r="AO814" s="191"/>
      <c r="AP814" s="191">
        <f t="shared" si="475"/>
        <v>10186.864900000059</v>
      </c>
      <c r="AQ814" s="191">
        <f t="shared" si="507"/>
        <v>101.60483981046009</v>
      </c>
      <c r="AR814" s="191">
        <f t="shared" si="477"/>
        <v>-124.28531469557977</v>
      </c>
      <c r="AS814" s="250">
        <f t="shared" si="482"/>
        <v>0</v>
      </c>
      <c r="AT814" s="250">
        <f t="shared" si="483"/>
        <v>0</v>
      </c>
      <c r="AU814" s="250">
        <f t="shared" si="484"/>
        <v>0</v>
      </c>
      <c r="AV814" s="250">
        <f t="shared" si="485"/>
        <v>0</v>
      </c>
      <c r="AW814" s="250">
        <f t="shared" si="486"/>
        <v>1</v>
      </c>
      <c r="AX814" s="250">
        <f t="shared" si="487"/>
        <v>0</v>
      </c>
      <c r="AY814" s="89"/>
      <c r="AZ814" s="111"/>
      <c r="BA814" s="111"/>
      <c r="BB814" s="111"/>
      <c r="BC814" s="111"/>
      <c r="BD814" s="111"/>
      <c r="BE814" s="111"/>
      <c r="BF814" s="111"/>
      <c r="BG814" s="111"/>
      <c r="BH814" s="89"/>
      <c r="BI814" s="89"/>
      <c r="BJ814" s="89"/>
      <c r="BK814" s="89"/>
      <c r="BL814" s="89"/>
    </row>
    <row r="815" spans="1:64" x14ac:dyDescent="0.25">
      <c r="A815" s="86">
        <f t="shared" si="476"/>
        <v>814</v>
      </c>
      <c r="B815" s="113"/>
      <c r="C815" s="88"/>
      <c r="D815" s="88"/>
      <c r="E815" s="194">
        <f t="shared" si="488"/>
        <v>0</v>
      </c>
      <c r="F815" s="89">
        <f t="shared" si="489"/>
        <v>0</v>
      </c>
      <c r="G815" s="113"/>
      <c r="H815" s="88"/>
      <c r="I815" s="84">
        <f t="shared" si="490"/>
        <v>16644.130415576605</v>
      </c>
      <c r="J815" s="84">
        <f t="shared" si="491"/>
        <v>16757.075492829623</v>
      </c>
      <c r="K815" s="84">
        <f t="shared" si="492"/>
        <v>16870.020570082645</v>
      </c>
      <c r="L815" s="84">
        <f t="shared" si="493"/>
        <v>16982.965647335663</v>
      </c>
      <c r="M815" s="108">
        <f>IF(T815&lt;&gt;0,(((G815+1)*('Data Raw'!$N$1007-'Data Raw'!$N$1008)/2+'Data Raw'!$N$1008)*'Data Raw'!$M$1010+'Data Raw'!$M$1009)*AE815+AE815)</f>
        <v>17095.910724588684</v>
      </c>
      <c r="N815" s="84">
        <f t="shared" si="494"/>
        <v>17208.855801841706</v>
      </c>
      <c r="O815" s="84">
        <f t="shared" si="495"/>
        <v>17321.800879094724</v>
      </c>
      <c r="P815" s="84">
        <f t="shared" si="496"/>
        <v>17434.745956347746</v>
      </c>
      <c r="Q815" s="84">
        <f t="shared" si="497"/>
        <v>17547.691033600764</v>
      </c>
      <c r="R815" s="166" t="str">
        <f t="shared" si="498"/>
        <v/>
      </c>
      <c r="S815" s="109">
        <f>'Data Raw'!E857</f>
        <v>17255.86</v>
      </c>
      <c r="T815" s="109">
        <f>'Data Raw'!G857</f>
        <v>17430.16</v>
      </c>
      <c r="U815" s="109">
        <f>'Data Raw'!D857</f>
        <v>17473.89</v>
      </c>
      <c r="V815" s="166" t="str">
        <f t="shared" si="499"/>
        <v/>
      </c>
      <c r="W815" s="89">
        <f t="shared" si="500"/>
        <v>-334.24927541131547</v>
      </c>
      <c r="X815" s="89">
        <f t="shared" si="501"/>
        <v>111722.57811298942</v>
      </c>
      <c r="Y815" s="89">
        <f t="shared" si="481"/>
        <v>244.33020675470107</v>
      </c>
      <c r="Z815" s="109">
        <f t="shared" si="502"/>
        <v>218.02999999999884</v>
      </c>
      <c r="AA815" s="89">
        <f t="shared" si="503"/>
        <v>255.18318684170077</v>
      </c>
      <c r="AB815" s="89">
        <f t="shared" si="504"/>
        <v>17063.870923048646</v>
      </c>
      <c r="AC815" s="89">
        <f t="shared" si="505"/>
        <v>17508.209076951356</v>
      </c>
      <c r="AD815" s="89">
        <f t="shared" si="506"/>
        <v>1</v>
      </c>
      <c r="AE815" s="89">
        <f>'Data Raw'!C857</f>
        <v>17286.04</v>
      </c>
      <c r="AF815" s="89"/>
      <c r="AG815" s="89">
        <f t="shared" si="472"/>
        <v>144.11999999999898</v>
      </c>
      <c r="AH815" s="89">
        <f t="shared" si="473"/>
        <v>-190.12927541131648</v>
      </c>
      <c r="AI815" s="109">
        <f t="shared" si="474"/>
        <v>-1</v>
      </c>
      <c r="AJ815" s="109">
        <f t="shared" si="478"/>
        <v>50</v>
      </c>
      <c r="AK815" s="88"/>
      <c r="AL815" s="191" t="str">
        <f t="shared" si="479"/>
        <v/>
      </c>
      <c r="AM815" s="191">
        <f t="shared" si="480"/>
        <v>-144.11999999999898</v>
      </c>
      <c r="AN815" s="88"/>
      <c r="AO815" s="191"/>
      <c r="AP815" s="191">
        <f t="shared" si="475"/>
        <v>20770.574399999707</v>
      </c>
      <c r="AQ815" s="191">
        <f t="shared" si="507"/>
        <v>106.32874649818663</v>
      </c>
      <c r="AR815" s="191">
        <f t="shared" si="477"/>
        <v>-138.00146025651443</v>
      </c>
      <c r="AS815" s="250">
        <f t="shared" si="482"/>
        <v>0</v>
      </c>
      <c r="AT815" s="250">
        <f t="shared" si="483"/>
        <v>0</v>
      </c>
      <c r="AU815" s="250">
        <f t="shared" si="484"/>
        <v>0</v>
      </c>
      <c r="AV815" s="250">
        <f t="shared" si="485"/>
        <v>0</v>
      </c>
      <c r="AW815" s="250">
        <f t="shared" si="486"/>
        <v>1</v>
      </c>
      <c r="AX815" s="250">
        <f t="shared" si="487"/>
        <v>0</v>
      </c>
      <c r="AY815" s="89"/>
      <c r="AZ815" s="111"/>
      <c r="BA815" s="111"/>
      <c r="BB815" s="111"/>
      <c r="BC815" s="111"/>
      <c r="BD815" s="111"/>
      <c r="BE815" s="111"/>
      <c r="BF815" s="111"/>
      <c r="BG815" s="111"/>
      <c r="BH815" s="89"/>
      <c r="BI815" s="89"/>
      <c r="BJ815" s="89"/>
      <c r="BK815" s="89"/>
      <c r="BL815" s="89"/>
    </row>
    <row r="816" spans="1:64" x14ac:dyDescent="0.25">
      <c r="A816" s="86">
        <f t="shared" si="476"/>
        <v>815</v>
      </c>
      <c r="B816" s="113"/>
      <c r="C816" s="88"/>
      <c r="D816" s="88"/>
      <c r="E816" s="194">
        <f t="shared" si="488"/>
        <v>0</v>
      </c>
      <c r="F816" s="89">
        <f t="shared" si="489"/>
        <v>0</v>
      </c>
      <c r="G816" s="113"/>
      <c r="H816" s="88"/>
      <c r="I816" s="84">
        <f t="shared" si="490"/>
        <v>16887.750772706575</v>
      </c>
      <c r="J816" s="84">
        <f t="shared" si="491"/>
        <v>17009.915876083927</v>
      </c>
      <c r="K816" s="84">
        <f t="shared" si="492"/>
        <v>17132.080979461276</v>
      </c>
      <c r="L816" s="84">
        <f t="shared" si="493"/>
        <v>17254.246082838625</v>
      </c>
      <c r="M816" s="108">
        <f>IF(T816&lt;&gt;0,(((G816+1)*('Data Raw'!$N$1007-'Data Raw'!$N$1008)/2+'Data Raw'!$N$1008)*'Data Raw'!$M$1010+'Data Raw'!$M$1009)*AE816+AE816)</f>
        <v>17376.411186215977</v>
      </c>
      <c r="N816" s="84">
        <f t="shared" si="494"/>
        <v>17498.576289593329</v>
      </c>
      <c r="O816" s="84">
        <f t="shared" si="495"/>
        <v>17620.741392970678</v>
      </c>
      <c r="P816" s="84">
        <f t="shared" si="496"/>
        <v>17742.906496348027</v>
      </c>
      <c r="Q816" s="84">
        <f t="shared" si="497"/>
        <v>17865.071599725379</v>
      </c>
      <c r="R816" s="166" t="str">
        <f t="shared" si="498"/>
        <v/>
      </c>
      <c r="S816" s="109">
        <f>'Data Raw'!E858</f>
        <v>17547.650000000001</v>
      </c>
      <c r="T816" s="109">
        <f>'Data Raw'!G858</f>
        <v>17569.57</v>
      </c>
      <c r="U816" s="109">
        <f>'Data Raw'!D858</f>
        <v>17685.86</v>
      </c>
      <c r="V816" s="166" t="str">
        <f t="shared" si="499"/>
        <v/>
      </c>
      <c r="W816" s="89">
        <f t="shared" si="500"/>
        <v>-193.15881378402264</v>
      </c>
      <c r="X816" s="89">
        <f t="shared" si="501"/>
        <v>37310.327342450735</v>
      </c>
      <c r="Y816" s="89">
        <f t="shared" si="481"/>
        <v>237.69543145414968</v>
      </c>
      <c r="Z816" s="109">
        <f t="shared" si="502"/>
        <v>138.20999999999913</v>
      </c>
      <c r="AA816" s="89">
        <f t="shared" si="503"/>
        <v>238.47273157860053</v>
      </c>
      <c r="AB816" s="89">
        <f t="shared" si="504"/>
        <v>17352.754291184556</v>
      </c>
      <c r="AC816" s="89">
        <f t="shared" si="505"/>
        <v>17786.565708815444</v>
      </c>
      <c r="AD816" s="89">
        <f t="shared" si="506"/>
        <v>1</v>
      </c>
      <c r="AE816" s="89">
        <f>'Data Raw'!C858</f>
        <v>17569.66</v>
      </c>
      <c r="AF816" s="89"/>
      <c r="AG816" s="89">
        <f t="shared" si="472"/>
        <v>-9.0000000000145519E-2</v>
      </c>
      <c r="AH816" s="89">
        <f t="shared" si="473"/>
        <v>-193.24881378402279</v>
      </c>
      <c r="AI816" s="109">
        <f t="shared" si="474"/>
        <v>-1</v>
      </c>
      <c r="AJ816" s="109">
        <f t="shared" si="478"/>
        <v>50</v>
      </c>
      <c r="AK816" s="88"/>
      <c r="AL816" s="191" t="str">
        <f t="shared" si="479"/>
        <v/>
      </c>
      <c r="AM816" s="191">
        <f t="shared" si="480"/>
        <v>-9.0000000000145519E-2</v>
      </c>
      <c r="AN816" s="88"/>
      <c r="AO816" s="191"/>
      <c r="AP816" s="191">
        <f t="shared" si="475"/>
        <v>8.1000000000261939E-3</v>
      </c>
      <c r="AQ816" s="191">
        <f t="shared" si="507"/>
        <v>94.524441331721476</v>
      </c>
      <c r="AR816" s="191">
        <f t="shared" si="477"/>
        <v>-143.17099012242821</v>
      </c>
      <c r="AS816" s="250">
        <f t="shared" si="482"/>
        <v>0</v>
      </c>
      <c r="AT816" s="250">
        <f t="shared" si="483"/>
        <v>0</v>
      </c>
      <c r="AU816" s="250">
        <f t="shared" si="484"/>
        <v>0</v>
      </c>
      <c r="AV816" s="250">
        <f t="shared" si="485"/>
        <v>1</v>
      </c>
      <c r="AW816" s="250">
        <f t="shared" si="486"/>
        <v>0</v>
      </c>
      <c r="AX816" s="250">
        <f t="shared" si="487"/>
        <v>0</v>
      </c>
      <c r="AY816" s="89"/>
      <c r="AZ816" s="111"/>
      <c r="BA816" s="111"/>
      <c r="BB816" s="111"/>
      <c r="BC816" s="111"/>
      <c r="BD816" s="111"/>
      <c r="BE816" s="111"/>
      <c r="BF816" s="111"/>
      <c r="BG816" s="111"/>
      <c r="BH816" s="89"/>
      <c r="BI816" s="89"/>
      <c r="BJ816" s="89"/>
      <c r="BK816" s="89"/>
      <c r="BL816" s="89"/>
    </row>
    <row r="817" spans="1:64" x14ac:dyDescent="0.25">
      <c r="A817" s="86">
        <f t="shared" si="476"/>
        <v>816</v>
      </c>
      <c r="B817" s="113"/>
      <c r="C817" s="88"/>
      <c r="D817" s="88"/>
      <c r="E817" s="194">
        <f t="shared" si="488"/>
        <v>0</v>
      </c>
      <c r="F817" s="89">
        <f t="shared" si="489"/>
        <v>0</v>
      </c>
      <c r="G817" s="113"/>
      <c r="H817" s="88"/>
      <c r="I817" s="84">
        <f t="shared" si="490"/>
        <v>16992.038084691074</v>
      </c>
      <c r="J817" s="84">
        <f t="shared" si="491"/>
        <v>17110.885800418149</v>
      </c>
      <c r="K817" s="84">
        <f t="shared" si="492"/>
        <v>17229.733516145225</v>
      </c>
      <c r="L817" s="84">
        <f t="shared" si="493"/>
        <v>17348.5812318723</v>
      </c>
      <c r="M817" s="108">
        <f>IF(T817&lt;&gt;0,(((G817+1)*('Data Raw'!$N$1007-'Data Raw'!$N$1008)/2+'Data Raw'!$N$1008)*'Data Raw'!$M$1010+'Data Raw'!$M$1009)*AE817+AE817)</f>
        <v>17467.428947599376</v>
      </c>
      <c r="N817" s="84">
        <f t="shared" si="494"/>
        <v>17586.276663326451</v>
      </c>
      <c r="O817" s="84">
        <f t="shared" si="495"/>
        <v>17705.124379053526</v>
      </c>
      <c r="P817" s="84">
        <f t="shared" si="496"/>
        <v>17823.972094780602</v>
      </c>
      <c r="Q817" s="84">
        <f t="shared" si="497"/>
        <v>17942.819810507677</v>
      </c>
      <c r="R817" s="166" t="str">
        <f t="shared" si="498"/>
        <v/>
      </c>
      <c r="S817" s="109">
        <f>'Data Raw'!E859</f>
        <v>17449.990000000002</v>
      </c>
      <c r="T817" s="109">
        <f>'Data Raw'!G859</f>
        <v>17511.080000000002</v>
      </c>
      <c r="U817" s="109">
        <f>'Data Raw'!D859</f>
        <v>17661.689999999999</v>
      </c>
      <c r="V817" s="166" t="str">
        <f t="shared" si="499"/>
        <v/>
      </c>
      <c r="W817" s="89">
        <f t="shared" si="500"/>
        <v>-43.651052400626213</v>
      </c>
      <c r="X817" s="89">
        <f t="shared" si="501"/>
        <v>1905.4143756822155</v>
      </c>
      <c r="Y817" s="89">
        <f t="shared" si="481"/>
        <v>220.68080477750419</v>
      </c>
      <c r="Z817" s="109">
        <f t="shared" si="502"/>
        <v>211.69999999999709</v>
      </c>
      <c r="AA817" s="89">
        <f t="shared" si="503"/>
        <v>234.64805563880006</v>
      </c>
      <c r="AB817" s="89">
        <f t="shared" si="504"/>
        <v>17458.98817815819</v>
      </c>
      <c r="AC817" s="89">
        <f t="shared" si="505"/>
        <v>17864.391821841808</v>
      </c>
      <c r="AD817" s="89">
        <f t="shared" si="506"/>
        <v>1</v>
      </c>
      <c r="AE817" s="89">
        <f>'Data Raw'!C859</f>
        <v>17661.689999999999</v>
      </c>
      <c r="AF817" s="89"/>
      <c r="AG817" s="89">
        <f t="shared" si="472"/>
        <v>-150.60999999999694</v>
      </c>
      <c r="AH817" s="89">
        <f t="shared" si="473"/>
        <v>-194.26105240062316</v>
      </c>
      <c r="AI817" s="109">
        <f t="shared" si="474"/>
        <v>-1</v>
      </c>
      <c r="AJ817" s="109">
        <f t="shared" si="478"/>
        <v>50</v>
      </c>
      <c r="AK817" s="88"/>
      <c r="AL817" s="191" t="str">
        <f t="shared" si="479"/>
        <v/>
      </c>
      <c r="AM817" s="191">
        <f t="shared" si="480"/>
        <v>-150.60999999999694</v>
      </c>
      <c r="AN817" s="88"/>
      <c r="AO817" s="191"/>
      <c r="AP817" s="191">
        <f t="shared" si="475"/>
        <v>22683.37209999908</v>
      </c>
      <c r="AQ817" s="191">
        <f t="shared" si="507"/>
        <v>100.75617007264097</v>
      </c>
      <c r="AR817" s="191">
        <f t="shared" si="477"/>
        <v>-119.92463470486322</v>
      </c>
      <c r="AS817" s="250">
        <f t="shared" si="482"/>
        <v>0</v>
      </c>
      <c r="AT817" s="250">
        <f t="shared" si="483"/>
        <v>0</v>
      </c>
      <c r="AU817" s="250">
        <f t="shared" si="484"/>
        <v>0</v>
      </c>
      <c r="AV817" s="250">
        <f t="shared" si="485"/>
        <v>1</v>
      </c>
      <c r="AW817" s="250">
        <f t="shared" si="486"/>
        <v>0</v>
      </c>
      <c r="AX817" s="250">
        <f t="shared" si="487"/>
        <v>0</v>
      </c>
      <c r="AY817" s="89"/>
      <c r="AZ817" s="111"/>
      <c r="BA817" s="111"/>
      <c r="BB817" s="111"/>
      <c r="BC817" s="111"/>
      <c r="BD817" s="111"/>
      <c r="BE817" s="111"/>
      <c r="BF817" s="111"/>
      <c r="BG817" s="111"/>
      <c r="BH817" s="89"/>
      <c r="BI817" s="89"/>
      <c r="BJ817" s="89"/>
      <c r="BK817" s="89"/>
      <c r="BL817" s="89"/>
    </row>
    <row r="818" spans="1:64" x14ac:dyDescent="0.25">
      <c r="A818" s="86">
        <f t="shared" si="476"/>
        <v>817</v>
      </c>
      <c r="B818" s="113"/>
      <c r="C818" s="88"/>
      <c r="D818" s="88"/>
      <c r="E818" s="194">
        <f t="shared" si="488"/>
        <v>0</v>
      </c>
      <c r="F818" s="89">
        <f t="shared" si="489"/>
        <v>0</v>
      </c>
      <c r="G818" s="113"/>
      <c r="H818" s="88"/>
      <c r="I818" s="84">
        <f t="shared" si="490"/>
        <v>16682.063122658212</v>
      </c>
      <c r="J818" s="84">
        <f t="shared" si="491"/>
        <v>16792.403525046964</v>
      </c>
      <c r="K818" s="84">
        <f t="shared" si="492"/>
        <v>16902.743927435717</v>
      </c>
      <c r="L818" s="84">
        <f t="shared" si="493"/>
        <v>17013.084329824469</v>
      </c>
      <c r="M818" s="108">
        <f>IF(T818&lt;&gt;0,(((G818+1)*('Data Raw'!$N$1007-'Data Raw'!$N$1008)/2+'Data Raw'!$N$1008)*'Data Raw'!$M$1010+'Data Raw'!$M$1009)*AE818+AE818)</f>
        <v>17123.424732213221</v>
      </c>
      <c r="N818" s="84">
        <f t="shared" si="494"/>
        <v>17233.765134601974</v>
      </c>
      <c r="O818" s="84">
        <f t="shared" si="495"/>
        <v>17344.105536990726</v>
      </c>
      <c r="P818" s="84">
        <f t="shared" si="496"/>
        <v>17454.445939379479</v>
      </c>
      <c r="Q818" s="84">
        <f t="shared" si="497"/>
        <v>17564.786341768231</v>
      </c>
      <c r="R818" s="166" t="str">
        <f t="shared" si="498"/>
        <v/>
      </c>
      <c r="S818" s="109">
        <f>'Data Raw'!E860</f>
        <v>17232.13</v>
      </c>
      <c r="T818" s="109">
        <f>'Data Raw'!G860</f>
        <v>17391.009999999998</v>
      </c>
      <c r="U818" s="109">
        <f>'Data Raw'!D860</f>
        <v>17415.48</v>
      </c>
      <c r="V818" s="166" t="str">
        <f t="shared" si="499"/>
        <v/>
      </c>
      <c r="W818" s="89">
        <f t="shared" si="500"/>
        <v>-267.58526778677697</v>
      </c>
      <c r="X818" s="89">
        <f t="shared" si="501"/>
        <v>71601.87553652114</v>
      </c>
      <c r="Y818" s="89">
        <f t="shared" si="481"/>
        <v>227.97305013657166</v>
      </c>
      <c r="Z818" s="109">
        <f t="shared" si="502"/>
        <v>183.34999999999854</v>
      </c>
      <c r="AA818" s="89">
        <f t="shared" si="503"/>
        <v>227.31976197611411</v>
      </c>
      <c r="AB818" s="89">
        <f t="shared" si="504"/>
        <v>17114.40915270702</v>
      </c>
      <c r="AC818" s="89">
        <f t="shared" si="505"/>
        <v>17513.310847292982</v>
      </c>
      <c r="AD818" s="89">
        <f t="shared" si="506"/>
        <v>1</v>
      </c>
      <c r="AE818" s="89">
        <f>'Data Raw'!C860</f>
        <v>17313.86</v>
      </c>
      <c r="AF818" s="89"/>
      <c r="AG818" s="89">
        <f t="shared" si="472"/>
        <v>77.149999999997817</v>
      </c>
      <c r="AH818" s="89">
        <f t="shared" si="473"/>
        <v>-190.43526778677915</v>
      </c>
      <c r="AI818" s="109">
        <f t="shared" si="474"/>
        <v>-1</v>
      </c>
      <c r="AJ818" s="109">
        <f t="shared" si="478"/>
        <v>50</v>
      </c>
      <c r="AK818" s="88"/>
      <c r="AL818" s="191" t="str">
        <f t="shared" si="479"/>
        <v/>
      </c>
      <c r="AM818" s="191">
        <f t="shared" si="480"/>
        <v>-77.149999999997817</v>
      </c>
      <c r="AN818" s="88"/>
      <c r="AO818" s="191"/>
      <c r="AP818" s="191">
        <f t="shared" si="475"/>
        <v>5952.122499999663</v>
      </c>
      <c r="AQ818" s="191">
        <f t="shared" si="507"/>
        <v>98.133262286791734</v>
      </c>
      <c r="AR818" s="191">
        <f t="shared" si="477"/>
        <v>-129.83978784977992</v>
      </c>
      <c r="AS818" s="250">
        <f t="shared" si="482"/>
        <v>0</v>
      </c>
      <c r="AT818" s="250">
        <f t="shared" si="483"/>
        <v>0</v>
      </c>
      <c r="AU818" s="250">
        <f t="shared" si="484"/>
        <v>0</v>
      </c>
      <c r="AV818" s="250">
        <f t="shared" si="485"/>
        <v>0</v>
      </c>
      <c r="AW818" s="250">
        <f t="shared" si="486"/>
        <v>1</v>
      </c>
      <c r="AX818" s="250">
        <f t="shared" si="487"/>
        <v>0</v>
      </c>
      <c r="AY818" s="89"/>
      <c r="AZ818" s="111"/>
      <c r="BA818" s="111"/>
      <c r="BB818" s="111"/>
      <c r="BC818" s="111"/>
      <c r="BD818" s="111"/>
      <c r="BE818" s="111"/>
      <c r="BF818" s="111"/>
      <c r="BG818" s="111"/>
      <c r="BH818" s="89"/>
      <c r="BI818" s="89"/>
      <c r="BJ818" s="89"/>
      <c r="BK818" s="89"/>
      <c r="BL818" s="89"/>
    </row>
    <row r="819" spans="1:64" x14ac:dyDescent="0.25">
      <c r="A819" s="86">
        <f t="shared" si="476"/>
        <v>818</v>
      </c>
      <c r="B819" s="113"/>
      <c r="C819" s="88"/>
      <c r="D819" s="88"/>
      <c r="E819" s="194">
        <f t="shared" si="488"/>
        <v>0</v>
      </c>
      <c r="F819" s="89">
        <f t="shared" si="489"/>
        <v>0</v>
      </c>
      <c r="G819" s="113"/>
      <c r="H819" s="88"/>
      <c r="I819" s="84">
        <f t="shared" si="490"/>
        <v>16849.22734441892</v>
      </c>
      <c r="J819" s="84">
        <f t="shared" si="491"/>
        <v>16963.213869487201</v>
      </c>
      <c r="K819" s="84">
        <f t="shared" si="492"/>
        <v>17077.20039455549</v>
      </c>
      <c r="L819" s="84">
        <f t="shared" si="493"/>
        <v>17191.186919623775</v>
      </c>
      <c r="M819" s="108">
        <f>IF(T819&lt;&gt;0,(((G819+1)*('Data Raw'!$N$1007-'Data Raw'!$N$1008)/2+'Data Raw'!$N$1008)*'Data Raw'!$M$1010+'Data Raw'!$M$1009)*AE819+AE819)</f>
        <v>17305.17344469206</v>
      </c>
      <c r="N819" s="84">
        <f t="shared" si="494"/>
        <v>17419.159969760345</v>
      </c>
      <c r="O819" s="84">
        <f t="shared" si="495"/>
        <v>17533.14649482863</v>
      </c>
      <c r="P819" s="84">
        <f t="shared" si="496"/>
        <v>17647.133019896919</v>
      </c>
      <c r="Q819" s="84">
        <f t="shared" si="497"/>
        <v>17761.1195449652</v>
      </c>
      <c r="R819" s="166" t="str">
        <f t="shared" si="498"/>
        <v/>
      </c>
      <c r="S819" s="109">
        <f>'Data Raw'!E861</f>
        <v>17389.939999999999</v>
      </c>
      <c r="T819" s="109">
        <f>'Data Raw'!G861</f>
        <v>17641</v>
      </c>
      <c r="U819" s="109">
        <f>'Data Raw'!D861</f>
        <v>17652.8</v>
      </c>
      <c r="V819" s="166" t="str">
        <f t="shared" si="499"/>
        <v/>
      </c>
      <c r="W819" s="89">
        <f t="shared" si="500"/>
        <v>-335.82655530794</v>
      </c>
      <c r="X819" s="89">
        <f t="shared" si="501"/>
        <v>112779.47524999689</v>
      </c>
      <c r="Y819" s="89">
        <f t="shared" si="481"/>
        <v>246.28953483405544</v>
      </c>
      <c r="Z819" s="109">
        <f t="shared" si="502"/>
        <v>262.86000000000058</v>
      </c>
      <c r="AA819" s="89">
        <f t="shared" si="503"/>
        <v>232.39693883666934</v>
      </c>
      <c r="AB819" s="89">
        <f t="shared" si="504"/>
        <v>17304.408202320305</v>
      </c>
      <c r="AC819" s="89">
        <f t="shared" si="505"/>
        <v>17690.851797679697</v>
      </c>
      <c r="AD819" s="89">
        <f t="shared" si="506"/>
        <v>1</v>
      </c>
      <c r="AE819" s="89">
        <f>'Data Raw'!C861</f>
        <v>17497.63</v>
      </c>
      <c r="AF819" s="89"/>
      <c r="AG819" s="89">
        <f t="shared" si="472"/>
        <v>143.36999999999898</v>
      </c>
      <c r="AH819" s="89">
        <f t="shared" si="473"/>
        <v>-192.45655530794102</v>
      </c>
      <c r="AI819" s="109">
        <f t="shared" si="474"/>
        <v>-1</v>
      </c>
      <c r="AJ819" s="109">
        <f t="shared" si="478"/>
        <v>50</v>
      </c>
      <c r="AK819" s="88"/>
      <c r="AL819" s="191" t="str">
        <f t="shared" si="479"/>
        <v/>
      </c>
      <c r="AM819" s="191">
        <f t="shared" si="480"/>
        <v>-143.36999999999898</v>
      </c>
      <c r="AN819" s="88"/>
      <c r="AO819" s="191"/>
      <c r="AP819" s="191">
        <f t="shared" si="475"/>
        <v>20554.956899999706</v>
      </c>
      <c r="AQ819" s="191">
        <f t="shared" si="507"/>
        <v>103.1595664771481</v>
      </c>
      <c r="AR819" s="191">
        <f t="shared" si="477"/>
        <v>-143.12996835690734</v>
      </c>
      <c r="AS819" s="250">
        <f t="shared" si="482"/>
        <v>0</v>
      </c>
      <c r="AT819" s="250">
        <f t="shared" si="483"/>
        <v>0</v>
      </c>
      <c r="AU819" s="250">
        <f t="shared" si="484"/>
        <v>0</v>
      </c>
      <c r="AV819" s="250">
        <f t="shared" si="485"/>
        <v>0</v>
      </c>
      <c r="AW819" s="250">
        <f t="shared" si="486"/>
        <v>1</v>
      </c>
      <c r="AX819" s="250">
        <f t="shared" si="487"/>
        <v>0</v>
      </c>
      <c r="AY819" s="89"/>
      <c r="AZ819" s="111"/>
      <c r="BA819" s="111"/>
      <c r="BB819" s="111"/>
      <c r="BC819" s="111"/>
      <c r="BD819" s="111"/>
      <c r="BE819" s="111"/>
      <c r="BF819" s="111"/>
      <c r="BG819" s="111"/>
      <c r="BH819" s="89"/>
      <c r="BI819" s="89"/>
      <c r="BJ819" s="89"/>
      <c r="BK819" s="89"/>
      <c r="BL819" s="89"/>
    </row>
    <row r="820" spans="1:64" x14ac:dyDescent="0.25">
      <c r="A820" s="86">
        <f t="shared" si="476"/>
        <v>819</v>
      </c>
      <c r="B820" s="113"/>
      <c r="C820" s="88"/>
      <c r="D820" s="88"/>
      <c r="E820" s="194">
        <f t="shared" si="488"/>
        <v>0</v>
      </c>
      <c r="F820" s="89">
        <f t="shared" si="489"/>
        <v>0</v>
      </c>
      <c r="G820" s="113"/>
      <c r="H820" s="88"/>
      <c r="I820" s="84">
        <f t="shared" si="490"/>
        <v>16835.885348408483</v>
      </c>
      <c r="J820" s="84">
        <f t="shared" si="491"/>
        <v>16959.030115825513</v>
      </c>
      <c r="K820" s="84">
        <f t="shared" si="492"/>
        <v>17082.17488324254</v>
      </c>
      <c r="L820" s="84">
        <f t="shared" si="493"/>
        <v>17205.31965065957</v>
      </c>
      <c r="M820" s="108">
        <f>IF(T820&lt;&gt;0,(((G820+1)*('Data Raw'!$N$1007-'Data Raw'!$N$1008)/2+'Data Raw'!$N$1008)*'Data Raw'!$M$1010+'Data Raw'!$M$1009)*AE820+AE820)</f>
        <v>17328.464418076597</v>
      </c>
      <c r="N820" s="84">
        <f t="shared" si="494"/>
        <v>17451.609185493624</v>
      </c>
      <c r="O820" s="84">
        <f t="shared" si="495"/>
        <v>17574.753952910654</v>
      </c>
      <c r="P820" s="84">
        <f t="shared" si="496"/>
        <v>17697.898720327681</v>
      </c>
      <c r="Q820" s="84">
        <f t="shared" si="497"/>
        <v>17821.043487744711</v>
      </c>
      <c r="R820" s="166" t="str">
        <f t="shared" si="498"/>
        <v/>
      </c>
      <c r="S820" s="109">
        <f>'Data Raw'!E862</f>
        <v>17493.080000000002</v>
      </c>
      <c r="T820" s="109">
        <f>'Data Raw'!G862</f>
        <v>17612.099999999999</v>
      </c>
      <c r="U820" s="109">
        <f>'Data Raw'!D862</f>
        <v>17635.7</v>
      </c>
      <c r="V820" s="166" t="str">
        <f t="shared" si="499"/>
        <v/>
      </c>
      <c r="W820" s="89">
        <f t="shared" si="500"/>
        <v>-283.63558192340133</v>
      </c>
      <c r="X820" s="89">
        <f t="shared" si="501"/>
        <v>80449.143333026514</v>
      </c>
      <c r="Y820" s="89">
        <f t="shared" si="481"/>
        <v>251.96381632110788</v>
      </c>
      <c r="Z820" s="109">
        <f t="shared" si="502"/>
        <v>142.61999999999898</v>
      </c>
      <c r="AA820" s="89">
        <f t="shared" si="503"/>
        <v>219.57166186000214</v>
      </c>
      <c r="AB820" s="89">
        <f t="shared" si="504"/>
        <v>17323.642601988831</v>
      </c>
      <c r="AC820" s="89">
        <f t="shared" si="505"/>
        <v>17718.717398011169</v>
      </c>
      <c r="AD820" s="89">
        <f t="shared" si="506"/>
        <v>1</v>
      </c>
      <c r="AE820" s="89">
        <f>'Data Raw'!C862</f>
        <v>17521.18</v>
      </c>
      <c r="AF820" s="89"/>
      <c r="AG820" s="89">
        <f t="shared" si="472"/>
        <v>90.919999999998254</v>
      </c>
      <c r="AH820" s="89">
        <f t="shared" si="473"/>
        <v>-192.71558192340308</v>
      </c>
      <c r="AI820" s="109">
        <f t="shared" si="474"/>
        <v>-1</v>
      </c>
      <c r="AJ820" s="109">
        <f t="shared" si="478"/>
        <v>50</v>
      </c>
      <c r="AK820" s="88"/>
      <c r="AL820" s="191" t="str">
        <f t="shared" si="479"/>
        <v/>
      </c>
      <c r="AM820" s="191">
        <f t="shared" si="480"/>
        <v>-90.919999999998254</v>
      </c>
      <c r="AN820" s="88"/>
      <c r="AO820" s="191"/>
      <c r="AP820" s="191">
        <f t="shared" si="475"/>
        <v>8266.4463999996824</v>
      </c>
      <c r="AQ820" s="191">
        <f t="shared" si="507"/>
        <v>101.79961464635367</v>
      </c>
      <c r="AR820" s="191">
        <f t="shared" si="477"/>
        <v>-150.16420167475422</v>
      </c>
      <c r="AS820" s="250">
        <f t="shared" si="482"/>
        <v>0</v>
      </c>
      <c r="AT820" s="250">
        <f t="shared" si="483"/>
        <v>0</v>
      </c>
      <c r="AU820" s="250">
        <f t="shared" si="484"/>
        <v>0</v>
      </c>
      <c r="AV820" s="250">
        <f t="shared" si="485"/>
        <v>0</v>
      </c>
      <c r="AW820" s="250">
        <f t="shared" si="486"/>
        <v>1</v>
      </c>
      <c r="AX820" s="250">
        <f t="shared" si="487"/>
        <v>0</v>
      </c>
      <c r="AY820" s="89"/>
      <c r="AZ820" s="111"/>
      <c r="BA820" s="111"/>
      <c r="BB820" s="111"/>
      <c r="BC820" s="111"/>
      <c r="BD820" s="111"/>
      <c r="BE820" s="111"/>
      <c r="BF820" s="111"/>
      <c r="BG820" s="111"/>
      <c r="BH820" s="89"/>
      <c r="BI820" s="89"/>
      <c r="BJ820" s="89"/>
      <c r="BK820" s="89"/>
      <c r="BL820" s="89"/>
    </row>
    <row r="821" spans="1:64" x14ac:dyDescent="0.25">
      <c r="A821" s="86">
        <f t="shared" si="476"/>
        <v>820</v>
      </c>
      <c r="B821" s="113"/>
      <c r="C821" s="88"/>
      <c r="D821" s="88"/>
      <c r="E821" s="194">
        <f t="shared" si="488"/>
        <v>0</v>
      </c>
      <c r="F821" s="89">
        <f t="shared" si="489"/>
        <v>0</v>
      </c>
      <c r="G821" s="113"/>
      <c r="H821" s="88"/>
      <c r="I821" s="84">
        <f t="shared" si="490"/>
        <v>17010.557982202859</v>
      </c>
      <c r="J821" s="84">
        <f t="shared" si="491"/>
        <v>17136.539890363416</v>
      </c>
      <c r="K821" s="84">
        <f t="shared" si="492"/>
        <v>17262.521798523969</v>
      </c>
      <c r="L821" s="84">
        <f t="shared" si="493"/>
        <v>17388.503706684525</v>
      </c>
      <c r="M821" s="108">
        <f>IF(T821&lt;&gt;0,(((G821+1)*('Data Raw'!$N$1007-'Data Raw'!$N$1008)/2+'Data Raw'!$N$1008)*'Data Raw'!$M$1010+'Data Raw'!$M$1009)*AE821+AE821)</f>
        <v>17514.485614845078</v>
      </c>
      <c r="N821" s="84">
        <f t="shared" si="494"/>
        <v>17640.467523005631</v>
      </c>
      <c r="O821" s="84">
        <f t="shared" si="495"/>
        <v>17766.449431166187</v>
      </c>
      <c r="P821" s="84">
        <f t="shared" si="496"/>
        <v>17892.43133932674</v>
      </c>
      <c r="Q821" s="84">
        <f t="shared" si="497"/>
        <v>18018.413247487297</v>
      </c>
      <c r="R821" s="166" t="str">
        <f t="shared" si="498"/>
        <v/>
      </c>
      <c r="S821" s="109">
        <f>'Data Raw'!E863</f>
        <v>17709.27</v>
      </c>
      <c r="T821" s="109">
        <f>'Data Raw'!G863</f>
        <v>17798.73</v>
      </c>
      <c r="U821" s="109">
        <f>'Data Raw'!D863</f>
        <v>17826.05</v>
      </c>
      <c r="V821" s="166" t="str">
        <f t="shared" si="499"/>
        <v/>
      </c>
      <c r="W821" s="89">
        <f t="shared" si="500"/>
        <v>-284.24438515492147</v>
      </c>
      <c r="X821" s="89">
        <f t="shared" si="501"/>
        <v>80794.870492099348</v>
      </c>
      <c r="Y821" s="89">
        <f t="shared" si="481"/>
        <v>256.82385817706745</v>
      </c>
      <c r="Z821" s="109">
        <f t="shared" si="502"/>
        <v>116.77999999999884</v>
      </c>
      <c r="AA821" s="89">
        <f t="shared" si="503"/>
        <v>204.88713873714454</v>
      </c>
      <c r="AB821" s="89">
        <f t="shared" si="504"/>
        <v>17522.634087418999</v>
      </c>
      <c r="AC821" s="89">
        <f t="shared" si="505"/>
        <v>17895.905912581002</v>
      </c>
      <c r="AD821" s="89">
        <f t="shared" si="506"/>
        <v>1</v>
      </c>
      <c r="AE821" s="89">
        <f>'Data Raw'!C863</f>
        <v>17709.27</v>
      </c>
      <c r="AF821" s="89"/>
      <c r="AG821" s="89">
        <f t="shared" si="472"/>
        <v>89.459999999999127</v>
      </c>
      <c r="AH821" s="89">
        <f t="shared" si="473"/>
        <v>-194.78438515492235</v>
      </c>
      <c r="AI821" s="109">
        <f t="shared" si="474"/>
        <v>-1</v>
      </c>
      <c r="AJ821" s="109">
        <f t="shared" si="478"/>
        <v>50</v>
      </c>
      <c r="AK821" s="88"/>
      <c r="AL821" s="191" t="str">
        <f t="shared" si="479"/>
        <v/>
      </c>
      <c r="AM821" s="191">
        <f t="shared" si="480"/>
        <v>-89.459999999999127</v>
      </c>
      <c r="AN821" s="88"/>
      <c r="AO821" s="191"/>
      <c r="AP821" s="191">
        <f t="shared" si="475"/>
        <v>8003.0915999998442</v>
      </c>
      <c r="AQ821" s="191">
        <f t="shared" si="507"/>
        <v>100.42854635231427</v>
      </c>
      <c r="AR821" s="191">
        <f t="shared" si="477"/>
        <v>-156.39531182475318</v>
      </c>
      <c r="AS821" s="250">
        <f t="shared" si="482"/>
        <v>0</v>
      </c>
      <c r="AT821" s="250">
        <f t="shared" si="483"/>
        <v>0</v>
      </c>
      <c r="AU821" s="250">
        <f t="shared" si="484"/>
        <v>0</v>
      </c>
      <c r="AV821" s="250">
        <f t="shared" si="485"/>
        <v>0</v>
      </c>
      <c r="AW821" s="250">
        <f t="shared" si="486"/>
        <v>1</v>
      </c>
      <c r="AX821" s="250">
        <f t="shared" si="487"/>
        <v>0</v>
      </c>
      <c r="AY821" s="89"/>
      <c r="AZ821" s="111"/>
      <c r="BA821" s="111"/>
      <c r="BB821" s="111"/>
      <c r="BC821" s="111"/>
      <c r="BD821" s="111"/>
      <c r="BE821" s="111"/>
      <c r="BF821" s="111"/>
      <c r="BG821" s="111"/>
      <c r="BH821" s="89"/>
      <c r="BI821" s="89"/>
      <c r="BJ821" s="89"/>
      <c r="BK821" s="89"/>
      <c r="BL821" s="89"/>
    </row>
    <row r="822" spans="1:64" x14ac:dyDescent="0.25">
      <c r="A822" s="86">
        <f t="shared" si="476"/>
        <v>821</v>
      </c>
      <c r="B822" s="113"/>
      <c r="C822" s="88"/>
      <c r="D822" s="88"/>
      <c r="E822" s="194">
        <f t="shared" si="488"/>
        <v>0</v>
      </c>
      <c r="F822" s="89">
        <f t="shared" si="489"/>
        <v>0</v>
      </c>
      <c r="G822" s="113"/>
      <c r="H822" s="88"/>
      <c r="I822" s="84">
        <f t="shared" si="490"/>
        <v>16955.868023340416</v>
      </c>
      <c r="J822" s="84">
        <f t="shared" si="491"/>
        <v>17084.279952428951</v>
      </c>
      <c r="K822" s="84">
        <f t="shared" si="492"/>
        <v>17212.691881517483</v>
      </c>
      <c r="L822" s="84">
        <f t="shared" si="493"/>
        <v>17341.103810606015</v>
      </c>
      <c r="M822" s="108">
        <f>IF(T822&lt;&gt;0,(((G822+1)*('Data Raw'!$N$1007-'Data Raw'!$N$1008)/2+'Data Raw'!$N$1008)*'Data Raw'!$M$1010+'Data Raw'!$M$1009)*AE822+AE822)</f>
        <v>17469.515739694551</v>
      </c>
      <c r="N822" s="84">
        <f t="shared" si="494"/>
        <v>17597.927668783086</v>
      </c>
      <c r="O822" s="84">
        <f t="shared" si="495"/>
        <v>17726.339597871618</v>
      </c>
      <c r="P822" s="84">
        <f t="shared" si="496"/>
        <v>17854.75152696015</v>
      </c>
      <c r="Q822" s="84">
        <f t="shared" si="497"/>
        <v>17983.163456048685</v>
      </c>
      <c r="R822" s="166" t="str">
        <f t="shared" si="498"/>
        <v/>
      </c>
      <c r="S822" s="109">
        <f>'Data Raw'!E864</f>
        <v>17624.419999999998</v>
      </c>
      <c r="T822" s="109">
        <f>'Data Raw'!G864</f>
        <v>17874.669999999998</v>
      </c>
      <c r="U822" s="109">
        <f>'Data Raw'!D864</f>
        <v>17879.27</v>
      </c>
      <c r="V822" s="166" t="str">
        <f t="shared" si="499"/>
        <v/>
      </c>
      <c r="W822" s="89">
        <f t="shared" si="500"/>
        <v>-405.15426030544768</v>
      </c>
      <c r="X822" s="89">
        <f t="shared" si="501"/>
        <v>164149.97464365445</v>
      </c>
      <c r="Y822" s="89">
        <f t="shared" si="481"/>
        <v>282.817694793302</v>
      </c>
      <c r="Z822" s="109">
        <f t="shared" si="502"/>
        <v>254.85000000000218</v>
      </c>
      <c r="AA822" s="89">
        <f t="shared" si="503"/>
        <v>212.0246903461242</v>
      </c>
      <c r="AB822" s="89">
        <f t="shared" si="504"/>
        <v>17489.645932073425</v>
      </c>
      <c r="AC822" s="89">
        <f t="shared" si="505"/>
        <v>17837.954067926574</v>
      </c>
      <c r="AD822" s="89" t="str">
        <f t="shared" si="506"/>
        <v/>
      </c>
      <c r="AE822" s="89">
        <f>'Data Raw'!C864</f>
        <v>17663.8</v>
      </c>
      <c r="AF822" s="89"/>
      <c r="AG822" s="89">
        <f t="shared" si="472"/>
        <v>210.86999999999898</v>
      </c>
      <c r="AH822" s="89">
        <f t="shared" si="473"/>
        <v>-194.2842603054487</v>
      </c>
      <c r="AI822" s="109">
        <f t="shared" si="474"/>
        <v>-1</v>
      </c>
      <c r="AJ822" s="109">
        <f t="shared" si="478"/>
        <v>50</v>
      </c>
      <c r="AK822" s="88"/>
      <c r="AL822" s="191" t="str">
        <f t="shared" si="479"/>
        <v/>
      </c>
      <c r="AM822" s="191">
        <f t="shared" si="480"/>
        <v>-210.86999999999898</v>
      </c>
      <c r="AN822" s="88"/>
      <c r="AO822" s="191"/>
      <c r="AP822" s="191">
        <f t="shared" si="475"/>
        <v>44466.156899999572</v>
      </c>
      <c r="AQ822" s="191">
        <f t="shared" si="507"/>
        <v>112.69981897983479</v>
      </c>
      <c r="AR822" s="191">
        <f t="shared" si="477"/>
        <v>-170.11787581346721</v>
      </c>
      <c r="AS822" s="250">
        <f t="shared" si="482"/>
        <v>0</v>
      </c>
      <c r="AT822" s="250">
        <f t="shared" si="483"/>
        <v>0</v>
      </c>
      <c r="AU822" s="250">
        <f t="shared" si="484"/>
        <v>0</v>
      </c>
      <c r="AV822" s="250">
        <f t="shared" si="485"/>
        <v>0</v>
      </c>
      <c r="AW822" s="250">
        <f t="shared" si="486"/>
        <v>0</v>
      </c>
      <c r="AX822" s="250">
        <f t="shared" si="487"/>
        <v>1</v>
      </c>
      <c r="AY822" s="89"/>
      <c r="AZ822" s="111"/>
      <c r="BA822" s="111"/>
      <c r="BB822" s="111"/>
      <c r="BC822" s="111"/>
      <c r="BD822" s="111"/>
      <c r="BE822" s="111"/>
      <c r="BF822" s="111"/>
      <c r="BG822" s="111"/>
      <c r="BH822" s="89"/>
      <c r="BI822" s="89"/>
      <c r="BJ822" s="89"/>
      <c r="BK822" s="89"/>
      <c r="BL822" s="89"/>
    </row>
    <row r="823" spans="1:64" x14ac:dyDescent="0.25">
      <c r="A823" s="86">
        <f t="shared" si="476"/>
        <v>822</v>
      </c>
      <c r="B823" s="113"/>
      <c r="C823" s="88"/>
      <c r="D823" s="88"/>
      <c r="E823" s="194">
        <f t="shared" si="488"/>
        <v>0</v>
      </c>
      <c r="F823" s="89">
        <f t="shared" si="489"/>
        <v>0</v>
      </c>
      <c r="G823" s="113"/>
      <c r="H823" s="88"/>
      <c r="I823" s="84">
        <f t="shared" si="490"/>
        <v>17086.044443003833</v>
      </c>
      <c r="J823" s="84">
        <f t="shared" si="491"/>
        <v>17227.453290400485</v>
      </c>
      <c r="K823" s="84">
        <f t="shared" si="492"/>
        <v>17368.862137797136</v>
      </c>
      <c r="L823" s="84">
        <f t="shared" si="493"/>
        <v>17510.270985193787</v>
      </c>
      <c r="M823" s="108">
        <f>IF(T823&lt;&gt;0,(((G823+1)*('Data Raw'!$N$1007-'Data Raw'!$N$1008)/2+'Data Raw'!$N$1008)*'Data Raw'!$M$1010+'Data Raw'!$M$1009)*AE823+AE823)</f>
        <v>17651.679832590438</v>
      </c>
      <c r="N823" s="84">
        <f t="shared" si="494"/>
        <v>17793.08867998709</v>
      </c>
      <c r="O823" s="84">
        <f t="shared" si="495"/>
        <v>17934.497527383741</v>
      </c>
      <c r="P823" s="84">
        <f t="shared" si="496"/>
        <v>18075.906374780392</v>
      </c>
      <c r="Q823" s="84">
        <f t="shared" si="497"/>
        <v>18217.315222177043</v>
      </c>
      <c r="R823" s="166" t="str">
        <f t="shared" si="498"/>
        <v/>
      </c>
      <c r="S823" s="109">
        <f>'Data Raw'!E865</f>
        <v>17659.29</v>
      </c>
      <c r="T823" s="109">
        <f>'Data Raw'!G865</f>
        <v>17692.45</v>
      </c>
      <c r="U823" s="109">
        <f>'Data Raw'!D865</f>
        <v>17879.009999999998</v>
      </c>
      <c r="V823" s="166" t="str">
        <f t="shared" si="499"/>
        <v/>
      </c>
      <c r="W823" s="89">
        <f t="shared" si="500"/>
        <v>-40.770167409562418</v>
      </c>
      <c r="X823" s="89">
        <f t="shared" si="501"/>
        <v>1662.2065506037457</v>
      </c>
      <c r="Y823" s="89">
        <f t="shared" si="481"/>
        <v>262.2913585744426</v>
      </c>
      <c r="Z823" s="109">
        <f t="shared" si="502"/>
        <v>219.71999999999753</v>
      </c>
      <c r="AA823" s="89">
        <f t="shared" si="503"/>
        <v>213.12402029667754</v>
      </c>
      <c r="AB823" s="89">
        <f t="shared" si="504"/>
        <v>17667.769013205798</v>
      </c>
      <c r="AC823" s="89">
        <f t="shared" si="505"/>
        <v>18028.210986794205</v>
      </c>
      <c r="AD823" s="89">
        <f t="shared" si="506"/>
        <v>1</v>
      </c>
      <c r="AE823" s="89">
        <f>'Data Raw'!C865</f>
        <v>17847.990000000002</v>
      </c>
      <c r="AF823" s="89"/>
      <c r="AG823" s="89">
        <f t="shared" si="472"/>
        <v>-155.54000000000087</v>
      </c>
      <c r="AH823" s="89">
        <f t="shared" si="473"/>
        <v>-196.31016740956329</v>
      </c>
      <c r="AI823" s="109">
        <f t="shared" si="474"/>
        <v>-1</v>
      </c>
      <c r="AJ823" s="109">
        <f t="shared" si="478"/>
        <v>50</v>
      </c>
      <c r="AK823" s="88"/>
      <c r="AL823" s="191" t="str">
        <f t="shared" si="479"/>
        <v/>
      </c>
      <c r="AM823" s="191">
        <f t="shared" si="480"/>
        <v>-155.54000000000087</v>
      </c>
      <c r="AN823" s="88"/>
      <c r="AO823" s="191"/>
      <c r="AP823" s="191">
        <f t="shared" si="475"/>
        <v>24192.691600000271</v>
      </c>
      <c r="AQ823" s="191">
        <f t="shared" si="507"/>
        <v>117.45983909318657</v>
      </c>
      <c r="AR823" s="191">
        <f t="shared" si="477"/>
        <v>-144.83151948125601</v>
      </c>
      <c r="AS823" s="250">
        <f t="shared" si="482"/>
        <v>0</v>
      </c>
      <c r="AT823" s="250">
        <f t="shared" si="483"/>
        <v>0</v>
      </c>
      <c r="AU823" s="250">
        <f t="shared" si="484"/>
        <v>0</v>
      </c>
      <c r="AV823" s="250">
        <f t="shared" si="485"/>
        <v>1</v>
      </c>
      <c r="AW823" s="250">
        <f t="shared" si="486"/>
        <v>0</v>
      </c>
      <c r="AX823" s="250">
        <f t="shared" si="487"/>
        <v>0</v>
      </c>
      <c r="AY823" s="89"/>
      <c r="AZ823" s="111"/>
      <c r="BA823" s="111"/>
      <c r="BB823" s="111"/>
      <c r="BC823" s="111"/>
      <c r="BD823" s="111"/>
      <c r="BE823" s="111"/>
      <c r="BF823" s="111"/>
      <c r="BG823" s="111"/>
      <c r="BH823" s="89"/>
      <c r="BI823" s="89"/>
      <c r="BJ823" s="89"/>
      <c r="BK823" s="89"/>
      <c r="BL823" s="89"/>
    </row>
    <row r="824" spans="1:64" x14ac:dyDescent="0.25">
      <c r="A824" s="86">
        <f t="shared" si="476"/>
        <v>823</v>
      </c>
      <c r="B824" s="113"/>
      <c r="C824" s="88"/>
      <c r="D824" s="88"/>
      <c r="E824" s="194">
        <f t="shared" si="488"/>
        <v>0</v>
      </c>
      <c r="F824" s="89">
        <f t="shared" si="489"/>
        <v>0</v>
      </c>
      <c r="G824" s="113"/>
      <c r="H824" s="88"/>
      <c r="I824" s="84">
        <f t="shared" si="490"/>
        <v>16896.086263502679</v>
      </c>
      <c r="J824" s="84">
        <f t="shared" si="491"/>
        <v>17027.231942789902</v>
      </c>
      <c r="K824" s="84">
        <f t="shared" si="492"/>
        <v>17158.377622077121</v>
      </c>
      <c r="L824" s="84">
        <f t="shared" si="493"/>
        <v>17289.523301364345</v>
      </c>
      <c r="M824" s="108">
        <f>IF(T824&lt;&gt;0,(((G824+1)*('Data Raw'!$N$1007-'Data Raw'!$N$1008)/2+'Data Raw'!$N$1008)*'Data Raw'!$M$1010+'Data Raw'!$M$1009)*AE824+AE824)</f>
        <v>17420.668980651564</v>
      </c>
      <c r="N824" s="84">
        <f t="shared" si="494"/>
        <v>17551.814659938784</v>
      </c>
      <c r="O824" s="84">
        <f t="shared" si="495"/>
        <v>17682.960339226007</v>
      </c>
      <c r="P824" s="84">
        <f t="shared" si="496"/>
        <v>17814.106018513226</v>
      </c>
      <c r="Q824" s="84">
        <f t="shared" si="497"/>
        <v>17945.25169780045</v>
      </c>
      <c r="R824" s="166" t="str">
        <f t="shared" si="498"/>
        <v/>
      </c>
      <c r="S824" s="109">
        <f>'Data Raw'!E866</f>
        <v>17502.53</v>
      </c>
      <c r="T824" s="109">
        <f>'Data Raw'!G866</f>
        <v>17786.32</v>
      </c>
      <c r="U824" s="109">
        <f>'Data Raw'!D866</f>
        <v>17797.169999999998</v>
      </c>
      <c r="V824" s="166" t="str">
        <f t="shared" si="499"/>
        <v/>
      </c>
      <c r="W824" s="89">
        <f t="shared" si="500"/>
        <v>-365.65101934843551</v>
      </c>
      <c r="X824" s="89">
        <f t="shared" si="501"/>
        <v>133700.66795054995</v>
      </c>
      <c r="Y824" s="89">
        <f t="shared" si="481"/>
        <v>279.40784543835122</v>
      </c>
      <c r="Z824" s="109">
        <f t="shared" si="502"/>
        <v>294.63999999999942</v>
      </c>
      <c r="AA824" s="89">
        <f t="shared" si="503"/>
        <v>224.76916025429495</v>
      </c>
      <c r="AB824" s="89">
        <f t="shared" si="504"/>
        <v>17433.254582747824</v>
      </c>
      <c r="AC824" s="89">
        <f t="shared" si="505"/>
        <v>17795.565417252175</v>
      </c>
      <c r="AD824" s="89">
        <f t="shared" si="506"/>
        <v>1</v>
      </c>
      <c r="AE824" s="89">
        <f>'Data Raw'!C866</f>
        <v>17614.41</v>
      </c>
      <c r="AF824" s="89"/>
      <c r="AG824" s="89">
        <f t="shared" si="472"/>
        <v>171.90999999999985</v>
      </c>
      <c r="AH824" s="89">
        <f t="shared" si="473"/>
        <v>-193.74101934843566</v>
      </c>
      <c r="AI824" s="109">
        <f t="shared" si="474"/>
        <v>-1</v>
      </c>
      <c r="AJ824" s="109">
        <f t="shared" si="478"/>
        <v>50</v>
      </c>
      <c r="AK824" s="88"/>
      <c r="AL824" s="191" t="str">
        <f t="shared" si="479"/>
        <v/>
      </c>
      <c r="AM824" s="191">
        <f t="shared" si="480"/>
        <v>-171.90999999999985</v>
      </c>
      <c r="AN824" s="88"/>
      <c r="AO824" s="191"/>
      <c r="AP824" s="191">
        <f t="shared" si="475"/>
        <v>29553.048099999949</v>
      </c>
      <c r="AQ824" s="191">
        <f t="shared" si="507"/>
        <v>123.50985697172138</v>
      </c>
      <c r="AR824" s="191">
        <f t="shared" si="477"/>
        <v>-155.89798846662984</v>
      </c>
      <c r="AS824" s="250">
        <f t="shared" si="482"/>
        <v>0</v>
      </c>
      <c r="AT824" s="250">
        <f t="shared" si="483"/>
        <v>0</v>
      </c>
      <c r="AU824" s="250">
        <f t="shared" si="484"/>
        <v>0</v>
      </c>
      <c r="AV824" s="250">
        <f t="shared" si="485"/>
        <v>0</v>
      </c>
      <c r="AW824" s="250">
        <f t="shared" si="486"/>
        <v>1</v>
      </c>
      <c r="AX824" s="250">
        <f t="shared" si="487"/>
        <v>0</v>
      </c>
      <c r="AY824" s="89"/>
      <c r="AZ824" s="111"/>
      <c r="BA824" s="111"/>
      <c r="BB824" s="111"/>
      <c r="BC824" s="111"/>
      <c r="BD824" s="111"/>
      <c r="BE824" s="111"/>
      <c r="BF824" s="111"/>
      <c r="BG824" s="111"/>
      <c r="BH824" s="89"/>
      <c r="BI824" s="89"/>
      <c r="BJ824" s="89"/>
      <c r="BK824" s="89"/>
      <c r="BL824" s="89"/>
    </row>
    <row r="825" spans="1:64" x14ac:dyDescent="0.25">
      <c r="A825" s="86">
        <f t="shared" si="476"/>
        <v>824</v>
      </c>
      <c r="B825" s="113"/>
      <c r="C825" s="88"/>
      <c r="D825" s="88"/>
      <c r="E825" s="194">
        <f t="shared" si="488"/>
        <v>0</v>
      </c>
      <c r="F825" s="89">
        <f t="shared" si="489"/>
        <v>0</v>
      </c>
      <c r="G825" s="113"/>
      <c r="H825" s="88"/>
      <c r="I825" s="84">
        <f t="shared" si="490"/>
        <v>17039.873468510181</v>
      </c>
      <c r="J825" s="84">
        <f t="shared" si="491"/>
        <v>17179.577391229359</v>
      </c>
      <c r="K825" s="84">
        <f t="shared" si="492"/>
        <v>17319.281313948533</v>
      </c>
      <c r="L825" s="84">
        <f t="shared" si="493"/>
        <v>17458.985236667711</v>
      </c>
      <c r="M825" s="108">
        <f>IF(T825&lt;&gt;0,(((G825+1)*('Data Raw'!$N$1007-'Data Raw'!$N$1008)/2+'Data Raw'!$N$1008)*'Data Raw'!$M$1010+'Data Raw'!$M$1009)*AE825+AE825)</f>
        <v>17598.689159386886</v>
      </c>
      <c r="N825" s="84">
        <f t="shared" si="494"/>
        <v>17738.39308210606</v>
      </c>
      <c r="O825" s="84">
        <f t="shared" si="495"/>
        <v>17878.097004825238</v>
      </c>
      <c r="P825" s="84">
        <f t="shared" si="496"/>
        <v>18017.800927544413</v>
      </c>
      <c r="Q825" s="84">
        <f t="shared" si="497"/>
        <v>18157.504850263591</v>
      </c>
      <c r="R825" s="166" t="str">
        <f t="shared" si="498"/>
        <v/>
      </c>
      <c r="S825" s="109">
        <f>'Data Raw'!E867</f>
        <v>17778.099999999999</v>
      </c>
      <c r="T825" s="109">
        <f>'Data Raw'!G867</f>
        <v>17989.07</v>
      </c>
      <c r="U825" s="109">
        <f>'Data Raw'!D867</f>
        <v>18202.599999999999</v>
      </c>
      <c r="V825" s="166" t="str">
        <f t="shared" si="499"/>
        <v/>
      </c>
      <c r="W825" s="89">
        <f t="shared" si="500"/>
        <v>-390.38084061311383</v>
      </c>
      <c r="X825" s="89">
        <f t="shared" si="501"/>
        <v>152397.20071780137</v>
      </c>
      <c r="Y825" s="89">
        <f t="shared" si="481"/>
        <v>297.80378613941929</v>
      </c>
      <c r="Z825" s="109">
        <f t="shared" si="502"/>
        <v>424.5</v>
      </c>
      <c r="AA825" s="89">
        <f t="shared" si="503"/>
        <v>253.30213736082425</v>
      </c>
      <c r="AB825" s="89">
        <f t="shared" si="504"/>
        <v>17603.356213783849</v>
      </c>
      <c r="AC825" s="89">
        <f t="shared" si="505"/>
        <v>17985.463786216151</v>
      </c>
      <c r="AD825" s="89" t="str">
        <f t="shared" si="506"/>
        <v/>
      </c>
      <c r="AE825" s="89">
        <f>'Data Raw'!C867</f>
        <v>17794.41</v>
      </c>
      <c r="AF825" s="89"/>
      <c r="AG825" s="89">
        <f t="shared" si="472"/>
        <v>194.65999999999985</v>
      </c>
      <c r="AH825" s="89">
        <f t="shared" si="473"/>
        <v>-195.72084061311398</v>
      </c>
      <c r="AI825" s="109">
        <f t="shared" si="474"/>
        <v>-1</v>
      </c>
      <c r="AJ825" s="109">
        <f t="shared" si="478"/>
        <v>50</v>
      </c>
      <c r="AK825" s="88"/>
      <c r="AL825" s="191" t="str">
        <f t="shared" si="479"/>
        <v/>
      </c>
      <c r="AM825" s="191">
        <f t="shared" si="480"/>
        <v>-194.65999999999985</v>
      </c>
      <c r="AN825" s="88"/>
      <c r="AO825" s="191"/>
      <c r="AP825" s="191">
        <f t="shared" si="475"/>
        <v>37892.515599999941</v>
      </c>
      <c r="AQ825" s="191">
        <f t="shared" si="507"/>
        <v>131.41542841930789</v>
      </c>
      <c r="AR825" s="191">
        <f t="shared" si="477"/>
        <v>-166.3883577201114</v>
      </c>
      <c r="AS825" s="250">
        <f t="shared" si="482"/>
        <v>0</v>
      </c>
      <c r="AT825" s="250">
        <f t="shared" si="483"/>
        <v>0</v>
      </c>
      <c r="AU825" s="250">
        <f t="shared" si="484"/>
        <v>0</v>
      </c>
      <c r="AV825" s="250">
        <f t="shared" si="485"/>
        <v>0</v>
      </c>
      <c r="AW825" s="250">
        <f t="shared" si="486"/>
        <v>1</v>
      </c>
      <c r="AX825" s="250">
        <f t="shared" si="487"/>
        <v>0</v>
      </c>
      <c r="AY825" s="89"/>
      <c r="AZ825" s="111"/>
      <c r="BA825" s="111"/>
      <c r="BB825" s="111"/>
      <c r="BC825" s="111"/>
      <c r="BD825" s="111"/>
      <c r="BE825" s="111"/>
      <c r="BF825" s="111"/>
      <c r="BG825" s="111"/>
      <c r="BH825" s="89"/>
      <c r="BI825" s="89"/>
      <c r="BJ825" s="89"/>
      <c r="BK825" s="89"/>
      <c r="BL825" s="89"/>
    </row>
    <row r="826" spans="1:64" x14ac:dyDescent="0.25">
      <c r="A826" s="86">
        <f t="shared" si="476"/>
        <v>825</v>
      </c>
      <c r="B826" s="113"/>
      <c r="C826" s="88"/>
      <c r="D826" s="88"/>
      <c r="E826" s="194">
        <f t="shared" si="488"/>
        <v>0</v>
      </c>
      <c r="F826" s="89">
        <f t="shared" si="489"/>
        <v>0</v>
      </c>
      <c r="G826" s="113"/>
      <c r="H826" s="88"/>
      <c r="I826" s="84">
        <f t="shared" si="490"/>
        <v>17070.511674809019</v>
      </c>
      <c r="J826" s="84">
        <f t="shared" si="491"/>
        <v>17219.413567878728</v>
      </c>
      <c r="K826" s="84">
        <f t="shared" si="492"/>
        <v>17368.315460948437</v>
      </c>
      <c r="L826" s="84">
        <f t="shared" si="493"/>
        <v>17517.217354018147</v>
      </c>
      <c r="M826" s="108">
        <f>IF(T826&lt;&gt;0,(((G826+1)*('Data Raw'!$N$1007-'Data Raw'!$N$1008)/2+'Data Raw'!$N$1008)*'Data Raw'!$M$1010+'Data Raw'!$M$1009)*AE826+AE826)</f>
        <v>17666.119247087856</v>
      </c>
      <c r="N826" s="84">
        <f t="shared" si="494"/>
        <v>17815.021140157565</v>
      </c>
      <c r="O826" s="84">
        <f t="shared" si="495"/>
        <v>17963.923033227275</v>
      </c>
      <c r="P826" s="84">
        <f t="shared" si="496"/>
        <v>18112.824926296984</v>
      </c>
      <c r="Q826" s="84">
        <f t="shared" si="497"/>
        <v>18261.726819366693</v>
      </c>
      <c r="R826" s="166" t="str">
        <f t="shared" si="498"/>
        <v/>
      </c>
      <c r="S826" s="109">
        <f>'Data Raw'!E868</f>
        <v>17645.919999999998</v>
      </c>
      <c r="T826" s="109">
        <f>'Data Raw'!G868</f>
        <v>17691.97</v>
      </c>
      <c r="U826" s="109">
        <f>'Data Raw'!D868</f>
        <v>17862.59</v>
      </c>
      <c r="V826" s="166" t="str">
        <f t="shared" si="499"/>
        <v/>
      </c>
      <c r="W826" s="89">
        <f t="shared" si="500"/>
        <v>-25.850752912145254</v>
      </c>
      <c r="X826" s="89">
        <f t="shared" si="501"/>
        <v>668.26142612478634</v>
      </c>
      <c r="Y826" s="89">
        <f t="shared" si="481"/>
        <v>275.88580237377789</v>
      </c>
      <c r="Z826" s="109">
        <f t="shared" si="502"/>
        <v>216.67000000000189</v>
      </c>
      <c r="AA826" s="89">
        <f t="shared" si="503"/>
        <v>248.06897488070675</v>
      </c>
      <c r="AB826" s="89">
        <f t="shared" si="504"/>
        <v>17647.2831832433</v>
      </c>
      <c r="AC826" s="89">
        <f t="shared" si="505"/>
        <v>18077.8968167567</v>
      </c>
      <c r="AD826" s="89">
        <f t="shared" si="506"/>
        <v>1</v>
      </c>
      <c r="AE826" s="89">
        <f>'Data Raw'!C868</f>
        <v>17862.59</v>
      </c>
      <c r="AF826" s="89"/>
      <c r="AG826" s="89">
        <f t="shared" si="472"/>
        <v>-170.61999999999898</v>
      </c>
      <c r="AH826" s="89">
        <f t="shared" si="473"/>
        <v>-196.47075291214423</v>
      </c>
      <c r="AI826" s="109">
        <f t="shared" si="474"/>
        <v>-1</v>
      </c>
      <c r="AJ826" s="109">
        <f t="shared" si="478"/>
        <v>50</v>
      </c>
      <c r="AK826" s="88"/>
      <c r="AL826" s="191" t="str">
        <f t="shared" si="479"/>
        <v/>
      </c>
      <c r="AM826" s="191">
        <f t="shared" si="480"/>
        <v>-170.61999999999898</v>
      </c>
      <c r="AN826" s="88"/>
      <c r="AO826" s="191"/>
      <c r="AP826" s="191">
        <f t="shared" si="475"/>
        <v>29111.184399999653</v>
      </c>
      <c r="AQ826" s="191">
        <f t="shared" si="507"/>
        <v>135.77149192827358</v>
      </c>
      <c r="AR826" s="191">
        <f t="shared" si="477"/>
        <v>-140.11431044550432</v>
      </c>
      <c r="AS826" s="250">
        <f t="shared" si="482"/>
        <v>0</v>
      </c>
      <c r="AT826" s="250">
        <f t="shared" si="483"/>
        <v>0</v>
      </c>
      <c r="AU826" s="250">
        <f t="shared" si="484"/>
        <v>0</v>
      </c>
      <c r="AV826" s="250">
        <f t="shared" si="485"/>
        <v>1</v>
      </c>
      <c r="AW826" s="250">
        <f t="shared" si="486"/>
        <v>0</v>
      </c>
      <c r="AX826" s="250">
        <f t="shared" si="487"/>
        <v>0</v>
      </c>
      <c r="AY826" s="89"/>
      <c r="AZ826" s="111"/>
      <c r="BA826" s="111"/>
      <c r="BB826" s="111"/>
      <c r="BC826" s="111"/>
      <c r="BD826" s="111"/>
      <c r="BE826" s="111"/>
      <c r="BF826" s="111"/>
      <c r="BG826" s="111"/>
      <c r="BH826" s="89"/>
      <c r="BI826" s="89"/>
      <c r="BJ826" s="89"/>
      <c r="BK826" s="89"/>
      <c r="BL826" s="89"/>
    </row>
    <row r="827" spans="1:64" x14ac:dyDescent="0.25">
      <c r="A827" s="86">
        <f t="shared" si="476"/>
        <v>826</v>
      </c>
      <c r="B827" s="113"/>
      <c r="C827" s="88"/>
      <c r="D827" s="88"/>
      <c r="E827" s="194">
        <f t="shared" si="488"/>
        <v>0</v>
      </c>
      <c r="F827" s="89">
        <f t="shared" si="489"/>
        <v>0</v>
      </c>
      <c r="G827" s="113"/>
      <c r="H827" s="88"/>
      <c r="I827" s="84">
        <f t="shared" si="490"/>
        <v>16919.850707062029</v>
      </c>
      <c r="J827" s="84">
        <f t="shared" si="491"/>
        <v>17057.793608248918</v>
      </c>
      <c r="K827" s="84">
        <f t="shared" si="492"/>
        <v>17195.736509435807</v>
      </c>
      <c r="L827" s="84">
        <f t="shared" si="493"/>
        <v>17333.679410622695</v>
      </c>
      <c r="M827" s="108">
        <f>IF(T827&lt;&gt;0,(((G827+1)*('Data Raw'!$N$1007-'Data Raw'!$N$1008)/2+'Data Raw'!$N$1008)*'Data Raw'!$M$1010+'Data Raw'!$M$1009)*AE827+AE827)</f>
        <v>17471.622311809584</v>
      </c>
      <c r="N827" s="84">
        <f t="shared" si="494"/>
        <v>17609.565212996473</v>
      </c>
      <c r="O827" s="84">
        <f t="shared" si="495"/>
        <v>17747.508114183362</v>
      </c>
      <c r="P827" s="84">
        <f t="shared" si="496"/>
        <v>17885.45101537025</v>
      </c>
      <c r="Q827" s="84">
        <f t="shared" si="497"/>
        <v>18023.393916557139</v>
      </c>
      <c r="R827" s="166" t="str">
        <f t="shared" si="498"/>
        <v/>
      </c>
      <c r="S827" s="109">
        <f>'Data Raw'!E869</f>
        <v>17583.7</v>
      </c>
      <c r="T827" s="109">
        <f>'Data Raw'!G869</f>
        <v>17651.490000000002</v>
      </c>
      <c r="U827" s="109">
        <f>'Data Raw'!D869</f>
        <v>17725.509999999998</v>
      </c>
      <c r="V827" s="166" t="str">
        <f t="shared" si="499"/>
        <v/>
      </c>
      <c r="W827" s="89">
        <f t="shared" si="500"/>
        <v>-179.86768819041754</v>
      </c>
      <c r="X827" s="89">
        <f t="shared" si="501"/>
        <v>32352.385254965269</v>
      </c>
      <c r="Y827" s="89">
        <f t="shared" si="481"/>
        <v>264.31319111006621</v>
      </c>
      <c r="Z827" s="109">
        <f t="shared" si="502"/>
        <v>141.80999999999767</v>
      </c>
      <c r="AA827" s="89">
        <f t="shared" si="503"/>
        <v>232.8891213263197</v>
      </c>
      <c r="AB827" s="89">
        <f t="shared" si="504"/>
        <v>17455.071371351398</v>
      </c>
      <c r="AC827" s="89">
        <f t="shared" si="505"/>
        <v>17876.788628648603</v>
      </c>
      <c r="AD827" s="89">
        <f t="shared" si="506"/>
        <v>1</v>
      </c>
      <c r="AE827" s="89">
        <f>'Data Raw'!C869</f>
        <v>17665.93</v>
      </c>
      <c r="AF827" s="89"/>
      <c r="AG827" s="89">
        <f t="shared" si="472"/>
        <v>-14.43999999999869</v>
      </c>
      <c r="AH827" s="89">
        <f t="shared" si="473"/>
        <v>-194.30768819041623</v>
      </c>
      <c r="AI827" s="109">
        <f t="shared" si="474"/>
        <v>-1</v>
      </c>
      <c r="AJ827" s="109">
        <f t="shared" si="478"/>
        <v>50</v>
      </c>
      <c r="AK827" s="88"/>
      <c r="AL827" s="191" t="str">
        <f t="shared" si="479"/>
        <v/>
      </c>
      <c r="AM827" s="191">
        <f t="shared" si="480"/>
        <v>-14.43999999999869</v>
      </c>
      <c r="AN827" s="88"/>
      <c r="AO827" s="191"/>
      <c r="AP827" s="191">
        <f t="shared" si="475"/>
        <v>208.51359999996217</v>
      </c>
      <c r="AQ827" s="191">
        <f t="shared" si="507"/>
        <v>122.29021504735414</v>
      </c>
      <c r="AR827" s="191">
        <f t="shared" si="477"/>
        <v>-142.02297606271208</v>
      </c>
      <c r="AS827" s="250">
        <f t="shared" si="482"/>
        <v>0</v>
      </c>
      <c r="AT827" s="250">
        <f t="shared" si="483"/>
        <v>0</v>
      </c>
      <c r="AU827" s="250">
        <f t="shared" si="484"/>
        <v>0</v>
      </c>
      <c r="AV827" s="250">
        <f t="shared" si="485"/>
        <v>1</v>
      </c>
      <c r="AW827" s="250">
        <f t="shared" si="486"/>
        <v>0</v>
      </c>
      <c r="AX827" s="250">
        <f t="shared" si="487"/>
        <v>0</v>
      </c>
      <c r="AY827" s="89"/>
      <c r="AZ827" s="111"/>
      <c r="BA827" s="111"/>
      <c r="BB827" s="111"/>
      <c r="BC827" s="111"/>
      <c r="BD827" s="111"/>
      <c r="BE827" s="111"/>
      <c r="BF827" s="111"/>
      <c r="BG827" s="111"/>
      <c r="BH827" s="89"/>
      <c r="BI827" s="89"/>
      <c r="BJ827" s="89"/>
      <c r="BK827" s="89"/>
      <c r="BL827" s="89"/>
    </row>
    <row r="828" spans="1:64" x14ac:dyDescent="0.25">
      <c r="A828" s="86">
        <f t="shared" si="476"/>
        <v>827</v>
      </c>
      <c r="B828" s="113"/>
      <c r="C828" s="88"/>
      <c r="D828" s="88"/>
      <c r="E828" s="194">
        <f t="shared" si="488"/>
        <v>0</v>
      </c>
      <c r="F828" s="89">
        <f t="shared" si="489"/>
        <v>0</v>
      </c>
      <c r="G828" s="113"/>
      <c r="H828" s="88"/>
      <c r="I828" s="84">
        <f t="shared" si="490"/>
        <v>16753.908829742755</v>
      </c>
      <c r="J828" s="84">
        <f t="shared" si="491"/>
        <v>16886.065425297784</v>
      </c>
      <c r="K828" s="84">
        <f t="shared" si="492"/>
        <v>17018.22202085282</v>
      </c>
      <c r="L828" s="84">
        <f t="shared" si="493"/>
        <v>17150.378616407852</v>
      </c>
      <c r="M828" s="108">
        <f>IF(T828&lt;&gt;0,(((G828+1)*('Data Raw'!$N$1007-'Data Raw'!$N$1008)/2+'Data Raw'!$N$1008)*'Data Raw'!$M$1010+'Data Raw'!$M$1009)*AE828+AE828)</f>
        <v>17282.535211962884</v>
      </c>
      <c r="N828" s="84">
        <f t="shared" si="494"/>
        <v>17414.691807517916</v>
      </c>
      <c r="O828" s="84">
        <f t="shared" si="495"/>
        <v>17546.848403072949</v>
      </c>
      <c r="P828" s="84">
        <f t="shared" si="496"/>
        <v>17679.004998627985</v>
      </c>
      <c r="Q828" s="84">
        <f t="shared" si="497"/>
        <v>17811.161594183013</v>
      </c>
      <c r="R828" s="166" t="str">
        <f t="shared" si="498"/>
        <v/>
      </c>
      <c r="S828" s="109">
        <f>'Data Raw'!E870</f>
        <v>17333.3</v>
      </c>
      <c r="T828" s="109">
        <f>'Data Raw'!G870</f>
        <v>17457.34</v>
      </c>
      <c r="U828" s="109">
        <f>'Data Raw'!D870</f>
        <v>17531.05</v>
      </c>
      <c r="V828" s="166" t="str">
        <f t="shared" si="499"/>
        <v/>
      </c>
      <c r="W828" s="89">
        <f t="shared" si="500"/>
        <v>-174.80478803711594</v>
      </c>
      <c r="X828" s="89">
        <f t="shared" si="501"/>
        <v>30556.713920701033</v>
      </c>
      <c r="Y828" s="89">
        <f t="shared" si="481"/>
        <v>253.46893072198338</v>
      </c>
      <c r="Z828" s="109">
        <f t="shared" si="502"/>
        <v>197.75</v>
      </c>
      <c r="AA828" s="89">
        <f t="shared" si="503"/>
        <v>227.86924685113118</v>
      </c>
      <c r="AB828" s="89">
        <f t="shared" si="504"/>
        <v>17276.78424687263</v>
      </c>
      <c r="AC828" s="89">
        <f t="shared" si="505"/>
        <v>17672.695753127373</v>
      </c>
      <c r="AD828" s="89">
        <f t="shared" si="506"/>
        <v>1</v>
      </c>
      <c r="AE828" s="89">
        <f>'Data Raw'!C870</f>
        <v>17474.740000000002</v>
      </c>
      <c r="AF828" s="89"/>
      <c r="AG828" s="89">
        <f t="shared" si="472"/>
        <v>-17.400000000001455</v>
      </c>
      <c r="AH828" s="89">
        <f t="shared" si="473"/>
        <v>-192.2047880371174</v>
      </c>
      <c r="AI828" s="109">
        <f t="shared" si="474"/>
        <v>-1</v>
      </c>
      <c r="AJ828" s="109">
        <f t="shared" si="478"/>
        <v>50</v>
      </c>
      <c r="AK828" s="88"/>
      <c r="AL828" s="191" t="str">
        <f t="shared" si="479"/>
        <v/>
      </c>
      <c r="AM828" s="191">
        <f t="shared" si="480"/>
        <v>-17.400000000001455</v>
      </c>
      <c r="AN828" s="88"/>
      <c r="AO828" s="191"/>
      <c r="AP828" s="191">
        <f t="shared" si="475"/>
        <v>302.76000000005064</v>
      </c>
      <c r="AQ828" s="191">
        <f t="shared" si="507"/>
        <v>110.6357467087594</v>
      </c>
      <c r="AR828" s="191">
        <f t="shared" si="477"/>
        <v>-142.83318401322398</v>
      </c>
      <c r="AS828" s="250">
        <f t="shared" si="482"/>
        <v>0</v>
      </c>
      <c r="AT828" s="250">
        <f t="shared" si="483"/>
        <v>0</v>
      </c>
      <c r="AU828" s="250">
        <f t="shared" si="484"/>
        <v>0</v>
      </c>
      <c r="AV828" s="250">
        <f t="shared" si="485"/>
        <v>1</v>
      </c>
      <c r="AW828" s="250">
        <f t="shared" si="486"/>
        <v>0</v>
      </c>
      <c r="AX828" s="250">
        <f t="shared" si="487"/>
        <v>0</v>
      </c>
      <c r="AY828" s="89"/>
      <c r="AZ828" s="111"/>
      <c r="BA828" s="111"/>
      <c r="BB828" s="111"/>
      <c r="BC828" s="111"/>
      <c r="BD828" s="111"/>
      <c r="BE828" s="111"/>
      <c r="BF828" s="111"/>
      <c r="BG828" s="111"/>
      <c r="BH828" s="89"/>
      <c r="BI828" s="89"/>
      <c r="BJ828" s="89"/>
      <c r="BK828" s="89"/>
      <c r="BL828" s="89"/>
    </row>
    <row r="829" spans="1:64" x14ac:dyDescent="0.25">
      <c r="A829" s="86">
        <f t="shared" si="476"/>
        <v>828</v>
      </c>
      <c r="B829" s="113"/>
      <c r="C829" s="88"/>
      <c r="D829" s="88"/>
      <c r="E829" s="194">
        <f t="shared" si="488"/>
        <v>0</v>
      </c>
      <c r="F829" s="89">
        <f t="shared" si="489"/>
        <v>0</v>
      </c>
      <c r="G829" s="113"/>
      <c r="H829" s="88"/>
      <c r="I829" s="84">
        <f t="shared" si="490"/>
        <v>16770.869925772495</v>
      </c>
      <c r="J829" s="84">
        <f t="shared" si="491"/>
        <v>16897.604391133489</v>
      </c>
      <c r="K829" s="84">
        <f t="shared" si="492"/>
        <v>17024.33885649448</v>
      </c>
      <c r="L829" s="84">
        <f t="shared" si="493"/>
        <v>17151.073321855474</v>
      </c>
      <c r="M829" s="108">
        <f>IF(T829&lt;&gt;0,(((G829+1)*('Data Raw'!$N$1007-'Data Raw'!$N$1008)/2+'Data Raw'!$N$1008)*'Data Raw'!$M$1010+'Data Raw'!$M$1009)*AE829+AE829)</f>
        <v>17277.807787216465</v>
      </c>
      <c r="N829" s="84">
        <f t="shared" si="494"/>
        <v>17404.542252577456</v>
      </c>
      <c r="O829" s="84">
        <f t="shared" si="495"/>
        <v>17531.27671793845</v>
      </c>
      <c r="P829" s="84">
        <f t="shared" si="496"/>
        <v>17658.011183299441</v>
      </c>
      <c r="Q829" s="84">
        <f t="shared" si="497"/>
        <v>17784.745648660435</v>
      </c>
      <c r="R829" s="166" t="str">
        <f t="shared" si="498"/>
        <v/>
      </c>
      <c r="S829" s="109">
        <f>'Data Raw'!E871</f>
        <v>17332.490000000002</v>
      </c>
      <c r="T829" s="109">
        <f>'Data Raw'!G871</f>
        <v>17444.3</v>
      </c>
      <c r="U829" s="109">
        <f>'Data Raw'!D871</f>
        <v>17555.61</v>
      </c>
      <c r="V829" s="166" t="str">
        <f t="shared" si="499"/>
        <v/>
      </c>
      <c r="W829" s="89">
        <f t="shared" si="500"/>
        <v>-166.49221278353434</v>
      </c>
      <c r="X829" s="89">
        <f t="shared" si="501"/>
        <v>27719.656917557677</v>
      </c>
      <c r="Y829" s="89">
        <f t="shared" si="481"/>
        <v>242.95756536177004</v>
      </c>
      <c r="Z829" s="109">
        <f t="shared" si="502"/>
        <v>223.11999999999898</v>
      </c>
      <c r="AA829" s="89">
        <f t="shared" si="503"/>
        <v>227.19078301525519</v>
      </c>
      <c r="AB829" s="89">
        <f t="shared" si="504"/>
        <v>17276.271140176537</v>
      </c>
      <c r="AC829" s="89">
        <f t="shared" si="505"/>
        <v>17663.648859823461</v>
      </c>
      <c r="AD829" s="89">
        <f t="shared" si="506"/>
        <v>1</v>
      </c>
      <c r="AE829" s="89">
        <f>'Data Raw'!C871</f>
        <v>17469.96</v>
      </c>
      <c r="AF829" s="89"/>
      <c r="AG829" s="89">
        <f t="shared" si="472"/>
        <v>-25.659999999999854</v>
      </c>
      <c r="AH829" s="89">
        <f t="shared" si="473"/>
        <v>-192.1522127835342</v>
      </c>
      <c r="AI829" s="109">
        <f t="shared" si="474"/>
        <v>-1</v>
      </c>
      <c r="AJ829" s="109">
        <f t="shared" si="478"/>
        <v>50</v>
      </c>
      <c r="AK829" s="88"/>
      <c r="AL829" s="191" t="str">
        <f t="shared" si="479"/>
        <v/>
      </c>
      <c r="AM829" s="191">
        <f t="shared" si="480"/>
        <v>-25.659999999999854</v>
      </c>
      <c r="AN829" s="88"/>
      <c r="AO829" s="191"/>
      <c r="AP829" s="191">
        <f t="shared" si="475"/>
        <v>658.43559999999252</v>
      </c>
      <c r="AQ829" s="191">
        <f t="shared" si="507"/>
        <v>101.19399707445278</v>
      </c>
      <c r="AR829" s="191">
        <f t="shared" si="477"/>
        <v>-141.76356828731724</v>
      </c>
      <c r="AS829" s="250">
        <f t="shared" si="482"/>
        <v>0</v>
      </c>
      <c r="AT829" s="250">
        <f t="shared" si="483"/>
        <v>0</v>
      </c>
      <c r="AU829" s="250">
        <f t="shared" si="484"/>
        <v>0</v>
      </c>
      <c r="AV829" s="250">
        <f t="shared" si="485"/>
        <v>1</v>
      </c>
      <c r="AW829" s="250">
        <f t="shared" si="486"/>
        <v>0</v>
      </c>
      <c r="AX829" s="250">
        <f t="shared" si="487"/>
        <v>0</v>
      </c>
      <c r="AY829" s="89"/>
      <c r="AZ829" s="111"/>
      <c r="BA829" s="111"/>
      <c r="BB829" s="111"/>
      <c r="BC829" s="111"/>
      <c r="BD829" s="111"/>
      <c r="BE829" s="111"/>
      <c r="BF829" s="111"/>
      <c r="BG829" s="111"/>
      <c r="BH829" s="89"/>
      <c r="BI829" s="89"/>
      <c r="BJ829" s="89"/>
      <c r="BK829" s="89"/>
      <c r="BL829" s="89"/>
    </row>
    <row r="830" spans="1:64" x14ac:dyDescent="0.25">
      <c r="A830" s="86">
        <f t="shared" si="476"/>
        <v>829</v>
      </c>
      <c r="B830" s="113"/>
      <c r="C830" s="88"/>
      <c r="D830" s="88"/>
      <c r="E830" s="194">
        <f t="shared" si="488"/>
        <v>0</v>
      </c>
      <c r="F830" s="89">
        <f t="shared" si="489"/>
        <v>0</v>
      </c>
      <c r="G830" s="113"/>
      <c r="H830" s="88"/>
      <c r="I830" s="84">
        <f t="shared" si="490"/>
        <v>16586.111219884824</v>
      </c>
      <c r="J830" s="84">
        <f t="shared" si="491"/>
        <v>16707.590002565707</v>
      </c>
      <c r="K830" s="84">
        <f t="shared" si="492"/>
        <v>16829.068785246593</v>
      </c>
      <c r="L830" s="84">
        <f t="shared" si="493"/>
        <v>16950.547567927475</v>
      </c>
      <c r="M830" s="108">
        <f>IF(T830&lt;&gt;0,(((G830+1)*('Data Raw'!$N$1007-'Data Raw'!$N$1008)/2+'Data Raw'!$N$1008)*'Data Raw'!$M$1010+'Data Raw'!$M$1009)*AE830+AE830)</f>
        <v>17072.026350608361</v>
      </c>
      <c r="N830" s="84">
        <f t="shared" si="494"/>
        <v>17193.505133289247</v>
      </c>
      <c r="O830" s="84">
        <f t="shared" si="495"/>
        <v>17314.98391597013</v>
      </c>
      <c r="P830" s="84">
        <f t="shared" si="496"/>
        <v>17436.462698651016</v>
      </c>
      <c r="Q830" s="84">
        <f t="shared" si="497"/>
        <v>17557.941481331898</v>
      </c>
      <c r="R830" s="166" t="str">
        <f t="shared" si="498"/>
        <v/>
      </c>
      <c r="S830" s="109">
        <f>'Data Raw'!E872</f>
        <v>17067.45</v>
      </c>
      <c r="T830" s="109">
        <f>'Data Raw'!G872</f>
        <v>17196.96</v>
      </c>
      <c r="U830" s="109">
        <f>'Data Raw'!D872</f>
        <v>17305.91</v>
      </c>
      <c r="V830" s="166" t="str">
        <f t="shared" si="499"/>
        <v/>
      </c>
      <c r="W830" s="89">
        <f t="shared" si="500"/>
        <v>-124.93364939163803</v>
      </c>
      <c r="X830" s="89">
        <f t="shared" si="501"/>
        <v>15608.416750312737</v>
      </c>
      <c r="Y830" s="89">
        <f t="shared" si="481"/>
        <v>229.83804488919873</v>
      </c>
      <c r="Z830" s="109">
        <f t="shared" si="502"/>
        <v>238.45999999999913</v>
      </c>
      <c r="AA830" s="89">
        <f t="shared" si="503"/>
        <v>228.80067115593289</v>
      </c>
      <c r="AB830" s="89">
        <f t="shared" si="504"/>
        <v>17068.777834437031</v>
      </c>
      <c r="AC830" s="89">
        <f t="shared" si="505"/>
        <v>17455.002165562968</v>
      </c>
      <c r="AD830" s="89">
        <f t="shared" si="506"/>
        <v>1</v>
      </c>
      <c r="AE830" s="89">
        <f>'Data Raw'!C872</f>
        <v>17261.89</v>
      </c>
      <c r="AF830" s="89"/>
      <c r="AG830" s="89">
        <f t="shared" si="472"/>
        <v>-64.930000000000291</v>
      </c>
      <c r="AH830" s="89">
        <f t="shared" si="473"/>
        <v>-189.86364939163832</v>
      </c>
      <c r="AI830" s="109">
        <f t="shared" si="474"/>
        <v>-1</v>
      </c>
      <c r="AJ830" s="109">
        <f t="shared" si="478"/>
        <v>50</v>
      </c>
      <c r="AK830" s="88"/>
      <c r="AL830" s="191" t="str">
        <f t="shared" si="479"/>
        <v/>
      </c>
      <c r="AM830" s="191">
        <f t="shared" si="480"/>
        <v>-64.930000000000291</v>
      </c>
      <c r="AN830" s="88"/>
      <c r="AO830" s="191"/>
      <c r="AP830" s="191">
        <f t="shared" si="475"/>
        <v>4215.9049000000377</v>
      </c>
      <c r="AQ830" s="191">
        <f t="shared" si="507"/>
        <v>97.164664066180293</v>
      </c>
      <c r="AR830" s="191">
        <f t="shared" si="477"/>
        <v>-132.67338082301842</v>
      </c>
      <c r="AS830" s="250">
        <f t="shared" si="482"/>
        <v>0</v>
      </c>
      <c r="AT830" s="250">
        <f t="shared" si="483"/>
        <v>0</v>
      </c>
      <c r="AU830" s="250">
        <f t="shared" si="484"/>
        <v>0</v>
      </c>
      <c r="AV830" s="250">
        <f t="shared" si="485"/>
        <v>1</v>
      </c>
      <c r="AW830" s="250">
        <f t="shared" si="486"/>
        <v>0</v>
      </c>
      <c r="AX830" s="250">
        <f t="shared" si="487"/>
        <v>0</v>
      </c>
      <c r="AY830" s="89"/>
      <c r="AZ830" s="111"/>
      <c r="BA830" s="111"/>
      <c r="BB830" s="111"/>
      <c r="BC830" s="111"/>
      <c r="BD830" s="111"/>
      <c r="BE830" s="111"/>
      <c r="BF830" s="111"/>
      <c r="BG830" s="111"/>
      <c r="BH830" s="89"/>
      <c r="BI830" s="89"/>
      <c r="BJ830" s="89"/>
      <c r="BK830" s="89"/>
      <c r="BL830" s="89"/>
    </row>
    <row r="831" spans="1:64" x14ac:dyDescent="0.25">
      <c r="A831" s="86">
        <f t="shared" si="476"/>
        <v>830</v>
      </c>
      <c r="B831" s="113"/>
      <c r="C831" s="88"/>
      <c r="D831" s="88"/>
      <c r="E831" s="194">
        <f t="shared" si="488"/>
        <v>0</v>
      </c>
      <c r="F831" s="89">
        <f t="shared" si="489"/>
        <v>0</v>
      </c>
      <c r="G831" s="113"/>
      <c r="H831" s="88"/>
      <c r="I831" s="84">
        <f t="shared" si="490"/>
        <v>16556.501374756721</v>
      </c>
      <c r="J831" s="84">
        <f t="shared" si="491"/>
        <v>16671.42039720132</v>
      </c>
      <c r="K831" s="84">
        <f t="shared" si="492"/>
        <v>16786.339419645919</v>
      </c>
      <c r="L831" s="84">
        <f t="shared" si="493"/>
        <v>16901.258442090519</v>
      </c>
      <c r="M831" s="108">
        <f>IF(T831&lt;&gt;0,(((G831+1)*('Data Raw'!$N$1007-'Data Raw'!$N$1008)/2+'Data Raw'!$N$1008)*'Data Raw'!$M$1010+'Data Raw'!$M$1009)*AE831+AE831)</f>
        <v>17016.177464535118</v>
      </c>
      <c r="N831" s="84">
        <f t="shared" si="494"/>
        <v>17131.096486979717</v>
      </c>
      <c r="O831" s="84">
        <f t="shared" si="495"/>
        <v>17246.015509424316</v>
      </c>
      <c r="P831" s="84">
        <f t="shared" si="496"/>
        <v>17360.934531868916</v>
      </c>
      <c r="Q831" s="84">
        <f t="shared" si="497"/>
        <v>17475.853554313515</v>
      </c>
      <c r="R831" s="166" t="str">
        <f t="shared" si="498"/>
        <v/>
      </c>
      <c r="S831" s="109">
        <f>'Data Raw'!E873</f>
        <v>17133.5</v>
      </c>
      <c r="T831" s="109">
        <f>'Data Raw'!G873</f>
        <v>17234.09</v>
      </c>
      <c r="U831" s="109">
        <f>'Data Raw'!D873</f>
        <v>17297.95</v>
      </c>
      <c r="V831" s="166" t="str">
        <f t="shared" si="499"/>
        <v/>
      </c>
      <c r="W831" s="89">
        <f t="shared" si="500"/>
        <v>-217.91253546488224</v>
      </c>
      <c r="X831" s="89">
        <f t="shared" si="501"/>
        <v>47485.873112733563</v>
      </c>
      <c r="Y831" s="89">
        <f t="shared" si="481"/>
        <v>228.17256451569079</v>
      </c>
      <c r="Z831" s="109">
        <f t="shared" si="502"/>
        <v>164.45000000000073</v>
      </c>
      <c r="AA831" s="89">
        <f t="shared" si="503"/>
        <v>219.60771813365687</v>
      </c>
      <c r="AB831" s="89">
        <f t="shared" si="504"/>
        <v>17010.939429517457</v>
      </c>
      <c r="AC831" s="89">
        <f t="shared" si="505"/>
        <v>17399.900570482539</v>
      </c>
      <c r="AD831" s="89">
        <f t="shared" si="506"/>
        <v>1</v>
      </c>
      <c r="AE831" s="89">
        <f>'Data Raw'!C873</f>
        <v>17205.419999999998</v>
      </c>
      <c r="AF831" s="89"/>
      <c r="AG831" s="89">
        <f t="shared" si="472"/>
        <v>28.670000000001892</v>
      </c>
      <c r="AH831" s="89">
        <f t="shared" si="473"/>
        <v>-189.24253546488035</v>
      </c>
      <c r="AI831" s="109">
        <f t="shared" si="474"/>
        <v>-1</v>
      </c>
      <c r="AJ831" s="109">
        <f t="shared" si="478"/>
        <v>50</v>
      </c>
      <c r="AK831" s="88"/>
      <c r="AL831" s="191" t="str">
        <f t="shared" si="479"/>
        <v/>
      </c>
      <c r="AM831" s="191">
        <f t="shared" si="480"/>
        <v>-28.670000000001892</v>
      </c>
      <c r="AN831" s="88"/>
      <c r="AO831" s="191"/>
      <c r="AP831" s="191">
        <f t="shared" si="475"/>
        <v>821.96890000010842</v>
      </c>
      <c r="AQ831" s="191">
        <f t="shared" si="507"/>
        <v>89.554145836604917</v>
      </c>
      <c r="AR831" s="191">
        <f t="shared" si="477"/>
        <v>-138.61841867908589</v>
      </c>
      <c r="AS831" s="250">
        <f t="shared" si="482"/>
        <v>0</v>
      </c>
      <c r="AT831" s="250">
        <f t="shared" si="483"/>
        <v>0</v>
      </c>
      <c r="AU831" s="250">
        <f t="shared" si="484"/>
        <v>0</v>
      </c>
      <c r="AV831" s="250">
        <f t="shared" si="485"/>
        <v>1</v>
      </c>
      <c r="AW831" s="250">
        <f t="shared" si="486"/>
        <v>0</v>
      </c>
      <c r="AX831" s="250">
        <f t="shared" si="487"/>
        <v>0</v>
      </c>
      <c r="AY831" s="89"/>
      <c r="AZ831" s="111"/>
      <c r="BA831" s="111"/>
      <c r="BB831" s="111"/>
      <c r="BC831" s="111"/>
      <c r="BD831" s="111"/>
      <c r="BE831" s="111"/>
      <c r="BF831" s="111"/>
      <c r="BG831" s="111"/>
      <c r="BH831" s="89"/>
      <c r="BI831" s="89"/>
      <c r="BJ831" s="89"/>
      <c r="BK831" s="89"/>
      <c r="BL831" s="89"/>
    </row>
    <row r="832" spans="1:64" x14ac:dyDescent="0.25">
      <c r="A832" s="86">
        <f t="shared" si="476"/>
        <v>831</v>
      </c>
      <c r="B832" s="113"/>
      <c r="C832" s="88"/>
      <c r="D832" s="88"/>
      <c r="E832" s="194">
        <f t="shared" si="488"/>
        <v>0</v>
      </c>
      <c r="F832" s="89">
        <f t="shared" si="489"/>
        <v>0</v>
      </c>
      <c r="G832" s="113"/>
      <c r="H832" s="88"/>
      <c r="I832" s="84">
        <f t="shared" si="490"/>
        <v>16407.941563002787</v>
      </c>
      <c r="J832" s="84">
        <f t="shared" si="491"/>
        <v>16522.027845260633</v>
      </c>
      <c r="K832" s="84">
        <f t="shared" si="492"/>
        <v>16636.114127518478</v>
      </c>
      <c r="L832" s="84">
        <f t="shared" si="493"/>
        <v>16750.200409776324</v>
      </c>
      <c r="M832" s="108">
        <f>IF(T832&lt;&gt;0,(((G832+1)*('Data Raw'!$N$1007-'Data Raw'!$N$1008)/2+'Data Raw'!$N$1008)*'Data Raw'!$M$1010+'Data Raw'!$M$1009)*AE832+AE832)</f>
        <v>16864.286692034169</v>
      </c>
      <c r="N832" s="84">
        <f t="shared" si="494"/>
        <v>16978.372974292015</v>
      </c>
      <c r="O832" s="84">
        <f t="shared" si="495"/>
        <v>17092.459256549861</v>
      </c>
      <c r="P832" s="84">
        <f t="shared" si="496"/>
        <v>17206.545538807706</v>
      </c>
      <c r="Q832" s="84">
        <f t="shared" si="497"/>
        <v>17320.631821065552</v>
      </c>
      <c r="R832" s="166" t="str">
        <f t="shared" si="498"/>
        <v/>
      </c>
      <c r="S832" s="109">
        <f>'Data Raw'!E874</f>
        <v>16964.28</v>
      </c>
      <c r="T832" s="109">
        <f>'Data Raw'!G874</f>
        <v>17108.71</v>
      </c>
      <c r="U832" s="109">
        <f>'Data Raw'!D874</f>
        <v>17124.96</v>
      </c>
      <c r="V832" s="166" t="str">
        <f t="shared" si="499"/>
        <v/>
      </c>
      <c r="W832" s="89">
        <f t="shared" si="500"/>
        <v>-244.42330796582974</v>
      </c>
      <c r="X832" s="89">
        <f t="shared" si="501"/>
        <v>59742.753476958846</v>
      </c>
      <c r="Y832" s="89">
        <f t="shared" si="481"/>
        <v>230.56423606416413</v>
      </c>
      <c r="Z832" s="109">
        <f t="shared" si="502"/>
        <v>160.68000000000029</v>
      </c>
      <c r="AA832" s="89">
        <f t="shared" si="503"/>
        <v>211.18947268599166</v>
      </c>
      <c r="AB832" s="89">
        <f t="shared" si="504"/>
        <v>16865.173439586393</v>
      </c>
      <c r="AC832" s="89">
        <f t="shared" si="505"/>
        <v>17238.506560413607</v>
      </c>
      <c r="AD832" s="89">
        <f t="shared" si="506"/>
        <v>1</v>
      </c>
      <c r="AE832" s="89">
        <f>'Data Raw'!C874</f>
        <v>17051.84</v>
      </c>
      <c r="AF832" s="89"/>
      <c r="AG832" s="89">
        <f t="shared" si="472"/>
        <v>56.869999999998981</v>
      </c>
      <c r="AH832" s="89">
        <f t="shared" si="473"/>
        <v>-187.55330796583075</v>
      </c>
      <c r="AI832" s="109">
        <f t="shared" si="474"/>
        <v>-1</v>
      </c>
      <c r="AJ832" s="109">
        <f t="shared" si="478"/>
        <v>50</v>
      </c>
      <c r="AK832" s="88"/>
      <c r="AL832" s="191" t="str">
        <f t="shared" si="479"/>
        <v/>
      </c>
      <c r="AM832" s="191">
        <f t="shared" si="480"/>
        <v>-56.869999999998981</v>
      </c>
      <c r="AN832" s="88"/>
      <c r="AO832" s="191"/>
      <c r="AP832" s="191">
        <f t="shared" si="475"/>
        <v>3234.196899999884</v>
      </c>
      <c r="AQ832" s="191">
        <f t="shared" si="507"/>
        <v>85.922574076982045</v>
      </c>
      <c r="AR832" s="191">
        <f t="shared" si="477"/>
        <v>-144.64166198718209</v>
      </c>
      <c r="AS832" s="250">
        <f t="shared" si="482"/>
        <v>0</v>
      </c>
      <c r="AT832" s="250">
        <f t="shared" si="483"/>
        <v>0</v>
      </c>
      <c r="AU832" s="250">
        <f t="shared" si="484"/>
        <v>0</v>
      </c>
      <c r="AV832" s="250">
        <f t="shared" si="485"/>
        <v>0</v>
      </c>
      <c r="AW832" s="250">
        <f t="shared" si="486"/>
        <v>1</v>
      </c>
      <c r="AX832" s="250">
        <f t="shared" si="487"/>
        <v>0</v>
      </c>
      <c r="AY832" s="89"/>
      <c r="AZ832" s="111"/>
      <c r="BA832" s="111"/>
      <c r="BB832" s="111"/>
      <c r="BC832" s="111"/>
      <c r="BD832" s="111"/>
      <c r="BE832" s="111"/>
      <c r="BF832" s="111"/>
      <c r="BG832" s="111"/>
      <c r="BH832" s="89"/>
      <c r="BI832" s="89"/>
      <c r="BJ832" s="89"/>
      <c r="BK832" s="89"/>
      <c r="BL832" s="89"/>
    </row>
    <row r="833" spans="1:64" x14ac:dyDescent="0.25">
      <c r="A833" s="86">
        <f t="shared" si="476"/>
        <v>832</v>
      </c>
      <c r="B833" s="113"/>
      <c r="C833" s="88"/>
      <c r="D833" s="88"/>
      <c r="E833" s="194">
        <f t="shared" si="488"/>
        <v>0</v>
      </c>
      <c r="F833" s="89">
        <f t="shared" si="489"/>
        <v>0</v>
      </c>
      <c r="G833" s="113"/>
      <c r="H833" s="88"/>
      <c r="I833" s="84">
        <f t="shared" si="490"/>
        <v>16527.238284484356</v>
      </c>
      <c r="J833" s="84">
        <f t="shared" si="491"/>
        <v>16642.520402516438</v>
      </c>
      <c r="K833" s="84">
        <f t="shared" si="492"/>
        <v>16757.802520548521</v>
      </c>
      <c r="L833" s="84">
        <f t="shared" si="493"/>
        <v>16873.084638580603</v>
      </c>
      <c r="M833" s="108">
        <f>IF(T833&lt;&gt;0,(((G833+1)*('Data Raw'!$N$1007-'Data Raw'!$N$1008)/2+'Data Raw'!$N$1008)*'Data Raw'!$M$1010+'Data Raw'!$M$1009)*AE833+AE833)</f>
        <v>16988.366756612686</v>
      </c>
      <c r="N833" s="84">
        <f t="shared" si="494"/>
        <v>17103.648874644769</v>
      </c>
      <c r="O833" s="84">
        <f t="shared" si="495"/>
        <v>17218.930992676851</v>
      </c>
      <c r="P833" s="84">
        <f t="shared" si="496"/>
        <v>17334.213110708934</v>
      </c>
      <c r="Q833" s="84">
        <f t="shared" si="497"/>
        <v>17449.495228741016</v>
      </c>
      <c r="R833" s="166" t="str">
        <f t="shared" si="498"/>
        <v/>
      </c>
      <c r="S833" s="109">
        <f>'Data Raw'!E875</f>
        <v>17127.25</v>
      </c>
      <c r="T833" s="109">
        <f>'Data Raw'!G875</f>
        <v>17240.39</v>
      </c>
      <c r="U833" s="109">
        <f>'Data Raw'!D875</f>
        <v>17334.189999999999</v>
      </c>
      <c r="V833" s="166" t="str">
        <f t="shared" si="499"/>
        <v/>
      </c>
      <c r="W833" s="89">
        <f t="shared" si="500"/>
        <v>-252.02324338731341</v>
      </c>
      <c r="X833" s="89">
        <f t="shared" si="501"/>
        <v>63515.715207461013</v>
      </c>
      <c r="Y833" s="89">
        <f t="shared" si="481"/>
        <v>233.75045207552023</v>
      </c>
      <c r="Z833" s="109">
        <f t="shared" si="502"/>
        <v>206.93999999999869</v>
      </c>
      <c r="AA833" s="89">
        <f t="shared" si="503"/>
        <v>210.58240515942123</v>
      </c>
      <c r="AB833" s="89">
        <f t="shared" si="504"/>
        <v>16997.788948216905</v>
      </c>
      <c r="AC833" s="89">
        <f t="shared" si="505"/>
        <v>17356.811051783094</v>
      </c>
      <c r="AD833" s="89">
        <f t="shared" si="506"/>
        <v>1</v>
      </c>
      <c r="AE833" s="89">
        <f>'Data Raw'!C875</f>
        <v>17177.3</v>
      </c>
      <c r="AF833" s="89"/>
      <c r="AG833" s="89">
        <f t="shared" si="472"/>
        <v>63.090000000000146</v>
      </c>
      <c r="AH833" s="89">
        <f t="shared" si="473"/>
        <v>-188.93324338731327</v>
      </c>
      <c r="AI833" s="109">
        <f t="shared" si="474"/>
        <v>-1</v>
      </c>
      <c r="AJ833" s="109">
        <f t="shared" si="478"/>
        <v>50</v>
      </c>
      <c r="AK833" s="88"/>
      <c r="AL833" s="191" t="str">
        <f t="shared" si="479"/>
        <v/>
      </c>
      <c r="AM833" s="191">
        <f t="shared" si="480"/>
        <v>-63.090000000000146</v>
      </c>
      <c r="AN833" s="88"/>
      <c r="AO833" s="191"/>
      <c r="AP833" s="191">
        <f t="shared" si="475"/>
        <v>3980.3481000000183</v>
      </c>
      <c r="AQ833" s="191">
        <f t="shared" si="507"/>
        <v>83.385621401761838</v>
      </c>
      <c r="AR833" s="191">
        <f t="shared" si="477"/>
        <v>-150.36483067375838</v>
      </c>
      <c r="AS833" s="250">
        <f t="shared" si="482"/>
        <v>0</v>
      </c>
      <c r="AT833" s="250">
        <f t="shared" si="483"/>
        <v>0</v>
      </c>
      <c r="AU833" s="250">
        <f t="shared" si="484"/>
        <v>0</v>
      </c>
      <c r="AV833" s="250">
        <f t="shared" si="485"/>
        <v>0</v>
      </c>
      <c r="AW833" s="250">
        <f t="shared" si="486"/>
        <v>1</v>
      </c>
      <c r="AX833" s="250">
        <f t="shared" si="487"/>
        <v>0</v>
      </c>
      <c r="AY833" s="89"/>
      <c r="AZ833" s="111"/>
      <c r="BA833" s="111"/>
      <c r="BB833" s="111"/>
      <c r="BC833" s="111"/>
      <c r="BD833" s="111"/>
      <c r="BE833" s="111"/>
      <c r="BF833" s="111"/>
      <c r="BG833" s="111"/>
      <c r="BH833" s="89"/>
      <c r="BI833" s="89"/>
      <c r="BJ833" s="89"/>
      <c r="BK833" s="89"/>
      <c r="BL833" s="89"/>
    </row>
    <row r="834" spans="1:64" x14ac:dyDescent="0.25">
      <c r="A834" s="86">
        <f t="shared" si="476"/>
        <v>833</v>
      </c>
      <c r="B834" s="113"/>
      <c r="C834" s="88"/>
      <c r="D834" s="88"/>
      <c r="E834" s="194">
        <f t="shared" si="488"/>
        <v>0</v>
      </c>
      <c r="F834" s="89">
        <f t="shared" si="489"/>
        <v>0</v>
      </c>
      <c r="G834" s="113"/>
      <c r="H834" s="88"/>
      <c r="I834" s="84">
        <f t="shared" si="490"/>
        <v>16640.584422661152</v>
      </c>
      <c r="J834" s="84">
        <f t="shared" si="491"/>
        <v>16757.459648698914</v>
      </c>
      <c r="K834" s="84">
        <f t="shared" si="492"/>
        <v>16874.334874736673</v>
      </c>
      <c r="L834" s="84">
        <f t="shared" si="493"/>
        <v>16991.210100774435</v>
      </c>
      <c r="M834" s="108">
        <f>IF(T834&lt;&gt;0,(((G834+1)*('Data Raw'!$N$1007-'Data Raw'!$N$1008)/2+'Data Raw'!$N$1008)*'Data Raw'!$M$1010+'Data Raw'!$M$1009)*AE834+AE834)</f>
        <v>17108.085326812194</v>
      </c>
      <c r="N834" s="84">
        <f t="shared" si="494"/>
        <v>17224.960552849952</v>
      </c>
      <c r="O834" s="84">
        <f t="shared" si="495"/>
        <v>17341.835778887715</v>
      </c>
      <c r="P834" s="84">
        <f t="shared" si="496"/>
        <v>17458.711004925473</v>
      </c>
      <c r="Q834" s="84">
        <f t="shared" si="497"/>
        <v>17575.586230963236</v>
      </c>
      <c r="R834" s="166" t="str">
        <f t="shared" si="498"/>
        <v/>
      </c>
      <c r="S834" s="109">
        <f>'Data Raw'!E876</f>
        <v>17298.349999999999</v>
      </c>
      <c r="T834" s="109">
        <f>'Data Raw'!G876</f>
        <v>17369.09</v>
      </c>
      <c r="U834" s="109">
        <f>'Data Raw'!D876</f>
        <v>17540.810000000001</v>
      </c>
      <c r="V834" s="166" t="str">
        <f t="shared" si="499"/>
        <v/>
      </c>
      <c r="W834" s="89">
        <f t="shared" si="500"/>
        <v>-261.00467318780647</v>
      </c>
      <c r="X834" s="89">
        <f t="shared" si="501"/>
        <v>68123.439425873657</v>
      </c>
      <c r="Y834" s="89">
        <f t="shared" si="481"/>
        <v>237.83520179765958</v>
      </c>
      <c r="Z834" s="109">
        <f t="shared" si="502"/>
        <v>242.46000000000276</v>
      </c>
      <c r="AA834" s="89">
        <f t="shared" si="503"/>
        <v>215.13634727950432</v>
      </c>
      <c r="AB834" s="89">
        <f t="shared" si="504"/>
        <v>17119.35495561449</v>
      </c>
      <c r="AC834" s="89">
        <f t="shared" si="505"/>
        <v>17477.345044385507</v>
      </c>
      <c r="AD834" s="89">
        <f t="shared" si="506"/>
        <v>1</v>
      </c>
      <c r="AE834" s="89">
        <f>'Data Raw'!C876</f>
        <v>17298.349999999999</v>
      </c>
      <c r="AF834" s="89"/>
      <c r="AG834" s="89">
        <f t="shared" ref="AG834:AG897" si="508">T834-AE834</f>
        <v>70.740000000001601</v>
      </c>
      <c r="AH834" s="89">
        <f t="shared" ref="AH834:AH897" si="509">M834-AE834</f>
        <v>-190.26467318780487</v>
      </c>
      <c r="AI834" s="109">
        <f t="shared" ref="AI834:AI897" si="510">IF($AH834&gt;0,1,-1)</f>
        <v>-1</v>
      </c>
      <c r="AJ834" s="109">
        <f t="shared" si="478"/>
        <v>50</v>
      </c>
      <c r="AK834" s="88"/>
      <c r="AL834" s="191" t="str">
        <f t="shared" si="479"/>
        <v/>
      </c>
      <c r="AM834" s="191">
        <f t="shared" si="480"/>
        <v>-70.740000000001601</v>
      </c>
      <c r="AN834" s="88"/>
      <c r="AO834" s="191"/>
      <c r="AP834" s="191">
        <f t="shared" ref="AP834:AP897" si="511">AG834*AG834</f>
        <v>5004.1476000002267</v>
      </c>
      <c r="AQ834" s="191">
        <f t="shared" si="507"/>
        <v>81.980552357121823</v>
      </c>
      <c r="AR834" s="191">
        <f t="shared" si="477"/>
        <v>-155.85464944053774</v>
      </c>
      <c r="AS834" s="250">
        <f t="shared" si="482"/>
        <v>0</v>
      </c>
      <c r="AT834" s="250">
        <f t="shared" si="483"/>
        <v>0</v>
      </c>
      <c r="AU834" s="250">
        <f t="shared" si="484"/>
        <v>0</v>
      </c>
      <c r="AV834" s="250">
        <f t="shared" si="485"/>
        <v>0</v>
      </c>
      <c r="AW834" s="250">
        <f t="shared" si="486"/>
        <v>1</v>
      </c>
      <c r="AX834" s="250">
        <f t="shared" si="487"/>
        <v>0</v>
      </c>
      <c r="AY834" s="89"/>
      <c r="AZ834" s="111"/>
      <c r="BA834" s="111"/>
      <c r="BB834" s="111"/>
      <c r="BC834" s="111"/>
      <c r="BD834" s="111"/>
      <c r="BE834" s="111"/>
      <c r="BF834" s="111"/>
      <c r="BG834" s="111"/>
      <c r="BH834" s="89"/>
      <c r="BI834" s="89"/>
      <c r="BJ834" s="89"/>
      <c r="BK834" s="89"/>
      <c r="BL834" s="89"/>
    </row>
    <row r="835" spans="1:64" x14ac:dyDescent="0.25">
      <c r="A835" s="86">
        <f t="shared" ref="A835:A898" si="512">A834+1</f>
        <v>834</v>
      </c>
      <c r="B835" s="113"/>
      <c r="C835" s="88"/>
      <c r="D835" s="88"/>
      <c r="E835" s="194">
        <f t="shared" si="488"/>
        <v>0</v>
      </c>
      <c r="F835" s="89">
        <f t="shared" si="489"/>
        <v>0</v>
      </c>
      <c r="G835" s="113"/>
      <c r="H835" s="88"/>
      <c r="I835" s="84">
        <f t="shared" si="490"/>
        <v>16587.336257957115</v>
      </c>
      <c r="J835" s="84">
        <f t="shared" si="491"/>
        <v>16706.253858855947</v>
      </c>
      <c r="K835" s="84">
        <f t="shared" si="492"/>
        <v>16825.171459754776</v>
      </c>
      <c r="L835" s="84">
        <f t="shared" si="493"/>
        <v>16944.089060653609</v>
      </c>
      <c r="M835" s="108">
        <f>IF(T835&lt;&gt;0,(((G835+1)*('Data Raw'!$N$1007-'Data Raw'!$N$1008)/2+'Data Raw'!$N$1008)*'Data Raw'!$M$1010+'Data Raw'!$M$1009)*AE835+AE835)</f>
        <v>17063.006661552437</v>
      </c>
      <c r="N835" s="84">
        <f t="shared" si="494"/>
        <v>17181.924262451266</v>
      </c>
      <c r="O835" s="84">
        <f t="shared" si="495"/>
        <v>17300.841863350099</v>
      </c>
      <c r="P835" s="84">
        <f t="shared" si="496"/>
        <v>17419.759464248928</v>
      </c>
      <c r="Q835" s="84">
        <f t="shared" si="497"/>
        <v>17538.67706514776</v>
      </c>
      <c r="R835" s="166" t="str">
        <f t="shared" si="498"/>
        <v/>
      </c>
      <c r="S835" s="109">
        <f>'Data Raw'!E877</f>
        <v>17177.080000000002</v>
      </c>
      <c r="T835" s="109">
        <f>'Data Raw'!G877</f>
        <v>17422.12</v>
      </c>
      <c r="U835" s="109">
        <f>'Data Raw'!D877</f>
        <v>17422.12</v>
      </c>
      <c r="V835" s="166" t="str">
        <f t="shared" si="499"/>
        <v/>
      </c>
      <c r="W835" s="89">
        <f t="shared" si="500"/>
        <v>-359.11333844756155</v>
      </c>
      <c r="X835" s="89">
        <f t="shared" si="501"/>
        <v>128962.38985095288</v>
      </c>
      <c r="Y835" s="89">
        <f t="shared" si="481"/>
        <v>258.66577694440082</v>
      </c>
      <c r="Z835" s="109">
        <f t="shared" si="502"/>
        <v>245.03999999999724</v>
      </c>
      <c r="AA835" s="89">
        <f t="shared" si="503"/>
        <v>219.40829766814619</v>
      </c>
      <c r="AB835" s="89">
        <f t="shared" si="504"/>
        <v>17069.90410481242</v>
      </c>
      <c r="AC835" s="89">
        <f t="shared" si="505"/>
        <v>17435.635895187581</v>
      </c>
      <c r="AD835" s="89">
        <f t="shared" si="506"/>
        <v>1</v>
      </c>
      <c r="AE835" s="89">
        <f>'Data Raw'!C877</f>
        <v>17252.77</v>
      </c>
      <c r="AF835" s="89"/>
      <c r="AG835" s="89">
        <f t="shared" si="508"/>
        <v>169.34999999999854</v>
      </c>
      <c r="AH835" s="89">
        <f t="shared" si="509"/>
        <v>-189.763338447563</v>
      </c>
      <c r="AI835" s="109">
        <f t="shared" si="510"/>
        <v>-1</v>
      </c>
      <c r="AJ835" s="109">
        <f t="shared" si="478"/>
        <v>50</v>
      </c>
      <c r="AK835" s="88"/>
      <c r="AL835" s="191" t="str">
        <f t="shared" si="479"/>
        <v/>
      </c>
      <c r="AM835" s="191">
        <f t="shared" si="480"/>
        <v>-169.34999999999854</v>
      </c>
      <c r="AN835" s="88"/>
      <c r="AO835" s="191"/>
      <c r="AP835" s="191">
        <f t="shared" si="511"/>
        <v>28679.422499999506</v>
      </c>
      <c r="AQ835" s="191">
        <f t="shared" si="507"/>
        <v>91.688268761885908</v>
      </c>
      <c r="AR835" s="191">
        <f t="shared" si="477"/>
        <v>-166.9775081825149</v>
      </c>
      <c r="AS835" s="250">
        <f t="shared" si="482"/>
        <v>0</v>
      </c>
      <c r="AT835" s="250">
        <f t="shared" si="483"/>
        <v>0</v>
      </c>
      <c r="AU835" s="250">
        <f t="shared" si="484"/>
        <v>0</v>
      </c>
      <c r="AV835" s="250">
        <f t="shared" si="485"/>
        <v>0</v>
      </c>
      <c r="AW835" s="250">
        <f t="shared" si="486"/>
        <v>0</v>
      </c>
      <c r="AX835" s="250">
        <f t="shared" si="487"/>
        <v>1</v>
      </c>
      <c r="AY835" s="89"/>
      <c r="AZ835" s="111"/>
      <c r="BA835" s="111"/>
      <c r="BB835" s="111"/>
      <c r="BC835" s="111"/>
      <c r="BD835" s="111"/>
      <c r="BE835" s="111"/>
      <c r="BF835" s="111"/>
      <c r="BG835" s="111"/>
      <c r="BH835" s="89"/>
      <c r="BI835" s="89"/>
      <c r="BJ835" s="89"/>
      <c r="BK835" s="89"/>
      <c r="BL835" s="89"/>
    </row>
    <row r="836" spans="1:64" x14ac:dyDescent="0.25">
      <c r="A836" s="86">
        <f t="shared" si="512"/>
        <v>835</v>
      </c>
      <c r="B836" s="113"/>
      <c r="C836" s="88"/>
      <c r="D836" s="88"/>
      <c r="E836" s="194">
        <f t="shared" si="488"/>
        <v>0</v>
      </c>
      <c r="F836" s="89">
        <f t="shared" si="489"/>
        <v>0</v>
      </c>
      <c r="G836" s="113"/>
      <c r="H836" s="88"/>
      <c r="I836" s="84">
        <f t="shared" si="490"/>
        <v>16678.181460702301</v>
      </c>
      <c r="J836" s="84">
        <f t="shared" si="491"/>
        <v>16807.514349174497</v>
      </c>
      <c r="K836" s="84">
        <f t="shared" si="492"/>
        <v>16936.8472376467</v>
      </c>
      <c r="L836" s="84">
        <f t="shared" si="493"/>
        <v>17066.180126118899</v>
      </c>
      <c r="M836" s="108">
        <f>IF(T836&lt;&gt;0,(((G836+1)*('Data Raw'!$N$1007-'Data Raw'!$N$1008)/2+'Data Raw'!$N$1008)*'Data Raw'!$M$1010+'Data Raw'!$M$1009)*AE836+AE836)</f>
        <v>17195.513014591099</v>
      </c>
      <c r="N836" s="84">
        <f t="shared" si="494"/>
        <v>17324.845903063298</v>
      </c>
      <c r="O836" s="84">
        <f t="shared" si="495"/>
        <v>17454.178791535498</v>
      </c>
      <c r="P836" s="84">
        <f t="shared" si="496"/>
        <v>17583.511680007701</v>
      </c>
      <c r="Q836" s="84">
        <f t="shared" si="497"/>
        <v>17712.844568479897</v>
      </c>
      <c r="R836" s="166" t="str">
        <f t="shared" si="498"/>
        <v/>
      </c>
      <c r="S836" s="109">
        <f>'Data Raw'!E878</f>
        <v>17368.14</v>
      </c>
      <c r="T836" s="109">
        <f>'Data Raw'!G878</f>
        <v>17660.02</v>
      </c>
      <c r="U836" s="109">
        <f>'Data Raw'!D878</f>
        <v>17715.77</v>
      </c>
      <c r="V836" s="166" t="str">
        <f t="shared" si="499"/>
        <v/>
      </c>
      <c r="W836" s="89">
        <f t="shared" si="500"/>
        <v>-464.50698540890153</v>
      </c>
      <c r="X836" s="89">
        <f t="shared" si="501"/>
        <v>215766.73949366546</v>
      </c>
      <c r="Y836" s="89">
        <f t="shared" si="481"/>
        <v>296.94026442732036</v>
      </c>
      <c r="Z836" s="109">
        <f t="shared" si="502"/>
        <v>347.63000000000102</v>
      </c>
      <c r="AA836" s="89">
        <f t="shared" si="503"/>
        <v>237.725683715554</v>
      </c>
      <c r="AB836" s="89">
        <f t="shared" si="504"/>
        <v>17200.252946982077</v>
      </c>
      <c r="AC836" s="89">
        <f t="shared" si="505"/>
        <v>17573.247053017923</v>
      </c>
      <c r="AD836" s="89" t="str">
        <f t="shared" si="506"/>
        <v/>
      </c>
      <c r="AE836" s="89">
        <f>'Data Raw'!C878</f>
        <v>17386.75</v>
      </c>
      <c r="AF836" s="89"/>
      <c r="AG836" s="89">
        <f t="shared" si="508"/>
        <v>273.27000000000044</v>
      </c>
      <c r="AH836" s="89">
        <f t="shared" si="509"/>
        <v>-191.23698540890109</v>
      </c>
      <c r="AI836" s="109">
        <f t="shared" si="510"/>
        <v>-1</v>
      </c>
      <c r="AJ836" s="109">
        <f t="shared" si="478"/>
        <v>50</v>
      </c>
      <c r="AK836" s="88"/>
      <c r="AL836" s="191" t="str">
        <f t="shared" si="479"/>
        <v/>
      </c>
      <c r="AM836" s="191">
        <f t="shared" si="480"/>
        <v>-273.27000000000044</v>
      </c>
      <c r="AN836" s="88"/>
      <c r="AO836" s="191"/>
      <c r="AP836" s="191">
        <f t="shared" si="511"/>
        <v>74676.492900000245</v>
      </c>
      <c r="AQ836" s="191">
        <f t="shared" si="507"/>
        <v>111.86401667723197</v>
      </c>
      <c r="AR836" s="191">
        <f t="shared" si="477"/>
        <v>-185.07624775008838</v>
      </c>
      <c r="AS836" s="250">
        <f t="shared" si="482"/>
        <v>0</v>
      </c>
      <c r="AT836" s="250">
        <f t="shared" si="483"/>
        <v>0</v>
      </c>
      <c r="AU836" s="250">
        <f t="shared" si="484"/>
        <v>0</v>
      </c>
      <c r="AV836" s="250">
        <f t="shared" si="485"/>
        <v>0</v>
      </c>
      <c r="AW836" s="250">
        <f t="shared" si="486"/>
        <v>0</v>
      </c>
      <c r="AX836" s="250">
        <f t="shared" si="487"/>
        <v>1</v>
      </c>
      <c r="AY836" s="89"/>
      <c r="AZ836" s="111"/>
      <c r="BA836" s="111"/>
      <c r="BB836" s="111"/>
      <c r="BC836" s="111"/>
      <c r="BD836" s="111"/>
      <c r="BE836" s="111"/>
      <c r="BF836" s="111"/>
      <c r="BG836" s="111"/>
      <c r="BH836" s="89"/>
      <c r="BI836" s="89"/>
      <c r="BJ836" s="89"/>
      <c r="BK836" s="89"/>
      <c r="BL836" s="89"/>
    </row>
    <row r="837" spans="1:64" x14ac:dyDescent="0.25">
      <c r="A837" s="86">
        <f t="shared" si="512"/>
        <v>836</v>
      </c>
      <c r="B837" s="113"/>
      <c r="C837" s="88"/>
      <c r="D837" s="88"/>
      <c r="E837" s="194">
        <f t="shared" si="488"/>
        <v>0</v>
      </c>
      <c r="F837" s="89">
        <f t="shared" si="489"/>
        <v>0</v>
      </c>
      <c r="G837" s="113"/>
      <c r="H837" s="88"/>
      <c r="I837" s="84">
        <f t="shared" si="490"/>
        <v>16846.093751179775</v>
      </c>
      <c r="J837" s="84">
        <f t="shared" si="491"/>
        <v>16994.563883393435</v>
      </c>
      <c r="K837" s="84">
        <f t="shared" si="492"/>
        <v>17143.034015607096</v>
      </c>
      <c r="L837" s="84">
        <f t="shared" si="493"/>
        <v>17291.504147820757</v>
      </c>
      <c r="M837" s="108">
        <f>IF(T837&lt;&gt;0,(((G837+1)*('Data Raw'!$N$1007-'Data Raw'!$N$1008)/2+'Data Raw'!$N$1008)*'Data Raw'!$M$1010+'Data Raw'!$M$1009)*AE837+AE837)</f>
        <v>17439.974280034417</v>
      </c>
      <c r="N837" s="84">
        <f t="shared" si="494"/>
        <v>17588.444412248078</v>
      </c>
      <c r="O837" s="84">
        <f t="shared" si="495"/>
        <v>17736.914544461739</v>
      </c>
      <c r="P837" s="84">
        <f t="shared" si="496"/>
        <v>17885.3846766754</v>
      </c>
      <c r="Q837" s="84">
        <f t="shared" si="497"/>
        <v>18033.85480888906</v>
      </c>
      <c r="R837" s="166" t="str">
        <f t="shared" si="498"/>
        <v/>
      </c>
      <c r="S837" s="109">
        <f>'Data Raw'!E879</f>
        <v>17602.45</v>
      </c>
      <c r="T837" s="109">
        <f>'Data Raw'!G879</f>
        <v>18013.16</v>
      </c>
      <c r="U837" s="109">
        <f>'Data Raw'!D879</f>
        <v>18071.099999999999</v>
      </c>
      <c r="V837" s="166" t="str">
        <f t="shared" si="499"/>
        <v/>
      </c>
      <c r="W837" s="89">
        <f t="shared" si="500"/>
        <v>-573.18571996558239</v>
      </c>
      <c r="X837" s="89">
        <f t="shared" si="501"/>
        <v>328541.86957246304</v>
      </c>
      <c r="Y837" s="89">
        <f t="shared" si="481"/>
        <v>350.01693701906657</v>
      </c>
      <c r="Z837" s="109">
        <f t="shared" si="502"/>
        <v>468.64999999999782</v>
      </c>
      <c r="AA837" s="89">
        <f t="shared" si="503"/>
        <v>270.71487175618881</v>
      </c>
      <c r="AB837" s="89">
        <f t="shared" si="504"/>
        <v>17431.863168841781</v>
      </c>
      <c r="AC837" s="89">
        <f t="shared" si="505"/>
        <v>17835.99683115822</v>
      </c>
      <c r="AD837" s="89" t="str">
        <f t="shared" si="506"/>
        <v/>
      </c>
      <c r="AE837" s="89">
        <f>'Data Raw'!C879</f>
        <v>17633.93</v>
      </c>
      <c r="AF837" s="89"/>
      <c r="AG837" s="89">
        <f t="shared" si="508"/>
        <v>379.22999999999956</v>
      </c>
      <c r="AH837" s="89">
        <f t="shared" si="509"/>
        <v>-193.95571996558283</v>
      </c>
      <c r="AI837" s="109">
        <f t="shared" si="510"/>
        <v>-1</v>
      </c>
      <c r="AJ837" s="109">
        <f t="shared" si="478"/>
        <v>50</v>
      </c>
      <c r="AK837" s="88"/>
      <c r="AL837" s="191" t="str">
        <f t="shared" si="479"/>
        <v/>
      </c>
      <c r="AM837" s="191">
        <f t="shared" si="480"/>
        <v>-379.22999999999956</v>
      </c>
      <c r="AN837" s="88"/>
      <c r="AO837" s="191"/>
      <c r="AP837" s="191">
        <f t="shared" si="511"/>
        <v>143815.39289999966</v>
      </c>
      <c r="AQ837" s="191">
        <f t="shared" si="507"/>
        <v>141.57134815753949</v>
      </c>
      <c r="AR837" s="191">
        <f t="shared" si="477"/>
        <v>-208.44558886152709</v>
      </c>
      <c r="AS837" s="250">
        <f t="shared" si="482"/>
        <v>0</v>
      </c>
      <c r="AT837" s="250">
        <f t="shared" si="483"/>
        <v>0</v>
      </c>
      <c r="AU837" s="250">
        <f t="shared" si="484"/>
        <v>0</v>
      </c>
      <c r="AV837" s="250">
        <f t="shared" si="485"/>
        <v>0</v>
      </c>
      <c r="AW837" s="250">
        <f t="shared" si="486"/>
        <v>0</v>
      </c>
      <c r="AX837" s="250">
        <f t="shared" si="487"/>
        <v>1</v>
      </c>
      <c r="AY837" s="89"/>
      <c r="AZ837" s="111"/>
      <c r="BA837" s="111"/>
      <c r="BB837" s="111"/>
      <c r="BC837" s="111"/>
      <c r="BD837" s="111"/>
      <c r="BE837" s="111"/>
      <c r="BF837" s="111"/>
      <c r="BG837" s="111"/>
      <c r="BH837" s="89"/>
      <c r="BI837" s="89"/>
      <c r="BJ837" s="89"/>
      <c r="BK837" s="89"/>
      <c r="BL837" s="89"/>
    </row>
    <row r="838" spans="1:64" x14ac:dyDescent="0.25">
      <c r="A838" s="86">
        <f t="shared" si="512"/>
        <v>837</v>
      </c>
      <c r="B838" s="113"/>
      <c r="C838" s="88"/>
      <c r="D838" s="88"/>
      <c r="E838" s="194">
        <f t="shared" si="488"/>
        <v>0</v>
      </c>
      <c r="F838" s="89">
        <f t="shared" si="489"/>
        <v>0</v>
      </c>
      <c r="G838" s="113"/>
      <c r="H838" s="88"/>
      <c r="I838" s="84">
        <f t="shared" si="490"/>
        <v>17170.551438337174</v>
      </c>
      <c r="J838" s="84">
        <f t="shared" si="491"/>
        <v>17345.559906846709</v>
      </c>
      <c r="K838" s="84">
        <f t="shared" si="492"/>
        <v>17520.568375356241</v>
      </c>
      <c r="L838" s="84">
        <f t="shared" si="493"/>
        <v>17695.576843865776</v>
      </c>
      <c r="M838" s="108">
        <f>IF(T838&lt;&gt;0,(((G838+1)*('Data Raw'!$N$1007-'Data Raw'!$N$1008)/2+'Data Raw'!$N$1008)*'Data Raw'!$M$1010+'Data Raw'!$M$1009)*AE838+AE838)</f>
        <v>17870.585312375308</v>
      </c>
      <c r="N838" s="84">
        <f t="shared" si="494"/>
        <v>18045.593780884839</v>
      </c>
      <c r="O838" s="84">
        <f t="shared" si="495"/>
        <v>18220.602249394375</v>
      </c>
      <c r="P838" s="84">
        <f t="shared" si="496"/>
        <v>18395.610717903906</v>
      </c>
      <c r="Q838" s="84">
        <f t="shared" si="497"/>
        <v>18570.619186413442</v>
      </c>
      <c r="R838" s="166" t="str">
        <f t="shared" si="498"/>
        <v/>
      </c>
      <c r="S838" s="109">
        <f>'Data Raw'!E880</f>
        <v>18047.13</v>
      </c>
      <c r="T838" s="109">
        <f>'Data Raw'!G880</f>
        <v>18258.57</v>
      </c>
      <c r="U838" s="109">
        <f>'Data Raw'!D880</f>
        <v>18355.150000000001</v>
      </c>
      <c r="V838" s="166" t="str">
        <f t="shared" si="499"/>
        <v/>
      </c>
      <c r="W838" s="89">
        <f t="shared" si="500"/>
        <v>-387.98468762469201</v>
      </c>
      <c r="X838" s="89">
        <f t="shared" si="501"/>
        <v>150532.11783122984</v>
      </c>
      <c r="Y838" s="89">
        <f t="shared" si="481"/>
        <v>355.68912088919234</v>
      </c>
      <c r="Z838" s="109">
        <f t="shared" si="502"/>
        <v>308.02000000000044</v>
      </c>
      <c r="AA838" s="89">
        <f t="shared" si="503"/>
        <v>276.04417579101903</v>
      </c>
      <c r="AB838" s="89">
        <f t="shared" si="504"/>
        <v>17839.222359007243</v>
      </c>
      <c r="AC838" s="89">
        <f t="shared" si="505"/>
        <v>18299.437640992761</v>
      </c>
      <c r="AD838" s="89">
        <f t="shared" si="506"/>
        <v>1</v>
      </c>
      <c r="AE838" s="89">
        <f>'Data Raw'!C880</f>
        <v>18069.330000000002</v>
      </c>
      <c r="AF838" s="89"/>
      <c r="AG838" s="89">
        <f t="shared" si="508"/>
        <v>189.23999999999796</v>
      </c>
      <c r="AH838" s="89">
        <f t="shared" si="509"/>
        <v>-198.74468762469405</v>
      </c>
      <c r="AI838" s="109">
        <f t="shared" si="510"/>
        <v>-1</v>
      </c>
      <c r="AJ838" s="109">
        <f t="shared" si="478"/>
        <v>50</v>
      </c>
      <c r="AK838" s="88"/>
      <c r="AL838" s="191" t="str">
        <f t="shared" si="479"/>
        <v/>
      </c>
      <c r="AM838" s="191">
        <f t="shared" si="480"/>
        <v>-189.23999999999796</v>
      </c>
      <c r="AN838" s="88"/>
      <c r="AO838" s="191"/>
      <c r="AP838" s="191">
        <f t="shared" si="511"/>
        <v>35811.77759999923</v>
      </c>
      <c r="AQ838" s="191">
        <f t="shared" si="507"/>
        <v>146.86786502892377</v>
      </c>
      <c r="AR838" s="191">
        <f t="shared" si="477"/>
        <v>-208.82125586026856</v>
      </c>
      <c r="AS838" s="250">
        <f t="shared" si="482"/>
        <v>0</v>
      </c>
      <c r="AT838" s="250">
        <f t="shared" si="483"/>
        <v>0</v>
      </c>
      <c r="AU838" s="250">
        <f t="shared" si="484"/>
        <v>0</v>
      </c>
      <c r="AV838" s="250">
        <f t="shared" si="485"/>
        <v>0</v>
      </c>
      <c r="AW838" s="250">
        <f t="shared" si="486"/>
        <v>1</v>
      </c>
      <c r="AX838" s="250">
        <f t="shared" si="487"/>
        <v>0</v>
      </c>
      <c r="AY838" s="89"/>
      <c r="AZ838" s="111"/>
      <c r="BA838" s="111"/>
      <c r="BB838" s="111"/>
      <c r="BC838" s="111"/>
      <c r="BD838" s="111"/>
      <c r="BE838" s="111"/>
      <c r="BF838" s="111"/>
      <c r="BG838" s="111"/>
      <c r="BH838" s="89"/>
      <c r="BI838" s="89"/>
      <c r="BJ838" s="89"/>
      <c r="BK838" s="89"/>
      <c r="BL838" s="89"/>
    </row>
    <row r="839" spans="1:64" x14ac:dyDescent="0.25">
      <c r="A839" s="86">
        <f t="shared" si="512"/>
        <v>838</v>
      </c>
      <c r="B839" s="113"/>
      <c r="C839" s="88"/>
      <c r="D839" s="88"/>
      <c r="E839" s="194">
        <f t="shared" si="488"/>
        <v>0</v>
      </c>
      <c r="F839" s="89">
        <f t="shared" si="489"/>
        <v>0</v>
      </c>
      <c r="G839" s="113"/>
      <c r="H839" s="88"/>
      <c r="I839" s="84">
        <f t="shared" si="490"/>
        <v>17325.438357495994</v>
      </c>
      <c r="J839" s="84">
        <f t="shared" si="491"/>
        <v>17503.282917940593</v>
      </c>
      <c r="K839" s="84">
        <f t="shared" si="492"/>
        <v>17681.127478385188</v>
      </c>
      <c r="L839" s="84">
        <f t="shared" si="493"/>
        <v>17858.972038829786</v>
      </c>
      <c r="M839" s="108">
        <f>IF(T839&lt;&gt;0,(((G839+1)*('Data Raw'!$N$1007-'Data Raw'!$N$1008)/2+'Data Raw'!$N$1008)*'Data Raw'!$M$1010+'Data Raw'!$M$1009)*AE839+AE839)</f>
        <v>18036.816599274382</v>
      </c>
      <c r="N839" s="84">
        <f t="shared" si="494"/>
        <v>18214.661159718977</v>
      </c>
      <c r="O839" s="84">
        <f t="shared" si="495"/>
        <v>18392.505720163575</v>
      </c>
      <c r="P839" s="84">
        <f t="shared" si="496"/>
        <v>18570.350280608171</v>
      </c>
      <c r="Q839" s="84">
        <f t="shared" si="497"/>
        <v>18748.194841052769</v>
      </c>
      <c r="R839" s="166" t="str">
        <f t="shared" si="498"/>
        <v/>
      </c>
      <c r="S839" s="109">
        <f>'Data Raw'!E881</f>
        <v>18212.580000000002</v>
      </c>
      <c r="T839" s="109">
        <f>'Data Raw'!G881</f>
        <v>18247.11</v>
      </c>
      <c r="U839" s="109">
        <f>'Data Raw'!D881</f>
        <v>18426.919999999998</v>
      </c>
      <c r="V839" s="166" t="str">
        <f t="shared" si="499"/>
        <v/>
      </c>
      <c r="W839" s="89">
        <f t="shared" si="500"/>
        <v>-210.29340072561899</v>
      </c>
      <c r="X839" s="89">
        <f t="shared" si="501"/>
        <v>44223.31438874577</v>
      </c>
      <c r="Y839" s="89">
        <f t="shared" si="481"/>
        <v>338.76072860233722</v>
      </c>
      <c r="Z839" s="109">
        <f t="shared" si="502"/>
        <v>214.33999999999651</v>
      </c>
      <c r="AA839" s="89">
        <f t="shared" si="503"/>
        <v>267.22929353515866</v>
      </c>
      <c r="AB839" s="89">
        <f t="shared" si="504"/>
        <v>18002.772450577635</v>
      </c>
      <c r="AC839" s="89">
        <f t="shared" si="505"/>
        <v>18472.047549422365</v>
      </c>
      <c r="AD839" s="89">
        <f t="shared" si="506"/>
        <v>1</v>
      </c>
      <c r="AE839" s="89">
        <f>'Data Raw'!C881</f>
        <v>18237.41</v>
      </c>
      <c r="AF839" s="89"/>
      <c r="AG839" s="89">
        <f t="shared" si="508"/>
        <v>9.7000000000007276</v>
      </c>
      <c r="AH839" s="89">
        <f t="shared" si="509"/>
        <v>-200.59340072561827</v>
      </c>
      <c r="AI839" s="109">
        <f t="shared" si="510"/>
        <v>-1</v>
      </c>
      <c r="AJ839" s="109">
        <f t="shared" si="478"/>
        <v>50</v>
      </c>
      <c r="AK839" s="88"/>
      <c r="AL839" s="191" t="str">
        <f t="shared" si="479"/>
        <v/>
      </c>
      <c r="AM839" s="191">
        <f t="shared" si="480"/>
        <v>-9.7000000000007276</v>
      </c>
      <c r="AN839" s="88"/>
      <c r="AO839" s="191"/>
      <c r="AP839" s="191">
        <f t="shared" si="511"/>
        <v>94.090000000014115</v>
      </c>
      <c r="AQ839" s="191">
        <f t="shared" si="507"/>
        <v>131.62699113682123</v>
      </c>
      <c r="AR839" s="191">
        <f t="shared" si="477"/>
        <v>-207.13373746551599</v>
      </c>
      <c r="AS839" s="250">
        <f t="shared" si="482"/>
        <v>0</v>
      </c>
      <c r="AT839" s="250">
        <f t="shared" si="483"/>
        <v>0</v>
      </c>
      <c r="AU839" s="250">
        <f t="shared" si="484"/>
        <v>0</v>
      </c>
      <c r="AV839" s="250">
        <f t="shared" si="485"/>
        <v>1</v>
      </c>
      <c r="AW839" s="250">
        <f t="shared" si="486"/>
        <v>0</v>
      </c>
      <c r="AX839" s="250">
        <f t="shared" si="487"/>
        <v>0</v>
      </c>
      <c r="AY839" s="89"/>
      <c r="AZ839" s="111"/>
      <c r="BA839" s="111"/>
      <c r="BB839" s="111"/>
      <c r="BC839" s="111"/>
      <c r="BD839" s="111"/>
      <c r="BE839" s="111"/>
      <c r="BF839" s="111"/>
      <c r="BG839" s="111"/>
      <c r="BH839" s="89"/>
      <c r="BI839" s="89"/>
      <c r="BJ839" s="89"/>
      <c r="BK839" s="89"/>
      <c r="BL839" s="89"/>
    </row>
    <row r="840" spans="1:64" x14ac:dyDescent="0.25">
      <c r="A840" s="86">
        <f t="shared" si="512"/>
        <v>839</v>
      </c>
      <c r="B840" s="113"/>
      <c r="C840" s="88"/>
      <c r="D840" s="88"/>
      <c r="E840" s="194">
        <f t="shared" si="488"/>
        <v>0</v>
      </c>
      <c r="F840" s="89">
        <f t="shared" si="489"/>
        <v>0</v>
      </c>
      <c r="G840" s="113"/>
      <c r="H840" s="88"/>
      <c r="I840" s="84">
        <f t="shared" si="490"/>
        <v>17692.103866215391</v>
      </c>
      <c r="J840" s="84">
        <f t="shared" si="491"/>
        <v>17861.484230516562</v>
      </c>
      <c r="K840" s="84">
        <f t="shared" si="492"/>
        <v>18030.864594817729</v>
      </c>
      <c r="L840" s="84">
        <f t="shared" si="493"/>
        <v>18200.2449591189</v>
      </c>
      <c r="M840" s="108">
        <f>IF(T840&lt;&gt;0,(((G840+1)*('Data Raw'!$N$1007-'Data Raw'!$N$1008)/2+'Data Raw'!$N$1008)*'Data Raw'!$M$1010+'Data Raw'!$M$1009)*AE840+AE840)</f>
        <v>18369.625323420067</v>
      </c>
      <c r="N840" s="84">
        <f t="shared" si="494"/>
        <v>18539.005687721234</v>
      </c>
      <c r="O840" s="84">
        <f t="shared" si="495"/>
        <v>18708.386052022404</v>
      </c>
      <c r="P840" s="84">
        <f t="shared" si="496"/>
        <v>18877.766416323571</v>
      </c>
      <c r="Q840" s="84">
        <f t="shared" si="497"/>
        <v>19047.146780624742</v>
      </c>
      <c r="R840" s="166" t="str">
        <f t="shared" si="498"/>
        <v/>
      </c>
      <c r="S840" s="109">
        <f>'Data Raw'!E882</f>
        <v>18532.28</v>
      </c>
      <c r="T840" s="109">
        <f>'Data Raw'!G882</f>
        <v>19000.560000000001</v>
      </c>
      <c r="U840" s="109">
        <f>'Data Raw'!D882</f>
        <v>19002.05</v>
      </c>
      <c r="V840" s="166" t="str">
        <f t="shared" si="499"/>
        <v/>
      </c>
      <c r="W840" s="89">
        <f t="shared" si="500"/>
        <v>-630.9346765799346</v>
      </c>
      <c r="X840" s="89">
        <f t="shared" si="501"/>
        <v>398078.56611102668</v>
      </c>
      <c r="Y840" s="89">
        <f t="shared" si="481"/>
        <v>393.99629323313343</v>
      </c>
      <c r="Z840" s="109">
        <f t="shared" si="502"/>
        <v>469.77000000000044</v>
      </c>
      <c r="AA840" s="89">
        <f t="shared" si="503"/>
        <v>296.16368017299317</v>
      </c>
      <c r="AB840" s="89">
        <f t="shared" si="504"/>
        <v>18346.775100495113</v>
      </c>
      <c r="AC840" s="89">
        <f t="shared" si="505"/>
        <v>18801.064899504883</v>
      </c>
      <c r="AD840" s="89" t="str">
        <f t="shared" si="506"/>
        <v/>
      </c>
      <c r="AE840" s="89">
        <f>'Data Raw'!C882</f>
        <v>18573.919999999998</v>
      </c>
      <c r="AF840" s="89"/>
      <c r="AG840" s="89">
        <f t="shared" si="508"/>
        <v>426.64000000000306</v>
      </c>
      <c r="AH840" s="89">
        <f t="shared" si="509"/>
        <v>-204.29467657993155</v>
      </c>
      <c r="AI840" s="109">
        <f t="shared" si="510"/>
        <v>-1</v>
      </c>
      <c r="AJ840" s="109">
        <f t="shared" si="478"/>
        <v>50</v>
      </c>
      <c r="AK840" s="88"/>
      <c r="AL840" s="191" t="str">
        <f t="shared" si="479"/>
        <v/>
      </c>
      <c r="AM840" s="191">
        <f t="shared" si="480"/>
        <v>-426.64000000000306</v>
      </c>
      <c r="AN840" s="88"/>
      <c r="AO840" s="191"/>
      <c r="AP840" s="191">
        <f t="shared" si="511"/>
        <v>182021.6896000026</v>
      </c>
      <c r="AQ840" s="191">
        <f t="shared" si="507"/>
        <v>164.40621434384144</v>
      </c>
      <c r="AR840" s="191">
        <f t="shared" ref="AR840:AR903" si="513">AQ840-Y840</f>
        <v>-229.59007888929199</v>
      </c>
      <c r="AS840" s="250">
        <f t="shared" si="482"/>
        <v>0</v>
      </c>
      <c r="AT840" s="250">
        <f t="shared" si="483"/>
        <v>0</v>
      </c>
      <c r="AU840" s="250">
        <f t="shared" si="484"/>
        <v>0</v>
      </c>
      <c r="AV840" s="250">
        <f t="shared" si="485"/>
        <v>0</v>
      </c>
      <c r="AW840" s="250">
        <f t="shared" si="486"/>
        <v>0</v>
      </c>
      <c r="AX840" s="250">
        <f t="shared" si="487"/>
        <v>1</v>
      </c>
      <c r="AY840" s="89"/>
      <c r="AZ840" s="111"/>
      <c r="BA840" s="111"/>
      <c r="BB840" s="111"/>
      <c r="BC840" s="111"/>
      <c r="BD840" s="111"/>
      <c r="BE840" s="111"/>
      <c r="BF840" s="111"/>
      <c r="BG840" s="111"/>
      <c r="BH840" s="89"/>
      <c r="BI840" s="89"/>
      <c r="BJ840" s="89"/>
      <c r="BK840" s="89"/>
      <c r="BL840" s="89"/>
    </row>
    <row r="841" spans="1:64" x14ac:dyDescent="0.25">
      <c r="A841" s="86">
        <f t="shared" si="512"/>
        <v>840</v>
      </c>
      <c r="B841" s="113"/>
      <c r="C841" s="88"/>
      <c r="D841" s="88"/>
      <c r="E841" s="194">
        <f t="shared" si="488"/>
        <v>0</v>
      </c>
      <c r="F841" s="89">
        <f t="shared" si="489"/>
        <v>0</v>
      </c>
      <c r="G841" s="113"/>
      <c r="H841" s="88"/>
      <c r="I841" s="84">
        <f t="shared" si="490"/>
        <v>18588.940138307775</v>
      </c>
      <c r="J841" s="84">
        <f t="shared" si="491"/>
        <v>18785.938284924341</v>
      </c>
      <c r="K841" s="84">
        <f t="shared" si="492"/>
        <v>18982.936431540908</v>
      </c>
      <c r="L841" s="84">
        <f t="shared" si="493"/>
        <v>19179.934578157474</v>
      </c>
      <c r="M841" s="108">
        <f>IF(T841&lt;&gt;0,(((G841+1)*('Data Raw'!$N$1007-'Data Raw'!$N$1008)/2+'Data Raw'!$N$1008)*'Data Raw'!$M$1010+'Data Raw'!$M$1009)*AE841+AE841)</f>
        <v>19376.93272477404</v>
      </c>
      <c r="N841" s="84">
        <f t="shared" si="494"/>
        <v>19573.930871390607</v>
      </c>
      <c r="O841" s="84">
        <f t="shared" si="495"/>
        <v>19770.929018007173</v>
      </c>
      <c r="P841" s="84">
        <f t="shared" si="496"/>
        <v>19967.927164623739</v>
      </c>
      <c r="Q841" s="84">
        <f t="shared" si="497"/>
        <v>20164.925311240306</v>
      </c>
      <c r="R841" s="166" t="str">
        <f t="shared" si="498"/>
        <v/>
      </c>
      <c r="S841" s="109">
        <f>'Data Raw'!E883</f>
        <v>19072.72</v>
      </c>
      <c r="T841" s="109">
        <f>'Data Raw'!G883</f>
        <v>19129.099999999999</v>
      </c>
      <c r="U841" s="109">
        <f>'Data Raw'!D883</f>
        <v>19592.43</v>
      </c>
      <c r="V841" s="166" t="str">
        <f t="shared" si="499"/>
        <v/>
      </c>
      <c r="W841" s="89">
        <f t="shared" si="500"/>
        <v>247.83272477404171</v>
      </c>
      <c r="X841" s="89">
        <f t="shared" si="501"/>
        <v>61421.059468925909</v>
      </c>
      <c r="Y841" s="89">
        <f t="shared" si="481"/>
        <v>376.60504775420355</v>
      </c>
      <c r="Z841" s="109">
        <f t="shared" si="502"/>
        <v>519.70999999999913</v>
      </c>
      <c r="AA841" s="89">
        <f t="shared" si="503"/>
        <v>328.09886871970826</v>
      </c>
      <c r="AB841" s="89">
        <f t="shared" si="504"/>
        <v>19340.690871852956</v>
      </c>
      <c r="AC841" s="89">
        <f t="shared" si="505"/>
        <v>19844.169128147045</v>
      </c>
      <c r="AD841" s="89" t="str">
        <f t="shared" si="506"/>
        <v/>
      </c>
      <c r="AE841" s="89">
        <f>'Data Raw'!C883</f>
        <v>19592.43</v>
      </c>
      <c r="AF841" s="89"/>
      <c r="AG841" s="89">
        <f t="shared" si="508"/>
        <v>-463.33000000000175</v>
      </c>
      <c r="AH841" s="89">
        <f t="shared" si="509"/>
        <v>-215.49727522596004</v>
      </c>
      <c r="AI841" s="109">
        <f t="shared" si="510"/>
        <v>-1</v>
      </c>
      <c r="AJ841" s="109">
        <f t="shared" ref="AJ841:AJ904" si="514">MIN(Y840/4,50)</f>
        <v>50</v>
      </c>
      <c r="AK841" s="88"/>
      <c r="AL841" s="191" t="str">
        <f t="shared" ref="AL841:AL904" si="515">IF(R841&lt;&gt;1,IF(V841=1,ABS(AG840),""),"")</f>
        <v/>
      </c>
      <c r="AM841" s="191">
        <f t="shared" ref="AM841:AM904" si="516">IF(R841&lt;&gt;1,IF(V841="",-ABS(AG841),""),"")</f>
        <v>-463.33000000000175</v>
      </c>
      <c r="AN841" s="88"/>
      <c r="AO841" s="191"/>
      <c r="AP841" s="191">
        <f t="shared" si="511"/>
        <v>214674.68890000161</v>
      </c>
      <c r="AQ841" s="191">
        <f t="shared" si="507"/>
        <v>197.61996830563703</v>
      </c>
      <c r="AR841" s="191">
        <f t="shared" si="513"/>
        <v>-178.98507944856652</v>
      </c>
      <c r="AS841" s="250">
        <f t="shared" si="482"/>
        <v>0</v>
      </c>
      <c r="AT841" s="250">
        <f t="shared" si="483"/>
        <v>0</v>
      </c>
      <c r="AU841" s="250">
        <f t="shared" si="484"/>
        <v>1</v>
      </c>
      <c r="AV841" s="250">
        <f t="shared" si="485"/>
        <v>0</v>
      </c>
      <c r="AW841" s="250">
        <f t="shared" si="486"/>
        <v>0</v>
      </c>
      <c r="AX841" s="250">
        <f t="shared" si="487"/>
        <v>0</v>
      </c>
      <c r="AY841" s="89"/>
      <c r="AZ841" s="111"/>
      <c r="BA841" s="111"/>
      <c r="BB841" s="111"/>
      <c r="BC841" s="111"/>
      <c r="BD841" s="111"/>
      <c r="BE841" s="111"/>
      <c r="BF841" s="111"/>
      <c r="BG841" s="111"/>
      <c r="BH841" s="89"/>
      <c r="BI841" s="89"/>
      <c r="BJ841" s="89"/>
      <c r="BK841" s="89"/>
      <c r="BL841" s="89"/>
    </row>
    <row r="842" spans="1:64" x14ac:dyDescent="0.25">
      <c r="A842" s="86">
        <f t="shared" si="512"/>
        <v>841</v>
      </c>
      <c r="B842" s="113"/>
      <c r="C842" s="88"/>
      <c r="D842" s="88"/>
      <c r="E842" s="194">
        <f t="shared" si="488"/>
        <v>0</v>
      </c>
      <c r="F842" s="89">
        <f t="shared" si="489"/>
        <v>0</v>
      </c>
      <c r="G842" s="113"/>
      <c r="H842" s="88"/>
      <c r="I842" s="84">
        <f t="shared" si="490"/>
        <v>18337.050801442179</v>
      </c>
      <c r="J842" s="84">
        <f t="shared" si="491"/>
        <v>18525.353325319284</v>
      </c>
      <c r="K842" s="84">
        <f t="shared" si="492"/>
        <v>18713.655849196384</v>
      </c>
      <c r="L842" s="84">
        <f t="shared" si="493"/>
        <v>18901.958373073488</v>
      </c>
      <c r="M842" s="108">
        <f>IF(T842&lt;&gt;0,(((G842+1)*('Data Raw'!$N$1007-'Data Raw'!$N$1008)/2+'Data Raw'!$N$1008)*'Data Raw'!$M$1010+'Data Raw'!$M$1009)*AE842+AE842)</f>
        <v>19090.260896950589</v>
      </c>
      <c r="N842" s="84">
        <f t="shared" si="494"/>
        <v>19278.56342082769</v>
      </c>
      <c r="O842" s="84">
        <f t="shared" si="495"/>
        <v>19466.865944704794</v>
      </c>
      <c r="P842" s="84">
        <f t="shared" si="496"/>
        <v>19655.168468581895</v>
      </c>
      <c r="Q842" s="84">
        <f t="shared" si="497"/>
        <v>19843.470992458999</v>
      </c>
      <c r="R842" s="166" t="str">
        <f t="shared" si="498"/>
        <v/>
      </c>
      <c r="S842" s="109">
        <f>'Data Raw'!E884</f>
        <v>19176.580000000002</v>
      </c>
      <c r="T842" s="109">
        <f>'Data Raw'!G884</f>
        <v>19924.580000000002</v>
      </c>
      <c r="U842" s="109">
        <f>'Data Raw'!D884</f>
        <v>19954.060000000001</v>
      </c>
      <c r="V842" s="166" t="str">
        <f t="shared" si="499"/>
        <v/>
      </c>
      <c r="W842" s="89">
        <f t="shared" si="500"/>
        <v>-834.31910304941266</v>
      </c>
      <c r="X842" s="89">
        <f t="shared" si="501"/>
        <v>696088.36571317643</v>
      </c>
      <c r="Y842" s="89">
        <f t="shared" ref="Y842:Y905" si="517">IF(X842&gt;0,SQRT((X842)/7+(Y841*Y841)/7*6),Y841)</f>
        <v>470.11800003173249</v>
      </c>
      <c r="Z842" s="109">
        <f t="shared" si="502"/>
        <v>777.47999999999956</v>
      </c>
      <c r="AA842" s="89">
        <f t="shared" si="503"/>
        <v>392.29617318832135</v>
      </c>
      <c r="AB842" s="89">
        <f t="shared" si="504"/>
        <v>19023.685961588249</v>
      </c>
      <c r="AC842" s="89">
        <f t="shared" si="505"/>
        <v>19581.45403841175</v>
      </c>
      <c r="AD842" s="89" t="str">
        <f t="shared" si="506"/>
        <v/>
      </c>
      <c r="AE842" s="89">
        <f>'Data Raw'!C884</f>
        <v>19302.57</v>
      </c>
      <c r="AF842" s="89"/>
      <c r="AG842" s="89">
        <f t="shared" si="508"/>
        <v>622.01000000000204</v>
      </c>
      <c r="AH842" s="89">
        <f t="shared" si="509"/>
        <v>-212.30910304941062</v>
      </c>
      <c r="AI842" s="109">
        <f t="shared" si="510"/>
        <v>-1</v>
      </c>
      <c r="AJ842" s="109">
        <f t="shared" si="514"/>
        <v>50</v>
      </c>
      <c r="AK842" s="88"/>
      <c r="AL842" s="191" t="str">
        <f t="shared" si="515"/>
        <v/>
      </c>
      <c r="AM842" s="191">
        <f t="shared" si="516"/>
        <v>-622.01000000000204</v>
      </c>
      <c r="AN842" s="88"/>
      <c r="AO842" s="191"/>
      <c r="AP842" s="191">
        <f t="shared" si="511"/>
        <v>386896.44010000251</v>
      </c>
      <c r="AQ842" s="191">
        <f t="shared" si="507"/>
        <v>244.77441627167758</v>
      </c>
      <c r="AR842" s="191">
        <f t="shared" si="513"/>
        <v>-225.34358376005491</v>
      </c>
      <c r="AS842" s="250">
        <f t="shared" si="482"/>
        <v>0</v>
      </c>
      <c r="AT842" s="250">
        <f t="shared" si="483"/>
        <v>0</v>
      </c>
      <c r="AU842" s="250">
        <f t="shared" si="484"/>
        <v>0</v>
      </c>
      <c r="AV842" s="250">
        <f t="shared" si="485"/>
        <v>0</v>
      </c>
      <c r="AW842" s="250">
        <f t="shared" si="486"/>
        <v>0</v>
      </c>
      <c r="AX842" s="250">
        <f t="shared" si="487"/>
        <v>0</v>
      </c>
      <c r="AY842" s="89"/>
      <c r="AZ842" s="111"/>
      <c r="BA842" s="111"/>
      <c r="BB842" s="111"/>
      <c r="BC842" s="111"/>
      <c r="BD842" s="111"/>
      <c r="BE842" s="111"/>
      <c r="BF842" s="111"/>
      <c r="BG842" s="111"/>
      <c r="BH842" s="89"/>
      <c r="BI842" s="89"/>
      <c r="BJ842" s="89"/>
      <c r="BK842" s="89"/>
      <c r="BL842" s="89"/>
    </row>
    <row r="843" spans="1:64" x14ac:dyDescent="0.25">
      <c r="A843" s="86">
        <f t="shared" si="512"/>
        <v>842</v>
      </c>
      <c r="B843" s="113"/>
      <c r="C843" s="88"/>
      <c r="D843" s="88"/>
      <c r="E843" s="194">
        <f t="shared" si="488"/>
        <v>0</v>
      </c>
      <c r="F843" s="89">
        <f t="shared" si="489"/>
        <v>0</v>
      </c>
      <c r="G843" s="113"/>
      <c r="H843" s="88"/>
      <c r="I843" s="84">
        <f t="shared" si="490"/>
        <v>19281.610163018217</v>
      </c>
      <c r="J843" s="84">
        <f t="shared" si="491"/>
        <v>19516.669163034083</v>
      </c>
      <c r="K843" s="84">
        <f t="shared" si="492"/>
        <v>19751.728163049949</v>
      </c>
      <c r="L843" s="84">
        <f t="shared" si="493"/>
        <v>19986.787163065816</v>
      </c>
      <c r="M843" s="108">
        <f>IF(T843&lt;&gt;0,(((G843+1)*('Data Raw'!$N$1007-'Data Raw'!$N$1008)/2+'Data Raw'!$N$1008)*'Data Raw'!$M$1010+'Data Raw'!$M$1009)*AE843+AE843)</f>
        <v>20221.846163081682</v>
      </c>
      <c r="N843" s="84">
        <f t="shared" si="494"/>
        <v>20456.905163097548</v>
      </c>
      <c r="O843" s="84">
        <f t="shared" si="495"/>
        <v>20691.964163113415</v>
      </c>
      <c r="P843" s="84">
        <f t="shared" si="496"/>
        <v>20927.023163129281</v>
      </c>
      <c r="Q843" s="84">
        <f t="shared" si="497"/>
        <v>21162.082163145147</v>
      </c>
      <c r="R843" s="166" t="str">
        <f t="shared" si="498"/>
        <v/>
      </c>
      <c r="S843" s="109">
        <f>'Data Raw'!E885</f>
        <v>20268.63</v>
      </c>
      <c r="T843" s="109">
        <f>'Data Raw'!G885</f>
        <v>20632.3</v>
      </c>
      <c r="U843" s="109">
        <f>'Data Raw'!D885</f>
        <v>20743.2</v>
      </c>
      <c r="V843" s="166" t="str">
        <f t="shared" si="499"/>
        <v/>
      </c>
      <c r="W843" s="89">
        <f t="shared" si="500"/>
        <v>-410.45383691831739</v>
      </c>
      <c r="X843" s="89">
        <f t="shared" si="501"/>
        <v>168472.3522409687</v>
      </c>
      <c r="Y843" s="89">
        <f t="shared" si="517"/>
        <v>462.06646954801784</v>
      </c>
      <c r="Z843" s="109">
        <f t="shared" si="502"/>
        <v>474.56999999999971</v>
      </c>
      <c r="AA843" s="89">
        <f t="shared" si="503"/>
        <v>404.04957701856108</v>
      </c>
      <c r="AB843" s="89">
        <f t="shared" si="504"/>
        <v>20113.288252789927</v>
      </c>
      <c r="AC843" s="89">
        <f t="shared" si="505"/>
        <v>20780.191747210076</v>
      </c>
      <c r="AD843" s="89">
        <f t="shared" si="506"/>
        <v>1</v>
      </c>
      <c r="AE843" s="89">
        <f>'Data Raw'!C885</f>
        <v>20446.740000000002</v>
      </c>
      <c r="AF843" s="89"/>
      <c r="AG843" s="89">
        <f t="shared" si="508"/>
        <v>185.55999999999767</v>
      </c>
      <c r="AH843" s="89">
        <f t="shared" si="509"/>
        <v>-224.89383691831972</v>
      </c>
      <c r="AI843" s="109">
        <f t="shared" si="510"/>
        <v>-1</v>
      </c>
      <c r="AJ843" s="109">
        <f t="shared" si="514"/>
        <v>50</v>
      </c>
      <c r="AK843" s="88"/>
      <c r="AL843" s="191" t="str">
        <f t="shared" si="515"/>
        <v/>
      </c>
      <c r="AM843" s="191">
        <f t="shared" si="516"/>
        <v>-185.55999999999767</v>
      </c>
      <c r="AN843" s="88"/>
      <c r="AO843" s="191"/>
      <c r="AP843" s="191">
        <f t="shared" si="511"/>
        <v>34432.513599999133</v>
      </c>
      <c r="AQ843" s="191">
        <f t="shared" si="507"/>
        <v>238.19503668593538</v>
      </c>
      <c r="AR843" s="191">
        <f t="shared" si="513"/>
        <v>-223.87143286208246</v>
      </c>
      <c r="AS843" s="250">
        <f t="shared" si="482"/>
        <v>0</v>
      </c>
      <c r="AT843" s="250">
        <f t="shared" si="483"/>
        <v>0</v>
      </c>
      <c r="AU843" s="250">
        <f t="shared" si="484"/>
        <v>0</v>
      </c>
      <c r="AV843" s="250">
        <f t="shared" si="485"/>
        <v>1</v>
      </c>
      <c r="AW843" s="250">
        <f t="shared" si="486"/>
        <v>0</v>
      </c>
      <c r="AX843" s="250">
        <f t="shared" si="487"/>
        <v>0</v>
      </c>
      <c r="AY843" s="89"/>
      <c r="AZ843" s="111"/>
      <c r="BA843" s="111"/>
      <c r="BB843" s="111"/>
      <c r="BC843" s="111"/>
      <c r="BD843" s="111"/>
      <c r="BE843" s="111"/>
      <c r="BF843" s="111"/>
      <c r="BG843" s="111"/>
      <c r="BH843" s="89"/>
      <c r="BI843" s="89"/>
      <c r="BJ843" s="89"/>
      <c r="BK843" s="89"/>
      <c r="BL843" s="89"/>
    </row>
    <row r="844" spans="1:64" x14ac:dyDescent="0.25">
      <c r="A844" s="86">
        <f t="shared" si="512"/>
        <v>843</v>
      </c>
      <c r="B844" s="113"/>
      <c r="C844" s="88"/>
      <c r="D844" s="88"/>
      <c r="E844" s="194">
        <f t="shared" si="488"/>
        <v>0</v>
      </c>
      <c r="F844" s="89">
        <f t="shared" si="489"/>
        <v>0</v>
      </c>
      <c r="G844" s="113"/>
      <c r="H844" s="88"/>
      <c r="I844" s="84">
        <f t="shared" si="490"/>
        <v>20018.368577536021</v>
      </c>
      <c r="J844" s="84">
        <f t="shared" si="491"/>
        <v>20249.401812310032</v>
      </c>
      <c r="K844" s="84">
        <f t="shared" si="492"/>
        <v>20480.43504708404</v>
      </c>
      <c r="L844" s="84">
        <f t="shared" si="493"/>
        <v>20711.468281858051</v>
      </c>
      <c r="M844" s="108">
        <f>IF(T844&lt;&gt;0,(((G844+1)*('Data Raw'!$N$1007-'Data Raw'!$N$1008)/2+'Data Raw'!$N$1008)*'Data Raw'!$M$1010+'Data Raw'!$M$1009)*AE844+AE844)</f>
        <v>20942.501516632059</v>
      </c>
      <c r="N844" s="84">
        <f t="shared" si="494"/>
        <v>21173.534751406067</v>
      </c>
      <c r="O844" s="84">
        <f t="shared" si="495"/>
        <v>21404.567986180078</v>
      </c>
      <c r="P844" s="84">
        <f t="shared" si="496"/>
        <v>21635.601220954086</v>
      </c>
      <c r="Q844" s="84">
        <f t="shared" si="497"/>
        <v>21866.634455728097</v>
      </c>
      <c r="R844" s="166" t="str">
        <f t="shared" si="498"/>
        <v/>
      </c>
      <c r="S844" s="109">
        <f>'Data Raw'!E886</f>
        <v>20789.93</v>
      </c>
      <c r="T844" s="109">
        <f>'Data Raw'!G886</f>
        <v>21133.68</v>
      </c>
      <c r="U844" s="109">
        <f>'Data Raw'!D886</f>
        <v>21488.75</v>
      </c>
      <c r="V844" s="166" t="str">
        <f t="shared" si="499"/>
        <v/>
      </c>
      <c r="W844" s="89">
        <f t="shared" si="500"/>
        <v>-191.17848336794123</v>
      </c>
      <c r="X844" s="89">
        <f t="shared" si="501"/>
        <v>36549.212502866183</v>
      </c>
      <c r="Y844" s="89">
        <f t="shared" si="517"/>
        <v>433.85016277615642</v>
      </c>
      <c r="Z844" s="109">
        <f t="shared" si="502"/>
        <v>698.81999999999971</v>
      </c>
      <c r="AA844" s="89">
        <f t="shared" si="503"/>
        <v>446.15963744448089</v>
      </c>
      <c r="AB844" s="89">
        <f t="shared" si="504"/>
        <v>20831.967859534223</v>
      </c>
      <c r="AC844" s="89">
        <f t="shared" si="505"/>
        <v>21518.852140465777</v>
      </c>
      <c r="AD844" s="89">
        <f t="shared" si="506"/>
        <v>1</v>
      </c>
      <c r="AE844" s="89">
        <f>'Data Raw'!C886</f>
        <v>21175.41</v>
      </c>
      <c r="AF844" s="89"/>
      <c r="AG844" s="89">
        <f t="shared" si="508"/>
        <v>-41.729999999999563</v>
      </c>
      <c r="AH844" s="89">
        <f t="shared" si="509"/>
        <v>-232.90848336794079</v>
      </c>
      <c r="AI844" s="109">
        <f t="shared" si="510"/>
        <v>-1</v>
      </c>
      <c r="AJ844" s="109">
        <f t="shared" si="514"/>
        <v>50</v>
      </c>
      <c r="AK844" s="88"/>
      <c r="AL844" s="191" t="str">
        <f t="shared" si="515"/>
        <v/>
      </c>
      <c r="AM844" s="191">
        <f t="shared" si="516"/>
        <v>-41.729999999999563</v>
      </c>
      <c r="AN844" s="88"/>
      <c r="AO844" s="191"/>
      <c r="AP844" s="191">
        <f t="shared" si="511"/>
        <v>1741.3928999999637</v>
      </c>
      <c r="AQ844" s="191">
        <f t="shared" si="507"/>
        <v>216.36558816527585</v>
      </c>
      <c r="AR844" s="191">
        <f t="shared" si="513"/>
        <v>-217.48457461088057</v>
      </c>
      <c r="AS844" s="250">
        <f t="shared" si="482"/>
        <v>0</v>
      </c>
      <c r="AT844" s="250">
        <f t="shared" si="483"/>
        <v>0</v>
      </c>
      <c r="AU844" s="250">
        <f t="shared" si="484"/>
        <v>0</v>
      </c>
      <c r="AV844" s="250">
        <f t="shared" si="485"/>
        <v>1</v>
      </c>
      <c r="AW844" s="250">
        <f t="shared" si="486"/>
        <v>0</v>
      </c>
      <c r="AX844" s="250">
        <f t="shared" si="487"/>
        <v>0</v>
      </c>
      <c r="AY844" s="89"/>
      <c r="AZ844" s="111"/>
      <c r="BA844" s="111"/>
      <c r="BB844" s="111"/>
      <c r="BC844" s="111"/>
      <c r="BD844" s="111"/>
      <c r="BE844" s="111"/>
      <c r="BF844" s="111"/>
      <c r="BG844" s="111"/>
      <c r="BH844" s="89"/>
      <c r="BI844" s="89"/>
      <c r="BJ844" s="89"/>
      <c r="BK844" s="89"/>
      <c r="BL844" s="89"/>
    </row>
    <row r="845" spans="1:64" x14ac:dyDescent="0.25">
      <c r="A845" s="86">
        <f t="shared" si="512"/>
        <v>844</v>
      </c>
      <c r="B845" s="113"/>
      <c r="C845" s="88"/>
      <c r="D845" s="88"/>
      <c r="E845" s="194">
        <f t="shared" si="488"/>
        <v>0</v>
      </c>
      <c r="F845" s="89">
        <f t="shared" si="489"/>
        <v>0</v>
      </c>
      <c r="G845" s="113"/>
      <c r="H845" s="88"/>
      <c r="I845" s="84">
        <f t="shared" si="490"/>
        <v>20187.735214467448</v>
      </c>
      <c r="J845" s="84">
        <f t="shared" si="491"/>
        <v>20404.66029585553</v>
      </c>
      <c r="K845" s="84">
        <f t="shared" si="492"/>
        <v>20621.585377243606</v>
      </c>
      <c r="L845" s="84">
        <f t="shared" si="493"/>
        <v>20838.510458631685</v>
      </c>
      <c r="M845" s="108">
        <f>IF(T845&lt;&gt;0,(((G845+1)*('Data Raw'!$N$1007-'Data Raw'!$N$1008)/2+'Data Raw'!$N$1008)*'Data Raw'!$M$1010+'Data Raw'!$M$1009)*AE845+AE845)</f>
        <v>21055.435540019764</v>
      </c>
      <c r="N845" s="84">
        <f t="shared" si="494"/>
        <v>21272.360621407843</v>
      </c>
      <c r="O845" s="84">
        <f t="shared" si="495"/>
        <v>21489.285702795922</v>
      </c>
      <c r="P845" s="84">
        <f t="shared" si="496"/>
        <v>21706.210784183997</v>
      </c>
      <c r="Q845" s="84">
        <f t="shared" si="497"/>
        <v>21923.13586557208</v>
      </c>
      <c r="R845" s="166" t="str">
        <f t="shared" si="498"/>
        <v/>
      </c>
      <c r="S845" s="109">
        <f>'Data Raw'!E887</f>
        <v>21289.599999999999</v>
      </c>
      <c r="T845" s="109">
        <f>'Data Raw'!G887</f>
        <v>22443.73</v>
      </c>
      <c r="U845" s="109">
        <f>'Data Raw'!D887</f>
        <v>22667.74</v>
      </c>
      <c r="V845" s="166" t="str">
        <f t="shared" si="499"/>
        <v/>
      </c>
      <c r="W845" s="89">
        <f t="shared" si="500"/>
        <v>-1388.2944599802358</v>
      </c>
      <c r="X845" s="89">
        <f t="shared" si="501"/>
        <v>1927361.5076118147</v>
      </c>
      <c r="Y845" s="89">
        <f t="shared" si="517"/>
        <v>660.81305872356961</v>
      </c>
      <c r="Z845" s="109">
        <f t="shared" si="502"/>
        <v>1378.1400000000031</v>
      </c>
      <c r="AA845" s="89">
        <f t="shared" si="503"/>
        <v>579.29968923812692</v>
      </c>
      <c r="AB845" s="89">
        <f t="shared" si="504"/>
        <v>20910.364308172189</v>
      </c>
      <c r="AC845" s="89">
        <f t="shared" si="505"/>
        <v>21668.835691827808</v>
      </c>
      <c r="AD845" s="89" t="str">
        <f t="shared" si="506"/>
        <v/>
      </c>
      <c r="AE845" s="89">
        <f>'Data Raw'!C887</f>
        <v>21289.599999999999</v>
      </c>
      <c r="AF845" s="89"/>
      <c r="AG845" s="89">
        <f t="shared" si="508"/>
        <v>1154.130000000001</v>
      </c>
      <c r="AH845" s="89">
        <f t="shared" si="509"/>
        <v>-234.16445998023482</v>
      </c>
      <c r="AI845" s="109">
        <f t="shared" si="510"/>
        <v>-1</v>
      </c>
      <c r="AJ845" s="109">
        <f t="shared" si="514"/>
        <v>50</v>
      </c>
      <c r="AK845" s="88"/>
      <c r="AL845" s="191" t="str">
        <f t="shared" si="515"/>
        <v/>
      </c>
      <c r="AM845" s="191">
        <f t="shared" si="516"/>
        <v>-1154.130000000001</v>
      </c>
      <c r="AN845" s="88"/>
      <c r="AO845" s="191"/>
      <c r="AP845" s="191">
        <f t="shared" si="511"/>
        <v>1332016.0569000023</v>
      </c>
      <c r="AQ845" s="191">
        <f t="shared" si="507"/>
        <v>320.56163392468977</v>
      </c>
      <c r="AR845" s="191">
        <f t="shared" si="513"/>
        <v>-340.25142479887984</v>
      </c>
      <c r="AS845" s="250">
        <f t="shared" si="482"/>
        <v>0</v>
      </c>
      <c r="AT845" s="250">
        <f t="shared" si="483"/>
        <v>0</v>
      </c>
      <c r="AU845" s="250">
        <f t="shared" si="484"/>
        <v>0</v>
      </c>
      <c r="AV845" s="250">
        <f t="shared" si="485"/>
        <v>0</v>
      </c>
      <c r="AW845" s="250">
        <f t="shared" si="486"/>
        <v>0</v>
      </c>
      <c r="AX845" s="250">
        <f t="shared" si="487"/>
        <v>0</v>
      </c>
      <c r="AY845" s="89"/>
      <c r="AZ845" s="111"/>
      <c r="BA845" s="111"/>
      <c r="BB845" s="111"/>
      <c r="BC845" s="111"/>
      <c r="BD845" s="111"/>
      <c r="BE845" s="111"/>
      <c r="BF845" s="111"/>
      <c r="BG845" s="111"/>
      <c r="BH845" s="89"/>
      <c r="BI845" s="89"/>
      <c r="BJ845" s="89"/>
      <c r="BK845" s="89"/>
      <c r="BL845" s="89"/>
    </row>
    <row r="846" spans="1:64" x14ac:dyDescent="0.25">
      <c r="A846" s="86">
        <f t="shared" si="512"/>
        <v>845</v>
      </c>
      <c r="B846" s="113"/>
      <c r="C846" s="88"/>
      <c r="D846" s="88"/>
      <c r="E846" s="194">
        <f t="shared" si="488"/>
        <v>0</v>
      </c>
      <c r="F846" s="89">
        <f t="shared" si="489"/>
        <v>0</v>
      </c>
      <c r="G846" s="113"/>
      <c r="H846" s="88"/>
      <c r="I846" s="84">
        <f t="shared" si="490"/>
        <v>20915.111768620522</v>
      </c>
      <c r="J846" s="84">
        <f t="shared" si="491"/>
        <v>21245.518297982304</v>
      </c>
      <c r="K846" s="84">
        <f t="shared" si="492"/>
        <v>21575.92482734409</v>
      </c>
      <c r="L846" s="84">
        <f t="shared" si="493"/>
        <v>21906.331356705872</v>
      </c>
      <c r="M846" s="108">
        <f>IF(T846&lt;&gt;0,(((G846+1)*('Data Raw'!$N$1007-'Data Raw'!$N$1008)/2+'Data Raw'!$N$1008)*'Data Raw'!$M$1010+'Data Raw'!$M$1009)*AE846+AE846)</f>
        <v>22236.737886067658</v>
      </c>
      <c r="N846" s="84">
        <f t="shared" si="494"/>
        <v>22567.144415429444</v>
      </c>
      <c r="O846" s="84">
        <f t="shared" si="495"/>
        <v>22897.550944791226</v>
      </c>
      <c r="P846" s="84">
        <f t="shared" si="496"/>
        <v>23227.957474153012</v>
      </c>
      <c r="Q846" s="84">
        <f t="shared" si="497"/>
        <v>23558.364003514795</v>
      </c>
      <c r="R846" s="166" t="str">
        <f t="shared" si="498"/>
        <v/>
      </c>
      <c r="S846" s="109">
        <f>'Data Raw'!E888</f>
        <v>21442.25</v>
      </c>
      <c r="T846" s="109">
        <f>'Data Raw'!G888</f>
        <v>22113.51</v>
      </c>
      <c r="U846" s="109">
        <f>'Data Raw'!D888</f>
        <v>22484.04</v>
      </c>
      <c r="V846" s="166" t="str">
        <f t="shared" si="499"/>
        <v/>
      </c>
      <c r="W846" s="89">
        <f t="shared" si="500"/>
        <v>123.22788606765971</v>
      </c>
      <c r="X846" s="89">
        <f t="shared" si="501"/>
        <v>15185.111904704123</v>
      </c>
      <c r="Y846" s="89">
        <f t="shared" si="517"/>
        <v>613.56435258976751</v>
      </c>
      <c r="Z846" s="109">
        <f t="shared" si="502"/>
        <v>1041.7900000000009</v>
      </c>
      <c r="AA846" s="89">
        <f t="shared" si="503"/>
        <v>645.36973363268021</v>
      </c>
      <c r="AB846" s="89">
        <f t="shared" si="504"/>
        <v>21991.635264147593</v>
      </c>
      <c r="AC846" s="89">
        <f t="shared" si="505"/>
        <v>22976.444735852408</v>
      </c>
      <c r="AD846" s="89">
        <f t="shared" si="506"/>
        <v>1</v>
      </c>
      <c r="AE846" s="89">
        <f>'Data Raw'!C888</f>
        <v>22484.04</v>
      </c>
      <c r="AF846" s="89"/>
      <c r="AG846" s="89">
        <f t="shared" si="508"/>
        <v>-370.53000000000247</v>
      </c>
      <c r="AH846" s="89">
        <f t="shared" si="509"/>
        <v>-247.30211393234276</v>
      </c>
      <c r="AI846" s="109">
        <f t="shared" si="510"/>
        <v>-1</v>
      </c>
      <c r="AJ846" s="109">
        <f t="shared" si="514"/>
        <v>50</v>
      </c>
      <c r="AK846" s="88"/>
      <c r="AL846" s="191" t="str">
        <f t="shared" si="515"/>
        <v/>
      </c>
      <c r="AM846" s="191">
        <f t="shared" si="516"/>
        <v>-370.53000000000247</v>
      </c>
      <c r="AN846" s="88"/>
      <c r="AO846" s="191"/>
      <c r="AP846" s="191">
        <f t="shared" si="511"/>
        <v>137292.48090000183</v>
      </c>
      <c r="AQ846" s="191">
        <f t="shared" si="507"/>
        <v>326.1136745997245</v>
      </c>
      <c r="AR846" s="191">
        <f t="shared" si="513"/>
        <v>-287.450677990043</v>
      </c>
      <c r="AS846" s="250">
        <f t="shared" si="482"/>
        <v>0</v>
      </c>
      <c r="AT846" s="250">
        <f t="shared" si="483"/>
        <v>0</v>
      </c>
      <c r="AU846" s="250">
        <f t="shared" si="484"/>
        <v>1</v>
      </c>
      <c r="AV846" s="250">
        <f t="shared" si="485"/>
        <v>0</v>
      </c>
      <c r="AW846" s="250">
        <f t="shared" si="486"/>
        <v>0</v>
      </c>
      <c r="AX846" s="250">
        <f t="shared" si="487"/>
        <v>0</v>
      </c>
      <c r="AY846" s="89"/>
      <c r="AZ846" s="111"/>
      <c r="BA846" s="111"/>
      <c r="BB846" s="111"/>
      <c r="BC846" s="111"/>
      <c r="BD846" s="111"/>
      <c r="BE846" s="111"/>
      <c r="BF846" s="111"/>
      <c r="BG846" s="111"/>
      <c r="BH846" s="89"/>
      <c r="BI846" s="89"/>
      <c r="BJ846" s="89"/>
      <c r="BK846" s="89"/>
      <c r="BL846" s="89"/>
    </row>
    <row r="847" spans="1:64" x14ac:dyDescent="0.25">
      <c r="A847" s="86">
        <f t="shared" si="512"/>
        <v>846</v>
      </c>
      <c r="B847" s="113"/>
      <c r="C847" s="88"/>
      <c r="D847" s="88"/>
      <c r="E847" s="194">
        <f t="shared" si="488"/>
        <v>0</v>
      </c>
      <c r="F847" s="89">
        <f t="shared" si="489"/>
        <v>0</v>
      </c>
      <c r="G847" s="113"/>
      <c r="H847" s="88"/>
      <c r="I847" s="84">
        <f t="shared" si="490"/>
        <v>20545.807275223022</v>
      </c>
      <c r="J847" s="84">
        <f t="shared" si="491"/>
        <v>20852.589451517906</v>
      </c>
      <c r="K847" s="84">
        <f t="shared" si="492"/>
        <v>21159.37162781279</v>
      </c>
      <c r="L847" s="84">
        <f t="shared" si="493"/>
        <v>21466.153804107675</v>
      </c>
      <c r="M847" s="108">
        <f>IF(T847&lt;&gt;0,(((G847+1)*('Data Raw'!$N$1007-'Data Raw'!$N$1008)/2+'Data Raw'!$N$1008)*'Data Raw'!$M$1010+'Data Raw'!$M$1009)*AE847+AE847)</f>
        <v>21772.935980402559</v>
      </c>
      <c r="N847" s="84">
        <f t="shared" si="494"/>
        <v>22079.718156697443</v>
      </c>
      <c r="O847" s="84">
        <f t="shared" si="495"/>
        <v>22386.500332992327</v>
      </c>
      <c r="P847" s="84">
        <f t="shared" si="496"/>
        <v>22693.282509287212</v>
      </c>
      <c r="Q847" s="84">
        <f t="shared" si="497"/>
        <v>23000.064685582096</v>
      </c>
      <c r="R847" s="166" t="str">
        <f t="shared" si="498"/>
        <v/>
      </c>
      <c r="S847" s="109">
        <f>'Data Raw'!E889</f>
        <v>21824.68</v>
      </c>
      <c r="T847" s="109">
        <f>'Data Raw'!G889</f>
        <v>22736.87</v>
      </c>
      <c r="U847" s="109">
        <f>'Data Raw'!D889</f>
        <v>22742.36</v>
      </c>
      <c r="V847" s="166" t="str">
        <f t="shared" si="499"/>
        <v/>
      </c>
      <c r="W847" s="89">
        <f t="shared" si="500"/>
        <v>-963.93401959744006</v>
      </c>
      <c r="X847" s="89">
        <f t="shared" si="501"/>
        <v>929168.79413727799</v>
      </c>
      <c r="Y847" s="89">
        <f t="shared" si="517"/>
        <v>674.84771644642501</v>
      </c>
      <c r="Z847" s="109">
        <f t="shared" si="502"/>
        <v>917.68000000000029</v>
      </c>
      <c r="AA847" s="89">
        <f t="shared" si="503"/>
        <v>684.27120025658314</v>
      </c>
      <c r="AB847" s="89">
        <f t="shared" si="504"/>
        <v>21466.515726412224</v>
      </c>
      <c r="AC847" s="89">
        <f t="shared" si="505"/>
        <v>22563.644273587779</v>
      </c>
      <c r="AD847" s="89" t="str">
        <f t="shared" si="506"/>
        <v/>
      </c>
      <c r="AE847" s="89">
        <f>'Data Raw'!C889</f>
        <v>22015.08</v>
      </c>
      <c r="AF847" s="89"/>
      <c r="AG847" s="89">
        <f t="shared" si="508"/>
        <v>721.78999999999724</v>
      </c>
      <c r="AH847" s="89">
        <f t="shared" si="509"/>
        <v>-242.14401959744282</v>
      </c>
      <c r="AI847" s="109">
        <f t="shared" si="510"/>
        <v>-1</v>
      </c>
      <c r="AJ847" s="109">
        <f t="shared" si="514"/>
        <v>50</v>
      </c>
      <c r="AK847" s="88"/>
      <c r="AL847" s="191" t="str">
        <f t="shared" si="515"/>
        <v/>
      </c>
      <c r="AM847" s="191">
        <f t="shared" si="516"/>
        <v>-721.78999999999724</v>
      </c>
      <c r="AN847" s="88"/>
      <c r="AO847" s="191"/>
      <c r="AP847" s="191">
        <f t="shared" si="511"/>
        <v>520980.80409999599</v>
      </c>
      <c r="AQ847" s="191">
        <f t="shared" si="507"/>
        <v>370.07771075531036</v>
      </c>
      <c r="AR847" s="191">
        <f t="shared" si="513"/>
        <v>-304.77000569111465</v>
      </c>
      <c r="AS847" s="250">
        <f t="shared" si="482"/>
        <v>0</v>
      </c>
      <c r="AT847" s="250">
        <f t="shared" si="483"/>
        <v>0</v>
      </c>
      <c r="AU847" s="250">
        <f t="shared" si="484"/>
        <v>0</v>
      </c>
      <c r="AV847" s="250">
        <f t="shared" si="485"/>
        <v>0</v>
      </c>
      <c r="AW847" s="250">
        <f t="shared" si="486"/>
        <v>0</v>
      </c>
      <c r="AX847" s="250">
        <f t="shared" si="487"/>
        <v>1</v>
      </c>
      <c r="AY847" s="89"/>
      <c r="AZ847" s="111"/>
      <c r="BA847" s="111"/>
      <c r="BB847" s="111"/>
      <c r="BC847" s="111"/>
      <c r="BD847" s="111"/>
      <c r="BE847" s="111"/>
      <c r="BF847" s="111"/>
      <c r="BG847" s="111"/>
      <c r="BH847" s="89"/>
      <c r="BI847" s="89"/>
      <c r="BJ847" s="89"/>
      <c r="BK847" s="89"/>
      <c r="BL847" s="89"/>
    </row>
    <row r="848" spans="1:64" x14ac:dyDescent="0.25">
      <c r="A848" s="86">
        <f t="shared" si="512"/>
        <v>847</v>
      </c>
      <c r="B848" s="113"/>
      <c r="C848" s="88"/>
      <c r="D848" s="88"/>
      <c r="E848" s="194">
        <f t="shared" si="488"/>
        <v>0</v>
      </c>
      <c r="F848" s="89">
        <f t="shared" si="489"/>
        <v>0</v>
      </c>
      <c r="G848" s="113"/>
      <c r="H848" s="88"/>
      <c r="I848" s="84">
        <f t="shared" si="490"/>
        <v>21346.245504222577</v>
      </c>
      <c r="J848" s="84">
        <f t="shared" si="491"/>
        <v>21683.669362445788</v>
      </c>
      <c r="K848" s="84">
        <f t="shared" si="492"/>
        <v>22021.093220669001</v>
      </c>
      <c r="L848" s="84">
        <f t="shared" si="493"/>
        <v>22358.517078892211</v>
      </c>
      <c r="M848" s="108">
        <f>IF(T848&lt;&gt;0,(((G848+1)*('Data Raw'!$N$1007-'Data Raw'!$N$1008)/2+'Data Raw'!$N$1008)*'Data Raw'!$M$1010+'Data Raw'!$M$1009)*AE848+AE848)</f>
        <v>22695.940937115425</v>
      </c>
      <c r="N848" s="84">
        <f t="shared" si="494"/>
        <v>23033.364795338639</v>
      </c>
      <c r="O848" s="84">
        <f t="shared" si="495"/>
        <v>23370.788653561849</v>
      </c>
      <c r="P848" s="84">
        <f t="shared" si="496"/>
        <v>23708.212511785063</v>
      </c>
      <c r="Q848" s="84">
        <f t="shared" si="497"/>
        <v>24045.636370008273</v>
      </c>
      <c r="R848" s="166" t="str">
        <f t="shared" si="498"/>
        <v/>
      </c>
      <c r="S848" s="109">
        <f>'Data Raw'!E890</f>
        <v>22719.91</v>
      </c>
      <c r="T848" s="109">
        <f>'Data Raw'!G890</f>
        <v>23099.78</v>
      </c>
      <c r="U848" s="109">
        <f>'Data Raw'!D890</f>
        <v>23241.74</v>
      </c>
      <c r="V848" s="166" t="str">
        <f t="shared" si="499"/>
        <v/>
      </c>
      <c r="W848" s="89">
        <f t="shared" si="500"/>
        <v>-403.83906288457365</v>
      </c>
      <c r="X848" s="89">
        <f t="shared" si="501"/>
        <v>163085.98871149065</v>
      </c>
      <c r="Y848" s="89">
        <f t="shared" si="517"/>
        <v>643.1621247587376</v>
      </c>
      <c r="Z848" s="109">
        <f t="shared" si="502"/>
        <v>521.83000000000175</v>
      </c>
      <c r="AA848" s="89">
        <f t="shared" si="503"/>
        <v>661.06531450564296</v>
      </c>
      <c r="AB848" s="89">
        <f t="shared" si="504"/>
        <v>22366.719479781903</v>
      </c>
      <c r="AC848" s="89">
        <f t="shared" si="505"/>
        <v>23529.980520218094</v>
      </c>
      <c r="AD848" s="89">
        <f t="shared" si="506"/>
        <v>1</v>
      </c>
      <c r="AE848" s="89">
        <f>'Data Raw'!C890</f>
        <v>22948.35</v>
      </c>
      <c r="AF848" s="89"/>
      <c r="AG848" s="89">
        <f t="shared" si="508"/>
        <v>151.43000000000029</v>
      </c>
      <c r="AH848" s="89">
        <f t="shared" si="509"/>
        <v>-252.40906288457336</v>
      </c>
      <c r="AI848" s="109">
        <f t="shared" si="510"/>
        <v>-1</v>
      </c>
      <c r="AJ848" s="109">
        <f t="shared" si="514"/>
        <v>50</v>
      </c>
      <c r="AK848" s="88"/>
      <c r="AL848" s="191" t="str">
        <f t="shared" si="515"/>
        <v/>
      </c>
      <c r="AM848" s="191">
        <f t="shared" si="516"/>
        <v>-151.43000000000029</v>
      </c>
      <c r="AN848" s="88"/>
      <c r="AO848" s="191"/>
      <c r="AP848" s="191">
        <f t="shared" si="511"/>
        <v>22931.044900000088</v>
      </c>
      <c r="AQ848" s="191">
        <f t="shared" si="507"/>
        <v>345.78352067138701</v>
      </c>
      <c r="AR848" s="191">
        <f t="shared" si="513"/>
        <v>-297.3786040873506</v>
      </c>
      <c r="AS848" s="250">
        <f t="shared" si="482"/>
        <v>0</v>
      </c>
      <c r="AT848" s="250">
        <f t="shared" si="483"/>
        <v>0</v>
      </c>
      <c r="AU848" s="250">
        <f t="shared" si="484"/>
        <v>0</v>
      </c>
      <c r="AV848" s="250">
        <f t="shared" si="485"/>
        <v>1</v>
      </c>
      <c r="AW848" s="250">
        <f t="shared" si="486"/>
        <v>0</v>
      </c>
      <c r="AX848" s="250">
        <f t="shared" si="487"/>
        <v>0</v>
      </c>
      <c r="AY848" s="89"/>
      <c r="AZ848" s="111"/>
      <c r="BA848" s="111"/>
      <c r="BB848" s="111"/>
      <c r="BC848" s="111"/>
      <c r="BD848" s="111"/>
      <c r="BE848" s="111"/>
      <c r="BF848" s="111"/>
      <c r="BG848" s="111"/>
      <c r="BH848" s="89"/>
      <c r="BI848" s="89"/>
      <c r="BJ848" s="89"/>
      <c r="BK848" s="89"/>
      <c r="BL848" s="89"/>
    </row>
    <row r="849" spans="1:64" x14ac:dyDescent="0.25">
      <c r="A849" s="86">
        <f t="shared" si="512"/>
        <v>848</v>
      </c>
      <c r="B849" s="113"/>
      <c r="C849" s="88"/>
      <c r="D849" s="88"/>
      <c r="E849" s="194">
        <f t="shared" si="488"/>
        <v>0</v>
      </c>
      <c r="F849" s="89">
        <f t="shared" si="489"/>
        <v>0</v>
      </c>
      <c r="G849" s="113"/>
      <c r="H849" s="88"/>
      <c r="I849" s="84">
        <f t="shared" si="490"/>
        <v>21311.586909174363</v>
      </c>
      <c r="J849" s="84">
        <f t="shared" si="491"/>
        <v>21633.167971553736</v>
      </c>
      <c r="K849" s="84">
        <f t="shared" si="492"/>
        <v>21954.749033933102</v>
      </c>
      <c r="L849" s="84">
        <f t="shared" si="493"/>
        <v>22276.330096312471</v>
      </c>
      <c r="M849" s="108">
        <f>IF(T849&lt;&gt;0,(((G849+1)*('Data Raw'!$N$1007-'Data Raw'!$N$1008)/2+'Data Raw'!$N$1008)*'Data Raw'!$M$1010+'Data Raw'!$M$1009)*AE849+AE849)</f>
        <v>22597.911158691841</v>
      </c>
      <c r="N849" s="84">
        <f t="shared" si="494"/>
        <v>22919.49222107121</v>
      </c>
      <c r="O849" s="84">
        <f t="shared" si="495"/>
        <v>23241.07328345058</v>
      </c>
      <c r="P849" s="84">
        <f t="shared" si="496"/>
        <v>23562.654345829946</v>
      </c>
      <c r="Q849" s="84">
        <f t="shared" si="497"/>
        <v>23884.235408209319</v>
      </c>
      <c r="R849" s="166" t="str">
        <f t="shared" si="498"/>
        <v/>
      </c>
      <c r="S849" s="109">
        <f>'Data Raw'!E891</f>
        <v>20762.82</v>
      </c>
      <c r="T849" s="109">
        <f>'Data Raw'!G891</f>
        <v>20926.79</v>
      </c>
      <c r="U849" s="109">
        <f>'Data Raw'!D891</f>
        <v>22902.36</v>
      </c>
      <c r="V849" s="166" t="str">
        <f t="shared" si="499"/>
        <v/>
      </c>
      <c r="W849" s="89">
        <f t="shared" si="500"/>
        <v>1671.1211586918398</v>
      </c>
      <c r="X849" s="89">
        <f t="shared" si="501"/>
        <v>2792645.927027557</v>
      </c>
      <c r="Y849" s="89">
        <f t="shared" si="517"/>
        <v>868.05126900699668</v>
      </c>
      <c r="Z849" s="109">
        <f t="shared" si="502"/>
        <v>2139.5400000000009</v>
      </c>
      <c r="AA849" s="89">
        <f t="shared" si="503"/>
        <v>872.27598386197974</v>
      </c>
      <c r="AB849" s="89">
        <f t="shared" si="504"/>
        <v>22287.324482670203</v>
      </c>
      <c r="AC849" s="89">
        <f t="shared" si="505"/>
        <v>23411.135517329796</v>
      </c>
      <c r="AD849" s="89" t="str">
        <f t="shared" si="506"/>
        <v/>
      </c>
      <c r="AE849" s="89">
        <f>'Data Raw'!C891</f>
        <v>22849.23</v>
      </c>
      <c r="AF849" s="89"/>
      <c r="AG849" s="89">
        <f t="shared" si="508"/>
        <v>-1922.4399999999987</v>
      </c>
      <c r="AH849" s="89">
        <f t="shared" si="509"/>
        <v>-251.31884130815888</v>
      </c>
      <c r="AI849" s="109">
        <f t="shared" si="510"/>
        <v>-1</v>
      </c>
      <c r="AJ849" s="109">
        <f t="shared" si="514"/>
        <v>50</v>
      </c>
      <c r="AK849" s="88"/>
      <c r="AL849" s="191" t="str">
        <f t="shared" si="515"/>
        <v/>
      </c>
      <c r="AM849" s="191">
        <f t="shared" si="516"/>
        <v>-1922.4399999999987</v>
      </c>
      <c r="AN849" s="88"/>
      <c r="AO849" s="191"/>
      <c r="AP849" s="191">
        <f t="shared" si="511"/>
        <v>3695775.5535999951</v>
      </c>
      <c r="AQ849" s="191">
        <f t="shared" si="507"/>
        <v>520.96757393012172</v>
      </c>
      <c r="AR849" s="191">
        <f t="shared" si="513"/>
        <v>-347.08369507687496</v>
      </c>
      <c r="AS849" s="250">
        <f t="shared" si="482"/>
        <v>0</v>
      </c>
      <c r="AT849" s="250">
        <f t="shared" si="483"/>
        <v>0</v>
      </c>
      <c r="AU849" s="250">
        <f t="shared" si="484"/>
        <v>0</v>
      </c>
      <c r="AV849" s="250">
        <f t="shared" si="485"/>
        <v>0</v>
      </c>
      <c r="AW849" s="250">
        <f t="shared" si="486"/>
        <v>0</v>
      </c>
      <c r="AX849" s="250">
        <f t="shared" si="487"/>
        <v>0</v>
      </c>
      <c r="AY849" s="89"/>
      <c r="AZ849" s="111"/>
      <c r="BA849" s="111"/>
      <c r="BB849" s="111"/>
      <c r="BC849" s="111"/>
      <c r="BD849" s="111"/>
      <c r="BE849" s="111"/>
      <c r="BF849" s="111"/>
      <c r="BG849" s="111"/>
      <c r="BH849" s="89"/>
      <c r="BI849" s="89"/>
      <c r="BJ849" s="89"/>
      <c r="BK849" s="89"/>
      <c r="BL849" s="89"/>
    </row>
    <row r="850" spans="1:64" x14ac:dyDescent="0.25">
      <c r="A850" s="86">
        <f t="shared" si="512"/>
        <v>849</v>
      </c>
      <c r="B850" s="113"/>
      <c r="C850" s="88"/>
      <c r="D850" s="88"/>
      <c r="E850" s="194">
        <f t="shared" si="488"/>
        <v>0</v>
      </c>
      <c r="F850" s="89">
        <f t="shared" si="489"/>
        <v>0</v>
      </c>
      <c r="G850" s="113"/>
      <c r="H850" s="88"/>
      <c r="I850" s="84">
        <f t="shared" si="490"/>
        <v>19319.768162442684</v>
      </c>
      <c r="J850" s="84">
        <f t="shared" si="491"/>
        <v>19753.793796946178</v>
      </c>
      <c r="K850" s="84">
        <f t="shared" si="492"/>
        <v>20187.81943144968</v>
      </c>
      <c r="L850" s="84">
        <f t="shared" si="493"/>
        <v>20621.845065953177</v>
      </c>
      <c r="M850" s="108">
        <f>IF(T850&lt;&gt;0,(((G850+1)*('Data Raw'!$N$1007-'Data Raw'!$N$1008)/2+'Data Raw'!$N$1008)*'Data Raw'!$M$1010+'Data Raw'!$M$1009)*AE850+AE850)</f>
        <v>21055.870700456675</v>
      </c>
      <c r="N850" s="84">
        <f t="shared" si="494"/>
        <v>21489.896334960173</v>
      </c>
      <c r="O850" s="84">
        <f t="shared" si="495"/>
        <v>21923.92196946367</v>
      </c>
      <c r="P850" s="84">
        <f t="shared" si="496"/>
        <v>22357.947603967172</v>
      </c>
      <c r="Q850" s="84">
        <f t="shared" si="497"/>
        <v>22791.973238470666</v>
      </c>
      <c r="R850" s="166" t="str">
        <f t="shared" si="498"/>
        <v/>
      </c>
      <c r="S850" s="109">
        <f>'Data Raw'!E892</f>
        <v>20190.53</v>
      </c>
      <c r="T850" s="109">
        <f>'Data Raw'!G892</f>
        <v>20637.240000000002</v>
      </c>
      <c r="U850" s="109">
        <f>'Data Raw'!D892</f>
        <v>21417.75</v>
      </c>
      <c r="V850" s="166" t="str">
        <f t="shared" si="499"/>
        <v/>
      </c>
      <c r="W850" s="89">
        <f t="shared" si="500"/>
        <v>418.63070045667337</v>
      </c>
      <c r="X850" s="89">
        <f t="shared" si="501"/>
        <v>175251.66336484498</v>
      </c>
      <c r="Y850" s="89">
        <f t="shared" si="517"/>
        <v>819.08744493166546</v>
      </c>
      <c r="Z850" s="109">
        <f t="shared" si="502"/>
        <v>1227.2200000000012</v>
      </c>
      <c r="AA850" s="89">
        <f t="shared" si="503"/>
        <v>922.9822718816971</v>
      </c>
      <c r="AB850" s="89">
        <f t="shared" si="504"/>
        <v>20548.60541371732</v>
      </c>
      <c r="AC850" s="89">
        <f t="shared" si="505"/>
        <v>22031.474586282682</v>
      </c>
      <c r="AD850" s="89">
        <f t="shared" si="506"/>
        <v>1</v>
      </c>
      <c r="AE850" s="89">
        <f>'Data Raw'!C892</f>
        <v>21290.04</v>
      </c>
      <c r="AF850" s="89"/>
      <c r="AG850" s="89">
        <f t="shared" si="508"/>
        <v>-652.79999999999927</v>
      </c>
      <c r="AH850" s="89">
        <f t="shared" si="509"/>
        <v>-234.16929954332591</v>
      </c>
      <c r="AI850" s="109">
        <f t="shared" si="510"/>
        <v>-1</v>
      </c>
      <c r="AJ850" s="109">
        <f t="shared" si="514"/>
        <v>50</v>
      </c>
      <c r="AK850" s="88"/>
      <c r="AL850" s="191" t="str">
        <f t="shared" si="515"/>
        <v/>
      </c>
      <c r="AM850" s="191">
        <f t="shared" si="516"/>
        <v>-652.79999999999927</v>
      </c>
      <c r="AN850" s="88"/>
      <c r="AO850" s="191"/>
      <c r="AP850" s="191">
        <f t="shared" si="511"/>
        <v>426147.83999999904</v>
      </c>
      <c r="AQ850" s="191">
        <f t="shared" si="507"/>
        <v>535.6156212712192</v>
      </c>
      <c r="AR850" s="191">
        <f t="shared" si="513"/>
        <v>-283.47182366044626</v>
      </c>
      <c r="AS850" s="250">
        <f t="shared" si="482"/>
        <v>0</v>
      </c>
      <c r="AT850" s="250">
        <f t="shared" si="483"/>
        <v>0</v>
      </c>
      <c r="AU850" s="250">
        <f t="shared" si="484"/>
        <v>1</v>
      </c>
      <c r="AV850" s="250">
        <f t="shared" si="485"/>
        <v>0</v>
      </c>
      <c r="AW850" s="250">
        <f t="shared" si="486"/>
        <v>0</v>
      </c>
      <c r="AX850" s="250">
        <f t="shared" si="487"/>
        <v>0</v>
      </c>
      <c r="AY850" s="89"/>
      <c r="AZ850" s="111"/>
      <c r="BA850" s="111"/>
      <c r="BB850" s="111"/>
      <c r="BC850" s="111"/>
      <c r="BD850" s="111"/>
      <c r="BE850" s="111"/>
      <c r="BF850" s="111"/>
      <c r="BG850" s="111"/>
      <c r="BH850" s="89"/>
      <c r="BI850" s="89"/>
      <c r="BJ850" s="89"/>
      <c r="BK850" s="89"/>
      <c r="BL850" s="89"/>
    </row>
    <row r="851" spans="1:64" x14ac:dyDescent="0.25">
      <c r="A851" s="86">
        <f t="shared" si="512"/>
        <v>850</v>
      </c>
      <c r="B851" s="113"/>
      <c r="C851" s="88"/>
      <c r="D851" s="88"/>
      <c r="E851" s="194">
        <f t="shared" si="488"/>
        <v>0</v>
      </c>
      <c r="F851" s="89">
        <f t="shared" si="489"/>
        <v>0</v>
      </c>
      <c r="G851" s="113"/>
      <c r="H851" s="88"/>
      <c r="I851" s="84">
        <f t="shared" si="490"/>
        <v>19176.340008267962</v>
      </c>
      <c r="J851" s="84">
        <f t="shared" si="491"/>
        <v>19585.883730733793</v>
      </c>
      <c r="K851" s="84">
        <f t="shared" si="492"/>
        <v>19995.427453199627</v>
      </c>
      <c r="L851" s="84">
        <f t="shared" si="493"/>
        <v>20404.971175665458</v>
      </c>
      <c r="M851" s="108">
        <f>IF(T851&lt;&gt;0,(((G851+1)*('Data Raw'!$N$1007-'Data Raw'!$N$1008)/2+'Data Raw'!$N$1008)*'Data Raw'!$M$1010+'Data Raw'!$M$1009)*AE851+AE851)</f>
        <v>20814.514898131292</v>
      </c>
      <c r="N851" s="84">
        <f t="shared" si="494"/>
        <v>21224.058620597127</v>
      </c>
      <c r="O851" s="84">
        <f t="shared" si="495"/>
        <v>21633.602343062958</v>
      </c>
      <c r="P851" s="84">
        <f t="shared" si="496"/>
        <v>22043.146065528792</v>
      </c>
      <c r="Q851" s="84">
        <f t="shared" si="497"/>
        <v>22452.689787994623</v>
      </c>
      <c r="R851" s="166" t="str">
        <f t="shared" si="498"/>
        <v/>
      </c>
      <c r="S851" s="109">
        <f>'Data Raw'!E893</f>
        <v>20983.94</v>
      </c>
      <c r="T851" s="109">
        <f>'Data Raw'!G893</f>
        <v>21251.98</v>
      </c>
      <c r="U851" s="109">
        <f>'Data Raw'!D893</f>
        <v>21622.65</v>
      </c>
      <c r="V851" s="166" t="str">
        <f t="shared" si="499"/>
        <v/>
      </c>
      <c r="W851" s="89">
        <f t="shared" si="500"/>
        <v>-437.46510186870728</v>
      </c>
      <c r="X851" s="89">
        <f t="shared" si="501"/>
        <v>191375.71535299844</v>
      </c>
      <c r="Y851" s="89">
        <f t="shared" si="517"/>
        <v>776.14442415433984</v>
      </c>
      <c r="Z851" s="109">
        <f t="shared" si="502"/>
        <v>638.71000000000276</v>
      </c>
      <c r="AA851" s="89">
        <f t="shared" si="503"/>
        <v>882.37194732716932</v>
      </c>
      <c r="AB851" s="89">
        <f t="shared" si="504"/>
        <v>20261.465068900558</v>
      </c>
      <c r="AC851" s="89">
        <f t="shared" si="505"/>
        <v>21830.534931099442</v>
      </c>
      <c r="AD851" s="89">
        <f t="shared" si="506"/>
        <v>1</v>
      </c>
      <c r="AE851" s="89">
        <f>'Data Raw'!C893</f>
        <v>21046</v>
      </c>
      <c r="AF851" s="89"/>
      <c r="AG851" s="89">
        <f t="shared" si="508"/>
        <v>205.97999999999956</v>
      </c>
      <c r="AH851" s="89">
        <f t="shared" si="509"/>
        <v>-231.48510186870772</v>
      </c>
      <c r="AI851" s="109">
        <f t="shared" si="510"/>
        <v>-1</v>
      </c>
      <c r="AJ851" s="109">
        <f t="shared" si="514"/>
        <v>50</v>
      </c>
      <c r="AK851" s="88"/>
      <c r="AL851" s="191" t="str">
        <f t="shared" si="515"/>
        <v/>
      </c>
      <c r="AM851" s="191">
        <f t="shared" si="516"/>
        <v>-205.97999999999956</v>
      </c>
      <c r="AN851" s="88"/>
      <c r="AO851" s="191"/>
      <c r="AP851" s="191">
        <f t="shared" si="511"/>
        <v>42427.760399999817</v>
      </c>
      <c r="AQ851" s="191">
        <f t="shared" si="507"/>
        <v>498.98944112997253</v>
      </c>
      <c r="AR851" s="191">
        <f t="shared" si="513"/>
        <v>-277.15498302436731</v>
      </c>
      <c r="AS851" s="250">
        <f t="shared" si="482"/>
        <v>0</v>
      </c>
      <c r="AT851" s="250">
        <f t="shared" si="483"/>
        <v>0</v>
      </c>
      <c r="AU851" s="250">
        <f t="shared" si="484"/>
        <v>0</v>
      </c>
      <c r="AV851" s="250">
        <f t="shared" si="485"/>
        <v>1</v>
      </c>
      <c r="AW851" s="250">
        <f t="shared" si="486"/>
        <v>0</v>
      </c>
      <c r="AX851" s="250">
        <f t="shared" si="487"/>
        <v>0</v>
      </c>
      <c r="AY851" s="89"/>
      <c r="AZ851" s="111"/>
      <c r="BA851" s="111"/>
      <c r="BB851" s="111"/>
      <c r="BC851" s="111"/>
      <c r="BD851" s="111"/>
      <c r="BE851" s="111"/>
      <c r="BF851" s="111"/>
      <c r="BG851" s="111"/>
      <c r="BH851" s="89"/>
      <c r="BI851" s="89"/>
      <c r="BJ851" s="89"/>
      <c r="BK851" s="89"/>
      <c r="BL851" s="89"/>
    </row>
    <row r="852" spans="1:64" x14ac:dyDescent="0.25">
      <c r="A852" s="86">
        <f t="shared" si="512"/>
        <v>851</v>
      </c>
      <c r="B852" s="113"/>
      <c r="C852" s="88"/>
      <c r="D852" s="88"/>
      <c r="E852" s="194">
        <f t="shared" si="488"/>
        <v>0</v>
      </c>
      <c r="F852" s="89">
        <f t="shared" si="489"/>
        <v>0</v>
      </c>
      <c r="G852" s="113"/>
      <c r="H852" s="88"/>
      <c r="I852" s="84">
        <f t="shared" si="490"/>
        <v>19442.867081189321</v>
      </c>
      <c r="J852" s="84">
        <f t="shared" si="491"/>
        <v>19830.939293266489</v>
      </c>
      <c r="K852" s="84">
        <f t="shared" si="492"/>
        <v>20219.01150534366</v>
      </c>
      <c r="L852" s="84">
        <f t="shared" si="493"/>
        <v>20607.083717420828</v>
      </c>
      <c r="M852" s="108">
        <f>IF(T852&lt;&gt;0,(((G852+1)*('Data Raw'!$N$1007-'Data Raw'!$N$1008)/2+'Data Raw'!$N$1008)*'Data Raw'!$M$1010+'Data Raw'!$M$1009)*AE852+AE852)</f>
        <v>20995.155929498</v>
      </c>
      <c r="N852" s="84">
        <f t="shared" si="494"/>
        <v>21383.228141575171</v>
      </c>
      <c r="O852" s="84">
        <f t="shared" si="495"/>
        <v>21771.300353652339</v>
      </c>
      <c r="P852" s="84">
        <f t="shared" si="496"/>
        <v>22159.372565729511</v>
      </c>
      <c r="Q852" s="84">
        <f t="shared" si="497"/>
        <v>22547.444777806679</v>
      </c>
      <c r="R852" s="166" t="str">
        <f t="shared" si="498"/>
        <v/>
      </c>
      <c r="S852" s="109">
        <f>'Data Raw'!E894</f>
        <v>20693.75</v>
      </c>
      <c r="T852" s="109">
        <f>'Data Raw'!G894</f>
        <v>21092.87</v>
      </c>
      <c r="U852" s="109">
        <f>'Data Raw'!D894</f>
        <v>21348.86</v>
      </c>
      <c r="V852" s="166" t="str">
        <f t="shared" si="499"/>
        <v/>
      </c>
      <c r="W852" s="89">
        <f t="shared" si="500"/>
        <v>-97.714070501999231</v>
      </c>
      <c r="X852" s="89">
        <f t="shared" si="501"/>
        <v>9548.0395740696767</v>
      </c>
      <c r="Y852" s="89">
        <f t="shared" si="517"/>
        <v>719.51859327204727</v>
      </c>
      <c r="Z852" s="109">
        <f t="shared" si="502"/>
        <v>655.11000000000058</v>
      </c>
      <c r="AA852" s="89">
        <f t="shared" si="503"/>
        <v>849.90595485185941</v>
      </c>
      <c r="AB852" s="89">
        <f t="shared" si="504"/>
        <v>20478.633844771906</v>
      </c>
      <c r="AC852" s="89">
        <f t="shared" si="505"/>
        <v>21978.666155228097</v>
      </c>
      <c r="AD852" s="89">
        <f t="shared" si="506"/>
        <v>1</v>
      </c>
      <c r="AE852" s="89">
        <f>'Data Raw'!C894</f>
        <v>21228.65</v>
      </c>
      <c r="AF852" s="89"/>
      <c r="AG852" s="89">
        <f t="shared" si="508"/>
        <v>-135.78000000000247</v>
      </c>
      <c r="AH852" s="89">
        <f t="shared" si="509"/>
        <v>-233.4940705020017</v>
      </c>
      <c r="AI852" s="109">
        <f t="shared" si="510"/>
        <v>-1</v>
      </c>
      <c r="AJ852" s="109">
        <f t="shared" si="514"/>
        <v>50</v>
      </c>
      <c r="AK852" s="88"/>
      <c r="AL852" s="191" t="str">
        <f t="shared" si="515"/>
        <v/>
      </c>
      <c r="AM852" s="191">
        <f t="shared" si="516"/>
        <v>-135.78000000000247</v>
      </c>
      <c r="AN852" s="88"/>
      <c r="AO852" s="191"/>
      <c r="AP852" s="191">
        <f t="shared" si="511"/>
        <v>18436.208400000673</v>
      </c>
      <c r="AQ852" s="191">
        <f t="shared" si="507"/>
        <v>458.63283655997583</v>
      </c>
      <c r="AR852" s="191">
        <f t="shared" si="513"/>
        <v>-260.88575671207144</v>
      </c>
      <c r="AS852" s="250">
        <f t="shared" ref="AS852:AS915" si="518">IF(R852=1,0,IF(AND($T852&gt;=I852,$T852&lt;J852),1,0))</f>
        <v>0</v>
      </c>
      <c r="AT852" s="250">
        <f t="shared" ref="AT852:AT915" si="519">IF(R852=1,0,IF(AND($T852&gt;=J852,$T852&lt;K852),1,0))</f>
        <v>0</v>
      </c>
      <c r="AU852" s="250">
        <f t="shared" ref="AU852:AU915" si="520">IF(R852=1,0,IF(AND($T852&gt;=K852,$T852&lt;M852),1,0))</f>
        <v>0</v>
      </c>
      <c r="AV852" s="250">
        <f t="shared" ref="AV852:AV915" si="521">IF(R852=1,0,IF(AND($T852&gt;M852,$T852&lt;=O852),1,0))</f>
        <v>1</v>
      </c>
      <c r="AW852" s="250">
        <f t="shared" ref="AW852:AW915" si="522">IF(R852=1,0,IF(AND($T852&gt;O852,$T852&lt;=P852),1,0))</f>
        <v>0</v>
      </c>
      <c r="AX852" s="250">
        <f t="shared" ref="AX852:AX915" si="523">IF(R852=1,0,IF(AND($T852&gt;P852,$T852&lt;=Q852),1,0))</f>
        <v>0</v>
      </c>
      <c r="AY852" s="89"/>
      <c r="AZ852" s="111"/>
      <c r="BA852" s="111"/>
      <c r="BB852" s="111"/>
      <c r="BC852" s="111"/>
      <c r="BD852" s="111"/>
      <c r="BE852" s="111"/>
      <c r="BF852" s="111"/>
      <c r="BG852" s="111"/>
      <c r="BH852" s="89"/>
      <c r="BI852" s="89"/>
      <c r="BJ852" s="89"/>
      <c r="BK852" s="89"/>
      <c r="BL852" s="89"/>
    </row>
    <row r="853" spans="1:64" x14ac:dyDescent="0.25">
      <c r="A853" s="86">
        <f t="shared" si="512"/>
        <v>852</v>
      </c>
      <c r="B853" s="113"/>
      <c r="C853" s="88"/>
      <c r="D853" s="88"/>
      <c r="E853" s="194">
        <f t="shared" si="488"/>
        <v>0</v>
      </c>
      <c r="F853" s="89">
        <f t="shared" si="489"/>
        <v>0</v>
      </c>
      <c r="G853" s="113"/>
      <c r="H853" s="88"/>
      <c r="I853" s="84">
        <f t="shared" si="490"/>
        <v>19375.665621775857</v>
      </c>
      <c r="J853" s="84">
        <f t="shared" si="491"/>
        <v>19735.424918411885</v>
      </c>
      <c r="K853" s="84">
        <f t="shared" si="492"/>
        <v>20095.184215047906</v>
      </c>
      <c r="L853" s="84">
        <f t="shared" si="493"/>
        <v>20454.94351168393</v>
      </c>
      <c r="M853" s="108">
        <f>IF(T853&lt;&gt;0,(((G853+1)*('Data Raw'!$N$1007-'Data Raw'!$N$1008)/2+'Data Raw'!$N$1008)*'Data Raw'!$M$1010+'Data Raw'!$M$1009)*AE853+AE853)</f>
        <v>20814.702808319955</v>
      </c>
      <c r="N853" s="84">
        <f t="shared" si="494"/>
        <v>21174.462104955979</v>
      </c>
      <c r="O853" s="84">
        <f t="shared" si="495"/>
        <v>21534.221401592004</v>
      </c>
      <c r="P853" s="84">
        <f t="shared" si="496"/>
        <v>21893.980698228024</v>
      </c>
      <c r="Q853" s="84">
        <f t="shared" si="497"/>
        <v>22253.739994864052</v>
      </c>
      <c r="R853" s="166" t="str">
        <f t="shared" si="498"/>
        <v/>
      </c>
      <c r="S853" s="109">
        <f>'Data Raw'!E895</f>
        <v>20154.71</v>
      </c>
      <c r="T853" s="109">
        <f>'Data Raw'!G895</f>
        <v>20318.79</v>
      </c>
      <c r="U853" s="109">
        <f>'Data Raw'!D895</f>
        <v>21095.01</v>
      </c>
      <c r="V853" s="166" t="str">
        <f t="shared" si="499"/>
        <v/>
      </c>
      <c r="W853" s="89">
        <f t="shared" si="500"/>
        <v>495.91280831995391</v>
      </c>
      <c r="X853" s="89">
        <f t="shared" si="501"/>
        <v>245929.51345578334</v>
      </c>
      <c r="Y853" s="89">
        <f t="shared" si="517"/>
        <v>692.01275275624164</v>
      </c>
      <c r="Z853" s="109">
        <f t="shared" si="502"/>
        <v>940.29999999999927</v>
      </c>
      <c r="AA853" s="89">
        <f t="shared" si="503"/>
        <v>862.81938987302226</v>
      </c>
      <c r="AB853" s="89">
        <f t="shared" si="504"/>
        <v>20323.769938375917</v>
      </c>
      <c r="AC853" s="89">
        <f t="shared" si="505"/>
        <v>21768.61006162408</v>
      </c>
      <c r="AD853" s="89" t="str">
        <f t="shared" si="506"/>
        <v/>
      </c>
      <c r="AE853" s="89">
        <f>'Data Raw'!C895</f>
        <v>21046.19</v>
      </c>
      <c r="AF853" s="89"/>
      <c r="AG853" s="89">
        <f t="shared" si="508"/>
        <v>-727.39999999999782</v>
      </c>
      <c r="AH853" s="89">
        <f t="shared" si="509"/>
        <v>-231.48719168004391</v>
      </c>
      <c r="AI853" s="109">
        <f t="shared" si="510"/>
        <v>-1</v>
      </c>
      <c r="AJ853" s="109">
        <f t="shared" si="514"/>
        <v>50</v>
      </c>
      <c r="AK853" s="88"/>
      <c r="AL853" s="191" t="str">
        <f t="shared" si="515"/>
        <v/>
      </c>
      <c r="AM853" s="191">
        <f t="shared" si="516"/>
        <v>-727.39999999999782</v>
      </c>
      <c r="AN853" s="88"/>
      <c r="AO853" s="191"/>
      <c r="AP853" s="191">
        <f t="shared" si="511"/>
        <v>529110.75999999687</v>
      </c>
      <c r="AQ853" s="191">
        <f t="shared" si="507"/>
        <v>488.49585471997824</v>
      </c>
      <c r="AR853" s="191">
        <f t="shared" si="513"/>
        <v>-203.5168980362634</v>
      </c>
      <c r="AS853" s="250">
        <f t="shared" si="518"/>
        <v>0</v>
      </c>
      <c r="AT853" s="250">
        <f t="shared" si="519"/>
        <v>0</v>
      </c>
      <c r="AU853" s="250">
        <f t="shared" si="520"/>
        <v>1</v>
      </c>
      <c r="AV853" s="250">
        <f t="shared" si="521"/>
        <v>0</v>
      </c>
      <c r="AW853" s="250">
        <f t="shared" si="522"/>
        <v>0</v>
      </c>
      <c r="AX853" s="250">
        <f t="shared" si="523"/>
        <v>0</v>
      </c>
      <c r="AY853" s="89"/>
      <c r="AZ853" s="111"/>
      <c r="BA853" s="111"/>
      <c r="BB853" s="111"/>
      <c r="BC853" s="111"/>
      <c r="BD853" s="111"/>
      <c r="BE853" s="111"/>
      <c r="BF853" s="111"/>
      <c r="BG853" s="111"/>
      <c r="BH853" s="89"/>
      <c r="BI853" s="89"/>
      <c r="BJ853" s="89"/>
      <c r="BK853" s="89"/>
      <c r="BL853" s="89"/>
    </row>
    <row r="854" spans="1:64" x14ac:dyDescent="0.25">
      <c r="A854" s="86">
        <f t="shared" si="512"/>
        <v>853</v>
      </c>
      <c r="B854" s="113"/>
      <c r="C854" s="88"/>
      <c r="D854" s="88"/>
      <c r="E854" s="194">
        <f t="shared" si="488"/>
        <v>0</v>
      </c>
      <c r="F854" s="89">
        <f t="shared" si="489"/>
        <v>0</v>
      </c>
      <c r="G854" s="113"/>
      <c r="H854" s="88"/>
      <c r="I854" s="84">
        <f t="shared" si="490"/>
        <v>18539.152247700975</v>
      </c>
      <c r="J854" s="84">
        <f t="shared" si="491"/>
        <v>18885.158624079093</v>
      </c>
      <c r="K854" s="84">
        <f t="shared" si="492"/>
        <v>19231.165000457215</v>
      </c>
      <c r="L854" s="84">
        <f t="shared" si="493"/>
        <v>19577.171376835333</v>
      </c>
      <c r="M854" s="108">
        <f>IF(T854&lt;&gt;0,(((G854+1)*('Data Raw'!$N$1007-'Data Raw'!$N$1008)/2+'Data Raw'!$N$1008)*'Data Raw'!$M$1010+'Data Raw'!$M$1009)*AE854+AE854)</f>
        <v>19923.177753213455</v>
      </c>
      <c r="N854" s="84">
        <f t="shared" si="494"/>
        <v>20269.184129591576</v>
      </c>
      <c r="O854" s="84">
        <f t="shared" si="495"/>
        <v>20615.190505969695</v>
      </c>
      <c r="P854" s="84">
        <f t="shared" si="496"/>
        <v>20961.196882347816</v>
      </c>
      <c r="Q854" s="84">
        <f t="shared" si="497"/>
        <v>21307.203258725935</v>
      </c>
      <c r="R854" s="166" t="str">
        <f t="shared" si="498"/>
        <v/>
      </c>
      <c r="S854" s="109">
        <f>'Data Raw'!E896</f>
        <v>20131.34</v>
      </c>
      <c r="T854" s="109">
        <f>'Data Raw'!G896</f>
        <v>20286.849999999999</v>
      </c>
      <c r="U854" s="109">
        <f>'Data Raw'!D896</f>
        <v>20548.18</v>
      </c>
      <c r="V854" s="166" t="str">
        <f t="shared" si="499"/>
        <v/>
      </c>
      <c r="W854" s="89">
        <f t="shared" si="500"/>
        <v>-363.67224678654384</v>
      </c>
      <c r="X854" s="89">
        <f t="shared" si="501"/>
        <v>132257.50308277283</v>
      </c>
      <c r="Y854" s="89">
        <f t="shared" si="517"/>
        <v>655.25866244302995</v>
      </c>
      <c r="Z854" s="109">
        <f t="shared" si="502"/>
        <v>416.84000000000015</v>
      </c>
      <c r="AA854" s="89">
        <f t="shared" si="503"/>
        <v>799.10804846259055</v>
      </c>
      <c r="AB854" s="89">
        <f t="shared" si="504"/>
        <v>19411.353518607932</v>
      </c>
      <c r="AC854" s="89">
        <f t="shared" si="505"/>
        <v>20878.146481392068</v>
      </c>
      <c r="AD854" s="89">
        <f t="shared" si="506"/>
        <v>1</v>
      </c>
      <c r="AE854" s="89">
        <f>'Data Raw'!C896</f>
        <v>20144.75</v>
      </c>
      <c r="AF854" s="89"/>
      <c r="AG854" s="89">
        <f t="shared" si="508"/>
        <v>142.09999999999854</v>
      </c>
      <c r="AH854" s="89">
        <f t="shared" si="509"/>
        <v>-221.57224678654529</v>
      </c>
      <c r="AI854" s="109">
        <f t="shared" si="510"/>
        <v>-1</v>
      </c>
      <c r="AJ854" s="109">
        <f t="shared" si="514"/>
        <v>50</v>
      </c>
      <c r="AK854" s="88"/>
      <c r="AL854" s="191" t="str">
        <f t="shared" si="515"/>
        <v/>
      </c>
      <c r="AM854" s="191">
        <f t="shared" si="516"/>
        <v>-142.09999999999854</v>
      </c>
      <c r="AN854" s="88"/>
      <c r="AO854" s="191"/>
      <c r="AP854" s="191">
        <f t="shared" si="511"/>
        <v>20192.409999999585</v>
      </c>
      <c r="AQ854" s="191">
        <f t="shared" si="507"/>
        <v>450.00742641775827</v>
      </c>
      <c r="AR854" s="191">
        <f t="shared" si="513"/>
        <v>-205.25123602527168</v>
      </c>
      <c r="AS854" s="250">
        <f t="shared" si="518"/>
        <v>0</v>
      </c>
      <c r="AT854" s="250">
        <f t="shared" si="519"/>
        <v>0</v>
      </c>
      <c r="AU854" s="250">
        <f t="shared" si="520"/>
        <v>0</v>
      </c>
      <c r="AV854" s="250">
        <f t="shared" si="521"/>
        <v>1</v>
      </c>
      <c r="AW854" s="250">
        <f t="shared" si="522"/>
        <v>0</v>
      </c>
      <c r="AX854" s="250">
        <f t="shared" si="523"/>
        <v>0</v>
      </c>
      <c r="AY854" s="89"/>
      <c r="AZ854" s="111"/>
      <c r="BA854" s="111"/>
      <c r="BB854" s="111"/>
      <c r="BC854" s="111"/>
      <c r="BD854" s="111"/>
      <c r="BE854" s="111"/>
      <c r="BF854" s="111"/>
      <c r="BG854" s="111"/>
      <c r="BH854" s="89"/>
      <c r="BI854" s="89"/>
      <c r="BJ854" s="89"/>
      <c r="BK854" s="89"/>
      <c r="BL854" s="89"/>
    </row>
    <row r="855" spans="1:64" x14ac:dyDescent="0.25">
      <c r="A855" s="86">
        <f t="shared" si="512"/>
        <v>854</v>
      </c>
      <c r="B855" s="113"/>
      <c r="C855" s="88"/>
      <c r="D855" s="88"/>
      <c r="E855" s="194">
        <f t="shared" si="488"/>
        <v>0</v>
      </c>
      <c r="F855" s="89">
        <f t="shared" si="489"/>
        <v>0</v>
      </c>
      <c r="G855" s="113"/>
      <c r="H855" s="88"/>
      <c r="I855" s="84">
        <f t="shared" si="490"/>
        <v>18936.301113268215</v>
      </c>
      <c r="J855" s="84">
        <f t="shared" si="491"/>
        <v>19263.930444489728</v>
      </c>
      <c r="K855" s="84">
        <f t="shared" si="492"/>
        <v>19591.559775711245</v>
      </c>
      <c r="L855" s="84">
        <f t="shared" si="493"/>
        <v>19919.189106932758</v>
      </c>
      <c r="M855" s="108">
        <f>IF(T855&lt;&gt;0,(((G855+1)*('Data Raw'!$N$1007-'Data Raw'!$N$1008)/2+'Data Raw'!$N$1008)*'Data Raw'!$M$1010+'Data Raw'!$M$1009)*AE855+AE855)</f>
        <v>20246.818438154274</v>
      </c>
      <c r="N855" s="84">
        <f t="shared" si="494"/>
        <v>20574.447769375791</v>
      </c>
      <c r="O855" s="84">
        <f t="shared" si="495"/>
        <v>20902.077100597304</v>
      </c>
      <c r="P855" s="84">
        <f t="shared" si="496"/>
        <v>21229.70643181882</v>
      </c>
      <c r="Q855" s="84">
        <f t="shared" si="497"/>
        <v>21557.335763040333</v>
      </c>
      <c r="R855" s="166" t="str">
        <f t="shared" si="498"/>
        <v/>
      </c>
      <c r="S855" s="109">
        <f>'Data Raw'!E897</f>
        <v>19977.349999999999</v>
      </c>
      <c r="T855" s="109">
        <f>'Data Raw'!G897</f>
        <v>20079.099999999999</v>
      </c>
      <c r="U855" s="109">
        <f>'Data Raw'!D897</f>
        <v>20783.349999999999</v>
      </c>
      <c r="V855" s="166" t="str">
        <f t="shared" si="499"/>
        <v/>
      </c>
      <c r="W855" s="89">
        <f t="shared" si="500"/>
        <v>167.71843815427565</v>
      </c>
      <c r="X855" s="89">
        <f t="shared" si="501"/>
        <v>28129.474496909585</v>
      </c>
      <c r="Y855" s="89">
        <f t="shared" si="517"/>
        <v>609.95467779367266</v>
      </c>
      <c r="Z855" s="109">
        <f t="shared" si="502"/>
        <v>806</v>
      </c>
      <c r="AA855" s="89">
        <f t="shared" si="503"/>
        <v>800.09261296793466</v>
      </c>
      <c r="AB855" s="89">
        <f t="shared" si="504"/>
        <v>19792.7481588068</v>
      </c>
      <c r="AC855" s="89">
        <f t="shared" si="505"/>
        <v>21151.231841193203</v>
      </c>
      <c r="AD855" s="89">
        <f t="shared" si="506"/>
        <v>1</v>
      </c>
      <c r="AE855" s="89">
        <f>'Data Raw'!C897</f>
        <v>20471.990000000002</v>
      </c>
      <c r="AF855" s="89"/>
      <c r="AG855" s="89">
        <f t="shared" si="508"/>
        <v>-392.89000000000306</v>
      </c>
      <c r="AH855" s="89">
        <f t="shared" si="509"/>
        <v>-225.17156184572741</v>
      </c>
      <c r="AI855" s="109">
        <f t="shared" si="510"/>
        <v>-1</v>
      </c>
      <c r="AJ855" s="109">
        <f t="shared" si="514"/>
        <v>50</v>
      </c>
      <c r="AK855" s="88"/>
      <c r="AL855" s="191" t="str">
        <f t="shared" si="515"/>
        <v/>
      </c>
      <c r="AM855" s="191">
        <f t="shared" si="516"/>
        <v>-392.89000000000306</v>
      </c>
      <c r="AN855" s="88"/>
      <c r="AO855" s="191"/>
      <c r="AP855" s="191">
        <f t="shared" si="511"/>
        <v>154362.55210000239</v>
      </c>
      <c r="AQ855" s="191">
        <f t="shared" si="507"/>
        <v>443.66104570467434</v>
      </c>
      <c r="AR855" s="191">
        <f t="shared" si="513"/>
        <v>-166.29363208899832</v>
      </c>
      <c r="AS855" s="250">
        <f t="shared" si="518"/>
        <v>0</v>
      </c>
      <c r="AT855" s="250">
        <f t="shared" si="519"/>
        <v>0</v>
      </c>
      <c r="AU855" s="250">
        <f t="shared" si="520"/>
        <v>1</v>
      </c>
      <c r="AV855" s="250">
        <f t="shared" si="521"/>
        <v>0</v>
      </c>
      <c r="AW855" s="250">
        <f t="shared" si="522"/>
        <v>0</v>
      </c>
      <c r="AX855" s="250">
        <f t="shared" si="523"/>
        <v>0</v>
      </c>
      <c r="AY855" s="89"/>
      <c r="AZ855" s="111"/>
      <c r="BA855" s="111"/>
      <c r="BB855" s="111"/>
      <c r="BC855" s="111"/>
      <c r="BD855" s="111"/>
      <c r="BE855" s="111"/>
      <c r="BF855" s="111"/>
      <c r="BG855" s="111"/>
      <c r="BH855" s="89"/>
      <c r="BI855" s="89"/>
      <c r="BJ855" s="89"/>
      <c r="BK855" s="89"/>
      <c r="BL855" s="89"/>
    </row>
    <row r="856" spans="1:64" x14ac:dyDescent="0.25">
      <c r="A856" s="86">
        <f t="shared" si="512"/>
        <v>855</v>
      </c>
      <c r="B856" s="113"/>
      <c r="C856" s="88"/>
      <c r="D856" s="88"/>
      <c r="E856" s="194">
        <f t="shared" si="488"/>
        <v>0</v>
      </c>
      <c r="F856" s="89">
        <f t="shared" si="489"/>
        <v>0</v>
      </c>
      <c r="G856" s="113"/>
      <c r="H856" s="88"/>
      <c r="I856" s="84">
        <f t="shared" si="490"/>
        <v>18665.587459793798</v>
      </c>
      <c r="J856" s="84">
        <f t="shared" si="491"/>
        <v>18970.564798690637</v>
      </c>
      <c r="K856" s="84">
        <f t="shared" si="492"/>
        <v>19275.542137587472</v>
      </c>
      <c r="L856" s="84">
        <f t="shared" si="493"/>
        <v>19580.519476484311</v>
      </c>
      <c r="M856" s="108">
        <f>IF(T856&lt;&gt;0,(((G856+1)*('Data Raw'!$N$1007-'Data Raw'!$N$1008)/2+'Data Raw'!$N$1008)*'Data Raw'!$M$1010+'Data Raw'!$M$1009)*AE856+AE856)</f>
        <v>19885.496815381146</v>
      </c>
      <c r="N856" s="84">
        <f t="shared" si="494"/>
        <v>20190.474154277981</v>
      </c>
      <c r="O856" s="84">
        <f t="shared" si="495"/>
        <v>20495.45149317482</v>
      </c>
      <c r="P856" s="84">
        <f t="shared" si="496"/>
        <v>20800.428832071655</v>
      </c>
      <c r="Q856" s="84">
        <f t="shared" si="497"/>
        <v>21105.406170968494</v>
      </c>
      <c r="R856" s="166" t="str">
        <f t="shared" si="498"/>
        <v/>
      </c>
      <c r="S856" s="109">
        <f>'Data Raw'!E898</f>
        <v>20058.669999999998</v>
      </c>
      <c r="T856" s="109">
        <f>'Data Raw'!G898</f>
        <v>20804.11</v>
      </c>
      <c r="U856" s="109">
        <f>'Data Raw'!D898</f>
        <v>20952.990000000002</v>
      </c>
      <c r="V856" s="166" t="str">
        <f t="shared" si="499"/>
        <v/>
      </c>
      <c r="W856" s="89">
        <f t="shared" si="500"/>
        <v>-918.61318461885458</v>
      </c>
      <c r="X856" s="89">
        <f t="shared" si="501"/>
        <v>843850.1829555938</v>
      </c>
      <c r="Y856" s="89">
        <f t="shared" si="517"/>
        <v>662.90684938489892</v>
      </c>
      <c r="Z856" s="109">
        <f t="shared" si="502"/>
        <v>894.32000000000335</v>
      </c>
      <c r="AA856" s="89">
        <f t="shared" si="503"/>
        <v>813.55366825823012</v>
      </c>
      <c r="AB856" s="89">
        <f t="shared" si="504"/>
        <v>19426.571278977259</v>
      </c>
      <c r="AC856" s="89">
        <f t="shared" si="505"/>
        <v>20786.728721022744</v>
      </c>
      <c r="AD856" s="89" t="str">
        <f t="shared" si="506"/>
        <v/>
      </c>
      <c r="AE856" s="89">
        <f>'Data Raw'!C898</f>
        <v>20106.650000000001</v>
      </c>
      <c r="AF856" s="89"/>
      <c r="AG856" s="89">
        <f t="shared" si="508"/>
        <v>697.45999999999913</v>
      </c>
      <c r="AH856" s="89">
        <f t="shared" si="509"/>
        <v>-221.15318461885545</v>
      </c>
      <c r="AI856" s="109">
        <f t="shared" si="510"/>
        <v>-1</v>
      </c>
      <c r="AJ856" s="109">
        <f t="shared" si="514"/>
        <v>50</v>
      </c>
      <c r="AK856" s="88"/>
      <c r="AL856" s="191" t="str">
        <f t="shared" si="515"/>
        <v/>
      </c>
      <c r="AM856" s="191">
        <f t="shared" si="516"/>
        <v>-697.45999999999913</v>
      </c>
      <c r="AN856" s="88"/>
      <c r="AO856" s="191"/>
      <c r="AP856" s="191">
        <f t="shared" si="511"/>
        <v>486450.45159999881</v>
      </c>
      <c r="AQ856" s="191">
        <f t="shared" si="507"/>
        <v>471.86092951526598</v>
      </c>
      <c r="AR856" s="191">
        <f t="shared" si="513"/>
        <v>-191.04591986963294</v>
      </c>
      <c r="AS856" s="250">
        <f t="shared" si="518"/>
        <v>0</v>
      </c>
      <c r="AT856" s="250">
        <f t="shared" si="519"/>
        <v>0</v>
      </c>
      <c r="AU856" s="250">
        <f t="shared" si="520"/>
        <v>0</v>
      </c>
      <c r="AV856" s="250">
        <f t="shared" si="521"/>
        <v>0</v>
      </c>
      <c r="AW856" s="250">
        <f t="shared" si="522"/>
        <v>0</v>
      </c>
      <c r="AX856" s="250">
        <f t="shared" si="523"/>
        <v>1</v>
      </c>
      <c r="AY856" s="89"/>
      <c r="AZ856" s="111"/>
      <c r="BA856" s="111"/>
      <c r="BB856" s="111"/>
      <c r="BC856" s="111"/>
      <c r="BD856" s="111"/>
      <c r="BE856" s="111"/>
      <c r="BF856" s="111"/>
      <c r="BG856" s="111"/>
      <c r="BH856" s="89"/>
      <c r="BI856" s="89"/>
      <c r="BJ856" s="89"/>
      <c r="BK856" s="89"/>
      <c r="BL856" s="89"/>
    </row>
    <row r="857" spans="1:64" x14ac:dyDescent="0.25">
      <c r="A857" s="86">
        <f t="shared" si="512"/>
        <v>856</v>
      </c>
      <c r="B857" s="113"/>
      <c r="C857" s="88"/>
      <c r="D857" s="88"/>
      <c r="E857" s="194">
        <f t="shared" si="488"/>
        <v>0</v>
      </c>
      <c r="F857" s="89">
        <f t="shared" si="489"/>
        <v>0</v>
      </c>
      <c r="G857" s="113"/>
      <c r="H857" s="88"/>
      <c r="I857" s="84">
        <f t="shared" si="490"/>
        <v>19177.116436525033</v>
      </c>
      <c r="J857" s="84">
        <f t="shared" si="491"/>
        <v>19508.569861217478</v>
      </c>
      <c r="K857" s="84">
        <f t="shared" si="492"/>
        <v>19840.023285909931</v>
      </c>
      <c r="L857" s="84">
        <f t="shared" si="493"/>
        <v>20171.476710602379</v>
      </c>
      <c r="M857" s="108">
        <f>IF(T857&lt;&gt;0,(((G857+1)*('Data Raw'!$N$1007-'Data Raw'!$N$1008)/2+'Data Raw'!$N$1008)*'Data Raw'!$M$1010+'Data Raw'!$M$1009)*AE857+AE857)</f>
        <v>20502.930135294828</v>
      </c>
      <c r="N857" s="84">
        <f t="shared" si="494"/>
        <v>20834.383559987276</v>
      </c>
      <c r="O857" s="84">
        <f t="shared" si="495"/>
        <v>21165.836984679725</v>
      </c>
      <c r="P857" s="84">
        <f t="shared" si="496"/>
        <v>21497.290409372177</v>
      </c>
      <c r="Q857" s="84">
        <f t="shared" si="497"/>
        <v>21828.743834064622</v>
      </c>
      <c r="R857" s="166" t="str">
        <f t="shared" si="498"/>
        <v/>
      </c>
      <c r="S857" s="109">
        <f>'Data Raw'!E899</f>
        <v>20423.09</v>
      </c>
      <c r="T857" s="109">
        <f>'Data Raw'!G899</f>
        <v>20478.46</v>
      </c>
      <c r="U857" s="109">
        <f>'Data Raw'!D899</f>
        <v>20845.57</v>
      </c>
      <c r="V857" s="166" t="str">
        <f t="shared" si="499"/>
        <v/>
      </c>
      <c r="W857" s="89">
        <f t="shared" si="500"/>
        <v>24.470135294828651</v>
      </c>
      <c r="X857" s="89">
        <f t="shared" si="501"/>
        <v>598.7875213472189</v>
      </c>
      <c r="Y857" s="89">
        <f t="shared" si="517"/>
        <v>613.80217069972093</v>
      </c>
      <c r="Z857" s="109">
        <f t="shared" si="502"/>
        <v>422.47999999999956</v>
      </c>
      <c r="AA857" s="89">
        <f t="shared" si="503"/>
        <v>757.68600136419718</v>
      </c>
      <c r="AB857" s="89">
        <f t="shared" si="504"/>
        <v>20039.429381980506</v>
      </c>
      <c r="AC857" s="89">
        <f t="shared" si="505"/>
        <v>21422.470618019495</v>
      </c>
      <c r="AD857" s="89">
        <f t="shared" si="506"/>
        <v>1</v>
      </c>
      <c r="AE857" s="89">
        <f>'Data Raw'!C899</f>
        <v>20730.95</v>
      </c>
      <c r="AF857" s="89"/>
      <c r="AG857" s="89">
        <f t="shared" si="508"/>
        <v>-252.4900000000016</v>
      </c>
      <c r="AH857" s="89">
        <f t="shared" si="509"/>
        <v>-228.01986470517295</v>
      </c>
      <c r="AI857" s="109">
        <f t="shared" si="510"/>
        <v>-1</v>
      </c>
      <c r="AJ857" s="109">
        <f t="shared" si="514"/>
        <v>50</v>
      </c>
      <c r="AK857" s="88"/>
      <c r="AL857" s="191" t="str">
        <f t="shared" si="515"/>
        <v/>
      </c>
      <c r="AM857" s="191">
        <f t="shared" si="516"/>
        <v>-252.4900000000016</v>
      </c>
      <c r="AN857" s="88"/>
      <c r="AO857" s="191"/>
      <c r="AP857" s="191">
        <f t="shared" si="511"/>
        <v>63751.200100000809</v>
      </c>
      <c r="AQ857" s="191">
        <f t="shared" si="507"/>
        <v>447.48638179134775</v>
      </c>
      <c r="AR857" s="191">
        <f t="shared" si="513"/>
        <v>-166.31578890837318</v>
      </c>
      <c r="AS857" s="250">
        <f t="shared" si="518"/>
        <v>0</v>
      </c>
      <c r="AT857" s="250">
        <f t="shared" si="519"/>
        <v>0</v>
      </c>
      <c r="AU857" s="250">
        <f t="shared" si="520"/>
        <v>1</v>
      </c>
      <c r="AV857" s="250">
        <f t="shared" si="521"/>
        <v>0</v>
      </c>
      <c r="AW857" s="250">
        <f t="shared" si="522"/>
        <v>0</v>
      </c>
      <c r="AX857" s="250">
        <f t="shared" si="523"/>
        <v>0</v>
      </c>
      <c r="AY857" s="89"/>
      <c r="AZ857" s="111"/>
      <c r="BA857" s="111"/>
      <c r="BB857" s="111"/>
      <c r="BC857" s="111"/>
      <c r="BD857" s="111"/>
      <c r="BE857" s="111"/>
      <c r="BF857" s="111"/>
      <c r="BG857" s="111"/>
      <c r="BH857" s="89"/>
      <c r="BI857" s="89"/>
      <c r="BJ857" s="89"/>
      <c r="BK857" s="89"/>
      <c r="BL857" s="89"/>
    </row>
    <row r="858" spans="1:64" x14ac:dyDescent="0.25">
      <c r="A858" s="86">
        <f t="shared" si="512"/>
        <v>857</v>
      </c>
      <c r="B858" s="113"/>
      <c r="C858" s="88"/>
      <c r="D858" s="88"/>
      <c r="E858" s="194">
        <f t="shared" si="488"/>
        <v>0</v>
      </c>
      <c r="F858" s="89">
        <f t="shared" si="489"/>
        <v>0</v>
      </c>
      <c r="G858" s="113"/>
      <c r="H858" s="88"/>
      <c r="I858" s="84">
        <f t="shared" si="490"/>
        <v>18981.137558525334</v>
      </c>
      <c r="J858" s="84">
        <f t="shared" si="491"/>
        <v>19288.038643875192</v>
      </c>
      <c r="K858" s="84">
        <f t="shared" si="492"/>
        <v>19594.939729225054</v>
      </c>
      <c r="L858" s="84">
        <f t="shared" si="493"/>
        <v>19901.840814574913</v>
      </c>
      <c r="M858" s="108">
        <f>IF(T858&lt;&gt;0,(((G858+1)*('Data Raw'!$N$1007-'Data Raw'!$N$1008)/2+'Data Raw'!$N$1008)*'Data Raw'!$M$1010+'Data Raw'!$M$1009)*AE858+AE858)</f>
        <v>20208.741899924775</v>
      </c>
      <c r="N858" s="84">
        <f t="shared" si="494"/>
        <v>20515.642985274637</v>
      </c>
      <c r="O858" s="84">
        <f t="shared" si="495"/>
        <v>20822.544070624495</v>
      </c>
      <c r="P858" s="84">
        <f t="shared" si="496"/>
        <v>21129.445155974357</v>
      </c>
      <c r="Q858" s="84">
        <f t="shared" si="497"/>
        <v>21436.346241324216</v>
      </c>
      <c r="R858" s="166" t="str">
        <f t="shared" si="498"/>
        <v/>
      </c>
      <c r="S858" s="109">
        <f>'Data Raw'!E900</f>
        <v>20380.04</v>
      </c>
      <c r="T858" s="109">
        <f>'Data Raw'!G900</f>
        <v>20498.95</v>
      </c>
      <c r="U858" s="109">
        <f>'Data Raw'!D900</f>
        <v>20629.48</v>
      </c>
      <c r="V858" s="166" t="str">
        <f t="shared" si="499"/>
        <v/>
      </c>
      <c r="W858" s="89">
        <f t="shared" si="500"/>
        <v>-290.20810007522596</v>
      </c>
      <c r="X858" s="89">
        <f t="shared" si="501"/>
        <v>84220.741349272357</v>
      </c>
      <c r="Y858" s="89">
        <f t="shared" si="517"/>
        <v>578.75967994168457</v>
      </c>
      <c r="Z858" s="109">
        <f t="shared" si="502"/>
        <v>249.43999999999869</v>
      </c>
      <c r="AA858" s="89">
        <f t="shared" si="503"/>
        <v>685.07942974074024</v>
      </c>
      <c r="AB858" s="89">
        <f t="shared" si="504"/>
        <v>19789.456898840435</v>
      </c>
      <c r="AC858" s="89">
        <f t="shared" si="505"/>
        <v>21077.523101159568</v>
      </c>
      <c r="AD858" s="89">
        <f t="shared" si="506"/>
        <v>1</v>
      </c>
      <c r="AE858" s="89">
        <f>'Data Raw'!C900</f>
        <v>20433.490000000002</v>
      </c>
      <c r="AF858" s="89"/>
      <c r="AG858" s="89">
        <f t="shared" si="508"/>
        <v>65.459999999999127</v>
      </c>
      <c r="AH858" s="89">
        <f t="shared" si="509"/>
        <v>-224.74810007522683</v>
      </c>
      <c r="AI858" s="109">
        <f t="shared" si="510"/>
        <v>-1</v>
      </c>
      <c r="AJ858" s="109">
        <f t="shared" si="514"/>
        <v>50</v>
      </c>
      <c r="AK858" s="88"/>
      <c r="AL858" s="191" t="str">
        <f t="shared" si="515"/>
        <v/>
      </c>
      <c r="AM858" s="191">
        <f t="shared" si="516"/>
        <v>-65.459999999999127</v>
      </c>
      <c r="AN858" s="88"/>
      <c r="AO858" s="191"/>
      <c r="AP858" s="191">
        <f t="shared" si="511"/>
        <v>4285.0115999998861</v>
      </c>
      <c r="AQ858" s="191">
        <f t="shared" si="507"/>
        <v>405.03900603675351</v>
      </c>
      <c r="AR858" s="191">
        <f t="shared" si="513"/>
        <v>-173.72067390493106</v>
      </c>
      <c r="AS858" s="250">
        <f t="shared" si="518"/>
        <v>0</v>
      </c>
      <c r="AT858" s="250">
        <f t="shared" si="519"/>
        <v>0</v>
      </c>
      <c r="AU858" s="250">
        <f t="shared" si="520"/>
        <v>0</v>
      </c>
      <c r="AV858" s="250">
        <f t="shared" si="521"/>
        <v>1</v>
      </c>
      <c r="AW858" s="250">
        <f t="shared" si="522"/>
        <v>0</v>
      </c>
      <c r="AX858" s="250">
        <f t="shared" si="523"/>
        <v>0</v>
      </c>
      <c r="AY858" s="89"/>
      <c r="AZ858" s="111"/>
      <c r="BA858" s="111"/>
      <c r="BB858" s="111"/>
      <c r="BC858" s="111"/>
      <c r="BD858" s="111"/>
      <c r="BE858" s="111"/>
      <c r="BF858" s="111"/>
      <c r="BG858" s="111"/>
      <c r="BH858" s="89"/>
      <c r="BI858" s="89"/>
      <c r="BJ858" s="89"/>
      <c r="BK858" s="89"/>
      <c r="BL858" s="89"/>
    </row>
    <row r="859" spans="1:64" x14ac:dyDescent="0.25">
      <c r="A859" s="86">
        <f t="shared" si="512"/>
        <v>858</v>
      </c>
      <c r="B859" s="113"/>
      <c r="C859" s="88"/>
      <c r="D859" s="88"/>
      <c r="E859" s="194">
        <f t="shared" si="488"/>
        <v>0</v>
      </c>
      <c r="F859" s="89">
        <f t="shared" si="489"/>
        <v>0</v>
      </c>
      <c r="G859" s="113"/>
      <c r="H859" s="88"/>
      <c r="I859" s="84">
        <f t="shared" si="490"/>
        <v>19142.16118134536</v>
      </c>
      <c r="J859" s="84">
        <f t="shared" si="491"/>
        <v>19431.541021316207</v>
      </c>
      <c r="K859" s="84">
        <f t="shared" si="492"/>
        <v>19720.920861287046</v>
      </c>
      <c r="L859" s="84">
        <f t="shared" si="493"/>
        <v>20010.300701257889</v>
      </c>
      <c r="M859" s="108">
        <f>IF(T859&lt;&gt;0,(((G859+1)*('Data Raw'!$N$1007-'Data Raw'!$N$1008)/2+'Data Raw'!$N$1008)*'Data Raw'!$M$1010+'Data Raw'!$M$1009)*AE859+AE859)</f>
        <v>20299.680541228732</v>
      </c>
      <c r="N859" s="84">
        <f t="shared" si="494"/>
        <v>20589.060381199575</v>
      </c>
      <c r="O859" s="84">
        <f t="shared" si="495"/>
        <v>20878.440221170418</v>
      </c>
      <c r="P859" s="84">
        <f t="shared" si="496"/>
        <v>21167.820061141258</v>
      </c>
      <c r="Q859" s="84">
        <f t="shared" si="497"/>
        <v>21457.199901112104</v>
      </c>
      <c r="R859" s="166" t="str">
        <f t="shared" si="498"/>
        <v/>
      </c>
      <c r="S859" s="109">
        <f>'Data Raw'!E901</f>
        <v>20448.84</v>
      </c>
      <c r="T859" s="109">
        <f>'Data Raw'!G901</f>
        <v>20760.150000000001</v>
      </c>
      <c r="U859" s="109">
        <f>'Data Raw'!D901</f>
        <v>20942.259999999998</v>
      </c>
      <c r="V859" s="166" t="str">
        <f t="shared" si="499"/>
        <v/>
      </c>
      <c r="W859" s="89">
        <f t="shared" si="500"/>
        <v>-460.46945877126927</v>
      </c>
      <c r="X859" s="89">
        <f t="shared" si="501"/>
        <v>212032.12246110567</v>
      </c>
      <c r="Y859" s="89">
        <f t="shared" si="517"/>
        <v>563.38374706744867</v>
      </c>
      <c r="Z859" s="109">
        <f t="shared" si="502"/>
        <v>493.41999999999825</v>
      </c>
      <c r="AA859" s="89">
        <f t="shared" si="503"/>
        <v>657.69951120634857</v>
      </c>
      <c r="AB859" s="89">
        <f t="shared" si="504"/>
        <v>19943.12248472037</v>
      </c>
      <c r="AC859" s="89">
        <f t="shared" si="505"/>
        <v>21107.757515279627</v>
      </c>
      <c r="AD859" s="89">
        <f t="shared" si="506"/>
        <v>1</v>
      </c>
      <c r="AE859" s="89">
        <f>'Data Raw'!C901</f>
        <v>20525.439999999999</v>
      </c>
      <c r="AF859" s="89"/>
      <c r="AG859" s="89">
        <f t="shared" si="508"/>
        <v>234.71000000000276</v>
      </c>
      <c r="AH859" s="89">
        <f t="shared" si="509"/>
        <v>-225.75945877126651</v>
      </c>
      <c r="AI859" s="109">
        <f t="shared" si="510"/>
        <v>-1</v>
      </c>
      <c r="AJ859" s="109">
        <f t="shared" si="514"/>
        <v>50</v>
      </c>
      <c r="AK859" s="88"/>
      <c r="AL859" s="191" t="str">
        <f t="shared" si="515"/>
        <v/>
      </c>
      <c r="AM859" s="191">
        <f t="shared" si="516"/>
        <v>-234.71000000000276</v>
      </c>
      <c r="AN859" s="88"/>
      <c r="AO859" s="191"/>
      <c r="AP859" s="191">
        <f t="shared" si="511"/>
        <v>55088.7841000013</v>
      </c>
      <c r="AQ859" s="191">
        <f t="shared" si="507"/>
        <v>386.11356092155899</v>
      </c>
      <c r="AR859" s="191">
        <f t="shared" si="513"/>
        <v>-177.27018614588968</v>
      </c>
      <c r="AS859" s="250">
        <f t="shared" si="518"/>
        <v>0</v>
      </c>
      <c r="AT859" s="250">
        <f t="shared" si="519"/>
        <v>0</v>
      </c>
      <c r="AU859" s="250">
        <f t="shared" si="520"/>
        <v>0</v>
      </c>
      <c r="AV859" s="250">
        <f t="shared" si="521"/>
        <v>1</v>
      </c>
      <c r="AW859" s="250">
        <f t="shared" si="522"/>
        <v>0</v>
      </c>
      <c r="AX859" s="250">
        <f t="shared" si="523"/>
        <v>0</v>
      </c>
      <c r="AY859" s="89"/>
      <c r="AZ859" s="111"/>
      <c r="BA859" s="111"/>
      <c r="BB859" s="111"/>
      <c r="BC859" s="111"/>
      <c r="BD859" s="111"/>
      <c r="BE859" s="111"/>
      <c r="BF859" s="111"/>
      <c r="BG859" s="111"/>
      <c r="BH859" s="89"/>
      <c r="BI859" s="89"/>
      <c r="BJ859" s="89"/>
      <c r="BK859" s="89"/>
      <c r="BL859" s="89"/>
    </row>
    <row r="860" spans="1:64" x14ac:dyDescent="0.25">
      <c r="A860" s="86">
        <f t="shared" si="512"/>
        <v>859</v>
      </c>
      <c r="B860" s="113"/>
      <c r="C860" s="88"/>
      <c r="D860" s="88"/>
      <c r="E860" s="194">
        <f t="shared" si="488"/>
        <v>0</v>
      </c>
      <c r="F860" s="89">
        <f t="shared" si="489"/>
        <v>0</v>
      </c>
      <c r="G860" s="113"/>
      <c r="H860" s="88"/>
      <c r="I860" s="84">
        <f t="shared" si="490"/>
        <v>19222.966387348253</v>
      </c>
      <c r="J860" s="84">
        <f t="shared" si="491"/>
        <v>19504.658260881977</v>
      </c>
      <c r="K860" s="84">
        <f t="shared" si="492"/>
        <v>19786.350134415701</v>
      </c>
      <c r="L860" s="84">
        <f t="shared" si="493"/>
        <v>20068.042007949425</v>
      </c>
      <c r="M860" s="108">
        <f>IF(T860&lt;&gt;0,(((G860+1)*('Data Raw'!$N$1007-'Data Raw'!$N$1008)/2+'Data Raw'!$N$1008)*'Data Raw'!$M$1010+'Data Raw'!$M$1009)*AE860+AE860)</f>
        <v>20349.733881483149</v>
      </c>
      <c r="N860" s="84">
        <f t="shared" si="494"/>
        <v>20631.425755016873</v>
      </c>
      <c r="O860" s="84">
        <f t="shared" si="495"/>
        <v>20913.117628550597</v>
      </c>
      <c r="P860" s="84">
        <f t="shared" si="496"/>
        <v>21194.809502084321</v>
      </c>
      <c r="Q860" s="84">
        <f t="shared" si="497"/>
        <v>21476.501375618045</v>
      </c>
      <c r="R860" s="166" t="str">
        <f t="shared" si="498"/>
        <v/>
      </c>
      <c r="S860" s="109">
        <f>'Data Raw'!E902</f>
        <v>20448.46</v>
      </c>
      <c r="T860" s="109">
        <f>'Data Raw'!G902</f>
        <v>20489.62</v>
      </c>
      <c r="U860" s="109">
        <f>'Data Raw'!D902</f>
        <v>20685.46</v>
      </c>
      <c r="V860" s="166" t="str">
        <f t="shared" si="499"/>
        <v/>
      </c>
      <c r="W860" s="89">
        <f t="shared" si="500"/>
        <v>-139.88611851684982</v>
      </c>
      <c r="X860" s="89">
        <f t="shared" si="501"/>
        <v>19568.126153710153</v>
      </c>
      <c r="Y860" s="89">
        <f t="shared" si="517"/>
        <v>524.26487374666738</v>
      </c>
      <c r="Z860" s="109">
        <f t="shared" si="502"/>
        <v>237</v>
      </c>
      <c r="AA860" s="89">
        <f t="shared" si="503"/>
        <v>597.59958103401311</v>
      </c>
      <c r="AB860" s="89">
        <f t="shared" si="504"/>
        <v>20017.005415474603</v>
      </c>
      <c r="AC860" s="89">
        <f t="shared" si="505"/>
        <v>21135.094584525395</v>
      </c>
      <c r="AD860" s="89">
        <f t="shared" si="506"/>
        <v>1</v>
      </c>
      <c r="AE860" s="89">
        <f>'Data Raw'!C902</f>
        <v>20576.05</v>
      </c>
      <c r="AF860" s="89"/>
      <c r="AG860" s="89">
        <f t="shared" si="508"/>
        <v>-86.430000000000291</v>
      </c>
      <c r="AH860" s="89">
        <f t="shared" si="509"/>
        <v>-226.31611851685011</v>
      </c>
      <c r="AI860" s="109">
        <f t="shared" si="510"/>
        <v>-1</v>
      </c>
      <c r="AJ860" s="109">
        <f t="shared" si="514"/>
        <v>50</v>
      </c>
      <c r="AK860" s="88"/>
      <c r="AL860" s="191" t="str">
        <f t="shared" si="515"/>
        <v/>
      </c>
      <c r="AM860" s="191">
        <f t="shared" si="516"/>
        <v>-86.430000000000291</v>
      </c>
      <c r="AN860" s="88"/>
      <c r="AO860" s="191"/>
      <c r="AP860" s="191">
        <f t="shared" si="511"/>
        <v>7470.1449000000503</v>
      </c>
      <c r="AQ860" s="191">
        <f t="shared" si="507"/>
        <v>352.81538748583023</v>
      </c>
      <c r="AR860" s="191">
        <f t="shared" si="513"/>
        <v>-171.44948626083715</v>
      </c>
      <c r="AS860" s="250">
        <f t="shared" si="518"/>
        <v>0</v>
      </c>
      <c r="AT860" s="250">
        <f t="shared" si="519"/>
        <v>0</v>
      </c>
      <c r="AU860" s="250">
        <f t="shared" si="520"/>
        <v>0</v>
      </c>
      <c r="AV860" s="250">
        <f t="shared" si="521"/>
        <v>1</v>
      </c>
      <c r="AW860" s="250">
        <f t="shared" si="522"/>
        <v>0</v>
      </c>
      <c r="AX860" s="250">
        <f t="shared" si="523"/>
        <v>0</v>
      </c>
      <c r="AY860" s="89"/>
      <c r="AZ860" s="111"/>
      <c r="BA860" s="111"/>
      <c r="BB860" s="111"/>
      <c r="BC860" s="111"/>
      <c r="BD860" s="111"/>
      <c r="BE860" s="111"/>
      <c r="BF860" s="111"/>
      <c r="BG860" s="111"/>
      <c r="BH860" s="89"/>
      <c r="BI860" s="89"/>
      <c r="BJ860" s="89"/>
      <c r="BK860" s="89"/>
      <c r="BL860" s="89"/>
    </row>
    <row r="861" spans="1:64" x14ac:dyDescent="0.25">
      <c r="A861" s="86">
        <f t="shared" si="512"/>
        <v>860</v>
      </c>
      <c r="B861" s="113"/>
      <c r="C861" s="88"/>
      <c r="D861" s="88"/>
      <c r="E861" s="194">
        <f t="shared" si="488"/>
        <v>0</v>
      </c>
      <c r="F861" s="89">
        <f t="shared" si="489"/>
        <v>0</v>
      </c>
      <c r="G861" s="113"/>
      <c r="H861" s="88"/>
      <c r="I861" s="84">
        <f t="shared" si="490"/>
        <v>19247.699180269923</v>
      </c>
      <c r="J861" s="84">
        <f t="shared" si="491"/>
        <v>19509.831617143253</v>
      </c>
      <c r="K861" s="84">
        <f t="shared" si="492"/>
        <v>19771.964054016589</v>
      </c>
      <c r="L861" s="84">
        <f t="shared" si="493"/>
        <v>20034.096490889922</v>
      </c>
      <c r="M861" s="108">
        <f>IF(T861&lt;&gt;0,(((G861+1)*('Data Raw'!$N$1007-'Data Raw'!$N$1008)/2+'Data Raw'!$N$1008)*'Data Raw'!$M$1010+'Data Raw'!$M$1009)*AE861+AE861)</f>
        <v>20296.228927763255</v>
      </c>
      <c r="N861" s="84">
        <f t="shared" si="494"/>
        <v>20558.361364636588</v>
      </c>
      <c r="O861" s="84">
        <f t="shared" si="495"/>
        <v>20820.493801509921</v>
      </c>
      <c r="P861" s="84">
        <f t="shared" si="496"/>
        <v>21082.626238383258</v>
      </c>
      <c r="Q861" s="84">
        <f t="shared" si="497"/>
        <v>21344.758675256588</v>
      </c>
      <c r="R861" s="166" t="str">
        <f t="shared" si="498"/>
        <v/>
      </c>
      <c r="S861" s="109">
        <f>'Data Raw'!E903</f>
        <v>20521.95</v>
      </c>
      <c r="T861" s="109">
        <f>'Data Raw'!G903</f>
        <v>20590.150000000001</v>
      </c>
      <c r="U861" s="109">
        <f>'Data Raw'!D903</f>
        <v>20784.47</v>
      </c>
      <c r="V861" s="166" t="str">
        <f t="shared" si="499"/>
        <v/>
      </c>
      <c r="W861" s="89">
        <f t="shared" si="500"/>
        <v>-293.92107223674611</v>
      </c>
      <c r="X861" s="89">
        <f t="shared" si="501"/>
        <v>86389.596704798532</v>
      </c>
      <c r="Y861" s="89">
        <f t="shared" si="517"/>
        <v>497.92591872578981</v>
      </c>
      <c r="Z861" s="109">
        <f t="shared" si="502"/>
        <v>262.52000000000044</v>
      </c>
      <c r="AA861" s="89">
        <f t="shared" si="503"/>
        <v>549.73106945772565</v>
      </c>
      <c r="AB861" s="89">
        <f t="shared" si="504"/>
        <v>20013.990356121089</v>
      </c>
      <c r="AC861" s="89">
        <f t="shared" si="505"/>
        <v>21029.909643878913</v>
      </c>
      <c r="AD861" s="89">
        <f t="shared" si="506"/>
        <v>1</v>
      </c>
      <c r="AE861" s="89">
        <f>'Data Raw'!C903</f>
        <v>20521.95</v>
      </c>
      <c r="AF861" s="89"/>
      <c r="AG861" s="89">
        <f t="shared" si="508"/>
        <v>68.200000000000728</v>
      </c>
      <c r="AH861" s="89">
        <f t="shared" si="509"/>
        <v>-225.72107223674539</v>
      </c>
      <c r="AI861" s="109">
        <f t="shared" si="510"/>
        <v>-1</v>
      </c>
      <c r="AJ861" s="109">
        <f t="shared" si="514"/>
        <v>50</v>
      </c>
      <c r="AK861" s="88"/>
      <c r="AL861" s="191" t="str">
        <f t="shared" si="515"/>
        <v/>
      </c>
      <c r="AM861" s="191">
        <f t="shared" si="516"/>
        <v>-68.200000000000728</v>
      </c>
      <c r="AN861" s="88"/>
      <c r="AO861" s="191"/>
      <c r="AP861" s="191">
        <f t="shared" si="511"/>
        <v>4651.2400000000989</v>
      </c>
      <c r="AQ861" s="191">
        <f t="shared" si="507"/>
        <v>321.19145554296028</v>
      </c>
      <c r="AR861" s="191">
        <f t="shared" si="513"/>
        <v>-176.73446318282953</v>
      </c>
      <c r="AS861" s="250">
        <f t="shared" si="518"/>
        <v>0</v>
      </c>
      <c r="AT861" s="250">
        <f t="shared" si="519"/>
        <v>0</v>
      </c>
      <c r="AU861" s="250">
        <f t="shared" si="520"/>
        <v>0</v>
      </c>
      <c r="AV861" s="250">
        <f t="shared" si="521"/>
        <v>1</v>
      </c>
      <c r="AW861" s="250">
        <f t="shared" si="522"/>
        <v>0</v>
      </c>
      <c r="AX861" s="250">
        <f t="shared" si="523"/>
        <v>0</v>
      </c>
      <c r="AY861" s="89"/>
      <c r="AZ861" s="111"/>
      <c r="BA861" s="111"/>
      <c r="BB861" s="111"/>
      <c r="BC861" s="111"/>
      <c r="BD861" s="111"/>
      <c r="BE861" s="111"/>
      <c r="BF861" s="111"/>
      <c r="BG861" s="111"/>
      <c r="BH861" s="89"/>
      <c r="BI861" s="89"/>
      <c r="BJ861" s="89"/>
      <c r="BK861" s="89"/>
      <c r="BL861" s="89"/>
    </row>
    <row r="862" spans="1:64" x14ac:dyDescent="0.25">
      <c r="A862" s="86">
        <f t="shared" si="512"/>
        <v>861</v>
      </c>
      <c r="B862" s="113"/>
      <c r="C862" s="88"/>
      <c r="D862" s="88"/>
      <c r="E862" s="194">
        <f t="shared" si="488"/>
        <v>0</v>
      </c>
      <c r="F862" s="89">
        <f t="shared" si="489"/>
        <v>0</v>
      </c>
      <c r="G862" s="113"/>
      <c r="H862" s="88"/>
      <c r="I862" s="84">
        <f t="shared" si="490"/>
        <v>19370.38847060431</v>
      </c>
      <c r="J862" s="84">
        <f t="shared" si="491"/>
        <v>19619.351429967202</v>
      </c>
      <c r="K862" s="84">
        <f t="shared" si="492"/>
        <v>19868.314389330098</v>
      </c>
      <c r="L862" s="84">
        <f t="shared" si="493"/>
        <v>20117.277348692991</v>
      </c>
      <c r="M862" s="108">
        <f>IF(T862&lt;&gt;0,(((G862+1)*('Data Raw'!$N$1007-'Data Raw'!$N$1008)/2+'Data Raw'!$N$1008)*'Data Raw'!$M$1010+'Data Raw'!$M$1009)*AE862+AE862)</f>
        <v>20366.240308055887</v>
      </c>
      <c r="N862" s="84">
        <f t="shared" si="494"/>
        <v>20615.203267418783</v>
      </c>
      <c r="O862" s="84">
        <f t="shared" si="495"/>
        <v>20864.166226781676</v>
      </c>
      <c r="P862" s="84">
        <f t="shared" si="496"/>
        <v>21113.129186144572</v>
      </c>
      <c r="Q862" s="84">
        <f t="shared" si="497"/>
        <v>21362.092145507464</v>
      </c>
      <c r="R862" s="166" t="str">
        <f t="shared" si="498"/>
        <v/>
      </c>
      <c r="S862" s="109">
        <f>'Data Raw'!E904</f>
        <v>20428.939999999999</v>
      </c>
      <c r="T862" s="109">
        <f>'Data Raw'!G904</f>
        <v>20599.36</v>
      </c>
      <c r="U862" s="109">
        <f>'Data Raw'!D904</f>
        <v>20669.41</v>
      </c>
      <c r="V862" s="166" t="str">
        <f t="shared" si="499"/>
        <v/>
      </c>
      <c r="W862" s="89">
        <f t="shared" si="500"/>
        <v>-233.11969194411358</v>
      </c>
      <c r="X862" s="89">
        <f t="shared" si="501"/>
        <v>54344.790772118416</v>
      </c>
      <c r="Y862" s="89">
        <f t="shared" si="517"/>
        <v>469.33480495661536</v>
      </c>
      <c r="Z862" s="109">
        <f t="shared" si="502"/>
        <v>240.47000000000116</v>
      </c>
      <c r="AA862" s="89">
        <f t="shared" si="503"/>
        <v>505.55091667805067</v>
      </c>
      <c r="AB862" s="89">
        <f t="shared" si="504"/>
        <v>20125.468590960936</v>
      </c>
      <c r="AC862" s="89">
        <f t="shared" si="505"/>
        <v>21060.011409039067</v>
      </c>
      <c r="AD862" s="89">
        <f t="shared" si="506"/>
        <v>1</v>
      </c>
      <c r="AE862" s="89">
        <f>'Data Raw'!C904</f>
        <v>20592.740000000002</v>
      </c>
      <c r="AF862" s="89"/>
      <c r="AG862" s="89">
        <f t="shared" si="508"/>
        <v>6.6199999999989814</v>
      </c>
      <c r="AH862" s="89">
        <f t="shared" si="509"/>
        <v>-226.4996919441146</v>
      </c>
      <c r="AI862" s="109">
        <f t="shared" si="510"/>
        <v>-1</v>
      </c>
      <c r="AJ862" s="109">
        <f t="shared" si="514"/>
        <v>50</v>
      </c>
      <c r="AK862" s="88"/>
      <c r="AL862" s="191" t="str">
        <f t="shared" si="515"/>
        <v/>
      </c>
      <c r="AM862" s="191">
        <f t="shared" si="516"/>
        <v>-6.6199999999989814</v>
      </c>
      <c r="AN862" s="88"/>
      <c r="AO862" s="191"/>
      <c r="AP862" s="191">
        <f t="shared" si="511"/>
        <v>43.824399999986511</v>
      </c>
      <c r="AQ862" s="191">
        <f t="shared" si="507"/>
        <v>286.23907159374238</v>
      </c>
      <c r="AR862" s="191">
        <f t="shared" si="513"/>
        <v>-183.09573336287298</v>
      </c>
      <c r="AS862" s="250">
        <f t="shared" si="518"/>
        <v>0</v>
      </c>
      <c r="AT862" s="250">
        <f t="shared" si="519"/>
        <v>0</v>
      </c>
      <c r="AU862" s="250">
        <f t="shared" si="520"/>
        <v>0</v>
      </c>
      <c r="AV862" s="250">
        <f t="shared" si="521"/>
        <v>1</v>
      </c>
      <c r="AW862" s="250">
        <f t="shared" si="522"/>
        <v>0</v>
      </c>
      <c r="AX862" s="250">
        <f t="shared" si="523"/>
        <v>0</v>
      </c>
      <c r="AY862" s="89"/>
      <c r="AZ862" s="111"/>
      <c r="BA862" s="111"/>
      <c r="BB862" s="111"/>
      <c r="BC862" s="111"/>
      <c r="BD862" s="111"/>
      <c r="BE862" s="111"/>
      <c r="BF862" s="111"/>
      <c r="BG862" s="111"/>
      <c r="BH862" s="89"/>
      <c r="BI862" s="89"/>
      <c r="BJ862" s="89"/>
      <c r="BK862" s="89"/>
      <c r="BL862" s="89"/>
    </row>
    <row r="863" spans="1:64" x14ac:dyDescent="0.25">
      <c r="A863" s="86">
        <f t="shared" si="512"/>
        <v>862</v>
      </c>
      <c r="B863" s="113"/>
      <c r="C863" s="88"/>
      <c r="D863" s="88"/>
      <c r="E863" s="194">
        <f t="shared" si="488"/>
        <v>0</v>
      </c>
      <c r="F863" s="89">
        <f t="shared" si="489"/>
        <v>0</v>
      </c>
      <c r="G863" s="113"/>
      <c r="H863" s="88"/>
      <c r="I863" s="84">
        <f t="shared" si="490"/>
        <v>19563.301194418411</v>
      </c>
      <c r="J863" s="84">
        <f t="shared" si="491"/>
        <v>19797.968596896721</v>
      </c>
      <c r="K863" s="84">
        <f t="shared" si="492"/>
        <v>20032.635999375027</v>
      </c>
      <c r="L863" s="84">
        <f t="shared" si="493"/>
        <v>20267.303401853336</v>
      </c>
      <c r="M863" s="108">
        <f>IF(T863&lt;&gt;0,(((G863+1)*('Data Raw'!$N$1007-'Data Raw'!$N$1008)/2+'Data Raw'!$N$1008)*'Data Raw'!$M$1010+'Data Raw'!$M$1009)*AE863+AE863)</f>
        <v>20501.970804331642</v>
      </c>
      <c r="N863" s="84">
        <f t="shared" si="494"/>
        <v>20736.638206809948</v>
      </c>
      <c r="O863" s="84">
        <f t="shared" si="495"/>
        <v>20971.305609288258</v>
      </c>
      <c r="P863" s="84">
        <f t="shared" si="496"/>
        <v>21205.973011766564</v>
      </c>
      <c r="Q863" s="84">
        <f t="shared" si="497"/>
        <v>21440.640414244874</v>
      </c>
      <c r="R863" s="166" t="str">
        <f t="shared" si="498"/>
        <v/>
      </c>
      <c r="S863" s="109">
        <f>'Data Raw'!E905</f>
        <v>20563.740000000002</v>
      </c>
      <c r="T863" s="109">
        <f>'Data Raw'!G905</f>
        <v>20701.14</v>
      </c>
      <c r="U863" s="109">
        <f>'Data Raw'!D905</f>
        <v>20890.080000000002</v>
      </c>
      <c r="V863" s="166" t="str">
        <f t="shared" si="499"/>
        <v/>
      </c>
      <c r="W863" s="89">
        <f t="shared" si="500"/>
        <v>-199.16919566835713</v>
      </c>
      <c r="X863" s="89">
        <f t="shared" si="501"/>
        <v>39668.368503180332</v>
      </c>
      <c r="Y863" s="89">
        <f t="shared" si="517"/>
        <v>440.99227776931252</v>
      </c>
      <c r="Z863" s="109">
        <f t="shared" si="502"/>
        <v>326.34000000000015</v>
      </c>
      <c r="AA863" s="89">
        <f t="shared" si="503"/>
        <v>479.94935715261488</v>
      </c>
      <c r="AB863" s="89">
        <f t="shared" si="504"/>
        <v>20300.261720823655</v>
      </c>
      <c r="AC863" s="89">
        <f t="shared" si="505"/>
        <v>21159.698279176344</v>
      </c>
      <c r="AD863" s="89">
        <f t="shared" si="506"/>
        <v>1</v>
      </c>
      <c r="AE863" s="89">
        <f>'Data Raw'!C905</f>
        <v>20729.98</v>
      </c>
      <c r="AF863" s="89"/>
      <c r="AG863" s="89">
        <f t="shared" si="508"/>
        <v>-28.840000000000146</v>
      </c>
      <c r="AH863" s="89">
        <f t="shared" si="509"/>
        <v>-228.00919566835728</v>
      </c>
      <c r="AI863" s="109">
        <f t="shared" si="510"/>
        <v>-1</v>
      </c>
      <c r="AJ863" s="109">
        <f t="shared" si="514"/>
        <v>50</v>
      </c>
      <c r="AK863" s="88"/>
      <c r="AL863" s="191" t="str">
        <f t="shared" si="515"/>
        <v/>
      </c>
      <c r="AM863" s="191">
        <f t="shared" si="516"/>
        <v>-28.840000000000146</v>
      </c>
      <c r="AN863" s="88"/>
      <c r="AO863" s="191"/>
      <c r="AP863" s="191">
        <f t="shared" si="511"/>
        <v>831.74560000000838</v>
      </c>
      <c r="AQ863" s="191">
        <f t="shared" si="507"/>
        <v>257.63917474999323</v>
      </c>
      <c r="AR863" s="191">
        <f t="shared" si="513"/>
        <v>-183.35310301931929</v>
      </c>
      <c r="AS863" s="250">
        <f t="shared" si="518"/>
        <v>0</v>
      </c>
      <c r="AT863" s="250">
        <f t="shared" si="519"/>
        <v>0</v>
      </c>
      <c r="AU863" s="250">
        <f t="shared" si="520"/>
        <v>0</v>
      </c>
      <c r="AV863" s="250">
        <f t="shared" si="521"/>
        <v>1</v>
      </c>
      <c r="AW863" s="250">
        <f t="shared" si="522"/>
        <v>0</v>
      </c>
      <c r="AX863" s="250">
        <f t="shared" si="523"/>
        <v>0</v>
      </c>
      <c r="AY863" s="89"/>
      <c r="AZ863" s="111"/>
      <c r="BA863" s="111"/>
      <c r="BB863" s="111"/>
      <c r="BC863" s="111"/>
      <c r="BD863" s="111"/>
      <c r="BE863" s="111"/>
      <c r="BF863" s="111"/>
      <c r="BG863" s="111"/>
      <c r="BH863" s="89"/>
      <c r="BI863" s="89"/>
      <c r="BJ863" s="89"/>
      <c r="BK863" s="89"/>
      <c r="BL863" s="89"/>
    </row>
    <row r="864" spans="1:64" x14ac:dyDescent="0.25">
      <c r="A864" s="86">
        <f t="shared" si="512"/>
        <v>863</v>
      </c>
      <c r="B864" s="113"/>
      <c r="C864" s="88"/>
      <c r="D864" s="88"/>
      <c r="E864" s="194">
        <f t="shared" si="488"/>
        <v>0</v>
      </c>
      <c r="F864" s="89">
        <f t="shared" si="489"/>
        <v>0</v>
      </c>
      <c r="G864" s="113"/>
      <c r="H864" s="88"/>
      <c r="I864" s="84">
        <f t="shared" si="490"/>
        <v>19478.133836370747</v>
      </c>
      <c r="J864" s="84">
        <f t="shared" si="491"/>
        <v>19698.629975255404</v>
      </c>
      <c r="K864" s="84">
        <f t="shared" si="492"/>
        <v>19919.126114140061</v>
      </c>
      <c r="L864" s="84">
        <f t="shared" si="493"/>
        <v>20139.622253024718</v>
      </c>
      <c r="M864" s="108">
        <f>IF(T864&lt;&gt;0,(((G864+1)*('Data Raw'!$N$1007-'Data Raw'!$N$1008)/2+'Data Raw'!$N$1008)*'Data Raw'!$M$1010+'Data Raw'!$M$1009)*AE864+AE864)</f>
        <v>20360.118391909375</v>
      </c>
      <c r="N864" s="84">
        <f t="shared" si="494"/>
        <v>20580.614530794031</v>
      </c>
      <c r="O864" s="84">
        <f t="shared" si="495"/>
        <v>20801.110669678688</v>
      </c>
      <c r="P864" s="84">
        <f t="shared" si="496"/>
        <v>21021.606808563345</v>
      </c>
      <c r="Q864" s="84">
        <f t="shared" si="497"/>
        <v>21242.102947448002</v>
      </c>
      <c r="R864" s="166" t="str">
        <f t="shared" si="498"/>
        <v/>
      </c>
      <c r="S864" s="109">
        <f>'Data Raw'!E906</f>
        <v>20270.07</v>
      </c>
      <c r="T864" s="109">
        <f>'Data Raw'!G906</f>
        <v>20380.64</v>
      </c>
      <c r="U864" s="109">
        <f>'Data Raw'!D906</f>
        <v>20681.52</v>
      </c>
      <c r="V864" s="166" t="str">
        <f t="shared" si="499"/>
        <v/>
      </c>
      <c r="W864" s="89">
        <f t="shared" si="500"/>
        <v>-20.521608090624795</v>
      </c>
      <c r="X864" s="89">
        <f t="shared" si="501"/>
        <v>421.13639862519705</v>
      </c>
      <c r="Y864" s="89">
        <f t="shared" si="517"/>
        <v>408.35318584207823</v>
      </c>
      <c r="Z864" s="109">
        <f t="shared" si="502"/>
        <v>411.45000000000073</v>
      </c>
      <c r="AA864" s="89">
        <f t="shared" si="503"/>
        <v>470.16373470224136</v>
      </c>
      <c r="AB864" s="89">
        <f t="shared" si="504"/>
        <v>20178.593046420276</v>
      </c>
      <c r="AC864" s="89">
        <f t="shared" si="505"/>
        <v>20994.506953579723</v>
      </c>
      <c r="AD864" s="89">
        <f t="shared" si="506"/>
        <v>1</v>
      </c>
      <c r="AE864" s="89">
        <f>'Data Raw'!C906</f>
        <v>20586.55</v>
      </c>
      <c r="AF864" s="89"/>
      <c r="AG864" s="89">
        <f t="shared" si="508"/>
        <v>-205.90999999999985</v>
      </c>
      <c r="AH864" s="89">
        <f t="shared" si="509"/>
        <v>-226.43160809062465</v>
      </c>
      <c r="AI864" s="109">
        <f t="shared" si="510"/>
        <v>-1</v>
      </c>
      <c r="AJ864" s="109">
        <f t="shared" si="514"/>
        <v>50</v>
      </c>
      <c r="AK864" s="88"/>
      <c r="AL864" s="191" t="str">
        <f t="shared" si="515"/>
        <v/>
      </c>
      <c r="AM864" s="191">
        <f t="shared" si="516"/>
        <v>-205.90999999999985</v>
      </c>
      <c r="AN864" s="88"/>
      <c r="AO864" s="191"/>
      <c r="AP864" s="191">
        <f t="shared" si="511"/>
        <v>42398.928099999939</v>
      </c>
      <c r="AQ864" s="191">
        <f t="shared" si="507"/>
        <v>251.89148866666062</v>
      </c>
      <c r="AR864" s="191">
        <f t="shared" si="513"/>
        <v>-156.46169717541761</v>
      </c>
      <c r="AS864" s="250">
        <f t="shared" si="518"/>
        <v>0</v>
      </c>
      <c r="AT864" s="250">
        <f t="shared" si="519"/>
        <v>0</v>
      </c>
      <c r="AU864" s="250">
        <f t="shared" si="520"/>
        <v>0</v>
      </c>
      <c r="AV864" s="250">
        <f t="shared" si="521"/>
        <v>1</v>
      </c>
      <c r="AW864" s="250">
        <f t="shared" si="522"/>
        <v>0</v>
      </c>
      <c r="AX864" s="250">
        <f t="shared" si="523"/>
        <v>0</v>
      </c>
      <c r="AY864" s="89"/>
      <c r="AZ864" s="111"/>
      <c r="BA864" s="111"/>
      <c r="BB864" s="111"/>
      <c r="BC864" s="111"/>
      <c r="BD864" s="111"/>
      <c r="BE864" s="111"/>
      <c r="BF864" s="111"/>
      <c r="BG864" s="111"/>
      <c r="BH864" s="89"/>
      <c r="BI864" s="89"/>
      <c r="BJ864" s="89"/>
      <c r="BK864" s="89"/>
      <c r="BL864" s="89"/>
    </row>
    <row r="865" spans="1:64" x14ac:dyDescent="0.25">
      <c r="A865" s="86">
        <f t="shared" si="512"/>
        <v>864</v>
      </c>
      <c r="B865" s="113"/>
      <c r="C865" s="88"/>
      <c r="D865" s="88"/>
      <c r="E865" s="194">
        <f t="shared" si="488"/>
        <v>0</v>
      </c>
      <c r="F865" s="89">
        <f t="shared" si="489"/>
        <v>0</v>
      </c>
      <c r="G865" s="113"/>
      <c r="H865" s="88"/>
      <c r="I865" s="84">
        <f t="shared" si="490"/>
        <v>19372.957699086146</v>
      </c>
      <c r="J865" s="84">
        <f t="shared" si="491"/>
        <v>19577.134292007187</v>
      </c>
      <c r="K865" s="84">
        <f t="shared" si="492"/>
        <v>19781.310884928225</v>
      </c>
      <c r="L865" s="84">
        <f t="shared" si="493"/>
        <v>19985.487477849267</v>
      </c>
      <c r="M865" s="108">
        <f>IF(T865&lt;&gt;0,(((G865+1)*('Data Raw'!$N$1007-'Data Raw'!$N$1008)/2+'Data Raw'!$N$1008)*'Data Raw'!$M$1010+'Data Raw'!$M$1009)*AE865+AE865)</f>
        <v>20189.664070770305</v>
      </c>
      <c r="N865" s="84">
        <f t="shared" si="494"/>
        <v>20393.840663691342</v>
      </c>
      <c r="O865" s="84">
        <f t="shared" si="495"/>
        <v>20598.017256612384</v>
      </c>
      <c r="P865" s="84">
        <f t="shared" si="496"/>
        <v>20802.193849533422</v>
      </c>
      <c r="Q865" s="84">
        <f t="shared" si="497"/>
        <v>21006.370442454463</v>
      </c>
      <c r="R865" s="166" t="str">
        <f t="shared" si="498"/>
        <v/>
      </c>
      <c r="S865" s="109">
        <f>'Data Raw'!E907</f>
        <v>20317.330000000002</v>
      </c>
      <c r="T865" s="109">
        <f>'Data Raw'!G907</f>
        <v>20317.330000000002</v>
      </c>
      <c r="U865" s="109">
        <f>'Data Raw'!D907</f>
        <v>20553.3</v>
      </c>
      <c r="V865" s="166" t="str">
        <f t="shared" si="499"/>
        <v/>
      </c>
      <c r="W865" s="89">
        <f t="shared" si="500"/>
        <v>-127.66592922969721</v>
      </c>
      <c r="X865" s="89">
        <f t="shared" si="501"/>
        <v>16298.589486082057</v>
      </c>
      <c r="Y865" s="89">
        <f t="shared" si="517"/>
        <v>381.12850022950289</v>
      </c>
      <c r="Z865" s="109">
        <f t="shared" si="502"/>
        <v>235.96999999999753</v>
      </c>
      <c r="AA865" s="89">
        <f t="shared" si="503"/>
        <v>436.70748688763507</v>
      </c>
      <c r="AB865" s="89">
        <f t="shared" si="504"/>
        <v>20014.560825503097</v>
      </c>
      <c r="AC865" s="89">
        <f t="shared" si="505"/>
        <v>20813.839174496905</v>
      </c>
      <c r="AD865" s="89">
        <f t="shared" si="506"/>
        <v>1</v>
      </c>
      <c r="AE865" s="89">
        <f>'Data Raw'!C907</f>
        <v>20414.2</v>
      </c>
      <c r="AF865" s="89"/>
      <c r="AG865" s="89">
        <f t="shared" si="508"/>
        <v>-96.869999999998981</v>
      </c>
      <c r="AH865" s="89">
        <f t="shared" si="509"/>
        <v>-224.53592922969619</v>
      </c>
      <c r="AI865" s="109">
        <f t="shared" si="510"/>
        <v>-1</v>
      </c>
      <c r="AJ865" s="109">
        <f t="shared" si="514"/>
        <v>50</v>
      </c>
      <c r="AK865" s="88"/>
      <c r="AL865" s="191" t="str">
        <f t="shared" si="515"/>
        <v/>
      </c>
      <c r="AM865" s="191">
        <f t="shared" si="516"/>
        <v>-96.869999999998981</v>
      </c>
      <c r="AN865" s="88"/>
      <c r="AO865" s="191"/>
      <c r="AP865" s="191">
        <f t="shared" si="511"/>
        <v>9383.7968999998029</v>
      </c>
      <c r="AQ865" s="191">
        <f t="shared" si="507"/>
        <v>234.66687881480931</v>
      </c>
      <c r="AR865" s="191">
        <f t="shared" si="513"/>
        <v>-146.46162141469358</v>
      </c>
      <c r="AS865" s="250">
        <f t="shared" si="518"/>
        <v>0</v>
      </c>
      <c r="AT865" s="250">
        <f t="shared" si="519"/>
        <v>0</v>
      </c>
      <c r="AU865" s="250">
        <f t="shared" si="520"/>
        <v>0</v>
      </c>
      <c r="AV865" s="250">
        <f t="shared" si="521"/>
        <v>1</v>
      </c>
      <c r="AW865" s="250">
        <f t="shared" si="522"/>
        <v>0</v>
      </c>
      <c r="AX865" s="250">
        <f t="shared" si="523"/>
        <v>0</v>
      </c>
      <c r="AY865" s="89"/>
      <c r="AZ865" s="111"/>
      <c r="BA865" s="111"/>
      <c r="BB865" s="111"/>
      <c r="BC865" s="111"/>
      <c r="BD865" s="111"/>
      <c r="BE865" s="111"/>
      <c r="BF865" s="111"/>
      <c r="BG865" s="111"/>
      <c r="BH865" s="89"/>
      <c r="BI865" s="89"/>
      <c r="BJ865" s="89"/>
      <c r="BK865" s="89"/>
      <c r="BL865" s="89"/>
    </row>
    <row r="866" spans="1:64" x14ac:dyDescent="0.25">
      <c r="A866" s="86">
        <f t="shared" si="512"/>
        <v>865</v>
      </c>
      <c r="B866" s="113"/>
      <c r="C866" s="88"/>
      <c r="D866" s="88"/>
      <c r="E866" s="194">
        <f t="shared" si="488"/>
        <v>0</v>
      </c>
      <c r="F866" s="89">
        <f t="shared" si="489"/>
        <v>0</v>
      </c>
      <c r="G866" s="113"/>
      <c r="H866" s="88"/>
      <c r="I866" s="84">
        <f t="shared" si="490"/>
        <v>19440.936603895181</v>
      </c>
      <c r="J866" s="84">
        <f t="shared" si="491"/>
        <v>19631.500854009937</v>
      </c>
      <c r="K866" s="84">
        <f t="shared" si="492"/>
        <v>19822.065104124686</v>
      </c>
      <c r="L866" s="84">
        <f t="shared" si="493"/>
        <v>20012.629354239438</v>
      </c>
      <c r="M866" s="108">
        <f>IF(T866&lt;&gt;0,(((G866+1)*('Data Raw'!$N$1007-'Data Raw'!$N$1008)/2+'Data Raw'!$N$1008)*'Data Raw'!$M$1010+'Data Raw'!$M$1009)*AE866+AE866)</f>
        <v>20203.19360435419</v>
      </c>
      <c r="N866" s="84">
        <f t="shared" si="494"/>
        <v>20393.757854468942</v>
      </c>
      <c r="O866" s="84">
        <f t="shared" si="495"/>
        <v>20584.322104583694</v>
      </c>
      <c r="P866" s="84">
        <f t="shared" si="496"/>
        <v>20774.886354698443</v>
      </c>
      <c r="Q866" s="84">
        <f t="shared" si="497"/>
        <v>20965.450604813199</v>
      </c>
      <c r="R866" s="166" t="str">
        <f t="shared" si="498"/>
        <v/>
      </c>
      <c r="S866" s="109">
        <f>'Data Raw'!E908</f>
        <v>20353.34</v>
      </c>
      <c r="T866" s="109">
        <f>'Data Raw'!G908</f>
        <v>20506.43</v>
      </c>
      <c r="U866" s="109">
        <f>'Data Raw'!D908</f>
        <v>20667.22</v>
      </c>
      <c r="V866" s="166" t="str">
        <f t="shared" si="499"/>
        <v/>
      </c>
      <c r="W866" s="89">
        <f t="shared" si="500"/>
        <v>-303.23639564581026</v>
      </c>
      <c r="X866" s="89">
        <f t="shared" si="501"/>
        <v>91952.311644262372</v>
      </c>
      <c r="Y866" s="89">
        <f t="shared" si="517"/>
        <v>371.00364144678139</v>
      </c>
      <c r="Z866" s="109">
        <f t="shared" si="502"/>
        <v>313.88000000000102</v>
      </c>
      <c r="AA866" s="89">
        <f t="shared" si="503"/>
        <v>419.16070304654448</v>
      </c>
      <c r="AB866" s="89">
        <f t="shared" si="504"/>
        <v>20056.678636145512</v>
      </c>
      <c r="AC866" s="89">
        <f t="shared" si="505"/>
        <v>20799.08136385449</v>
      </c>
      <c r="AD866" s="89">
        <f t="shared" si="506"/>
        <v>1</v>
      </c>
      <c r="AE866" s="89">
        <f>'Data Raw'!C908</f>
        <v>20427.88</v>
      </c>
      <c r="AF866" s="89"/>
      <c r="AG866" s="89">
        <f t="shared" si="508"/>
        <v>78.549999999999272</v>
      </c>
      <c r="AH866" s="89">
        <f t="shared" si="509"/>
        <v>-224.68639564581099</v>
      </c>
      <c r="AI866" s="109">
        <f t="shared" si="510"/>
        <v>-1</v>
      </c>
      <c r="AJ866" s="109">
        <f t="shared" si="514"/>
        <v>50</v>
      </c>
      <c r="AK866" s="88"/>
      <c r="AL866" s="191" t="str">
        <f t="shared" si="515"/>
        <v/>
      </c>
      <c r="AM866" s="191">
        <f t="shared" si="516"/>
        <v>-78.549999999999272</v>
      </c>
      <c r="AN866" s="88"/>
      <c r="AO866" s="191"/>
      <c r="AP866" s="191">
        <f t="shared" si="511"/>
        <v>6170.1024999998854</v>
      </c>
      <c r="AQ866" s="191">
        <f t="shared" si="507"/>
        <v>217.3205589464971</v>
      </c>
      <c r="AR866" s="191">
        <f t="shared" si="513"/>
        <v>-153.68308250028429</v>
      </c>
      <c r="AS866" s="250">
        <f t="shared" si="518"/>
        <v>0</v>
      </c>
      <c r="AT866" s="250">
        <f t="shared" si="519"/>
        <v>0</v>
      </c>
      <c r="AU866" s="250">
        <f t="shared" si="520"/>
        <v>0</v>
      </c>
      <c r="AV866" s="250">
        <f t="shared" si="521"/>
        <v>1</v>
      </c>
      <c r="AW866" s="250">
        <f t="shared" si="522"/>
        <v>0</v>
      </c>
      <c r="AX866" s="250">
        <f t="shared" si="523"/>
        <v>0</v>
      </c>
      <c r="AY866" s="89"/>
      <c r="AZ866" s="111"/>
      <c r="BA866" s="111"/>
      <c r="BB866" s="111"/>
      <c r="BC866" s="111"/>
      <c r="BD866" s="111"/>
      <c r="BE866" s="111"/>
      <c r="BF866" s="111"/>
      <c r="BG866" s="111"/>
      <c r="BH866" s="89"/>
      <c r="BI866" s="89"/>
      <c r="BJ866" s="89"/>
      <c r="BK866" s="89"/>
      <c r="BL866" s="89"/>
    </row>
    <row r="867" spans="1:64" x14ac:dyDescent="0.25">
      <c r="A867" s="86">
        <f t="shared" si="512"/>
        <v>866</v>
      </c>
      <c r="B867" s="113"/>
      <c r="C867" s="88"/>
      <c r="D867" s="88"/>
      <c r="E867" s="194">
        <f t="shared" si="488"/>
        <v>0</v>
      </c>
      <c r="F867" s="89">
        <f t="shared" si="489"/>
        <v>0</v>
      </c>
      <c r="G867" s="113"/>
      <c r="H867" s="88"/>
      <c r="I867" s="84">
        <f t="shared" si="490"/>
        <v>19616.034206930566</v>
      </c>
      <c r="J867" s="84">
        <f t="shared" si="491"/>
        <v>19801.536027653961</v>
      </c>
      <c r="K867" s="84">
        <f t="shared" si="492"/>
        <v>19987.037848377349</v>
      </c>
      <c r="L867" s="84">
        <f t="shared" si="493"/>
        <v>20172.539669100741</v>
      </c>
      <c r="M867" s="108">
        <f>IF(T867&lt;&gt;0,(((G867+1)*('Data Raw'!$N$1007-'Data Raw'!$N$1008)/2+'Data Raw'!$N$1008)*'Data Raw'!$M$1010+'Data Raw'!$M$1009)*AE867+AE867)</f>
        <v>20358.041489824132</v>
      </c>
      <c r="N867" s="84">
        <f t="shared" si="494"/>
        <v>20543.543310547524</v>
      </c>
      <c r="O867" s="84">
        <f t="shared" si="495"/>
        <v>20729.045131270916</v>
      </c>
      <c r="P867" s="84">
        <f t="shared" si="496"/>
        <v>20914.546951994304</v>
      </c>
      <c r="Q867" s="84">
        <f t="shared" si="497"/>
        <v>21100.048772717699</v>
      </c>
      <c r="R867" s="166" t="str">
        <f t="shared" si="498"/>
        <v/>
      </c>
      <c r="S867" s="109">
        <f>'Data Raw'!E909</f>
        <v>20446.259999999998</v>
      </c>
      <c r="T867" s="109">
        <f>'Data Raw'!G909</f>
        <v>20567.52</v>
      </c>
      <c r="U867" s="109">
        <f>'Data Raw'!D909</f>
        <v>20633.580000000002</v>
      </c>
      <c r="V867" s="166" t="str">
        <f t="shared" si="499"/>
        <v/>
      </c>
      <c r="W867" s="89">
        <f t="shared" si="500"/>
        <v>-209.478510175868</v>
      </c>
      <c r="X867" s="89">
        <f t="shared" si="501"/>
        <v>43881.246225501229</v>
      </c>
      <c r="Y867" s="89">
        <f t="shared" si="517"/>
        <v>352.48980897652154</v>
      </c>
      <c r="Z867" s="109">
        <f t="shared" si="502"/>
        <v>187.32000000000335</v>
      </c>
      <c r="AA867" s="89">
        <f t="shared" si="503"/>
        <v>386.04060261132435</v>
      </c>
      <c r="AB867" s="89">
        <f t="shared" si="504"/>
        <v>20228.163402410439</v>
      </c>
      <c r="AC867" s="89">
        <f t="shared" si="505"/>
        <v>20940.736597589563</v>
      </c>
      <c r="AD867" s="89">
        <f t="shared" si="506"/>
        <v>1</v>
      </c>
      <c r="AE867" s="89">
        <f>'Data Raw'!C909</f>
        <v>20584.45</v>
      </c>
      <c r="AF867" s="89"/>
      <c r="AG867" s="89">
        <f t="shared" si="508"/>
        <v>-16.930000000000291</v>
      </c>
      <c r="AH867" s="89">
        <f t="shared" si="509"/>
        <v>-226.40851017586829</v>
      </c>
      <c r="AI867" s="109">
        <f t="shared" si="510"/>
        <v>-1</v>
      </c>
      <c r="AJ867" s="109">
        <f t="shared" si="514"/>
        <v>50</v>
      </c>
      <c r="AK867" s="88"/>
      <c r="AL867" s="191" t="str">
        <f t="shared" si="515"/>
        <v/>
      </c>
      <c r="AM867" s="191">
        <f t="shared" si="516"/>
        <v>-16.930000000000291</v>
      </c>
      <c r="AN867" s="88"/>
      <c r="AO867" s="191"/>
      <c r="AP867" s="191">
        <f t="shared" si="511"/>
        <v>286.62490000000986</v>
      </c>
      <c r="AQ867" s="191">
        <f t="shared" si="507"/>
        <v>195.05494128577524</v>
      </c>
      <c r="AR867" s="191">
        <f t="shared" si="513"/>
        <v>-157.4348676907463</v>
      </c>
      <c r="AS867" s="250">
        <f t="shared" si="518"/>
        <v>0</v>
      </c>
      <c r="AT867" s="250">
        <f t="shared" si="519"/>
        <v>0</v>
      </c>
      <c r="AU867" s="250">
        <f t="shared" si="520"/>
        <v>0</v>
      </c>
      <c r="AV867" s="250">
        <f t="shared" si="521"/>
        <v>1</v>
      </c>
      <c r="AW867" s="250">
        <f t="shared" si="522"/>
        <v>0</v>
      </c>
      <c r="AX867" s="250">
        <f t="shared" si="523"/>
        <v>0</v>
      </c>
      <c r="AY867" s="89"/>
      <c r="AZ867" s="111"/>
      <c r="BA867" s="111"/>
      <c r="BB867" s="111"/>
      <c r="BC867" s="111"/>
      <c r="BD867" s="111"/>
      <c r="BE867" s="111"/>
      <c r="BF867" s="111"/>
      <c r="BG867" s="111"/>
      <c r="BH867" s="89"/>
      <c r="BI867" s="89"/>
      <c r="BJ867" s="89"/>
      <c r="BK867" s="89"/>
      <c r="BL867" s="89"/>
    </row>
    <row r="868" spans="1:64" x14ac:dyDescent="0.25">
      <c r="A868" s="86">
        <f t="shared" si="512"/>
        <v>867</v>
      </c>
      <c r="B868" s="113"/>
      <c r="C868" s="88"/>
      <c r="D868" s="88"/>
      <c r="E868" s="194">
        <f t="shared" si="488"/>
        <v>0</v>
      </c>
      <c r="F868" s="89">
        <f t="shared" si="489"/>
        <v>0</v>
      </c>
      <c r="G868" s="113"/>
      <c r="H868" s="88"/>
      <c r="I868" s="84">
        <f t="shared" si="490"/>
        <v>19480.471308587188</v>
      </c>
      <c r="J868" s="84">
        <f t="shared" si="491"/>
        <v>19656.716213075451</v>
      </c>
      <c r="K868" s="84">
        <f t="shared" si="492"/>
        <v>19832.961117563711</v>
      </c>
      <c r="L868" s="84">
        <f t="shared" si="493"/>
        <v>20009.206022051974</v>
      </c>
      <c r="M868" s="108">
        <f>IF(T868&lt;&gt;0,(((G868+1)*('Data Raw'!$N$1007-'Data Raw'!$N$1008)/2+'Data Raw'!$N$1008)*'Data Raw'!$M$1010+'Data Raw'!$M$1009)*AE868+AE868)</f>
        <v>20185.450926540234</v>
      </c>
      <c r="N868" s="84">
        <f t="shared" si="494"/>
        <v>20361.695831028494</v>
      </c>
      <c r="O868" s="84">
        <f t="shared" si="495"/>
        <v>20537.940735516757</v>
      </c>
      <c r="P868" s="84">
        <f t="shared" si="496"/>
        <v>20714.185640005016</v>
      </c>
      <c r="Q868" s="84">
        <f t="shared" si="497"/>
        <v>20890.43054449328</v>
      </c>
      <c r="R868" s="166" t="str">
        <f t="shared" si="498"/>
        <v/>
      </c>
      <c r="S868" s="109">
        <f>'Data Raw'!E910</f>
        <v>20409.939999999999</v>
      </c>
      <c r="T868" s="109">
        <f>'Data Raw'!G910</f>
        <v>21006.97</v>
      </c>
      <c r="U868" s="109">
        <f>'Data Raw'!D910</f>
        <v>21006.97</v>
      </c>
      <c r="V868" s="166" t="str">
        <f t="shared" si="499"/>
        <v/>
      </c>
      <c r="W868" s="89">
        <f t="shared" si="500"/>
        <v>-821.51907345976724</v>
      </c>
      <c r="X868" s="89">
        <f t="shared" si="501"/>
        <v>674893.58805819449</v>
      </c>
      <c r="Y868" s="89">
        <f t="shared" si="517"/>
        <v>450.4581763766472</v>
      </c>
      <c r="Z868" s="109">
        <f t="shared" si="502"/>
        <v>597.03000000000247</v>
      </c>
      <c r="AA868" s="89">
        <f t="shared" si="503"/>
        <v>416.18194509542121</v>
      </c>
      <c r="AB868" s="89">
        <f t="shared" si="504"/>
        <v>20081.805487780373</v>
      </c>
      <c r="AC868" s="89">
        <f t="shared" si="505"/>
        <v>20738.074512219624</v>
      </c>
      <c r="AD868" s="89" t="str">
        <f t="shared" si="506"/>
        <v/>
      </c>
      <c r="AE868" s="89">
        <f>'Data Raw'!C910</f>
        <v>20409.939999999999</v>
      </c>
      <c r="AF868" s="89"/>
      <c r="AG868" s="89">
        <f t="shared" si="508"/>
        <v>597.03000000000247</v>
      </c>
      <c r="AH868" s="89">
        <f t="shared" si="509"/>
        <v>-224.48907345976477</v>
      </c>
      <c r="AI868" s="109">
        <f t="shared" si="510"/>
        <v>-1</v>
      </c>
      <c r="AJ868" s="109">
        <f t="shared" si="514"/>
        <v>50</v>
      </c>
      <c r="AK868" s="88"/>
      <c r="AL868" s="191" t="str">
        <f t="shared" si="515"/>
        <v/>
      </c>
      <c r="AM868" s="191">
        <f t="shared" si="516"/>
        <v>-597.03000000000247</v>
      </c>
      <c r="AN868" s="88"/>
      <c r="AO868" s="191"/>
      <c r="AP868" s="191">
        <f t="shared" si="511"/>
        <v>356444.82090000296</v>
      </c>
      <c r="AQ868" s="191">
        <f t="shared" si="507"/>
        <v>239.71883669846716</v>
      </c>
      <c r="AR868" s="191">
        <f t="shared" si="513"/>
        <v>-210.73933967818004</v>
      </c>
      <c r="AS868" s="250">
        <f t="shared" si="518"/>
        <v>0</v>
      </c>
      <c r="AT868" s="250">
        <f t="shared" si="519"/>
        <v>0</v>
      </c>
      <c r="AU868" s="250">
        <f t="shared" si="520"/>
        <v>0</v>
      </c>
      <c r="AV868" s="250">
        <f t="shared" si="521"/>
        <v>0</v>
      </c>
      <c r="AW868" s="250">
        <f t="shared" si="522"/>
        <v>0</v>
      </c>
      <c r="AX868" s="250">
        <f t="shared" si="523"/>
        <v>0</v>
      </c>
      <c r="AY868" s="89"/>
      <c r="AZ868" s="111"/>
      <c r="BA868" s="111"/>
      <c r="BB868" s="111"/>
      <c r="BC868" s="111"/>
      <c r="BD868" s="111"/>
      <c r="BE868" s="111"/>
      <c r="BF868" s="111"/>
      <c r="BG868" s="111"/>
      <c r="BH868" s="89"/>
      <c r="BI868" s="89"/>
      <c r="BJ868" s="89"/>
      <c r="BK868" s="89"/>
      <c r="BL868" s="89"/>
    </row>
    <row r="869" spans="1:64" x14ac:dyDescent="0.25">
      <c r="A869" s="86">
        <f t="shared" si="512"/>
        <v>868</v>
      </c>
      <c r="B869" s="113"/>
      <c r="C869" s="88"/>
      <c r="D869" s="88"/>
      <c r="E869" s="194">
        <f t="shared" ref="E869:E932" si="524">B869-B868</f>
        <v>0</v>
      </c>
      <c r="F869" s="89">
        <f t="shared" ref="F869:F932" si="525">E869/7+F868/7*6</f>
        <v>0</v>
      </c>
      <c r="G869" s="113"/>
      <c r="H869" s="88"/>
      <c r="I869" s="84">
        <f t="shared" ref="I869:I932" si="526">K869-Y868</f>
        <v>19662.194492964001</v>
      </c>
      <c r="J869" s="84">
        <f t="shared" ref="J869:J932" si="527">M869-Y868*1.5</f>
        <v>19887.423581152325</v>
      </c>
      <c r="K869" s="84">
        <f t="shared" ref="K869:K932" si="528">M869-Y868</f>
        <v>20112.652669340649</v>
      </c>
      <c r="L869" s="84">
        <f t="shared" ref="L869:L932" si="529">M869-Y868/2</f>
        <v>20337.881757528972</v>
      </c>
      <c r="M869" s="108">
        <f>IF(T869&lt;&gt;0,(((G869+1)*('Data Raw'!$N$1007-'Data Raw'!$N$1008)/2+'Data Raw'!$N$1008)*'Data Raw'!$M$1010+'Data Raw'!$M$1009)*AE869+AE869)</f>
        <v>20563.110845717296</v>
      </c>
      <c r="N869" s="84">
        <f t="shared" ref="N869:N932" si="530">M869+Y868/2</f>
        <v>20788.33993390562</v>
      </c>
      <c r="O869" s="84">
        <f t="shared" ref="O869:O932" si="531">M869+Y868</f>
        <v>21013.569022093943</v>
      </c>
      <c r="P869" s="84">
        <f t="shared" ref="P869:P932" si="532">M869+1.5*Y868</f>
        <v>21238.798110282267</v>
      </c>
      <c r="Q869" s="84">
        <f t="shared" ref="Q869:Q932" si="533">O869+Y868</f>
        <v>21464.027198470591</v>
      </c>
      <c r="R869" s="166" t="str">
        <f t="shared" ref="R869:R932" si="534">IF(B869&lt;&gt;"",IF(AND(M869&gt;AB869,M869&lt;AC869),"",1),"")</f>
        <v/>
      </c>
      <c r="S869" s="109">
        <f>'Data Raw'!E911</f>
        <v>20361.919999999998</v>
      </c>
      <c r="T869" s="109">
        <f>'Data Raw'!G911</f>
        <v>20538.38</v>
      </c>
      <c r="U869" s="109">
        <f>'Data Raw'!D911</f>
        <v>20859.66</v>
      </c>
      <c r="V869" s="166" t="str">
        <f t="shared" ref="V869:V932" si="535">IF(R869&lt;&gt;1,IF(B869&lt;&gt;"",IF((AE869-M869)*(AE869-T869)&gt;0,1,""),""),"")</f>
        <v/>
      </c>
      <c r="W869" s="89">
        <f t="shared" ref="W869:W932" si="536">IF(R869=1,0,(M869-T869))</f>
        <v>24.730845717294869</v>
      </c>
      <c r="X869" s="89">
        <f t="shared" ref="X869:X932" si="537">IF(R869=1,0,(M869-T869)*(M869-T869))</f>
        <v>611.614729892642</v>
      </c>
      <c r="Y869" s="89">
        <f t="shared" si="517"/>
        <v>417.14797421082062</v>
      </c>
      <c r="Z869" s="109">
        <f t="shared" ref="Z869:Z932" si="538">U869-S869</f>
        <v>497.7400000000016</v>
      </c>
      <c r="AA869" s="89">
        <f t="shared" ref="AA869:AA932" si="539">Z869/7+AA868/7*6</f>
        <v>427.83309579607555</v>
      </c>
      <c r="AB869" s="89">
        <f t="shared" ref="AB869:AB932" si="540">AE869-$AD$1*AA868</f>
        <v>20438.045346668892</v>
      </c>
      <c r="AC869" s="89">
        <f t="shared" ref="AC869:AC932" si="541">AE869+$AD$1*AA868</f>
        <v>21145.554653331106</v>
      </c>
      <c r="AD869" s="89">
        <f t="shared" ref="AD869:AD932" si="542">IF(AND(T869&lt;AC869, T869&gt;AB869),1,"")</f>
        <v>1</v>
      </c>
      <c r="AE869" s="89">
        <f>'Data Raw'!C911</f>
        <v>20791.8</v>
      </c>
      <c r="AF869" s="89"/>
      <c r="AG869" s="89">
        <f t="shared" si="508"/>
        <v>-253.41999999999825</v>
      </c>
      <c r="AH869" s="89">
        <f t="shared" si="509"/>
        <v>-228.68915428270338</v>
      </c>
      <c r="AI869" s="109">
        <f t="shared" si="510"/>
        <v>-1</v>
      </c>
      <c r="AJ869" s="109">
        <f t="shared" si="514"/>
        <v>50</v>
      </c>
      <c r="AK869" s="88"/>
      <c r="AL869" s="191" t="str">
        <f t="shared" si="515"/>
        <v/>
      </c>
      <c r="AM869" s="191">
        <f t="shared" si="516"/>
        <v>-253.41999999999825</v>
      </c>
      <c r="AN869" s="88"/>
      <c r="AO869" s="191"/>
      <c r="AP869" s="191">
        <f t="shared" si="511"/>
        <v>64221.696399999113</v>
      </c>
      <c r="AQ869" s="191">
        <f t="shared" ref="AQ869:AQ932" si="543">IF(AP869&gt;0,SQRT(AP869)/9+AQ868/9*8,AQ868)</f>
        <v>241.24118817641505</v>
      </c>
      <c r="AR869" s="191">
        <f t="shared" si="513"/>
        <v>-175.90678603440557</v>
      </c>
      <c r="AS869" s="250">
        <f t="shared" si="518"/>
        <v>0</v>
      </c>
      <c r="AT869" s="250">
        <f t="shared" si="519"/>
        <v>0</v>
      </c>
      <c r="AU869" s="250">
        <f t="shared" si="520"/>
        <v>1</v>
      </c>
      <c r="AV869" s="250">
        <f t="shared" si="521"/>
        <v>0</v>
      </c>
      <c r="AW869" s="250">
        <f t="shared" si="522"/>
        <v>0</v>
      </c>
      <c r="AX869" s="250">
        <f t="shared" si="523"/>
        <v>0</v>
      </c>
      <c r="AY869" s="89"/>
      <c r="AZ869" s="111"/>
      <c r="BA869" s="111"/>
      <c r="BB869" s="111"/>
      <c r="BC869" s="111"/>
      <c r="BD869" s="111"/>
      <c r="BE869" s="111"/>
      <c r="BF869" s="111"/>
      <c r="BG869" s="111"/>
      <c r="BH869" s="89"/>
      <c r="BI869" s="89"/>
      <c r="BJ869" s="89"/>
      <c r="BK869" s="89"/>
      <c r="BL869" s="89"/>
    </row>
    <row r="870" spans="1:64" x14ac:dyDescent="0.25">
      <c r="A870" s="86">
        <f t="shared" si="512"/>
        <v>869</v>
      </c>
      <c r="B870" s="113"/>
      <c r="C870" s="88"/>
      <c r="D870" s="88"/>
      <c r="E870" s="194">
        <f t="shared" si="524"/>
        <v>0</v>
      </c>
      <c r="F870" s="89">
        <f t="shared" si="525"/>
        <v>0</v>
      </c>
      <c r="G870" s="113"/>
      <c r="H870" s="88"/>
      <c r="I870" s="84">
        <f t="shared" si="526"/>
        <v>19327.834334704268</v>
      </c>
      <c r="J870" s="84">
        <f t="shared" si="527"/>
        <v>19536.408321809678</v>
      </c>
      <c r="K870" s="84">
        <f t="shared" si="528"/>
        <v>19744.982308915089</v>
      </c>
      <c r="L870" s="84">
        <f t="shared" si="529"/>
        <v>19953.556296020499</v>
      </c>
      <c r="M870" s="108">
        <f>IF(T870&lt;&gt;0,(((G870+1)*('Data Raw'!$N$1007-'Data Raw'!$N$1008)/2+'Data Raw'!$N$1008)*'Data Raw'!$M$1010+'Data Raw'!$M$1009)*AE870+AE870)</f>
        <v>20162.130283125909</v>
      </c>
      <c r="N870" s="84">
        <f t="shared" si="530"/>
        <v>20370.704270231319</v>
      </c>
      <c r="O870" s="84">
        <f t="shared" si="531"/>
        <v>20579.278257336729</v>
      </c>
      <c r="P870" s="84">
        <f t="shared" si="532"/>
        <v>20787.85224444214</v>
      </c>
      <c r="Q870" s="84">
        <f t="shared" si="533"/>
        <v>20996.42623154755</v>
      </c>
      <c r="R870" s="166" t="str">
        <f t="shared" si="534"/>
        <v/>
      </c>
      <c r="S870" s="109">
        <f>'Data Raw'!E912</f>
        <v>20370.439999999999</v>
      </c>
      <c r="T870" s="109">
        <f>'Data Raw'!G912</f>
        <v>20953.34</v>
      </c>
      <c r="U870" s="109">
        <f>'Data Raw'!D912</f>
        <v>20986.31</v>
      </c>
      <c r="V870" s="166" t="str">
        <f t="shared" si="535"/>
        <v/>
      </c>
      <c r="W870" s="89">
        <f t="shared" si="536"/>
        <v>-791.2097168740911</v>
      </c>
      <c r="X870" s="89">
        <f t="shared" si="537"/>
        <v>626012.81607597938</v>
      </c>
      <c r="Y870" s="89">
        <f t="shared" si="517"/>
        <v>488.45052540882904</v>
      </c>
      <c r="Z870" s="109">
        <f t="shared" si="538"/>
        <v>615.87000000000262</v>
      </c>
      <c r="AA870" s="89">
        <f t="shared" si="539"/>
        <v>454.69551068235091</v>
      </c>
      <c r="AB870" s="89">
        <f t="shared" si="540"/>
        <v>20022.701868573335</v>
      </c>
      <c r="AC870" s="89">
        <f t="shared" si="541"/>
        <v>20750.018131426667</v>
      </c>
      <c r="AD870" s="89" t="str">
        <f t="shared" si="542"/>
        <v/>
      </c>
      <c r="AE870" s="89">
        <f>'Data Raw'!C912</f>
        <v>20386.36</v>
      </c>
      <c r="AF870" s="89"/>
      <c r="AG870" s="89">
        <f t="shared" si="508"/>
        <v>566.97999999999956</v>
      </c>
      <c r="AH870" s="89">
        <f t="shared" si="509"/>
        <v>-224.22971687409154</v>
      </c>
      <c r="AI870" s="109">
        <f t="shared" si="510"/>
        <v>-1</v>
      </c>
      <c r="AJ870" s="109">
        <f t="shared" si="514"/>
        <v>50</v>
      </c>
      <c r="AK870" s="88"/>
      <c r="AL870" s="191" t="str">
        <f t="shared" si="515"/>
        <v/>
      </c>
      <c r="AM870" s="191">
        <f t="shared" si="516"/>
        <v>-566.97999999999956</v>
      </c>
      <c r="AN870" s="88"/>
      <c r="AO870" s="191"/>
      <c r="AP870" s="191">
        <f t="shared" si="511"/>
        <v>321466.3203999995</v>
      </c>
      <c r="AQ870" s="191">
        <f t="shared" si="543"/>
        <v>277.43438949014666</v>
      </c>
      <c r="AR870" s="191">
        <f t="shared" si="513"/>
        <v>-211.01613591868238</v>
      </c>
      <c r="AS870" s="250">
        <f t="shared" si="518"/>
        <v>0</v>
      </c>
      <c r="AT870" s="250">
        <f t="shared" si="519"/>
        <v>0</v>
      </c>
      <c r="AU870" s="250">
        <f t="shared" si="520"/>
        <v>0</v>
      </c>
      <c r="AV870" s="250">
        <f t="shared" si="521"/>
        <v>0</v>
      </c>
      <c r="AW870" s="250">
        <f t="shared" si="522"/>
        <v>0</v>
      </c>
      <c r="AX870" s="250">
        <f t="shared" si="523"/>
        <v>1</v>
      </c>
      <c r="AY870" s="89"/>
      <c r="AZ870" s="111"/>
      <c r="BA870" s="111"/>
      <c r="BB870" s="111"/>
      <c r="BC870" s="111"/>
      <c r="BD870" s="111"/>
      <c r="BE870" s="111"/>
      <c r="BF870" s="111"/>
      <c r="BG870" s="111"/>
      <c r="BH870" s="89"/>
      <c r="BI870" s="89"/>
      <c r="BJ870" s="89"/>
      <c r="BK870" s="89"/>
      <c r="BL870" s="89"/>
    </row>
    <row r="871" spans="1:64" x14ac:dyDescent="0.25">
      <c r="A871" s="86">
        <f t="shared" si="512"/>
        <v>870</v>
      </c>
      <c r="B871" s="113"/>
      <c r="C871" s="88"/>
      <c r="D871" s="88"/>
      <c r="E871" s="194">
        <f t="shared" si="524"/>
        <v>0</v>
      </c>
      <c r="F871" s="89">
        <f t="shared" si="525"/>
        <v>0</v>
      </c>
      <c r="G871" s="113"/>
      <c r="H871" s="88"/>
      <c r="I871" s="84">
        <f t="shared" si="526"/>
        <v>19989.880440191915</v>
      </c>
      <c r="J871" s="84">
        <f t="shared" si="527"/>
        <v>20234.10570289633</v>
      </c>
      <c r="K871" s="84">
        <f t="shared" si="528"/>
        <v>20478.330965600744</v>
      </c>
      <c r="L871" s="84">
        <f t="shared" si="529"/>
        <v>20722.556228305159</v>
      </c>
      <c r="M871" s="108">
        <f>IF(T871&lt;&gt;0,(((G871+1)*('Data Raw'!$N$1007-'Data Raw'!$N$1008)/2+'Data Raw'!$N$1008)*'Data Raw'!$M$1010+'Data Raw'!$M$1009)*AE871+AE871)</f>
        <v>20966.781491009573</v>
      </c>
      <c r="N871" s="84">
        <f t="shared" si="530"/>
        <v>21211.006753713988</v>
      </c>
      <c r="O871" s="84">
        <f t="shared" si="531"/>
        <v>21455.232016418402</v>
      </c>
      <c r="P871" s="84">
        <f t="shared" si="532"/>
        <v>21699.457279122817</v>
      </c>
      <c r="Q871" s="84">
        <f t="shared" si="533"/>
        <v>21943.682541827231</v>
      </c>
      <c r="R871" s="166" t="str">
        <f t="shared" si="534"/>
        <v/>
      </c>
      <c r="S871" s="109">
        <f>'Data Raw'!E913</f>
        <v>20705.12</v>
      </c>
      <c r="T871" s="109">
        <f>'Data Raw'!G913</f>
        <v>20728.189999999999</v>
      </c>
      <c r="U871" s="109">
        <f>'Data Raw'!D913</f>
        <v>21355.439999999999</v>
      </c>
      <c r="V871" s="166" t="str">
        <f t="shared" si="535"/>
        <v/>
      </c>
      <c r="W871" s="89">
        <f t="shared" si="536"/>
        <v>238.59149100957438</v>
      </c>
      <c r="X871" s="89">
        <f t="shared" si="537"/>
        <v>56925.899582171813</v>
      </c>
      <c r="Y871" s="89">
        <f t="shared" si="517"/>
        <v>461.12121031477466</v>
      </c>
      <c r="Z871" s="109">
        <f t="shared" si="538"/>
        <v>650.31999999999971</v>
      </c>
      <c r="AA871" s="89">
        <f t="shared" si="539"/>
        <v>482.64186629915787</v>
      </c>
      <c r="AB871" s="89">
        <f t="shared" si="540"/>
        <v>20813.468815920001</v>
      </c>
      <c r="AC871" s="89">
        <f t="shared" si="541"/>
        <v>21586.451184079997</v>
      </c>
      <c r="AD871" s="89" t="str">
        <f t="shared" si="542"/>
        <v/>
      </c>
      <c r="AE871" s="89">
        <f>'Data Raw'!C913</f>
        <v>21199.96</v>
      </c>
      <c r="AF871" s="89"/>
      <c r="AG871" s="89">
        <f t="shared" si="508"/>
        <v>-471.77000000000044</v>
      </c>
      <c r="AH871" s="89">
        <f t="shared" si="509"/>
        <v>-233.17850899042605</v>
      </c>
      <c r="AI871" s="109">
        <f t="shared" si="510"/>
        <v>-1</v>
      </c>
      <c r="AJ871" s="109">
        <f t="shared" si="514"/>
        <v>50</v>
      </c>
      <c r="AK871" s="88"/>
      <c r="AL871" s="191" t="str">
        <f t="shared" si="515"/>
        <v/>
      </c>
      <c r="AM871" s="191">
        <f t="shared" si="516"/>
        <v>-471.77000000000044</v>
      </c>
      <c r="AN871" s="88"/>
      <c r="AO871" s="191"/>
      <c r="AP871" s="191">
        <f t="shared" si="511"/>
        <v>222566.93290000042</v>
      </c>
      <c r="AQ871" s="191">
        <f t="shared" si="543"/>
        <v>299.02723510235262</v>
      </c>
      <c r="AR871" s="191">
        <f t="shared" si="513"/>
        <v>-162.09397521242204</v>
      </c>
      <c r="AS871" s="250">
        <f t="shared" si="518"/>
        <v>0</v>
      </c>
      <c r="AT871" s="250">
        <f t="shared" si="519"/>
        <v>0</v>
      </c>
      <c r="AU871" s="250">
        <f t="shared" si="520"/>
        <v>1</v>
      </c>
      <c r="AV871" s="250">
        <f t="shared" si="521"/>
        <v>0</v>
      </c>
      <c r="AW871" s="250">
        <f t="shared" si="522"/>
        <v>0</v>
      </c>
      <c r="AX871" s="250">
        <f t="shared" si="523"/>
        <v>0</v>
      </c>
      <c r="AY871" s="89"/>
      <c r="AZ871" s="111"/>
      <c r="BA871" s="111"/>
      <c r="BB871" s="111"/>
      <c r="BC871" s="111"/>
      <c r="BD871" s="111"/>
      <c r="BE871" s="111"/>
      <c r="BF871" s="111"/>
      <c r="BG871" s="111"/>
      <c r="BH871" s="89"/>
      <c r="BI871" s="89"/>
      <c r="BJ871" s="89"/>
      <c r="BK871" s="89"/>
      <c r="BL871" s="89"/>
    </row>
    <row r="872" spans="1:64" x14ac:dyDescent="0.25">
      <c r="A872" s="86">
        <f t="shared" si="512"/>
        <v>871</v>
      </c>
      <c r="B872" s="113"/>
      <c r="C872" s="88"/>
      <c r="D872" s="88"/>
      <c r="E872" s="194">
        <f t="shared" si="524"/>
        <v>0</v>
      </c>
      <c r="F872" s="89">
        <f t="shared" si="525"/>
        <v>0</v>
      </c>
      <c r="G872" s="113"/>
      <c r="H872" s="88"/>
      <c r="I872" s="84">
        <f t="shared" si="526"/>
        <v>19113.078155177231</v>
      </c>
      <c r="J872" s="84">
        <f t="shared" si="527"/>
        <v>19343.638760334616</v>
      </c>
      <c r="K872" s="84">
        <f t="shared" si="528"/>
        <v>19574.199365492004</v>
      </c>
      <c r="L872" s="84">
        <f t="shared" si="529"/>
        <v>19804.759970649389</v>
      </c>
      <c r="M872" s="108">
        <f>IF(T872&lt;&gt;0,(((G872+1)*('Data Raw'!$N$1007-'Data Raw'!$N$1008)/2+'Data Raw'!$N$1008)*'Data Raw'!$M$1010+'Data Raw'!$M$1009)*AE872+AE872)</f>
        <v>20035.320575806778</v>
      </c>
      <c r="N872" s="84">
        <f t="shared" si="530"/>
        <v>20265.881180964167</v>
      </c>
      <c r="O872" s="84">
        <f t="shared" si="531"/>
        <v>20496.441786121552</v>
      </c>
      <c r="P872" s="84">
        <f t="shared" si="532"/>
        <v>20727.00239127894</v>
      </c>
      <c r="Q872" s="84">
        <f t="shared" si="533"/>
        <v>20957.562996436325</v>
      </c>
      <c r="R872" s="166" t="str">
        <f t="shared" si="534"/>
        <v/>
      </c>
      <c r="S872" s="109">
        <f>'Data Raw'!E914</f>
        <v>20151.38</v>
      </c>
      <c r="T872" s="109">
        <f>'Data Raw'!G914</f>
        <v>20426.93</v>
      </c>
      <c r="U872" s="109">
        <f>'Data Raw'!D914</f>
        <v>20505.009999999998</v>
      </c>
      <c r="V872" s="166" t="str">
        <f t="shared" si="535"/>
        <v/>
      </c>
      <c r="W872" s="89">
        <f t="shared" si="536"/>
        <v>-391.60942419322237</v>
      </c>
      <c r="X872" s="89">
        <f t="shared" si="537"/>
        <v>153357.94111694719</v>
      </c>
      <c r="Y872" s="89">
        <f t="shared" si="517"/>
        <v>451.8461439677896</v>
      </c>
      <c r="Z872" s="109">
        <f t="shared" si="538"/>
        <v>353.62999999999738</v>
      </c>
      <c r="AA872" s="89">
        <f t="shared" si="539"/>
        <v>464.21159968499211</v>
      </c>
      <c r="AB872" s="89">
        <f t="shared" si="540"/>
        <v>19847.894413645714</v>
      </c>
      <c r="AC872" s="89">
        <f t="shared" si="541"/>
        <v>20668.385586354285</v>
      </c>
      <c r="AD872" s="89">
        <f t="shared" si="542"/>
        <v>1</v>
      </c>
      <c r="AE872" s="89">
        <f>'Data Raw'!C914</f>
        <v>20258.14</v>
      </c>
      <c r="AF872" s="89"/>
      <c r="AG872" s="89">
        <f t="shared" si="508"/>
        <v>168.79000000000087</v>
      </c>
      <c r="AH872" s="89">
        <f t="shared" si="509"/>
        <v>-222.81942419322149</v>
      </c>
      <c r="AI872" s="109">
        <f t="shared" si="510"/>
        <v>-1</v>
      </c>
      <c r="AJ872" s="109">
        <f t="shared" si="514"/>
        <v>50</v>
      </c>
      <c r="AK872" s="88"/>
      <c r="AL872" s="191" t="str">
        <f t="shared" si="515"/>
        <v/>
      </c>
      <c r="AM872" s="191">
        <f t="shared" si="516"/>
        <v>-168.79000000000087</v>
      </c>
      <c r="AN872" s="88"/>
      <c r="AO872" s="191"/>
      <c r="AP872" s="191">
        <f t="shared" si="511"/>
        <v>28490.064100000294</v>
      </c>
      <c r="AQ872" s="191">
        <f t="shared" si="543"/>
        <v>284.55643120209129</v>
      </c>
      <c r="AR872" s="191">
        <f t="shared" si="513"/>
        <v>-167.28971276569831</v>
      </c>
      <c r="AS872" s="250">
        <f t="shared" si="518"/>
        <v>0</v>
      </c>
      <c r="AT872" s="250">
        <f t="shared" si="519"/>
        <v>0</v>
      </c>
      <c r="AU872" s="250">
        <f t="shared" si="520"/>
        <v>0</v>
      </c>
      <c r="AV872" s="250">
        <f t="shared" si="521"/>
        <v>1</v>
      </c>
      <c r="AW872" s="250">
        <f t="shared" si="522"/>
        <v>0</v>
      </c>
      <c r="AX872" s="250">
        <f t="shared" si="523"/>
        <v>0</v>
      </c>
      <c r="AY872" s="89"/>
      <c r="AZ872" s="111"/>
      <c r="BA872" s="111"/>
      <c r="BB872" s="111"/>
      <c r="BC872" s="111"/>
      <c r="BD872" s="111"/>
      <c r="BE872" s="111"/>
      <c r="BF872" s="111"/>
      <c r="BG872" s="111"/>
      <c r="BH872" s="89"/>
      <c r="BI872" s="89"/>
      <c r="BJ872" s="89"/>
      <c r="BK872" s="89"/>
      <c r="BL872" s="89"/>
    </row>
    <row r="873" spans="1:64" x14ac:dyDescent="0.25">
      <c r="A873" s="86">
        <f t="shared" si="512"/>
        <v>872</v>
      </c>
      <c r="B873" s="113"/>
      <c r="C873" s="88"/>
      <c r="D873" s="88"/>
      <c r="E873" s="194">
        <f t="shared" si="524"/>
        <v>0</v>
      </c>
      <c r="F873" s="89">
        <f t="shared" si="525"/>
        <v>0</v>
      </c>
      <c r="G873" s="113"/>
      <c r="H873" s="88"/>
      <c r="I873" s="84">
        <f t="shared" si="526"/>
        <v>19206.742913287577</v>
      </c>
      <c r="J873" s="84">
        <f t="shared" si="527"/>
        <v>19432.665985271469</v>
      </c>
      <c r="K873" s="84">
        <f t="shared" si="528"/>
        <v>19658.589057255365</v>
      </c>
      <c r="L873" s="84">
        <f t="shared" si="529"/>
        <v>19884.512129239258</v>
      </c>
      <c r="M873" s="108">
        <f>IF(T873&lt;&gt;0,(((G873+1)*('Data Raw'!$N$1007-'Data Raw'!$N$1008)/2+'Data Raw'!$N$1008)*'Data Raw'!$M$1010+'Data Raw'!$M$1009)*AE873+AE873)</f>
        <v>20110.435201223154</v>
      </c>
      <c r="N873" s="84">
        <f t="shared" si="530"/>
        <v>20336.35827320705</v>
      </c>
      <c r="O873" s="84">
        <f t="shared" si="531"/>
        <v>20562.281345190942</v>
      </c>
      <c r="P873" s="84">
        <f t="shared" si="532"/>
        <v>20788.204417174838</v>
      </c>
      <c r="Q873" s="84">
        <f t="shared" si="533"/>
        <v>21014.127489158731</v>
      </c>
      <c r="R873" s="166" t="str">
        <f t="shared" si="534"/>
        <v/>
      </c>
      <c r="S873" s="109">
        <f>'Data Raw'!E915</f>
        <v>19761.310000000001</v>
      </c>
      <c r="T873" s="109">
        <f>'Data Raw'!G915</f>
        <v>19846.88</v>
      </c>
      <c r="U873" s="109">
        <f>'Data Raw'!D915</f>
        <v>20517.240000000002</v>
      </c>
      <c r="V873" s="166" t="str">
        <f t="shared" si="535"/>
        <v/>
      </c>
      <c r="W873" s="89">
        <f t="shared" si="536"/>
        <v>263.55520122315284</v>
      </c>
      <c r="X873" s="89">
        <f t="shared" si="537"/>
        <v>69461.344091776584</v>
      </c>
      <c r="Y873" s="89">
        <f t="shared" si="517"/>
        <v>430.02507750846667</v>
      </c>
      <c r="Z873" s="109">
        <f t="shared" si="538"/>
        <v>755.93000000000029</v>
      </c>
      <c r="AA873" s="89">
        <f t="shared" si="539"/>
        <v>505.8856568728504</v>
      </c>
      <c r="AB873" s="89">
        <f t="shared" si="540"/>
        <v>19939.510140267757</v>
      </c>
      <c r="AC873" s="89">
        <f t="shared" si="541"/>
        <v>20728.669859732243</v>
      </c>
      <c r="AD873" s="89" t="str">
        <f t="shared" si="542"/>
        <v/>
      </c>
      <c r="AE873" s="89">
        <f>'Data Raw'!C915</f>
        <v>20334.09</v>
      </c>
      <c r="AF873" s="89"/>
      <c r="AG873" s="89">
        <f t="shared" si="508"/>
        <v>-487.20999999999913</v>
      </c>
      <c r="AH873" s="89">
        <f t="shared" si="509"/>
        <v>-223.65479877684629</v>
      </c>
      <c r="AI873" s="109">
        <f t="shared" si="510"/>
        <v>-1</v>
      </c>
      <c r="AJ873" s="109">
        <f t="shared" si="514"/>
        <v>50</v>
      </c>
      <c r="AK873" s="88"/>
      <c r="AL873" s="191" t="str">
        <f t="shared" si="515"/>
        <v/>
      </c>
      <c r="AM873" s="191">
        <f t="shared" si="516"/>
        <v>-487.20999999999913</v>
      </c>
      <c r="AN873" s="88"/>
      <c r="AO873" s="191"/>
      <c r="AP873" s="191">
        <f t="shared" si="511"/>
        <v>237373.58409999916</v>
      </c>
      <c r="AQ873" s="191">
        <f t="shared" si="543"/>
        <v>307.07349440185885</v>
      </c>
      <c r="AR873" s="191">
        <f t="shared" si="513"/>
        <v>-122.95158310660781</v>
      </c>
      <c r="AS873" s="250">
        <f t="shared" si="518"/>
        <v>0</v>
      </c>
      <c r="AT873" s="250">
        <f t="shared" si="519"/>
        <v>0</v>
      </c>
      <c r="AU873" s="250">
        <f t="shared" si="520"/>
        <v>1</v>
      </c>
      <c r="AV873" s="250">
        <f t="shared" si="521"/>
        <v>0</v>
      </c>
      <c r="AW873" s="250">
        <f t="shared" si="522"/>
        <v>0</v>
      </c>
      <c r="AX873" s="250">
        <f t="shared" si="523"/>
        <v>0</v>
      </c>
      <c r="AY873" s="89"/>
      <c r="AZ873" s="111"/>
      <c r="BA873" s="111"/>
      <c r="BB873" s="111"/>
      <c r="BC873" s="111"/>
      <c r="BD873" s="111"/>
      <c r="BE873" s="111"/>
      <c r="BF873" s="111"/>
      <c r="BG873" s="111"/>
      <c r="BH873" s="89"/>
      <c r="BI873" s="89"/>
      <c r="BJ873" s="89"/>
      <c r="BK873" s="89"/>
      <c r="BL873" s="89"/>
    </row>
    <row r="874" spans="1:64" x14ac:dyDescent="0.25">
      <c r="A874" s="86">
        <f t="shared" si="512"/>
        <v>873</v>
      </c>
      <c r="B874" s="113"/>
      <c r="C874" s="88"/>
      <c r="D874" s="88"/>
      <c r="E874" s="194">
        <f t="shared" si="524"/>
        <v>0</v>
      </c>
      <c r="F874" s="89">
        <f t="shared" si="525"/>
        <v>0</v>
      </c>
      <c r="G874" s="113"/>
      <c r="H874" s="88"/>
      <c r="I874" s="84">
        <f t="shared" si="526"/>
        <v>18595.498258688607</v>
      </c>
      <c r="J874" s="84">
        <f t="shared" si="527"/>
        <v>18810.510797442843</v>
      </c>
      <c r="K874" s="84">
        <f t="shared" si="528"/>
        <v>19025.523336197075</v>
      </c>
      <c r="L874" s="84">
        <f t="shared" si="529"/>
        <v>19240.535874951311</v>
      </c>
      <c r="M874" s="108">
        <f>IF(T874&lt;&gt;0,(((G874+1)*('Data Raw'!$N$1007-'Data Raw'!$N$1008)/2+'Data Raw'!$N$1008)*'Data Raw'!$M$1010+'Data Raw'!$M$1009)*AE874+AE874)</f>
        <v>19455.548413705543</v>
      </c>
      <c r="N874" s="84">
        <f t="shared" si="530"/>
        <v>19670.560952459775</v>
      </c>
      <c r="O874" s="84">
        <f t="shared" si="531"/>
        <v>19885.573491214011</v>
      </c>
      <c r="P874" s="84">
        <f t="shared" si="532"/>
        <v>20100.586029968243</v>
      </c>
      <c r="Q874" s="84">
        <f t="shared" si="533"/>
        <v>20315.598568722478</v>
      </c>
      <c r="R874" s="166" t="str">
        <f t="shared" si="534"/>
        <v/>
      </c>
      <c r="S874" s="109">
        <f>'Data Raw'!E916</f>
        <v>19608.32</v>
      </c>
      <c r="T874" s="109">
        <f>'Data Raw'!G916</f>
        <v>19823.45</v>
      </c>
      <c r="U874" s="109">
        <f>'Data Raw'!D916</f>
        <v>19840.28</v>
      </c>
      <c r="V874" s="166" t="str">
        <f t="shared" si="535"/>
        <v/>
      </c>
      <c r="W874" s="89">
        <f t="shared" si="536"/>
        <v>-367.90158629445796</v>
      </c>
      <c r="X874" s="89">
        <f t="shared" si="537"/>
        <v>135351.57719797851</v>
      </c>
      <c r="Y874" s="89">
        <f t="shared" si="517"/>
        <v>421.71096752480588</v>
      </c>
      <c r="Z874" s="109">
        <f t="shared" si="538"/>
        <v>231.95999999999913</v>
      </c>
      <c r="AA874" s="89">
        <f t="shared" si="539"/>
        <v>466.75342017672881</v>
      </c>
      <c r="AB874" s="89">
        <f t="shared" si="540"/>
        <v>19241.917191658074</v>
      </c>
      <c r="AC874" s="89">
        <f t="shared" si="541"/>
        <v>20101.922808341922</v>
      </c>
      <c r="AD874" s="89">
        <f t="shared" si="542"/>
        <v>1</v>
      </c>
      <c r="AE874" s="89">
        <f>'Data Raw'!C916</f>
        <v>19671.919999999998</v>
      </c>
      <c r="AF874" s="89"/>
      <c r="AG874" s="89">
        <f t="shared" si="508"/>
        <v>151.53000000000247</v>
      </c>
      <c r="AH874" s="89">
        <f t="shared" si="509"/>
        <v>-216.37158629445548</v>
      </c>
      <c r="AI874" s="109">
        <f t="shared" si="510"/>
        <v>-1</v>
      </c>
      <c r="AJ874" s="109">
        <f t="shared" si="514"/>
        <v>50</v>
      </c>
      <c r="AK874" s="88"/>
      <c r="AL874" s="191" t="str">
        <f t="shared" si="515"/>
        <v/>
      </c>
      <c r="AM874" s="191">
        <f t="shared" si="516"/>
        <v>-151.53000000000247</v>
      </c>
      <c r="AN874" s="88"/>
      <c r="AO874" s="191"/>
      <c r="AP874" s="191">
        <f t="shared" si="511"/>
        <v>22961.340900000749</v>
      </c>
      <c r="AQ874" s="191">
        <f t="shared" si="543"/>
        <v>289.79088391276366</v>
      </c>
      <c r="AR874" s="191">
        <f t="shared" si="513"/>
        <v>-131.92008361204222</v>
      </c>
      <c r="AS874" s="250">
        <f t="shared" si="518"/>
        <v>0</v>
      </c>
      <c r="AT874" s="250">
        <f t="shared" si="519"/>
        <v>0</v>
      </c>
      <c r="AU874" s="250">
        <f t="shared" si="520"/>
        <v>0</v>
      </c>
      <c r="AV874" s="250">
        <f t="shared" si="521"/>
        <v>1</v>
      </c>
      <c r="AW874" s="250">
        <f t="shared" si="522"/>
        <v>0</v>
      </c>
      <c r="AX874" s="250">
        <f t="shared" si="523"/>
        <v>0</v>
      </c>
      <c r="AY874" s="89"/>
      <c r="AZ874" s="111"/>
      <c r="BA874" s="111"/>
      <c r="BB874" s="111"/>
      <c r="BC874" s="111"/>
      <c r="BD874" s="111"/>
      <c r="BE874" s="111"/>
      <c r="BF874" s="111"/>
      <c r="BG874" s="111"/>
      <c r="BH874" s="89"/>
      <c r="BI874" s="89"/>
      <c r="BJ874" s="89"/>
      <c r="BK874" s="89"/>
      <c r="BL874" s="89"/>
    </row>
    <row r="875" spans="1:64" x14ac:dyDescent="0.25">
      <c r="A875" s="86">
        <f t="shared" si="512"/>
        <v>874</v>
      </c>
      <c r="B875" s="113"/>
      <c r="C875" s="88"/>
      <c r="D875" s="88"/>
      <c r="E875" s="194">
        <f t="shared" si="524"/>
        <v>0</v>
      </c>
      <c r="F875" s="89">
        <f t="shared" si="525"/>
        <v>0</v>
      </c>
      <c r="G875" s="113"/>
      <c r="H875" s="88"/>
      <c r="I875" s="84">
        <f t="shared" si="526"/>
        <v>18566.968693316736</v>
      </c>
      <c r="J875" s="84">
        <f t="shared" si="527"/>
        <v>18777.824177079139</v>
      </c>
      <c r="K875" s="84">
        <f t="shared" si="528"/>
        <v>18988.679660841542</v>
      </c>
      <c r="L875" s="84">
        <f t="shared" si="529"/>
        <v>19199.535144603946</v>
      </c>
      <c r="M875" s="108">
        <f>IF(T875&lt;&gt;0,(((G875+1)*('Data Raw'!$N$1007-'Data Raw'!$N$1008)/2+'Data Raw'!$N$1008)*'Data Raw'!$M$1010+'Data Raw'!$M$1009)*AE875+AE875)</f>
        <v>19410.390628366349</v>
      </c>
      <c r="N875" s="84">
        <f t="shared" si="530"/>
        <v>19621.246112128752</v>
      </c>
      <c r="O875" s="84">
        <f t="shared" si="531"/>
        <v>19832.101595891156</v>
      </c>
      <c r="P875" s="84">
        <f t="shared" si="532"/>
        <v>20042.957079653559</v>
      </c>
      <c r="Q875" s="84">
        <f t="shared" si="533"/>
        <v>20253.812563415962</v>
      </c>
      <c r="R875" s="166" t="str">
        <f t="shared" si="534"/>
        <v/>
      </c>
      <c r="S875" s="109">
        <f>'Data Raw'!E917</f>
        <v>19392.59</v>
      </c>
      <c r="T875" s="109">
        <f>'Data Raw'!G917</f>
        <v>19435.810000000001</v>
      </c>
      <c r="U875" s="109">
        <f>'Data Raw'!D917</f>
        <v>19859.169999999998</v>
      </c>
      <c r="V875" s="166" t="str">
        <f t="shared" si="535"/>
        <v/>
      </c>
      <c r="W875" s="89">
        <f t="shared" si="536"/>
        <v>-25.41937163365219</v>
      </c>
      <c r="X875" s="89">
        <f t="shared" si="537"/>
        <v>646.14445424972166</v>
      </c>
      <c r="Y875" s="89">
        <f t="shared" si="517"/>
        <v>390.54668373566835</v>
      </c>
      <c r="Z875" s="109">
        <f t="shared" si="538"/>
        <v>466.57999999999811</v>
      </c>
      <c r="AA875" s="89">
        <f t="shared" si="539"/>
        <v>466.72864586576725</v>
      </c>
      <c r="AB875" s="89">
        <f t="shared" si="540"/>
        <v>19229.519592849778</v>
      </c>
      <c r="AC875" s="89">
        <f t="shared" si="541"/>
        <v>20023.000407150219</v>
      </c>
      <c r="AD875" s="89">
        <f t="shared" si="542"/>
        <v>1</v>
      </c>
      <c r="AE875" s="89">
        <f>'Data Raw'!C917</f>
        <v>19626.259999999998</v>
      </c>
      <c r="AF875" s="89"/>
      <c r="AG875" s="89">
        <f t="shared" si="508"/>
        <v>-190.44999999999709</v>
      </c>
      <c r="AH875" s="89">
        <f t="shared" si="509"/>
        <v>-215.86937163364928</v>
      </c>
      <c r="AI875" s="109">
        <f t="shared" si="510"/>
        <v>-1</v>
      </c>
      <c r="AJ875" s="109">
        <f t="shared" si="514"/>
        <v>50</v>
      </c>
      <c r="AK875" s="88"/>
      <c r="AL875" s="191" t="str">
        <f t="shared" si="515"/>
        <v/>
      </c>
      <c r="AM875" s="191">
        <f t="shared" si="516"/>
        <v>-190.44999999999709</v>
      </c>
      <c r="AN875" s="88"/>
      <c r="AO875" s="191"/>
      <c r="AP875" s="191">
        <f t="shared" si="511"/>
        <v>36271.202499998893</v>
      </c>
      <c r="AQ875" s="191">
        <f t="shared" si="543"/>
        <v>278.75300792245628</v>
      </c>
      <c r="AR875" s="191">
        <f t="shared" si="513"/>
        <v>-111.79367581321208</v>
      </c>
      <c r="AS875" s="250">
        <f t="shared" si="518"/>
        <v>0</v>
      </c>
      <c r="AT875" s="250">
        <f t="shared" si="519"/>
        <v>0</v>
      </c>
      <c r="AU875" s="250">
        <f t="shared" si="520"/>
        <v>0</v>
      </c>
      <c r="AV875" s="250">
        <f t="shared" si="521"/>
        <v>1</v>
      </c>
      <c r="AW875" s="250">
        <f t="shared" si="522"/>
        <v>0</v>
      </c>
      <c r="AX875" s="250">
        <f t="shared" si="523"/>
        <v>0</v>
      </c>
      <c r="AY875" s="89"/>
      <c r="AZ875" s="111"/>
      <c r="BA875" s="111"/>
      <c r="BB875" s="111"/>
      <c r="BC875" s="111"/>
      <c r="BD875" s="111"/>
      <c r="BE875" s="111"/>
      <c r="BF875" s="111"/>
      <c r="BG875" s="111"/>
      <c r="BH875" s="89"/>
      <c r="BI875" s="89"/>
      <c r="BJ875" s="89"/>
      <c r="BK875" s="89"/>
      <c r="BL875" s="89"/>
    </row>
    <row r="876" spans="1:64" x14ac:dyDescent="0.25">
      <c r="A876" s="86">
        <f t="shared" si="512"/>
        <v>875</v>
      </c>
      <c r="B876" s="113"/>
      <c r="C876" s="88"/>
      <c r="D876" s="88"/>
      <c r="E876" s="194">
        <f t="shared" si="524"/>
        <v>0</v>
      </c>
      <c r="F876" s="89">
        <f t="shared" si="525"/>
        <v>0</v>
      </c>
      <c r="G876" s="113"/>
      <c r="H876" s="88"/>
      <c r="I876" s="84">
        <f t="shared" si="526"/>
        <v>18507.422668530824</v>
      </c>
      <c r="J876" s="84">
        <f t="shared" si="527"/>
        <v>18702.69601039866</v>
      </c>
      <c r="K876" s="84">
        <f t="shared" si="528"/>
        <v>18897.969352266493</v>
      </c>
      <c r="L876" s="84">
        <f t="shared" si="529"/>
        <v>19093.242694134329</v>
      </c>
      <c r="M876" s="108">
        <f>IF(T876&lt;&gt;0,(((G876+1)*('Data Raw'!$N$1007-'Data Raw'!$N$1008)/2+'Data Raw'!$N$1008)*'Data Raw'!$M$1010+'Data Raw'!$M$1009)*AE876+AE876)</f>
        <v>19288.516036002162</v>
      </c>
      <c r="N876" s="84">
        <f t="shared" si="530"/>
        <v>19483.789377869994</v>
      </c>
      <c r="O876" s="84">
        <f t="shared" si="531"/>
        <v>19679.062719737831</v>
      </c>
      <c r="P876" s="84">
        <f t="shared" si="532"/>
        <v>19874.336061605663</v>
      </c>
      <c r="Q876" s="84">
        <f t="shared" si="533"/>
        <v>20069.6094034735</v>
      </c>
      <c r="R876" s="166" t="str">
        <f t="shared" si="534"/>
        <v/>
      </c>
      <c r="S876" s="109">
        <f>'Data Raw'!E918</f>
        <v>19332.34</v>
      </c>
      <c r="T876" s="109">
        <f>'Data Raw'!G918</f>
        <v>19426.34</v>
      </c>
      <c r="U876" s="109">
        <f>'Data Raw'!D918</f>
        <v>19608.240000000002</v>
      </c>
      <c r="V876" s="166" t="str">
        <f t="shared" si="535"/>
        <v/>
      </c>
      <c r="W876" s="89">
        <f t="shared" si="536"/>
        <v>-137.82396399783829</v>
      </c>
      <c r="X876" s="89">
        <f t="shared" si="537"/>
        <v>18995.445052077426</v>
      </c>
      <c r="Y876" s="89">
        <f t="shared" si="517"/>
        <v>365.30920721134044</v>
      </c>
      <c r="Z876" s="109">
        <f t="shared" si="538"/>
        <v>275.90000000000146</v>
      </c>
      <c r="AA876" s="89">
        <f t="shared" si="539"/>
        <v>439.46741074208637</v>
      </c>
      <c r="AB876" s="89">
        <f t="shared" si="540"/>
        <v>19106.310651014097</v>
      </c>
      <c r="AC876" s="89">
        <f t="shared" si="541"/>
        <v>19899.749348985901</v>
      </c>
      <c r="AD876" s="89">
        <f t="shared" si="542"/>
        <v>1</v>
      </c>
      <c r="AE876" s="89">
        <f>'Data Raw'!C918</f>
        <v>19503.03</v>
      </c>
      <c r="AF876" s="89"/>
      <c r="AG876" s="89">
        <f t="shared" si="508"/>
        <v>-76.68999999999869</v>
      </c>
      <c r="AH876" s="89">
        <f t="shared" si="509"/>
        <v>-214.51396399783698</v>
      </c>
      <c r="AI876" s="109">
        <f t="shared" si="510"/>
        <v>-1</v>
      </c>
      <c r="AJ876" s="109">
        <f t="shared" si="514"/>
        <v>50</v>
      </c>
      <c r="AK876" s="88"/>
      <c r="AL876" s="191" t="str">
        <f t="shared" si="515"/>
        <v/>
      </c>
      <c r="AM876" s="191">
        <f t="shared" si="516"/>
        <v>-76.68999999999869</v>
      </c>
      <c r="AN876" s="88"/>
      <c r="AO876" s="191"/>
      <c r="AP876" s="191">
        <f t="shared" si="511"/>
        <v>5881.356099999799</v>
      </c>
      <c r="AQ876" s="191">
        <f t="shared" si="543"/>
        <v>256.30156259773878</v>
      </c>
      <c r="AR876" s="191">
        <f t="shared" si="513"/>
        <v>-109.00764461360166</v>
      </c>
      <c r="AS876" s="250">
        <f t="shared" si="518"/>
        <v>0</v>
      </c>
      <c r="AT876" s="250">
        <f t="shared" si="519"/>
        <v>0</v>
      </c>
      <c r="AU876" s="250">
        <f t="shared" si="520"/>
        <v>0</v>
      </c>
      <c r="AV876" s="250">
        <f t="shared" si="521"/>
        <v>1</v>
      </c>
      <c r="AW876" s="250">
        <f t="shared" si="522"/>
        <v>0</v>
      </c>
      <c r="AX876" s="250">
        <f t="shared" si="523"/>
        <v>0</v>
      </c>
      <c r="AY876" s="89"/>
      <c r="AZ876" s="111"/>
      <c r="BA876" s="111"/>
      <c r="BB876" s="111"/>
      <c r="BC876" s="111"/>
      <c r="BD876" s="111"/>
      <c r="BE876" s="111"/>
      <c r="BF876" s="111"/>
      <c r="BG876" s="111"/>
      <c r="BH876" s="89"/>
      <c r="BI876" s="89"/>
      <c r="BJ876" s="89"/>
      <c r="BK876" s="89"/>
      <c r="BL876" s="89"/>
    </row>
    <row r="877" spans="1:64" x14ac:dyDescent="0.25">
      <c r="A877" s="86">
        <f t="shared" si="512"/>
        <v>876</v>
      </c>
      <c r="B877" s="113"/>
      <c r="C877" s="88"/>
      <c r="D877" s="88"/>
      <c r="E877" s="194">
        <f t="shared" si="524"/>
        <v>0</v>
      </c>
      <c r="F877" s="89">
        <f t="shared" si="525"/>
        <v>0</v>
      </c>
      <c r="G877" s="113"/>
      <c r="H877" s="88"/>
      <c r="I877" s="84">
        <f t="shared" si="526"/>
        <v>18649.350543399793</v>
      </c>
      <c r="J877" s="84">
        <f t="shared" si="527"/>
        <v>18832.00514700546</v>
      </c>
      <c r="K877" s="84">
        <f t="shared" si="528"/>
        <v>19014.659750611132</v>
      </c>
      <c r="L877" s="84">
        <f t="shared" si="529"/>
        <v>19197.3143542168</v>
      </c>
      <c r="M877" s="108">
        <f>IF(T877&lt;&gt;0,(((G877+1)*('Data Raw'!$N$1007-'Data Raw'!$N$1008)/2+'Data Raw'!$N$1008)*'Data Raw'!$M$1010+'Data Raw'!$M$1009)*AE877+AE877)</f>
        <v>19379.968957822472</v>
      </c>
      <c r="N877" s="84">
        <f t="shared" si="530"/>
        <v>19562.623561428143</v>
      </c>
      <c r="O877" s="84">
        <f t="shared" si="531"/>
        <v>19745.278165033811</v>
      </c>
      <c r="P877" s="84">
        <f t="shared" si="532"/>
        <v>19927.932768639483</v>
      </c>
      <c r="Q877" s="84">
        <f t="shared" si="533"/>
        <v>20110.587372245151</v>
      </c>
      <c r="R877" s="166" t="str">
        <f t="shared" si="534"/>
        <v/>
      </c>
      <c r="S877" s="109">
        <f>'Data Raw'!E919</f>
        <v>19470.43</v>
      </c>
      <c r="T877" s="109">
        <f>'Data Raw'!G919</f>
        <v>19576.61</v>
      </c>
      <c r="U877" s="109">
        <f>'Data Raw'!D919</f>
        <v>19781.080000000002</v>
      </c>
      <c r="V877" s="166" t="str">
        <f t="shared" si="535"/>
        <v/>
      </c>
      <c r="W877" s="89">
        <f t="shared" si="536"/>
        <v>-196.64104217752902</v>
      </c>
      <c r="X877" s="89">
        <f t="shared" si="537"/>
        <v>38667.699468664745</v>
      </c>
      <c r="Y877" s="89">
        <f t="shared" si="517"/>
        <v>346.28076979504306</v>
      </c>
      <c r="Z877" s="109">
        <f t="shared" si="538"/>
        <v>310.65000000000146</v>
      </c>
      <c r="AA877" s="89">
        <f t="shared" si="539"/>
        <v>421.06492349321712</v>
      </c>
      <c r="AB877" s="89">
        <f t="shared" si="540"/>
        <v>19221.952700869228</v>
      </c>
      <c r="AC877" s="89">
        <f t="shared" si="541"/>
        <v>19969.047299130772</v>
      </c>
      <c r="AD877" s="89">
        <f t="shared" si="542"/>
        <v>1</v>
      </c>
      <c r="AE877" s="89">
        <f>'Data Raw'!C919</f>
        <v>19595.5</v>
      </c>
      <c r="AF877" s="89"/>
      <c r="AG877" s="89">
        <f t="shared" si="508"/>
        <v>-18.889999999999418</v>
      </c>
      <c r="AH877" s="89">
        <f t="shared" si="509"/>
        <v>-215.53104217752843</v>
      </c>
      <c r="AI877" s="109">
        <f t="shared" si="510"/>
        <v>-1</v>
      </c>
      <c r="AJ877" s="109">
        <f t="shared" si="514"/>
        <v>50</v>
      </c>
      <c r="AK877" s="88"/>
      <c r="AL877" s="191" t="str">
        <f t="shared" si="515"/>
        <v/>
      </c>
      <c r="AM877" s="191">
        <f t="shared" si="516"/>
        <v>-18.889999999999418</v>
      </c>
      <c r="AN877" s="88"/>
      <c r="AO877" s="191"/>
      <c r="AP877" s="191">
        <f t="shared" si="511"/>
        <v>356.83209999997803</v>
      </c>
      <c r="AQ877" s="191">
        <f t="shared" si="543"/>
        <v>229.92250008687887</v>
      </c>
      <c r="AR877" s="191">
        <f t="shared" si="513"/>
        <v>-116.35826970816419</v>
      </c>
      <c r="AS877" s="250">
        <f t="shared" si="518"/>
        <v>0</v>
      </c>
      <c r="AT877" s="250">
        <f t="shared" si="519"/>
        <v>0</v>
      </c>
      <c r="AU877" s="250">
        <f t="shared" si="520"/>
        <v>0</v>
      </c>
      <c r="AV877" s="250">
        <f t="shared" si="521"/>
        <v>1</v>
      </c>
      <c r="AW877" s="250">
        <f t="shared" si="522"/>
        <v>0</v>
      </c>
      <c r="AX877" s="250">
        <f t="shared" si="523"/>
        <v>0</v>
      </c>
      <c r="AY877" s="89"/>
      <c r="AZ877" s="111"/>
      <c r="BA877" s="111"/>
      <c r="BB877" s="111"/>
      <c r="BC877" s="111"/>
      <c r="BD877" s="111"/>
      <c r="BE877" s="111"/>
      <c r="BF877" s="111"/>
      <c r="BG877" s="111"/>
      <c r="BH877" s="89"/>
      <c r="BI877" s="89"/>
      <c r="BJ877" s="89"/>
      <c r="BK877" s="89"/>
      <c r="BL877" s="89"/>
    </row>
    <row r="878" spans="1:64" x14ac:dyDescent="0.25">
      <c r="A878" s="86">
        <f t="shared" si="512"/>
        <v>877</v>
      </c>
      <c r="B878" s="113"/>
      <c r="C878" s="88"/>
      <c r="D878" s="88"/>
      <c r="E878" s="194">
        <f t="shared" si="524"/>
        <v>0</v>
      </c>
      <c r="F878" s="89">
        <f t="shared" si="525"/>
        <v>0</v>
      </c>
      <c r="G878" s="113"/>
      <c r="H878" s="88"/>
      <c r="I878" s="84">
        <f t="shared" si="526"/>
        <v>18790.570111809502</v>
      </c>
      <c r="J878" s="84">
        <f t="shared" si="527"/>
        <v>18963.710496707026</v>
      </c>
      <c r="K878" s="84">
        <f t="shared" si="528"/>
        <v>19136.850881604547</v>
      </c>
      <c r="L878" s="84">
        <f t="shared" si="529"/>
        <v>19309.991266502071</v>
      </c>
      <c r="M878" s="108">
        <f>IF(T878&lt;&gt;0,(((G878+1)*('Data Raw'!$N$1007-'Data Raw'!$N$1008)/2+'Data Raw'!$N$1008)*'Data Raw'!$M$1010+'Data Raw'!$M$1009)*AE878+AE878)</f>
        <v>19483.131651399592</v>
      </c>
      <c r="N878" s="84">
        <f t="shared" si="530"/>
        <v>19656.272036297112</v>
      </c>
      <c r="O878" s="84">
        <f t="shared" si="531"/>
        <v>19829.412421194636</v>
      </c>
      <c r="P878" s="84">
        <f t="shared" si="532"/>
        <v>20002.552806092157</v>
      </c>
      <c r="Q878" s="84">
        <f t="shared" si="533"/>
        <v>20175.693190989681</v>
      </c>
      <c r="R878" s="166" t="str">
        <f t="shared" si="534"/>
        <v/>
      </c>
      <c r="S878" s="109">
        <f>'Data Raw'!E920</f>
        <v>19522.59</v>
      </c>
      <c r="T878" s="109">
        <f>'Data Raw'!G920</f>
        <v>19663.669999999998</v>
      </c>
      <c r="U878" s="109">
        <f>'Data Raw'!D920</f>
        <v>19758.57</v>
      </c>
      <c r="V878" s="166" t="str">
        <f t="shared" si="535"/>
        <v/>
      </c>
      <c r="W878" s="89">
        <f t="shared" si="536"/>
        <v>-180.53834860040661</v>
      </c>
      <c r="X878" s="89">
        <f t="shared" si="537"/>
        <v>32594.095315361938</v>
      </c>
      <c r="Y878" s="89">
        <f t="shared" si="517"/>
        <v>327.77525499177187</v>
      </c>
      <c r="Z878" s="109">
        <f t="shared" si="538"/>
        <v>235.97999999999956</v>
      </c>
      <c r="AA878" s="89">
        <f t="shared" si="539"/>
        <v>394.62422013704315</v>
      </c>
      <c r="AB878" s="89">
        <f t="shared" si="540"/>
        <v>19341.904815030768</v>
      </c>
      <c r="AC878" s="89">
        <f t="shared" si="541"/>
        <v>20057.715184969235</v>
      </c>
      <c r="AD878" s="89">
        <f t="shared" si="542"/>
        <v>1</v>
      </c>
      <c r="AE878" s="89">
        <f>'Data Raw'!C920</f>
        <v>19699.810000000001</v>
      </c>
      <c r="AF878" s="89"/>
      <c r="AG878" s="89">
        <f t="shared" si="508"/>
        <v>-36.140000000003056</v>
      </c>
      <c r="AH878" s="89">
        <f t="shared" si="509"/>
        <v>-216.67834860040966</v>
      </c>
      <c r="AI878" s="109">
        <f t="shared" si="510"/>
        <v>-1</v>
      </c>
      <c r="AJ878" s="109">
        <f t="shared" si="514"/>
        <v>50</v>
      </c>
      <c r="AK878" s="88"/>
      <c r="AL878" s="191" t="str">
        <f t="shared" si="515"/>
        <v/>
      </c>
      <c r="AM878" s="191">
        <f t="shared" si="516"/>
        <v>-36.140000000003056</v>
      </c>
      <c r="AN878" s="88"/>
      <c r="AO878" s="191"/>
      <c r="AP878" s="191">
        <f t="shared" si="511"/>
        <v>1306.0996000002208</v>
      </c>
      <c r="AQ878" s="191">
        <f t="shared" si="543"/>
        <v>208.39111118833711</v>
      </c>
      <c r="AR878" s="191">
        <f t="shared" si="513"/>
        <v>-119.38414380343477</v>
      </c>
      <c r="AS878" s="250">
        <f t="shared" si="518"/>
        <v>0</v>
      </c>
      <c r="AT878" s="250">
        <f t="shared" si="519"/>
        <v>0</v>
      </c>
      <c r="AU878" s="250">
        <f t="shared" si="520"/>
        <v>0</v>
      </c>
      <c r="AV878" s="250">
        <f t="shared" si="521"/>
        <v>1</v>
      </c>
      <c r="AW878" s="250">
        <f t="shared" si="522"/>
        <v>0</v>
      </c>
      <c r="AX878" s="250">
        <f t="shared" si="523"/>
        <v>0</v>
      </c>
      <c r="AY878" s="89"/>
      <c r="AZ878" s="111"/>
      <c r="BA878" s="111"/>
      <c r="BB878" s="111"/>
      <c r="BC878" s="111"/>
      <c r="BD878" s="111"/>
      <c r="BE878" s="111"/>
      <c r="BF878" s="111"/>
      <c r="BG878" s="111"/>
      <c r="BH878" s="89"/>
      <c r="BI878" s="89"/>
      <c r="BJ878" s="89"/>
      <c r="BK878" s="89"/>
      <c r="BL878" s="89"/>
    </row>
    <row r="879" spans="1:64" x14ac:dyDescent="0.25">
      <c r="A879" s="86">
        <f t="shared" si="512"/>
        <v>878</v>
      </c>
      <c r="B879" s="113"/>
      <c r="C879" s="88"/>
      <c r="D879" s="88"/>
      <c r="E879" s="194">
        <f t="shared" si="524"/>
        <v>0</v>
      </c>
      <c r="F879" s="89">
        <f t="shared" si="525"/>
        <v>0</v>
      </c>
      <c r="G879" s="113"/>
      <c r="H879" s="88"/>
      <c r="I879" s="84">
        <f t="shared" si="526"/>
        <v>18752.001685532974</v>
      </c>
      <c r="J879" s="84">
        <f t="shared" si="527"/>
        <v>18915.88931302886</v>
      </c>
      <c r="K879" s="84">
        <f t="shared" si="528"/>
        <v>19079.776940524745</v>
      </c>
      <c r="L879" s="84">
        <f t="shared" si="529"/>
        <v>19243.664568020631</v>
      </c>
      <c r="M879" s="108">
        <f>IF(T879&lt;&gt;0,(((G879+1)*('Data Raw'!$N$1007-'Data Raw'!$N$1008)/2+'Data Raw'!$N$1008)*'Data Raw'!$M$1010+'Data Raw'!$M$1009)*AE879+AE879)</f>
        <v>19407.552195516517</v>
      </c>
      <c r="N879" s="84">
        <f t="shared" si="530"/>
        <v>19571.439823012402</v>
      </c>
      <c r="O879" s="84">
        <f t="shared" si="531"/>
        <v>19735.327450508288</v>
      </c>
      <c r="P879" s="84">
        <f t="shared" si="532"/>
        <v>19899.215078004174</v>
      </c>
      <c r="Q879" s="84">
        <f t="shared" si="533"/>
        <v>20063.10270550006</v>
      </c>
      <c r="R879" s="166" t="str">
        <f t="shared" si="534"/>
        <v/>
      </c>
      <c r="S879" s="109">
        <f>'Data Raw'!E921</f>
        <v>19575.91</v>
      </c>
      <c r="T879" s="109">
        <f>'Data Raw'!G921</f>
        <v>19705.009999999998</v>
      </c>
      <c r="U879" s="109">
        <f>'Data Raw'!D921</f>
        <v>19752.93</v>
      </c>
      <c r="V879" s="166" t="str">
        <f t="shared" si="535"/>
        <v/>
      </c>
      <c r="W879" s="89">
        <f t="shared" si="536"/>
        <v>-297.4578044834816</v>
      </c>
      <c r="X879" s="89">
        <f t="shared" si="537"/>
        <v>88481.14544813316</v>
      </c>
      <c r="Y879" s="89">
        <f t="shared" si="517"/>
        <v>323.61812861052755</v>
      </c>
      <c r="Z879" s="109">
        <f t="shared" si="538"/>
        <v>177.02000000000044</v>
      </c>
      <c r="AA879" s="89">
        <f t="shared" si="539"/>
        <v>363.53790297460847</v>
      </c>
      <c r="AB879" s="89">
        <f t="shared" si="540"/>
        <v>19287.959412883512</v>
      </c>
      <c r="AC879" s="89">
        <f t="shared" si="541"/>
        <v>19958.820587116486</v>
      </c>
      <c r="AD879" s="89">
        <f t="shared" si="542"/>
        <v>1</v>
      </c>
      <c r="AE879" s="89">
        <f>'Data Raw'!C921</f>
        <v>19623.39</v>
      </c>
      <c r="AF879" s="89"/>
      <c r="AG879" s="89">
        <f t="shared" si="508"/>
        <v>81.619999999998981</v>
      </c>
      <c r="AH879" s="89">
        <f t="shared" si="509"/>
        <v>-215.83780448348261</v>
      </c>
      <c r="AI879" s="109">
        <f t="shared" si="510"/>
        <v>-1</v>
      </c>
      <c r="AJ879" s="109">
        <f t="shared" si="514"/>
        <v>50</v>
      </c>
      <c r="AK879" s="88"/>
      <c r="AL879" s="191" t="str">
        <f t="shared" si="515"/>
        <v/>
      </c>
      <c r="AM879" s="191">
        <f t="shared" si="516"/>
        <v>-81.619999999998981</v>
      </c>
      <c r="AN879" s="88"/>
      <c r="AO879" s="191"/>
      <c r="AP879" s="191">
        <f t="shared" si="511"/>
        <v>6661.824399999834</v>
      </c>
      <c r="AQ879" s="191">
        <f t="shared" si="543"/>
        <v>194.30543216741066</v>
      </c>
      <c r="AR879" s="191">
        <f t="shared" si="513"/>
        <v>-129.31269644311689</v>
      </c>
      <c r="AS879" s="250">
        <f t="shared" si="518"/>
        <v>0</v>
      </c>
      <c r="AT879" s="250">
        <f t="shared" si="519"/>
        <v>0</v>
      </c>
      <c r="AU879" s="250">
        <f t="shared" si="520"/>
        <v>0</v>
      </c>
      <c r="AV879" s="250">
        <f t="shared" si="521"/>
        <v>1</v>
      </c>
      <c r="AW879" s="250">
        <f t="shared" si="522"/>
        <v>0</v>
      </c>
      <c r="AX879" s="250">
        <f t="shared" si="523"/>
        <v>0</v>
      </c>
      <c r="AY879" s="89"/>
      <c r="AZ879" s="111"/>
      <c r="BA879" s="111"/>
      <c r="BB879" s="111"/>
      <c r="BC879" s="111"/>
      <c r="BD879" s="111"/>
      <c r="BE879" s="111"/>
      <c r="BF879" s="111"/>
      <c r="BG879" s="111"/>
      <c r="BH879" s="89"/>
      <c r="BI879" s="89"/>
      <c r="BJ879" s="89"/>
      <c r="BK879" s="89"/>
      <c r="BL879" s="89"/>
    </row>
    <row r="880" spans="1:64" x14ac:dyDescent="0.25">
      <c r="A880" s="86">
        <f t="shared" si="512"/>
        <v>879</v>
      </c>
      <c r="B880" s="113"/>
      <c r="C880" s="88"/>
      <c r="D880" s="88"/>
      <c r="E880" s="194">
        <f t="shared" si="524"/>
        <v>0</v>
      </c>
      <c r="F880" s="89">
        <f t="shared" si="525"/>
        <v>0</v>
      </c>
      <c r="G880" s="113"/>
      <c r="H880" s="88"/>
      <c r="I880" s="84">
        <f t="shared" si="526"/>
        <v>18782.716810786325</v>
      </c>
      <c r="J880" s="84">
        <f t="shared" si="527"/>
        <v>18944.525875091589</v>
      </c>
      <c r="K880" s="84">
        <f t="shared" si="528"/>
        <v>19106.334939396853</v>
      </c>
      <c r="L880" s="84">
        <f t="shared" si="529"/>
        <v>19268.144003702117</v>
      </c>
      <c r="M880" s="108">
        <f>IF(T880&lt;&gt;0,(((G880+1)*('Data Raw'!$N$1007-'Data Raw'!$N$1008)/2+'Data Raw'!$N$1008)*'Data Raw'!$M$1010+'Data Raw'!$M$1009)*AE880+AE880)</f>
        <v>19429.95306800738</v>
      </c>
      <c r="N880" s="84">
        <f t="shared" si="530"/>
        <v>19591.762132312644</v>
      </c>
      <c r="O880" s="84">
        <f t="shared" si="531"/>
        <v>19753.571196617908</v>
      </c>
      <c r="P880" s="84">
        <f t="shared" si="532"/>
        <v>19915.380260923172</v>
      </c>
      <c r="Q880" s="84">
        <f t="shared" si="533"/>
        <v>20077.189325228435</v>
      </c>
      <c r="R880" s="166" t="str">
        <f t="shared" si="534"/>
        <v/>
      </c>
      <c r="S880" s="109">
        <f>'Data Raw'!E922</f>
        <v>19552.5</v>
      </c>
      <c r="T880" s="109">
        <f>'Data Raw'!G922</f>
        <v>19601.11</v>
      </c>
      <c r="U880" s="109">
        <f>'Data Raw'!D922</f>
        <v>19764.62</v>
      </c>
      <c r="V880" s="166" t="str">
        <f t="shared" si="535"/>
        <v/>
      </c>
      <c r="W880" s="89">
        <f t="shared" si="536"/>
        <v>-171.15693199262023</v>
      </c>
      <c r="X880" s="89">
        <f t="shared" si="537"/>
        <v>29294.695369126428</v>
      </c>
      <c r="Y880" s="89">
        <f t="shared" si="517"/>
        <v>306.51657013270125</v>
      </c>
      <c r="Z880" s="109">
        <f t="shared" si="538"/>
        <v>212.11999999999898</v>
      </c>
      <c r="AA880" s="89">
        <f t="shared" si="539"/>
        <v>341.90677397823572</v>
      </c>
      <c r="AB880" s="89">
        <f t="shared" si="540"/>
        <v>19337.032782471582</v>
      </c>
      <c r="AC880" s="89">
        <f t="shared" si="541"/>
        <v>19955.047217528419</v>
      </c>
      <c r="AD880" s="89">
        <f t="shared" si="542"/>
        <v>1</v>
      </c>
      <c r="AE880" s="89">
        <f>'Data Raw'!C922</f>
        <v>19646.04</v>
      </c>
      <c r="AF880" s="89"/>
      <c r="AG880" s="89">
        <f t="shared" si="508"/>
        <v>-44.930000000000291</v>
      </c>
      <c r="AH880" s="89">
        <f t="shared" si="509"/>
        <v>-216.08693199262052</v>
      </c>
      <c r="AI880" s="109">
        <f t="shared" si="510"/>
        <v>-1</v>
      </c>
      <c r="AJ880" s="109">
        <f t="shared" si="514"/>
        <v>50</v>
      </c>
      <c r="AK880" s="88"/>
      <c r="AL880" s="191" t="str">
        <f t="shared" si="515"/>
        <v/>
      </c>
      <c r="AM880" s="191">
        <f t="shared" si="516"/>
        <v>-44.930000000000291</v>
      </c>
      <c r="AN880" s="88"/>
      <c r="AO880" s="191"/>
      <c r="AP880" s="191">
        <f t="shared" si="511"/>
        <v>2018.7049000000261</v>
      </c>
      <c r="AQ880" s="191">
        <f t="shared" si="543"/>
        <v>177.70816192658731</v>
      </c>
      <c r="AR880" s="191">
        <f t="shared" si="513"/>
        <v>-128.80840820611394</v>
      </c>
      <c r="AS880" s="250">
        <f t="shared" si="518"/>
        <v>0</v>
      </c>
      <c r="AT880" s="250">
        <f t="shared" si="519"/>
        <v>0</v>
      </c>
      <c r="AU880" s="250">
        <f t="shared" si="520"/>
        <v>0</v>
      </c>
      <c r="AV880" s="250">
        <f t="shared" si="521"/>
        <v>1</v>
      </c>
      <c r="AW880" s="250">
        <f t="shared" si="522"/>
        <v>0</v>
      </c>
      <c r="AX880" s="250">
        <f t="shared" si="523"/>
        <v>0</v>
      </c>
      <c r="AY880" s="89"/>
      <c r="AZ880" s="111"/>
      <c r="BA880" s="111"/>
      <c r="BB880" s="111"/>
      <c r="BC880" s="111"/>
      <c r="BD880" s="111"/>
      <c r="BE880" s="111"/>
      <c r="BF880" s="111"/>
      <c r="BG880" s="111"/>
      <c r="BH880" s="89"/>
      <c r="BI880" s="89"/>
      <c r="BJ880" s="89"/>
      <c r="BK880" s="89"/>
      <c r="BL880" s="89"/>
    </row>
    <row r="881" spans="1:64" x14ac:dyDescent="0.25">
      <c r="A881" s="86">
        <f t="shared" si="512"/>
        <v>880</v>
      </c>
      <c r="B881" s="113"/>
      <c r="C881" s="88"/>
      <c r="D881" s="88"/>
      <c r="E881" s="194">
        <f t="shared" si="524"/>
        <v>0</v>
      </c>
      <c r="F881" s="89">
        <f t="shared" si="525"/>
        <v>0</v>
      </c>
      <c r="G881" s="113"/>
      <c r="H881" s="88"/>
      <c r="I881" s="84">
        <f t="shared" si="526"/>
        <v>18784.787285480248</v>
      </c>
      <c r="J881" s="84">
        <f t="shared" si="527"/>
        <v>18938.045570546601</v>
      </c>
      <c r="K881" s="84">
        <f t="shared" si="528"/>
        <v>19091.30385561295</v>
      </c>
      <c r="L881" s="84">
        <f t="shared" si="529"/>
        <v>19244.562140679303</v>
      </c>
      <c r="M881" s="108">
        <f>IF(T881&lt;&gt;0,(((G881+1)*('Data Raw'!$N$1007-'Data Raw'!$N$1008)/2+'Data Raw'!$N$1008)*'Data Raw'!$M$1010+'Data Raw'!$M$1009)*AE881+AE881)</f>
        <v>19397.820425745653</v>
      </c>
      <c r="N881" s="84">
        <f t="shared" si="530"/>
        <v>19551.078710812002</v>
      </c>
      <c r="O881" s="84">
        <f t="shared" si="531"/>
        <v>19704.336995878355</v>
      </c>
      <c r="P881" s="84">
        <f t="shared" si="532"/>
        <v>19857.595280944704</v>
      </c>
      <c r="Q881" s="84">
        <f t="shared" si="533"/>
        <v>20010.853566011057</v>
      </c>
      <c r="R881" s="166" t="str">
        <f t="shared" si="534"/>
        <v/>
      </c>
      <c r="S881" s="109">
        <f>'Data Raw'!E923</f>
        <v>19134.59</v>
      </c>
      <c r="T881" s="109">
        <f>'Data Raw'!G923</f>
        <v>19229.97</v>
      </c>
      <c r="U881" s="109">
        <f>'Data Raw'!D923</f>
        <v>19711.400000000001</v>
      </c>
      <c r="V881" s="166" t="str">
        <f t="shared" si="535"/>
        <v/>
      </c>
      <c r="W881" s="89">
        <f t="shared" si="536"/>
        <v>167.85042574565159</v>
      </c>
      <c r="X881" s="89">
        <f t="shared" si="537"/>
        <v>28173.765422996497</v>
      </c>
      <c r="Y881" s="89">
        <f t="shared" si="517"/>
        <v>290.78421356700903</v>
      </c>
      <c r="Z881" s="109">
        <f t="shared" si="538"/>
        <v>576.81000000000131</v>
      </c>
      <c r="AA881" s="89">
        <f t="shared" si="539"/>
        <v>375.46437769563084</v>
      </c>
      <c r="AB881" s="89">
        <f t="shared" si="540"/>
        <v>19322.929242118498</v>
      </c>
      <c r="AC881" s="89">
        <f t="shared" si="541"/>
        <v>19904.1707578815</v>
      </c>
      <c r="AD881" s="89" t="str">
        <f t="shared" si="542"/>
        <v/>
      </c>
      <c r="AE881" s="89">
        <f>'Data Raw'!C923</f>
        <v>19613.55</v>
      </c>
      <c r="AF881" s="89"/>
      <c r="AG881" s="89">
        <f t="shared" si="508"/>
        <v>-383.57999999999811</v>
      </c>
      <c r="AH881" s="89">
        <f t="shared" si="509"/>
        <v>-215.72957425434652</v>
      </c>
      <c r="AI881" s="109">
        <f t="shared" si="510"/>
        <v>-1</v>
      </c>
      <c r="AJ881" s="109">
        <f t="shared" si="514"/>
        <v>50</v>
      </c>
      <c r="AK881" s="88"/>
      <c r="AL881" s="191" t="str">
        <f t="shared" si="515"/>
        <v/>
      </c>
      <c r="AM881" s="191">
        <f t="shared" si="516"/>
        <v>-383.57999999999811</v>
      </c>
      <c r="AN881" s="88"/>
      <c r="AO881" s="191"/>
      <c r="AP881" s="191">
        <f t="shared" si="511"/>
        <v>147133.61639999854</v>
      </c>
      <c r="AQ881" s="191">
        <f t="shared" si="543"/>
        <v>200.58281060141076</v>
      </c>
      <c r="AR881" s="191">
        <f t="shared" si="513"/>
        <v>-90.201402965598277</v>
      </c>
      <c r="AS881" s="250">
        <f t="shared" si="518"/>
        <v>0</v>
      </c>
      <c r="AT881" s="250">
        <f t="shared" si="519"/>
        <v>0</v>
      </c>
      <c r="AU881" s="250">
        <f t="shared" si="520"/>
        <v>1</v>
      </c>
      <c r="AV881" s="250">
        <f t="shared" si="521"/>
        <v>0</v>
      </c>
      <c r="AW881" s="250">
        <f t="shared" si="522"/>
        <v>0</v>
      </c>
      <c r="AX881" s="250">
        <f t="shared" si="523"/>
        <v>0</v>
      </c>
      <c r="AY881" s="89"/>
      <c r="AZ881" s="111"/>
      <c r="BA881" s="111"/>
      <c r="BB881" s="111"/>
      <c r="BC881" s="111"/>
      <c r="BD881" s="111"/>
      <c r="BE881" s="111"/>
      <c r="BF881" s="111"/>
      <c r="BG881" s="111"/>
      <c r="BH881" s="89"/>
      <c r="BI881" s="89"/>
      <c r="BJ881" s="89"/>
      <c r="BK881" s="89"/>
      <c r="BL881" s="89"/>
    </row>
    <row r="882" spans="1:64" x14ac:dyDescent="0.25">
      <c r="A882" s="86">
        <f t="shared" si="512"/>
        <v>881</v>
      </c>
      <c r="B882" s="113"/>
      <c r="C882" s="88"/>
      <c r="D882" s="88"/>
      <c r="E882" s="194">
        <f t="shared" si="524"/>
        <v>0</v>
      </c>
      <c r="F882" s="89">
        <f t="shared" si="525"/>
        <v>0</v>
      </c>
      <c r="G882" s="113"/>
      <c r="H882" s="88"/>
      <c r="I882" s="84">
        <f t="shared" si="526"/>
        <v>18513.410004553054</v>
      </c>
      <c r="J882" s="84">
        <f t="shared" si="527"/>
        <v>18658.802111336561</v>
      </c>
      <c r="K882" s="84">
        <f t="shared" si="528"/>
        <v>18804.194218120065</v>
      </c>
      <c r="L882" s="84">
        <f t="shared" si="529"/>
        <v>18949.586324903572</v>
      </c>
      <c r="M882" s="108">
        <f>IF(T882&lt;&gt;0,(((G882+1)*('Data Raw'!$N$1007-'Data Raw'!$N$1008)/2+'Data Raw'!$N$1008)*'Data Raw'!$M$1010+'Data Raw'!$M$1009)*AE882+AE882)</f>
        <v>19094.978431687075</v>
      </c>
      <c r="N882" s="84">
        <f t="shared" si="530"/>
        <v>19240.370538470579</v>
      </c>
      <c r="O882" s="84">
        <f t="shared" si="531"/>
        <v>19385.762645254086</v>
      </c>
      <c r="P882" s="84">
        <f t="shared" si="532"/>
        <v>19531.15475203759</v>
      </c>
      <c r="Q882" s="84">
        <f t="shared" si="533"/>
        <v>19676.546858821097</v>
      </c>
      <c r="R882" s="166" t="str">
        <f t="shared" si="534"/>
        <v/>
      </c>
      <c r="S882" s="109">
        <f>'Data Raw'!E924</f>
        <v>19102.060000000001</v>
      </c>
      <c r="T882" s="109">
        <f>'Data Raw'!G924</f>
        <v>19150.990000000002</v>
      </c>
      <c r="U882" s="109">
        <f>'Data Raw'!D924</f>
        <v>19351.060000000001</v>
      </c>
      <c r="V882" s="166" t="str">
        <f t="shared" si="535"/>
        <v/>
      </c>
      <c r="W882" s="89">
        <f t="shared" si="536"/>
        <v>-56.011568312926101</v>
      </c>
      <c r="X882" s="89">
        <f t="shared" si="537"/>
        <v>3137.2957848735873</v>
      </c>
      <c r="Y882" s="89">
        <f t="shared" si="517"/>
        <v>270.04498274588497</v>
      </c>
      <c r="Z882" s="109">
        <f t="shared" si="538"/>
        <v>249</v>
      </c>
      <c r="AA882" s="89">
        <f t="shared" si="539"/>
        <v>357.39803802482641</v>
      </c>
      <c r="AB882" s="89">
        <f t="shared" si="540"/>
        <v>18988.195278958712</v>
      </c>
      <c r="AC882" s="89">
        <f t="shared" si="541"/>
        <v>19626.484721041288</v>
      </c>
      <c r="AD882" s="89">
        <f t="shared" si="542"/>
        <v>1</v>
      </c>
      <c r="AE882" s="89">
        <f>'Data Raw'!C924</f>
        <v>19307.34</v>
      </c>
      <c r="AF882" s="89"/>
      <c r="AG882" s="89">
        <f t="shared" si="508"/>
        <v>-156.34999999999854</v>
      </c>
      <c r="AH882" s="89">
        <f t="shared" si="509"/>
        <v>-212.36156831292465</v>
      </c>
      <c r="AI882" s="109">
        <f t="shared" si="510"/>
        <v>-1</v>
      </c>
      <c r="AJ882" s="109">
        <f t="shared" si="514"/>
        <v>50</v>
      </c>
      <c r="AK882" s="88"/>
      <c r="AL882" s="191" t="str">
        <f t="shared" si="515"/>
        <v/>
      </c>
      <c r="AM882" s="191">
        <f t="shared" si="516"/>
        <v>-156.34999999999854</v>
      </c>
      <c r="AN882" s="88"/>
      <c r="AO882" s="191"/>
      <c r="AP882" s="191">
        <f t="shared" si="511"/>
        <v>24445.322499999544</v>
      </c>
      <c r="AQ882" s="191">
        <f t="shared" si="543"/>
        <v>195.66805386792052</v>
      </c>
      <c r="AR882" s="191">
        <f t="shared" si="513"/>
        <v>-74.376928877964446</v>
      </c>
      <c r="AS882" s="250">
        <f t="shared" si="518"/>
        <v>0</v>
      </c>
      <c r="AT882" s="250">
        <f t="shared" si="519"/>
        <v>0</v>
      </c>
      <c r="AU882" s="250">
        <f t="shared" si="520"/>
        <v>0</v>
      </c>
      <c r="AV882" s="250">
        <f t="shared" si="521"/>
        <v>1</v>
      </c>
      <c r="AW882" s="250">
        <f t="shared" si="522"/>
        <v>0</v>
      </c>
      <c r="AX882" s="250">
        <f t="shared" si="523"/>
        <v>0</v>
      </c>
      <c r="AY882" s="89"/>
      <c r="AZ882" s="111"/>
      <c r="BA882" s="111"/>
      <c r="BB882" s="111"/>
      <c r="BC882" s="111"/>
      <c r="BD882" s="111"/>
      <c r="BE882" s="111"/>
      <c r="BF882" s="111"/>
      <c r="BG882" s="111"/>
      <c r="BH882" s="89"/>
      <c r="BI882" s="89"/>
      <c r="BJ882" s="89"/>
      <c r="BK882" s="89"/>
      <c r="BL882" s="89"/>
    </row>
    <row r="883" spans="1:64" x14ac:dyDescent="0.25">
      <c r="A883" s="86">
        <f t="shared" si="512"/>
        <v>882</v>
      </c>
      <c r="B883" s="113"/>
      <c r="C883" s="88"/>
      <c r="D883" s="88"/>
      <c r="E883" s="194">
        <f t="shared" si="524"/>
        <v>0</v>
      </c>
      <c r="F883" s="89">
        <f t="shared" si="525"/>
        <v>0</v>
      </c>
      <c r="G883" s="113"/>
      <c r="H883" s="88"/>
      <c r="I883" s="84">
        <f t="shared" si="526"/>
        <v>18304.730555032464</v>
      </c>
      <c r="J883" s="84">
        <f t="shared" si="527"/>
        <v>18439.753046405403</v>
      </c>
      <c r="K883" s="84">
        <f t="shared" si="528"/>
        <v>18574.775537778347</v>
      </c>
      <c r="L883" s="84">
        <f t="shared" si="529"/>
        <v>18709.798029151287</v>
      </c>
      <c r="M883" s="108">
        <f>IF(T883&lt;&gt;0,(((G883+1)*('Data Raw'!$N$1007-'Data Raw'!$N$1008)/2+'Data Raw'!$N$1008)*'Data Raw'!$M$1010+'Data Raw'!$M$1009)*AE883+AE883)</f>
        <v>18844.82052052423</v>
      </c>
      <c r="N883" s="84">
        <f t="shared" si="530"/>
        <v>18979.843011897174</v>
      </c>
      <c r="O883" s="84">
        <f t="shared" si="531"/>
        <v>19114.865503270114</v>
      </c>
      <c r="P883" s="84">
        <f t="shared" si="532"/>
        <v>19249.887994643057</v>
      </c>
      <c r="Q883" s="84">
        <f t="shared" si="533"/>
        <v>19384.910486015997</v>
      </c>
      <c r="R883" s="166" t="str">
        <f t="shared" si="534"/>
        <v/>
      </c>
      <c r="S883" s="109">
        <f>'Data Raw'!E925</f>
        <v>19054.400000000001</v>
      </c>
      <c r="T883" s="109">
        <f>'Data Raw'!G925</f>
        <v>19159.2</v>
      </c>
      <c r="U883" s="109">
        <f>'Data Raw'!D925</f>
        <v>19295.75</v>
      </c>
      <c r="V883" s="166" t="str">
        <f t="shared" si="535"/>
        <v/>
      </c>
      <c r="W883" s="89">
        <f t="shared" si="536"/>
        <v>-314.37947947577049</v>
      </c>
      <c r="X883" s="89">
        <f t="shared" si="537"/>
        <v>98834.457115456404</v>
      </c>
      <c r="Y883" s="89">
        <f t="shared" si="517"/>
        <v>276.8135559626495</v>
      </c>
      <c r="Z883" s="109">
        <f t="shared" si="538"/>
        <v>241.34999999999854</v>
      </c>
      <c r="AA883" s="89">
        <f t="shared" si="539"/>
        <v>340.81974687842245</v>
      </c>
      <c r="AB883" s="89">
        <f t="shared" si="540"/>
        <v>18750.611667678899</v>
      </c>
      <c r="AC883" s="89">
        <f t="shared" si="541"/>
        <v>19358.188332321104</v>
      </c>
      <c r="AD883" s="89">
        <f t="shared" si="542"/>
        <v>1</v>
      </c>
      <c r="AE883" s="89">
        <f>'Data Raw'!C925</f>
        <v>19054.400000000001</v>
      </c>
      <c r="AF883" s="89"/>
      <c r="AG883" s="89">
        <f t="shared" si="508"/>
        <v>104.79999999999927</v>
      </c>
      <c r="AH883" s="89">
        <f t="shared" si="509"/>
        <v>-209.57947947577122</v>
      </c>
      <c r="AI883" s="109">
        <f t="shared" si="510"/>
        <v>-1</v>
      </c>
      <c r="AJ883" s="109">
        <f t="shared" si="514"/>
        <v>50</v>
      </c>
      <c r="AK883" s="88"/>
      <c r="AL883" s="191" t="str">
        <f t="shared" si="515"/>
        <v/>
      </c>
      <c r="AM883" s="191">
        <f t="shared" si="516"/>
        <v>-104.79999999999927</v>
      </c>
      <c r="AN883" s="88"/>
      <c r="AO883" s="191"/>
      <c r="AP883" s="191">
        <f t="shared" si="511"/>
        <v>10983.039999999848</v>
      </c>
      <c r="AQ883" s="191">
        <f t="shared" si="543"/>
        <v>185.5716034381515</v>
      </c>
      <c r="AR883" s="191">
        <f t="shared" si="513"/>
        <v>-91.241952524498004</v>
      </c>
      <c r="AS883" s="250">
        <f t="shared" si="518"/>
        <v>0</v>
      </c>
      <c r="AT883" s="250">
        <f t="shared" si="519"/>
        <v>0</v>
      </c>
      <c r="AU883" s="250">
        <f t="shared" si="520"/>
        <v>0</v>
      </c>
      <c r="AV883" s="250">
        <f t="shared" si="521"/>
        <v>0</v>
      </c>
      <c r="AW883" s="250">
        <f t="shared" si="522"/>
        <v>1</v>
      </c>
      <c r="AX883" s="250">
        <f t="shared" si="523"/>
        <v>0</v>
      </c>
      <c r="AY883" s="89"/>
      <c r="AZ883" s="111"/>
      <c r="BA883" s="111"/>
      <c r="BB883" s="111"/>
      <c r="BC883" s="111"/>
      <c r="BD883" s="111"/>
      <c r="BE883" s="111"/>
      <c r="BF883" s="111"/>
      <c r="BG883" s="111"/>
      <c r="BH883" s="89"/>
      <c r="BI883" s="89"/>
      <c r="BJ883" s="89"/>
      <c r="BK883" s="89"/>
      <c r="BL883" s="89"/>
    </row>
    <row r="884" spans="1:64" x14ac:dyDescent="0.25">
      <c r="A884" s="86">
        <f t="shared" si="512"/>
        <v>883</v>
      </c>
      <c r="B884" s="113"/>
      <c r="C884" s="88"/>
      <c r="D884" s="88"/>
      <c r="E884" s="194">
        <f t="shared" si="524"/>
        <v>0</v>
      </c>
      <c r="F884" s="89">
        <f t="shared" si="525"/>
        <v>0</v>
      </c>
      <c r="G884" s="113"/>
      <c r="H884" s="88"/>
      <c r="I884" s="84">
        <f t="shared" si="526"/>
        <v>18422.384390316933</v>
      </c>
      <c r="J884" s="84">
        <f t="shared" si="527"/>
        <v>18560.791168298259</v>
      </c>
      <c r="K884" s="84">
        <f t="shared" si="528"/>
        <v>18699.197946279583</v>
      </c>
      <c r="L884" s="84">
        <f t="shared" si="529"/>
        <v>18837.604724260909</v>
      </c>
      <c r="M884" s="108">
        <f>IF(T884&lt;&gt;0,(((G884+1)*('Data Raw'!$N$1007-'Data Raw'!$N$1008)/2+'Data Raw'!$N$1008)*'Data Raw'!$M$1010+'Data Raw'!$M$1009)*AE884+AE884)</f>
        <v>18976.011502242232</v>
      </c>
      <c r="N884" s="84">
        <f t="shared" si="530"/>
        <v>19114.418280223555</v>
      </c>
      <c r="O884" s="84">
        <f t="shared" si="531"/>
        <v>19252.825058204882</v>
      </c>
      <c r="P884" s="84">
        <f t="shared" si="532"/>
        <v>19391.231836186205</v>
      </c>
      <c r="Q884" s="84">
        <f t="shared" si="533"/>
        <v>19529.638614167532</v>
      </c>
      <c r="R884" s="166" t="str">
        <f t="shared" si="534"/>
        <v/>
      </c>
      <c r="S884" s="109">
        <f>'Data Raw'!E926</f>
        <v>19061.599999999999</v>
      </c>
      <c r="T884" s="109">
        <f>'Data Raw'!G926</f>
        <v>19603.13</v>
      </c>
      <c r="U884" s="109">
        <f>'Data Raw'!D926</f>
        <v>19660.990000000002</v>
      </c>
      <c r="V884" s="166" t="str">
        <f t="shared" si="535"/>
        <v/>
      </c>
      <c r="W884" s="89">
        <f t="shared" si="536"/>
        <v>-627.11849775776864</v>
      </c>
      <c r="X884" s="89">
        <f t="shared" si="537"/>
        <v>393277.61022996047</v>
      </c>
      <c r="Y884" s="89">
        <f t="shared" si="517"/>
        <v>349.08698850779336</v>
      </c>
      <c r="Z884" s="109">
        <f t="shared" si="538"/>
        <v>599.39000000000306</v>
      </c>
      <c r="AA884" s="89">
        <f t="shared" si="539"/>
        <v>377.75835446721965</v>
      </c>
      <c r="AB884" s="89">
        <f t="shared" si="540"/>
        <v>18897.35321515334</v>
      </c>
      <c r="AC884" s="89">
        <f t="shared" si="541"/>
        <v>19476.746784846659</v>
      </c>
      <c r="AD884" s="89" t="str">
        <f t="shared" si="542"/>
        <v/>
      </c>
      <c r="AE884" s="89">
        <f>'Data Raw'!C926</f>
        <v>19187.05</v>
      </c>
      <c r="AF884" s="89"/>
      <c r="AG884" s="89">
        <f t="shared" si="508"/>
        <v>416.08000000000175</v>
      </c>
      <c r="AH884" s="89">
        <f t="shared" si="509"/>
        <v>-211.03849775776689</v>
      </c>
      <c r="AI884" s="109">
        <f t="shared" si="510"/>
        <v>-1</v>
      </c>
      <c r="AJ884" s="109">
        <f t="shared" si="514"/>
        <v>50</v>
      </c>
      <c r="AK884" s="88"/>
      <c r="AL884" s="191" t="str">
        <f t="shared" si="515"/>
        <v/>
      </c>
      <c r="AM884" s="191">
        <f t="shared" si="516"/>
        <v>-416.08000000000175</v>
      </c>
      <c r="AN884" s="88"/>
      <c r="AO884" s="191"/>
      <c r="AP884" s="191">
        <f t="shared" si="511"/>
        <v>173122.56640000147</v>
      </c>
      <c r="AQ884" s="191">
        <f t="shared" si="543"/>
        <v>211.1836475005793</v>
      </c>
      <c r="AR884" s="191">
        <f t="shared" si="513"/>
        <v>-137.90334100721407</v>
      </c>
      <c r="AS884" s="250">
        <f t="shared" si="518"/>
        <v>0</v>
      </c>
      <c r="AT884" s="250">
        <f t="shared" si="519"/>
        <v>0</v>
      </c>
      <c r="AU884" s="250">
        <f t="shared" si="520"/>
        <v>0</v>
      </c>
      <c r="AV884" s="250">
        <f t="shared" si="521"/>
        <v>0</v>
      </c>
      <c r="AW884" s="250">
        <f t="shared" si="522"/>
        <v>0</v>
      </c>
      <c r="AX884" s="250">
        <f t="shared" si="523"/>
        <v>0</v>
      </c>
      <c r="AY884" s="89"/>
      <c r="AZ884" s="111"/>
      <c r="BA884" s="111"/>
      <c r="BB884" s="111"/>
      <c r="BC884" s="111"/>
      <c r="BD884" s="111"/>
      <c r="BE884" s="111"/>
      <c r="BF884" s="111"/>
      <c r="BG884" s="111"/>
      <c r="BH884" s="89"/>
      <c r="BI884" s="89"/>
      <c r="BJ884" s="89"/>
      <c r="BK884" s="89"/>
      <c r="BL884" s="89"/>
    </row>
    <row r="885" spans="1:64" x14ac:dyDescent="0.25">
      <c r="A885" s="86">
        <f t="shared" si="512"/>
        <v>884</v>
      </c>
      <c r="B885" s="113"/>
      <c r="C885" s="88"/>
      <c r="D885" s="88"/>
      <c r="E885" s="194">
        <f t="shared" si="524"/>
        <v>0</v>
      </c>
      <c r="F885" s="89">
        <f t="shared" si="525"/>
        <v>0</v>
      </c>
      <c r="G885" s="113"/>
      <c r="H885" s="88"/>
      <c r="I885" s="84">
        <f t="shared" si="526"/>
        <v>18644.885463749099</v>
      </c>
      <c r="J885" s="84">
        <f t="shared" si="527"/>
        <v>18819.428958002991</v>
      </c>
      <c r="K885" s="84">
        <f t="shared" si="528"/>
        <v>18993.97245225689</v>
      </c>
      <c r="L885" s="84">
        <f t="shared" si="529"/>
        <v>19168.515946510786</v>
      </c>
      <c r="M885" s="108">
        <f>IF(T885&lt;&gt;0,(((G885+1)*('Data Raw'!$N$1007-'Data Raw'!$N$1008)/2+'Data Raw'!$N$1008)*'Data Raw'!$M$1010+'Data Raw'!$M$1009)*AE885+AE885)</f>
        <v>19343.059440764682</v>
      </c>
      <c r="N885" s="84">
        <f t="shared" si="530"/>
        <v>19517.602935018578</v>
      </c>
      <c r="O885" s="84">
        <f t="shared" si="531"/>
        <v>19692.146429272474</v>
      </c>
      <c r="P885" s="84">
        <f t="shared" si="532"/>
        <v>19866.689923526374</v>
      </c>
      <c r="Q885" s="84">
        <f t="shared" si="533"/>
        <v>20041.233417780266</v>
      </c>
      <c r="R885" s="166" t="str">
        <f t="shared" si="534"/>
        <v/>
      </c>
      <c r="S885" s="109">
        <f>'Data Raw'!E927</f>
        <v>19312.259999999998</v>
      </c>
      <c r="T885" s="109">
        <f>'Data Raw'!G927</f>
        <v>19366.96</v>
      </c>
      <c r="U885" s="109">
        <f>'Data Raw'!D927</f>
        <v>19558.18</v>
      </c>
      <c r="V885" s="166" t="str">
        <f t="shared" si="535"/>
        <v/>
      </c>
      <c r="W885" s="89">
        <f t="shared" si="536"/>
        <v>-23.900559235316905</v>
      </c>
      <c r="X885" s="89">
        <f t="shared" si="537"/>
        <v>571.23673176089221</v>
      </c>
      <c r="Y885" s="89">
        <f t="shared" si="517"/>
        <v>323.31797484484497</v>
      </c>
      <c r="Z885" s="109">
        <f t="shared" si="538"/>
        <v>245.92000000000189</v>
      </c>
      <c r="AA885" s="89">
        <f t="shared" si="539"/>
        <v>358.9243038290457</v>
      </c>
      <c r="AB885" s="89">
        <f t="shared" si="540"/>
        <v>19237.085398702864</v>
      </c>
      <c r="AC885" s="89">
        <f t="shared" si="541"/>
        <v>19879.274601297137</v>
      </c>
      <c r="AD885" s="89">
        <f t="shared" si="542"/>
        <v>1</v>
      </c>
      <c r="AE885" s="89">
        <f>'Data Raw'!C927</f>
        <v>19558.18</v>
      </c>
      <c r="AF885" s="89"/>
      <c r="AG885" s="89">
        <f t="shared" si="508"/>
        <v>-191.22000000000116</v>
      </c>
      <c r="AH885" s="89">
        <f t="shared" si="509"/>
        <v>-215.12055923531807</v>
      </c>
      <c r="AI885" s="109">
        <f t="shared" si="510"/>
        <v>-1</v>
      </c>
      <c r="AJ885" s="109">
        <f t="shared" si="514"/>
        <v>50</v>
      </c>
      <c r="AK885" s="88"/>
      <c r="AL885" s="191" t="str">
        <f t="shared" si="515"/>
        <v/>
      </c>
      <c r="AM885" s="191">
        <f t="shared" si="516"/>
        <v>-191.22000000000116</v>
      </c>
      <c r="AN885" s="88"/>
      <c r="AO885" s="191"/>
      <c r="AP885" s="191">
        <f t="shared" si="511"/>
        <v>36565.088400000444</v>
      </c>
      <c r="AQ885" s="191">
        <f t="shared" si="543"/>
        <v>208.96546444495948</v>
      </c>
      <c r="AR885" s="191">
        <f t="shared" si="513"/>
        <v>-114.35251039988549</v>
      </c>
      <c r="AS885" s="250">
        <f t="shared" si="518"/>
        <v>0</v>
      </c>
      <c r="AT885" s="250">
        <f t="shared" si="519"/>
        <v>0</v>
      </c>
      <c r="AU885" s="250">
        <f t="shared" si="520"/>
        <v>0</v>
      </c>
      <c r="AV885" s="250">
        <f t="shared" si="521"/>
        <v>1</v>
      </c>
      <c r="AW885" s="250">
        <f t="shared" si="522"/>
        <v>0</v>
      </c>
      <c r="AX885" s="250">
        <f t="shared" si="523"/>
        <v>0</v>
      </c>
      <c r="AY885" s="89"/>
      <c r="AZ885" s="111"/>
      <c r="BA885" s="111"/>
      <c r="BB885" s="111"/>
      <c r="BC885" s="111"/>
      <c r="BD885" s="111"/>
      <c r="BE885" s="111"/>
      <c r="BF885" s="111"/>
      <c r="BG885" s="111"/>
      <c r="BH885" s="89"/>
      <c r="BI885" s="89"/>
      <c r="BJ885" s="89"/>
      <c r="BK885" s="89"/>
      <c r="BL885" s="89"/>
    </row>
    <row r="886" spans="1:64" x14ac:dyDescent="0.25">
      <c r="A886" s="86">
        <f t="shared" si="512"/>
        <v>885</v>
      </c>
      <c r="B886" s="113"/>
      <c r="C886" s="88"/>
      <c r="D886" s="88"/>
      <c r="E886" s="194">
        <f t="shared" si="524"/>
        <v>0</v>
      </c>
      <c r="F886" s="89">
        <f t="shared" si="525"/>
        <v>0</v>
      </c>
      <c r="G886" s="113"/>
      <c r="H886" s="88"/>
      <c r="I886" s="84">
        <f t="shared" si="526"/>
        <v>18487.190441001403</v>
      </c>
      <c r="J886" s="84">
        <f t="shared" si="527"/>
        <v>18648.849428423826</v>
      </c>
      <c r="K886" s="84">
        <f t="shared" si="528"/>
        <v>18810.508415846249</v>
      </c>
      <c r="L886" s="84">
        <f t="shared" si="529"/>
        <v>18972.167403268671</v>
      </c>
      <c r="M886" s="108">
        <f>IF(T886&lt;&gt;0,(((G886+1)*('Data Raw'!$N$1007-'Data Raw'!$N$1008)/2+'Data Raw'!$N$1008)*'Data Raw'!$M$1010+'Data Raw'!$M$1009)*AE886+AE886)</f>
        <v>19133.826390691094</v>
      </c>
      <c r="N886" s="84">
        <f t="shared" si="530"/>
        <v>19295.485378113517</v>
      </c>
      <c r="O886" s="84">
        <f t="shared" si="531"/>
        <v>19457.14436553594</v>
      </c>
      <c r="P886" s="84">
        <f t="shared" si="532"/>
        <v>19618.803352958363</v>
      </c>
      <c r="Q886" s="84">
        <f t="shared" si="533"/>
        <v>19780.462340380785</v>
      </c>
      <c r="R886" s="166" t="str">
        <f t="shared" si="534"/>
        <v/>
      </c>
      <c r="S886" s="109">
        <f>'Data Raw'!E928</f>
        <v>19312.41</v>
      </c>
      <c r="T886" s="109">
        <f>'Data Raw'!G928</f>
        <v>19423.61</v>
      </c>
      <c r="U886" s="109">
        <f>'Data Raw'!D928</f>
        <v>19658.2</v>
      </c>
      <c r="V886" s="166" t="str">
        <f t="shared" si="535"/>
        <v/>
      </c>
      <c r="W886" s="89">
        <f t="shared" si="536"/>
        <v>-289.78360930890631</v>
      </c>
      <c r="X886" s="89">
        <f t="shared" si="537"/>
        <v>83974.540224096854</v>
      </c>
      <c r="Y886" s="89">
        <f t="shared" si="517"/>
        <v>318.74342959519015</v>
      </c>
      <c r="Z886" s="109">
        <f t="shared" si="538"/>
        <v>345.79000000000087</v>
      </c>
      <c r="AA886" s="89">
        <f t="shared" si="539"/>
        <v>357.04797471061073</v>
      </c>
      <c r="AB886" s="89">
        <f t="shared" si="540"/>
        <v>19041.534341745311</v>
      </c>
      <c r="AC886" s="89">
        <f t="shared" si="541"/>
        <v>19651.705658254687</v>
      </c>
      <c r="AD886" s="89">
        <f t="shared" si="542"/>
        <v>1</v>
      </c>
      <c r="AE886" s="89">
        <f>'Data Raw'!C928</f>
        <v>19346.62</v>
      </c>
      <c r="AF886" s="89"/>
      <c r="AG886" s="89">
        <f t="shared" si="508"/>
        <v>76.990000000001601</v>
      </c>
      <c r="AH886" s="89">
        <f t="shared" si="509"/>
        <v>-212.79360930890471</v>
      </c>
      <c r="AI886" s="109">
        <f t="shared" si="510"/>
        <v>-1</v>
      </c>
      <c r="AJ886" s="109">
        <f t="shared" si="514"/>
        <v>50</v>
      </c>
      <c r="AK886" s="88"/>
      <c r="AL886" s="191" t="str">
        <f t="shared" si="515"/>
        <v/>
      </c>
      <c r="AM886" s="191">
        <f t="shared" si="516"/>
        <v>-76.990000000001601</v>
      </c>
      <c r="AN886" s="88"/>
      <c r="AO886" s="191"/>
      <c r="AP886" s="191">
        <f t="shared" si="511"/>
        <v>5927.4601000002467</v>
      </c>
      <c r="AQ886" s="191">
        <f t="shared" si="543"/>
        <v>194.30152395107527</v>
      </c>
      <c r="AR886" s="191">
        <f t="shared" si="513"/>
        <v>-124.44190564411488</v>
      </c>
      <c r="AS886" s="250">
        <f t="shared" si="518"/>
        <v>0</v>
      </c>
      <c r="AT886" s="250">
        <f t="shared" si="519"/>
        <v>0</v>
      </c>
      <c r="AU886" s="250">
        <f t="shared" si="520"/>
        <v>0</v>
      </c>
      <c r="AV886" s="250">
        <f t="shared" si="521"/>
        <v>1</v>
      </c>
      <c r="AW886" s="250">
        <f t="shared" si="522"/>
        <v>0</v>
      </c>
      <c r="AX886" s="250">
        <f t="shared" si="523"/>
        <v>0</v>
      </c>
      <c r="AY886" s="89"/>
      <c r="AZ886" s="111"/>
      <c r="BA886" s="111"/>
      <c r="BB886" s="111"/>
      <c r="BC886" s="111"/>
      <c r="BD886" s="111"/>
      <c r="BE886" s="111"/>
      <c r="BF886" s="111"/>
      <c r="BG886" s="111"/>
      <c r="BH886" s="89"/>
      <c r="BI886" s="89"/>
      <c r="BJ886" s="89"/>
      <c r="BK886" s="89"/>
      <c r="BL886" s="89"/>
    </row>
    <row r="887" spans="1:64" x14ac:dyDescent="0.25">
      <c r="A887" s="86">
        <f t="shared" si="512"/>
        <v>886</v>
      </c>
      <c r="B887" s="113"/>
      <c r="C887" s="88"/>
      <c r="D887" s="88"/>
      <c r="E887" s="194">
        <f t="shared" si="524"/>
        <v>0</v>
      </c>
      <c r="F887" s="89">
        <f t="shared" si="525"/>
        <v>0</v>
      </c>
      <c r="G887" s="113"/>
      <c r="H887" s="88"/>
      <c r="I887" s="84">
        <f t="shared" si="526"/>
        <v>18590.977036518401</v>
      </c>
      <c r="J887" s="84">
        <f t="shared" si="527"/>
        <v>18750.348751315996</v>
      </c>
      <c r="K887" s="84">
        <f t="shared" si="528"/>
        <v>18909.720466113591</v>
      </c>
      <c r="L887" s="84">
        <f t="shared" si="529"/>
        <v>19069.092180911186</v>
      </c>
      <c r="M887" s="108">
        <f>IF(T887&lt;&gt;0,(((G887+1)*('Data Raw'!$N$1007-'Data Raw'!$N$1008)/2+'Data Raw'!$N$1008)*'Data Raw'!$M$1010+'Data Raw'!$M$1009)*AE887+AE887)</f>
        <v>19228.463895708781</v>
      </c>
      <c r="N887" s="84">
        <f t="shared" si="530"/>
        <v>19387.835610506376</v>
      </c>
      <c r="O887" s="84">
        <f t="shared" si="531"/>
        <v>19547.207325303971</v>
      </c>
      <c r="P887" s="84">
        <f t="shared" si="532"/>
        <v>19706.579040101566</v>
      </c>
      <c r="Q887" s="84">
        <f t="shared" si="533"/>
        <v>19865.950754899161</v>
      </c>
      <c r="R887" s="166" t="str">
        <f t="shared" si="534"/>
        <v/>
      </c>
      <c r="S887" s="109">
        <f>'Data Raw'!E929</f>
        <v>19387.2</v>
      </c>
      <c r="T887" s="109">
        <f>'Data Raw'!G929</f>
        <v>19550.29</v>
      </c>
      <c r="U887" s="109">
        <f>'Data Raw'!D929</f>
        <v>19690.22</v>
      </c>
      <c r="V887" s="166" t="str">
        <f t="shared" si="535"/>
        <v/>
      </c>
      <c r="W887" s="89">
        <f t="shared" si="536"/>
        <v>-321.82610429121996</v>
      </c>
      <c r="X887" s="89">
        <f t="shared" si="537"/>
        <v>103572.04140326318</v>
      </c>
      <c r="Y887" s="89">
        <f t="shared" si="517"/>
        <v>319.18563449232727</v>
      </c>
      <c r="Z887" s="109">
        <f t="shared" si="538"/>
        <v>303.02000000000044</v>
      </c>
      <c r="AA887" s="89">
        <f t="shared" si="539"/>
        <v>349.32969260909499</v>
      </c>
      <c r="AB887" s="89">
        <f t="shared" si="540"/>
        <v>19138.819221495982</v>
      </c>
      <c r="AC887" s="89">
        <f t="shared" si="541"/>
        <v>19745.800778504021</v>
      </c>
      <c r="AD887" s="89">
        <f t="shared" si="542"/>
        <v>1</v>
      </c>
      <c r="AE887" s="89">
        <f>'Data Raw'!C929</f>
        <v>19442.310000000001</v>
      </c>
      <c r="AF887" s="89"/>
      <c r="AG887" s="89">
        <f t="shared" si="508"/>
        <v>107.97999999999956</v>
      </c>
      <c r="AH887" s="89">
        <f t="shared" si="509"/>
        <v>-213.8461042912204</v>
      </c>
      <c r="AI887" s="109">
        <f t="shared" si="510"/>
        <v>-1</v>
      </c>
      <c r="AJ887" s="109">
        <f t="shared" si="514"/>
        <v>50</v>
      </c>
      <c r="AK887" s="88"/>
      <c r="AL887" s="191" t="str">
        <f t="shared" si="515"/>
        <v/>
      </c>
      <c r="AM887" s="191">
        <f t="shared" si="516"/>
        <v>-107.97999999999956</v>
      </c>
      <c r="AN887" s="88"/>
      <c r="AO887" s="191"/>
      <c r="AP887" s="191">
        <f t="shared" si="511"/>
        <v>11659.680399999907</v>
      </c>
      <c r="AQ887" s="191">
        <f t="shared" si="543"/>
        <v>184.71024351206688</v>
      </c>
      <c r="AR887" s="191">
        <f t="shared" si="513"/>
        <v>-134.47539098026039</v>
      </c>
      <c r="AS887" s="250">
        <f t="shared" si="518"/>
        <v>0</v>
      </c>
      <c r="AT887" s="250">
        <f t="shared" si="519"/>
        <v>0</v>
      </c>
      <c r="AU887" s="250">
        <f t="shared" si="520"/>
        <v>0</v>
      </c>
      <c r="AV887" s="250">
        <f t="shared" si="521"/>
        <v>0</v>
      </c>
      <c r="AW887" s="250">
        <f t="shared" si="522"/>
        <v>1</v>
      </c>
      <c r="AX887" s="250">
        <f t="shared" si="523"/>
        <v>0</v>
      </c>
      <c r="AY887" s="89"/>
      <c r="AZ887" s="111"/>
      <c r="BA887" s="111"/>
      <c r="BB887" s="111"/>
      <c r="BC887" s="111"/>
      <c r="BD887" s="111"/>
      <c r="BE887" s="111"/>
      <c r="BF887" s="111"/>
      <c r="BG887" s="111"/>
      <c r="BH887" s="89"/>
      <c r="BI887" s="89"/>
      <c r="BJ887" s="89"/>
      <c r="BK887" s="89"/>
      <c r="BL887" s="89"/>
    </row>
    <row r="888" spans="1:64" x14ac:dyDescent="0.25">
      <c r="A888" s="86">
        <f t="shared" si="512"/>
        <v>887</v>
      </c>
      <c r="B888" s="113"/>
      <c r="C888" s="88"/>
      <c r="D888" s="88"/>
      <c r="E888" s="194">
        <f t="shared" si="524"/>
        <v>0</v>
      </c>
      <c r="F888" s="89">
        <f t="shared" si="525"/>
        <v>0</v>
      </c>
      <c r="G888" s="113"/>
      <c r="H888" s="88"/>
      <c r="I888" s="84">
        <f t="shared" si="526"/>
        <v>18731.559328759125</v>
      </c>
      <c r="J888" s="84">
        <f t="shared" si="527"/>
        <v>18891.152146005294</v>
      </c>
      <c r="K888" s="84">
        <f t="shared" si="528"/>
        <v>19050.744963251454</v>
      </c>
      <c r="L888" s="84">
        <f t="shared" si="529"/>
        <v>19210.337780497619</v>
      </c>
      <c r="M888" s="108">
        <f>IF(T888&lt;&gt;0,(((G888+1)*('Data Raw'!$N$1007-'Data Raw'!$N$1008)/2+'Data Raw'!$N$1008)*'Data Raw'!$M$1010+'Data Raw'!$M$1009)*AE888+AE888)</f>
        <v>19369.930597743783</v>
      </c>
      <c r="N888" s="84">
        <f t="shared" si="530"/>
        <v>19529.523414989948</v>
      </c>
      <c r="O888" s="84">
        <f t="shared" si="531"/>
        <v>19689.116232236112</v>
      </c>
      <c r="P888" s="84">
        <f t="shared" si="532"/>
        <v>19848.709049482273</v>
      </c>
      <c r="Q888" s="84">
        <f t="shared" si="533"/>
        <v>20008.301866728441</v>
      </c>
      <c r="R888" s="166" t="str">
        <f t="shared" si="534"/>
        <v/>
      </c>
      <c r="S888" s="109">
        <f>'Data Raw'!E930</f>
        <v>19386.82</v>
      </c>
      <c r="T888" s="109">
        <f>'Data Raw'!G930</f>
        <v>19746.32</v>
      </c>
      <c r="U888" s="109">
        <f>'Data Raw'!D930</f>
        <v>19768.32</v>
      </c>
      <c r="V888" s="166" t="str">
        <f t="shared" si="535"/>
        <v/>
      </c>
      <c r="W888" s="89">
        <f t="shared" si="536"/>
        <v>-376.38940225621627</v>
      </c>
      <c r="X888" s="89">
        <f t="shared" si="537"/>
        <v>141668.98213079179</v>
      </c>
      <c r="Y888" s="89">
        <f t="shared" si="517"/>
        <v>327.9690311443639</v>
      </c>
      <c r="Z888" s="109">
        <f t="shared" si="538"/>
        <v>381.5</v>
      </c>
      <c r="AA888" s="89">
        <f t="shared" si="539"/>
        <v>353.9254508077957</v>
      </c>
      <c r="AB888" s="89">
        <f t="shared" si="540"/>
        <v>19288.419761282268</v>
      </c>
      <c r="AC888" s="89">
        <f t="shared" si="541"/>
        <v>19882.280238717729</v>
      </c>
      <c r="AD888" s="89">
        <f t="shared" si="542"/>
        <v>1</v>
      </c>
      <c r="AE888" s="89">
        <f>'Data Raw'!C930</f>
        <v>19585.349999999999</v>
      </c>
      <c r="AF888" s="89"/>
      <c r="AG888" s="89">
        <f t="shared" si="508"/>
        <v>160.97000000000116</v>
      </c>
      <c r="AH888" s="89">
        <f t="shared" si="509"/>
        <v>-215.41940225621511</v>
      </c>
      <c r="AI888" s="109">
        <f t="shared" si="510"/>
        <v>-1</v>
      </c>
      <c r="AJ888" s="109">
        <f t="shared" si="514"/>
        <v>50</v>
      </c>
      <c r="AK888" s="88"/>
      <c r="AL888" s="191" t="str">
        <f t="shared" si="515"/>
        <v/>
      </c>
      <c r="AM888" s="191">
        <f t="shared" si="516"/>
        <v>-160.97000000000116</v>
      </c>
      <c r="AN888" s="88"/>
      <c r="AO888" s="191"/>
      <c r="AP888" s="191">
        <f t="shared" si="511"/>
        <v>25911.340900000374</v>
      </c>
      <c r="AQ888" s="191">
        <f t="shared" si="543"/>
        <v>182.07243867739294</v>
      </c>
      <c r="AR888" s="191">
        <f t="shared" si="513"/>
        <v>-145.89659246697096</v>
      </c>
      <c r="AS888" s="250">
        <f t="shared" si="518"/>
        <v>0</v>
      </c>
      <c r="AT888" s="250">
        <f t="shared" si="519"/>
        <v>0</v>
      </c>
      <c r="AU888" s="250">
        <f t="shared" si="520"/>
        <v>0</v>
      </c>
      <c r="AV888" s="250">
        <f t="shared" si="521"/>
        <v>0</v>
      </c>
      <c r="AW888" s="250">
        <f t="shared" si="522"/>
        <v>1</v>
      </c>
      <c r="AX888" s="250">
        <f t="shared" si="523"/>
        <v>0</v>
      </c>
      <c r="AY888" s="89"/>
      <c r="AZ888" s="111"/>
      <c r="BA888" s="111"/>
      <c r="BB888" s="111"/>
      <c r="BC888" s="111"/>
      <c r="BD888" s="111"/>
      <c r="BE888" s="111"/>
      <c r="BF888" s="111"/>
      <c r="BG888" s="111"/>
      <c r="BH888" s="89"/>
      <c r="BI888" s="89"/>
      <c r="BJ888" s="89"/>
      <c r="BK888" s="89"/>
      <c r="BL888" s="89"/>
    </row>
    <row r="889" spans="1:64" x14ac:dyDescent="0.25">
      <c r="A889" s="86">
        <f t="shared" si="512"/>
        <v>888</v>
      </c>
      <c r="B889" s="113"/>
      <c r="C889" s="88"/>
      <c r="D889" s="88"/>
      <c r="E889" s="194">
        <f t="shared" si="524"/>
        <v>0</v>
      </c>
      <c r="F889" s="89">
        <f t="shared" si="525"/>
        <v>0</v>
      </c>
      <c r="G889" s="113"/>
      <c r="H889" s="88"/>
      <c r="I889" s="84">
        <f t="shared" si="526"/>
        <v>18849.287871293905</v>
      </c>
      <c r="J889" s="84">
        <f t="shared" si="527"/>
        <v>19013.272386866087</v>
      </c>
      <c r="K889" s="84">
        <f t="shared" si="528"/>
        <v>19177.256902438268</v>
      </c>
      <c r="L889" s="84">
        <f t="shared" si="529"/>
        <v>19341.24141801045</v>
      </c>
      <c r="M889" s="108">
        <f>IF(T889&lt;&gt;0,(((G889+1)*('Data Raw'!$N$1007-'Data Raw'!$N$1008)/2+'Data Raw'!$N$1008)*'Data Raw'!$M$1010+'Data Raw'!$M$1009)*AE889+AE889)</f>
        <v>19505.225933582631</v>
      </c>
      <c r="N889" s="84">
        <f t="shared" si="530"/>
        <v>19669.210449154813</v>
      </c>
      <c r="O889" s="84">
        <f t="shared" si="531"/>
        <v>19833.194964726994</v>
      </c>
      <c r="P889" s="84">
        <f t="shared" si="532"/>
        <v>19997.179480299175</v>
      </c>
      <c r="Q889" s="84">
        <f t="shared" si="533"/>
        <v>20161.163995871357</v>
      </c>
      <c r="R889" s="166" t="str">
        <f t="shared" si="534"/>
        <v/>
      </c>
      <c r="S889" s="109">
        <f>'Data Raw'!E931</f>
        <v>19615.61</v>
      </c>
      <c r="T889" s="109">
        <f>'Data Raw'!G931</f>
        <v>19742.46</v>
      </c>
      <c r="U889" s="109">
        <f>'Data Raw'!D931</f>
        <v>19823.09</v>
      </c>
      <c r="V889" s="166" t="str">
        <f t="shared" si="535"/>
        <v/>
      </c>
      <c r="W889" s="89">
        <f t="shared" si="536"/>
        <v>-237.23406641736801</v>
      </c>
      <c r="X889" s="89">
        <f t="shared" si="537"/>
        <v>56280.00226892018</v>
      </c>
      <c r="Y889" s="89">
        <f t="shared" si="517"/>
        <v>316.60297683997959</v>
      </c>
      <c r="Z889" s="109">
        <f t="shared" si="538"/>
        <v>207.47999999999956</v>
      </c>
      <c r="AA889" s="89">
        <f t="shared" si="539"/>
        <v>333.00467212096765</v>
      </c>
      <c r="AB889" s="89">
        <f t="shared" si="540"/>
        <v>19421.313366813374</v>
      </c>
      <c r="AC889" s="89">
        <f t="shared" si="541"/>
        <v>20022.986633186629</v>
      </c>
      <c r="AD889" s="89">
        <f t="shared" si="542"/>
        <v>1</v>
      </c>
      <c r="AE889" s="89">
        <f>'Data Raw'!C931</f>
        <v>19722.150000000001</v>
      </c>
      <c r="AF889" s="89"/>
      <c r="AG889" s="89">
        <f t="shared" si="508"/>
        <v>20.309999999997672</v>
      </c>
      <c r="AH889" s="89">
        <f t="shared" si="509"/>
        <v>-216.92406641737034</v>
      </c>
      <c r="AI889" s="109">
        <f t="shared" si="510"/>
        <v>-1</v>
      </c>
      <c r="AJ889" s="109">
        <f t="shared" si="514"/>
        <v>50</v>
      </c>
      <c r="AK889" s="88"/>
      <c r="AL889" s="191" t="str">
        <f t="shared" si="515"/>
        <v/>
      </c>
      <c r="AM889" s="191">
        <f t="shared" si="516"/>
        <v>-20.309999999997672</v>
      </c>
      <c r="AN889" s="88"/>
      <c r="AO889" s="191"/>
      <c r="AP889" s="191">
        <f t="shared" si="511"/>
        <v>412.49609999990543</v>
      </c>
      <c r="AQ889" s="191">
        <f t="shared" si="543"/>
        <v>164.09883437990456</v>
      </c>
      <c r="AR889" s="191">
        <f t="shared" si="513"/>
        <v>-152.50414246007503</v>
      </c>
      <c r="AS889" s="250">
        <f t="shared" si="518"/>
        <v>0</v>
      </c>
      <c r="AT889" s="250">
        <f t="shared" si="519"/>
        <v>0</v>
      </c>
      <c r="AU889" s="250">
        <f t="shared" si="520"/>
        <v>0</v>
      </c>
      <c r="AV889" s="250">
        <f t="shared" si="521"/>
        <v>1</v>
      </c>
      <c r="AW889" s="250">
        <f t="shared" si="522"/>
        <v>0</v>
      </c>
      <c r="AX889" s="250">
        <f t="shared" si="523"/>
        <v>0</v>
      </c>
      <c r="AY889" s="89"/>
      <c r="AZ889" s="111"/>
      <c r="BA889" s="111"/>
      <c r="BB889" s="111"/>
      <c r="BC889" s="111"/>
      <c r="BD889" s="111"/>
      <c r="BE889" s="111"/>
      <c r="BF889" s="111"/>
      <c r="BG889" s="111"/>
      <c r="BH889" s="89"/>
      <c r="BI889" s="89"/>
      <c r="BJ889" s="89"/>
      <c r="BK889" s="89"/>
      <c r="BL889" s="89"/>
    </row>
    <row r="890" spans="1:64" x14ac:dyDescent="0.25">
      <c r="A890" s="86">
        <f t="shared" si="512"/>
        <v>889</v>
      </c>
      <c r="B890" s="113"/>
      <c r="C890" s="88"/>
      <c r="D890" s="88"/>
      <c r="E890" s="194">
        <f t="shared" si="524"/>
        <v>0</v>
      </c>
      <c r="F890" s="89">
        <f t="shared" si="525"/>
        <v>0</v>
      </c>
      <c r="G890" s="113"/>
      <c r="H890" s="88"/>
      <c r="I890" s="84">
        <f t="shared" si="526"/>
        <v>18730.108227420831</v>
      </c>
      <c r="J890" s="84">
        <f t="shared" si="527"/>
        <v>18888.409715840819</v>
      </c>
      <c r="K890" s="84">
        <f t="shared" si="528"/>
        <v>19046.71120426081</v>
      </c>
      <c r="L890" s="84">
        <f t="shared" si="529"/>
        <v>19205.012692680797</v>
      </c>
      <c r="M890" s="108">
        <f>IF(T890&lt;&gt;0,(((G890+1)*('Data Raw'!$N$1007-'Data Raw'!$N$1008)/2+'Data Raw'!$N$1008)*'Data Raw'!$M$1010+'Data Raw'!$M$1009)*AE890+AE890)</f>
        <v>19363.314181100788</v>
      </c>
      <c r="N890" s="84">
        <f t="shared" si="530"/>
        <v>19521.615669520779</v>
      </c>
      <c r="O890" s="84">
        <f t="shared" si="531"/>
        <v>19679.917157940767</v>
      </c>
      <c r="P890" s="84">
        <f t="shared" si="532"/>
        <v>19838.218646360758</v>
      </c>
      <c r="Q890" s="84">
        <f t="shared" si="533"/>
        <v>19996.520134780745</v>
      </c>
      <c r="R890" s="166" t="str">
        <f t="shared" si="534"/>
        <v/>
      </c>
      <c r="S890" s="109">
        <f>'Data Raw'!E932</f>
        <v>19466.689999999999</v>
      </c>
      <c r="T890" s="109">
        <f>'Data Raw'!G932</f>
        <v>19560.439999999999</v>
      </c>
      <c r="U890" s="109">
        <f>'Data Raw'!D932</f>
        <v>19642.73</v>
      </c>
      <c r="V890" s="166" t="str">
        <f t="shared" si="535"/>
        <v/>
      </c>
      <c r="W890" s="89">
        <f t="shared" si="536"/>
        <v>-197.12581889921057</v>
      </c>
      <c r="X890" s="89">
        <f t="shared" si="537"/>
        <v>38858.588476684366</v>
      </c>
      <c r="Y890" s="89">
        <f t="shared" si="517"/>
        <v>302.43848445127867</v>
      </c>
      <c r="Z890" s="109">
        <f t="shared" si="538"/>
        <v>176.04000000000087</v>
      </c>
      <c r="AA890" s="89">
        <f t="shared" si="539"/>
        <v>310.58114753225806</v>
      </c>
      <c r="AB890" s="89">
        <f t="shared" si="540"/>
        <v>19295.606028697177</v>
      </c>
      <c r="AC890" s="89">
        <f t="shared" si="541"/>
        <v>19861.713971302823</v>
      </c>
      <c r="AD890" s="89">
        <f t="shared" si="542"/>
        <v>1</v>
      </c>
      <c r="AE890" s="89">
        <f>'Data Raw'!C932</f>
        <v>19578.66</v>
      </c>
      <c r="AF890" s="89"/>
      <c r="AG890" s="89">
        <f t="shared" si="508"/>
        <v>-18.220000000001164</v>
      </c>
      <c r="AH890" s="89">
        <f t="shared" si="509"/>
        <v>-215.34581889921174</v>
      </c>
      <c r="AI890" s="109">
        <f t="shared" si="510"/>
        <v>-1</v>
      </c>
      <c r="AJ890" s="109">
        <f t="shared" si="514"/>
        <v>50</v>
      </c>
      <c r="AK890" s="88"/>
      <c r="AL890" s="191" t="str">
        <f t="shared" si="515"/>
        <v/>
      </c>
      <c r="AM890" s="191">
        <f t="shared" si="516"/>
        <v>-18.220000000001164</v>
      </c>
      <c r="AN890" s="88"/>
      <c r="AO890" s="191"/>
      <c r="AP890" s="191">
        <f t="shared" si="511"/>
        <v>331.96840000004244</v>
      </c>
      <c r="AQ890" s="191">
        <f t="shared" si="543"/>
        <v>147.89007500435974</v>
      </c>
      <c r="AR890" s="191">
        <f t="shared" si="513"/>
        <v>-154.54840944691892</v>
      </c>
      <c r="AS890" s="250">
        <f t="shared" si="518"/>
        <v>0</v>
      </c>
      <c r="AT890" s="250">
        <f t="shared" si="519"/>
        <v>0</v>
      </c>
      <c r="AU890" s="250">
        <f t="shared" si="520"/>
        <v>0</v>
      </c>
      <c r="AV890" s="250">
        <f t="shared" si="521"/>
        <v>1</v>
      </c>
      <c r="AW890" s="250">
        <f t="shared" si="522"/>
        <v>0</v>
      </c>
      <c r="AX890" s="250">
        <f t="shared" si="523"/>
        <v>0</v>
      </c>
      <c r="AY890" s="89"/>
      <c r="AZ890" s="111"/>
      <c r="BA890" s="111"/>
      <c r="BB890" s="111"/>
      <c r="BC890" s="111"/>
      <c r="BD890" s="111"/>
      <c r="BE890" s="111"/>
      <c r="BF890" s="111"/>
      <c r="BG890" s="111"/>
      <c r="BH890" s="89"/>
      <c r="BI890" s="89"/>
      <c r="BJ890" s="89"/>
      <c r="BK890" s="89"/>
      <c r="BL890" s="89"/>
    </row>
    <row r="891" spans="1:64" x14ac:dyDescent="0.25">
      <c r="A891" s="86">
        <f t="shared" si="512"/>
        <v>890</v>
      </c>
      <c r="B891" s="113"/>
      <c r="C891" s="88"/>
      <c r="D891" s="88"/>
      <c r="E891" s="194">
        <f t="shared" si="524"/>
        <v>0</v>
      </c>
      <c r="F891" s="89">
        <f t="shared" si="525"/>
        <v>0</v>
      </c>
      <c r="G891" s="113"/>
      <c r="H891" s="88"/>
      <c r="I891" s="84">
        <f t="shared" si="526"/>
        <v>18791.034684926653</v>
      </c>
      <c r="J891" s="84">
        <f t="shared" si="527"/>
        <v>18942.253927152295</v>
      </c>
      <c r="K891" s="84">
        <f t="shared" si="528"/>
        <v>19093.473169377932</v>
      </c>
      <c r="L891" s="84">
        <f t="shared" si="529"/>
        <v>19244.692411603573</v>
      </c>
      <c r="M891" s="108">
        <f>IF(T891&lt;&gt;0,(((G891+1)*('Data Raw'!$N$1007-'Data Raw'!$N$1008)/2+'Data Raw'!$N$1008)*'Data Raw'!$M$1010+'Data Raw'!$M$1009)*AE891+AE891)</f>
        <v>19395.911653829211</v>
      </c>
      <c r="N891" s="84">
        <f t="shared" si="530"/>
        <v>19547.130896054849</v>
      </c>
      <c r="O891" s="84">
        <f t="shared" si="531"/>
        <v>19698.35013828049</v>
      </c>
      <c r="P891" s="84">
        <f t="shared" si="532"/>
        <v>19849.569380506127</v>
      </c>
      <c r="Q891" s="84">
        <f t="shared" si="533"/>
        <v>20000.788622731769</v>
      </c>
      <c r="R891" s="166" t="str">
        <f t="shared" si="534"/>
        <v/>
      </c>
      <c r="S891" s="109">
        <f>'Data Raw'!E933</f>
        <v>19566.29</v>
      </c>
      <c r="T891" s="109">
        <f>'Data Raw'!G933</f>
        <v>19865.849999999999</v>
      </c>
      <c r="U891" s="109">
        <f>'Data Raw'!D933</f>
        <v>19934.72</v>
      </c>
      <c r="V891" s="166" t="str">
        <f t="shared" si="535"/>
        <v/>
      </c>
      <c r="W891" s="89">
        <f t="shared" si="536"/>
        <v>-469.93834617078755</v>
      </c>
      <c r="X891" s="89">
        <f t="shared" si="537"/>
        <v>220842.04920173495</v>
      </c>
      <c r="Y891" s="89">
        <f t="shared" si="517"/>
        <v>331.58844337626317</v>
      </c>
      <c r="Z891" s="109">
        <f t="shared" si="538"/>
        <v>368.43000000000029</v>
      </c>
      <c r="AA891" s="89">
        <f t="shared" si="539"/>
        <v>318.8452693133641</v>
      </c>
      <c r="AB891" s="89">
        <f t="shared" si="540"/>
        <v>19347.626024597579</v>
      </c>
      <c r="AC891" s="89">
        <f t="shared" si="541"/>
        <v>19875.613975402419</v>
      </c>
      <c r="AD891" s="89">
        <f t="shared" si="542"/>
        <v>1</v>
      </c>
      <c r="AE891" s="89">
        <f>'Data Raw'!C933</f>
        <v>19611.62</v>
      </c>
      <c r="AF891" s="89"/>
      <c r="AG891" s="89">
        <f t="shared" si="508"/>
        <v>254.22999999999956</v>
      </c>
      <c r="AH891" s="89">
        <f t="shared" si="509"/>
        <v>-215.70834617078799</v>
      </c>
      <c r="AI891" s="109">
        <f t="shared" si="510"/>
        <v>-1</v>
      </c>
      <c r="AJ891" s="109">
        <f t="shared" si="514"/>
        <v>50</v>
      </c>
      <c r="AK891" s="88"/>
      <c r="AL891" s="191" t="str">
        <f t="shared" si="515"/>
        <v/>
      </c>
      <c r="AM891" s="191">
        <f t="shared" si="516"/>
        <v>-254.22999999999956</v>
      </c>
      <c r="AN891" s="88"/>
      <c r="AO891" s="191"/>
      <c r="AP891" s="191">
        <f t="shared" si="511"/>
        <v>64632.892899999781</v>
      </c>
      <c r="AQ891" s="191">
        <f t="shared" si="543"/>
        <v>159.70562222609749</v>
      </c>
      <c r="AR891" s="191">
        <f t="shared" si="513"/>
        <v>-171.88282115016568</v>
      </c>
      <c r="AS891" s="250">
        <f t="shared" si="518"/>
        <v>0</v>
      </c>
      <c r="AT891" s="250">
        <f t="shared" si="519"/>
        <v>0</v>
      </c>
      <c r="AU891" s="250">
        <f t="shared" si="520"/>
        <v>0</v>
      </c>
      <c r="AV891" s="250">
        <f t="shared" si="521"/>
        <v>0</v>
      </c>
      <c r="AW891" s="250">
        <f t="shared" si="522"/>
        <v>0</v>
      </c>
      <c r="AX891" s="250">
        <f t="shared" si="523"/>
        <v>1</v>
      </c>
      <c r="AY891" s="89"/>
      <c r="AZ891" s="111"/>
      <c r="BA891" s="111"/>
      <c r="BB891" s="111"/>
      <c r="BC891" s="111"/>
      <c r="BD891" s="111"/>
      <c r="BE891" s="111"/>
      <c r="BF891" s="111"/>
      <c r="BG891" s="111"/>
      <c r="BH891" s="89"/>
      <c r="BI891" s="89"/>
      <c r="BJ891" s="89"/>
      <c r="BK891" s="89"/>
      <c r="BL891" s="89"/>
    </row>
    <row r="892" spans="1:64" x14ac:dyDescent="0.25">
      <c r="A892" s="86">
        <f t="shared" si="512"/>
        <v>891</v>
      </c>
      <c r="B892" s="113"/>
      <c r="C892" s="88"/>
      <c r="D892" s="88"/>
      <c r="E892" s="194">
        <f t="shared" si="524"/>
        <v>0</v>
      </c>
      <c r="F892" s="89">
        <f t="shared" si="525"/>
        <v>0</v>
      </c>
      <c r="G892" s="113"/>
      <c r="H892" s="88"/>
      <c r="I892" s="84">
        <f t="shared" si="526"/>
        <v>18852.067626888933</v>
      </c>
      <c r="J892" s="84">
        <f t="shared" si="527"/>
        <v>19017.861848577064</v>
      </c>
      <c r="K892" s="84">
        <f t="shared" si="528"/>
        <v>19183.656070265195</v>
      </c>
      <c r="L892" s="84">
        <f t="shared" si="529"/>
        <v>19349.450291953326</v>
      </c>
      <c r="M892" s="108">
        <f>IF(T892&lt;&gt;0,(((G892+1)*('Data Raw'!$N$1007-'Data Raw'!$N$1008)/2+'Data Raw'!$N$1008)*'Data Raw'!$M$1010+'Data Raw'!$M$1009)*AE892+AE892)</f>
        <v>19515.244513641457</v>
      </c>
      <c r="N892" s="84">
        <f t="shared" si="530"/>
        <v>19681.038735329588</v>
      </c>
      <c r="O892" s="84">
        <f t="shared" si="531"/>
        <v>19846.832957017719</v>
      </c>
      <c r="P892" s="84">
        <f t="shared" si="532"/>
        <v>20012.62717870585</v>
      </c>
      <c r="Q892" s="84">
        <f t="shared" si="533"/>
        <v>20178.421400393981</v>
      </c>
      <c r="R892" s="166" t="str">
        <f t="shared" si="534"/>
        <v/>
      </c>
      <c r="S892" s="109">
        <f>'Data Raw'!E934</f>
        <v>19695.509999999998</v>
      </c>
      <c r="T892" s="109">
        <f>'Data Raw'!G934</f>
        <v>20414.09</v>
      </c>
      <c r="U892" s="109">
        <f>'Data Raw'!D934</f>
        <v>20433.73</v>
      </c>
      <c r="V892" s="166" t="str">
        <f t="shared" si="535"/>
        <v/>
      </c>
      <c r="W892" s="89">
        <f t="shared" si="536"/>
        <v>-898.84548635854298</v>
      </c>
      <c r="X892" s="89">
        <f t="shared" si="537"/>
        <v>807923.20834712568</v>
      </c>
      <c r="Y892" s="89">
        <f t="shared" si="517"/>
        <v>457.88778772459796</v>
      </c>
      <c r="Z892" s="109">
        <f t="shared" si="538"/>
        <v>738.22000000000116</v>
      </c>
      <c r="AA892" s="89">
        <f t="shared" si="539"/>
        <v>378.75594512574082</v>
      </c>
      <c r="AB892" s="89">
        <f t="shared" si="540"/>
        <v>19461.261521083641</v>
      </c>
      <c r="AC892" s="89">
        <f t="shared" si="541"/>
        <v>20003.298478916357</v>
      </c>
      <c r="AD892" s="89" t="str">
        <f t="shared" si="542"/>
        <v/>
      </c>
      <c r="AE892" s="89">
        <f>'Data Raw'!C934</f>
        <v>19732.28</v>
      </c>
      <c r="AF892" s="89"/>
      <c r="AG892" s="89">
        <f t="shared" si="508"/>
        <v>681.81000000000131</v>
      </c>
      <c r="AH892" s="89">
        <f t="shared" si="509"/>
        <v>-217.03548635854168</v>
      </c>
      <c r="AI892" s="109">
        <f t="shared" si="510"/>
        <v>-1</v>
      </c>
      <c r="AJ892" s="109">
        <f t="shared" si="514"/>
        <v>50</v>
      </c>
      <c r="AK892" s="88"/>
      <c r="AL892" s="191" t="str">
        <f t="shared" si="515"/>
        <v/>
      </c>
      <c r="AM892" s="191">
        <f t="shared" si="516"/>
        <v>-681.81000000000131</v>
      </c>
      <c r="AN892" s="88"/>
      <c r="AO892" s="191"/>
      <c r="AP892" s="191">
        <f t="shared" si="511"/>
        <v>464864.8761000018</v>
      </c>
      <c r="AQ892" s="191">
        <f t="shared" si="543"/>
        <v>217.71721975653128</v>
      </c>
      <c r="AR892" s="191">
        <f t="shared" si="513"/>
        <v>-240.17056796806668</v>
      </c>
      <c r="AS892" s="250">
        <f t="shared" si="518"/>
        <v>0</v>
      </c>
      <c r="AT892" s="250">
        <f t="shared" si="519"/>
        <v>0</v>
      </c>
      <c r="AU892" s="250">
        <f t="shared" si="520"/>
        <v>0</v>
      </c>
      <c r="AV892" s="250">
        <f t="shared" si="521"/>
        <v>0</v>
      </c>
      <c r="AW892" s="250">
        <f t="shared" si="522"/>
        <v>0</v>
      </c>
      <c r="AX892" s="250">
        <f t="shared" si="523"/>
        <v>0</v>
      </c>
      <c r="AY892" s="89"/>
      <c r="AZ892" s="111"/>
      <c r="BA892" s="111"/>
      <c r="BB892" s="111"/>
      <c r="BC892" s="111"/>
      <c r="BD892" s="111"/>
      <c r="BE892" s="111"/>
      <c r="BF892" s="111"/>
      <c r="BG892" s="111"/>
      <c r="BH892" s="89"/>
      <c r="BI892" s="89"/>
      <c r="BJ892" s="89"/>
      <c r="BK892" s="89"/>
      <c r="BL892" s="89"/>
    </row>
    <row r="893" spans="1:64" x14ac:dyDescent="0.25">
      <c r="A893" s="86">
        <f t="shared" si="512"/>
        <v>892</v>
      </c>
      <c r="B893" s="113"/>
      <c r="C893" s="88"/>
      <c r="D893" s="88"/>
      <c r="E893" s="194">
        <f t="shared" si="524"/>
        <v>0</v>
      </c>
      <c r="F893" s="89">
        <f t="shared" si="525"/>
        <v>0</v>
      </c>
      <c r="G893" s="113"/>
      <c r="H893" s="88"/>
      <c r="I893" s="84">
        <f t="shared" si="526"/>
        <v>19922.524796563121</v>
      </c>
      <c r="J893" s="84">
        <f t="shared" si="527"/>
        <v>20151.468690425419</v>
      </c>
      <c r="K893" s="84">
        <f t="shared" si="528"/>
        <v>20380.412584287718</v>
      </c>
      <c r="L893" s="84">
        <f t="shared" si="529"/>
        <v>20609.356478150017</v>
      </c>
      <c r="M893" s="108">
        <f>IF(T893&lt;&gt;0,(((G893+1)*('Data Raw'!$N$1007-'Data Raw'!$N$1008)/2+'Data Raw'!$N$1008)*'Data Raw'!$M$1010+'Data Raw'!$M$1009)*AE893+AE893)</f>
        <v>20838.300372012316</v>
      </c>
      <c r="N893" s="84">
        <f t="shared" si="530"/>
        <v>21067.244265874615</v>
      </c>
      <c r="O893" s="84">
        <f t="shared" si="531"/>
        <v>21296.188159736914</v>
      </c>
      <c r="P893" s="84">
        <f t="shared" si="532"/>
        <v>21525.132053599213</v>
      </c>
      <c r="Q893" s="84">
        <f t="shared" si="533"/>
        <v>21754.075947461512</v>
      </c>
      <c r="R893" s="166" t="str">
        <f t="shared" si="534"/>
        <v/>
      </c>
      <c r="S893" s="109">
        <f>'Data Raw'!E935</f>
        <v>20308.86</v>
      </c>
      <c r="T893" s="109">
        <f>'Data Raw'!G935</f>
        <v>20311.28</v>
      </c>
      <c r="U893" s="109">
        <f>'Data Raw'!D935</f>
        <v>21070.05</v>
      </c>
      <c r="V893" s="166" t="str">
        <f t="shared" si="535"/>
        <v/>
      </c>
      <c r="W893" s="89">
        <f t="shared" si="536"/>
        <v>527.02037201231724</v>
      </c>
      <c r="X893" s="89">
        <f t="shared" si="537"/>
        <v>277750.47251600126</v>
      </c>
      <c r="Y893" s="89">
        <f t="shared" si="517"/>
        <v>468.38900642825877</v>
      </c>
      <c r="Z893" s="109">
        <f t="shared" si="538"/>
        <v>761.18999999999869</v>
      </c>
      <c r="AA893" s="89">
        <f t="shared" si="539"/>
        <v>433.38938153634911</v>
      </c>
      <c r="AB893" s="89">
        <f t="shared" si="540"/>
        <v>20748.10744664312</v>
      </c>
      <c r="AC893" s="89">
        <f t="shared" si="541"/>
        <v>21391.992553356878</v>
      </c>
      <c r="AD893" s="89" t="str">
        <f t="shared" si="542"/>
        <v/>
      </c>
      <c r="AE893" s="89">
        <f>'Data Raw'!C935</f>
        <v>21070.05</v>
      </c>
      <c r="AF893" s="89"/>
      <c r="AG893" s="89">
        <f t="shared" si="508"/>
        <v>-758.77000000000044</v>
      </c>
      <c r="AH893" s="89">
        <f t="shared" si="509"/>
        <v>-231.7496279876832</v>
      </c>
      <c r="AI893" s="109">
        <f t="shared" si="510"/>
        <v>-1</v>
      </c>
      <c r="AJ893" s="109">
        <f t="shared" si="514"/>
        <v>50</v>
      </c>
      <c r="AK893" s="88"/>
      <c r="AL893" s="191" t="str">
        <f t="shared" si="515"/>
        <v/>
      </c>
      <c r="AM893" s="191">
        <f t="shared" si="516"/>
        <v>-758.77000000000044</v>
      </c>
      <c r="AN893" s="88"/>
      <c r="AO893" s="191"/>
      <c r="AP893" s="191">
        <f t="shared" si="511"/>
        <v>575731.91290000069</v>
      </c>
      <c r="AQ893" s="191">
        <f t="shared" si="543"/>
        <v>277.834195339139</v>
      </c>
      <c r="AR893" s="191">
        <f t="shared" si="513"/>
        <v>-190.55481108911977</v>
      </c>
      <c r="AS893" s="250">
        <f t="shared" si="518"/>
        <v>0</v>
      </c>
      <c r="AT893" s="250">
        <f t="shared" si="519"/>
        <v>1</v>
      </c>
      <c r="AU893" s="250">
        <f t="shared" si="520"/>
        <v>0</v>
      </c>
      <c r="AV893" s="250">
        <f t="shared" si="521"/>
        <v>0</v>
      </c>
      <c r="AW893" s="250">
        <f t="shared" si="522"/>
        <v>0</v>
      </c>
      <c r="AX893" s="250">
        <f t="shared" si="523"/>
        <v>0</v>
      </c>
      <c r="AY893" s="89"/>
      <c r="AZ893" s="111"/>
      <c r="BA893" s="111"/>
      <c r="BB893" s="111"/>
      <c r="BC893" s="111"/>
      <c r="BD893" s="111"/>
      <c r="BE893" s="111"/>
      <c r="BF893" s="111"/>
      <c r="BG893" s="111"/>
      <c r="BH893" s="89"/>
      <c r="BI893" s="89"/>
      <c r="BJ893" s="89"/>
      <c r="BK893" s="89"/>
      <c r="BL893" s="89"/>
    </row>
    <row r="894" spans="1:64" x14ac:dyDescent="0.25">
      <c r="A894" s="86">
        <f t="shared" si="512"/>
        <v>893</v>
      </c>
      <c r="B894" s="113"/>
      <c r="C894" s="88"/>
      <c r="D894" s="88"/>
      <c r="E894" s="194">
        <f t="shared" si="524"/>
        <v>0</v>
      </c>
      <c r="F894" s="89">
        <f t="shared" si="525"/>
        <v>0</v>
      </c>
      <c r="G894" s="113"/>
      <c r="H894" s="88"/>
      <c r="I894" s="84">
        <f t="shared" si="526"/>
        <v>19243.292748281936</v>
      </c>
      <c r="J894" s="84">
        <f t="shared" si="527"/>
        <v>19477.48725149607</v>
      </c>
      <c r="K894" s="84">
        <f t="shared" si="528"/>
        <v>19711.681754710196</v>
      </c>
      <c r="L894" s="84">
        <f t="shared" si="529"/>
        <v>19945.876257924327</v>
      </c>
      <c r="M894" s="108">
        <f>IF(T894&lt;&gt;0,(((G894+1)*('Data Raw'!$N$1007-'Data Raw'!$N$1008)/2+'Data Raw'!$N$1008)*'Data Raw'!$M$1010+'Data Raw'!$M$1009)*AE894+AE894)</f>
        <v>20180.070761138457</v>
      </c>
      <c r="N894" s="84">
        <f t="shared" si="530"/>
        <v>20414.265264352587</v>
      </c>
      <c r="O894" s="84">
        <f t="shared" si="531"/>
        <v>20648.459767566717</v>
      </c>
      <c r="P894" s="84">
        <f t="shared" si="532"/>
        <v>20882.654270780844</v>
      </c>
      <c r="Q894" s="84">
        <f t="shared" si="533"/>
        <v>21116.848773994978</v>
      </c>
      <c r="R894" s="166" t="str">
        <f t="shared" si="534"/>
        <v/>
      </c>
      <c r="S894" s="109">
        <f>'Data Raw'!E936</f>
        <v>20100.07</v>
      </c>
      <c r="T894" s="109">
        <f>'Data Raw'!G936</f>
        <v>20155.05</v>
      </c>
      <c r="U894" s="109">
        <f>'Data Raw'!D936</f>
        <v>20481.37</v>
      </c>
      <c r="V894" s="166" t="str">
        <f t="shared" si="535"/>
        <v/>
      </c>
      <c r="W894" s="89">
        <f t="shared" si="536"/>
        <v>25.020761138457601</v>
      </c>
      <c r="X894" s="89">
        <f t="shared" si="537"/>
        <v>626.03848794775013</v>
      </c>
      <c r="Y894" s="89">
        <f t="shared" si="517"/>
        <v>433.74706364507227</v>
      </c>
      <c r="Z894" s="109">
        <f t="shared" si="538"/>
        <v>381.29999999999927</v>
      </c>
      <c r="AA894" s="89">
        <f t="shared" si="539"/>
        <v>425.94804131687056</v>
      </c>
      <c r="AB894" s="89">
        <f t="shared" si="540"/>
        <v>20036.119025694104</v>
      </c>
      <c r="AC894" s="89">
        <f t="shared" si="541"/>
        <v>20772.880974305896</v>
      </c>
      <c r="AD894" s="89">
        <f t="shared" si="542"/>
        <v>1</v>
      </c>
      <c r="AE894" s="89">
        <f>'Data Raw'!C936</f>
        <v>20404.5</v>
      </c>
      <c r="AF894" s="89"/>
      <c r="AG894" s="89">
        <f t="shared" si="508"/>
        <v>-249.45000000000073</v>
      </c>
      <c r="AH894" s="89">
        <f t="shared" si="509"/>
        <v>-224.42923886154313</v>
      </c>
      <c r="AI894" s="109">
        <f t="shared" si="510"/>
        <v>-1</v>
      </c>
      <c r="AJ894" s="109">
        <f t="shared" si="514"/>
        <v>50</v>
      </c>
      <c r="AK894" s="88"/>
      <c r="AL894" s="191" t="str">
        <f t="shared" si="515"/>
        <v/>
      </c>
      <c r="AM894" s="191">
        <f t="shared" si="516"/>
        <v>-249.45000000000073</v>
      </c>
      <c r="AN894" s="88"/>
      <c r="AO894" s="191"/>
      <c r="AP894" s="191">
        <f t="shared" si="511"/>
        <v>62225.302500000362</v>
      </c>
      <c r="AQ894" s="191">
        <f t="shared" si="543"/>
        <v>274.68039585701251</v>
      </c>
      <c r="AR894" s="191">
        <f t="shared" si="513"/>
        <v>-159.06666778805976</v>
      </c>
      <c r="AS894" s="250">
        <f t="shared" si="518"/>
        <v>0</v>
      </c>
      <c r="AT894" s="250">
        <f t="shared" si="519"/>
        <v>0</v>
      </c>
      <c r="AU894" s="250">
        <f t="shared" si="520"/>
        <v>1</v>
      </c>
      <c r="AV894" s="250">
        <f t="shared" si="521"/>
        <v>0</v>
      </c>
      <c r="AW894" s="250">
        <f t="shared" si="522"/>
        <v>0</v>
      </c>
      <c r="AX894" s="250">
        <f t="shared" si="523"/>
        <v>0</v>
      </c>
      <c r="AY894" s="89"/>
      <c r="AZ894" s="111"/>
      <c r="BA894" s="111"/>
      <c r="BB894" s="111"/>
      <c r="BC894" s="111"/>
      <c r="BD894" s="111"/>
      <c r="BE894" s="111"/>
      <c r="BF894" s="111"/>
      <c r="BG894" s="111"/>
      <c r="BH894" s="89"/>
      <c r="BI894" s="89"/>
      <c r="BJ894" s="89"/>
      <c r="BK894" s="89"/>
      <c r="BL894" s="89"/>
    </row>
    <row r="895" spans="1:64" x14ac:dyDescent="0.25">
      <c r="A895" s="86">
        <f t="shared" si="512"/>
        <v>894</v>
      </c>
      <c r="B895" s="113"/>
      <c r="C895" s="88"/>
      <c r="D895" s="88"/>
      <c r="E895" s="194">
        <f t="shared" si="524"/>
        <v>0</v>
      </c>
      <c r="F895" s="89">
        <f t="shared" si="525"/>
        <v>0</v>
      </c>
      <c r="G895" s="113"/>
      <c r="H895" s="88"/>
      <c r="I895" s="84">
        <f t="shared" si="526"/>
        <v>19123.420303932104</v>
      </c>
      <c r="J895" s="84">
        <f t="shared" si="527"/>
        <v>19340.293835754637</v>
      </c>
      <c r="K895" s="84">
        <f t="shared" si="528"/>
        <v>19557.167367577174</v>
      </c>
      <c r="L895" s="84">
        <f t="shared" si="529"/>
        <v>19774.040899399708</v>
      </c>
      <c r="M895" s="108">
        <f>IF(T895&lt;&gt;0,(((G895+1)*('Data Raw'!$N$1007-'Data Raw'!$N$1008)/2+'Data Raw'!$N$1008)*'Data Raw'!$M$1010+'Data Raw'!$M$1009)*AE895+AE895)</f>
        <v>19990.914431222245</v>
      </c>
      <c r="N895" s="84">
        <f t="shared" si="530"/>
        <v>20207.787963044782</v>
      </c>
      <c r="O895" s="84">
        <f t="shared" si="531"/>
        <v>20424.661494867316</v>
      </c>
      <c r="P895" s="84">
        <f t="shared" si="532"/>
        <v>20641.535026689853</v>
      </c>
      <c r="Q895" s="84">
        <f t="shared" si="533"/>
        <v>20858.408558512387</v>
      </c>
      <c r="R895" s="166" t="str">
        <f t="shared" si="534"/>
        <v/>
      </c>
      <c r="S895" s="109">
        <f>'Data Raw'!E937</f>
        <v>20121.47</v>
      </c>
      <c r="T895" s="109">
        <f>'Data Raw'!G937</f>
        <v>20397.05</v>
      </c>
      <c r="U895" s="109">
        <f>'Data Raw'!D937</f>
        <v>20546.439999999999</v>
      </c>
      <c r="V895" s="166" t="str">
        <f t="shared" si="535"/>
        <v/>
      </c>
      <c r="W895" s="89">
        <f t="shared" si="536"/>
        <v>-406.13556877775409</v>
      </c>
      <c r="X895" s="89">
        <f t="shared" si="537"/>
        <v>164946.10022642981</v>
      </c>
      <c r="Y895" s="89">
        <f t="shared" si="517"/>
        <v>429.91115220818165</v>
      </c>
      <c r="Z895" s="109">
        <f t="shared" si="538"/>
        <v>424.96999999999753</v>
      </c>
      <c r="AA895" s="89">
        <f t="shared" si="539"/>
        <v>425.80832112874583</v>
      </c>
      <c r="AB895" s="89">
        <f t="shared" si="540"/>
        <v>19851.184164880662</v>
      </c>
      <c r="AC895" s="89">
        <f t="shared" si="541"/>
        <v>20575.295835119341</v>
      </c>
      <c r="AD895" s="89">
        <f t="shared" si="542"/>
        <v>1</v>
      </c>
      <c r="AE895" s="89">
        <f>'Data Raw'!C937</f>
        <v>20213.240000000002</v>
      </c>
      <c r="AF895" s="89"/>
      <c r="AG895" s="89">
        <f t="shared" si="508"/>
        <v>183.80999999999767</v>
      </c>
      <c r="AH895" s="89">
        <f t="shared" si="509"/>
        <v>-222.32556877775642</v>
      </c>
      <c r="AI895" s="109">
        <f t="shared" si="510"/>
        <v>-1</v>
      </c>
      <c r="AJ895" s="109">
        <f t="shared" si="514"/>
        <v>50</v>
      </c>
      <c r="AK895" s="88"/>
      <c r="AL895" s="191" t="str">
        <f t="shared" si="515"/>
        <v/>
      </c>
      <c r="AM895" s="191">
        <f t="shared" si="516"/>
        <v>-183.80999999999767</v>
      </c>
      <c r="AN895" s="88"/>
      <c r="AO895" s="191"/>
      <c r="AP895" s="191">
        <f t="shared" si="511"/>
        <v>33786.116099999141</v>
      </c>
      <c r="AQ895" s="191">
        <f t="shared" si="543"/>
        <v>264.5836852062331</v>
      </c>
      <c r="AR895" s="191">
        <f t="shared" si="513"/>
        <v>-165.32746700194855</v>
      </c>
      <c r="AS895" s="250">
        <f t="shared" si="518"/>
        <v>0</v>
      </c>
      <c r="AT895" s="250">
        <f t="shared" si="519"/>
        <v>0</v>
      </c>
      <c r="AU895" s="250">
        <f t="shared" si="520"/>
        <v>0</v>
      </c>
      <c r="AV895" s="250">
        <f t="shared" si="521"/>
        <v>1</v>
      </c>
      <c r="AW895" s="250">
        <f t="shared" si="522"/>
        <v>0</v>
      </c>
      <c r="AX895" s="250">
        <f t="shared" si="523"/>
        <v>0</v>
      </c>
      <c r="AY895" s="89"/>
      <c r="AZ895" s="111"/>
      <c r="BA895" s="111"/>
      <c r="BB895" s="111"/>
      <c r="BC895" s="111"/>
      <c r="BD895" s="111"/>
      <c r="BE895" s="111"/>
      <c r="BF895" s="111"/>
      <c r="BG895" s="111"/>
      <c r="BH895" s="89"/>
      <c r="BI895" s="89"/>
      <c r="BJ895" s="89"/>
      <c r="BK895" s="89"/>
      <c r="BL895" s="89"/>
    </row>
    <row r="896" spans="1:64" x14ac:dyDescent="0.25">
      <c r="A896" s="86">
        <f t="shared" si="512"/>
        <v>895</v>
      </c>
      <c r="B896" s="113"/>
      <c r="C896" s="88"/>
      <c r="D896" s="88"/>
      <c r="E896" s="194">
        <f t="shared" si="524"/>
        <v>0</v>
      </c>
      <c r="F896" s="89">
        <f t="shared" si="525"/>
        <v>0</v>
      </c>
      <c r="G896" s="113"/>
      <c r="H896" s="88"/>
      <c r="I896" s="84">
        <f t="shared" si="526"/>
        <v>19155.787481600444</v>
      </c>
      <c r="J896" s="84">
        <f t="shared" si="527"/>
        <v>19370.743057704531</v>
      </c>
      <c r="K896" s="84">
        <f t="shared" si="528"/>
        <v>19585.698633808624</v>
      </c>
      <c r="L896" s="84">
        <f t="shared" si="529"/>
        <v>19800.654209912715</v>
      </c>
      <c r="M896" s="108">
        <f>IF(T896&lt;&gt;0,(((G896+1)*('Data Raw'!$N$1007-'Data Raw'!$N$1008)/2+'Data Raw'!$N$1008)*'Data Raw'!$M$1010+'Data Raw'!$M$1009)*AE896+AE896)</f>
        <v>20015.609786016805</v>
      </c>
      <c r="N896" s="84">
        <f t="shared" si="530"/>
        <v>20230.565362120895</v>
      </c>
      <c r="O896" s="84">
        <f t="shared" si="531"/>
        <v>20445.520938224985</v>
      </c>
      <c r="P896" s="84">
        <f t="shared" si="532"/>
        <v>20660.476514329079</v>
      </c>
      <c r="Q896" s="84">
        <f t="shared" si="533"/>
        <v>20875.432090433165</v>
      </c>
      <c r="R896" s="166" t="str">
        <f t="shared" si="534"/>
        <v/>
      </c>
      <c r="S896" s="109">
        <f>'Data Raw'!E938</f>
        <v>19927.27</v>
      </c>
      <c r="T896" s="109">
        <f>'Data Raw'!G938</f>
        <v>19971.240000000002</v>
      </c>
      <c r="U896" s="109">
        <f>'Data Raw'!D938</f>
        <v>20238.21</v>
      </c>
      <c r="V896" s="166" t="str">
        <f t="shared" si="535"/>
        <v/>
      </c>
      <c r="W896" s="89">
        <f t="shared" si="536"/>
        <v>44.369786016803118</v>
      </c>
      <c r="X896" s="89">
        <f t="shared" si="537"/>
        <v>1968.6779111768976</v>
      </c>
      <c r="Y896" s="89">
        <f t="shared" si="517"/>
        <v>398.37352728114979</v>
      </c>
      <c r="Z896" s="109">
        <f t="shared" si="538"/>
        <v>310.93999999999869</v>
      </c>
      <c r="AA896" s="89">
        <f t="shared" si="539"/>
        <v>409.39856096749622</v>
      </c>
      <c r="AB896" s="89">
        <f t="shared" si="540"/>
        <v>19876.272927040565</v>
      </c>
      <c r="AC896" s="89">
        <f t="shared" si="541"/>
        <v>20600.147072959433</v>
      </c>
      <c r="AD896" s="89">
        <f t="shared" si="542"/>
        <v>1</v>
      </c>
      <c r="AE896" s="89">
        <f>'Data Raw'!C938</f>
        <v>20238.21</v>
      </c>
      <c r="AF896" s="89"/>
      <c r="AG896" s="89">
        <f t="shared" si="508"/>
        <v>-266.96999999999753</v>
      </c>
      <c r="AH896" s="89">
        <f t="shared" si="509"/>
        <v>-222.60021398319441</v>
      </c>
      <c r="AI896" s="109">
        <f t="shared" si="510"/>
        <v>-1</v>
      </c>
      <c r="AJ896" s="109">
        <f t="shared" si="514"/>
        <v>50</v>
      </c>
      <c r="AK896" s="88"/>
      <c r="AL896" s="191" t="str">
        <f t="shared" si="515"/>
        <v/>
      </c>
      <c r="AM896" s="191">
        <f t="shared" si="516"/>
        <v>-266.96999999999753</v>
      </c>
      <c r="AN896" s="88"/>
      <c r="AO896" s="191"/>
      <c r="AP896" s="191">
        <f t="shared" si="511"/>
        <v>71272.980899998685</v>
      </c>
      <c r="AQ896" s="191">
        <f t="shared" si="543"/>
        <v>264.84883129442915</v>
      </c>
      <c r="AR896" s="191">
        <f t="shared" si="513"/>
        <v>-133.52469598672064</v>
      </c>
      <c r="AS896" s="250">
        <f t="shared" si="518"/>
        <v>0</v>
      </c>
      <c r="AT896" s="250">
        <f t="shared" si="519"/>
        <v>0</v>
      </c>
      <c r="AU896" s="250">
        <f t="shared" si="520"/>
        <v>1</v>
      </c>
      <c r="AV896" s="250">
        <f t="shared" si="521"/>
        <v>0</v>
      </c>
      <c r="AW896" s="250">
        <f t="shared" si="522"/>
        <v>0</v>
      </c>
      <c r="AX896" s="250">
        <f t="shared" si="523"/>
        <v>0</v>
      </c>
      <c r="AY896" s="89"/>
      <c r="AZ896" s="111"/>
      <c r="BA896" s="111"/>
      <c r="BB896" s="111"/>
      <c r="BC896" s="111"/>
      <c r="BD896" s="111"/>
      <c r="BE896" s="111"/>
      <c r="BF896" s="111"/>
      <c r="BG896" s="111"/>
      <c r="BH896" s="89"/>
      <c r="BI896" s="89"/>
      <c r="BJ896" s="89"/>
      <c r="BK896" s="89"/>
      <c r="BL896" s="89"/>
    </row>
    <row r="897" spans="1:64" x14ac:dyDescent="0.25">
      <c r="A897" s="86">
        <f t="shared" si="512"/>
        <v>896</v>
      </c>
      <c r="B897" s="113"/>
      <c r="C897" s="88"/>
      <c r="D897" s="88"/>
      <c r="E897" s="194">
        <f t="shared" si="524"/>
        <v>0</v>
      </c>
      <c r="F897" s="89">
        <f t="shared" si="525"/>
        <v>0</v>
      </c>
      <c r="G897" s="113"/>
      <c r="H897" s="88"/>
      <c r="I897" s="84">
        <f t="shared" si="526"/>
        <v>18931.083222518922</v>
      </c>
      <c r="J897" s="84">
        <f t="shared" si="527"/>
        <v>19130.269986159499</v>
      </c>
      <c r="K897" s="84">
        <f t="shared" si="528"/>
        <v>19329.456749800072</v>
      </c>
      <c r="L897" s="84">
        <f t="shared" si="529"/>
        <v>19528.643513440649</v>
      </c>
      <c r="M897" s="108">
        <f>IF(T897&lt;&gt;0,(((G897+1)*('Data Raw'!$N$1007-'Data Raw'!$N$1008)/2+'Data Raw'!$N$1008)*'Data Raw'!$M$1010+'Data Raw'!$M$1009)*AE897+AE897)</f>
        <v>19727.830277081222</v>
      </c>
      <c r="N897" s="84">
        <f t="shared" si="530"/>
        <v>19927.017040721796</v>
      </c>
      <c r="O897" s="84">
        <f t="shared" si="531"/>
        <v>20126.203804362372</v>
      </c>
      <c r="P897" s="84">
        <f t="shared" si="532"/>
        <v>20325.390568002946</v>
      </c>
      <c r="Q897" s="84">
        <f t="shared" si="533"/>
        <v>20524.577331643522</v>
      </c>
      <c r="R897" s="166" t="str">
        <f t="shared" si="534"/>
        <v/>
      </c>
      <c r="S897" s="109">
        <f>'Data Raw'!E939</f>
        <v>19726.150000000001</v>
      </c>
      <c r="T897" s="109">
        <f>'Data Raw'!G939</f>
        <v>19795.490000000002</v>
      </c>
      <c r="U897" s="109">
        <f>'Data Raw'!D939</f>
        <v>20049.21</v>
      </c>
      <c r="V897" s="166" t="str">
        <f t="shared" si="535"/>
        <v/>
      </c>
      <c r="W897" s="89">
        <f t="shared" si="536"/>
        <v>-67.659722918779153</v>
      </c>
      <c r="X897" s="89">
        <f t="shared" si="537"/>
        <v>4577.8381054459687</v>
      </c>
      <c r="Y897" s="89">
        <f t="shared" si="517"/>
        <v>369.70773042190194</v>
      </c>
      <c r="Z897" s="109">
        <f t="shared" si="538"/>
        <v>323.05999999999767</v>
      </c>
      <c r="AA897" s="89">
        <f t="shared" si="539"/>
        <v>397.06448082928216</v>
      </c>
      <c r="AB897" s="89">
        <f t="shared" si="540"/>
        <v>19599.241223177629</v>
      </c>
      <c r="AC897" s="89">
        <f t="shared" si="541"/>
        <v>20295.21877682237</v>
      </c>
      <c r="AD897" s="89">
        <f t="shared" si="542"/>
        <v>1</v>
      </c>
      <c r="AE897" s="89">
        <f>'Data Raw'!C939</f>
        <v>19947.23</v>
      </c>
      <c r="AF897" s="89"/>
      <c r="AG897" s="89">
        <f t="shared" si="508"/>
        <v>-151.73999999999796</v>
      </c>
      <c r="AH897" s="89">
        <f t="shared" si="509"/>
        <v>-219.39972291877712</v>
      </c>
      <c r="AI897" s="109">
        <f t="shared" si="510"/>
        <v>-1</v>
      </c>
      <c r="AJ897" s="109">
        <f t="shared" si="514"/>
        <v>50</v>
      </c>
      <c r="AK897" s="88"/>
      <c r="AL897" s="191" t="str">
        <f t="shared" si="515"/>
        <v/>
      </c>
      <c r="AM897" s="191">
        <f t="shared" si="516"/>
        <v>-151.73999999999796</v>
      </c>
      <c r="AN897" s="88"/>
      <c r="AO897" s="191"/>
      <c r="AP897" s="191">
        <f t="shared" si="511"/>
        <v>23025.027599999383</v>
      </c>
      <c r="AQ897" s="191">
        <f t="shared" si="543"/>
        <v>252.28118337282569</v>
      </c>
      <c r="AR897" s="191">
        <f t="shared" si="513"/>
        <v>-117.42654704907625</v>
      </c>
      <c r="AS897" s="250">
        <f t="shared" si="518"/>
        <v>0</v>
      </c>
      <c r="AT897" s="250">
        <f t="shared" si="519"/>
        <v>0</v>
      </c>
      <c r="AU897" s="250">
        <f t="shared" si="520"/>
        <v>0</v>
      </c>
      <c r="AV897" s="250">
        <f t="shared" si="521"/>
        <v>1</v>
      </c>
      <c r="AW897" s="250">
        <f t="shared" si="522"/>
        <v>0</v>
      </c>
      <c r="AX897" s="250">
        <f t="shared" si="523"/>
        <v>0</v>
      </c>
      <c r="AY897" s="89"/>
      <c r="AZ897" s="111"/>
      <c r="BA897" s="111"/>
      <c r="BB897" s="111"/>
      <c r="BC897" s="111"/>
      <c r="BD897" s="111"/>
      <c r="BE897" s="111"/>
      <c r="BF897" s="111"/>
      <c r="BG897" s="111"/>
      <c r="BH897" s="89"/>
      <c r="BI897" s="89"/>
      <c r="BJ897" s="89"/>
      <c r="BK897" s="89"/>
      <c r="BL897" s="89"/>
    </row>
    <row r="898" spans="1:64" x14ac:dyDescent="0.25">
      <c r="A898" s="86">
        <f t="shared" si="512"/>
        <v>897</v>
      </c>
      <c r="B898" s="113"/>
      <c r="C898" s="88"/>
      <c r="D898" s="88"/>
      <c r="E898" s="194">
        <f t="shared" si="524"/>
        <v>0</v>
      </c>
      <c r="F898" s="89">
        <f t="shared" si="525"/>
        <v>0</v>
      </c>
      <c r="G898" s="113"/>
      <c r="H898" s="88"/>
      <c r="I898" s="84">
        <f t="shared" si="526"/>
        <v>18722.175748928814</v>
      </c>
      <c r="J898" s="84">
        <f t="shared" si="527"/>
        <v>18907.029614139763</v>
      </c>
      <c r="K898" s="84">
        <f t="shared" si="528"/>
        <v>19091.883479350716</v>
      </c>
      <c r="L898" s="84">
        <f t="shared" si="529"/>
        <v>19276.737344561669</v>
      </c>
      <c r="M898" s="108">
        <f>IF(T898&lt;&gt;0,(((G898+1)*('Data Raw'!$N$1007-'Data Raw'!$N$1008)/2+'Data Raw'!$N$1008)*'Data Raw'!$M$1010+'Data Raw'!$M$1009)*AE898+AE898)</f>
        <v>19461.591209772618</v>
      </c>
      <c r="N898" s="84">
        <f t="shared" si="530"/>
        <v>19646.445074983567</v>
      </c>
      <c r="O898" s="84">
        <f t="shared" si="531"/>
        <v>19831.29894019452</v>
      </c>
      <c r="P898" s="84">
        <f t="shared" si="532"/>
        <v>20016.152805405472</v>
      </c>
      <c r="Q898" s="84">
        <f t="shared" si="533"/>
        <v>20201.006670616422</v>
      </c>
      <c r="R898" s="166" t="str">
        <f t="shared" si="534"/>
        <v/>
      </c>
      <c r="S898" s="109">
        <f>'Data Raw'!E940</f>
        <v>19620.63</v>
      </c>
      <c r="T898" s="109">
        <f>'Data Raw'!G940</f>
        <v>19700.48</v>
      </c>
      <c r="U898" s="109">
        <f>'Data Raw'!D940</f>
        <v>19930.830000000002</v>
      </c>
      <c r="V898" s="166" t="str">
        <f t="shared" si="535"/>
        <v/>
      </c>
      <c r="W898" s="89">
        <f t="shared" si="536"/>
        <v>-238.88879022738183</v>
      </c>
      <c r="X898" s="89">
        <f t="shared" si="537"/>
        <v>57067.854096302042</v>
      </c>
      <c r="Y898" s="89">
        <f t="shared" si="517"/>
        <v>353.99166448995544</v>
      </c>
      <c r="Z898" s="109">
        <f t="shared" si="538"/>
        <v>310.20000000000073</v>
      </c>
      <c r="AA898" s="89">
        <f t="shared" si="539"/>
        <v>384.65526928224193</v>
      </c>
      <c r="AB898" s="89">
        <f t="shared" si="540"/>
        <v>19340.52519129511</v>
      </c>
      <c r="AC898" s="89">
        <f t="shared" si="541"/>
        <v>20015.534808704888</v>
      </c>
      <c r="AD898" s="89">
        <f t="shared" si="542"/>
        <v>1</v>
      </c>
      <c r="AE898" s="89">
        <f>'Data Raw'!C940</f>
        <v>19678.03</v>
      </c>
      <c r="AF898" s="89"/>
      <c r="AG898" s="89">
        <f t="shared" ref="AG898:AG954" si="544">T898-AE898</f>
        <v>22.450000000000728</v>
      </c>
      <c r="AH898" s="89">
        <f t="shared" ref="AH898:AH954" si="545">M898-AE898</f>
        <v>-216.43879022738111</v>
      </c>
      <c r="AI898" s="109">
        <f t="shared" ref="AI898:AI961" si="546">IF($AH898&gt;0,1,-1)</f>
        <v>-1</v>
      </c>
      <c r="AJ898" s="109">
        <f t="shared" si="514"/>
        <v>50</v>
      </c>
      <c r="AK898" s="88"/>
      <c r="AL898" s="191" t="str">
        <f t="shared" si="515"/>
        <v/>
      </c>
      <c r="AM898" s="191">
        <f t="shared" si="516"/>
        <v>-22.450000000000728</v>
      </c>
      <c r="AN898" s="88"/>
      <c r="AO898" s="191"/>
      <c r="AP898" s="191">
        <f t="shared" ref="AP898:AP954" si="547">AG898*AG898</f>
        <v>504.00250000003268</v>
      </c>
      <c r="AQ898" s="191">
        <f t="shared" si="543"/>
        <v>226.74438522028959</v>
      </c>
      <c r="AR898" s="191">
        <f t="shared" si="513"/>
        <v>-127.24727926966585</v>
      </c>
      <c r="AS898" s="250">
        <f t="shared" si="518"/>
        <v>0</v>
      </c>
      <c r="AT898" s="250">
        <f t="shared" si="519"/>
        <v>0</v>
      </c>
      <c r="AU898" s="250">
        <f t="shared" si="520"/>
        <v>0</v>
      </c>
      <c r="AV898" s="250">
        <f t="shared" si="521"/>
        <v>1</v>
      </c>
      <c r="AW898" s="250">
        <f t="shared" si="522"/>
        <v>0</v>
      </c>
      <c r="AX898" s="250">
        <f t="shared" si="523"/>
        <v>0</v>
      </c>
      <c r="AY898" s="89"/>
      <c r="AZ898" s="111"/>
      <c r="BA898" s="111"/>
      <c r="BB898" s="111"/>
      <c r="BC898" s="111"/>
      <c r="BD898" s="111"/>
      <c r="BE898" s="111"/>
      <c r="BF898" s="111"/>
      <c r="BG898" s="111"/>
      <c r="BH898" s="89"/>
      <c r="BI898" s="89"/>
      <c r="BJ898" s="89"/>
      <c r="BK898" s="89"/>
      <c r="BL898" s="89"/>
    </row>
    <row r="899" spans="1:64" x14ac:dyDescent="0.25">
      <c r="A899" s="86">
        <f t="shared" ref="A899:A961" si="548">A898+1</f>
        <v>898</v>
      </c>
      <c r="B899" s="113"/>
      <c r="C899" s="88"/>
      <c r="D899" s="88"/>
      <c r="E899" s="194">
        <f t="shared" si="524"/>
        <v>0</v>
      </c>
      <c r="F899" s="89">
        <f t="shared" si="525"/>
        <v>0</v>
      </c>
      <c r="G899" s="113"/>
      <c r="H899" s="88"/>
      <c r="I899" s="84">
        <f t="shared" si="526"/>
        <v>18957.846475851769</v>
      </c>
      <c r="J899" s="84">
        <f t="shared" si="527"/>
        <v>19134.842308096751</v>
      </c>
      <c r="K899" s="84">
        <f t="shared" si="528"/>
        <v>19311.838140341726</v>
      </c>
      <c r="L899" s="84">
        <f t="shared" si="529"/>
        <v>19488.833972586704</v>
      </c>
      <c r="M899" s="108">
        <f>IF(T899&lt;&gt;0,(((G899+1)*('Data Raw'!$N$1007-'Data Raw'!$N$1008)/2+'Data Raw'!$N$1008)*'Data Raw'!$M$1010+'Data Raw'!$M$1009)*AE899+AE899)</f>
        <v>19665.829804831683</v>
      </c>
      <c r="N899" s="84">
        <f t="shared" si="530"/>
        <v>19842.825637076661</v>
      </c>
      <c r="O899" s="84">
        <f t="shared" si="531"/>
        <v>20019.82146932164</v>
      </c>
      <c r="P899" s="84">
        <f t="shared" si="532"/>
        <v>20196.817301566614</v>
      </c>
      <c r="Q899" s="84">
        <f t="shared" si="533"/>
        <v>20373.813133811596</v>
      </c>
      <c r="R899" s="166" t="str">
        <f t="shared" si="534"/>
        <v/>
      </c>
      <c r="S899" s="109">
        <f>'Data Raw'!E941</f>
        <v>19802.22</v>
      </c>
      <c r="T899" s="109">
        <f>'Data Raw'!G941</f>
        <v>19864.55</v>
      </c>
      <c r="U899" s="109">
        <f>'Data Raw'!D941</f>
        <v>19953.53</v>
      </c>
      <c r="V899" s="166" t="str">
        <f t="shared" si="535"/>
        <v/>
      </c>
      <c r="W899" s="89">
        <f t="shared" si="536"/>
        <v>-198.72019516831642</v>
      </c>
      <c r="X899" s="89">
        <f t="shared" si="537"/>
        <v>39489.71596773377</v>
      </c>
      <c r="Y899" s="89">
        <f t="shared" si="517"/>
        <v>336.22915381752642</v>
      </c>
      <c r="Z899" s="109">
        <f t="shared" si="538"/>
        <v>151.30999999999767</v>
      </c>
      <c r="AA899" s="89">
        <f t="shared" si="539"/>
        <v>351.32023081334995</v>
      </c>
      <c r="AB899" s="89">
        <f t="shared" si="540"/>
        <v>19557.583021110095</v>
      </c>
      <c r="AC899" s="89">
        <f t="shared" si="541"/>
        <v>20211.496978889907</v>
      </c>
      <c r="AD899" s="89">
        <f t="shared" si="542"/>
        <v>1</v>
      </c>
      <c r="AE899" s="89">
        <f>'Data Raw'!C941</f>
        <v>19884.54</v>
      </c>
      <c r="AF899" s="89"/>
      <c r="AG899" s="89">
        <f t="shared" si="544"/>
        <v>-19.990000000001601</v>
      </c>
      <c r="AH899" s="89">
        <f t="shared" si="545"/>
        <v>-218.71019516831802</v>
      </c>
      <c r="AI899" s="109">
        <f t="shared" si="546"/>
        <v>-1</v>
      </c>
      <c r="AJ899" s="109">
        <f t="shared" si="514"/>
        <v>50</v>
      </c>
      <c r="AK899" s="88"/>
      <c r="AL899" s="191" t="str">
        <f t="shared" si="515"/>
        <v/>
      </c>
      <c r="AM899" s="191">
        <f t="shared" si="516"/>
        <v>-19.990000000001601</v>
      </c>
      <c r="AN899" s="88"/>
      <c r="AO899" s="191"/>
      <c r="AP899" s="191">
        <f t="shared" si="547"/>
        <v>399.600100000064</v>
      </c>
      <c r="AQ899" s="191">
        <f t="shared" si="543"/>
        <v>203.77167575136872</v>
      </c>
      <c r="AR899" s="191">
        <f t="shared" si="513"/>
        <v>-132.45747806615771</v>
      </c>
      <c r="AS899" s="250">
        <f t="shared" si="518"/>
        <v>0</v>
      </c>
      <c r="AT899" s="250">
        <f t="shared" si="519"/>
        <v>0</v>
      </c>
      <c r="AU899" s="250">
        <f t="shared" si="520"/>
        <v>0</v>
      </c>
      <c r="AV899" s="250">
        <f t="shared" si="521"/>
        <v>1</v>
      </c>
      <c r="AW899" s="250">
        <f t="shared" si="522"/>
        <v>0</v>
      </c>
      <c r="AX899" s="250">
        <f t="shared" si="523"/>
        <v>0</v>
      </c>
      <c r="AY899" s="89"/>
      <c r="AZ899" s="111"/>
      <c r="BA899" s="111"/>
      <c r="BB899" s="111"/>
      <c r="BC899" s="111"/>
      <c r="BD899" s="111"/>
      <c r="BE899" s="111"/>
      <c r="BF899" s="111"/>
      <c r="BG899" s="111"/>
      <c r="BH899" s="89"/>
      <c r="BI899" s="89"/>
      <c r="BJ899" s="89"/>
      <c r="BK899" s="89"/>
      <c r="BL899" s="89"/>
    </row>
    <row r="900" spans="1:64" x14ac:dyDescent="0.25">
      <c r="A900" s="86">
        <f t="shared" si="548"/>
        <v>899</v>
      </c>
      <c r="B900" s="113"/>
      <c r="C900" s="88"/>
      <c r="D900" s="88"/>
      <c r="E900" s="194">
        <f t="shared" si="524"/>
        <v>0</v>
      </c>
      <c r="F900" s="89">
        <f t="shared" si="525"/>
        <v>0</v>
      </c>
      <c r="G900" s="113"/>
      <c r="H900" s="88"/>
      <c r="I900" s="84">
        <f t="shared" si="526"/>
        <v>18721.950064684836</v>
      </c>
      <c r="J900" s="84">
        <f t="shared" si="527"/>
        <v>18890.064641593599</v>
      </c>
      <c r="K900" s="84">
        <f t="shared" si="528"/>
        <v>19058.179218502362</v>
      </c>
      <c r="L900" s="84">
        <f t="shared" si="529"/>
        <v>19226.293795411126</v>
      </c>
      <c r="M900" s="108">
        <f>IF(T900&lt;&gt;0,(((G900+1)*('Data Raw'!$N$1007-'Data Raw'!$N$1008)/2+'Data Raw'!$N$1008)*'Data Raw'!$M$1010+'Data Raw'!$M$1009)*AE900+AE900)</f>
        <v>19394.408372319889</v>
      </c>
      <c r="N900" s="84">
        <f t="shared" si="530"/>
        <v>19562.522949228653</v>
      </c>
      <c r="O900" s="84">
        <f t="shared" si="531"/>
        <v>19730.637526137416</v>
      </c>
      <c r="P900" s="84">
        <f t="shared" si="532"/>
        <v>19898.752103046179</v>
      </c>
      <c r="Q900" s="84">
        <f t="shared" si="533"/>
        <v>20066.866679954943</v>
      </c>
      <c r="R900" s="166" t="str">
        <f t="shared" si="534"/>
        <v/>
      </c>
      <c r="S900" s="109">
        <f>'Data Raw'!E942</f>
        <v>19591.490000000002</v>
      </c>
      <c r="T900" s="109">
        <f>'Data Raw'!G942</f>
        <v>19752.509999999998</v>
      </c>
      <c r="U900" s="109">
        <f>'Data Raw'!D942</f>
        <v>19849.03</v>
      </c>
      <c r="V900" s="166" t="str">
        <f t="shared" si="535"/>
        <v/>
      </c>
      <c r="W900" s="89">
        <f t="shared" si="536"/>
        <v>-358.10162768010923</v>
      </c>
      <c r="X900" s="89">
        <f t="shared" si="537"/>
        <v>128236.77574714358</v>
      </c>
      <c r="Y900" s="89">
        <f t="shared" si="517"/>
        <v>339.44009339083311</v>
      </c>
      <c r="Z900" s="109">
        <f t="shared" si="538"/>
        <v>257.53999999999724</v>
      </c>
      <c r="AA900" s="89">
        <f t="shared" si="539"/>
        <v>337.92305498287101</v>
      </c>
      <c r="AB900" s="89">
        <f t="shared" si="540"/>
        <v>19311.477803808652</v>
      </c>
      <c r="AC900" s="89">
        <f t="shared" si="541"/>
        <v>19908.722196191346</v>
      </c>
      <c r="AD900" s="89">
        <f t="shared" si="542"/>
        <v>1</v>
      </c>
      <c r="AE900" s="89">
        <f>'Data Raw'!C942</f>
        <v>19610.099999999999</v>
      </c>
      <c r="AF900" s="89"/>
      <c r="AG900" s="89">
        <f t="shared" si="544"/>
        <v>142.40999999999985</v>
      </c>
      <c r="AH900" s="89">
        <f t="shared" si="545"/>
        <v>-215.69162768010938</v>
      </c>
      <c r="AI900" s="109">
        <f t="shared" si="546"/>
        <v>-1</v>
      </c>
      <c r="AJ900" s="109">
        <f t="shared" si="514"/>
        <v>50</v>
      </c>
      <c r="AK900" s="88"/>
      <c r="AL900" s="191" t="str">
        <f t="shared" si="515"/>
        <v/>
      </c>
      <c r="AM900" s="191">
        <f t="shared" si="516"/>
        <v>-142.40999999999985</v>
      </c>
      <c r="AN900" s="88"/>
      <c r="AO900" s="191"/>
      <c r="AP900" s="191">
        <f t="shared" si="547"/>
        <v>20280.608099999958</v>
      </c>
      <c r="AQ900" s="191">
        <f t="shared" si="543"/>
        <v>196.9537117789944</v>
      </c>
      <c r="AR900" s="191">
        <f t="shared" si="513"/>
        <v>-142.48638161183871</v>
      </c>
      <c r="AS900" s="250">
        <f t="shared" si="518"/>
        <v>0</v>
      </c>
      <c r="AT900" s="250">
        <f t="shared" si="519"/>
        <v>0</v>
      </c>
      <c r="AU900" s="250">
        <f t="shared" si="520"/>
        <v>0</v>
      </c>
      <c r="AV900" s="250">
        <f t="shared" si="521"/>
        <v>0</v>
      </c>
      <c r="AW900" s="250">
        <f t="shared" si="522"/>
        <v>1</v>
      </c>
      <c r="AX900" s="250">
        <f t="shared" si="523"/>
        <v>0</v>
      </c>
      <c r="AY900" s="89"/>
      <c r="AZ900" s="111"/>
      <c r="BA900" s="111"/>
      <c r="BB900" s="111"/>
      <c r="BC900" s="111"/>
      <c r="BD900" s="111"/>
      <c r="BE900" s="111"/>
      <c r="BF900" s="111"/>
      <c r="BG900" s="111"/>
      <c r="BH900" s="89"/>
      <c r="BI900" s="89"/>
      <c r="BJ900" s="89"/>
      <c r="BK900" s="89"/>
      <c r="BL900" s="89"/>
    </row>
    <row r="901" spans="1:64" x14ac:dyDescent="0.25">
      <c r="A901" s="86">
        <f t="shared" si="548"/>
        <v>900</v>
      </c>
      <c r="B901" s="113"/>
      <c r="C901" s="88"/>
      <c r="D901" s="88"/>
      <c r="E901" s="194">
        <f t="shared" si="524"/>
        <v>0</v>
      </c>
      <c r="F901" s="89">
        <f t="shared" si="525"/>
        <v>0</v>
      </c>
      <c r="G901" s="113"/>
      <c r="H901" s="88"/>
      <c r="I901" s="84">
        <f t="shared" si="526"/>
        <v>18801.531711887248</v>
      </c>
      <c r="J901" s="84">
        <f t="shared" si="527"/>
        <v>18971.251758582664</v>
      </c>
      <c r="K901" s="84">
        <f t="shared" si="528"/>
        <v>19140.971805278081</v>
      </c>
      <c r="L901" s="84">
        <f t="shared" si="529"/>
        <v>19310.691851973497</v>
      </c>
      <c r="M901" s="108">
        <f>IF(T901&lt;&gt;0,(((G901+1)*('Data Raw'!$N$1007-'Data Raw'!$N$1008)/2+'Data Raw'!$N$1008)*'Data Raw'!$M$1010+'Data Raw'!$M$1009)*AE901+AE901)</f>
        <v>19480.411898668914</v>
      </c>
      <c r="N901" s="84">
        <f t="shared" si="530"/>
        <v>19650.13194536433</v>
      </c>
      <c r="O901" s="84">
        <f t="shared" si="531"/>
        <v>19819.851992059746</v>
      </c>
      <c r="P901" s="84">
        <f t="shared" si="532"/>
        <v>19989.572038755163</v>
      </c>
      <c r="Q901" s="84">
        <f t="shared" si="533"/>
        <v>20159.292085450579</v>
      </c>
      <c r="R901" s="166" t="str">
        <f t="shared" si="534"/>
        <v/>
      </c>
      <c r="S901" s="109">
        <f>'Data Raw'!E943</f>
        <v>19692.68</v>
      </c>
      <c r="T901" s="109">
        <f>'Data Raw'!G943</f>
        <v>19720.7</v>
      </c>
      <c r="U901" s="109">
        <f>'Data Raw'!D943</f>
        <v>19875.900000000001</v>
      </c>
      <c r="V901" s="166" t="str">
        <f t="shared" si="535"/>
        <v/>
      </c>
      <c r="W901" s="89">
        <f t="shared" si="536"/>
        <v>-240.28810133108709</v>
      </c>
      <c r="X901" s="89">
        <f t="shared" si="537"/>
        <v>57738.371641298778</v>
      </c>
      <c r="Y901" s="89">
        <f t="shared" si="517"/>
        <v>327.12073648040194</v>
      </c>
      <c r="Z901" s="109">
        <f t="shared" si="538"/>
        <v>183.22000000000116</v>
      </c>
      <c r="AA901" s="89">
        <f t="shared" si="539"/>
        <v>315.8226185567467</v>
      </c>
      <c r="AB901" s="89">
        <f t="shared" si="540"/>
        <v>19409.82540326456</v>
      </c>
      <c r="AC901" s="89">
        <f t="shared" si="541"/>
        <v>19984.294596735443</v>
      </c>
      <c r="AD901" s="89">
        <f t="shared" si="542"/>
        <v>1</v>
      </c>
      <c r="AE901" s="89">
        <f>'Data Raw'!C943</f>
        <v>19697.060000000001</v>
      </c>
      <c r="AF901" s="89"/>
      <c r="AG901" s="89">
        <f t="shared" si="544"/>
        <v>23.639999999999418</v>
      </c>
      <c r="AH901" s="89">
        <f t="shared" si="545"/>
        <v>-216.64810133108767</v>
      </c>
      <c r="AI901" s="109">
        <f t="shared" si="546"/>
        <v>-1</v>
      </c>
      <c r="AJ901" s="109">
        <f t="shared" si="514"/>
        <v>50</v>
      </c>
      <c r="AK901" s="88"/>
      <c r="AL901" s="191" t="str">
        <f t="shared" si="515"/>
        <v/>
      </c>
      <c r="AM901" s="191">
        <f t="shared" si="516"/>
        <v>-23.639999999999418</v>
      </c>
      <c r="AN901" s="88"/>
      <c r="AO901" s="191"/>
      <c r="AP901" s="191">
        <f t="shared" si="547"/>
        <v>558.8495999999725</v>
      </c>
      <c r="AQ901" s="191">
        <f t="shared" si="543"/>
        <v>177.69663269243941</v>
      </c>
      <c r="AR901" s="191">
        <f t="shared" si="513"/>
        <v>-149.42410378796254</v>
      </c>
      <c r="AS901" s="250">
        <f t="shared" si="518"/>
        <v>0</v>
      </c>
      <c r="AT901" s="250">
        <f t="shared" si="519"/>
        <v>0</v>
      </c>
      <c r="AU901" s="250">
        <f t="shared" si="520"/>
        <v>0</v>
      </c>
      <c r="AV901" s="250">
        <f t="shared" si="521"/>
        <v>1</v>
      </c>
      <c r="AW901" s="250">
        <f t="shared" si="522"/>
        <v>0</v>
      </c>
      <c r="AX901" s="250">
        <f t="shared" si="523"/>
        <v>0</v>
      </c>
      <c r="AY901" s="89"/>
      <c r="AZ901" s="111"/>
      <c r="BA901" s="111"/>
      <c r="BB901" s="111"/>
      <c r="BC901" s="111"/>
      <c r="BD901" s="111"/>
      <c r="BE901" s="111"/>
      <c r="BF901" s="111"/>
      <c r="BG901" s="111"/>
      <c r="BH901" s="89"/>
      <c r="BI901" s="89"/>
      <c r="BJ901" s="89"/>
      <c r="BK901" s="89"/>
      <c r="BL901" s="89"/>
    </row>
    <row r="902" spans="1:64" x14ac:dyDescent="0.25">
      <c r="A902" s="86">
        <f t="shared" si="548"/>
        <v>901</v>
      </c>
      <c r="B902" s="113"/>
      <c r="C902" s="88"/>
      <c r="D902" s="88"/>
      <c r="E902" s="194">
        <f t="shared" si="524"/>
        <v>0</v>
      </c>
      <c r="F902" s="89">
        <f t="shared" si="525"/>
        <v>0</v>
      </c>
      <c r="G902" s="113"/>
      <c r="H902" s="88"/>
      <c r="I902" s="84">
        <f t="shared" si="526"/>
        <v>18971.148081268169</v>
      </c>
      <c r="J902" s="84">
        <f t="shared" si="527"/>
        <v>19134.708449508373</v>
      </c>
      <c r="K902" s="84">
        <f t="shared" si="528"/>
        <v>19298.268817748572</v>
      </c>
      <c r="L902" s="84">
        <f t="shared" si="529"/>
        <v>19461.829185988776</v>
      </c>
      <c r="M902" s="108">
        <f>IF(T902&lt;&gt;0,(((G902+1)*('Data Raw'!$N$1007-'Data Raw'!$N$1008)/2+'Data Raw'!$N$1008)*'Data Raw'!$M$1010+'Data Raw'!$M$1009)*AE902+AE902)</f>
        <v>19625.389554228976</v>
      </c>
      <c r="N902" s="84">
        <f t="shared" si="530"/>
        <v>19788.949922469175</v>
      </c>
      <c r="O902" s="84">
        <f t="shared" si="531"/>
        <v>19952.510290709379</v>
      </c>
      <c r="P902" s="84">
        <f t="shared" si="532"/>
        <v>20116.070658949579</v>
      </c>
      <c r="Q902" s="84">
        <f t="shared" si="533"/>
        <v>20279.631027189782</v>
      </c>
      <c r="R902" s="166" t="str">
        <f t="shared" si="534"/>
        <v/>
      </c>
      <c r="S902" s="109">
        <f>'Data Raw'!E944</f>
        <v>19746.46</v>
      </c>
      <c r="T902" s="109">
        <f>'Data Raw'!G944</f>
        <v>19883.13</v>
      </c>
      <c r="U902" s="109">
        <f>'Data Raw'!D944</f>
        <v>19937.39</v>
      </c>
      <c r="V902" s="166" t="str">
        <f t="shared" si="535"/>
        <v/>
      </c>
      <c r="W902" s="89">
        <f t="shared" si="536"/>
        <v>-257.74044577102541</v>
      </c>
      <c r="X902" s="89">
        <f t="shared" si="537"/>
        <v>66430.13738624689</v>
      </c>
      <c r="Y902" s="89">
        <f t="shared" si="517"/>
        <v>318.13698639762316</v>
      </c>
      <c r="Z902" s="109">
        <f t="shared" si="538"/>
        <v>190.93000000000029</v>
      </c>
      <c r="AA902" s="89">
        <f t="shared" si="539"/>
        <v>297.98081590578295</v>
      </c>
      <c r="AB902" s="89">
        <f t="shared" si="540"/>
        <v>19575.200774226767</v>
      </c>
      <c r="AC902" s="89">
        <f t="shared" si="541"/>
        <v>20112.099225773236</v>
      </c>
      <c r="AD902" s="89">
        <f t="shared" si="542"/>
        <v>1</v>
      </c>
      <c r="AE902" s="89">
        <f>'Data Raw'!C944</f>
        <v>19843.650000000001</v>
      </c>
      <c r="AF902" s="89"/>
      <c r="AG902" s="89">
        <f t="shared" si="544"/>
        <v>39.479999999999563</v>
      </c>
      <c r="AH902" s="89">
        <f t="shared" si="545"/>
        <v>-218.26044577102584</v>
      </c>
      <c r="AI902" s="109">
        <f t="shared" si="546"/>
        <v>-1</v>
      </c>
      <c r="AJ902" s="109">
        <f t="shared" si="514"/>
        <v>50</v>
      </c>
      <c r="AK902" s="88"/>
      <c r="AL902" s="191" t="str">
        <f t="shared" si="515"/>
        <v/>
      </c>
      <c r="AM902" s="191">
        <f t="shared" si="516"/>
        <v>-39.479999999999563</v>
      </c>
      <c r="AN902" s="88"/>
      <c r="AO902" s="191"/>
      <c r="AP902" s="191">
        <f t="shared" si="547"/>
        <v>1558.6703999999656</v>
      </c>
      <c r="AQ902" s="191">
        <f t="shared" si="543"/>
        <v>162.33922905994609</v>
      </c>
      <c r="AR902" s="191">
        <f t="shared" si="513"/>
        <v>-155.79775733767707</v>
      </c>
      <c r="AS902" s="250">
        <f t="shared" si="518"/>
        <v>0</v>
      </c>
      <c r="AT902" s="250">
        <f t="shared" si="519"/>
        <v>0</v>
      </c>
      <c r="AU902" s="250">
        <f t="shared" si="520"/>
        <v>0</v>
      </c>
      <c r="AV902" s="250">
        <f t="shared" si="521"/>
        <v>1</v>
      </c>
      <c r="AW902" s="250">
        <f t="shared" si="522"/>
        <v>0</v>
      </c>
      <c r="AX902" s="250">
        <f t="shared" si="523"/>
        <v>0</v>
      </c>
      <c r="AY902" s="89"/>
      <c r="AZ902" s="111"/>
      <c r="BA902" s="111"/>
      <c r="BB902" s="111"/>
      <c r="BC902" s="111"/>
      <c r="BD902" s="111"/>
      <c r="BE902" s="111"/>
      <c r="BF902" s="111"/>
      <c r="BG902" s="111"/>
      <c r="BH902" s="89"/>
      <c r="BI902" s="89"/>
      <c r="BJ902" s="89"/>
      <c r="BK902" s="89"/>
      <c r="BL902" s="89"/>
    </row>
    <row r="903" spans="1:64" x14ac:dyDescent="0.25">
      <c r="A903" s="86">
        <f t="shared" si="548"/>
        <v>902</v>
      </c>
      <c r="B903" s="113"/>
      <c r="C903" s="88"/>
      <c r="D903" s="88"/>
      <c r="E903" s="194">
        <f t="shared" si="524"/>
        <v>0</v>
      </c>
      <c r="F903" s="89">
        <f t="shared" si="525"/>
        <v>0</v>
      </c>
      <c r="G903" s="113"/>
      <c r="H903" s="88"/>
      <c r="I903" s="84">
        <f t="shared" si="526"/>
        <v>19056.21929880702</v>
      </c>
      <c r="J903" s="84">
        <f t="shared" si="527"/>
        <v>19215.287792005827</v>
      </c>
      <c r="K903" s="84">
        <f t="shared" si="528"/>
        <v>19374.356285204642</v>
      </c>
      <c r="L903" s="84">
        <f t="shared" si="529"/>
        <v>19533.424778403452</v>
      </c>
      <c r="M903" s="108">
        <f>IF(T903&lt;&gt;0,(((G903+1)*('Data Raw'!$N$1007-'Data Raw'!$N$1008)/2+'Data Raw'!$N$1008)*'Data Raw'!$M$1010+'Data Raw'!$M$1009)*AE903+AE903)</f>
        <v>19692.493271602263</v>
      </c>
      <c r="N903" s="84">
        <f t="shared" si="530"/>
        <v>19851.561764801074</v>
      </c>
      <c r="O903" s="84">
        <f t="shared" si="531"/>
        <v>20010.630257999885</v>
      </c>
      <c r="P903" s="84">
        <f t="shared" si="532"/>
        <v>20169.698751198699</v>
      </c>
      <c r="Q903" s="84">
        <f t="shared" si="533"/>
        <v>20328.767244397506</v>
      </c>
      <c r="R903" s="166" t="str">
        <f t="shared" si="534"/>
        <v/>
      </c>
      <c r="S903" s="109">
        <f>'Data Raw'!E945</f>
        <v>19908.57</v>
      </c>
      <c r="T903" s="109">
        <f>'Data Raw'!G945</f>
        <v>20098.29</v>
      </c>
      <c r="U903" s="109">
        <f>'Data Raw'!D945</f>
        <v>20165.46</v>
      </c>
      <c r="V903" s="166" t="str">
        <f t="shared" si="535"/>
        <v/>
      </c>
      <c r="W903" s="89">
        <f t="shared" si="536"/>
        <v>-405.79672839773775</v>
      </c>
      <c r="X903" s="89">
        <f t="shared" si="537"/>
        <v>164670.98477830735</v>
      </c>
      <c r="Y903" s="89">
        <f t="shared" si="517"/>
        <v>332.07955962890156</v>
      </c>
      <c r="Z903" s="109">
        <f t="shared" si="538"/>
        <v>256.88999999999942</v>
      </c>
      <c r="AA903" s="89">
        <f t="shared" si="539"/>
        <v>292.11069934781386</v>
      </c>
      <c r="AB903" s="89">
        <f t="shared" si="540"/>
        <v>19658.216306480084</v>
      </c>
      <c r="AC903" s="89">
        <f t="shared" si="541"/>
        <v>20164.783693519916</v>
      </c>
      <c r="AD903" s="89">
        <f t="shared" si="542"/>
        <v>1</v>
      </c>
      <c r="AE903" s="89">
        <f>'Data Raw'!C945</f>
        <v>19911.5</v>
      </c>
      <c r="AF903" s="89"/>
      <c r="AG903" s="89">
        <f t="shared" si="544"/>
        <v>186.79000000000087</v>
      </c>
      <c r="AH903" s="89">
        <f t="shared" si="545"/>
        <v>-219.00672839773688</v>
      </c>
      <c r="AI903" s="109">
        <f t="shared" si="546"/>
        <v>-1</v>
      </c>
      <c r="AJ903" s="109">
        <f t="shared" si="514"/>
        <v>50</v>
      </c>
      <c r="AK903" s="88"/>
      <c r="AL903" s="191" t="str">
        <f t="shared" si="515"/>
        <v/>
      </c>
      <c r="AM903" s="191">
        <f t="shared" si="516"/>
        <v>-186.79000000000087</v>
      </c>
      <c r="AN903" s="88"/>
      <c r="AO903" s="191"/>
      <c r="AP903" s="191">
        <f t="shared" si="547"/>
        <v>34890.504100000326</v>
      </c>
      <c r="AQ903" s="191">
        <f t="shared" si="543"/>
        <v>165.05598138661884</v>
      </c>
      <c r="AR903" s="191">
        <f t="shared" si="513"/>
        <v>-167.02357824228272</v>
      </c>
      <c r="AS903" s="250">
        <f t="shared" si="518"/>
        <v>0</v>
      </c>
      <c r="AT903" s="250">
        <f t="shared" si="519"/>
        <v>0</v>
      </c>
      <c r="AU903" s="250">
        <f t="shared" si="520"/>
        <v>0</v>
      </c>
      <c r="AV903" s="250">
        <f t="shared" si="521"/>
        <v>0</v>
      </c>
      <c r="AW903" s="250">
        <f t="shared" si="522"/>
        <v>1</v>
      </c>
      <c r="AX903" s="250">
        <f t="shared" si="523"/>
        <v>0</v>
      </c>
      <c r="AY903" s="89"/>
      <c r="AZ903" s="111"/>
      <c r="BA903" s="111"/>
      <c r="BB903" s="111"/>
      <c r="BC903" s="111"/>
      <c r="BD903" s="111"/>
      <c r="BE903" s="111"/>
      <c r="BF903" s="111"/>
      <c r="BG903" s="111"/>
      <c r="BH903" s="89"/>
      <c r="BI903" s="89"/>
      <c r="BJ903" s="89"/>
      <c r="BK903" s="89"/>
      <c r="BL903" s="89"/>
    </row>
    <row r="904" spans="1:64" x14ac:dyDescent="0.25">
      <c r="A904" s="86">
        <f t="shared" si="548"/>
        <v>903</v>
      </c>
      <c r="B904" s="113"/>
      <c r="C904" s="88"/>
      <c r="D904" s="88"/>
      <c r="E904" s="194">
        <f t="shared" si="524"/>
        <v>0</v>
      </c>
      <c r="F904" s="89">
        <f t="shared" si="525"/>
        <v>0</v>
      </c>
      <c r="G904" s="113"/>
      <c r="H904" s="88"/>
      <c r="I904" s="84">
        <f t="shared" si="526"/>
        <v>19198.382983076408</v>
      </c>
      <c r="J904" s="84">
        <f t="shared" si="527"/>
        <v>19364.422762890859</v>
      </c>
      <c r="K904" s="84">
        <f t="shared" si="528"/>
        <v>19530.462542705311</v>
      </c>
      <c r="L904" s="84">
        <f t="shared" si="529"/>
        <v>19696.502322519762</v>
      </c>
      <c r="M904" s="108">
        <f>IF(T904&lt;&gt;0,(((G904+1)*('Data Raw'!$N$1007-'Data Raw'!$N$1008)/2+'Data Raw'!$N$1008)*'Data Raw'!$M$1010+'Data Raw'!$M$1009)*AE904+AE904)</f>
        <v>19862.542102334213</v>
      </c>
      <c r="N904" s="84">
        <f t="shared" si="530"/>
        <v>20028.581882148665</v>
      </c>
      <c r="O904" s="84">
        <f t="shared" si="531"/>
        <v>20194.621661963116</v>
      </c>
      <c r="P904" s="84">
        <f t="shared" si="532"/>
        <v>20360.661441777567</v>
      </c>
      <c r="Q904" s="84">
        <f t="shared" si="533"/>
        <v>20526.701221592019</v>
      </c>
      <c r="R904" s="166" t="str">
        <f t="shared" si="534"/>
        <v/>
      </c>
      <c r="S904" s="109">
        <f>'Data Raw'!E946</f>
        <v>20009.95</v>
      </c>
      <c r="T904" s="109">
        <f>'Data Raw'!G946</f>
        <v>20090.46</v>
      </c>
      <c r="U904" s="109">
        <f>'Data Raw'!D946</f>
        <v>20184.88</v>
      </c>
      <c r="V904" s="166" t="str">
        <f t="shared" si="535"/>
        <v/>
      </c>
      <c r="W904" s="89">
        <f t="shared" si="536"/>
        <v>-227.91789766578586</v>
      </c>
      <c r="X904" s="89">
        <f t="shared" si="537"/>
        <v>51946.568076391632</v>
      </c>
      <c r="Y904" s="89">
        <f t="shared" si="517"/>
        <v>319.28660918105334</v>
      </c>
      <c r="Z904" s="109">
        <f t="shared" si="538"/>
        <v>174.93000000000029</v>
      </c>
      <c r="AA904" s="89">
        <f t="shared" si="539"/>
        <v>275.37059944098337</v>
      </c>
      <c r="AB904" s="89">
        <f t="shared" si="540"/>
        <v>19835.145905554356</v>
      </c>
      <c r="AC904" s="89">
        <f t="shared" si="541"/>
        <v>20331.734094445641</v>
      </c>
      <c r="AD904" s="89">
        <f t="shared" si="542"/>
        <v>1</v>
      </c>
      <c r="AE904" s="89">
        <f>'Data Raw'!C946</f>
        <v>20083.439999999999</v>
      </c>
      <c r="AF904" s="89"/>
      <c r="AG904" s="89">
        <f t="shared" si="544"/>
        <v>7.0200000000004366</v>
      </c>
      <c r="AH904" s="89">
        <f t="shared" si="545"/>
        <v>-220.89789766578542</v>
      </c>
      <c r="AI904" s="109">
        <f t="shared" si="546"/>
        <v>-1</v>
      </c>
      <c r="AJ904" s="109">
        <f t="shared" si="514"/>
        <v>50</v>
      </c>
      <c r="AK904" s="88"/>
      <c r="AL904" s="191" t="str">
        <f t="shared" si="515"/>
        <v/>
      </c>
      <c r="AM904" s="191">
        <f t="shared" si="516"/>
        <v>-7.0200000000004366</v>
      </c>
      <c r="AN904" s="88"/>
      <c r="AO904" s="191"/>
      <c r="AP904" s="191">
        <f t="shared" si="547"/>
        <v>49.280400000006132</v>
      </c>
      <c r="AQ904" s="191">
        <f t="shared" si="543"/>
        <v>147.4964278992168</v>
      </c>
      <c r="AR904" s="191">
        <f t="shared" ref="AR904:AR954" si="549">AQ904-Y904</f>
        <v>-171.79018128183654</v>
      </c>
      <c r="AS904" s="250">
        <f t="shared" si="518"/>
        <v>0</v>
      </c>
      <c r="AT904" s="250">
        <f t="shared" si="519"/>
        <v>0</v>
      </c>
      <c r="AU904" s="250">
        <f t="shared" si="520"/>
        <v>0</v>
      </c>
      <c r="AV904" s="250">
        <f t="shared" si="521"/>
        <v>1</v>
      </c>
      <c r="AW904" s="250">
        <f t="shared" si="522"/>
        <v>0</v>
      </c>
      <c r="AX904" s="250">
        <f t="shared" si="523"/>
        <v>0</v>
      </c>
      <c r="AY904" s="89"/>
      <c r="AZ904" s="111"/>
      <c r="BA904" s="111"/>
      <c r="BB904" s="111"/>
      <c r="BC904" s="111"/>
      <c r="BD904" s="111"/>
      <c r="BE904" s="111"/>
      <c r="BF904" s="111"/>
      <c r="BG904" s="111"/>
      <c r="BH904" s="89"/>
      <c r="BI904" s="89"/>
      <c r="BJ904" s="89"/>
      <c r="BK904" s="89"/>
      <c r="BL904" s="89"/>
    </row>
    <row r="905" spans="1:64" x14ac:dyDescent="0.25">
      <c r="A905" s="86">
        <f t="shared" si="548"/>
        <v>904</v>
      </c>
      <c r="B905" s="113"/>
      <c r="C905" s="88"/>
      <c r="D905" s="88"/>
      <c r="E905" s="194">
        <f t="shared" si="524"/>
        <v>0</v>
      </c>
      <c r="F905" s="89">
        <f t="shared" si="525"/>
        <v>0</v>
      </c>
      <c r="G905" s="113"/>
      <c r="H905" s="88"/>
      <c r="I905" s="84">
        <f t="shared" si="526"/>
        <v>19264.824514991866</v>
      </c>
      <c r="J905" s="84">
        <f t="shared" si="527"/>
        <v>19424.467819582394</v>
      </c>
      <c r="K905" s="84">
        <f t="shared" si="528"/>
        <v>19584.11112417292</v>
      </c>
      <c r="L905" s="84">
        <f t="shared" si="529"/>
        <v>19743.754428763448</v>
      </c>
      <c r="M905" s="108">
        <f>IF(T905&lt;&gt;0,(((G905+1)*('Data Raw'!$N$1007-'Data Raw'!$N$1008)/2+'Data Raw'!$N$1008)*'Data Raw'!$M$1010+'Data Raw'!$M$1009)*AE905+AE905)</f>
        <v>19903.397733353973</v>
      </c>
      <c r="N905" s="84">
        <f t="shared" si="530"/>
        <v>20063.041037944498</v>
      </c>
      <c r="O905" s="84">
        <f t="shared" si="531"/>
        <v>20222.684342535027</v>
      </c>
      <c r="P905" s="84">
        <f t="shared" si="532"/>
        <v>20382.327647125552</v>
      </c>
      <c r="Q905" s="84">
        <f t="shared" si="533"/>
        <v>20541.970951716081</v>
      </c>
      <c r="R905" s="166" t="str">
        <f t="shared" si="534"/>
        <v/>
      </c>
      <c r="S905" s="109">
        <f>'Data Raw'!E947</f>
        <v>19968.07</v>
      </c>
      <c r="T905" s="109">
        <f>'Data Raw'!G947</f>
        <v>20041.419999999998</v>
      </c>
      <c r="U905" s="109">
        <f>'Data Raw'!D947</f>
        <v>20193.09</v>
      </c>
      <c r="V905" s="166" t="str">
        <f t="shared" si="535"/>
        <v/>
      </c>
      <c r="W905" s="89">
        <f t="shared" si="536"/>
        <v>-138.02226664602495</v>
      </c>
      <c r="X905" s="89">
        <f t="shared" si="537"/>
        <v>19050.146090106409</v>
      </c>
      <c r="Y905" s="89">
        <f t="shared" si="517"/>
        <v>300.16989924853146</v>
      </c>
      <c r="Z905" s="109">
        <f t="shared" si="538"/>
        <v>225.02000000000044</v>
      </c>
      <c r="AA905" s="89">
        <f t="shared" si="539"/>
        <v>268.17765666370008</v>
      </c>
      <c r="AB905" s="89">
        <f t="shared" si="540"/>
        <v>19890.684990475165</v>
      </c>
      <c r="AC905" s="89">
        <f t="shared" si="541"/>
        <v>20358.815009524835</v>
      </c>
      <c r="AD905" s="89">
        <f t="shared" si="542"/>
        <v>1</v>
      </c>
      <c r="AE905" s="89">
        <f>'Data Raw'!C947</f>
        <v>20124.75</v>
      </c>
      <c r="AF905" s="89"/>
      <c r="AG905" s="89">
        <f t="shared" si="544"/>
        <v>-83.330000000001746</v>
      </c>
      <c r="AH905" s="89">
        <f t="shared" si="545"/>
        <v>-221.35226664602669</v>
      </c>
      <c r="AI905" s="109">
        <f t="shared" si="546"/>
        <v>-1</v>
      </c>
      <c r="AJ905" s="109">
        <f t="shared" ref="AJ905:AJ954" si="550">MIN(Y904/4,50)</f>
        <v>50</v>
      </c>
      <c r="AK905" s="88"/>
      <c r="AL905" s="191" t="str">
        <f t="shared" ref="AL905:AL954" si="551">IF(R905&lt;&gt;1,IF(V905=1,ABS(AG904),""),"")</f>
        <v/>
      </c>
      <c r="AM905" s="191">
        <f t="shared" ref="AM905:AM954" si="552">IF(R905&lt;&gt;1,IF(V905="",-ABS(AG905),""),"")</f>
        <v>-83.330000000001746</v>
      </c>
      <c r="AN905" s="88"/>
      <c r="AO905" s="191"/>
      <c r="AP905" s="191">
        <f t="shared" si="547"/>
        <v>6943.888900000291</v>
      </c>
      <c r="AQ905" s="191">
        <f t="shared" si="543"/>
        <v>140.36682479930403</v>
      </c>
      <c r="AR905" s="191">
        <f t="shared" si="549"/>
        <v>-159.80307444922744</v>
      </c>
      <c r="AS905" s="250">
        <f t="shared" si="518"/>
        <v>0</v>
      </c>
      <c r="AT905" s="250">
        <f t="shared" si="519"/>
        <v>0</v>
      </c>
      <c r="AU905" s="250">
        <f t="shared" si="520"/>
        <v>0</v>
      </c>
      <c r="AV905" s="250">
        <f t="shared" si="521"/>
        <v>1</v>
      </c>
      <c r="AW905" s="250">
        <f t="shared" si="522"/>
        <v>0</v>
      </c>
      <c r="AX905" s="250">
        <f t="shared" si="523"/>
        <v>0</v>
      </c>
      <c r="AY905" s="89"/>
      <c r="AZ905" s="111"/>
      <c r="BA905" s="111"/>
      <c r="BB905" s="111"/>
      <c r="BC905" s="111"/>
      <c r="BD905" s="111"/>
      <c r="BE905" s="111"/>
      <c r="BF905" s="111"/>
      <c r="BG905" s="111"/>
      <c r="BH905" s="89"/>
      <c r="BI905" s="89"/>
      <c r="BJ905" s="89"/>
      <c r="BK905" s="89"/>
      <c r="BL905" s="89"/>
    </row>
    <row r="906" spans="1:64" x14ac:dyDescent="0.25">
      <c r="A906" s="86">
        <f t="shared" si="548"/>
        <v>905</v>
      </c>
      <c r="B906" s="113"/>
      <c r="C906" s="88"/>
      <c r="D906" s="88"/>
      <c r="E906" s="194">
        <f t="shared" si="524"/>
        <v>0</v>
      </c>
      <c r="F906" s="89">
        <f t="shared" si="525"/>
        <v>0</v>
      </c>
      <c r="G906" s="113"/>
      <c r="H906" s="88"/>
      <c r="I906" s="84">
        <f t="shared" si="526"/>
        <v>19183.003104319792</v>
      </c>
      <c r="J906" s="84">
        <f t="shared" si="527"/>
        <v>19333.088053944059</v>
      </c>
      <c r="K906" s="84">
        <f t="shared" si="528"/>
        <v>19483.173003568325</v>
      </c>
      <c r="L906" s="84">
        <f t="shared" si="529"/>
        <v>19633.257953192591</v>
      </c>
      <c r="M906" s="108">
        <f>IF(T906&lt;&gt;0,(((G906+1)*('Data Raw'!$N$1007-'Data Raw'!$N$1008)/2+'Data Raw'!$N$1008)*'Data Raw'!$M$1010+'Data Raw'!$M$1009)*AE906+AE906)</f>
        <v>19783.342902816858</v>
      </c>
      <c r="N906" s="84">
        <f t="shared" si="530"/>
        <v>19933.427852441124</v>
      </c>
      <c r="O906" s="84">
        <f t="shared" si="531"/>
        <v>20083.51280206539</v>
      </c>
      <c r="P906" s="84">
        <f t="shared" si="532"/>
        <v>20233.597751689656</v>
      </c>
      <c r="Q906" s="84">
        <f t="shared" si="533"/>
        <v>20383.682701313923</v>
      </c>
      <c r="R906" s="166" t="str">
        <f t="shared" si="534"/>
        <v/>
      </c>
      <c r="S906" s="109">
        <f>'Data Raw'!E948</f>
        <v>20003.36</v>
      </c>
      <c r="T906" s="109">
        <f>'Data Raw'!G948</f>
        <v>20059.95</v>
      </c>
      <c r="U906" s="109">
        <f>'Data Raw'!D948</f>
        <v>20180.400000000001</v>
      </c>
      <c r="V906" s="166" t="str">
        <f t="shared" si="535"/>
        <v/>
      </c>
      <c r="W906" s="89">
        <f t="shared" si="536"/>
        <v>-276.6070971831432</v>
      </c>
      <c r="X906" s="89">
        <f t="shared" si="537"/>
        <v>76511.486212084827</v>
      </c>
      <c r="Y906" s="89">
        <f t="shared" ref="Y906:Y954" si="553">IF(X906&gt;0,SQRT((X906)/7+(Y905*Y905)/7*6),Y905)</f>
        <v>296.91829003504023</v>
      </c>
      <c r="Z906" s="109">
        <f t="shared" si="538"/>
        <v>177.04000000000087</v>
      </c>
      <c r="AA906" s="89">
        <f t="shared" si="539"/>
        <v>255.15799142602873</v>
      </c>
      <c r="AB906" s="89">
        <f t="shared" si="540"/>
        <v>19775.408991835855</v>
      </c>
      <c r="AC906" s="89">
        <f t="shared" si="541"/>
        <v>20231.311008164146</v>
      </c>
      <c r="AD906" s="89">
        <f t="shared" si="542"/>
        <v>1</v>
      </c>
      <c r="AE906" s="89">
        <f>'Data Raw'!C948</f>
        <v>20003.36</v>
      </c>
      <c r="AF906" s="89"/>
      <c r="AG906" s="89">
        <f t="shared" si="544"/>
        <v>56.590000000000146</v>
      </c>
      <c r="AH906" s="89">
        <f t="shared" si="545"/>
        <v>-220.01709718314305</v>
      </c>
      <c r="AI906" s="109">
        <f t="shared" si="546"/>
        <v>-1</v>
      </c>
      <c r="AJ906" s="109">
        <f t="shared" si="550"/>
        <v>50</v>
      </c>
      <c r="AK906" s="88"/>
      <c r="AL906" s="191" t="str">
        <f t="shared" si="551"/>
        <v/>
      </c>
      <c r="AM906" s="191">
        <f t="shared" si="552"/>
        <v>-56.590000000000146</v>
      </c>
      <c r="AN906" s="88"/>
      <c r="AO906" s="191"/>
      <c r="AP906" s="191">
        <f t="shared" si="547"/>
        <v>3202.4281000000165</v>
      </c>
      <c r="AQ906" s="191">
        <f t="shared" si="543"/>
        <v>131.05828871049249</v>
      </c>
      <c r="AR906" s="191">
        <f t="shared" si="549"/>
        <v>-165.86000132454774</v>
      </c>
      <c r="AS906" s="250">
        <f t="shared" si="518"/>
        <v>0</v>
      </c>
      <c r="AT906" s="250">
        <f t="shared" si="519"/>
        <v>0</v>
      </c>
      <c r="AU906" s="250">
        <f t="shared" si="520"/>
        <v>0</v>
      </c>
      <c r="AV906" s="250">
        <f t="shared" si="521"/>
        <v>1</v>
      </c>
      <c r="AW906" s="250">
        <f t="shared" si="522"/>
        <v>0</v>
      </c>
      <c r="AX906" s="250">
        <f t="shared" si="523"/>
        <v>0</v>
      </c>
      <c r="AY906" s="89"/>
      <c r="AZ906" s="111"/>
      <c r="BA906" s="111"/>
      <c r="BB906" s="111"/>
      <c r="BC906" s="111"/>
      <c r="BD906" s="111"/>
      <c r="BE906" s="111"/>
      <c r="BF906" s="111"/>
      <c r="BG906" s="111"/>
      <c r="BH906" s="89"/>
      <c r="BI906" s="89"/>
      <c r="BJ906" s="89"/>
      <c r="BK906" s="89"/>
      <c r="BL906" s="89"/>
    </row>
    <row r="907" spans="1:64" x14ac:dyDescent="0.25">
      <c r="A907" s="86">
        <f t="shared" si="548"/>
        <v>906</v>
      </c>
      <c r="B907" s="113"/>
      <c r="C907" s="88"/>
      <c r="D907" s="88"/>
      <c r="E907" s="194">
        <f t="shared" si="524"/>
        <v>0</v>
      </c>
      <c r="F907" s="89">
        <f t="shared" si="525"/>
        <v>0</v>
      </c>
      <c r="G907" s="113"/>
      <c r="H907" s="88"/>
      <c r="I907" s="84">
        <f t="shared" si="526"/>
        <v>19119.722412682531</v>
      </c>
      <c r="J907" s="84">
        <f t="shared" si="527"/>
        <v>19268.181557700049</v>
      </c>
      <c r="K907" s="84">
        <f t="shared" si="528"/>
        <v>19416.64070271757</v>
      </c>
      <c r="L907" s="84">
        <f t="shared" si="529"/>
        <v>19565.099847735088</v>
      </c>
      <c r="M907" s="108">
        <f>IF(T907&lt;&gt;0,(((G907+1)*('Data Raw'!$N$1007-'Data Raw'!$N$1008)/2+'Data Raw'!$N$1008)*'Data Raw'!$M$1010+'Data Raw'!$M$1009)*AE907+AE907)</f>
        <v>19713.558992752609</v>
      </c>
      <c r="N907" s="84">
        <f t="shared" si="530"/>
        <v>19862.01813777013</v>
      </c>
      <c r="O907" s="84">
        <f t="shared" si="531"/>
        <v>20010.477282787648</v>
      </c>
      <c r="P907" s="84">
        <f t="shared" si="532"/>
        <v>20158.936427805169</v>
      </c>
      <c r="Q907" s="84">
        <f t="shared" si="533"/>
        <v>20307.395572822687</v>
      </c>
      <c r="R907" s="166" t="str">
        <f t="shared" si="534"/>
        <v/>
      </c>
      <c r="S907" s="109">
        <f>'Data Raw'!E949</f>
        <v>19542.98</v>
      </c>
      <c r="T907" s="109">
        <f>'Data Raw'!G949</f>
        <v>19623.32</v>
      </c>
      <c r="U907" s="109">
        <f>'Data Raw'!D949</f>
        <v>19932.8</v>
      </c>
      <c r="V907" s="166" t="str">
        <f t="shared" si="535"/>
        <v/>
      </c>
      <c r="W907" s="89">
        <f t="shared" si="536"/>
        <v>90.238992752609192</v>
      </c>
      <c r="X907" s="89">
        <f t="shared" si="537"/>
        <v>8143.0758130054546</v>
      </c>
      <c r="Y907" s="89">
        <f t="shared" si="553"/>
        <v>277.00074820863341</v>
      </c>
      <c r="Z907" s="109">
        <f t="shared" si="538"/>
        <v>389.81999999999971</v>
      </c>
      <c r="AA907" s="89">
        <f t="shared" si="539"/>
        <v>274.39542122231029</v>
      </c>
      <c r="AB907" s="89">
        <f t="shared" si="540"/>
        <v>19715.915707287873</v>
      </c>
      <c r="AC907" s="89">
        <f t="shared" si="541"/>
        <v>20149.684292712125</v>
      </c>
      <c r="AD907" s="89" t="str">
        <f t="shared" si="542"/>
        <v/>
      </c>
      <c r="AE907" s="89">
        <f>'Data Raw'!C949</f>
        <v>19932.8</v>
      </c>
      <c r="AF907" s="89"/>
      <c r="AG907" s="89">
        <f t="shared" si="544"/>
        <v>-309.47999999999956</v>
      </c>
      <c r="AH907" s="89">
        <f t="shared" si="545"/>
        <v>-219.24100724739037</v>
      </c>
      <c r="AI907" s="109">
        <f t="shared" si="546"/>
        <v>-1</v>
      </c>
      <c r="AJ907" s="109">
        <f t="shared" si="550"/>
        <v>50</v>
      </c>
      <c r="AK907" s="88"/>
      <c r="AL907" s="191" t="str">
        <f t="shared" si="551"/>
        <v/>
      </c>
      <c r="AM907" s="191">
        <f t="shared" si="552"/>
        <v>-309.47999999999956</v>
      </c>
      <c r="AN907" s="88"/>
      <c r="AO907" s="191"/>
      <c r="AP907" s="191">
        <f t="shared" si="547"/>
        <v>95777.870399999723</v>
      </c>
      <c r="AQ907" s="191">
        <f t="shared" si="543"/>
        <v>150.8829232982155</v>
      </c>
      <c r="AR907" s="191">
        <f t="shared" si="549"/>
        <v>-126.11782491041791</v>
      </c>
      <c r="AS907" s="250">
        <f t="shared" si="518"/>
        <v>0</v>
      </c>
      <c r="AT907" s="250">
        <f t="shared" si="519"/>
        <v>0</v>
      </c>
      <c r="AU907" s="250">
        <f t="shared" si="520"/>
        <v>1</v>
      </c>
      <c r="AV907" s="250">
        <f t="shared" si="521"/>
        <v>0</v>
      </c>
      <c r="AW907" s="250">
        <f t="shared" si="522"/>
        <v>0</v>
      </c>
      <c r="AX907" s="250">
        <f t="shared" si="523"/>
        <v>0</v>
      </c>
      <c r="AY907" s="89"/>
      <c r="AZ907" s="111"/>
      <c r="BA907" s="111"/>
      <c r="BB907" s="111"/>
      <c r="BC907" s="111"/>
      <c r="BD907" s="111"/>
      <c r="BE907" s="111"/>
      <c r="BF907" s="111"/>
      <c r="BG907" s="111"/>
      <c r="BH907" s="89"/>
      <c r="BI907" s="89"/>
      <c r="BJ907" s="89"/>
      <c r="BK907" s="89"/>
      <c r="BL907" s="89"/>
    </row>
    <row r="908" spans="1:64" x14ac:dyDescent="0.25">
      <c r="A908" s="86">
        <f t="shared" si="548"/>
        <v>907</v>
      </c>
      <c r="B908" s="113"/>
      <c r="C908" s="88"/>
      <c r="D908" s="88"/>
      <c r="E908" s="194">
        <f t="shared" si="524"/>
        <v>0</v>
      </c>
      <c r="F908" s="89">
        <f t="shared" si="525"/>
        <v>0</v>
      </c>
      <c r="G908" s="113"/>
      <c r="H908" s="88"/>
      <c r="I908" s="84">
        <f t="shared" si="526"/>
        <v>18937.961933849587</v>
      </c>
      <c r="J908" s="84">
        <f t="shared" si="527"/>
        <v>19076.462307953901</v>
      </c>
      <c r="K908" s="84">
        <f t="shared" si="528"/>
        <v>19214.96268205822</v>
      </c>
      <c r="L908" s="84">
        <f t="shared" si="529"/>
        <v>19353.463056162534</v>
      </c>
      <c r="M908" s="108">
        <f>IF(T908&lt;&gt;0,(((G908+1)*('Data Raw'!$N$1007-'Data Raw'!$N$1008)/2+'Data Raw'!$N$1008)*'Data Raw'!$M$1010+'Data Raw'!$M$1009)*AE908+AE908)</f>
        <v>19491.963430266853</v>
      </c>
      <c r="N908" s="84">
        <f t="shared" si="530"/>
        <v>19630.463804371171</v>
      </c>
      <c r="O908" s="84">
        <f t="shared" si="531"/>
        <v>19768.964178475486</v>
      </c>
      <c r="P908" s="84">
        <f t="shared" si="532"/>
        <v>19907.464552579804</v>
      </c>
      <c r="Q908" s="84">
        <f t="shared" si="533"/>
        <v>20045.964926684119</v>
      </c>
      <c r="R908" s="166" t="str">
        <f t="shared" si="534"/>
        <v/>
      </c>
      <c r="S908" s="109">
        <f>'Data Raw'!E950</f>
        <v>19634.07</v>
      </c>
      <c r="T908" s="109">
        <f>'Data Raw'!G950</f>
        <v>19760.27</v>
      </c>
      <c r="U908" s="109">
        <f>'Data Raw'!D950</f>
        <v>19891.86</v>
      </c>
      <c r="V908" s="166" t="str">
        <f t="shared" si="535"/>
        <v/>
      </c>
      <c r="W908" s="89">
        <f t="shared" si="536"/>
        <v>-268.30656973314763</v>
      </c>
      <c r="X908" s="89">
        <f t="shared" si="537"/>
        <v>71988.415361968408</v>
      </c>
      <c r="Y908" s="89">
        <f t="shared" si="553"/>
        <v>275.77550456092382</v>
      </c>
      <c r="Z908" s="109">
        <f t="shared" si="538"/>
        <v>257.79000000000087</v>
      </c>
      <c r="AA908" s="89">
        <f t="shared" si="539"/>
        <v>272.0232181905518</v>
      </c>
      <c r="AB908" s="89">
        <f t="shared" si="540"/>
        <v>19475.503891961038</v>
      </c>
      <c r="AC908" s="89">
        <f t="shared" si="541"/>
        <v>19941.976108038965</v>
      </c>
      <c r="AD908" s="89">
        <f t="shared" si="542"/>
        <v>1</v>
      </c>
      <c r="AE908" s="89">
        <f>'Data Raw'!C950</f>
        <v>19708.740000000002</v>
      </c>
      <c r="AF908" s="89"/>
      <c r="AG908" s="89">
        <f t="shared" si="544"/>
        <v>51.529999999998836</v>
      </c>
      <c r="AH908" s="89">
        <f t="shared" si="545"/>
        <v>-216.77656973314879</v>
      </c>
      <c r="AI908" s="109">
        <f t="shared" si="546"/>
        <v>-1</v>
      </c>
      <c r="AJ908" s="109">
        <f t="shared" si="550"/>
        <v>50</v>
      </c>
      <c r="AK908" s="88"/>
      <c r="AL908" s="191" t="str">
        <f t="shared" si="551"/>
        <v/>
      </c>
      <c r="AM908" s="191">
        <f t="shared" si="552"/>
        <v>-51.529999999998836</v>
      </c>
      <c r="AN908" s="88"/>
      <c r="AO908" s="191"/>
      <c r="AP908" s="191">
        <f t="shared" si="547"/>
        <v>2655.3408999998801</v>
      </c>
      <c r="AQ908" s="191">
        <f t="shared" si="543"/>
        <v>139.84370959841365</v>
      </c>
      <c r="AR908" s="191">
        <f t="shared" si="549"/>
        <v>-135.93179496251017</v>
      </c>
      <c r="AS908" s="250">
        <f t="shared" si="518"/>
        <v>0</v>
      </c>
      <c r="AT908" s="250">
        <f t="shared" si="519"/>
        <v>0</v>
      </c>
      <c r="AU908" s="250">
        <f t="shared" si="520"/>
        <v>0</v>
      </c>
      <c r="AV908" s="250">
        <f t="shared" si="521"/>
        <v>1</v>
      </c>
      <c r="AW908" s="250">
        <f t="shared" si="522"/>
        <v>0</v>
      </c>
      <c r="AX908" s="250">
        <f t="shared" si="523"/>
        <v>0</v>
      </c>
      <c r="AY908" s="89"/>
      <c r="AZ908" s="111"/>
      <c r="BA908" s="111"/>
      <c r="BB908" s="111"/>
      <c r="BC908" s="111"/>
      <c r="BD908" s="111"/>
      <c r="BE908" s="111"/>
      <c r="BF908" s="111"/>
      <c r="BG908" s="111"/>
      <c r="BH908" s="89"/>
      <c r="BI908" s="89"/>
      <c r="BJ908" s="89"/>
      <c r="BK908" s="89"/>
      <c r="BL908" s="89"/>
    </row>
    <row r="909" spans="1:64" x14ac:dyDescent="0.25">
      <c r="A909" s="86">
        <f t="shared" si="548"/>
        <v>908</v>
      </c>
      <c r="B909" s="113"/>
      <c r="C909" s="88"/>
      <c r="D909" s="88"/>
      <c r="E909" s="194">
        <f t="shared" si="524"/>
        <v>0</v>
      </c>
      <c r="F909" s="89">
        <f t="shared" si="525"/>
        <v>0</v>
      </c>
      <c r="G909" s="113"/>
      <c r="H909" s="88"/>
      <c r="I909" s="84">
        <f t="shared" si="526"/>
        <v>19078.842890131578</v>
      </c>
      <c r="J909" s="84">
        <f t="shared" si="527"/>
        <v>19216.73064241204</v>
      </c>
      <c r="K909" s="84">
        <f t="shared" si="528"/>
        <v>19354.618394692501</v>
      </c>
      <c r="L909" s="84">
        <f t="shared" si="529"/>
        <v>19492.506146972963</v>
      </c>
      <c r="M909" s="108">
        <f>IF(T909&lt;&gt;0,(((G909+1)*('Data Raw'!$N$1007-'Data Raw'!$N$1008)/2+'Data Raw'!$N$1008)*'Data Raw'!$M$1010+'Data Raw'!$M$1009)*AE909+AE909)</f>
        <v>19630.393899253424</v>
      </c>
      <c r="N909" s="84">
        <f t="shared" si="530"/>
        <v>19768.281651533885</v>
      </c>
      <c r="O909" s="84">
        <f t="shared" si="531"/>
        <v>19906.169403814347</v>
      </c>
      <c r="P909" s="84">
        <f t="shared" si="532"/>
        <v>20044.057156094808</v>
      </c>
      <c r="Q909" s="84">
        <f t="shared" si="533"/>
        <v>20181.94490837527</v>
      </c>
      <c r="R909" s="166" t="str">
        <f t="shared" si="534"/>
        <v/>
      </c>
      <c r="S909" s="109">
        <f>'Data Raw'!E951</f>
        <v>19627.84</v>
      </c>
      <c r="T909" s="109">
        <f>'Data Raw'!G951</f>
        <v>19688.29</v>
      </c>
      <c r="U909" s="109">
        <f>'Data Raw'!D951</f>
        <v>19851.55</v>
      </c>
      <c r="V909" s="166" t="str">
        <f t="shared" si="535"/>
        <v/>
      </c>
      <c r="W909" s="89">
        <f t="shared" si="536"/>
        <v>-57.896100746576849</v>
      </c>
      <c r="X909" s="89">
        <f t="shared" si="537"/>
        <v>3351.9584816577762</v>
      </c>
      <c r="Y909" s="89">
        <f t="shared" si="553"/>
        <v>256.25454197414462</v>
      </c>
      <c r="Z909" s="109">
        <f t="shared" si="538"/>
        <v>223.70999999999913</v>
      </c>
      <c r="AA909" s="89">
        <f t="shared" si="539"/>
        <v>265.12132987761572</v>
      </c>
      <c r="AB909" s="89">
        <f t="shared" si="540"/>
        <v>19617.490264538032</v>
      </c>
      <c r="AC909" s="89">
        <f t="shared" si="541"/>
        <v>20079.929735461967</v>
      </c>
      <c r="AD909" s="89">
        <f t="shared" si="542"/>
        <v>1</v>
      </c>
      <c r="AE909" s="89">
        <f>'Data Raw'!C951</f>
        <v>19848.71</v>
      </c>
      <c r="AF909" s="89"/>
      <c r="AG909" s="89">
        <f t="shared" si="544"/>
        <v>-160.41999999999825</v>
      </c>
      <c r="AH909" s="89">
        <f t="shared" si="545"/>
        <v>-218.3161007465751</v>
      </c>
      <c r="AI909" s="109">
        <f t="shared" si="546"/>
        <v>-1</v>
      </c>
      <c r="AJ909" s="109">
        <f t="shared" si="550"/>
        <v>50</v>
      </c>
      <c r="AK909" s="88"/>
      <c r="AL909" s="191" t="str">
        <f t="shared" si="551"/>
        <v/>
      </c>
      <c r="AM909" s="191">
        <f t="shared" si="552"/>
        <v>-160.41999999999825</v>
      </c>
      <c r="AN909" s="88"/>
      <c r="AO909" s="191"/>
      <c r="AP909" s="191">
        <f t="shared" si="547"/>
        <v>25734.576399999441</v>
      </c>
      <c r="AQ909" s="191">
        <f t="shared" si="543"/>
        <v>142.12996408747861</v>
      </c>
      <c r="AR909" s="191">
        <f t="shared" si="549"/>
        <v>-114.124577886666</v>
      </c>
      <c r="AS909" s="250">
        <f t="shared" si="518"/>
        <v>0</v>
      </c>
      <c r="AT909" s="250">
        <f t="shared" si="519"/>
        <v>0</v>
      </c>
      <c r="AU909" s="250">
        <f t="shared" si="520"/>
        <v>0</v>
      </c>
      <c r="AV909" s="250">
        <f t="shared" si="521"/>
        <v>1</v>
      </c>
      <c r="AW909" s="250">
        <f t="shared" si="522"/>
        <v>0</v>
      </c>
      <c r="AX909" s="250">
        <f t="shared" si="523"/>
        <v>0</v>
      </c>
      <c r="AY909" s="89"/>
      <c r="AZ909" s="111"/>
      <c r="BA909" s="111"/>
      <c r="BB909" s="111"/>
      <c r="BC909" s="111"/>
      <c r="BD909" s="111"/>
      <c r="BE909" s="111"/>
      <c r="BF909" s="111"/>
      <c r="BG909" s="111"/>
      <c r="BH909" s="89"/>
      <c r="BI909" s="89"/>
      <c r="BJ909" s="89"/>
      <c r="BK909" s="89"/>
      <c r="BL909" s="89"/>
    </row>
    <row r="910" spans="1:64" x14ac:dyDescent="0.25">
      <c r="A910" s="86">
        <f t="shared" si="548"/>
        <v>909</v>
      </c>
      <c r="B910" s="113"/>
      <c r="C910" s="88"/>
      <c r="D910" s="88"/>
      <c r="E910" s="194">
        <f t="shared" si="524"/>
        <v>0</v>
      </c>
      <c r="F910" s="89">
        <f t="shared" si="525"/>
        <v>0</v>
      </c>
      <c r="G910" s="113"/>
      <c r="H910" s="88"/>
      <c r="I910" s="84">
        <f t="shared" si="526"/>
        <v>18774.444330484977</v>
      </c>
      <c r="J910" s="84">
        <f t="shared" si="527"/>
        <v>18902.571601472049</v>
      </c>
      <c r="K910" s="84">
        <f t="shared" si="528"/>
        <v>19030.698872459121</v>
      </c>
      <c r="L910" s="84">
        <f t="shared" si="529"/>
        <v>19158.826143446193</v>
      </c>
      <c r="M910" s="108">
        <f>IF(T910&lt;&gt;0,(((G910+1)*('Data Raw'!$N$1007-'Data Raw'!$N$1008)/2+'Data Raw'!$N$1008)*'Data Raw'!$M$1010+'Data Raw'!$M$1009)*AE910+AE910)</f>
        <v>19286.953414433265</v>
      </c>
      <c r="N910" s="84">
        <f t="shared" si="530"/>
        <v>19415.080685420337</v>
      </c>
      <c r="O910" s="84">
        <f t="shared" si="531"/>
        <v>19543.207956407408</v>
      </c>
      <c r="P910" s="84">
        <f t="shared" si="532"/>
        <v>19671.33522739448</v>
      </c>
      <c r="Q910" s="84">
        <f t="shared" si="533"/>
        <v>19799.462498381552</v>
      </c>
      <c r="R910" s="166" t="str">
        <f t="shared" si="534"/>
        <v/>
      </c>
      <c r="S910" s="109">
        <f>'Data Raw'!E952</f>
        <v>19252.61</v>
      </c>
      <c r="T910" s="109">
        <f>'Data Raw'!G952</f>
        <v>19447.580000000002</v>
      </c>
      <c r="U910" s="109">
        <f>'Data Raw'!D952</f>
        <v>19668.650000000001</v>
      </c>
      <c r="V910" s="166" t="str">
        <f t="shared" si="535"/>
        <v/>
      </c>
      <c r="W910" s="89">
        <f t="shared" si="536"/>
        <v>-160.62658556673705</v>
      </c>
      <c r="X910" s="89">
        <f t="shared" si="537"/>
        <v>25800.8999908283</v>
      </c>
      <c r="Y910" s="89">
        <f t="shared" si="553"/>
        <v>244.89042496743028</v>
      </c>
      <c r="Z910" s="109">
        <f t="shared" si="538"/>
        <v>416.04000000000087</v>
      </c>
      <c r="AA910" s="89">
        <f t="shared" si="539"/>
        <v>286.68113989509931</v>
      </c>
      <c r="AB910" s="89">
        <f t="shared" si="540"/>
        <v>19276.096869604029</v>
      </c>
      <c r="AC910" s="89">
        <f t="shared" si="541"/>
        <v>19726.803130395972</v>
      </c>
      <c r="AD910" s="89">
        <f t="shared" si="542"/>
        <v>1</v>
      </c>
      <c r="AE910" s="89">
        <f>'Data Raw'!C952</f>
        <v>19501.45</v>
      </c>
      <c r="AF910" s="89"/>
      <c r="AG910" s="89">
        <f t="shared" si="544"/>
        <v>-53.869999999998981</v>
      </c>
      <c r="AH910" s="89">
        <f t="shared" si="545"/>
        <v>-214.49658556673603</v>
      </c>
      <c r="AI910" s="109">
        <f t="shared" si="546"/>
        <v>-1</v>
      </c>
      <c r="AJ910" s="109">
        <f t="shared" si="550"/>
        <v>50</v>
      </c>
      <c r="AK910" s="88"/>
      <c r="AL910" s="191" t="str">
        <f t="shared" si="551"/>
        <v/>
      </c>
      <c r="AM910" s="191">
        <f t="shared" si="552"/>
        <v>-53.869999999998981</v>
      </c>
      <c r="AN910" s="88"/>
      <c r="AO910" s="191"/>
      <c r="AP910" s="191">
        <f t="shared" si="547"/>
        <v>2901.9768999998901</v>
      </c>
      <c r="AQ910" s="191">
        <f t="shared" si="543"/>
        <v>132.32330141109199</v>
      </c>
      <c r="AR910" s="191">
        <f t="shared" si="549"/>
        <v>-112.56712355633829</v>
      </c>
      <c r="AS910" s="250">
        <f t="shared" si="518"/>
        <v>0</v>
      </c>
      <c r="AT910" s="250">
        <f t="shared" si="519"/>
        <v>0</v>
      </c>
      <c r="AU910" s="250">
        <f t="shared" si="520"/>
        <v>0</v>
      </c>
      <c r="AV910" s="250">
        <f t="shared" si="521"/>
        <v>1</v>
      </c>
      <c r="AW910" s="250">
        <f t="shared" si="522"/>
        <v>0</v>
      </c>
      <c r="AX910" s="250">
        <f t="shared" si="523"/>
        <v>0</v>
      </c>
      <c r="AY910" s="89"/>
      <c r="AZ910" s="111"/>
      <c r="BA910" s="111"/>
      <c r="BB910" s="111"/>
      <c r="BC910" s="111"/>
      <c r="BD910" s="111"/>
      <c r="BE910" s="111"/>
      <c r="BF910" s="111"/>
      <c r="BG910" s="111"/>
      <c r="BH910" s="89"/>
      <c r="BI910" s="89"/>
      <c r="BJ910" s="89"/>
      <c r="BK910" s="89"/>
      <c r="BL910" s="89"/>
    </row>
    <row r="911" spans="1:64" x14ac:dyDescent="0.25">
      <c r="A911" s="86">
        <f t="shared" si="548"/>
        <v>910</v>
      </c>
      <c r="B911" s="113"/>
      <c r="C911" s="88"/>
      <c r="D911" s="88"/>
      <c r="E911" s="194">
        <f t="shared" si="524"/>
        <v>0</v>
      </c>
      <c r="F911" s="89">
        <f t="shared" si="525"/>
        <v>0</v>
      </c>
      <c r="G911" s="113"/>
      <c r="H911" s="88"/>
      <c r="I911" s="84">
        <f t="shared" si="526"/>
        <v>18687.700044586109</v>
      </c>
      <c r="J911" s="84">
        <f t="shared" si="527"/>
        <v>18810.145257069824</v>
      </c>
      <c r="K911" s="84">
        <f t="shared" si="528"/>
        <v>18932.590469553539</v>
      </c>
      <c r="L911" s="84">
        <f t="shared" si="529"/>
        <v>19055.035682037254</v>
      </c>
      <c r="M911" s="108">
        <f>IF(T911&lt;&gt;0,(((G911+1)*('Data Raw'!$N$1007-'Data Raw'!$N$1008)/2+'Data Raw'!$N$1008)*'Data Raw'!$M$1010+'Data Raw'!$M$1009)*AE911+AE911)</f>
        <v>19177.48089452097</v>
      </c>
      <c r="N911" s="84">
        <f t="shared" si="530"/>
        <v>19299.926107004685</v>
      </c>
      <c r="O911" s="84">
        <f t="shared" si="531"/>
        <v>19422.3713194884</v>
      </c>
      <c r="P911" s="84">
        <f t="shared" si="532"/>
        <v>19544.816531972116</v>
      </c>
      <c r="Q911" s="84">
        <f t="shared" si="533"/>
        <v>19667.261744455831</v>
      </c>
      <c r="R911" s="166" t="str">
        <f t="shared" si="534"/>
        <v/>
      </c>
      <c r="S911" s="109">
        <f>'Data Raw'!E953</f>
        <v>19111.54</v>
      </c>
      <c r="T911" s="109">
        <f>'Data Raw'!G953</f>
        <v>19279.84</v>
      </c>
      <c r="U911" s="109">
        <f>'Data Raw'!D953</f>
        <v>19483.59</v>
      </c>
      <c r="V911" s="166" t="str">
        <f t="shared" si="535"/>
        <v/>
      </c>
      <c r="W911" s="89">
        <f t="shared" si="536"/>
        <v>-102.3591054790304</v>
      </c>
      <c r="X911" s="89">
        <f t="shared" si="537"/>
        <v>10477.386474467272</v>
      </c>
      <c r="Y911" s="89">
        <f t="shared" si="553"/>
        <v>230.00164841609254</v>
      </c>
      <c r="Z911" s="109">
        <f t="shared" si="538"/>
        <v>372.04999999999927</v>
      </c>
      <c r="AA911" s="89">
        <f t="shared" si="539"/>
        <v>298.87669133865643</v>
      </c>
      <c r="AB911" s="89">
        <f t="shared" si="540"/>
        <v>19147.081031089165</v>
      </c>
      <c r="AC911" s="89">
        <f t="shared" si="541"/>
        <v>19634.438968910832</v>
      </c>
      <c r="AD911" s="89">
        <f t="shared" si="542"/>
        <v>1</v>
      </c>
      <c r="AE911" s="89">
        <f>'Data Raw'!C953</f>
        <v>19390.759999999998</v>
      </c>
      <c r="AF911" s="89"/>
      <c r="AG911" s="89">
        <f t="shared" si="544"/>
        <v>-110.91999999999825</v>
      </c>
      <c r="AH911" s="89">
        <f t="shared" si="545"/>
        <v>-213.27910547902866</v>
      </c>
      <c r="AI911" s="109">
        <f t="shared" si="546"/>
        <v>-1</v>
      </c>
      <c r="AJ911" s="109">
        <f t="shared" si="550"/>
        <v>50</v>
      </c>
      <c r="AK911" s="88"/>
      <c r="AL911" s="191" t="str">
        <f t="shared" si="551"/>
        <v/>
      </c>
      <c r="AM911" s="191">
        <f t="shared" si="552"/>
        <v>-110.91999999999825</v>
      </c>
      <c r="AN911" s="88"/>
      <c r="AO911" s="191"/>
      <c r="AP911" s="191">
        <f t="shared" si="547"/>
        <v>12303.246399999613</v>
      </c>
      <c r="AQ911" s="191">
        <f t="shared" si="543"/>
        <v>129.94515680985936</v>
      </c>
      <c r="AR911" s="191">
        <f t="shared" si="549"/>
        <v>-100.05649160623318</v>
      </c>
      <c r="AS911" s="250">
        <f t="shared" si="518"/>
        <v>0</v>
      </c>
      <c r="AT911" s="250">
        <f t="shared" si="519"/>
        <v>0</v>
      </c>
      <c r="AU911" s="250">
        <f t="shared" si="520"/>
        <v>0</v>
      </c>
      <c r="AV911" s="250">
        <f t="shared" si="521"/>
        <v>1</v>
      </c>
      <c r="AW911" s="250">
        <f t="shared" si="522"/>
        <v>0</v>
      </c>
      <c r="AX911" s="250">
        <f t="shared" si="523"/>
        <v>0</v>
      </c>
      <c r="AY911" s="89"/>
      <c r="AZ911" s="111"/>
      <c r="BA911" s="111"/>
      <c r="BB911" s="111"/>
      <c r="BC911" s="111"/>
      <c r="BD911" s="111"/>
      <c r="BE911" s="111"/>
      <c r="BF911" s="111"/>
      <c r="BG911" s="111"/>
      <c r="BH911" s="89"/>
      <c r="BI911" s="89"/>
      <c r="BJ911" s="89"/>
      <c r="BK911" s="89"/>
      <c r="BL911" s="89"/>
    </row>
    <row r="912" spans="1:64" x14ac:dyDescent="0.25">
      <c r="A912" s="86">
        <f t="shared" si="548"/>
        <v>911</v>
      </c>
      <c r="B912" s="113"/>
      <c r="C912" s="88"/>
      <c r="D912" s="88"/>
      <c r="E912" s="194">
        <f t="shared" si="524"/>
        <v>0</v>
      </c>
      <c r="F912" s="89">
        <f t="shared" si="525"/>
        <v>0</v>
      </c>
      <c r="G912" s="113"/>
      <c r="H912" s="88"/>
      <c r="I912" s="84">
        <f t="shared" si="526"/>
        <v>18582.597642266992</v>
      </c>
      <c r="J912" s="84">
        <f t="shared" si="527"/>
        <v>18697.598466475036</v>
      </c>
      <c r="K912" s="84">
        <f t="shared" si="528"/>
        <v>18812.599290683083</v>
      </c>
      <c r="L912" s="84">
        <f t="shared" si="529"/>
        <v>18927.600114891127</v>
      </c>
      <c r="M912" s="108">
        <f>IF(T912&lt;&gt;0,(((G912+1)*('Data Raw'!$N$1007-'Data Raw'!$N$1008)/2+'Data Raw'!$N$1008)*'Data Raw'!$M$1010+'Data Raw'!$M$1009)*AE912+AE912)</f>
        <v>19042.600939099175</v>
      </c>
      <c r="N912" s="84">
        <f t="shared" si="530"/>
        <v>19157.601763307222</v>
      </c>
      <c r="O912" s="84">
        <f t="shared" si="531"/>
        <v>19272.602587515266</v>
      </c>
      <c r="P912" s="84">
        <f t="shared" si="532"/>
        <v>19387.603411723314</v>
      </c>
      <c r="Q912" s="84">
        <f t="shared" si="533"/>
        <v>19502.604235931358</v>
      </c>
      <c r="R912" s="166" t="str">
        <f t="shared" si="534"/>
        <v/>
      </c>
      <c r="S912" s="109">
        <f>'Data Raw'!E954</f>
        <v>19227.73</v>
      </c>
      <c r="T912" s="109">
        <f>'Data Raw'!G954</f>
        <v>19240.89</v>
      </c>
      <c r="U912" s="109">
        <f>'Data Raw'!D954</f>
        <v>19405.740000000002</v>
      </c>
      <c r="V912" s="166" t="str">
        <f t="shared" si="535"/>
        <v/>
      </c>
      <c r="W912" s="89">
        <f t="shared" si="536"/>
        <v>-198.28906090082455</v>
      </c>
      <c r="X912" s="89">
        <f t="shared" si="537"/>
        <v>39318.551672930909</v>
      </c>
      <c r="Y912" s="89">
        <f t="shared" si="553"/>
        <v>225.74419825408265</v>
      </c>
      <c r="Z912" s="109">
        <f t="shared" si="538"/>
        <v>178.01000000000204</v>
      </c>
      <c r="AA912" s="89">
        <f t="shared" si="539"/>
        <v>281.61002114742007</v>
      </c>
      <c r="AB912" s="89">
        <f t="shared" si="540"/>
        <v>19000.334812362144</v>
      </c>
      <c r="AC912" s="89">
        <f t="shared" si="541"/>
        <v>19508.425187637858</v>
      </c>
      <c r="AD912" s="89">
        <f t="shared" si="542"/>
        <v>1</v>
      </c>
      <c r="AE912" s="89">
        <f>'Data Raw'!C954</f>
        <v>19254.38</v>
      </c>
      <c r="AF912" s="89"/>
      <c r="AG912" s="89">
        <f t="shared" si="544"/>
        <v>-13.490000000001601</v>
      </c>
      <c r="AH912" s="89">
        <f t="shared" si="545"/>
        <v>-211.77906090082615</v>
      </c>
      <c r="AI912" s="109">
        <f t="shared" si="546"/>
        <v>-1</v>
      </c>
      <c r="AJ912" s="109">
        <f t="shared" si="550"/>
        <v>50</v>
      </c>
      <c r="AK912" s="88"/>
      <c r="AL912" s="191" t="str">
        <f t="shared" si="551"/>
        <v/>
      </c>
      <c r="AM912" s="191">
        <f t="shared" si="552"/>
        <v>-13.490000000001601</v>
      </c>
      <c r="AN912" s="88"/>
      <c r="AO912" s="191"/>
      <c r="AP912" s="191">
        <f t="shared" si="547"/>
        <v>181.98010000004319</v>
      </c>
      <c r="AQ912" s="191">
        <f t="shared" si="543"/>
        <v>117.00569494209739</v>
      </c>
      <c r="AR912" s="191">
        <f t="shared" si="549"/>
        <v>-108.73850331198526</v>
      </c>
      <c r="AS912" s="250">
        <f t="shared" si="518"/>
        <v>0</v>
      </c>
      <c r="AT912" s="250">
        <f t="shared" si="519"/>
        <v>0</v>
      </c>
      <c r="AU912" s="250">
        <f t="shared" si="520"/>
        <v>0</v>
      </c>
      <c r="AV912" s="250">
        <f t="shared" si="521"/>
        <v>1</v>
      </c>
      <c r="AW912" s="250">
        <f t="shared" si="522"/>
        <v>0</v>
      </c>
      <c r="AX912" s="250">
        <f t="shared" si="523"/>
        <v>0</v>
      </c>
      <c r="AY912" s="89"/>
      <c r="AZ912" s="111"/>
      <c r="BA912" s="111"/>
      <c r="BB912" s="111"/>
      <c r="BC912" s="111"/>
      <c r="BD912" s="111"/>
      <c r="BE912" s="111"/>
      <c r="BF912" s="111"/>
      <c r="BG912" s="111"/>
      <c r="BH912" s="89"/>
      <c r="BI912" s="89"/>
      <c r="BJ912" s="89"/>
      <c r="BK912" s="89"/>
      <c r="BL912" s="89"/>
    </row>
    <row r="913" spans="1:64" x14ac:dyDescent="0.25">
      <c r="A913" s="86">
        <f t="shared" si="548"/>
        <v>912</v>
      </c>
      <c r="B913" s="113"/>
      <c r="C913" s="88"/>
      <c r="D913" s="88"/>
      <c r="E913" s="194">
        <f t="shared" si="524"/>
        <v>0</v>
      </c>
      <c r="F913" s="89">
        <f t="shared" si="525"/>
        <v>0</v>
      </c>
      <c r="G913" s="113"/>
      <c r="H913" s="88"/>
      <c r="I913" s="84">
        <f t="shared" si="526"/>
        <v>18663.992025763258</v>
      </c>
      <c r="J913" s="84">
        <f t="shared" si="527"/>
        <v>18776.864124890304</v>
      </c>
      <c r="K913" s="84">
        <f t="shared" si="528"/>
        <v>18889.736224017342</v>
      </c>
      <c r="L913" s="84">
        <f t="shared" si="529"/>
        <v>19002.608323144384</v>
      </c>
      <c r="M913" s="108">
        <f>IF(T913&lt;&gt;0,(((G913+1)*('Data Raw'!$N$1007-'Data Raw'!$N$1008)/2+'Data Raw'!$N$1008)*'Data Raw'!$M$1010+'Data Raw'!$M$1009)*AE913+AE913)</f>
        <v>19115.480422271427</v>
      </c>
      <c r="N913" s="84">
        <f t="shared" si="530"/>
        <v>19228.352521398469</v>
      </c>
      <c r="O913" s="84">
        <f t="shared" si="531"/>
        <v>19341.224620525511</v>
      </c>
      <c r="P913" s="84">
        <f t="shared" si="532"/>
        <v>19454.096719652549</v>
      </c>
      <c r="Q913" s="84">
        <f t="shared" si="533"/>
        <v>19566.968818779595</v>
      </c>
      <c r="R913" s="166" t="str">
        <f t="shared" si="534"/>
        <v/>
      </c>
      <c r="S913" s="109">
        <f>'Data Raw'!E955</f>
        <v>19036.64</v>
      </c>
      <c r="T913" s="109">
        <f>'Data Raw'!G955</f>
        <v>19064.29</v>
      </c>
      <c r="U913" s="109">
        <f>'Data Raw'!D955</f>
        <v>19370.490000000002</v>
      </c>
      <c r="V913" s="166" t="str">
        <f t="shared" si="535"/>
        <v/>
      </c>
      <c r="W913" s="89">
        <f t="shared" si="536"/>
        <v>51.190422271425632</v>
      </c>
      <c r="X913" s="89">
        <f t="shared" si="537"/>
        <v>2620.4593323268696</v>
      </c>
      <c r="Y913" s="89">
        <f t="shared" si="553"/>
        <v>209.89218919810043</v>
      </c>
      <c r="Z913" s="109">
        <f t="shared" si="538"/>
        <v>333.85000000000218</v>
      </c>
      <c r="AA913" s="89">
        <f t="shared" si="539"/>
        <v>289.07287526921749</v>
      </c>
      <c r="AB913" s="89">
        <f t="shared" si="540"/>
        <v>19088.701482024691</v>
      </c>
      <c r="AC913" s="89">
        <f t="shared" si="541"/>
        <v>19567.438517975308</v>
      </c>
      <c r="AD913" s="89" t="str">
        <f t="shared" si="542"/>
        <v/>
      </c>
      <c r="AE913" s="89">
        <f>'Data Raw'!C955</f>
        <v>19328.07</v>
      </c>
      <c r="AF913" s="89"/>
      <c r="AG913" s="89">
        <f t="shared" si="544"/>
        <v>-263.77999999999884</v>
      </c>
      <c r="AH913" s="89">
        <f t="shared" si="545"/>
        <v>-212.5895777285732</v>
      </c>
      <c r="AI913" s="109">
        <f t="shared" si="546"/>
        <v>-1</v>
      </c>
      <c r="AJ913" s="109">
        <f t="shared" si="550"/>
        <v>50</v>
      </c>
      <c r="AK913" s="88"/>
      <c r="AL913" s="191" t="str">
        <f t="shared" si="551"/>
        <v/>
      </c>
      <c r="AM913" s="191">
        <f t="shared" si="552"/>
        <v>-263.77999999999884</v>
      </c>
      <c r="AN913" s="88"/>
      <c r="AO913" s="191"/>
      <c r="AP913" s="191">
        <f t="shared" si="547"/>
        <v>69579.888399999385</v>
      </c>
      <c r="AQ913" s="191">
        <f t="shared" si="543"/>
        <v>133.31395105964199</v>
      </c>
      <c r="AR913" s="191">
        <f t="shared" si="549"/>
        <v>-76.578238138458431</v>
      </c>
      <c r="AS913" s="250">
        <f t="shared" si="518"/>
        <v>0</v>
      </c>
      <c r="AT913" s="250">
        <f t="shared" si="519"/>
        <v>0</v>
      </c>
      <c r="AU913" s="250">
        <f t="shared" si="520"/>
        <v>1</v>
      </c>
      <c r="AV913" s="250">
        <f t="shared" si="521"/>
        <v>0</v>
      </c>
      <c r="AW913" s="250">
        <f t="shared" si="522"/>
        <v>0</v>
      </c>
      <c r="AX913" s="250">
        <f t="shared" si="523"/>
        <v>0</v>
      </c>
      <c r="AY913" s="89"/>
      <c r="AZ913" s="111"/>
      <c r="BA913" s="111"/>
      <c r="BB913" s="111"/>
      <c r="BC913" s="111"/>
      <c r="BD913" s="111"/>
      <c r="BE913" s="111"/>
      <c r="BF913" s="111"/>
      <c r="BG913" s="111"/>
      <c r="BH913" s="89"/>
      <c r="BI913" s="89"/>
      <c r="BJ913" s="89"/>
      <c r="BK913" s="89"/>
      <c r="BL913" s="89"/>
    </row>
    <row r="914" spans="1:64" x14ac:dyDescent="0.25">
      <c r="A914" s="86">
        <f t="shared" si="548"/>
        <v>913</v>
      </c>
      <c r="B914" s="113"/>
      <c r="C914" s="88"/>
      <c r="D914" s="88"/>
      <c r="E914" s="194">
        <f t="shared" si="524"/>
        <v>0</v>
      </c>
      <c r="F914" s="89">
        <f t="shared" si="525"/>
        <v>0</v>
      </c>
      <c r="G914" s="113"/>
      <c r="H914" s="88"/>
      <c r="I914" s="84">
        <f t="shared" si="526"/>
        <v>18290.284756835317</v>
      </c>
      <c r="J914" s="84">
        <f t="shared" si="527"/>
        <v>18395.230851434368</v>
      </c>
      <c r="K914" s="84">
        <f t="shared" si="528"/>
        <v>18500.176946033418</v>
      </c>
      <c r="L914" s="84">
        <f t="shared" si="529"/>
        <v>18605.123040632468</v>
      </c>
      <c r="M914" s="108">
        <f>IF(T914&lt;&gt;0,(((G914+1)*('Data Raw'!$N$1007-'Data Raw'!$N$1008)/2+'Data Raw'!$N$1008)*'Data Raw'!$M$1010+'Data Raw'!$M$1009)*AE914+AE914)</f>
        <v>18710.069135231519</v>
      </c>
      <c r="N914" s="84">
        <f t="shared" si="530"/>
        <v>18815.015229830569</v>
      </c>
      <c r="O914" s="84">
        <f t="shared" si="531"/>
        <v>18919.96132442962</v>
      </c>
      <c r="P914" s="84">
        <f t="shared" si="532"/>
        <v>19024.90741902867</v>
      </c>
      <c r="Q914" s="84">
        <f t="shared" si="533"/>
        <v>19129.853513627721</v>
      </c>
      <c r="R914" s="166" t="str">
        <f t="shared" si="534"/>
        <v/>
      </c>
      <c r="S914" s="109">
        <f>'Data Raw'!E956</f>
        <v>18671.490000000002</v>
      </c>
      <c r="T914" s="109">
        <f>'Data Raw'!G956</f>
        <v>18874.14</v>
      </c>
      <c r="U914" s="109">
        <f>'Data Raw'!D956</f>
        <v>18929.12</v>
      </c>
      <c r="V914" s="166" t="str">
        <f t="shared" si="535"/>
        <v/>
      </c>
      <c r="W914" s="89">
        <f t="shared" si="536"/>
        <v>-164.07086476848053</v>
      </c>
      <c r="X914" s="89">
        <f t="shared" si="537"/>
        <v>26919.248665877025</v>
      </c>
      <c r="Y914" s="89">
        <f t="shared" si="553"/>
        <v>203.97746205475886</v>
      </c>
      <c r="Z914" s="109">
        <f t="shared" si="538"/>
        <v>257.62999999999738</v>
      </c>
      <c r="AA914" s="89">
        <f t="shared" si="539"/>
        <v>284.5810359450432</v>
      </c>
      <c r="AB914" s="89">
        <f t="shared" si="540"/>
        <v>18672.438056021165</v>
      </c>
      <c r="AC914" s="89">
        <f t="shared" si="541"/>
        <v>19163.861943978838</v>
      </c>
      <c r="AD914" s="89">
        <f t="shared" si="542"/>
        <v>1</v>
      </c>
      <c r="AE914" s="89">
        <f>'Data Raw'!C956</f>
        <v>18918.150000000001</v>
      </c>
      <c r="AF914" s="89"/>
      <c r="AG914" s="89">
        <f t="shared" si="544"/>
        <v>-44.010000000002037</v>
      </c>
      <c r="AH914" s="89">
        <f t="shared" si="545"/>
        <v>-208.08086476848257</v>
      </c>
      <c r="AI914" s="109">
        <f t="shared" si="546"/>
        <v>-1</v>
      </c>
      <c r="AJ914" s="109">
        <f t="shared" si="550"/>
        <v>50</v>
      </c>
      <c r="AK914" s="88"/>
      <c r="AL914" s="191" t="str">
        <f t="shared" si="551"/>
        <v/>
      </c>
      <c r="AM914" s="191">
        <f t="shared" si="552"/>
        <v>-44.010000000002037</v>
      </c>
      <c r="AN914" s="88"/>
      <c r="AO914" s="191"/>
      <c r="AP914" s="191">
        <f t="shared" si="547"/>
        <v>1936.8801000001793</v>
      </c>
      <c r="AQ914" s="191">
        <f t="shared" si="543"/>
        <v>123.39128983079311</v>
      </c>
      <c r="AR914" s="191">
        <f t="shared" si="549"/>
        <v>-80.586172223965747</v>
      </c>
      <c r="AS914" s="250">
        <f t="shared" si="518"/>
        <v>0</v>
      </c>
      <c r="AT914" s="250">
        <f t="shared" si="519"/>
        <v>0</v>
      </c>
      <c r="AU914" s="250">
        <f t="shared" si="520"/>
        <v>0</v>
      </c>
      <c r="AV914" s="250">
        <f t="shared" si="521"/>
        <v>1</v>
      </c>
      <c r="AW914" s="250">
        <f t="shared" si="522"/>
        <v>0</v>
      </c>
      <c r="AX914" s="250">
        <f t="shared" si="523"/>
        <v>0</v>
      </c>
      <c r="AY914" s="89"/>
      <c r="AZ914" s="111"/>
      <c r="BA914" s="111"/>
      <c r="BB914" s="111"/>
      <c r="BC914" s="111"/>
      <c r="BD914" s="111"/>
      <c r="BE914" s="111"/>
      <c r="BF914" s="111"/>
      <c r="BG914" s="111"/>
      <c r="BH914" s="89"/>
      <c r="BI914" s="89"/>
      <c r="BJ914" s="89"/>
      <c r="BK914" s="89"/>
      <c r="BL914" s="89"/>
    </row>
    <row r="915" spans="1:64" x14ac:dyDescent="0.25">
      <c r="A915" s="86">
        <f t="shared" si="548"/>
        <v>914</v>
      </c>
      <c r="B915" s="113"/>
      <c r="C915" s="88"/>
      <c r="D915" s="88"/>
      <c r="E915" s="194">
        <f t="shared" si="524"/>
        <v>0</v>
      </c>
      <c r="F915" s="89">
        <f t="shared" si="525"/>
        <v>0</v>
      </c>
      <c r="G915" s="113"/>
      <c r="H915" s="88"/>
      <c r="I915" s="84">
        <f t="shared" si="526"/>
        <v>18285.706684648565</v>
      </c>
      <c r="J915" s="84">
        <f t="shared" si="527"/>
        <v>18387.695415675942</v>
      </c>
      <c r="K915" s="84">
        <f t="shared" si="528"/>
        <v>18489.684146703323</v>
      </c>
      <c r="L915" s="84">
        <f t="shared" si="529"/>
        <v>18591.6728777307</v>
      </c>
      <c r="M915" s="108">
        <f>IF(T915&lt;&gt;0,(((G915+1)*('Data Raw'!$N$1007-'Data Raw'!$N$1008)/2+'Data Raw'!$N$1008)*'Data Raw'!$M$1010+'Data Raw'!$M$1009)*AE915+AE915)</f>
        <v>18693.661608758081</v>
      </c>
      <c r="N915" s="84">
        <f t="shared" si="530"/>
        <v>18795.650339785461</v>
      </c>
      <c r="O915" s="84">
        <f t="shared" si="531"/>
        <v>18897.639070812838</v>
      </c>
      <c r="P915" s="84">
        <f t="shared" si="532"/>
        <v>18999.627801840219</v>
      </c>
      <c r="Q915" s="84">
        <f t="shared" si="533"/>
        <v>19101.616532867596</v>
      </c>
      <c r="R915" s="166" t="str">
        <f t="shared" si="534"/>
        <v/>
      </c>
      <c r="S915" s="109">
        <f>'Data Raw'!E957</f>
        <v>18901.560000000001</v>
      </c>
      <c r="T915" s="109">
        <f>'Data Raw'!G957</f>
        <v>19219.78</v>
      </c>
      <c r="U915" s="109">
        <f>'Data Raw'!D957</f>
        <v>19318.36</v>
      </c>
      <c r="V915" s="166" t="str">
        <f t="shared" si="535"/>
        <v/>
      </c>
      <c r="W915" s="89">
        <f t="shared" si="536"/>
        <v>-526.11839124191829</v>
      </c>
      <c r="X915" s="89">
        <f t="shared" si="537"/>
        <v>276800.56160298421</v>
      </c>
      <c r="Y915" s="89">
        <f t="shared" si="553"/>
        <v>274.23696524845803</v>
      </c>
      <c r="Z915" s="109">
        <f t="shared" si="538"/>
        <v>416.79999999999927</v>
      </c>
      <c r="AA915" s="89">
        <f t="shared" si="539"/>
        <v>303.46945938146553</v>
      </c>
      <c r="AB915" s="89">
        <f t="shared" si="540"/>
        <v>18659.666119446716</v>
      </c>
      <c r="AC915" s="89">
        <f t="shared" si="541"/>
        <v>19143.453880553287</v>
      </c>
      <c r="AD915" s="89" t="str">
        <f t="shared" si="542"/>
        <v/>
      </c>
      <c r="AE915" s="89">
        <f>'Data Raw'!C957</f>
        <v>18901.560000000001</v>
      </c>
      <c r="AF915" s="89"/>
      <c r="AG915" s="89">
        <f t="shared" si="544"/>
        <v>318.21999999999753</v>
      </c>
      <c r="AH915" s="89">
        <f t="shared" si="545"/>
        <v>-207.89839124192076</v>
      </c>
      <c r="AI915" s="109">
        <f t="shared" si="546"/>
        <v>-1</v>
      </c>
      <c r="AJ915" s="109">
        <f t="shared" si="550"/>
        <v>50</v>
      </c>
      <c r="AK915" s="88"/>
      <c r="AL915" s="191" t="str">
        <f t="shared" si="551"/>
        <v/>
      </c>
      <c r="AM915" s="191">
        <f t="shared" si="552"/>
        <v>-318.21999999999753</v>
      </c>
      <c r="AN915" s="88"/>
      <c r="AO915" s="191"/>
      <c r="AP915" s="191">
        <f t="shared" si="547"/>
        <v>101263.96839999843</v>
      </c>
      <c r="AQ915" s="191">
        <f t="shared" si="543"/>
        <v>145.03892429403805</v>
      </c>
      <c r="AR915" s="191">
        <f t="shared" si="549"/>
        <v>-129.19804095441998</v>
      </c>
      <c r="AS915" s="250">
        <f t="shared" si="518"/>
        <v>0</v>
      </c>
      <c r="AT915" s="250">
        <f t="shared" si="519"/>
        <v>0</v>
      </c>
      <c r="AU915" s="250">
        <f t="shared" si="520"/>
        <v>0</v>
      </c>
      <c r="AV915" s="250">
        <f t="shared" si="521"/>
        <v>0</v>
      </c>
      <c r="AW915" s="250">
        <f t="shared" si="522"/>
        <v>0</v>
      </c>
      <c r="AX915" s="250">
        <f t="shared" si="523"/>
        <v>0</v>
      </c>
      <c r="AY915" s="89"/>
      <c r="AZ915" s="111"/>
      <c r="BA915" s="111"/>
      <c r="BB915" s="111"/>
      <c r="BC915" s="111"/>
      <c r="BD915" s="111"/>
      <c r="BE915" s="111"/>
      <c r="BF915" s="111"/>
      <c r="BG915" s="111"/>
      <c r="BH915" s="89"/>
      <c r="BI915" s="89"/>
      <c r="BJ915" s="89"/>
      <c r="BK915" s="89"/>
      <c r="BL915" s="89"/>
    </row>
    <row r="916" spans="1:64" x14ac:dyDescent="0.25">
      <c r="A916" s="86">
        <f t="shared" si="548"/>
        <v>915</v>
      </c>
      <c r="B916" s="113"/>
      <c r="C916" s="88"/>
      <c r="D916" s="88"/>
      <c r="E916" s="194">
        <f t="shared" si="524"/>
        <v>0</v>
      </c>
      <c r="F916" s="89">
        <f t="shared" si="525"/>
        <v>0</v>
      </c>
      <c r="G916" s="113"/>
      <c r="H916" s="88"/>
      <c r="I916" s="84">
        <f t="shared" si="526"/>
        <v>18390.835744896045</v>
      </c>
      <c r="J916" s="84">
        <f t="shared" si="527"/>
        <v>18527.954227520277</v>
      </c>
      <c r="K916" s="84">
        <f t="shared" si="528"/>
        <v>18665.072710144505</v>
      </c>
      <c r="L916" s="84">
        <f t="shared" si="529"/>
        <v>18802.191192768736</v>
      </c>
      <c r="M916" s="108">
        <f>IF(T916&lt;&gt;0,(((G916+1)*('Data Raw'!$N$1007-'Data Raw'!$N$1008)/2+'Data Raw'!$N$1008)*'Data Raw'!$M$1010+'Data Raw'!$M$1009)*AE916+AE916)</f>
        <v>18939.309675392964</v>
      </c>
      <c r="N916" s="84">
        <f t="shared" si="530"/>
        <v>19076.428158017192</v>
      </c>
      <c r="O916" s="84">
        <f t="shared" si="531"/>
        <v>19213.546640641423</v>
      </c>
      <c r="P916" s="84">
        <f t="shared" si="532"/>
        <v>19350.665123265651</v>
      </c>
      <c r="Q916" s="84">
        <f t="shared" si="533"/>
        <v>19487.783605889883</v>
      </c>
      <c r="R916" s="166" t="str">
        <f t="shared" si="534"/>
        <v/>
      </c>
      <c r="S916" s="109">
        <f>'Data Raw'!E958</f>
        <v>19149.939999999999</v>
      </c>
      <c r="T916" s="109">
        <f>'Data Raw'!G958</f>
        <v>19286.07</v>
      </c>
      <c r="U916" s="109">
        <f>'Data Raw'!D958</f>
        <v>19319.22</v>
      </c>
      <c r="V916" s="166" t="str">
        <f t="shared" si="535"/>
        <v/>
      </c>
      <c r="W916" s="89">
        <f t="shared" si="536"/>
        <v>-346.76032460703573</v>
      </c>
      <c r="X916" s="89">
        <f t="shared" si="537"/>
        <v>120242.72272157679</v>
      </c>
      <c r="Y916" s="89">
        <f t="shared" si="553"/>
        <v>285.72669293116974</v>
      </c>
      <c r="Z916" s="109">
        <f t="shared" si="538"/>
        <v>169.28000000000247</v>
      </c>
      <c r="AA916" s="89">
        <f t="shared" si="539"/>
        <v>284.29953661268507</v>
      </c>
      <c r="AB916" s="89">
        <f t="shared" si="540"/>
        <v>18891.990959525752</v>
      </c>
      <c r="AC916" s="89">
        <f t="shared" si="541"/>
        <v>19407.889040474245</v>
      </c>
      <c r="AD916" s="89">
        <f t="shared" si="542"/>
        <v>1</v>
      </c>
      <c r="AE916" s="89">
        <f>'Data Raw'!C958</f>
        <v>19149.939999999999</v>
      </c>
      <c r="AF916" s="89"/>
      <c r="AG916" s="89">
        <f t="shared" si="544"/>
        <v>136.13000000000102</v>
      </c>
      <c r="AH916" s="89">
        <f t="shared" si="545"/>
        <v>-210.63032460703471</v>
      </c>
      <c r="AI916" s="109">
        <f t="shared" si="546"/>
        <v>-1</v>
      </c>
      <c r="AJ916" s="109">
        <f t="shared" si="550"/>
        <v>50</v>
      </c>
      <c r="AK916" s="88"/>
      <c r="AL916" s="191" t="str">
        <f t="shared" si="551"/>
        <v/>
      </c>
      <c r="AM916" s="191">
        <f t="shared" si="552"/>
        <v>-136.13000000000102</v>
      </c>
      <c r="AN916" s="88"/>
      <c r="AO916" s="191"/>
      <c r="AP916" s="191">
        <f t="shared" si="547"/>
        <v>18531.376900000276</v>
      </c>
      <c r="AQ916" s="191">
        <f t="shared" si="543"/>
        <v>144.04904381692285</v>
      </c>
      <c r="AR916" s="191">
        <f t="shared" si="549"/>
        <v>-141.67764911424689</v>
      </c>
      <c r="AS916" s="250">
        <f t="shared" ref="AS916:AS954" si="554">IF(R916=1,0,IF(AND($T916&gt;=I916,$T916&lt;J916),1,0))</f>
        <v>0</v>
      </c>
      <c r="AT916" s="250">
        <f t="shared" ref="AT916:AT954" si="555">IF(R916=1,0,IF(AND($T916&gt;=J916,$T916&lt;K916),1,0))</f>
        <v>0</v>
      </c>
      <c r="AU916" s="250">
        <f t="shared" ref="AU916:AU954" si="556">IF(R916=1,0,IF(AND($T916&gt;=K916,$T916&lt;M916),1,0))</f>
        <v>0</v>
      </c>
      <c r="AV916" s="250">
        <f t="shared" ref="AV916:AV954" si="557">IF(R916=1,0,IF(AND($T916&gt;M916,$T916&lt;=O916),1,0))</f>
        <v>0</v>
      </c>
      <c r="AW916" s="250">
        <f t="shared" ref="AW916:AW954" si="558">IF(R916=1,0,IF(AND($T916&gt;O916,$T916&lt;=P916),1,0))</f>
        <v>1</v>
      </c>
      <c r="AX916" s="250">
        <f t="shared" ref="AX916:AX954" si="559">IF(R916=1,0,IF(AND($T916&gt;P916,$T916&lt;=Q916),1,0))</f>
        <v>0</v>
      </c>
      <c r="AY916" s="89"/>
      <c r="AZ916" s="111"/>
      <c r="BA916" s="111"/>
      <c r="BB916" s="111"/>
      <c r="BC916" s="111"/>
      <c r="BD916" s="111"/>
      <c r="BE916" s="111"/>
      <c r="BF916" s="111"/>
      <c r="BG916" s="111"/>
      <c r="BH916" s="89"/>
      <c r="BI916" s="89"/>
      <c r="BJ916" s="89"/>
      <c r="BK916" s="89"/>
      <c r="BL916" s="89"/>
    </row>
    <row r="917" spans="1:64" x14ac:dyDescent="0.25">
      <c r="A917" s="86">
        <f t="shared" si="548"/>
        <v>916</v>
      </c>
      <c r="B917" s="113"/>
      <c r="C917" s="88"/>
      <c r="D917" s="88"/>
      <c r="E917" s="194">
        <f t="shared" si="524"/>
        <v>0</v>
      </c>
      <c r="F917" s="89">
        <f t="shared" si="525"/>
        <v>0</v>
      </c>
      <c r="G917" s="113"/>
      <c r="H917" s="88"/>
      <c r="I917" s="84">
        <f t="shared" si="526"/>
        <v>18669.481812367841</v>
      </c>
      <c r="J917" s="84">
        <f t="shared" si="527"/>
        <v>18812.345158833428</v>
      </c>
      <c r="K917" s="84">
        <f t="shared" si="528"/>
        <v>18955.208505299011</v>
      </c>
      <c r="L917" s="84">
        <f t="shared" si="529"/>
        <v>19098.071851764598</v>
      </c>
      <c r="M917" s="108">
        <f>IF(T917&lt;&gt;0,(((G917+1)*('Data Raw'!$N$1007-'Data Raw'!$N$1008)/2+'Data Raw'!$N$1008)*'Data Raw'!$M$1010+'Data Raw'!$M$1009)*AE917+AE917)</f>
        <v>19240.935198230181</v>
      </c>
      <c r="N917" s="84">
        <f t="shared" si="530"/>
        <v>19383.798544695765</v>
      </c>
      <c r="O917" s="84">
        <f t="shared" si="531"/>
        <v>19526.661891161351</v>
      </c>
      <c r="P917" s="84">
        <f t="shared" si="532"/>
        <v>19669.525237626935</v>
      </c>
      <c r="Q917" s="84">
        <f t="shared" si="533"/>
        <v>19812.388584092521</v>
      </c>
      <c r="R917" s="166" t="str">
        <f t="shared" si="534"/>
        <v/>
      </c>
      <c r="S917" s="109">
        <f>'Data Raw'!E959</f>
        <v>19345.189999999999</v>
      </c>
      <c r="T917" s="109">
        <f>'Data Raw'!G959</f>
        <v>19522.89</v>
      </c>
      <c r="U917" s="109">
        <f>'Data Raw'!D959</f>
        <v>19664.39</v>
      </c>
      <c r="V917" s="166" t="str">
        <f t="shared" si="535"/>
        <v/>
      </c>
      <c r="W917" s="89">
        <f t="shared" si="536"/>
        <v>-281.954801769818</v>
      </c>
      <c r="X917" s="89">
        <f t="shared" si="537"/>
        <v>79498.51024105736</v>
      </c>
      <c r="Y917" s="89">
        <f t="shared" si="553"/>
        <v>285.19090562572671</v>
      </c>
      <c r="Z917" s="109">
        <f t="shared" si="538"/>
        <v>319.20000000000073</v>
      </c>
      <c r="AA917" s="89">
        <f t="shared" si="539"/>
        <v>289.28531709658728</v>
      </c>
      <c r="AB917" s="89">
        <f t="shared" si="540"/>
        <v>19213.265393879217</v>
      </c>
      <c r="AC917" s="89">
        <f t="shared" si="541"/>
        <v>19696.574606120779</v>
      </c>
      <c r="AD917" s="89">
        <f t="shared" si="542"/>
        <v>1</v>
      </c>
      <c r="AE917" s="89">
        <f>'Data Raw'!C959</f>
        <v>19454.919999999998</v>
      </c>
      <c r="AF917" s="89"/>
      <c r="AG917" s="89">
        <f t="shared" si="544"/>
        <v>67.970000000001164</v>
      </c>
      <c r="AH917" s="89">
        <f t="shared" si="545"/>
        <v>-213.98480176981684</v>
      </c>
      <c r="AI917" s="109">
        <f t="shared" si="546"/>
        <v>-1</v>
      </c>
      <c r="AJ917" s="109">
        <f t="shared" si="550"/>
        <v>50</v>
      </c>
      <c r="AK917" s="88"/>
      <c r="AL917" s="191" t="str">
        <f t="shared" si="551"/>
        <v/>
      </c>
      <c r="AM917" s="191">
        <f t="shared" si="552"/>
        <v>-67.970000000001164</v>
      </c>
      <c r="AN917" s="88"/>
      <c r="AO917" s="191"/>
      <c r="AP917" s="191">
        <f t="shared" si="547"/>
        <v>4619.9209000001583</v>
      </c>
      <c r="AQ917" s="191">
        <f t="shared" si="543"/>
        <v>135.59581672615377</v>
      </c>
      <c r="AR917" s="191">
        <f t="shared" si="549"/>
        <v>-149.59508889957294</v>
      </c>
      <c r="AS917" s="250">
        <f t="shared" si="554"/>
        <v>0</v>
      </c>
      <c r="AT917" s="250">
        <f t="shared" si="555"/>
        <v>0</v>
      </c>
      <c r="AU917" s="250">
        <f t="shared" si="556"/>
        <v>0</v>
      </c>
      <c r="AV917" s="250">
        <f t="shared" si="557"/>
        <v>1</v>
      </c>
      <c r="AW917" s="250">
        <f t="shared" si="558"/>
        <v>0</v>
      </c>
      <c r="AX917" s="250">
        <f t="shared" si="559"/>
        <v>0</v>
      </c>
      <c r="AY917" s="89"/>
      <c r="AZ917" s="111"/>
      <c r="BA917" s="111"/>
      <c r="BB917" s="111"/>
      <c r="BC917" s="111"/>
      <c r="BD917" s="111"/>
      <c r="BE917" s="111"/>
      <c r="BF917" s="111"/>
      <c r="BG917" s="111"/>
      <c r="BH917" s="89"/>
      <c r="BI917" s="89"/>
      <c r="BJ917" s="89"/>
      <c r="BK917" s="89"/>
      <c r="BL917" s="89"/>
    </row>
    <row r="918" spans="1:64" x14ac:dyDescent="0.25">
      <c r="A918" s="86">
        <f t="shared" si="548"/>
        <v>917</v>
      </c>
      <c r="B918" s="113"/>
      <c r="C918" s="88"/>
      <c r="D918" s="88"/>
      <c r="E918" s="194">
        <f t="shared" si="524"/>
        <v>0</v>
      </c>
      <c r="F918" s="89">
        <f t="shared" si="525"/>
        <v>0</v>
      </c>
      <c r="G918" s="113"/>
      <c r="H918" s="88"/>
      <c r="I918" s="84">
        <f t="shared" si="526"/>
        <v>18714.247450848317</v>
      </c>
      <c r="J918" s="84">
        <f t="shared" si="527"/>
        <v>18856.842903661185</v>
      </c>
      <c r="K918" s="84">
        <f t="shared" si="528"/>
        <v>18999.438356474046</v>
      </c>
      <c r="L918" s="84">
        <f t="shared" si="529"/>
        <v>19142.03380928691</v>
      </c>
      <c r="M918" s="108">
        <f>IF(T918&lt;&gt;0,(((G918+1)*('Data Raw'!$N$1007-'Data Raw'!$N$1008)/2+'Data Raw'!$N$1008)*'Data Raw'!$M$1010+'Data Raw'!$M$1009)*AE918+AE918)</f>
        <v>19284.629262099774</v>
      </c>
      <c r="N918" s="84">
        <f t="shared" si="530"/>
        <v>19427.224714912638</v>
      </c>
      <c r="O918" s="84">
        <f t="shared" si="531"/>
        <v>19569.820167725502</v>
      </c>
      <c r="P918" s="84">
        <f t="shared" si="532"/>
        <v>19712.415620538362</v>
      </c>
      <c r="Q918" s="84">
        <f t="shared" si="533"/>
        <v>19855.01107335123</v>
      </c>
      <c r="R918" s="166" t="str">
        <f t="shared" si="534"/>
        <v/>
      </c>
      <c r="S918" s="109">
        <f>'Data Raw'!E960</f>
        <v>19423.7</v>
      </c>
      <c r="T918" s="109">
        <f>'Data Raw'!G960</f>
        <v>19584.060000000001</v>
      </c>
      <c r="U918" s="109">
        <f>'Data Raw'!D960</f>
        <v>19640.37</v>
      </c>
      <c r="V918" s="166" t="str">
        <f t="shared" si="535"/>
        <v/>
      </c>
      <c r="W918" s="89">
        <f t="shared" si="536"/>
        <v>-299.43073790022754</v>
      </c>
      <c r="X918" s="89">
        <f t="shared" si="537"/>
        <v>89658.766799474761</v>
      </c>
      <c r="Y918" s="89">
        <f t="shared" si="553"/>
        <v>287.26838688118011</v>
      </c>
      <c r="Z918" s="109">
        <f t="shared" si="538"/>
        <v>216.66999999999825</v>
      </c>
      <c r="AA918" s="89">
        <f t="shared" si="539"/>
        <v>278.91170036850309</v>
      </c>
      <c r="AB918" s="89">
        <f t="shared" si="540"/>
        <v>19253.2074804679</v>
      </c>
      <c r="AC918" s="89">
        <f t="shared" si="541"/>
        <v>19744.992519532098</v>
      </c>
      <c r="AD918" s="89">
        <f t="shared" si="542"/>
        <v>1</v>
      </c>
      <c r="AE918" s="89">
        <f>'Data Raw'!C960</f>
        <v>19499.099999999999</v>
      </c>
      <c r="AF918" s="89"/>
      <c r="AG918" s="89">
        <f t="shared" si="544"/>
        <v>84.960000000002765</v>
      </c>
      <c r="AH918" s="89">
        <f t="shared" si="545"/>
        <v>-214.47073790022478</v>
      </c>
      <c r="AI918" s="109">
        <f t="shared" si="546"/>
        <v>-1</v>
      </c>
      <c r="AJ918" s="109">
        <f t="shared" si="550"/>
        <v>50</v>
      </c>
      <c r="AK918" s="88"/>
      <c r="AL918" s="191" t="str">
        <f t="shared" si="551"/>
        <v/>
      </c>
      <c r="AM918" s="191">
        <f t="shared" si="552"/>
        <v>-84.960000000002765</v>
      </c>
      <c r="AN918" s="88"/>
      <c r="AO918" s="191"/>
      <c r="AP918" s="191">
        <f t="shared" si="547"/>
        <v>7218.2016000004696</v>
      </c>
      <c r="AQ918" s="191">
        <f t="shared" si="543"/>
        <v>129.96961486769254</v>
      </c>
      <c r="AR918" s="191">
        <f t="shared" si="549"/>
        <v>-157.29877201348756</v>
      </c>
      <c r="AS918" s="250">
        <f t="shared" si="554"/>
        <v>0</v>
      </c>
      <c r="AT918" s="250">
        <f t="shared" si="555"/>
        <v>0</v>
      </c>
      <c r="AU918" s="250">
        <f t="shared" si="556"/>
        <v>0</v>
      </c>
      <c r="AV918" s="250">
        <f t="shared" si="557"/>
        <v>0</v>
      </c>
      <c r="AW918" s="250">
        <f t="shared" si="558"/>
        <v>1</v>
      </c>
      <c r="AX918" s="250">
        <f t="shared" si="559"/>
        <v>0</v>
      </c>
      <c r="AY918" s="89"/>
      <c r="AZ918" s="111"/>
      <c r="BA918" s="111"/>
      <c r="BB918" s="111"/>
      <c r="BC918" s="111"/>
      <c r="BD918" s="111"/>
      <c r="BE918" s="111"/>
      <c r="BF918" s="111"/>
      <c r="BG918" s="111"/>
      <c r="BH918" s="89"/>
      <c r="BI918" s="89"/>
      <c r="BJ918" s="89"/>
      <c r="BK918" s="89"/>
      <c r="BL918" s="89"/>
    </row>
    <row r="919" spans="1:64" x14ac:dyDescent="0.25">
      <c r="A919" s="86">
        <f t="shared" si="548"/>
        <v>918</v>
      </c>
      <c r="B919" s="113"/>
      <c r="C919" s="88"/>
      <c r="D919" s="88"/>
      <c r="E919" s="194">
        <f t="shared" si="524"/>
        <v>0</v>
      </c>
      <c r="F919" s="89">
        <f t="shared" si="525"/>
        <v>0</v>
      </c>
      <c r="G919" s="113"/>
      <c r="H919" s="88"/>
      <c r="I919" s="84">
        <f t="shared" si="526"/>
        <v>19012.271851730697</v>
      </c>
      <c r="J919" s="84">
        <f t="shared" si="527"/>
        <v>19155.906045171287</v>
      </c>
      <c r="K919" s="84">
        <f t="shared" si="528"/>
        <v>19299.540238611877</v>
      </c>
      <c r="L919" s="84">
        <f t="shared" si="529"/>
        <v>19443.174432052467</v>
      </c>
      <c r="M919" s="108">
        <f>IF(T919&lt;&gt;0,(((G919+1)*('Data Raw'!$N$1007-'Data Raw'!$N$1008)/2+'Data Raw'!$N$1008)*'Data Raw'!$M$1010+'Data Raw'!$M$1009)*AE919+AE919)</f>
        <v>19586.808625493057</v>
      </c>
      <c r="N919" s="84">
        <f t="shared" si="530"/>
        <v>19730.442818933647</v>
      </c>
      <c r="O919" s="84">
        <f t="shared" si="531"/>
        <v>19874.077012374237</v>
      </c>
      <c r="P919" s="84">
        <f t="shared" si="532"/>
        <v>20017.711205814827</v>
      </c>
      <c r="Q919" s="84">
        <f t="shared" si="533"/>
        <v>20161.345399255417</v>
      </c>
      <c r="R919" s="166" t="str">
        <f t="shared" si="534"/>
        <v/>
      </c>
      <c r="S919" s="109">
        <f>'Data Raw'!E961</f>
        <v>19786.73</v>
      </c>
      <c r="T919" s="109">
        <f>'Data Raw'!G961</f>
        <v>19925.810000000001</v>
      </c>
      <c r="U919" s="109">
        <f>'Data Raw'!D961</f>
        <v>20093.650000000001</v>
      </c>
      <c r="V919" s="166" t="str">
        <f t="shared" si="535"/>
        <v/>
      </c>
      <c r="W919" s="89">
        <f t="shared" si="536"/>
        <v>-339.00137450694456</v>
      </c>
      <c r="X919" s="89">
        <f t="shared" si="537"/>
        <v>114921.93191759769</v>
      </c>
      <c r="Y919" s="89">
        <f t="shared" si="553"/>
        <v>295.21437453520593</v>
      </c>
      <c r="Z919" s="109">
        <f t="shared" si="538"/>
        <v>306.92000000000189</v>
      </c>
      <c r="AA919" s="89">
        <f t="shared" si="539"/>
        <v>282.91288603014578</v>
      </c>
      <c r="AB919" s="89">
        <f t="shared" si="540"/>
        <v>19567.565054686773</v>
      </c>
      <c r="AC919" s="89">
        <f t="shared" si="541"/>
        <v>20041.714945313226</v>
      </c>
      <c r="AD919" s="89">
        <f t="shared" si="542"/>
        <v>1</v>
      </c>
      <c r="AE919" s="89">
        <f>'Data Raw'!C961</f>
        <v>19804.64</v>
      </c>
      <c r="AF919" s="89"/>
      <c r="AG919" s="89">
        <f t="shared" si="544"/>
        <v>121.17000000000189</v>
      </c>
      <c r="AH919" s="89">
        <f t="shared" si="545"/>
        <v>-217.83137450694267</v>
      </c>
      <c r="AI919" s="109">
        <f t="shared" si="546"/>
        <v>-1</v>
      </c>
      <c r="AJ919" s="109">
        <f t="shared" si="550"/>
        <v>50</v>
      </c>
      <c r="AK919" s="88"/>
      <c r="AL919" s="191" t="str">
        <f t="shared" si="551"/>
        <v/>
      </c>
      <c r="AM919" s="191">
        <f t="shared" si="552"/>
        <v>-121.17000000000189</v>
      </c>
      <c r="AN919" s="88"/>
      <c r="AO919" s="191"/>
      <c r="AP919" s="191">
        <f t="shared" si="547"/>
        <v>14682.168900000459</v>
      </c>
      <c r="AQ919" s="191">
        <f t="shared" si="543"/>
        <v>128.99187988239359</v>
      </c>
      <c r="AR919" s="191">
        <f t="shared" si="549"/>
        <v>-166.22249465281234</v>
      </c>
      <c r="AS919" s="250">
        <f t="shared" si="554"/>
        <v>0</v>
      </c>
      <c r="AT919" s="250">
        <f t="shared" si="555"/>
        <v>0</v>
      </c>
      <c r="AU919" s="250">
        <f t="shared" si="556"/>
        <v>0</v>
      </c>
      <c r="AV919" s="250">
        <f t="shared" si="557"/>
        <v>0</v>
      </c>
      <c r="AW919" s="250">
        <f t="shared" si="558"/>
        <v>1</v>
      </c>
      <c r="AX919" s="250">
        <f t="shared" si="559"/>
        <v>0</v>
      </c>
      <c r="AY919" s="89"/>
      <c r="AZ919" s="111"/>
      <c r="BA919" s="111"/>
      <c r="BB919" s="111"/>
      <c r="BC919" s="111"/>
      <c r="BD919" s="111"/>
      <c r="BE919" s="111"/>
      <c r="BF919" s="111"/>
      <c r="BG919" s="111"/>
      <c r="BH919" s="89"/>
      <c r="BI919" s="89"/>
      <c r="BJ919" s="89"/>
      <c r="BK919" s="89"/>
      <c r="BL919" s="89"/>
    </row>
    <row r="920" spans="1:64" x14ac:dyDescent="0.25">
      <c r="A920" s="86">
        <f t="shared" si="548"/>
        <v>919</v>
      </c>
      <c r="B920" s="113"/>
      <c r="C920" s="88"/>
      <c r="D920" s="88"/>
      <c r="E920" s="194">
        <f t="shared" si="524"/>
        <v>0</v>
      </c>
      <c r="F920" s="89">
        <f t="shared" si="525"/>
        <v>0</v>
      </c>
      <c r="G920" s="113"/>
      <c r="H920" s="88"/>
      <c r="I920" s="84">
        <f t="shared" si="526"/>
        <v>19316.519497848334</v>
      </c>
      <c r="J920" s="84">
        <f t="shared" si="527"/>
        <v>19464.126685115942</v>
      </c>
      <c r="K920" s="84">
        <f t="shared" si="528"/>
        <v>19611.733872383542</v>
      </c>
      <c r="L920" s="84">
        <f t="shared" si="529"/>
        <v>19759.341059651146</v>
      </c>
      <c r="M920" s="108">
        <f>IF(T920&lt;&gt;0,(((G920+1)*('Data Raw'!$N$1007-'Data Raw'!$N$1008)/2+'Data Raw'!$N$1008)*'Data Raw'!$M$1010+'Data Raw'!$M$1009)*AE920+AE920)</f>
        <v>19906.94824691875</v>
      </c>
      <c r="N920" s="84">
        <f t="shared" si="530"/>
        <v>20054.555434186354</v>
      </c>
      <c r="O920" s="84">
        <f t="shared" si="531"/>
        <v>20202.162621453957</v>
      </c>
      <c r="P920" s="84">
        <f t="shared" si="532"/>
        <v>20349.769808721558</v>
      </c>
      <c r="Q920" s="84">
        <f t="shared" si="533"/>
        <v>20497.376995989165</v>
      </c>
      <c r="R920" s="166" t="str">
        <f t="shared" si="534"/>
        <v/>
      </c>
      <c r="S920" s="109">
        <f>'Data Raw'!E962</f>
        <v>19920.310000000001</v>
      </c>
      <c r="T920" s="109">
        <f>'Data Raw'!G962</f>
        <v>20106.55</v>
      </c>
      <c r="U920" s="109">
        <f>'Data Raw'!D962</f>
        <v>20205.25</v>
      </c>
      <c r="V920" s="166" t="str">
        <f t="shared" si="535"/>
        <v/>
      </c>
      <c r="W920" s="89">
        <f t="shared" si="536"/>
        <v>-199.60175308124963</v>
      </c>
      <c r="X920" s="89">
        <f t="shared" si="537"/>
        <v>39840.859833108145</v>
      </c>
      <c r="Y920" s="89">
        <f t="shared" si="553"/>
        <v>283.53634723571037</v>
      </c>
      <c r="Z920" s="109">
        <f t="shared" si="538"/>
        <v>284.93999999999869</v>
      </c>
      <c r="AA920" s="89">
        <f t="shared" si="539"/>
        <v>283.20247374012479</v>
      </c>
      <c r="AB920" s="89">
        <f t="shared" si="540"/>
        <v>19887.864046874376</v>
      </c>
      <c r="AC920" s="89">
        <f t="shared" si="541"/>
        <v>20368.815953125624</v>
      </c>
      <c r="AD920" s="89">
        <f t="shared" si="542"/>
        <v>1</v>
      </c>
      <c r="AE920" s="89">
        <f>'Data Raw'!C962</f>
        <v>20128.34</v>
      </c>
      <c r="AF920" s="89"/>
      <c r="AG920" s="89">
        <f t="shared" si="544"/>
        <v>-21.790000000000873</v>
      </c>
      <c r="AH920" s="89">
        <f t="shared" si="545"/>
        <v>-221.3917530812505</v>
      </c>
      <c r="AI920" s="109">
        <f t="shared" si="546"/>
        <v>-1</v>
      </c>
      <c r="AJ920" s="109">
        <f t="shared" si="550"/>
        <v>50</v>
      </c>
      <c r="AK920" s="88"/>
      <c r="AL920" s="191" t="str">
        <f t="shared" si="551"/>
        <v/>
      </c>
      <c r="AM920" s="191">
        <f t="shared" si="552"/>
        <v>-21.790000000000873</v>
      </c>
      <c r="AN920" s="88"/>
      <c r="AO920" s="191"/>
      <c r="AP920" s="191">
        <f t="shared" si="547"/>
        <v>474.80410000003803</v>
      </c>
      <c r="AQ920" s="191">
        <f t="shared" si="543"/>
        <v>117.08055989546106</v>
      </c>
      <c r="AR920" s="191">
        <f t="shared" si="549"/>
        <v>-166.45578734024929</v>
      </c>
      <c r="AS920" s="250">
        <f t="shared" si="554"/>
        <v>0</v>
      </c>
      <c r="AT920" s="250">
        <f t="shared" si="555"/>
        <v>0</v>
      </c>
      <c r="AU920" s="250">
        <f t="shared" si="556"/>
        <v>0</v>
      </c>
      <c r="AV920" s="250">
        <f t="shared" si="557"/>
        <v>1</v>
      </c>
      <c r="AW920" s="250">
        <f t="shared" si="558"/>
        <v>0</v>
      </c>
      <c r="AX920" s="250">
        <f t="shared" si="559"/>
        <v>0</v>
      </c>
      <c r="AY920" s="89"/>
      <c r="AZ920" s="111"/>
      <c r="BA920" s="111"/>
      <c r="BB920" s="111"/>
      <c r="BC920" s="111"/>
      <c r="BD920" s="111"/>
      <c r="BE920" s="111"/>
      <c r="BF920" s="111"/>
      <c r="BG920" s="111"/>
      <c r="BH920" s="89"/>
      <c r="BI920" s="89"/>
      <c r="BJ920" s="89"/>
      <c r="BK920" s="89"/>
      <c r="BL920" s="89"/>
    </row>
    <row r="921" spans="1:64" x14ac:dyDescent="0.25">
      <c r="A921" s="86">
        <f t="shared" si="548"/>
        <v>920</v>
      </c>
      <c r="B921" s="113"/>
      <c r="C921" s="88"/>
      <c r="D921" s="88"/>
      <c r="E921" s="194">
        <f t="shared" si="524"/>
        <v>0</v>
      </c>
      <c r="F921" s="89">
        <f t="shared" si="525"/>
        <v>0</v>
      </c>
      <c r="G921" s="113"/>
      <c r="H921" s="88"/>
      <c r="I921" s="84">
        <f t="shared" si="526"/>
        <v>19210.069172119489</v>
      </c>
      <c r="J921" s="84">
        <f t="shared" si="527"/>
        <v>19351.837345737342</v>
      </c>
      <c r="K921" s="84">
        <f t="shared" si="528"/>
        <v>19493.605519355198</v>
      </c>
      <c r="L921" s="84">
        <f t="shared" si="529"/>
        <v>19635.373692973051</v>
      </c>
      <c r="M921" s="108">
        <f>IF(T921&lt;&gt;0,(((G921+1)*('Data Raw'!$N$1007-'Data Raw'!$N$1008)/2+'Data Raw'!$N$1008)*'Data Raw'!$M$1010+'Data Raw'!$M$1009)*AE921+AE921)</f>
        <v>19777.141866590908</v>
      </c>
      <c r="N921" s="84">
        <f t="shared" si="530"/>
        <v>19918.910040208764</v>
      </c>
      <c r="O921" s="84">
        <f t="shared" si="531"/>
        <v>20060.678213826617</v>
      </c>
      <c r="P921" s="84">
        <f t="shared" si="532"/>
        <v>20202.446387444474</v>
      </c>
      <c r="Q921" s="84">
        <f t="shared" si="533"/>
        <v>20344.214561062327</v>
      </c>
      <c r="R921" s="166" t="str">
        <f t="shared" si="534"/>
        <v/>
      </c>
      <c r="S921" s="109">
        <f>'Data Raw'!E963</f>
        <v>19733.21</v>
      </c>
      <c r="T921" s="109">
        <f>'Data Raw'!G963</f>
        <v>19778.77</v>
      </c>
      <c r="U921" s="109">
        <f>'Data Raw'!D963</f>
        <v>20022.34</v>
      </c>
      <c r="V921" s="166" t="str">
        <f t="shared" si="535"/>
        <v/>
      </c>
      <c r="W921" s="89">
        <f t="shared" si="536"/>
        <v>-1.6281334090926975</v>
      </c>
      <c r="X921" s="89">
        <f t="shared" si="537"/>
        <v>2.6508183978038091</v>
      </c>
      <c r="Y921" s="89">
        <f t="shared" si="553"/>
        <v>262.50437058702028</v>
      </c>
      <c r="Z921" s="109">
        <f t="shared" si="538"/>
        <v>289.13000000000102</v>
      </c>
      <c r="AA921" s="89">
        <f t="shared" si="539"/>
        <v>284.04926320582143</v>
      </c>
      <c r="AB921" s="89">
        <f t="shared" si="540"/>
        <v>19756.367897320895</v>
      </c>
      <c r="AC921" s="89">
        <f t="shared" si="541"/>
        <v>20237.812102679105</v>
      </c>
      <c r="AD921" s="89">
        <f t="shared" si="542"/>
        <v>1</v>
      </c>
      <c r="AE921" s="89">
        <f>'Data Raw'!C963</f>
        <v>19997.09</v>
      </c>
      <c r="AF921" s="89"/>
      <c r="AG921" s="89">
        <f t="shared" si="544"/>
        <v>-218.31999999999971</v>
      </c>
      <c r="AH921" s="89">
        <f t="shared" si="545"/>
        <v>-219.94813340909241</v>
      </c>
      <c r="AI921" s="109">
        <f t="shared" si="546"/>
        <v>-1</v>
      </c>
      <c r="AJ921" s="109">
        <f t="shared" si="550"/>
        <v>50</v>
      </c>
      <c r="AK921" s="88"/>
      <c r="AL921" s="191" t="str">
        <f t="shared" si="551"/>
        <v/>
      </c>
      <c r="AM921" s="191">
        <f t="shared" si="552"/>
        <v>-218.31999999999971</v>
      </c>
      <c r="AN921" s="88"/>
      <c r="AO921" s="191"/>
      <c r="AP921" s="191">
        <f t="shared" si="547"/>
        <v>47663.622399999877</v>
      </c>
      <c r="AQ921" s="191">
        <f t="shared" si="543"/>
        <v>128.32938657374314</v>
      </c>
      <c r="AR921" s="191">
        <f t="shared" si="549"/>
        <v>-134.17498401327714</v>
      </c>
      <c r="AS921" s="250">
        <f t="shared" si="554"/>
        <v>0</v>
      </c>
      <c r="AT921" s="250">
        <f t="shared" si="555"/>
        <v>0</v>
      </c>
      <c r="AU921" s="250">
        <f t="shared" si="556"/>
        <v>0</v>
      </c>
      <c r="AV921" s="250">
        <f t="shared" si="557"/>
        <v>1</v>
      </c>
      <c r="AW921" s="250">
        <f t="shared" si="558"/>
        <v>0</v>
      </c>
      <c r="AX921" s="250">
        <f t="shared" si="559"/>
        <v>0</v>
      </c>
      <c r="AY921" s="89"/>
      <c r="AZ921" s="111"/>
      <c r="BA921" s="111"/>
      <c r="BB921" s="111"/>
      <c r="BC921" s="111"/>
      <c r="BD921" s="111"/>
      <c r="BE921" s="111"/>
      <c r="BF921" s="111"/>
      <c r="BG921" s="111"/>
      <c r="BH921" s="89"/>
      <c r="BI921" s="89"/>
      <c r="BJ921" s="89"/>
      <c r="BK921" s="89"/>
      <c r="BL921" s="89"/>
    </row>
    <row r="922" spans="1:64" x14ac:dyDescent="0.25">
      <c r="A922" s="86">
        <f t="shared" si="548"/>
        <v>921</v>
      </c>
      <c r="B922" s="113"/>
      <c r="C922" s="88"/>
      <c r="D922" s="88"/>
      <c r="E922" s="194">
        <f t="shared" si="524"/>
        <v>0</v>
      </c>
      <c r="F922" s="89">
        <f t="shared" si="525"/>
        <v>0</v>
      </c>
      <c r="G922" s="113"/>
      <c r="H922" s="88"/>
      <c r="I922" s="84">
        <f t="shared" si="526"/>
        <v>19137.636480460267</v>
      </c>
      <c r="J922" s="84">
        <f t="shared" si="527"/>
        <v>19268.888665753777</v>
      </c>
      <c r="K922" s="84">
        <f t="shared" si="528"/>
        <v>19400.140851047287</v>
      </c>
      <c r="L922" s="84">
        <f t="shared" si="529"/>
        <v>19531.393036340796</v>
      </c>
      <c r="M922" s="108">
        <f>IF(T922&lt;&gt;0,(((G922+1)*('Data Raw'!$N$1007-'Data Raw'!$N$1008)/2+'Data Raw'!$N$1008)*'Data Raw'!$M$1010+'Data Raw'!$M$1009)*AE922+AE922)</f>
        <v>19662.645221634306</v>
      </c>
      <c r="N922" s="84">
        <f t="shared" si="530"/>
        <v>19793.897406927816</v>
      </c>
      <c r="O922" s="84">
        <f t="shared" si="531"/>
        <v>19925.149592221325</v>
      </c>
      <c r="P922" s="84">
        <f t="shared" si="532"/>
        <v>20056.401777514835</v>
      </c>
      <c r="Q922" s="84">
        <f t="shared" si="533"/>
        <v>20187.653962808345</v>
      </c>
      <c r="R922" s="166" t="str">
        <f t="shared" si="534"/>
        <v/>
      </c>
      <c r="S922" s="109">
        <f>'Data Raw'!E964</f>
        <v>19644.830000000002</v>
      </c>
      <c r="T922" s="109">
        <f>'Data Raw'!G964</f>
        <v>19700.560000000001</v>
      </c>
      <c r="U922" s="109">
        <f>'Data Raw'!D964</f>
        <v>20044.060000000001</v>
      </c>
      <c r="V922" s="166" t="str">
        <f t="shared" si="535"/>
        <v/>
      </c>
      <c r="W922" s="89">
        <f t="shared" si="536"/>
        <v>-37.914778365695383</v>
      </c>
      <c r="X922" s="89">
        <f t="shared" si="537"/>
        <v>1437.5304185198027</v>
      </c>
      <c r="Y922" s="89">
        <f t="shared" si="553"/>
        <v>243.45395513092876</v>
      </c>
      <c r="Z922" s="109">
        <f t="shared" si="538"/>
        <v>399.22999999999956</v>
      </c>
      <c r="AA922" s="89">
        <f t="shared" si="539"/>
        <v>300.50365417641831</v>
      </c>
      <c r="AB922" s="89">
        <f t="shared" si="540"/>
        <v>19639.878126275053</v>
      </c>
      <c r="AC922" s="89">
        <f t="shared" si="541"/>
        <v>20122.761873724947</v>
      </c>
      <c r="AD922" s="89">
        <f t="shared" si="542"/>
        <v>1</v>
      </c>
      <c r="AE922" s="89">
        <f>'Data Raw'!C964</f>
        <v>19881.32</v>
      </c>
      <c r="AF922" s="89"/>
      <c r="AG922" s="89">
        <f t="shared" si="544"/>
        <v>-180.7599999999984</v>
      </c>
      <c r="AH922" s="89">
        <f t="shared" si="545"/>
        <v>-218.67477836569378</v>
      </c>
      <c r="AI922" s="109">
        <f t="shared" si="546"/>
        <v>-1</v>
      </c>
      <c r="AJ922" s="109">
        <f t="shared" si="550"/>
        <v>50</v>
      </c>
      <c r="AK922" s="88"/>
      <c r="AL922" s="191" t="str">
        <f t="shared" si="551"/>
        <v/>
      </c>
      <c r="AM922" s="191">
        <f t="shared" si="552"/>
        <v>-180.7599999999984</v>
      </c>
      <c r="AN922" s="88"/>
      <c r="AO922" s="191"/>
      <c r="AP922" s="191">
        <f t="shared" si="547"/>
        <v>32674.177599999421</v>
      </c>
      <c r="AQ922" s="191">
        <f t="shared" si="543"/>
        <v>134.15501028777149</v>
      </c>
      <c r="AR922" s="191">
        <f t="shared" si="549"/>
        <v>-109.29894484315727</v>
      </c>
      <c r="AS922" s="250">
        <f t="shared" si="554"/>
        <v>0</v>
      </c>
      <c r="AT922" s="250">
        <f t="shared" si="555"/>
        <v>0</v>
      </c>
      <c r="AU922" s="250">
        <f t="shared" si="556"/>
        <v>0</v>
      </c>
      <c r="AV922" s="250">
        <f t="shared" si="557"/>
        <v>1</v>
      </c>
      <c r="AW922" s="250">
        <f t="shared" si="558"/>
        <v>0</v>
      </c>
      <c r="AX922" s="250">
        <f t="shared" si="559"/>
        <v>0</v>
      </c>
      <c r="AY922" s="89"/>
      <c r="AZ922" s="111"/>
      <c r="BA922" s="111"/>
      <c r="BB922" s="111"/>
      <c r="BC922" s="111"/>
      <c r="BD922" s="111"/>
      <c r="BE922" s="111"/>
      <c r="BF922" s="111"/>
      <c r="BG922" s="111"/>
      <c r="BH922" s="89"/>
      <c r="BI922" s="89"/>
      <c r="BJ922" s="89"/>
      <c r="BK922" s="89"/>
      <c r="BL922" s="89"/>
    </row>
    <row r="923" spans="1:64" x14ac:dyDescent="0.25">
      <c r="A923" s="86">
        <f t="shared" si="548"/>
        <v>922</v>
      </c>
      <c r="B923" s="113"/>
      <c r="C923" s="88"/>
      <c r="D923" s="88"/>
      <c r="E923" s="194">
        <f t="shared" si="524"/>
        <v>0</v>
      </c>
      <c r="F923" s="89">
        <f t="shared" si="525"/>
        <v>0</v>
      </c>
      <c r="G923" s="113"/>
      <c r="H923" s="88"/>
      <c r="I923" s="84">
        <f t="shared" si="526"/>
        <v>19137.690443172738</v>
      </c>
      <c r="J923" s="84">
        <f t="shared" si="527"/>
        <v>19259.417420738202</v>
      </c>
      <c r="K923" s="84">
        <f t="shared" si="528"/>
        <v>19381.144398303666</v>
      </c>
      <c r="L923" s="84">
        <f t="shared" si="529"/>
        <v>19502.87137586913</v>
      </c>
      <c r="M923" s="108">
        <f>IF(T923&lt;&gt;0,(((G923+1)*('Data Raw'!$N$1007-'Data Raw'!$N$1008)/2+'Data Raw'!$N$1008)*'Data Raw'!$M$1010+'Data Raw'!$M$1009)*AE923+AE923)</f>
        <v>19624.598353434594</v>
      </c>
      <c r="N923" s="84">
        <f t="shared" si="530"/>
        <v>19746.325331000058</v>
      </c>
      <c r="O923" s="84">
        <f t="shared" si="531"/>
        <v>19868.052308565522</v>
      </c>
      <c r="P923" s="84">
        <f t="shared" si="532"/>
        <v>19989.779286130986</v>
      </c>
      <c r="Q923" s="84">
        <f t="shared" si="533"/>
        <v>20111.50626369645</v>
      </c>
      <c r="R923" s="166" t="str">
        <f t="shared" si="534"/>
        <v/>
      </c>
      <c r="S923" s="109">
        <f>'Data Raw'!E965</f>
        <v>19768.13</v>
      </c>
      <c r="T923" s="109">
        <f>'Data Raw'!G965</f>
        <v>20066.189999999999</v>
      </c>
      <c r="U923" s="109">
        <f>'Data Raw'!D965</f>
        <v>20144</v>
      </c>
      <c r="V923" s="166" t="str">
        <f t="shared" si="535"/>
        <v/>
      </c>
      <c r="W923" s="89">
        <f t="shared" si="536"/>
        <v>-441.59164656540452</v>
      </c>
      <c r="X923" s="89">
        <f t="shared" si="537"/>
        <v>195003.18231634513</v>
      </c>
      <c r="Y923" s="89">
        <f t="shared" si="553"/>
        <v>280.46444947359799</v>
      </c>
      <c r="Z923" s="109">
        <f t="shared" si="538"/>
        <v>375.86999999999898</v>
      </c>
      <c r="AA923" s="89">
        <f t="shared" si="539"/>
        <v>311.2702750083584</v>
      </c>
      <c r="AB923" s="89">
        <f t="shared" si="540"/>
        <v>19587.421893950042</v>
      </c>
      <c r="AC923" s="89">
        <f t="shared" si="541"/>
        <v>20098.278106049955</v>
      </c>
      <c r="AD923" s="89">
        <f t="shared" si="542"/>
        <v>1</v>
      </c>
      <c r="AE923" s="89">
        <f>'Data Raw'!C965</f>
        <v>19842.849999999999</v>
      </c>
      <c r="AF923" s="89"/>
      <c r="AG923" s="89">
        <f t="shared" si="544"/>
        <v>223.34000000000015</v>
      </c>
      <c r="AH923" s="89">
        <f t="shared" si="545"/>
        <v>-218.25164656540437</v>
      </c>
      <c r="AI923" s="109">
        <f t="shared" si="546"/>
        <v>-1</v>
      </c>
      <c r="AJ923" s="109">
        <f t="shared" si="550"/>
        <v>50</v>
      </c>
      <c r="AK923" s="88"/>
      <c r="AL923" s="191" t="str">
        <f t="shared" si="551"/>
        <v/>
      </c>
      <c r="AM923" s="191">
        <f t="shared" si="552"/>
        <v>-223.34000000000015</v>
      </c>
      <c r="AN923" s="88"/>
      <c r="AO923" s="191"/>
      <c r="AP923" s="191">
        <f t="shared" si="547"/>
        <v>49880.755600000062</v>
      </c>
      <c r="AQ923" s="191">
        <f t="shared" si="543"/>
        <v>144.06445358913024</v>
      </c>
      <c r="AR923" s="191">
        <f t="shared" si="549"/>
        <v>-136.39999588446776</v>
      </c>
      <c r="AS923" s="250">
        <f t="shared" si="554"/>
        <v>0</v>
      </c>
      <c r="AT923" s="250">
        <f t="shared" si="555"/>
        <v>0</v>
      </c>
      <c r="AU923" s="250">
        <f t="shared" si="556"/>
        <v>0</v>
      </c>
      <c r="AV923" s="250">
        <f t="shared" si="557"/>
        <v>0</v>
      </c>
      <c r="AW923" s="250">
        <f t="shared" si="558"/>
        <v>0</v>
      </c>
      <c r="AX923" s="250">
        <f t="shared" si="559"/>
        <v>1</v>
      </c>
      <c r="AY923" s="89"/>
      <c r="AZ923" s="111"/>
      <c r="BA923" s="111"/>
      <c r="BB923" s="111"/>
      <c r="BC923" s="111"/>
      <c r="BD923" s="111"/>
      <c r="BE923" s="111"/>
      <c r="BF923" s="111"/>
      <c r="BG923" s="111"/>
      <c r="BH923" s="89"/>
      <c r="BI923" s="89"/>
      <c r="BJ923" s="89"/>
      <c r="BK923" s="89"/>
      <c r="BL923" s="89"/>
    </row>
    <row r="924" spans="1:64" x14ac:dyDescent="0.25">
      <c r="A924" s="86">
        <f t="shared" si="548"/>
        <v>923</v>
      </c>
      <c r="B924" s="113"/>
      <c r="C924" s="88"/>
      <c r="D924" s="88"/>
      <c r="E924" s="194">
        <f t="shared" si="524"/>
        <v>0</v>
      </c>
      <c r="F924" s="89">
        <f t="shared" si="525"/>
        <v>0</v>
      </c>
      <c r="G924" s="113"/>
      <c r="H924" s="88"/>
      <c r="I924" s="84">
        <f t="shared" si="526"/>
        <v>19335.81285772406</v>
      </c>
      <c r="J924" s="84">
        <f t="shared" si="527"/>
        <v>19476.04508246086</v>
      </c>
      <c r="K924" s="84">
        <f t="shared" si="528"/>
        <v>19616.277307197659</v>
      </c>
      <c r="L924" s="84">
        <f t="shared" si="529"/>
        <v>19756.509531934458</v>
      </c>
      <c r="M924" s="108">
        <f>IF(T924&lt;&gt;0,(((G924+1)*('Data Raw'!$N$1007-'Data Raw'!$N$1008)/2+'Data Raw'!$N$1008)*'Data Raw'!$M$1010+'Data Raw'!$M$1009)*AE924+AE924)</f>
        <v>19896.741756671257</v>
      </c>
      <c r="N924" s="84">
        <f t="shared" si="530"/>
        <v>20036.973981408057</v>
      </c>
      <c r="O924" s="84">
        <f t="shared" si="531"/>
        <v>20177.206206144856</v>
      </c>
      <c r="P924" s="84">
        <f t="shared" si="532"/>
        <v>20317.438430881655</v>
      </c>
      <c r="Q924" s="84">
        <f t="shared" si="533"/>
        <v>20457.670655618454</v>
      </c>
      <c r="R924" s="166" t="str">
        <f t="shared" si="534"/>
        <v/>
      </c>
      <c r="S924" s="109">
        <f>'Data Raw'!E966</f>
        <v>20118.02</v>
      </c>
      <c r="T924" s="109">
        <f>'Data Raw'!G966</f>
        <v>20197.77</v>
      </c>
      <c r="U924" s="109">
        <f>'Data Raw'!D966</f>
        <v>20296.939999999999</v>
      </c>
      <c r="V924" s="166" t="str">
        <f t="shared" si="535"/>
        <v/>
      </c>
      <c r="W924" s="89">
        <f t="shared" si="536"/>
        <v>-301.02824332874297</v>
      </c>
      <c r="X924" s="89">
        <f t="shared" si="537"/>
        <v>90618.003281588884</v>
      </c>
      <c r="Y924" s="89">
        <f t="shared" si="553"/>
        <v>283.49347379557065</v>
      </c>
      <c r="Z924" s="109">
        <f t="shared" si="538"/>
        <v>178.91999999999825</v>
      </c>
      <c r="AA924" s="89">
        <f t="shared" si="539"/>
        <v>292.36309286430696</v>
      </c>
      <c r="AB924" s="89">
        <f t="shared" si="540"/>
        <v>19853.440266242895</v>
      </c>
      <c r="AC924" s="89">
        <f t="shared" si="541"/>
        <v>20382.599733757106</v>
      </c>
      <c r="AD924" s="89">
        <f t="shared" si="542"/>
        <v>1</v>
      </c>
      <c r="AE924" s="89">
        <f>'Data Raw'!C966</f>
        <v>20118.02</v>
      </c>
      <c r="AF924" s="89"/>
      <c r="AG924" s="89">
        <f t="shared" si="544"/>
        <v>79.75</v>
      </c>
      <c r="AH924" s="89">
        <f t="shared" si="545"/>
        <v>-221.27824332874297</v>
      </c>
      <c r="AI924" s="109">
        <f t="shared" si="546"/>
        <v>-1</v>
      </c>
      <c r="AJ924" s="109">
        <f t="shared" si="550"/>
        <v>50</v>
      </c>
      <c r="AK924" s="88"/>
      <c r="AL924" s="191" t="str">
        <f t="shared" si="551"/>
        <v/>
      </c>
      <c r="AM924" s="191">
        <f t="shared" si="552"/>
        <v>-79.75</v>
      </c>
      <c r="AN924" s="88"/>
      <c r="AO924" s="191"/>
      <c r="AP924" s="191">
        <f t="shared" si="547"/>
        <v>6360.0625</v>
      </c>
      <c r="AQ924" s="191">
        <f t="shared" si="543"/>
        <v>136.91840319033798</v>
      </c>
      <c r="AR924" s="191">
        <f t="shared" si="549"/>
        <v>-146.57507060523267</v>
      </c>
      <c r="AS924" s="250">
        <f t="shared" si="554"/>
        <v>0</v>
      </c>
      <c r="AT924" s="250">
        <f t="shared" si="555"/>
        <v>0</v>
      </c>
      <c r="AU924" s="250">
        <f t="shared" si="556"/>
        <v>0</v>
      </c>
      <c r="AV924" s="250">
        <f t="shared" si="557"/>
        <v>0</v>
      </c>
      <c r="AW924" s="250">
        <f t="shared" si="558"/>
        <v>1</v>
      </c>
      <c r="AX924" s="250">
        <f t="shared" si="559"/>
        <v>0</v>
      </c>
      <c r="AY924" s="89"/>
      <c r="AZ924" s="111"/>
      <c r="BA924" s="111"/>
      <c r="BB924" s="111"/>
      <c r="BC924" s="111"/>
      <c r="BD924" s="111"/>
      <c r="BE924" s="111"/>
      <c r="BF924" s="111"/>
      <c r="BG924" s="111"/>
      <c r="BH924" s="89"/>
      <c r="BI924" s="89"/>
      <c r="BJ924" s="89"/>
      <c r="BK924" s="89"/>
      <c r="BL924" s="89"/>
    </row>
    <row r="925" spans="1:64" x14ac:dyDescent="0.25">
      <c r="A925" s="86">
        <f t="shared" si="548"/>
        <v>924</v>
      </c>
      <c r="B925" s="113"/>
      <c r="C925" s="88"/>
      <c r="D925" s="88"/>
      <c r="E925" s="194">
        <f t="shared" si="524"/>
        <v>0</v>
      </c>
      <c r="F925" s="89">
        <f t="shared" si="525"/>
        <v>0</v>
      </c>
      <c r="G925" s="113"/>
      <c r="H925" s="88"/>
      <c r="I925" s="84">
        <f t="shared" si="526"/>
        <v>19546.781186978336</v>
      </c>
      <c r="J925" s="84">
        <f t="shared" si="527"/>
        <v>19688.527923876121</v>
      </c>
      <c r="K925" s="84">
        <f t="shared" si="528"/>
        <v>19830.274660773906</v>
      </c>
      <c r="L925" s="84">
        <f t="shared" si="529"/>
        <v>19972.021397671691</v>
      </c>
      <c r="M925" s="108">
        <f>IF(T925&lt;&gt;0,(((G925+1)*('Data Raw'!$N$1007-'Data Raw'!$N$1008)/2+'Data Raw'!$N$1008)*'Data Raw'!$M$1010+'Data Raw'!$M$1009)*AE925+AE925)</f>
        <v>20113.768134569476</v>
      </c>
      <c r="N925" s="84">
        <f t="shared" si="530"/>
        <v>20255.514871467261</v>
      </c>
      <c r="O925" s="84">
        <f t="shared" si="531"/>
        <v>20397.261608365046</v>
      </c>
      <c r="P925" s="84">
        <f t="shared" si="532"/>
        <v>20539.008345262831</v>
      </c>
      <c r="Q925" s="84">
        <f t="shared" si="533"/>
        <v>20680.755082160616</v>
      </c>
      <c r="R925" s="166" t="str">
        <f t="shared" si="534"/>
        <v/>
      </c>
      <c r="S925" s="109">
        <f>'Data Raw'!E967</f>
        <v>20165.73</v>
      </c>
      <c r="T925" s="109">
        <f>'Data Raw'!G967</f>
        <v>20225.11</v>
      </c>
      <c r="U925" s="109">
        <f>'Data Raw'!D967</f>
        <v>20337.46</v>
      </c>
      <c r="V925" s="166" t="str">
        <f t="shared" si="535"/>
        <v/>
      </c>
      <c r="W925" s="89">
        <f t="shared" si="536"/>
        <v>-111.34186543052419</v>
      </c>
      <c r="X925" s="89">
        <f t="shared" si="537"/>
        <v>12397.010997548959</v>
      </c>
      <c r="Y925" s="89">
        <f t="shared" si="553"/>
        <v>265.81634613438018</v>
      </c>
      <c r="Z925" s="109">
        <f t="shared" si="538"/>
        <v>171.72999999999956</v>
      </c>
      <c r="AA925" s="89">
        <f t="shared" si="539"/>
        <v>275.1297938836916</v>
      </c>
      <c r="AB925" s="89">
        <f t="shared" si="540"/>
        <v>20088.951371065337</v>
      </c>
      <c r="AC925" s="89">
        <f t="shared" si="541"/>
        <v>20585.968628934661</v>
      </c>
      <c r="AD925" s="89">
        <f t="shared" si="542"/>
        <v>1</v>
      </c>
      <c r="AE925" s="89">
        <f>'Data Raw'!C967</f>
        <v>20337.46</v>
      </c>
      <c r="AF925" s="89"/>
      <c r="AG925" s="89">
        <f t="shared" si="544"/>
        <v>-112.34999999999854</v>
      </c>
      <c r="AH925" s="89">
        <f t="shared" si="545"/>
        <v>-223.69186543052274</v>
      </c>
      <c r="AI925" s="109">
        <f t="shared" si="546"/>
        <v>-1</v>
      </c>
      <c r="AJ925" s="109">
        <f t="shared" si="550"/>
        <v>50</v>
      </c>
      <c r="AK925" s="88"/>
      <c r="AL925" s="191" t="str">
        <f t="shared" si="551"/>
        <v/>
      </c>
      <c r="AM925" s="191">
        <f t="shared" si="552"/>
        <v>-112.34999999999854</v>
      </c>
      <c r="AN925" s="88"/>
      <c r="AO925" s="191"/>
      <c r="AP925" s="191">
        <f t="shared" si="547"/>
        <v>12622.522499999674</v>
      </c>
      <c r="AQ925" s="191">
        <f t="shared" si="543"/>
        <v>134.1885806136336</v>
      </c>
      <c r="AR925" s="191">
        <f t="shared" si="549"/>
        <v>-131.62776552074658</v>
      </c>
      <c r="AS925" s="250">
        <f t="shared" si="554"/>
        <v>0</v>
      </c>
      <c r="AT925" s="250">
        <f t="shared" si="555"/>
        <v>0</v>
      </c>
      <c r="AU925" s="250">
        <f t="shared" si="556"/>
        <v>0</v>
      </c>
      <c r="AV925" s="250">
        <f t="shared" si="557"/>
        <v>1</v>
      </c>
      <c r="AW925" s="250">
        <f t="shared" si="558"/>
        <v>0</v>
      </c>
      <c r="AX925" s="250">
        <f t="shared" si="559"/>
        <v>0</v>
      </c>
      <c r="AY925" s="89"/>
      <c r="AZ925" s="111"/>
      <c r="BA925" s="111"/>
      <c r="BB925" s="111"/>
      <c r="BC925" s="111"/>
      <c r="BD925" s="111"/>
      <c r="BE925" s="111"/>
      <c r="BF925" s="111"/>
      <c r="BG925" s="111"/>
      <c r="BH925" s="89"/>
      <c r="BI925" s="89"/>
      <c r="BJ925" s="89"/>
      <c r="BK925" s="89"/>
      <c r="BL925" s="89"/>
    </row>
    <row r="926" spans="1:64" x14ac:dyDescent="0.25">
      <c r="A926" s="86">
        <f t="shared" si="548"/>
        <v>925</v>
      </c>
      <c r="B926" s="113"/>
      <c r="C926" s="88"/>
      <c r="D926" s="88"/>
      <c r="E926" s="194">
        <f t="shared" si="524"/>
        <v>0</v>
      </c>
      <c r="F926" s="89">
        <f t="shared" si="525"/>
        <v>0</v>
      </c>
      <c r="G926" s="113"/>
      <c r="H926" s="88"/>
      <c r="I926" s="84">
        <f t="shared" si="526"/>
        <v>19296.719645738343</v>
      </c>
      <c r="J926" s="84">
        <f t="shared" si="527"/>
        <v>19429.627818805533</v>
      </c>
      <c r="K926" s="84">
        <f t="shared" si="528"/>
        <v>19562.535991872723</v>
      </c>
      <c r="L926" s="84">
        <f t="shared" si="529"/>
        <v>19695.444164939912</v>
      </c>
      <c r="M926" s="108">
        <f>IF(T926&lt;&gt;0,(((G926+1)*('Data Raw'!$N$1007-'Data Raw'!$N$1008)/2+'Data Raw'!$N$1008)*'Data Raw'!$M$1010+'Data Raw'!$M$1009)*AE926+AE926)</f>
        <v>19828.352338007102</v>
      </c>
      <c r="N926" s="84">
        <f t="shared" si="530"/>
        <v>19961.260511074292</v>
      </c>
      <c r="O926" s="84">
        <f t="shared" si="531"/>
        <v>20094.168684141481</v>
      </c>
      <c r="P926" s="84">
        <f t="shared" si="532"/>
        <v>20227.076857208671</v>
      </c>
      <c r="Q926" s="84">
        <f t="shared" si="533"/>
        <v>20359.98503027586</v>
      </c>
      <c r="R926" s="166" t="str">
        <f t="shared" si="534"/>
        <v/>
      </c>
      <c r="S926" s="109">
        <f>'Data Raw'!E968</f>
        <v>19764.669999999998</v>
      </c>
      <c r="T926" s="109">
        <f>'Data Raw'!G968</f>
        <v>20217.259999999998</v>
      </c>
      <c r="U926" s="109">
        <f>'Data Raw'!D968</f>
        <v>20222</v>
      </c>
      <c r="V926" s="166" t="str">
        <f t="shared" si="535"/>
        <v/>
      </c>
      <c r="W926" s="89">
        <f t="shared" si="536"/>
        <v>-388.90766199289646</v>
      </c>
      <c r="X926" s="89">
        <f t="shared" si="537"/>
        <v>151249.16955678101</v>
      </c>
      <c r="Y926" s="89">
        <f t="shared" si="553"/>
        <v>286.65538015189117</v>
      </c>
      <c r="Z926" s="109">
        <f t="shared" si="538"/>
        <v>457.33000000000175</v>
      </c>
      <c r="AA926" s="89">
        <f t="shared" si="539"/>
        <v>301.1583947574502</v>
      </c>
      <c r="AB926" s="89">
        <f t="shared" si="540"/>
        <v>19815.00967519886</v>
      </c>
      <c r="AC926" s="89">
        <f t="shared" si="541"/>
        <v>20282.730324801138</v>
      </c>
      <c r="AD926" s="89">
        <f t="shared" si="542"/>
        <v>1</v>
      </c>
      <c r="AE926" s="89">
        <f>'Data Raw'!C968</f>
        <v>20048.87</v>
      </c>
      <c r="AF926" s="89"/>
      <c r="AG926" s="89">
        <f t="shared" si="544"/>
        <v>168.38999999999942</v>
      </c>
      <c r="AH926" s="89">
        <f t="shared" si="545"/>
        <v>-220.51766199289705</v>
      </c>
      <c r="AI926" s="109">
        <f t="shared" si="546"/>
        <v>-1</v>
      </c>
      <c r="AJ926" s="109">
        <f t="shared" si="550"/>
        <v>50</v>
      </c>
      <c r="AK926" s="88"/>
      <c r="AL926" s="191" t="str">
        <f t="shared" si="551"/>
        <v/>
      </c>
      <c r="AM926" s="191">
        <f t="shared" si="552"/>
        <v>-168.38999999999942</v>
      </c>
      <c r="AN926" s="88"/>
      <c r="AO926" s="191"/>
      <c r="AP926" s="191">
        <f t="shared" si="547"/>
        <v>28355.192099999804</v>
      </c>
      <c r="AQ926" s="191">
        <f t="shared" si="543"/>
        <v>137.98873832322982</v>
      </c>
      <c r="AR926" s="191">
        <f t="shared" si="549"/>
        <v>-148.66664182866134</v>
      </c>
      <c r="AS926" s="250">
        <f t="shared" si="554"/>
        <v>0</v>
      </c>
      <c r="AT926" s="250">
        <f t="shared" si="555"/>
        <v>0</v>
      </c>
      <c r="AU926" s="250">
        <f t="shared" si="556"/>
        <v>0</v>
      </c>
      <c r="AV926" s="250">
        <f t="shared" si="557"/>
        <v>0</v>
      </c>
      <c r="AW926" s="250">
        <f t="shared" si="558"/>
        <v>1</v>
      </c>
      <c r="AX926" s="250">
        <f t="shared" si="559"/>
        <v>0</v>
      </c>
      <c r="AY926" s="89"/>
      <c r="AZ926" s="111"/>
      <c r="BA926" s="111"/>
      <c r="BB926" s="111"/>
      <c r="BC926" s="111"/>
      <c r="BD926" s="111"/>
      <c r="BE926" s="111"/>
      <c r="BF926" s="111"/>
      <c r="BG926" s="111"/>
      <c r="BH926" s="89"/>
      <c r="BI926" s="89"/>
      <c r="BJ926" s="89"/>
      <c r="BK926" s="89"/>
      <c r="BL926" s="89"/>
    </row>
    <row r="927" spans="1:64" x14ac:dyDescent="0.25">
      <c r="A927" s="86">
        <f t="shared" si="548"/>
        <v>926</v>
      </c>
      <c r="B927" s="113"/>
      <c r="C927" s="88"/>
      <c r="D927" s="88"/>
      <c r="E927" s="194">
        <f t="shared" si="524"/>
        <v>0</v>
      </c>
      <c r="F927" s="89">
        <f t="shared" si="525"/>
        <v>0</v>
      </c>
      <c r="G927" s="113"/>
      <c r="H927" s="88"/>
      <c r="I927" s="84">
        <f t="shared" si="526"/>
        <v>19689.628394035972</v>
      </c>
      <c r="J927" s="84">
        <f t="shared" si="527"/>
        <v>19832.956084111913</v>
      </c>
      <c r="K927" s="84">
        <f t="shared" si="528"/>
        <v>19976.283774187861</v>
      </c>
      <c r="L927" s="84">
        <f t="shared" si="529"/>
        <v>20119.611464263806</v>
      </c>
      <c r="M927" s="108">
        <f>IF(T927&lt;&gt;0,(((G927+1)*('Data Raw'!$N$1007-'Data Raw'!$N$1008)/2+'Data Raw'!$N$1008)*'Data Raw'!$M$1010+'Data Raw'!$M$1009)*AE927+AE927)</f>
        <v>20262.939154339751</v>
      </c>
      <c r="N927" s="84">
        <f t="shared" si="530"/>
        <v>20406.266844415695</v>
      </c>
      <c r="O927" s="84">
        <f t="shared" si="531"/>
        <v>20549.59453449164</v>
      </c>
      <c r="P927" s="84">
        <f t="shared" si="532"/>
        <v>20692.922224567588</v>
      </c>
      <c r="Q927" s="84">
        <f t="shared" si="533"/>
        <v>20836.249914643529</v>
      </c>
      <c r="R927" s="166" t="str">
        <f t="shared" si="534"/>
        <v/>
      </c>
      <c r="S927" s="109">
        <f>'Data Raw'!E969</f>
        <v>20297.64</v>
      </c>
      <c r="T927" s="109">
        <f>'Data Raw'!G969</f>
        <v>20789.96</v>
      </c>
      <c r="U927" s="109">
        <f>'Data Raw'!D969</f>
        <v>20885.490000000002</v>
      </c>
      <c r="V927" s="166" t="str">
        <f t="shared" si="535"/>
        <v/>
      </c>
      <c r="W927" s="89">
        <f t="shared" si="536"/>
        <v>-527.0208456602486</v>
      </c>
      <c r="X927" s="89">
        <f t="shared" si="537"/>
        <v>277750.97176044359</v>
      </c>
      <c r="Y927" s="89">
        <f t="shared" si="553"/>
        <v>331.8301660231362</v>
      </c>
      <c r="Z927" s="109">
        <f t="shared" si="538"/>
        <v>587.85000000000218</v>
      </c>
      <c r="AA927" s="89">
        <f t="shared" si="539"/>
        <v>342.11433836352904</v>
      </c>
      <c r="AB927" s="89">
        <f t="shared" si="540"/>
        <v>20232.30536445617</v>
      </c>
      <c r="AC927" s="89">
        <f t="shared" si="541"/>
        <v>20744.274635543832</v>
      </c>
      <c r="AD927" s="89" t="str">
        <f t="shared" si="542"/>
        <v/>
      </c>
      <c r="AE927" s="89">
        <f>'Data Raw'!C969</f>
        <v>20488.29</v>
      </c>
      <c r="AF927" s="89"/>
      <c r="AG927" s="89">
        <f t="shared" si="544"/>
        <v>301.66999999999825</v>
      </c>
      <c r="AH927" s="89">
        <f t="shared" si="545"/>
        <v>-225.35084566025034</v>
      </c>
      <c r="AI927" s="109">
        <f t="shared" si="546"/>
        <v>-1</v>
      </c>
      <c r="AJ927" s="109">
        <f t="shared" si="550"/>
        <v>50</v>
      </c>
      <c r="AK927" s="88"/>
      <c r="AL927" s="191" t="str">
        <f t="shared" si="551"/>
        <v/>
      </c>
      <c r="AM927" s="191">
        <f t="shared" si="552"/>
        <v>-301.66999999999825</v>
      </c>
      <c r="AN927" s="88"/>
      <c r="AO927" s="191"/>
      <c r="AP927" s="191">
        <f t="shared" si="547"/>
        <v>91004.788899998952</v>
      </c>
      <c r="AQ927" s="191">
        <f t="shared" si="543"/>
        <v>156.17554517620408</v>
      </c>
      <c r="AR927" s="191">
        <f t="shared" si="549"/>
        <v>-175.65462084693212</v>
      </c>
      <c r="AS927" s="250">
        <f t="shared" si="554"/>
        <v>0</v>
      </c>
      <c r="AT927" s="250">
        <f t="shared" si="555"/>
        <v>0</v>
      </c>
      <c r="AU927" s="250">
        <f t="shared" si="556"/>
        <v>0</v>
      </c>
      <c r="AV927" s="250">
        <f t="shared" si="557"/>
        <v>0</v>
      </c>
      <c r="AW927" s="250">
        <f t="shared" si="558"/>
        <v>0</v>
      </c>
      <c r="AX927" s="250">
        <f t="shared" si="559"/>
        <v>1</v>
      </c>
      <c r="AY927" s="89"/>
      <c r="AZ927" s="111"/>
      <c r="BA927" s="111"/>
      <c r="BB927" s="111"/>
      <c r="BC927" s="111"/>
      <c r="BD927" s="111"/>
      <c r="BE927" s="111"/>
      <c r="BF927" s="111"/>
      <c r="BG927" s="111"/>
      <c r="BH927" s="89"/>
      <c r="BI927" s="89"/>
      <c r="BJ927" s="89"/>
      <c r="BK927" s="89"/>
      <c r="BL927" s="89"/>
    </row>
    <row r="928" spans="1:64" x14ac:dyDescent="0.25">
      <c r="A928" s="86">
        <f t="shared" si="548"/>
        <v>927</v>
      </c>
      <c r="B928" s="113"/>
      <c r="C928" s="88"/>
      <c r="D928" s="88"/>
      <c r="E928" s="194">
        <f t="shared" si="524"/>
        <v>0</v>
      </c>
      <c r="F928" s="89">
        <f t="shared" si="525"/>
        <v>0</v>
      </c>
      <c r="G928" s="113"/>
      <c r="H928" s="88"/>
      <c r="I928" s="84">
        <f t="shared" si="526"/>
        <v>19935.024879388297</v>
      </c>
      <c r="J928" s="84">
        <f t="shared" si="527"/>
        <v>20100.939962399865</v>
      </c>
      <c r="K928" s="84">
        <f t="shared" si="528"/>
        <v>20266.855045411434</v>
      </c>
      <c r="L928" s="84">
        <f t="shared" si="529"/>
        <v>20432.770128423002</v>
      </c>
      <c r="M928" s="108">
        <f>IF(T928&lt;&gt;0,(((G928+1)*('Data Raw'!$N$1007-'Data Raw'!$N$1008)/2+'Data Raw'!$N$1008)*'Data Raw'!$M$1010+'Data Raw'!$M$1009)*AE928+AE928)</f>
        <v>20598.685211434571</v>
      </c>
      <c r="N928" s="84">
        <f t="shared" si="530"/>
        <v>20764.60029444614</v>
      </c>
      <c r="O928" s="84">
        <f t="shared" si="531"/>
        <v>20930.515377457708</v>
      </c>
      <c r="P928" s="84">
        <f t="shared" si="532"/>
        <v>21096.430460469277</v>
      </c>
      <c r="Q928" s="84">
        <f t="shared" si="533"/>
        <v>21262.345543480846</v>
      </c>
      <c r="R928" s="166" t="str">
        <f t="shared" si="534"/>
        <v/>
      </c>
      <c r="S928" s="109">
        <f>'Data Raw'!E970</f>
        <v>20417.39</v>
      </c>
      <c r="T928" s="109">
        <f>'Data Raw'!G970</f>
        <v>20597.09</v>
      </c>
      <c r="U928" s="109">
        <f>'Data Raw'!D970</f>
        <v>20827.77</v>
      </c>
      <c r="V928" s="166" t="str">
        <f t="shared" si="535"/>
        <v/>
      </c>
      <c r="W928" s="89">
        <f t="shared" si="536"/>
        <v>1.595211434570956</v>
      </c>
      <c r="X928" s="89">
        <f t="shared" si="537"/>
        <v>2.5446995209859278</v>
      </c>
      <c r="Y928" s="89">
        <f t="shared" si="553"/>
        <v>307.21562906605743</v>
      </c>
      <c r="Z928" s="109">
        <f t="shared" si="538"/>
        <v>410.38000000000102</v>
      </c>
      <c r="AA928" s="89">
        <f t="shared" si="539"/>
        <v>351.86657574016789</v>
      </c>
      <c r="AB928" s="89">
        <f t="shared" si="540"/>
        <v>20536.972812390999</v>
      </c>
      <c r="AC928" s="89">
        <f t="shared" si="541"/>
        <v>21118.567187609002</v>
      </c>
      <c r="AD928" s="89">
        <f t="shared" si="542"/>
        <v>1</v>
      </c>
      <c r="AE928" s="89">
        <f>'Data Raw'!C970</f>
        <v>20827.77</v>
      </c>
      <c r="AF928" s="89"/>
      <c r="AG928" s="89">
        <f t="shared" si="544"/>
        <v>-230.68000000000029</v>
      </c>
      <c r="AH928" s="89">
        <f t="shared" si="545"/>
        <v>-229.08478856542933</v>
      </c>
      <c r="AI928" s="109">
        <f t="shared" si="546"/>
        <v>-1</v>
      </c>
      <c r="AJ928" s="109">
        <f t="shared" si="550"/>
        <v>50</v>
      </c>
      <c r="AK928" s="88"/>
      <c r="AL928" s="191" t="str">
        <f t="shared" si="551"/>
        <v/>
      </c>
      <c r="AM928" s="191">
        <f t="shared" si="552"/>
        <v>-230.68000000000029</v>
      </c>
      <c r="AN928" s="88"/>
      <c r="AO928" s="191"/>
      <c r="AP928" s="191">
        <f t="shared" si="547"/>
        <v>53213.262400000138</v>
      </c>
      <c r="AQ928" s="191">
        <f t="shared" si="543"/>
        <v>164.45381793440367</v>
      </c>
      <c r="AR928" s="191">
        <f t="shared" si="549"/>
        <v>-142.76181113165376</v>
      </c>
      <c r="AS928" s="250">
        <f t="shared" si="554"/>
        <v>0</v>
      </c>
      <c r="AT928" s="250">
        <f t="shared" si="555"/>
        <v>0</v>
      </c>
      <c r="AU928" s="250">
        <f t="shared" si="556"/>
        <v>1</v>
      </c>
      <c r="AV928" s="250">
        <f t="shared" si="557"/>
        <v>0</v>
      </c>
      <c r="AW928" s="250">
        <f t="shared" si="558"/>
        <v>0</v>
      </c>
      <c r="AX928" s="250">
        <f t="shared" si="559"/>
        <v>0</v>
      </c>
      <c r="AY928" s="89"/>
      <c r="AZ928" s="111"/>
      <c r="BA928" s="111"/>
      <c r="BB928" s="111"/>
      <c r="BC928" s="111"/>
      <c r="BD928" s="111"/>
      <c r="BE928" s="111"/>
      <c r="BF928" s="111"/>
      <c r="BG928" s="111"/>
      <c r="BH928" s="89"/>
      <c r="BI928" s="89"/>
      <c r="BJ928" s="89"/>
      <c r="BK928" s="89"/>
      <c r="BL928" s="89"/>
    </row>
    <row r="929" spans="1:64" x14ac:dyDescent="0.25">
      <c r="A929" s="86">
        <f t="shared" si="548"/>
        <v>928</v>
      </c>
      <c r="B929" s="113"/>
      <c r="C929" s="88"/>
      <c r="D929" s="88"/>
      <c r="E929" s="194">
        <f t="shared" si="524"/>
        <v>0</v>
      </c>
      <c r="F929" s="89">
        <f t="shared" si="525"/>
        <v>0</v>
      </c>
      <c r="G929" s="113"/>
      <c r="H929" s="88"/>
      <c r="I929" s="84">
        <f t="shared" si="526"/>
        <v>19757.980416119928</v>
      </c>
      <c r="J929" s="84">
        <f t="shared" si="527"/>
        <v>19911.588230652957</v>
      </c>
      <c r="K929" s="84">
        <f t="shared" si="528"/>
        <v>20065.196045185985</v>
      </c>
      <c r="L929" s="84">
        <f t="shared" si="529"/>
        <v>20218.803859719013</v>
      </c>
      <c r="M929" s="108">
        <f>IF(T929&lt;&gt;0,(((G929+1)*('Data Raw'!$N$1007-'Data Raw'!$N$1008)/2+'Data Raw'!$N$1008)*'Data Raw'!$M$1010+'Data Raw'!$M$1009)*AE929+AE929)</f>
        <v>20372.411674252042</v>
      </c>
      <c r="N929" s="84">
        <f t="shared" si="530"/>
        <v>20526.01948878507</v>
      </c>
      <c r="O929" s="84">
        <f t="shared" si="531"/>
        <v>20679.627303318099</v>
      </c>
      <c r="P929" s="84">
        <f t="shared" si="532"/>
        <v>20833.235117851127</v>
      </c>
      <c r="Q929" s="84">
        <f t="shared" si="533"/>
        <v>20986.842932384156</v>
      </c>
      <c r="R929" s="166" t="str">
        <f t="shared" si="534"/>
        <v/>
      </c>
      <c r="S929" s="109">
        <f>'Data Raw'!E971</f>
        <v>20532.060000000001</v>
      </c>
      <c r="T929" s="109">
        <f>'Data Raw'!G971</f>
        <v>20891.62</v>
      </c>
      <c r="U929" s="109">
        <f>'Data Raw'!D971</f>
        <v>20891.62</v>
      </c>
      <c r="V929" s="166" t="str">
        <f t="shared" si="535"/>
        <v/>
      </c>
      <c r="W929" s="89">
        <f t="shared" si="536"/>
        <v>-519.20832574795713</v>
      </c>
      <c r="X929" s="89">
        <f t="shared" si="537"/>
        <v>269577.28552599676</v>
      </c>
      <c r="Y929" s="89">
        <f t="shared" si="553"/>
        <v>345.55668172234726</v>
      </c>
      <c r="Z929" s="109">
        <f t="shared" si="538"/>
        <v>359.55999999999767</v>
      </c>
      <c r="AA929" s="89">
        <f t="shared" si="539"/>
        <v>352.96563634871501</v>
      </c>
      <c r="AB929" s="89">
        <f t="shared" si="540"/>
        <v>20299.893410620858</v>
      </c>
      <c r="AC929" s="89">
        <f t="shared" si="541"/>
        <v>20898.066589379141</v>
      </c>
      <c r="AD929" s="89">
        <f t="shared" si="542"/>
        <v>1</v>
      </c>
      <c r="AE929" s="89">
        <f>'Data Raw'!C971</f>
        <v>20598.98</v>
      </c>
      <c r="AF929" s="89"/>
      <c r="AG929" s="89">
        <f t="shared" si="544"/>
        <v>292.63999999999942</v>
      </c>
      <c r="AH929" s="89">
        <f t="shared" si="545"/>
        <v>-226.56832574795772</v>
      </c>
      <c r="AI929" s="109">
        <f t="shared" si="546"/>
        <v>-1</v>
      </c>
      <c r="AJ929" s="109">
        <f t="shared" si="550"/>
        <v>50</v>
      </c>
      <c r="AK929" s="88"/>
      <c r="AL929" s="191" t="str">
        <f t="shared" si="551"/>
        <v/>
      </c>
      <c r="AM929" s="191">
        <f t="shared" si="552"/>
        <v>-292.63999999999942</v>
      </c>
      <c r="AN929" s="88"/>
      <c r="AO929" s="191"/>
      <c r="AP929" s="191">
        <f t="shared" si="547"/>
        <v>85638.169599999659</v>
      </c>
      <c r="AQ929" s="191">
        <f t="shared" si="543"/>
        <v>178.6967270528032</v>
      </c>
      <c r="AR929" s="191">
        <f t="shared" si="549"/>
        <v>-166.85995466954407</v>
      </c>
      <c r="AS929" s="250">
        <f t="shared" si="554"/>
        <v>0</v>
      </c>
      <c r="AT929" s="250">
        <f t="shared" si="555"/>
        <v>0</v>
      </c>
      <c r="AU929" s="250">
        <f t="shared" si="556"/>
        <v>0</v>
      </c>
      <c r="AV929" s="250">
        <f t="shared" si="557"/>
        <v>0</v>
      </c>
      <c r="AW929" s="250">
        <f t="shared" si="558"/>
        <v>0</v>
      </c>
      <c r="AX929" s="250">
        <f t="shared" si="559"/>
        <v>1</v>
      </c>
      <c r="AY929" s="89"/>
      <c r="AZ929" s="111"/>
      <c r="BA929" s="111"/>
      <c r="BB929" s="111"/>
      <c r="BC929" s="111"/>
      <c r="BD929" s="111"/>
      <c r="BE929" s="111"/>
      <c r="BF929" s="111"/>
      <c r="BG929" s="111"/>
      <c r="BH929" s="89"/>
      <c r="BI929" s="89"/>
      <c r="BJ929" s="89"/>
      <c r="BK929" s="89"/>
      <c r="BL929" s="89"/>
    </row>
    <row r="930" spans="1:64" x14ac:dyDescent="0.25">
      <c r="A930" s="86">
        <f t="shared" si="548"/>
        <v>929</v>
      </c>
      <c r="B930" s="113"/>
      <c r="C930" s="88"/>
      <c r="D930" s="88"/>
      <c r="E930" s="194">
        <f t="shared" si="524"/>
        <v>0</v>
      </c>
      <c r="F930" s="89">
        <f t="shared" si="525"/>
        <v>0</v>
      </c>
      <c r="G930" s="113"/>
      <c r="H930" s="88"/>
      <c r="I930" s="84">
        <f t="shared" si="526"/>
        <v>19937.983628523827</v>
      </c>
      <c r="J930" s="84">
        <f t="shared" si="527"/>
        <v>20110.761969385003</v>
      </c>
      <c r="K930" s="84">
        <f t="shared" si="528"/>
        <v>20283.540310246175</v>
      </c>
      <c r="L930" s="84">
        <f t="shared" si="529"/>
        <v>20456.318651107351</v>
      </c>
      <c r="M930" s="108">
        <f>IF(T930&lt;&gt;0,(((G930+1)*('Data Raw'!$N$1007-'Data Raw'!$N$1008)/2+'Data Raw'!$N$1008)*'Data Raw'!$M$1010+'Data Raw'!$M$1009)*AE930+AE930)</f>
        <v>20629.096991968523</v>
      </c>
      <c r="N930" s="84">
        <f t="shared" si="530"/>
        <v>20801.875332829695</v>
      </c>
      <c r="O930" s="84">
        <f t="shared" si="531"/>
        <v>20974.653673690871</v>
      </c>
      <c r="P930" s="84">
        <f t="shared" si="532"/>
        <v>21147.432014552043</v>
      </c>
      <c r="Q930" s="84">
        <f t="shared" si="533"/>
        <v>21320.210355413219</v>
      </c>
      <c r="R930" s="166" t="str">
        <f t="shared" si="534"/>
        <v/>
      </c>
      <c r="S930" s="109">
        <f>'Data Raw'!E972</f>
        <v>20806.099999999999</v>
      </c>
      <c r="T930" s="109">
        <f>'Data Raw'!G972</f>
        <v>21133.54</v>
      </c>
      <c r="U930" s="109">
        <f>'Data Raw'!D972</f>
        <v>21213.7</v>
      </c>
      <c r="V930" s="166" t="str">
        <f t="shared" si="535"/>
        <v/>
      </c>
      <c r="W930" s="89">
        <f t="shared" si="536"/>
        <v>-504.4430080314778</v>
      </c>
      <c r="X930" s="89">
        <f t="shared" si="537"/>
        <v>254462.74835184557</v>
      </c>
      <c r="Y930" s="89">
        <f t="shared" si="553"/>
        <v>372.42818484135842</v>
      </c>
      <c r="Z930" s="109">
        <f t="shared" si="538"/>
        <v>407.60000000000218</v>
      </c>
      <c r="AA930" s="89">
        <f t="shared" si="539"/>
        <v>360.77054544175604</v>
      </c>
      <c r="AB930" s="89">
        <f t="shared" si="540"/>
        <v>20558.499209103593</v>
      </c>
      <c r="AC930" s="89">
        <f t="shared" si="541"/>
        <v>21158.540790896408</v>
      </c>
      <c r="AD930" s="89">
        <f t="shared" si="542"/>
        <v>1</v>
      </c>
      <c r="AE930" s="89">
        <f>'Data Raw'!C972</f>
        <v>20858.52</v>
      </c>
      <c r="AF930" s="89"/>
      <c r="AG930" s="89">
        <f t="shared" si="544"/>
        <v>275.02000000000044</v>
      </c>
      <c r="AH930" s="89">
        <f t="shared" si="545"/>
        <v>-229.42300803147737</v>
      </c>
      <c r="AI930" s="109">
        <f t="shared" si="546"/>
        <v>-1</v>
      </c>
      <c r="AJ930" s="109">
        <f t="shared" si="550"/>
        <v>50</v>
      </c>
      <c r="AK930" s="88"/>
      <c r="AL930" s="191" t="str">
        <f t="shared" si="551"/>
        <v/>
      </c>
      <c r="AM930" s="191">
        <f t="shared" si="552"/>
        <v>-275.02000000000044</v>
      </c>
      <c r="AN930" s="88"/>
      <c r="AO930" s="191"/>
      <c r="AP930" s="191">
        <f t="shared" si="547"/>
        <v>75636.000400000237</v>
      </c>
      <c r="AQ930" s="191">
        <f t="shared" si="543"/>
        <v>189.39931293582512</v>
      </c>
      <c r="AR930" s="191">
        <f t="shared" si="549"/>
        <v>-183.02887190553329</v>
      </c>
      <c r="AS930" s="250">
        <f t="shared" si="554"/>
        <v>0</v>
      </c>
      <c r="AT930" s="250">
        <f t="shared" si="555"/>
        <v>0</v>
      </c>
      <c r="AU930" s="250">
        <f t="shared" si="556"/>
        <v>0</v>
      </c>
      <c r="AV930" s="250">
        <f t="shared" si="557"/>
        <v>0</v>
      </c>
      <c r="AW930" s="250">
        <f t="shared" si="558"/>
        <v>1</v>
      </c>
      <c r="AX930" s="250">
        <f t="shared" si="559"/>
        <v>0</v>
      </c>
      <c r="AY930" s="89"/>
      <c r="AZ930" s="111"/>
      <c r="BA930" s="111"/>
      <c r="BB930" s="111"/>
      <c r="BC930" s="111"/>
      <c r="BD930" s="111"/>
      <c r="BE930" s="111"/>
      <c r="BF930" s="111"/>
      <c r="BG930" s="111"/>
      <c r="BH930" s="89"/>
      <c r="BI930" s="89"/>
      <c r="BJ930" s="89"/>
      <c r="BK930" s="89"/>
      <c r="BL930" s="89"/>
    </row>
    <row r="931" spans="1:64" x14ac:dyDescent="0.25">
      <c r="A931" s="86">
        <f t="shared" si="548"/>
        <v>930</v>
      </c>
      <c r="B931" s="113"/>
      <c r="C931" s="88"/>
      <c r="D931" s="88"/>
      <c r="E931" s="194">
        <f t="shared" si="524"/>
        <v>0</v>
      </c>
      <c r="F931" s="89">
        <f t="shared" si="525"/>
        <v>0</v>
      </c>
      <c r="G931" s="113"/>
      <c r="H931" s="88"/>
      <c r="I931" s="84">
        <f t="shared" si="526"/>
        <v>20245.314994810691</v>
      </c>
      <c r="J931" s="84">
        <f t="shared" si="527"/>
        <v>20431.529087231371</v>
      </c>
      <c r="K931" s="84">
        <f t="shared" si="528"/>
        <v>20617.74317965205</v>
      </c>
      <c r="L931" s="84">
        <f t="shared" si="529"/>
        <v>20803.95727207273</v>
      </c>
      <c r="M931" s="108">
        <f>IF(T931&lt;&gt;0,(((G931+1)*('Data Raw'!$N$1007-'Data Raw'!$N$1008)/2+'Data Raw'!$N$1008)*'Data Raw'!$M$1010+'Data Raw'!$M$1009)*AE931+AE931)</f>
        <v>20990.17136449341</v>
      </c>
      <c r="N931" s="84">
        <f t="shared" si="530"/>
        <v>21176.385456914089</v>
      </c>
      <c r="O931" s="84">
        <f t="shared" si="531"/>
        <v>21362.599549334769</v>
      </c>
      <c r="P931" s="84">
        <f t="shared" si="532"/>
        <v>21548.813641755449</v>
      </c>
      <c r="Q931" s="84">
        <f t="shared" si="533"/>
        <v>21735.027734176128</v>
      </c>
      <c r="R931" s="166" t="str">
        <f t="shared" si="534"/>
        <v/>
      </c>
      <c r="S931" s="109">
        <f>'Data Raw'!E973</f>
        <v>21223.61</v>
      </c>
      <c r="T931" s="109">
        <f>'Data Raw'!G973</f>
        <v>21521.98</v>
      </c>
      <c r="U931" s="109">
        <f>'Data Raw'!D973</f>
        <v>21539.63</v>
      </c>
      <c r="V931" s="166" t="str">
        <f t="shared" si="535"/>
        <v/>
      </c>
      <c r="W931" s="89">
        <f t="shared" si="536"/>
        <v>-531.80863550658978</v>
      </c>
      <c r="X931" s="89">
        <f t="shared" si="537"/>
        <v>282820.42479938088</v>
      </c>
      <c r="Y931" s="89">
        <f t="shared" si="553"/>
        <v>399.11275563693505</v>
      </c>
      <c r="Z931" s="109">
        <f t="shared" si="538"/>
        <v>316.02000000000044</v>
      </c>
      <c r="AA931" s="89">
        <f t="shared" si="539"/>
        <v>354.37761037864811</v>
      </c>
      <c r="AB931" s="89">
        <f t="shared" si="540"/>
        <v>20916.955036374507</v>
      </c>
      <c r="AC931" s="89">
        <f t="shared" si="541"/>
        <v>21530.264963625494</v>
      </c>
      <c r="AD931" s="89">
        <f t="shared" si="542"/>
        <v>1</v>
      </c>
      <c r="AE931" s="89">
        <f>'Data Raw'!C973</f>
        <v>21223.61</v>
      </c>
      <c r="AF931" s="89"/>
      <c r="AG931" s="89">
        <f t="shared" si="544"/>
        <v>298.36999999999898</v>
      </c>
      <c r="AH931" s="89">
        <f t="shared" si="545"/>
        <v>-233.4386355065908</v>
      </c>
      <c r="AI931" s="109">
        <f t="shared" si="546"/>
        <v>-1</v>
      </c>
      <c r="AJ931" s="109">
        <f t="shared" si="550"/>
        <v>50</v>
      </c>
      <c r="AK931" s="88"/>
      <c r="AL931" s="191" t="str">
        <f t="shared" si="551"/>
        <v/>
      </c>
      <c r="AM931" s="191">
        <f t="shared" si="552"/>
        <v>-298.36999999999898</v>
      </c>
      <c r="AN931" s="88"/>
      <c r="AO931" s="191"/>
      <c r="AP931" s="191">
        <f t="shared" si="547"/>
        <v>89024.656899999391</v>
      </c>
      <c r="AQ931" s="191">
        <f t="shared" si="543"/>
        <v>201.50716705406666</v>
      </c>
      <c r="AR931" s="191">
        <f t="shared" si="549"/>
        <v>-197.60558858286839</v>
      </c>
      <c r="AS931" s="250">
        <f t="shared" si="554"/>
        <v>0</v>
      </c>
      <c r="AT931" s="250">
        <f t="shared" si="555"/>
        <v>0</v>
      </c>
      <c r="AU931" s="250">
        <f t="shared" si="556"/>
        <v>0</v>
      </c>
      <c r="AV931" s="250">
        <f t="shared" si="557"/>
        <v>0</v>
      </c>
      <c r="AW931" s="250">
        <f t="shared" si="558"/>
        <v>1</v>
      </c>
      <c r="AX931" s="250">
        <f t="shared" si="559"/>
        <v>0</v>
      </c>
      <c r="AY931" s="89"/>
      <c r="AZ931" s="111"/>
      <c r="BA931" s="111"/>
      <c r="BB931" s="111"/>
      <c r="BC931" s="111"/>
      <c r="BD931" s="111"/>
      <c r="BE931" s="111"/>
      <c r="BF931" s="111"/>
      <c r="BG931" s="111"/>
      <c r="BH931" s="89"/>
      <c r="BI931" s="89"/>
      <c r="BJ931" s="89"/>
      <c r="BK931" s="89"/>
      <c r="BL931" s="89"/>
    </row>
    <row r="932" spans="1:64" x14ac:dyDescent="0.25">
      <c r="A932" s="86">
        <f t="shared" si="548"/>
        <v>931</v>
      </c>
      <c r="B932" s="113"/>
      <c r="C932" s="88"/>
      <c r="D932" s="88"/>
      <c r="E932" s="194">
        <f t="shared" si="524"/>
        <v>0</v>
      </c>
      <c r="F932" s="89">
        <f t="shared" si="525"/>
        <v>0</v>
      </c>
      <c r="G932" s="113"/>
      <c r="H932" s="88"/>
      <c r="I932" s="84">
        <f t="shared" si="526"/>
        <v>20620.390973385813</v>
      </c>
      <c r="J932" s="84">
        <f t="shared" si="527"/>
        <v>20819.947351204282</v>
      </c>
      <c r="K932" s="84">
        <f t="shared" si="528"/>
        <v>21019.503729022748</v>
      </c>
      <c r="L932" s="84">
        <f t="shared" si="529"/>
        <v>21219.060106841218</v>
      </c>
      <c r="M932" s="108">
        <f>IF(T932&lt;&gt;0,(((G932+1)*('Data Raw'!$N$1007-'Data Raw'!$N$1008)/2+'Data Raw'!$N$1008)*'Data Raw'!$M$1010+'Data Raw'!$M$1009)*AE932+AE932)</f>
        <v>21418.616484659684</v>
      </c>
      <c r="N932" s="84">
        <f t="shared" si="530"/>
        <v>21618.17286247815</v>
      </c>
      <c r="O932" s="84">
        <f t="shared" si="531"/>
        <v>21817.72924029662</v>
      </c>
      <c r="P932" s="84">
        <f t="shared" si="532"/>
        <v>22017.285618115086</v>
      </c>
      <c r="Q932" s="84">
        <f t="shared" si="533"/>
        <v>22216.841995933555</v>
      </c>
      <c r="R932" s="166" t="str">
        <f t="shared" si="534"/>
        <v/>
      </c>
      <c r="S932" s="109">
        <f>'Data Raw'!E974</f>
        <v>21279.37</v>
      </c>
      <c r="T932" s="109">
        <f>'Data Raw'!G974</f>
        <v>21294.86</v>
      </c>
      <c r="U932" s="109">
        <f>'Data Raw'!D974</f>
        <v>21682.41</v>
      </c>
      <c r="V932" s="166" t="str">
        <f t="shared" si="535"/>
        <v/>
      </c>
      <c r="W932" s="89">
        <f t="shared" si="536"/>
        <v>123.75648465968334</v>
      </c>
      <c r="X932" s="89">
        <f t="shared" si="537"/>
        <v>15315.667495322437</v>
      </c>
      <c r="Y932" s="89">
        <f t="shared" si="553"/>
        <v>372.45548492748372</v>
      </c>
      <c r="Z932" s="109">
        <f t="shared" si="538"/>
        <v>403.04000000000087</v>
      </c>
      <c r="AA932" s="89">
        <f t="shared" si="539"/>
        <v>361.32938032455564</v>
      </c>
      <c r="AB932" s="89">
        <f t="shared" si="540"/>
        <v>21355.59903117815</v>
      </c>
      <c r="AC932" s="89">
        <f t="shared" si="541"/>
        <v>21958.04096882185</v>
      </c>
      <c r="AD932" s="89" t="str">
        <f t="shared" si="542"/>
        <v/>
      </c>
      <c r="AE932" s="89">
        <f>'Data Raw'!C974</f>
        <v>21656.82</v>
      </c>
      <c r="AF932" s="89"/>
      <c r="AG932" s="89">
        <f t="shared" si="544"/>
        <v>-361.95999999999913</v>
      </c>
      <c r="AH932" s="89">
        <f t="shared" si="545"/>
        <v>-238.20351534031579</v>
      </c>
      <c r="AI932" s="109">
        <f t="shared" si="546"/>
        <v>-1</v>
      </c>
      <c r="AJ932" s="109">
        <f t="shared" si="550"/>
        <v>50</v>
      </c>
      <c r="AK932" s="88"/>
      <c r="AL932" s="191" t="str">
        <f t="shared" si="551"/>
        <v/>
      </c>
      <c r="AM932" s="191">
        <f t="shared" si="552"/>
        <v>-361.95999999999913</v>
      </c>
      <c r="AN932" s="88"/>
      <c r="AO932" s="191"/>
      <c r="AP932" s="191">
        <f t="shared" si="547"/>
        <v>131015.04159999937</v>
      </c>
      <c r="AQ932" s="191">
        <f t="shared" si="543"/>
        <v>219.3352596036147</v>
      </c>
      <c r="AR932" s="191">
        <f t="shared" si="549"/>
        <v>-153.12022532386902</v>
      </c>
      <c r="AS932" s="250">
        <f t="shared" si="554"/>
        <v>0</v>
      </c>
      <c r="AT932" s="250">
        <f t="shared" si="555"/>
        <v>0</v>
      </c>
      <c r="AU932" s="250">
        <f t="shared" si="556"/>
        <v>1</v>
      </c>
      <c r="AV932" s="250">
        <f t="shared" si="557"/>
        <v>0</v>
      </c>
      <c r="AW932" s="250">
        <f t="shared" si="558"/>
        <v>0</v>
      </c>
      <c r="AX932" s="250">
        <f t="shared" si="559"/>
        <v>0</v>
      </c>
      <c r="AY932" s="89"/>
      <c r="AZ932" s="111"/>
      <c r="BA932" s="111"/>
      <c r="BB932" s="111"/>
      <c r="BC932" s="111"/>
      <c r="BD932" s="111"/>
      <c r="BE932" s="111"/>
      <c r="BF932" s="111"/>
      <c r="BG932" s="111"/>
      <c r="BH932" s="89"/>
      <c r="BI932" s="89"/>
      <c r="BJ932" s="89"/>
      <c r="BK932" s="89"/>
      <c r="BL932" s="89"/>
    </row>
    <row r="933" spans="1:64" x14ac:dyDescent="0.25">
      <c r="A933" s="86">
        <f t="shared" si="548"/>
        <v>932</v>
      </c>
      <c r="B933" s="113"/>
      <c r="C933" s="88"/>
      <c r="D933" s="88"/>
      <c r="E933" s="194">
        <f t="shared" ref="E933:E954" si="560">B933-B932</f>
        <v>0</v>
      </c>
      <c r="F933" s="89">
        <f t="shared" ref="F933:F954" si="561">E933/7+F932/7*6</f>
        <v>0</v>
      </c>
      <c r="G933" s="113"/>
      <c r="H933" s="88"/>
      <c r="I933" s="84">
        <f t="shared" ref="I933:I954" si="562">K933-Y932</f>
        <v>20544.729895310978</v>
      </c>
      <c r="J933" s="84">
        <f t="shared" ref="J933:J954" si="563">M933-Y932*1.5</f>
        <v>20730.957637774718</v>
      </c>
      <c r="K933" s="84">
        <f t="shared" ref="K933:K954" si="564">M933-Y932</f>
        <v>20917.185380238461</v>
      </c>
      <c r="L933" s="84">
        <f t="shared" ref="L933:L954" si="565">M933-Y932/2</f>
        <v>21103.413122702201</v>
      </c>
      <c r="M933" s="108">
        <f>IF(T933&lt;&gt;0,(((G933+1)*('Data Raw'!$N$1007-'Data Raw'!$N$1008)/2+'Data Raw'!$N$1008)*'Data Raw'!$M$1010+'Data Raw'!$M$1009)*AE933+AE933)</f>
        <v>21289.640865165944</v>
      </c>
      <c r="N933" s="84">
        <f t="shared" ref="N933:N954" si="566">M933+Y932/2</f>
        <v>21475.868607629687</v>
      </c>
      <c r="O933" s="84">
        <f t="shared" ref="O933:O954" si="567">M933+Y932</f>
        <v>21662.096350093427</v>
      </c>
      <c r="P933" s="84">
        <f t="shared" ref="P933:P954" si="568">M933+1.5*Y932</f>
        <v>21848.32409255717</v>
      </c>
      <c r="Q933" s="84">
        <f t="shared" ref="Q933:Q954" si="569">O933+Y932</f>
        <v>22034.551835020909</v>
      </c>
      <c r="R933" s="166" t="str">
        <f t="shared" ref="R933:R954" si="570">IF(B933&lt;&gt;"",IF(AND(M933&gt;AB933,M933&lt;AC933),"",1),"")</f>
        <v/>
      </c>
      <c r="S933" s="109">
        <f>'Data Raw'!E975</f>
        <v>21411.09</v>
      </c>
      <c r="T933" s="109">
        <f>'Data Raw'!G975</f>
        <v>21857.919999999998</v>
      </c>
      <c r="U933" s="109">
        <f>'Data Raw'!D975</f>
        <v>21858.83</v>
      </c>
      <c r="V933" s="166" t="str">
        <f t="shared" ref="V933:V954" si="571">IF(R933&lt;&gt;1,IF(B933&lt;&gt;"",IF((AE933-M933)*(AE933-T933)&gt;0,1,""),""),"")</f>
        <v/>
      </c>
      <c r="W933" s="89">
        <f t="shared" ref="W933:W954" si="572">IF(R933=1,0,(M933-T933))</f>
        <v>-568.27913483405428</v>
      </c>
      <c r="X933" s="89">
        <f t="shared" ref="X933:X954" si="573">IF(R933=1,0,(M933-T933)*(M933-T933))</f>
        <v>322941.17508774123</v>
      </c>
      <c r="Y933" s="89">
        <f t="shared" si="553"/>
        <v>406.25110190675059</v>
      </c>
      <c r="Z933" s="109">
        <f t="shared" ref="Z933:Z954" si="574">U933-S933</f>
        <v>447.7400000000016</v>
      </c>
      <c r="AA933" s="89">
        <f t="shared" ref="AA933:AA954" si="575">Z933/7+AA932/7*6</f>
        <v>373.67375456390505</v>
      </c>
      <c r="AB933" s="89">
        <f t="shared" ref="AB933:AB954" si="576">AE933-$AD$1*AA932</f>
        <v>21219.280026724129</v>
      </c>
      <c r="AC933" s="89">
        <f t="shared" ref="AC933:AC954" si="577">AE933+$AD$1*AA932</f>
        <v>21833.539973275871</v>
      </c>
      <c r="AD933" s="89" t="str">
        <f t="shared" ref="AD933:AD954" si="578">IF(AND(T933&lt;AC933, T933&gt;AB933),1,"")</f>
        <v/>
      </c>
      <c r="AE933" s="89">
        <f>'Data Raw'!C975</f>
        <v>21526.41</v>
      </c>
      <c r="AF933" s="89"/>
      <c r="AG933" s="89">
        <f t="shared" si="544"/>
        <v>331.5099999999984</v>
      </c>
      <c r="AH933" s="89">
        <f t="shared" si="545"/>
        <v>-236.76913483405588</v>
      </c>
      <c r="AI933" s="109">
        <f t="shared" si="546"/>
        <v>-1</v>
      </c>
      <c r="AJ933" s="109">
        <f t="shared" si="550"/>
        <v>50</v>
      </c>
      <c r="AK933" s="88"/>
      <c r="AL933" s="191" t="str">
        <f t="shared" si="551"/>
        <v/>
      </c>
      <c r="AM933" s="191">
        <f t="shared" si="552"/>
        <v>-331.5099999999984</v>
      </c>
      <c r="AN933" s="88"/>
      <c r="AO933" s="191"/>
      <c r="AP933" s="191">
        <f t="shared" si="547"/>
        <v>109898.88009999893</v>
      </c>
      <c r="AQ933" s="191">
        <f t="shared" ref="AQ933:AQ954" si="579">IF(AP933&gt;0,SQRT(AP933)/9+AQ932/9*8,AQ932)</f>
        <v>231.79911964765734</v>
      </c>
      <c r="AR933" s="191">
        <f t="shared" si="549"/>
        <v>-174.45198225909326</v>
      </c>
      <c r="AS933" s="250">
        <f t="shared" si="554"/>
        <v>0</v>
      </c>
      <c r="AT933" s="250">
        <f t="shared" si="555"/>
        <v>0</v>
      </c>
      <c r="AU933" s="250">
        <f t="shared" si="556"/>
        <v>0</v>
      </c>
      <c r="AV933" s="250">
        <f t="shared" si="557"/>
        <v>0</v>
      </c>
      <c r="AW933" s="250">
        <f t="shared" si="558"/>
        <v>0</v>
      </c>
      <c r="AX933" s="250">
        <f t="shared" si="559"/>
        <v>1</v>
      </c>
      <c r="AY933" s="89"/>
      <c r="AZ933" s="111"/>
      <c r="BA933" s="111"/>
      <c r="BB933" s="111"/>
      <c r="BC933" s="111"/>
      <c r="BD933" s="111"/>
      <c r="BE933" s="111"/>
      <c r="BF933" s="111"/>
      <c r="BG933" s="111"/>
      <c r="BH933" s="89"/>
      <c r="BI933" s="89"/>
      <c r="BJ933" s="89"/>
      <c r="BK933" s="89"/>
      <c r="BL933" s="89"/>
    </row>
    <row r="934" spans="1:64" x14ac:dyDescent="0.25">
      <c r="A934" s="86">
        <f t="shared" si="548"/>
        <v>933</v>
      </c>
      <c r="B934" s="113"/>
      <c r="C934" s="88"/>
      <c r="D934" s="88"/>
      <c r="E934" s="194">
        <f t="shared" si="560"/>
        <v>0</v>
      </c>
      <c r="F934" s="89">
        <f t="shared" si="561"/>
        <v>0</v>
      </c>
      <c r="G934" s="113"/>
      <c r="H934" s="88"/>
      <c r="I934" s="84">
        <f t="shared" si="562"/>
        <v>20904.664010595254</v>
      </c>
      <c r="J934" s="84">
        <f t="shared" si="563"/>
        <v>21107.789561548627</v>
      </c>
      <c r="K934" s="84">
        <f t="shared" si="564"/>
        <v>21310.915112502003</v>
      </c>
      <c r="L934" s="84">
        <f t="shared" si="565"/>
        <v>21514.040663455376</v>
      </c>
      <c r="M934" s="108">
        <f>IF(T934&lt;&gt;0,(((G934+1)*('Data Raw'!$N$1007-'Data Raw'!$N$1008)/2+'Data Raw'!$N$1008)*'Data Raw'!$M$1010+'Data Raw'!$M$1009)*AE934+AE934)</f>
        <v>21717.166214408753</v>
      </c>
      <c r="N934" s="84">
        <f t="shared" si="566"/>
        <v>21920.29176536213</v>
      </c>
      <c r="O934" s="84">
        <f t="shared" si="567"/>
        <v>22123.417316315503</v>
      </c>
      <c r="P934" s="84">
        <f t="shared" si="568"/>
        <v>22326.542867268879</v>
      </c>
      <c r="Q934" s="84">
        <f t="shared" si="569"/>
        <v>22529.668418222253</v>
      </c>
      <c r="R934" s="166" t="str">
        <f t="shared" si="570"/>
        <v/>
      </c>
      <c r="S934" s="109">
        <f>'Data Raw'!E976</f>
        <v>21735.56</v>
      </c>
      <c r="T934" s="109">
        <f>'Data Raw'!G976</f>
        <v>21814.37</v>
      </c>
      <c r="U934" s="109">
        <f>'Data Raw'!D976</f>
        <v>22523.57</v>
      </c>
      <c r="V934" s="166" t="str">
        <f t="shared" si="571"/>
        <v/>
      </c>
      <c r="W934" s="89">
        <f t="shared" si="572"/>
        <v>-97.203785591245833</v>
      </c>
      <c r="X934" s="89">
        <f t="shared" si="573"/>
        <v>9448.5759332688904</v>
      </c>
      <c r="Y934" s="89">
        <f t="shared" si="553"/>
        <v>377.90556695252457</v>
      </c>
      <c r="Z934" s="109">
        <f t="shared" si="574"/>
        <v>788.0099999999984</v>
      </c>
      <c r="AA934" s="89">
        <f t="shared" si="575"/>
        <v>432.86464676906121</v>
      </c>
      <c r="AB934" s="89">
        <f t="shared" si="576"/>
        <v>21641.067308620681</v>
      </c>
      <c r="AC934" s="89">
        <f t="shared" si="577"/>
        <v>22276.312691379317</v>
      </c>
      <c r="AD934" s="89">
        <f t="shared" si="578"/>
        <v>1</v>
      </c>
      <c r="AE934" s="89">
        <f>'Data Raw'!C976</f>
        <v>21958.69</v>
      </c>
      <c r="AF934" s="89"/>
      <c r="AG934" s="89">
        <f t="shared" si="544"/>
        <v>-144.31999999999971</v>
      </c>
      <c r="AH934" s="89">
        <f t="shared" si="545"/>
        <v>-241.52378559124554</v>
      </c>
      <c r="AI934" s="109">
        <f t="shared" si="546"/>
        <v>-1</v>
      </c>
      <c r="AJ934" s="109">
        <f t="shared" si="550"/>
        <v>50</v>
      </c>
      <c r="AK934" s="88"/>
      <c r="AL934" s="191" t="str">
        <f t="shared" si="551"/>
        <v/>
      </c>
      <c r="AM934" s="191">
        <f t="shared" si="552"/>
        <v>-144.31999999999971</v>
      </c>
      <c r="AN934" s="88"/>
      <c r="AO934" s="191"/>
      <c r="AP934" s="191">
        <f t="shared" si="547"/>
        <v>20828.262399999916</v>
      </c>
      <c r="AQ934" s="191">
        <f t="shared" si="579"/>
        <v>222.07921746458427</v>
      </c>
      <c r="AR934" s="191">
        <f t="shared" si="549"/>
        <v>-155.82634948794029</v>
      </c>
      <c r="AS934" s="250">
        <f t="shared" si="554"/>
        <v>0</v>
      </c>
      <c r="AT934" s="250">
        <f t="shared" si="555"/>
        <v>0</v>
      </c>
      <c r="AU934" s="250">
        <f t="shared" si="556"/>
        <v>0</v>
      </c>
      <c r="AV934" s="250">
        <f t="shared" si="557"/>
        <v>1</v>
      </c>
      <c r="AW934" s="250">
        <f t="shared" si="558"/>
        <v>0</v>
      </c>
      <c r="AX934" s="250">
        <f t="shared" si="559"/>
        <v>0</v>
      </c>
      <c r="AY934" s="89"/>
      <c r="AZ934" s="111"/>
      <c r="BA934" s="111"/>
      <c r="BB934" s="111"/>
      <c r="BC934" s="111"/>
      <c r="BD934" s="111"/>
      <c r="BE934" s="111"/>
      <c r="BF934" s="111"/>
      <c r="BG934" s="111"/>
      <c r="BH934" s="89"/>
      <c r="BI934" s="89"/>
      <c r="BJ934" s="89"/>
      <c r="BK934" s="89"/>
      <c r="BL934" s="89"/>
    </row>
    <row r="935" spans="1:64" x14ac:dyDescent="0.25">
      <c r="A935" s="86">
        <f t="shared" si="548"/>
        <v>934</v>
      </c>
      <c r="B935" s="113"/>
      <c r="C935" s="88"/>
      <c r="D935" s="88"/>
      <c r="E935" s="194">
        <f t="shared" si="560"/>
        <v>0</v>
      </c>
      <c r="F935" s="89">
        <f t="shared" si="561"/>
        <v>0</v>
      </c>
      <c r="G935" s="113"/>
      <c r="H935" s="88"/>
      <c r="I935" s="84">
        <f t="shared" si="562"/>
        <v>21028.982968403263</v>
      </c>
      <c r="J935" s="84">
        <f t="shared" si="563"/>
        <v>21217.93575187953</v>
      </c>
      <c r="K935" s="84">
        <f t="shared" si="564"/>
        <v>21406.888535355789</v>
      </c>
      <c r="L935" s="84">
        <f t="shared" si="565"/>
        <v>21595.841318832052</v>
      </c>
      <c r="M935" s="108">
        <f>IF(T935&lt;&gt;0,(((G935+1)*('Data Raw'!$N$1007-'Data Raw'!$N$1008)/2+'Data Raw'!$N$1008)*'Data Raw'!$M$1010+'Data Raw'!$M$1009)*AE935+AE935)</f>
        <v>21784.794102308315</v>
      </c>
      <c r="N935" s="84">
        <f t="shared" si="566"/>
        <v>21973.746885784578</v>
      </c>
      <c r="O935" s="84">
        <f t="shared" si="567"/>
        <v>22162.699669260841</v>
      </c>
      <c r="P935" s="84">
        <f t="shared" si="568"/>
        <v>22351.6524527371</v>
      </c>
      <c r="Q935" s="84">
        <f t="shared" si="569"/>
        <v>22540.605236213367</v>
      </c>
      <c r="R935" s="166" t="str">
        <f t="shared" si="570"/>
        <v/>
      </c>
      <c r="S935" s="109">
        <f>'Data Raw'!E977</f>
        <v>22027.07</v>
      </c>
      <c r="T935" s="109">
        <f>'Data Raw'!G977</f>
        <v>22620.33</v>
      </c>
      <c r="U935" s="109">
        <f>'Data Raw'!D977</f>
        <v>22620.33</v>
      </c>
      <c r="V935" s="166" t="str">
        <f t="shared" si="571"/>
        <v/>
      </c>
      <c r="W935" s="89">
        <f t="shared" si="572"/>
        <v>-835.53589769168684</v>
      </c>
      <c r="X935" s="89">
        <f t="shared" si="573"/>
        <v>698120.23633145296</v>
      </c>
      <c r="Y935" s="89">
        <f t="shared" si="553"/>
        <v>471.31971883420937</v>
      </c>
      <c r="Z935" s="109">
        <f t="shared" si="574"/>
        <v>593.26000000000204</v>
      </c>
      <c r="AA935" s="89">
        <f t="shared" si="575"/>
        <v>455.77826865919559</v>
      </c>
      <c r="AB935" s="89">
        <f t="shared" si="576"/>
        <v>21659.135050246299</v>
      </c>
      <c r="AC935" s="89">
        <f t="shared" si="577"/>
        <v>22395.0049497537</v>
      </c>
      <c r="AD935" s="89" t="str">
        <f t="shared" si="578"/>
        <v/>
      </c>
      <c r="AE935" s="89">
        <f>'Data Raw'!C977</f>
        <v>22027.07</v>
      </c>
      <c r="AF935" s="89"/>
      <c r="AG935" s="89">
        <f t="shared" si="544"/>
        <v>593.26000000000204</v>
      </c>
      <c r="AH935" s="89">
        <f t="shared" si="545"/>
        <v>-242.2758976916848</v>
      </c>
      <c r="AI935" s="109">
        <f t="shared" si="546"/>
        <v>-1</v>
      </c>
      <c r="AJ935" s="109">
        <f t="shared" si="550"/>
        <v>50</v>
      </c>
      <c r="AK935" s="88"/>
      <c r="AL935" s="191" t="str">
        <f t="shared" si="551"/>
        <v/>
      </c>
      <c r="AM935" s="191">
        <f t="shared" si="552"/>
        <v>-593.26000000000204</v>
      </c>
      <c r="AN935" s="88"/>
      <c r="AO935" s="191"/>
      <c r="AP935" s="191">
        <f t="shared" si="547"/>
        <v>351957.42760000244</v>
      </c>
      <c r="AQ935" s="191">
        <f t="shared" si="579"/>
        <v>263.32152663518622</v>
      </c>
      <c r="AR935" s="191">
        <f t="shared" si="549"/>
        <v>-207.99819219902315</v>
      </c>
      <c r="AS935" s="250">
        <f t="shared" si="554"/>
        <v>0</v>
      </c>
      <c r="AT935" s="250">
        <f t="shared" si="555"/>
        <v>0</v>
      </c>
      <c r="AU935" s="250">
        <f t="shared" si="556"/>
        <v>0</v>
      </c>
      <c r="AV935" s="250">
        <f t="shared" si="557"/>
        <v>0</v>
      </c>
      <c r="AW935" s="250">
        <f t="shared" si="558"/>
        <v>0</v>
      </c>
      <c r="AX935" s="250">
        <f t="shared" si="559"/>
        <v>0</v>
      </c>
      <c r="AY935" s="89"/>
      <c r="AZ935" s="111"/>
      <c r="BA935" s="111"/>
      <c r="BB935" s="111"/>
      <c r="BC935" s="111"/>
      <c r="BD935" s="111"/>
      <c r="BE935" s="111"/>
      <c r="BF935" s="111"/>
      <c r="BG935" s="111"/>
      <c r="BH935" s="89"/>
      <c r="BI935" s="89"/>
      <c r="BJ935" s="89"/>
      <c r="BK935" s="89"/>
      <c r="BL935" s="89"/>
    </row>
    <row r="936" spans="1:64" x14ac:dyDescent="0.25">
      <c r="A936" s="86">
        <f t="shared" si="548"/>
        <v>935</v>
      </c>
      <c r="B936" s="113"/>
      <c r="C936" s="88"/>
      <c r="D936" s="88"/>
      <c r="E936" s="194">
        <f t="shared" si="560"/>
        <v>0</v>
      </c>
      <c r="F936" s="89">
        <f t="shared" si="561"/>
        <v>0</v>
      </c>
      <c r="G936" s="113"/>
      <c r="H936" s="88"/>
      <c r="I936" s="84">
        <f t="shared" si="562"/>
        <v>21562.137497515057</v>
      </c>
      <c r="J936" s="84">
        <f t="shared" si="563"/>
        <v>21797.797356932162</v>
      </c>
      <c r="K936" s="84">
        <f t="shared" si="564"/>
        <v>22033.457216349267</v>
      </c>
      <c r="L936" s="84">
        <f t="shared" si="565"/>
        <v>22269.117075766371</v>
      </c>
      <c r="M936" s="108">
        <f>IF(T936&lt;&gt;0,(((G936+1)*('Data Raw'!$N$1007-'Data Raw'!$N$1008)/2+'Data Raw'!$N$1008)*'Data Raw'!$M$1010+'Data Raw'!$M$1009)*AE936+AE936)</f>
        <v>22504.776935183476</v>
      </c>
      <c r="N936" s="84">
        <f t="shared" si="566"/>
        <v>22740.43679460058</v>
      </c>
      <c r="O936" s="84">
        <f t="shared" si="567"/>
        <v>22976.096654017685</v>
      </c>
      <c r="P936" s="84">
        <f t="shared" si="568"/>
        <v>23211.75651343479</v>
      </c>
      <c r="Q936" s="84">
        <f t="shared" si="569"/>
        <v>23447.416372851894</v>
      </c>
      <c r="R936" s="166" t="str">
        <f t="shared" si="570"/>
        <v/>
      </c>
      <c r="S936" s="109">
        <f>'Data Raw'!E978</f>
        <v>22319.32</v>
      </c>
      <c r="T936" s="109">
        <f>'Data Raw'!G978</f>
        <v>22616.23</v>
      </c>
      <c r="U936" s="109">
        <f>'Data Raw'!D978</f>
        <v>22977.25</v>
      </c>
      <c r="V936" s="166" t="str">
        <f t="shared" si="571"/>
        <v/>
      </c>
      <c r="W936" s="89">
        <f t="shared" si="572"/>
        <v>-111.45306481652369</v>
      </c>
      <c r="X936" s="89">
        <f t="shared" si="573"/>
        <v>12421.785656996231</v>
      </c>
      <c r="Y936" s="89">
        <f t="shared" si="553"/>
        <v>438.38591117689009</v>
      </c>
      <c r="Z936" s="109">
        <f t="shared" si="574"/>
        <v>657.93000000000029</v>
      </c>
      <c r="AA936" s="89">
        <f t="shared" si="575"/>
        <v>484.65708742216759</v>
      </c>
      <c r="AB936" s="89">
        <f t="shared" si="576"/>
        <v>22367.648471639684</v>
      </c>
      <c r="AC936" s="89">
        <f t="shared" si="577"/>
        <v>23142.471528360318</v>
      </c>
      <c r="AD936" s="89">
        <f t="shared" si="578"/>
        <v>1</v>
      </c>
      <c r="AE936" s="89">
        <f>'Data Raw'!C978</f>
        <v>22755.06</v>
      </c>
      <c r="AF936" s="89"/>
      <c r="AG936" s="89">
        <f t="shared" si="544"/>
        <v>-138.83000000000175</v>
      </c>
      <c r="AH936" s="89">
        <f t="shared" si="545"/>
        <v>-250.28306481652544</v>
      </c>
      <c r="AI936" s="109">
        <f t="shared" si="546"/>
        <v>-1</v>
      </c>
      <c r="AJ936" s="109">
        <f t="shared" si="550"/>
        <v>50</v>
      </c>
      <c r="AK936" s="88"/>
      <c r="AL936" s="191" t="str">
        <f t="shared" si="551"/>
        <v/>
      </c>
      <c r="AM936" s="191">
        <f t="shared" si="552"/>
        <v>-138.83000000000175</v>
      </c>
      <c r="AN936" s="88"/>
      <c r="AO936" s="191"/>
      <c r="AP936" s="191">
        <f t="shared" si="547"/>
        <v>19273.768900000487</v>
      </c>
      <c r="AQ936" s="191">
        <f t="shared" si="579"/>
        <v>249.48913478683238</v>
      </c>
      <c r="AR936" s="191">
        <f t="shared" si="549"/>
        <v>-188.89677639005771</v>
      </c>
      <c r="AS936" s="250">
        <f t="shared" si="554"/>
        <v>0</v>
      </c>
      <c r="AT936" s="250">
        <f t="shared" si="555"/>
        <v>0</v>
      </c>
      <c r="AU936" s="250">
        <f t="shared" si="556"/>
        <v>0</v>
      </c>
      <c r="AV936" s="250">
        <f t="shared" si="557"/>
        <v>1</v>
      </c>
      <c r="AW936" s="250">
        <f t="shared" si="558"/>
        <v>0</v>
      </c>
      <c r="AX936" s="250">
        <f t="shared" si="559"/>
        <v>0</v>
      </c>
      <c r="AY936" s="89"/>
      <c r="AZ936" s="111"/>
      <c r="BA936" s="111"/>
      <c r="BB936" s="111"/>
      <c r="BC936" s="111"/>
      <c r="BD936" s="111"/>
      <c r="BE936" s="111"/>
      <c r="BF936" s="111"/>
      <c r="BG936" s="111"/>
      <c r="BH936" s="89"/>
      <c r="BI936" s="89"/>
      <c r="BJ936" s="89"/>
      <c r="BK936" s="89"/>
      <c r="BL936" s="89"/>
    </row>
    <row r="937" spans="1:64" x14ac:dyDescent="0.25">
      <c r="A937" s="86">
        <f t="shared" si="548"/>
        <v>936</v>
      </c>
      <c r="B937" s="113"/>
      <c r="C937" s="88"/>
      <c r="D937" s="88"/>
      <c r="E937" s="194">
        <f t="shared" si="560"/>
        <v>0</v>
      </c>
      <c r="F937" s="89">
        <f t="shared" si="561"/>
        <v>0</v>
      </c>
      <c r="G937" s="113"/>
      <c r="H937" s="88"/>
      <c r="I937" s="84">
        <f t="shared" si="562"/>
        <v>21538.668653134351</v>
      </c>
      <c r="J937" s="84">
        <f t="shared" si="563"/>
        <v>21757.861608722797</v>
      </c>
      <c r="K937" s="84">
        <f t="shared" si="564"/>
        <v>21977.054564311242</v>
      </c>
      <c r="L937" s="84">
        <f t="shared" si="565"/>
        <v>22196.247519899687</v>
      </c>
      <c r="M937" s="108">
        <f>IF(T937&lt;&gt;0,(((G937+1)*('Data Raw'!$N$1007-'Data Raw'!$N$1008)/2+'Data Raw'!$N$1008)*'Data Raw'!$M$1010+'Data Raw'!$M$1009)*AE937+AE937)</f>
        <v>22415.440475488133</v>
      </c>
      <c r="N937" s="84">
        <f t="shared" si="566"/>
        <v>22634.633431076578</v>
      </c>
      <c r="O937" s="84">
        <f t="shared" si="567"/>
        <v>22853.826386665023</v>
      </c>
      <c r="P937" s="84">
        <f t="shared" si="568"/>
        <v>23073.019342253468</v>
      </c>
      <c r="Q937" s="84">
        <f t="shared" si="569"/>
        <v>23292.212297841914</v>
      </c>
      <c r="R937" s="166" t="str">
        <f t="shared" si="570"/>
        <v/>
      </c>
      <c r="S937" s="109">
        <f>'Data Raw'!E979</f>
        <v>22608.18</v>
      </c>
      <c r="T937" s="109">
        <f>'Data Raw'!G979</f>
        <v>22976.81</v>
      </c>
      <c r="U937" s="109">
        <f>'Data Raw'!D979</f>
        <v>23141.41</v>
      </c>
      <c r="V937" s="166" t="str">
        <f t="shared" si="571"/>
        <v/>
      </c>
      <c r="W937" s="89">
        <f t="shared" si="572"/>
        <v>-561.3695245118688</v>
      </c>
      <c r="X937" s="89">
        <f t="shared" si="573"/>
        <v>315135.74305068166</v>
      </c>
      <c r="Y937" s="89">
        <f t="shared" si="553"/>
        <v>457.98143845123474</v>
      </c>
      <c r="Z937" s="109">
        <f t="shared" si="574"/>
        <v>533.22999999999956</v>
      </c>
      <c r="AA937" s="89">
        <f t="shared" si="575"/>
        <v>491.59607493328645</v>
      </c>
      <c r="AB937" s="89">
        <f t="shared" si="576"/>
        <v>22252.771475691156</v>
      </c>
      <c r="AC937" s="89">
        <f t="shared" si="577"/>
        <v>23076.688524308844</v>
      </c>
      <c r="AD937" s="89">
        <f t="shared" si="578"/>
        <v>1</v>
      </c>
      <c r="AE937" s="89">
        <f>'Data Raw'!C979</f>
        <v>22664.73</v>
      </c>
      <c r="AF937" s="89"/>
      <c r="AG937" s="89">
        <f t="shared" si="544"/>
        <v>312.08000000000175</v>
      </c>
      <c r="AH937" s="89">
        <f t="shared" si="545"/>
        <v>-249.28952451186706</v>
      </c>
      <c r="AI937" s="109">
        <f t="shared" si="546"/>
        <v>-1</v>
      </c>
      <c r="AJ937" s="109">
        <f t="shared" si="550"/>
        <v>50</v>
      </c>
      <c r="AK937" s="88"/>
      <c r="AL937" s="191" t="str">
        <f t="shared" si="551"/>
        <v/>
      </c>
      <c r="AM937" s="191">
        <f t="shared" si="552"/>
        <v>-312.08000000000175</v>
      </c>
      <c r="AN937" s="88"/>
      <c r="AO937" s="191"/>
      <c r="AP937" s="191">
        <f t="shared" si="547"/>
        <v>97393.926400001088</v>
      </c>
      <c r="AQ937" s="191">
        <f t="shared" si="579"/>
        <v>256.44367536607342</v>
      </c>
      <c r="AR937" s="191">
        <f t="shared" si="549"/>
        <v>-201.53776308516132</v>
      </c>
      <c r="AS937" s="250">
        <f t="shared" si="554"/>
        <v>0</v>
      </c>
      <c r="AT937" s="250">
        <f t="shared" si="555"/>
        <v>0</v>
      </c>
      <c r="AU937" s="250">
        <f t="shared" si="556"/>
        <v>0</v>
      </c>
      <c r="AV937" s="250">
        <f t="shared" si="557"/>
        <v>0</v>
      </c>
      <c r="AW937" s="250">
        <f t="shared" si="558"/>
        <v>1</v>
      </c>
      <c r="AX937" s="250">
        <f t="shared" si="559"/>
        <v>0</v>
      </c>
      <c r="AY937" s="89"/>
      <c r="AZ937" s="111"/>
      <c r="BA937" s="111"/>
      <c r="BB937" s="111"/>
      <c r="BC937" s="111"/>
      <c r="BD937" s="111"/>
      <c r="BE937" s="111"/>
      <c r="BF937" s="111"/>
      <c r="BG937" s="111"/>
      <c r="BH937" s="89"/>
      <c r="BI937" s="89"/>
      <c r="BJ937" s="89"/>
      <c r="BK937" s="89"/>
      <c r="BL937" s="89"/>
    </row>
    <row r="938" spans="1:64" x14ac:dyDescent="0.25">
      <c r="A938" s="86">
        <f t="shared" si="548"/>
        <v>937</v>
      </c>
      <c r="B938" s="113"/>
      <c r="C938" s="88"/>
      <c r="D938" s="88"/>
      <c r="E938" s="194">
        <f t="shared" si="560"/>
        <v>0</v>
      </c>
      <c r="F938" s="89">
        <f t="shared" si="561"/>
        <v>0</v>
      </c>
      <c r="G938" s="113"/>
      <c r="H938" s="88"/>
      <c r="I938" s="84">
        <f t="shared" si="562"/>
        <v>21610.967680523623</v>
      </c>
      <c r="J938" s="84">
        <f t="shared" si="563"/>
        <v>21839.958399749241</v>
      </c>
      <c r="K938" s="84">
        <f t="shared" si="564"/>
        <v>22068.949118974859</v>
      </c>
      <c r="L938" s="84">
        <f t="shared" si="565"/>
        <v>22297.939838200477</v>
      </c>
      <c r="M938" s="108">
        <f>IF(T938&lt;&gt;0,(((G938+1)*('Data Raw'!$N$1007-'Data Raw'!$N$1008)/2+'Data Raw'!$N$1008)*'Data Raw'!$M$1010+'Data Raw'!$M$1009)*AE938+AE938)</f>
        <v>22526.930557426094</v>
      </c>
      <c r="N938" s="84">
        <f t="shared" si="566"/>
        <v>22755.921276651712</v>
      </c>
      <c r="O938" s="84">
        <f t="shared" si="567"/>
        <v>22984.91199587733</v>
      </c>
      <c r="P938" s="84">
        <f t="shared" si="568"/>
        <v>23213.902715102948</v>
      </c>
      <c r="Q938" s="84">
        <f t="shared" si="569"/>
        <v>23442.893434328565</v>
      </c>
      <c r="R938" s="166" t="str">
        <f t="shared" si="570"/>
        <v/>
      </c>
      <c r="S938" s="109">
        <f>'Data Raw'!E980</f>
        <v>22649.49</v>
      </c>
      <c r="T938" s="109">
        <f>'Data Raw'!G980</f>
        <v>22944.240000000002</v>
      </c>
      <c r="U938" s="109">
        <f>'Data Raw'!D980</f>
        <v>22975.34</v>
      </c>
      <c r="V938" s="166" t="str">
        <f t="shared" si="571"/>
        <v/>
      </c>
      <c r="W938" s="89">
        <f t="shared" si="572"/>
        <v>-417.30944257390729</v>
      </c>
      <c r="X938" s="89">
        <f t="shared" si="573"/>
        <v>174147.17086134522</v>
      </c>
      <c r="Y938" s="89">
        <f t="shared" si="553"/>
        <v>452.3950799682757</v>
      </c>
      <c r="Z938" s="109">
        <f t="shared" si="574"/>
        <v>325.84999999999854</v>
      </c>
      <c r="AA938" s="89">
        <f t="shared" si="575"/>
        <v>467.91806422853102</v>
      </c>
      <c r="AB938" s="89">
        <f t="shared" si="576"/>
        <v>22359.603336306707</v>
      </c>
      <c r="AC938" s="89">
        <f t="shared" si="577"/>
        <v>23195.316663693291</v>
      </c>
      <c r="AD938" s="89">
        <f t="shared" si="578"/>
        <v>1</v>
      </c>
      <c r="AE938" s="89">
        <f>'Data Raw'!C980</f>
        <v>22777.46</v>
      </c>
      <c r="AF938" s="89"/>
      <c r="AG938" s="89">
        <f t="shared" si="544"/>
        <v>166.78000000000247</v>
      </c>
      <c r="AH938" s="89">
        <f t="shared" si="545"/>
        <v>-250.52944257390482</v>
      </c>
      <c r="AI938" s="109">
        <f t="shared" si="546"/>
        <v>-1</v>
      </c>
      <c r="AJ938" s="109">
        <f t="shared" si="550"/>
        <v>50</v>
      </c>
      <c r="AK938" s="88"/>
      <c r="AL938" s="191" t="str">
        <f t="shared" si="551"/>
        <v/>
      </c>
      <c r="AM938" s="191">
        <f t="shared" si="552"/>
        <v>-166.78000000000247</v>
      </c>
      <c r="AN938" s="88"/>
      <c r="AO938" s="191"/>
      <c r="AP938" s="191">
        <f t="shared" si="547"/>
        <v>27815.568400000826</v>
      </c>
      <c r="AQ938" s="191">
        <f t="shared" si="579"/>
        <v>246.48104476984332</v>
      </c>
      <c r="AR938" s="191">
        <f t="shared" si="549"/>
        <v>-205.91403519843237</v>
      </c>
      <c r="AS938" s="250">
        <f t="shared" si="554"/>
        <v>0</v>
      </c>
      <c r="AT938" s="250">
        <f t="shared" si="555"/>
        <v>0</v>
      </c>
      <c r="AU938" s="250">
        <f t="shared" si="556"/>
        <v>0</v>
      </c>
      <c r="AV938" s="250">
        <f t="shared" si="557"/>
        <v>1</v>
      </c>
      <c r="AW938" s="250">
        <f t="shared" si="558"/>
        <v>0</v>
      </c>
      <c r="AX938" s="250">
        <f t="shared" si="559"/>
        <v>0</v>
      </c>
      <c r="AY938" s="89"/>
      <c r="AZ938" s="111"/>
      <c r="BA938" s="111"/>
      <c r="BB938" s="111"/>
      <c r="BC938" s="111"/>
      <c r="BD938" s="111"/>
      <c r="BE938" s="111"/>
      <c r="BF938" s="111"/>
      <c r="BG938" s="111"/>
      <c r="BH938" s="89"/>
      <c r="BI938" s="89"/>
      <c r="BJ938" s="89"/>
      <c r="BK938" s="89"/>
      <c r="BL938" s="89"/>
    </row>
    <row r="939" spans="1:64" x14ac:dyDescent="0.25">
      <c r="A939" s="86">
        <f t="shared" si="548"/>
        <v>938</v>
      </c>
      <c r="B939" s="113"/>
      <c r="C939" s="88"/>
      <c r="D939" s="88"/>
      <c r="E939" s="194">
        <f t="shared" si="560"/>
        <v>0</v>
      </c>
      <c r="F939" s="89">
        <f t="shared" si="561"/>
        <v>0</v>
      </c>
      <c r="G939" s="113"/>
      <c r="H939" s="88"/>
      <c r="I939" s="84">
        <f t="shared" si="562"/>
        <v>21562.058587166372</v>
      </c>
      <c r="J939" s="84">
        <f t="shared" si="563"/>
        <v>21788.256127150507</v>
      </c>
      <c r="K939" s="84">
        <f t="shared" si="564"/>
        <v>22014.453667134647</v>
      </c>
      <c r="L939" s="84">
        <f t="shared" si="565"/>
        <v>22240.651207118783</v>
      </c>
      <c r="M939" s="108">
        <f>IF(T939&lt;&gt;0,(((G939+1)*('Data Raw'!$N$1007-'Data Raw'!$N$1008)/2+'Data Raw'!$N$1008)*'Data Raw'!$M$1010+'Data Raw'!$M$1009)*AE939+AE939)</f>
        <v>22466.848747102922</v>
      </c>
      <c r="N939" s="84">
        <f t="shared" si="566"/>
        <v>22693.046287087062</v>
      </c>
      <c r="O939" s="84">
        <f t="shared" si="567"/>
        <v>22919.243827071197</v>
      </c>
      <c r="P939" s="84">
        <f t="shared" si="568"/>
        <v>23145.441367055337</v>
      </c>
      <c r="Q939" s="84">
        <f t="shared" si="569"/>
        <v>23371.638907039473</v>
      </c>
      <c r="R939" s="166" t="str">
        <f t="shared" si="570"/>
        <v/>
      </c>
      <c r="S939" s="109">
        <f>'Data Raw'!E981</f>
        <v>22436.13</v>
      </c>
      <c r="T939" s="109">
        <f>'Data Raw'!G981</f>
        <v>22576.98</v>
      </c>
      <c r="U939" s="109">
        <f>'Data Raw'!D981</f>
        <v>22849.66</v>
      </c>
      <c r="V939" s="166" t="str">
        <f t="shared" si="571"/>
        <v/>
      </c>
      <c r="W939" s="89">
        <f t="shared" si="572"/>
        <v>-110.1312528970775</v>
      </c>
      <c r="X939" s="89">
        <f t="shared" si="573"/>
        <v>12128.892864680041</v>
      </c>
      <c r="Y939" s="89">
        <f t="shared" si="553"/>
        <v>420.89984270806139</v>
      </c>
      <c r="Z939" s="109">
        <f t="shared" si="574"/>
        <v>413.52999999999884</v>
      </c>
      <c r="AA939" s="89">
        <f t="shared" si="575"/>
        <v>460.14834076731216</v>
      </c>
      <c r="AB939" s="89">
        <f t="shared" si="576"/>
        <v>22318.979645405747</v>
      </c>
      <c r="AC939" s="89">
        <f t="shared" si="577"/>
        <v>23114.440354594251</v>
      </c>
      <c r="AD939" s="89">
        <f t="shared" si="578"/>
        <v>1</v>
      </c>
      <c r="AE939" s="89">
        <f>'Data Raw'!C981</f>
        <v>22716.71</v>
      </c>
      <c r="AF939" s="89"/>
      <c r="AG939" s="89">
        <f t="shared" si="544"/>
        <v>-139.72999999999956</v>
      </c>
      <c r="AH939" s="89">
        <f t="shared" si="545"/>
        <v>-249.86125289707707</v>
      </c>
      <c r="AI939" s="109">
        <f t="shared" si="546"/>
        <v>-1</v>
      </c>
      <c r="AJ939" s="109">
        <f t="shared" si="550"/>
        <v>50</v>
      </c>
      <c r="AK939" s="88"/>
      <c r="AL939" s="191" t="str">
        <f t="shared" si="551"/>
        <v/>
      </c>
      <c r="AM939" s="191">
        <f t="shared" si="552"/>
        <v>-139.72999999999956</v>
      </c>
      <c r="AN939" s="88"/>
      <c r="AO939" s="191"/>
      <c r="AP939" s="191">
        <f t="shared" si="547"/>
        <v>19524.472899999877</v>
      </c>
      <c r="AQ939" s="191">
        <f t="shared" si="579"/>
        <v>234.61981757319401</v>
      </c>
      <c r="AR939" s="191">
        <f t="shared" si="549"/>
        <v>-186.28002513486737</v>
      </c>
      <c r="AS939" s="250">
        <f t="shared" si="554"/>
        <v>0</v>
      </c>
      <c r="AT939" s="250">
        <f t="shared" si="555"/>
        <v>0</v>
      </c>
      <c r="AU939" s="250">
        <f t="shared" si="556"/>
        <v>0</v>
      </c>
      <c r="AV939" s="250">
        <f t="shared" si="557"/>
        <v>1</v>
      </c>
      <c r="AW939" s="250">
        <f t="shared" si="558"/>
        <v>0</v>
      </c>
      <c r="AX939" s="250">
        <f t="shared" si="559"/>
        <v>0</v>
      </c>
      <c r="AY939" s="89"/>
      <c r="AZ939" s="111"/>
      <c r="BA939" s="111"/>
      <c r="BB939" s="111"/>
      <c r="BC939" s="111"/>
      <c r="BD939" s="111"/>
      <c r="BE939" s="111"/>
      <c r="BF939" s="111"/>
      <c r="BG939" s="111"/>
      <c r="BH939" s="89"/>
      <c r="BI939" s="89"/>
      <c r="BJ939" s="89"/>
      <c r="BK939" s="89"/>
      <c r="BL939" s="89"/>
    </row>
    <row r="940" spans="1:64" x14ac:dyDescent="0.25">
      <c r="A940" s="86">
        <f t="shared" si="548"/>
        <v>939</v>
      </c>
      <c r="B940" s="113"/>
      <c r="C940" s="88"/>
      <c r="D940" s="88"/>
      <c r="E940" s="194">
        <f t="shared" si="560"/>
        <v>0</v>
      </c>
      <c r="F940" s="89">
        <f t="shared" si="561"/>
        <v>0</v>
      </c>
      <c r="G940" s="113"/>
      <c r="H940" s="88"/>
      <c r="I940" s="84">
        <f t="shared" si="562"/>
        <v>21994.26291238386</v>
      </c>
      <c r="J940" s="84">
        <f t="shared" si="563"/>
        <v>22204.712833737893</v>
      </c>
      <c r="K940" s="84">
        <f t="shared" si="564"/>
        <v>22415.162755091922</v>
      </c>
      <c r="L940" s="84">
        <f t="shared" si="565"/>
        <v>22625.612676445955</v>
      </c>
      <c r="M940" s="108">
        <f>IF(T940&lt;&gt;0,(((G940+1)*('Data Raw'!$N$1007-'Data Raw'!$N$1008)/2+'Data Raw'!$N$1008)*'Data Raw'!$M$1010+'Data Raw'!$M$1009)*AE940+AE940)</f>
        <v>22836.062597799984</v>
      </c>
      <c r="N940" s="84">
        <f t="shared" si="566"/>
        <v>23046.512519154014</v>
      </c>
      <c r="O940" s="84">
        <f t="shared" si="567"/>
        <v>23256.962440508047</v>
      </c>
      <c r="P940" s="84">
        <f t="shared" si="568"/>
        <v>23467.412361862076</v>
      </c>
      <c r="Q940" s="84">
        <f t="shared" si="569"/>
        <v>23677.862283216109</v>
      </c>
      <c r="R940" s="166" t="str">
        <f t="shared" si="570"/>
        <v/>
      </c>
      <c r="S940" s="109">
        <f>'Data Raw'!E982</f>
        <v>22901.69</v>
      </c>
      <c r="T940" s="109">
        <f>'Data Raw'!G982</f>
        <v>23477.919999999998</v>
      </c>
      <c r="U940" s="109">
        <f>'Data Raw'!D982</f>
        <v>23477.919999999998</v>
      </c>
      <c r="V940" s="166" t="str">
        <f t="shared" si="571"/>
        <v/>
      </c>
      <c r="W940" s="89">
        <f t="shared" si="572"/>
        <v>-641.85740220001389</v>
      </c>
      <c r="X940" s="89">
        <f t="shared" si="573"/>
        <v>411980.92475895042</v>
      </c>
      <c r="Y940" s="89">
        <f t="shared" si="553"/>
        <v>459.02396300799802</v>
      </c>
      <c r="Z940" s="109">
        <f t="shared" si="574"/>
        <v>576.22999999999956</v>
      </c>
      <c r="AA940" s="89">
        <f t="shared" si="575"/>
        <v>476.73143494341031</v>
      </c>
      <c r="AB940" s="89">
        <f t="shared" si="576"/>
        <v>22698.903910347784</v>
      </c>
      <c r="AC940" s="89">
        <f t="shared" si="577"/>
        <v>23481.156089652213</v>
      </c>
      <c r="AD940" s="89">
        <f t="shared" si="578"/>
        <v>1</v>
      </c>
      <c r="AE940" s="89">
        <f>'Data Raw'!C982</f>
        <v>23090.03</v>
      </c>
      <c r="AF940" s="89"/>
      <c r="AG940" s="89">
        <f t="shared" si="544"/>
        <v>387.88999999999942</v>
      </c>
      <c r="AH940" s="89">
        <f t="shared" si="545"/>
        <v>-253.96740220001448</v>
      </c>
      <c r="AI940" s="109">
        <f t="shared" si="546"/>
        <v>-1</v>
      </c>
      <c r="AJ940" s="109">
        <f t="shared" si="550"/>
        <v>50</v>
      </c>
      <c r="AK940" s="88"/>
      <c r="AL940" s="191" t="str">
        <f t="shared" si="551"/>
        <v/>
      </c>
      <c r="AM940" s="191">
        <f t="shared" si="552"/>
        <v>-387.88999999999942</v>
      </c>
      <c r="AN940" s="88"/>
      <c r="AO940" s="191"/>
      <c r="AP940" s="191">
        <f t="shared" si="547"/>
        <v>150458.65209999954</v>
      </c>
      <c r="AQ940" s="191">
        <f t="shared" si="579"/>
        <v>251.64983784283908</v>
      </c>
      <c r="AR940" s="191">
        <f t="shared" si="549"/>
        <v>-207.37412516515894</v>
      </c>
      <c r="AS940" s="250">
        <f t="shared" si="554"/>
        <v>0</v>
      </c>
      <c r="AT940" s="250">
        <f t="shared" si="555"/>
        <v>0</v>
      </c>
      <c r="AU940" s="250">
        <f t="shared" si="556"/>
        <v>0</v>
      </c>
      <c r="AV940" s="250">
        <f t="shared" si="557"/>
        <v>0</v>
      </c>
      <c r="AW940" s="250">
        <f t="shared" si="558"/>
        <v>0</v>
      </c>
      <c r="AX940" s="250">
        <f t="shared" si="559"/>
        <v>1</v>
      </c>
      <c r="AY940" s="89"/>
      <c r="AZ940" s="111"/>
      <c r="BA940" s="111"/>
      <c r="BB940" s="111"/>
      <c r="BC940" s="111"/>
      <c r="BD940" s="111"/>
      <c r="BE940" s="111"/>
      <c r="BF940" s="111"/>
      <c r="BG940" s="111"/>
      <c r="BH940" s="89"/>
      <c r="BI940" s="89"/>
      <c r="BJ940" s="89"/>
      <c r="BK940" s="89"/>
      <c r="BL940" s="89"/>
    </row>
    <row r="941" spans="1:64" x14ac:dyDescent="0.25">
      <c r="A941" s="86">
        <f t="shared" si="548"/>
        <v>940</v>
      </c>
      <c r="B941" s="113"/>
      <c r="C941" s="88"/>
      <c r="D941" s="88"/>
      <c r="E941" s="194">
        <f t="shared" si="560"/>
        <v>0</v>
      </c>
      <c r="F941" s="89">
        <f t="shared" si="561"/>
        <v>0</v>
      </c>
      <c r="G941" s="113"/>
      <c r="H941" s="88"/>
      <c r="I941" s="84">
        <f t="shared" si="562"/>
        <v>22295.921841209289</v>
      </c>
      <c r="J941" s="84">
        <f t="shared" si="563"/>
        <v>22525.43382271329</v>
      </c>
      <c r="K941" s="84">
        <f t="shared" si="564"/>
        <v>22754.945804217288</v>
      </c>
      <c r="L941" s="84">
        <f t="shared" si="565"/>
        <v>22984.45778572129</v>
      </c>
      <c r="M941" s="108">
        <f>IF(T941&lt;&gt;0,(((G941+1)*('Data Raw'!$N$1007-'Data Raw'!$N$1008)/2+'Data Raw'!$N$1008)*'Data Raw'!$M$1010+'Data Raw'!$M$1009)*AE941+AE941)</f>
        <v>23213.969767225288</v>
      </c>
      <c r="N941" s="84">
        <f t="shared" si="566"/>
        <v>23443.481748729286</v>
      </c>
      <c r="O941" s="84">
        <f t="shared" si="567"/>
        <v>23672.993730233287</v>
      </c>
      <c r="P941" s="84">
        <f t="shared" si="568"/>
        <v>23902.505711737285</v>
      </c>
      <c r="Q941" s="84">
        <f t="shared" si="569"/>
        <v>24132.017693241287</v>
      </c>
      <c r="R941" s="166" t="str">
        <f t="shared" si="570"/>
        <v/>
      </c>
      <c r="S941" s="109">
        <f>'Data Raw'!E983</f>
        <v>23221.57</v>
      </c>
      <c r="T941" s="109">
        <f>'Data Raw'!G983</f>
        <v>23341.61</v>
      </c>
      <c r="U941" s="109">
        <f>'Data Raw'!D983</f>
        <v>23688.45</v>
      </c>
      <c r="V941" s="166" t="str">
        <f t="shared" si="571"/>
        <v/>
      </c>
      <c r="W941" s="89">
        <f t="shared" si="572"/>
        <v>-127.64023277471279</v>
      </c>
      <c r="X941" s="89">
        <f t="shared" si="573"/>
        <v>16292.029022782865</v>
      </c>
      <c r="Y941" s="89">
        <f t="shared" si="553"/>
        <v>427.70317155646131</v>
      </c>
      <c r="Z941" s="109">
        <f t="shared" si="574"/>
        <v>466.88000000000102</v>
      </c>
      <c r="AA941" s="89">
        <f t="shared" si="575"/>
        <v>475.32408709435185</v>
      </c>
      <c r="AB941" s="89">
        <f t="shared" si="576"/>
        <v>23066.918280298101</v>
      </c>
      <c r="AC941" s="89">
        <f t="shared" si="577"/>
        <v>23877.361719701898</v>
      </c>
      <c r="AD941" s="89">
        <f t="shared" si="578"/>
        <v>1</v>
      </c>
      <c r="AE941" s="89">
        <f>'Data Raw'!C983</f>
        <v>23472.14</v>
      </c>
      <c r="AF941" s="89"/>
      <c r="AG941" s="89">
        <f t="shared" si="544"/>
        <v>-130.52999999999884</v>
      </c>
      <c r="AH941" s="89">
        <f t="shared" si="545"/>
        <v>-258.17023277471162</v>
      </c>
      <c r="AI941" s="109">
        <f t="shared" si="546"/>
        <v>-1</v>
      </c>
      <c r="AJ941" s="109">
        <f t="shared" si="550"/>
        <v>50</v>
      </c>
      <c r="AK941" s="88"/>
      <c r="AL941" s="191" t="str">
        <f t="shared" si="551"/>
        <v/>
      </c>
      <c r="AM941" s="191">
        <f t="shared" si="552"/>
        <v>-130.52999999999884</v>
      </c>
      <c r="AN941" s="88"/>
      <c r="AO941" s="191"/>
      <c r="AP941" s="191">
        <f t="shared" si="547"/>
        <v>17038.080899999695</v>
      </c>
      <c r="AQ941" s="191">
        <f t="shared" si="579"/>
        <v>238.19207808252349</v>
      </c>
      <c r="AR941" s="191">
        <f t="shared" si="549"/>
        <v>-189.51109347393782</v>
      </c>
      <c r="AS941" s="250">
        <f t="shared" si="554"/>
        <v>0</v>
      </c>
      <c r="AT941" s="250">
        <f t="shared" si="555"/>
        <v>0</v>
      </c>
      <c r="AU941" s="250">
        <f t="shared" si="556"/>
        <v>0</v>
      </c>
      <c r="AV941" s="250">
        <f t="shared" si="557"/>
        <v>1</v>
      </c>
      <c r="AW941" s="250">
        <f t="shared" si="558"/>
        <v>0</v>
      </c>
      <c r="AX941" s="250">
        <f t="shared" si="559"/>
        <v>0</v>
      </c>
      <c r="AY941" s="89"/>
      <c r="AZ941" s="111"/>
      <c r="BA941" s="111"/>
      <c r="BB941" s="111"/>
      <c r="BC941" s="111"/>
      <c r="BD941" s="111"/>
      <c r="BE941" s="111"/>
      <c r="BF941" s="111"/>
      <c r="BG941" s="111"/>
      <c r="BH941" s="89"/>
      <c r="BI941" s="89"/>
      <c r="BJ941" s="89"/>
      <c r="BK941" s="89"/>
      <c r="BL941" s="89"/>
    </row>
    <row r="942" spans="1:64" x14ac:dyDescent="0.25">
      <c r="A942" s="86">
        <f t="shared" si="548"/>
        <v>941</v>
      </c>
      <c r="B942" s="113"/>
      <c r="C942" s="88"/>
      <c r="D942" s="88"/>
      <c r="E942" s="194">
        <f t="shared" si="560"/>
        <v>0</v>
      </c>
      <c r="F942" s="89">
        <f t="shared" si="561"/>
        <v>0</v>
      </c>
      <c r="G942" s="113"/>
      <c r="H942" s="88"/>
      <c r="I942" s="84">
        <f t="shared" si="562"/>
        <v>21611.214933761614</v>
      </c>
      <c r="J942" s="84">
        <f t="shared" si="563"/>
        <v>21825.066519539847</v>
      </c>
      <c r="K942" s="84">
        <f t="shared" si="564"/>
        <v>22038.918105318076</v>
      </c>
      <c r="L942" s="84">
        <f t="shared" si="565"/>
        <v>22252.76969109631</v>
      </c>
      <c r="M942" s="108">
        <f>IF(T942&lt;&gt;0,(((G942+1)*('Data Raw'!$N$1007-'Data Raw'!$N$1008)/2+'Data Raw'!$N$1008)*'Data Raw'!$M$1010+'Data Raw'!$M$1009)*AE942+AE942)</f>
        <v>22466.621276874539</v>
      </c>
      <c r="N942" s="84">
        <f t="shared" si="566"/>
        <v>22680.472862652769</v>
      </c>
      <c r="O942" s="84">
        <f t="shared" si="567"/>
        <v>22894.324448431002</v>
      </c>
      <c r="P942" s="84">
        <f t="shared" si="568"/>
        <v>23108.176034209231</v>
      </c>
      <c r="Q942" s="84">
        <f t="shared" si="569"/>
        <v>23322.027619987464</v>
      </c>
      <c r="R942" s="166" t="str">
        <f t="shared" si="570"/>
        <v/>
      </c>
      <c r="S942" s="109">
        <f>'Data Raw'!E984</f>
        <v>22716.48</v>
      </c>
      <c r="T942" s="109">
        <f>'Data Raw'!G984</f>
        <v>23034.02</v>
      </c>
      <c r="U942" s="109">
        <f>'Data Raw'!D984</f>
        <v>23248.52</v>
      </c>
      <c r="V942" s="166" t="str">
        <f t="shared" si="571"/>
        <v/>
      </c>
      <c r="W942" s="89">
        <f t="shared" si="572"/>
        <v>-567.3987231254614</v>
      </c>
      <c r="X942" s="89">
        <f t="shared" si="573"/>
        <v>321941.31100440398</v>
      </c>
      <c r="Y942" s="89">
        <f t="shared" si="553"/>
        <v>450.32073153652522</v>
      </c>
      <c r="Z942" s="109">
        <f t="shared" si="574"/>
        <v>532.04000000000087</v>
      </c>
      <c r="AA942" s="89">
        <f t="shared" si="575"/>
        <v>483.42636036658746</v>
      </c>
      <c r="AB942" s="89">
        <f t="shared" si="576"/>
        <v>22312.454525969799</v>
      </c>
      <c r="AC942" s="89">
        <f t="shared" si="577"/>
        <v>23120.5054740302</v>
      </c>
      <c r="AD942" s="89">
        <f t="shared" si="578"/>
        <v>1</v>
      </c>
      <c r="AE942" s="89">
        <f>'Data Raw'!C984</f>
        <v>22716.48</v>
      </c>
      <c r="AF942" s="89"/>
      <c r="AG942" s="89">
        <f t="shared" si="544"/>
        <v>317.54000000000087</v>
      </c>
      <c r="AH942" s="89">
        <f t="shared" si="545"/>
        <v>-249.85872312546053</v>
      </c>
      <c r="AI942" s="109">
        <f t="shared" si="546"/>
        <v>-1</v>
      </c>
      <c r="AJ942" s="109">
        <f t="shared" si="550"/>
        <v>50</v>
      </c>
      <c r="AK942" s="88"/>
      <c r="AL942" s="191" t="str">
        <f t="shared" si="551"/>
        <v/>
      </c>
      <c r="AM942" s="191">
        <f t="shared" si="552"/>
        <v>-317.54000000000087</v>
      </c>
      <c r="AN942" s="88"/>
      <c r="AO942" s="191"/>
      <c r="AP942" s="191">
        <f t="shared" si="547"/>
        <v>100831.65160000055</v>
      </c>
      <c r="AQ942" s="191">
        <f t="shared" si="579"/>
        <v>247.00851385113208</v>
      </c>
      <c r="AR942" s="191">
        <f t="shared" si="549"/>
        <v>-203.31221768539314</v>
      </c>
      <c r="AS942" s="250">
        <f t="shared" si="554"/>
        <v>0</v>
      </c>
      <c r="AT942" s="250">
        <f t="shared" si="555"/>
        <v>0</v>
      </c>
      <c r="AU942" s="250">
        <f t="shared" si="556"/>
        <v>0</v>
      </c>
      <c r="AV942" s="250">
        <f t="shared" si="557"/>
        <v>0</v>
      </c>
      <c r="AW942" s="250">
        <f t="shared" si="558"/>
        <v>1</v>
      </c>
      <c r="AX942" s="250">
        <f t="shared" si="559"/>
        <v>0</v>
      </c>
      <c r="AY942" s="89"/>
      <c r="AZ942" s="111"/>
      <c r="BA942" s="111"/>
      <c r="BB942" s="111"/>
      <c r="BC942" s="111"/>
      <c r="BD942" s="111"/>
      <c r="BE942" s="111"/>
      <c r="BF942" s="111"/>
      <c r="BG942" s="111"/>
      <c r="BH942" s="89"/>
      <c r="BI942" s="89"/>
      <c r="BJ942" s="89"/>
      <c r="BK942" s="89"/>
      <c r="BL942" s="89"/>
    </row>
    <row r="943" spans="1:64" x14ac:dyDescent="0.25">
      <c r="A943" s="86">
        <f t="shared" si="548"/>
        <v>942</v>
      </c>
      <c r="B943" s="113"/>
      <c r="C943" s="88"/>
      <c r="D943" s="88"/>
      <c r="E943" s="194">
        <f t="shared" si="560"/>
        <v>0</v>
      </c>
      <c r="F943" s="89">
        <f t="shared" si="561"/>
        <v>0</v>
      </c>
      <c r="G943" s="113"/>
      <c r="H943" s="88"/>
      <c r="I943" s="84">
        <f t="shared" si="562"/>
        <v>22082.099871994913</v>
      </c>
      <c r="J943" s="84">
        <f t="shared" si="563"/>
        <v>22307.260237763177</v>
      </c>
      <c r="K943" s="84">
        <f t="shared" si="564"/>
        <v>22532.420603531438</v>
      </c>
      <c r="L943" s="84">
        <f t="shared" si="565"/>
        <v>22757.580969299703</v>
      </c>
      <c r="M943" s="108">
        <f>IF(T943&lt;&gt;0,(((G943+1)*('Data Raw'!$N$1007-'Data Raw'!$N$1008)/2+'Data Raw'!$N$1008)*'Data Raw'!$M$1010+'Data Raw'!$M$1009)*AE943+AE943)</f>
        <v>22982.741335067964</v>
      </c>
      <c r="N943" s="84">
        <f t="shared" si="566"/>
        <v>23207.901700836224</v>
      </c>
      <c r="O943" s="84">
        <f t="shared" si="567"/>
        <v>23433.062066604489</v>
      </c>
      <c r="P943" s="84">
        <f t="shared" si="568"/>
        <v>23658.22243237275</v>
      </c>
      <c r="Q943" s="84">
        <f t="shared" si="569"/>
        <v>23883.382798141014</v>
      </c>
      <c r="R943" s="166" t="str">
        <f t="shared" si="570"/>
        <v/>
      </c>
      <c r="S943" s="109">
        <f>'Data Raw'!E985</f>
        <v>23238.34</v>
      </c>
      <c r="T943" s="109">
        <f>'Data Raw'!G985</f>
        <v>23787.93</v>
      </c>
      <c r="U943" s="109">
        <f>'Data Raw'!D985</f>
        <v>23973.17</v>
      </c>
      <c r="V943" s="166" t="str">
        <f t="shared" si="571"/>
        <v/>
      </c>
      <c r="W943" s="89">
        <f t="shared" si="572"/>
        <v>-805.18866493203677</v>
      </c>
      <c r="X943" s="89">
        <f t="shared" si="573"/>
        <v>648328.7861350358</v>
      </c>
      <c r="Y943" s="89">
        <f t="shared" si="553"/>
        <v>516.17568349830321</v>
      </c>
      <c r="Z943" s="109">
        <f t="shared" si="574"/>
        <v>734.82999999999811</v>
      </c>
      <c r="AA943" s="89">
        <f t="shared" si="575"/>
        <v>519.34116602850327</v>
      </c>
      <c r="AB943" s="89">
        <f t="shared" si="576"/>
        <v>22827.427593688401</v>
      </c>
      <c r="AC943" s="89">
        <f t="shared" si="577"/>
        <v>23649.2524063116</v>
      </c>
      <c r="AD943" s="89" t="str">
        <f t="shared" si="578"/>
        <v/>
      </c>
      <c r="AE943" s="89">
        <f>'Data Raw'!C985</f>
        <v>23238.34</v>
      </c>
      <c r="AF943" s="89"/>
      <c r="AG943" s="89">
        <f t="shared" si="544"/>
        <v>549.59000000000015</v>
      </c>
      <c r="AH943" s="89">
        <f t="shared" si="545"/>
        <v>-255.59866493203663</v>
      </c>
      <c r="AI943" s="109">
        <f t="shared" si="546"/>
        <v>-1</v>
      </c>
      <c r="AJ943" s="109">
        <f t="shared" si="550"/>
        <v>50</v>
      </c>
      <c r="AK943" s="88"/>
      <c r="AL943" s="191" t="str">
        <f t="shared" si="551"/>
        <v/>
      </c>
      <c r="AM943" s="191">
        <f t="shared" si="552"/>
        <v>-549.59000000000015</v>
      </c>
      <c r="AN943" s="88"/>
      <c r="AO943" s="191"/>
      <c r="AP943" s="191">
        <f t="shared" si="547"/>
        <v>302049.16810000018</v>
      </c>
      <c r="AQ943" s="191">
        <f t="shared" si="579"/>
        <v>280.62867897878408</v>
      </c>
      <c r="AR943" s="191">
        <f t="shared" si="549"/>
        <v>-235.54700451951913</v>
      </c>
      <c r="AS943" s="250">
        <f t="shared" si="554"/>
        <v>0</v>
      </c>
      <c r="AT943" s="250">
        <f t="shared" si="555"/>
        <v>0</v>
      </c>
      <c r="AU943" s="250">
        <f t="shared" si="556"/>
        <v>0</v>
      </c>
      <c r="AV943" s="250">
        <f t="shared" si="557"/>
        <v>0</v>
      </c>
      <c r="AW943" s="250">
        <f t="shared" si="558"/>
        <v>0</v>
      </c>
      <c r="AX943" s="250">
        <f t="shared" si="559"/>
        <v>1</v>
      </c>
      <c r="AY943" s="89"/>
      <c r="AZ943" s="111"/>
      <c r="BA943" s="111"/>
      <c r="BB943" s="111"/>
      <c r="BC943" s="111"/>
      <c r="BD943" s="111"/>
      <c r="BE943" s="111"/>
      <c r="BF943" s="111"/>
      <c r="BG943" s="111"/>
      <c r="BH943" s="89"/>
      <c r="BI943" s="89"/>
      <c r="BJ943" s="89"/>
      <c r="BK943" s="89"/>
      <c r="BL943" s="89"/>
    </row>
    <row r="944" spans="1:64" x14ac:dyDescent="0.25">
      <c r="A944" s="86">
        <f t="shared" si="548"/>
        <v>943</v>
      </c>
      <c r="B944" s="113"/>
      <c r="C944" s="88"/>
      <c r="D944" s="88"/>
      <c r="E944" s="194">
        <f t="shared" si="560"/>
        <v>0</v>
      </c>
      <c r="F944" s="89">
        <f t="shared" si="561"/>
        <v>0</v>
      </c>
      <c r="G944" s="113"/>
      <c r="H944" s="88"/>
      <c r="I944" s="84">
        <f t="shared" si="562"/>
        <v>22489.80099964932</v>
      </c>
      <c r="J944" s="84">
        <f t="shared" si="563"/>
        <v>22747.888841398471</v>
      </c>
      <c r="K944" s="84">
        <f t="shared" si="564"/>
        <v>23005.976683147623</v>
      </c>
      <c r="L944" s="84">
        <f t="shared" si="565"/>
        <v>23264.064524896774</v>
      </c>
      <c r="M944" s="108">
        <f>IF(T944&lt;&gt;0,(((G944+1)*('Data Raw'!$N$1007-'Data Raw'!$N$1008)/2+'Data Raw'!$N$1008)*'Data Raw'!$M$1010+'Data Raw'!$M$1009)*AE944+AE944)</f>
        <v>23522.152366645925</v>
      </c>
      <c r="N944" s="84">
        <f t="shared" si="566"/>
        <v>23780.240208395076</v>
      </c>
      <c r="O944" s="84">
        <f t="shared" si="567"/>
        <v>24038.328050144228</v>
      </c>
      <c r="P944" s="84">
        <f t="shared" si="568"/>
        <v>24296.415891893379</v>
      </c>
      <c r="Q944" s="84">
        <f t="shared" si="569"/>
        <v>24554.50373364253</v>
      </c>
      <c r="R944" s="166" t="str">
        <f t="shared" si="570"/>
        <v/>
      </c>
      <c r="S944" s="109">
        <f>'Data Raw'!E986</f>
        <v>23441.74</v>
      </c>
      <c r="T944" s="109">
        <f>'Data Raw'!G986</f>
        <v>23718.29</v>
      </c>
      <c r="U944" s="109">
        <f>'Data Raw'!D986</f>
        <v>24076.53</v>
      </c>
      <c r="V944" s="166" t="str">
        <f t="shared" si="571"/>
        <v/>
      </c>
      <c r="W944" s="89">
        <f t="shared" si="572"/>
        <v>-196.13763335407566</v>
      </c>
      <c r="X944" s="89">
        <f t="shared" si="573"/>
        <v>38469.97121773781</v>
      </c>
      <c r="Y944" s="89">
        <f t="shared" si="553"/>
        <v>483.60166439323956</v>
      </c>
      <c r="Z944" s="109">
        <f t="shared" si="574"/>
        <v>634.78999999999724</v>
      </c>
      <c r="AA944" s="89">
        <f t="shared" si="575"/>
        <v>535.83385659585952</v>
      </c>
      <c r="AB944" s="89">
        <f t="shared" si="576"/>
        <v>23342.310008875771</v>
      </c>
      <c r="AC944" s="89">
        <f t="shared" si="577"/>
        <v>24225.189991124229</v>
      </c>
      <c r="AD944" s="89">
        <f t="shared" si="578"/>
        <v>1</v>
      </c>
      <c r="AE944" s="89">
        <f>'Data Raw'!C986</f>
        <v>23783.75</v>
      </c>
      <c r="AF944" s="89"/>
      <c r="AG944" s="89">
        <f t="shared" si="544"/>
        <v>-65.459999999999127</v>
      </c>
      <c r="AH944" s="89">
        <f t="shared" si="545"/>
        <v>-261.59763335407479</v>
      </c>
      <c r="AI944" s="109">
        <f t="shared" si="546"/>
        <v>-1</v>
      </c>
      <c r="AJ944" s="109">
        <f t="shared" si="550"/>
        <v>50</v>
      </c>
      <c r="AK944" s="88"/>
      <c r="AL944" s="191" t="str">
        <f t="shared" si="551"/>
        <v/>
      </c>
      <c r="AM944" s="191">
        <f t="shared" si="552"/>
        <v>-65.459999999999127</v>
      </c>
      <c r="AN944" s="88"/>
      <c r="AO944" s="191"/>
      <c r="AP944" s="191">
        <f t="shared" si="547"/>
        <v>4285.0115999998861</v>
      </c>
      <c r="AQ944" s="191">
        <f t="shared" si="579"/>
        <v>256.72104798114134</v>
      </c>
      <c r="AR944" s="191">
        <f t="shared" si="549"/>
        <v>-226.88061641209822</v>
      </c>
      <c r="AS944" s="250">
        <f t="shared" si="554"/>
        <v>0</v>
      </c>
      <c r="AT944" s="250">
        <f t="shared" si="555"/>
        <v>0</v>
      </c>
      <c r="AU944" s="250">
        <f t="shared" si="556"/>
        <v>0</v>
      </c>
      <c r="AV944" s="250">
        <f t="shared" si="557"/>
        <v>1</v>
      </c>
      <c r="AW944" s="250">
        <f t="shared" si="558"/>
        <v>0</v>
      </c>
      <c r="AX944" s="250">
        <f t="shared" si="559"/>
        <v>0</v>
      </c>
      <c r="AY944" s="89"/>
      <c r="AZ944" s="111"/>
      <c r="BA944" s="111"/>
      <c r="BB944" s="111"/>
      <c r="BC944" s="111"/>
      <c r="BD944" s="111"/>
      <c r="BE944" s="111"/>
      <c r="BF944" s="111"/>
      <c r="BG944" s="111"/>
      <c r="BH944" s="89"/>
      <c r="BI944" s="89"/>
      <c r="BJ944" s="89"/>
      <c r="BK944" s="89"/>
      <c r="BL944" s="89"/>
    </row>
    <row r="945" spans="1:64" x14ac:dyDescent="0.25">
      <c r="A945" s="86">
        <f t="shared" si="548"/>
        <v>944</v>
      </c>
      <c r="B945" s="113"/>
      <c r="C945" s="88"/>
      <c r="D945" s="88"/>
      <c r="E945" s="194">
        <f t="shared" si="560"/>
        <v>0</v>
      </c>
      <c r="F945" s="89">
        <f t="shared" si="561"/>
        <v>0</v>
      </c>
      <c r="G945" s="113"/>
      <c r="H945" s="88"/>
      <c r="I945" s="84">
        <f t="shared" si="562"/>
        <v>22389.222141466791</v>
      </c>
      <c r="J945" s="84">
        <f t="shared" si="563"/>
        <v>22631.022973663406</v>
      </c>
      <c r="K945" s="84">
        <f t="shared" si="564"/>
        <v>22872.823805860029</v>
      </c>
      <c r="L945" s="84">
        <f t="shared" si="565"/>
        <v>23114.624638056648</v>
      </c>
      <c r="M945" s="108">
        <f>IF(T945&lt;&gt;0,(((G945+1)*('Data Raw'!$N$1007-'Data Raw'!$N$1008)/2+'Data Raw'!$N$1008)*'Data Raw'!$M$1010+'Data Raw'!$M$1009)*AE945+AE945)</f>
        <v>23356.425470253267</v>
      </c>
      <c r="N945" s="84">
        <f t="shared" si="566"/>
        <v>23598.226302449886</v>
      </c>
      <c r="O945" s="84">
        <f t="shared" si="567"/>
        <v>23840.027134646505</v>
      </c>
      <c r="P945" s="84">
        <f t="shared" si="568"/>
        <v>24081.827966843128</v>
      </c>
      <c r="Q945" s="84">
        <f t="shared" si="569"/>
        <v>24323.628799039743</v>
      </c>
      <c r="R945" s="166" t="str">
        <f t="shared" si="570"/>
        <v/>
      </c>
      <c r="S945" s="109">
        <f>'Data Raw'!E987</f>
        <v>22798.34</v>
      </c>
      <c r="T945" s="109">
        <f>'Data Raw'!G987</f>
        <v>22941.32</v>
      </c>
      <c r="U945" s="109">
        <f>'Data Raw'!D987</f>
        <v>23616.18</v>
      </c>
      <c r="V945" s="166" t="str">
        <f t="shared" si="571"/>
        <v/>
      </c>
      <c r="W945" s="89">
        <f t="shared" si="572"/>
        <v>415.10547025326741</v>
      </c>
      <c r="X945" s="89">
        <f t="shared" si="573"/>
        <v>172312.55143418629</v>
      </c>
      <c r="Y945" s="89">
        <f t="shared" si="553"/>
        <v>474.42235105406343</v>
      </c>
      <c r="Z945" s="109">
        <f t="shared" si="574"/>
        <v>817.84000000000015</v>
      </c>
      <c r="AA945" s="89">
        <f t="shared" si="575"/>
        <v>576.12044851073676</v>
      </c>
      <c r="AB945" s="89">
        <f t="shared" si="576"/>
        <v>23160.72122189352</v>
      </c>
      <c r="AC945" s="89">
        <f t="shared" si="577"/>
        <v>24071.63877810648</v>
      </c>
      <c r="AD945" s="89" t="str">
        <f t="shared" si="578"/>
        <v/>
      </c>
      <c r="AE945" s="89">
        <f>'Data Raw'!C987</f>
        <v>23616.18</v>
      </c>
      <c r="AF945" s="89"/>
      <c r="AG945" s="89">
        <f t="shared" si="544"/>
        <v>-674.86000000000058</v>
      </c>
      <c r="AH945" s="89">
        <f t="shared" si="545"/>
        <v>-259.75452974673317</v>
      </c>
      <c r="AI945" s="109">
        <f t="shared" si="546"/>
        <v>-1</v>
      </c>
      <c r="AJ945" s="109">
        <f t="shared" si="550"/>
        <v>50</v>
      </c>
      <c r="AK945" s="88"/>
      <c r="AL945" s="191" t="str">
        <f t="shared" si="551"/>
        <v/>
      </c>
      <c r="AM945" s="191">
        <f t="shared" si="552"/>
        <v>-674.86000000000058</v>
      </c>
      <c r="AN945" s="88"/>
      <c r="AO945" s="191"/>
      <c r="AP945" s="191">
        <f t="shared" si="547"/>
        <v>455436.01960000081</v>
      </c>
      <c r="AQ945" s="191">
        <f t="shared" si="579"/>
        <v>303.18093153879238</v>
      </c>
      <c r="AR945" s="191">
        <f t="shared" si="549"/>
        <v>-171.24141951527105</v>
      </c>
      <c r="AS945" s="250">
        <f t="shared" si="554"/>
        <v>0</v>
      </c>
      <c r="AT945" s="250">
        <f t="shared" si="555"/>
        <v>0</v>
      </c>
      <c r="AU945" s="250">
        <f t="shared" si="556"/>
        <v>1</v>
      </c>
      <c r="AV945" s="250">
        <f t="shared" si="557"/>
        <v>0</v>
      </c>
      <c r="AW945" s="250">
        <f t="shared" si="558"/>
        <v>0</v>
      </c>
      <c r="AX945" s="250">
        <f t="shared" si="559"/>
        <v>0</v>
      </c>
      <c r="AY945" s="89"/>
      <c r="AZ945" s="111"/>
      <c r="BA945" s="111"/>
      <c r="BB945" s="111"/>
      <c r="BC945" s="111"/>
      <c r="BD945" s="111"/>
      <c r="BE945" s="111"/>
      <c r="BF945" s="111"/>
      <c r="BG945" s="111"/>
      <c r="BH945" s="89"/>
      <c r="BI945" s="89"/>
      <c r="BJ945" s="89"/>
      <c r="BK945" s="89"/>
      <c r="BL945" s="89"/>
    </row>
    <row r="946" spans="1:64" x14ac:dyDescent="0.25">
      <c r="A946" s="86">
        <f t="shared" si="548"/>
        <v>945</v>
      </c>
      <c r="B946" s="113"/>
      <c r="C946" s="88"/>
      <c r="D946" s="88"/>
      <c r="E946" s="194">
        <f t="shared" si="560"/>
        <v>0</v>
      </c>
      <c r="F946" s="89">
        <f t="shared" si="561"/>
        <v>0</v>
      </c>
      <c r="G946" s="113"/>
      <c r="H946" s="88"/>
      <c r="I946" s="84">
        <f t="shared" si="562"/>
        <v>21931.811950465053</v>
      </c>
      <c r="J946" s="84">
        <f t="shared" si="563"/>
        <v>22169.023125992087</v>
      </c>
      <c r="K946" s="84">
        <f t="shared" si="564"/>
        <v>22406.234301519118</v>
      </c>
      <c r="L946" s="84">
        <f t="shared" si="565"/>
        <v>22643.445477046153</v>
      </c>
      <c r="M946" s="108">
        <f>IF(T946&lt;&gt;0,(((G946+1)*('Data Raw'!$N$1007-'Data Raw'!$N$1008)/2+'Data Raw'!$N$1008)*'Data Raw'!$M$1010+'Data Raw'!$M$1009)*AE946+AE946)</f>
        <v>22880.656652573183</v>
      </c>
      <c r="N946" s="84">
        <f t="shared" si="566"/>
        <v>23117.867828100214</v>
      </c>
      <c r="O946" s="84">
        <f t="shared" si="567"/>
        <v>23355.079003627248</v>
      </c>
      <c r="P946" s="84">
        <f t="shared" si="568"/>
        <v>23592.290179154279</v>
      </c>
      <c r="Q946" s="84">
        <f t="shared" si="569"/>
        <v>23829.501354681313</v>
      </c>
      <c r="R946" s="166" t="str">
        <f t="shared" si="570"/>
        <v/>
      </c>
      <c r="S946" s="109">
        <f>'Data Raw'!E988</f>
        <v>22861.75</v>
      </c>
      <c r="T946" s="109">
        <f>'Data Raw'!G988</f>
        <v>23006.27</v>
      </c>
      <c r="U946" s="109">
        <f>'Data Raw'!D988</f>
        <v>23405.98</v>
      </c>
      <c r="V946" s="166" t="str">
        <f t="shared" si="571"/>
        <v/>
      </c>
      <c r="W946" s="89">
        <f t="shared" si="572"/>
        <v>-125.6133474268172</v>
      </c>
      <c r="X946" s="89">
        <f t="shared" si="573"/>
        <v>15778.713051770283</v>
      </c>
      <c r="Y946" s="89">
        <f t="shared" si="553"/>
        <v>441.78826798911592</v>
      </c>
      <c r="Z946" s="109">
        <f t="shared" si="574"/>
        <v>544.22999999999956</v>
      </c>
      <c r="AA946" s="89">
        <f t="shared" si="575"/>
        <v>571.56467015205999</v>
      </c>
      <c r="AB946" s="89">
        <f t="shared" si="576"/>
        <v>22645.417618765874</v>
      </c>
      <c r="AC946" s="89">
        <f t="shared" si="577"/>
        <v>23624.822381234124</v>
      </c>
      <c r="AD946" s="89">
        <f t="shared" si="578"/>
        <v>1</v>
      </c>
      <c r="AE946" s="89">
        <f>'Data Raw'!C988</f>
        <v>23135.119999999999</v>
      </c>
      <c r="AF946" s="89"/>
      <c r="AG946" s="89">
        <f t="shared" si="544"/>
        <v>-128.84999999999854</v>
      </c>
      <c r="AH946" s="89">
        <f t="shared" si="545"/>
        <v>-254.46334742681574</v>
      </c>
      <c r="AI946" s="109">
        <f t="shared" si="546"/>
        <v>-1</v>
      </c>
      <c r="AJ946" s="109">
        <f t="shared" si="550"/>
        <v>50</v>
      </c>
      <c r="AK946" s="88"/>
      <c r="AL946" s="191" t="str">
        <f t="shared" si="551"/>
        <v/>
      </c>
      <c r="AM946" s="191">
        <f t="shared" si="552"/>
        <v>-128.84999999999854</v>
      </c>
      <c r="AN946" s="88"/>
      <c r="AO946" s="191"/>
      <c r="AP946" s="191">
        <f t="shared" si="547"/>
        <v>16602.322499999624</v>
      </c>
      <c r="AQ946" s="191">
        <f t="shared" si="579"/>
        <v>283.81082803448191</v>
      </c>
      <c r="AR946" s="191">
        <f t="shared" si="549"/>
        <v>-157.97743995463401</v>
      </c>
      <c r="AS946" s="250">
        <f t="shared" si="554"/>
        <v>0</v>
      </c>
      <c r="AT946" s="250">
        <f t="shared" si="555"/>
        <v>0</v>
      </c>
      <c r="AU946" s="250">
        <f t="shared" si="556"/>
        <v>0</v>
      </c>
      <c r="AV946" s="250">
        <f t="shared" si="557"/>
        <v>1</v>
      </c>
      <c r="AW946" s="250">
        <f t="shared" si="558"/>
        <v>0</v>
      </c>
      <c r="AX946" s="250">
        <f t="shared" si="559"/>
        <v>0</v>
      </c>
      <c r="AY946" s="89"/>
      <c r="AZ946" s="111"/>
      <c r="BA946" s="111"/>
      <c r="BB946" s="111"/>
      <c r="BC946" s="111"/>
      <c r="BD946" s="111"/>
      <c r="BE946" s="111"/>
      <c r="BF946" s="111"/>
      <c r="BG946" s="111"/>
      <c r="BH946" s="89"/>
      <c r="BI946" s="89"/>
      <c r="BJ946" s="89"/>
      <c r="BK946" s="89"/>
      <c r="BL946" s="89"/>
    </row>
    <row r="947" spans="1:64" x14ac:dyDescent="0.25">
      <c r="A947" s="86">
        <f t="shared" si="548"/>
        <v>946</v>
      </c>
      <c r="B947" s="113"/>
      <c r="C947" s="88"/>
      <c r="D947" s="88"/>
      <c r="E947" s="194">
        <f t="shared" si="560"/>
        <v>0</v>
      </c>
      <c r="F947" s="89">
        <f t="shared" si="561"/>
        <v>0</v>
      </c>
      <c r="G947" s="113"/>
      <c r="H947" s="88"/>
      <c r="I947" s="84">
        <f t="shared" si="562"/>
        <v>21545.235232934909</v>
      </c>
      <c r="J947" s="84">
        <f t="shared" si="563"/>
        <v>21766.129366929465</v>
      </c>
      <c r="K947" s="84">
        <f t="shared" si="564"/>
        <v>21987.023500924024</v>
      </c>
      <c r="L947" s="84">
        <f t="shared" si="565"/>
        <v>22207.91763491858</v>
      </c>
      <c r="M947" s="108">
        <f>IF(T947&lt;&gt;0,(((G947+1)*('Data Raw'!$N$1007-'Data Raw'!$N$1008)/2+'Data Raw'!$N$1008)*'Data Raw'!$M$1010+'Data Raw'!$M$1009)*AE947+AE947)</f>
        <v>22428.81176891314</v>
      </c>
      <c r="N947" s="84">
        <f t="shared" si="566"/>
        <v>22649.705902907699</v>
      </c>
      <c r="O947" s="84">
        <f t="shared" si="567"/>
        <v>22870.600036902255</v>
      </c>
      <c r="P947" s="84">
        <f t="shared" si="568"/>
        <v>23091.494170896814</v>
      </c>
      <c r="Q947" s="84">
        <f t="shared" si="569"/>
        <v>23312.38830489137</v>
      </c>
      <c r="R947" s="166" t="str">
        <f t="shared" si="570"/>
        <v/>
      </c>
      <c r="S947" s="109">
        <f>'Data Raw'!E989</f>
        <v>22547.53</v>
      </c>
      <c r="T947" s="109">
        <f>'Data Raw'!G989</f>
        <v>22941.77</v>
      </c>
      <c r="U947" s="109">
        <f>'Data Raw'!D989</f>
        <v>23051.01</v>
      </c>
      <c r="V947" s="166" t="str">
        <f t="shared" si="571"/>
        <v/>
      </c>
      <c r="W947" s="89">
        <f t="shared" si="572"/>
        <v>-512.95823108686091</v>
      </c>
      <c r="X947" s="89">
        <f t="shared" si="573"/>
        <v>263126.14683976141</v>
      </c>
      <c r="Y947" s="89">
        <f t="shared" si="553"/>
        <v>452.64104182906334</v>
      </c>
      <c r="Z947" s="109">
        <f t="shared" si="574"/>
        <v>503.47999999999956</v>
      </c>
      <c r="AA947" s="89">
        <f t="shared" si="575"/>
        <v>561.83828870176569</v>
      </c>
      <c r="AB947" s="89">
        <f t="shared" si="576"/>
        <v>22192.420030370748</v>
      </c>
      <c r="AC947" s="89">
        <f t="shared" si="577"/>
        <v>23164.079969629252</v>
      </c>
      <c r="AD947" s="89">
        <f t="shared" si="578"/>
        <v>1</v>
      </c>
      <c r="AE947" s="89">
        <f>'Data Raw'!C989</f>
        <v>22678.25</v>
      </c>
      <c r="AF947" s="89"/>
      <c r="AG947" s="89">
        <f t="shared" si="544"/>
        <v>263.52000000000044</v>
      </c>
      <c r="AH947" s="89">
        <f t="shared" si="545"/>
        <v>-249.43823108686047</v>
      </c>
      <c r="AI947" s="109">
        <f t="shared" si="546"/>
        <v>-1</v>
      </c>
      <c r="AJ947" s="109">
        <f t="shared" si="550"/>
        <v>50</v>
      </c>
      <c r="AK947" s="88"/>
      <c r="AL947" s="191" t="str">
        <f t="shared" si="551"/>
        <v/>
      </c>
      <c r="AM947" s="191">
        <f t="shared" si="552"/>
        <v>-263.52000000000044</v>
      </c>
      <c r="AN947" s="88"/>
      <c r="AO947" s="191"/>
      <c r="AP947" s="191">
        <f t="shared" si="547"/>
        <v>69442.790400000231</v>
      </c>
      <c r="AQ947" s="191">
        <f t="shared" si="579"/>
        <v>281.55629158620621</v>
      </c>
      <c r="AR947" s="191">
        <f t="shared" si="549"/>
        <v>-171.08475024285713</v>
      </c>
      <c r="AS947" s="250">
        <f t="shared" si="554"/>
        <v>0</v>
      </c>
      <c r="AT947" s="250">
        <f t="shared" si="555"/>
        <v>0</v>
      </c>
      <c r="AU947" s="250">
        <f t="shared" si="556"/>
        <v>0</v>
      </c>
      <c r="AV947" s="250">
        <f t="shared" si="557"/>
        <v>0</v>
      </c>
      <c r="AW947" s="250">
        <f t="shared" si="558"/>
        <v>1</v>
      </c>
      <c r="AX947" s="250">
        <f t="shared" si="559"/>
        <v>0</v>
      </c>
      <c r="AY947" s="89"/>
      <c r="AZ947" s="111"/>
      <c r="BA947" s="111"/>
      <c r="BB947" s="111"/>
      <c r="BC947" s="111"/>
      <c r="BD947" s="111"/>
      <c r="BE947" s="111"/>
      <c r="BF947" s="111"/>
      <c r="BG947" s="111"/>
      <c r="BH947" s="89"/>
      <c r="BI947" s="89"/>
      <c r="BJ947" s="89"/>
      <c r="BK947" s="89"/>
      <c r="BL947" s="89"/>
    </row>
    <row r="948" spans="1:64" x14ac:dyDescent="0.25">
      <c r="A948" s="86">
        <f t="shared" si="548"/>
        <v>947</v>
      </c>
      <c r="B948" s="113"/>
      <c r="C948" s="88"/>
      <c r="D948" s="88"/>
      <c r="E948" s="194">
        <f t="shared" si="560"/>
        <v>0</v>
      </c>
      <c r="F948" s="89">
        <f t="shared" si="561"/>
        <v>0</v>
      </c>
      <c r="G948" s="113"/>
      <c r="H948" s="88"/>
      <c r="I948" s="84">
        <f t="shared" si="562"/>
        <v>22039.956333756261</v>
      </c>
      <c r="J948" s="84">
        <f t="shared" si="563"/>
        <v>22266.276854670788</v>
      </c>
      <c r="K948" s="84">
        <f t="shared" si="564"/>
        <v>22492.597375585323</v>
      </c>
      <c r="L948" s="84">
        <f t="shared" si="565"/>
        <v>22718.917896499854</v>
      </c>
      <c r="M948" s="108">
        <f>IF(T948&lt;&gt;0,(((G948+1)*('Data Raw'!$N$1007-'Data Raw'!$N$1008)/2+'Data Raw'!$N$1008)*'Data Raw'!$M$1010+'Data Raw'!$M$1009)*AE948+AE948)</f>
        <v>22945.238417414384</v>
      </c>
      <c r="N948" s="84">
        <f t="shared" si="566"/>
        <v>23171.558938328915</v>
      </c>
      <c r="O948" s="84">
        <f t="shared" si="567"/>
        <v>23397.879459243446</v>
      </c>
      <c r="P948" s="84">
        <f t="shared" si="568"/>
        <v>23624.19998015798</v>
      </c>
      <c r="Q948" s="84">
        <f t="shared" si="569"/>
        <v>23850.520501072508</v>
      </c>
      <c r="R948" s="166" t="str">
        <f t="shared" si="570"/>
        <v/>
      </c>
      <c r="S948" s="109">
        <f>'Data Raw'!E990</f>
        <v>23090.63</v>
      </c>
      <c r="T948" s="109">
        <f>'Data Raw'!G990</f>
        <v>23594.21</v>
      </c>
      <c r="U948" s="109">
        <f>'Data Raw'!D990</f>
        <v>23636.65</v>
      </c>
      <c r="V948" s="166" t="str">
        <f t="shared" si="571"/>
        <v/>
      </c>
      <c r="W948" s="89">
        <f t="shared" si="572"/>
        <v>-648.97158258561467</v>
      </c>
      <c r="X948" s="89">
        <f t="shared" si="573"/>
        <v>421164.11500367726</v>
      </c>
      <c r="Y948" s="89">
        <f t="shared" si="553"/>
        <v>485.57294457053172</v>
      </c>
      <c r="Z948" s="109">
        <f t="shared" si="574"/>
        <v>546.02000000000044</v>
      </c>
      <c r="AA948" s="89">
        <f t="shared" si="575"/>
        <v>559.57853317294212</v>
      </c>
      <c r="AB948" s="89">
        <f t="shared" si="576"/>
        <v>22722.857454603498</v>
      </c>
      <c r="AC948" s="89">
        <f t="shared" si="577"/>
        <v>23677.982545396499</v>
      </c>
      <c r="AD948" s="89">
        <f t="shared" si="578"/>
        <v>1</v>
      </c>
      <c r="AE948" s="89">
        <f>'Data Raw'!C990</f>
        <v>23200.42</v>
      </c>
      <c r="AF948" s="89"/>
      <c r="AG948" s="89">
        <f t="shared" si="544"/>
        <v>393.79000000000087</v>
      </c>
      <c r="AH948" s="89">
        <f t="shared" si="545"/>
        <v>-255.1815825856138</v>
      </c>
      <c r="AI948" s="109">
        <f t="shared" si="546"/>
        <v>-1</v>
      </c>
      <c r="AJ948" s="109">
        <f t="shared" si="550"/>
        <v>50</v>
      </c>
      <c r="AK948" s="88"/>
      <c r="AL948" s="191" t="str">
        <f t="shared" si="551"/>
        <v/>
      </c>
      <c r="AM948" s="191">
        <f t="shared" si="552"/>
        <v>-393.79000000000087</v>
      </c>
      <c r="AN948" s="88"/>
      <c r="AO948" s="191"/>
      <c r="AP948" s="191">
        <f t="shared" si="547"/>
        <v>155070.56410000069</v>
      </c>
      <c r="AQ948" s="191">
        <f t="shared" si="579"/>
        <v>294.0267036321834</v>
      </c>
      <c r="AR948" s="191">
        <f t="shared" si="549"/>
        <v>-191.54624093834832</v>
      </c>
      <c r="AS948" s="250">
        <f t="shared" si="554"/>
        <v>0</v>
      </c>
      <c r="AT948" s="250">
        <f t="shared" si="555"/>
        <v>0</v>
      </c>
      <c r="AU948" s="250">
        <f t="shared" si="556"/>
        <v>0</v>
      </c>
      <c r="AV948" s="250">
        <f t="shared" si="557"/>
        <v>0</v>
      </c>
      <c r="AW948" s="250">
        <f t="shared" si="558"/>
        <v>1</v>
      </c>
      <c r="AX948" s="250">
        <f t="shared" si="559"/>
        <v>0</v>
      </c>
      <c r="AY948" s="89"/>
      <c r="AZ948" s="111"/>
      <c r="BA948" s="111"/>
      <c r="BB948" s="111"/>
      <c r="BC948" s="111"/>
      <c r="BD948" s="111"/>
      <c r="BE948" s="111"/>
      <c r="BF948" s="111"/>
      <c r="BG948" s="111"/>
      <c r="BH948" s="89"/>
      <c r="BI948" s="89"/>
      <c r="BJ948" s="89"/>
      <c r="BK948" s="89"/>
      <c r="BL948" s="89"/>
    </row>
    <row r="949" spans="1:64" x14ac:dyDescent="0.25">
      <c r="A949" s="86">
        <f t="shared" si="548"/>
        <v>948</v>
      </c>
      <c r="B949" s="113"/>
      <c r="C949" s="88"/>
      <c r="D949" s="88"/>
      <c r="E949" s="194">
        <f t="shared" si="560"/>
        <v>0</v>
      </c>
      <c r="F949" s="89">
        <f t="shared" si="561"/>
        <v>0</v>
      </c>
      <c r="G949" s="113"/>
      <c r="H949" s="88"/>
      <c r="I949" s="84">
        <f t="shared" si="562"/>
        <v>22752.109939416197</v>
      </c>
      <c r="J949" s="84">
        <f t="shared" si="563"/>
        <v>22994.896411701466</v>
      </c>
      <c r="K949" s="84">
        <f t="shared" si="564"/>
        <v>23237.68288398673</v>
      </c>
      <c r="L949" s="84">
        <f t="shared" si="565"/>
        <v>23480.469356271999</v>
      </c>
      <c r="M949" s="108">
        <f>IF(T949&lt;&gt;0,(((G949+1)*('Data Raw'!$N$1007-'Data Raw'!$N$1008)/2+'Data Raw'!$N$1008)*'Data Raw'!$M$1010+'Data Raw'!$M$1009)*AE949+AE949)</f>
        <v>23723.255828557263</v>
      </c>
      <c r="N949" s="84">
        <f t="shared" si="566"/>
        <v>23966.042300842528</v>
      </c>
      <c r="O949" s="84">
        <f t="shared" si="567"/>
        <v>24208.828773127796</v>
      </c>
      <c r="P949" s="84">
        <f t="shared" si="568"/>
        <v>24451.615245413061</v>
      </c>
      <c r="Q949" s="84">
        <f t="shared" si="569"/>
        <v>24694.401717698329</v>
      </c>
      <c r="R949" s="166" t="str">
        <f t="shared" si="570"/>
        <v/>
      </c>
      <c r="S949" s="109">
        <f>'Data Raw'!E991</f>
        <v>23987.09</v>
      </c>
      <c r="T949" s="109">
        <f>'Data Raw'!G991</f>
        <v>24369.71</v>
      </c>
      <c r="U949" s="109">
        <f>'Data Raw'!D991</f>
        <v>24410.93</v>
      </c>
      <c r="V949" s="166" t="str">
        <f t="shared" si="571"/>
        <v/>
      </c>
      <c r="W949" s="89">
        <f t="shared" si="572"/>
        <v>-646.45417144273597</v>
      </c>
      <c r="X949" s="89">
        <f t="shared" si="573"/>
        <v>417902.99577571428</v>
      </c>
      <c r="Y949" s="89">
        <f t="shared" si="553"/>
        <v>511.66248679728801</v>
      </c>
      <c r="Z949" s="109">
        <f t="shared" si="574"/>
        <v>423.84000000000015</v>
      </c>
      <c r="AA949" s="89">
        <f t="shared" si="575"/>
        <v>540.18731414823606</v>
      </c>
      <c r="AB949" s="89">
        <f t="shared" si="576"/>
        <v>23511.448246803</v>
      </c>
      <c r="AC949" s="89">
        <f t="shared" si="577"/>
        <v>24462.731753197</v>
      </c>
      <c r="AD949" s="89">
        <f t="shared" si="578"/>
        <v>1</v>
      </c>
      <c r="AE949" s="89">
        <f>'Data Raw'!C991</f>
        <v>23987.09</v>
      </c>
      <c r="AF949" s="89"/>
      <c r="AG949" s="89">
        <f t="shared" si="544"/>
        <v>382.61999999999898</v>
      </c>
      <c r="AH949" s="89">
        <f t="shared" si="545"/>
        <v>-263.83417144273699</v>
      </c>
      <c r="AI949" s="109">
        <f t="shared" si="546"/>
        <v>-1</v>
      </c>
      <c r="AJ949" s="109">
        <f t="shared" si="550"/>
        <v>50</v>
      </c>
      <c r="AK949" s="88"/>
      <c r="AL949" s="191" t="str">
        <f t="shared" si="551"/>
        <v/>
      </c>
      <c r="AM949" s="191">
        <f t="shared" si="552"/>
        <v>-382.61999999999898</v>
      </c>
      <c r="AN949" s="88"/>
      <c r="AO949" s="191"/>
      <c r="AP949" s="191">
        <f t="shared" si="547"/>
        <v>146398.06439999922</v>
      </c>
      <c r="AQ949" s="191">
        <f t="shared" si="579"/>
        <v>303.87040322860736</v>
      </c>
      <c r="AR949" s="191">
        <f t="shared" si="549"/>
        <v>-207.79208356868065</v>
      </c>
      <c r="AS949" s="250">
        <f t="shared" si="554"/>
        <v>0</v>
      </c>
      <c r="AT949" s="250">
        <f t="shared" si="555"/>
        <v>0</v>
      </c>
      <c r="AU949" s="250">
        <f t="shared" si="556"/>
        <v>0</v>
      </c>
      <c r="AV949" s="250">
        <f t="shared" si="557"/>
        <v>0</v>
      </c>
      <c r="AW949" s="250">
        <f t="shared" si="558"/>
        <v>1</v>
      </c>
      <c r="AX949" s="250">
        <f t="shared" si="559"/>
        <v>0</v>
      </c>
      <c r="AY949" s="89"/>
      <c r="AZ949" s="111"/>
      <c r="BA949" s="111"/>
      <c r="BB949" s="111"/>
      <c r="BC949" s="111"/>
      <c r="BD949" s="111"/>
      <c r="BE949" s="111"/>
      <c r="BF949" s="111"/>
      <c r="BG949" s="111"/>
      <c r="BH949" s="89"/>
      <c r="BI949" s="89"/>
      <c r="BJ949" s="89"/>
      <c r="BK949" s="89"/>
      <c r="BL949" s="89"/>
    </row>
    <row r="950" spans="1:64" x14ac:dyDescent="0.25">
      <c r="A950" s="86">
        <f t="shared" si="548"/>
        <v>949</v>
      </c>
      <c r="B950" s="113"/>
      <c r="C950" s="88"/>
      <c r="D950" s="88"/>
      <c r="E950" s="194">
        <f t="shared" si="560"/>
        <v>0</v>
      </c>
      <c r="F950" s="89">
        <f t="shared" si="561"/>
        <v>0</v>
      </c>
      <c r="G950" s="113"/>
      <c r="H950" s="88"/>
      <c r="I950" s="84">
        <f t="shared" si="562"/>
        <v>22892.716818523109</v>
      </c>
      <c r="J950" s="84">
        <f t="shared" si="563"/>
        <v>23148.548061921756</v>
      </c>
      <c r="K950" s="84">
        <f t="shared" si="564"/>
        <v>23404.379305320399</v>
      </c>
      <c r="L950" s="84">
        <f t="shared" si="565"/>
        <v>23660.210548719046</v>
      </c>
      <c r="M950" s="108">
        <f>IF(T950&lt;&gt;0,(((G950+1)*('Data Raw'!$N$1007-'Data Raw'!$N$1008)/2+'Data Raw'!$N$1008)*'Data Raw'!$M$1010+'Data Raw'!$M$1009)*AE950+AE950)</f>
        <v>23916.041792117689</v>
      </c>
      <c r="N950" s="84">
        <f t="shared" si="566"/>
        <v>24171.873035516332</v>
      </c>
      <c r="O950" s="84">
        <f t="shared" si="567"/>
        <v>24427.704278914978</v>
      </c>
      <c r="P950" s="84">
        <f t="shared" si="568"/>
        <v>24683.535522313621</v>
      </c>
      <c r="Q950" s="84">
        <f t="shared" si="569"/>
        <v>24939.366765712268</v>
      </c>
      <c r="R950" s="166" t="str">
        <f t="shared" si="570"/>
        <v/>
      </c>
      <c r="S950" s="109">
        <f>'Data Raw'!E992</f>
        <v>24065.01</v>
      </c>
      <c r="T950" s="109">
        <f>'Data Raw'!G992</f>
        <v>24231.3</v>
      </c>
      <c r="U950" s="109">
        <f>'Data Raw'!D992</f>
        <v>24669.62</v>
      </c>
      <c r="V950" s="166" t="str">
        <f t="shared" si="571"/>
        <v/>
      </c>
      <c r="W950" s="89">
        <f t="shared" si="572"/>
        <v>-315.25820788231067</v>
      </c>
      <c r="X950" s="89">
        <f t="shared" si="573"/>
        <v>99387.73763716621</v>
      </c>
      <c r="Y950" s="89">
        <f t="shared" si="553"/>
        <v>488.46388081276592</v>
      </c>
      <c r="Z950" s="109">
        <f t="shared" si="574"/>
        <v>604.61000000000058</v>
      </c>
      <c r="AA950" s="89">
        <f t="shared" si="575"/>
        <v>549.39055498420237</v>
      </c>
      <c r="AB950" s="89">
        <f t="shared" si="576"/>
        <v>23722.860782973999</v>
      </c>
      <c r="AC950" s="89">
        <f t="shared" si="577"/>
        <v>24641.179217026001</v>
      </c>
      <c r="AD950" s="89">
        <f t="shared" si="578"/>
        <v>1</v>
      </c>
      <c r="AE950" s="89">
        <f>'Data Raw'!C992</f>
        <v>24182.02</v>
      </c>
      <c r="AF950" s="89"/>
      <c r="AG950" s="89">
        <f t="shared" si="544"/>
        <v>49.279999999998836</v>
      </c>
      <c r="AH950" s="89">
        <f t="shared" si="545"/>
        <v>-265.97820788231184</v>
      </c>
      <c r="AI950" s="109">
        <f t="shared" si="546"/>
        <v>-1</v>
      </c>
      <c r="AJ950" s="109">
        <f t="shared" si="550"/>
        <v>50</v>
      </c>
      <c r="AK950" s="88"/>
      <c r="AL950" s="191" t="str">
        <f t="shared" si="551"/>
        <v/>
      </c>
      <c r="AM950" s="191">
        <f t="shared" si="552"/>
        <v>-49.279999999998836</v>
      </c>
      <c r="AN950" s="88"/>
      <c r="AO950" s="191"/>
      <c r="AP950" s="191">
        <f t="shared" si="547"/>
        <v>2428.5183999998853</v>
      </c>
      <c r="AQ950" s="191">
        <f t="shared" si="579"/>
        <v>275.5825806476509</v>
      </c>
      <c r="AR950" s="191">
        <f t="shared" si="549"/>
        <v>-212.88130016511502</v>
      </c>
      <c r="AS950" s="250">
        <f t="shared" si="554"/>
        <v>0</v>
      </c>
      <c r="AT950" s="250">
        <f t="shared" si="555"/>
        <v>0</v>
      </c>
      <c r="AU950" s="250">
        <f t="shared" si="556"/>
        <v>0</v>
      </c>
      <c r="AV950" s="250">
        <f t="shared" si="557"/>
        <v>1</v>
      </c>
      <c r="AW950" s="250">
        <f t="shared" si="558"/>
        <v>0</v>
      </c>
      <c r="AX950" s="250">
        <f t="shared" si="559"/>
        <v>0</v>
      </c>
      <c r="AY950" s="89"/>
      <c r="AZ950" s="111"/>
      <c r="BA950" s="111"/>
      <c r="BB950" s="111"/>
      <c r="BC950" s="111"/>
      <c r="BD950" s="111"/>
      <c r="BE950" s="111"/>
      <c r="BF950" s="111"/>
      <c r="BG950" s="111"/>
      <c r="BH950" s="89"/>
      <c r="BI950" s="89"/>
      <c r="BJ950" s="89"/>
      <c r="BK950" s="89"/>
      <c r="BL950" s="89"/>
    </row>
    <row r="951" spans="1:64" x14ac:dyDescent="0.25">
      <c r="A951" s="86">
        <f t="shared" si="548"/>
        <v>950</v>
      </c>
      <c r="B951" s="113"/>
      <c r="C951" s="88"/>
      <c r="D951" s="88"/>
      <c r="E951" s="194">
        <f t="shared" si="560"/>
        <v>0</v>
      </c>
      <c r="F951" s="89">
        <f t="shared" si="561"/>
        <v>0</v>
      </c>
      <c r="G951" s="113"/>
      <c r="H951" s="88"/>
      <c r="I951" s="84">
        <f t="shared" si="562"/>
        <v>22873.800404916146</v>
      </c>
      <c r="J951" s="84">
        <f t="shared" si="563"/>
        <v>23118.032345322532</v>
      </c>
      <c r="K951" s="84">
        <f t="shared" si="564"/>
        <v>23362.264285728914</v>
      </c>
      <c r="L951" s="84">
        <f t="shared" si="565"/>
        <v>23606.496226135299</v>
      </c>
      <c r="M951" s="108">
        <f>IF(T951&lt;&gt;0,(((G951+1)*('Data Raw'!$N$1007-'Data Raw'!$N$1008)/2+'Data Raw'!$N$1008)*'Data Raw'!$M$1010+'Data Raw'!$M$1009)*AE951+AE951)</f>
        <v>23850.728166541681</v>
      </c>
      <c r="N951" s="84">
        <f t="shared" si="566"/>
        <v>24094.960106948063</v>
      </c>
      <c r="O951" s="84">
        <f t="shared" si="567"/>
        <v>24339.192047354449</v>
      </c>
      <c r="P951" s="84">
        <f t="shared" si="568"/>
        <v>24583.423987760831</v>
      </c>
      <c r="Q951" s="84">
        <f t="shared" si="569"/>
        <v>24827.655928167216</v>
      </c>
      <c r="R951" s="166" t="str">
        <f t="shared" si="570"/>
        <v/>
      </c>
      <c r="S951" s="109">
        <f>'Data Raw'!E993</f>
        <v>23632.42</v>
      </c>
      <c r="T951" s="109">
        <f>'Data Raw'!G993</f>
        <v>23783.49</v>
      </c>
      <c r="U951" s="109">
        <f>'Data Raw'!D993</f>
        <v>24292.799999999999</v>
      </c>
      <c r="V951" s="166" t="str">
        <f t="shared" si="571"/>
        <v/>
      </c>
      <c r="W951" s="89">
        <f t="shared" si="572"/>
        <v>67.238166541679675</v>
      </c>
      <c r="X951" s="89">
        <f t="shared" si="573"/>
        <v>4520.9710398866519</v>
      </c>
      <c r="Y951" s="89">
        <f t="shared" si="553"/>
        <v>452.94319230559694</v>
      </c>
      <c r="Z951" s="109">
        <f t="shared" si="574"/>
        <v>660.38000000000102</v>
      </c>
      <c r="AA951" s="89">
        <f t="shared" si="575"/>
        <v>565.24618998645929</v>
      </c>
      <c r="AB951" s="89">
        <f t="shared" si="576"/>
        <v>23648.998028263428</v>
      </c>
      <c r="AC951" s="89">
        <f t="shared" si="577"/>
        <v>24582.961971736571</v>
      </c>
      <c r="AD951" s="89">
        <f t="shared" si="578"/>
        <v>1</v>
      </c>
      <c r="AE951" s="89">
        <f>'Data Raw'!C993</f>
        <v>24115.98</v>
      </c>
      <c r="AF951" s="89"/>
      <c r="AG951" s="89">
        <f t="shared" si="544"/>
        <v>-332.48999999999796</v>
      </c>
      <c r="AH951" s="89">
        <f t="shared" si="545"/>
        <v>-265.25183345831829</v>
      </c>
      <c r="AI951" s="109">
        <f t="shared" si="546"/>
        <v>-1</v>
      </c>
      <c r="AJ951" s="109">
        <f t="shared" si="550"/>
        <v>50</v>
      </c>
      <c r="AK951" s="88"/>
      <c r="AL951" s="191" t="str">
        <f t="shared" si="551"/>
        <v/>
      </c>
      <c r="AM951" s="191">
        <f t="shared" si="552"/>
        <v>-332.48999999999796</v>
      </c>
      <c r="AN951" s="88"/>
      <c r="AO951" s="191"/>
      <c r="AP951" s="191">
        <f t="shared" si="547"/>
        <v>110549.60009999864</v>
      </c>
      <c r="AQ951" s="191">
        <f t="shared" si="579"/>
        <v>281.90562724235616</v>
      </c>
      <c r="AR951" s="191">
        <f t="shared" si="549"/>
        <v>-171.03756506324078</v>
      </c>
      <c r="AS951" s="250">
        <f t="shared" si="554"/>
        <v>0</v>
      </c>
      <c r="AT951" s="250">
        <f t="shared" si="555"/>
        <v>0</v>
      </c>
      <c r="AU951" s="250">
        <f t="shared" si="556"/>
        <v>1</v>
      </c>
      <c r="AV951" s="250">
        <f t="shared" si="557"/>
        <v>0</v>
      </c>
      <c r="AW951" s="250">
        <f t="shared" si="558"/>
        <v>0</v>
      </c>
      <c r="AX951" s="250">
        <f t="shared" si="559"/>
        <v>0</v>
      </c>
      <c r="AY951" s="89"/>
      <c r="AZ951" s="111"/>
      <c r="BA951" s="111"/>
      <c r="BB951" s="111"/>
      <c r="BC951" s="111"/>
      <c r="BD951" s="111"/>
      <c r="BE951" s="111"/>
      <c r="BF951" s="111"/>
      <c r="BG951" s="111"/>
      <c r="BH951" s="89"/>
      <c r="BI951" s="89"/>
      <c r="BJ951" s="89"/>
      <c r="BK951" s="89"/>
      <c r="BL951" s="89"/>
    </row>
    <row r="952" spans="1:64" x14ac:dyDescent="0.25">
      <c r="A952" s="86">
        <f t="shared" si="548"/>
        <v>951</v>
      </c>
      <c r="B952" s="113"/>
      <c r="C952" s="88"/>
      <c r="D952" s="88"/>
      <c r="E952" s="194">
        <f t="shared" si="560"/>
        <v>0</v>
      </c>
      <c r="F952" s="89">
        <f t="shared" si="561"/>
        <v>0</v>
      </c>
      <c r="G952" s="113"/>
      <c r="H952" s="88"/>
      <c r="I952" s="84">
        <f t="shared" si="562"/>
        <v>22112.973266720182</v>
      </c>
      <c r="J952" s="84">
        <f t="shared" si="563"/>
        <v>22339.444862872981</v>
      </c>
      <c r="K952" s="84">
        <f t="shared" si="564"/>
        <v>22565.916459025779</v>
      </c>
      <c r="L952" s="84">
        <f t="shared" si="565"/>
        <v>22792.388055178577</v>
      </c>
      <c r="M952" s="108">
        <f>IF(T952&lt;&gt;0,(((G952+1)*('Data Raw'!$N$1007-'Data Raw'!$N$1008)/2+'Data Raw'!$N$1008)*'Data Raw'!$M$1010+'Data Raw'!$M$1009)*AE952+AE952)</f>
        <v>23018.859651331375</v>
      </c>
      <c r="N952" s="84">
        <f t="shared" si="566"/>
        <v>23245.331247484173</v>
      </c>
      <c r="O952" s="84">
        <f t="shared" si="567"/>
        <v>23471.802843636971</v>
      </c>
      <c r="P952" s="84">
        <f t="shared" si="568"/>
        <v>23698.27443978977</v>
      </c>
      <c r="Q952" s="84">
        <f t="shared" si="569"/>
        <v>23924.746035942568</v>
      </c>
      <c r="R952" s="166" t="str">
        <f t="shared" si="570"/>
        <v/>
      </c>
      <c r="S952" s="109">
        <f>'Data Raw'!E994</f>
        <v>23238.36</v>
      </c>
      <c r="T952" s="109">
        <f>'Data Raw'!G994</f>
        <v>23782.14</v>
      </c>
      <c r="U952" s="109">
        <f>'Data Raw'!D994</f>
        <v>23858.61</v>
      </c>
      <c r="V952" s="166" t="str">
        <f t="shared" si="571"/>
        <v/>
      </c>
      <c r="W952" s="89">
        <f t="shared" si="572"/>
        <v>-763.28034866862436</v>
      </c>
      <c r="X952" s="89">
        <f t="shared" si="573"/>
        <v>582596.8906636968</v>
      </c>
      <c r="Y952" s="89">
        <f t="shared" si="553"/>
        <v>508.99650621865857</v>
      </c>
      <c r="Z952" s="109">
        <f t="shared" si="574"/>
        <v>620.25</v>
      </c>
      <c r="AA952" s="89">
        <f t="shared" si="575"/>
        <v>573.10387713125078</v>
      </c>
      <c r="AB952" s="89">
        <f t="shared" si="576"/>
        <v>22794.400738511511</v>
      </c>
      <c r="AC952" s="89">
        <f t="shared" si="577"/>
        <v>23755.31926148849</v>
      </c>
      <c r="AD952" s="89" t="str">
        <f t="shared" si="578"/>
        <v/>
      </c>
      <c r="AE952" s="89">
        <f>'Data Raw'!C994</f>
        <v>23274.86</v>
      </c>
      <c r="AF952" s="89"/>
      <c r="AG952" s="89">
        <f t="shared" si="544"/>
        <v>507.27999999999884</v>
      </c>
      <c r="AH952" s="89">
        <f t="shared" si="545"/>
        <v>-256.00034866862552</v>
      </c>
      <c r="AI952" s="109">
        <f t="shared" si="546"/>
        <v>-1</v>
      </c>
      <c r="AJ952" s="109">
        <f t="shared" si="550"/>
        <v>50</v>
      </c>
      <c r="AK952" s="88"/>
      <c r="AL952" s="191" t="str">
        <f t="shared" si="551"/>
        <v/>
      </c>
      <c r="AM952" s="191">
        <f t="shared" si="552"/>
        <v>-507.27999999999884</v>
      </c>
      <c r="AN952" s="88"/>
      <c r="AO952" s="191"/>
      <c r="AP952" s="191">
        <f t="shared" si="547"/>
        <v>257332.99839999882</v>
      </c>
      <c r="AQ952" s="191">
        <f t="shared" si="579"/>
        <v>306.94722421542758</v>
      </c>
      <c r="AR952" s="191">
        <f t="shared" si="549"/>
        <v>-202.04928200323099</v>
      </c>
      <c r="AS952" s="250">
        <f t="shared" si="554"/>
        <v>0</v>
      </c>
      <c r="AT952" s="250">
        <f t="shared" si="555"/>
        <v>0</v>
      </c>
      <c r="AU952" s="250">
        <f t="shared" si="556"/>
        <v>0</v>
      </c>
      <c r="AV952" s="250">
        <f t="shared" si="557"/>
        <v>0</v>
      </c>
      <c r="AW952" s="250">
        <f t="shared" si="558"/>
        <v>0</v>
      </c>
      <c r="AX952" s="250">
        <f t="shared" si="559"/>
        <v>1</v>
      </c>
      <c r="AY952" s="89"/>
      <c r="AZ952" s="111"/>
      <c r="BA952" s="111"/>
      <c r="BB952" s="111"/>
      <c r="BC952" s="111"/>
      <c r="BD952" s="111"/>
      <c r="BE952" s="111"/>
      <c r="BF952" s="111"/>
      <c r="BG952" s="111"/>
      <c r="BH952" s="89"/>
      <c r="BI952" s="89"/>
      <c r="BJ952" s="89"/>
      <c r="BK952" s="89"/>
      <c r="BL952" s="89"/>
    </row>
    <row r="953" spans="1:64" x14ac:dyDescent="0.25">
      <c r="A953" s="86">
        <f t="shared" si="548"/>
        <v>952</v>
      </c>
      <c r="B953" s="113"/>
      <c r="C953" s="88"/>
      <c r="D953" s="88"/>
      <c r="E953" s="194">
        <f t="shared" si="560"/>
        <v>0</v>
      </c>
      <c r="F953" s="89">
        <f t="shared" si="561"/>
        <v>0</v>
      </c>
      <c r="G953" s="113"/>
      <c r="H953" s="88"/>
      <c r="I953" s="84">
        <f t="shared" si="562"/>
        <v>22578.809149158282</v>
      </c>
      <c r="J953" s="84">
        <f t="shared" si="563"/>
        <v>22833.307402267616</v>
      </c>
      <c r="K953" s="84">
        <f t="shared" si="564"/>
        <v>23087.805655376942</v>
      </c>
      <c r="L953" s="84">
        <f t="shared" si="565"/>
        <v>23342.303908486272</v>
      </c>
      <c r="M953" s="108">
        <f>IF(T953&lt;&gt;0,(((G953+1)*('Data Raw'!$N$1007-'Data Raw'!$N$1008)/2+'Data Raw'!$N$1008)*'Data Raw'!$M$1010+'Data Raw'!$M$1009)*AE953+AE953)</f>
        <v>23596.802161595602</v>
      </c>
      <c r="N953" s="84">
        <f t="shared" si="566"/>
        <v>23851.300414704932</v>
      </c>
      <c r="O953" s="84">
        <f t="shared" si="567"/>
        <v>24105.798667814262</v>
      </c>
      <c r="P953" s="84">
        <f t="shared" si="568"/>
        <v>24360.296920923589</v>
      </c>
      <c r="Q953" s="84">
        <f t="shared" si="569"/>
        <v>24614.795174032923</v>
      </c>
      <c r="R953" s="166" t="str">
        <f t="shared" si="570"/>
        <v/>
      </c>
      <c r="S953" s="109">
        <f>'Data Raw'!E995</f>
        <v>23363.98</v>
      </c>
      <c r="T953" s="109">
        <f>'Data Raw'!G995</f>
        <v>23600.31</v>
      </c>
      <c r="U953" s="109">
        <f>'Data Raw'!D995</f>
        <v>23962.03</v>
      </c>
      <c r="V953" s="166" t="str">
        <f t="shared" si="571"/>
        <v/>
      </c>
      <c r="W953" s="89">
        <f t="shared" si="572"/>
        <v>-3.5078384043990809</v>
      </c>
      <c r="X953" s="89">
        <f t="shared" si="573"/>
        <v>12.30493027137709</v>
      </c>
      <c r="Y953" s="89">
        <f t="shared" si="553"/>
        <v>471.24106130015531</v>
      </c>
      <c r="Z953" s="109">
        <f t="shared" si="574"/>
        <v>598.04999999999927</v>
      </c>
      <c r="AA953" s="89">
        <f t="shared" si="575"/>
        <v>576.66760896964342</v>
      </c>
      <c r="AB953" s="89">
        <f t="shared" si="576"/>
        <v>23372.091704438437</v>
      </c>
      <c r="AC953" s="89">
        <f t="shared" si="577"/>
        <v>24346.368295561562</v>
      </c>
      <c r="AD953" s="89">
        <f t="shared" si="578"/>
        <v>1</v>
      </c>
      <c r="AE953" s="89">
        <f>'Data Raw'!C995</f>
        <v>23859.23</v>
      </c>
      <c r="AF953" s="89"/>
      <c r="AG953" s="89">
        <f t="shared" si="544"/>
        <v>-258.91999999999825</v>
      </c>
      <c r="AH953" s="89">
        <f t="shared" si="545"/>
        <v>-262.42783840439733</v>
      </c>
      <c r="AI953" s="109">
        <f t="shared" si="546"/>
        <v>-1</v>
      </c>
      <c r="AJ953" s="109">
        <f t="shared" si="550"/>
        <v>50</v>
      </c>
      <c r="AK953" s="88"/>
      <c r="AL953" s="191" t="str">
        <f t="shared" si="551"/>
        <v/>
      </c>
      <c r="AM953" s="191">
        <f t="shared" si="552"/>
        <v>-258.91999999999825</v>
      </c>
      <c r="AN953" s="88"/>
      <c r="AO953" s="191"/>
      <c r="AP953" s="191">
        <f t="shared" si="547"/>
        <v>67039.566399999094</v>
      </c>
      <c r="AQ953" s="191">
        <f t="shared" si="579"/>
        <v>301.61086596926873</v>
      </c>
      <c r="AR953" s="191">
        <f t="shared" si="549"/>
        <v>-169.63019533088658</v>
      </c>
      <c r="AS953" s="250">
        <f t="shared" si="554"/>
        <v>0</v>
      </c>
      <c r="AT953" s="250">
        <f t="shared" si="555"/>
        <v>0</v>
      </c>
      <c r="AU953" s="250">
        <f t="shared" si="556"/>
        <v>0</v>
      </c>
      <c r="AV953" s="250">
        <f t="shared" si="557"/>
        <v>1</v>
      </c>
      <c r="AW953" s="250">
        <f t="shared" si="558"/>
        <v>0</v>
      </c>
      <c r="AX953" s="250">
        <f t="shared" si="559"/>
        <v>0</v>
      </c>
      <c r="AY953" s="89"/>
      <c r="AZ953" s="111"/>
      <c r="BA953" s="111"/>
      <c r="BB953" s="111"/>
      <c r="BC953" s="111"/>
      <c r="BD953" s="111"/>
      <c r="BE953" s="111"/>
      <c r="BF953" s="111"/>
      <c r="BG953" s="111"/>
      <c r="BH953" s="89"/>
      <c r="BI953" s="89"/>
      <c r="BJ953" s="89"/>
      <c r="BK953" s="89"/>
      <c r="BL953" s="89"/>
    </row>
    <row r="954" spans="1:64" x14ac:dyDescent="0.25">
      <c r="A954" s="86">
        <f t="shared" si="548"/>
        <v>953</v>
      </c>
      <c r="B954" s="113"/>
      <c r="C954" s="88"/>
      <c r="D954" s="88"/>
      <c r="E954" s="194">
        <f t="shared" si="560"/>
        <v>0</v>
      </c>
      <c r="F954" s="89">
        <f t="shared" si="561"/>
        <v>0</v>
      </c>
      <c r="G954" s="113"/>
      <c r="H954" s="88"/>
      <c r="I954" s="84">
        <f t="shared" si="562"/>
        <v>22414.091697801905</v>
      </c>
      <c r="J954" s="84">
        <f t="shared" si="563"/>
        <v>22649.712228451983</v>
      </c>
      <c r="K954" s="84">
        <f t="shared" si="564"/>
        <v>22885.332759102061</v>
      </c>
      <c r="L954" s="84">
        <f t="shared" si="565"/>
        <v>23120.953289752139</v>
      </c>
      <c r="M954" s="108">
        <f>IF(T954&lt;&gt;0,(((G954+1)*('Data Raw'!$N$1007-'Data Raw'!$N$1008)/2+'Data Raw'!$N$1008)*'Data Raw'!$M$1010+'Data Raw'!$M$1009)*AE954+AE954)</f>
        <v>23356.573820402216</v>
      </c>
      <c r="N954" s="84">
        <f t="shared" si="566"/>
        <v>23592.194351052294</v>
      </c>
      <c r="O954" s="84">
        <f t="shared" si="567"/>
        <v>23827.814881702372</v>
      </c>
      <c r="P954" s="84">
        <f t="shared" si="568"/>
        <v>24063.43541235245</v>
      </c>
      <c r="Q954" s="84">
        <f t="shared" si="569"/>
        <v>24299.055943002528</v>
      </c>
      <c r="R954" s="166" t="str">
        <f t="shared" si="570"/>
        <v/>
      </c>
      <c r="S954" s="109">
        <f>'Data Raw'!E996</f>
        <v>23198.73</v>
      </c>
      <c r="T954" s="109">
        <f>'Data Raw'!G996</f>
        <v>23462.65</v>
      </c>
      <c r="U954" s="109">
        <f>'Data Raw'!D996</f>
        <v>23712.61</v>
      </c>
      <c r="V954" s="166" t="str">
        <f t="shared" si="571"/>
        <v/>
      </c>
      <c r="W954" s="89">
        <f t="shared" si="572"/>
        <v>-106.07617959778509</v>
      </c>
      <c r="X954" s="89">
        <f t="shared" si="573"/>
        <v>11252.155878061556</v>
      </c>
      <c r="Y954" s="89">
        <f t="shared" si="553"/>
        <v>438.12277845531611</v>
      </c>
      <c r="Z954" s="109">
        <f t="shared" si="574"/>
        <v>513.88000000000102</v>
      </c>
      <c r="AA954" s="89">
        <f t="shared" si="575"/>
        <v>567.69795054540884</v>
      </c>
      <c r="AB954" s="89">
        <f t="shared" si="576"/>
        <v>23126.162532375805</v>
      </c>
      <c r="AC954" s="89">
        <f t="shared" si="577"/>
        <v>24106.497467624198</v>
      </c>
      <c r="AD954" s="89">
        <f t="shared" si="578"/>
        <v>1</v>
      </c>
      <c r="AE954" s="89">
        <f>'Data Raw'!C996</f>
        <v>23616.33</v>
      </c>
      <c r="AF954" s="89"/>
      <c r="AG954" s="89">
        <f t="shared" si="544"/>
        <v>-153.68000000000029</v>
      </c>
      <c r="AH954" s="89">
        <f t="shared" si="545"/>
        <v>-259.75617959778538</v>
      </c>
      <c r="AI954" s="109">
        <f t="shared" si="546"/>
        <v>-1</v>
      </c>
      <c r="AJ954" s="109">
        <f t="shared" si="550"/>
        <v>50</v>
      </c>
      <c r="AK954" s="88"/>
      <c r="AL954" s="191" t="str">
        <f t="shared" si="551"/>
        <v/>
      </c>
      <c r="AM954" s="191">
        <f t="shared" si="552"/>
        <v>-153.68000000000029</v>
      </c>
      <c r="AN954" s="88"/>
      <c r="AO954" s="191"/>
      <c r="AP954" s="191">
        <f t="shared" si="547"/>
        <v>23617.542400000089</v>
      </c>
      <c r="AQ954" s="191">
        <f t="shared" si="579"/>
        <v>285.17410308379448</v>
      </c>
      <c r="AR954" s="191">
        <f t="shared" si="549"/>
        <v>-152.94867537152163</v>
      </c>
      <c r="AS954" s="250">
        <f t="shared" si="554"/>
        <v>0</v>
      </c>
      <c r="AT954" s="250">
        <f t="shared" si="555"/>
        <v>0</v>
      </c>
      <c r="AU954" s="250">
        <f t="shared" si="556"/>
        <v>0</v>
      </c>
      <c r="AV954" s="250">
        <f t="shared" si="557"/>
        <v>1</v>
      </c>
      <c r="AW954" s="250">
        <f t="shared" si="558"/>
        <v>0</v>
      </c>
      <c r="AX954" s="250">
        <f t="shared" si="559"/>
        <v>0</v>
      </c>
      <c r="AY954" s="89"/>
      <c r="AZ954" s="111"/>
      <c r="BA954" s="111"/>
      <c r="BB954" s="111"/>
      <c r="BC954" s="111"/>
      <c r="BD954" s="111"/>
      <c r="BE954" s="111"/>
      <c r="BF954" s="111"/>
      <c r="BG954" s="111"/>
      <c r="BH954" s="89"/>
      <c r="BI954" s="89"/>
      <c r="BJ954" s="89"/>
      <c r="BK954" s="89"/>
      <c r="BL954" s="89"/>
    </row>
    <row r="955" spans="1:64" x14ac:dyDescent="0.25">
      <c r="A955" s="86">
        <f t="shared" si="548"/>
        <v>954</v>
      </c>
      <c r="B955" s="113"/>
      <c r="C955" s="88"/>
      <c r="D955" s="88"/>
      <c r="E955" s="194">
        <f t="shared" ref="E955:E959" si="580">B955-B954</f>
        <v>0</v>
      </c>
      <c r="F955" s="89">
        <f t="shared" ref="F955:F959" si="581">E955/7+F954/7*6</f>
        <v>0</v>
      </c>
      <c r="G955" s="113"/>
      <c r="H955" s="88"/>
      <c r="I955" s="84">
        <f t="shared" ref="I955:I959" si="582">K955-Y954</f>
        <v>22516.921300231621</v>
      </c>
      <c r="J955" s="84">
        <f t="shared" ref="J955:J959" si="583">M955-Y954*1.5</f>
        <v>22735.982689459277</v>
      </c>
      <c r="K955" s="84">
        <f t="shared" ref="K955:K959" si="584">M955-Y954</f>
        <v>22955.044078686937</v>
      </c>
      <c r="L955" s="84">
        <f t="shared" ref="L955:L959" si="585">M955-Y954/2</f>
        <v>23174.105467914593</v>
      </c>
      <c r="M955" s="108">
        <f>IF(T955&lt;&gt;0,(((G955+1)*('Data Raw'!$N$1007-'Data Raw'!$N$1008)/2+'Data Raw'!$N$1008)*'Data Raw'!$M$1010+'Data Raw'!$M$1009)*AE955+AE955)</f>
        <v>23393.166857142252</v>
      </c>
      <c r="N955" s="84">
        <f t="shared" ref="N955:N959" si="586">M955+Y954/2</f>
        <v>23612.228246369912</v>
      </c>
      <c r="O955" s="84">
        <f t="shared" ref="O955:O959" si="587">M955+Y954</f>
        <v>23831.289635597568</v>
      </c>
      <c r="P955" s="84">
        <f t="shared" ref="P955:P959" si="588">M955+1.5*Y954</f>
        <v>24050.351024825228</v>
      </c>
      <c r="Q955" s="84">
        <f t="shared" ref="Q955:Q959" si="589">O955+Y954</f>
        <v>24269.412414052884</v>
      </c>
      <c r="R955" s="166" t="str">
        <f t="shared" ref="R955:R959" si="590">IF(B955&lt;&gt;"",IF(AND(M955&gt;AB955,M955&lt;AC955),"",1),"")</f>
        <v/>
      </c>
      <c r="S955" s="109">
        <f>'Data Raw'!E997</f>
        <v>23454.49</v>
      </c>
      <c r="T955" s="109">
        <f>'Data Raw'!G997</f>
        <v>23959.98</v>
      </c>
      <c r="U955" s="109">
        <f>'Data Raw'!D997</f>
        <v>24113.53</v>
      </c>
      <c r="V955" s="166" t="str">
        <f t="shared" ref="V955:V959" si="591">IF(R955&lt;&gt;1,IF(B955&lt;&gt;"",IF((AE955-M955)*(AE955-T955)&gt;0,1,""),""),"")</f>
        <v/>
      </c>
      <c r="W955" s="89">
        <f t="shared" ref="W955:W959" si="592">IF(R955=1,0,(M955-T955))</f>
        <v>-566.81314285774715</v>
      </c>
      <c r="X955" s="89">
        <f t="shared" ref="X955:X959" si="593">IF(R955=1,0,(M955-T955)*(M955-T955))</f>
        <v>321277.13891627686</v>
      </c>
      <c r="Y955" s="89">
        <f t="shared" ref="Y955:Y959" si="594">IF(X955&gt;0,SQRT((X955)/7+(Y954*Y954)/7*6),Y954)</f>
        <v>458.72284706325246</v>
      </c>
      <c r="Z955" s="109">
        <f t="shared" ref="Z955:Z959" si="595">U955-S955</f>
        <v>659.03999999999724</v>
      </c>
      <c r="AA955" s="89">
        <f t="shared" ref="AA955:AA959" si="596">Z955/7+AA954/7*6</f>
        <v>580.7468147532071</v>
      </c>
      <c r="AB955" s="89">
        <f t="shared" ref="AB955:AB959" si="597">AE955-$AD$1*AA954</f>
        <v>23170.786742036405</v>
      </c>
      <c r="AC955" s="89">
        <f t="shared" ref="AC955:AC959" si="598">AE955+$AD$1*AA954</f>
        <v>24135.873257963598</v>
      </c>
      <c r="AD955" s="89">
        <f t="shared" ref="AD955:AD959" si="599">IF(AND(T955&lt;AC955, T955&gt;AB955),1,"")</f>
        <v>1</v>
      </c>
      <c r="AE955" s="89">
        <f>'Data Raw'!C997</f>
        <v>23653.33</v>
      </c>
      <c r="AF955" s="89"/>
      <c r="AG955" s="89">
        <f t="shared" ref="AG955:AG959" si="600">T955-AE955</f>
        <v>306.64999999999782</v>
      </c>
      <c r="AH955" s="89">
        <f t="shared" ref="AH955:AH959" si="601">M955-AE955</f>
        <v>-260.16314285774934</v>
      </c>
      <c r="AI955" s="109">
        <f t="shared" si="546"/>
        <v>-1</v>
      </c>
      <c r="AJ955" s="109">
        <f t="shared" ref="AJ955:AJ959" si="602">MIN(Y954/4,50)</f>
        <v>50</v>
      </c>
      <c r="AK955" s="88"/>
      <c r="AL955" s="191" t="str">
        <f t="shared" ref="AL955:AL959" si="603">IF(R955&lt;&gt;1,IF(V955=1,ABS(AG954),""),"")</f>
        <v/>
      </c>
      <c r="AM955" s="191">
        <f t="shared" ref="AM955:AM959" si="604">IF(R955&lt;&gt;1,IF(V955="",-ABS(AG955),""),"")</f>
        <v>-306.64999999999782</v>
      </c>
      <c r="AN955" s="88"/>
      <c r="AO955" s="191"/>
      <c r="AP955" s="191">
        <f t="shared" ref="AP955:AP959" si="605">AG955*AG955</f>
        <v>94034.222499998665</v>
      </c>
      <c r="AQ955" s="191">
        <f t="shared" ref="AQ955:AQ959" si="606">IF(AP955&gt;0,SQRT(AP955)/9+AQ954/9*8,AQ954)</f>
        <v>287.56031385226152</v>
      </c>
      <c r="AR955" s="191">
        <f t="shared" ref="AR955:AR959" si="607">AQ955-Y955</f>
        <v>-171.16253321099094</v>
      </c>
      <c r="AS955" s="250">
        <f t="shared" ref="AS955:AS959" si="608">IF(R955=1,0,IF(AND($T955&gt;=I955,$T955&lt;J955),1,0))</f>
        <v>0</v>
      </c>
      <c r="AT955" s="250">
        <f t="shared" ref="AT955:AT959" si="609">IF(R955=1,0,IF(AND($T955&gt;=J955,$T955&lt;K955),1,0))</f>
        <v>0</v>
      </c>
      <c r="AU955" s="250">
        <f t="shared" ref="AU955:AU959" si="610">IF(R955=1,0,IF(AND($T955&gt;=K955,$T955&lt;M955),1,0))</f>
        <v>0</v>
      </c>
      <c r="AV955" s="250">
        <f t="shared" ref="AV955:AV959" si="611">IF(R955=1,0,IF(AND($T955&gt;M955,$T955&lt;=O955),1,0))</f>
        <v>0</v>
      </c>
      <c r="AW955" s="250">
        <f t="shared" ref="AW955:AW959" si="612">IF(R955=1,0,IF(AND($T955&gt;O955,$T955&lt;=P955),1,0))</f>
        <v>1</v>
      </c>
      <c r="AX955" s="250">
        <f t="shared" ref="AX955:AX959" si="613">IF(R955=1,0,IF(AND($T955&gt;P955,$T955&lt;=Q955),1,0))</f>
        <v>0</v>
      </c>
      <c r="AY955" s="89"/>
      <c r="AZ955" s="111"/>
      <c r="BA955" s="111"/>
      <c r="BB955" s="111"/>
      <c r="BC955" s="111"/>
      <c r="BD955" s="111"/>
      <c r="BE955" s="111"/>
      <c r="BF955" s="111"/>
      <c r="BG955" s="111"/>
      <c r="BH955" s="89"/>
      <c r="BI955" s="89"/>
      <c r="BJ955" s="89"/>
      <c r="BK955" s="89"/>
      <c r="BL955" s="89"/>
    </row>
    <row r="956" spans="1:64" x14ac:dyDescent="0.25">
      <c r="A956" s="86">
        <f t="shared" si="548"/>
        <v>955</v>
      </c>
      <c r="B956" s="113"/>
      <c r="C956" s="88"/>
      <c r="D956" s="88"/>
      <c r="E956" s="194">
        <f t="shared" si="580"/>
        <v>0</v>
      </c>
      <c r="F956" s="89">
        <f t="shared" si="581"/>
        <v>0</v>
      </c>
      <c r="G956" s="113"/>
      <c r="H956" s="88"/>
      <c r="I956" s="84">
        <f t="shared" si="582"/>
        <v>23042.092361662184</v>
      </c>
      <c r="J956" s="84">
        <f t="shared" si="583"/>
        <v>23271.453785193808</v>
      </c>
      <c r="K956" s="84">
        <f t="shared" si="584"/>
        <v>23500.815208725435</v>
      </c>
      <c r="L956" s="84">
        <f t="shared" si="585"/>
        <v>23730.176632257058</v>
      </c>
      <c r="M956" s="108">
        <f>IF(T956&lt;&gt;0,(((G956+1)*('Data Raw'!$N$1007-'Data Raw'!$N$1008)/2+'Data Raw'!$N$1008)*'Data Raw'!$M$1010+'Data Raw'!$M$1009)*AE956+AE956)</f>
        <v>23959.538055788686</v>
      </c>
      <c r="N956" s="84">
        <f t="shared" si="586"/>
        <v>24188.899479320313</v>
      </c>
      <c r="O956" s="84">
        <f t="shared" si="587"/>
        <v>24418.260902851936</v>
      </c>
      <c r="P956" s="84">
        <f t="shared" si="588"/>
        <v>24647.622326383564</v>
      </c>
      <c r="Q956" s="84">
        <f t="shared" si="589"/>
        <v>24876.983749915187</v>
      </c>
      <c r="R956" s="166" t="str">
        <f t="shared" si="590"/>
        <v/>
      </c>
      <c r="S956" s="109">
        <f>'Data Raw'!E998</f>
        <v>24077.15</v>
      </c>
      <c r="T956" s="109">
        <f>'Data Raw'!G998</f>
        <v>24145.57</v>
      </c>
      <c r="U956" s="109">
        <f>'Data Raw'!D998</f>
        <v>24352.47</v>
      </c>
      <c r="V956" s="166" t="str">
        <f t="shared" si="591"/>
        <v/>
      </c>
      <c r="W956" s="89">
        <f t="shared" si="592"/>
        <v>-186.03194421131411</v>
      </c>
      <c r="X956" s="89">
        <f t="shared" si="593"/>
        <v>34607.884267041489</v>
      </c>
      <c r="Y956" s="89">
        <f t="shared" si="594"/>
        <v>430.47611295500275</v>
      </c>
      <c r="Z956" s="109">
        <f t="shared" si="595"/>
        <v>275.31999999999971</v>
      </c>
      <c r="AA956" s="89">
        <f t="shared" si="596"/>
        <v>537.11441264560608</v>
      </c>
      <c r="AB956" s="89">
        <f t="shared" si="597"/>
        <v>23732.365207459774</v>
      </c>
      <c r="AC956" s="89">
        <f t="shared" si="598"/>
        <v>24719.634792540226</v>
      </c>
      <c r="AD956" s="89">
        <f t="shared" si="599"/>
        <v>1</v>
      </c>
      <c r="AE956" s="89">
        <f>'Data Raw'!C998</f>
        <v>24226</v>
      </c>
      <c r="AF956" s="89"/>
      <c r="AG956" s="89">
        <f t="shared" si="600"/>
        <v>-80.430000000000291</v>
      </c>
      <c r="AH956" s="89">
        <f t="shared" si="601"/>
        <v>-266.4619442113144</v>
      </c>
      <c r="AI956" s="109">
        <f t="shared" si="546"/>
        <v>-1</v>
      </c>
      <c r="AJ956" s="109">
        <f t="shared" si="602"/>
        <v>50</v>
      </c>
      <c r="AK956" s="88"/>
      <c r="AL956" s="191" t="str">
        <f t="shared" si="603"/>
        <v/>
      </c>
      <c r="AM956" s="191">
        <f t="shared" si="604"/>
        <v>-80.430000000000291</v>
      </c>
      <c r="AN956" s="88"/>
      <c r="AO956" s="191"/>
      <c r="AP956" s="191">
        <f t="shared" si="605"/>
        <v>6468.9849000000468</v>
      </c>
      <c r="AQ956" s="191">
        <f t="shared" si="606"/>
        <v>264.5458345353436</v>
      </c>
      <c r="AR956" s="191">
        <f t="shared" si="607"/>
        <v>-165.93027841965915</v>
      </c>
      <c r="AS956" s="250">
        <f t="shared" si="608"/>
        <v>0</v>
      </c>
      <c r="AT956" s="250">
        <f t="shared" si="609"/>
        <v>0</v>
      </c>
      <c r="AU956" s="250">
        <f t="shared" si="610"/>
        <v>0</v>
      </c>
      <c r="AV956" s="250">
        <f t="shared" si="611"/>
        <v>1</v>
      </c>
      <c r="AW956" s="250">
        <f t="shared" si="612"/>
        <v>0</v>
      </c>
      <c r="AX956" s="250">
        <f t="shared" si="613"/>
        <v>0</v>
      </c>
      <c r="AY956" s="89"/>
      <c r="AZ956" s="111"/>
      <c r="BA956" s="111"/>
      <c r="BB956" s="111"/>
      <c r="BC956" s="111"/>
      <c r="BD956" s="111"/>
      <c r="BE956" s="111"/>
      <c r="BF956" s="111"/>
      <c r="BG956" s="111"/>
      <c r="BH956" s="89"/>
      <c r="BI956" s="89"/>
      <c r="BJ956" s="89"/>
      <c r="BK956" s="89"/>
      <c r="BL956" s="89"/>
    </row>
    <row r="957" spans="1:64" x14ac:dyDescent="0.25">
      <c r="A957" s="86">
        <f t="shared" si="548"/>
        <v>956</v>
      </c>
      <c r="B957" s="113"/>
      <c r="C957" s="88"/>
      <c r="D957" s="88"/>
      <c r="E957" s="194">
        <f t="shared" si="580"/>
        <v>0</v>
      </c>
      <c r="F957" s="89">
        <f t="shared" si="581"/>
        <v>0</v>
      </c>
      <c r="G957" s="113"/>
      <c r="H957" s="88"/>
      <c r="I957" s="84">
        <f t="shared" si="582"/>
        <v>23546.949430043453</v>
      </c>
      <c r="J957" s="84">
        <f t="shared" si="583"/>
        <v>23762.187486520954</v>
      </c>
      <c r="K957" s="84">
        <f t="shared" si="584"/>
        <v>23977.425542998455</v>
      </c>
      <c r="L957" s="84">
        <f t="shared" si="585"/>
        <v>24192.663599475956</v>
      </c>
      <c r="M957" s="108">
        <f>IF(T957&lt;&gt;0,(((G957+1)*('Data Raw'!$N$1007-'Data Raw'!$N$1008)/2+'Data Raw'!$N$1008)*'Data Raw'!$M$1010+'Data Raw'!$M$1009)*AE957+AE957)</f>
        <v>24407.901655953458</v>
      </c>
      <c r="N957" s="84">
        <f t="shared" si="586"/>
        <v>24623.139712430959</v>
      </c>
      <c r="O957" s="84">
        <f t="shared" si="587"/>
        <v>24838.37776890846</v>
      </c>
      <c r="P957" s="84">
        <f t="shared" si="588"/>
        <v>25053.615825385961</v>
      </c>
      <c r="Q957" s="84">
        <f t="shared" si="589"/>
        <v>25268.853881863462</v>
      </c>
      <c r="R957" s="166" t="str">
        <f t="shared" si="590"/>
        <v/>
      </c>
      <c r="S957" s="109">
        <f>'Data Raw'!E999</f>
        <v>24475.26</v>
      </c>
      <c r="T957" s="109">
        <f>'Data Raw'!G999</f>
        <v>24740.57</v>
      </c>
      <c r="U957" s="109">
        <f>'Data Raw'!D999</f>
        <v>24745.13</v>
      </c>
      <c r="V957" s="166" t="str">
        <f t="shared" si="591"/>
        <v/>
      </c>
      <c r="W957" s="89">
        <f t="shared" si="592"/>
        <v>-332.66834404654219</v>
      </c>
      <c r="X957" s="89">
        <f t="shared" si="593"/>
        <v>110668.22713066856</v>
      </c>
      <c r="Y957" s="89">
        <f t="shared" si="594"/>
        <v>417.90742824556565</v>
      </c>
      <c r="Z957" s="109">
        <f t="shared" si="595"/>
        <v>269.87000000000262</v>
      </c>
      <c r="AA957" s="89">
        <f t="shared" si="596"/>
        <v>498.93663941051989</v>
      </c>
      <c r="AB957" s="89">
        <f t="shared" si="597"/>
        <v>24222.802749251234</v>
      </c>
      <c r="AC957" s="89">
        <f t="shared" si="598"/>
        <v>25135.897250748763</v>
      </c>
      <c r="AD957" s="89">
        <f t="shared" si="599"/>
        <v>1</v>
      </c>
      <c r="AE957" s="89">
        <f>'Data Raw'!C999</f>
        <v>24679.35</v>
      </c>
      <c r="AF957" s="89"/>
      <c r="AG957" s="89">
        <f t="shared" si="600"/>
        <v>61.220000000001164</v>
      </c>
      <c r="AH957" s="89">
        <f t="shared" si="601"/>
        <v>-271.44834404654102</v>
      </c>
      <c r="AI957" s="109">
        <f t="shared" si="546"/>
        <v>-1</v>
      </c>
      <c r="AJ957" s="109">
        <f t="shared" si="602"/>
        <v>50</v>
      </c>
      <c r="AK957" s="88"/>
      <c r="AL957" s="191" t="str">
        <f t="shared" si="603"/>
        <v/>
      </c>
      <c r="AM957" s="191">
        <f t="shared" si="604"/>
        <v>-61.220000000001164</v>
      </c>
      <c r="AN957" s="88"/>
      <c r="AO957" s="191"/>
      <c r="AP957" s="191">
        <f t="shared" si="605"/>
        <v>3747.8884000001426</v>
      </c>
      <c r="AQ957" s="191">
        <f t="shared" si="606"/>
        <v>241.95407514252778</v>
      </c>
      <c r="AR957" s="191">
        <f t="shared" si="607"/>
        <v>-175.95335310303787</v>
      </c>
      <c r="AS957" s="250">
        <f t="shared" si="608"/>
        <v>0</v>
      </c>
      <c r="AT957" s="250">
        <f t="shared" si="609"/>
        <v>0</v>
      </c>
      <c r="AU957" s="250">
        <f t="shared" si="610"/>
        <v>0</v>
      </c>
      <c r="AV957" s="250">
        <f t="shared" si="611"/>
        <v>1</v>
      </c>
      <c r="AW957" s="250">
        <f t="shared" si="612"/>
        <v>0</v>
      </c>
      <c r="AX957" s="250">
        <f t="shared" si="613"/>
        <v>0</v>
      </c>
      <c r="AY957" s="89"/>
      <c r="AZ957" s="111"/>
      <c r="BA957" s="111"/>
      <c r="BB957" s="111"/>
      <c r="BC957" s="111"/>
      <c r="BD957" s="111"/>
      <c r="BE957" s="111"/>
      <c r="BF957" s="111"/>
      <c r="BG957" s="111"/>
      <c r="BH957" s="89"/>
      <c r="BI957" s="89"/>
      <c r="BJ957" s="89"/>
      <c r="BK957" s="89"/>
      <c r="BL957" s="89"/>
    </row>
    <row r="958" spans="1:64" x14ac:dyDescent="0.25">
      <c r="A958" s="86">
        <f t="shared" si="548"/>
        <v>957</v>
      </c>
      <c r="B958" s="113"/>
      <c r="C958" s="88"/>
      <c r="D958" s="88"/>
      <c r="E958" s="194">
        <f t="shared" si="580"/>
        <v>0</v>
      </c>
      <c r="F958" s="89">
        <f t="shared" si="581"/>
        <v>0</v>
      </c>
      <c r="G958" s="113"/>
      <c r="H958" s="88"/>
      <c r="I958" s="84">
        <f t="shared" si="582"/>
        <v>23590.165737613894</v>
      </c>
      <c r="J958" s="84">
        <f t="shared" si="583"/>
        <v>23799.119451736678</v>
      </c>
      <c r="K958" s="84">
        <f t="shared" si="584"/>
        <v>24008.07316585946</v>
      </c>
      <c r="L958" s="84">
        <f t="shared" si="585"/>
        <v>24217.026879982244</v>
      </c>
      <c r="M958" s="108">
        <f>IF(T958&lt;&gt;0,(((G958+1)*('Data Raw'!$N$1007-'Data Raw'!$N$1008)/2+'Data Raw'!$N$1008)*'Data Raw'!$M$1010+'Data Raw'!$M$1009)*AE958+AE958)</f>
        <v>24425.980594105025</v>
      </c>
      <c r="N958" s="84">
        <f t="shared" si="586"/>
        <v>24634.934308227806</v>
      </c>
      <c r="O958" s="84">
        <f t="shared" si="587"/>
        <v>24843.888022350591</v>
      </c>
      <c r="P958" s="84">
        <f t="shared" si="588"/>
        <v>25052.841736473372</v>
      </c>
      <c r="Q958" s="84">
        <f t="shared" si="589"/>
        <v>25261.795450596157</v>
      </c>
      <c r="R958" s="166" t="str">
        <f t="shared" si="590"/>
        <v/>
      </c>
      <c r="S958" s="109">
        <f>'Data Raw'!E1000</f>
        <v>24601.73</v>
      </c>
      <c r="T958" s="109">
        <f>'Data Raw'!G1000</f>
        <v>24771.14</v>
      </c>
      <c r="U958" s="109">
        <f>'Data Raw'!D1000</f>
        <v>24874.39</v>
      </c>
      <c r="V958" s="166" t="str">
        <f t="shared" si="591"/>
        <v/>
      </c>
      <c r="W958" s="89">
        <f t="shared" si="592"/>
        <v>-345.15940589497404</v>
      </c>
      <c r="X958" s="89">
        <f t="shared" si="593"/>
        <v>119135.01547777145</v>
      </c>
      <c r="Y958" s="89">
        <f t="shared" si="594"/>
        <v>408.30918379068487</v>
      </c>
      <c r="Z958" s="109">
        <f t="shared" si="595"/>
        <v>272.65999999999985</v>
      </c>
      <c r="AA958" s="89">
        <f t="shared" si="596"/>
        <v>466.61140520901705</v>
      </c>
      <c r="AB958" s="89">
        <f t="shared" si="597"/>
        <v>24273.533856501061</v>
      </c>
      <c r="AC958" s="89">
        <f t="shared" si="598"/>
        <v>25121.726143498941</v>
      </c>
      <c r="AD958" s="89">
        <f t="shared" si="599"/>
        <v>1</v>
      </c>
      <c r="AE958" s="89">
        <f>'Data Raw'!C1000</f>
        <v>24697.63</v>
      </c>
      <c r="AF958" s="89"/>
      <c r="AG958" s="89">
        <f t="shared" si="600"/>
        <v>73.509999999998399</v>
      </c>
      <c r="AH958" s="89">
        <f t="shared" si="601"/>
        <v>-271.64940589497564</v>
      </c>
      <c r="AI958" s="109">
        <f t="shared" si="546"/>
        <v>-1</v>
      </c>
      <c r="AJ958" s="109">
        <f t="shared" si="602"/>
        <v>50</v>
      </c>
      <c r="AK958" s="88"/>
      <c r="AL958" s="191" t="str">
        <f t="shared" si="603"/>
        <v/>
      </c>
      <c r="AM958" s="191">
        <f t="shared" si="604"/>
        <v>-73.509999999998399</v>
      </c>
      <c r="AN958" s="88"/>
      <c r="AO958" s="191"/>
      <c r="AP958" s="191">
        <f t="shared" si="605"/>
        <v>5403.7200999997649</v>
      </c>
      <c r="AQ958" s="191">
        <f t="shared" si="606"/>
        <v>223.23806679335783</v>
      </c>
      <c r="AR958" s="191">
        <f t="shared" si="607"/>
        <v>-185.07111699732704</v>
      </c>
      <c r="AS958" s="250">
        <f t="shared" si="608"/>
        <v>0</v>
      </c>
      <c r="AT958" s="250">
        <f t="shared" si="609"/>
        <v>0</v>
      </c>
      <c r="AU958" s="250">
        <f t="shared" si="610"/>
        <v>0</v>
      </c>
      <c r="AV958" s="250">
        <f t="shared" si="611"/>
        <v>1</v>
      </c>
      <c r="AW958" s="250">
        <f t="shared" si="612"/>
        <v>0</v>
      </c>
      <c r="AX958" s="250">
        <f t="shared" si="613"/>
        <v>0</v>
      </c>
      <c r="AY958" s="89"/>
      <c r="AZ958" s="111"/>
      <c r="BA958" s="111"/>
      <c r="BB958" s="111"/>
      <c r="BC958" s="111"/>
      <c r="BD958" s="111"/>
      <c r="BE958" s="111"/>
      <c r="BF958" s="111"/>
      <c r="BG958" s="111"/>
      <c r="BH958" s="89"/>
      <c r="BI958" s="89"/>
      <c r="BJ958" s="89"/>
      <c r="BK958" s="89"/>
      <c r="BL958" s="89"/>
    </row>
    <row r="959" spans="1:64" x14ac:dyDescent="0.25">
      <c r="A959" s="86">
        <f t="shared" si="548"/>
        <v>958</v>
      </c>
      <c r="B959" s="113"/>
      <c r="C959" s="88"/>
      <c r="D959" s="88"/>
      <c r="E959" s="194">
        <f t="shared" si="580"/>
        <v>0</v>
      </c>
      <c r="F959" s="89">
        <f t="shared" si="581"/>
        <v>0</v>
      </c>
      <c r="G959" s="113"/>
      <c r="H959" s="88"/>
      <c r="I959" s="84">
        <f t="shared" si="582"/>
        <v>23664.271561653579</v>
      </c>
      <c r="J959" s="84">
        <f t="shared" si="583"/>
        <v>23868.426153548917</v>
      </c>
      <c r="K959" s="84">
        <f t="shared" si="584"/>
        <v>24072.580745444262</v>
      </c>
      <c r="L959" s="84">
        <f t="shared" si="585"/>
        <v>24276.735337339604</v>
      </c>
      <c r="M959" s="108">
        <f>IF(T959&lt;&gt;0,(((G959+1)*('Data Raw'!$N$1007-'Data Raw'!$N$1008)/2+'Data Raw'!$N$1008)*'Data Raw'!$M$1010+'Data Raw'!$M$1009)*AE959+AE959)</f>
        <v>24480.889929234945</v>
      </c>
      <c r="N959" s="84">
        <f t="shared" si="586"/>
        <v>24685.044521130287</v>
      </c>
      <c r="O959" s="84">
        <f t="shared" si="587"/>
        <v>24889.199113025628</v>
      </c>
      <c r="P959" s="84">
        <f t="shared" si="588"/>
        <v>25093.353704920974</v>
      </c>
      <c r="Q959" s="84">
        <f t="shared" si="589"/>
        <v>25297.508296816311</v>
      </c>
      <c r="R959" s="166" t="str">
        <f t="shared" si="590"/>
        <v/>
      </c>
      <c r="S959" s="109">
        <f>'Data Raw'!E1001</f>
        <v>24186.69</v>
      </c>
      <c r="T959" s="109">
        <f>'Data Raw'!G1001</f>
        <v>24219.95</v>
      </c>
      <c r="U959" s="109">
        <f>'Data Raw'!D1001</f>
        <v>24753.15</v>
      </c>
      <c r="V959" s="166" t="str">
        <f t="shared" si="591"/>
        <v/>
      </c>
      <c r="W959" s="89">
        <f t="shared" si="592"/>
        <v>260.93992923494443</v>
      </c>
      <c r="X959" s="89">
        <f t="shared" si="593"/>
        <v>68089.646669137801</v>
      </c>
      <c r="Y959" s="89">
        <f t="shared" si="594"/>
        <v>390.67487104753002</v>
      </c>
      <c r="Z959" s="109">
        <f t="shared" si="595"/>
        <v>566.46000000000276</v>
      </c>
      <c r="AA959" s="89">
        <f t="shared" si="596"/>
        <v>480.87549017915785</v>
      </c>
      <c r="AB959" s="89">
        <f t="shared" si="597"/>
        <v>24356.530305572338</v>
      </c>
      <c r="AC959" s="89">
        <f t="shared" si="598"/>
        <v>25149.769694427665</v>
      </c>
      <c r="AD959" s="89" t="str">
        <f t="shared" si="599"/>
        <v/>
      </c>
      <c r="AE959" s="89">
        <f>'Data Raw'!C1001</f>
        <v>24753.15</v>
      </c>
      <c r="AF959" s="89"/>
      <c r="AG959" s="89">
        <f t="shared" si="600"/>
        <v>-533.20000000000073</v>
      </c>
      <c r="AH959" s="89">
        <f t="shared" si="601"/>
        <v>-272.2600707650563</v>
      </c>
      <c r="AI959" s="109">
        <f t="shared" si="546"/>
        <v>-1</v>
      </c>
      <c r="AJ959" s="109">
        <f t="shared" si="602"/>
        <v>50</v>
      </c>
      <c r="AK959" s="88"/>
      <c r="AL959" s="191" t="str">
        <f t="shared" si="603"/>
        <v/>
      </c>
      <c r="AM959" s="191">
        <f t="shared" si="604"/>
        <v>-533.20000000000073</v>
      </c>
      <c r="AN959" s="88"/>
      <c r="AO959" s="191"/>
      <c r="AP959" s="191">
        <f t="shared" si="605"/>
        <v>284302.24000000075</v>
      </c>
      <c r="AQ959" s="191">
        <f t="shared" si="606"/>
        <v>257.67828159409589</v>
      </c>
      <c r="AR959" s="191">
        <f t="shared" si="607"/>
        <v>-132.99658945343413</v>
      </c>
      <c r="AS959" s="250">
        <f t="shared" si="608"/>
        <v>0</v>
      </c>
      <c r="AT959" s="250">
        <f t="shared" si="609"/>
        <v>0</v>
      </c>
      <c r="AU959" s="250">
        <f t="shared" si="610"/>
        <v>1</v>
      </c>
      <c r="AV959" s="250">
        <f t="shared" si="611"/>
        <v>0</v>
      </c>
      <c r="AW959" s="250">
        <f t="shared" si="612"/>
        <v>0</v>
      </c>
      <c r="AX959" s="250">
        <f t="shared" si="613"/>
        <v>0</v>
      </c>
      <c r="AY959" s="89"/>
      <c r="AZ959" s="111"/>
      <c r="BA959" s="111"/>
      <c r="BB959" s="111"/>
      <c r="BC959" s="111"/>
      <c r="BD959" s="111"/>
      <c r="BE959" s="111"/>
      <c r="BF959" s="111"/>
      <c r="BG959" s="111"/>
      <c r="BH959" s="89"/>
      <c r="BI959" s="89"/>
      <c r="BJ959" s="89"/>
      <c r="BK959" s="89"/>
      <c r="BL959" s="89"/>
    </row>
    <row r="960" spans="1:64" x14ac:dyDescent="0.25">
      <c r="A960" s="86">
        <f t="shared" si="548"/>
        <v>959</v>
      </c>
      <c r="B960" s="113"/>
      <c r="C960" s="88"/>
      <c r="D960" s="88"/>
      <c r="E960" s="194">
        <f t="shared" ref="E960" si="614">B960-B959</f>
        <v>0</v>
      </c>
      <c r="F960" s="89">
        <f t="shared" ref="F960" si="615">E960/7+F959/7*6</f>
        <v>0</v>
      </c>
      <c r="G960" s="113"/>
      <c r="H960" s="88"/>
      <c r="I960" s="84">
        <f t="shared" ref="I960" si="616">K960-Y959</f>
        <v>23062.544427585173</v>
      </c>
      <c r="J960" s="84">
        <f t="shared" ref="J960" si="617">M960-Y959*1.5</f>
        <v>23257.881863108938</v>
      </c>
      <c r="K960" s="84">
        <f t="shared" ref="K960" si="618">M960-Y959</f>
        <v>23453.219298632703</v>
      </c>
      <c r="L960" s="84">
        <f t="shared" ref="L960" si="619">M960-Y959/2</f>
        <v>23648.556734156467</v>
      </c>
      <c r="M960" s="108">
        <f>IF(T960&lt;&gt;0,(((G960+1)*('Data Raw'!$N$1007-'Data Raw'!$N$1008)/2+'Data Raw'!$N$1008)*'Data Raw'!$M$1010+'Data Raw'!$M$1009)*AE960+AE960)</f>
        <v>23843.894169680232</v>
      </c>
      <c r="N960" s="84">
        <f t="shared" ref="N960" si="620">M960+Y959/2</f>
        <v>24039.231605203997</v>
      </c>
      <c r="O960" s="84">
        <f t="shared" ref="O960" si="621">M960+Y959</f>
        <v>24234.569040727762</v>
      </c>
      <c r="P960" s="84">
        <f t="shared" ref="P960" si="622">M960+1.5*Y959</f>
        <v>24429.906476251526</v>
      </c>
      <c r="Q960" s="84">
        <f t="shared" ref="Q960" si="623">O960+Y959</f>
        <v>24625.243911775291</v>
      </c>
      <c r="R960" s="166" t="str">
        <f t="shared" ref="R960" si="624">IF(B960&lt;&gt;"",IF(AND(M960&gt;AB960,M960&lt;AC960),"",1),"")</f>
        <v/>
      </c>
      <c r="S960" s="109">
        <f>'Data Raw'!E1002</f>
        <v>23577.78</v>
      </c>
      <c r="T960" s="109">
        <f>'Data Raw'!G1002</f>
        <v>23689.72</v>
      </c>
      <c r="U960" s="109">
        <f>'Data Raw'!D1002</f>
        <v>24230.720000000001</v>
      </c>
      <c r="V960" s="166" t="str">
        <f t="shared" ref="V960" si="625">IF(R960&lt;&gt;1,IF(B960&lt;&gt;"",IF((AE960-M960)*(AE960-T960)&gt;0,1,""),""),"")</f>
        <v/>
      </c>
      <c r="W960" s="89">
        <f t="shared" ref="W960" si="626">IF(R960=1,0,(M960-T960))</f>
        <v>154.17416968023099</v>
      </c>
      <c r="X960" s="89">
        <f t="shared" ref="X960" si="627">IF(R960=1,0,(M960-T960)*(M960-T960))</f>
        <v>23769.674596588655</v>
      </c>
      <c r="Y960" s="89">
        <f t="shared" ref="Y960" si="628">IF(X960&gt;0,SQRT((X960)/7+(Y959*Y959)/7*6),Y959)</f>
        <v>366.35868524958158</v>
      </c>
      <c r="Z960" s="109">
        <f t="shared" ref="Z960" si="629">U960-S960</f>
        <v>652.94000000000233</v>
      </c>
      <c r="AA960" s="89">
        <f t="shared" ref="AA960" si="630">Z960/7+AA959/7*6</f>
        <v>505.45613443927851</v>
      </c>
      <c r="AB960" s="89">
        <f t="shared" ref="AB960" si="631">AE960-$AD$1*AA959</f>
        <v>23700.325833347717</v>
      </c>
      <c r="AC960" s="89">
        <f t="shared" ref="AC960" si="632">AE960+$AD$1*AA959</f>
        <v>24517.814166652282</v>
      </c>
      <c r="AD960" s="89" t="str">
        <f t="shared" ref="AD960" si="633">IF(AND(T960&lt;AC960, T960&gt;AB960),1,"")</f>
        <v/>
      </c>
      <c r="AE960" s="89">
        <f>'Data Raw'!C1002</f>
        <v>24109.07</v>
      </c>
      <c r="AF960" s="89"/>
      <c r="AG960" s="89">
        <f t="shared" ref="AG960" si="634">T960-AE960</f>
        <v>-419.34999999999854</v>
      </c>
      <c r="AH960" s="89">
        <f t="shared" ref="AH960" si="635">M960-AE960</f>
        <v>-265.17583031976756</v>
      </c>
      <c r="AI960" s="109">
        <f t="shared" si="546"/>
        <v>-1</v>
      </c>
      <c r="AJ960" s="109">
        <f t="shared" ref="AJ960" si="636">MIN(Y959/4,50)</f>
        <v>50</v>
      </c>
      <c r="AK960" s="88"/>
      <c r="AL960" s="191" t="str">
        <f t="shared" ref="AL960" si="637">IF(R960&lt;&gt;1,IF(V960=1,ABS(AG959),""),"")</f>
        <v/>
      </c>
      <c r="AM960" s="191">
        <f t="shared" ref="AM960" si="638">IF(R960&lt;&gt;1,IF(V960="",-ABS(AG960),""),"")</f>
        <v>-419.34999999999854</v>
      </c>
      <c r="AN960" s="88"/>
      <c r="AO960" s="191"/>
      <c r="AP960" s="191">
        <f t="shared" ref="AP960" si="639">AG960*AG960</f>
        <v>175854.42249999879</v>
      </c>
      <c r="AQ960" s="191">
        <f t="shared" ref="AQ960" si="640">IF(AP960&gt;0,SQRT(AP960)/9+AQ959/9*8,AQ959)</f>
        <v>275.64180586141839</v>
      </c>
      <c r="AR960" s="191">
        <f t="shared" ref="AR960" si="641">AQ960-Y960</f>
        <v>-90.716879388163193</v>
      </c>
      <c r="AS960" s="250">
        <f t="shared" ref="AS960" si="642">IF(R960=1,0,IF(AND($T960&gt;=I960,$T960&lt;J960),1,0))</f>
        <v>0</v>
      </c>
      <c r="AT960" s="250">
        <f t="shared" ref="AT960" si="643">IF(R960=1,0,IF(AND($T960&gt;=J960,$T960&lt;K960),1,0))</f>
        <v>0</v>
      </c>
      <c r="AU960" s="250">
        <f t="shared" ref="AU960" si="644">IF(R960=1,0,IF(AND($T960&gt;=K960,$T960&lt;M960),1,0))</f>
        <v>1</v>
      </c>
      <c r="AV960" s="250">
        <f t="shared" ref="AV960" si="645">IF(R960=1,0,IF(AND($T960&gt;M960,$T960&lt;=O960),1,0))</f>
        <v>0</v>
      </c>
      <c r="AW960" s="250">
        <f t="shared" ref="AW960" si="646">IF(R960=1,0,IF(AND($T960&gt;O960,$T960&lt;=P960),1,0))</f>
        <v>0</v>
      </c>
      <c r="AX960" s="250">
        <f t="shared" ref="AX960" si="647">IF(R960=1,0,IF(AND($T960&gt;P960,$T960&lt;=Q960),1,0))</f>
        <v>0</v>
      </c>
      <c r="AY960" s="89"/>
      <c r="AZ960" s="111"/>
      <c r="BA960" s="111"/>
      <c r="BB960" s="111"/>
      <c r="BC960" s="111"/>
      <c r="BD960" s="111"/>
      <c r="BE960" s="111"/>
      <c r="BF960" s="111"/>
      <c r="BG960" s="111"/>
      <c r="BH960" s="89"/>
      <c r="BI960" s="89"/>
      <c r="BJ960" s="89"/>
      <c r="BK960" s="89"/>
      <c r="BL960" s="89"/>
    </row>
    <row r="961" spans="1:64" x14ac:dyDescent="0.25">
      <c r="A961" s="86">
        <f t="shared" si="548"/>
        <v>960</v>
      </c>
      <c r="B961" s="113"/>
      <c r="C961" s="88"/>
      <c r="D961" s="88"/>
      <c r="E961" s="194">
        <f t="shared" ref="E961" si="648">B961-B960</f>
        <v>0</v>
      </c>
      <c r="F961" s="89">
        <f t="shared" ref="F961" si="649">E961/7+F960/7*6</f>
        <v>0</v>
      </c>
      <c r="G961" s="113"/>
      <c r="H961" s="88"/>
      <c r="I961" s="84">
        <f t="shared" ref="I961" si="650">K961-Y960</f>
        <v>22755.640832216839</v>
      </c>
      <c r="J961" s="84">
        <f t="shared" ref="J961" si="651">M961-Y960*1.5</f>
        <v>22938.820174841632</v>
      </c>
      <c r="K961" s="84">
        <f t="shared" ref="K961" si="652">M961-Y960</f>
        <v>23121.999517466422</v>
      </c>
      <c r="L961" s="84">
        <f t="shared" ref="L961" si="653">M961-Y960/2</f>
        <v>23305.178860091215</v>
      </c>
      <c r="M961" s="108">
        <f>IF(T961&lt;&gt;0,(((G961+1)*('Data Raw'!$N$1007-'Data Raw'!$N$1008)/2+'Data Raw'!$N$1008)*'Data Raw'!$M$1010+'Data Raw'!$M$1009)*AE961+AE961)</f>
        <v>23488.358202716005</v>
      </c>
      <c r="N961" s="84">
        <f t="shared" ref="N961" si="654">M961+Y960/2</f>
        <v>23671.537545340794</v>
      </c>
      <c r="O961" s="84">
        <f t="shared" ref="O961" si="655">M961+Y960</f>
        <v>23854.716887965587</v>
      </c>
      <c r="P961" s="84">
        <f t="shared" ref="P961" si="656">M961+1.5*Y960</f>
        <v>24037.896230590377</v>
      </c>
      <c r="Q961" s="84">
        <f t="shared" ref="Q961" si="657">O961+Y960</f>
        <v>24221.07557321517</v>
      </c>
      <c r="R961" s="166" t="str">
        <f t="shared" ref="R961" si="658">IF(B961&lt;&gt;"",IF(AND(M961&gt;AB961,M961&lt;AC961),"",1),"")</f>
        <v/>
      </c>
      <c r="S961" s="109">
        <f>'Data Raw'!E1003</f>
        <v>23531.200000000001</v>
      </c>
      <c r="T961" s="109">
        <f>'Data Raw'!G1003</f>
        <v>23905.56</v>
      </c>
      <c r="U961" s="109">
        <f>'Data Raw'!D1003</f>
        <v>23967.51</v>
      </c>
      <c r="V961" s="166" t="str">
        <f t="shared" ref="V961" si="659">IF(R961&lt;&gt;1,IF(B961&lt;&gt;"",IF((AE961-M961)*(AE961-T961)&gt;0,1,""),""),"")</f>
        <v/>
      </c>
      <c r="W961" s="89">
        <f t="shared" ref="W961" si="660">IF(R961=1,0,(M961-T961))</f>
        <v>-417.20179728399671</v>
      </c>
      <c r="X961" s="89">
        <f t="shared" ref="X961" si="661">IF(R961=1,0,(M961-T961)*(M961-T961))</f>
        <v>174057.33965699709</v>
      </c>
      <c r="Y961" s="89">
        <f t="shared" ref="Y961" si="662">IF(X961&gt;0,SQRT((X961)/7+(Y960*Y960)/7*6),Y960)</f>
        <v>374.04534812999214</v>
      </c>
      <c r="Z961" s="109">
        <f t="shared" ref="Z961" si="663">U961-S961</f>
        <v>436.30999999999767</v>
      </c>
      <c r="AA961" s="89">
        <f t="shared" ref="AA961" si="664">Z961/7+AA960/7*6</f>
        <v>495.57811523366701</v>
      </c>
      <c r="AB961" s="89">
        <f t="shared" ref="AB961" si="665">AE961-$AD$1*AA960</f>
        <v>23319.942285726615</v>
      </c>
      <c r="AC961" s="89">
        <f t="shared" ref="AC961" si="666">AE961+$AD$1*AA960</f>
        <v>24179.217714273389</v>
      </c>
      <c r="AD961" s="89">
        <f t="shared" ref="AD961" si="667">IF(AND(T961&lt;AC961, T961&gt;AB961),1,"")</f>
        <v>1</v>
      </c>
      <c r="AE961" s="89">
        <f>'Data Raw'!C1003</f>
        <v>23749.58</v>
      </c>
      <c r="AF961" s="89"/>
      <c r="AG961" s="89">
        <f t="shared" ref="AG961" si="668">T961-AE961</f>
        <v>155.97999999999956</v>
      </c>
      <c r="AH961" s="89">
        <f t="shared" ref="AH961" si="669">M961-AE961</f>
        <v>-261.22179728399715</v>
      </c>
      <c r="AI961" s="109">
        <f t="shared" si="546"/>
        <v>-1</v>
      </c>
      <c r="AJ961" s="109">
        <f t="shared" ref="AJ961" si="670">MIN(Y960/4,50)</f>
        <v>50</v>
      </c>
      <c r="AK961" s="88"/>
      <c r="AL961" s="191" t="str">
        <f t="shared" ref="AL961" si="671">IF(R961&lt;&gt;1,IF(V961=1,ABS(AG960),""),"")</f>
        <v/>
      </c>
      <c r="AM961" s="191">
        <f t="shared" ref="AM961" si="672">IF(R961&lt;&gt;1,IF(V961="",-ABS(AG961),""),"")</f>
        <v>-155.97999999999956</v>
      </c>
      <c r="AN961" s="88"/>
      <c r="AO961" s="191"/>
      <c r="AP961" s="191">
        <f t="shared" ref="AP961" si="673">AG961*AG961</f>
        <v>24329.760399999865</v>
      </c>
      <c r="AQ961" s="191">
        <f t="shared" ref="AQ961" si="674">IF(AP961&gt;0,SQRT(AP961)/9+AQ960/9*8,AQ960)</f>
        <v>262.34604965459408</v>
      </c>
      <c r="AR961" s="191">
        <f t="shared" ref="AR961" si="675">AQ961-Y961</f>
        <v>-111.69929847539805</v>
      </c>
      <c r="AS961" s="250">
        <f t="shared" ref="AS961" si="676">IF(R961=1,0,IF(AND($T961&gt;=I961,$T961&lt;J961),1,0))</f>
        <v>0</v>
      </c>
      <c r="AT961" s="250">
        <f t="shared" ref="AT961" si="677">IF(R961=1,0,IF(AND($T961&gt;=J961,$T961&lt;K961),1,0))</f>
        <v>0</v>
      </c>
      <c r="AU961" s="250">
        <f t="shared" ref="AU961" si="678">IF(R961=1,0,IF(AND($T961&gt;=K961,$T961&lt;M961),1,0))</f>
        <v>0</v>
      </c>
      <c r="AV961" s="250">
        <f t="shared" ref="AV961" si="679">IF(R961=1,0,IF(AND($T961&gt;M961,$T961&lt;=O961),1,0))</f>
        <v>0</v>
      </c>
      <c r="AW961" s="250">
        <f t="shared" ref="AW961" si="680">IF(R961=1,0,IF(AND($T961&gt;O961,$T961&lt;=P961),1,0))</f>
        <v>1</v>
      </c>
      <c r="AX961" s="250">
        <f t="shared" ref="AX961" si="681">IF(R961=1,0,IF(AND($T961&gt;P961,$T961&lt;=Q961),1,0))</f>
        <v>0</v>
      </c>
      <c r="AY961" s="89"/>
      <c r="AZ961" s="111"/>
      <c r="BA961" s="111"/>
      <c r="BB961" s="111"/>
      <c r="BC961" s="111"/>
      <c r="BD961" s="111"/>
      <c r="BE961" s="111"/>
      <c r="BF961" s="111"/>
      <c r="BG961" s="111"/>
      <c r="BH961" s="89"/>
      <c r="BI961" s="89"/>
      <c r="BJ961" s="89"/>
      <c r="BK961" s="89"/>
      <c r="BL961" s="89"/>
    </row>
  </sheetData>
  <autoFilter ref="A1:CF763" xr:uid="{00000000-0009-0000-0000-000004000000}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78DD-5C95-4480-AC98-EF1406EB620D}">
  <sheetPr codeName="工作表905"/>
  <dimension ref="A1:BN961"/>
  <sheetViews>
    <sheetView tabSelected="1" zoomScale="55" zoomScaleNormal="55" workbookViewId="0">
      <pane xSplit="21" ySplit="1" topLeftCell="AK19" activePane="bottomRight" state="frozen"/>
      <selection activeCell="R1008" sqref="R1008"/>
      <selection pane="topRight" activeCell="R1008" sqref="R1008"/>
      <selection pane="bottomLeft" activeCell="R1008" sqref="R1008"/>
      <selection pane="bottomRight" activeCell="R15" sqref="R15"/>
    </sheetView>
  </sheetViews>
  <sheetFormatPr defaultRowHeight="16.5" outlineLevelCol="1" x14ac:dyDescent="0.25"/>
  <cols>
    <col min="1" max="1" width="9" style="86"/>
    <col min="2" max="2" width="8.375" style="116" customWidth="1"/>
    <col min="3" max="3" width="12.75" style="86" hidden="1" customWidth="1"/>
    <col min="4" max="4" width="9" style="85" hidden="1" customWidth="1"/>
    <col min="5" max="5" width="7.625" style="86" customWidth="1"/>
    <col min="6" max="6" width="5.875" style="86" customWidth="1"/>
    <col min="7" max="7" width="8.375" style="116" customWidth="1"/>
    <col min="8" max="8" width="10" style="86" customWidth="1"/>
    <col min="9" max="12" width="15.75" style="30" hidden="1" customWidth="1" outlineLevel="1"/>
    <col min="13" max="13" width="9.75" style="30" customWidth="1" collapsed="1"/>
    <col min="14" max="14" width="9.75" style="30" hidden="1" customWidth="1" outlineLevel="1"/>
    <col min="15" max="17" width="8.375" style="30" hidden="1" customWidth="1" outlineLevel="1"/>
    <col min="18" max="18" width="16.25" style="167" customWidth="1" collapsed="1"/>
    <col min="19" max="19" width="13.5" style="86" bestFit="1" customWidth="1"/>
    <col min="20" max="20" width="10.5" style="85" customWidth="1"/>
    <col min="21" max="21" width="13.75" style="85" bestFit="1" customWidth="1"/>
    <col min="22" max="22" width="14.875" style="167" customWidth="1"/>
    <col min="23" max="23" width="14" style="85" customWidth="1"/>
    <col min="24" max="24" width="14" style="85" hidden="1" customWidth="1"/>
    <col min="25" max="25" width="15" style="85" customWidth="1"/>
    <col min="26" max="26" width="8.5" style="85" customWidth="1" outlineLevel="1"/>
    <col min="27" max="28" width="9.375" style="85" customWidth="1" outlineLevel="1"/>
    <col min="29" max="29" width="11.75" style="85" customWidth="1" outlineLevel="1"/>
    <col min="30" max="30" width="15.875" style="86" customWidth="1"/>
    <col min="31" max="32" width="9.375" style="85" customWidth="1"/>
    <col min="33" max="34" width="9.375" style="85" customWidth="1" outlineLevel="1"/>
    <col min="35" max="35" width="12.875" style="85" customWidth="1" outlineLevel="1"/>
    <col min="36" max="36" width="12.875" style="85" customWidth="1"/>
    <col min="37" max="37" width="8.375" style="86" bestFit="1" customWidth="1"/>
    <col min="38" max="39" width="18" style="86" bestFit="1" customWidth="1"/>
    <col min="40" max="40" width="8.375" style="86" customWidth="1"/>
    <col min="41" max="41" width="8.125" style="86" customWidth="1" outlineLevel="1"/>
    <col min="42" max="43" width="8.5" style="86" customWidth="1" outlineLevel="1"/>
    <col min="44" max="44" width="28.875" style="86" bestFit="1" customWidth="1"/>
    <col min="45" max="50" width="10.625" style="117" hidden="1" customWidth="1" outlineLevel="1"/>
    <col min="51" max="51" width="9.375" style="85" customWidth="1" collapsed="1"/>
    <col min="52" max="59" width="10.625" style="118" hidden="1" customWidth="1" outlineLevel="1"/>
    <col min="60" max="60" width="9.375" style="86" customWidth="1" collapsed="1"/>
    <col min="61" max="63" width="9.375" style="86" customWidth="1"/>
    <col min="64" max="64" width="9.375" style="85" customWidth="1"/>
    <col min="65" max="65" width="9" style="85" customWidth="1"/>
    <col min="66" max="16384" width="9" style="85"/>
  </cols>
  <sheetData>
    <row r="1" spans="1:66" s="97" customFormat="1" ht="31.5" x14ac:dyDescent="0.25">
      <c r="A1" s="90" t="s">
        <v>55</v>
      </c>
      <c r="B1" s="96" t="s">
        <v>1</v>
      </c>
      <c r="C1" s="90"/>
      <c r="E1" s="90"/>
      <c r="F1" s="90"/>
      <c r="G1" s="96" t="s">
        <v>46</v>
      </c>
      <c r="H1" s="90"/>
      <c r="I1" s="91" t="s">
        <v>268</v>
      </c>
      <c r="J1" s="98" t="s">
        <v>269</v>
      </c>
      <c r="K1" s="91" t="s">
        <v>270</v>
      </c>
      <c r="L1" s="98" t="s">
        <v>271</v>
      </c>
      <c r="M1" s="99" t="s">
        <v>272</v>
      </c>
      <c r="N1" s="100" t="s">
        <v>273</v>
      </c>
      <c r="O1" s="91" t="s">
        <v>274</v>
      </c>
      <c r="P1" s="98" t="s">
        <v>275</v>
      </c>
      <c r="Q1" s="91" t="s">
        <v>276</v>
      </c>
      <c r="R1" s="165" t="s">
        <v>321</v>
      </c>
      <c r="S1" s="90" t="s">
        <v>74</v>
      </c>
      <c r="T1" s="101" t="s">
        <v>277</v>
      </c>
      <c r="U1" s="90" t="s">
        <v>201</v>
      </c>
      <c r="V1" s="165" t="s">
        <v>322</v>
      </c>
      <c r="W1" s="90" t="s">
        <v>325</v>
      </c>
      <c r="X1" s="90" t="s">
        <v>325</v>
      </c>
      <c r="Y1" s="101" t="s">
        <v>326</v>
      </c>
      <c r="Z1" s="90" t="s">
        <v>278</v>
      </c>
      <c r="AA1" s="101" t="s">
        <v>279</v>
      </c>
      <c r="AB1" s="101" t="s">
        <v>280</v>
      </c>
      <c r="AC1" s="101" t="s">
        <v>281</v>
      </c>
      <c r="AD1" s="36">
        <v>0.85</v>
      </c>
      <c r="AE1" s="90" t="s">
        <v>51</v>
      </c>
      <c r="AF1" s="90"/>
      <c r="AG1" s="90" t="s">
        <v>69</v>
      </c>
      <c r="AH1" s="90" t="s">
        <v>70</v>
      </c>
      <c r="AI1" s="90" t="s">
        <v>282</v>
      </c>
      <c r="AJ1" s="90" t="s">
        <v>71</v>
      </c>
      <c r="AK1" s="90"/>
      <c r="AL1" s="207" t="s">
        <v>323</v>
      </c>
      <c r="AM1" s="207" t="s">
        <v>324</v>
      </c>
      <c r="AN1" s="90"/>
      <c r="AO1" s="90"/>
      <c r="AP1" s="90"/>
      <c r="AQ1" s="90"/>
      <c r="AR1" s="90" t="s">
        <v>320</v>
      </c>
      <c r="AS1" s="102">
        <f>SUM(AS2:AX2)/$AY$30</f>
        <v>0.93297872340425536</v>
      </c>
      <c r="AT1" s="102">
        <f>SUM(AT2:AX2)/$AY$28</f>
        <v>1.8090128755364807</v>
      </c>
      <c r="AU1" s="102">
        <f>SUM(AU2:AX2)/$AY$28</f>
        <v>1.6373390557939915</v>
      </c>
      <c r="AV1" s="102">
        <f>SUM(AS2:AV2)/$AY$28</f>
        <v>1.5987124463519313</v>
      </c>
      <c r="AW1" s="102">
        <f>SUM(AS2:AW2)/$AY$28</f>
        <v>1.798283261802575</v>
      </c>
      <c r="AX1" s="102">
        <f>SUM(AS2:AX2)/$AY$28</f>
        <v>1.8819742489270386</v>
      </c>
      <c r="AY1" s="89"/>
      <c r="AZ1" s="103" t="s">
        <v>268</v>
      </c>
      <c r="BA1" s="104" t="s">
        <v>269</v>
      </c>
      <c r="BB1" s="103" t="s">
        <v>270</v>
      </c>
      <c r="BC1" s="104" t="s">
        <v>271</v>
      </c>
      <c r="BD1" s="105" t="s">
        <v>273</v>
      </c>
      <c r="BE1" s="106" t="s">
        <v>274</v>
      </c>
      <c r="BF1" s="105" t="s">
        <v>275</v>
      </c>
      <c r="BG1" s="106" t="s">
        <v>276</v>
      </c>
      <c r="BH1" s="107"/>
      <c r="BI1" s="107"/>
      <c r="BJ1" s="107"/>
      <c r="BK1" s="107"/>
      <c r="BL1" s="90"/>
      <c r="BN1" s="90"/>
    </row>
    <row r="2" spans="1:66" ht="17.25" thickBot="1" x14ac:dyDescent="0.3">
      <c r="A2" s="192">
        <v>1</v>
      </c>
      <c r="B2" s="193">
        <v>1.2503531538570199E-2</v>
      </c>
      <c r="C2" s="194"/>
      <c r="D2" s="194"/>
      <c r="E2" s="194">
        <f>B3-B2</f>
        <v>1.1269371482386216E-2</v>
      </c>
      <c r="F2" s="194"/>
      <c r="G2" s="193">
        <v>0.28287110215945821</v>
      </c>
      <c r="H2" s="270"/>
      <c r="I2" s="195"/>
      <c r="J2" s="195"/>
      <c r="K2" s="195"/>
      <c r="L2" s="195"/>
      <c r="M2" s="196">
        <f>IF(T2&lt;&gt;0,(((G2+1)*('Data Raw'!$N$1007-'Data Raw'!$N$1008)/2+'Data Raw'!$N$1008)*'Data Raw'!$M$1010+'Data Raw'!$M$1009)*AE2+AE2)</f>
        <v>29331.703258203655</v>
      </c>
      <c r="N2" s="196"/>
      <c r="O2" s="195"/>
      <c r="P2" s="195"/>
      <c r="Q2" s="195"/>
      <c r="R2" s="206">
        <f>IFERROR(1-AY20/AY19,-1)</f>
        <v>0.9968085106382979</v>
      </c>
      <c r="S2" s="196">
        <f>'Data Raw'!E44</f>
        <v>28887.33</v>
      </c>
      <c r="T2" s="196">
        <f>'Data Raw'!G44</f>
        <v>29071.34</v>
      </c>
      <c r="U2" s="196">
        <f>'Data Raw'!D44</f>
        <v>29071.34</v>
      </c>
      <c r="V2" s="197">
        <f>IFERROR(AY29/(AY19-COUNT(R10:R959)),-1)</f>
        <v>0.51132686084142398</v>
      </c>
      <c r="W2" s="198">
        <f>IF(R2=1,0,(M2-T2))</f>
        <v>260.36325820365528</v>
      </c>
      <c r="X2" s="198">
        <f>IF(R2=1,0,(M2-T2)*(M2-T2))</f>
        <v>67789.026222423272</v>
      </c>
      <c r="Y2" s="198"/>
      <c r="Z2" s="196">
        <f t="shared" ref="Z2:Z5" si="0">U2-S2</f>
        <v>184.0099999999984</v>
      </c>
      <c r="AA2" s="198"/>
      <c r="AB2" s="198"/>
      <c r="AC2" s="198"/>
      <c r="AD2" s="199"/>
      <c r="AE2" s="198">
        <f>'Data Raw'!C44</f>
        <v>28991.94</v>
      </c>
      <c r="AF2" s="198"/>
      <c r="AG2" s="198">
        <f t="shared" ref="AG2:AG65" si="1">T2-AE2</f>
        <v>79.400000000001455</v>
      </c>
      <c r="AH2" s="198">
        <f t="shared" ref="AH2:AH65" si="2">M2-AE2</f>
        <v>339.76325820365673</v>
      </c>
      <c r="AI2" s="196">
        <f t="shared" ref="AI2:AI65" si="3">IF($AH2&gt;0,1,-1)</f>
        <v>1</v>
      </c>
      <c r="AJ2" s="196"/>
      <c r="AK2" s="194"/>
      <c r="AL2" s="200">
        <f>AVERAGE(AL20:AL763)</f>
        <v>174.96751999999987</v>
      </c>
      <c r="AM2" s="200">
        <f>AVERAGE(AM10:AM763)</f>
        <v>-182.40445355191252</v>
      </c>
      <c r="AN2" s="199">
        <f>V2*AL2+AM2*(1-V2)</f>
        <v>0.32943583709122493</v>
      </c>
      <c r="AO2" s="200"/>
      <c r="AP2" s="200">
        <f t="shared" ref="AP2:AP65" si="4">AG2*AG2</f>
        <v>6304.3600000002307</v>
      </c>
      <c r="AQ2" s="200"/>
      <c r="AR2" s="200"/>
      <c r="AS2" s="110">
        <f>COUNTIF(AS20:AS961,1)</f>
        <v>34</v>
      </c>
      <c r="AT2" s="110">
        <f>COUNTIF(AT20:AT961,1)</f>
        <v>80</v>
      </c>
      <c r="AU2" s="110">
        <f>COUNTIF(AU20:AU961,1)</f>
        <v>314</v>
      </c>
      <c r="AV2" s="110">
        <f>COUNTIF(AV20:AV961,1)</f>
        <v>317</v>
      </c>
      <c r="AW2" s="110">
        <f>COUNTIF(AW20:AW961,1)</f>
        <v>93</v>
      </c>
      <c r="AX2" s="110">
        <f>COUNTIF(AX20:AX961,1)</f>
        <v>39</v>
      </c>
      <c r="AY2" s="89"/>
      <c r="AZ2" s="111"/>
      <c r="BA2" s="111"/>
      <c r="BB2" s="111"/>
      <c r="BC2" s="111"/>
      <c r="BD2" s="111"/>
      <c r="BE2" s="111"/>
      <c r="BF2" s="111"/>
      <c r="BG2" s="111"/>
      <c r="BH2" s="112"/>
      <c r="BI2" s="112"/>
      <c r="BJ2" s="112"/>
      <c r="BK2" s="112"/>
      <c r="BL2" s="89"/>
    </row>
    <row r="3" spans="1:66" ht="17.25" thickBot="1" x14ac:dyDescent="0.3">
      <c r="A3" s="192">
        <f t="shared" ref="A3:A66" si="5">A2+1</f>
        <v>2</v>
      </c>
      <c r="B3" s="201">
        <v>2.3772903020956415E-2</v>
      </c>
      <c r="C3" s="194"/>
      <c r="D3" s="194"/>
      <c r="E3" s="194">
        <f>B4-B3</f>
        <v>-2.2196356151429023E-2</v>
      </c>
      <c r="F3" s="194"/>
      <c r="G3" s="201">
        <v>-2.3219799891654965E-3</v>
      </c>
      <c r="H3" s="194"/>
      <c r="I3" s="195"/>
      <c r="J3" s="195"/>
      <c r="K3" s="195"/>
      <c r="L3" s="195"/>
      <c r="M3" s="196">
        <f>IF(T3&lt;&gt;0,(((G3+1)*('Data Raw'!$N$1007-'Data Raw'!$N$1008)/2+'Data Raw'!$N$1008)*'Data Raw'!$M$1010+'Data Raw'!$M$1009)*AE3+AE3)</f>
        <v>28940.830662370496</v>
      </c>
      <c r="N3" s="198"/>
      <c r="O3" s="195"/>
      <c r="P3" s="195"/>
      <c r="Q3" s="195"/>
      <c r="R3" s="202"/>
      <c r="S3" s="196">
        <f>'Data Raw'!E45</f>
        <v>29162.87</v>
      </c>
      <c r="T3" s="196">
        <f>'Data Raw'!G45</f>
        <v>29303.26</v>
      </c>
      <c r="U3" s="196">
        <f>'Data Raw'!D45</f>
        <v>29405.119999999999</v>
      </c>
      <c r="V3" s="202"/>
      <c r="W3" s="198">
        <f t="shared" ref="W3:W66" si="6">IF(R3=1,0,(M3-T3))</f>
        <v>-362.4293376295027</v>
      </c>
      <c r="X3" s="198">
        <f t="shared" ref="X3:X66" si="7">IF(R3=1,0,(M3-T3)*(M3-T3))</f>
        <v>131355.02477456006</v>
      </c>
      <c r="Y3" s="198"/>
      <c r="Z3" s="196">
        <f t="shared" si="0"/>
        <v>242.25</v>
      </c>
      <c r="AA3" s="198"/>
      <c r="AB3" s="198"/>
      <c r="AC3" s="198"/>
      <c r="AD3" s="194"/>
      <c r="AE3" s="198">
        <f>'Data Raw'!C45</f>
        <v>29268.21</v>
      </c>
      <c r="AF3" s="198"/>
      <c r="AG3" s="198">
        <f t="shared" si="1"/>
        <v>35.049999999999272</v>
      </c>
      <c r="AH3" s="198">
        <f t="shared" si="2"/>
        <v>-327.37933762950342</v>
      </c>
      <c r="AI3" s="196">
        <f t="shared" si="3"/>
        <v>-1</v>
      </c>
      <c r="AJ3" s="196"/>
      <c r="AK3" s="194"/>
      <c r="AL3" s="200"/>
      <c r="AM3" s="200"/>
      <c r="AN3" s="199"/>
      <c r="AO3" s="200"/>
      <c r="AP3" s="200">
        <f t="shared" si="4"/>
        <v>1228.5024999999489</v>
      </c>
      <c r="AQ3" s="200"/>
      <c r="AR3" s="200"/>
      <c r="AS3" s="114">
        <f t="shared" ref="AS3:AX3" si="8">AS2/$AY$28</f>
        <v>7.2961373390557943E-2</v>
      </c>
      <c r="AT3" s="114">
        <f t="shared" si="8"/>
        <v>0.17167381974248927</v>
      </c>
      <c r="AU3" s="114">
        <f t="shared" si="8"/>
        <v>0.67381974248927035</v>
      </c>
      <c r="AV3" s="114">
        <f t="shared" si="8"/>
        <v>0.68025751072961371</v>
      </c>
      <c r="AW3" s="114">
        <f t="shared" si="8"/>
        <v>0.19957081545064378</v>
      </c>
      <c r="AX3" s="114">
        <f t="shared" si="8"/>
        <v>8.3690987124463517E-2</v>
      </c>
      <c r="AY3" s="115" t="s">
        <v>283</v>
      </c>
      <c r="AZ3" s="163"/>
      <c r="BA3" s="163"/>
      <c r="BB3" s="163"/>
      <c r="BC3" s="163"/>
      <c r="BD3" s="164"/>
      <c r="BE3" s="164"/>
      <c r="BF3" s="110"/>
      <c r="BG3" s="110"/>
      <c r="BH3" s="89"/>
      <c r="BI3" s="89"/>
      <c r="BJ3" s="89"/>
      <c r="BK3" s="89"/>
      <c r="BL3" s="89"/>
    </row>
    <row r="4" spans="1:66" x14ac:dyDescent="0.25">
      <c r="A4" s="192">
        <f t="shared" si="5"/>
        <v>3</v>
      </c>
      <c r="B4" s="201">
        <v>1.5765468695273924E-3</v>
      </c>
      <c r="C4" s="194"/>
      <c r="D4" s="194"/>
      <c r="E4" s="194">
        <f t="shared" ref="E4:E67" si="9">B4-B3</f>
        <v>-2.2196356151429023E-2</v>
      </c>
      <c r="F4" s="194"/>
      <c r="G4" s="201">
        <v>-2.1644135032500024E-3</v>
      </c>
      <c r="H4" s="194"/>
      <c r="I4" s="195"/>
      <c r="J4" s="195"/>
      <c r="K4" s="195"/>
      <c r="L4" s="195"/>
      <c r="M4" s="196">
        <f>IF(T4&lt;&gt;0,(((G4+1)*('Data Raw'!$N$1007-'Data Raw'!$N$1008)/2+'Data Raw'!$N$1008)*'Data Raw'!$M$1010+'Data Raw'!$M$1009)*AE4+AE4)</f>
        <v>28817.815187823653</v>
      </c>
      <c r="N4" s="198"/>
      <c r="O4" s="195"/>
      <c r="P4" s="195"/>
      <c r="Q4" s="195"/>
      <c r="R4" s="202"/>
      <c r="S4" s="196">
        <f>'Data Raw'!E46</f>
        <v>28701.69</v>
      </c>
      <c r="T4" s="196">
        <f>'Data Raw'!G46</f>
        <v>28724.880000000001</v>
      </c>
      <c r="U4" s="196">
        <f>'Data Raw'!D46</f>
        <v>29154.75</v>
      </c>
      <c r="V4" s="202"/>
      <c r="W4" s="198">
        <f t="shared" si="6"/>
        <v>92.935187823652086</v>
      </c>
      <c r="X4" s="198">
        <f t="shared" si="7"/>
        <v>8636.949135817491</v>
      </c>
      <c r="Y4" s="198"/>
      <c r="Z4" s="196">
        <f t="shared" si="0"/>
        <v>453.06000000000131</v>
      </c>
      <c r="AA4" s="198"/>
      <c r="AB4" s="198"/>
      <c r="AC4" s="198"/>
      <c r="AD4" s="194"/>
      <c r="AE4" s="198">
        <f>'Data Raw'!C46</f>
        <v>29143.43</v>
      </c>
      <c r="AF4" s="198"/>
      <c r="AG4" s="198">
        <f t="shared" si="1"/>
        <v>-418.54999999999927</v>
      </c>
      <c r="AH4" s="198">
        <f t="shared" si="2"/>
        <v>-325.61481217634719</v>
      </c>
      <c r="AI4" s="196">
        <f t="shared" si="3"/>
        <v>-1</v>
      </c>
      <c r="AJ4" s="196"/>
      <c r="AK4" s="194"/>
      <c r="AL4" s="200"/>
      <c r="AM4" s="200"/>
      <c r="AN4" s="199"/>
      <c r="AO4" s="200"/>
      <c r="AP4" s="200">
        <f t="shared" si="4"/>
        <v>175184.1024999994</v>
      </c>
      <c r="AQ4" s="200"/>
      <c r="AR4" s="200"/>
      <c r="AS4" s="110"/>
      <c r="AT4" s="110"/>
      <c r="AU4" s="110"/>
      <c r="AV4" s="110"/>
      <c r="AW4" s="110"/>
      <c r="AX4" s="110"/>
      <c r="AY4" s="89"/>
      <c r="AZ4" s="110"/>
      <c r="BA4" s="110"/>
      <c r="BB4" s="110"/>
      <c r="BC4" s="110"/>
      <c r="BD4" s="110"/>
      <c r="BE4" s="110"/>
      <c r="BF4" s="110"/>
      <c r="BG4" s="110"/>
      <c r="BH4" s="89"/>
      <c r="BI4" s="89"/>
      <c r="BJ4" s="89"/>
      <c r="BK4" s="89"/>
      <c r="BL4" s="89"/>
    </row>
    <row r="5" spans="1:66" x14ac:dyDescent="0.25">
      <c r="A5" s="192">
        <f t="shared" si="5"/>
        <v>4</v>
      </c>
      <c r="B5" s="201">
        <v>6.0641617296329854E-5</v>
      </c>
      <c r="C5" s="194"/>
      <c r="D5" s="194"/>
      <c r="E5" s="194">
        <f t="shared" si="9"/>
        <v>-1.5159052522310625E-3</v>
      </c>
      <c r="F5" s="194"/>
      <c r="G5" s="201">
        <v>-2.2000151690210511E-3</v>
      </c>
      <c r="H5" s="194"/>
      <c r="I5" s="195"/>
      <c r="J5" s="195"/>
      <c r="K5" s="195"/>
      <c r="L5" s="195"/>
      <c r="M5" s="196">
        <f>IF(T5&lt;&gt;0,(((G5+1)*('Data Raw'!$N$1007-'Data Raw'!$N$1008)/2+'Data Raw'!$N$1008)*'Data Raw'!$M$1010+'Data Raw'!$M$1009)*AE5+AE5)</f>
        <v>28339.615531635922</v>
      </c>
      <c r="N5" s="198"/>
      <c r="O5" s="195"/>
      <c r="P5" s="195"/>
      <c r="Q5" s="195"/>
      <c r="R5" s="203" t="str">
        <f>IF(B9&lt;&gt;"",IF(AND(M9&gt;AA9,M9&lt;AB9),"",1),"")</f>
        <v/>
      </c>
      <c r="S5" s="196">
        <f>'Data Raw'!E47</f>
        <v>28256.03</v>
      </c>
      <c r="T5" s="196">
        <f>'Data Raw'!G47</f>
        <v>28357.54</v>
      </c>
      <c r="U5" s="196">
        <f>'Data Raw'!D47</f>
        <v>28684.83</v>
      </c>
      <c r="V5" s="202"/>
      <c r="W5" s="198">
        <f t="shared" si="6"/>
        <v>-17.924468364079075</v>
      </c>
      <c r="X5" s="198">
        <f t="shared" si="7"/>
        <v>321.28656613487158</v>
      </c>
      <c r="Y5" s="198"/>
      <c r="Z5" s="196">
        <f t="shared" si="0"/>
        <v>428.80000000000291</v>
      </c>
      <c r="AA5" s="198"/>
      <c r="AB5" s="198"/>
      <c r="AC5" s="198"/>
      <c r="AD5" s="194"/>
      <c r="AE5" s="198">
        <f>'Data Raw'!C47</f>
        <v>28659.91</v>
      </c>
      <c r="AF5" s="198"/>
      <c r="AG5" s="198">
        <f t="shared" si="1"/>
        <v>-302.36999999999898</v>
      </c>
      <c r="AH5" s="198">
        <f t="shared" si="2"/>
        <v>-320.29446836407806</v>
      </c>
      <c r="AI5" s="196">
        <f t="shared" si="3"/>
        <v>-1</v>
      </c>
      <c r="AJ5" s="196"/>
      <c r="AK5" s="251">
        <f>COUNT($AL$600:$AL$799)/(COUNT($AL$600:$AM$799))</f>
        <v>0.53500000000000003</v>
      </c>
      <c r="AL5" s="200">
        <f>AVERAGE(AL600:AL799)</f>
        <v>137.76476635514035</v>
      </c>
      <c r="AM5" s="200">
        <f>AVERAGE(AM600:AM799)</f>
        <v>-155.18290322580651</v>
      </c>
      <c r="AN5" s="199">
        <f>AK5*AL5+AM5*(1-AK5)</f>
        <v>1.5441000000000713</v>
      </c>
      <c r="AO5" s="200"/>
      <c r="AP5" s="200">
        <f t="shared" si="4"/>
        <v>91427.616899999382</v>
      </c>
      <c r="AQ5" s="200"/>
      <c r="AR5" s="200"/>
      <c r="AS5" s="173" t="s">
        <v>289</v>
      </c>
      <c r="AT5" s="173" t="s">
        <v>290</v>
      </c>
      <c r="AU5" s="173" t="s">
        <v>291</v>
      </c>
      <c r="AV5" s="110"/>
      <c r="AW5" s="110"/>
      <c r="AX5" s="110"/>
      <c r="AY5" s="89"/>
      <c r="AZ5" s="111"/>
      <c r="BA5" s="111"/>
      <c r="BB5" s="111"/>
      <c r="BC5" s="111"/>
      <c r="BD5" s="111"/>
      <c r="BE5" s="111"/>
      <c r="BF5" s="111"/>
      <c r="BG5" s="111"/>
      <c r="BH5" s="89"/>
      <c r="BI5" s="89"/>
      <c r="BJ5" s="89"/>
      <c r="BK5" s="89"/>
      <c r="BL5" s="89"/>
    </row>
    <row r="6" spans="1:66" x14ac:dyDescent="0.25">
      <c r="A6" s="192">
        <f t="shared" si="5"/>
        <v>5</v>
      </c>
      <c r="B6" s="201">
        <v>3.6573958273145364E-2</v>
      </c>
      <c r="C6" s="194"/>
      <c r="D6" s="194"/>
      <c r="E6" s="194">
        <f t="shared" si="9"/>
        <v>3.6513316655849032E-2</v>
      </c>
      <c r="F6" s="194"/>
      <c r="G6" s="201">
        <v>-2.1932584744415195E-3</v>
      </c>
      <c r="H6" s="194"/>
      <c r="I6" s="198">
        <f t="shared" ref="I6:I69" si="10">K6-Y5</f>
        <v>28120.349286170174</v>
      </c>
      <c r="J6" s="198">
        <f t="shared" ref="J6:J69" si="11">M6-Y5*1.5</f>
        <v>28120.349286170174</v>
      </c>
      <c r="K6" s="198">
        <f t="shared" ref="K6:K69" si="12">M6-Y5</f>
        <v>28120.349286170174</v>
      </c>
      <c r="L6" s="198">
        <f t="shared" ref="L6:L69" si="13">M6-Y5/2</f>
        <v>28120.349286170174</v>
      </c>
      <c r="M6" s="196">
        <f>IF(T6&lt;&gt;0,(((G6+1)*('Data Raw'!$N$1007-'Data Raw'!$N$1008)/2+'Data Raw'!$N$1008)*'Data Raw'!$M$1010+'Data Raw'!$M$1009)*AE6+AE6)</f>
        <v>28120.349286170174</v>
      </c>
      <c r="N6" s="198">
        <f t="shared" ref="N6:N69" si="14">M6+Y5/2</f>
        <v>28120.349286170174</v>
      </c>
      <c r="O6" s="198">
        <f t="shared" ref="O6:O69" si="15">M6+Y5</f>
        <v>28120.349286170174</v>
      </c>
      <c r="P6" s="198">
        <f t="shared" ref="P6:P69" si="16">M6+1.5*Y5</f>
        <v>28120.349286170174</v>
      </c>
      <c r="Q6" s="198">
        <f t="shared" ref="Q6:Q69" si="17">O6+Y5</f>
        <v>28120.349286170174</v>
      </c>
      <c r="R6" s="202"/>
      <c r="S6" s="196">
        <f>'Data Raw'!E48</f>
        <v>28321.34</v>
      </c>
      <c r="T6" s="196">
        <f>'Data Raw'!G48</f>
        <v>28557.14</v>
      </c>
      <c r="U6" s="196">
        <f>'Data Raw'!D48</f>
        <v>28577.52</v>
      </c>
      <c r="V6" s="204"/>
      <c r="W6" s="198">
        <f t="shared" si="6"/>
        <v>-436.79071382982511</v>
      </c>
      <c r="X6" s="198">
        <f t="shared" si="7"/>
        <v>190786.12768796817</v>
      </c>
      <c r="Y6" s="198"/>
      <c r="Z6" s="196">
        <f>U6-S6</f>
        <v>256.18000000000029</v>
      </c>
      <c r="AA6" s="198"/>
      <c r="AB6" s="198"/>
      <c r="AC6" s="198"/>
      <c r="AD6" s="209">
        <f>COUNT(AD10:AD959)/(COUNTBLANK(AD10:AD959)+COUNT(AD10:AD959))</f>
        <v>0.82</v>
      </c>
      <c r="AE6" s="198">
        <f>'Data Raw'!C48</f>
        <v>28438.15</v>
      </c>
      <c r="AF6" s="198"/>
      <c r="AG6" s="198">
        <f t="shared" si="1"/>
        <v>118.98999999999796</v>
      </c>
      <c r="AH6" s="198">
        <f t="shared" si="2"/>
        <v>-317.80071382982715</v>
      </c>
      <c r="AI6" s="196">
        <f t="shared" si="3"/>
        <v>-1</v>
      </c>
      <c r="AJ6" s="196"/>
      <c r="AK6" s="251">
        <f>COUNT($AL$800:$AL$959)/(COUNT($AL$800:$AM$959))</f>
        <v>0.53125</v>
      </c>
      <c r="AL6" s="200">
        <f>AVERAGE(AL800:AL959)</f>
        <v>221.34211764705881</v>
      </c>
      <c r="AM6" s="200">
        <f>AVERAGE(AM800:AM959)</f>
        <v>-212.17840000000001</v>
      </c>
      <c r="AN6" s="199">
        <f>AK6*AL6+AM6*(1-AK6)</f>
        <v>18.129374999999982</v>
      </c>
      <c r="AO6" s="200"/>
      <c r="AP6" s="200">
        <f t="shared" si="4"/>
        <v>14158.620099999514</v>
      </c>
      <c r="AQ6" s="200"/>
      <c r="AR6" s="200"/>
      <c r="AS6" s="110">
        <f>AS2+AX2</f>
        <v>73</v>
      </c>
      <c r="AT6" s="110">
        <f>AT2+AW2</f>
        <v>173</v>
      </c>
      <c r="AU6" s="110">
        <f>AU2+AV2</f>
        <v>631</v>
      </c>
      <c r="AV6" s="110"/>
      <c r="AW6" s="110"/>
      <c r="AX6" s="110"/>
      <c r="AY6" s="89" t="s">
        <v>316</v>
      </c>
      <c r="AZ6" s="111"/>
      <c r="BA6" s="111"/>
      <c r="BB6" s="111"/>
      <c r="BC6" s="111"/>
      <c r="BD6" s="111"/>
      <c r="BE6" s="111"/>
      <c r="BF6" s="111"/>
      <c r="BG6" s="111"/>
      <c r="BH6" s="89"/>
      <c r="BI6" s="89"/>
      <c r="BJ6" s="89"/>
      <c r="BK6" s="89"/>
      <c r="BL6" s="89"/>
    </row>
    <row r="7" spans="1:66" x14ac:dyDescent="0.25">
      <c r="A7" s="192">
        <f t="shared" si="5"/>
        <v>6</v>
      </c>
      <c r="B7" s="201">
        <v>1.8148834176154888E-2</v>
      </c>
      <c r="C7" s="194"/>
      <c r="D7" s="194"/>
      <c r="E7" s="194">
        <f t="shared" si="9"/>
        <v>-1.8425124096990476E-2</v>
      </c>
      <c r="F7" s="194"/>
      <c r="G7" s="201">
        <v>-2.0101216690420211E-3</v>
      </c>
      <c r="H7" s="194"/>
      <c r="I7" s="198">
        <f t="shared" si="10"/>
        <v>28110.404523742749</v>
      </c>
      <c r="J7" s="198">
        <f t="shared" si="11"/>
        <v>28110.404523742749</v>
      </c>
      <c r="K7" s="198">
        <f t="shared" si="12"/>
        <v>28110.404523742749</v>
      </c>
      <c r="L7" s="198">
        <f t="shared" si="13"/>
        <v>28110.404523742749</v>
      </c>
      <c r="M7" s="196">
        <f>IF(T7&lt;&gt;0,(((G7+1)*('Data Raw'!$N$1007-'Data Raw'!$N$1008)/2+'Data Raw'!$N$1008)*'Data Raw'!$M$1010+'Data Raw'!$M$1009)*AE7+AE7)</f>
        <v>28110.404523742749</v>
      </c>
      <c r="N7" s="198">
        <f t="shared" si="14"/>
        <v>28110.404523742749</v>
      </c>
      <c r="O7" s="198">
        <f t="shared" si="15"/>
        <v>28110.404523742749</v>
      </c>
      <c r="P7" s="198">
        <f t="shared" si="16"/>
        <v>28110.404523742749</v>
      </c>
      <c r="Q7" s="198">
        <f t="shared" si="17"/>
        <v>28110.404523742749</v>
      </c>
      <c r="R7" s="202"/>
      <c r="S7" s="196">
        <f>'Data Raw'!E49</f>
        <v>28325.96</v>
      </c>
      <c r="T7" s="196">
        <f>'Data Raw'!G49</f>
        <v>28417.98</v>
      </c>
      <c r="U7" s="196">
        <f>'Data Raw'!D49</f>
        <v>28677.360000000001</v>
      </c>
      <c r="V7" s="204"/>
      <c r="W7" s="198">
        <f t="shared" si="6"/>
        <v>-307.57547625725056</v>
      </c>
      <c r="X7" s="198">
        <f t="shared" si="7"/>
        <v>94602.673594874504</v>
      </c>
      <c r="Y7" s="198"/>
      <c r="Z7" s="196">
        <f t="shared" ref="Z7:Z70" si="18">U7-S7</f>
        <v>351.40000000000146</v>
      </c>
      <c r="AA7" s="198"/>
      <c r="AB7" s="198"/>
      <c r="AC7" s="198"/>
      <c r="AD7" s="194"/>
      <c r="AE7" s="198">
        <f>'Data Raw'!C49</f>
        <v>28427.67</v>
      </c>
      <c r="AF7" s="198"/>
      <c r="AG7" s="198">
        <f t="shared" si="1"/>
        <v>-9.6899999999986903</v>
      </c>
      <c r="AH7" s="198">
        <f t="shared" si="2"/>
        <v>-317.26547625724925</v>
      </c>
      <c r="AI7" s="196">
        <f t="shared" si="3"/>
        <v>-1</v>
      </c>
      <c r="AJ7" s="196"/>
      <c r="AK7" s="194"/>
      <c r="AL7" s="200"/>
      <c r="AM7" s="200"/>
      <c r="AN7" s="194"/>
      <c r="AO7" s="200"/>
      <c r="AP7" s="200">
        <f t="shared" si="4"/>
        <v>93.896099999974624</v>
      </c>
      <c r="AQ7" s="200"/>
      <c r="AR7" s="200"/>
      <c r="AS7" s="114">
        <f>(AS6+AU6+AT6)/AY28</f>
        <v>1.8819742489270386</v>
      </c>
      <c r="AT7" s="114">
        <f>(AT6+AU6)/AY28</f>
        <v>1.7253218884120172</v>
      </c>
      <c r="AU7" s="114">
        <f>AU6/AY28</f>
        <v>1.3540772532188841</v>
      </c>
      <c r="AV7" s="110"/>
      <c r="AW7" s="110"/>
      <c r="AX7" s="110"/>
      <c r="AY7" s="89"/>
      <c r="AZ7" s="114"/>
      <c r="BA7" s="114"/>
      <c r="BB7" s="114"/>
      <c r="BC7" s="114"/>
      <c r="BD7" s="114"/>
      <c r="BE7" s="114"/>
      <c r="BF7" s="114"/>
      <c r="BG7" s="114"/>
      <c r="BH7" s="89"/>
      <c r="BI7" s="89"/>
      <c r="BJ7" s="89"/>
      <c r="BK7" s="89"/>
      <c r="BL7" s="89"/>
    </row>
    <row r="8" spans="1:66" x14ac:dyDescent="0.25">
      <c r="A8" s="192">
        <f t="shared" si="5"/>
        <v>7</v>
      </c>
      <c r="B8" s="201">
        <v>1.8024261450209945E-2</v>
      </c>
      <c r="C8" s="194"/>
      <c r="D8" s="194"/>
      <c r="E8" s="194">
        <f t="shared" si="9"/>
        <v>-1.2457272594494292E-4</v>
      </c>
      <c r="F8" s="198">
        <f>AVERAGE(E2:E8)</f>
        <v>-2.3822323199698967E-3</v>
      </c>
      <c r="G8" s="201">
        <v>-1.8707373447963032E-3</v>
      </c>
      <c r="H8" s="194"/>
      <c r="I8" s="198">
        <f t="shared" si="10"/>
        <v>28328.566573721022</v>
      </c>
      <c r="J8" s="198">
        <f t="shared" si="11"/>
        <v>28328.566573721022</v>
      </c>
      <c r="K8" s="198">
        <f t="shared" si="12"/>
        <v>28328.566573721022</v>
      </c>
      <c r="L8" s="198">
        <f t="shared" si="13"/>
        <v>28328.566573721022</v>
      </c>
      <c r="M8" s="196">
        <f>IF(T8&lt;&gt;0,(((G8+1)*('Data Raw'!$N$1007-'Data Raw'!$N$1008)/2+'Data Raw'!$N$1008)*'Data Raw'!$M$1010+'Data Raw'!$M$1009)*AE8+AE8)</f>
        <v>28328.566573721022</v>
      </c>
      <c r="N8" s="198">
        <f t="shared" si="14"/>
        <v>28328.566573721022</v>
      </c>
      <c r="O8" s="198">
        <f t="shared" si="15"/>
        <v>28328.566573721022</v>
      </c>
      <c r="P8" s="198">
        <f t="shared" si="16"/>
        <v>28328.566573721022</v>
      </c>
      <c r="Q8" s="198">
        <f t="shared" si="17"/>
        <v>28328.566573721022</v>
      </c>
      <c r="R8" s="202"/>
      <c r="S8" s="196">
        <f>'Data Raw'!E50</f>
        <v>28384.12</v>
      </c>
      <c r="T8" s="196">
        <f>'Data Raw'!G50</f>
        <v>28637.46</v>
      </c>
      <c r="U8" s="196">
        <f>'Data Raw'!D50</f>
        <v>28753.97</v>
      </c>
      <c r="V8" s="204"/>
      <c r="W8" s="198">
        <f t="shared" si="6"/>
        <v>-308.89342627897713</v>
      </c>
      <c r="X8" s="198">
        <f t="shared" si="7"/>
        <v>95415.148798365874</v>
      </c>
      <c r="Y8" s="198">
        <f>SQRT(AVERAGE(X2:X8))</f>
        <v>290.05079278837263</v>
      </c>
      <c r="Z8" s="196">
        <f t="shared" si="18"/>
        <v>369.85000000000218</v>
      </c>
      <c r="AA8" s="198">
        <f>AVERAGE(Z2:Z8)</f>
        <v>326.50714285714378</v>
      </c>
      <c r="AB8" s="198"/>
      <c r="AC8" s="198"/>
      <c r="AD8" s="194"/>
      <c r="AE8" s="198">
        <f>'Data Raw'!C50</f>
        <v>28647.97</v>
      </c>
      <c r="AF8" s="198"/>
      <c r="AG8" s="198">
        <f>T8-AE8</f>
        <v>-10.510000000002037</v>
      </c>
      <c r="AH8" s="198">
        <f t="shared" si="2"/>
        <v>-319.40342627897917</v>
      </c>
      <c r="AI8" s="196">
        <f t="shared" si="3"/>
        <v>-1</v>
      </c>
      <c r="AJ8" s="205"/>
      <c r="AK8" s="194"/>
      <c r="AL8" s="200"/>
      <c r="AM8" s="200"/>
      <c r="AN8" s="194"/>
      <c r="AO8" s="200"/>
      <c r="AP8" s="200">
        <f>AG8*AG8</f>
        <v>110.46010000004283</v>
      </c>
      <c r="AQ8" s="198">
        <f>SQRT(AVERAGE(AP2:AP8))</f>
        <v>203.01567786046141</v>
      </c>
      <c r="AR8" s="200">
        <f>AQ8-Y8</f>
        <v>-87.035114927911224</v>
      </c>
      <c r="AS8" s="110"/>
      <c r="AT8" s="110"/>
      <c r="AU8" s="110"/>
      <c r="AV8" s="110"/>
      <c r="AW8" s="110"/>
      <c r="AX8" s="110"/>
      <c r="AY8" s="89"/>
      <c r="AZ8" s="111"/>
      <c r="BA8" s="111"/>
      <c r="BB8" s="111"/>
      <c r="BC8" s="111"/>
      <c r="BD8" s="111"/>
      <c r="BE8" s="111"/>
      <c r="BF8" s="111"/>
      <c r="BG8" s="111"/>
      <c r="BH8" s="89"/>
      <c r="BI8" s="89"/>
      <c r="BJ8" s="89"/>
      <c r="BK8" s="89"/>
      <c r="BL8" s="89"/>
    </row>
    <row r="9" spans="1:66" x14ac:dyDescent="0.25">
      <c r="A9" s="86">
        <f t="shared" si="5"/>
        <v>8</v>
      </c>
      <c r="B9" s="113">
        <v>8.2425475124833954E-3</v>
      </c>
      <c r="C9" s="88"/>
      <c r="D9" s="88"/>
      <c r="E9" s="194">
        <f t="shared" si="9"/>
        <v>-9.7817139377265501E-3</v>
      </c>
      <c r="F9" s="89">
        <f>E9/7+F8/7*6</f>
        <v>-3.4393011225065614E-3</v>
      </c>
      <c r="G9" s="113">
        <v>-1.7324333441066807E-3</v>
      </c>
      <c r="H9" s="277"/>
      <c r="I9" s="84">
        <f t="shared" si="10"/>
        <v>27821.128332148004</v>
      </c>
      <c r="J9" s="84">
        <f t="shared" si="11"/>
        <v>27966.153728542191</v>
      </c>
      <c r="K9" s="84">
        <f t="shared" si="12"/>
        <v>28111.179124936378</v>
      </c>
      <c r="L9" s="84">
        <f t="shared" si="13"/>
        <v>28256.204521330565</v>
      </c>
      <c r="M9" s="108">
        <f>IF(T9&lt;&gt;0,(((G9+1)*('Data Raw'!$N$1007-'Data Raw'!$N$1008)/2+'Data Raw'!$N$1008)*'Data Raw'!$M$1010+'Data Raw'!$M$1009)*AE9+AE9)</f>
        <v>28401.229917724751</v>
      </c>
      <c r="N9" s="84">
        <f t="shared" si="14"/>
        <v>28546.255314118938</v>
      </c>
      <c r="O9" s="84">
        <f t="shared" si="15"/>
        <v>28691.280710513125</v>
      </c>
      <c r="P9" s="84">
        <f t="shared" si="16"/>
        <v>28836.306106907312</v>
      </c>
      <c r="Q9" s="84">
        <f t="shared" si="17"/>
        <v>28981.331503301499</v>
      </c>
      <c r="R9" s="182">
        <f>IF(B9&lt;&gt;"",IF(AND(M9&gt;AB9,M9&lt;AC9),"",1),"")</f>
        <v>1</v>
      </c>
      <c r="S9" s="109">
        <f>'Data Raw'!E51</f>
        <v>28530.71</v>
      </c>
      <c r="T9" s="109">
        <f>'Data Raw'!G51</f>
        <v>28610.65</v>
      </c>
      <c r="U9" s="109">
        <f>'Data Raw'!D51</f>
        <v>28884.03</v>
      </c>
      <c r="V9" s="166"/>
      <c r="W9" s="89">
        <f t="shared" si="6"/>
        <v>0</v>
      </c>
      <c r="X9" s="89">
        <f t="shared" si="7"/>
        <v>0</v>
      </c>
      <c r="Y9" s="89">
        <f>IF(X9&gt;0,SQRT((X9)/7+(Y8*Y8)/7*6),Y8)</f>
        <v>290.05079278837263</v>
      </c>
      <c r="Z9" s="109">
        <f>U9-S9</f>
        <v>353.31999999999971</v>
      </c>
      <c r="AA9" s="89">
        <f>Z9/7+AA8/7*6</f>
        <v>330.33755102040891</v>
      </c>
      <c r="AB9" s="89">
        <f>AE9-$AD$1*AA8</f>
        <v>28443.598928571428</v>
      </c>
      <c r="AC9" s="89">
        <f>AE9+$AD$1*AA8</f>
        <v>28998.661071428574</v>
      </c>
      <c r="AD9" s="89">
        <f>IF(AND(T9&lt;AC9, T9&gt;AB9),1,"")</f>
        <v>1</v>
      </c>
      <c r="AE9" s="89">
        <f>'Data Raw'!C51</f>
        <v>28721.13</v>
      </c>
      <c r="AF9" s="89"/>
      <c r="AG9" s="89">
        <f t="shared" si="1"/>
        <v>-110.47999999999956</v>
      </c>
      <c r="AH9" s="89">
        <f t="shared" si="2"/>
        <v>-319.90008227524959</v>
      </c>
      <c r="AI9" s="109">
        <f t="shared" si="3"/>
        <v>-1</v>
      </c>
      <c r="AJ9" s="109">
        <f t="shared" ref="AJ9:AJ72" si="19">MIN(Y8/4,50)</f>
        <v>50</v>
      </c>
      <c r="AK9" s="88"/>
      <c r="AL9" s="191" t="str">
        <f t="shared" ref="AL9:AL72" si="20">IF(R9&lt;&gt;1,IF(V9=1,ABS(AG8),""),"")</f>
        <v/>
      </c>
      <c r="AM9" s="191" t="str">
        <f t="shared" ref="AM9:AM72" si="21">IF(R9&lt;&gt;1,IF(V9="",-ABS(AG9),""),"")</f>
        <v/>
      </c>
      <c r="AN9" s="88"/>
      <c r="AO9" s="191"/>
      <c r="AP9" s="191">
        <f t="shared" si="4"/>
        <v>12205.830399999904</v>
      </c>
      <c r="AQ9" s="191">
        <f>IF(AP9&gt;0,SQRT(AP9)/9+AQ8/9*8,AQ8)</f>
        <v>192.73393587596564</v>
      </c>
      <c r="AR9" s="191">
        <f>AQ9-Y9</f>
        <v>-97.31685691240699</v>
      </c>
      <c r="AS9" s="110"/>
      <c r="AT9" s="110"/>
      <c r="AU9" s="110"/>
      <c r="AV9" s="110"/>
      <c r="AW9" s="110"/>
      <c r="AX9" s="110"/>
      <c r="AY9" s="89"/>
      <c r="AZ9" s="111"/>
      <c r="BA9" s="111"/>
      <c r="BB9" s="111"/>
      <c r="BC9" s="111"/>
      <c r="BD9" s="111"/>
      <c r="BE9" s="111"/>
      <c r="BF9" s="111"/>
      <c r="BG9" s="111"/>
      <c r="BH9" s="89"/>
      <c r="BI9" s="89"/>
      <c r="BJ9" s="89"/>
      <c r="BK9" s="89"/>
      <c r="BL9" s="89"/>
    </row>
    <row r="10" spans="1:66" ht="17.25" thickBot="1" x14ac:dyDescent="0.3">
      <c r="A10" s="86">
        <f t="shared" si="5"/>
        <v>9</v>
      </c>
      <c r="B10" s="113">
        <v>3.6162898565497248E-3</v>
      </c>
      <c r="C10" s="88"/>
      <c r="D10" s="88"/>
      <c r="E10" s="194">
        <f t="shared" si="9"/>
        <v>-4.6262576559336702E-3</v>
      </c>
      <c r="F10" s="89">
        <f t="shared" ref="F10:F73" si="22">E10/7+F9/7*6</f>
        <v>-3.6088663415675768E-3</v>
      </c>
      <c r="G10" s="113">
        <v>-1.642081074577664E-3</v>
      </c>
      <c r="H10" s="277"/>
      <c r="I10" s="84">
        <f t="shared" si="10"/>
        <v>27876.574974660583</v>
      </c>
      <c r="J10" s="84">
        <f t="shared" si="11"/>
        <v>28021.60037105477</v>
      </c>
      <c r="K10" s="84">
        <f t="shared" si="12"/>
        <v>28166.625767448957</v>
      </c>
      <c r="L10" s="84">
        <f t="shared" si="13"/>
        <v>28311.651163843144</v>
      </c>
      <c r="M10" s="108">
        <f>IF(T10&lt;&gt;0,(((G10+1)*('Data Raw'!$N$1007-'Data Raw'!$N$1008)/2+'Data Raw'!$N$1008)*'Data Raw'!$M$1010+'Data Raw'!$M$1009)*AE10+AE10)</f>
        <v>28456.676560237331</v>
      </c>
      <c r="N10" s="84">
        <f t="shared" si="14"/>
        <v>28601.701956631518</v>
      </c>
      <c r="O10" s="84">
        <f t="shared" si="15"/>
        <v>28746.727353025704</v>
      </c>
      <c r="P10" s="84">
        <f t="shared" si="16"/>
        <v>28891.752749419891</v>
      </c>
      <c r="Q10" s="84">
        <f t="shared" si="17"/>
        <v>29036.778145814078</v>
      </c>
      <c r="R10" s="166">
        <f t="shared" ref="R10:R73" si="23">IF(B10&lt;&gt;"",IF(AND(M10&gt;AB10,M10&lt;AC10),"",1),"")</f>
        <v>1</v>
      </c>
      <c r="S10" s="109">
        <f>'Data Raw'!E52</f>
        <v>28453.14</v>
      </c>
      <c r="T10" s="109">
        <f>'Data Raw'!G52</f>
        <v>28595.66</v>
      </c>
      <c r="U10" s="109">
        <f>'Data Raw'!D52</f>
        <v>28842.11</v>
      </c>
      <c r="V10" s="166" t="str">
        <f t="shared" ref="V10:V73" si="24">IF(R10&lt;&gt;1,IF(B10&lt;&gt;"",IF((AE10-M10)*(AE10-T10)&gt;0,1,""),""),"")</f>
        <v/>
      </c>
      <c r="W10" s="89">
        <f t="shared" si="6"/>
        <v>0</v>
      </c>
      <c r="X10" s="89">
        <f t="shared" si="7"/>
        <v>0</v>
      </c>
      <c r="Y10" s="89">
        <f t="shared" ref="Y10:Y73" si="25">IF(X10&gt;0,SQRT((X10)/7+(Y9*Y9)/7*6),Y9)</f>
        <v>290.05079278837263</v>
      </c>
      <c r="Z10" s="109">
        <f t="shared" si="18"/>
        <v>388.97000000000116</v>
      </c>
      <c r="AA10" s="89">
        <f t="shared" ref="AA10:AA73" si="26">Z10/7+AA9/7*6</f>
        <v>338.71361516035068</v>
      </c>
      <c r="AB10" s="89">
        <f t="shared" ref="AB10:AB73" si="27">AE10-$AD$1*AA9</f>
        <v>28496.203081632655</v>
      </c>
      <c r="AC10" s="89">
        <f>AE10+$AD$1*AA9</f>
        <v>29057.776918367348</v>
      </c>
      <c r="AD10" s="89">
        <f>IF(AND(T10&lt;AC10, T10&gt;AB10),1,"")</f>
        <v>1</v>
      </c>
      <c r="AE10" s="89">
        <f>'Data Raw'!C52</f>
        <v>28776.99</v>
      </c>
      <c r="AF10" s="89"/>
      <c r="AG10" s="89">
        <f t="shared" si="1"/>
        <v>-181.33000000000175</v>
      </c>
      <c r="AH10" s="89">
        <f t="shared" si="2"/>
        <v>-320.3134397626709</v>
      </c>
      <c r="AI10" s="109">
        <f t="shared" si="3"/>
        <v>-1</v>
      </c>
      <c r="AJ10" s="109">
        <f t="shared" si="19"/>
        <v>50</v>
      </c>
      <c r="AK10" s="88"/>
      <c r="AL10" s="191" t="str">
        <f t="shared" si="20"/>
        <v/>
      </c>
      <c r="AM10" s="191" t="str">
        <f t="shared" si="21"/>
        <v/>
      </c>
      <c r="AN10" s="88"/>
      <c r="AO10" s="191"/>
      <c r="AP10" s="191">
        <f t="shared" si="4"/>
        <v>32880.568900000631</v>
      </c>
      <c r="AQ10" s="191">
        <f t="shared" ref="AQ10:AQ73" si="28">IF(AP10&gt;0,SQRT(AP10)/9+AQ9/9*8,AQ9)</f>
        <v>191.46683188974743</v>
      </c>
      <c r="AR10" s="191">
        <f t="shared" ref="AR10:AR73" si="29">AQ10-Y10</f>
        <v>-98.583960898625207</v>
      </c>
      <c r="AS10" s="110"/>
      <c r="AT10" s="110"/>
      <c r="AU10" s="110"/>
      <c r="AV10" s="110"/>
      <c r="AW10" s="110"/>
      <c r="AX10" s="110"/>
      <c r="AY10" s="89"/>
      <c r="AZ10" s="111"/>
      <c r="BA10" s="111"/>
      <c r="BB10" s="111"/>
      <c r="BC10" s="111"/>
      <c r="BD10" s="111"/>
      <c r="BE10" s="111"/>
      <c r="BF10" s="111"/>
      <c r="BG10" s="111"/>
      <c r="BH10" s="89"/>
      <c r="BI10" s="89"/>
      <c r="BJ10" s="89"/>
      <c r="BK10" s="89"/>
      <c r="BL10" s="89"/>
    </row>
    <row r="11" spans="1:66" ht="17.25" thickBot="1" x14ac:dyDescent="0.3">
      <c r="A11" s="86">
        <f t="shared" si="5"/>
        <v>10</v>
      </c>
      <c r="B11" s="113">
        <v>3.4128108124902208E-4</v>
      </c>
      <c r="C11" s="88"/>
      <c r="D11" s="88"/>
      <c r="E11" s="194">
        <f t="shared" si="9"/>
        <v>-3.2750087753007028E-3</v>
      </c>
      <c r="F11" s="89">
        <f t="shared" si="22"/>
        <v>-3.5611724035294525E-3</v>
      </c>
      <c r="G11" s="113">
        <v>-1.5821597933341641E-3</v>
      </c>
      <c r="H11" s="277"/>
      <c r="I11" s="84">
        <f t="shared" si="10"/>
        <v>27391.740023790968</v>
      </c>
      <c r="J11" s="84">
        <f t="shared" si="11"/>
        <v>27536.765420185155</v>
      </c>
      <c r="K11" s="84">
        <f t="shared" si="12"/>
        <v>27681.790816579341</v>
      </c>
      <c r="L11" s="84">
        <f t="shared" si="13"/>
        <v>27826.816212973528</v>
      </c>
      <c r="M11" s="108">
        <f>IF(T11&lt;&gt;0,(((G11+1)*('Data Raw'!$N$1007-'Data Raw'!$N$1008)/2+'Data Raw'!$N$1008)*'Data Raw'!$M$1010+'Data Raw'!$M$1009)*AE11+AE11)</f>
        <v>27971.841609367715</v>
      </c>
      <c r="N11" s="84">
        <f t="shared" si="14"/>
        <v>28116.867005761902</v>
      </c>
      <c r="O11" s="84">
        <f t="shared" si="15"/>
        <v>28261.892402156089</v>
      </c>
      <c r="P11" s="84">
        <f t="shared" si="16"/>
        <v>28406.917798550276</v>
      </c>
      <c r="Q11" s="84">
        <f t="shared" si="17"/>
        <v>28551.943194944462</v>
      </c>
      <c r="R11" s="166">
        <f t="shared" si="23"/>
        <v>1</v>
      </c>
      <c r="S11" s="109">
        <f>'Data Raw'!E53</f>
        <v>27910.71</v>
      </c>
      <c r="T11" s="109">
        <f>'Data Raw'!G53</f>
        <v>28013.81</v>
      </c>
      <c r="U11" s="109">
        <f>'Data Raw'!D53</f>
        <v>28286.560000000001</v>
      </c>
      <c r="V11" s="166" t="str">
        <f t="shared" si="24"/>
        <v/>
      </c>
      <c r="W11" s="89">
        <f t="shared" si="6"/>
        <v>0</v>
      </c>
      <c r="X11" s="89">
        <f t="shared" si="7"/>
        <v>0</v>
      </c>
      <c r="Y11" s="89">
        <f t="shared" si="25"/>
        <v>290.05079278837263</v>
      </c>
      <c r="Z11" s="109">
        <f t="shared" si="18"/>
        <v>375.85000000000218</v>
      </c>
      <c r="AA11" s="89">
        <f t="shared" si="26"/>
        <v>344.01881299458665</v>
      </c>
      <c r="AB11" s="89">
        <f t="shared" si="27"/>
        <v>27998.653427113702</v>
      </c>
      <c r="AC11" s="89">
        <f t="shared" ref="AC11:AC74" si="30">AE11+$AD$1*AA10</f>
        <v>28574.4665728863</v>
      </c>
      <c r="AD11" s="89">
        <f t="shared" ref="AD11:AD74" si="31">IF(AND(T11&lt;AC11, T11&gt;AB11),1,"")</f>
        <v>1</v>
      </c>
      <c r="AE11" s="89">
        <f>'Data Raw'!C53</f>
        <v>28286.560000000001</v>
      </c>
      <c r="AF11" s="89"/>
      <c r="AG11" s="89">
        <f t="shared" si="1"/>
        <v>-272.75</v>
      </c>
      <c r="AH11" s="89">
        <f t="shared" si="2"/>
        <v>-314.71839063228617</v>
      </c>
      <c r="AI11" s="109">
        <f t="shared" si="3"/>
        <v>-1</v>
      </c>
      <c r="AJ11" s="109">
        <f t="shared" si="19"/>
        <v>50</v>
      </c>
      <c r="AK11" s="88"/>
      <c r="AL11" s="191" t="str">
        <f t="shared" si="20"/>
        <v/>
      </c>
      <c r="AM11" s="191" t="str">
        <f t="shared" si="21"/>
        <v/>
      </c>
      <c r="AN11" s="88"/>
      <c r="AO11" s="191"/>
      <c r="AP11" s="191">
        <f t="shared" si="4"/>
        <v>74392.5625</v>
      </c>
      <c r="AQ11" s="191">
        <f t="shared" si="28"/>
        <v>200.49829501310882</v>
      </c>
      <c r="AR11" s="191">
        <f t="shared" si="29"/>
        <v>-89.552497775263816</v>
      </c>
      <c r="AS11" s="110"/>
      <c r="AT11" s="110"/>
      <c r="AU11" s="110"/>
      <c r="AV11" s="110"/>
      <c r="AW11" s="110"/>
      <c r="AX11" s="110"/>
      <c r="AY11" s="115" t="s">
        <v>284</v>
      </c>
      <c r="AZ11" s="114"/>
      <c r="BA11" s="114"/>
      <c r="BB11" s="114"/>
      <c r="BC11" s="114"/>
      <c r="BD11" s="111"/>
      <c r="BE11" s="114"/>
      <c r="BF11" s="111"/>
      <c r="BG11" s="111"/>
      <c r="BH11" s="89"/>
      <c r="BI11" s="89"/>
      <c r="BJ11" s="89"/>
      <c r="BK11" s="89"/>
      <c r="BL11" s="89"/>
    </row>
    <row r="12" spans="1:66" x14ac:dyDescent="0.25">
      <c r="A12" s="86">
        <f t="shared" si="5"/>
        <v>11</v>
      </c>
      <c r="B12" s="113">
        <v>4.3348144384506009E-2</v>
      </c>
      <c r="C12" s="88"/>
      <c r="D12" s="88"/>
      <c r="E12" s="194">
        <f t="shared" si="9"/>
        <v>4.3006863303256988E-2</v>
      </c>
      <c r="F12" s="89">
        <f t="shared" si="22"/>
        <v>3.0914041260114676E-3</v>
      </c>
      <c r="G12" s="113">
        <v>-1.5649918213625901E-3</v>
      </c>
      <c r="H12" s="277"/>
      <c r="I12" s="84">
        <f t="shared" si="10"/>
        <v>27181.504581057452</v>
      </c>
      <c r="J12" s="84">
        <f t="shared" si="11"/>
        <v>27326.529977451639</v>
      </c>
      <c r="K12" s="84">
        <f t="shared" si="12"/>
        <v>27471.555373845826</v>
      </c>
      <c r="L12" s="84">
        <f t="shared" si="13"/>
        <v>27616.580770240012</v>
      </c>
      <c r="M12" s="108">
        <f>IF(T12&lt;&gt;0,(((G12+1)*('Data Raw'!$N$1007-'Data Raw'!$N$1008)/2+'Data Raw'!$N$1008)*'Data Raw'!$M$1010+'Data Raw'!$M$1009)*AE12+AE12)</f>
        <v>27761.606166634199</v>
      </c>
      <c r="N12" s="84">
        <f t="shared" si="14"/>
        <v>27906.631563028386</v>
      </c>
      <c r="O12" s="84">
        <f t="shared" si="15"/>
        <v>28051.656959422573</v>
      </c>
      <c r="P12" s="84">
        <f t="shared" si="16"/>
        <v>28196.68235581676</v>
      </c>
      <c r="Q12" s="84">
        <f t="shared" si="17"/>
        <v>28341.707752210947</v>
      </c>
      <c r="R12" s="166">
        <f t="shared" si="23"/>
        <v>1</v>
      </c>
      <c r="S12" s="109">
        <f>'Data Raw'!E54</f>
        <v>27897.47</v>
      </c>
      <c r="T12" s="109">
        <f>'Data Raw'!G54</f>
        <v>28231.040000000001</v>
      </c>
      <c r="U12" s="109">
        <f>'Data Raw'!D54</f>
        <v>28231.040000000001</v>
      </c>
      <c r="V12" s="166" t="str">
        <f t="shared" si="24"/>
        <v/>
      </c>
      <c r="W12" s="89">
        <f t="shared" si="6"/>
        <v>0</v>
      </c>
      <c r="X12" s="89">
        <f t="shared" si="7"/>
        <v>0</v>
      </c>
      <c r="Y12" s="89">
        <f t="shared" si="25"/>
        <v>290.05079278837263</v>
      </c>
      <c r="Z12" s="109">
        <f t="shared" si="18"/>
        <v>333.56999999999971</v>
      </c>
      <c r="AA12" s="89">
        <f t="shared" si="26"/>
        <v>342.52612542393138</v>
      </c>
      <c r="AB12" s="89">
        <f t="shared" si="27"/>
        <v>27781.504008954598</v>
      </c>
      <c r="AC12" s="89">
        <f t="shared" si="30"/>
        <v>28366.335991045398</v>
      </c>
      <c r="AD12" s="89">
        <f t="shared" si="31"/>
        <v>1</v>
      </c>
      <c r="AE12" s="89">
        <f>'Data Raw'!C54</f>
        <v>28073.919999999998</v>
      </c>
      <c r="AF12" s="89"/>
      <c r="AG12" s="89">
        <f t="shared" si="1"/>
        <v>157.12000000000262</v>
      </c>
      <c r="AH12" s="89">
        <f t="shared" si="2"/>
        <v>-312.31383336579893</v>
      </c>
      <c r="AI12" s="109">
        <f t="shared" si="3"/>
        <v>-1</v>
      </c>
      <c r="AJ12" s="109">
        <f t="shared" si="19"/>
        <v>50</v>
      </c>
      <c r="AK12" s="88"/>
      <c r="AL12" s="191" t="str">
        <f t="shared" si="20"/>
        <v/>
      </c>
      <c r="AM12" s="191" t="str">
        <f t="shared" si="21"/>
        <v/>
      </c>
      <c r="AN12" s="88"/>
      <c r="AO12" s="191"/>
      <c r="AP12" s="191">
        <f t="shared" si="4"/>
        <v>24686.694400000822</v>
      </c>
      <c r="AQ12" s="191">
        <f t="shared" si="28"/>
        <v>195.67848445609701</v>
      </c>
      <c r="AR12" s="191">
        <f t="shared" si="29"/>
        <v>-94.372308332275622</v>
      </c>
      <c r="AS12" s="110"/>
      <c r="AT12" s="110"/>
      <c r="AU12" s="110"/>
      <c r="AV12" s="110"/>
      <c r="AW12" s="110"/>
      <c r="AX12" s="110"/>
      <c r="AY12" s="89"/>
      <c r="AZ12" s="111"/>
      <c r="BA12" s="111"/>
      <c r="BB12" s="111"/>
      <c r="BC12" s="111"/>
      <c r="BD12" s="111"/>
      <c r="BE12" s="111"/>
      <c r="BF12" s="111"/>
      <c r="BG12" s="111"/>
      <c r="BH12" s="89"/>
      <c r="BI12" s="89"/>
      <c r="BJ12" s="89"/>
      <c r="BK12" s="89"/>
      <c r="BL12" s="89"/>
    </row>
    <row r="13" spans="1:66" ht="17.25" thickBot="1" x14ac:dyDescent="0.3">
      <c r="A13" s="86">
        <f t="shared" si="5"/>
        <v>12</v>
      </c>
      <c r="B13" s="113">
        <v>2.3540749609357869E-3</v>
      </c>
      <c r="C13" s="88"/>
      <c r="D13" s="88"/>
      <c r="E13" s="194">
        <f t="shared" si="9"/>
        <v>-4.0994069423570222E-2</v>
      </c>
      <c r="F13" s="89">
        <f t="shared" si="22"/>
        <v>-3.2065206667859164E-3</v>
      </c>
      <c r="G13" s="113">
        <v>-1.3572101804090293E-3</v>
      </c>
      <c r="H13" s="278"/>
      <c r="I13" s="84">
        <f t="shared" si="10"/>
        <v>27029.772700338461</v>
      </c>
      <c r="J13" s="84">
        <f t="shared" si="11"/>
        <v>27174.798096732648</v>
      </c>
      <c r="K13" s="84">
        <f t="shared" si="12"/>
        <v>27319.823493126834</v>
      </c>
      <c r="L13" s="84">
        <f t="shared" si="13"/>
        <v>27464.848889521021</v>
      </c>
      <c r="M13" s="108">
        <f>IF(T13&lt;&gt;0,(((G13+1)*('Data Raw'!$N$1007-'Data Raw'!$N$1008)/2+'Data Raw'!$N$1008)*'Data Raw'!$M$1010+'Data Raw'!$M$1009)*AE13+AE13)</f>
        <v>27609.874285915208</v>
      </c>
      <c r="N13" s="84">
        <f t="shared" si="14"/>
        <v>27754.899682309395</v>
      </c>
      <c r="O13" s="84">
        <f t="shared" si="15"/>
        <v>27899.925078703582</v>
      </c>
      <c r="P13" s="84">
        <f t="shared" si="16"/>
        <v>28044.950475097769</v>
      </c>
      <c r="Q13" s="84">
        <f t="shared" si="17"/>
        <v>28189.975871491955</v>
      </c>
      <c r="R13" s="166">
        <f t="shared" si="23"/>
        <v>1</v>
      </c>
      <c r="S13" s="109">
        <f>'Data Raw'!E55</f>
        <v>27718.67</v>
      </c>
      <c r="T13" s="109">
        <f>'Data Raw'!G55</f>
        <v>27718.67</v>
      </c>
      <c r="U13" s="109">
        <f>'Data Raw'!D55</f>
        <v>28060.93</v>
      </c>
      <c r="V13" s="166" t="str">
        <f t="shared" si="24"/>
        <v/>
      </c>
      <c r="W13" s="89">
        <f t="shared" si="6"/>
        <v>0</v>
      </c>
      <c r="X13" s="89">
        <f t="shared" si="7"/>
        <v>0</v>
      </c>
      <c r="Y13" s="89">
        <f t="shared" si="25"/>
        <v>290.05079278837263</v>
      </c>
      <c r="Z13" s="109">
        <f t="shared" si="18"/>
        <v>342.26000000000204</v>
      </c>
      <c r="AA13" s="89">
        <f t="shared" si="26"/>
        <v>342.48810750622721</v>
      </c>
      <c r="AB13" s="89">
        <f t="shared" si="27"/>
        <v>27628.862793389657</v>
      </c>
      <c r="AC13" s="89">
        <f t="shared" si="30"/>
        <v>28211.15720661034</v>
      </c>
      <c r="AD13" s="89">
        <f t="shared" si="31"/>
        <v>1</v>
      </c>
      <c r="AE13" s="89">
        <f>'Data Raw'!C55</f>
        <v>27920.01</v>
      </c>
      <c r="AF13" s="89"/>
      <c r="AG13" s="89">
        <f t="shared" si="1"/>
        <v>-201.34000000000015</v>
      </c>
      <c r="AH13" s="89">
        <f t="shared" si="2"/>
        <v>-310.13571408479038</v>
      </c>
      <c r="AI13" s="109">
        <f t="shared" si="3"/>
        <v>-1</v>
      </c>
      <c r="AJ13" s="109">
        <f t="shared" si="19"/>
        <v>50</v>
      </c>
      <c r="AK13" s="88"/>
      <c r="AL13" s="191" t="str">
        <f t="shared" si="20"/>
        <v/>
      </c>
      <c r="AM13" s="191" t="str">
        <f t="shared" si="21"/>
        <v/>
      </c>
      <c r="AN13" s="88"/>
      <c r="AO13" s="191"/>
      <c r="AP13" s="191">
        <f>AG13*AG13</f>
        <v>40537.795600000056</v>
      </c>
      <c r="AQ13" s="191">
        <f>IF(AP13&gt;0,SQRT(AP13)/9+AQ12/9*8,AQ12)</f>
        <v>196.30754173875292</v>
      </c>
      <c r="AR13" s="191">
        <f t="shared" si="29"/>
        <v>-93.743251049619715</v>
      </c>
      <c r="AS13" s="110"/>
      <c r="AT13" s="110"/>
      <c r="AU13" s="110"/>
      <c r="AV13" s="110"/>
      <c r="AW13" s="110"/>
      <c r="AX13" s="110"/>
      <c r="AY13" s="89"/>
      <c r="AZ13" s="111"/>
      <c r="BA13" s="111"/>
      <c r="BB13" s="111"/>
      <c r="BC13" s="111"/>
      <c r="BD13" s="111"/>
      <c r="BE13" s="111"/>
      <c r="BF13" s="111"/>
      <c r="BG13" s="111"/>
      <c r="BH13" s="89"/>
      <c r="BI13" s="89"/>
      <c r="BJ13" s="89"/>
      <c r="BK13" s="89"/>
      <c r="BL13" s="89"/>
    </row>
    <row r="14" spans="1:66" ht="17.25" thickBot="1" x14ac:dyDescent="0.3">
      <c r="A14" s="86">
        <f t="shared" si="5"/>
        <v>13</v>
      </c>
      <c r="B14" s="113">
        <v>4.3034853798748135E-2</v>
      </c>
      <c r="C14" s="88"/>
      <c r="D14" s="88"/>
      <c r="E14" s="194">
        <f t="shared" si="9"/>
        <v>4.0680778837812348E-2</v>
      </c>
      <c r="F14" s="89">
        <f t="shared" si="22"/>
        <v>3.063093548156693E-3</v>
      </c>
      <c r="G14" s="113">
        <v>-1.3088062247816334E-3</v>
      </c>
      <c r="H14" s="278"/>
      <c r="I14" s="84">
        <f t="shared" si="10"/>
        <v>26983.086685525854</v>
      </c>
      <c r="J14" s="84">
        <f t="shared" si="11"/>
        <v>27128.112081920041</v>
      </c>
      <c r="K14" s="84">
        <f t="shared" si="12"/>
        <v>27273.137478314227</v>
      </c>
      <c r="L14" s="84">
        <f t="shared" si="13"/>
        <v>27418.162874708414</v>
      </c>
      <c r="M14" s="108">
        <f>IF(T14&lt;&gt;0,(((G14+1)*('Data Raw'!$N$1007-'Data Raw'!$N$1008)/2+'Data Raw'!$N$1008)*'Data Raw'!$M$1010+'Data Raw'!$M$1009)*AE14+AE14)</f>
        <v>27563.188271102601</v>
      </c>
      <c r="N14" s="84">
        <f t="shared" si="14"/>
        <v>27708.213667496788</v>
      </c>
      <c r="O14" s="84">
        <f t="shared" si="15"/>
        <v>27853.239063890975</v>
      </c>
      <c r="P14" s="84">
        <f t="shared" si="16"/>
        <v>27998.264460285161</v>
      </c>
      <c r="Q14" s="84">
        <f t="shared" si="17"/>
        <v>28143.289856679348</v>
      </c>
      <c r="R14" s="166">
        <f t="shared" si="23"/>
        <v>1</v>
      </c>
      <c r="S14" s="109">
        <f>'Data Raw'!E56</f>
        <v>27715.88</v>
      </c>
      <c r="T14" s="109">
        <f>'Data Raw'!G56</f>
        <v>28027.57</v>
      </c>
      <c r="U14" s="109">
        <f>'Data Raw'!D56</f>
        <v>28064.01</v>
      </c>
      <c r="V14" s="166" t="str">
        <f t="shared" si="24"/>
        <v/>
      </c>
      <c r="W14" s="89">
        <f t="shared" si="6"/>
        <v>0</v>
      </c>
      <c r="X14" s="89">
        <f t="shared" si="7"/>
        <v>0</v>
      </c>
      <c r="Y14" s="89">
        <f t="shared" si="25"/>
        <v>290.05079278837263</v>
      </c>
      <c r="Z14" s="109">
        <f t="shared" si="18"/>
        <v>348.12999999999738</v>
      </c>
      <c r="AA14" s="89">
        <f t="shared" si="26"/>
        <v>343.29409214819435</v>
      </c>
      <c r="AB14" s="89">
        <f t="shared" si="27"/>
        <v>27581.575108619705</v>
      </c>
      <c r="AC14" s="89">
        <f t="shared" si="30"/>
        <v>28163.804891380292</v>
      </c>
      <c r="AD14" s="89">
        <f t="shared" si="31"/>
        <v>1</v>
      </c>
      <c r="AE14" s="89">
        <f>'Data Raw'!C56</f>
        <v>27872.69</v>
      </c>
      <c r="AF14" s="89"/>
      <c r="AG14" s="89">
        <f t="shared" si="1"/>
        <v>154.88000000000102</v>
      </c>
      <c r="AH14" s="89">
        <f t="shared" si="2"/>
        <v>-309.5017288973977</v>
      </c>
      <c r="AI14" s="109">
        <f t="shared" si="3"/>
        <v>-1</v>
      </c>
      <c r="AJ14" s="109">
        <f t="shared" si="19"/>
        <v>50</v>
      </c>
      <c r="AK14" s="88"/>
      <c r="AL14" s="191" t="str">
        <f t="shared" si="20"/>
        <v/>
      </c>
      <c r="AM14" s="191" t="str">
        <f t="shared" si="21"/>
        <v/>
      </c>
      <c r="AN14" s="88"/>
      <c r="AO14" s="191"/>
      <c r="AP14" s="191">
        <f t="shared" si="4"/>
        <v>23987.814400000316</v>
      </c>
      <c r="AQ14" s="191">
        <f t="shared" si="28"/>
        <v>191.70448154555825</v>
      </c>
      <c r="AR14" s="191">
        <f t="shared" si="29"/>
        <v>-98.34631124281438</v>
      </c>
      <c r="AS14" s="110"/>
      <c r="AT14" s="110"/>
      <c r="AU14" s="110"/>
      <c r="AV14" s="110"/>
      <c r="AW14" s="110"/>
      <c r="AX14" s="110"/>
      <c r="AY14" s="115" t="s">
        <v>71</v>
      </c>
      <c r="AZ14" s="111"/>
      <c r="BA14" s="111"/>
      <c r="BB14" s="111"/>
      <c r="BC14" s="111"/>
      <c r="BD14" s="111"/>
      <c r="BE14" s="111"/>
      <c r="BF14" s="111"/>
      <c r="BG14" s="111"/>
      <c r="BH14" s="89"/>
      <c r="BI14" s="89"/>
      <c r="BJ14" s="89"/>
      <c r="BK14" s="89"/>
      <c r="BL14" s="89"/>
    </row>
    <row r="15" spans="1:66" x14ac:dyDescent="0.25">
      <c r="A15" s="86">
        <f t="shared" si="5"/>
        <v>14</v>
      </c>
      <c r="B15" s="113">
        <v>2.7619292279687194E-2</v>
      </c>
      <c r="C15" s="88"/>
      <c r="D15" s="88"/>
      <c r="E15" s="194">
        <f t="shared" si="9"/>
        <v>-1.5415561519060941E-2</v>
      </c>
      <c r="F15" s="89">
        <f t="shared" si="22"/>
        <v>4.2328568141131694E-4</v>
      </c>
      <c r="G15" s="113">
        <v>-1.0967147066903878E-3</v>
      </c>
      <c r="H15" s="278">
        <f>SUM(V500:V599)/(100-SUM((R500:R599)))</f>
        <v>0.48</v>
      </c>
      <c r="I15" s="84">
        <f t="shared" si="10"/>
        <v>27238.522988076671</v>
      </c>
      <c r="J15" s="84">
        <f t="shared" si="11"/>
        <v>27383.548384470858</v>
      </c>
      <c r="K15" s="84">
        <f t="shared" si="12"/>
        <v>27528.573780865045</v>
      </c>
      <c r="L15" s="84">
        <f t="shared" si="13"/>
        <v>27673.599177259232</v>
      </c>
      <c r="M15" s="108">
        <f>IF(T15&lt;&gt;0,(((G15+1)*('Data Raw'!$N$1007-'Data Raw'!$N$1008)/2+'Data Raw'!$N$1008)*'Data Raw'!$M$1010+'Data Raw'!$M$1009)*AE15+AE15)</f>
        <v>27818.624573653418</v>
      </c>
      <c r="N15" s="84">
        <f t="shared" si="14"/>
        <v>27963.649970047605</v>
      </c>
      <c r="O15" s="84">
        <f t="shared" si="15"/>
        <v>28108.675366441792</v>
      </c>
      <c r="P15" s="84">
        <f t="shared" si="16"/>
        <v>28253.700762835979</v>
      </c>
      <c r="Q15" s="84">
        <f t="shared" si="17"/>
        <v>28398.726159230166</v>
      </c>
      <c r="R15" s="166">
        <f t="shared" si="23"/>
        <v>1</v>
      </c>
      <c r="S15" s="109">
        <f>'Data Raw'!E57</f>
        <v>28074.14</v>
      </c>
      <c r="T15" s="109">
        <f>'Data Raw'!G57</f>
        <v>28194.09</v>
      </c>
      <c r="U15" s="109">
        <f>'Data Raw'!D57</f>
        <v>28268.39</v>
      </c>
      <c r="V15" s="166" t="str">
        <f t="shared" si="24"/>
        <v/>
      </c>
      <c r="W15" s="89">
        <f t="shared" si="6"/>
        <v>0</v>
      </c>
      <c r="X15" s="89">
        <f t="shared" si="7"/>
        <v>0</v>
      </c>
      <c r="Y15" s="89">
        <f t="shared" si="25"/>
        <v>290.05079278837263</v>
      </c>
      <c r="Z15" s="109">
        <f t="shared" si="18"/>
        <v>194.25</v>
      </c>
      <c r="AA15" s="89">
        <f t="shared" si="26"/>
        <v>322.00207898416659</v>
      </c>
      <c r="AB15" s="89">
        <f t="shared" si="27"/>
        <v>27838.710021674033</v>
      </c>
      <c r="AC15" s="89">
        <f t="shared" si="30"/>
        <v>28422.309978325964</v>
      </c>
      <c r="AD15" s="89">
        <f t="shared" si="31"/>
        <v>1</v>
      </c>
      <c r="AE15" s="89">
        <f>'Data Raw'!C57</f>
        <v>28130.51</v>
      </c>
      <c r="AF15" s="89"/>
      <c r="AG15" s="89">
        <f t="shared" si="1"/>
        <v>63.580000000001746</v>
      </c>
      <c r="AH15" s="89">
        <f t="shared" si="2"/>
        <v>-311.88542634658006</v>
      </c>
      <c r="AI15" s="109">
        <f t="shared" si="3"/>
        <v>-1</v>
      </c>
      <c r="AJ15" s="109">
        <f t="shared" si="19"/>
        <v>50</v>
      </c>
      <c r="AK15" s="88"/>
      <c r="AL15" s="191" t="str">
        <f t="shared" si="20"/>
        <v/>
      </c>
      <c r="AM15" s="191" t="str">
        <f t="shared" si="21"/>
        <v/>
      </c>
      <c r="AN15" s="88"/>
      <c r="AO15" s="191"/>
      <c r="AP15" s="191">
        <f t="shared" si="4"/>
        <v>4042.416400000222</v>
      </c>
      <c r="AQ15" s="191">
        <f t="shared" si="28"/>
        <v>177.46842804049641</v>
      </c>
      <c r="AR15" s="191">
        <f t="shared" si="29"/>
        <v>-112.58236474787623</v>
      </c>
      <c r="AS15" s="110"/>
      <c r="AT15" s="110"/>
      <c r="AU15" s="110"/>
      <c r="AV15" s="110"/>
      <c r="AW15" s="110"/>
      <c r="AX15" s="110"/>
      <c r="AY15" s="89"/>
      <c r="AZ15" s="111"/>
      <c r="BA15" s="111"/>
      <c r="BB15" s="111"/>
      <c r="BC15" s="111"/>
      <c r="BD15" s="111"/>
      <c r="BE15" s="111"/>
      <c r="BF15" s="111"/>
      <c r="BG15" s="111"/>
      <c r="BH15" s="89"/>
      <c r="BI15" s="89"/>
      <c r="BJ15" s="89"/>
      <c r="BK15" s="89"/>
      <c r="BL15" s="89"/>
    </row>
    <row r="16" spans="1:66" x14ac:dyDescent="0.25">
      <c r="A16" s="86">
        <f t="shared" si="5"/>
        <v>15</v>
      </c>
      <c r="B16" s="113">
        <v>4.2475007203058801E-2</v>
      </c>
      <c r="C16" s="88"/>
      <c r="D16" s="88"/>
      <c r="E16" s="194">
        <f t="shared" si="9"/>
        <v>1.4855714923371607E-2</v>
      </c>
      <c r="F16" s="89">
        <f t="shared" si="22"/>
        <v>2.4850612874056442E-3</v>
      </c>
      <c r="G16" s="113">
        <v>-9.3640723303580441E-4</v>
      </c>
      <c r="H16" s="278">
        <f>SUM(V600:V699)/(100-SUM((R600:R699)))</f>
        <v>0.56000000000000005</v>
      </c>
      <c r="I16" s="84">
        <f t="shared" si="10"/>
        <v>27542.999620325063</v>
      </c>
      <c r="J16" s="84">
        <f t="shared" si="11"/>
        <v>27688.02501671925</v>
      </c>
      <c r="K16" s="84">
        <f t="shared" si="12"/>
        <v>27833.050413113437</v>
      </c>
      <c r="L16" s="84">
        <f t="shared" si="13"/>
        <v>27978.075809507623</v>
      </c>
      <c r="M16" s="108">
        <f>IF(T16&lt;&gt;0,(((G16+1)*('Data Raw'!$N$1007-'Data Raw'!$N$1008)/2+'Data Raw'!$N$1008)*'Data Raw'!$M$1010+'Data Raw'!$M$1009)*AE16+AE16)</f>
        <v>28123.10120590181</v>
      </c>
      <c r="N16" s="84">
        <f t="shared" si="14"/>
        <v>28268.126602295997</v>
      </c>
      <c r="O16" s="84">
        <f t="shared" si="15"/>
        <v>28413.151998690184</v>
      </c>
      <c r="P16" s="84">
        <f t="shared" si="16"/>
        <v>28558.177395084371</v>
      </c>
      <c r="Q16" s="84">
        <f t="shared" si="17"/>
        <v>28703.202791478558</v>
      </c>
      <c r="R16" s="166">
        <f t="shared" si="23"/>
        <v>1</v>
      </c>
      <c r="S16" s="109">
        <f>'Data Raw'!E58</f>
        <v>28438.03</v>
      </c>
      <c r="T16" s="109">
        <f>'Data Raw'!G58</f>
        <v>28593.81</v>
      </c>
      <c r="U16" s="109">
        <f>'Data Raw'!D58</f>
        <v>28617.34</v>
      </c>
      <c r="V16" s="166" t="str">
        <f t="shared" si="24"/>
        <v/>
      </c>
      <c r="W16" s="89">
        <f t="shared" si="6"/>
        <v>0</v>
      </c>
      <c r="X16" s="89">
        <f t="shared" si="7"/>
        <v>0</v>
      </c>
      <c r="Y16" s="89">
        <f t="shared" si="25"/>
        <v>290.05079278837263</v>
      </c>
      <c r="Z16" s="109">
        <f t="shared" si="18"/>
        <v>179.31000000000131</v>
      </c>
      <c r="AA16" s="89">
        <f t="shared" si="26"/>
        <v>301.617496272143</v>
      </c>
      <c r="AB16" s="89">
        <f t="shared" si="27"/>
        <v>28164.328232863456</v>
      </c>
      <c r="AC16" s="89">
        <f t="shared" si="30"/>
        <v>28711.731767136542</v>
      </c>
      <c r="AD16" s="89">
        <f t="shared" si="31"/>
        <v>1</v>
      </c>
      <c r="AE16" s="89">
        <f>'Data Raw'!C58</f>
        <v>28438.03</v>
      </c>
      <c r="AF16" s="89"/>
      <c r="AG16" s="89">
        <f t="shared" si="1"/>
        <v>155.78000000000247</v>
      </c>
      <c r="AH16" s="89">
        <f t="shared" si="2"/>
        <v>-314.92879409818852</v>
      </c>
      <c r="AI16" s="109">
        <f t="shared" si="3"/>
        <v>-1</v>
      </c>
      <c r="AJ16" s="109">
        <f t="shared" si="19"/>
        <v>50</v>
      </c>
      <c r="AK16" s="88"/>
      <c r="AL16" s="191" t="str">
        <f t="shared" si="20"/>
        <v/>
      </c>
      <c r="AM16" s="191" t="str">
        <f t="shared" si="21"/>
        <v/>
      </c>
      <c r="AN16" s="88"/>
      <c r="AO16" s="191"/>
      <c r="AP16" s="191">
        <f t="shared" si="4"/>
        <v>24267.408400000772</v>
      </c>
      <c r="AQ16" s="191">
        <f t="shared" si="28"/>
        <v>175.05860270266373</v>
      </c>
      <c r="AR16" s="191">
        <f t="shared" si="29"/>
        <v>-114.9921900857089</v>
      </c>
      <c r="AS16" s="110"/>
      <c r="AT16" s="110"/>
      <c r="AU16" s="110"/>
      <c r="AV16" s="110"/>
      <c r="AW16" s="110"/>
      <c r="AX16" s="110"/>
      <c r="AY16" s="89"/>
      <c r="AZ16" s="111"/>
      <c r="BA16" s="111"/>
      <c r="BB16" s="111"/>
      <c r="BC16" s="111"/>
      <c r="BD16" s="111"/>
      <c r="BE16" s="111"/>
      <c r="BF16" s="111"/>
      <c r="BG16" s="111"/>
      <c r="BH16" s="89"/>
      <c r="BI16" s="89"/>
      <c r="BJ16" s="89"/>
      <c r="BK16" s="89"/>
      <c r="BL16" s="89"/>
    </row>
    <row r="17" spans="1:64" x14ac:dyDescent="0.25">
      <c r="A17" s="86">
        <f t="shared" si="5"/>
        <v>16</v>
      </c>
      <c r="B17" s="113">
        <v>2.365559846397303E-2</v>
      </c>
      <c r="C17" s="88"/>
      <c r="D17" s="88"/>
      <c r="E17" s="194">
        <f t="shared" si="9"/>
        <v>-1.8819408739085771E-2</v>
      </c>
      <c r="F17" s="89">
        <f t="shared" si="22"/>
        <v>-5.5843443066455785E-4</v>
      </c>
      <c r="G17" s="113">
        <v>-7.2568271020984911E-4</v>
      </c>
      <c r="H17" s="278">
        <f>SUM(V700:V799)/(100-SUM((R700:R799)))</f>
        <v>0.51</v>
      </c>
      <c r="I17" s="84">
        <f t="shared" si="10"/>
        <v>27519.212249346492</v>
      </c>
      <c r="J17" s="84">
        <f t="shared" si="11"/>
        <v>27664.237645740679</v>
      </c>
      <c r="K17" s="84">
        <f t="shared" si="12"/>
        <v>27809.263042134866</v>
      </c>
      <c r="L17" s="84">
        <f t="shared" si="13"/>
        <v>27954.288438529053</v>
      </c>
      <c r="M17" s="108">
        <f>IF(T17&lt;&gt;0,(((G17+1)*('Data Raw'!$N$1007-'Data Raw'!$N$1008)/2+'Data Raw'!$N$1008)*'Data Raw'!$M$1010+'Data Raw'!$M$1009)*AE17+AE17)</f>
        <v>28099.313834923239</v>
      </c>
      <c r="N17" s="84">
        <f t="shared" si="14"/>
        <v>28244.339231317426</v>
      </c>
      <c r="O17" s="84">
        <f t="shared" si="15"/>
        <v>28389.364627711613</v>
      </c>
      <c r="P17" s="84">
        <f t="shared" si="16"/>
        <v>28534.3900241058</v>
      </c>
      <c r="Q17" s="84">
        <f t="shared" si="17"/>
        <v>28679.415420499987</v>
      </c>
      <c r="R17" s="166">
        <f t="shared" si="23"/>
        <v>1</v>
      </c>
      <c r="S17" s="109">
        <f>'Data Raw'!E59</f>
        <v>28293.23</v>
      </c>
      <c r="T17" s="109">
        <f>'Data Raw'!G59</f>
        <v>28450.29</v>
      </c>
      <c r="U17" s="109">
        <f>'Data Raw'!D59</f>
        <v>28508.240000000002</v>
      </c>
      <c r="V17" s="166" t="str">
        <f t="shared" si="24"/>
        <v/>
      </c>
      <c r="W17" s="89">
        <f t="shared" si="6"/>
        <v>0</v>
      </c>
      <c r="X17" s="89">
        <f t="shared" si="7"/>
        <v>0</v>
      </c>
      <c r="Y17" s="89">
        <f t="shared" si="25"/>
        <v>290.05079278837263</v>
      </c>
      <c r="Z17" s="109">
        <f t="shared" si="18"/>
        <v>215.01000000000204</v>
      </c>
      <c r="AA17" s="89">
        <f t="shared" si="26"/>
        <v>289.24499680469427</v>
      </c>
      <c r="AB17" s="89">
        <f t="shared" si="27"/>
        <v>28157.11512816868</v>
      </c>
      <c r="AC17" s="89">
        <f t="shared" si="30"/>
        <v>28669.864871831323</v>
      </c>
      <c r="AD17" s="89">
        <f t="shared" si="31"/>
        <v>1</v>
      </c>
      <c r="AE17" s="89">
        <f>'Data Raw'!C59</f>
        <v>28413.49</v>
      </c>
      <c r="AF17" s="89"/>
      <c r="AG17" s="89">
        <f t="shared" si="1"/>
        <v>36.799999999999272</v>
      </c>
      <c r="AH17" s="89">
        <f t="shared" si="2"/>
        <v>-314.17616507676212</v>
      </c>
      <c r="AI17" s="109">
        <f t="shared" si="3"/>
        <v>-1</v>
      </c>
      <c r="AJ17" s="109">
        <f t="shared" si="19"/>
        <v>50</v>
      </c>
      <c r="AK17" s="88"/>
      <c r="AL17" s="191" t="str">
        <f t="shared" si="20"/>
        <v/>
      </c>
      <c r="AM17" s="191" t="str">
        <f t="shared" si="21"/>
        <v/>
      </c>
      <c r="AN17" s="88"/>
      <c r="AO17" s="191"/>
      <c r="AP17" s="191">
        <f t="shared" si="4"/>
        <v>1354.2399999999463</v>
      </c>
      <c r="AQ17" s="191">
        <f t="shared" si="28"/>
        <v>159.69653573570102</v>
      </c>
      <c r="AR17" s="191">
        <f t="shared" si="29"/>
        <v>-130.35425705267161</v>
      </c>
      <c r="AS17" s="110"/>
      <c r="AT17" s="110"/>
      <c r="AU17" s="110"/>
      <c r="AV17" s="110"/>
      <c r="AW17" s="110"/>
      <c r="AX17" s="110"/>
      <c r="AY17" s="89"/>
      <c r="AZ17" s="111"/>
      <c r="BA17" s="111"/>
      <c r="BB17" s="111"/>
      <c r="BC17" s="111"/>
      <c r="BD17" s="111"/>
      <c r="BE17" s="111"/>
      <c r="BF17" s="111"/>
      <c r="BG17" s="111"/>
      <c r="BH17" s="89"/>
      <c r="BI17" s="89"/>
      <c r="BJ17" s="89"/>
      <c r="BK17" s="89"/>
      <c r="BL17" s="89"/>
    </row>
    <row r="18" spans="1:64" x14ac:dyDescent="0.25">
      <c r="A18" s="86">
        <f t="shared" si="5"/>
        <v>17</v>
      </c>
      <c r="B18" s="113">
        <v>6.8364948113183088E-3</v>
      </c>
      <c r="C18" s="88"/>
      <c r="D18" s="88"/>
      <c r="E18" s="194">
        <f t="shared" si="9"/>
        <v>-1.681910365265472E-2</v>
      </c>
      <c r="F18" s="89">
        <f t="shared" si="22"/>
        <v>-2.8813871766631529E-3</v>
      </c>
      <c r="G18" s="113">
        <v>-5.7317862816043559E-4</v>
      </c>
      <c r="H18" s="278">
        <f>SUM(V800:V899)/(100-SUM((R800:R899)))</f>
        <v>0.53</v>
      </c>
      <c r="I18" s="84">
        <f t="shared" si="10"/>
        <v>27688.523214455356</v>
      </c>
      <c r="J18" s="84">
        <f t="shared" si="11"/>
        <v>27833.548610849542</v>
      </c>
      <c r="K18" s="84">
        <f t="shared" si="12"/>
        <v>27978.574007243729</v>
      </c>
      <c r="L18" s="84">
        <f t="shared" si="13"/>
        <v>28123.599403637916</v>
      </c>
      <c r="M18" s="108">
        <f>IF(T18&lt;&gt;0,(((G18+1)*('Data Raw'!$N$1007-'Data Raw'!$N$1008)/2+'Data Raw'!$N$1008)*'Data Raw'!$M$1010+'Data Raw'!$M$1009)*AE18+AE18)</f>
        <v>28268.624800032103</v>
      </c>
      <c r="N18" s="84">
        <f t="shared" si="14"/>
        <v>28413.65019642629</v>
      </c>
      <c r="O18" s="84">
        <f t="shared" si="15"/>
        <v>28558.675592820477</v>
      </c>
      <c r="P18" s="84">
        <f t="shared" si="16"/>
        <v>28703.700989214663</v>
      </c>
      <c r="Q18" s="84">
        <f t="shared" si="17"/>
        <v>28848.72638560885</v>
      </c>
      <c r="R18" s="166">
        <f t="shared" si="23"/>
        <v>1</v>
      </c>
      <c r="S18" s="109">
        <f>'Data Raw'!E60</f>
        <v>28286.92</v>
      </c>
      <c r="T18" s="109">
        <f>'Data Raw'!G60</f>
        <v>28458.44</v>
      </c>
      <c r="U18" s="109">
        <f>'Data Raw'!D60</f>
        <v>28584.34</v>
      </c>
      <c r="V18" s="166" t="str">
        <f t="shared" si="24"/>
        <v/>
      </c>
      <c r="W18" s="89">
        <f t="shared" si="6"/>
        <v>0</v>
      </c>
      <c r="X18" s="89">
        <f t="shared" si="7"/>
        <v>0</v>
      </c>
      <c r="Y18" s="89">
        <f t="shared" si="25"/>
        <v>290.05079278837263</v>
      </c>
      <c r="Z18" s="109">
        <f t="shared" si="18"/>
        <v>297.42000000000189</v>
      </c>
      <c r="AA18" s="89">
        <f t="shared" si="26"/>
        <v>290.4128544040239</v>
      </c>
      <c r="AB18" s="89">
        <f t="shared" si="27"/>
        <v>28338.481752716008</v>
      </c>
      <c r="AC18" s="89">
        <f t="shared" si="30"/>
        <v>28830.198247283992</v>
      </c>
      <c r="AD18" s="89">
        <f t="shared" si="31"/>
        <v>1</v>
      </c>
      <c r="AE18" s="89">
        <f>'Data Raw'!C60</f>
        <v>28584.34</v>
      </c>
      <c r="AF18" s="89"/>
      <c r="AG18" s="89">
        <f t="shared" si="1"/>
        <v>-125.90000000000146</v>
      </c>
      <c r="AH18" s="89">
        <f t="shared" si="2"/>
        <v>-315.71519996789721</v>
      </c>
      <c r="AI18" s="109">
        <f t="shared" si="3"/>
        <v>-1</v>
      </c>
      <c r="AJ18" s="109">
        <f t="shared" si="19"/>
        <v>50</v>
      </c>
      <c r="AK18" s="88"/>
      <c r="AL18" s="191" t="str">
        <f t="shared" si="20"/>
        <v/>
      </c>
      <c r="AM18" s="191" t="str">
        <f t="shared" si="21"/>
        <v/>
      </c>
      <c r="AN18" s="88"/>
      <c r="AO18" s="191"/>
      <c r="AP18" s="191">
        <f t="shared" si="4"/>
        <v>15850.810000000367</v>
      </c>
      <c r="AQ18" s="191">
        <f t="shared" si="28"/>
        <v>155.94136509840106</v>
      </c>
      <c r="AR18" s="191">
        <f t="shared" si="29"/>
        <v>-134.10942768997157</v>
      </c>
      <c r="AS18" s="110"/>
      <c r="AT18" s="110"/>
      <c r="AU18" s="110"/>
      <c r="AV18" s="110"/>
      <c r="AW18" s="110"/>
      <c r="AX18" s="110"/>
      <c r="AY18" s="89"/>
      <c r="AZ18" s="111"/>
      <c r="BA18" s="111"/>
      <c r="BB18" s="111"/>
      <c r="BC18" s="111"/>
      <c r="BD18" s="111"/>
      <c r="BE18" s="111"/>
      <c r="BF18" s="111"/>
      <c r="BG18" s="111"/>
      <c r="BH18" s="89"/>
      <c r="BI18" s="89"/>
      <c r="BJ18" s="89"/>
      <c r="BK18" s="89"/>
      <c r="BL18" s="89"/>
    </row>
    <row r="19" spans="1:64" x14ac:dyDescent="0.25">
      <c r="A19" s="86">
        <f t="shared" si="5"/>
        <v>18</v>
      </c>
      <c r="B19" s="113">
        <v>1.8205953523511949E-2</v>
      </c>
      <c r="C19" s="88"/>
      <c r="D19" s="88"/>
      <c r="E19" s="194">
        <f t="shared" si="9"/>
        <v>1.136945871219364E-2</v>
      </c>
      <c r="F19" s="89">
        <f t="shared" si="22"/>
        <v>-8.4555204968361102E-4</v>
      </c>
      <c r="G19" s="113">
        <v>-4.8833239448364775E-4</v>
      </c>
      <c r="H19" s="278">
        <f>SUM(V900:V960)/(60-SUM((R900:R960)))</f>
        <v>0.55000000000000004</v>
      </c>
      <c r="I19" s="84">
        <f t="shared" si="10"/>
        <v>27524.204204530011</v>
      </c>
      <c r="J19" s="84">
        <f t="shared" si="11"/>
        <v>27669.229600924198</v>
      </c>
      <c r="K19" s="84">
        <f t="shared" si="12"/>
        <v>27814.254997318385</v>
      </c>
      <c r="L19" s="84">
        <f t="shared" si="13"/>
        <v>27959.280393712572</v>
      </c>
      <c r="M19" s="108">
        <f>IF(T19&lt;&gt;0,(((G19+1)*('Data Raw'!$N$1007-'Data Raw'!$N$1008)/2+'Data Raw'!$N$1008)*'Data Raw'!$M$1010+'Data Raw'!$M$1009)*AE19+AE19)</f>
        <v>28104.305790106759</v>
      </c>
      <c r="N19" s="84">
        <f t="shared" si="14"/>
        <v>28249.331186500945</v>
      </c>
      <c r="O19" s="84">
        <f t="shared" si="15"/>
        <v>28394.356582895132</v>
      </c>
      <c r="P19" s="84">
        <f t="shared" si="16"/>
        <v>28539.381979289319</v>
      </c>
      <c r="Q19" s="84">
        <f t="shared" si="17"/>
        <v>28684.407375683506</v>
      </c>
      <c r="R19" s="166">
        <f t="shared" si="23"/>
        <v>1</v>
      </c>
      <c r="S19" s="109">
        <f>'Data Raw'!E61</f>
        <v>28195.52</v>
      </c>
      <c r="T19" s="109">
        <f>'Data Raw'!G61</f>
        <v>28412.26</v>
      </c>
      <c r="U19" s="109">
        <f>'Data Raw'!D61</f>
        <v>28444.36</v>
      </c>
      <c r="V19" s="166" t="str">
        <f t="shared" si="24"/>
        <v/>
      </c>
      <c r="W19" s="89">
        <f t="shared" si="6"/>
        <v>0</v>
      </c>
      <c r="X19" s="89">
        <f t="shared" si="7"/>
        <v>0</v>
      </c>
      <c r="Y19" s="89">
        <f t="shared" si="25"/>
        <v>290.05079278837263</v>
      </c>
      <c r="Z19" s="109">
        <f t="shared" si="18"/>
        <v>248.84000000000015</v>
      </c>
      <c r="AA19" s="89">
        <f t="shared" si="26"/>
        <v>284.4738752034491</v>
      </c>
      <c r="AB19" s="89">
        <f t="shared" si="27"/>
        <v>28171.139073756582</v>
      </c>
      <c r="AC19" s="89">
        <f t="shared" si="30"/>
        <v>28664.840926243422</v>
      </c>
      <c r="AD19" s="89">
        <f t="shared" si="31"/>
        <v>1</v>
      </c>
      <c r="AE19" s="89">
        <f>'Data Raw'!C61</f>
        <v>28417.99</v>
      </c>
      <c r="AF19" s="89"/>
      <c r="AG19" s="89">
        <f t="shared" si="1"/>
        <v>-5.7300000000032014</v>
      </c>
      <c r="AH19" s="89">
        <f t="shared" si="2"/>
        <v>-313.68420989324295</v>
      </c>
      <c r="AI19" s="109">
        <f t="shared" si="3"/>
        <v>-1</v>
      </c>
      <c r="AJ19" s="109">
        <f t="shared" si="19"/>
        <v>50</v>
      </c>
      <c r="AK19" s="88"/>
      <c r="AL19" s="191" t="str">
        <f t="shared" si="20"/>
        <v/>
      </c>
      <c r="AM19" s="191" t="str">
        <f t="shared" si="21"/>
        <v/>
      </c>
      <c r="AN19" s="88"/>
      <c r="AO19" s="191"/>
      <c r="AP19" s="191">
        <f t="shared" si="4"/>
        <v>32.832900000036688</v>
      </c>
      <c r="AQ19" s="191">
        <f t="shared" si="28"/>
        <v>139.25121342080129</v>
      </c>
      <c r="AR19" s="191">
        <f t="shared" si="29"/>
        <v>-150.79957936757134</v>
      </c>
      <c r="AS19" s="110"/>
      <c r="AT19" s="110"/>
      <c r="AU19" s="110"/>
      <c r="AV19" s="110"/>
      <c r="AW19" s="110"/>
      <c r="AX19" s="110"/>
      <c r="AY19" s="167">
        <f>COUNT($B$20:$B$959)</f>
        <v>940</v>
      </c>
      <c r="AZ19" s="111"/>
      <c r="BA19" s="111"/>
      <c r="BB19" s="111"/>
      <c r="BC19" s="111"/>
      <c r="BD19" s="111"/>
      <c r="BE19" s="111"/>
      <c r="BF19" s="111"/>
      <c r="BG19" s="111"/>
      <c r="BH19" s="89"/>
      <c r="BI19" s="89"/>
      <c r="BJ19" s="89"/>
      <c r="BK19" s="89"/>
      <c r="BL19" s="89"/>
    </row>
    <row r="20" spans="1:64" x14ac:dyDescent="0.25">
      <c r="A20" s="86">
        <f t="shared" si="5"/>
        <v>19</v>
      </c>
      <c r="B20" s="113">
        <v>0.11148408447104871</v>
      </c>
      <c r="C20" s="88"/>
      <c r="D20" s="88"/>
      <c r="E20" s="194">
        <f t="shared" si="9"/>
        <v>9.3278130947536758E-2</v>
      </c>
      <c r="F20" s="89">
        <f t="shared" si="22"/>
        <v>1.2600688378490727E-2</v>
      </c>
      <c r="G20" s="113">
        <v>-3.5555200390458854E-4</v>
      </c>
      <c r="H20" s="88"/>
      <c r="I20" s="84">
        <f t="shared" si="10"/>
        <v>27567.537444647005</v>
      </c>
      <c r="J20" s="84">
        <f t="shared" si="11"/>
        <v>27712.562841041192</v>
      </c>
      <c r="K20" s="84">
        <f t="shared" si="12"/>
        <v>27857.588237435379</v>
      </c>
      <c r="L20" s="84">
        <f t="shared" si="13"/>
        <v>28002.613633829566</v>
      </c>
      <c r="M20" s="108">
        <f>IF(T20&lt;&gt;0,(((G20+1)*('Data Raw'!$N$1007-'Data Raw'!$N$1008)/2+'Data Raw'!$N$1008)*'Data Raw'!$M$1010+'Data Raw'!$M$1009)*AE20+AE20)</f>
        <v>28147.639030223752</v>
      </c>
      <c r="N20" s="84">
        <f t="shared" si="14"/>
        <v>28292.664426617939</v>
      </c>
      <c r="O20" s="84">
        <f t="shared" si="15"/>
        <v>28437.689823012126</v>
      </c>
      <c r="P20" s="84">
        <f t="shared" si="16"/>
        <v>28582.715219406313</v>
      </c>
      <c r="Q20" s="84">
        <f t="shared" si="17"/>
        <v>28727.7406158005</v>
      </c>
      <c r="R20" s="166">
        <f t="shared" si="23"/>
        <v>1</v>
      </c>
      <c r="S20" s="109">
        <f>'Data Raw'!E62</f>
        <v>28461.5</v>
      </c>
      <c r="T20" s="109">
        <f>'Data Raw'!G62</f>
        <v>28910.86</v>
      </c>
      <c r="U20" s="109">
        <f>'Data Raw'!D62</f>
        <v>28929.24</v>
      </c>
      <c r="V20" s="166" t="str">
        <f t="shared" si="24"/>
        <v/>
      </c>
      <c r="W20" s="89">
        <f t="shared" si="6"/>
        <v>0</v>
      </c>
      <c r="X20" s="89">
        <f t="shared" si="7"/>
        <v>0</v>
      </c>
      <c r="Y20" s="89">
        <f t="shared" si="25"/>
        <v>290.05079278837263</v>
      </c>
      <c r="Z20" s="109">
        <f t="shared" si="18"/>
        <v>467.7400000000016</v>
      </c>
      <c r="AA20" s="89">
        <f t="shared" si="26"/>
        <v>310.65475017438513</v>
      </c>
      <c r="AB20" s="89">
        <f t="shared" si="27"/>
        <v>28219.697206077068</v>
      </c>
      <c r="AC20" s="89">
        <f t="shared" si="30"/>
        <v>28703.302793922932</v>
      </c>
      <c r="AD20" s="89" t="str">
        <f t="shared" si="31"/>
        <v/>
      </c>
      <c r="AE20" s="89">
        <f>'Data Raw'!C62</f>
        <v>28461.5</v>
      </c>
      <c r="AF20" s="89"/>
      <c r="AG20" s="89">
        <f t="shared" si="1"/>
        <v>449.36000000000058</v>
      </c>
      <c r="AH20" s="89">
        <f t="shared" si="2"/>
        <v>-313.86096977624766</v>
      </c>
      <c r="AI20" s="109">
        <f t="shared" si="3"/>
        <v>-1</v>
      </c>
      <c r="AJ20" s="109">
        <f t="shared" si="19"/>
        <v>50</v>
      </c>
      <c r="AK20" s="88"/>
      <c r="AL20" s="191" t="str">
        <f t="shared" si="20"/>
        <v/>
      </c>
      <c r="AM20" s="191" t="str">
        <f t="shared" si="21"/>
        <v/>
      </c>
      <c r="AN20" s="88"/>
      <c r="AO20" s="191"/>
      <c r="AP20" s="191">
        <f t="shared" si="4"/>
        <v>201924.40960000054</v>
      </c>
      <c r="AQ20" s="191">
        <f t="shared" si="28"/>
        <v>173.70774526293454</v>
      </c>
      <c r="AR20" s="191">
        <f t="shared" si="29"/>
        <v>-116.3430475254381</v>
      </c>
      <c r="AS20" s="250">
        <f t="shared" ref="AS20:AS83" si="32">IF(R20=1,0,IF(AND($T20&gt;=I20,$T20&lt;J20),1,0))</f>
        <v>0</v>
      </c>
      <c r="AT20" s="250">
        <f t="shared" ref="AT20:AT83" si="33">IF(R20=1,0,IF(AND($T20&gt;=J20,$T20&lt;K20),1,0))</f>
        <v>0</v>
      </c>
      <c r="AU20" s="250">
        <f t="shared" ref="AU20:AU83" si="34">IF(R20=1,0,IF(AND($T20&gt;=K20,$T20&lt;M20),1,0))</f>
        <v>0</v>
      </c>
      <c r="AV20" s="250">
        <f t="shared" ref="AV20:AV83" si="35">IF(R20=1,0,IF(AND($T20&gt;M20,$T20&lt;=O20),1,0))</f>
        <v>0</v>
      </c>
      <c r="AW20" s="250">
        <f t="shared" ref="AW20:AW83" si="36">IF(R20=1,0,IF(AND($T20&gt;O20,$T20&lt;=P20),1,0))</f>
        <v>0</v>
      </c>
      <c r="AX20" s="250">
        <f t="shared" ref="AX20:AX83" si="37">IF(R20=1,0,IF(AND($T20&gt;P20,$T20&lt;=Q20),1,0))</f>
        <v>0</v>
      </c>
      <c r="AY20" s="167">
        <f>COUNT($R$20:$R$959)</f>
        <v>3</v>
      </c>
      <c r="AZ20" s="111"/>
      <c r="BA20" s="111"/>
      <c r="BB20" s="111"/>
      <c r="BC20" s="111"/>
      <c r="BD20" s="111"/>
      <c r="BE20" s="111"/>
      <c r="BF20" s="111"/>
      <c r="BG20" s="111"/>
      <c r="BH20" s="89"/>
      <c r="BI20" s="89"/>
      <c r="BJ20" s="89"/>
      <c r="BK20" s="89"/>
      <c r="BL20" s="89"/>
    </row>
    <row r="21" spans="1:64" x14ac:dyDescent="0.25">
      <c r="A21" s="86">
        <f t="shared" si="5"/>
        <v>20</v>
      </c>
      <c r="B21" s="113">
        <v>3.3855521766768343E-2</v>
      </c>
      <c r="C21" s="88"/>
      <c r="D21" s="88"/>
      <c r="E21" s="194">
        <f t="shared" si="9"/>
        <v>-7.7628562704280368E-2</v>
      </c>
      <c r="F21" s="89">
        <f t="shared" si="22"/>
        <v>-2.8920463333371484E-4</v>
      </c>
      <c r="G21" s="113">
        <v>-2.5202535997646393E-5</v>
      </c>
      <c r="H21" s="88"/>
      <c r="I21" s="84">
        <f t="shared" si="10"/>
        <v>28156.529373961275</v>
      </c>
      <c r="J21" s="84">
        <f t="shared" si="11"/>
        <v>28301.554770355462</v>
      </c>
      <c r="K21" s="84">
        <f t="shared" si="12"/>
        <v>28446.580166749649</v>
      </c>
      <c r="L21" s="84">
        <f t="shared" si="13"/>
        <v>28591.605563143836</v>
      </c>
      <c r="M21" s="108">
        <f>IF(T21&lt;&gt;0,(((G21+1)*('Data Raw'!$N$1007-'Data Raw'!$N$1008)/2+'Data Raw'!$N$1008)*'Data Raw'!$M$1010+'Data Raw'!$M$1009)*AE21+AE21)</f>
        <v>28736.630959538023</v>
      </c>
      <c r="N21" s="84">
        <f t="shared" si="14"/>
        <v>28881.656355932209</v>
      </c>
      <c r="O21" s="84">
        <f t="shared" si="15"/>
        <v>29026.681752326396</v>
      </c>
      <c r="P21" s="84">
        <f t="shared" si="16"/>
        <v>29171.707148720583</v>
      </c>
      <c r="Q21" s="84">
        <f t="shared" si="17"/>
        <v>29316.73254511477</v>
      </c>
      <c r="R21" s="166">
        <f t="shared" si="23"/>
        <v>1</v>
      </c>
      <c r="S21" s="109">
        <f>'Data Raw'!E63</f>
        <v>29027.95</v>
      </c>
      <c r="T21" s="109">
        <f>'Data Raw'!G63</f>
        <v>29166.01</v>
      </c>
      <c r="U21" s="109">
        <f>'Data Raw'!D63</f>
        <v>29261.86</v>
      </c>
      <c r="V21" s="166" t="str">
        <f t="shared" si="24"/>
        <v/>
      </c>
      <c r="W21" s="89">
        <f t="shared" si="6"/>
        <v>0</v>
      </c>
      <c r="X21" s="89">
        <f t="shared" si="7"/>
        <v>0</v>
      </c>
      <c r="Y21" s="89">
        <f t="shared" si="25"/>
        <v>290.05079278837263</v>
      </c>
      <c r="Z21" s="109">
        <f t="shared" si="18"/>
        <v>233.90999999999985</v>
      </c>
      <c r="AA21" s="89">
        <f t="shared" si="26"/>
        <v>299.69121443518725</v>
      </c>
      <c r="AB21" s="89">
        <f t="shared" si="27"/>
        <v>28792.223462351772</v>
      </c>
      <c r="AC21" s="89">
        <f t="shared" si="30"/>
        <v>29320.336537648225</v>
      </c>
      <c r="AD21" s="89">
        <f t="shared" si="31"/>
        <v>1</v>
      </c>
      <c r="AE21" s="89">
        <f>'Data Raw'!C63</f>
        <v>29056.28</v>
      </c>
      <c r="AF21" s="89"/>
      <c r="AG21" s="89">
        <f t="shared" si="1"/>
        <v>109.72999999999956</v>
      </c>
      <c r="AH21" s="89">
        <f t="shared" si="2"/>
        <v>-319.64904046197626</v>
      </c>
      <c r="AI21" s="109">
        <f t="shared" si="3"/>
        <v>-1</v>
      </c>
      <c r="AJ21" s="109">
        <f t="shared" si="19"/>
        <v>50</v>
      </c>
      <c r="AK21" s="88"/>
      <c r="AL21" s="191" t="str">
        <f t="shared" si="20"/>
        <v/>
      </c>
      <c r="AM21" s="191" t="str">
        <f t="shared" si="21"/>
        <v/>
      </c>
      <c r="AN21" s="88"/>
      <c r="AO21" s="191"/>
      <c r="AP21" s="191">
        <f t="shared" si="4"/>
        <v>12040.672899999905</v>
      </c>
      <c r="AQ21" s="191">
        <f t="shared" si="28"/>
        <v>166.5991069003862</v>
      </c>
      <c r="AR21" s="191">
        <f t="shared" si="29"/>
        <v>-123.45168588798643</v>
      </c>
      <c r="AS21" s="250">
        <f t="shared" si="32"/>
        <v>0</v>
      </c>
      <c r="AT21" s="250">
        <f t="shared" si="33"/>
        <v>0</v>
      </c>
      <c r="AU21" s="250">
        <f t="shared" si="34"/>
        <v>0</v>
      </c>
      <c r="AV21" s="250">
        <f t="shared" si="35"/>
        <v>0</v>
      </c>
      <c r="AW21" s="250">
        <f t="shared" si="36"/>
        <v>0</v>
      </c>
      <c r="AX21" s="250">
        <f t="shared" si="37"/>
        <v>0</v>
      </c>
      <c r="AY21" s="89">
        <f>AY19+AY20</f>
        <v>943</v>
      </c>
      <c r="AZ21" s="111"/>
      <c r="BA21" s="111"/>
      <c r="BB21" s="111"/>
      <c r="BC21" s="111"/>
      <c r="BD21" s="111"/>
      <c r="BE21" s="111"/>
      <c r="BF21" s="111"/>
      <c r="BG21" s="111"/>
      <c r="BH21" s="89"/>
      <c r="BI21" s="89"/>
      <c r="BJ21" s="89"/>
      <c r="BK21" s="89"/>
      <c r="BL21" s="89"/>
    </row>
    <row r="22" spans="1:64" x14ac:dyDescent="0.25">
      <c r="A22" s="86">
        <f t="shared" si="5"/>
        <v>21</v>
      </c>
      <c r="B22" s="113">
        <v>3.4068066548804468E-2</v>
      </c>
      <c r="C22" s="88"/>
      <c r="D22" s="88"/>
      <c r="E22" s="194">
        <f t="shared" si="9"/>
        <v>2.1254478203612537E-4</v>
      </c>
      <c r="F22" s="89">
        <f t="shared" si="22"/>
        <v>-2.175261454237377E-4</v>
      </c>
      <c r="G22" s="113">
        <v>1.6732416699211453E-3</v>
      </c>
      <c r="H22" s="88"/>
      <c r="I22" s="84">
        <f t="shared" si="10"/>
        <v>28103.231813420101</v>
      </c>
      <c r="J22" s="84">
        <f t="shared" si="11"/>
        <v>28248.257209814288</v>
      </c>
      <c r="K22" s="84">
        <f t="shared" si="12"/>
        <v>28393.282606208475</v>
      </c>
      <c r="L22" s="84">
        <f t="shared" si="13"/>
        <v>28538.308002602662</v>
      </c>
      <c r="M22" s="108">
        <f>IF(T22&lt;&gt;0,(((G22+1)*('Data Raw'!$N$1007-'Data Raw'!$N$1008)/2+'Data Raw'!$N$1008)*'Data Raw'!$M$1010+'Data Raw'!$M$1009)*AE22+AE22)</f>
        <v>28683.333398996849</v>
      </c>
      <c r="N22" s="84">
        <f t="shared" si="14"/>
        <v>28828.358795391036</v>
      </c>
      <c r="O22" s="84">
        <f t="shared" si="15"/>
        <v>28973.384191785222</v>
      </c>
      <c r="P22" s="84">
        <f t="shared" si="16"/>
        <v>29118.409588179409</v>
      </c>
      <c r="Q22" s="84">
        <f t="shared" si="17"/>
        <v>29263.434984573596</v>
      </c>
      <c r="R22" s="166">
        <f t="shared" si="23"/>
        <v>1</v>
      </c>
      <c r="S22" s="109">
        <f>'Data Raw'!E64</f>
        <v>28950.720000000001</v>
      </c>
      <c r="T22" s="109">
        <f>'Data Raw'!G64</f>
        <v>29113.200000000001</v>
      </c>
      <c r="U22" s="109">
        <f>'Data Raw'!D64</f>
        <v>29157.95</v>
      </c>
      <c r="V22" s="166" t="str">
        <f t="shared" si="24"/>
        <v/>
      </c>
      <c r="W22" s="89">
        <f t="shared" si="6"/>
        <v>0</v>
      </c>
      <c r="X22" s="89">
        <f t="shared" si="7"/>
        <v>0</v>
      </c>
      <c r="Y22" s="89">
        <f t="shared" si="25"/>
        <v>290.05079278837263</v>
      </c>
      <c r="Z22" s="109">
        <f t="shared" si="18"/>
        <v>207.22999999999956</v>
      </c>
      <c r="AA22" s="89">
        <f t="shared" si="26"/>
        <v>286.48246951587475</v>
      </c>
      <c r="AB22" s="89">
        <f t="shared" si="27"/>
        <v>28743.652467730091</v>
      </c>
      <c r="AC22" s="89">
        <f t="shared" si="30"/>
        <v>29253.127532269908</v>
      </c>
      <c r="AD22" s="89">
        <f t="shared" si="31"/>
        <v>1</v>
      </c>
      <c r="AE22" s="89">
        <f>'Data Raw'!C64</f>
        <v>28998.39</v>
      </c>
      <c r="AF22" s="89"/>
      <c r="AG22" s="89">
        <f t="shared" si="1"/>
        <v>114.81000000000131</v>
      </c>
      <c r="AH22" s="89">
        <f t="shared" si="2"/>
        <v>-315.05660100315072</v>
      </c>
      <c r="AI22" s="109">
        <f t="shared" si="3"/>
        <v>-1</v>
      </c>
      <c r="AJ22" s="109">
        <f t="shared" si="19"/>
        <v>50</v>
      </c>
      <c r="AK22" s="88"/>
      <c r="AL22" s="191" t="str">
        <f t="shared" si="20"/>
        <v/>
      </c>
      <c r="AM22" s="191" t="str">
        <f t="shared" si="21"/>
        <v/>
      </c>
      <c r="AN22" s="88"/>
      <c r="AO22" s="191"/>
      <c r="AP22" s="191">
        <f t="shared" si="4"/>
        <v>13181.336100000301</v>
      </c>
      <c r="AQ22" s="191">
        <f t="shared" si="28"/>
        <v>160.84476168923231</v>
      </c>
      <c r="AR22" s="191">
        <f t="shared" si="29"/>
        <v>-129.20603109914032</v>
      </c>
      <c r="AS22" s="250">
        <f t="shared" si="32"/>
        <v>0</v>
      </c>
      <c r="AT22" s="250">
        <f t="shared" si="33"/>
        <v>0</v>
      </c>
      <c r="AU22" s="250">
        <f t="shared" si="34"/>
        <v>0</v>
      </c>
      <c r="AV22" s="250">
        <f t="shared" si="35"/>
        <v>0</v>
      </c>
      <c r="AW22" s="250">
        <f t="shared" si="36"/>
        <v>0</v>
      </c>
      <c r="AX22" s="250">
        <f t="shared" si="37"/>
        <v>0</v>
      </c>
      <c r="AY22" s="89"/>
      <c r="AZ22" s="111"/>
      <c r="BA22" s="111"/>
      <c r="BB22" s="111"/>
      <c r="BC22" s="111"/>
      <c r="BD22" s="111"/>
      <c r="BE22" s="111"/>
      <c r="BF22" s="111"/>
      <c r="BG22" s="111"/>
      <c r="BH22" s="89"/>
      <c r="BI22" s="89"/>
      <c r="BJ22" s="89"/>
      <c r="BK22" s="89"/>
      <c r="BL22" s="89"/>
    </row>
    <row r="23" spans="1:64" x14ac:dyDescent="0.25">
      <c r="A23" s="86">
        <f t="shared" si="5"/>
        <v>22</v>
      </c>
      <c r="B23" s="113">
        <v>2.8596467955318396E-3</v>
      </c>
      <c r="C23" s="88"/>
      <c r="D23" s="88"/>
      <c r="E23" s="194">
        <f t="shared" si="9"/>
        <v>-3.1208419753272629E-2</v>
      </c>
      <c r="F23" s="89">
        <f t="shared" si="22"/>
        <v>-4.6447966608307223E-3</v>
      </c>
      <c r="G23" s="113">
        <v>4.2972405648481038E-2</v>
      </c>
      <c r="H23" s="88"/>
      <c r="I23" s="84">
        <f t="shared" si="10"/>
        <v>28418.816872155527</v>
      </c>
      <c r="J23" s="84">
        <f t="shared" si="11"/>
        <v>28563.842268549713</v>
      </c>
      <c r="K23" s="84">
        <f t="shared" si="12"/>
        <v>28708.8676649439</v>
      </c>
      <c r="L23" s="84">
        <f t="shared" si="13"/>
        <v>28853.893061338087</v>
      </c>
      <c r="M23" s="108">
        <f>IF(T23&lt;&gt;0,(((G23+1)*('Data Raw'!$N$1007-'Data Raw'!$N$1008)/2+'Data Raw'!$N$1008)*'Data Raw'!$M$1010+'Data Raw'!$M$1009)*AE23+AE23)</f>
        <v>28998.918457732274</v>
      </c>
      <c r="N23" s="84">
        <f t="shared" si="14"/>
        <v>29143.943854126461</v>
      </c>
      <c r="O23" s="84">
        <f t="shared" si="15"/>
        <v>29288.969250520648</v>
      </c>
      <c r="P23" s="84">
        <f t="shared" si="16"/>
        <v>29433.994646914834</v>
      </c>
      <c r="Q23" s="84">
        <f t="shared" si="17"/>
        <v>29579.020043309021</v>
      </c>
      <c r="R23" s="166" t="str">
        <f t="shared" si="23"/>
        <v/>
      </c>
      <c r="S23" s="109">
        <f>'Data Raw'!E65</f>
        <v>29033.72</v>
      </c>
      <c r="T23" s="109">
        <f>'Data Raw'!G65</f>
        <v>29124.41</v>
      </c>
      <c r="U23" s="109">
        <f>'Data Raw'!D65</f>
        <v>29336.13</v>
      </c>
      <c r="V23" s="166">
        <f t="shared" si="24"/>
        <v>1</v>
      </c>
      <c r="W23" s="89">
        <f t="shared" si="6"/>
        <v>-125.49154226772589</v>
      </c>
      <c r="X23" s="89">
        <f t="shared" si="7"/>
        <v>15748.127180732434</v>
      </c>
      <c r="Y23" s="89">
        <f t="shared" si="25"/>
        <v>272.69158443814803</v>
      </c>
      <c r="Z23" s="109">
        <f t="shared" si="18"/>
        <v>302.40999999999985</v>
      </c>
      <c r="AA23" s="89">
        <f t="shared" si="26"/>
        <v>288.7578310136069</v>
      </c>
      <c r="AB23" s="89">
        <f t="shared" si="27"/>
        <v>28975.949900911506</v>
      </c>
      <c r="AC23" s="89">
        <f t="shared" si="30"/>
        <v>29462.970099088492</v>
      </c>
      <c r="AD23" s="89">
        <f t="shared" si="31"/>
        <v>1</v>
      </c>
      <c r="AE23" s="89">
        <f>'Data Raw'!C65</f>
        <v>29219.46</v>
      </c>
      <c r="AF23" s="89"/>
      <c r="AG23" s="89">
        <f t="shared" si="1"/>
        <v>-95.049999999999272</v>
      </c>
      <c r="AH23" s="89">
        <f t="shared" si="2"/>
        <v>-220.54154226772516</v>
      </c>
      <c r="AI23" s="109">
        <f t="shared" si="3"/>
        <v>-1</v>
      </c>
      <c r="AJ23" s="109">
        <f t="shared" si="19"/>
        <v>50</v>
      </c>
      <c r="AK23" s="88"/>
      <c r="AL23" s="191">
        <f t="shared" si="20"/>
        <v>114.81000000000131</v>
      </c>
      <c r="AM23" s="191" t="str">
        <f t="shared" si="21"/>
        <v/>
      </c>
      <c r="AN23" s="88"/>
      <c r="AO23" s="191"/>
      <c r="AP23" s="191">
        <f t="shared" si="4"/>
        <v>9034.5024999998623</v>
      </c>
      <c r="AQ23" s="191">
        <f t="shared" si="28"/>
        <v>153.53423261265084</v>
      </c>
      <c r="AR23" s="191">
        <f t="shared" si="29"/>
        <v>-119.15735182549719</v>
      </c>
      <c r="AS23" s="250">
        <f t="shared" si="32"/>
        <v>0</v>
      </c>
      <c r="AT23" s="250">
        <f t="shared" si="33"/>
        <v>0</v>
      </c>
      <c r="AU23" s="250">
        <f t="shared" si="34"/>
        <v>0</v>
      </c>
      <c r="AV23" s="250">
        <f t="shared" si="35"/>
        <v>1</v>
      </c>
      <c r="AW23" s="250">
        <f t="shared" si="36"/>
        <v>0</v>
      </c>
      <c r="AX23" s="250">
        <f t="shared" si="37"/>
        <v>0</v>
      </c>
      <c r="AY23" s="89"/>
      <c r="AZ23" s="111"/>
      <c r="BA23" s="111"/>
      <c r="BB23" s="111"/>
      <c r="BC23" s="111"/>
      <c r="BD23" s="111"/>
      <c r="BE23" s="111"/>
      <c r="BF23" s="111"/>
      <c r="BG23" s="111"/>
      <c r="BH23" s="89"/>
      <c r="BI23" s="89"/>
      <c r="BJ23" s="89"/>
      <c r="BK23" s="89"/>
      <c r="BL23" s="89"/>
    </row>
    <row r="24" spans="1:64" x14ac:dyDescent="0.25">
      <c r="A24" s="86">
        <f t="shared" si="5"/>
        <v>23</v>
      </c>
      <c r="B24" s="113">
        <v>2.5875006866913812E-3</v>
      </c>
      <c r="C24" s="88"/>
      <c r="D24" s="88"/>
      <c r="E24" s="194">
        <f t="shared" si="9"/>
        <v>-2.7214610884045837E-4</v>
      </c>
      <c r="F24" s="89">
        <f t="shared" si="22"/>
        <v>-4.0201322962606844E-3</v>
      </c>
      <c r="G24" s="113">
        <v>5.470194654550338E-2</v>
      </c>
      <c r="H24" s="88"/>
      <c r="I24" s="84">
        <f t="shared" si="10"/>
        <v>28487.021411578367</v>
      </c>
      <c r="J24" s="84">
        <f t="shared" si="11"/>
        <v>28623.367203797439</v>
      </c>
      <c r="K24" s="84">
        <f t="shared" si="12"/>
        <v>28759.712996016515</v>
      </c>
      <c r="L24" s="84">
        <f t="shared" si="13"/>
        <v>28896.058788235587</v>
      </c>
      <c r="M24" s="108">
        <f>IF(T24&lt;&gt;0,(((G24+1)*('Data Raw'!$N$1007-'Data Raw'!$N$1008)/2+'Data Raw'!$N$1008)*'Data Raw'!$M$1010+'Data Raw'!$M$1009)*AE24+AE24)</f>
        <v>29032.404580454662</v>
      </c>
      <c r="N24" s="84">
        <f t="shared" si="14"/>
        <v>29168.750372673738</v>
      </c>
      <c r="O24" s="84">
        <f t="shared" si="15"/>
        <v>29305.09616489281</v>
      </c>
      <c r="P24" s="84">
        <f t="shared" si="16"/>
        <v>29441.441957111885</v>
      </c>
      <c r="Q24" s="84">
        <f t="shared" si="17"/>
        <v>29577.787749330957</v>
      </c>
      <c r="R24" s="166" t="str">
        <f t="shared" si="23"/>
        <v/>
      </c>
      <c r="S24" s="109">
        <f>'Data Raw'!E66</f>
        <v>28909.52</v>
      </c>
      <c r="T24" s="109">
        <f>'Data Raw'!G66</f>
        <v>29151.8</v>
      </c>
      <c r="U24" s="109">
        <f>'Data Raw'!D66</f>
        <v>29225.46</v>
      </c>
      <c r="V24" s="166">
        <f t="shared" si="24"/>
        <v>1</v>
      </c>
      <c r="W24" s="89">
        <f t="shared" si="6"/>
        <v>-119.39541954533706</v>
      </c>
      <c r="X24" s="89">
        <f t="shared" si="7"/>
        <v>14255.266208407056</v>
      </c>
      <c r="Y24" s="89">
        <f t="shared" si="25"/>
        <v>256.46483121437717</v>
      </c>
      <c r="Z24" s="109">
        <f t="shared" si="18"/>
        <v>315.93999999999869</v>
      </c>
      <c r="AA24" s="89">
        <f t="shared" si="26"/>
        <v>292.64099801166287</v>
      </c>
      <c r="AB24" s="89">
        <f t="shared" si="27"/>
        <v>28980.015843638434</v>
      </c>
      <c r="AC24" s="89">
        <f t="shared" si="30"/>
        <v>29470.904156361565</v>
      </c>
      <c r="AD24" s="89">
        <f t="shared" si="31"/>
        <v>1</v>
      </c>
      <c r="AE24" s="89">
        <f>'Data Raw'!C66</f>
        <v>29225.46</v>
      </c>
      <c r="AF24" s="89"/>
      <c r="AG24" s="89">
        <f t="shared" si="1"/>
        <v>-73.659999999999854</v>
      </c>
      <c r="AH24" s="89">
        <f t="shared" si="2"/>
        <v>-193.05541954533692</v>
      </c>
      <c r="AI24" s="109">
        <f t="shared" si="3"/>
        <v>-1</v>
      </c>
      <c r="AJ24" s="109">
        <f t="shared" si="19"/>
        <v>50</v>
      </c>
      <c r="AK24" s="88"/>
      <c r="AL24" s="191">
        <f t="shared" si="20"/>
        <v>95.049999999999272</v>
      </c>
      <c r="AM24" s="191" t="str">
        <f t="shared" si="21"/>
        <v/>
      </c>
      <c r="AN24" s="88"/>
      <c r="AO24" s="191"/>
      <c r="AP24" s="191">
        <f t="shared" si="4"/>
        <v>5425.7955999999785</v>
      </c>
      <c r="AQ24" s="191">
        <f t="shared" si="28"/>
        <v>144.65931787791186</v>
      </c>
      <c r="AR24" s="191">
        <f t="shared" si="29"/>
        <v>-111.80551333646531</v>
      </c>
      <c r="AS24" s="250">
        <f t="shared" si="32"/>
        <v>0</v>
      </c>
      <c r="AT24" s="250">
        <f t="shared" si="33"/>
        <v>0</v>
      </c>
      <c r="AU24" s="250">
        <f t="shared" si="34"/>
        <v>0</v>
      </c>
      <c r="AV24" s="250">
        <f t="shared" si="35"/>
        <v>1</v>
      </c>
      <c r="AW24" s="250">
        <f t="shared" si="36"/>
        <v>0</v>
      </c>
      <c r="AX24" s="250">
        <f t="shared" si="37"/>
        <v>0</v>
      </c>
      <c r="AY24" s="89"/>
      <c r="AZ24" s="111"/>
      <c r="BA24" s="111"/>
      <c r="BB24" s="111"/>
      <c r="BC24" s="111"/>
      <c r="BD24" s="111"/>
      <c r="BE24" s="111"/>
      <c r="BF24" s="111"/>
      <c r="BG24" s="111"/>
      <c r="BH24" s="89"/>
      <c r="BI24" s="89"/>
      <c r="BJ24" s="89"/>
      <c r="BK24" s="89"/>
      <c r="BL24" s="89"/>
    </row>
    <row r="25" spans="1:64" x14ac:dyDescent="0.25">
      <c r="A25" s="86">
        <f t="shared" si="5"/>
        <v>24</v>
      </c>
      <c r="B25" s="113">
        <v>4.124800167689123E-2</v>
      </c>
      <c r="C25" s="88"/>
      <c r="D25" s="88"/>
      <c r="E25" s="194">
        <f t="shared" si="9"/>
        <v>3.8660500990199846E-2</v>
      </c>
      <c r="F25" s="89">
        <f t="shared" si="22"/>
        <v>2.0771010303765342E-3</v>
      </c>
      <c r="G25" s="113">
        <v>6.5776839281135036E-2</v>
      </c>
      <c r="H25" s="88"/>
      <c r="I25" s="84">
        <f t="shared" si="10"/>
        <v>28479.449306857561</v>
      </c>
      <c r="J25" s="84">
        <f t="shared" si="11"/>
        <v>28607.681722464749</v>
      </c>
      <c r="K25" s="84">
        <f t="shared" si="12"/>
        <v>28735.914138071937</v>
      </c>
      <c r="L25" s="84">
        <f t="shared" si="13"/>
        <v>28864.146553679126</v>
      </c>
      <c r="M25" s="108">
        <f>IF(T25&lt;&gt;0,(((G25+1)*('Data Raw'!$N$1007-'Data Raw'!$N$1008)/2+'Data Raw'!$N$1008)*'Data Raw'!$M$1010+'Data Raw'!$M$1009)*AE25+AE25)</f>
        <v>28992.378969286314</v>
      </c>
      <c r="N25" s="84">
        <f t="shared" si="14"/>
        <v>29120.611384893502</v>
      </c>
      <c r="O25" s="84">
        <f t="shared" si="15"/>
        <v>29248.84380050069</v>
      </c>
      <c r="P25" s="84">
        <f t="shared" si="16"/>
        <v>29377.076216107878</v>
      </c>
      <c r="Q25" s="84">
        <f t="shared" si="17"/>
        <v>29505.308631715066</v>
      </c>
      <c r="R25" s="166" t="str">
        <f t="shared" si="23"/>
        <v/>
      </c>
      <c r="S25" s="109">
        <f>'Data Raw'!E67</f>
        <v>29036.45</v>
      </c>
      <c r="T25" s="109">
        <f>'Data Raw'!G67</f>
        <v>29468</v>
      </c>
      <c r="U25" s="109">
        <f>'Data Raw'!D67</f>
        <v>29480.16</v>
      </c>
      <c r="V25" s="166" t="str">
        <f t="shared" si="24"/>
        <v/>
      </c>
      <c r="W25" s="89">
        <f t="shared" si="6"/>
        <v>-475.6210307136862</v>
      </c>
      <c r="X25" s="89">
        <f t="shared" si="7"/>
        <v>226215.36485714922</v>
      </c>
      <c r="Y25" s="89">
        <f t="shared" si="25"/>
        <v>297.81600809801608</v>
      </c>
      <c r="Z25" s="109">
        <f t="shared" si="18"/>
        <v>443.70999999999913</v>
      </c>
      <c r="AA25" s="89">
        <f t="shared" si="26"/>
        <v>314.2222840099966</v>
      </c>
      <c r="AB25" s="89">
        <f t="shared" si="27"/>
        <v>28910.315151690087</v>
      </c>
      <c r="AC25" s="89">
        <f t="shared" si="30"/>
        <v>29407.804848309916</v>
      </c>
      <c r="AD25" s="89" t="str">
        <f t="shared" si="31"/>
        <v/>
      </c>
      <c r="AE25" s="89">
        <f>'Data Raw'!C67</f>
        <v>29159.06</v>
      </c>
      <c r="AF25" s="89"/>
      <c r="AG25" s="89">
        <f t="shared" si="1"/>
        <v>308.93999999999869</v>
      </c>
      <c r="AH25" s="89">
        <f t="shared" si="2"/>
        <v>-166.68103071368751</v>
      </c>
      <c r="AI25" s="109">
        <f t="shared" si="3"/>
        <v>-1</v>
      </c>
      <c r="AJ25" s="109">
        <f t="shared" si="19"/>
        <v>50</v>
      </c>
      <c r="AK25" s="88"/>
      <c r="AL25" s="191" t="str">
        <f t="shared" si="20"/>
        <v/>
      </c>
      <c r="AM25" s="191">
        <f t="shared" si="21"/>
        <v>-308.93999999999869</v>
      </c>
      <c r="AN25" s="88"/>
      <c r="AO25" s="191"/>
      <c r="AP25" s="191">
        <f t="shared" si="4"/>
        <v>95443.923599999194</v>
      </c>
      <c r="AQ25" s="191">
        <f t="shared" si="28"/>
        <v>162.91272700258816</v>
      </c>
      <c r="AR25" s="191">
        <f t="shared" si="29"/>
        <v>-134.90328109542793</v>
      </c>
      <c r="AS25" s="250">
        <f t="shared" si="32"/>
        <v>0</v>
      </c>
      <c r="AT25" s="250">
        <f t="shared" si="33"/>
        <v>0</v>
      </c>
      <c r="AU25" s="250">
        <f t="shared" si="34"/>
        <v>0</v>
      </c>
      <c r="AV25" s="250">
        <f t="shared" si="35"/>
        <v>0</v>
      </c>
      <c r="AW25" s="250">
        <f t="shared" si="36"/>
        <v>0</v>
      </c>
      <c r="AX25" s="250">
        <f t="shared" si="37"/>
        <v>1</v>
      </c>
      <c r="AY25" s="89"/>
      <c r="AZ25" s="111"/>
      <c r="BA25" s="111"/>
      <c r="BB25" s="111"/>
      <c r="BC25" s="111"/>
      <c r="BD25" s="111"/>
      <c r="BE25" s="111"/>
      <c r="BF25" s="111"/>
      <c r="BG25" s="111"/>
      <c r="BH25" s="89"/>
      <c r="BI25" s="89"/>
      <c r="BJ25" s="89"/>
      <c r="BK25" s="89"/>
      <c r="BL25" s="89"/>
    </row>
    <row r="26" spans="1:64" x14ac:dyDescent="0.25">
      <c r="A26" s="86">
        <f t="shared" si="5"/>
        <v>25</v>
      </c>
      <c r="B26" s="113">
        <v>4.8687481993633149E-4</v>
      </c>
      <c r="C26" s="88"/>
      <c r="D26" s="88"/>
      <c r="E26" s="194">
        <f t="shared" si="9"/>
        <v>-4.0761126856954898E-2</v>
      </c>
      <c r="F26" s="89">
        <f t="shared" si="22"/>
        <v>-4.0426458106708127E-3</v>
      </c>
      <c r="G26" s="113">
        <v>0.10948212539870397</v>
      </c>
      <c r="H26" s="88"/>
      <c r="I26" s="84">
        <f t="shared" si="10"/>
        <v>28754.114448128144</v>
      </c>
      <c r="J26" s="84">
        <f t="shared" si="11"/>
        <v>28903.022452177152</v>
      </c>
      <c r="K26" s="84">
        <f t="shared" si="12"/>
        <v>29051.93045622616</v>
      </c>
      <c r="L26" s="84">
        <f t="shared" si="13"/>
        <v>29200.838460275168</v>
      </c>
      <c r="M26" s="108">
        <f>IF(T26&lt;&gt;0,(((G26+1)*('Data Raw'!$N$1007-'Data Raw'!$N$1008)/2+'Data Raw'!$N$1008)*'Data Raw'!$M$1010+'Data Raw'!$M$1009)*AE26+AE26)</f>
        <v>29349.746464324176</v>
      </c>
      <c r="N26" s="84">
        <f t="shared" si="14"/>
        <v>29498.654468373184</v>
      </c>
      <c r="O26" s="84">
        <f t="shared" si="15"/>
        <v>29647.562472422193</v>
      </c>
      <c r="P26" s="84">
        <f t="shared" si="16"/>
        <v>29796.470476471201</v>
      </c>
      <c r="Q26" s="84">
        <f t="shared" si="17"/>
        <v>29945.378480520209</v>
      </c>
      <c r="R26" s="166" t="str">
        <f t="shared" si="23"/>
        <v/>
      </c>
      <c r="S26" s="109">
        <f>'Data Raw'!E68</f>
        <v>29208.73</v>
      </c>
      <c r="T26" s="109">
        <f>'Data Raw'!G68</f>
        <v>29297.62</v>
      </c>
      <c r="U26" s="109">
        <f>'Data Raw'!D68</f>
        <v>29490.61</v>
      </c>
      <c r="V26" s="166">
        <f t="shared" si="24"/>
        <v>1</v>
      </c>
      <c r="W26" s="89">
        <f t="shared" si="6"/>
        <v>52.126464324177505</v>
      </c>
      <c r="X26" s="89">
        <f t="shared" si="7"/>
        <v>2717.16828293975</v>
      </c>
      <c r="Y26" s="89">
        <f t="shared" si="25"/>
        <v>276.42705479528416</v>
      </c>
      <c r="Z26" s="109">
        <f t="shared" si="18"/>
        <v>281.88000000000102</v>
      </c>
      <c r="AA26" s="89">
        <f t="shared" si="26"/>
        <v>309.60195772285442</v>
      </c>
      <c r="AB26" s="89">
        <f t="shared" si="27"/>
        <v>29147.551058591504</v>
      </c>
      <c r="AC26" s="89">
        <f t="shared" si="30"/>
        <v>29681.728941408495</v>
      </c>
      <c r="AD26" s="89">
        <f t="shared" si="31"/>
        <v>1</v>
      </c>
      <c r="AE26" s="89">
        <f>'Data Raw'!C68</f>
        <v>29414.639999999999</v>
      </c>
      <c r="AF26" s="89"/>
      <c r="AG26" s="89">
        <f t="shared" si="1"/>
        <v>-117.02000000000044</v>
      </c>
      <c r="AH26" s="89">
        <f t="shared" si="2"/>
        <v>-64.893535675822932</v>
      </c>
      <c r="AI26" s="109">
        <f t="shared" si="3"/>
        <v>-1</v>
      </c>
      <c r="AJ26" s="109">
        <f t="shared" si="19"/>
        <v>50</v>
      </c>
      <c r="AK26" s="88"/>
      <c r="AL26" s="191">
        <f t="shared" si="20"/>
        <v>308.93999999999869</v>
      </c>
      <c r="AM26" s="191" t="str">
        <f t="shared" si="21"/>
        <v/>
      </c>
      <c r="AN26" s="88"/>
      <c r="AO26" s="191"/>
      <c r="AP26" s="191">
        <f t="shared" si="4"/>
        <v>13693.680400000103</v>
      </c>
      <c r="AQ26" s="191">
        <f t="shared" si="28"/>
        <v>157.81353511341172</v>
      </c>
      <c r="AR26" s="191">
        <f t="shared" si="29"/>
        <v>-118.61351968187245</v>
      </c>
      <c r="AS26" s="250">
        <f t="shared" si="32"/>
        <v>0</v>
      </c>
      <c r="AT26" s="250">
        <f t="shared" si="33"/>
        <v>0</v>
      </c>
      <c r="AU26" s="250">
        <f t="shared" si="34"/>
        <v>1</v>
      </c>
      <c r="AV26" s="250">
        <f t="shared" si="35"/>
        <v>0</v>
      </c>
      <c r="AW26" s="250">
        <f t="shared" si="36"/>
        <v>0</v>
      </c>
      <c r="AX26" s="250">
        <f t="shared" si="37"/>
        <v>0</v>
      </c>
      <c r="AY26" s="89"/>
      <c r="AZ26" s="111"/>
      <c r="BA26" s="111"/>
      <c r="BB26" s="111"/>
      <c r="BC26" s="111"/>
      <c r="BD26" s="111"/>
      <c r="BE26" s="111"/>
      <c r="BF26" s="111"/>
      <c r="BG26" s="111"/>
      <c r="BH26" s="89"/>
      <c r="BI26" s="89"/>
      <c r="BJ26" s="89"/>
      <c r="BK26" s="89"/>
      <c r="BL26" s="89"/>
    </row>
    <row r="27" spans="1:64" x14ac:dyDescent="0.25">
      <c r="A27" s="86">
        <f t="shared" si="5"/>
        <v>26</v>
      </c>
      <c r="B27" s="113">
        <v>1.8833739453306072E-2</v>
      </c>
      <c r="C27" s="88"/>
      <c r="D27" s="88"/>
      <c r="E27" s="194">
        <f t="shared" si="9"/>
        <v>1.834686463336974E-2</v>
      </c>
      <c r="F27" s="89">
        <f t="shared" si="22"/>
        <v>-8.4414431866501952E-4</v>
      </c>
      <c r="G27" s="113">
        <v>0.10488360789926697</v>
      </c>
      <c r="H27" s="88"/>
      <c r="I27" s="84">
        <f t="shared" si="10"/>
        <v>28736.8359355627</v>
      </c>
      <c r="J27" s="84">
        <f t="shared" si="11"/>
        <v>28875.049462960342</v>
      </c>
      <c r="K27" s="84">
        <f t="shared" si="12"/>
        <v>29013.262990357984</v>
      </c>
      <c r="L27" s="84">
        <f t="shared" si="13"/>
        <v>29151.476517755626</v>
      </c>
      <c r="M27" s="108">
        <f>IF(T27&lt;&gt;0,(((G27+1)*('Data Raw'!$N$1007-'Data Raw'!$N$1008)/2+'Data Raw'!$N$1008)*'Data Raw'!$M$1010+'Data Raw'!$M$1009)*AE27+AE27)</f>
        <v>29289.690045153267</v>
      </c>
      <c r="N27" s="84">
        <f t="shared" si="14"/>
        <v>29427.903572550909</v>
      </c>
      <c r="O27" s="84">
        <f t="shared" si="15"/>
        <v>29566.117099948551</v>
      </c>
      <c r="P27" s="84">
        <f t="shared" si="16"/>
        <v>29704.330627346193</v>
      </c>
      <c r="Q27" s="84">
        <f t="shared" si="17"/>
        <v>29842.544154743835</v>
      </c>
      <c r="R27" s="166" t="str">
        <f t="shared" si="23"/>
        <v/>
      </c>
      <c r="S27" s="109">
        <f>'Data Raw'!E69</f>
        <v>28902.67</v>
      </c>
      <c r="T27" s="109">
        <f>'Data Raw'!G69</f>
        <v>28966.03</v>
      </c>
      <c r="U27" s="109">
        <f>'Data Raw'!D69</f>
        <v>29377.9</v>
      </c>
      <c r="V27" s="166">
        <f t="shared" si="24"/>
        <v>1</v>
      </c>
      <c r="W27" s="89">
        <f t="shared" si="6"/>
        <v>323.66004515326858</v>
      </c>
      <c r="X27" s="89">
        <f t="shared" si="7"/>
        <v>104755.82482861586</v>
      </c>
      <c r="Y27" s="89">
        <f t="shared" si="25"/>
        <v>283.65656411668618</v>
      </c>
      <c r="Z27" s="109">
        <f t="shared" si="18"/>
        <v>475.2300000000032</v>
      </c>
      <c r="AA27" s="89">
        <f t="shared" si="26"/>
        <v>333.26310661958996</v>
      </c>
      <c r="AB27" s="89">
        <f t="shared" si="27"/>
        <v>29102.158335935572</v>
      </c>
      <c r="AC27" s="89">
        <f t="shared" si="30"/>
        <v>29628.481664064428</v>
      </c>
      <c r="AD27" s="89" t="str">
        <f t="shared" si="31"/>
        <v/>
      </c>
      <c r="AE27" s="89">
        <f>'Data Raw'!C69</f>
        <v>29365.32</v>
      </c>
      <c r="AF27" s="89"/>
      <c r="AG27" s="89">
        <f t="shared" si="1"/>
        <v>-399.29000000000087</v>
      </c>
      <c r="AH27" s="89">
        <f t="shared" si="2"/>
        <v>-75.629954846732289</v>
      </c>
      <c r="AI27" s="109">
        <f t="shared" si="3"/>
        <v>-1</v>
      </c>
      <c r="AJ27" s="109">
        <f t="shared" si="19"/>
        <v>50</v>
      </c>
      <c r="AK27" s="88"/>
      <c r="AL27" s="191">
        <f t="shared" si="20"/>
        <v>117.02000000000044</v>
      </c>
      <c r="AM27" s="191" t="str">
        <f t="shared" si="21"/>
        <v/>
      </c>
      <c r="AN27" s="88"/>
      <c r="AO27" s="191"/>
      <c r="AP27" s="191">
        <f t="shared" si="4"/>
        <v>159432.50410000069</v>
      </c>
      <c r="AQ27" s="191">
        <f t="shared" si="28"/>
        <v>184.64425343414385</v>
      </c>
      <c r="AR27" s="191">
        <f t="shared" si="29"/>
        <v>-99.012310682542335</v>
      </c>
      <c r="AS27" s="250">
        <f t="shared" si="32"/>
        <v>0</v>
      </c>
      <c r="AT27" s="250">
        <f t="shared" si="33"/>
        <v>1</v>
      </c>
      <c r="AU27" s="250">
        <f t="shared" si="34"/>
        <v>0</v>
      </c>
      <c r="AV27" s="250">
        <f t="shared" si="35"/>
        <v>0</v>
      </c>
      <c r="AW27" s="250">
        <f t="shared" si="36"/>
        <v>0</v>
      </c>
      <c r="AX27" s="250">
        <f t="shared" si="37"/>
        <v>0</v>
      </c>
      <c r="AY27" s="89"/>
      <c r="AZ27" s="111"/>
      <c r="BA27" s="111"/>
      <c r="BB27" s="111"/>
      <c r="BC27" s="111"/>
      <c r="BD27" s="111"/>
      <c r="BE27" s="111"/>
      <c r="BF27" s="111"/>
      <c r="BG27" s="111"/>
      <c r="BH27" s="89"/>
      <c r="BI27" s="89"/>
      <c r="BJ27" s="89"/>
      <c r="BK27" s="89"/>
      <c r="BL27" s="89"/>
    </row>
    <row r="28" spans="1:64" x14ac:dyDescent="0.25">
      <c r="A28" s="86">
        <f t="shared" si="5"/>
        <v>27</v>
      </c>
      <c r="B28" s="113">
        <v>9.3164245668121114E-3</v>
      </c>
      <c r="C28" s="88"/>
      <c r="D28" s="88"/>
      <c r="E28" s="194">
        <f t="shared" si="9"/>
        <v>-9.5173148864939605E-3</v>
      </c>
      <c r="F28" s="89">
        <f t="shared" si="22"/>
        <v>-2.0831686854977252E-3</v>
      </c>
      <c r="G28" s="113">
        <v>7.5036198404875909E-2</v>
      </c>
      <c r="H28" s="88"/>
      <c r="I28" s="84">
        <f t="shared" si="10"/>
        <v>28127.236655677774</v>
      </c>
      <c r="J28" s="84">
        <f t="shared" si="11"/>
        <v>28269.064937736115</v>
      </c>
      <c r="K28" s="84">
        <f t="shared" si="12"/>
        <v>28410.89321979446</v>
      </c>
      <c r="L28" s="84">
        <f t="shared" si="13"/>
        <v>28552.7215018528</v>
      </c>
      <c r="M28" s="108">
        <f>IF(T28&lt;&gt;0,(((G28+1)*('Data Raw'!$N$1007-'Data Raw'!$N$1008)/2+'Data Raw'!$N$1008)*'Data Raw'!$M$1010+'Data Raw'!$M$1009)*AE28+AE28)</f>
        <v>28694.549783911145</v>
      </c>
      <c r="N28" s="84">
        <f t="shared" si="14"/>
        <v>28836.378065969489</v>
      </c>
      <c r="O28" s="84">
        <f t="shared" si="15"/>
        <v>28978.20634802783</v>
      </c>
      <c r="P28" s="84">
        <f t="shared" si="16"/>
        <v>29120.034630086175</v>
      </c>
      <c r="Q28" s="84">
        <f t="shared" si="17"/>
        <v>29261.862912144516</v>
      </c>
      <c r="R28" s="166" t="str">
        <f t="shared" si="23"/>
        <v/>
      </c>
      <c r="S28" s="109">
        <f>'Data Raw'!E70</f>
        <v>28737.97</v>
      </c>
      <c r="T28" s="109">
        <f>'Data Raw'!G70</f>
        <v>28918.1</v>
      </c>
      <c r="U28" s="109">
        <f>'Data Raw'!D70</f>
        <v>29023.18</v>
      </c>
      <c r="V28" s="166" t="str">
        <f t="shared" si="24"/>
        <v/>
      </c>
      <c r="W28" s="89">
        <f t="shared" si="6"/>
        <v>-223.55021608885363</v>
      </c>
      <c r="X28" s="89">
        <f t="shared" si="7"/>
        <v>49974.69911337315</v>
      </c>
      <c r="Y28" s="89">
        <f t="shared" si="25"/>
        <v>275.87289446727749</v>
      </c>
      <c r="Z28" s="109">
        <f t="shared" si="18"/>
        <v>285.20999999999913</v>
      </c>
      <c r="AA28" s="89">
        <f t="shared" si="26"/>
        <v>326.39837710250555</v>
      </c>
      <c r="AB28" s="89">
        <f t="shared" si="27"/>
        <v>28554.676359373349</v>
      </c>
      <c r="AC28" s="89">
        <f t="shared" si="30"/>
        <v>29121.223640626653</v>
      </c>
      <c r="AD28" s="89">
        <f t="shared" si="31"/>
        <v>1</v>
      </c>
      <c r="AE28" s="89">
        <f>'Data Raw'!C70</f>
        <v>28837.95</v>
      </c>
      <c r="AF28" s="89"/>
      <c r="AG28" s="89">
        <f t="shared" si="1"/>
        <v>80.149999999997817</v>
      </c>
      <c r="AH28" s="89">
        <f t="shared" si="2"/>
        <v>-143.40021608885581</v>
      </c>
      <c r="AI28" s="109">
        <f t="shared" si="3"/>
        <v>-1</v>
      </c>
      <c r="AJ28" s="109">
        <f t="shared" si="19"/>
        <v>50</v>
      </c>
      <c r="AK28" s="88"/>
      <c r="AL28" s="191" t="str">
        <f t="shared" si="20"/>
        <v/>
      </c>
      <c r="AM28" s="191">
        <f t="shared" si="21"/>
        <v>-80.149999999997817</v>
      </c>
      <c r="AN28" s="88"/>
      <c r="AO28" s="191"/>
      <c r="AP28" s="191">
        <f t="shared" si="4"/>
        <v>6424.0224999996499</v>
      </c>
      <c r="AQ28" s="191">
        <f t="shared" si="28"/>
        <v>173.03378083034985</v>
      </c>
      <c r="AR28" s="191">
        <f t="shared" si="29"/>
        <v>-102.83911363692764</v>
      </c>
      <c r="AS28" s="250">
        <f t="shared" si="32"/>
        <v>0</v>
      </c>
      <c r="AT28" s="250">
        <f t="shared" si="33"/>
        <v>0</v>
      </c>
      <c r="AU28" s="250">
        <f t="shared" si="34"/>
        <v>0</v>
      </c>
      <c r="AV28" s="250">
        <f t="shared" si="35"/>
        <v>1</v>
      </c>
      <c r="AW28" s="250">
        <f t="shared" si="36"/>
        <v>0</v>
      </c>
      <c r="AX28" s="250">
        <f t="shared" si="37"/>
        <v>0</v>
      </c>
      <c r="AY28" s="167">
        <f>COUNTBLANK($V$20:$V$959)</f>
        <v>466</v>
      </c>
      <c r="AZ28" s="111"/>
      <c r="BA28" s="111"/>
      <c r="BB28" s="111"/>
      <c r="BC28" s="111"/>
      <c r="BD28" s="111"/>
      <c r="BE28" s="111"/>
      <c r="BF28" s="111"/>
      <c r="BG28" s="111"/>
      <c r="BH28" s="89"/>
      <c r="BI28" s="89"/>
      <c r="BJ28" s="89"/>
      <c r="BK28" s="89"/>
      <c r="BL28" s="89"/>
    </row>
    <row r="29" spans="1:64" x14ac:dyDescent="0.25">
      <c r="A29" s="86">
        <f t="shared" si="5"/>
        <v>28</v>
      </c>
      <c r="B29" s="113">
        <v>1.9702347649812844E-3</v>
      </c>
      <c r="C29" s="88"/>
      <c r="D29" s="88"/>
      <c r="E29" s="194">
        <f t="shared" si="9"/>
        <v>-7.3461898018308269E-3</v>
      </c>
      <c r="F29" s="89">
        <f t="shared" si="22"/>
        <v>-2.8350288449738824E-3</v>
      </c>
      <c r="G29" s="113">
        <v>9.6147150926893382E-2</v>
      </c>
      <c r="H29" s="88"/>
      <c r="I29" s="84">
        <f t="shared" si="10"/>
        <v>28338.864431813905</v>
      </c>
      <c r="J29" s="84">
        <f t="shared" si="11"/>
        <v>28476.800879047543</v>
      </c>
      <c r="K29" s="84">
        <f t="shared" si="12"/>
        <v>28614.737326281182</v>
      </c>
      <c r="L29" s="84">
        <f t="shared" si="13"/>
        <v>28752.67377351482</v>
      </c>
      <c r="M29" s="108">
        <f>IF(T29&lt;&gt;0,(((G29+1)*('Data Raw'!$N$1007-'Data Raw'!$N$1008)/2+'Data Raw'!$N$1008)*'Data Raw'!$M$1010+'Data Raw'!$M$1009)*AE29+AE29)</f>
        <v>28890.610220748458</v>
      </c>
      <c r="N29" s="84">
        <f t="shared" si="14"/>
        <v>29028.546667982097</v>
      </c>
      <c r="O29" s="84">
        <f t="shared" si="15"/>
        <v>29166.483115215735</v>
      </c>
      <c r="P29" s="84">
        <f t="shared" si="16"/>
        <v>29304.419562449373</v>
      </c>
      <c r="Q29" s="84">
        <f t="shared" si="17"/>
        <v>29442.356009683012</v>
      </c>
      <c r="R29" s="166" t="str">
        <f t="shared" si="23"/>
        <v/>
      </c>
      <c r="S29" s="109">
        <f>'Data Raw'!E71</f>
        <v>28615.61</v>
      </c>
      <c r="T29" s="109">
        <f>'Data Raw'!G71</f>
        <v>28787.279999999999</v>
      </c>
      <c r="U29" s="109">
        <f>'Data Raw'!D71</f>
        <v>29003.99</v>
      </c>
      <c r="V29" s="166">
        <f t="shared" si="24"/>
        <v>1</v>
      </c>
      <c r="W29" s="89">
        <f t="shared" si="6"/>
        <v>103.3302207484594</v>
      </c>
      <c r="X29" s="89">
        <f t="shared" si="7"/>
        <v>10677.134519925348</v>
      </c>
      <c r="Y29" s="89">
        <f t="shared" si="25"/>
        <v>258.37742546527528</v>
      </c>
      <c r="Z29" s="109">
        <f t="shared" si="18"/>
        <v>388.38000000000102</v>
      </c>
      <c r="AA29" s="89">
        <f t="shared" si="26"/>
        <v>335.25289465929063</v>
      </c>
      <c r="AB29" s="89">
        <f t="shared" si="27"/>
        <v>28708.161379462868</v>
      </c>
      <c r="AC29" s="89">
        <f t="shared" si="30"/>
        <v>29263.038620537129</v>
      </c>
      <c r="AD29" s="89">
        <f t="shared" si="31"/>
        <v>1</v>
      </c>
      <c r="AE29" s="89">
        <f>'Data Raw'!C71</f>
        <v>28985.599999999999</v>
      </c>
      <c r="AF29" s="89"/>
      <c r="AG29" s="89">
        <f t="shared" si="1"/>
        <v>-198.31999999999971</v>
      </c>
      <c r="AH29" s="89">
        <f t="shared" si="2"/>
        <v>-94.989779251540313</v>
      </c>
      <c r="AI29" s="109">
        <f t="shared" si="3"/>
        <v>-1</v>
      </c>
      <c r="AJ29" s="109">
        <f t="shared" si="19"/>
        <v>50</v>
      </c>
      <c r="AK29" s="88"/>
      <c r="AL29" s="191">
        <f t="shared" si="20"/>
        <v>80.149999999997817</v>
      </c>
      <c r="AM29" s="191" t="str">
        <f t="shared" si="21"/>
        <v/>
      </c>
      <c r="AN29" s="88"/>
      <c r="AO29" s="191"/>
      <c r="AP29" s="191">
        <f t="shared" si="4"/>
        <v>39330.822399999888</v>
      </c>
      <c r="AQ29" s="191">
        <f t="shared" si="28"/>
        <v>175.84336073808873</v>
      </c>
      <c r="AR29" s="191">
        <f t="shared" si="29"/>
        <v>-82.534064727186546</v>
      </c>
      <c r="AS29" s="250">
        <f t="shared" si="32"/>
        <v>0</v>
      </c>
      <c r="AT29" s="250">
        <f t="shared" si="33"/>
        <v>0</v>
      </c>
      <c r="AU29" s="250">
        <f t="shared" si="34"/>
        <v>1</v>
      </c>
      <c r="AV29" s="250">
        <f t="shared" si="35"/>
        <v>0</v>
      </c>
      <c r="AW29" s="250">
        <f t="shared" si="36"/>
        <v>0</v>
      </c>
      <c r="AX29" s="250">
        <f t="shared" si="37"/>
        <v>0</v>
      </c>
      <c r="AY29" s="167">
        <f>COUNT($V$10:$V$959)</f>
        <v>474</v>
      </c>
      <c r="AZ29" s="111"/>
      <c r="BA29" s="111"/>
      <c r="BB29" s="111"/>
      <c r="BC29" s="111"/>
      <c r="BD29" s="111"/>
      <c r="BE29" s="111"/>
      <c r="BF29" s="111"/>
      <c r="BG29" s="111"/>
      <c r="BH29" s="89"/>
      <c r="BI29" s="89"/>
      <c r="BJ29" s="89"/>
      <c r="BK29" s="89"/>
      <c r="BL29" s="89"/>
    </row>
    <row r="30" spans="1:64" x14ac:dyDescent="0.25">
      <c r="A30" s="86">
        <f t="shared" si="5"/>
        <v>29</v>
      </c>
      <c r="B30" s="113">
        <v>1.1945988161417591E-6</v>
      </c>
      <c r="C30" s="88"/>
      <c r="D30" s="88"/>
      <c r="E30" s="194">
        <f t="shared" si="9"/>
        <v>-1.9690401661651429E-3</v>
      </c>
      <c r="F30" s="89">
        <f t="shared" si="22"/>
        <v>-2.7113161765726338E-3</v>
      </c>
      <c r="G30" s="113">
        <v>8.67153083301994E-2</v>
      </c>
      <c r="H30" s="88"/>
      <c r="I30" s="84">
        <f t="shared" si="10"/>
        <v>28267.162045693538</v>
      </c>
      <c r="J30" s="84">
        <f t="shared" si="11"/>
        <v>28396.350758426175</v>
      </c>
      <c r="K30" s="84">
        <f t="shared" si="12"/>
        <v>28525.539471158812</v>
      </c>
      <c r="L30" s="84">
        <f t="shared" si="13"/>
        <v>28654.72818389145</v>
      </c>
      <c r="M30" s="108">
        <f>IF(T30&lt;&gt;0,(((G30+1)*('Data Raw'!$N$1007-'Data Raw'!$N$1008)/2+'Data Raw'!$N$1008)*'Data Raw'!$M$1010+'Data Raw'!$M$1009)*AE30+AE30)</f>
        <v>28783.916896624087</v>
      </c>
      <c r="N30" s="84">
        <f t="shared" si="14"/>
        <v>28913.105609356724</v>
      </c>
      <c r="O30" s="84">
        <f t="shared" si="15"/>
        <v>29042.294322089361</v>
      </c>
      <c r="P30" s="84">
        <f t="shared" si="16"/>
        <v>29171.483034821998</v>
      </c>
      <c r="Q30" s="84">
        <f t="shared" si="17"/>
        <v>29300.671747554636</v>
      </c>
      <c r="R30" s="166" t="str">
        <f t="shared" si="23"/>
        <v/>
      </c>
      <c r="S30" s="109">
        <f>'Data Raw'!E72</f>
        <v>28638.31</v>
      </c>
      <c r="T30" s="109">
        <f>'Data Raw'!G72</f>
        <v>28781.38</v>
      </c>
      <c r="U30" s="109">
        <f>'Data Raw'!D72</f>
        <v>28979.200000000001</v>
      </c>
      <c r="V30" s="166">
        <f t="shared" si="24"/>
        <v>1</v>
      </c>
      <c r="W30" s="89">
        <f t="shared" si="6"/>
        <v>2.5368966240857844</v>
      </c>
      <c r="X30" s="89">
        <f t="shared" si="7"/>
        <v>6.4358444812978499</v>
      </c>
      <c r="Y30" s="89">
        <f t="shared" si="25"/>
        <v>239.21293556305633</v>
      </c>
      <c r="Z30" s="109">
        <f t="shared" si="18"/>
        <v>340.88999999999942</v>
      </c>
      <c r="AA30" s="89">
        <f t="shared" si="26"/>
        <v>336.05819542224907</v>
      </c>
      <c r="AB30" s="89">
        <f t="shared" si="27"/>
        <v>28615.555039539602</v>
      </c>
      <c r="AC30" s="89">
        <f t="shared" si="30"/>
        <v>29185.484960460399</v>
      </c>
      <c r="AD30" s="89">
        <f t="shared" si="31"/>
        <v>1</v>
      </c>
      <c r="AE30" s="89">
        <f>'Data Raw'!C72</f>
        <v>28900.52</v>
      </c>
      <c r="AF30" s="89"/>
      <c r="AG30" s="89">
        <f t="shared" si="1"/>
        <v>-119.13999999999942</v>
      </c>
      <c r="AH30" s="89">
        <f t="shared" si="2"/>
        <v>-116.60310337591363</v>
      </c>
      <c r="AI30" s="109">
        <f t="shared" si="3"/>
        <v>-1</v>
      </c>
      <c r="AJ30" s="109">
        <f t="shared" si="19"/>
        <v>50</v>
      </c>
      <c r="AK30" s="88"/>
      <c r="AL30" s="191">
        <f t="shared" si="20"/>
        <v>198.31999999999971</v>
      </c>
      <c r="AM30" s="191" t="str">
        <f t="shared" si="21"/>
        <v/>
      </c>
      <c r="AN30" s="88"/>
      <c r="AO30" s="191"/>
      <c r="AP30" s="191">
        <f t="shared" si="4"/>
        <v>14194.339599999861</v>
      </c>
      <c r="AQ30" s="191">
        <f t="shared" si="28"/>
        <v>169.54298732274549</v>
      </c>
      <c r="AR30" s="191">
        <f t="shared" si="29"/>
        <v>-69.669948240310845</v>
      </c>
      <c r="AS30" s="250">
        <f t="shared" si="32"/>
        <v>0</v>
      </c>
      <c r="AT30" s="250">
        <f t="shared" si="33"/>
        <v>0</v>
      </c>
      <c r="AU30" s="250">
        <f t="shared" si="34"/>
        <v>1</v>
      </c>
      <c r="AV30" s="250">
        <f t="shared" si="35"/>
        <v>0</v>
      </c>
      <c r="AW30" s="250">
        <f t="shared" si="36"/>
        <v>0</v>
      </c>
      <c r="AX30" s="250">
        <f t="shared" si="37"/>
        <v>0</v>
      </c>
      <c r="AY30" s="89">
        <f>AY28+AY29</f>
        <v>940</v>
      </c>
      <c r="AZ30" s="111"/>
      <c r="BA30" s="111"/>
      <c r="BB30" s="111"/>
      <c r="BC30" s="111"/>
      <c r="BD30" s="111"/>
      <c r="BE30" s="111"/>
      <c r="BF30" s="111"/>
      <c r="BG30" s="111"/>
      <c r="BH30" s="89"/>
      <c r="BI30" s="89"/>
      <c r="BJ30" s="89"/>
      <c r="BK30" s="89"/>
      <c r="BL30" s="89"/>
    </row>
    <row r="31" spans="1:64" x14ac:dyDescent="0.25">
      <c r="A31" s="86">
        <f t="shared" si="5"/>
        <v>30</v>
      </c>
      <c r="B31" s="113">
        <v>1.4637545790047693E-3</v>
      </c>
      <c r="C31" s="88"/>
      <c r="D31" s="88"/>
      <c r="E31" s="194">
        <f t="shared" si="9"/>
        <v>1.4625599801886275E-3</v>
      </c>
      <c r="F31" s="89">
        <f t="shared" si="22"/>
        <v>-2.1150481541781681E-3</v>
      </c>
      <c r="G31" s="113">
        <v>8.6354383033261914E-2</v>
      </c>
      <c r="H31" s="88"/>
      <c r="I31" s="84">
        <f t="shared" si="10"/>
        <v>28175.799037539295</v>
      </c>
      <c r="J31" s="84">
        <f t="shared" si="11"/>
        <v>28295.405505320825</v>
      </c>
      <c r="K31" s="84">
        <f t="shared" si="12"/>
        <v>28415.011973102351</v>
      </c>
      <c r="L31" s="84">
        <f t="shared" si="13"/>
        <v>28534.618440883882</v>
      </c>
      <c r="M31" s="108">
        <f>IF(T31&lt;&gt;0,(((G31+1)*('Data Raw'!$N$1007-'Data Raw'!$N$1008)/2+'Data Raw'!$N$1008)*'Data Raw'!$M$1010+'Data Raw'!$M$1009)*AE31+AE31)</f>
        <v>28654.224908665408</v>
      </c>
      <c r="N31" s="84">
        <f t="shared" si="14"/>
        <v>28773.831376446935</v>
      </c>
      <c r="O31" s="84">
        <f t="shared" si="15"/>
        <v>28893.437844228465</v>
      </c>
      <c r="P31" s="84">
        <f t="shared" si="16"/>
        <v>29013.044312009992</v>
      </c>
      <c r="Q31" s="84">
        <f t="shared" si="17"/>
        <v>29132.650779791522</v>
      </c>
      <c r="R31" s="166" t="str">
        <f t="shared" si="23"/>
        <v/>
      </c>
      <c r="S31" s="109">
        <f>'Data Raw'!E73</f>
        <v>28687.69</v>
      </c>
      <c r="T31" s="109">
        <f>'Data Raw'!G73</f>
        <v>28742.63</v>
      </c>
      <c r="U31" s="109">
        <f>'Data Raw'!D73</f>
        <v>28859.58</v>
      </c>
      <c r="V31" s="166">
        <f t="shared" si="24"/>
        <v>1</v>
      </c>
      <c r="W31" s="89">
        <f t="shared" si="6"/>
        <v>-88.405091334592726</v>
      </c>
      <c r="X31" s="89">
        <f t="shared" si="7"/>
        <v>7815.4601738776819</v>
      </c>
      <c r="Y31" s="89">
        <f t="shared" si="25"/>
        <v>223.97462592829805</v>
      </c>
      <c r="Z31" s="109">
        <f t="shared" si="18"/>
        <v>171.89000000000306</v>
      </c>
      <c r="AA31" s="89">
        <f t="shared" si="26"/>
        <v>312.60559607621389</v>
      </c>
      <c r="AB31" s="89">
        <f t="shared" si="27"/>
        <v>28485.490533891087</v>
      </c>
      <c r="AC31" s="89">
        <f t="shared" si="30"/>
        <v>29056.789466108912</v>
      </c>
      <c r="AD31" s="89">
        <f t="shared" si="31"/>
        <v>1</v>
      </c>
      <c r="AE31" s="89">
        <f>'Data Raw'!C73</f>
        <v>28771.14</v>
      </c>
      <c r="AF31" s="89"/>
      <c r="AG31" s="89">
        <f t="shared" si="1"/>
        <v>-28.509999999998399</v>
      </c>
      <c r="AH31" s="89">
        <f t="shared" si="2"/>
        <v>-116.91509133459112</v>
      </c>
      <c r="AI31" s="109">
        <f t="shared" si="3"/>
        <v>-1</v>
      </c>
      <c r="AJ31" s="109">
        <f t="shared" si="19"/>
        <v>50</v>
      </c>
      <c r="AK31" s="88"/>
      <c r="AL31" s="191">
        <f t="shared" si="20"/>
        <v>119.13999999999942</v>
      </c>
      <c r="AM31" s="191" t="str">
        <f t="shared" si="21"/>
        <v/>
      </c>
      <c r="AN31" s="88"/>
      <c r="AO31" s="191"/>
      <c r="AP31" s="191">
        <f t="shared" si="4"/>
        <v>812.82009999990873</v>
      </c>
      <c r="AQ31" s="191">
        <f t="shared" si="28"/>
        <v>153.8726553979958</v>
      </c>
      <c r="AR31" s="191">
        <f t="shared" si="29"/>
        <v>-70.101970530302253</v>
      </c>
      <c r="AS31" s="250">
        <f t="shared" si="32"/>
        <v>0</v>
      </c>
      <c r="AT31" s="250">
        <f t="shared" si="33"/>
        <v>0</v>
      </c>
      <c r="AU31" s="250">
        <f t="shared" si="34"/>
        <v>0</v>
      </c>
      <c r="AV31" s="250">
        <f t="shared" si="35"/>
        <v>1</v>
      </c>
      <c r="AW31" s="250">
        <f t="shared" si="36"/>
        <v>0</v>
      </c>
      <c r="AX31" s="250">
        <f t="shared" si="37"/>
        <v>0</v>
      </c>
      <c r="AY31" s="89"/>
      <c r="AZ31" s="111"/>
      <c r="BA31" s="111"/>
      <c r="BB31" s="111"/>
      <c r="BC31" s="111"/>
      <c r="BD31" s="111"/>
      <c r="BE31" s="111"/>
      <c r="BF31" s="111"/>
      <c r="BG31" s="111"/>
      <c r="BH31" s="89"/>
      <c r="BI31" s="89"/>
      <c r="BJ31" s="89"/>
      <c r="BK31" s="89"/>
      <c r="BL31" s="89"/>
    </row>
    <row r="32" spans="1:64" x14ac:dyDescent="0.25">
      <c r="A32" s="86">
        <f t="shared" si="5"/>
        <v>31</v>
      </c>
      <c r="B32" s="113">
        <v>3.7314184903670391E-4</v>
      </c>
      <c r="C32" s="88"/>
      <c r="D32" s="88"/>
      <c r="E32" s="194">
        <f t="shared" si="9"/>
        <v>-1.0906127299680655E-3</v>
      </c>
      <c r="F32" s="89">
        <f t="shared" si="22"/>
        <v>-1.9687002364338676E-3</v>
      </c>
      <c r="G32" s="113">
        <v>9.4654108621820249E-2</v>
      </c>
      <c r="H32" s="88"/>
      <c r="I32" s="84">
        <f t="shared" si="10"/>
        <v>28246.262883801712</v>
      </c>
      <c r="J32" s="84">
        <f t="shared" si="11"/>
        <v>28358.250196765861</v>
      </c>
      <c r="K32" s="84">
        <f t="shared" si="12"/>
        <v>28470.23750973001</v>
      </c>
      <c r="L32" s="84">
        <f t="shared" si="13"/>
        <v>28582.224822694159</v>
      </c>
      <c r="M32" s="108">
        <f>IF(T32&lt;&gt;0,(((G32+1)*('Data Raw'!$N$1007-'Data Raw'!$N$1008)/2+'Data Raw'!$N$1008)*'Data Raw'!$M$1010+'Data Raw'!$M$1009)*AE32+AE32)</f>
        <v>28694.212135658308</v>
      </c>
      <c r="N32" s="84">
        <f t="shared" si="14"/>
        <v>28806.199448622458</v>
      </c>
      <c r="O32" s="84">
        <f t="shared" si="15"/>
        <v>28918.186761586607</v>
      </c>
      <c r="P32" s="84">
        <f t="shared" si="16"/>
        <v>29030.174074550756</v>
      </c>
      <c r="Q32" s="84">
        <f t="shared" si="17"/>
        <v>29142.161387514905</v>
      </c>
      <c r="R32" s="166" t="str">
        <f t="shared" si="23"/>
        <v/>
      </c>
      <c r="S32" s="109">
        <f>'Data Raw'!E74</f>
        <v>28664.94</v>
      </c>
      <c r="T32" s="109">
        <f>'Data Raw'!G74</f>
        <v>28738.880000000001</v>
      </c>
      <c r="U32" s="109">
        <f>'Data Raw'!D74</f>
        <v>28954.400000000001</v>
      </c>
      <c r="V32" s="166">
        <f t="shared" si="24"/>
        <v>1</v>
      </c>
      <c r="W32" s="89">
        <f t="shared" si="6"/>
        <v>-44.667864341692621</v>
      </c>
      <c r="X32" s="89">
        <f t="shared" si="7"/>
        <v>1995.2181048478551</v>
      </c>
      <c r="Y32" s="89">
        <f t="shared" si="25"/>
        <v>208.04636037712297</v>
      </c>
      <c r="Z32" s="109">
        <f t="shared" si="18"/>
        <v>289.46000000000276</v>
      </c>
      <c r="AA32" s="89">
        <f t="shared" si="26"/>
        <v>309.29908235104085</v>
      </c>
      <c r="AB32" s="89">
        <f t="shared" si="27"/>
        <v>28526.30524333522</v>
      </c>
      <c r="AC32" s="89">
        <f t="shared" si="30"/>
        <v>29057.73475666478</v>
      </c>
      <c r="AD32" s="89">
        <f t="shared" si="31"/>
        <v>1</v>
      </c>
      <c r="AE32" s="89">
        <f>'Data Raw'!C74</f>
        <v>28792.02</v>
      </c>
      <c r="AF32" s="89"/>
      <c r="AG32" s="89">
        <f t="shared" si="1"/>
        <v>-53.139999999999418</v>
      </c>
      <c r="AH32" s="89">
        <f t="shared" si="2"/>
        <v>-97.807864341692039</v>
      </c>
      <c r="AI32" s="109">
        <f t="shared" si="3"/>
        <v>-1</v>
      </c>
      <c r="AJ32" s="109">
        <f t="shared" si="19"/>
        <v>50</v>
      </c>
      <c r="AK32" s="88"/>
      <c r="AL32" s="191">
        <f t="shared" si="20"/>
        <v>28.509999999998399</v>
      </c>
      <c r="AM32" s="191" t="str">
        <f t="shared" si="21"/>
        <v/>
      </c>
      <c r="AN32" s="88"/>
      <c r="AO32" s="191"/>
      <c r="AP32" s="191">
        <f t="shared" si="4"/>
        <v>2823.8595999999379</v>
      </c>
      <c r="AQ32" s="191">
        <f t="shared" si="28"/>
        <v>142.68013813155176</v>
      </c>
      <c r="AR32" s="191">
        <f t="shared" si="29"/>
        <v>-65.366222245571208</v>
      </c>
      <c r="AS32" s="250">
        <f t="shared" si="32"/>
        <v>0</v>
      </c>
      <c r="AT32" s="250">
        <f t="shared" si="33"/>
        <v>0</v>
      </c>
      <c r="AU32" s="250">
        <f t="shared" si="34"/>
        <v>0</v>
      </c>
      <c r="AV32" s="250">
        <f t="shared" si="35"/>
        <v>1</v>
      </c>
      <c r="AW32" s="250">
        <f t="shared" si="36"/>
        <v>0</v>
      </c>
      <c r="AX32" s="250">
        <f t="shared" si="37"/>
        <v>0</v>
      </c>
      <c r="AY32" s="89"/>
      <c r="AZ32" s="111"/>
      <c r="BA32" s="111"/>
      <c r="BB32" s="111"/>
      <c r="BC32" s="111"/>
      <c r="BD32" s="111"/>
      <c r="BE32" s="111"/>
      <c r="BF32" s="111"/>
      <c r="BG32" s="111"/>
      <c r="BH32" s="89"/>
      <c r="BI32" s="89"/>
      <c r="BJ32" s="89"/>
      <c r="BK32" s="89"/>
      <c r="BL32" s="89"/>
    </row>
    <row r="33" spans="1:64" x14ac:dyDescent="0.25">
      <c r="A33" s="86">
        <f t="shared" si="5"/>
        <v>32</v>
      </c>
      <c r="B33" s="113">
        <v>8.0602939736024268E-4</v>
      </c>
      <c r="C33" s="88"/>
      <c r="D33" s="88"/>
      <c r="E33" s="194">
        <f t="shared" si="9"/>
        <v>4.3288754832353877E-4</v>
      </c>
      <c r="F33" s="89">
        <f t="shared" si="22"/>
        <v>-1.6256162671828094E-3</v>
      </c>
      <c r="G33" s="113">
        <v>9.8738878669666255E-2</v>
      </c>
      <c r="H33" s="88"/>
      <c r="I33" s="84">
        <f t="shared" si="10"/>
        <v>28360.221266015047</v>
      </c>
      <c r="J33" s="84">
        <f t="shared" si="11"/>
        <v>28464.244446203611</v>
      </c>
      <c r="K33" s="84">
        <f t="shared" si="12"/>
        <v>28568.267626392171</v>
      </c>
      <c r="L33" s="84">
        <f t="shared" si="13"/>
        <v>28672.290806580735</v>
      </c>
      <c r="M33" s="108">
        <f>IF(T33&lt;&gt;0,(((G33+1)*('Data Raw'!$N$1007-'Data Raw'!$N$1008)/2+'Data Raw'!$N$1008)*'Data Raw'!$M$1010+'Data Raw'!$M$1009)*AE33+AE33)</f>
        <v>28776.313986769295</v>
      </c>
      <c r="N33" s="84">
        <f t="shared" si="14"/>
        <v>28880.337166957856</v>
      </c>
      <c r="O33" s="84">
        <f t="shared" si="15"/>
        <v>28984.360347146419</v>
      </c>
      <c r="P33" s="84">
        <f t="shared" si="16"/>
        <v>29088.38352733498</v>
      </c>
      <c r="Q33" s="84">
        <f t="shared" si="17"/>
        <v>29192.406707523543</v>
      </c>
      <c r="R33" s="166" t="str">
        <f t="shared" si="23"/>
        <v/>
      </c>
      <c r="S33" s="109">
        <f>'Data Raw'!E75</f>
        <v>28743.82</v>
      </c>
      <c r="T33" s="109">
        <f>'Data Raw'!G75</f>
        <v>28842.13</v>
      </c>
      <c r="U33" s="109">
        <f>'Data Raw'!D75</f>
        <v>28965.15</v>
      </c>
      <c r="V33" s="166">
        <f t="shared" si="24"/>
        <v>1</v>
      </c>
      <c r="W33" s="89">
        <f t="shared" si="6"/>
        <v>-65.816013230705721</v>
      </c>
      <c r="X33" s="89">
        <f t="shared" si="7"/>
        <v>4331.7475975844309</v>
      </c>
      <c r="Y33" s="89">
        <f t="shared" si="25"/>
        <v>194.21323921128945</v>
      </c>
      <c r="Z33" s="109">
        <f t="shared" si="18"/>
        <v>221.33000000000175</v>
      </c>
      <c r="AA33" s="89">
        <f t="shared" si="26"/>
        <v>296.73207058660665</v>
      </c>
      <c r="AB33" s="89">
        <f t="shared" si="27"/>
        <v>28601.995780001616</v>
      </c>
      <c r="AC33" s="89">
        <f t="shared" si="30"/>
        <v>29127.804219998387</v>
      </c>
      <c r="AD33" s="89">
        <f t="shared" si="31"/>
        <v>1</v>
      </c>
      <c r="AE33" s="89">
        <f>'Data Raw'!C75</f>
        <v>28864.9</v>
      </c>
      <c r="AF33" s="89"/>
      <c r="AG33" s="89">
        <f t="shared" si="1"/>
        <v>-22.770000000000437</v>
      </c>
      <c r="AH33" s="89">
        <f t="shared" si="2"/>
        <v>-88.586013230706158</v>
      </c>
      <c r="AI33" s="109">
        <f t="shared" si="3"/>
        <v>-1</v>
      </c>
      <c r="AJ33" s="109">
        <f t="shared" si="19"/>
        <v>50</v>
      </c>
      <c r="AK33" s="88"/>
      <c r="AL33" s="191">
        <f t="shared" si="20"/>
        <v>53.139999999999418</v>
      </c>
      <c r="AM33" s="191" t="str">
        <f t="shared" si="21"/>
        <v/>
      </c>
      <c r="AN33" s="88"/>
      <c r="AO33" s="191"/>
      <c r="AP33" s="191">
        <f t="shared" si="4"/>
        <v>518.47290000001988</v>
      </c>
      <c r="AQ33" s="191">
        <f t="shared" si="28"/>
        <v>129.35678945026828</v>
      </c>
      <c r="AR33" s="191">
        <f t="shared" si="29"/>
        <v>-64.856449761021167</v>
      </c>
      <c r="AS33" s="250">
        <f t="shared" si="32"/>
        <v>0</v>
      </c>
      <c r="AT33" s="250">
        <f t="shared" si="33"/>
        <v>0</v>
      </c>
      <c r="AU33" s="250">
        <f t="shared" si="34"/>
        <v>0</v>
      </c>
      <c r="AV33" s="250">
        <f t="shared" si="35"/>
        <v>1</v>
      </c>
      <c r="AW33" s="250">
        <f t="shared" si="36"/>
        <v>0</v>
      </c>
      <c r="AX33" s="250">
        <f t="shared" si="37"/>
        <v>0</v>
      </c>
      <c r="AY33" s="89"/>
      <c r="AZ33" s="111"/>
      <c r="BA33" s="111"/>
      <c r="BB33" s="111"/>
      <c r="BC33" s="111"/>
      <c r="BD33" s="111"/>
      <c r="BE33" s="111"/>
      <c r="BF33" s="111"/>
      <c r="BG33" s="111"/>
      <c r="BH33" s="89"/>
      <c r="BI33" s="89"/>
      <c r="BJ33" s="89"/>
      <c r="BK33" s="89"/>
      <c r="BL33" s="89"/>
    </row>
    <row r="34" spans="1:64" x14ac:dyDescent="0.25">
      <c r="A34" s="86">
        <f t="shared" si="5"/>
        <v>33</v>
      </c>
      <c r="B34" s="113">
        <v>1.0066113392124605E-2</v>
      </c>
      <c r="C34" s="88"/>
      <c r="D34" s="88"/>
      <c r="E34" s="194">
        <f t="shared" si="9"/>
        <v>9.2600839947643617E-3</v>
      </c>
      <c r="F34" s="89">
        <f t="shared" si="22"/>
        <v>-7.0516229761784753E-5</v>
      </c>
      <c r="G34" s="113">
        <v>0.10483458285162306</v>
      </c>
      <c r="H34" s="88"/>
      <c r="I34" s="84">
        <f t="shared" si="10"/>
        <v>28483.34841379695</v>
      </c>
      <c r="J34" s="84">
        <f t="shared" si="11"/>
        <v>28580.455033402599</v>
      </c>
      <c r="K34" s="84">
        <f t="shared" si="12"/>
        <v>28677.561653008241</v>
      </c>
      <c r="L34" s="84">
        <f t="shared" si="13"/>
        <v>28774.668272613886</v>
      </c>
      <c r="M34" s="108">
        <f>IF(T34&lt;&gt;0,(((G34+1)*('Data Raw'!$N$1007-'Data Raw'!$N$1008)/2+'Data Raw'!$N$1008)*'Data Raw'!$M$1010+'Data Raw'!$M$1009)*AE34+AE34)</f>
        <v>28871.774892219531</v>
      </c>
      <c r="N34" s="84">
        <f t="shared" si="14"/>
        <v>28968.881511825177</v>
      </c>
      <c r="O34" s="84">
        <f t="shared" si="15"/>
        <v>29065.988131430822</v>
      </c>
      <c r="P34" s="84">
        <f t="shared" si="16"/>
        <v>29163.094751036464</v>
      </c>
      <c r="Q34" s="84">
        <f t="shared" si="17"/>
        <v>29260.201370642113</v>
      </c>
      <c r="R34" s="166" t="str">
        <f t="shared" si="23"/>
        <v/>
      </c>
      <c r="S34" s="109">
        <f>'Data Raw'!E76</f>
        <v>28453.48</v>
      </c>
      <c r="T34" s="109">
        <f>'Data Raw'!G76</f>
        <v>28638.53</v>
      </c>
      <c r="U34" s="109">
        <f>'Data Raw'!D76</f>
        <v>28946.44</v>
      </c>
      <c r="V34" s="166">
        <f t="shared" si="24"/>
        <v>1</v>
      </c>
      <c r="W34" s="89">
        <f t="shared" si="6"/>
        <v>233.24489221953263</v>
      </c>
      <c r="X34" s="89">
        <f t="shared" si="7"/>
        <v>54403.179746501395</v>
      </c>
      <c r="Y34" s="89">
        <f t="shared" si="25"/>
        <v>200.2555058833413</v>
      </c>
      <c r="Z34" s="109">
        <f t="shared" si="18"/>
        <v>492.95999999999913</v>
      </c>
      <c r="AA34" s="89">
        <f t="shared" si="26"/>
        <v>324.76463193137698</v>
      </c>
      <c r="AB34" s="89">
        <f t="shared" si="27"/>
        <v>28694.217740001382</v>
      </c>
      <c r="AC34" s="89">
        <f t="shared" si="30"/>
        <v>29198.662259998615</v>
      </c>
      <c r="AD34" s="89" t="str">
        <f t="shared" si="31"/>
        <v/>
      </c>
      <c r="AE34" s="89">
        <f>'Data Raw'!C76</f>
        <v>28946.44</v>
      </c>
      <c r="AF34" s="89"/>
      <c r="AG34" s="89">
        <f t="shared" si="1"/>
        <v>-307.90999999999985</v>
      </c>
      <c r="AH34" s="89">
        <f t="shared" si="2"/>
        <v>-74.665107780467224</v>
      </c>
      <c r="AI34" s="109">
        <f t="shared" si="3"/>
        <v>-1</v>
      </c>
      <c r="AJ34" s="109">
        <f t="shared" si="19"/>
        <v>48.553309802822362</v>
      </c>
      <c r="AK34" s="88"/>
      <c r="AL34" s="191">
        <f t="shared" si="20"/>
        <v>22.770000000000437</v>
      </c>
      <c r="AM34" s="191" t="str">
        <f t="shared" si="21"/>
        <v/>
      </c>
      <c r="AN34" s="88"/>
      <c r="AO34" s="191"/>
      <c r="AP34" s="191">
        <f t="shared" si="4"/>
        <v>94808.568099999917</v>
      </c>
      <c r="AQ34" s="191">
        <f t="shared" si="28"/>
        <v>149.19603506690513</v>
      </c>
      <c r="AR34" s="191">
        <f t="shared" si="29"/>
        <v>-51.059470816436175</v>
      </c>
      <c r="AS34" s="250">
        <f t="shared" si="32"/>
        <v>0</v>
      </c>
      <c r="AT34" s="250">
        <f t="shared" si="33"/>
        <v>1</v>
      </c>
      <c r="AU34" s="250">
        <f t="shared" si="34"/>
        <v>0</v>
      </c>
      <c r="AV34" s="250">
        <f t="shared" si="35"/>
        <v>0</v>
      </c>
      <c r="AW34" s="250">
        <f t="shared" si="36"/>
        <v>0</v>
      </c>
      <c r="AX34" s="250">
        <f t="shared" si="37"/>
        <v>0</v>
      </c>
      <c r="AY34" s="167"/>
      <c r="AZ34" s="111"/>
      <c r="BA34" s="111"/>
      <c r="BB34" s="111"/>
      <c r="BC34" s="111"/>
      <c r="BD34" s="111"/>
      <c r="BE34" s="111"/>
      <c r="BF34" s="111"/>
      <c r="BG34" s="111"/>
      <c r="BH34" s="89"/>
      <c r="BI34" s="89"/>
      <c r="BJ34" s="89"/>
      <c r="BK34" s="89"/>
      <c r="BL34" s="89"/>
    </row>
    <row r="35" spans="1:64" x14ac:dyDescent="0.25">
      <c r="A35" s="86">
        <f t="shared" si="5"/>
        <v>34</v>
      </c>
      <c r="B35" s="113">
        <v>4.576220112329939E-4</v>
      </c>
      <c r="C35" s="88"/>
      <c r="D35" s="88"/>
      <c r="E35" s="194">
        <f t="shared" si="9"/>
        <v>-9.6084913808916119E-3</v>
      </c>
      <c r="F35" s="89">
        <f t="shared" si="22"/>
        <v>-1.4330841084946172E-3</v>
      </c>
      <c r="G35" s="113">
        <v>8.3255843625321277E-2</v>
      </c>
      <c r="H35" s="88"/>
      <c r="I35" s="84">
        <f t="shared" si="10"/>
        <v>28085.481738225004</v>
      </c>
      <c r="J35" s="84">
        <f t="shared" si="11"/>
        <v>28185.609491166677</v>
      </c>
      <c r="K35" s="84">
        <f t="shared" si="12"/>
        <v>28285.737244108346</v>
      </c>
      <c r="L35" s="84">
        <f t="shared" si="13"/>
        <v>28385.864997050019</v>
      </c>
      <c r="M35" s="108">
        <f>IF(T35&lt;&gt;0,(((G35+1)*('Data Raw'!$N$1007-'Data Raw'!$N$1008)/2+'Data Raw'!$N$1008)*'Data Raw'!$M$1010+'Data Raw'!$M$1009)*AE35+AE35)</f>
        <v>28485.992749991688</v>
      </c>
      <c r="N35" s="84">
        <f t="shared" si="14"/>
        <v>28586.120502933358</v>
      </c>
      <c r="O35" s="84">
        <f t="shared" si="15"/>
        <v>28686.248255875031</v>
      </c>
      <c r="P35" s="84">
        <f t="shared" si="16"/>
        <v>28786.3760088167</v>
      </c>
      <c r="Q35" s="84">
        <f t="shared" si="17"/>
        <v>28886.503761758373</v>
      </c>
      <c r="R35" s="166" t="str">
        <f t="shared" si="23"/>
        <v/>
      </c>
      <c r="S35" s="109">
        <f>'Data Raw'!E77</f>
        <v>28403.64</v>
      </c>
      <c r="T35" s="109">
        <f>'Data Raw'!G77</f>
        <v>28436.84</v>
      </c>
      <c r="U35" s="109">
        <f>'Data Raw'!D77</f>
        <v>28648.639999999999</v>
      </c>
      <c r="V35" s="166">
        <f t="shared" si="24"/>
        <v>1</v>
      </c>
      <c r="W35" s="89">
        <f t="shared" si="6"/>
        <v>49.152749991688324</v>
      </c>
      <c r="X35" s="89">
        <f t="shared" si="7"/>
        <v>2415.9928317454164</v>
      </c>
      <c r="Y35" s="89">
        <f t="shared" si="25"/>
        <v>186.329047904623</v>
      </c>
      <c r="Z35" s="109">
        <f t="shared" si="18"/>
        <v>245</v>
      </c>
      <c r="AA35" s="89">
        <f t="shared" si="26"/>
        <v>313.36968451260884</v>
      </c>
      <c r="AB35" s="89">
        <f t="shared" si="27"/>
        <v>28333.320062858329</v>
      </c>
      <c r="AC35" s="89">
        <f t="shared" si="30"/>
        <v>28885.419937141669</v>
      </c>
      <c r="AD35" s="89">
        <f t="shared" si="31"/>
        <v>1</v>
      </c>
      <c r="AE35" s="89">
        <f>'Data Raw'!C77</f>
        <v>28609.37</v>
      </c>
      <c r="AF35" s="89"/>
      <c r="AG35" s="89">
        <f t="shared" si="1"/>
        <v>-172.52999999999884</v>
      </c>
      <c r="AH35" s="89">
        <f t="shared" si="2"/>
        <v>-123.37725000831051</v>
      </c>
      <c r="AI35" s="109">
        <f t="shared" si="3"/>
        <v>-1</v>
      </c>
      <c r="AJ35" s="109">
        <f t="shared" si="19"/>
        <v>50</v>
      </c>
      <c r="AK35" s="88"/>
      <c r="AL35" s="191">
        <f t="shared" si="20"/>
        <v>307.90999999999985</v>
      </c>
      <c r="AM35" s="191" t="str">
        <f t="shared" si="21"/>
        <v/>
      </c>
      <c r="AN35" s="88"/>
      <c r="AO35" s="191"/>
      <c r="AP35" s="191">
        <f t="shared" si="4"/>
        <v>29766.600899999597</v>
      </c>
      <c r="AQ35" s="191">
        <f t="shared" si="28"/>
        <v>151.78869783724886</v>
      </c>
      <c r="AR35" s="191">
        <f t="shared" si="29"/>
        <v>-34.540350067374135</v>
      </c>
      <c r="AS35" s="250">
        <f t="shared" si="32"/>
        <v>0</v>
      </c>
      <c r="AT35" s="250">
        <f t="shared" si="33"/>
        <v>0</v>
      </c>
      <c r="AU35" s="250">
        <f t="shared" si="34"/>
        <v>1</v>
      </c>
      <c r="AV35" s="250">
        <f t="shared" si="35"/>
        <v>0</v>
      </c>
      <c r="AW35" s="250">
        <f t="shared" si="36"/>
        <v>0</v>
      </c>
      <c r="AX35" s="250">
        <f t="shared" si="37"/>
        <v>0</v>
      </c>
      <c r="AY35" s="167"/>
      <c r="AZ35" s="111"/>
      <c r="BA35" s="111"/>
      <c r="BB35" s="111"/>
      <c r="BC35" s="111"/>
      <c r="BD35" s="111"/>
      <c r="BE35" s="111"/>
      <c r="BF35" s="111"/>
      <c r="BG35" s="111"/>
      <c r="BH35" s="89"/>
      <c r="BI35" s="89"/>
      <c r="BJ35" s="89"/>
      <c r="BK35" s="89"/>
      <c r="BL35" s="89"/>
    </row>
    <row r="36" spans="1:64" x14ac:dyDescent="0.25">
      <c r="A36" s="86">
        <f t="shared" si="5"/>
        <v>35</v>
      </c>
      <c r="B36" s="113">
        <v>3.9316950299324867E-2</v>
      </c>
      <c r="C36" s="88"/>
      <c r="D36" s="88"/>
      <c r="E36" s="194">
        <f t="shared" si="9"/>
        <v>3.8859328288091875E-2</v>
      </c>
      <c r="F36" s="89">
        <f t="shared" si="22"/>
        <v>4.3229748053034527E-3</v>
      </c>
      <c r="G36" s="113">
        <v>7.8743590823960527E-2</v>
      </c>
      <c r="H36" s="88"/>
      <c r="I36" s="84">
        <f t="shared" si="10"/>
        <v>27736.199468756124</v>
      </c>
      <c r="J36" s="84">
        <f t="shared" si="11"/>
        <v>27829.363992708433</v>
      </c>
      <c r="K36" s="84">
        <f t="shared" si="12"/>
        <v>27922.528516660746</v>
      </c>
      <c r="L36" s="84">
        <f t="shared" si="13"/>
        <v>28015.693040613056</v>
      </c>
      <c r="M36" s="108">
        <f>IF(T36&lt;&gt;0,(((G36+1)*('Data Raw'!$N$1007-'Data Raw'!$N$1008)/2+'Data Raw'!$N$1008)*'Data Raw'!$M$1010+'Data Raw'!$M$1009)*AE36+AE36)</f>
        <v>28108.857564565369</v>
      </c>
      <c r="N36" s="84">
        <f t="shared" si="14"/>
        <v>28202.022088517682</v>
      </c>
      <c r="O36" s="84">
        <f t="shared" si="15"/>
        <v>28295.186612469992</v>
      </c>
      <c r="P36" s="84">
        <f t="shared" si="16"/>
        <v>28388.351136422305</v>
      </c>
      <c r="Q36" s="84">
        <f t="shared" si="17"/>
        <v>28481.515660374615</v>
      </c>
      <c r="R36" s="166" t="str">
        <f t="shared" si="23"/>
        <v/>
      </c>
      <c r="S36" s="109">
        <f>'Data Raw'!E78</f>
        <v>28216.09</v>
      </c>
      <c r="T36" s="109">
        <f>'Data Raw'!G78</f>
        <v>28558.59</v>
      </c>
      <c r="U36" s="109">
        <f>'Data Raw'!D78</f>
        <v>28558.59</v>
      </c>
      <c r="V36" s="166" t="str">
        <f t="shared" si="24"/>
        <v/>
      </c>
      <c r="W36" s="89">
        <f t="shared" si="6"/>
        <v>-449.73243543463104</v>
      </c>
      <c r="X36" s="89">
        <f t="shared" si="7"/>
        <v>202259.26348196459</v>
      </c>
      <c r="Y36" s="89">
        <f t="shared" si="25"/>
        <v>242.18362220201678</v>
      </c>
      <c r="Z36" s="109">
        <f t="shared" si="18"/>
        <v>342.5</v>
      </c>
      <c r="AA36" s="89">
        <f t="shared" si="26"/>
        <v>317.53115815366471</v>
      </c>
      <c r="AB36" s="89">
        <f t="shared" si="27"/>
        <v>27974.515768164285</v>
      </c>
      <c r="AC36" s="89">
        <f t="shared" si="30"/>
        <v>28507.244231835717</v>
      </c>
      <c r="AD36" s="89" t="str">
        <f t="shared" si="31"/>
        <v/>
      </c>
      <c r="AE36" s="89">
        <f>'Data Raw'!C78</f>
        <v>28240.880000000001</v>
      </c>
      <c r="AF36" s="89"/>
      <c r="AG36" s="89">
        <f t="shared" si="1"/>
        <v>317.70999999999913</v>
      </c>
      <c r="AH36" s="89">
        <f t="shared" si="2"/>
        <v>-132.02243543463192</v>
      </c>
      <c r="AI36" s="109">
        <f t="shared" si="3"/>
        <v>-1</v>
      </c>
      <c r="AJ36" s="109">
        <f t="shared" si="19"/>
        <v>46.582261976155749</v>
      </c>
      <c r="AK36" s="88"/>
      <c r="AL36" s="191" t="str">
        <f t="shared" si="20"/>
        <v/>
      </c>
      <c r="AM36" s="191">
        <f t="shared" si="21"/>
        <v>-317.70999999999913</v>
      </c>
      <c r="AN36" s="88"/>
      <c r="AO36" s="191"/>
      <c r="AP36" s="191">
        <f t="shared" si="4"/>
        <v>100939.64409999945</v>
      </c>
      <c r="AQ36" s="191">
        <f t="shared" si="28"/>
        <v>170.22439807755444</v>
      </c>
      <c r="AR36" s="191">
        <f t="shared" si="29"/>
        <v>-71.959224124462338</v>
      </c>
      <c r="AS36" s="250">
        <f t="shared" si="32"/>
        <v>0</v>
      </c>
      <c r="AT36" s="250">
        <f t="shared" si="33"/>
        <v>0</v>
      </c>
      <c r="AU36" s="250">
        <f t="shared" si="34"/>
        <v>0</v>
      </c>
      <c r="AV36" s="250">
        <f t="shared" si="35"/>
        <v>0</v>
      </c>
      <c r="AW36" s="250">
        <f t="shared" si="36"/>
        <v>0</v>
      </c>
      <c r="AX36" s="250">
        <f t="shared" si="37"/>
        <v>0</v>
      </c>
      <c r="AY36" s="89"/>
      <c r="AZ36" s="111"/>
      <c r="BA36" s="111"/>
      <c r="BB36" s="111"/>
      <c r="BC36" s="111"/>
      <c r="BD36" s="111"/>
      <c r="BE36" s="111"/>
      <c r="BF36" s="111"/>
      <c r="BG36" s="111"/>
      <c r="BH36" s="89"/>
      <c r="BI36" s="89"/>
      <c r="BJ36" s="89"/>
      <c r="BK36" s="89"/>
      <c r="BL36" s="89"/>
    </row>
    <row r="37" spans="1:64" x14ac:dyDescent="0.25">
      <c r="A37" s="86">
        <f t="shared" si="5"/>
        <v>36</v>
      </c>
      <c r="B37" s="113">
        <v>1.1984782578806643E-2</v>
      </c>
      <c r="C37" s="88"/>
      <c r="D37" s="88"/>
      <c r="E37" s="194">
        <f t="shared" si="9"/>
        <v>-2.7332167720518226E-2</v>
      </c>
      <c r="F37" s="89">
        <f t="shared" si="22"/>
        <v>-1.9918841267107254E-4</v>
      </c>
      <c r="G37" s="113">
        <v>0.12122481763626747</v>
      </c>
      <c r="H37" s="88"/>
      <c r="I37" s="84">
        <f t="shared" si="10"/>
        <v>28065.566494332405</v>
      </c>
      <c r="J37" s="84">
        <f t="shared" si="11"/>
        <v>28186.658305433415</v>
      </c>
      <c r="K37" s="84">
        <f t="shared" si="12"/>
        <v>28307.750116534422</v>
      </c>
      <c r="L37" s="84">
        <f t="shared" si="13"/>
        <v>28428.841927635433</v>
      </c>
      <c r="M37" s="108">
        <f>IF(T37&lt;&gt;0,(((G37+1)*('Data Raw'!$N$1007-'Data Raw'!$N$1008)/2+'Data Raw'!$N$1008)*'Data Raw'!$M$1010+'Data Raw'!$M$1009)*AE37+AE37)</f>
        <v>28549.933738736439</v>
      </c>
      <c r="N37" s="84">
        <f t="shared" si="14"/>
        <v>28671.025549837446</v>
      </c>
      <c r="O37" s="84">
        <f t="shared" si="15"/>
        <v>28792.117360938457</v>
      </c>
      <c r="P37" s="84">
        <f t="shared" si="16"/>
        <v>28913.209172039464</v>
      </c>
      <c r="Q37" s="84">
        <f t="shared" si="17"/>
        <v>29034.300983140474</v>
      </c>
      <c r="R37" s="166" t="str">
        <f t="shared" si="23"/>
        <v/>
      </c>
      <c r="S37" s="109">
        <f>'Data Raw'!E79</f>
        <v>28532.080000000002</v>
      </c>
      <c r="T37" s="109">
        <f>'Data Raw'!G79</f>
        <v>28801.27</v>
      </c>
      <c r="U37" s="109">
        <f>'Data Raw'!D79</f>
        <v>28830.85</v>
      </c>
      <c r="V37" s="166" t="str">
        <f t="shared" si="24"/>
        <v/>
      </c>
      <c r="W37" s="89">
        <f t="shared" si="6"/>
        <v>-251.33626126356103</v>
      </c>
      <c r="X37" s="89">
        <f t="shared" si="7"/>
        <v>63169.91622594501</v>
      </c>
      <c r="Y37" s="89">
        <f t="shared" si="25"/>
        <v>243.51220485789685</v>
      </c>
      <c r="Z37" s="109">
        <f t="shared" si="18"/>
        <v>298.7699999999968</v>
      </c>
      <c r="AA37" s="89">
        <f t="shared" si="26"/>
        <v>314.85099270314072</v>
      </c>
      <c r="AB37" s="89">
        <f t="shared" si="27"/>
        <v>28316.138515569386</v>
      </c>
      <c r="AC37" s="89">
        <f t="shared" si="30"/>
        <v>28855.941484430616</v>
      </c>
      <c r="AD37" s="89">
        <f t="shared" si="31"/>
        <v>1</v>
      </c>
      <c r="AE37" s="89">
        <f>'Data Raw'!C79</f>
        <v>28586.04</v>
      </c>
      <c r="AF37" s="89"/>
      <c r="AG37" s="89">
        <f t="shared" si="1"/>
        <v>215.22999999999956</v>
      </c>
      <c r="AH37" s="89">
        <f t="shared" si="2"/>
        <v>-36.106261263561464</v>
      </c>
      <c r="AI37" s="109">
        <f t="shared" si="3"/>
        <v>-1</v>
      </c>
      <c r="AJ37" s="109">
        <f t="shared" si="19"/>
        <v>50</v>
      </c>
      <c r="AK37" s="88"/>
      <c r="AL37" s="191" t="str">
        <f t="shared" si="20"/>
        <v/>
      </c>
      <c r="AM37" s="191">
        <f t="shared" si="21"/>
        <v>-215.22999999999956</v>
      </c>
      <c r="AN37" s="88"/>
      <c r="AO37" s="191"/>
      <c r="AP37" s="191">
        <f t="shared" si="4"/>
        <v>46323.952899999815</v>
      </c>
      <c r="AQ37" s="191">
        <f t="shared" si="28"/>
        <v>175.22502051338168</v>
      </c>
      <c r="AR37" s="191">
        <f t="shared" si="29"/>
        <v>-68.287184344515168</v>
      </c>
      <c r="AS37" s="250">
        <f t="shared" si="32"/>
        <v>0</v>
      </c>
      <c r="AT37" s="250">
        <f t="shared" si="33"/>
        <v>0</v>
      </c>
      <c r="AU37" s="250">
        <f t="shared" si="34"/>
        <v>0</v>
      </c>
      <c r="AV37" s="250">
        <f t="shared" si="35"/>
        <v>0</v>
      </c>
      <c r="AW37" s="250">
        <f t="shared" si="36"/>
        <v>1</v>
      </c>
      <c r="AX37" s="250">
        <f t="shared" si="37"/>
        <v>0</v>
      </c>
      <c r="AY37" s="89"/>
      <c r="AZ37" s="111"/>
      <c r="BA37" s="111"/>
      <c r="BB37" s="111"/>
      <c r="BC37" s="111"/>
      <c r="BD37" s="111"/>
      <c r="BE37" s="111"/>
      <c r="BF37" s="111"/>
      <c r="BG37" s="111"/>
      <c r="BH37" s="89"/>
      <c r="BI37" s="89"/>
      <c r="BJ37" s="89"/>
      <c r="BK37" s="89"/>
      <c r="BL37" s="89"/>
    </row>
    <row r="38" spans="1:64" x14ac:dyDescent="0.25">
      <c r="A38" s="86">
        <f t="shared" si="5"/>
        <v>37</v>
      </c>
      <c r="B38" s="113">
        <v>1.7591110270551383E-4</v>
      </c>
      <c r="C38" s="88"/>
      <c r="D38" s="88"/>
      <c r="E38" s="194">
        <f t="shared" si="9"/>
        <v>-1.1808871476101129E-2</v>
      </c>
      <c r="F38" s="89">
        <f t="shared" si="22"/>
        <v>-1.857714564589652E-3</v>
      </c>
      <c r="G38" s="113">
        <v>0.14469290824781328</v>
      </c>
      <c r="H38" s="88"/>
      <c r="I38" s="84">
        <f t="shared" si="10"/>
        <v>28032.335644957388</v>
      </c>
      <c r="J38" s="84">
        <f t="shared" si="11"/>
        <v>28154.091747386334</v>
      </c>
      <c r="K38" s="84">
        <f t="shared" si="12"/>
        <v>28275.847849815284</v>
      </c>
      <c r="L38" s="84">
        <f t="shared" si="13"/>
        <v>28397.60395224423</v>
      </c>
      <c r="M38" s="108">
        <f>IF(T38&lt;&gt;0,(((G38+1)*('Data Raw'!$N$1007-'Data Raw'!$N$1008)/2+'Data Raw'!$N$1008)*'Data Raw'!$M$1010+'Data Raw'!$M$1009)*AE38+AE38)</f>
        <v>28519.36005467318</v>
      </c>
      <c r="N38" s="84">
        <f t="shared" si="14"/>
        <v>28641.116157102129</v>
      </c>
      <c r="O38" s="84">
        <f t="shared" si="15"/>
        <v>28762.872259531076</v>
      </c>
      <c r="P38" s="84">
        <f t="shared" si="16"/>
        <v>28884.628361960025</v>
      </c>
      <c r="Q38" s="84">
        <f t="shared" si="17"/>
        <v>29006.384464388972</v>
      </c>
      <c r="R38" s="166" t="str">
        <f t="shared" si="23"/>
        <v/>
      </c>
      <c r="S38" s="109">
        <f>'Data Raw'!E80</f>
        <v>28314.93</v>
      </c>
      <c r="T38" s="109">
        <f>'Data Raw'!G80</f>
        <v>28489</v>
      </c>
      <c r="U38" s="109">
        <f>'Data Raw'!D80</f>
        <v>28590.22</v>
      </c>
      <c r="V38" s="166" t="str">
        <f t="shared" si="24"/>
        <v/>
      </c>
      <c r="W38" s="89">
        <f t="shared" si="6"/>
        <v>30.360054673179548</v>
      </c>
      <c r="X38" s="89">
        <f t="shared" si="7"/>
        <v>921.73291975845132</v>
      </c>
      <c r="Y38" s="89">
        <f t="shared" si="25"/>
        <v>225.74033641974083</v>
      </c>
      <c r="Z38" s="109">
        <f t="shared" si="18"/>
        <v>275.29000000000087</v>
      </c>
      <c r="AA38" s="89">
        <f t="shared" si="26"/>
        <v>309.19942231697786</v>
      </c>
      <c r="AB38" s="89">
        <f t="shared" si="27"/>
        <v>28234.01665620233</v>
      </c>
      <c r="AC38" s="89">
        <f t="shared" si="30"/>
        <v>28769.263343797669</v>
      </c>
      <c r="AD38" s="89">
        <f t="shared" si="31"/>
        <v>1</v>
      </c>
      <c r="AE38" s="89">
        <f>'Data Raw'!C80</f>
        <v>28501.64</v>
      </c>
      <c r="AF38" s="89"/>
      <c r="AG38" s="89">
        <f t="shared" si="1"/>
        <v>-12.639999999999418</v>
      </c>
      <c r="AH38" s="89">
        <f t="shared" si="2"/>
        <v>17.72005467318013</v>
      </c>
      <c r="AI38" s="109">
        <f t="shared" si="3"/>
        <v>1</v>
      </c>
      <c r="AJ38" s="109">
        <f t="shared" si="19"/>
        <v>50</v>
      </c>
      <c r="AK38" s="88"/>
      <c r="AL38" s="191" t="str">
        <f t="shared" si="20"/>
        <v/>
      </c>
      <c r="AM38" s="191">
        <f t="shared" si="21"/>
        <v>-12.639999999999418</v>
      </c>
      <c r="AN38" s="88"/>
      <c r="AO38" s="191"/>
      <c r="AP38" s="191">
        <f t="shared" si="4"/>
        <v>159.76959999998527</v>
      </c>
      <c r="AQ38" s="191">
        <f t="shared" si="28"/>
        <v>157.16001823411699</v>
      </c>
      <c r="AR38" s="191">
        <f t="shared" si="29"/>
        <v>-68.580318185623838</v>
      </c>
      <c r="AS38" s="250">
        <f t="shared" si="32"/>
        <v>0</v>
      </c>
      <c r="AT38" s="250">
        <f t="shared" si="33"/>
        <v>0</v>
      </c>
      <c r="AU38" s="250">
        <f t="shared" si="34"/>
        <v>1</v>
      </c>
      <c r="AV38" s="250">
        <f t="shared" si="35"/>
        <v>0</v>
      </c>
      <c r="AW38" s="250">
        <f t="shared" si="36"/>
        <v>0</v>
      </c>
      <c r="AX38" s="250">
        <f t="shared" si="37"/>
        <v>0</v>
      </c>
      <c r="AY38" s="89"/>
      <c r="AZ38" s="111"/>
      <c r="BA38" s="111"/>
      <c r="BB38" s="111"/>
      <c r="BC38" s="111"/>
      <c r="BD38" s="111"/>
      <c r="BE38" s="111"/>
      <c r="BF38" s="111"/>
      <c r="BG38" s="111"/>
      <c r="BH38" s="89"/>
      <c r="BI38" s="89"/>
      <c r="BJ38" s="89"/>
      <c r="BK38" s="89"/>
      <c r="BL38" s="89"/>
    </row>
    <row r="39" spans="1:64" x14ac:dyDescent="0.25">
      <c r="A39" s="86">
        <f t="shared" si="5"/>
        <v>38</v>
      </c>
      <c r="B39" s="113">
        <v>1.4514916778113424E-2</v>
      </c>
      <c r="C39" s="88"/>
      <c r="D39" s="88"/>
      <c r="E39" s="194">
        <f t="shared" si="9"/>
        <v>1.433900567540791E-2</v>
      </c>
      <c r="F39" s="89">
        <f t="shared" si="22"/>
        <v>4.5610261255285708E-4</v>
      </c>
      <c r="G39" s="113">
        <v>0.14178474433125732</v>
      </c>
      <c r="H39" s="88"/>
      <c r="I39" s="84">
        <f t="shared" si="10"/>
        <v>28134.770976644166</v>
      </c>
      <c r="J39" s="84">
        <f t="shared" si="11"/>
        <v>28247.641144854038</v>
      </c>
      <c r="K39" s="84">
        <f t="shared" si="12"/>
        <v>28360.511313063907</v>
      </c>
      <c r="L39" s="84">
        <f t="shared" si="13"/>
        <v>28473.38148127378</v>
      </c>
      <c r="M39" s="108">
        <f>IF(T39&lt;&gt;0,(((G39+1)*('Data Raw'!$N$1007-'Data Raw'!$N$1008)/2+'Data Raw'!$N$1008)*'Data Raw'!$M$1010+'Data Raw'!$M$1009)*AE39+AE39)</f>
        <v>28586.251649483649</v>
      </c>
      <c r="N39" s="84">
        <f t="shared" si="14"/>
        <v>28699.121817693518</v>
      </c>
      <c r="O39" s="84">
        <f t="shared" si="15"/>
        <v>28811.991985903391</v>
      </c>
      <c r="P39" s="84">
        <f t="shared" si="16"/>
        <v>28924.86215411326</v>
      </c>
      <c r="Q39" s="84">
        <f t="shared" si="17"/>
        <v>29037.732322323132</v>
      </c>
      <c r="R39" s="166" t="str">
        <f t="shared" si="23"/>
        <v/>
      </c>
      <c r="S39" s="109">
        <f>'Data Raw'!E81</f>
        <v>28299.66</v>
      </c>
      <c r="T39" s="109">
        <f>'Data Raw'!G81</f>
        <v>28309.759999999998</v>
      </c>
      <c r="U39" s="109">
        <f>'Data Raw'!D81</f>
        <v>28579</v>
      </c>
      <c r="V39" s="166" t="str">
        <f t="shared" si="24"/>
        <v/>
      </c>
      <c r="W39" s="89">
        <f t="shared" si="6"/>
        <v>276.49164948365069</v>
      </c>
      <c r="X39" s="89">
        <f t="shared" si="7"/>
        <v>76447.63223418995</v>
      </c>
      <c r="Y39" s="89">
        <f t="shared" si="25"/>
        <v>233.6663766861929</v>
      </c>
      <c r="Z39" s="109">
        <f t="shared" si="18"/>
        <v>279.34000000000015</v>
      </c>
      <c r="AA39" s="89">
        <f t="shared" si="26"/>
        <v>304.93379055740962</v>
      </c>
      <c r="AB39" s="89">
        <f t="shared" si="27"/>
        <v>28312.340491030569</v>
      </c>
      <c r="AC39" s="89">
        <f t="shared" si="30"/>
        <v>28837.979508969431</v>
      </c>
      <c r="AD39" s="89" t="str">
        <f t="shared" si="31"/>
        <v/>
      </c>
      <c r="AE39" s="89">
        <f>'Data Raw'!C81</f>
        <v>28575.16</v>
      </c>
      <c r="AF39" s="89"/>
      <c r="AG39" s="89">
        <f t="shared" si="1"/>
        <v>-265.40000000000146</v>
      </c>
      <c r="AH39" s="89">
        <f t="shared" si="2"/>
        <v>11.091649483649235</v>
      </c>
      <c r="AI39" s="109">
        <f t="shared" si="3"/>
        <v>1</v>
      </c>
      <c r="AJ39" s="109">
        <f t="shared" si="19"/>
        <v>50</v>
      </c>
      <c r="AK39" s="88"/>
      <c r="AL39" s="191" t="str">
        <f t="shared" si="20"/>
        <v/>
      </c>
      <c r="AM39" s="191">
        <f t="shared" si="21"/>
        <v>-265.40000000000146</v>
      </c>
      <c r="AN39" s="88"/>
      <c r="AO39" s="191"/>
      <c r="AP39" s="191">
        <f t="shared" si="4"/>
        <v>70437.160000000775</v>
      </c>
      <c r="AQ39" s="191">
        <f t="shared" si="28"/>
        <v>169.18668287477081</v>
      </c>
      <c r="AR39" s="191">
        <f t="shared" si="29"/>
        <v>-64.479693811422095</v>
      </c>
      <c r="AS39" s="250">
        <f t="shared" si="32"/>
        <v>0</v>
      </c>
      <c r="AT39" s="250">
        <f t="shared" si="33"/>
        <v>1</v>
      </c>
      <c r="AU39" s="250">
        <f t="shared" si="34"/>
        <v>0</v>
      </c>
      <c r="AV39" s="250">
        <f t="shared" si="35"/>
        <v>0</v>
      </c>
      <c r="AW39" s="250">
        <f t="shared" si="36"/>
        <v>0</v>
      </c>
      <c r="AX39" s="250">
        <f t="shared" si="37"/>
        <v>0</v>
      </c>
      <c r="AY39" s="89"/>
      <c r="AZ39" s="111"/>
      <c r="BA39" s="111"/>
      <c r="BB39" s="111"/>
      <c r="BC39" s="111"/>
      <c r="BD39" s="111"/>
      <c r="BE39" s="111"/>
      <c r="BF39" s="111"/>
      <c r="BG39" s="111"/>
      <c r="BH39" s="89"/>
      <c r="BI39" s="89"/>
      <c r="BJ39" s="89"/>
      <c r="BK39" s="89"/>
      <c r="BL39" s="89"/>
    </row>
    <row r="40" spans="1:64" x14ac:dyDescent="0.25">
      <c r="A40" s="86">
        <f t="shared" si="5"/>
        <v>39</v>
      </c>
      <c r="B40" s="113">
        <v>3.0122611516934305E-2</v>
      </c>
      <c r="C40" s="88"/>
      <c r="D40" s="88"/>
      <c r="E40" s="194">
        <f t="shared" si="9"/>
        <v>1.5607694738820881E-2</v>
      </c>
      <c r="F40" s="89">
        <f t="shared" si="22"/>
        <v>2.6206157734482891E-3</v>
      </c>
      <c r="G40" s="113">
        <v>0.11596231814998705</v>
      </c>
      <c r="H40" s="88"/>
      <c r="I40" s="84">
        <f t="shared" si="10"/>
        <v>27952.917749478358</v>
      </c>
      <c r="J40" s="84">
        <f t="shared" si="11"/>
        <v>28069.750937821456</v>
      </c>
      <c r="K40" s="84">
        <f t="shared" si="12"/>
        <v>28186.584126164551</v>
      </c>
      <c r="L40" s="84">
        <f t="shared" si="13"/>
        <v>28303.417314507649</v>
      </c>
      <c r="M40" s="108">
        <f>IF(T40&lt;&gt;0,(((G40+1)*('Data Raw'!$N$1007-'Data Raw'!$N$1008)/2+'Data Raw'!$N$1008)*'Data Raw'!$M$1010+'Data Raw'!$M$1009)*AE40+AE40)</f>
        <v>28420.250502850744</v>
      </c>
      <c r="N40" s="84">
        <f t="shared" si="14"/>
        <v>28537.083691193839</v>
      </c>
      <c r="O40" s="84">
        <f t="shared" si="15"/>
        <v>28653.916879536937</v>
      </c>
      <c r="P40" s="84">
        <f t="shared" si="16"/>
        <v>28770.750067880032</v>
      </c>
      <c r="Q40" s="84">
        <f t="shared" si="17"/>
        <v>28887.58325622313</v>
      </c>
      <c r="R40" s="166" t="str">
        <f t="shared" si="23"/>
        <v/>
      </c>
      <c r="S40" s="109">
        <f>'Data Raw'!E82</f>
        <v>28406.61</v>
      </c>
      <c r="T40" s="109">
        <f>'Data Raw'!G82</f>
        <v>28817.07</v>
      </c>
      <c r="U40" s="109">
        <f>'Data Raw'!D82</f>
        <v>28893.79</v>
      </c>
      <c r="V40" s="166" t="str">
        <f t="shared" si="24"/>
        <v/>
      </c>
      <c r="W40" s="89">
        <f t="shared" si="6"/>
        <v>-396.81949714925577</v>
      </c>
      <c r="X40" s="89">
        <f t="shared" si="7"/>
        <v>157465.71331778821</v>
      </c>
      <c r="Y40" s="89">
        <f t="shared" si="25"/>
        <v>263.23958855539917</v>
      </c>
      <c r="Z40" s="109">
        <f t="shared" si="18"/>
        <v>487.18000000000029</v>
      </c>
      <c r="AA40" s="89">
        <f t="shared" si="26"/>
        <v>330.96896333492259</v>
      </c>
      <c r="AB40" s="89">
        <f t="shared" si="27"/>
        <v>28209.046278026202</v>
      </c>
      <c r="AC40" s="89">
        <f t="shared" si="30"/>
        <v>28727.433721973801</v>
      </c>
      <c r="AD40" s="89" t="str">
        <f t="shared" si="31"/>
        <v/>
      </c>
      <c r="AE40" s="89">
        <f>'Data Raw'!C82</f>
        <v>28468.240000000002</v>
      </c>
      <c r="AF40" s="89"/>
      <c r="AG40" s="89">
        <f t="shared" si="1"/>
        <v>348.82999999999811</v>
      </c>
      <c r="AH40" s="89">
        <f t="shared" si="2"/>
        <v>-47.989497149257659</v>
      </c>
      <c r="AI40" s="109">
        <f t="shared" si="3"/>
        <v>-1</v>
      </c>
      <c r="AJ40" s="109">
        <f t="shared" si="19"/>
        <v>50</v>
      </c>
      <c r="AK40" s="88"/>
      <c r="AL40" s="191" t="str">
        <f t="shared" si="20"/>
        <v/>
      </c>
      <c r="AM40" s="191">
        <f t="shared" si="21"/>
        <v>-348.82999999999811</v>
      </c>
      <c r="AN40" s="88"/>
      <c r="AO40" s="191"/>
      <c r="AP40" s="191">
        <f t="shared" si="4"/>
        <v>121682.36889999868</v>
      </c>
      <c r="AQ40" s="191">
        <f t="shared" si="28"/>
        <v>189.1470514442405</v>
      </c>
      <c r="AR40" s="191">
        <f t="shared" si="29"/>
        <v>-74.092537111158663</v>
      </c>
      <c r="AS40" s="250">
        <f t="shared" si="32"/>
        <v>0</v>
      </c>
      <c r="AT40" s="250">
        <f t="shared" si="33"/>
        <v>0</v>
      </c>
      <c r="AU40" s="250">
        <f t="shared" si="34"/>
        <v>0</v>
      </c>
      <c r="AV40" s="250">
        <f t="shared" si="35"/>
        <v>0</v>
      </c>
      <c r="AW40" s="250">
        <f t="shared" si="36"/>
        <v>0</v>
      </c>
      <c r="AX40" s="250">
        <f t="shared" si="37"/>
        <v>1</v>
      </c>
      <c r="AY40" s="89"/>
      <c r="AZ40" s="111"/>
      <c r="BA40" s="111"/>
      <c r="BB40" s="111"/>
      <c r="BC40" s="111"/>
      <c r="BD40" s="111"/>
      <c r="BE40" s="111"/>
      <c r="BF40" s="111"/>
      <c r="BG40" s="111"/>
      <c r="BH40" s="89"/>
      <c r="BI40" s="89"/>
      <c r="BJ40" s="89"/>
      <c r="BK40" s="89"/>
      <c r="BL40" s="89"/>
    </row>
    <row r="41" spans="1:64" x14ac:dyDescent="0.25">
      <c r="A41" s="86">
        <f t="shared" si="5"/>
        <v>40</v>
      </c>
      <c r="B41" s="113">
        <v>7.6008080561448891E-5</v>
      </c>
      <c r="C41" s="88"/>
      <c r="D41" s="88"/>
      <c r="E41" s="194">
        <f t="shared" si="9"/>
        <v>-3.0046603436372856E-2</v>
      </c>
      <c r="F41" s="89">
        <f t="shared" si="22"/>
        <v>-2.0461298279547315E-3</v>
      </c>
      <c r="G41" s="113">
        <v>0.15300299975110276</v>
      </c>
      <c r="H41" s="88"/>
      <c r="I41" s="84">
        <f t="shared" si="10"/>
        <v>28376.192131759944</v>
      </c>
      <c r="J41" s="84">
        <f t="shared" si="11"/>
        <v>28507.811926037644</v>
      </c>
      <c r="K41" s="84">
        <f t="shared" si="12"/>
        <v>28639.431720315344</v>
      </c>
      <c r="L41" s="84">
        <f t="shared" si="13"/>
        <v>28771.051514593044</v>
      </c>
      <c r="M41" s="108">
        <f>IF(T41&lt;&gt;0,(((G41+1)*('Data Raw'!$N$1007-'Data Raw'!$N$1008)/2+'Data Raw'!$N$1008)*'Data Raw'!$M$1010+'Data Raw'!$M$1009)*AE41+AE41)</f>
        <v>28902.671308870744</v>
      </c>
      <c r="N41" s="84">
        <f t="shared" si="14"/>
        <v>29034.291103148444</v>
      </c>
      <c r="O41" s="84">
        <f t="shared" si="15"/>
        <v>29165.910897426143</v>
      </c>
      <c r="P41" s="84">
        <f t="shared" si="16"/>
        <v>29297.530691703843</v>
      </c>
      <c r="Q41" s="84">
        <f t="shared" si="17"/>
        <v>29429.150485981543</v>
      </c>
      <c r="R41" s="166" t="str">
        <f t="shared" si="23"/>
        <v/>
      </c>
      <c r="S41" s="109">
        <f>'Data Raw'!E83</f>
        <v>28782.34</v>
      </c>
      <c r="T41" s="109">
        <f>'Data Raw'!G83</f>
        <v>28882.46</v>
      </c>
      <c r="U41" s="109">
        <f>'Data Raw'!D83</f>
        <v>28993.37</v>
      </c>
      <c r="V41" s="166">
        <f t="shared" si="24"/>
        <v>1</v>
      </c>
      <c r="W41" s="89">
        <f t="shared" si="6"/>
        <v>20.211308870744688</v>
      </c>
      <c r="X41" s="89">
        <f t="shared" si="7"/>
        <v>408.49700626864291</v>
      </c>
      <c r="Y41" s="89">
        <f t="shared" si="25"/>
        <v>243.83219724789765</v>
      </c>
      <c r="Z41" s="109">
        <f t="shared" si="18"/>
        <v>211.02999999999884</v>
      </c>
      <c r="AA41" s="89">
        <f t="shared" si="26"/>
        <v>313.83482571564775</v>
      </c>
      <c r="AB41" s="89">
        <f t="shared" si="27"/>
        <v>28584.136381165314</v>
      </c>
      <c r="AC41" s="89">
        <f t="shared" si="30"/>
        <v>29146.783618834685</v>
      </c>
      <c r="AD41" s="89">
        <f t="shared" si="31"/>
        <v>1</v>
      </c>
      <c r="AE41" s="89">
        <f>'Data Raw'!C83</f>
        <v>28865.46</v>
      </c>
      <c r="AF41" s="89"/>
      <c r="AG41" s="89">
        <f t="shared" si="1"/>
        <v>17</v>
      </c>
      <c r="AH41" s="89">
        <f t="shared" si="2"/>
        <v>37.211308870744688</v>
      </c>
      <c r="AI41" s="109">
        <f t="shared" si="3"/>
        <v>1</v>
      </c>
      <c r="AJ41" s="109">
        <f t="shared" si="19"/>
        <v>50</v>
      </c>
      <c r="AK41" s="88"/>
      <c r="AL41" s="191">
        <f t="shared" si="20"/>
        <v>348.82999999999811</v>
      </c>
      <c r="AM41" s="191" t="str">
        <f t="shared" si="21"/>
        <v/>
      </c>
      <c r="AN41" s="88"/>
      <c r="AO41" s="191"/>
      <c r="AP41" s="191">
        <f t="shared" si="4"/>
        <v>289</v>
      </c>
      <c r="AQ41" s="191">
        <f t="shared" si="28"/>
        <v>170.01960128376933</v>
      </c>
      <c r="AR41" s="191">
        <f t="shared" si="29"/>
        <v>-73.81259596412832</v>
      </c>
      <c r="AS41" s="250">
        <f t="shared" si="32"/>
        <v>0</v>
      </c>
      <c r="AT41" s="250">
        <f t="shared" si="33"/>
        <v>0</v>
      </c>
      <c r="AU41" s="250">
        <f t="shared" si="34"/>
        <v>1</v>
      </c>
      <c r="AV41" s="250">
        <f t="shared" si="35"/>
        <v>0</v>
      </c>
      <c r="AW41" s="250">
        <f t="shared" si="36"/>
        <v>0</v>
      </c>
      <c r="AX41" s="250">
        <f t="shared" si="37"/>
        <v>0</v>
      </c>
      <c r="AY41" s="89"/>
      <c r="AZ41" s="111"/>
      <c r="BA41" s="111"/>
      <c r="BB41" s="111"/>
      <c r="BC41" s="111"/>
      <c r="BD41" s="111"/>
      <c r="BE41" s="111"/>
      <c r="BF41" s="111"/>
      <c r="BG41" s="111"/>
      <c r="BH41" s="89"/>
      <c r="BI41" s="89"/>
      <c r="BJ41" s="89"/>
      <c r="BK41" s="89"/>
      <c r="BL41" s="89"/>
    </row>
    <row r="42" spans="1:64" x14ac:dyDescent="0.25">
      <c r="A42" s="86">
        <f t="shared" si="5"/>
        <v>41</v>
      </c>
      <c r="B42" s="113">
        <v>1.1692469591325947E-2</v>
      </c>
      <c r="C42" s="88"/>
      <c r="D42" s="88"/>
      <c r="E42" s="194">
        <f t="shared" si="9"/>
        <v>1.1616461510764498E-2</v>
      </c>
      <c r="F42" s="89">
        <f t="shared" si="22"/>
        <v>-9.4331065280555499E-5</v>
      </c>
      <c r="G42" s="113">
        <v>0.15141083495795521</v>
      </c>
      <c r="H42" s="88"/>
      <c r="I42" s="84">
        <f t="shared" si="10"/>
        <v>28548.685178063457</v>
      </c>
      <c r="J42" s="84">
        <f t="shared" si="11"/>
        <v>28670.601276687408</v>
      </c>
      <c r="K42" s="84">
        <f t="shared" si="12"/>
        <v>28792.517375311356</v>
      </c>
      <c r="L42" s="84">
        <f t="shared" si="13"/>
        <v>28914.433473935307</v>
      </c>
      <c r="M42" s="108">
        <f>IF(T42&lt;&gt;0,(((G42+1)*('Data Raw'!$N$1007-'Data Raw'!$N$1008)/2+'Data Raw'!$N$1008)*'Data Raw'!$M$1010+'Data Raw'!$M$1009)*AE42+AE42)</f>
        <v>29036.349572559255</v>
      </c>
      <c r="N42" s="84">
        <f t="shared" si="14"/>
        <v>29158.265671183202</v>
      </c>
      <c r="O42" s="84">
        <f t="shared" si="15"/>
        <v>29280.181769807154</v>
      </c>
      <c r="P42" s="84">
        <f t="shared" si="16"/>
        <v>29402.097868431101</v>
      </c>
      <c r="Q42" s="84">
        <f t="shared" si="17"/>
        <v>29524.013967055052</v>
      </c>
      <c r="R42" s="166" t="str">
        <f t="shared" si="23"/>
        <v/>
      </c>
      <c r="S42" s="109">
        <f>'Data Raw'!E84</f>
        <v>28971.599999999999</v>
      </c>
      <c r="T42" s="109">
        <f>'Data Raw'!G84</f>
        <v>29288.22</v>
      </c>
      <c r="U42" s="109">
        <f>'Data Raw'!D84</f>
        <v>29305.17</v>
      </c>
      <c r="V42" s="166">
        <f t="shared" si="24"/>
        <v>1</v>
      </c>
      <c r="W42" s="89">
        <f t="shared" si="6"/>
        <v>-251.87042744074643</v>
      </c>
      <c r="X42" s="89">
        <f t="shared" si="7"/>
        <v>63438.712219184308</v>
      </c>
      <c r="Y42" s="89">
        <f t="shared" si="25"/>
        <v>244.99666315733782</v>
      </c>
      <c r="Z42" s="109">
        <f t="shared" si="18"/>
        <v>333.56999999999971</v>
      </c>
      <c r="AA42" s="89">
        <f t="shared" si="26"/>
        <v>316.65413632769804</v>
      </c>
      <c r="AB42" s="89">
        <f t="shared" si="27"/>
        <v>28735.910398141699</v>
      </c>
      <c r="AC42" s="89">
        <f t="shared" si="30"/>
        <v>29269.429601858297</v>
      </c>
      <c r="AD42" s="89" t="str">
        <f t="shared" si="31"/>
        <v/>
      </c>
      <c r="AE42" s="89">
        <f>'Data Raw'!C84</f>
        <v>29002.67</v>
      </c>
      <c r="AF42" s="89"/>
      <c r="AG42" s="89">
        <f t="shared" si="1"/>
        <v>285.55000000000291</v>
      </c>
      <c r="AH42" s="89">
        <f t="shared" si="2"/>
        <v>33.679572559256485</v>
      </c>
      <c r="AI42" s="109">
        <f t="shared" si="3"/>
        <v>1</v>
      </c>
      <c r="AJ42" s="109">
        <f t="shared" si="19"/>
        <v>50</v>
      </c>
      <c r="AK42" s="88"/>
      <c r="AL42" s="191">
        <f t="shared" si="20"/>
        <v>17</v>
      </c>
      <c r="AM42" s="191" t="str">
        <f t="shared" si="21"/>
        <v/>
      </c>
      <c r="AN42" s="88"/>
      <c r="AO42" s="191"/>
      <c r="AP42" s="191">
        <f t="shared" si="4"/>
        <v>81538.802500001664</v>
      </c>
      <c r="AQ42" s="191">
        <f t="shared" si="28"/>
        <v>182.85631225223972</v>
      </c>
      <c r="AR42" s="191">
        <f t="shared" si="29"/>
        <v>-62.140350905098103</v>
      </c>
      <c r="AS42" s="250">
        <f t="shared" si="32"/>
        <v>0</v>
      </c>
      <c r="AT42" s="250">
        <f t="shared" si="33"/>
        <v>0</v>
      </c>
      <c r="AU42" s="250">
        <f t="shared" si="34"/>
        <v>0</v>
      </c>
      <c r="AV42" s="250">
        <f t="shared" si="35"/>
        <v>0</v>
      </c>
      <c r="AW42" s="250">
        <f t="shared" si="36"/>
        <v>1</v>
      </c>
      <c r="AX42" s="250">
        <f t="shared" si="37"/>
        <v>0</v>
      </c>
      <c r="AY42" s="89"/>
      <c r="AZ42" s="111"/>
      <c r="BA42" s="111"/>
      <c r="BB42" s="111"/>
      <c r="BC42" s="111"/>
      <c r="BD42" s="111"/>
      <c r="BE42" s="111"/>
      <c r="BF42" s="111"/>
      <c r="BG42" s="111"/>
      <c r="BH42" s="89"/>
      <c r="BI42" s="89"/>
      <c r="BJ42" s="89"/>
      <c r="BK42" s="89"/>
      <c r="BL42" s="89"/>
    </row>
    <row r="43" spans="1:64" x14ac:dyDescent="0.25">
      <c r="A43" s="86">
        <f t="shared" si="5"/>
        <v>42</v>
      </c>
      <c r="B43" s="113">
        <v>6.2343572125257343E-3</v>
      </c>
      <c r="C43" s="88"/>
      <c r="D43" s="88"/>
      <c r="E43" s="194">
        <f t="shared" si="9"/>
        <v>-5.4581123788002128E-3</v>
      </c>
      <c r="F43" s="89">
        <f t="shared" si="22"/>
        <v>-8.6058553864050663E-4</v>
      </c>
      <c r="G43" s="113">
        <v>0.17427745970263162</v>
      </c>
      <c r="H43" s="88"/>
      <c r="I43" s="84">
        <f t="shared" si="10"/>
        <v>28964.52994688187</v>
      </c>
      <c r="J43" s="84">
        <f t="shared" si="11"/>
        <v>29087.028278460537</v>
      </c>
      <c r="K43" s="84">
        <f t="shared" si="12"/>
        <v>29209.526610039207</v>
      </c>
      <c r="L43" s="84">
        <f t="shared" si="13"/>
        <v>29332.024941617874</v>
      </c>
      <c r="M43" s="108">
        <f>IF(T43&lt;&gt;0,(((G43+1)*('Data Raw'!$N$1007-'Data Raw'!$N$1008)/2+'Data Raw'!$N$1008)*'Data Raw'!$M$1010+'Data Raw'!$M$1009)*AE43+AE43)</f>
        <v>29454.523273196544</v>
      </c>
      <c r="N43" s="84">
        <f t="shared" si="14"/>
        <v>29577.021604775215</v>
      </c>
      <c r="O43" s="84">
        <f t="shared" si="15"/>
        <v>29699.519936353881</v>
      </c>
      <c r="P43" s="84">
        <f t="shared" si="16"/>
        <v>29822.018267932552</v>
      </c>
      <c r="Q43" s="84">
        <f t="shared" si="17"/>
        <v>29944.516599511218</v>
      </c>
      <c r="R43" s="166" t="str">
        <f t="shared" si="23"/>
        <v/>
      </c>
      <c r="S43" s="109">
        <f>'Data Raw'!E85</f>
        <v>29209.43</v>
      </c>
      <c r="T43" s="109">
        <f>'Data Raw'!G85</f>
        <v>29268.3</v>
      </c>
      <c r="U43" s="109">
        <f>'Data Raw'!D85</f>
        <v>29394.69</v>
      </c>
      <c r="V43" s="166" t="str">
        <f t="shared" si="24"/>
        <v/>
      </c>
      <c r="W43" s="89">
        <f t="shared" si="6"/>
        <v>186.22327319654505</v>
      </c>
      <c r="X43" s="89">
        <f t="shared" si="7"/>
        <v>34679.107480035054</v>
      </c>
      <c r="Y43" s="89">
        <f t="shared" si="25"/>
        <v>237.49264566941716</v>
      </c>
      <c r="Z43" s="109">
        <f t="shared" si="18"/>
        <v>185.2599999999984</v>
      </c>
      <c r="AA43" s="89">
        <f t="shared" si="26"/>
        <v>297.88354542374094</v>
      </c>
      <c r="AB43" s="89">
        <f t="shared" si="27"/>
        <v>29097.333984121458</v>
      </c>
      <c r="AC43" s="89">
        <f t="shared" si="30"/>
        <v>29635.646015878545</v>
      </c>
      <c r="AD43" s="89">
        <f t="shared" si="31"/>
        <v>1</v>
      </c>
      <c r="AE43" s="89">
        <f>'Data Raw'!C85</f>
        <v>29366.49</v>
      </c>
      <c r="AF43" s="89"/>
      <c r="AG43" s="89">
        <f t="shared" si="1"/>
        <v>-98.190000000002328</v>
      </c>
      <c r="AH43" s="89">
        <f t="shared" si="2"/>
        <v>88.033273196542723</v>
      </c>
      <c r="AI43" s="109">
        <f t="shared" si="3"/>
        <v>1</v>
      </c>
      <c r="AJ43" s="109">
        <f t="shared" si="19"/>
        <v>50</v>
      </c>
      <c r="AK43" s="88"/>
      <c r="AL43" s="191" t="str">
        <f t="shared" si="20"/>
        <v/>
      </c>
      <c r="AM43" s="191">
        <f t="shared" si="21"/>
        <v>-98.190000000002328</v>
      </c>
      <c r="AN43" s="88"/>
      <c r="AO43" s="191"/>
      <c r="AP43" s="191">
        <f t="shared" si="4"/>
        <v>9641.2761000004575</v>
      </c>
      <c r="AQ43" s="191">
        <f t="shared" si="28"/>
        <v>173.44894422421334</v>
      </c>
      <c r="AR43" s="191">
        <f t="shared" si="29"/>
        <v>-64.043701445203823</v>
      </c>
      <c r="AS43" s="250">
        <f t="shared" si="32"/>
        <v>0</v>
      </c>
      <c r="AT43" s="250">
        <f t="shared" si="33"/>
        <v>0</v>
      </c>
      <c r="AU43" s="250">
        <f t="shared" si="34"/>
        <v>1</v>
      </c>
      <c r="AV43" s="250">
        <f t="shared" si="35"/>
        <v>0</v>
      </c>
      <c r="AW43" s="250">
        <f t="shared" si="36"/>
        <v>0</v>
      </c>
      <c r="AX43" s="250">
        <f t="shared" si="37"/>
        <v>0</v>
      </c>
      <c r="AY43" s="89"/>
      <c r="AZ43" s="111"/>
      <c r="BA43" s="111"/>
      <c r="BB43" s="111"/>
      <c r="BC43" s="111"/>
      <c r="BD43" s="111"/>
      <c r="BE43" s="111"/>
      <c r="BF43" s="111"/>
      <c r="BG43" s="111"/>
      <c r="BH43" s="89"/>
      <c r="BI43" s="89"/>
      <c r="BJ43" s="89"/>
      <c r="BK43" s="89"/>
      <c r="BL43" s="89"/>
    </row>
    <row r="44" spans="1:64" x14ac:dyDescent="0.25">
      <c r="A44" s="86">
        <f t="shared" si="5"/>
        <v>43</v>
      </c>
      <c r="B44" s="113">
        <v>2.1683610823458599E-2</v>
      </c>
      <c r="C44" s="88"/>
      <c r="D44" s="88"/>
      <c r="E44" s="194">
        <f t="shared" si="9"/>
        <v>1.5449253610932865E-2</v>
      </c>
      <c r="F44" s="89">
        <f t="shared" si="22"/>
        <v>1.4693914827271178E-3</v>
      </c>
      <c r="G44" s="113">
        <v>0.15762188629021176</v>
      </c>
      <c r="H44" s="88"/>
      <c r="I44" s="84">
        <f t="shared" si="10"/>
        <v>28865.531767478369</v>
      </c>
      <c r="J44" s="84">
        <f t="shared" si="11"/>
        <v>28984.278090313073</v>
      </c>
      <c r="K44" s="84">
        <f t="shared" si="12"/>
        <v>29103.024413147785</v>
      </c>
      <c r="L44" s="84">
        <f t="shared" si="13"/>
        <v>29221.770735982493</v>
      </c>
      <c r="M44" s="108">
        <f>IF(T44&lt;&gt;0,(((G44+1)*('Data Raw'!$N$1007-'Data Raw'!$N$1008)/2+'Data Raw'!$N$1008)*'Data Raw'!$M$1010+'Data Raw'!$M$1009)*AE44+AE44)</f>
        <v>29340.5170588172</v>
      </c>
      <c r="N44" s="84">
        <f t="shared" si="14"/>
        <v>29459.263381651908</v>
      </c>
      <c r="O44" s="84">
        <f t="shared" si="15"/>
        <v>29578.009704486616</v>
      </c>
      <c r="P44" s="84">
        <f t="shared" si="16"/>
        <v>29696.756027321328</v>
      </c>
      <c r="Q44" s="84">
        <f t="shared" si="17"/>
        <v>29815.502350156032</v>
      </c>
      <c r="R44" s="166" t="str">
        <f t="shared" si="23"/>
        <v/>
      </c>
      <c r="S44" s="109">
        <f>'Data Raw'!E86</f>
        <v>28924.61</v>
      </c>
      <c r="T44" s="109">
        <f>'Data Raw'!G86</f>
        <v>28994.1</v>
      </c>
      <c r="U44" s="109">
        <f>'Data Raw'!D86</f>
        <v>29291.89</v>
      </c>
      <c r="V44" s="166" t="str">
        <f t="shared" si="24"/>
        <v/>
      </c>
      <c r="W44" s="89">
        <f t="shared" si="6"/>
        <v>346.41705881720191</v>
      </c>
      <c r="X44" s="89">
        <f t="shared" si="7"/>
        <v>120004.77863956073</v>
      </c>
      <c r="Y44" s="89">
        <f t="shared" si="25"/>
        <v>255.90771749706872</v>
      </c>
      <c r="Z44" s="109">
        <f t="shared" si="18"/>
        <v>367.27999999999884</v>
      </c>
      <c r="AA44" s="89">
        <f t="shared" si="26"/>
        <v>307.79732464892061</v>
      </c>
      <c r="AB44" s="89">
        <f t="shared" si="27"/>
        <v>29038.688986389821</v>
      </c>
      <c r="AC44" s="89">
        <f t="shared" si="30"/>
        <v>29545.091013610177</v>
      </c>
      <c r="AD44" s="89" t="str">
        <f t="shared" si="31"/>
        <v/>
      </c>
      <c r="AE44" s="89">
        <f>'Data Raw'!C86</f>
        <v>29291.89</v>
      </c>
      <c r="AF44" s="89"/>
      <c r="AG44" s="89">
        <f t="shared" si="1"/>
        <v>-297.79000000000087</v>
      </c>
      <c r="AH44" s="89">
        <f t="shared" si="2"/>
        <v>48.627058817201032</v>
      </c>
      <c r="AI44" s="109">
        <f t="shared" si="3"/>
        <v>1</v>
      </c>
      <c r="AJ44" s="109">
        <f t="shared" si="19"/>
        <v>50</v>
      </c>
      <c r="AK44" s="88"/>
      <c r="AL44" s="191" t="str">
        <f t="shared" si="20"/>
        <v/>
      </c>
      <c r="AM44" s="191">
        <f t="shared" si="21"/>
        <v>-297.79000000000087</v>
      </c>
      <c r="AN44" s="88"/>
      <c r="AO44" s="191"/>
      <c r="AP44" s="191">
        <f t="shared" si="4"/>
        <v>88678.88410000052</v>
      </c>
      <c r="AQ44" s="191">
        <f t="shared" si="28"/>
        <v>187.26461708818971</v>
      </c>
      <c r="AR44" s="191">
        <f t="shared" si="29"/>
        <v>-68.643100408879008</v>
      </c>
      <c r="AS44" s="250">
        <f t="shared" si="32"/>
        <v>0</v>
      </c>
      <c r="AT44" s="250">
        <f t="shared" si="33"/>
        <v>1</v>
      </c>
      <c r="AU44" s="250">
        <f t="shared" si="34"/>
        <v>0</v>
      </c>
      <c r="AV44" s="250">
        <f t="shared" si="35"/>
        <v>0</v>
      </c>
      <c r="AW44" s="250">
        <f t="shared" si="36"/>
        <v>0</v>
      </c>
      <c r="AX44" s="250">
        <f t="shared" si="37"/>
        <v>0</v>
      </c>
      <c r="AY44" s="89"/>
      <c r="AZ44" s="111"/>
      <c r="BA44" s="111"/>
      <c r="BB44" s="111"/>
      <c r="BC44" s="111"/>
      <c r="BD44" s="111"/>
      <c r="BE44" s="111"/>
      <c r="BF44" s="111"/>
      <c r="BG44" s="111"/>
      <c r="BH44" s="89"/>
      <c r="BI44" s="89"/>
      <c r="BJ44" s="89"/>
      <c r="BK44" s="89"/>
      <c r="BL44" s="89"/>
    </row>
    <row r="45" spans="1:64" x14ac:dyDescent="0.25">
      <c r="A45" s="86">
        <f t="shared" si="5"/>
        <v>44</v>
      </c>
      <c r="B45" s="113">
        <v>1.1790394867604937E-2</v>
      </c>
      <c r="C45" s="88"/>
      <c r="D45" s="88"/>
      <c r="E45" s="194">
        <f t="shared" si="9"/>
        <v>-9.8932159558536622E-3</v>
      </c>
      <c r="F45" s="89">
        <f t="shared" si="22"/>
        <v>-1.5383815135585092E-4</v>
      </c>
      <c r="G45" s="113">
        <v>0.1257830714384208</v>
      </c>
      <c r="H45" s="88"/>
      <c r="I45" s="84">
        <f t="shared" si="10"/>
        <v>28569.975186754524</v>
      </c>
      <c r="J45" s="84">
        <f t="shared" si="11"/>
        <v>28697.92904550306</v>
      </c>
      <c r="K45" s="84">
        <f t="shared" si="12"/>
        <v>28825.882904251594</v>
      </c>
      <c r="L45" s="84">
        <f t="shared" si="13"/>
        <v>28953.83676300013</v>
      </c>
      <c r="M45" s="108">
        <f>IF(T45&lt;&gt;0,(((G45+1)*('Data Raw'!$N$1007-'Data Raw'!$N$1008)/2+'Data Raw'!$N$1008)*'Data Raw'!$M$1010+'Data Raw'!$M$1009)*AE45+AE45)</f>
        <v>29081.790621748663</v>
      </c>
      <c r="N45" s="84">
        <f t="shared" si="14"/>
        <v>29209.744480497196</v>
      </c>
      <c r="O45" s="84">
        <f t="shared" si="15"/>
        <v>29337.698339245733</v>
      </c>
      <c r="P45" s="84">
        <f t="shared" si="16"/>
        <v>29465.652197994266</v>
      </c>
      <c r="Q45" s="84">
        <f t="shared" si="17"/>
        <v>29593.606056742803</v>
      </c>
      <c r="R45" s="166" t="str">
        <f t="shared" si="23"/>
        <v/>
      </c>
      <c r="S45" s="109">
        <f>'Data Raw'!E87</f>
        <v>28827.7</v>
      </c>
      <c r="T45" s="109">
        <f>'Data Raw'!G87</f>
        <v>28827.95</v>
      </c>
      <c r="U45" s="109">
        <f>'Data Raw'!D87</f>
        <v>29146.28</v>
      </c>
      <c r="V45" s="166">
        <f t="shared" si="24"/>
        <v>1</v>
      </c>
      <c r="W45" s="89">
        <f t="shared" si="6"/>
        <v>253.84062174866267</v>
      </c>
      <c r="X45" s="89">
        <f t="shared" si="7"/>
        <v>64435.061249747632</v>
      </c>
      <c r="Y45" s="89">
        <f t="shared" si="25"/>
        <v>255.61344154716591</v>
      </c>
      <c r="Z45" s="109">
        <f t="shared" si="18"/>
        <v>318.57999999999811</v>
      </c>
      <c r="AA45" s="89">
        <f t="shared" si="26"/>
        <v>309.33770684193172</v>
      </c>
      <c r="AB45" s="89">
        <f t="shared" si="27"/>
        <v>28846.272274048421</v>
      </c>
      <c r="AC45" s="89">
        <f t="shared" si="30"/>
        <v>29369.527725951582</v>
      </c>
      <c r="AD45" s="89" t="str">
        <f t="shared" si="31"/>
        <v/>
      </c>
      <c r="AE45" s="89">
        <f>'Data Raw'!C87</f>
        <v>29107.9</v>
      </c>
      <c r="AF45" s="89"/>
      <c r="AG45" s="89">
        <f t="shared" si="1"/>
        <v>-279.95000000000073</v>
      </c>
      <c r="AH45" s="89">
        <f t="shared" si="2"/>
        <v>-26.109378251338057</v>
      </c>
      <c r="AI45" s="109">
        <f t="shared" si="3"/>
        <v>-1</v>
      </c>
      <c r="AJ45" s="109">
        <f t="shared" si="19"/>
        <v>50</v>
      </c>
      <c r="AK45" s="88"/>
      <c r="AL45" s="191">
        <f t="shared" si="20"/>
        <v>297.79000000000087</v>
      </c>
      <c r="AM45" s="191" t="str">
        <f t="shared" si="21"/>
        <v/>
      </c>
      <c r="AN45" s="88"/>
      <c r="AO45" s="191"/>
      <c r="AP45" s="191">
        <f t="shared" si="4"/>
        <v>78372.00250000041</v>
      </c>
      <c r="AQ45" s="191">
        <f t="shared" si="28"/>
        <v>197.56299296727983</v>
      </c>
      <c r="AR45" s="191">
        <f t="shared" si="29"/>
        <v>-58.05044857988608</v>
      </c>
      <c r="AS45" s="250">
        <f t="shared" si="32"/>
        <v>0</v>
      </c>
      <c r="AT45" s="250">
        <f t="shared" si="33"/>
        <v>0</v>
      </c>
      <c r="AU45" s="250">
        <f t="shared" si="34"/>
        <v>1</v>
      </c>
      <c r="AV45" s="250">
        <f t="shared" si="35"/>
        <v>0</v>
      </c>
      <c r="AW45" s="250">
        <f t="shared" si="36"/>
        <v>0</v>
      </c>
      <c r="AX45" s="250">
        <f t="shared" si="37"/>
        <v>0</v>
      </c>
      <c r="AY45" s="89"/>
      <c r="AZ45" s="111"/>
      <c r="BA45" s="111"/>
      <c r="BB45" s="111"/>
      <c r="BC45" s="111"/>
      <c r="BD45" s="111"/>
      <c r="BE45" s="111"/>
      <c r="BF45" s="111"/>
      <c r="BG45" s="111"/>
      <c r="BH45" s="89"/>
      <c r="BI45" s="89"/>
      <c r="BJ45" s="89"/>
      <c r="BK45" s="89"/>
      <c r="BL45" s="89"/>
    </row>
    <row r="46" spans="1:64" x14ac:dyDescent="0.25">
      <c r="A46" s="86">
        <f t="shared" si="5"/>
        <v>45</v>
      </c>
      <c r="B46" s="113">
        <v>4.0944195553014061E-2</v>
      </c>
      <c r="C46" s="88"/>
      <c r="D46" s="88"/>
      <c r="E46" s="194">
        <f t="shared" si="9"/>
        <v>2.9153800685409126E-2</v>
      </c>
      <c r="F46" s="89">
        <f t="shared" si="22"/>
        <v>4.0329673967534315E-3</v>
      </c>
      <c r="G46" s="113">
        <v>0.10260392296988591</v>
      </c>
      <c r="H46" s="88"/>
      <c r="I46" s="84">
        <f t="shared" si="10"/>
        <v>28268.183377672911</v>
      </c>
      <c r="J46" s="84">
        <f t="shared" si="11"/>
        <v>28395.990098446491</v>
      </c>
      <c r="K46" s="84">
        <f t="shared" si="12"/>
        <v>28523.796819220075</v>
      </c>
      <c r="L46" s="84">
        <f t="shared" si="13"/>
        <v>28651.603539993655</v>
      </c>
      <c r="M46" s="108">
        <f>IF(T46&lt;&gt;0,(((G46+1)*('Data Raw'!$N$1007-'Data Raw'!$N$1008)/2+'Data Raw'!$N$1008)*'Data Raw'!$M$1010+'Data Raw'!$M$1009)*AE46+AE46)</f>
        <v>28779.410260767239</v>
      </c>
      <c r="N46" s="84">
        <f t="shared" si="14"/>
        <v>28907.216981540823</v>
      </c>
      <c r="O46" s="84">
        <f t="shared" si="15"/>
        <v>29035.023702314404</v>
      </c>
      <c r="P46" s="84">
        <f t="shared" si="16"/>
        <v>29162.830423087988</v>
      </c>
      <c r="Q46" s="84">
        <f t="shared" si="17"/>
        <v>29290.637143861568</v>
      </c>
      <c r="R46" s="166" t="str">
        <f t="shared" si="23"/>
        <v/>
      </c>
      <c r="S46" s="109">
        <f>'Data Raw'!E88</f>
        <v>28231.73</v>
      </c>
      <c r="T46" s="109">
        <f>'Data Raw'!G88</f>
        <v>28310.42</v>
      </c>
      <c r="U46" s="109">
        <f>'Data Raw'!D88</f>
        <v>28859.02</v>
      </c>
      <c r="V46" s="166">
        <f t="shared" si="24"/>
        <v>1</v>
      </c>
      <c r="W46" s="89">
        <f t="shared" si="6"/>
        <v>468.99026076724112</v>
      </c>
      <c r="X46" s="89">
        <f t="shared" si="7"/>
        <v>219951.86469452482</v>
      </c>
      <c r="Y46" s="89">
        <f t="shared" si="25"/>
        <v>295.67869957874478</v>
      </c>
      <c r="Z46" s="109">
        <f t="shared" si="18"/>
        <v>627.29000000000087</v>
      </c>
      <c r="AA46" s="89">
        <f t="shared" si="26"/>
        <v>354.75946300737019</v>
      </c>
      <c r="AB46" s="89">
        <f t="shared" si="27"/>
        <v>28596.082949184358</v>
      </c>
      <c r="AC46" s="89">
        <f t="shared" si="30"/>
        <v>29121.957050815643</v>
      </c>
      <c r="AD46" s="89" t="str">
        <f t="shared" si="31"/>
        <v/>
      </c>
      <c r="AE46" s="89">
        <f>'Data Raw'!C88</f>
        <v>28859.02</v>
      </c>
      <c r="AF46" s="89"/>
      <c r="AG46" s="89">
        <f t="shared" si="1"/>
        <v>-548.60000000000218</v>
      </c>
      <c r="AH46" s="89">
        <f t="shared" si="2"/>
        <v>-79.609739232761058</v>
      </c>
      <c r="AI46" s="109">
        <f t="shared" si="3"/>
        <v>-1</v>
      </c>
      <c r="AJ46" s="109">
        <f t="shared" si="19"/>
        <v>50</v>
      </c>
      <c r="AK46" s="88"/>
      <c r="AL46" s="191">
        <f t="shared" si="20"/>
        <v>279.95000000000073</v>
      </c>
      <c r="AM46" s="191" t="str">
        <f t="shared" si="21"/>
        <v/>
      </c>
      <c r="AN46" s="88"/>
      <c r="AO46" s="191"/>
      <c r="AP46" s="191">
        <f t="shared" si="4"/>
        <v>300961.96000000241</v>
      </c>
      <c r="AQ46" s="191">
        <f t="shared" si="28"/>
        <v>236.56710485980454</v>
      </c>
      <c r="AR46" s="191">
        <f t="shared" si="29"/>
        <v>-59.111594718940239</v>
      </c>
      <c r="AS46" s="250">
        <f t="shared" si="32"/>
        <v>1</v>
      </c>
      <c r="AT46" s="250">
        <f t="shared" si="33"/>
        <v>0</v>
      </c>
      <c r="AU46" s="250">
        <f t="shared" si="34"/>
        <v>0</v>
      </c>
      <c r="AV46" s="250">
        <f t="shared" si="35"/>
        <v>0</v>
      </c>
      <c r="AW46" s="250">
        <f t="shared" si="36"/>
        <v>0</v>
      </c>
      <c r="AX46" s="250">
        <f t="shared" si="37"/>
        <v>0</v>
      </c>
      <c r="AY46" s="89"/>
      <c r="AZ46" s="111"/>
      <c r="BA46" s="111"/>
      <c r="BB46" s="111"/>
      <c r="BC46" s="111"/>
      <c r="BD46" s="111"/>
      <c r="BE46" s="111"/>
      <c r="BF46" s="111"/>
      <c r="BG46" s="111"/>
      <c r="BH46" s="89"/>
      <c r="BI46" s="89"/>
      <c r="BJ46" s="89"/>
      <c r="BK46" s="89"/>
      <c r="BL46" s="89"/>
    </row>
    <row r="47" spans="1:64" x14ac:dyDescent="0.25">
      <c r="A47" s="86">
        <f t="shared" si="5"/>
        <v>46</v>
      </c>
      <c r="B47" s="113">
        <v>9.6124810486250059E-3</v>
      </c>
      <c r="C47" s="88"/>
      <c r="D47" s="88"/>
      <c r="E47" s="194">
        <f t="shared" si="9"/>
        <v>-3.1331714504389055E-2</v>
      </c>
      <c r="F47" s="89">
        <f t="shared" si="22"/>
        <v>-1.0191300176954948E-3</v>
      </c>
      <c r="G47" s="113">
        <v>5.8667293950466964E-2</v>
      </c>
      <c r="H47" s="88"/>
      <c r="I47" s="84">
        <f t="shared" si="10"/>
        <v>27330.887498295258</v>
      </c>
      <c r="J47" s="84">
        <f t="shared" si="11"/>
        <v>27478.726848084629</v>
      </c>
      <c r="K47" s="84">
        <f t="shared" si="12"/>
        <v>27626.566197874003</v>
      </c>
      <c r="L47" s="84">
        <f t="shared" si="13"/>
        <v>27774.405547663373</v>
      </c>
      <c r="M47" s="108">
        <f>IF(T47&lt;&gt;0,(((G47+1)*('Data Raw'!$N$1007-'Data Raw'!$N$1008)/2+'Data Raw'!$N$1008)*'Data Raw'!$M$1010+'Data Raw'!$M$1009)*AE47+AE47)</f>
        <v>27922.244897452747</v>
      </c>
      <c r="N47" s="84">
        <f t="shared" si="14"/>
        <v>28070.084247242121</v>
      </c>
      <c r="O47" s="84">
        <f t="shared" si="15"/>
        <v>28217.923597031491</v>
      </c>
      <c r="P47" s="84">
        <f t="shared" si="16"/>
        <v>28365.762946820865</v>
      </c>
      <c r="Q47" s="84">
        <f t="shared" si="17"/>
        <v>28513.602296610235</v>
      </c>
      <c r="R47" s="166" t="str">
        <f t="shared" si="23"/>
        <v/>
      </c>
      <c r="S47" s="109">
        <f>'Data Raw'!E89</f>
        <v>28042.71</v>
      </c>
      <c r="T47" s="109">
        <f>'Data Raw'!G89</f>
        <v>28143.5</v>
      </c>
      <c r="U47" s="109">
        <f>'Data Raw'!D89</f>
        <v>28338.79</v>
      </c>
      <c r="V47" s="166" t="str">
        <f t="shared" si="24"/>
        <v/>
      </c>
      <c r="W47" s="89">
        <f t="shared" si="6"/>
        <v>-221.25510254725305</v>
      </c>
      <c r="X47" s="89">
        <f t="shared" si="7"/>
        <v>48953.820403195459</v>
      </c>
      <c r="Y47" s="89">
        <f t="shared" si="25"/>
        <v>286.23396541756864</v>
      </c>
      <c r="Z47" s="109">
        <f t="shared" si="18"/>
        <v>296.08000000000175</v>
      </c>
      <c r="AA47" s="89">
        <f t="shared" si="26"/>
        <v>346.37668257774612</v>
      </c>
      <c r="AB47" s="89">
        <f t="shared" si="27"/>
        <v>27797.364456443735</v>
      </c>
      <c r="AC47" s="89">
        <f t="shared" si="30"/>
        <v>28400.455543556265</v>
      </c>
      <c r="AD47" s="89">
        <f t="shared" si="31"/>
        <v>1</v>
      </c>
      <c r="AE47" s="89">
        <f>'Data Raw'!C89</f>
        <v>28098.91</v>
      </c>
      <c r="AF47" s="89"/>
      <c r="AG47" s="89">
        <f t="shared" si="1"/>
        <v>44.590000000000146</v>
      </c>
      <c r="AH47" s="89">
        <f t="shared" si="2"/>
        <v>-176.6651025472529</v>
      </c>
      <c r="AI47" s="109">
        <f t="shared" si="3"/>
        <v>-1</v>
      </c>
      <c r="AJ47" s="109">
        <f t="shared" si="19"/>
        <v>50</v>
      </c>
      <c r="AK47" s="88"/>
      <c r="AL47" s="191" t="str">
        <f t="shared" si="20"/>
        <v/>
      </c>
      <c r="AM47" s="191">
        <f t="shared" si="21"/>
        <v>-44.590000000000146</v>
      </c>
      <c r="AN47" s="88"/>
      <c r="AO47" s="191"/>
      <c r="AP47" s="191">
        <f t="shared" si="4"/>
        <v>1988.268100000013</v>
      </c>
      <c r="AQ47" s="191">
        <f t="shared" si="28"/>
        <v>215.23631543093737</v>
      </c>
      <c r="AR47" s="191">
        <f t="shared" si="29"/>
        <v>-70.997649986631274</v>
      </c>
      <c r="AS47" s="250">
        <f t="shared" si="32"/>
        <v>0</v>
      </c>
      <c r="AT47" s="250">
        <f t="shared" si="33"/>
        <v>0</v>
      </c>
      <c r="AU47" s="250">
        <f t="shared" si="34"/>
        <v>0</v>
      </c>
      <c r="AV47" s="250">
        <f t="shared" si="35"/>
        <v>1</v>
      </c>
      <c r="AW47" s="250">
        <f t="shared" si="36"/>
        <v>0</v>
      </c>
      <c r="AX47" s="250">
        <f t="shared" si="37"/>
        <v>0</v>
      </c>
      <c r="AY47" s="89"/>
      <c r="AZ47" s="111"/>
      <c r="BA47" s="111"/>
      <c r="BB47" s="111"/>
      <c r="BC47" s="111"/>
      <c r="BD47" s="111"/>
      <c r="BE47" s="111"/>
      <c r="BF47" s="111"/>
      <c r="BG47" s="111"/>
      <c r="BH47" s="89"/>
      <c r="BI47" s="89"/>
      <c r="BJ47" s="89"/>
      <c r="BK47" s="89"/>
      <c r="BL47" s="89"/>
    </row>
    <row r="48" spans="1:64" x14ac:dyDescent="0.25">
      <c r="A48" s="86">
        <f t="shared" si="5"/>
        <v>47</v>
      </c>
      <c r="B48" s="113">
        <v>8.1217717881930103E-4</v>
      </c>
      <c r="C48" s="88"/>
      <c r="D48" s="88"/>
      <c r="E48" s="194">
        <f t="shared" si="9"/>
        <v>-8.8003038698057055E-3</v>
      </c>
      <c r="F48" s="89">
        <f t="shared" si="22"/>
        <v>-2.130726282282668E-3</v>
      </c>
      <c r="G48" s="113">
        <v>8.0232889253308237E-2</v>
      </c>
      <c r="H48" s="88"/>
      <c r="I48" s="84">
        <f t="shared" si="10"/>
        <v>27435.992413653501</v>
      </c>
      <c r="J48" s="84">
        <f t="shared" si="11"/>
        <v>27579.109396362288</v>
      </c>
      <c r="K48" s="84">
        <f t="shared" si="12"/>
        <v>27722.226379071071</v>
      </c>
      <c r="L48" s="84">
        <f t="shared" si="13"/>
        <v>27865.343361779858</v>
      </c>
      <c r="M48" s="108">
        <f>IF(T48&lt;&gt;0,(((G48+1)*('Data Raw'!$N$1007-'Data Raw'!$N$1008)/2+'Data Raw'!$N$1008)*'Data Raw'!$M$1010+'Data Raw'!$M$1009)*AE48+AE48)</f>
        <v>28008.460344488642</v>
      </c>
      <c r="N48" s="84">
        <f t="shared" si="14"/>
        <v>28151.577327197425</v>
      </c>
      <c r="O48" s="84">
        <f t="shared" si="15"/>
        <v>28294.694309906212</v>
      </c>
      <c r="P48" s="84">
        <f t="shared" si="16"/>
        <v>28437.811292614995</v>
      </c>
      <c r="Q48" s="84">
        <f t="shared" si="17"/>
        <v>28580.928275323782</v>
      </c>
      <c r="R48" s="166" t="str">
        <f t="shared" si="23"/>
        <v/>
      </c>
      <c r="S48" s="109">
        <f>'Data Raw'!E90</f>
        <v>27904.53</v>
      </c>
      <c r="T48" s="109">
        <f>'Data Raw'!G90</f>
        <v>28072.86</v>
      </c>
      <c r="U48" s="109">
        <f>'Data Raw'!D90</f>
        <v>28151.35</v>
      </c>
      <c r="V48" s="166">
        <f t="shared" si="24"/>
        <v>1</v>
      </c>
      <c r="W48" s="89">
        <f t="shared" si="6"/>
        <v>-64.399655511359015</v>
      </c>
      <c r="X48" s="89">
        <f t="shared" si="7"/>
        <v>4147.3156299817138</v>
      </c>
      <c r="Y48" s="89">
        <f t="shared" si="25"/>
        <v>266.1166804730525</v>
      </c>
      <c r="Z48" s="109">
        <f t="shared" si="18"/>
        <v>246.81999999999971</v>
      </c>
      <c r="AA48" s="89">
        <f t="shared" si="26"/>
        <v>332.15429935235375</v>
      </c>
      <c r="AB48" s="89">
        <f t="shared" si="27"/>
        <v>27842.209819808915</v>
      </c>
      <c r="AC48" s="89">
        <f t="shared" si="30"/>
        <v>28431.050180191087</v>
      </c>
      <c r="AD48" s="89">
        <f t="shared" si="31"/>
        <v>1</v>
      </c>
      <c r="AE48" s="89">
        <f>'Data Raw'!C90</f>
        <v>28136.63</v>
      </c>
      <c r="AF48" s="89"/>
      <c r="AG48" s="89">
        <f t="shared" si="1"/>
        <v>-63.770000000000437</v>
      </c>
      <c r="AH48" s="89">
        <f t="shared" si="2"/>
        <v>-128.16965551135945</v>
      </c>
      <c r="AI48" s="109">
        <f t="shared" si="3"/>
        <v>-1</v>
      </c>
      <c r="AJ48" s="109">
        <f t="shared" si="19"/>
        <v>50</v>
      </c>
      <c r="AK48" s="88"/>
      <c r="AL48" s="191">
        <f t="shared" si="20"/>
        <v>44.590000000000146</v>
      </c>
      <c r="AM48" s="191" t="str">
        <f t="shared" si="21"/>
        <v/>
      </c>
      <c r="AN48" s="88"/>
      <c r="AO48" s="191"/>
      <c r="AP48" s="191">
        <f t="shared" si="4"/>
        <v>4066.6129000000556</v>
      </c>
      <c r="AQ48" s="191">
        <f t="shared" si="28"/>
        <v>198.40672482749991</v>
      </c>
      <c r="AR48" s="191">
        <f t="shared" si="29"/>
        <v>-67.709955645552583</v>
      </c>
      <c r="AS48" s="250">
        <f t="shared" si="32"/>
        <v>0</v>
      </c>
      <c r="AT48" s="250">
        <f t="shared" si="33"/>
        <v>0</v>
      </c>
      <c r="AU48" s="250">
        <f t="shared" si="34"/>
        <v>0</v>
      </c>
      <c r="AV48" s="250">
        <f t="shared" si="35"/>
        <v>1</v>
      </c>
      <c r="AW48" s="250">
        <f t="shared" si="36"/>
        <v>0</v>
      </c>
      <c r="AX48" s="250">
        <f t="shared" si="37"/>
        <v>0</v>
      </c>
      <c r="AY48" s="89"/>
      <c r="AZ48" s="111"/>
      <c r="BA48" s="111"/>
      <c r="BB48" s="111"/>
      <c r="BC48" s="111"/>
      <c r="BD48" s="111"/>
      <c r="BE48" s="111"/>
      <c r="BF48" s="111"/>
      <c r="BG48" s="111"/>
      <c r="BH48" s="89"/>
      <c r="BI48" s="89"/>
      <c r="BJ48" s="89"/>
      <c r="BK48" s="89"/>
      <c r="BL48" s="89"/>
    </row>
    <row r="49" spans="1:64" x14ac:dyDescent="0.25">
      <c r="A49" s="86">
        <f t="shared" si="5"/>
        <v>48</v>
      </c>
      <c r="B49" s="113">
        <v>1.7494259944014476E-2</v>
      </c>
      <c r="C49" s="88"/>
      <c r="D49" s="88"/>
      <c r="E49" s="194">
        <f t="shared" si="9"/>
        <v>1.6682082765195175E-2</v>
      </c>
      <c r="F49" s="89">
        <f t="shared" si="22"/>
        <v>5.5681786735702413E-4</v>
      </c>
      <c r="G49" s="113">
        <v>8.6629581820756266E-2</v>
      </c>
      <c r="H49" s="88"/>
      <c r="I49" s="84">
        <f t="shared" si="10"/>
        <v>27133.312013811861</v>
      </c>
      <c r="J49" s="84">
        <f t="shared" si="11"/>
        <v>27266.370354048388</v>
      </c>
      <c r="K49" s="84">
        <f t="shared" si="12"/>
        <v>27399.428694284914</v>
      </c>
      <c r="L49" s="84">
        <f t="shared" si="13"/>
        <v>27532.48703452144</v>
      </c>
      <c r="M49" s="108">
        <f>IF(T49&lt;&gt;0,(((G49+1)*('Data Raw'!$N$1007-'Data Raw'!$N$1008)/2+'Data Raw'!$N$1008)*'Data Raw'!$M$1010+'Data Raw'!$M$1009)*AE49+AE49)</f>
        <v>27665.545374757967</v>
      </c>
      <c r="N49" s="84">
        <f t="shared" si="14"/>
        <v>27798.603714994493</v>
      </c>
      <c r="O49" s="84">
        <f t="shared" si="15"/>
        <v>27931.66205523102</v>
      </c>
      <c r="P49" s="84">
        <f t="shared" si="16"/>
        <v>28064.720395467546</v>
      </c>
      <c r="Q49" s="84">
        <f t="shared" si="17"/>
        <v>28197.778735704072</v>
      </c>
      <c r="R49" s="166" t="str">
        <f t="shared" si="23"/>
        <v/>
      </c>
      <c r="S49" s="109">
        <f>'Data Raw'!E91</f>
        <v>27703.41</v>
      </c>
      <c r="T49" s="109">
        <f>'Data Raw'!G91</f>
        <v>27960.62</v>
      </c>
      <c r="U49" s="109">
        <f>'Data Raw'!D91</f>
        <v>27969.41</v>
      </c>
      <c r="V49" s="166" t="str">
        <f t="shared" si="24"/>
        <v/>
      </c>
      <c r="W49" s="89">
        <f t="shared" si="6"/>
        <v>-295.0746252420322</v>
      </c>
      <c r="X49" s="89">
        <f t="shared" si="7"/>
        <v>87069.034461725751</v>
      </c>
      <c r="Y49" s="89">
        <f t="shared" si="25"/>
        <v>270.44343486147392</v>
      </c>
      <c r="Z49" s="109">
        <f t="shared" si="18"/>
        <v>266</v>
      </c>
      <c r="AA49" s="89">
        <f t="shared" si="26"/>
        <v>322.70368515916039</v>
      </c>
      <c r="AB49" s="89">
        <f t="shared" si="27"/>
        <v>27495.4788455505</v>
      </c>
      <c r="AC49" s="89">
        <f t="shared" si="30"/>
        <v>28060.141154449502</v>
      </c>
      <c r="AD49" s="89">
        <f t="shared" si="31"/>
        <v>1</v>
      </c>
      <c r="AE49" s="89">
        <f>'Data Raw'!C91</f>
        <v>27777.81</v>
      </c>
      <c r="AF49" s="89"/>
      <c r="AG49" s="89">
        <f t="shared" si="1"/>
        <v>182.80999999999767</v>
      </c>
      <c r="AH49" s="89">
        <f t="shared" si="2"/>
        <v>-112.26462524203453</v>
      </c>
      <c r="AI49" s="109">
        <f t="shared" si="3"/>
        <v>-1</v>
      </c>
      <c r="AJ49" s="109">
        <f t="shared" si="19"/>
        <v>50</v>
      </c>
      <c r="AK49" s="88"/>
      <c r="AL49" s="191" t="str">
        <f t="shared" si="20"/>
        <v/>
      </c>
      <c r="AM49" s="191">
        <f t="shared" si="21"/>
        <v>-182.80999999999767</v>
      </c>
      <c r="AN49" s="88"/>
      <c r="AO49" s="191"/>
      <c r="AP49" s="191">
        <f t="shared" si="4"/>
        <v>33419.496099999145</v>
      </c>
      <c r="AQ49" s="191">
        <f t="shared" si="28"/>
        <v>196.6737554022219</v>
      </c>
      <c r="AR49" s="191">
        <f t="shared" si="29"/>
        <v>-73.769679459252018</v>
      </c>
      <c r="AS49" s="250">
        <f t="shared" si="32"/>
        <v>0</v>
      </c>
      <c r="AT49" s="250">
        <f t="shared" si="33"/>
        <v>0</v>
      </c>
      <c r="AU49" s="250">
        <f t="shared" si="34"/>
        <v>0</v>
      </c>
      <c r="AV49" s="250">
        <f t="shared" si="35"/>
        <v>0</v>
      </c>
      <c r="AW49" s="250">
        <f t="shared" si="36"/>
        <v>1</v>
      </c>
      <c r="AX49" s="250">
        <f t="shared" si="37"/>
        <v>0</v>
      </c>
      <c r="AY49" s="89"/>
      <c r="AZ49" s="111"/>
      <c r="BA49" s="111"/>
      <c r="BB49" s="111"/>
      <c r="BC49" s="111"/>
      <c r="BD49" s="111"/>
      <c r="BE49" s="111"/>
      <c r="BF49" s="111"/>
      <c r="BG49" s="111"/>
      <c r="BH49" s="89"/>
      <c r="BI49" s="89"/>
      <c r="BJ49" s="89"/>
      <c r="BK49" s="89"/>
      <c r="BL49" s="89"/>
    </row>
    <row r="50" spans="1:64" x14ac:dyDescent="0.25">
      <c r="A50" s="86">
        <f t="shared" si="5"/>
        <v>49</v>
      </c>
      <c r="B50" s="113">
        <v>9.1701714944238191E-2</v>
      </c>
      <c r="C50" s="88"/>
      <c r="D50" s="88"/>
      <c r="E50" s="194">
        <f t="shared" si="9"/>
        <v>7.4207455000223715E-2</v>
      </c>
      <c r="F50" s="89">
        <f t="shared" si="22"/>
        <v>1.1078337457766551E-2</v>
      </c>
      <c r="G50" s="113">
        <v>0.11450023547939521</v>
      </c>
      <c r="H50" s="88"/>
      <c r="I50" s="84">
        <f t="shared" si="10"/>
        <v>27290.338747006546</v>
      </c>
      <c r="J50" s="84">
        <f t="shared" si="11"/>
        <v>27425.560464437283</v>
      </c>
      <c r="K50" s="84">
        <f t="shared" si="12"/>
        <v>27560.78218186802</v>
      </c>
      <c r="L50" s="84">
        <f t="shared" si="13"/>
        <v>27696.003899298757</v>
      </c>
      <c r="M50" s="108">
        <f>IF(T50&lt;&gt;0,(((G50+1)*('Data Raw'!$N$1007-'Data Raw'!$N$1008)/2+'Data Raw'!$N$1008)*'Data Raw'!$M$1010+'Data Raw'!$M$1009)*AE50+AE50)</f>
        <v>27831.225616729495</v>
      </c>
      <c r="N50" s="84">
        <f t="shared" si="14"/>
        <v>27966.447334160232</v>
      </c>
      <c r="O50" s="84">
        <f t="shared" si="15"/>
        <v>28101.669051590969</v>
      </c>
      <c r="P50" s="84">
        <f t="shared" si="16"/>
        <v>28236.890769021706</v>
      </c>
      <c r="Q50" s="84">
        <f t="shared" si="17"/>
        <v>28372.112486452443</v>
      </c>
      <c r="R50" s="166" t="str">
        <f t="shared" si="23"/>
        <v/>
      </c>
      <c r="S50" s="109">
        <f>'Data Raw'!E92</f>
        <v>27110.62</v>
      </c>
      <c r="T50" s="109">
        <f>'Data Raw'!G92</f>
        <v>27153.13</v>
      </c>
      <c r="U50" s="109">
        <f>'Data Raw'!D92</f>
        <v>27921.06</v>
      </c>
      <c r="V50" s="166">
        <f t="shared" si="24"/>
        <v>1</v>
      </c>
      <c r="W50" s="89">
        <f t="shared" si="6"/>
        <v>678.09561672949349</v>
      </c>
      <c r="X50" s="89">
        <f t="shared" si="7"/>
        <v>459813.66542775213</v>
      </c>
      <c r="Y50" s="89">
        <f t="shared" si="25"/>
        <v>358.29986926072849</v>
      </c>
      <c r="Z50" s="109">
        <f t="shared" si="18"/>
        <v>810.44000000000233</v>
      </c>
      <c r="AA50" s="89">
        <f t="shared" si="26"/>
        <v>392.38030156499497</v>
      </c>
      <c r="AB50" s="89">
        <f t="shared" si="27"/>
        <v>27607.201867614713</v>
      </c>
      <c r="AC50" s="89">
        <f t="shared" si="30"/>
        <v>28155.798132385287</v>
      </c>
      <c r="AD50" s="89" t="str">
        <f t="shared" si="31"/>
        <v/>
      </c>
      <c r="AE50" s="89">
        <f>'Data Raw'!C92</f>
        <v>27881.5</v>
      </c>
      <c r="AF50" s="89"/>
      <c r="AG50" s="89">
        <f t="shared" si="1"/>
        <v>-728.36999999999898</v>
      </c>
      <c r="AH50" s="89">
        <f t="shared" si="2"/>
        <v>-50.274383270505496</v>
      </c>
      <c r="AI50" s="109">
        <f t="shared" si="3"/>
        <v>-1</v>
      </c>
      <c r="AJ50" s="109">
        <f t="shared" si="19"/>
        <v>50</v>
      </c>
      <c r="AK50" s="88"/>
      <c r="AL50" s="191">
        <f t="shared" si="20"/>
        <v>182.80999999999767</v>
      </c>
      <c r="AM50" s="191" t="str">
        <f t="shared" si="21"/>
        <v/>
      </c>
      <c r="AN50" s="88"/>
      <c r="AO50" s="191"/>
      <c r="AP50" s="191">
        <f t="shared" si="4"/>
        <v>530522.8568999985</v>
      </c>
      <c r="AQ50" s="191">
        <f t="shared" si="28"/>
        <v>255.75111591308604</v>
      </c>
      <c r="AR50" s="191">
        <f t="shared" si="29"/>
        <v>-102.54875334764245</v>
      </c>
      <c r="AS50" s="250">
        <f t="shared" si="32"/>
        <v>0</v>
      </c>
      <c r="AT50" s="250">
        <f t="shared" si="33"/>
        <v>0</v>
      </c>
      <c r="AU50" s="250">
        <f t="shared" si="34"/>
        <v>0</v>
      </c>
      <c r="AV50" s="250">
        <f t="shared" si="35"/>
        <v>0</v>
      </c>
      <c r="AW50" s="250">
        <f t="shared" si="36"/>
        <v>0</v>
      </c>
      <c r="AX50" s="250">
        <f t="shared" si="37"/>
        <v>0</v>
      </c>
      <c r="AY50" s="89"/>
      <c r="AZ50" s="111"/>
      <c r="BA50" s="111"/>
      <c r="BB50" s="111"/>
      <c r="BC50" s="111"/>
      <c r="BD50" s="111"/>
      <c r="BE50" s="111"/>
      <c r="BF50" s="111"/>
      <c r="BG50" s="111"/>
      <c r="BH50" s="89"/>
      <c r="BI50" s="89"/>
      <c r="BJ50" s="89"/>
      <c r="BK50" s="89"/>
      <c r="BL50" s="89"/>
    </row>
    <row r="51" spans="1:64" x14ac:dyDescent="0.25">
      <c r="A51" s="86">
        <f t="shared" si="5"/>
        <v>50</v>
      </c>
      <c r="B51" s="113">
        <v>3.4778440545097621E-2</v>
      </c>
      <c r="C51" s="88"/>
      <c r="D51" s="88"/>
      <c r="E51" s="194">
        <f t="shared" si="9"/>
        <v>-5.6923274399140571E-2</v>
      </c>
      <c r="F51" s="89">
        <f t="shared" si="22"/>
        <v>1.3638214782083925E-3</v>
      </c>
      <c r="G51" s="113">
        <v>4.819855258412295E-2</v>
      </c>
      <c r="H51" s="88"/>
      <c r="I51" s="84">
        <f t="shared" si="10"/>
        <v>26221.575489894927</v>
      </c>
      <c r="J51" s="84">
        <f t="shared" si="11"/>
        <v>26400.725424525292</v>
      </c>
      <c r="K51" s="84">
        <f t="shared" si="12"/>
        <v>26579.875359155656</v>
      </c>
      <c r="L51" s="84">
        <f t="shared" si="13"/>
        <v>26759.02529378602</v>
      </c>
      <c r="M51" s="108">
        <f>IF(T51&lt;&gt;0,(((G51+1)*('Data Raw'!$N$1007-'Data Raw'!$N$1008)/2+'Data Raw'!$N$1008)*'Data Raw'!$M$1010+'Data Raw'!$M$1009)*AE51+AE51)</f>
        <v>26938.175228416385</v>
      </c>
      <c r="N51" s="84">
        <f t="shared" si="14"/>
        <v>27117.325163046749</v>
      </c>
      <c r="O51" s="84">
        <f t="shared" si="15"/>
        <v>27296.475097677114</v>
      </c>
      <c r="P51" s="84">
        <f t="shared" si="16"/>
        <v>27475.625032307478</v>
      </c>
      <c r="Q51" s="84">
        <f t="shared" si="17"/>
        <v>27654.774966937843</v>
      </c>
      <c r="R51" s="166" t="str">
        <f t="shared" si="23"/>
        <v/>
      </c>
      <c r="S51" s="109">
        <f>'Data Raw'!E93</f>
        <v>26861.87</v>
      </c>
      <c r="T51" s="109">
        <f>'Data Raw'!G93</f>
        <v>27344.54</v>
      </c>
      <c r="U51" s="109">
        <f>'Data Raw'!D93</f>
        <v>27450.79</v>
      </c>
      <c r="V51" s="166" t="str">
        <f t="shared" si="24"/>
        <v/>
      </c>
      <c r="W51" s="89">
        <f t="shared" si="6"/>
        <v>-406.36477158361595</v>
      </c>
      <c r="X51" s="89">
        <f t="shared" si="7"/>
        <v>165132.32758420435</v>
      </c>
      <c r="Y51" s="89">
        <f t="shared" si="25"/>
        <v>365.5534171358222</v>
      </c>
      <c r="Z51" s="109">
        <f t="shared" si="18"/>
        <v>588.92000000000189</v>
      </c>
      <c r="AA51" s="89">
        <f t="shared" si="26"/>
        <v>420.45740134142454</v>
      </c>
      <c r="AB51" s="89">
        <f t="shared" si="27"/>
        <v>26798.046743669755</v>
      </c>
      <c r="AC51" s="89">
        <f t="shared" si="30"/>
        <v>27465.093256330245</v>
      </c>
      <c r="AD51" s="89">
        <f t="shared" si="31"/>
        <v>1</v>
      </c>
      <c r="AE51" s="89">
        <f>'Data Raw'!C93</f>
        <v>27131.57</v>
      </c>
      <c r="AF51" s="89"/>
      <c r="AG51" s="89">
        <f t="shared" si="1"/>
        <v>212.97000000000116</v>
      </c>
      <c r="AH51" s="89">
        <f t="shared" si="2"/>
        <v>-193.39477158361478</v>
      </c>
      <c r="AI51" s="109">
        <f t="shared" si="3"/>
        <v>-1</v>
      </c>
      <c r="AJ51" s="109">
        <f t="shared" si="19"/>
        <v>50</v>
      </c>
      <c r="AK51" s="88"/>
      <c r="AL51" s="191" t="str">
        <f t="shared" si="20"/>
        <v/>
      </c>
      <c r="AM51" s="191">
        <f t="shared" si="21"/>
        <v>-212.97000000000116</v>
      </c>
      <c r="AN51" s="88"/>
      <c r="AO51" s="191"/>
      <c r="AP51" s="191">
        <f t="shared" si="4"/>
        <v>45356.220900000495</v>
      </c>
      <c r="AQ51" s="191">
        <f t="shared" si="28"/>
        <v>250.99765858940995</v>
      </c>
      <c r="AR51" s="191">
        <f t="shared" si="29"/>
        <v>-114.55575854641225</v>
      </c>
      <c r="AS51" s="250">
        <f t="shared" si="32"/>
        <v>0</v>
      </c>
      <c r="AT51" s="250">
        <f t="shared" si="33"/>
        <v>0</v>
      </c>
      <c r="AU51" s="250">
        <f t="shared" si="34"/>
        <v>0</v>
      </c>
      <c r="AV51" s="250">
        <f t="shared" si="35"/>
        <v>0</v>
      </c>
      <c r="AW51" s="250">
        <f t="shared" si="36"/>
        <v>1</v>
      </c>
      <c r="AX51" s="250">
        <f t="shared" si="37"/>
        <v>0</v>
      </c>
      <c r="AY51" s="89"/>
      <c r="AZ51" s="111"/>
      <c r="BA51" s="111"/>
      <c r="BB51" s="111"/>
      <c r="BC51" s="111"/>
      <c r="BD51" s="111"/>
      <c r="BE51" s="111"/>
      <c r="BF51" s="111"/>
      <c r="BG51" s="111"/>
      <c r="BH51" s="89"/>
      <c r="BI51" s="89"/>
      <c r="BJ51" s="89"/>
      <c r="BK51" s="89"/>
      <c r="BL51" s="89"/>
    </row>
    <row r="52" spans="1:64" x14ac:dyDescent="0.25">
      <c r="A52" s="86">
        <f t="shared" si="5"/>
        <v>51</v>
      </c>
      <c r="B52" s="113">
        <v>5.0735472765115928E-4</v>
      </c>
      <c r="C52" s="88"/>
      <c r="D52" s="88"/>
      <c r="E52" s="194">
        <f t="shared" si="9"/>
        <v>-3.4271085817446464E-2</v>
      </c>
      <c r="F52" s="89">
        <f t="shared" si="22"/>
        <v>-3.726879564028015E-3</v>
      </c>
      <c r="G52" s="113">
        <v>8.8627406482636686E-2</v>
      </c>
      <c r="H52" s="88"/>
      <c r="I52" s="84">
        <f t="shared" si="10"/>
        <v>26834.193467612797</v>
      </c>
      <c r="J52" s="84">
        <f t="shared" si="11"/>
        <v>27016.970176180708</v>
      </c>
      <c r="K52" s="84">
        <f t="shared" si="12"/>
        <v>27199.74688474862</v>
      </c>
      <c r="L52" s="84">
        <f t="shared" si="13"/>
        <v>27382.523593316531</v>
      </c>
      <c r="M52" s="108">
        <f>IF(T52&lt;&gt;0,(((G52+1)*('Data Raw'!$N$1007-'Data Raw'!$N$1008)/2+'Data Raw'!$N$1008)*'Data Raw'!$M$1010+'Data Raw'!$M$1009)*AE52+AE52)</f>
        <v>27565.300301884443</v>
      </c>
      <c r="N52" s="84">
        <f t="shared" si="14"/>
        <v>27748.077010452354</v>
      </c>
      <c r="O52" s="84">
        <f t="shared" si="15"/>
        <v>27930.853719020266</v>
      </c>
      <c r="P52" s="84">
        <f t="shared" si="16"/>
        <v>28113.630427588178</v>
      </c>
      <c r="Q52" s="84">
        <f t="shared" si="17"/>
        <v>28296.407136156089</v>
      </c>
      <c r="R52" s="166" t="str">
        <f t="shared" si="23"/>
        <v/>
      </c>
      <c r="S52" s="109">
        <f>'Data Raw'!E94</f>
        <v>27420.35</v>
      </c>
      <c r="T52" s="109">
        <f>'Data Raw'!G94</f>
        <v>27515.24</v>
      </c>
      <c r="U52" s="109">
        <f>'Data Raw'!D94</f>
        <v>27741.19</v>
      </c>
      <c r="V52" s="166">
        <f t="shared" si="24"/>
        <v>1</v>
      </c>
      <c r="W52" s="89">
        <f t="shared" si="6"/>
        <v>50.060301884441287</v>
      </c>
      <c r="X52" s="89">
        <f t="shared" si="7"/>
        <v>2506.0338247613959</v>
      </c>
      <c r="Y52" s="89">
        <f t="shared" si="25"/>
        <v>338.96519806670835</v>
      </c>
      <c r="Z52" s="109">
        <f t="shared" si="18"/>
        <v>320.84000000000015</v>
      </c>
      <c r="AA52" s="89">
        <f t="shared" si="26"/>
        <v>406.22634400693534</v>
      </c>
      <c r="AB52" s="89">
        <f t="shared" si="27"/>
        <v>27315.311208859788</v>
      </c>
      <c r="AC52" s="89">
        <f t="shared" si="30"/>
        <v>28030.088791140213</v>
      </c>
      <c r="AD52" s="89">
        <f t="shared" si="31"/>
        <v>1</v>
      </c>
      <c r="AE52" s="89">
        <f>'Data Raw'!C94</f>
        <v>27672.7</v>
      </c>
      <c r="AF52" s="89"/>
      <c r="AG52" s="89">
        <f t="shared" si="1"/>
        <v>-157.45999999999913</v>
      </c>
      <c r="AH52" s="89">
        <f t="shared" si="2"/>
        <v>-107.39969811555784</v>
      </c>
      <c r="AI52" s="109">
        <f t="shared" si="3"/>
        <v>-1</v>
      </c>
      <c r="AJ52" s="109">
        <f t="shared" si="19"/>
        <v>50</v>
      </c>
      <c r="AK52" s="88"/>
      <c r="AL52" s="191">
        <f t="shared" si="20"/>
        <v>212.97000000000116</v>
      </c>
      <c r="AM52" s="191" t="str">
        <f t="shared" si="21"/>
        <v/>
      </c>
      <c r="AN52" s="88"/>
      <c r="AO52" s="191"/>
      <c r="AP52" s="191">
        <f t="shared" si="4"/>
        <v>24793.651599999725</v>
      </c>
      <c r="AQ52" s="191">
        <f t="shared" si="28"/>
        <v>240.60458541280875</v>
      </c>
      <c r="AR52" s="191">
        <f t="shared" si="29"/>
        <v>-98.360612653899608</v>
      </c>
      <c r="AS52" s="250">
        <f t="shared" si="32"/>
        <v>0</v>
      </c>
      <c r="AT52" s="250">
        <f t="shared" si="33"/>
        <v>0</v>
      </c>
      <c r="AU52" s="250">
        <f t="shared" si="34"/>
        <v>1</v>
      </c>
      <c r="AV52" s="250">
        <f t="shared" si="35"/>
        <v>0</v>
      </c>
      <c r="AW52" s="250">
        <f t="shared" si="36"/>
        <v>0</v>
      </c>
      <c r="AX52" s="250">
        <f t="shared" si="37"/>
        <v>0</v>
      </c>
      <c r="AY52" s="89"/>
      <c r="AZ52" s="111"/>
      <c r="BA52" s="111"/>
      <c r="BB52" s="111"/>
      <c r="BC52" s="111"/>
      <c r="BD52" s="111"/>
      <c r="BE52" s="111"/>
      <c r="BF52" s="111"/>
      <c r="BG52" s="111"/>
      <c r="BH52" s="89"/>
      <c r="BI52" s="89"/>
      <c r="BJ52" s="89"/>
      <c r="BK52" s="89"/>
      <c r="BL52" s="89"/>
    </row>
    <row r="53" spans="1:64" x14ac:dyDescent="0.25">
      <c r="A53" s="86">
        <f t="shared" si="5"/>
        <v>52</v>
      </c>
      <c r="B53" s="113">
        <v>3.1491387469020408E-2</v>
      </c>
      <c r="C53" s="88"/>
      <c r="D53" s="88"/>
      <c r="E53" s="194">
        <f t="shared" si="9"/>
        <v>3.0984032741369249E-2</v>
      </c>
      <c r="F53" s="89">
        <f t="shared" si="22"/>
        <v>1.23182219388588E-3</v>
      </c>
      <c r="G53" s="113">
        <v>8.0607221106079249E-2</v>
      </c>
      <c r="H53" s="88"/>
      <c r="I53" s="84">
        <f t="shared" si="10"/>
        <v>26890.778692110078</v>
      </c>
      <c r="J53" s="84">
        <f t="shared" si="11"/>
        <v>27060.26129114343</v>
      </c>
      <c r="K53" s="84">
        <f t="shared" si="12"/>
        <v>27229.743890176785</v>
      </c>
      <c r="L53" s="84">
        <f t="shared" si="13"/>
        <v>27399.226489210138</v>
      </c>
      <c r="M53" s="108">
        <f>IF(T53&lt;&gt;0,(((G53+1)*('Data Raw'!$N$1007-'Data Raw'!$N$1008)/2+'Data Raw'!$N$1008)*'Data Raw'!$M$1010+'Data Raw'!$M$1009)*AE53+AE53)</f>
        <v>27568.709088243493</v>
      </c>
      <c r="N53" s="84">
        <f t="shared" si="14"/>
        <v>27738.191687276849</v>
      </c>
      <c r="O53" s="84">
        <f t="shared" si="15"/>
        <v>27907.674286310201</v>
      </c>
      <c r="P53" s="84">
        <f t="shared" si="16"/>
        <v>28077.156885343556</v>
      </c>
      <c r="Q53" s="84">
        <f t="shared" si="17"/>
        <v>28246.639484376909</v>
      </c>
      <c r="R53" s="166" t="str">
        <f t="shared" si="23"/>
        <v/>
      </c>
      <c r="S53" s="109">
        <f>'Data Raw'!E95</f>
        <v>27612.69</v>
      </c>
      <c r="T53" s="109">
        <f>'Data Raw'!G95</f>
        <v>27963.41</v>
      </c>
      <c r="U53" s="109">
        <f>'Data Raw'!D95</f>
        <v>28052.32</v>
      </c>
      <c r="V53" s="166" t="str">
        <f t="shared" si="24"/>
        <v/>
      </c>
      <c r="W53" s="89">
        <f t="shared" si="6"/>
        <v>-394.70091175650668</v>
      </c>
      <c r="X53" s="89">
        <f t="shared" si="7"/>
        <v>155788.80974141767</v>
      </c>
      <c r="Y53" s="89">
        <f t="shared" si="25"/>
        <v>347.47522886918233</v>
      </c>
      <c r="Z53" s="109">
        <f t="shared" si="18"/>
        <v>439.63000000000102</v>
      </c>
      <c r="AA53" s="89">
        <f t="shared" si="26"/>
        <v>410.99829486308755</v>
      </c>
      <c r="AB53" s="89">
        <f t="shared" si="27"/>
        <v>27348.737607594103</v>
      </c>
      <c r="AC53" s="89">
        <f t="shared" si="30"/>
        <v>28039.322392405895</v>
      </c>
      <c r="AD53" s="89">
        <f t="shared" si="31"/>
        <v>1</v>
      </c>
      <c r="AE53" s="89">
        <f>'Data Raw'!C95</f>
        <v>27694.03</v>
      </c>
      <c r="AF53" s="89"/>
      <c r="AG53" s="89">
        <f t="shared" si="1"/>
        <v>269.38000000000102</v>
      </c>
      <c r="AH53" s="89">
        <f t="shared" si="2"/>
        <v>-125.32091175650567</v>
      </c>
      <c r="AI53" s="109">
        <f t="shared" si="3"/>
        <v>-1</v>
      </c>
      <c r="AJ53" s="109">
        <f t="shared" si="19"/>
        <v>50</v>
      </c>
      <c r="AK53" s="88"/>
      <c r="AL53" s="191" t="str">
        <f t="shared" si="20"/>
        <v/>
      </c>
      <c r="AM53" s="191">
        <f t="shared" si="21"/>
        <v>-269.38000000000102</v>
      </c>
      <c r="AN53" s="88"/>
      <c r="AO53" s="191"/>
      <c r="AP53" s="191">
        <f t="shared" si="4"/>
        <v>72565.584400000545</v>
      </c>
      <c r="AQ53" s="191">
        <f t="shared" si="28"/>
        <v>243.80185370027456</v>
      </c>
      <c r="AR53" s="191">
        <f t="shared" si="29"/>
        <v>-103.67337516890777</v>
      </c>
      <c r="AS53" s="250">
        <f t="shared" si="32"/>
        <v>0</v>
      </c>
      <c r="AT53" s="250">
        <f t="shared" si="33"/>
        <v>0</v>
      </c>
      <c r="AU53" s="250">
        <f t="shared" si="34"/>
        <v>0</v>
      </c>
      <c r="AV53" s="250">
        <f t="shared" si="35"/>
        <v>0</v>
      </c>
      <c r="AW53" s="250">
        <f t="shared" si="36"/>
        <v>1</v>
      </c>
      <c r="AX53" s="250">
        <f t="shared" si="37"/>
        <v>0</v>
      </c>
      <c r="AY53" s="89"/>
      <c r="AZ53" s="111"/>
      <c r="BA53" s="111"/>
      <c r="BB53" s="111"/>
      <c r="BC53" s="111"/>
      <c r="BD53" s="111"/>
      <c r="BE53" s="111"/>
      <c r="BF53" s="111"/>
      <c r="BG53" s="111"/>
      <c r="BH53" s="89"/>
      <c r="BI53" s="89"/>
      <c r="BJ53" s="89"/>
      <c r="BK53" s="89"/>
      <c r="BL53" s="89"/>
    </row>
    <row r="54" spans="1:64" x14ac:dyDescent="0.25">
      <c r="A54" s="86">
        <f t="shared" si="5"/>
        <v>53</v>
      </c>
      <c r="B54" s="113">
        <v>4.1269974657706203E-3</v>
      </c>
      <c r="C54" s="88"/>
      <c r="D54" s="88"/>
      <c r="E54" s="194">
        <f t="shared" si="9"/>
        <v>-2.7364390003249788E-2</v>
      </c>
      <c r="F54" s="89">
        <f t="shared" si="22"/>
        <v>-2.853350977133501E-3</v>
      </c>
      <c r="G54" s="113">
        <v>0.12197205698064584</v>
      </c>
      <c r="H54" s="88"/>
      <c r="I54" s="84">
        <f t="shared" si="10"/>
        <v>27236.795496139468</v>
      </c>
      <c r="J54" s="84">
        <f t="shared" si="11"/>
        <v>27410.533110574059</v>
      </c>
      <c r="K54" s="84">
        <f t="shared" si="12"/>
        <v>27584.27072500865</v>
      </c>
      <c r="L54" s="84">
        <f t="shared" si="13"/>
        <v>27758.00833944324</v>
      </c>
      <c r="M54" s="108">
        <f>IF(T54&lt;&gt;0,(((G54+1)*('Data Raw'!$N$1007-'Data Raw'!$N$1008)/2+'Data Raw'!$N$1008)*'Data Raw'!$M$1010+'Data Raw'!$M$1009)*AE54+AE54)</f>
        <v>27931.745953877831</v>
      </c>
      <c r="N54" s="84">
        <f t="shared" si="14"/>
        <v>28105.483568312422</v>
      </c>
      <c r="O54" s="84">
        <f t="shared" si="15"/>
        <v>28279.221182747013</v>
      </c>
      <c r="P54" s="84">
        <f t="shared" si="16"/>
        <v>28452.958797181604</v>
      </c>
      <c r="Q54" s="84">
        <f t="shared" si="17"/>
        <v>28626.696411616194</v>
      </c>
      <c r="R54" s="166" t="str">
        <f t="shared" si="23"/>
        <v/>
      </c>
      <c r="S54" s="109">
        <f>'Data Raw'!E96</f>
        <v>27708.71</v>
      </c>
      <c r="T54" s="109">
        <f>'Data Raw'!G96</f>
        <v>27787.46</v>
      </c>
      <c r="U54" s="109">
        <f>'Data Raw'!D96</f>
        <v>27965.39</v>
      </c>
      <c r="V54" s="166">
        <f t="shared" si="24"/>
        <v>1</v>
      </c>
      <c r="W54" s="89">
        <f t="shared" si="6"/>
        <v>144.28595387783207</v>
      </c>
      <c r="X54" s="89">
        <f t="shared" si="7"/>
        <v>20818.436486435883</v>
      </c>
      <c r="Y54" s="89">
        <f t="shared" si="25"/>
        <v>326.28923290159514</v>
      </c>
      <c r="Z54" s="109">
        <f t="shared" si="18"/>
        <v>256.68000000000029</v>
      </c>
      <c r="AA54" s="89">
        <f t="shared" si="26"/>
        <v>388.95282416836079</v>
      </c>
      <c r="AB54" s="89">
        <f t="shared" si="27"/>
        <v>27616.041449366374</v>
      </c>
      <c r="AC54" s="89">
        <f t="shared" si="30"/>
        <v>28314.738550633625</v>
      </c>
      <c r="AD54" s="89">
        <f t="shared" si="31"/>
        <v>1</v>
      </c>
      <c r="AE54" s="89">
        <f>'Data Raw'!C96</f>
        <v>27965.39</v>
      </c>
      <c r="AF54" s="89"/>
      <c r="AG54" s="89">
        <f t="shared" si="1"/>
        <v>-177.93000000000029</v>
      </c>
      <c r="AH54" s="89">
        <f t="shared" si="2"/>
        <v>-33.64404612216822</v>
      </c>
      <c r="AI54" s="109">
        <f t="shared" si="3"/>
        <v>-1</v>
      </c>
      <c r="AJ54" s="109">
        <f t="shared" si="19"/>
        <v>50</v>
      </c>
      <c r="AK54" s="88"/>
      <c r="AL54" s="191">
        <f t="shared" si="20"/>
        <v>269.38000000000102</v>
      </c>
      <c r="AM54" s="191" t="str">
        <f t="shared" si="21"/>
        <v/>
      </c>
      <c r="AN54" s="88"/>
      <c r="AO54" s="191"/>
      <c r="AP54" s="191">
        <f t="shared" si="4"/>
        <v>31659.084900000104</v>
      </c>
      <c r="AQ54" s="191">
        <f t="shared" si="28"/>
        <v>236.48275884468853</v>
      </c>
      <c r="AR54" s="191">
        <f t="shared" si="29"/>
        <v>-89.806474056906609</v>
      </c>
      <c r="AS54" s="250">
        <f t="shared" si="32"/>
        <v>0</v>
      </c>
      <c r="AT54" s="250">
        <f t="shared" si="33"/>
        <v>0</v>
      </c>
      <c r="AU54" s="250">
        <f t="shared" si="34"/>
        <v>1</v>
      </c>
      <c r="AV54" s="250">
        <f t="shared" si="35"/>
        <v>0</v>
      </c>
      <c r="AW54" s="250">
        <f t="shared" si="36"/>
        <v>0</v>
      </c>
      <c r="AX54" s="250">
        <f t="shared" si="37"/>
        <v>0</v>
      </c>
      <c r="AY54" s="89"/>
      <c r="AZ54" s="111"/>
      <c r="BA54" s="111"/>
      <c r="BB54" s="111"/>
      <c r="BC54" s="111"/>
      <c r="BD54" s="111"/>
      <c r="BE54" s="111"/>
      <c r="BF54" s="111"/>
      <c r="BG54" s="111"/>
      <c r="BH54" s="89"/>
      <c r="BI54" s="89"/>
      <c r="BJ54" s="89"/>
      <c r="BK54" s="89"/>
      <c r="BL54" s="89"/>
    </row>
    <row r="55" spans="1:64" x14ac:dyDescent="0.25">
      <c r="A55" s="86">
        <f t="shared" si="5"/>
        <v>54</v>
      </c>
      <c r="B55" s="113">
        <v>1.3286594376475626E-2</v>
      </c>
      <c r="C55" s="88"/>
      <c r="D55" s="88"/>
      <c r="E55" s="194">
        <f t="shared" si="9"/>
        <v>9.1595969107050052E-3</v>
      </c>
      <c r="F55" s="89">
        <f t="shared" si="22"/>
        <v>-1.1372155645851432E-3</v>
      </c>
      <c r="G55" s="113">
        <v>0.10895968248001474</v>
      </c>
      <c r="H55" s="88"/>
      <c r="I55" s="84">
        <f t="shared" si="10"/>
        <v>27086.320553018588</v>
      </c>
      <c r="J55" s="84">
        <f t="shared" si="11"/>
        <v>27249.465169469386</v>
      </c>
      <c r="K55" s="84">
        <f t="shared" si="12"/>
        <v>27412.609785920184</v>
      </c>
      <c r="L55" s="84">
        <f t="shared" si="13"/>
        <v>27575.754402370982</v>
      </c>
      <c r="M55" s="108">
        <f>IF(T55&lt;&gt;0,(((G55+1)*('Data Raw'!$N$1007-'Data Raw'!$N$1008)/2+'Data Raw'!$N$1008)*'Data Raw'!$M$1010+'Data Raw'!$M$1009)*AE55+AE55)</f>
        <v>27738.899018821779</v>
      </c>
      <c r="N55" s="84">
        <f t="shared" si="14"/>
        <v>27902.043635272577</v>
      </c>
      <c r="O55" s="84">
        <f t="shared" si="15"/>
        <v>28065.188251723375</v>
      </c>
      <c r="P55" s="84">
        <f t="shared" si="16"/>
        <v>28228.332868174173</v>
      </c>
      <c r="Q55" s="84">
        <f t="shared" si="17"/>
        <v>28391.477484624971</v>
      </c>
      <c r="R55" s="166" t="str">
        <f t="shared" si="23"/>
        <v/>
      </c>
      <c r="S55" s="109">
        <f>'Data Raw'!E97</f>
        <v>27741.09</v>
      </c>
      <c r="T55" s="109">
        <f>'Data Raw'!G97</f>
        <v>27996.27</v>
      </c>
      <c r="U55" s="109">
        <f>'Data Raw'!D97</f>
        <v>28181.21</v>
      </c>
      <c r="V55" s="166" t="str">
        <f t="shared" si="24"/>
        <v/>
      </c>
      <c r="W55" s="89">
        <f t="shared" si="6"/>
        <v>-257.37098117822097</v>
      </c>
      <c r="X55" s="89">
        <f t="shared" si="7"/>
        <v>66239.821952640181</v>
      </c>
      <c r="Y55" s="89">
        <f t="shared" si="25"/>
        <v>317.36139899348382</v>
      </c>
      <c r="Z55" s="109">
        <f t="shared" si="18"/>
        <v>440.11999999999898</v>
      </c>
      <c r="AA55" s="89">
        <f t="shared" si="26"/>
        <v>396.26242071573768</v>
      </c>
      <c r="AB55" s="89">
        <f t="shared" si="27"/>
        <v>27470.790099456895</v>
      </c>
      <c r="AC55" s="89">
        <f t="shared" si="30"/>
        <v>28132.009900543108</v>
      </c>
      <c r="AD55" s="89">
        <f t="shared" si="31"/>
        <v>1</v>
      </c>
      <c r="AE55" s="89">
        <f>'Data Raw'!C97</f>
        <v>27801.4</v>
      </c>
      <c r="AF55" s="89"/>
      <c r="AG55" s="89">
        <f t="shared" si="1"/>
        <v>194.86999999999898</v>
      </c>
      <c r="AH55" s="89">
        <f t="shared" si="2"/>
        <v>-62.500981178221991</v>
      </c>
      <c r="AI55" s="109">
        <f t="shared" si="3"/>
        <v>-1</v>
      </c>
      <c r="AJ55" s="109">
        <f t="shared" si="19"/>
        <v>50</v>
      </c>
      <c r="AK55" s="88"/>
      <c r="AL55" s="191" t="str">
        <f t="shared" si="20"/>
        <v/>
      </c>
      <c r="AM55" s="191">
        <f t="shared" si="21"/>
        <v>-194.86999999999898</v>
      </c>
      <c r="AN55" s="88"/>
      <c r="AO55" s="191"/>
      <c r="AP55" s="191">
        <f t="shared" si="4"/>
        <v>37974.316899999605</v>
      </c>
      <c r="AQ55" s="191">
        <f t="shared" si="28"/>
        <v>231.85911897305635</v>
      </c>
      <c r="AR55" s="191">
        <f t="shared" si="29"/>
        <v>-85.502280020427463</v>
      </c>
      <c r="AS55" s="250">
        <f t="shared" si="32"/>
        <v>0</v>
      </c>
      <c r="AT55" s="250">
        <f t="shared" si="33"/>
        <v>0</v>
      </c>
      <c r="AU55" s="250">
        <f t="shared" si="34"/>
        <v>0</v>
      </c>
      <c r="AV55" s="250">
        <f t="shared" si="35"/>
        <v>1</v>
      </c>
      <c r="AW55" s="250">
        <f t="shared" si="36"/>
        <v>0</v>
      </c>
      <c r="AX55" s="250">
        <f t="shared" si="37"/>
        <v>0</v>
      </c>
      <c r="AY55" s="89"/>
      <c r="AZ55" s="111"/>
      <c r="BA55" s="111"/>
      <c r="BB55" s="111"/>
      <c r="BC55" s="111"/>
      <c r="BD55" s="111"/>
      <c r="BE55" s="111"/>
      <c r="BF55" s="111"/>
      <c r="BG55" s="111"/>
      <c r="BH55" s="89"/>
      <c r="BI55" s="89"/>
      <c r="BJ55" s="89"/>
      <c r="BK55" s="89"/>
      <c r="BL55" s="89"/>
    </row>
    <row r="56" spans="1:64" x14ac:dyDescent="0.25">
      <c r="A56" s="86">
        <f t="shared" si="5"/>
        <v>55</v>
      </c>
      <c r="B56" s="113">
        <v>3.3490754029656537E-4</v>
      </c>
      <c r="C56" s="88"/>
      <c r="D56" s="88"/>
      <c r="E56" s="194">
        <f t="shared" si="9"/>
        <v>-1.295168683617906E-2</v>
      </c>
      <c r="F56" s="89">
        <f t="shared" si="22"/>
        <v>-2.8249971748128457E-3</v>
      </c>
      <c r="G56" s="113">
        <v>0.13294861990558446</v>
      </c>
      <c r="H56" s="88"/>
      <c r="I56" s="84">
        <f t="shared" si="10"/>
        <v>27328.844052235283</v>
      </c>
      <c r="J56" s="84">
        <f t="shared" si="11"/>
        <v>27487.52475173202</v>
      </c>
      <c r="K56" s="84">
        <f t="shared" si="12"/>
        <v>27646.205451228765</v>
      </c>
      <c r="L56" s="84">
        <f t="shared" si="13"/>
        <v>27804.886150725506</v>
      </c>
      <c r="M56" s="108">
        <f>IF(T56&lt;&gt;0,(((G56+1)*('Data Raw'!$N$1007-'Data Raw'!$N$1008)/2+'Data Raw'!$N$1008)*'Data Raw'!$M$1010+'Data Raw'!$M$1009)*AE56+AE56)</f>
        <v>27963.566850222247</v>
      </c>
      <c r="N56" s="84">
        <f t="shared" si="14"/>
        <v>28122.247549718988</v>
      </c>
      <c r="O56" s="84">
        <f t="shared" si="15"/>
        <v>28280.928249215729</v>
      </c>
      <c r="P56" s="84">
        <f t="shared" si="16"/>
        <v>28439.608948712474</v>
      </c>
      <c r="Q56" s="84">
        <f t="shared" si="17"/>
        <v>28598.289648209211</v>
      </c>
      <c r="R56" s="166" t="str">
        <f t="shared" si="23"/>
        <v/>
      </c>
      <c r="S56" s="109">
        <f>'Data Raw'!E98</f>
        <v>27878.53</v>
      </c>
      <c r="T56" s="109">
        <f>'Data Raw'!G98</f>
        <v>28004.68</v>
      </c>
      <c r="U56" s="109">
        <f>'Data Raw'!D98</f>
        <v>28218.53</v>
      </c>
      <c r="V56" s="166" t="str">
        <f t="shared" si="24"/>
        <v/>
      </c>
      <c r="W56" s="89">
        <f t="shared" si="6"/>
        <v>-41.113149777753279</v>
      </c>
      <c r="X56" s="89">
        <f t="shared" si="7"/>
        <v>1690.2910846479745</v>
      </c>
      <c r="Y56" s="89">
        <f t="shared" si="25"/>
        <v>294.23019086404719</v>
      </c>
      <c r="Z56" s="109">
        <f t="shared" si="18"/>
        <v>340</v>
      </c>
      <c r="AA56" s="89">
        <f t="shared" si="26"/>
        <v>388.22493204206086</v>
      </c>
      <c r="AB56" s="89">
        <f t="shared" si="27"/>
        <v>27635.736942391624</v>
      </c>
      <c r="AC56" s="89">
        <f t="shared" si="30"/>
        <v>28309.383057608378</v>
      </c>
      <c r="AD56" s="89">
        <f t="shared" si="31"/>
        <v>1</v>
      </c>
      <c r="AE56" s="89">
        <f>'Data Raw'!C98</f>
        <v>27972.560000000001</v>
      </c>
      <c r="AF56" s="89"/>
      <c r="AG56" s="89">
        <f t="shared" si="1"/>
        <v>32.119999999998981</v>
      </c>
      <c r="AH56" s="89">
        <f t="shared" si="2"/>
        <v>-8.9931497777542972</v>
      </c>
      <c r="AI56" s="109">
        <f t="shared" si="3"/>
        <v>-1</v>
      </c>
      <c r="AJ56" s="109">
        <f t="shared" si="19"/>
        <v>50</v>
      </c>
      <c r="AK56" s="88"/>
      <c r="AL56" s="191" t="str">
        <f t="shared" si="20"/>
        <v/>
      </c>
      <c r="AM56" s="191">
        <f t="shared" si="21"/>
        <v>-32.119999999998981</v>
      </c>
      <c r="AN56" s="88"/>
      <c r="AO56" s="191"/>
      <c r="AP56" s="191">
        <f t="shared" si="4"/>
        <v>1031.6943999999346</v>
      </c>
      <c r="AQ56" s="191">
        <f t="shared" si="28"/>
        <v>209.66588353160554</v>
      </c>
      <c r="AR56" s="191">
        <f t="shared" si="29"/>
        <v>-84.564307332441643</v>
      </c>
      <c r="AS56" s="250">
        <f t="shared" si="32"/>
        <v>0</v>
      </c>
      <c r="AT56" s="250">
        <f t="shared" si="33"/>
        <v>0</v>
      </c>
      <c r="AU56" s="250">
        <f t="shared" si="34"/>
        <v>0</v>
      </c>
      <c r="AV56" s="250">
        <f t="shared" si="35"/>
        <v>1</v>
      </c>
      <c r="AW56" s="250">
        <f t="shared" si="36"/>
        <v>0</v>
      </c>
      <c r="AX56" s="250">
        <f t="shared" si="37"/>
        <v>0</v>
      </c>
      <c r="AY56" s="89"/>
      <c r="AZ56" s="111"/>
      <c r="BA56" s="111"/>
      <c r="BB56" s="111"/>
      <c r="BC56" s="111"/>
      <c r="BD56" s="111"/>
      <c r="BE56" s="111"/>
      <c r="BF56" s="111"/>
      <c r="BG56" s="111"/>
      <c r="BH56" s="89"/>
      <c r="BI56" s="89"/>
      <c r="BJ56" s="89"/>
      <c r="BK56" s="89"/>
      <c r="BL56" s="89"/>
    </row>
    <row r="57" spans="1:64" x14ac:dyDescent="0.25">
      <c r="A57" s="86">
        <f t="shared" si="5"/>
        <v>56</v>
      </c>
      <c r="B57" s="113">
        <v>1.7833745915041489E-2</v>
      </c>
      <c r="C57" s="88"/>
      <c r="D57" s="88"/>
      <c r="E57" s="194">
        <f t="shared" si="9"/>
        <v>1.7498838374744922E-2</v>
      </c>
      <c r="F57" s="89">
        <f t="shared" si="22"/>
        <v>7.8407903695406657E-5</v>
      </c>
      <c r="G57" s="113">
        <v>0.13751520482664192</v>
      </c>
      <c r="H57" s="88"/>
      <c r="I57" s="84">
        <f t="shared" si="10"/>
        <v>27199.337163019118</v>
      </c>
      <c r="J57" s="84">
        <f t="shared" si="11"/>
        <v>27346.452258451143</v>
      </c>
      <c r="K57" s="84">
        <f t="shared" si="12"/>
        <v>27493.567353883165</v>
      </c>
      <c r="L57" s="84">
        <f t="shared" si="13"/>
        <v>27640.682449315191</v>
      </c>
      <c r="M57" s="108">
        <f>IF(T57&lt;&gt;0,(((G57+1)*('Data Raw'!$N$1007-'Data Raw'!$N$1008)/2+'Data Raw'!$N$1008)*'Data Raw'!$M$1010+'Data Raw'!$M$1009)*AE57+AE57)</f>
        <v>27787.797544747213</v>
      </c>
      <c r="N57" s="84">
        <f t="shared" si="14"/>
        <v>27934.912640179235</v>
      </c>
      <c r="O57" s="84">
        <f t="shared" si="15"/>
        <v>28082.02773561126</v>
      </c>
      <c r="P57" s="84">
        <f t="shared" si="16"/>
        <v>28229.142831043282</v>
      </c>
      <c r="Q57" s="84">
        <f t="shared" si="17"/>
        <v>28376.257926475308</v>
      </c>
      <c r="R57" s="166" t="str">
        <f t="shared" si="23"/>
        <v/>
      </c>
      <c r="S57" s="109">
        <f>'Data Raw'!E99</f>
        <v>27397.29</v>
      </c>
      <c r="T57" s="109">
        <f>'Data Raw'!G99</f>
        <v>27489.78</v>
      </c>
      <c r="U57" s="109">
        <f>'Data Raw'!D99</f>
        <v>27786.54</v>
      </c>
      <c r="V57" s="166" t="str">
        <f t="shared" si="24"/>
        <v/>
      </c>
      <c r="W57" s="89">
        <f t="shared" si="6"/>
        <v>298.01754474721383</v>
      </c>
      <c r="X57" s="89">
        <f t="shared" si="7"/>
        <v>88814.456977157606</v>
      </c>
      <c r="Y57" s="89">
        <f t="shared" si="25"/>
        <v>294.77422068727191</v>
      </c>
      <c r="Z57" s="109">
        <f t="shared" si="18"/>
        <v>389.25</v>
      </c>
      <c r="AA57" s="89">
        <f t="shared" si="26"/>
        <v>388.37137032176639</v>
      </c>
      <c r="AB57" s="89">
        <f t="shared" si="27"/>
        <v>27456.548807764248</v>
      </c>
      <c r="AC57" s="89">
        <f t="shared" si="30"/>
        <v>28116.531192235754</v>
      </c>
      <c r="AD57" s="89">
        <f t="shared" si="31"/>
        <v>1</v>
      </c>
      <c r="AE57" s="89">
        <f>'Data Raw'!C99</f>
        <v>27786.54</v>
      </c>
      <c r="AF57" s="89"/>
      <c r="AG57" s="89">
        <f t="shared" si="1"/>
        <v>-296.76000000000204</v>
      </c>
      <c r="AH57" s="89">
        <f t="shared" si="2"/>
        <v>1.2575447472117958</v>
      </c>
      <c r="AI57" s="109">
        <f t="shared" si="3"/>
        <v>1</v>
      </c>
      <c r="AJ57" s="109">
        <f t="shared" si="19"/>
        <v>50</v>
      </c>
      <c r="AK57" s="88"/>
      <c r="AL57" s="191" t="str">
        <f t="shared" si="20"/>
        <v/>
      </c>
      <c r="AM57" s="191">
        <f t="shared" si="21"/>
        <v>-296.76000000000204</v>
      </c>
      <c r="AN57" s="88"/>
      <c r="AO57" s="191"/>
      <c r="AP57" s="191">
        <f t="shared" si="4"/>
        <v>88066.49760000121</v>
      </c>
      <c r="AQ57" s="191">
        <f t="shared" si="28"/>
        <v>219.34300758364961</v>
      </c>
      <c r="AR57" s="191">
        <f t="shared" si="29"/>
        <v>-75.431213103622298</v>
      </c>
      <c r="AS57" s="250">
        <f t="shared" si="32"/>
        <v>0</v>
      </c>
      <c r="AT57" s="250">
        <f t="shared" si="33"/>
        <v>1</v>
      </c>
      <c r="AU57" s="250">
        <f t="shared" si="34"/>
        <v>0</v>
      </c>
      <c r="AV57" s="250">
        <f t="shared" si="35"/>
        <v>0</v>
      </c>
      <c r="AW57" s="250">
        <f t="shared" si="36"/>
        <v>0</v>
      </c>
      <c r="AX57" s="250">
        <f t="shared" si="37"/>
        <v>0</v>
      </c>
      <c r="AY57" s="89"/>
      <c r="AZ57" s="111"/>
      <c r="BA57" s="111"/>
      <c r="BB57" s="111"/>
      <c r="BC57" s="111"/>
      <c r="BD57" s="111"/>
      <c r="BE57" s="111"/>
      <c r="BF57" s="111"/>
      <c r="BG57" s="111"/>
      <c r="BH57" s="89"/>
      <c r="BI57" s="89"/>
      <c r="BJ57" s="89"/>
      <c r="BK57" s="89"/>
      <c r="BL57" s="89"/>
    </row>
    <row r="58" spans="1:64" x14ac:dyDescent="0.25">
      <c r="A58" s="86">
        <f t="shared" si="5"/>
        <v>57</v>
      </c>
      <c r="B58" s="113">
        <v>1.1285297004122014E-3</v>
      </c>
      <c r="C58" s="88"/>
      <c r="D58" s="88"/>
      <c r="E58" s="194">
        <f t="shared" si="9"/>
        <v>-1.6705216214629288E-2</v>
      </c>
      <c r="F58" s="89">
        <f t="shared" si="22"/>
        <v>-2.3192526846366928E-3</v>
      </c>
      <c r="G58" s="113">
        <v>0.10847031159061164</v>
      </c>
      <c r="H58" s="88"/>
      <c r="I58" s="84">
        <f t="shared" si="10"/>
        <v>26743.615614305934</v>
      </c>
      <c r="J58" s="84">
        <f t="shared" si="11"/>
        <v>26891.00272464957</v>
      </c>
      <c r="K58" s="84">
        <f t="shared" si="12"/>
        <v>27038.389834993206</v>
      </c>
      <c r="L58" s="84">
        <f t="shared" si="13"/>
        <v>27185.776945336842</v>
      </c>
      <c r="M58" s="108">
        <f>IF(T58&lt;&gt;0,(((G58+1)*('Data Raw'!$N$1007-'Data Raw'!$N$1008)/2+'Data Raw'!$N$1008)*'Data Raw'!$M$1010+'Data Raw'!$M$1009)*AE58+AE58)</f>
        <v>27333.164055680478</v>
      </c>
      <c r="N58" s="84">
        <f t="shared" si="14"/>
        <v>27480.551166024114</v>
      </c>
      <c r="O58" s="84">
        <f t="shared" si="15"/>
        <v>27627.938276367749</v>
      </c>
      <c r="P58" s="84">
        <f t="shared" si="16"/>
        <v>27775.325386711385</v>
      </c>
      <c r="Q58" s="84">
        <f t="shared" si="17"/>
        <v>27922.712497055021</v>
      </c>
      <c r="R58" s="166" t="str">
        <f t="shared" si="23"/>
        <v/>
      </c>
      <c r="S58" s="109">
        <f>'Data Raw'!E100</f>
        <v>27121.49</v>
      </c>
      <c r="T58" s="109">
        <f>'Data Raw'!G100</f>
        <v>27259.25</v>
      </c>
      <c r="U58" s="109">
        <f>'Data Raw'!D100</f>
        <v>27532.86</v>
      </c>
      <c r="V58" s="166">
        <f t="shared" si="24"/>
        <v>1</v>
      </c>
      <c r="W58" s="89">
        <f t="shared" si="6"/>
        <v>73.914055680477759</v>
      </c>
      <c r="X58" s="89">
        <f t="shared" si="7"/>
        <v>5463.2876271367668</v>
      </c>
      <c r="Y58" s="89">
        <f t="shared" si="25"/>
        <v>274.33408587702166</v>
      </c>
      <c r="Z58" s="109">
        <f t="shared" si="18"/>
        <v>411.36999999999898</v>
      </c>
      <c r="AA58" s="89">
        <f t="shared" si="26"/>
        <v>391.65688884722817</v>
      </c>
      <c r="AB58" s="89">
        <f t="shared" si="27"/>
        <v>27065.714335226501</v>
      </c>
      <c r="AC58" s="89">
        <f t="shared" si="30"/>
        <v>27725.945664773502</v>
      </c>
      <c r="AD58" s="89">
        <f t="shared" si="31"/>
        <v>1</v>
      </c>
      <c r="AE58" s="89">
        <f>'Data Raw'!C100</f>
        <v>27395.83</v>
      </c>
      <c r="AF58" s="89"/>
      <c r="AG58" s="89">
        <f t="shared" si="1"/>
        <v>-136.58000000000175</v>
      </c>
      <c r="AH58" s="89">
        <f t="shared" si="2"/>
        <v>-62.665944319523987</v>
      </c>
      <c r="AI58" s="109">
        <f t="shared" si="3"/>
        <v>-1</v>
      </c>
      <c r="AJ58" s="109">
        <f t="shared" si="19"/>
        <v>50</v>
      </c>
      <c r="AK58" s="88"/>
      <c r="AL58" s="191">
        <f t="shared" si="20"/>
        <v>296.76000000000204</v>
      </c>
      <c r="AM58" s="191" t="str">
        <f t="shared" si="21"/>
        <v/>
      </c>
      <c r="AN58" s="88"/>
      <c r="AO58" s="191"/>
      <c r="AP58" s="191">
        <f t="shared" si="4"/>
        <v>18654.096400000479</v>
      </c>
      <c r="AQ58" s="191">
        <f t="shared" si="28"/>
        <v>210.14711785213316</v>
      </c>
      <c r="AR58" s="191">
        <f t="shared" si="29"/>
        <v>-64.1869680248885</v>
      </c>
      <c r="AS58" s="250">
        <f t="shared" si="32"/>
        <v>0</v>
      </c>
      <c r="AT58" s="250">
        <f t="shared" si="33"/>
        <v>0</v>
      </c>
      <c r="AU58" s="250">
        <f t="shared" si="34"/>
        <v>1</v>
      </c>
      <c r="AV58" s="250">
        <f t="shared" si="35"/>
        <v>0</v>
      </c>
      <c r="AW58" s="250">
        <f t="shared" si="36"/>
        <v>0</v>
      </c>
      <c r="AX58" s="250">
        <f t="shared" si="37"/>
        <v>0</v>
      </c>
      <c r="AY58" s="89"/>
      <c r="AZ58" s="111"/>
      <c r="BA58" s="111"/>
      <c r="BB58" s="111"/>
      <c r="BC58" s="111"/>
      <c r="BD58" s="111"/>
      <c r="BE58" s="111"/>
      <c r="BF58" s="111"/>
      <c r="BG58" s="111"/>
      <c r="BH58" s="89"/>
      <c r="BI58" s="89"/>
      <c r="BJ58" s="89"/>
      <c r="BK58" s="89"/>
      <c r="BL58" s="89"/>
    </row>
    <row r="59" spans="1:64" x14ac:dyDescent="0.25">
      <c r="A59" s="86">
        <f t="shared" si="5"/>
        <v>58</v>
      </c>
      <c r="B59" s="113">
        <v>2.6913246932204769E-4</v>
      </c>
      <c r="C59" s="88"/>
      <c r="D59" s="88"/>
      <c r="E59" s="194">
        <f t="shared" si="9"/>
        <v>-8.5939723109015377E-4</v>
      </c>
      <c r="F59" s="89">
        <f t="shared" si="22"/>
        <v>-2.1107019055586159E-3</v>
      </c>
      <c r="G59" s="113">
        <v>0.10114571338156339</v>
      </c>
      <c r="H59" s="88"/>
      <c r="I59" s="84">
        <f t="shared" si="10"/>
        <v>26711.932784787976</v>
      </c>
      <c r="J59" s="84">
        <f t="shared" si="11"/>
        <v>26849.099827726484</v>
      </c>
      <c r="K59" s="84">
        <f t="shared" si="12"/>
        <v>26986.266870664997</v>
      </c>
      <c r="L59" s="84">
        <f t="shared" si="13"/>
        <v>27123.433913603505</v>
      </c>
      <c r="M59" s="108">
        <f>IF(T59&lt;&gt;0,(((G59+1)*('Data Raw'!$N$1007-'Data Raw'!$N$1008)/2+'Data Raw'!$N$1008)*'Data Raw'!$M$1010+'Data Raw'!$M$1009)*AE59+AE59)</f>
        <v>27260.600956542017</v>
      </c>
      <c r="N59" s="84">
        <f t="shared" si="14"/>
        <v>27397.767999480529</v>
      </c>
      <c r="O59" s="84">
        <f t="shared" si="15"/>
        <v>27534.935042419038</v>
      </c>
      <c r="P59" s="84">
        <f t="shared" si="16"/>
        <v>27672.10208535755</v>
      </c>
      <c r="Q59" s="84">
        <f t="shared" si="17"/>
        <v>27809.269128296059</v>
      </c>
      <c r="R59" s="166" t="str">
        <f t="shared" si="23"/>
        <v/>
      </c>
      <c r="S59" s="109">
        <f>'Data Raw'!E101</f>
        <v>26971.03</v>
      </c>
      <c r="T59" s="109">
        <f>'Data Raw'!G101</f>
        <v>27224.58</v>
      </c>
      <c r="U59" s="109">
        <f>'Data Raw'!D101</f>
        <v>27371.5</v>
      </c>
      <c r="V59" s="166">
        <f t="shared" si="24"/>
        <v>1</v>
      </c>
      <c r="W59" s="89">
        <f t="shared" si="6"/>
        <v>36.020956542015483</v>
      </c>
      <c r="X59" s="89">
        <f t="shared" si="7"/>
        <v>1297.5093102017681</v>
      </c>
      <c r="Y59" s="89">
        <f t="shared" si="25"/>
        <v>254.34865085830748</v>
      </c>
      <c r="Z59" s="109">
        <f t="shared" si="18"/>
        <v>400.47000000000116</v>
      </c>
      <c r="AA59" s="89">
        <f t="shared" si="26"/>
        <v>392.91590472619572</v>
      </c>
      <c r="AB59" s="89">
        <f t="shared" si="27"/>
        <v>27006.311644479858</v>
      </c>
      <c r="AC59" s="89">
        <f t="shared" si="30"/>
        <v>27672.128355520144</v>
      </c>
      <c r="AD59" s="89">
        <f t="shared" si="31"/>
        <v>1</v>
      </c>
      <c r="AE59" s="89">
        <f>'Data Raw'!C101</f>
        <v>27339.22</v>
      </c>
      <c r="AF59" s="89"/>
      <c r="AG59" s="89">
        <f t="shared" si="1"/>
        <v>-114.63999999999942</v>
      </c>
      <c r="AH59" s="89">
        <f t="shared" si="2"/>
        <v>-78.619043457983935</v>
      </c>
      <c r="AI59" s="109">
        <f t="shared" si="3"/>
        <v>-1</v>
      </c>
      <c r="AJ59" s="109">
        <f t="shared" si="19"/>
        <v>50</v>
      </c>
      <c r="AK59" s="88"/>
      <c r="AL59" s="191">
        <f t="shared" si="20"/>
        <v>136.58000000000175</v>
      </c>
      <c r="AM59" s="191" t="str">
        <f t="shared" si="21"/>
        <v/>
      </c>
      <c r="AN59" s="88"/>
      <c r="AO59" s="191"/>
      <c r="AP59" s="191">
        <f t="shared" si="4"/>
        <v>13142.329599999866</v>
      </c>
      <c r="AQ59" s="191">
        <f t="shared" si="28"/>
        <v>199.53521586856274</v>
      </c>
      <c r="AR59" s="191">
        <f t="shared" si="29"/>
        <v>-54.813434989744735</v>
      </c>
      <c r="AS59" s="250">
        <f t="shared" si="32"/>
        <v>0</v>
      </c>
      <c r="AT59" s="250">
        <f t="shared" si="33"/>
        <v>0</v>
      </c>
      <c r="AU59" s="250">
        <f t="shared" si="34"/>
        <v>1</v>
      </c>
      <c r="AV59" s="250">
        <f t="shared" si="35"/>
        <v>0</v>
      </c>
      <c r="AW59" s="250">
        <f t="shared" si="36"/>
        <v>0</v>
      </c>
      <c r="AX59" s="250">
        <f t="shared" si="37"/>
        <v>0</v>
      </c>
      <c r="AY59" s="89"/>
      <c r="AZ59" s="111"/>
      <c r="BA59" s="111"/>
      <c r="BB59" s="111"/>
      <c r="BC59" s="111"/>
      <c r="BD59" s="111"/>
      <c r="BE59" s="111"/>
      <c r="BF59" s="111"/>
      <c r="BG59" s="111"/>
      <c r="BH59" s="89"/>
      <c r="BI59" s="89"/>
      <c r="BJ59" s="89"/>
      <c r="BK59" s="89"/>
      <c r="BL59" s="89"/>
    </row>
    <row r="60" spans="1:64" x14ac:dyDescent="0.25">
      <c r="A60" s="86">
        <f t="shared" si="5"/>
        <v>59</v>
      </c>
      <c r="B60" s="113">
        <v>2.4492556938345737E-2</v>
      </c>
      <c r="C60" s="88"/>
      <c r="D60" s="88"/>
      <c r="E60" s="194">
        <f t="shared" si="9"/>
        <v>2.4223424469023688E-2</v>
      </c>
      <c r="F60" s="89">
        <f t="shared" si="22"/>
        <v>1.6513161479531414E-3</v>
      </c>
      <c r="G60" s="113">
        <v>9.8125513895239269E-2</v>
      </c>
      <c r="H60" s="88"/>
      <c r="I60" s="84">
        <f t="shared" si="10"/>
        <v>26869.94224699563</v>
      </c>
      <c r="J60" s="84">
        <f t="shared" si="11"/>
        <v>26997.116572424784</v>
      </c>
      <c r="K60" s="84">
        <f t="shared" si="12"/>
        <v>27124.290897853938</v>
      </c>
      <c r="L60" s="84">
        <f t="shared" si="13"/>
        <v>27251.465223283092</v>
      </c>
      <c r="M60" s="108">
        <f>IF(T60&lt;&gt;0,(((G60+1)*('Data Raw'!$N$1007-'Data Raw'!$N$1008)/2+'Data Raw'!$N$1008)*'Data Raw'!$M$1010+'Data Raw'!$M$1009)*AE60+AE60)</f>
        <v>27378.639548712246</v>
      </c>
      <c r="N60" s="84">
        <f t="shared" si="14"/>
        <v>27505.8138741414</v>
      </c>
      <c r="O60" s="84">
        <f t="shared" si="15"/>
        <v>27632.988199570555</v>
      </c>
      <c r="P60" s="84">
        <f t="shared" si="16"/>
        <v>27760.162524999709</v>
      </c>
      <c r="Q60" s="84">
        <f t="shared" si="17"/>
        <v>27887.336850428863</v>
      </c>
      <c r="R60" s="166" t="str">
        <f t="shared" si="23"/>
        <v/>
      </c>
      <c r="S60" s="109">
        <f>'Data Raw'!E102</f>
        <v>27455.43</v>
      </c>
      <c r="T60" s="109">
        <f>'Data Raw'!G102</f>
        <v>27723.84</v>
      </c>
      <c r="U60" s="109">
        <f>'Data Raw'!D102</f>
        <v>27759.71</v>
      </c>
      <c r="V60" s="166" t="str">
        <f t="shared" si="24"/>
        <v/>
      </c>
      <c r="W60" s="89">
        <f t="shared" si="6"/>
        <v>-345.20045128775382</v>
      </c>
      <c r="X60" s="89">
        <f t="shared" si="7"/>
        <v>119163.3515692689</v>
      </c>
      <c r="Y60" s="89">
        <f t="shared" si="25"/>
        <v>269.21122050748716</v>
      </c>
      <c r="Z60" s="109">
        <f t="shared" si="18"/>
        <v>304.27999999999884</v>
      </c>
      <c r="AA60" s="89">
        <f t="shared" si="26"/>
        <v>380.25363262245327</v>
      </c>
      <c r="AB60" s="89">
        <f t="shared" si="27"/>
        <v>27130.301480982733</v>
      </c>
      <c r="AC60" s="89">
        <f t="shared" si="30"/>
        <v>27798.258519017265</v>
      </c>
      <c r="AD60" s="89">
        <f t="shared" si="31"/>
        <v>1</v>
      </c>
      <c r="AE60" s="89">
        <f>'Data Raw'!C102</f>
        <v>27464.28</v>
      </c>
      <c r="AF60" s="89"/>
      <c r="AG60" s="89">
        <f t="shared" si="1"/>
        <v>259.56000000000131</v>
      </c>
      <c r="AH60" s="89">
        <f t="shared" si="2"/>
        <v>-85.640451287752512</v>
      </c>
      <c r="AI60" s="109">
        <f t="shared" si="3"/>
        <v>-1</v>
      </c>
      <c r="AJ60" s="109">
        <f t="shared" si="19"/>
        <v>50</v>
      </c>
      <c r="AK60" s="88"/>
      <c r="AL60" s="191" t="str">
        <f t="shared" si="20"/>
        <v/>
      </c>
      <c r="AM60" s="191">
        <f t="shared" si="21"/>
        <v>-259.56000000000131</v>
      </c>
      <c r="AN60" s="88"/>
      <c r="AO60" s="191"/>
      <c r="AP60" s="191">
        <f t="shared" si="4"/>
        <v>67371.39360000068</v>
      </c>
      <c r="AQ60" s="191">
        <f t="shared" si="28"/>
        <v>206.20463632761147</v>
      </c>
      <c r="AR60" s="191">
        <f t="shared" si="29"/>
        <v>-63.006584179875688</v>
      </c>
      <c r="AS60" s="250">
        <f t="shared" si="32"/>
        <v>0</v>
      </c>
      <c r="AT60" s="250">
        <f t="shared" si="33"/>
        <v>0</v>
      </c>
      <c r="AU60" s="250">
        <f t="shared" si="34"/>
        <v>0</v>
      </c>
      <c r="AV60" s="250">
        <f t="shared" si="35"/>
        <v>0</v>
      </c>
      <c r="AW60" s="250">
        <f t="shared" si="36"/>
        <v>1</v>
      </c>
      <c r="AX60" s="250">
        <f t="shared" si="37"/>
        <v>0</v>
      </c>
      <c r="AY60" s="89"/>
      <c r="AZ60" s="111"/>
      <c r="BA60" s="111"/>
      <c r="BB60" s="111"/>
      <c r="BC60" s="111"/>
      <c r="BD60" s="111"/>
      <c r="BE60" s="111"/>
      <c r="BF60" s="111"/>
      <c r="BG60" s="111"/>
      <c r="BH60" s="89"/>
      <c r="BI60" s="89"/>
      <c r="BJ60" s="89"/>
      <c r="BK60" s="89"/>
      <c r="BL60" s="89"/>
    </row>
    <row r="61" spans="1:64" x14ac:dyDescent="0.25">
      <c r="A61" s="86">
        <f t="shared" si="5"/>
        <v>60</v>
      </c>
      <c r="B61" s="113">
        <v>3.3386377648561609E-2</v>
      </c>
      <c r="C61" s="88"/>
      <c r="D61" s="88"/>
      <c r="E61" s="194">
        <f t="shared" si="9"/>
        <v>8.8938207102158724E-3</v>
      </c>
      <c r="F61" s="89">
        <f t="shared" si="22"/>
        <v>2.6859596568478174E-3</v>
      </c>
      <c r="G61" s="113">
        <v>0.1316201425997483</v>
      </c>
      <c r="H61" s="88"/>
      <c r="I61" s="84">
        <f t="shared" si="10"/>
        <v>27190.649077196467</v>
      </c>
      <c r="J61" s="84">
        <f t="shared" si="11"/>
        <v>27325.254687450211</v>
      </c>
      <c r="K61" s="84">
        <f t="shared" si="12"/>
        <v>27459.860297703955</v>
      </c>
      <c r="L61" s="84">
        <f t="shared" si="13"/>
        <v>27594.4659079577</v>
      </c>
      <c r="M61" s="108">
        <f>IF(T61&lt;&gt;0,(((G61+1)*('Data Raw'!$N$1007-'Data Raw'!$N$1008)/2+'Data Raw'!$N$1008)*'Data Raw'!$M$1010+'Data Raw'!$M$1009)*AE61+AE61)</f>
        <v>27729.071518211444</v>
      </c>
      <c r="N61" s="84">
        <f t="shared" si="14"/>
        <v>27863.677128465188</v>
      </c>
      <c r="O61" s="84">
        <f t="shared" si="15"/>
        <v>27998.282738718932</v>
      </c>
      <c r="P61" s="84">
        <f t="shared" si="16"/>
        <v>28132.888348972676</v>
      </c>
      <c r="Q61" s="84">
        <f t="shared" si="17"/>
        <v>28267.49395922642</v>
      </c>
      <c r="R61" s="166" t="str">
        <f t="shared" si="23"/>
        <v/>
      </c>
      <c r="S61" s="109">
        <f>'Data Raw'!E103</f>
        <v>27222.04</v>
      </c>
      <c r="T61" s="109">
        <f>'Data Raw'!G103</f>
        <v>27321.98</v>
      </c>
      <c r="U61" s="109">
        <f>'Data Raw'!D103</f>
        <v>27740.95</v>
      </c>
      <c r="V61" s="166">
        <f t="shared" si="24"/>
        <v>1</v>
      </c>
      <c r="W61" s="89">
        <f t="shared" si="6"/>
        <v>407.09151821144405</v>
      </c>
      <c r="X61" s="89">
        <f t="shared" si="7"/>
        <v>165723.50419969848</v>
      </c>
      <c r="Y61" s="89">
        <f t="shared" si="25"/>
        <v>292.90944277869608</v>
      </c>
      <c r="Z61" s="109">
        <f t="shared" si="18"/>
        <v>518.90999999999985</v>
      </c>
      <c r="AA61" s="89">
        <f t="shared" si="26"/>
        <v>400.06168510495991</v>
      </c>
      <c r="AB61" s="89">
        <f t="shared" si="27"/>
        <v>27417.734412270915</v>
      </c>
      <c r="AC61" s="89">
        <f t="shared" si="30"/>
        <v>28064.165587729087</v>
      </c>
      <c r="AD61" s="89" t="str">
        <f t="shared" si="31"/>
        <v/>
      </c>
      <c r="AE61" s="89">
        <f>'Data Raw'!C103</f>
        <v>27740.95</v>
      </c>
      <c r="AF61" s="89"/>
      <c r="AG61" s="89">
        <f t="shared" si="1"/>
        <v>-418.97000000000116</v>
      </c>
      <c r="AH61" s="89">
        <f t="shared" si="2"/>
        <v>-11.87848178855711</v>
      </c>
      <c r="AI61" s="109">
        <f t="shared" si="3"/>
        <v>-1</v>
      </c>
      <c r="AJ61" s="109">
        <f t="shared" si="19"/>
        <v>50</v>
      </c>
      <c r="AK61" s="88"/>
      <c r="AL61" s="191">
        <f t="shared" si="20"/>
        <v>259.56000000000131</v>
      </c>
      <c r="AM61" s="191" t="str">
        <f t="shared" si="21"/>
        <v/>
      </c>
      <c r="AN61" s="88"/>
      <c r="AO61" s="191"/>
      <c r="AP61" s="191">
        <f t="shared" si="4"/>
        <v>175535.86090000099</v>
      </c>
      <c r="AQ61" s="191">
        <f t="shared" si="28"/>
        <v>229.84523229121032</v>
      </c>
      <c r="AR61" s="191">
        <f t="shared" si="29"/>
        <v>-63.064210487485752</v>
      </c>
      <c r="AS61" s="250">
        <f t="shared" si="32"/>
        <v>1</v>
      </c>
      <c r="AT61" s="250">
        <f t="shared" si="33"/>
        <v>0</v>
      </c>
      <c r="AU61" s="250">
        <f t="shared" si="34"/>
        <v>0</v>
      </c>
      <c r="AV61" s="250">
        <f t="shared" si="35"/>
        <v>0</v>
      </c>
      <c r="AW61" s="250">
        <f t="shared" si="36"/>
        <v>0</v>
      </c>
      <c r="AX61" s="250">
        <f t="shared" si="37"/>
        <v>0</v>
      </c>
      <c r="AY61" s="89"/>
      <c r="AZ61" s="111"/>
      <c r="BA61" s="111"/>
      <c r="BB61" s="111"/>
      <c r="BC61" s="111"/>
      <c r="BD61" s="111"/>
      <c r="BE61" s="111"/>
      <c r="BF61" s="111"/>
      <c r="BG61" s="111"/>
      <c r="BH61" s="89"/>
      <c r="BI61" s="89"/>
      <c r="BJ61" s="89"/>
      <c r="BK61" s="89"/>
      <c r="BL61" s="89"/>
    </row>
    <row r="62" spans="1:64" x14ac:dyDescent="0.25">
      <c r="A62" s="86">
        <f t="shared" si="5"/>
        <v>61</v>
      </c>
      <c r="B62" s="113">
        <v>6.2029478197329652E-2</v>
      </c>
      <c r="C62" s="88"/>
      <c r="D62" s="88"/>
      <c r="E62" s="194">
        <f t="shared" si="9"/>
        <v>2.8643100548768043E-2</v>
      </c>
      <c r="F62" s="89">
        <f t="shared" si="22"/>
        <v>6.3941226414078491E-3</v>
      </c>
      <c r="G62" s="113">
        <v>9.2008897145662502E-2</v>
      </c>
      <c r="H62" s="88"/>
      <c r="I62" s="84">
        <f t="shared" si="10"/>
        <v>26143.083839303512</v>
      </c>
      <c r="J62" s="84">
        <f t="shared" si="11"/>
        <v>26289.538560692858</v>
      </c>
      <c r="K62" s="84">
        <f t="shared" si="12"/>
        <v>26435.993282082207</v>
      </c>
      <c r="L62" s="84">
        <f t="shared" si="13"/>
        <v>26582.448003471553</v>
      </c>
      <c r="M62" s="108">
        <f>IF(T62&lt;&gt;0,(((G62+1)*('Data Raw'!$N$1007-'Data Raw'!$N$1008)/2+'Data Raw'!$N$1008)*'Data Raw'!$M$1010+'Data Raw'!$M$1009)*AE62+AE62)</f>
        <v>26728.902724860902</v>
      </c>
      <c r="N62" s="84">
        <f t="shared" si="14"/>
        <v>26875.357446250251</v>
      </c>
      <c r="O62" s="84">
        <f t="shared" si="15"/>
        <v>27021.812167639597</v>
      </c>
      <c r="P62" s="84">
        <f t="shared" si="16"/>
        <v>27168.266889028946</v>
      </c>
      <c r="Q62" s="84">
        <f t="shared" si="17"/>
        <v>27314.721610418292</v>
      </c>
      <c r="R62" s="166" t="str">
        <f t="shared" si="23"/>
        <v/>
      </c>
      <c r="S62" s="109">
        <f>'Data Raw'!E104</f>
        <v>26177.4</v>
      </c>
      <c r="T62" s="109">
        <f>'Data Raw'!G104</f>
        <v>26192.32</v>
      </c>
      <c r="U62" s="109">
        <f>'Data Raw'!D104</f>
        <v>26878.75</v>
      </c>
      <c r="V62" s="166">
        <f t="shared" si="24"/>
        <v>1</v>
      </c>
      <c r="W62" s="89">
        <f t="shared" si="6"/>
        <v>536.58272486090209</v>
      </c>
      <c r="X62" s="89">
        <f t="shared" si="7"/>
        <v>287921.02061915054</v>
      </c>
      <c r="Y62" s="89">
        <f t="shared" si="25"/>
        <v>338.63099820827051</v>
      </c>
      <c r="Z62" s="109">
        <f t="shared" si="18"/>
        <v>701.34999999999854</v>
      </c>
      <c r="AA62" s="89">
        <f t="shared" si="26"/>
        <v>443.10287294710827</v>
      </c>
      <c r="AB62" s="89">
        <f t="shared" si="27"/>
        <v>26485.677567660783</v>
      </c>
      <c r="AC62" s="89">
        <f t="shared" si="30"/>
        <v>27165.782432339216</v>
      </c>
      <c r="AD62" s="89" t="str">
        <f t="shared" si="31"/>
        <v/>
      </c>
      <c r="AE62" s="89">
        <f>'Data Raw'!C104</f>
        <v>26825.73</v>
      </c>
      <c r="AF62" s="89"/>
      <c r="AG62" s="89">
        <f t="shared" si="1"/>
        <v>-633.40999999999985</v>
      </c>
      <c r="AH62" s="89">
        <f t="shared" si="2"/>
        <v>-96.827275139097765</v>
      </c>
      <c r="AI62" s="109">
        <f t="shared" si="3"/>
        <v>-1</v>
      </c>
      <c r="AJ62" s="109">
        <f t="shared" si="19"/>
        <v>50</v>
      </c>
      <c r="AK62" s="88"/>
      <c r="AL62" s="191">
        <f t="shared" si="20"/>
        <v>418.97000000000116</v>
      </c>
      <c r="AM62" s="191" t="str">
        <f t="shared" si="21"/>
        <v/>
      </c>
      <c r="AN62" s="88"/>
      <c r="AO62" s="191"/>
      <c r="AP62" s="191">
        <f t="shared" si="4"/>
        <v>401208.22809999983</v>
      </c>
      <c r="AQ62" s="191">
        <f t="shared" si="28"/>
        <v>274.68576203663139</v>
      </c>
      <c r="AR62" s="191">
        <f t="shared" si="29"/>
        <v>-63.945236171639124</v>
      </c>
      <c r="AS62" s="250">
        <f t="shared" si="32"/>
        <v>1</v>
      </c>
      <c r="AT62" s="250">
        <f t="shared" si="33"/>
        <v>0</v>
      </c>
      <c r="AU62" s="250">
        <f t="shared" si="34"/>
        <v>0</v>
      </c>
      <c r="AV62" s="250">
        <f t="shared" si="35"/>
        <v>0</v>
      </c>
      <c r="AW62" s="250">
        <f t="shared" si="36"/>
        <v>0</v>
      </c>
      <c r="AX62" s="250">
        <f t="shared" si="37"/>
        <v>0</v>
      </c>
      <c r="AY62" s="89"/>
      <c r="AZ62" s="111"/>
      <c r="BA62" s="111"/>
      <c r="BB62" s="111"/>
      <c r="BC62" s="111"/>
      <c r="BD62" s="111"/>
      <c r="BE62" s="111"/>
      <c r="BF62" s="111"/>
      <c r="BG62" s="111"/>
      <c r="BH62" s="89"/>
      <c r="BI62" s="89"/>
      <c r="BJ62" s="89"/>
      <c r="BK62" s="89"/>
      <c r="BL62" s="89"/>
    </row>
    <row r="63" spans="1:64" x14ac:dyDescent="0.25">
      <c r="A63" s="86">
        <f t="shared" si="5"/>
        <v>62</v>
      </c>
      <c r="B63" s="113">
        <v>0.11790589002884107</v>
      </c>
      <c r="C63" s="88"/>
      <c r="D63" s="88"/>
      <c r="E63" s="194">
        <f t="shared" si="9"/>
        <v>5.5876411831511416E-2</v>
      </c>
      <c r="F63" s="89">
        <f t="shared" si="22"/>
        <v>1.3463021097136929E-2</v>
      </c>
      <c r="G63" s="113">
        <v>3.7505529535483667E-2</v>
      </c>
      <c r="H63" s="88"/>
      <c r="I63" s="84">
        <f t="shared" si="10"/>
        <v>25126.498654529165</v>
      </c>
      <c r="J63" s="84">
        <f t="shared" si="11"/>
        <v>25295.814153633302</v>
      </c>
      <c r="K63" s="84">
        <f t="shared" si="12"/>
        <v>25465.129652737436</v>
      </c>
      <c r="L63" s="84">
        <f t="shared" si="13"/>
        <v>25634.445151841574</v>
      </c>
      <c r="M63" s="108">
        <f>IF(T63&lt;&gt;0,(((G63+1)*('Data Raw'!$N$1007-'Data Raw'!$N$1008)/2+'Data Raw'!$N$1008)*'Data Raw'!$M$1010+'Data Raw'!$M$1009)*AE63+AE63)</f>
        <v>25803.760650945707</v>
      </c>
      <c r="N63" s="84">
        <f t="shared" si="14"/>
        <v>25973.076150049841</v>
      </c>
      <c r="O63" s="84">
        <f t="shared" si="15"/>
        <v>26142.391649153979</v>
      </c>
      <c r="P63" s="84">
        <f t="shared" si="16"/>
        <v>26311.707148258112</v>
      </c>
      <c r="Q63" s="84">
        <f t="shared" si="17"/>
        <v>26481.02264736225</v>
      </c>
      <c r="R63" s="166" t="str">
        <f t="shared" si="23"/>
        <v/>
      </c>
      <c r="S63" s="109">
        <f>'Data Raw'!E105</f>
        <v>24748.84</v>
      </c>
      <c r="T63" s="109">
        <f>'Data Raw'!G105</f>
        <v>25086.43</v>
      </c>
      <c r="U63" s="109">
        <f>'Data Raw'!D105</f>
        <v>26323.61</v>
      </c>
      <c r="V63" s="166">
        <f t="shared" si="24"/>
        <v>1</v>
      </c>
      <c r="W63" s="89">
        <f t="shared" si="6"/>
        <v>717.33065094570702</v>
      </c>
      <c r="X63" s="89">
        <f t="shared" si="7"/>
        <v>514563.26278619177</v>
      </c>
      <c r="Y63" s="89">
        <f t="shared" si="25"/>
        <v>414.48573652373648</v>
      </c>
      <c r="Z63" s="109">
        <f t="shared" si="18"/>
        <v>1574.7700000000004</v>
      </c>
      <c r="AA63" s="89">
        <f t="shared" si="26"/>
        <v>604.76960538323567</v>
      </c>
      <c r="AB63" s="89">
        <f t="shared" si="27"/>
        <v>25634.872557994957</v>
      </c>
      <c r="AC63" s="89">
        <f t="shared" si="30"/>
        <v>26388.14744200504</v>
      </c>
      <c r="AD63" s="89" t="str">
        <f t="shared" si="31"/>
        <v/>
      </c>
      <c r="AE63" s="89">
        <f>'Data Raw'!C105</f>
        <v>26011.51</v>
      </c>
      <c r="AF63" s="89"/>
      <c r="AG63" s="89">
        <f t="shared" si="1"/>
        <v>-925.07999999999811</v>
      </c>
      <c r="AH63" s="89">
        <f t="shared" si="2"/>
        <v>-207.74934905429109</v>
      </c>
      <c r="AI63" s="109">
        <f t="shared" si="3"/>
        <v>-1</v>
      </c>
      <c r="AJ63" s="109">
        <f t="shared" si="19"/>
        <v>50</v>
      </c>
      <c r="AK63" s="88"/>
      <c r="AL63" s="191">
        <f t="shared" si="20"/>
        <v>633.40999999999985</v>
      </c>
      <c r="AM63" s="191" t="str">
        <f t="shared" si="21"/>
        <v/>
      </c>
      <c r="AN63" s="88"/>
      <c r="AO63" s="191"/>
      <c r="AP63" s="191">
        <f t="shared" si="4"/>
        <v>855773.00639999646</v>
      </c>
      <c r="AQ63" s="191">
        <f t="shared" si="28"/>
        <v>346.95178847700549</v>
      </c>
      <c r="AR63" s="191">
        <f t="shared" si="29"/>
        <v>-67.533948046730984</v>
      </c>
      <c r="AS63" s="250">
        <f t="shared" si="32"/>
        <v>0</v>
      </c>
      <c r="AT63" s="250">
        <f t="shared" si="33"/>
        <v>0</v>
      </c>
      <c r="AU63" s="250">
        <f t="shared" si="34"/>
        <v>0</v>
      </c>
      <c r="AV63" s="250">
        <f t="shared" si="35"/>
        <v>0</v>
      </c>
      <c r="AW63" s="250">
        <f t="shared" si="36"/>
        <v>0</v>
      </c>
      <c r="AX63" s="250">
        <f t="shared" si="37"/>
        <v>0</v>
      </c>
      <c r="AY63" s="89"/>
      <c r="AZ63" s="111"/>
      <c r="BA63" s="111"/>
      <c r="BB63" s="111"/>
      <c r="BC63" s="111"/>
      <c r="BD63" s="111"/>
      <c r="BE63" s="111"/>
      <c r="BF63" s="111"/>
      <c r="BG63" s="111"/>
      <c r="BH63" s="89"/>
      <c r="BI63" s="89"/>
      <c r="BJ63" s="89"/>
      <c r="BK63" s="89"/>
      <c r="BL63" s="89"/>
    </row>
    <row r="64" spans="1:64" x14ac:dyDescent="0.25">
      <c r="A64" s="86">
        <f t="shared" si="5"/>
        <v>63</v>
      </c>
      <c r="B64" s="113">
        <v>3.8558470095818476E-2</v>
      </c>
      <c r="C64" s="88"/>
      <c r="D64" s="88"/>
      <c r="E64" s="194">
        <f t="shared" si="9"/>
        <v>-7.9347419933022592E-2</v>
      </c>
      <c r="F64" s="89">
        <f t="shared" si="22"/>
        <v>2.0438666425699747E-4</v>
      </c>
      <c r="G64" s="113">
        <v>-1.8905071881452692E-3</v>
      </c>
      <c r="H64" s="88"/>
      <c r="I64" s="84">
        <f t="shared" si="10"/>
        <v>24245.019591293116</v>
      </c>
      <c r="J64" s="84">
        <f t="shared" si="11"/>
        <v>24452.262459554986</v>
      </c>
      <c r="K64" s="84">
        <f t="shared" si="12"/>
        <v>24659.505327816853</v>
      </c>
      <c r="L64" s="84">
        <f t="shared" si="13"/>
        <v>24866.748196078723</v>
      </c>
      <c r="M64" s="108">
        <f>IF(T64&lt;&gt;0,(((G64+1)*('Data Raw'!$N$1007-'Data Raw'!$N$1008)/2+'Data Raw'!$N$1008)*'Data Raw'!$M$1010+'Data Raw'!$M$1009)*AE64+AE64)</f>
        <v>25073.991064340589</v>
      </c>
      <c r="N64" s="84">
        <f t="shared" si="14"/>
        <v>25281.233932602456</v>
      </c>
      <c r="O64" s="84">
        <f t="shared" si="15"/>
        <v>25488.476800864326</v>
      </c>
      <c r="P64" s="84">
        <f t="shared" si="16"/>
        <v>25695.719669126192</v>
      </c>
      <c r="Q64" s="84">
        <f t="shared" si="17"/>
        <v>25902.962537388063</v>
      </c>
      <c r="R64" s="166" t="str">
        <f t="shared" si="23"/>
        <v/>
      </c>
      <c r="S64" s="109">
        <f>'Data Raw'!E106</f>
        <v>24848.43</v>
      </c>
      <c r="T64" s="109">
        <f>'Data Raw'!G106</f>
        <v>25473.88</v>
      </c>
      <c r="U64" s="109">
        <f>'Data Raw'!D106</f>
        <v>25520.75</v>
      </c>
      <c r="V64" s="166" t="str">
        <f t="shared" si="24"/>
        <v/>
      </c>
      <c r="W64" s="89">
        <f t="shared" si="6"/>
        <v>-399.8889356594118</v>
      </c>
      <c r="X64" s="89">
        <f t="shared" si="7"/>
        <v>159911.1608628172</v>
      </c>
      <c r="Y64" s="89">
        <f t="shared" si="25"/>
        <v>412.43210966041136</v>
      </c>
      <c r="Z64" s="109">
        <f t="shared" si="18"/>
        <v>672.31999999999971</v>
      </c>
      <c r="AA64" s="89">
        <f t="shared" si="26"/>
        <v>614.41966175705909</v>
      </c>
      <c r="AB64" s="89">
        <f t="shared" si="27"/>
        <v>24842.68583542425</v>
      </c>
      <c r="AC64" s="89">
        <f t="shared" si="30"/>
        <v>25870.794164575753</v>
      </c>
      <c r="AD64" s="89">
        <f t="shared" si="31"/>
        <v>1</v>
      </c>
      <c r="AE64" s="89">
        <f>'Data Raw'!C106</f>
        <v>25356.74</v>
      </c>
      <c r="AF64" s="89"/>
      <c r="AG64" s="89">
        <f t="shared" si="1"/>
        <v>117.13999999999942</v>
      </c>
      <c r="AH64" s="89">
        <f t="shared" si="2"/>
        <v>-282.74893565941238</v>
      </c>
      <c r="AI64" s="109">
        <f t="shared" si="3"/>
        <v>-1</v>
      </c>
      <c r="AJ64" s="109">
        <f t="shared" si="19"/>
        <v>50</v>
      </c>
      <c r="AK64" s="88"/>
      <c r="AL64" s="191" t="str">
        <f t="shared" si="20"/>
        <v/>
      </c>
      <c r="AM64" s="191">
        <f t="shared" si="21"/>
        <v>-117.13999999999942</v>
      </c>
      <c r="AN64" s="88"/>
      <c r="AO64" s="191"/>
      <c r="AP64" s="191">
        <f t="shared" si="4"/>
        <v>13721.779599999863</v>
      </c>
      <c r="AQ64" s="191">
        <f t="shared" si="28"/>
        <v>321.41714531289369</v>
      </c>
      <c r="AR64" s="191">
        <f t="shared" si="29"/>
        <v>-91.014964347517662</v>
      </c>
      <c r="AS64" s="250">
        <f t="shared" si="32"/>
        <v>0</v>
      </c>
      <c r="AT64" s="250">
        <f t="shared" si="33"/>
        <v>0</v>
      </c>
      <c r="AU64" s="250">
        <f t="shared" si="34"/>
        <v>0</v>
      </c>
      <c r="AV64" s="250">
        <f t="shared" si="35"/>
        <v>1</v>
      </c>
      <c r="AW64" s="250">
        <f t="shared" si="36"/>
        <v>0</v>
      </c>
      <c r="AX64" s="250">
        <f t="shared" si="37"/>
        <v>0</v>
      </c>
      <c r="AY64" s="89"/>
      <c r="AZ64" s="111"/>
      <c r="BA64" s="111"/>
      <c r="BB64" s="111"/>
      <c r="BC64" s="111"/>
      <c r="BD64" s="111"/>
      <c r="BE64" s="111"/>
      <c r="BF64" s="111"/>
      <c r="BG64" s="111"/>
      <c r="BH64" s="89"/>
      <c r="BI64" s="89"/>
      <c r="BJ64" s="89"/>
      <c r="BK64" s="89"/>
      <c r="BL64" s="89"/>
    </row>
    <row r="65" spans="1:64" x14ac:dyDescent="0.25">
      <c r="A65" s="86">
        <f t="shared" si="5"/>
        <v>64</v>
      </c>
      <c r="B65" s="113">
        <v>3.355908675222484E-2</v>
      </c>
      <c r="C65" s="88"/>
      <c r="D65" s="88"/>
      <c r="E65" s="194">
        <f t="shared" si="9"/>
        <v>-4.9993833435936358E-3</v>
      </c>
      <c r="F65" s="89">
        <f t="shared" si="22"/>
        <v>-5.3900905115023586E-4</v>
      </c>
      <c r="G65" s="113">
        <v>-1.622561288373554E-3</v>
      </c>
      <c r="H65" s="88"/>
      <c r="I65" s="84">
        <f t="shared" si="10"/>
        <v>25104.669878122957</v>
      </c>
      <c r="J65" s="84">
        <f t="shared" si="11"/>
        <v>25310.885932953162</v>
      </c>
      <c r="K65" s="84">
        <f t="shared" si="12"/>
        <v>25517.101987783368</v>
      </c>
      <c r="L65" s="84">
        <f t="shared" si="13"/>
        <v>25723.318042613573</v>
      </c>
      <c r="M65" s="108">
        <f>IF(T65&lt;&gt;0,(((G65+1)*('Data Raw'!$N$1007-'Data Raw'!$N$1008)/2+'Data Raw'!$N$1008)*'Data Raw'!$M$1010+'Data Raw'!$M$1009)*AE65+AE65)</f>
        <v>25929.534097443779</v>
      </c>
      <c r="N65" s="84">
        <f t="shared" si="14"/>
        <v>26135.750152273984</v>
      </c>
      <c r="O65" s="84">
        <f t="shared" si="15"/>
        <v>26341.966207104189</v>
      </c>
      <c r="P65" s="84">
        <f t="shared" si="16"/>
        <v>26548.182261934395</v>
      </c>
      <c r="Q65" s="84">
        <f t="shared" si="17"/>
        <v>26754.3983167646</v>
      </c>
      <c r="R65" s="166" t="str">
        <f t="shared" si="23"/>
        <v/>
      </c>
      <c r="S65" s="109">
        <f>'Data Raw'!E107</f>
        <v>25857.42</v>
      </c>
      <c r="T65" s="109">
        <f>'Data Raw'!G107</f>
        <v>26315.32</v>
      </c>
      <c r="U65" s="109">
        <f>'Data Raw'!D107</f>
        <v>26335.360000000001</v>
      </c>
      <c r="V65" s="166" t="str">
        <f t="shared" si="24"/>
        <v/>
      </c>
      <c r="W65" s="89">
        <f t="shared" si="6"/>
        <v>-385.78590255622112</v>
      </c>
      <c r="X65" s="89">
        <f t="shared" si="7"/>
        <v>148830.76261111815</v>
      </c>
      <c r="Y65" s="89">
        <f t="shared" si="25"/>
        <v>408.73187737627563</v>
      </c>
      <c r="Z65" s="109">
        <f t="shared" si="18"/>
        <v>477.94000000000233</v>
      </c>
      <c r="AA65" s="89">
        <f t="shared" si="26"/>
        <v>594.92256722033676</v>
      </c>
      <c r="AB65" s="89">
        <f t="shared" si="27"/>
        <v>25699.103287506499</v>
      </c>
      <c r="AC65" s="89">
        <f t="shared" si="30"/>
        <v>26743.616712493502</v>
      </c>
      <c r="AD65" s="89">
        <f t="shared" si="31"/>
        <v>1</v>
      </c>
      <c r="AE65" s="89">
        <f>'Data Raw'!C107</f>
        <v>26221.360000000001</v>
      </c>
      <c r="AF65" s="89"/>
      <c r="AG65" s="89">
        <f t="shared" si="1"/>
        <v>93.959999999999127</v>
      </c>
      <c r="AH65" s="89">
        <f t="shared" si="2"/>
        <v>-291.82590255622199</v>
      </c>
      <c r="AI65" s="109">
        <f t="shared" si="3"/>
        <v>-1</v>
      </c>
      <c r="AJ65" s="109">
        <f t="shared" si="19"/>
        <v>50</v>
      </c>
      <c r="AK65" s="88"/>
      <c r="AL65" s="191" t="str">
        <f t="shared" si="20"/>
        <v/>
      </c>
      <c r="AM65" s="191">
        <f t="shared" si="21"/>
        <v>-93.959999999999127</v>
      </c>
      <c r="AN65" s="88"/>
      <c r="AO65" s="191"/>
      <c r="AP65" s="191">
        <f t="shared" si="4"/>
        <v>8828.4815999998355</v>
      </c>
      <c r="AQ65" s="191">
        <f t="shared" si="28"/>
        <v>296.1441291670165</v>
      </c>
      <c r="AR65" s="191">
        <f t="shared" si="29"/>
        <v>-112.58774820925913</v>
      </c>
      <c r="AS65" s="250">
        <f t="shared" si="32"/>
        <v>0</v>
      </c>
      <c r="AT65" s="250">
        <f t="shared" si="33"/>
        <v>0</v>
      </c>
      <c r="AU65" s="250">
        <f t="shared" si="34"/>
        <v>0</v>
      </c>
      <c r="AV65" s="250">
        <f t="shared" si="35"/>
        <v>1</v>
      </c>
      <c r="AW65" s="250">
        <f t="shared" si="36"/>
        <v>0</v>
      </c>
      <c r="AX65" s="250">
        <f t="shared" si="37"/>
        <v>0</v>
      </c>
      <c r="AY65" s="89"/>
      <c r="AZ65" s="111"/>
      <c r="BA65" s="111"/>
      <c r="BB65" s="111"/>
      <c r="BC65" s="111"/>
      <c r="BD65" s="111"/>
      <c r="BE65" s="111"/>
      <c r="BF65" s="111"/>
      <c r="BG65" s="111"/>
      <c r="BH65" s="89"/>
      <c r="BI65" s="89"/>
      <c r="BJ65" s="89"/>
      <c r="BK65" s="89"/>
      <c r="BL65" s="89"/>
    </row>
    <row r="66" spans="1:64" x14ac:dyDescent="0.25">
      <c r="A66" s="86">
        <f t="shared" si="5"/>
        <v>65</v>
      </c>
      <c r="B66" s="113">
        <v>9.9514142974521328E-3</v>
      </c>
      <c r="C66" s="88"/>
      <c r="D66" s="88"/>
      <c r="E66" s="194">
        <f t="shared" si="9"/>
        <v>-2.3607672454772709E-2</v>
      </c>
      <c r="F66" s="89">
        <f t="shared" si="22"/>
        <v>-3.8345323945248749E-3</v>
      </c>
      <c r="G66" s="113">
        <v>-1.9190595527134949E-3</v>
      </c>
      <c r="H66" s="88"/>
      <c r="I66" s="84">
        <f t="shared" si="10"/>
        <v>24934.916999124092</v>
      </c>
      <c r="J66" s="84">
        <f t="shared" si="11"/>
        <v>25139.28293781223</v>
      </c>
      <c r="K66" s="84">
        <f t="shared" si="12"/>
        <v>25343.648876500367</v>
      </c>
      <c r="L66" s="84">
        <f t="shared" si="13"/>
        <v>25548.014815188504</v>
      </c>
      <c r="M66" s="108">
        <f>IF(T66&lt;&gt;0,(((G66+1)*('Data Raw'!$N$1007-'Data Raw'!$N$1008)/2+'Data Raw'!$N$1008)*'Data Raw'!$M$1010+'Data Raw'!$M$1009)*AE66+AE66)</f>
        <v>25752.380753876641</v>
      </c>
      <c r="N66" s="84">
        <f t="shared" si="14"/>
        <v>25956.746692564779</v>
      </c>
      <c r="O66" s="84">
        <f t="shared" si="15"/>
        <v>26161.112631252916</v>
      </c>
      <c r="P66" s="84">
        <f t="shared" si="16"/>
        <v>26365.478569941053</v>
      </c>
      <c r="Q66" s="84">
        <f t="shared" si="17"/>
        <v>26569.84450862919</v>
      </c>
      <c r="R66" s="166" t="str">
        <f t="shared" si="23"/>
        <v/>
      </c>
      <c r="S66" s="109">
        <f>'Data Raw'!E108</f>
        <v>25636.89</v>
      </c>
      <c r="T66" s="109">
        <f>'Data Raw'!G108</f>
        <v>25961.03</v>
      </c>
      <c r="U66" s="109">
        <f>'Data Raw'!D108</f>
        <v>26151</v>
      </c>
      <c r="V66" s="166">
        <f t="shared" si="24"/>
        <v>1</v>
      </c>
      <c r="W66" s="89">
        <f t="shared" si="6"/>
        <v>-208.64924612335744</v>
      </c>
      <c r="X66" s="89">
        <f t="shared" si="7"/>
        <v>43534.507907845393</v>
      </c>
      <c r="Y66" s="89">
        <f t="shared" si="25"/>
        <v>386.5423638599479</v>
      </c>
      <c r="Z66" s="109">
        <f t="shared" si="18"/>
        <v>514.11000000000058</v>
      </c>
      <c r="AA66" s="89">
        <f t="shared" si="26"/>
        <v>583.37791476028872</v>
      </c>
      <c r="AB66" s="89">
        <f t="shared" si="27"/>
        <v>25537.155817862713</v>
      </c>
      <c r="AC66" s="89">
        <f t="shared" si="30"/>
        <v>26548.524182137287</v>
      </c>
      <c r="AD66" s="89">
        <f t="shared" si="31"/>
        <v>1</v>
      </c>
      <c r="AE66" s="89">
        <f>'Data Raw'!C108</f>
        <v>26042.84</v>
      </c>
      <c r="AF66" s="89"/>
      <c r="AG66" s="89">
        <f t="shared" ref="AG66:AG129" si="38">T66-AE66</f>
        <v>-81.81000000000131</v>
      </c>
      <c r="AH66" s="89">
        <f t="shared" ref="AH66:AH129" si="39">M66-AE66</f>
        <v>-290.45924612335875</v>
      </c>
      <c r="AI66" s="109">
        <f t="shared" ref="AI66:AI129" si="40">IF($AH66&gt;0,1,-1)</f>
        <v>-1</v>
      </c>
      <c r="AJ66" s="109">
        <f t="shared" si="19"/>
        <v>50</v>
      </c>
      <c r="AK66" s="88"/>
      <c r="AL66" s="191">
        <f t="shared" si="20"/>
        <v>93.959999999999127</v>
      </c>
      <c r="AM66" s="191" t="str">
        <f t="shared" si="21"/>
        <v/>
      </c>
      <c r="AN66" s="88"/>
      <c r="AO66" s="191"/>
      <c r="AP66" s="191">
        <f t="shared" ref="AP66:AP129" si="41">AG66*AG66</f>
        <v>6692.8761000002141</v>
      </c>
      <c r="AQ66" s="191">
        <f t="shared" si="28"/>
        <v>272.32922592623703</v>
      </c>
      <c r="AR66" s="191">
        <f t="shared" si="29"/>
        <v>-114.21313793371087</v>
      </c>
      <c r="AS66" s="250">
        <f t="shared" si="32"/>
        <v>0</v>
      </c>
      <c r="AT66" s="250">
        <f t="shared" si="33"/>
        <v>0</v>
      </c>
      <c r="AU66" s="250">
        <f t="shared" si="34"/>
        <v>0</v>
      </c>
      <c r="AV66" s="250">
        <f t="shared" si="35"/>
        <v>1</v>
      </c>
      <c r="AW66" s="250">
        <f t="shared" si="36"/>
        <v>0</v>
      </c>
      <c r="AX66" s="250">
        <f t="shared" si="37"/>
        <v>0</v>
      </c>
      <c r="AY66" s="89"/>
      <c r="AZ66" s="111"/>
      <c r="BA66" s="111"/>
      <c r="BB66" s="111"/>
      <c r="BC66" s="111"/>
      <c r="BD66" s="111"/>
      <c r="BE66" s="111"/>
      <c r="BF66" s="111"/>
      <c r="BG66" s="111"/>
      <c r="BH66" s="89"/>
      <c r="BI66" s="89"/>
      <c r="BJ66" s="89"/>
      <c r="BK66" s="89"/>
      <c r="BL66" s="89"/>
    </row>
    <row r="67" spans="1:64" x14ac:dyDescent="0.25">
      <c r="A67" s="86">
        <f t="shared" ref="A67:A130" si="42">A66+1</f>
        <v>66</v>
      </c>
      <c r="B67" s="113">
        <v>5.0613653373871262E-2</v>
      </c>
      <c r="C67" s="88"/>
      <c r="D67" s="88"/>
      <c r="E67" s="194">
        <f t="shared" si="9"/>
        <v>4.0662239076419131E-2</v>
      </c>
      <c r="F67" s="89">
        <f t="shared" si="22"/>
        <v>2.5221492441814121E-3</v>
      </c>
      <c r="G67" s="113">
        <v>-1.5301633482519891E-3</v>
      </c>
      <c r="H67" s="88"/>
      <c r="I67" s="84">
        <f t="shared" si="10"/>
        <v>24991.946304427835</v>
      </c>
      <c r="J67" s="84">
        <f t="shared" si="11"/>
        <v>25185.217486357811</v>
      </c>
      <c r="K67" s="84">
        <f t="shared" si="12"/>
        <v>25378.488668287784</v>
      </c>
      <c r="L67" s="84">
        <f t="shared" si="13"/>
        <v>25571.759850217761</v>
      </c>
      <c r="M67" s="108">
        <f>IF(T67&lt;&gt;0,(((G67+1)*('Data Raw'!$N$1007-'Data Raw'!$N$1008)/2+'Data Raw'!$N$1008)*'Data Raw'!$M$1010+'Data Raw'!$M$1009)*AE67+AE67)</f>
        <v>25765.031032147734</v>
      </c>
      <c r="N67" s="84">
        <f t="shared" si="14"/>
        <v>25958.302214077707</v>
      </c>
      <c r="O67" s="84">
        <f t="shared" si="15"/>
        <v>26151.573396007683</v>
      </c>
      <c r="P67" s="84">
        <f t="shared" si="16"/>
        <v>26344.844577937656</v>
      </c>
      <c r="Q67" s="84">
        <f t="shared" si="17"/>
        <v>26538.115759867633</v>
      </c>
      <c r="R67" s="166" t="str">
        <f t="shared" si="23"/>
        <v/>
      </c>
      <c r="S67" s="109">
        <f>'Data Raw'!E109</f>
        <v>25743.09</v>
      </c>
      <c r="T67" s="109">
        <f>'Data Raw'!G109</f>
        <v>26235.8</v>
      </c>
      <c r="U67" s="109">
        <f>'Data Raw'!D109</f>
        <v>26300.55</v>
      </c>
      <c r="V67" s="166" t="str">
        <f t="shared" si="24"/>
        <v/>
      </c>
      <c r="W67" s="89">
        <f t="shared" ref="W67:W130" si="43">IF(R67=1,0,(M67-T67))</f>
        <v>-470.76896785226563</v>
      </c>
      <c r="X67" s="89">
        <f t="shared" ref="X67:X130" si="44">IF(R67=1,0,(M67-T67)*(M67-T67))</f>
        <v>221623.42109268752</v>
      </c>
      <c r="Y67" s="89">
        <f t="shared" si="25"/>
        <v>399.66296791230513</v>
      </c>
      <c r="Z67" s="109">
        <f t="shared" si="18"/>
        <v>557.45999999999913</v>
      </c>
      <c r="AA67" s="89">
        <f t="shared" si="26"/>
        <v>579.67535550881871</v>
      </c>
      <c r="AB67" s="89">
        <f t="shared" si="27"/>
        <v>25558.938772453756</v>
      </c>
      <c r="AC67" s="89">
        <f t="shared" si="30"/>
        <v>26550.681227546247</v>
      </c>
      <c r="AD67" s="89">
        <f t="shared" si="31"/>
        <v>1</v>
      </c>
      <c r="AE67" s="89">
        <f>'Data Raw'!C109</f>
        <v>26054.81</v>
      </c>
      <c r="AF67" s="89"/>
      <c r="AG67" s="89">
        <f t="shared" si="38"/>
        <v>180.98999999999796</v>
      </c>
      <c r="AH67" s="89">
        <f t="shared" si="39"/>
        <v>-289.77896785226767</v>
      </c>
      <c r="AI67" s="109">
        <f t="shared" si="40"/>
        <v>-1</v>
      </c>
      <c r="AJ67" s="109">
        <f t="shared" si="19"/>
        <v>50</v>
      </c>
      <c r="AK67" s="88"/>
      <c r="AL67" s="191" t="str">
        <f t="shared" si="20"/>
        <v/>
      </c>
      <c r="AM67" s="191">
        <f t="shared" si="21"/>
        <v>-180.98999999999796</v>
      </c>
      <c r="AN67" s="88"/>
      <c r="AO67" s="191"/>
      <c r="AP67" s="191">
        <f t="shared" si="41"/>
        <v>32757.380099999264</v>
      </c>
      <c r="AQ67" s="191">
        <f t="shared" si="28"/>
        <v>262.18042304554382</v>
      </c>
      <c r="AR67" s="191">
        <f t="shared" si="29"/>
        <v>-137.48254486676132</v>
      </c>
      <c r="AS67" s="250">
        <f t="shared" si="32"/>
        <v>0</v>
      </c>
      <c r="AT67" s="250">
        <f t="shared" si="33"/>
        <v>0</v>
      </c>
      <c r="AU67" s="250">
        <f t="shared" si="34"/>
        <v>0</v>
      </c>
      <c r="AV67" s="250">
        <f t="shared" si="35"/>
        <v>0</v>
      </c>
      <c r="AW67" s="250">
        <f t="shared" si="36"/>
        <v>1</v>
      </c>
      <c r="AX67" s="250">
        <f t="shared" si="37"/>
        <v>0</v>
      </c>
      <c r="AY67" s="89"/>
      <c r="AZ67" s="111"/>
      <c r="BA67" s="111"/>
      <c r="BB67" s="111"/>
      <c r="BC67" s="111"/>
      <c r="BD67" s="111"/>
      <c r="BE67" s="111"/>
      <c r="BF67" s="111"/>
      <c r="BG67" s="111"/>
      <c r="BH67" s="89"/>
      <c r="BI67" s="89"/>
      <c r="BJ67" s="89"/>
      <c r="BK67" s="89"/>
      <c r="BL67" s="89"/>
    </row>
    <row r="68" spans="1:64" x14ac:dyDescent="0.25">
      <c r="A68" s="86">
        <f t="shared" si="42"/>
        <v>67</v>
      </c>
      <c r="B68" s="113">
        <v>8.7873478571134853E-3</v>
      </c>
      <c r="C68" s="88"/>
      <c r="D68" s="88"/>
      <c r="E68" s="194">
        <f t="shared" ref="E68:E131" si="45">B68-B67</f>
        <v>-4.1826305516757777E-2</v>
      </c>
      <c r="F68" s="89">
        <f t="shared" si="22"/>
        <v>-3.8133442930956148E-3</v>
      </c>
      <c r="G68" s="113">
        <v>-1.4240184717900259E-3</v>
      </c>
      <c r="H68" s="88"/>
      <c r="I68" s="84">
        <f t="shared" si="10"/>
        <v>25197.573900907893</v>
      </c>
      <c r="J68" s="84">
        <f t="shared" si="11"/>
        <v>25397.405384864043</v>
      </c>
      <c r="K68" s="84">
        <f t="shared" si="12"/>
        <v>25597.236868820197</v>
      </c>
      <c r="L68" s="84">
        <f t="shared" si="13"/>
        <v>25797.068352776347</v>
      </c>
      <c r="M68" s="108">
        <f>IF(T68&lt;&gt;0,(((G68+1)*('Data Raw'!$N$1007-'Data Raw'!$N$1008)/2+'Data Raw'!$N$1008)*'Data Raw'!$M$1010+'Data Raw'!$M$1009)*AE68+AE68)</f>
        <v>25996.8998367325</v>
      </c>
      <c r="N68" s="84">
        <f t="shared" si="14"/>
        <v>26196.731320688654</v>
      </c>
      <c r="O68" s="84">
        <f t="shared" si="15"/>
        <v>26396.562804644804</v>
      </c>
      <c r="P68" s="84">
        <f t="shared" si="16"/>
        <v>26596.394288600957</v>
      </c>
      <c r="Q68" s="84">
        <f t="shared" si="17"/>
        <v>26796.225772557107</v>
      </c>
      <c r="R68" s="166" t="str">
        <f t="shared" si="23"/>
        <v/>
      </c>
      <c r="S68" s="109">
        <f>'Data Raw'!E110</f>
        <v>25774.62</v>
      </c>
      <c r="T68" s="109">
        <f>'Data Raw'!G110</f>
        <v>26194.82</v>
      </c>
      <c r="U68" s="109">
        <f>'Data Raw'!D110</f>
        <v>26289.06</v>
      </c>
      <c r="V68" s="166">
        <f t="shared" si="24"/>
        <v>1</v>
      </c>
      <c r="W68" s="89">
        <f t="shared" si="43"/>
        <v>-197.92016326749945</v>
      </c>
      <c r="X68" s="89">
        <f t="shared" si="44"/>
        <v>39172.391027833641</v>
      </c>
      <c r="Y68" s="89">
        <f t="shared" si="25"/>
        <v>377.50218893417735</v>
      </c>
      <c r="Z68" s="109">
        <f t="shared" si="18"/>
        <v>514.44000000000233</v>
      </c>
      <c r="AA68" s="89">
        <f t="shared" si="26"/>
        <v>570.35601900755921</v>
      </c>
      <c r="AB68" s="89">
        <f t="shared" si="27"/>
        <v>25796.335947817504</v>
      </c>
      <c r="AC68" s="89">
        <f t="shared" si="30"/>
        <v>26781.784052182498</v>
      </c>
      <c r="AD68" s="89">
        <f t="shared" si="31"/>
        <v>1</v>
      </c>
      <c r="AE68" s="89">
        <f>'Data Raw'!C110</f>
        <v>26289.06</v>
      </c>
      <c r="AF68" s="89"/>
      <c r="AG68" s="89">
        <f t="shared" si="38"/>
        <v>-94.240000000001601</v>
      </c>
      <c r="AH68" s="89">
        <f t="shared" si="39"/>
        <v>-292.16016326750105</v>
      </c>
      <c r="AI68" s="109">
        <f t="shared" si="40"/>
        <v>-1</v>
      </c>
      <c r="AJ68" s="109">
        <f t="shared" si="19"/>
        <v>50</v>
      </c>
      <c r="AK68" s="88"/>
      <c r="AL68" s="191">
        <f t="shared" si="20"/>
        <v>180.98999999999796</v>
      </c>
      <c r="AM68" s="191" t="str">
        <f t="shared" si="21"/>
        <v/>
      </c>
      <c r="AN68" s="88"/>
      <c r="AO68" s="191"/>
      <c r="AP68" s="191">
        <f t="shared" si="41"/>
        <v>8881.177600000301</v>
      </c>
      <c r="AQ68" s="191">
        <f t="shared" si="28"/>
        <v>243.52037604048357</v>
      </c>
      <c r="AR68" s="191">
        <f t="shared" si="29"/>
        <v>-133.98181289369379</v>
      </c>
      <c r="AS68" s="250">
        <f t="shared" si="32"/>
        <v>0</v>
      </c>
      <c r="AT68" s="250">
        <f t="shared" si="33"/>
        <v>0</v>
      </c>
      <c r="AU68" s="250">
        <f t="shared" si="34"/>
        <v>0</v>
      </c>
      <c r="AV68" s="250">
        <f t="shared" si="35"/>
        <v>1</v>
      </c>
      <c r="AW68" s="250">
        <f t="shared" si="36"/>
        <v>0</v>
      </c>
      <c r="AX68" s="250">
        <f t="shared" si="37"/>
        <v>0</v>
      </c>
      <c r="AY68" s="89"/>
      <c r="AZ68" s="111"/>
      <c r="BA68" s="111"/>
      <c r="BB68" s="111"/>
      <c r="BC68" s="111"/>
      <c r="BD68" s="111"/>
      <c r="BE68" s="111"/>
      <c r="BF68" s="111"/>
      <c r="BG68" s="111"/>
      <c r="BH68" s="89"/>
      <c r="BI68" s="89"/>
      <c r="BJ68" s="89"/>
      <c r="BK68" s="89"/>
      <c r="BL68" s="89"/>
    </row>
    <row r="69" spans="1:64" x14ac:dyDescent="0.25">
      <c r="A69" s="86">
        <f t="shared" si="42"/>
        <v>68</v>
      </c>
      <c r="B69" s="113">
        <v>6.9849343572581754E-2</v>
      </c>
      <c r="C69" s="88"/>
      <c r="D69" s="88"/>
      <c r="E69" s="194">
        <f t="shared" si="45"/>
        <v>6.1061995715468269E-2</v>
      </c>
      <c r="F69" s="89">
        <f t="shared" si="22"/>
        <v>5.4545614224135106E-3</v>
      </c>
      <c r="G69" s="113">
        <v>-1.3495902820698511E-3</v>
      </c>
      <c r="H69" s="88"/>
      <c r="I69" s="84">
        <f t="shared" si="10"/>
        <v>25116.235797233148</v>
      </c>
      <c r="J69" s="84">
        <f t="shared" si="11"/>
        <v>25304.986891700235</v>
      </c>
      <c r="K69" s="84">
        <f t="shared" si="12"/>
        <v>25493.737986167325</v>
      </c>
      <c r="L69" s="84">
        <f t="shared" si="13"/>
        <v>25682.489080634412</v>
      </c>
      <c r="M69" s="108">
        <f>IF(T69&lt;&gt;0,(((G69+1)*('Data Raw'!$N$1007-'Data Raw'!$N$1008)/2+'Data Raw'!$N$1008)*'Data Raw'!$M$1010+'Data Raw'!$M$1009)*AE69+AE69)</f>
        <v>25871.240175101502</v>
      </c>
      <c r="N69" s="84">
        <f t="shared" si="14"/>
        <v>26059.991269568593</v>
      </c>
      <c r="O69" s="84">
        <f t="shared" si="15"/>
        <v>26248.742364035679</v>
      </c>
      <c r="P69" s="84">
        <f t="shared" si="16"/>
        <v>26437.493458502769</v>
      </c>
      <c r="Q69" s="84">
        <f t="shared" si="17"/>
        <v>26626.244552969856</v>
      </c>
      <c r="R69" s="166" t="str">
        <f t="shared" si="23"/>
        <v/>
      </c>
      <c r="S69" s="109">
        <f>'Data Raw'!E111</f>
        <v>26009.83</v>
      </c>
      <c r="T69" s="109">
        <f>'Data Raw'!G111</f>
        <v>26426.55</v>
      </c>
      <c r="U69" s="109">
        <f>'Data Raw'!D111</f>
        <v>26650.82</v>
      </c>
      <c r="V69" s="166" t="str">
        <f t="shared" si="24"/>
        <v/>
      </c>
      <c r="W69" s="89">
        <f t="shared" si="43"/>
        <v>-555.30982489849703</v>
      </c>
      <c r="X69" s="89">
        <f t="shared" si="44"/>
        <v>308369.00162879942</v>
      </c>
      <c r="Y69" s="89">
        <f t="shared" si="25"/>
        <v>407.67921870183523</v>
      </c>
      <c r="Z69" s="109">
        <f t="shared" si="18"/>
        <v>640.98999999999796</v>
      </c>
      <c r="AA69" s="89">
        <f t="shared" si="26"/>
        <v>580.44658772076468</v>
      </c>
      <c r="AB69" s="89">
        <f t="shared" si="27"/>
        <v>25677.027383843575</v>
      </c>
      <c r="AC69" s="89">
        <f t="shared" si="30"/>
        <v>26646.632616156428</v>
      </c>
      <c r="AD69" s="89">
        <f t="shared" si="31"/>
        <v>1</v>
      </c>
      <c r="AE69" s="89">
        <f>'Data Raw'!C111</f>
        <v>26161.83</v>
      </c>
      <c r="AF69" s="89"/>
      <c r="AG69" s="89">
        <f t="shared" si="38"/>
        <v>264.71999999999753</v>
      </c>
      <c r="AH69" s="89">
        <f t="shared" si="39"/>
        <v>-290.5898248984995</v>
      </c>
      <c r="AI69" s="109">
        <f t="shared" si="40"/>
        <v>-1</v>
      </c>
      <c r="AJ69" s="109">
        <f t="shared" si="19"/>
        <v>50</v>
      </c>
      <c r="AK69" s="88"/>
      <c r="AL69" s="191" t="str">
        <f t="shared" si="20"/>
        <v/>
      </c>
      <c r="AM69" s="191">
        <f t="shared" si="21"/>
        <v>-264.71999999999753</v>
      </c>
      <c r="AN69" s="88"/>
      <c r="AO69" s="191"/>
      <c r="AP69" s="191">
        <f t="shared" si="41"/>
        <v>70076.678399998695</v>
      </c>
      <c r="AQ69" s="191">
        <f t="shared" si="28"/>
        <v>245.87588981376291</v>
      </c>
      <c r="AR69" s="191">
        <f t="shared" si="29"/>
        <v>-161.80332888807231</v>
      </c>
      <c r="AS69" s="250">
        <f t="shared" si="32"/>
        <v>0</v>
      </c>
      <c r="AT69" s="250">
        <f t="shared" si="33"/>
        <v>0</v>
      </c>
      <c r="AU69" s="250">
        <f t="shared" si="34"/>
        <v>0</v>
      </c>
      <c r="AV69" s="250">
        <f t="shared" si="35"/>
        <v>0</v>
      </c>
      <c r="AW69" s="250">
        <f t="shared" si="36"/>
        <v>1</v>
      </c>
      <c r="AX69" s="250">
        <f t="shared" si="37"/>
        <v>0</v>
      </c>
      <c r="AY69" s="89"/>
      <c r="AZ69" s="111"/>
      <c r="BA69" s="111"/>
      <c r="BB69" s="111"/>
      <c r="BC69" s="111"/>
      <c r="BD69" s="111"/>
      <c r="BE69" s="111"/>
      <c r="BF69" s="111"/>
      <c r="BG69" s="111"/>
      <c r="BH69" s="89"/>
      <c r="BI69" s="89"/>
      <c r="BJ69" s="89"/>
      <c r="BK69" s="89"/>
      <c r="BL69" s="89"/>
    </row>
    <row r="70" spans="1:64" x14ac:dyDescent="0.25">
      <c r="A70" s="86">
        <f t="shared" si="42"/>
        <v>69</v>
      </c>
      <c r="B70" s="113">
        <v>2.5790783605128135E-3</v>
      </c>
      <c r="C70" s="88"/>
      <c r="D70" s="88"/>
      <c r="E70" s="194">
        <f t="shared" si="45"/>
        <v>-6.7270265212068941E-2</v>
      </c>
      <c r="F70" s="89">
        <f t="shared" si="22"/>
        <v>-4.9346995253696964E-3</v>
      </c>
      <c r="G70" s="113">
        <v>-1.2702188845690372E-3</v>
      </c>
      <c r="H70" s="88"/>
      <c r="I70" s="84">
        <f t="shared" ref="I70:I133" si="46">K70-Y69</f>
        <v>25281.695476571305</v>
      </c>
      <c r="J70" s="84">
        <f t="shared" ref="J70:J133" si="47">M70-Y69*1.5</f>
        <v>25485.535085922224</v>
      </c>
      <c r="K70" s="84">
        <f t="shared" ref="K70:K133" si="48">M70-Y69</f>
        <v>25689.374695273142</v>
      </c>
      <c r="L70" s="84">
        <f t="shared" ref="L70:L133" si="49">M70-Y69/2</f>
        <v>25893.21430462406</v>
      </c>
      <c r="M70" s="108">
        <f>IF(T70&lt;&gt;0,(((G70+1)*('Data Raw'!$N$1007-'Data Raw'!$N$1008)/2+'Data Raw'!$N$1008)*'Data Raw'!$M$1010+'Data Raw'!$M$1009)*AE70+AE70)</f>
        <v>26097.053913974978</v>
      </c>
      <c r="N70" s="84">
        <f t="shared" ref="N70:N133" si="50">M70+Y69/2</f>
        <v>26300.893523325896</v>
      </c>
      <c r="O70" s="84">
        <f t="shared" ref="O70:O133" si="51">M70+Y69</f>
        <v>26504.733132676814</v>
      </c>
      <c r="P70" s="84">
        <f t="shared" ref="P70:P133" si="52">M70+1.5*Y69</f>
        <v>26708.572742027733</v>
      </c>
      <c r="Q70" s="84">
        <f t="shared" ref="Q70:Q133" si="53">O70+Y69</f>
        <v>26912.412351378651</v>
      </c>
      <c r="R70" s="166" t="str">
        <f t="shared" si="23"/>
        <v/>
      </c>
      <c r="S70" s="109">
        <f>'Data Raw'!E112</f>
        <v>26126.37</v>
      </c>
      <c r="T70" s="109">
        <f>'Data Raw'!G112</f>
        <v>26204.69</v>
      </c>
      <c r="U70" s="109">
        <f>'Data Raw'!D112</f>
        <v>26569.37</v>
      </c>
      <c r="V70" s="166">
        <f t="shared" si="24"/>
        <v>1</v>
      </c>
      <c r="W70" s="89">
        <f t="shared" si="43"/>
        <v>-107.63608602502063</v>
      </c>
      <c r="X70" s="89">
        <f t="shared" si="44"/>
        <v>11585.527014785641</v>
      </c>
      <c r="Y70" s="89">
        <f t="shared" si="25"/>
        <v>379.62379858840296</v>
      </c>
      <c r="Z70" s="109">
        <f t="shared" si="18"/>
        <v>443</v>
      </c>
      <c r="AA70" s="89">
        <f t="shared" si="26"/>
        <v>560.81136090351265</v>
      </c>
      <c r="AB70" s="89">
        <f t="shared" si="27"/>
        <v>25896.630400437349</v>
      </c>
      <c r="AC70" s="89">
        <f t="shared" si="30"/>
        <v>26883.389599562648</v>
      </c>
      <c r="AD70" s="89">
        <f t="shared" si="31"/>
        <v>1</v>
      </c>
      <c r="AE70" s="89">
        <f>'Data Raw'!C112</f>
        <v>26390.01</v>
      </c>
      <c r="AF70" s="89"/>
      <c r="AG70" s="89">
        <f t="shared" si="38"/>
        <v>-185.31999999999971</v>
      </c>
      <c r="AH70" s="89">
        <f t="shared" si="39"/>
        <v>-292.95608602502034</v>
      </c>
      <c r="AI70" s="109">
        <f t="shared" si="40"/>
        <v>-1</v>
      </c>
      <c r="AJ70" s="109">
        <f t="shared" si="19"/>
        <v>50</v>
      </c>
      <c r="AK70" s="88"/>
      <c r="AL70" s="191">
        <f t="shared" si="20"/>
        <v>264.71999999999753</v>
      </c>
      <c r="AM70" s="191" t="str">
        <f t="shared" si="21"/>
        <v/>
      </c>
      <c r="AN70" s="88"/>
      <c r="AO70" s="191"/>
      <c r="AP70" s="191">
        <f t="shared" si="41"/>
        <v>34343.502399999896</v>
      </c>
      <c r="AQ70" s="191">
        <f t="shared" si="28"/>
        <v>239.14745761223367</v>
      </c>
      <c r="AR70" s="191">
        <f t="shared" si="29"/>
        <v>-140.4763409761693</v>
      </c>
      <c r="AS70" s="250">
        <f t="shared" si="32"/>
        <v>0</v>
      </c>
      <c r="AT70" s="250">
        <f t="shared" si="33"/>
        <v>0</v>
      </c>
      <c r="AU70" s="250">
        <f t="shared" si="34"/>
        <v>0</v>
      </c>
      <c r="AV70" s="250">
        <f t="shared" si="35"/>
        <v>1</v>
      </c>
      <c r="AW70" s="250">
        <f t="shared" si="36"/>
        <v>0</v>
      </c>
      <c r="AX70" s="250">
        <f t="shared" si="37"/>
        <v>0</v>
      </c>
      <c r="AY70" s="89"/>
      <c r="AZ70" s="111"/>
      <c r="BA70" s="111"/>
      <c r="BB70" s="111"/>
      <c r="BC70" s="111"/>
      <c r="BD70" s="111"/>
      <c r="BE70" s="111"/>
      <c r="BF70" s="111"/>
      <c r="BG70" s="111"/>
      <c r="BH70" s="89"/>
      <c r="BI70" s="89"/>
      <c r="BJ70" s="89"/>
      <c r="BK70" s="89"/>
      <c r="BL70" s="89"/>
    </row>
    <row r="71" spans="1:64" x14ac:dyDescent="0.25">
      <c r="A71" s="86">
        <f t="shared" si="42"/>
        <v>70</v>
      </c>
      <c r="B71" s="113">
        <v>9.7075751969060067E-3</v>
      </c>
      <c r="C71" s="88"/>
      <c r="D71" s="88"/>
      <c r="E71" s="194">
        <f t="shared" si="45"/>
        <v>7.1284968363931932E-3</v>
      </c>
      <c r="F71" s="89">
        <f t="shared" si="22"/>
        <v>-3.2113857594035693E-3</v>
      </c>
      <c r="G71" s="113">
        <v>-1.1958837606199319E-3</v>
      </c>
      <c r="H71" s="88"/>
      <c r="I71" s="84">
        <f t="shared" si="46"/>
        <v>25212.333382683701</v>
      </c>
      <c r="J71" s="84">
        <f t="shared" si="47"/>
        <v>25402.145281977904</v>
      </c>
      <c r="K71" s="84">
        <f t="shared" si="48"/>
        <v>25591.957181272104</v>
      </c>
      <c r="L71" s="84">
        <f t="shared" si="49"/>
        <v>25781.769080566308</v>
      </c>
      <c r="M71" s="108">
        <f>IF(T71&lt;&gt;0,(((G71+1)*('Data Raw'!$N$1007-'Data Raw'!$N$1008)/2+'Data Raw'!$N$1008)*'Data Raw'!$M$1010+'Data Raw'!$M$1009)*AE71+AE71)</f>
        <v>25971.580979860508</v>
      </c>
      <c r="N71" s="84">
        <f t="shared" si="50"/>
        <v>26161.392879154708</v>
      </c>
      <c r="O71" s="84">
        <f t="shared" si="51"/>
        <v>26351.204778448911</v>
      </c>
      <c r="P71" s="84">
        <f t="shared" si="52"/>
        <v>26541.016677743111</v>
      </c>
      <c r="Q71" s="84">
        <f t="shared" si="53"/>
        <v>26730.828577037315</v>
      </c>
      <c r="R71" s="166" t="str">
        <f t="shared" si="23"/>
        <v/>
      </c>
      <c r="S71" s="109">
        <f>'Data Raw'!E113</f>
        <v>26002.41</v>
      </c>
      <c r="T71" s="109">
        <f>'Data Raw'!G113</f>
        <v>26179.4</v>
      </c>
      <c r="U71" s="109">
        <f>'Data Raw'!D113</f>
        <v>26276.87</v>
      </c>
      <c r="V71" s="166">
        <f t="shared" si="24"/>
        <v>1</v>
      </c>
      <c r="W71" s="89">
        <f t="shared" si="43"/>
        <v>-207.81902013949366</v>
      </c>
      <c r="X71" s="89">
        <f t="shared" si="44"/>
        <v>43188.74513173927</v>
      </c>
      <c r="Y71" s="89">
        <f t="shared" si="25"/>
        <v>360.13372830893746</v>
      </c>
      <c r="Z71" s="109">
        <f t="shared" ref="Z71:Z134" si="54">U71-S71</f>
        <v>274.45999999999913</v>
      </c>
      <c r="AA71" s="89">
        <f t="shared" si="26"/>
        <v>519.90402363158216</v>
      </c>
      <c r="AB71" s="89">
        <f t="shared" si="27"/>
        <v>25786.280343232014</v>
      </c>
      <c r="AC71" s="89">
        <f t="shared" si="30"/>
        <v>26739.659656767988</v>
      </c>
      <c r="AD71" s="89">
        <f t="shared" si="31"/>
        <v>1</v>
      </c>
      <c r="AE71" s="89">
        <f>'Data Raw'!C113</f>
        <v>26262.97</v>
      </c>
      <c r="AF71" s="89"/>
      <c r="AG71" s="89">
        <f t="shared" si="38"/>
        <v>-83.569999999999709</v>
      </c>
      <c r="AH71" s="89">
        <f t="shared" si="39"/>
        <v>-291.38902013949337</v>
      </c>
      <c r="AI71" s="109">
        <f t="shared" si="40"/>
        <v>-1</v>
      </c>
      <c r="AJ71" s="109">
        <f t="shared" si="19"/>
        <v>50</v>
      </c>
      <c r="AK71" s="88"/>
      <c r="AL71" s="191">
        <f t="shared" si="20"/>
        <v>185.31999999999971</v>
      </c>
      <c r="AM71" s="191" t="str">
        <f t="shared" si="21"/>
        <v/>
      </c>
      <c r="AN71" s="88"/>
      <c r="AO71" s="191"/>
      <c r="AP71" s="191">
        <f t="shared" si="41"/>
        <v>6983.9448999999513</v>
      </c>
      <c r="AQ71" s="191">
        <f t="shared" si="28"/>
        <v>221.86107343309658</v>
      </c>
      <c r="AR71" s="191">
        <f t="shared" si="29"/>
        <v>-138.27265487584089</v>
      </c>
      <c r="AS71" s="250">
        <f t="shared" si="32"/>
        <v>0</v>
      </c>
      <c r="AT71" s="250">
        <f t="shared" si="33"/>
        <v>0</v>
      </c>
      <c r="AU71" s="250">
        <f t="shared" si="34"/>
        <v>0</v>
      </c>
      <c r="AV71" s="250">
        <f t="shared" si="35"/>
        <v>1</v>
      </c>
      <c r="AW71" s="250">
        <f t="shared" si="36"/>
        <v>0</v>
      </c>
      <c r="AX71" s="250">
        <f t="shared" si="37"/>
        <v>0</v>
      </c>
      <c r="AY71" s="89"/>
      <c r="AZ71" s="111"/>
      <c r="BA71" s="111"/>
      <c r="BB71" s="111"/>
      <c r="BC71" s="111"/>
      <c r="BD71" s="111"/>
      <c r="BE71" s="111"/>
      <c r="BF71" s="111"/>
      <c r="BG71" s="111"/>
      <c r="BH71" s="89"/>
      <c r="BI71" s="89"/>
      <c r="BJ71" s="89"/>
      <c r="BK71" s="89"/>
      <c r="BL71" s="89"/>
    </row>
    <row r="72" spans="1:64" x14ac:dyDescent="0.25">
      <c r="A72" s="86">
        <f t="shared" si="42"/>
        <v>71</v>
      </c>
      <c r="B72" s="113">
        <v>8.3361229336389356E-2</v>
      </c>
      <c r="C72" s="88"/>
      <c r="D72" s="88"/>
      <c r="E72" s="194">
        <f t="shared" si="45"/>
        <v>7.3653654139483354E-2</v>
      </c>
      <c r="F72" s="89">
        <f t="shared" si="22"/>
        <v>7.7693342261517043E-3</v>
      </c>
      <c r="G72" s="113">
        <v>-1.1389488585101682E-3</v>
      </c>
      <c r="H72" s="88"/>
      <c r="I72" s="84">
        <f t="shared" si="46"/>
        <v>24960.951331137781</v>
      </c>
      <c r="J72" s="84">
        <f t="shared" si="47"/>
        <v>25141.01819529225</v>
      </c>
      <c r="K72" s="84">
        <f t="shared" si="48"/>
        <v>25321.085059446719</v>
      </c>
      <c r="L72" s="84">
        <f t="shared" si="49"/>
        <v>25501.151923601188</v>
      </c>
      <c r="M72" s="108">
        <f>IF(T72&lt;&gt;0,(((G72+1)*('Data Raw'!$N$1007-'Data Raw'!$N$1008)/2+'Data Raw'!$N$1008)*'Data Raw'!$M$1010+'Data Raw'!$M$1009)*AE72+AE72)</f>
        <v>25681.218787755657</v>
      </c>
      <c r="N72" s="84">
        <f t="shared" si="50"/>
        <v>25861.285651910126</v>
      </c>
      <c r="O72" s="84">
        <f t="shared" si="51"/>
        <v>26041.352516064595</v>
      </c>
      <c r="P72" s="84">
        <f t="shared" si="52"/>
        <v>26221.419380219064</v>
      </c>
      <c r="Q72" s="84">
        <f t="shared" si="53"/>
        <v>26401.486244373533</v>
      </c>
      <c r="R72" s="166" t="str">
        <f t="shared" si="23"/>
        <v/>
      </c>
      <c r="S72" s="109">
        <f>'Data Raw'!E114</f>
        <v>25920.85</v>
      </c>
      <c r="T72" s="109">
        <f>'Data Raw'!G114</f>
        <v>26283.4</v>
      </c>
      <c r="U72" s="109">
        <f>'Data Raw'!D114</f>
        <v>26527.24</v>
      </c>
      <c r="V72" s="166" t="str">
        <f t="shared" si="24"/>
        <v/>
      </c>
      <c r="W72" s="89">
        <f t="shared" si="43"/>
        <v>-602.18121224434435</v>
      </c>
      <c r="X72" s="89">
        <f t="shared" si="44"/>
        <v>362622.21238006809</v>
      </c>
      <c r="Y72" s="89">
        <f t="shared" si="25"/>
        <v>403.69720370846579</v>
      </c>
      <c r="Z72" s="109">
        <f t="shared" si="54"/>
        <v>606.39000000000306</v>
      </c>
      <c r="AA72" s="89">
        <f t="shared" si="26"/>
        <v>532.25916311278525</v>
      </c>
      <c r="AB72" s="89">
        <f t="shared" si="27"/>
        <v>25527.311579913156</v>
      </c>
      <c r="AC72" s="89">
        <f t="shared" si="30"/>
        <v>26411.148420086844</v>
      </c>
      <c r="AD72" s="89">
        <f t="shared" si="31"/>
        <v>1</v>
      </c>
      <c r="AE72" s="89">
        <f>'Data Raw'!C114</f>
        <v>25969.23</v>
      </c>
      <c r="AF72" s="89"/>
      <c r="AG72" s="89">
        <f t="shared" si="38"/>
        <v>314.17000000000189</v>
      </c>
      <c r="AH72" s="89">
        <f t="shared" si="39"/>
        <v>-288.01121224434246</v>
      </c>
      <c r="AI72" s="109">
        <f t="shared" si="40"/>
        <v>-1</v>
      </c>
      <c r="AJ72" s="109">
        <f t="shared" si="19"/>
        <v>50</v>
      </c>
      <c r="AK72" s="88"/>
      <c r="AL72" s="191" t="str">
        <f t="shared" si="20"/>
        <v/>
      </c>
      <c r="AM72" s="191">
        <f t="shared" si="21"/>
        <v>-314.17000000000189</v>
      </c>
      <c r="AN72" s="88"/>
      <c r="AO72" s="191"/>
      <c r="AP72" s="191">
        <f t="shared" si="41"/>
        <v>98702.788900001193</v>
      </c>
      <c r="AQ72" s="191">
        <f t="shared" si="28"/>
        <v>232.11762082941939</v>
      </c>
      <c r="AR72" s="191">
        <f t="shared" si="29"/>
        <v>-171.5795828790464</v>
      </c>
      <c r="AS72" s="250">
        <f t="shared" si="32"/>
        <v>0</v>
      </c>
      <c r="AT72" s="250">
        <f t="shared" si="33"/>
        <v>0</v>
      </c>
      <c r="AU72" s="250">
        <f t="shared" si="34"/>
        <v>0</v>
      </c>
      <c r="AV72" s="250">
        <f t="shared" si="35"/>
        <v>0</v>
      </c>
      <c r="AW72" s="250">
        <f t="shared" si="36"/>
        <v>0</v>
      </c>
      <c r="AX72" s="250">
        <f t="shared" si="37"/>
        <v>1</v>
      </c>
      <c r="AY72" s="89"/>
      <c r="AZ72" s="111"/>
      <c r="BA72" s="111"/>
      <c r="BB72" s="111"/>
      <c r="BC72" s="111"/>
      <c r="BD72" s="111"/>
      <c r="BE72" s="111"/>
      <c r="BF72" s="111"/>
      <c r="BG72" s="111"/>
      <c r="BH72" s="89"/>
      <c r="BI72" s="89"/>
      <c r="BJ72" s="89"/>
      <c r="BK72" s="89"/>
      <c r="BL72" s="89"/>
    </row>
    <row r="73" spans="1:64" x14ac:dyDescent="0.25">
      <c r="A73" s="86">
        <f t="shared" si="42"/>
        <v>72</v>
      </c>
      <c r="B73" s="113">
        <v>4.3308938798243039E-2</v>
      </c>
      <c r="C73" s="88"/>
      <c r="D73" s="88"/>
      <c r="E73" s="194">
        <f t="shared" si="45"/>
        <v>-4.0052290538146317E-2</v>
      </c>
      <c r="F73" s="89">
        <f t="shared" si="22"/>
        <v>9.3767354553770006E-4</v>
      </c>
      <c r="G73" s="113">
        <v>-1.0277084991657567E-3</v>
      </c>
      <c r="H73" s="88"/>
      <c r="I73" s="84">
        <f t="shared" si="46"/>
        <v>25356.035467172176</v>
      </c>
      <c r="J73" s="84">
        <f t="shared" si="47"/>
        <v>25557.884069026411</v>
      </c>
      <c r="K73" s="84">
        <f t="shared" si="48"/>
        <v>25759.732670880643</v>
      </c>
      <c r="L73" s="84">
        <f t="shared" si="49"/>
        <v>25961.581272734878</v>
      </c>
      <c r="M73" s="108">
        <f>IF(T73&lt;&gt;0,(((G73+1)*('Data Raw'!$N$1007-'Data Raw'!$N$1008)/2+'Data Raw'!$N$1008)*'Data Raw'!$M$1010+'Data Raw'!$M$1009)*AE73+AE73)</f>
        <v>26163.42987458911</v>
      </c>
      <c r="N73" s="84">
        <f t="shared" si="50"/>
        <v>26365.278476443342</v>
      </c>
      <c r="O73" s="84">
        <f t="shared" si="51"/>
        <v>26567.127078297577</v>
      </c>
      <c r="P73" s="84">
        <f t="shared" si="52"/>
        <v>26768.975680151809</v>
      </c>
      <c r="Q73" s="84">
        <f t="shared" si="53"/>
        <v>26970.824282006044</v>
      </c>
      <c r="R73" s="166" t="str">
        <f t="shared" si="23"/>
        <v/>
      </c>
      <c r="S73" s="109">
        <f>'Data Raw'!E115</f>
        <v>26138.87</v>
      </c>
      <c r="T73" s="109">
        <f>'Data Raw'!G115</f>
        <v>26605.62</v>
      </c>
      <c r="U73" s="109">
        <f>'Data Raw'!D115</f>
        <v>26610.95</v>
      </c>
      <c r="V73" s="166" t="str">
        <f t="shared" si="24"/>
        <v/>
      </c>
      <c r="W73" s="89">
        <f t="shared" si="43"/>
        <v>-442.19012541088887</v>
      </c>
      <c r="X73" s="89">
        <f t="shared" si="44"/>
        <v>195532.10701089763</v>
      </c>
      <c r="Y73" s="89">
        <f t="shared" si="25"/>
        <v>409.41782721725821</v>
      </c>
      <c r="Z73" s="109">
        <f t="shared" si="54"/>
        <v>472.08000000000175</v>
      </c>
      <c r="AA73" s="89">
        <f t="shared" si="26"/>
        <v>523.66213981095905</v>
      </c>
      <c r="AB73" s="89">
        <f t="shared" si="27"/>
        <v>26004.189711354134</v>
      </c>
      <c r="AC73" s="89">
        <f t="shared" si="30"/>
        <v>26909.030288645867</v>
      </c>
      <c r="AD73" s="89">
        <f t="shared" si="31"/>
        <v>1</v>
      </c>
      <c r="AE73" s="89">
        <f>'Data Raw'!C115</f>
        <v>26456.61</v>
      </c>
      <c r="AF73" s="89"/>
      <c r="AG73" s="89">
        <f t="shared" si="38"/>
        <v>149.0099999999984</v>
      </c>
      <c r="AH73" s="89">
        <f t="shared" si="39"/>
        <v>-293.18012541089047</v>
      </c>
      <c r="AI73" s="109">
        <f t="shared" si="40"/>
        <v>-1</v>
      </c>
      <c r="AJ73" s="109">
        <f t="shared" ref="AJ73:AJ136" si="55">MIN(Y72/4,50)</f>
        <v>50</v>
      </c>
      <c r="AK73" s="88"/>
      <c r="AL73" s="191" t="str">
        <f t="shared" ref="AL73:AL136" si="56">IF(R73&lt;&gt;1,IF(V73=1,ABS(AG72),""),"")</f>
        <v/>
      </c>
      <c r="AM73" s="191">
        <f t="shared" ref="AM73:AM136" si="57">IF(R73&lt;&gt;1,IF(V73="",-ABS(AG73),""),"")</f>
        <v>-149.0099999999984</v>
      </c>
      <c r="AN73" s="88"/>
      <c r="AO73" s="191"/>
      <c r="AP73" s="191">
        <f t="shared" si="41"/>
        <v>22203.980099999524</v>
      </c>
      <c r="AQ73" s="191">
        <f t="shared" si="28"/>
        <v>222.88344073726148</v>
      </c>
      <c r="AR73" s="191">
        <f t="shared" si="29"/>
        <v>-186.53438647999673</v>
      </c>
      <c r="AS73" s="250">
        <f t="shared" si="32"/>
        <v>0</v>
      </c>
      <c r="AT73" s="250">
        <f t="shared" si="33"/>
        <v>0</v>
      </c>
      <c r="AU73" s="250">
        <f t="shared" si="34"/>
        <v>0</v>
      </c>
      <c r="AV73" s="250">
        <f t="shared" si="35"/>
        <v>0</v>
      </c>
      <c r="AW73" s="250">
        <f t="shared" si="36"/>
        <v>1</v>
      </c>
      <c r="AX73" s="250">
        <f t="shared" si="37"/>
        <v>0</v>
      </c>
      <c r="AY73" s="89"/>
      <c r="AZ73" s="111"/>
      <c r="BA73" s="111"/>
      <c r="BB73" s="111"/>
      <c r="BC73" s="111"/>
      <c r="BD73" s="111"/>
      <c r="BE73" s="111"/>
      <c r="BF73" s="111"/>
      <c r="BG73" s="111"/>
      <c r="BH73" s="89"/>
      <c r="BI73" s="89"/>
      <c r="BJ73" s="89"/>
      <c r="BK73" s="89"/>
      <c r="BL73" s="89"/>
    </row>
    <row r="74" spans="1:64" x14ac:dyDescent="0.25">
      <c r="A74" s="86">
        <f t="shared" si="42"/>
        <v>73</v>
      </c>
      <c r="B74" s="113">
        <v>4.7089837049230629E-2</v>
      </c>
      <c r="C74" s="88"/>
      <c r="D74" s="88"/>
      <c r="E74" s="194">
        <f t="shared" si="45"/>
        <v>3.7808982509875896E-3</v>
      </c>
      <c r="F74" s="89">
        <f t="shared" ref="F74:F137" si="58">E74/7+F73/7*6</f>
        <v>1.3438485034591129E-3</v>
      </c>
      <c r="G74" s="113">
        <v>-8.918176367009251E-4</v>
      </c>
      <c r="H74" s="88"/>
      <c r="I74" s="84">
        <f t="shared" si="46"/>
        <v>25379.624051240746</v>
      </c>
      <c r="J74" s="84">
        <f t="shared" si="47"/>
        <v>25584.332964849375</v>
      </c>
      <c r="K74" s="84">
        <f t="shared" si="48"/>
        <v>25789.041878458003</v>
      </c>
      <c r="L74" s="84">
        <f t="shared" si="49"/>
        <v>25993.750792066632</v>
      </c>
      <c r="M74" s="108">
        <f>IF(T74&lt;&gt;0,(((G74+1)*('Data Raw'!$N$1007-'Data Raw'!$N$1008)/2+'Data Raw'!$N$1008)*'Data Raw'!$M$1010+'Data Raw'!$M$1009)*AE74+AE74)</f>
        <v>26198.459705675261</v>
      </c>
      <c r="N74" s="84">
        <f t="shared" si="50"/>
        <v>26403.16861928389</v>
      </c>
      <c r="O74" s="84">
        <f t="shared" si="51"/>
        <v>26607.877532892519</v>
      </c>
      <c r="P74" s="84">
        <f t="shared" si="52"/>
        <v>26812.586446501147</v>
      </c>
      <c r="Q74" s="84">
        <f t="shared" si="53"/>
        <v>27017.295360109776</v>
      </c>
      <c r="R74" s="166" t="str">
        <f t="shared" ref="R74:R137" si="59">IF(B74&lt;&gt;"",IF(AND(M74&gt;AB74,M74&lt;AC74),"",1),"")</f>
        <v/>
      </c>
      <c r="S74" s="109">
        <f>'Data Raw'!E116</f>
        <v>26454.45</v>
      </c>
      <c r="T74" s="109">
        <f>'Data Raw'!G116</f>
        <v>26660.16</v>
      </c>
      <c r="U74" s="109">
        <f>'Data Raw'!D116</f>
        <v>26822.47</v>
      </c>
      <c r="V74" s="166" t="str">
        <f t="shared" ref="V74:V137" si="60">IF(R74&lt;&gt;1,IF(B74&lt;&gt;"",IF((AE74-M74)*(AE74-T74)&gt;0,1,""),""),"")</f>
        <v/>
      </c>
      <c r="W74" s="89">
        <f t="shared" si="43"/>
        <v>-461.70029432473893</v>
      </c>
      <c r="X74" s="89">
        <f t="shared" si="44"/>
        <v>213167.16177955054</v>
      </c>
      <c r="Y74" s="89">
        <f t="shared" ref="Y74:Y137" si="61">IF(X74&gt;0,SQRT((X74)/7+(Y73*Y73)/7*6),Y73)</f>
        <v>417.28799668460471</v>
      </c>
      <c r="Z74" s="109">
        <f t="shared" si="54"/>
        <v>368.02000000000044</v>
      </c>
      <c r="AA74" s="89">
        <f t="shared" ref="AA74:AA137" si="62">Z74/7+AA73/7*6</f>
        <v>501.42754840939352</v>
      </c>
      <c r="AB74" s="89">
        <f t="shared" ref="AB74:AB137" si="63">AE74-$AD$1*AA73</f>
        <v>26046.627181160686</v>
      </c>
      <c r="AC74" s="89">
        <f t="shared" si="30"/>
        <v>26936.852818839317</v>
      </c>
      <c r="AD74" s="89">
        <f t="shared" si="31"/>
        <v>1</v>
      </c>
      <c r="AE74" s="89">
        <f>'Data Raw'!C116</f>
        <v>26491.74</v>
      </c>
      <c r="AF74" s="89"/>
      <c r="AG74" s="89">
        <f t="shared" si="38"/>
        <v>168.41999999999825</v>
      </c>
      <c r="AH74" s="89">
        <f t="shared" si="39"/>
        <v>-293.28029432474068</v>
      </c>
      <c r="AI74" s="109">
        <f t="shared" si="40"/>
        <v>-1</v>
      </c>
      <c r="AJ74" s="109">
        <f t="shared" si="55"/>
        <v>50</v>
      </c>
      <c r="AK74" s="88"/>
      <c r="AL74" s="191" t="str">
        <f t="shared" si="56"/>
        <v/>
      </c>
      <c r="AM74" s="191">
        <f t="shared" si="57"/>
        <v>-168.41999999999825</v>
      </c>
      <c r="AN74" s="88"/>
      <c r="AO74" s="191"/>
      <c r="AP74" s="191">
        <f t="shared" si="41"/>
        <v>28365.296399999414</v>
      </c>
      <c r="AQ74" s="191">
        <f t="shared" ref="AQ74:AQ137" si="64">IF(AP74&gt;0,SQRT(AP74)/9+AQ73/9*8,AQ73)</f>
        <v>216.83194732201002</v>
      </c>
      <c r="AR74" s="191">
        <f t="shared" ref="AR74:AR137" si="65">AQ74-Y74</f>
        <v>-200.45604936259468</v>
      </c>
      <c r="AS74" s="250">
        <f t="shared" si="32"/>
        <v>0</v>
      </c>
      <c r="AT74" s="250">
        <f t="shared" si="33"/>
        <v>0</v>
      </c>
      <c r="AU74" s="250">
        <f t="shared" si="34"/>
        <v>0</v>
      </c>
      <c r="AV74" s="250">
        <f t="shared" si="35"/>
        <v>0</v>
      </c>
      <c r="AW74" s="250">
        <f t="shared" si="36"/>
        <v>1</v>
      </c>
      <c r="AX74" s="250">
        <f t="shared" si="37"/>
        <v>0</v>
      </c>
      <c r="AY74" s="89"/>
      <c r="AZ74" s="111"/>
      <c r="BA74" s="111"/>
      <c r="BB74" s="111"/>
      <c r="BC74" s="111"/>
      <c r="BD74" s="111"/>
      <c r="BE74" s="111"/>
      <c r="BF74" s="111"/>
      <c r="BG74" s="111"/>
      <c r="BH74" s="89"/>
      <c r="BI74" s="89"/>
      <c r="BJ74" s="89"/>
      <c r="BK74" s="89"/>
      <c r="BL74" s="89"/>
    </row>
    <row r="75" spans="1:64" x14ac:dyDescent="0.25">
      <c r="A75" s="86">
        <f t="shared" si="42"/>
        <v>74</v>
      </c>
      <c r="B75" s="113">
        <v>7.7812586334363122E-3</v>
      </c>
      <c r="C75" s="88"/>
      <c r="D75" s="88"/>
      <c r="E75" s="194">
        <f t="shared" si="45"/>
        <v>-3.9308578415794319E-2</v>
      </c>
      <c r="F75" s="89">
        <f t="shared" si="58"/>
        <v>-4.4636410564342349E-3</v>
      </c>
      <c r="G75" s="113">
        <v>-8.0994079296882655E-4</v>
      </c>
      <c r="H75" s="88"/>
      <c r="I75" s="84">
        <f t="shared" si="46"/>
        <v>25494.627128824661</v>
      </c>
      <c r="J75" s="84">
        <f t="shared" si="47"/>
        <v>25703.271127166965</v>
      </c>
      <c r="K75" s="84">
        <f t="shared" si="48"/>
        <v>25911.915125509266</v>
      </c>
      <c r="L75" s="84">
        <f t="shared" si="49"/>
        <v>26120.55912385157</v>
      </c>
      <c r="M75" s="108">
        <f>IF(T75&lt;&gt;0,(((G75+1)*('Data Raw'!$N$1007-'Data Raw'!$N$1008)/2+'Data Raw'!$N$1008)*'Data Raw'!$M$1010+'Data Raw'!$M$1009)*AE75+AE75)</f>
        <v>26329.203122193871</v>
      </c>
      <c r="N75" s="84">
        <f t="shared" si="50"/>
        <v>26537.847120536171</v>
      </c>
      <c r="O75" s="84">
        <f t="shared" si="51"/>
        <v>26746.491118878475</v>
      </c>
      <c r="P75" s="84">
        <f t="shared" si="52"/>
        <v>26955.135117220776</v>
      </c>
      <c r="Q75" s="84">
        <f t="shared" si="53"/>
        <v>27163.77911556308</v>
      </c>
      <c r="R75" s="166" t="str">
        <f t="shared" si="59"/>
        <v/>
      </c>
      <c r="S75" s="109">
        <f>'Data Raw'!E117</f>
        <v>26385.45</v>
      </c>
      <c r="T75" s="109">
        <f>'Data Raw'!G117</f>
        <v>26517.82</v>
      </c>
      <c r="U75" s="109">
        <f>'Data Raw'!D117</f>
        <v>26713.24</v>
      </c>
      <c r="V75" s="166">
        <f t="shared" si="60"/>
        <v>1</v>
      </c>
      <c r="W75" s="89">
        <f t="shared" si="43"/>
        <v>-188.6168778061292</v>
      </c>
      <c r="X75" s="89">
        <f t="shared" si="44"/>
        <v>35576.326593332269</v>
      </c>
      <c r="Y75" s="89">
        <f t="shared" si="61"/>
        <v>392.85620045573859</v>
      </c>
      <c r="Z75" s="109">
        <f t="shared" si="54"/>
        <v>327.79000000000087</v>
      </c>
      <c r="AA75" s="89">
        <f t="shared" si="62"/>
        <v>476.62218435090887</v>
      </c>
      <c r="AB75" s="89">
        <f t="shared" si="63"/>
        <v>26197.556583852016</v>
      </c>
      <c r="AC75" s="89">
        <f t="shared" ref="AC75:AC138" si="66">AE75+$AD$1*AA74</f>
        <v>27049.983416147985</v>
      </c>
      <c r="AD75" s="89">
        <f t="shared" ref="AD75:AD138" si="67">IF(AND(T75&lt;AC75, T75&gt;AB75),1,"")</f>
        <v>1</v>
      </c>
      <c r="AE75" s="89">
        <f>'Data Raw'!C117</f>
        <v>26623.77</v>
      </c>
      <c r="AF75" s="89"/>
      <c r="AG75" s="89">
        <f t="shared" si="38"/>
        <v>-105.95000000000073</v>
      </c>
      <c r="AH75" s="89">
        <f t="shared" si="39"/>
        <v>-294.56687780612992</v>
      </c>
      <c r="AI75" s="109">
        <f t="shared" si="40"/>
        <v>-1</v>
      </c>
      <c r="AJ75" s="109">
        <f t="shared" si="55"/>
        <v>50</v>
      </c>
      <c r="AK75" s="88"/>
      <c r="AL75" s="191">
        <f t="shared" si="56"/>
        <v>168.41999999999825</v>
      </c>
      <c r="AM75" s="191" t="str">
        <f t="shared" si="57"/>
        <v/>
      </c>
      <c r="AN75" s="88"/>
      <c r="AO75" s="191"/>
      <c r="AP75" s="191">
        <f t="shared" si="41"/>
        <v>11225.402500000155</v>
      </c>
      <c r="AQ75" s="191">
        <f t="shared" si="64"/>
        <v>204.51173095289786</v>
      </c>
      <c r="AR75" s="191">
        <f t="shared" si="65"/>
        <v>-188.34446950284072</v>
      </c>
      <c r="AS75" s="250">
        <f t="shared" si="32"/>
        <v>0</v>
      </c>
      <c r="AT75" s="250">
        <f t="shared" si="33"/>
        <v>0</v>
      </c>
      <c r="AU75" s="250">
        <f t="shared" si="34"/>
        <v>0</v>
      </c>
      <c r="AV75" s="250">
        <f t="shared" si="35"/>
        <v>1</v>
      </c>
      <c r="AW75" s="250">
        <f t="shared" si="36"/>
        <v>0</v>
      </c>
      <c r="AX75" s="250">
        <f t="shared" si="37"/>
        <v>0</v>
      </c>
      <c r="AY75" s="89"/>
      <c r="AZ75" s="111"/>
      <c r="BA75" s="111"/>
      <c r="BB75" s="111"/>
      <c r="BC75" s="111"/>
      <c r="BD75" s="111"/>
      <c r="BE75" s="111"/>
      <c r="BF75" s="111"/>
      <c r="BG75" s="111"/>
      <c r="BH75" s="89"/>
      <c r="BI75" s="89"/>
      <c r="BJ75" s="89"/>
      <c r="BK75" s="89"/>
      <c r="BL75" s="89"/>
    </row>
    <row r="76" spans="1:64" x14ac:dyDescent="0.25">
      <c r="A76" s="86">
        <f t="shared" si="42"/>
        <v>75</v>
      </c>
      <c r="B76" s="113">
        <v>3.3443780683545414E-2</v>
      </c>
      <c r="C76" s="88"/>
      <c r="D76" s="88"/>
      <c r="E76" s="194">
        <f t="shared" si="45"/>
        <v>2.5662522050109101E-2</v>
      </c>
      <c r="F76" s="89">
        <f t="shared" si="58"/>
        <v>-1.5990346978518718E-4</v>
      </c>
      <c r="G76" s="113">
        <v>-7.3849413225792176E-4</v>
      </c>
      <c r="H76" s="88"/>
      <c r="I76" s="84">
        <f t="shared" si="46"/>
        <v>25219.685974824519</v>
      </c>
      <c r="J76" s="84">
        <f t="shared" si="47"/>
        <v>25416.114075052388</v>
      </c>
      <c r="K76" s="84">
        <f t="shared" si="48"/>
        <v>25612.542175280258</v>
      </c>
      <c r="L76" s="84">
        <f t="shared" si="49"/>
        <v>25808.970275508127</v>
      </c>
      <c r="M76" s="108">
        <f>IF(T76&lt;&gt;0,(((G76+1)*('Data Raw'!$N$1007-'Data Raw'!$N$1008)/2+'Data Raw'!$N$1008)*'Data Raw'!$M$1010+'Data Raw'!$M$1009)*AE76+AE76)</f>
        <v>26005.398375735997</v>
      </c>
      <c r="N76" s="84">
        <f t="shared" si="50"/>
        <v>26201.826475963866</v>
      </c>
      <c r="O76" s="84">
        <f t="shared" si="51"/>
        <v>26398.254576191735</v>
      </c>
      <c r="P76" s="84">
        <f t="shared" si="52"/>
        <v>26594.682676419605</v>
      </c>
      <c r="Q76" s="84">
        <f t="shared" si="53"/>
        <v>26791.110776647474</v>
      </c>
      <c r="R76" s="166" t="str">
        <f t="shared" si="59"/>
        <v/>
      </c>
      <c r="S76" s="109">
        <f>'Data Raw'!E118</f>
        <v>26200.240000000002</v>
      </c>
      <c r="T76" s="109">
        <f>'Data Raw'!G118</f>
        <v>26391.62</v>
      </c>
      <c r="U76" s="109">
        <f>'Data Raw'!D118</f>
        <v>26521.95</v>
      </c>
      <c r="V76" s="166" t="str">
        <f t="shared" si="60"/>
        <v/>
      </c>
      <c r="W76" s="89">
        <f t="shared" si="43"/>
        <v>-386.22162426400246</v>
      </c>
      <c r="X76" s="89">
        <f t="shared" si="44"/>
        <v>149167.14304912428</v>
      </c>
      <c r="Y76" s="89">
        <f t="shared" si="61"/>
        <v>391.91528028903701</v>
      </c>
      <c r="Z76" s="109">
        <f t="shared" si="54"/>
        <v>321.70999999999913</v>
      </c>
      <c r="AA76" s="89">
        <f t="shared" si="62"/>
        <v>454.49187230077888</v>
      </c>
      <c r="AB76" s="89">
        <f t="shared" si="63"/>
        <v>25891.061143301726</v>
      </c>
      <c r="AC76" s="89">
        <f t="shared" si="66"/>
        <v>26701.318856698272</v>
      </c>
      <c r="AD76" s="89">
        <f t="shared" si="67"/>
        <v>1</v>
      </c>
      <c r="AE76" s="89">
        <f>'Data Raw'!C118</f>
        <v>26296.19</v>
      </c>
      <c r="AF76" s="89"/>
      <c r="AG76" s="89">
        <f t="shared" si="38"/>
        <v>95.430000000000291</v>
      </c>
      <c r="AH76" s="89">
        <f t="shared" si="39"/>
        <v>-290.79162426400217</v>
      </c>
      <c r="AI76" s="109">
        <f t="shared" si="40"/>
        <v>-1</v>
      </c>
      <c r="AJ76" s="109">
        <f t="shared" si="55"/>
        <v>50</v>
      </c>
      <c r="AK76" s="88"/>
      <c r="AL76" s="191" t="str">
        <f t="shared" si="56"/>
        <v/>
      </c>
      <c r="AM76" s="191">
        <f t="shared" si="57"/>
        <v>-95.430000000000291</v>
      </c>
      <c r="AN76" s="88"/>
      <c r="AO76" s="191"/>
      <c r="AP76" s="191">
        <f t="shared" si="41"/>
        <v>9106.8849000000555</v>
      </c>
      <c r="AQ76" s="191">
        <f t="shared" si="64"/>
        <v>192.39153862479813</v>
      </c>
      <c r="AR76" s="191">
        <f t="shared" si="65"/>
        <v>-199.52374166423888</v>
      </c>
      <c r="AS76" s="250">
        <f t="shared" si="32"/>
        <v>0</v>
      </c>
      <c r="AT76" s="250">
        <f t="shared" si="33"/>
        <v>0</v>
      </c>
      <c r="AU76" s="250">
        <f t="shared" si="34"/>
        <v>0</v>
      </c>
      <c r="AV76" s="250">
        <f t="shared" si="35"/>
        <v>1</v>
      </c>
      <c r="AW76" s="250">
        <f t="shared" si="36"/>
        <v>0</v>
      </c>
      <c r="AX76" s="250">
        <f t="shared" si="37"/>
        <v>0</v>
      </c>
      <c r="AY76" s="89"/>
      <c r="AZ76" s="111"/>
      <c r="BA76" s="111"/>
      <c r="BB76" s="111"/>
      <c r="BC76" s="111"/>
      <c r="BD76" s="111"/>
      <c r="BE76" s="111"/>
      <c r="BF76" s="111"/>
      <c r="BG76" s="111"/>
      <c r="BH76" s="89"/>
      <c r="BI76" s="89"/>
      <c r="BJ76" s="89"/>
      <c r="BK76" s="89"/>
      <c r="BL76" s="89"/>
    </row>
    <row r="77" spans="1:64" x14ac:dyDescent="0.25">
      <c r="A77" s="86">
        <f t="shared" si="42"/>
        <v>76</v>
      </c>
      <c r="B77" s="113">
        <v>2.5842280087628069E-3</v>
      </c>
      <c r="C77" s="88"/>
      <c r="D77" s="88"/>
      <c r="E77" s="194">
        <f t="shared" si="45"/>
        <v>-3.0859552674782607E-2</v>
      </c>
      <c r="F77" s="89">
        <f t="shared" si="58"/>
        <v>-4.5455676419276763E-3</v>
      </c>
      <c r="G77" s="113">
        <v>-6.5231067559249679E-4</v>
      </c>
      <c r="H77" s="88"/>
      <c r="I77" s="84">
        <f t="shared" si="46"/>
        <v>25289.987281997495</v>
      </c>
      <c r="J77" s="84">
        <f t="shared" si="47"/>
        <v>25485.944922142018</v>
      </c>
      <c r="K77" s="84">
        <f t="shared" si="48"/>
        <v>25681.902562286534</v>
      </c>
      <c r="L77" s="84">
        <f t="shared" si="49"/>
        <v>25877.860202431053</v>
      </c>
      <c r="M77" s="108">
        <f>IF(T77&lt;&gt;0,(((G77+1)*('Data Raw'!$N$1007-'Data Raw'!$N$1008)/2+'Data Raw'!$N$1008)*'Data Raw'!$M$1010+'Data Raw'!$M$1009)*AE77+AE77)</f>
        <v>26073.817842575572</v>
      </c>
      <c r="N77" s="84">
        <f t="shared" si="50"/>
        <v>26269.775482720092</v>
      </c>
      <c r="O77" s="84">
        <f t="shared" si="51"/>
        <v>26465.733122864611</v>
      </c>
      <c r="P77" s="84">
        <f t="shared" si="52"/>
        <v>26661.690763009126</v>
      </c>
      <c r="Q77" s="84">
        <f t="shared" si="53"/>
        <v>26857.648403153649</v>
      </c>
      <c r="R77" s="166" t="str">
        <f t="shared" si="59"/>
        <v/>
      </c>
      <c r="S77" s="109">
        <f>'Data Raw'!E119</f>
        <v>26046.9</v>
      </c>
      <c r="T77" s="109">
        <f>'Data Raw'!G119</f>
        <v>26181.46</v>
      </c>
      <c r="U77" s="109">
        <f>'Data Raw'!D119</f>
        <v>26449.71</v>
      </c>
      <c r="V77" s="166">
        <f t="shared" si="60"/>
        <v>1</v>
      </c>
      <c r="W77" s="89">
        <f t="shared" si="43"/>
        <v>-107.64215742442684</v>
      </c>
      <c r="X77" s="89">
        <f t="shared" si="44"/>
        <v>11586.834054985091</v>
      </c>
      <c r="Y77" s="89">
        <f t="shared" si="61"/>
        <v>365.1168806206723</v>
      </c>
      <c r="Z77" s="109">
        <f t="shared" si="54"/>
        <v>402.80999999999767</v>
      </c>
      <c r="AA77" s="89">
        <f t="shared" si="62"/>
        <v>447.10874768638155</v>
      </c>
      <c r="AB77" s="89">
        <f t="shared" si="63"/>
        <v>25978.871908544337</v>
      </c>
      <c r="AC77" s="89">
        <f t="shared" si="66"/>
        <v>26751.50809145566</v>
      </c>
      <c r="AD77" s="89">
        <f t="shared" si="67"/>
        <v>1</v>
      </c>
      <c r="AE77" s="89">
        <f>'Data Raw'!C119</f>
        <v>26365.19</v>
      </c>
      <c r="AF77" s="89"/>
      <c r="AG77" s="89">
        <f t="shared" si="38"/>
        <v>-183.72999999999956</v>
      </c>
      <c r="AH77" s="89">
        <f t="shared" si="39"/>
        <v>-291.3721574244264</v>
      </c>
      <c r="AI77" s="109">
        <f t="shared" si="40"/>
        <v>-1</v>
      </c>
      <c r="AJ77" s="109">
        <f t="shared" si="55"/>
        <v>50</v>
      </c>
      <c r="AK77" s="88"/>
      <c r="AL77" s="191">
        <f t="shared" si="56"/>
        <v>95.430000000000291</v>
      </c>
      <c r="AM77" s="191" t="str">
        <f t="shared" si="57"/>
        <v/>
      </c>
      <c r="AN77" s="88"/>
      <c r="AO77" s="191"/>
      <c r="AP77" s="191">
        <f t="shared" si="41"/>
        <v>33756.712899999839</v>
      </c>
      <c r="AQ77" s="191">
        <f t="shared" si="64"/>
        <v>191.42914544426495</v>
      </c>
      <c r="AR77" s="191">
        <f t="shared" si="65"/>
        <v>-173.68773517640736</v>
      </c>
      <c r="AS77" s="250">
        <f t="shared" si="32"/>
        <v>0</v>
      </c>
      <c r="AT77" s="250">
        <f t="shared" si="33"/>
        <v>0</v>
      </c>
      <c r="AU77" s="250">
        <f t="shared" si="34"/>
        <v>0</v>
      </c>
      <c r="AV77" s="250">
        <f t="shared" si="35"/>
        <v>1</v>
      </c>
      <c r="AW77" s="250">
        <f t="shared" si="36"/>
        <v>0</v>
      </c>
      <c r="AX77" s="250">
        <f t="shared" si="37"/>
        <v>0</v>
      </c>
      <c r="AY77" s="89"/>
      <c r="AZ77" s="111"/>
      <c r="BA77" s="111"/>
      <c r="BB77" s="111"/>
      <c r="BC77" s="111"/>
      <c r="BD77" s="111"/>
      <c r="BE77" s="111"/>
      <c r="BF77" s="111"/>
      <c r="BG77" s="111"/>
      <c r="BH77" s="89"/>
      <c r="BI77" s="89"/>
      <c r="BJ77" s="89"/>
      <c r="BK77" s="89"/>
      <c r="BL77" s="89"/>
    </row>
    <row r="78" spans="1:64" x14ac:dyDescent="0.25">
      <c r="A78" s="86">
        <f t="shared" si="42"/>
        <v>77</v>
      </c>
      <c r="B78" s="113">
        <v>2.4190217168476584E-3</v>
      </c>
      <c r="C78" s="88"/>
      <c r="D78" s="88"/>
      <c r="E78" s="194">
        <f t="shared" si="45"/>
        <v>-1.6520629191514851E-4</v>
      </c>
      <c r="F78" s="89">
        <f t="shared" si="58"/>
        <v>-3.9198017347830301E-3</v>
      </c>
      <c r="G78" s="113">
        <v>-6.1558394109772693E-4</v>
      </c>
      <c r="H78" s="88"/>
      <c r="I78" s="84">
        <f t="shared" si="46"/>
        <v>25118.883050433709</v>
      </c>
      <c r="J78" s="84">
        <f t="shared" si="47"/>
        <v>25301.441490744048</v>
      </c>
      <c r="K78" s="84">
        <f t="shared" si="48"/>
        <v>25483.999931054383</v>
      </c>
      <c r="L78" s="84">
        <f t="shared" si="49"/>
        <v>25666.558371364721</v>
      </c>
      <c r="M78" s="108">
        <f>IF(T78&lt;&gt;0,(((G78+1)*('Data Raw'!$N$1007-'Data Raw'!$N$1008)/2+'Data Raw'!$N$1008)*'Data Raw'!$M$1010+'Data Raw'!$M$1009)*AE78+AE78)</f>
        <v>25849.116811675056</v>
      </c>
      <c r="N78" s="84">
        <f t="shared" si="50"/>
        <v>26031.675251985391</v>
      </c>
      <c r="O78" s="84">
        <f t="shared" si="51"/>
        <v>26214.233692295729</v>
      </c>
      <c r="P78" s="84">
        <f t="shared" si="52"/>
        <v>26396.792132606064</v>
      </c>
      <c r="Q78" s="84">
        <f t="shared" si="53"/>
        <v>26579.350572916403</v>
      </c>
      <c r="R78" s="166" t="str">
        <f t="shared" si="59"/>
        <v/>
      </c>
      <c r="S78" s="109">
        <f>'Data Raw'!E120</f>
        <v>25615.38</v>
      </c>
      <c r="T78" s="109">
        <f>'Data Raw'!G120</f>
        <v>25745.87</v>
      </c>
      <c r="U78" s="109">
        <f>'Data Raw'!D120</f>
        <v>26258.79</v>
      </c>
      <c r="V78" s="166">
        <f t="shared" si="60"/>
        <v>1</v>
      </c>
      <c r="W78" s="89">
        <f t="shared" si="43"/>
        <v>103.24681167505696</v>
      </c>
      <c r="X78" s="89">
        <f t="shared" si="44"/>
        <v>10659.904121064679</v>
      </c>
      <c r="Y78" s="89">
        <f t="shared" si="61"/>
        <v>340.27760163181188</v>
      </c>
      <c r="Z78" s="109">
        <f t="shared" si="54"/>
        <v>643.40999999999985</v>
      </c>
      <c r="AA78" s="89">
        <f t="shared" si="62"/>
        <v>475.15178373118414</v>
      </c>
      <c r="AB78" s="89">
        <f t="shared" si="63"/>
        <v>25757.857564466576</v>
      </c>
      <c r="AC78" s="89">
        <f t="shared" si="66"/>
        <v>26517.942435533427</v>
      </c>
      <c r="AD78" s="89" t="str">
        <f t="shared" si="67"/>
        <v/>
      </c>
      <c r="AE78" s="89">
        <f>'Data Raw'!C120</f>
        <v>26137.9</v>
      </c>
      <c r="AF78" s="89"/>
      <c r="AG78" s="89">
        <f t="shared" si="38"/>
        <v>-392.03000000000247</v>
      </c>
      <c r="AH78" s="89">
        <f t="shared" si="39"/>
        <v>-288.78318832494551</v>
      </c>
      <c r="AI78" s="109">
        <f t="shared" si="40"/>
        <v>-1</v>
      </c>
      <c r="AJ78" s="109">
        <f t="shared" si="55"/>
        <v>50</v>
      </c>
      <c r="AK78" s="88"/>
      <c r="AL78" s="191">
        <f t="shared" si="56"/>
        <v>183.72999999999956</v>
      </c>
      <c r="AM78" s="191" t="str">
        <f t="shared" si="57"/>
        <v/>
      </c>
      <c r="AN78" s="88"/>
      <c r="AO78" s="191"/>
      <c r="AP78" s="191">
        <f t="shared" si="41"/>
        <v>153687.52090000195</v>
      </c>
      <c r="AQ78" s="191">
        <f t="shared" si="64"/>
        <v>213.71812928379134</v>
      </c>
      <c r="AR78" s="191">
        <f t="shared" si="65"/>
        <v>-126.55947234802053</v>
      </c>
      <c r="AS78" s="250">
        <f t="shared" si="32"/>
        <v>0</v>
      </c>
      <c r="AT78" s="250">
        <f t="shared" si="33"/>
        <v>0</v>
      </c>
      <c r="AU78" s="250">
        <f t="shared" si="34"/>
        <v>1</v>
      </c>
      <c r="AV78" s="250">
        <f t="shared" si="35"/>
        <v>0</v>
      </c>
      <c r="AW78" s="250">
        <f t="shared" si="36"/>
        <v>0</v>
      </c>
      <c r="AX78" s="250">
        <f t="shared" si="37"/>
        <v>0</v>
      </c>
      <c r="AY78" s="89"/>
      <c r="AZ78" s="111"/>
      <c r="BA78" s="111"/>
      <c r="BB78" s="111"/>
      <c r="BC78" s="111"/>
      <c r="BD78" s="111"/>
      <c r="BE78" s="111"/>
      <c r="BF78" s="111"/>
      <c r="BG78" s="111"/>
      <c r="BH78" s="89"/>
      <c r="BI78" s="89"/>
      <c r="BJ78" s="89"/>
      <c r="BK78" s="89"/>
      <c r="BL78" s="89"/>
    </row>
    <row r="79" spans="1:64" x14ac:dyDescent="0.25">
      <c r="A79" s="86">
        <f t="shared" si="42"/>
        <v>78</v>
      </c>
      <c r="B79" s="113">
        <v>2.8887629893668772E-2</v>
      </c>
      <c r="C79" s="88"/>
      <c r="D79" s="88"/>
      <c r="E79" s="194">
        <f t="shared" si="45"/>
        <v>2.6468608176821114E-2</v>
      </c>
      <c r="F79" s="89">
        <f t="shared" si="58"/>
        <v>4.2139968116041955E-4</v>
      </c>
      <c r="G79" s="113">
        <v>-6.8689606638062939E-4</v>
      </c>
      <c r="H79" s="88"/>
      <c r="I79" s="84">
        <f t="shared" si="46"/>
        <v>24834.276782662862</v>
      </c>
      <c r="J79" s="84">
        <f t="shared" si="47"/>
        <v>25004.415583478771</v>
      </c>
      <c r="K79" s="84">
        <f t="shared" si="48"/>
        <v>25174.554384294675</v>
      </c>
      <c r="L79" s="84">
        <f t="shared" si="49"/>
        <v>25344.693185110584</v>
      </c>
      <c r="M79" s="108">
        <f>IF(T79&lt;&gt;0,(((G79+1)*('Data Raw'!$N$1007-'Data Raw'!$N$1008)/2+'Data Raw'!$N$1008)*'Data Raw'!$M$1010+'Data Raw'!$M$1009)*AE79+AE79)</f>
        <v>25514.831985926488</v>
      </c>
      <c r="N79" s="84">
        <f t="shared" si="50"/>
        <v>25684.970786742393</v>
      </c>
      <c r="O79" s="84">
        <f t="shared" si="51"/>
        <v>25855.109587558301</v>
      </c>
      <c r="P79" s="84">
        <f t="shared" si="52"/>
        <v>26025.248388374206</v>
      </c>
      <c r="Q79" s="84">
        <f t="shared" si="53"/>
        <v>26195.387189190114</v>
      </c>
      <c r="R79" s="166" t="str">
        <f t="shared" si="59"/>
        <v/>
      </c>
      <c r="S79" s="109">
        <f>'Data Raw'!E121</f>
        <v>25708.95</v>
      </c>
      <c r="T79" s="109">
        <f>'Data Raw'!G121</f>
        <v>25867.01</v>
      </c>
      <c r="U79" s="109">
        <f>'Data Raw'!D121</f>
        <v>26025.14</v>
      </c>
      <c r="V79" s="166" t="str">
        <f t="shared" si="60"/>
        <v/>
      </c>
      <c r="W79" s="89">
        <f t="shared" si="43"/>
        <v>-352.17801407350998</v>
      </c>
      <c r="X79" s="89">
        <f t="shared" si="44"/>
        <v>124029.3535967614</v>
      </c>
      <c r="Y79" s="89">
        <f t="shared" si="61"/>
        <v>342.00301390287478</v>
      </c>
      <c r="Z79" s="109">
        <f t="shared" si="54"/>
        <v>316.18999999999869</v>
      </c>
      <c r="AA79" s="89">
        <f t="shared" si="62"/>
        <v>452.44295748387191</v>
      </c>
      <c r="AB79" s="89">
        <f t="shared" si="63"/>
        <v>25396.150983828491</v>
      </c>
      <c r="AC79" s="89">
        <f t="shared" si="66"/>
        <v>26203.909016171507</v>
      </c>
      <c r="AD79" s="89">
        <f t="shared" si="67"/>
        <v>1</v>
      </c>
      <c r="AE79" s="89">
        <f>'Data Raw'!C121</f>
        <v>25800.03</v>
      </c>
      <c r="AF79" s="89"/>
      <c r="AG79" s="89">
        <f t="shared" si="38"/>
        <v>66.979999999999563</v>
      </c>
      <c r="AH79" s="89">
        <f t="shared" si="39"/>
        <v>-285.19801407351042</v>
      </c>
      <c r="AI79" s="109">
        <f t="shared" si="40"/>
        <v>-1</v>
      </c>
      <c r="AJ79" s="109">
        <f t="shared" si="55"/>
        <v>50</v>
      </c>
      <c r="AK79" s="88"/>
      <c r="AL79" s="191" t="str">
        <f t="shared" si="56"/>
        <v/>
      </c>
      <c r="AM79" s="191">
        <f t="shared" si="57"/>
        <v>-66.979999999999563</v>
      </c>
      <c r="AN79" s="88"/>
      <c r="AO79" s="191"/>
      <c r="AP79" s="191">
        <f t="shared" si="41"/>
        <v>4486.3203999999414</v>
      </c>
      <c r="AQ79" s="191">
        <f t="shared" si="64"/>
        <v>197.41389269670336</v>
      </c>
      <c r="AR79" s="191">
        <f t="shared" si="65"/>
        <v>-144.58912120617143</v>
      </c>
      <c r="AS79" s="250">
        <f t="shared" si="32"/>
        <v>0</v>
      </c>
      <c r="AT79" s="250">
        <f t="shared" si="33"/>
        <v>0</v>
      </c>
      <c r="AU79" s="250">
        <f t="shared" si="34"/>
        <v>0</v>
      </c>
      <c r="AV79" s="250">
        <f t="shared" si="35"/>
        <v>0</v>
      </c>
      <c r="AW79" s="250">
        <f t="shared" si="36"/>
        <v>1</v>
      </c>
      <c r="AX79" s="250">
        <f t="shared" si="37"/>
        <v>0</v>
      </c>
      <c r="AY79" s="89"/>
      <c r="AZ79" s="111"/>
      <c r="BA79" s="111"/>
      <c r="BB79" s="111"/>
      <c r="BC79" s="111"/>
      <c r="BD79" s="111"/>
      <c r="BE79" s="111"/>
      <c r="BF79" s="111"/>
      <c r="BG79" s="111"/>
      <c r="BH79" s="89"/>
      <c r="BI79" s="89"/>
      <c r="BJ79" s="89"/>
      <c r="BK79" s="89"/>
      <c r="BL79" s="89"/>
    </row>
    <row r="80" spans="1:64" x14ac:dyDescent="0.25">
      <c r="A80" s="86">
        <f t="shared" si="42"/>
        <v>79</v>
      </c>
      <c r="B80" s="113">
        <v>8.1297338047250783E-3</v>
      </c>
      <c r="C80" s="88"/>
      <c r="D80" s="88"/>
      <c r="E80" s="194">
        <f t="shared" si="45"/>
        <v>-2.0757896088943694E-2</v>
      </c>
      <c r="F80" s="89">
        <f t="shared" si="58"/>
        <v>-2.604214000283025E-3</v>
      </c>
      <c r="G80" s="113">
        <v>-5.4491418255293628E-4</v>
      </c>
      <c r="H80" s="88"/>
      <c r="I80" s="84">
        <f t="shared" si="46"/>
        <v>24819.064767159147</v>
      </c>
      <c r="J80" s="84">
        <f t="shared" si="47"/>
        <v>24990.066274110584</v>
      </c>
      <c r="K80" s="84">
        <f t="shared" si="48"/>
        <v>25161.067781062022</v>
      </c>
      <c r="L80" s="84">
        <f t="shared" si="49"/>
        <v>25332.069288013459</v>
      </c>
      <c r="M80" s="108">
        <f>IF(T80&lt;&gt;0,(((G80+1)*('Data Raw'!$N$1007-'Data Raw'!$N$1008)/2+'Data Raw'!$N$1008)*'Data Raw'!$M$1010+'Data Raw'!$M$1009)*AE80+AE80)</f>
        <v>25503.070794964897</v>
      </c>
      <c r="N80" s="84">
        <f t="shared" si="50"/>
        <v>25674.072301916334</v>
      </c>
      <c r="O80" s="84">
        <f t="shared" si="51"/>
        <v>25845.073808867772</v>
      </c>
      <c r="P80" s="84">
        <f t="shared" si="52"/>
        <v>26016.075315819209</v>
      </c>
      <c r="Q80" s="84">
        <f t="shared" si="53"/>
        <v>26187.076822770647</v>
      </c>
      <c r="R80" s="166" t="str">
        <f t="shared" si="59"/>
        <v/>
      </c>
      <c r="S80" s="109">
        <f>'Data Raw'!E122</f>
        <v>25183.67</v>
      </c>
      <c r="T80" s="109">
        <f>'Data Raw'!G122</f>
        <v>25316.33</v>
      </c>
      <c r="U80" s="109">
        <f>'Data Raw'!D122</f>
        <v>25832.92</v>
      </c>
      <c r="V80" s="166">
        <f t="shared" si="60"/>
        <v>1</v>
      </c>
      <c r="W80" s="89">
        <f t="shared" si="43"/>
        <v>186.74079496489503</v>
      </c>
      <c r="X80" s="89">
        <f t="shared" si="44"/>
        <v>34872.124504120962</v>
      </c>
      <c r="Y80" s="89">
        <f t="shared" si="61"/>
        <v>324.40461807881235</v>
      </c>
      <c r="Z80" s="109">
        <f t="shared" si="54"/>
        <v>649.25</v>
      </c>
      <c r="AA80" s="89">
        <f t="shared" si="62"/>
        <v>480.55824927189019</v>
      </c>
      <c r="AB80" s="89">
        <f t="shared" si="63"/>
        <v>25403.263486138709</v>
      </c>
      <c r="AC80" s="89">
        <f t="shared" si="66"/>
        <v>26172.416513861292</v>
      </c>
      <c r="AD80" s="89" t="str">
        <f t="shared" si="67"/>
        <v/>
      </c>
      <c r="AE80" s="89">
        <f>'Data Raw'!C122</f>
        <v>25787.84</v>
      </c>
      <c r="AF80" s="89"/>
      <c r="AG80" s="89">
        <f t="shared" si="38"/>
        <v>-471.5099999999984</v>
      </c>
      <c r="AH80" s="89">
        <f t="shared" si="39"/>
        <v>-284.76920503510337</v>
      </c>
      <c r="AI80" s="109">
        <f t="shared" si="40"/>
        <v>-1</v>
      </c>
      <c r="AJ80" s="109">
        <f t="shared" si="55"/>
        <v>50</v>
      </c>
      <c r="AK80" s="88"/>
      <c r="AL80" s="191">
        <f t="shared" si="56"/>
        <v>66.979999999999563</v>
      </c>
      <c r="AM80" s="191" t="str">
        <f t="shared" si="57"/>
        <v/>
      </c>
      <c r="AN80" s="88"/>
      <c r="AO80" s="191"/>
      <c r="AP80" s="191">
        <f t="shared" si="41"/>
        <v>222321.68009999848</v>
      </c>
      <c r="AQ80" s="191">
        <f t="shared" si="64"/>
        <v>227.86901573040279</v>
      </c>
      <c r="AR80" s="191">
        <f t="shared" si="65"/>
        <v>-96.535602348409554</v>
      </c>
      <c r="AS80" s="250">
        <f t="shared" si="32"/>
        <v>0</v>
      </c>
      <c r="AT80" s="250">
        <f t="shared" si="33"/>
        <v>0</v>
      </c>
      <c r="AU80" s="250">
        <f t="shared" si="34"/>
        <v>1</v>
      </c>
      <c r="AV80" s="250">
        <f t="shared" si="35"/>
        <v>0</v>
      </c>
      <c r="AW80" s="250">
        <f t="shared" si="36"/>
        <v>0</v>
      </c>
      <c r="AX80" s="250">
        <f t="shared" si="37"/>
        <v>0</v>
      </c>
      <c r="AY80" s="89"/>
      <c r="AZ80" s="111"/>
      <c r="BA80" s="111"/>
      <c r="BB80" s="111"/>
      <c r="BC80" s="111"/>
      <c r="BD80" s="111"/>
      <c r="BE80" s="111"/>
      <c r="BF80" s="111"/>
      <c r="BG80" s="111"/>
      <c r="BH80" s="89"/>
      <c r="BI80" s="89"/>
      <c r="BJ80" s="89"/>
      <c r="BK80" s="89"/>
      <c r="BL80" s="89"/>
    </row>
    <row r="81" spans="1:64" x14ac:dyDescent="0.25">
      <c r="A81" s="86">
        <f t="shared" si="42"/>
        <v>80</v>
      </c>
      <c r="B81" s="113">
        <v>3.0939122474007348E-3</v>
      </c>
      <c r="C81" s="88"/>
      <c r="D81" s="88"/>
      <c r="E81" s="194">
        <f t="shared" si="45"/>
        <v>-5.035821557324344E-3</v>
      </c>
      <c r="F81" s="89">
        <f t="shared" si="58"/>
        <v>-2.9515865084317845E-3</v>
      </c>
      <c r="G81" s="113">
        <v>-5.9752454720039306E-4</v>
      </c>
      <c r="H81" s="88"/>
      <c r="I81" s="84">
        <f t="shared" si="46"/>
        <v>24313.670001763767</v>
      </c>
      <c r="J81" s="84">
        <f t="shared" si="47"/>
        <v>24475.872310803177</v>
      </c>
      <c r="K81" s="84">
        <f t="shared" si="48"/>
        <v>24638.07461984258</v>
      </c>
      <c r="L81" s="84">
        <f t="shared" si="49"/>
        <v>24800.276928881987</v>
      </c>
      <c r="M81" s="108">
        <f>IF(T81&lt;&gt;0,(((G81+1)*('Data Raw'!$N$1007-'Data Raw'!$N$1008)/2+'Data Raw'!$N$1008)*'Data Raw'!$M$1010+'Data Raw'!$M$1009)*AE81+AE81)</f>
        <v>24962.479237921394</v>
      </c>
      <c r="N81" s="84">
        <f t="shared" si="50"/>
        <v>25124.681546960801</v>
      </c>
      <c r="O81" s="84">
        <f t="shared" si="51"/>
        <v>25286.883856000208</v>
      </c>
      <c r="P81" s="84">
        <f t="shared" si="52"/>
        <v>25449.086165039611</v>
      </c>
      <c r="Q81" s="84">
        <f t="shared" si="53"/>
        <v>25611.288474079021</v>
      </c>
      <c r="R81" s="166" t="str">
        <f t="shared" si="59"/>
        <v/>
      </c>
      <c r="S81" s="109">
        <f>'Data Raw'!E123</f>
        <v>24581.599999999999</v>
      </c>
      <c r="T81" s="109">
        <f>'Data Raw'!G123</f>
        <v>24849.72</v>
      </c>
      <c r="U81" s="109">
        <f>'Data Raw'!D123</f>
        <v>25244.75</v>
      </c>
      <c r="V81" s="166">
        <f t="shared" si="60"/>
        <v>1</v>
      </c>
      <c r="W81" s="89">
        <f t="shared" si="43"/>
        <v>112.75923792139292</v>
      </c>
      <c r="X81" s="89">
        <f t="shared" si="44"/>
        <v>12714.645736613296</v>
      </c>
      <c r="Y81" s="89">
        <f t="shared" si="61"/>
        <v>303.34911126144834</v>
      </c>
      <c r="Z81" s="109">
        <f t="shared" si="54"/>
        <v>663.15000000000146</v>
      </c>
      <c r="AA81" s="89">
        <f t="shared" si="62"/>
        <v>506.64278509019186</v>
      </c>
      <c r="AB81" s="89">
        <f t="shared" si="63"/>
        <v>24832.845488118892</v>
      </c>
      <c r="AC81" s="89">
        <f t="shared" si="66"/>
        <v>25649.794511881108</v>
      </c>
      <c r="AD81" s="89">
        <f t="shared" si="67"/>
        <v>1</v>
      </c>
      <c r="AE81" s="89">
        <f>'Data Raw'!C123</f>
        <v>25241.32</v>
      </c>
      <c r="AF81" s="89"/>
      <c r="AG81" s="89">
        <f t="shared" si="38"/>
        <v>-391.59999999999854</v>
      </c>
      <c r="AH81" s="89">
        <f t="shared" si="39"/>
        <v>-278.84076207860562</v>
      </c>
      <c r="AI81" s="109">
        <f t="shared" si="40"/>
        <v>-1</v>
      </c>
      <c r="AJ81" s="109">
        <f t="shared" si="55"/>
        <v>50</v>
      </c>
      <c r="AK81" s="88"/>
      <c r="AL81" s="191">
        <f t="shared" si="56"/>
        <v>471.5099999999984</v>
      </c>
      <c r="AM81" s="191" t="str">
        <f t="shared" si="57"/>
        <v/>
      </c>
      <c r="AN81" s="88"/>
      <c r="AO81" s="191"/>
      <c r="AP81" s="191">
        <f t="shared" si="41"/>
        <v>153350.55999999886</v>
      </c>
      <c r="AQ81" s="191">
        <f t="shared" si="64"/>
        <v>246.06134731591342</v>
      </c>
      <c r="AR81" s="191">
        <f t="shared" si="65"/>
        <v>-57.28776394553492</v>
      </c>
      <c r="AS81" s="250">
        <f t="shared" si="32"/>
        <v>0</v>
      </c>
      <c r="AT81" s="250">
        <f t="shared" si="33"/>
        <v>0</v>
      </c>
      <c r="AU81" s="250">
        <f t="shared" si="34"/>
        <v>1</v>
      </c>
      <c r="AV81" s="250">
        <f t="shared" si="35"/>
        <v>0</v>
      </c>
      <c r="AW81" s="250">
        <f t="shared" si="36"/>
        <v>0</v>
      </c>
      <c r="AX81" s="250">
        <f t="shared" si="37"/>
        <v>0</v>
      </c>
      <c r="AY81" s="89"/>
      <c r="AZ81" s="111"/>
      <c r="BA81" s="111"/>
      <c r="BB81" s="111"/>
      <c r="BC81" s="111"/>
      <c r="BD81" s="111"/>
      <c r="BE81" s="111"/>
      <c r="BF81" s="111"/>
      <c r="BG81" s="111"/>
      <c r="BH81" s="89"/>
      <c r="BI81" s="89"/>
      <c r="BJ81" s="89"/>
      <c r="BK81" s="89"/>
      <c r="BL81" s="89"/>
    </row>
    <row r="82" spans="1:64" x14ac:dyDescent="0.25">
      <c r="A82" s="86">
        <f t="shared" si="42"/>
        <v>81</v>
      </c>
      <c r="B82" s="113">
        <v>1.1665063913551111E-2</v>
      </c>
      <c r="C82" s="88"/>
      <c r="D82" s="88"/>
      <c r="E82" s="194">
        <f t="shared" si="45"/>
        <v>8.571151666150377E-3</v>
      </c>
      <c r="F82" s="89">
        <f t="shared" si="58"/>
        <v>-1.3054810549200471E-3</v>
      </c>
      <c r="G82" s="113">
        <v>-6.6585768444119746E-4</v>
      </c>
      <c r="H82" s="88"/>
      <c r="I82" s="84">
        <f t="shared" si="46"/>
        <v>24284.566832002856</v>
      </c>
      <c r="J82" s="84">
        <f t="shared" si="47"/>
        <v>24436.241387633585</v>
      </c>
      <c r="K82" s="84">
        <f t="shared" si="48"/>
        <v>24587.915943264306</v>
      </c>
      <c r="L82" s="84">
        <f t="shared" si="49"/>
        <v>24739.590498895031</v>
      </c>
      <c r="M82" s="108">
        <f>IF(T82&lt;&gt;0,(((G82+1)*('Data Raw'!$N$1007-'Data Raw'!$N$1008)/2+'Data Raw'!$N$1008)*'Data Raw'!$M$1010+'Data Raw'!$M$1009)*AE82+AE82)</f>
        <v>24891.265054525757</v>
      </c>
      <c r="N82" s="84">
        <f t="shared" si="50"/>
        <v>25042.939610156482</v>
      </c>
      <c r="O82" s="84">
        <f t="shared" si="51"/>
        <v>25194.614165787207</v>
      </c>
      <c r="P82" s="84">
        <f t="shared" si="52"/>
        <v>25346.288721417928</v>
      </c>
      <c r="Q82" s="84">
        <f t="shared" si="53"/>
        <v>25497.963277048657</v>
      </c>
      <c r="R82" s="166" t="str">
        <f t="shared" si="59"/>
        <v/>
      </c>
      <c r="S82" s="109">
        <f>'Data Raw'!E124</f>
        <v>25036.99</v>
      </c>
      <c r="T82" s="109">
        <f>'Data Raw'!G124</f>
        <v>25109.59</v>
      </c>
      <c r="U82" s="109">
        <f>'Data Raw'!D124</f>
        <v>25458.33</v>
      </c>
      <c r="V82" s="166">
        <f t="shared" si="60"/>
        <v>1</v>
      </c>
      <c r="W82" s="89">
        <f t="shared" si="43"/>
        <v>-218.32494547424358</v>
      </c>
      <c r="X82" s="89">
        <f t="shared" si="44"/>
        <v>47665.78181633143</v>
      </c>
      <c r="Y82" s="89">
        <f t="shared" si="61"/>
        <v>292.71875376374379</v>
      </c>
      <c r="Z82" s="109">
        <f t="shared" si="54"/>
        <v>421.34000000000015</v>
      </c>
      <c r="AA82" s="89">
        <f t="shared" si="62"/>
        <v>494.45667293445024</v>
      </c>
      <c r="AB82" s="89">
        <f t="shared" si="63"/>
        <v>24738.803632673338</v>
      </c>
      <c r="AC82" s="89">
        <f t="shared" si="66"/>
        <v>25600.096367326663</v>
      </c>
      <c r="AD82" s="89">
        <f t="shared" si="67"/>
        <v>1</v>
      </c>
      <c r="AE82" s="89">
        <f>'Data Raw'!C124</f>
        <v>25169.45</v>
      </c>
      <c r="AF82" s="89"/>
      <c r="AG82" s="89">
        <f t="shared" si="38"/>
        <v>-59.860000000000582</v>
      </c>
      <c r="AH82" s="89">
        <f t="shared" si="39"/>
        <v>-278.18494547424416</v>
      </c>
      <c r="AI82" s="109">
        <f t="shared" si="40"/>
        <v>-1</v>
      </c>
      <c r="AJ82" s="109">
        <f t="shared" si="55"/>
        <v>50</v>
      </c>
      <c r="AK82" s="88"/>
      <c r="AL82" s="191">
        <f t="shared" si="56"/>
        <v>391.59999999999854</v>
      </c>
      <c r="AM82" s="191" t="str">
        <f t="shared" si="57"/>
        <v/>
      </c>
      <c r="AN82" s="88"/>
      <c r="AO82" s="191"/>
      <c r="AP82" s="191">
        <f t="shared" si="41"/>
        <v>3583.2196000000695</v>
      </c>
      <c r="AQ82" s="191">
        <f t="shared" si="64"/>
        <v>225.37230872525643</v>
      </c>
      <c r="AR82" s="191">
        <f t="shared" si="65"/>
        <v>-67.34644503848736</v>
      </c>
      <c r="AS82" s="250">
        <f t="shared" si="32"/>
        <v>0</v>
      </c>
      <c r="AT82" s="250">
        <f t="shared" si="33"/>
        <v>0</v>
      </c>
      <c r="AU82" s="250">
        <f t="shared" si="34"/>
        <v>0</v>
      </c>
      <c r="AV82" s="250">
        <f t="shared" si="35"/>
        <v>1</v>
      </c>
      <c r="AW82" s="250">
        <f t="shared" si="36"/>
        <v>0</v>
      </c>
      <c r="AX82" s="250">
        <f t="shared" si="37"/>
        <v>0</v>
      </c>
      <c r="AY82" s="89"/>
      <c r="AZ82" s="111"/>
      <c r="BA82" s="111"/>
      <c r="BB82" s="111"/>
      <c r="BC82" s="111"/>
      <c r="BD82" s="111"/>
      <c r="BE82" s="111"/>
      <c r="BF82" s="111"/>
      <c r="BG82" s="111"/>
      <c r="BH82" s="89"/>
      <c r="BI82" s="89"/>
      <c r="BJ82" s="89"/>
      <c r="BK82" s="89"/>
      <c r="BL82" s="89"/>
    </row>
    <row r="83" spans="1:64" x14ac:dyDescent="0.25">
      <c r="A83" s="86">
        <f t="shared" si="42"/>
        <v>82</v>
      </c>
      <c r="B83" s="113">
        <v>8.0670349550008916E-2</v>
      </c>
      <c r="C83" s="88"/>
      <c r="D83" s="88"/>
      <c r="E83" s="194">
        <f t="shared" si="45"/>
        <v>6.9005285636457803E-2</v>
      </c>
      <c r="F83" s="89">
        <f t="shared" si="58"/>
        <v>8.7389141867053599E-3</v>
      </c>
      <c r="G83" s="113">
        <v>-5.4923503040220714E-4</v>
      </c>
      <c r="H83" s="88"/>
      <c r="I83" s="84">
        <f t="shared" si="46"/>
        <v>24562.430584705337</v>
      </c>
      <c r="J83" s="84">
        <f t="shared" si="47"/>
        <v>24708.789961587208</v>
      </c>
      <c r="K83" s="84">
        <f t="shared" si="48"/>
        <v>24855.14933846908</v>
      </c>
      <c r="L83" s="84">
        <f t="shared" si="49"/>
        <v>25001.508715350952</v>
      </c>
      <c r="M83" s="108">
        <f>IF(T83&lt;&gt;0,(((G83+1)*('Data Raw'!$N$1007-'Data Raw'!$N$1008)/2+'Data Raw'!$N$1008)*'Data Raw'!$M$1010+'Data Raw'!$M$1009)*AE83+AE83)</f>
        <v>25147.868092232824</v>
      </c>
      <c r="N83" s="84">
        <f t="shared" si="50"/>
        <v>25294.227469114696</v>
      </c>
      <c r="O83" s="84">
        <f t="shared" si="51"/>
        <v>25440.586845996568</v>
      </c>
      <c r="P83" s="84">
        <f t="shared" si="52"/>
        <v>25586.94622287844</v>
      </c>
      <c r="Q83" s="84">
        <f t="shared" si="53"/>
        <v>25733.305599760311</v>
      </c>
      <c r="R83" s="166" t="str">
        <f t="shared" si="59"/>
        <v/>
      </c>
      <c r="S83" s="109">
        <f>'Data Raw'!E125</f>
        <v>25361.75</v>
      </c>
      <c r="T83" s="109">
        <f>'Data Raw'!G125</f>
        <v>25727.919999999998</v>
      </c>
      <c r="U83" s="109">
        <f>'Data Raw'!D125</f>
        <v>25727.919999999998</v>
      </c>
      <c r="V83" s="166" t="str">
        <f t="shared" si="60"/>
        <v/>
      </c>
      <c r="W83" s="89">
        <f t="shared" si="43"/>
        <v>-580.05190776717427</v>
      </c>
      <c r="X83" s="89">
        <f t="shared" si="44"/>
        <v>336460.21570433845</v>
      </c>
      <c r="Y83" s="89">
        <f t="shared" si="61"/>
        <v>348.58199046470179</v>
      </c>
      <c r="Z83" s="109">
        <f t="shared" si="54"/>
        <v>366.16999999999825</v>
      </c>
      <c r="AA83" s="89">
        <f t="shared" si="62"/>
        <v>476.13000537238571</v>
      </c>
      <c r="AB83" s="89">
        <f t="shared" si="63"/>
        <v>25008.391828005719</v>
      </c>
      <c r="AC83" s="89">
        <f t="shared" si="66"/>
        <v>25848.968171994282</v>
      </c>
      <c r="AD83" s="89">
        <f t="shared" si="67"/>
        <v>1</v>
      </c>
      <c r="AE83" s="89">
        <f>'Data Raw'!C125</f>
        <v>25428.68</v>
      </c>
      <c r="AF83" s="89"/>
      <c r="AG83" s="89">
        <f t="shared" si="38"/>
        <v>299.23999999999796</v>
      </c>
      <c r="AH83" s="89">
        <f t="shared" si="39"/>
        <v>-280.81190776717631</v>
      </c>
      <c r="AI83" s="109">
        <f t="shared" si="40"/>
        <v>-1</v>
      </c>
      <c r="AJ83" s="109">
        <f t="shared" si="55"/>
        <v>50</v>
      </c>
      <c r="AK83" s="88"/>
      <c r="AL83" s="191" t="str">
        <f t="shared" si="56"/>
        <v/>
      </c>
      <c r="AM83" s="191">
        <f t="shared" si="57"/>
        <v>-299.23999999999796</v>
      </c>
      <c r="AN83" s="88"/>
      <c r="AO83" s="191"/>
      <c r="AP83" s="191">
        <f t="shared" si="41"/>
        <v>89544.577599998782</v>
      </c>
      <c r="AQ83" s="191">
        <f t="shared" si="64"/>
        <v>233.57982997800551</v>
      </c>
      <c r="AR83" s="191">
        <f t="shared" si="65"/>
        <v>-115.00216048669628</v>
      </c>
      <c r="AS83" s="250">
        <f t="shared" si="32"/>
        <v>0</v>
      </c>
      <c r="AT83" s="250">
        <f t="shared" si="33"/>
        <v>0</v>
      </c>
      <c r="AU83" s="250">
        <f t="shared" si="34"/>
        <v>0</v>
      </c>
      <c r="AV83" s="250">
        <f t="shared" si="35"/>
        <v>0</v>
      </c>
      <c r="AW83" s="250">
        <f t="shared" si="36"/>
        <v>0</v>
      </c>
      <c r="AX83" s="250">
        <f t="shared" si="37"/>
        <v>1</v>
      </c>
      <c r="AY83" s="89"/>
      <c r="AZ83" s="111"/>
      <c r="BA83" s="111"/>
      <c r="BB83" s="111"/>
      <c r="BC83" s="111"/>
      <c r="BD83" s="111"/>
      <c r="BE83" s="111"/>
      <c r="BF83" s="111"/>
      <c r="BG83" s="111"/>
      <c r="BH83" s="89"/>
      <c r="BI83" s="89"/>
      <c r="BJ83" s="89"/>
      <c r="BK83" s="89"/>
      <c r="BL83" s="89"/>
    </row>
    <row r="84" spans="1:64" x14ac:dyDescent="0.25">
      <c r="A84" s="86">
        <f t="shared" si="42"/>
        <v>83</v>
      </c>
      <c r="B84" s="113">
        <v>5.7538223501491707E-4</v>
      </c>
      <c r="C84" s="88"/>
      <c r="D84" s="88"/>
      <c r="E84" s="194">
        <f t="shared" si="45"/>
        <v>-8.0094967314993992E-2</v>
      </c>
      <c r="F84" s="89">
        <f t="shared" si="58"/>
        <v>-3.9516403135374054E-3</v>
      </c>
      <c r="G84" s="113">
        <v>-4.0762937746397274E-4</v>
      </c>
      <c r="H84" s="88"/>
      <c r="I84" s="84">
        <f t="shared" si="46"/>
        <v>24946.832320123118</v>
      </c>
      <c r="J84" s="84">
        <f t="shared" si="47"/>
        <v>25121.123315355471</v>
      </c>
      <c r="K84" s="84">
        <f t="shared" si="48"/>
        <v>25295.414310587821</v>
      </c>
      <c r="L84" s="84">
        <f t="shared" si="49"/>
        <v>25469.705305820175</v>
      </c>
      <c r="M84" s="108">
        <f>IF(T84&lt;&gt;0,(((G84+1)*('Data Raw'!$N$1007-'Data Raw'!$N$1008)/2+'Data Raw'!$N$1008)*'Data Raw'!$M$1010+'Data Raw'!$M$1009)*AE84+AE84)</f>
        <v>25643.996301052524</v>
      </c>
      <c r="N84" s="84">
        <f t="shared" si="50"/>
        <v>25818.287296284874</v>
      </c>
      <c r="O84" s="84">
        <f t="shared" si="51"/>
        <v>25992.578291517228</v>
      </c>
      <c r="P84" s="84">
        <f t="shared" si="52"/>
        <v>26166.869286749577</v>
      </c>
      <c r="Q84" s="84">
        <f t="shared" si="53"/>
        <v>26341.160281981931</v>
      </c>
      <c r="R84" s="166" t="str">
        <f t="shared" si="59"/>
        <v/>
      </c>
      <c r="S84" s="109">
        <f>'Data Raw'!E126</f>
        <v>25548.47</v>
      </c>
      <c r="T84" s="109">
        <f>'Data Raw'!G126</f>
        <v>25693.95</v>
      </c>
      <c r="U84" s="109">
        <f>'Data Raw'!D126</f>
        <v>25982.639999999999</v>
      </c>
      <c r="V84" s="166">
        <f t="shared" si="60"/>
        <v>1</v>
      </c>
      <c r="W84" s="89">
        <f t="shared" si="43"/>
        <v>-49.953698947476369</v>
      </c>
      <c r="X84" s="89">
        <f t="shared" si="44"/>
        <v>2495.3720385351016</v>
      </c>
      <c r="Y84" s="89">
        <f t="shared" si="61"/>
        <v>323.27604226033378</v>
      </c>
      <c r="Z84" s="109">
        <f t="shared" si="54"/>
        <v>434.16999999999825</v>
      </c>
      <c r="AA84" s="89">
        <f t="shared" si="62"/>
        <v>470.13571889061603</v>
      </c>
      <c r="AB84" s="89">
        <f t="shared" si="63"/>
        <v>25525.339495433473</v>
      </c>
      <c r="AC84" s="89">
        <f t="shared" si="66"/>
        <v>26334.760504566526</v>
      </c>
      <c r="AD84" s="89">
        <f t="shared" si="67"/>
        <v>1</v>
      </c>
      <c r="AE84" s="89">
        <f>'Data Raw'!C126</f>
        <v>25930.05</v>
      </c>
      <c r="AF84" s="89"/>
      <c r="AG84" s="89">
        <f t="shared" si="38"/>
        <v>-236.09999999999854</v>
      </c>
      <c r="AH84" s="89">
        <f t="shared" si="39"/>
        <v>-286.05369894747491</v>
      </c>
      <c r="AI84" s="109">
        <f t="shared" si="40"/>
        <v>-1</v>
      </c>
      <c r="AJ84" s="109">
        <f t="shared" si="55"/>
        <v>50</v>
      </c>
      <c r="AK84" s="88"/>
      <c r="AL84" s="191">
        <f t="shared" si="56"/>
        <v>299.23999999999796</v>
      </c>
      <c r="AM84" s="191" t="str">
        <f t="shared" si="57"/>
        <v/>
      </c>
      <c r="AN84" s="88"/>
      <c r="AO84" s="191"/>
      <c r="AP84" s="191">
        <f t="shared" si="41"/>
        <v>55743.209999999315</v>
      </c>
      <c r="AQ84" s="191">
        <f t="shared" si="64"/>
        <v>233.85984886933807</v>
      </c>
      <c r="AR84" s="191">
        <f t="shared" si="65"/>
        <v>-89.416193390995716</v>
      </c>
      <c r="AS84" s="250">
        <f t="shared" ref="AS84:AS147" si="68">IF(R84=1,0,IF(AND($T84&gt;=I84,$T84&lt;J84),1,0))</f>
        <v>0</v>
      </c>
      <c r="AT84" s="250">
        <f t="shared" ref="AT84:AT147" si="69">IF(R84=1,0,IF(AND($T84&gt;=J84,$T84&lt;K84),1,0))</f>
        <v>0</v>
      </c>
      <c r="AU84" s="250">
        <f t="shared" ref="AU84:AU147" si="70">IF(R84=1,0,IF(AND($T84&gt;=K84,$T84&lt;M84),1,0))</f>
        <v>0</v>
      </c>
      <c r="AV84" s="250">
        <f t="shared" ref="AV84:AV147" si="71">IF(R84=1,0,IF(AND($T84&gt;M84,$T84&lt;=O84),1,0))</f>
        <v>1</v>
      </c>
      <c r="AW84" s="250">
        <f t="shared" ref="AW84:AW147" si="72">IF(R84=1,0,IF(AND($T84&gt;O84,$T84&lt;=P84),1,0))</f>
        <v>0</v>
      </c>
      <c r="AX84" s="250">
        <f t="shared" ref="AX84:AX147" si="73">IF(R84=1,0,IF(AND($T84&gt;P84,$T84&lt;=Q84),1,0))</f>
        <v>0</v>
      </c>
      <c r="AY84" s="89"/>
      <c r="AZ84" s="111"/>
      <c r="BA84" s="111"/>
      <c r="BB84" s="111"/>
      <c r="BC84" s="111"/>
      <c r="BD84" s="111"/>
      <c r="BE84" s="111"/>
      <c r="BF84" s="111"/>
      <c r="BG84" s="111"/>
      <c r="BH84" s="89"/>
      <c r="BI84" s="89"/>
      <c r="BJ84" s="89"/>
      <c r="BK84" s="89"/>
      <c r="BL84" s="89"/>
    </row>
    <row r="85" spans="1:64" x14ac:dyDescent="0.25">
      <c r="A85" s="86">
        <f t="shared" si="42"/>
        <v>84</v>
      </c>
      <c r="B85" s="113">
        <v>1.4892300759979508E-4</v>
      </c>
      <c r="C85" s="88"/>
      <c r="D85" s="88"/>
      <c r="E85" s="194">
        <f t="shared" si="45"/>
        <v>-4.2645922741512202E-4</v>
      </c>
      <c r="F85" s="89">
        <f t="shared" si="58"/>
        <v>-3.4480430155199365E-3</v>
      </c>
      <c r="G85" s="113">
        <v>-4.2027774764468264E-4</v>
      </c>
      <c r="H85" s="88"/>
      <c r="I85" s="84">
        <f t="shared" si="46"/>
        <v>24743.975241645843</v>
      </c>
      <c r="J85" s="84">
        <f t="shared" si="47"/>
        <v>24905.613262776013</v>
      </c>
      <c r="K85" s="84">
        <f t="shared" si="48"/>
        <v>25067.251283906178</v>
      </c>
      <c r="L85" s="84">
        <f t="shared" si="49"/>
        <v>25228.889305036348</v>
      </c>
      <c r="M85" s="108">
        <f>IF(T85&lt;&gt;0,(((G85+1)*('Data Raw'!$N$1007-'Data Raw'!$N$1008)/2+'Data Raw'!$N$1008)*'Data Raw'!$M$1010+'Data Raw'!$M$1009)*AE85+AE85)</f>
        <v>25390.527326166513</v>
      </c>
      <c r="N85" s="84">
        <f t="shared" si="50"/>
        <v>25552.165347296679</v>
      </c>
      <c r="O85" s="84">
        <f t="shared" si="51"/>
        <v>25713.803368426848</v>
      </c>
      <c r="P85" s="84">
        <f t="shared" si="52"/>
        <v>25875.441389557014</v>
      </c>
      <c r="Q85" s="84">
        <f t="shared" si="53"/>
        <v>26037.079410687184</v>
      </c>
      <c r="R85" s="166" t="str">
        <f t="shared" si="59"/>
        <v/>
      </c>
      <c r="S85" s="109">
        <f>'Data Raw'!E127</f>
        <v>25255.83</v>
      </c>
      <c r="T85" s="109">
        <f>'Data Raw'!G127</f>
        <v>25415.69</v>
      </c>
      <c r="U85" s="109">
        <f>'Data Raw'!D127</f>
        <v>25706.62</v>
      </c>
      <c r="V85" s="166">
        <f t="shared" si="60"/>
        <v>1</v>
      </c>
      <c r="W85" s="89">
        <f t="shared" si="43"/>
        <v>-25.162673833485314</v>
      </c>
      <c r="X85" s="89">
        <f t="shared" si="44"/>
        <v>633.16015445036658</v>
      </c>
      <c r="Y85" s="89">
        <f t="shared" si="61"/>
        <v>299.44652686283001</v>
      </c>
      <c r="Z85" s="109">
        <f t="shared" si="54"/>
        <v>450.78999999999724</v>
      </c>
      <c r="AA85" s="89">
        <f t="shared" si="62"/>
        <v>467.37204476338474</v>
      </c>
      <c r="AB85" s="89">
        <f t="shared" si="63"/>
        <v>25274.164638942973</v>
      </c>
      <c r="AC85" s="89">
        <f t="shared" si="66"/>
        <v>26073.395361057024</v>
      </c>
      <c r="AD85" s="89">
        <f t="shared" si="67"/>
        <v>1</v>
      </c>
      <c r="AE85" s="89">
        <f>'Data Raw'!C127</f>
        <v>25673.78</v>
      </c>
      <c r="AF85" s="89"/>
      <c r="AG85" s="89">
        <f t="shared" si="38"/>
        <v>-258.09000000000015</v>
      </c>
      <c r="AH85" s="89">
        <f t="shared" si="39"/>
        <v>-283.25267383348546</v>
      </c>
      <c r="AI85" s="109">
        <f t="shared" si="40"/>
        <v>-1</v>
      </c>
      <c r="AJ85" s="109">
        <f t="shared" si="55"/>
        <v>50</v>
      </c>
      <c r="AK85" s="88"/>
      <c r="AL85" s="191">
        <f t="shared" si="56"/>
        <v>236.09999999999854</v>
      </c>
      <c r="AM85" s="191" t="str">
        <f t="shared" si="57"/>
        <v/>
      </c>
      <c r="AN85" s="88"/>
      <c r="AO85" s="191"/>
      <c r="AP85" s="191">
        <f t="shared" si="41"/>
        <v>66610.448100000081</v>
      </c>
      <c r="AQ85" s="191">
        <f t="shared" si="64"/>
        <v>236.55208788385607</v>
      </c>
      <c r="AR85" s="191">
        <f t="shared" si="65"/>
        <v>-62.894438978973938</v>
      </c>
      <c r="AS85" s="250">
        <f t="shared" si="68"/>
        <v>0</v>
      </c>
      <c r="AT85" s="250">
        <f t="shared" si="69"/>
        <v>0</v>
      </c>
      <c r="AU85" s="250">
        <f t="shared" si="70"/>
        <v>0</v>
      </c>
      <c r="AV85" s="250">
        <f t="shared" si="71"/>
        <v>1</v>
      </c>
      <c r="AW85" s="250">
        <f t="shared" si="72"/>
        <v>0</v>
      </c>
      <c r="AX85" s="250">
        <f t="shared" si="73"/>
        <v>0</v>
      </c>
      <c r="AY85" s="89"/>
      <c r="AZ85" s="111"/>
      <c r="BA85" s="111"/>
      <c r="BB85" s="111"/>
      <c r="BC85" s="111"/>
      <c r="BD85" s="111"/>
      <c r="BE85" s="111"/>
      <c r="BF85" s="111"/>
      <c r="BG85" s="111"/>
      <c r="BH85" s="89"/>
      <c r="BI85" s="89"/>
      <c r="BJ85" s="89"/>
      <c r="BK85" s="89"/>
      <c r="BL85" s="89"/>
    </row>
    <row r="86" spans="1:64" x14ac:dyDescent="0.25">
      <c r="A86" s="86">
        <f t="shared" si="42"/>
        <v>85</v>
      </c>
      <c r="B86" s="113">
        <v>2.9569022149935405E-2</v>
      </c>
      <c r="C86" s="88"/>
      <c r="D86" s="88"/>
      <c r="E86" s="194">
        <f t="shared" si="45"/>
        <v>2.942009914233561E-2</v>
      </c>
      <c r="F86" s="89">
        <f t="shared" si="58"/>
        <v>1.2474058641737135E-3</v>
      </c>
      <c r="G86" s="113">
        <v>-4.3855840509029608E-4</v>
      </c>
      <c r="H86" s="88"/>
      <c r="I86" s="84">
        <f t="shared" si="46"/>
        <v>24459.076617645496</v>
      </c>
      <c r="J86" s="84">
        <f t="shared" si="47"/>
        <v>24608.799881076913</v>
      </c>
      <c r="K86" s="84">
        <f t="shared" si="48"/>
        <v>24758.523144508326</v>
      </c>
      <c r="L86" s="84">
        <f t="shared" si="49"/>
        <v>24908.246407939743</v>
      </c>
      <c r="M86" s="108">
        <f>IF(T86&lt;&gt;0,(((G86+1)*('Data Raw'!$N$1007-'Data Raw'!$N$1008)/2+'Data Raw'!$N$1008)*'Data Raw'!$M$1010+'Data Raw'!$M$1009)*AE86+AE86)</f>
        <v>25057.969671371156</v>
      </c>
      <c r="N86" s="84">
        <f t="shared" si="50"/>
        <v>25207.69293480257</v>
      </c>
      <c r="O86" s="84">
        <f t="shared" si="51"/>
        <v>25357.416198233987</v>
      </c>
      <c r="P86" s="84">
        <f t="shared" si="52"/>
        <v>25507.1394616654</v>
      </c>
      <c r="Q86" s="84">
        <f t="shared" si="53"/>
        <v>25656.862725096817</v>
      </c>
      <c r="R86" s="166" t="str">
        <f t="shared" si="59"/>
        <v/>
      </c>
      <c r="S86" s="109">
        <f>'Data Raw'!E128</f>
        <v>25304.62</v>
      </c>
      <c r="T86" s="109">
        <f>'Data Raw'!G128</f>
        <v>25407.89</v>
      </c>
      <c r="U86" s="109">
        <f>'Data Raw'!D128</f>
        <v>25641.33</v>
      </c>
      <c r="V86" s="166" t="str">
        <f t="shared" si="60"/>
        <v/>
      </c>
      <c r="W86" s="89">
        <f t="shared" si="43"/>
        <v>-349.92032862884298</v>
      </c>
      <c r="X86" s="89">
        <f t="shared" si="44"/>
        <v>122444.23638771746</v>
      </c>
      <c r="Y86" s="89">
        <f t="shared" si="61"/>
        <v>307.16528149445787</v>
      </c>
      <c r="Z86" s="109">
        <f t="shared" si="54"/>
        <v>336.71000000000276</v>
      </c>
      <c r="AA86" s="89">
        <f t="shared" si="62"/>
        <v>448.70603836861596</v>
      </c>
      <c r="AB86" s="89">
        <f t="shared" si="63"/>
        <v>24940.283761951123</v>
      </c>
      <c r="AC86" s="89">
        <f t="shared" si="66"/>
        <v>25734.816238048876</v>
      </c>
      <c r="AD86" s="89">
        <f t="shared" si="67"/>
        <v>1</v>
      </c>
      <c r="AE86" s="89">
        <f>'Data Raw'!C128</f>
        <v>25337.55</v>
      </c>
      <c r="AF86" s="89"/>
      <c r="AG86" s="89">
        <f t="shared" si="38"/>
        <v>70.340000000000146</v>
      </c>
      <c r="AH86" s="89">
        <f t="shared" si="39"/>
        <v>-279.58032862884284</v>
      </c>
      <c r="AI86" s="109">
        <f t="shared" si="40"/>
        <v>-1</v>
      </c>
      <c r="AJ86" s="109">
        <f t="shared" si="55"/>
        <v>50</v>
      </c>
      <c r="AK86" s="88"/>
      <c r="AL86" s="191" t="str">
        <f t="shared" si="56"/>
        <v/>
      </c>
      <c r="AM86" s="191">
        <f t="shared" si="57"/>
        <v>-70.340000000000146</v>
      </c>
      <c r="AN86" s="88"/>
      <c r="AO86" s="191"/>
      <c r="AP86" s="191">
        <f t="shared" si="41"/>
        <v>4947.7156000000205</v>
      </c>
      <c r="AQ86" s="191">
        <f t="shared" si="64"/>
        <v>218.08407811898317</v>
      </c>
      <c r="AR86" s="191">
        <f t="shared" si="65"/>
        <v>-89.081203375474701</v>
      </c>
      <c r="AS86" s="250">
        <f t="shared" si="68"/>
        <v>0</v>
      </c>
      <c r="AT86" s="250">
        <f t="shared" si="69"/>
        <v>0</v>
      </c>
      <c r="AU86" s="250">
        <f t="shared" si="70"/>
        <v>0</v>
      </c>
      <c r="AV86" s="250">
        <f t="shared" si="71"/>
        <v>0</v>
      </c>
      <c r="AW86" s="250">
        <f t="shared" si="72"/>
        <v>1</v>
      </c>
      <c r="AX86" s="250">
        <f t="shared" si="73"/>
        <v>0</v>
      </c>
      <c r="AY86" s="89"/>
      <c r="AZ86" s="111"/>
      <c r="BA86" s="111"/>
      <c r="BB86" s="111"/>
      <c r="BC86" s="111"/>
      <c r="BD86" s="111"/>
      <c r="BE86" s="111"/>
      <c r="BF86" s="111"/>
      <c r="BG86" s="111"/>
      <c r="BH86" s="89"/>
      <c r="BI86" s="89"/>
      <c r="BJ86" s="89"/>
      <c r="BK86" s="89"/>
      <c r="BL86" s="89"/>
    </row>
    <row r="87" spans="1:64" x14ac:dyDescent="0.25">
      <c r="A87" s="86">
        <f t="shared" si="42"/>
        <v>86</v>
      </c>
      <c r="B87" s="113">
        <v>4.0996455434991252E-2</v>
      </c>
      <c r="C87" s="88"/>
      <c r="D87" s="88"/>
      <c r="E87" s="194">
        <f t="shared" si="45"/>
        <v>1.1427433285055848E-2</v>
      </c>
      <c r="F87" s="89">
        <f t="shared" si="58"/>
        <v>2.7016954957283044E-3</v>
      </c>
      <c r="G87" s="113">
        <v>-3.186353743317325E-4</v>
      </c>
      <c r="H87" s="88"/>
      <c r="I87" s="84">
        <f t="shared" si="46"/>
        <v>24512.063108280854</v>
      </c>
      <c r="J87" s="84">
        <f t="shared" si="47"/>
        <v>24665.645749028081</v>
      </c>
      <c r="K87" s="84">
        <f t="shared" si="48"/>
        <v>24819.228389775311</v>
      </c>
      <c r="L87" s="84">
        <f t="shared" si="49"/>
        <v>24972.811030522538</v>
      </c>
      <c r="M87" s="108">
        <f>IF(T87&lt;&gt;0,(((G87+1)*('Data Raw'!$N$1007-'Data Raw'!$N$1008)/2+'Data Raw'!$N$1008)*'Data Raw'!$M$1010+'Data Raw'!$M$1009)*AE87+AE87)</f>
        <v>25126.393671269769</v>
      </c>
      <c r="N87" s="84">
        <f t="shared" si="50"/>
        <v>25279.976312016999</v>
      </c>
      <c r="O87" s="84">
        <f t="shared" si="51"/>
        <v>25433.558952764226</v>
      </c>
      <c r="P87" s="84">
        <f t="shared" si="52"/>
        <v>25587.141593511456</v>
      </c>
      <c r="Q87" s="84">
        <f t="shared" si="53"/>
        <v>25740.724234258683</v>
      </c>
      <c r="R87" s="166" t="str">
        <f t="shared" si="59"/>
        <v/>
      </c>
      <c r="S87" s="109">
        <f>'Data Raw'!E129</f>
        <v>25219.8</v>
      </c>
      <c r="T87" s="109">
        <f>'Data Raw'!G129</f>
        <v>25539.54</v>
      </c>
      <c r="U87" s="109">
        <f>'Data Raw'!D129</f>
        <v>25583.59</v>
      </c>
      <c r="V87" s="166" t="str">
        <f t="shared" si="60"/>
        <v/>
      </c>
      <c r="W87" s="89">
        <f t="shared" si="43"/>
        <v>-413.1463287302322</v>
      </c>
      <c r="X87" s="89">
        <f t="shared" si="44"/>
        <v>170689.88894326909</v>
      </c>
      <c r="Y87" s="89">
        <f t="shared" si="61"/>
        <v>324.43202014700938</v>
      </c>
      <c r="Z87" s="109">
        <f t="shared" si="54"/>
        <v>363.79000000000087</v>
      </c>
      <c r="AA87" s="89">
        <f t="shared" si="62"/>
        <v>436.57517574452811</v>
      </c>
      <c r="AB87" s="89">
        <f t="shared" si="63"/>
        <v>25025.08986738668</v>
      </c>
      <c r="AC87" s="89">
        <f t="shared" si="66"/>
        <v>25787.890132613324</v>
      </c>
      <c r="AD87" s="89">
        <f t="shared" si="67"/>
        <v>1</v>
      </c>
      <c r="AE87" s="89">
        <f>'Data Raw'!C129</f>
        <v>25406.49</v>
      </c>
      <c r="AF87" s="89"/>
      <c r="AG87" s="89">
        <f t="shared" si="38"/>
        <v>133.04999999999927</v>
      </c>
      <c r="AH87" s="89">
        <f t="shared" si="39"/>
        <v>-280.09632873023293</v>
      </c>
      <c r="AI87" s="109">
        <f t="shared" si="40"/>
        <v>-1</v>
      </c>
      <c r="AJ87" s="109">
        <f t="shared" si="55"/>
        <v>50</v>
      </c>
      <c r="AK87" s="88"/>
      <c r="AL87" s="191" t="str">
        <f t="shared" si="56"/>
        <v/>
      </c>
      <c r="AM87" s="191">
        <f t="shared" si="57"/>
        <v>-133.04999999999927</v>
      </c>
      <c r="AN87" s="88"/>
      <c r="AO87" s="191"/>
      <c r="AP87" s="191">
        <f t="shared" si="41"/>
        <v>17702.302499999805</v>
      </c>
      <c r="AQ87" s="191">
        <f t="shared" si="64"/>
        <v>208.63584721687386</v>
      </c>
      <c r="AR87" s="191">
        <f t="shared" si="65"/>
        <v>-115.79617293013553</v>
      </c>
      <c r="AS87" s="250">
        <f t="shared" si="68"/>
        <v>0</v>
      </c>
      <c r="AT87" s="250">
        <f t="shared" si="69"/>
        <v>0</v>
      </c>
      <c r="AU87" s="250">
        <f t="shared" si="70"/>
        <v>0</v>
      </c>
      <c r="AV87" s="250">
        <f t="shared" si="71"/>
        <v>0</v>
      </c>
      <c r="AW87" s="250">
        <f t="shared" si="72"/>
        <v>1</v>
      </c>
      <c r="AX87" s="250">
        <f t="shared" si="73"/>
        <v>0</v>
      </c>
      <c r="AY87" s="89"/>
      <c r="AZ87" s="111"/>
      <c r="BA87" s="111"/>
      <c r="BB87" s="111"/>
      <c r="BC87" s="111"/>
      <c r="BD87" s="111"/>
      <c r="BE87" s="111"/>
      <c r="BF87" s="111"/>
      <c r="BG87" s="111"/>
      <c r="BH87" s="89"/>
      <c r="BI87" s="89"/>
      <c r="BJ87" s="89"/>
      <c r="BK87" s="89"/>
      <c r="BL87" s="89"/>
    </row>
    <row r="88" spans="1:64" x14ac:dyDescent="0.25">
      <c r="A88" s="86">
        <f t="shared" si="42"/>
        <v>87</v>
      </c>
      <c r="B88" s="113">
        <v>9.6234675849370066E-2</v>
      </c>
      <c r="C88" s="88"/>
      <c r="D88" s="88"/>
      <c r="E88" s="194">
        <f t="shared" si="45"/>
        <v>5.5238220414378814E-2</v>
      </c>
      <c r="F88" s="89">
        <f t="shared" si="58"/>
        <v>1.0206913341249804E-2</v>
      </c>
      <c r="G88" s="113">
        <v>-2.0575915693035645E-4</v>
      </c>
      <c r="H88" s="88"/>
      <c r="I88" s="84">
        <f t="shared" si="46"/>
        <v>24594.202983034167</v>
      </c>
      <c r="J88" s="84">
        <f t="shared" si="47"/>
        <v>24756.418993107676</v>
      </c>
      <c r="K88" s="84">
        <f t="shared" si="48"/>
        <v>24918.635003181178</v>
      </c>
      <c r="L88" s="84">
        <f t="shared" si="49"/>
        <v>25080.851013254683</v>
      </c>
      <c r="M88" s="108">
        <f>IF(T88&lt;&gt;0,(((G88+1)*('Data Raw'!$N$1007-'Data Raw'!$N$1008)/2+'Data Raw'!$N$1008)*'Data Raw'!$M$1010+'Data Raw'!$M$1009)*AE88+AE88)</f>
        <v>25243.067023328189</v>
      </c>
      <c r="N88" s="84">
        <f t="shared" si="50"/>
        <v>25405.283033401694</v>
      </c>
      <c r="O88" s="84">
        <f t="shared" si="51"/>
        <v>25567.4990434752</v>
      </c>
      <c r="P88" s="84">
        <f t="shared" si="52"/>
        <v>25729.715053548702</v>
      </c>
      <c r="Q88" s="84">
        <f t="shared" si="53"/>
        <v>25891.931063622211</v>
      </c>
      <c r="R88" s="166" t="str">
        <f t="shared" si="59"/>
        <v/>
      </c>
      <c r="S88" s="109">
        <f>'Data Raw'!E130</f>
        <v>25110.720000000001</v>
      </c>
      <c r="T88" s="109">
        <f>'Data Raw'!G130</f>
        <v>25878.99</v>
      </c>
      <c r="U88" s="109">
        <f>'Data Raw'!D130</f>
        <v>25878.99</v>
      </c>
      <c r="V88" s="166" t="str">
        <f t="shared" si="60"/>
        <v/>
      </c>
      <c r="W88" s="89">
        <f t="shared" si="43"/>
        <v>-635.92297667181265</v>
      </c>
      <c r="X88" s="89">
        <f t="shared" si="44"/>
        <v>404398.03225913877</v>
      </c>
      <c r="Y88" s="89">
        <f t="shared" si="61"/>
        <v>384.69558399915491</v>
      </c>
      <c r="Z88" s="109">
        <f t="shared" si="54"/>
        <v>768.27000000000044</v>
      </c>
      <c r="AA88" s="89">
        <f t="shared" si="62"/>
        <v>483.96015063816708</v>
      </c>
      <c r="AB88" s="89">
        <f t="shared" si="63"/>
        <v>25153.141100617151</v>
      </c>
      <c r="AC88" s="89">
        <f t="shared" si="66"/>
        <v>25895.318899382848</v>
      </c>
      <c r="AD88" s="89">
        <f t="shared" si="67"/>
        <v>1</v>
      </c>
      <c r="AE88" s="89">
        <f>'Data Raw'!C130</f>
        <v>25524.23</v>
      </c>
      <c r="AF88" s="89"/>
      <c r="AG88" s="89">
        <f t="shared" si="38"/>
        <v>354.76000000000204</v>
      </c>
      <c r="AH88" s="89">
        <f t="shared" si="39"/>
        <v>-281.16297667181061</v>
      </c>
      <c r="AI88" s="109">
        <f t="shared" si="40"/>
        <v>-1</v>
      </c>
      <c r="AJ88" s="109">
        <f t="shared" si="55"/>
        <v>50</v>
      </c>
      <c r="AK88" s="88"/>
      <c r="AL88" s="191" t="str">
        <f t="shared" si="56"/>
        <v/>
      </c>
      <c r="AM88" s="191">
        <f t="shared" si="57"/>
        <v>-354.76000000000204</v>
      </c>
      <c r="AN88" s="88"/>
      <c r="AO88" s="191"/>
      <c r="AP88" s="191">
        <f t="shared" si="41"/>
        <v>125854.65760000145</v>
      </c>
      <c r="AQ88" s="191">
        <f t="shared" si="64"/>
        <v>224.871864192777</v>
      </c>
      <c r="AR88" s="191">
        <f t="shared" si="65"/>
        <v>-159.82371980637791</v>
      </c>
      <c r="AS88" s="250">
        <f t="shared" si="68"/>
        <v>0</v>
      </c>
      <c r="AT88" s="250">
        <f t="shared" si="69"/>
        <v>0</v>
      </c>
      <c r="AU88" s="250">
        <f t="shared" si="70"/>
        <v>0</v>
      </c>
      <c r="AV88" s="250">
        <f t="shared" si="71"/>
        <v>0</v>
      </c>
      <c r="AW88" s="250">
        <f t="shared" si="72"/>
        <v>0</v>
      </c>
      <c r="AX88" s="250">
        <f t="shared" si="73"/>
        <v>1</v>
      </c>
      <c r="AY88" s="89"/>
      <c r="AZ88" s="111"/>
      <c r="BA88" s="111"/>
      <c r="BB88" s="111"/>
      <c r="BC88" s="111"/>
      <c r="BD88" s="111"/>
      <c r="BE88" s="111"/>
      <c r="BF88" s="111"/>
      <c r="BG88" s="111"/>
      <c r="BH88" s="89"/>
      <c r="BI88" s="89"/>
      <c r="BJ88" s="89"/>
      <c r="BK88" s="89"/>
      <c r="BL88" s="89"/>
    </row>
    <row r="89" spans="1:64" x14ac:dyDescent="0.25">
      <c r="A89" s="86">
        <f t="shared" si="42"/>
        <v>88</v>
      </c>
      <c r="B89" s="113">
        <v>4.5103434669485416E-2</v>
      </c>
      <c r="C89" s="88"/>
      <c r="D89" s="88"/>
      <c r="E89" s="194">
        <f t="shared" si="45"/>
        <v>-5.113124117988465E-2</v>
      </c>
      <c r="F89" s="89">
        <f t="shared" si="58"/>
        <v>1.4443198382305972E-3</v>
      </c>
      <c r="G89" s="113">
        <v>-1.2000216854477012E-4</v>
      </c>
      <c r="H89" s="88"/>
      <c r="I89" s="84">
        <f t="shared" si="46"/>
        <v>24817.615156194388</v>
      </c>
      <c r="J89" s="84">
        <f t="shared" si="47"/>
        <v>25009.962948193963</v>
      </c>
      <c r="K89" s="84">
        <f t="shared" si="48"/>
        <v>25202.310740193541</v>
      </c>
      <c r="L89" s="84">
        <f t="shared" si="49"/>
        <v>25394.658532193116</v>
      </c>
      <c r="M89" s="108">
        <f>IF(T89&lt;&gt;0,(((G89+1)*('Data Raw'!$N$1007-'Data Raw'!$N$1008)/2+'Data Raw'!$N$1008)*'Data Raw'!$M$1010+'Data Raw'!$M$1009)*AE89+AE89)</f>
        <v>25587.006324192695</v>
      </c>
      <c r="N89" s="84">
        <f t="shared" si="50"/>
        <v>25779.354116192273</v>
      </c>
      <c r="O89" s="84">
        <f t="shared" si="51"/>
        <v>25971.701908191848</v>
      </c>
      <c r="P89" s="84">
        <f t="shared" si="52"/>
        <v>26164.049700191426</v>
      </c>
      <c r="Q89" s="84">
        <f t="shared" si="53"/>
        <v>26356.397492191001</v>
      </c>
      <c r="R89" s="166" t="str">
        <f t="shared" si="59"/>
        <v/>
      </c>
      <c r="S89" s="109">
        <f>'Data Raw'!E131</f>
        <v>25694.11</v>
      </c>
      <c r="T89" s="109">
        <f>'Data Raw'!G131</f>
        <v>26028.29</v>
      </c>
      <c r="U89" s="109">
        <f>'Data Raw'!D131</f>
        <v>26101.95</v>
      </c>
      <c r="V89" s="166" t="str">
        <f t="shared" si="60"/>
        <v/>
      </c>
      <c r="W89" s="89">
        <f t="shared" si="43"/>
        <v>-441.28367580730628</v>
      </c>
      <c r="X89" s="89">
        <f t="shared" si="44"/>
        <v>194731.2825340078</v>
      </c>
      <c r="Y89" s="89">
        <f t="shared" si="61"/>
        <v>393.27842493304428</v>
      </c>
      <c r="Z89" s="109">
        <f t="shared" si="54"/>
        <v>407.84000000000015</v>
      </c>
      <c r="AA89" s="89">
        <f t="shared" si="62"/>
        <v>473.0858434041433</v>
      </c>
      <c r="AB89" s="89">
        <f t="shared" si="63"/>
        <v>25460.453871957558</v>
      </c>
      <c r="AC89" s="89">
        <f t="shared" si="66"/>
        <v>26283.186128042442</v>
      </c>
      <c r="AD89" s="89">
        <f t="shared" si="67"/>
        <v>1</v>
      </c>
      <c r="AE89" s="89">
        <f>'Data Raw'!C131</f>
        <v>25871.82</v>
      </c>
      <c r="AF89" s="89"/>
      <c r="AG89" s="89">
        <f t="shared" si="38"/>
        <v>156.47000000000116</v>
      </c>
      <c r="AH89" s="89">
        <f t="shared" si="39"/>
        <v>-284.81367580730512</v>
      </c>
      <c r="AI89" s="109">
        <f t="shared" si="40"/>
        <v>-1</v>
      </c>
      <c r="AJ89" s="109">
        <f t="shared" si="55"/>
        <v>50</v>
      </c>
      <c r="AK89" s="88"/>
      <c r="AL89" s="191" t="str">
        <f t="shared" si="56"/>
        <v/>
      </c>
      <c r="AM89" s="191">
        <f t="shared" si="57"/>
        <v>-156.47000000000116</v>
      </c>
      <c r="AN89" s="88"/>
      <c r="AO89" s="191"/>
      <c r="AP89" s="191">
        <f t="shared" si="41"/>
        <v>24482.860900000363</v>
      </c>
      <c r="AQ89" s="191">
        <f t="shared" si="64"/>
        <v>217.27165706024635</v>
      </c>
      <c r="AR89" s="191">
        <f t="shared" si="65"/>
        <v>-176.00676787279792</v>
      </c>
      <c r="AS89" s="250">
        <f t="shared" si="68"/>
        <v>0</v>
      </c>
      <c r="AT89" s="250">
        <f t="shared" si="69"/>
        <v>0</v>
      </c>
      <c r="AU89" s="250">
        <f t="shared" si="70"/>
        <v>0</v>
      </c>
      <c r="AV89" s="250">
        <f t="shared" si="71"/>
        <v>0</v>
      </c>
      <c r="AW89" s="250">
        <f t="shared" si="72"/>
        <v>1</v>
      </c>
      <c r="AX89" s="250">
        <f t="shared" si="73"/>
        <v>0</v>
      </c>
      <c r="AY89" s="89"/>
      <c r="AZ89" s="111"/>
      <c r="BA89" s="111"/>
      <c r="BB89" s="111"/>
      <c r="BC89" s="111"/>
      <c r="BD89" s="111"/>
      <c r="BE89" s="111"/>
      <c r="BF89" s="111"/>
      <c r="BG89" s="111"/>
      <c r="BH89" s="89"/>
      <c r="BI89" s="89"/>
      <c r="BJ89" s="89"/>
      <c r="BK89" s="89"/>
      <c r="BL89" s="89"/>
    </row>
    <row r="90" spans="1:64" x14ac:dyDescent="0.25">
      <c r="A90" s="86">
        <f t="shared" si="42"/>
        <v>89</v>
      </c>
      <c r="B90" s="113">
        <v>6.8375045946845485E-3</v>
      </c>
      <c r="C90" s="88"/>
      <c r="D90" s="88"/>
      <c r="E90" s="194">
        <f t="shared" si="45"/>
        <v>-3.826593007480087E-2</v>
      </c>
      <c r="F90" s="89">
        <f t="shared" si="58"/>
        <v>-4.2285730064881835E-3</v>
      </c>
      <c r="G90" s="113">
        <v>5.2486002771379224E-4</v>
      </c>
      <c r="H90" s="88"/>
      <c r="I90" s="84">
        <f t="shared" si="46"/>
        <v>25129.855009284311</v>
      </c>
      <c r="J90" s="84">
        <f t="shared" si="47"/>
        <v>25326.494221750832</v>
      </c>
      <c r="K90" s="84">
        <f t="shared" si="48"/>
        <v>25523.133434217354</v>
      </c>
      <c r="L90" s="84">
        <f t="shared" si="49"/>
        <v>25719.772646683876</v>
      </c>
      <c r="M90" s="108">
        <f>IF(T90&lt;&gt;0,(((G90+1)*('Data Raw'!$N$1007-'Data Raw'!$N$1008)/2+'Data Raw'!$N$1008)*'Data Raw'!$M$1010+'Data Raw'!$M$1009)*AE90+AE90)</f>
        <v>25916.411859150398</v>
      </c>
      <c r="N90" s="84">
        <f t="shared" si="50"/>
        <v>26113.051071616919</v>
      </c>
      <c r="O90" s="84">
        <f t="shared" si="51"/>
        <v>26309.690284083441</v>
      </c>
      <c r="P90" s="84">
        <f t="shared" si="52"/>
        <v>26506.329496549963</v>
      </c>
      <c r="Q90" s="84">
        <f t="shared" si="53"/>
        <v>26702.968709016484</v>
      </c>
      <c r="R90" s="166" t="str">
        <f t="shared" si="59"/>
        <v/>
      </c>
      <c r="S90" s="109">
        <f>'Data Raw'!E132</f>
        <v>25967.98</v>
      </c>
      <c r="T90" s="109">
        <f>'Data Raw'!G132</f>
        <v>26090.43</v>
      </c>
      <c r="U90" s="109">
        <f>'Data Raw'!D132</f>
        <v>26359.31</v>
      </c>
      <c r="V90" s="166">
        <f t="shared" si="60"/>
        <v>1</v>
      </c>
      <c r="W90" s="89">
        <f t="shared" si="43"/>
        <v>-174.01814084960279</v>
      </c>
      <c r="X90" s="89">
        <f t="shared" si="44"/>
        <v>30282.313344752194</v>
      </c>
      <c r="Y90" s="89">
        <f t="shared" si="61"/>
        <v>369.99803676151907</v>
      </c>
      <c r="Z90" s="109">
        <f t="shared" si="54"/>
        <v>391.33000000000175</v>
      </c>
      <c r="AA90" s="89">
        <f t="shared" si="62"/>
        <v>461.40643720355166</v>
      </c>
      <c r="AB90" s="89">
        <f t="shared" si="63"/>
        <v>25801.397033106477</v>
      </c>
      <c r="AC90" s="89">
        <f t="shared" si="66"/>
        <v>26605.642966893523</v>
      </c>
      <c r="AD90" s="89">
        <f t="shared" si="67"/>
        <v>1</v>
      </c>
      <c r="AE90" s="89">
        <f>'Data Raw'!C132</f>
        <v>26203.52</v>
      </c>
      <c r="AF90" s="89"/>
      <c r="AG90" s="89">
        <f t="shared" si="38"/>
        <v>-113.09000000000015</v>
      </c>
      <c r="AH90" s="89">
        <f t="shared" si="39"/>
        <v>-287.10814084960293</v>
      </c>
      <c r="AI90" s="109">
        <f t="shared" si="40"/>
        <v>-1</v>
      </c>
      <c r="AJ90" s="109">
        <f t="shared" si="55"/>
        <v>50</v>
      </c>
      <c r="AK90" s="88"/>
      <c r="AL90" s="191">
        <f t="shared" si="56"/>
        <v>156.47000000000116</v>
      </c>
      <c r="AM90" s="191" t="str">
        <f t="shared" si="57"/>
        <v/>
      </c>
      <c r="AN90" s="88"/>
      <c r="AO90" s="191"/>
      <c r="AP90" s="191">
        <f t="shared" si="41"/>
        <v>12789.348100000034</v>
      </c>
      <c r="AQ90" s="191">
        <f t="shared" si="64"/>
        <v>205.69591738688567</v>
      </c>
      <c r="AR90" s="191">
        <f t="shared" si="65"/>
        <v>-164.30211937463341</v>
      </c>
      <c r="AS90" s="250">
        <f t="shared" si="68"/>
        <v>0</v>
      </c>
      <c r="AT90" s="250">
        <f t="shared" si="69"/>
        <v>0</v>
      </c>
      <c r="AU90" s="250">
        <f t="shared" si="70"/>
        <v>0</v>
      </c>
      <c r="AV90" s="250">
        <f t="shared" si="71"/>
        <v>1</v>
      </c>
      <c r="AW90" s="250">
        <f t="shared" si="72"/>
        <v>0</v>
      </c>
      <c r="AX90" s="250">
        <f t="shared" si="73"/>
        <v>0</v>
      </c>
      <c r="AY90" s="89"/>
      <c r="AZ90" s="111"/>
      <c r="BA90" s="111"/>
      <c r="BB90" s="111"/>
      <c r="BC90" s="111"/>
      <c r="BD90" s="111"/>
      <c r="BE90" s="111"/>
      <c r="BF90" s="111"/>
      <c r="BG90" s="111"/>
      <c r="BH90" s="89"/>
      <c r="BI90" s="89"/>
      <c r="BJ90" s="89"/>
      <c r="BK90" s="89"/>
      <c r="BL90" s="89"/>
    </row>
    <row r="91" spans="1:64" x14ac:dyDescent="0.25">
      <c r="A91" s="86">
        <f t="shared" si="42"/>
        <v>90</v>
      </c>
      <c r="B91" s="113">
        <v>3.8551698356508357E-3</v>
      </c>
      <c r="C91" s="88"/>
      <c r="D91" s="88"/>
      <c r="E91" s="194">
        <f t="shared" si="45"/>
        <v>-2.9823347590337127E-3</v>
      </c>
      <c r="F91" s="89">
        <f t="shared" si="58"/>
        <v>-4.0505389711375447E-3</v>
      </c>
      <c r="G91" s="113">
        <v>1.7118941124422658E-2</v>
      </c>
      <c r="H91" s="88"/>
      <c r="I91" s="84">
        <f t="shared" si="46"/>
        <v>25032.228294692501</v>
      </c>
      <c r="J91" s="84">
        <f t="shared" si="47"/>
        <v>25217.227313073265</v>
      </c>
      <c r="K91" s="84">
        <f t="shared" si="48"/>
        <v>25402.226331454021</v>
      </c>
      <c r="L91" s="84">
        <f t="shared" si="49"/>
        <v>25587.225349834782</v>
      </c>
      <c r="M91" s="108">
        <f>IF(T91&lt;&gt;0,(((G91+1)*('Data Raw'!$N$1007-'Data Raw'!$N$1008)/2+'Data Raw'!$N$1008)*'Data Raw'!$M$1010+'Data Raw'!$M$1009)*AE91+AE91)</f>
        <v>25772.224368215542</v>
      </c>
      <c r="N91" s="84">
        <f t="shared" si="50"/>
        <v>25957.223386596303</v>
      </c>
      <c r="O91" s="84">
        <f t="shared" si="51"/>
        <v>26142.222404977063</v>
      </c>
      <c r="P91" s="84">
        <f t="shared" si="52"/>
        <v>26327.22142335782</v>
      </c>
      <c r="Q91" s="84">
        <f t="shared" si="53"/>
        <v>26512.220441738584</v>
      </c>
      <c r="R91" s="166" t="str">
        <f t="shared" si="59"/>
        <v/>
      </c>
      <c r="S91" s="109">
        <f>'Data Raw'!E133</f>
        <v>25811.77</v>
      </c>
      <c r="T91" s="109">
        <f>'Data Raw'!G133</f>
        <v>25901.99</v>
      </c>
      <c r="U91" s="109">
        <f>'Data Raw'!D133</f>
        <v>26052.81</v>
      </c>
      <c r="V91" s="166">
        <f t="shared" si="60"/>
        <v>1</v>
      </c>
      <c r="W91" s="89">
        <f t="shared" si="43"/>
        <v>-129.7656317844594</v>
      </c>
      <c r="X91" s="89">
        <f t="shared" si="44"/>
        <v>16839.119192419901</v>
      </c>
      <c r="Y91" s="89">
        <f t="shared" si="61"/>
        <v>346.04508427096408</v>
      </c>
      <c r="Z91" s="109">
        <f t="shared" si="54"/>
        <v>241.04000000000087</v>
      </c>
      <c r="AA91" s="89">
        <f t="shared" si="62"/>
        <v>429.92551760304445</v>
      </c>
      <c r="AB91" s="89">
        <f t="shared" si="63"/>
        <v>25630.474528376981</v>
      </c>
      <c r="AC91" s="89">
        <f t="shared" si="66"/>
        <v>26414.865471623016</v>
      </c>
      <c r="AD91" s="89">
        <f t="shared" si="67"/>
        <v>1</v>
      </c>
      <c r="AE91" s="89">
        <f>'Data Raw'!C133</f>
        <v>26022.67</v>
      </c>
      <c r="AF91" s="89"/>
      <c r="AG91" s="89">
        <f t="shared" si="38"/>
        <v>-120.67999999999665</v>
      </c>
      <c r="AH91" s="89">
        <f t="shared" si="39"/>
        <v>-250.44563178445605</v>
      </c>
      <c r="AI91" s="109">
        <f t="shared" si="40"/>
        <v>-1</v>
      </c>
      <c r="AJ91" s="109">
        <f t="shared" si="55"/>
        <v>50</v>
      </c>
      <c r="AK91" s="88"/>
      <c r="AL91" s="191">
        <f t="shared" si="56"/>
        <v>113.09000000000015</v>
      </c>
      <c r="AM91" s="191" t="str">
        <f t="shared" si="57"/>
        <v/>
      </c>
      <c r="AN91" s="88"/>
      <c r="AO91" s="191"/>
      <c r="AP91" s="191">
        <f t="shared" si="41"/>
        <v>14563.662399999192</v>
      </c>
      <c r="AQ91" s="191">
        <f t="shared" si="64"/>
        <v>196.249704343898</v>
      </c>
      <c r="AR91" s="191">
        <f t="shared" si="65"/>
        <v>-149.79537992706608</v>
      </c>
      <c r="AS91" s="250">
        <f t="shared" si="68"/>
        <v>0</v>
      </c>
      <c r="AT91" s="250">
        <f t="shared" si="69"/>
        <v>0</v>
      </c>
      <c r="AU91" s="250">
        <f t="shared" si="70"/>
        <v>0</v>
      </c>
      <c r="AV91" s="250">
        <f t="shared" si="71"/>
        <v>1</v>
      </c>
      <c r="AW91" s="250">
        <f t="shared" si="72"/>
        <v>0</v>
      </c>
      <c r="AX91" s="250">
        <f t="shared" si="73"/>
        <v>0</v>
      </c>
      <c r="AY91" s="89"/>
      <c r="AZ91" s="111"/>
      <c r="BA91" s="111"/>
      <c r="BB91" s="111"/>
      <c r="BC91" s="111"/>
      <c r="BD91" s="111"/>
      <c r="BE91" s="111"/>
      <c r="BF91" s="111"/>
      <c r="BG91" s="111"/>
      <c r="BH91" s="89"/>
      <c r="BI91" s="89"/>
      <c r="BJ91" s="89"/>
      <c r="BK91" s="89"/>
      <c r="BL91" s="89"/>
    </row>
    <row r="92" spans="1:64" x14ac:dyDescent="0.25">
      <c r="A92" s="86">
        <f t="shared" si="42"/>
        <v>91</v>
      </c>
      <c r="B92" s="113">
        <v>7.188732415027875E-2</v>
      </c>
      <c r="C92" s="88"/>
      <c r="D92" s="88"/>
      <c r="E92" s="194">
        <f t="shared" si="45"/>
        <v>6.8032154314627918E-2</v>
      </c>
      <c r="F92" s="89">
        <f t="shared" si="58"/>
        <v>6.246988641114665E-3</v>
      </c>
      <c r="G92" s="113">
        <v>3.1040933347971335E-2</v>
      </c>
      <c r="H92" s="88"/>
      <c r="I92" s="84">
        <f t="shared" si="46"/>
        <v>24915.393529423392</v>
      </c>
      <c r="J92" s="84">
        <f t="shared" si="47"/>
        <v>25088.416071558877</v>
      </c>
      <c r="K92" s="84">
        <f t="shared" si="48"/>
        <v>25261.438613694358</v>
      </c>
      <c r="L92" s="84">
        <f t="shared" si="49"/>
        <v>25434.461155829842</v>
      </c>
      <c r="M92" s="108">
        <f>IF(T92&lt;&gt;0,(((G92+1)*('Data Raw'!$N$1007-'Data Raw'!$N$1008)/2+'Data Raw'!$N$1008)*'Data Raw'!$M$1010+'Data Raw'!$M$1009)*AE92+AE92)</f>
        <v>25607.483697965323</v>
      </c>
      <c r="N92" s="84">
        <f t="shared" si="50"/>
        <v>25780.506240100804</v>
      </c>
      <c r="O92" s="84">
        <f t="shared" si="51"/>
        <v>25953.528782236288</v>
      </c>
      <c r="P92" s="84">
        <f t="shared" si="52"/>
        <v>26126.551324371769</v>
      </c>
      <c r="Q92" s="84">
        <f t="shared" si="53"/>
        <v>26299.573866507253</v>
      </c>
      <c r="R92" s="166" t="str">
        <f t="shared" si="59"/>
        <v/>
      </c>
      <c r="S92" s="109">
        <f>'Data Raw'!E134</f>
        <v>25827.17</v>
      </c>
      <c r="T92" s="109">
        <f>'Data Raw'!G134</f>
        <v>26163.63</v>
      </c>
      <c r="U92" s="109">
        <f>'Data Raw'!D134</f>
        <v>26176.43</v>
      </c>
      <c r="V92" s="166" t="str">
        <f t="shared" si="60"/>
        <v/>
      </c>
      <c r="W92" s="89">
        <f t="shared" si="43"/>
        <v>-556.14630203467823</v>
      </c>
      <c r="X92" s="89">
        <f t="shared" si="44"/>
        <v>309298.70926684752</v>
      </c>
      <c r="Y92" s="89">
        <f t="shared" si="61"/>
        <v>383.17879291068721</v>
      </c>
      <c r="Z92" s="109">
        <f t="shared" si="54"/>
        <v>349.26000000000204</v>
      </c>
      <c r="AA92" s="89">
        <f t="shared" si="62"/>
        <v>418.40187223118124</v>
      </c>
      <c r="AB92" s="89">
        <f t="shared" si="63"/>
        <v>25461.733310037409</v>
      </c>
      <c r="AC92" s="89">
        <f t="shared" si="66"/>
        <v>26192.606689962588</v>
      </c>
      <c r="AD92" s="89">
        <f t="shared" si="67"/>
        <v>1</v>
      </c>
      <c r="AE92" s="89">
        <f>'Data Raw'!C134</f>
        <v>25827.17</v>
      </c>
      <c r="AF92" s="89"/>
      <c r="AG92" s="89">
        <f t="shared" si="38"/>
        <v>336.46000000000276</v>
      </c>
      <c r="AH92" s="89">
        <f t="shared" si="39"/>
        <v>-219.68630203467546</v>
      </c>
      <c r="AI92" s="109">
        <f t="shared" si="40"/>
        <v>-1</v>
      </c>
      <c r="AJ92" s="109">
        <f t="shared" si="55"/>
        <v>50</v>
      </c>
      <c r="AK92" s="88"/>
      <c r="AL92" s="191" t="str">
        <f t="shared" si="56"/>
        <v/>
      </c>
      <c r="AM92" s="191">
        <f t="shared" si="57"/>
        <v>-336.46000000000276</v>
      </c>
      <c r="AN92" s="88"/>
      <c r="AO92" s="191"/>
      <c r="AP92" s="191">
        <f t="shared" si="41"/>
        <v>113205.33160000187</v>
      </c>
      <c r="AQ92" s="191">
        <f t="shared" si="64"/>
        <v>211.82862608346522</v>
      </c>
      <c r="AR92" s="191">
        <f t="shared" si="65"/>
        <v>-171.35016682722198</v>
      </c>
      <c r="AS92" s="250">
        <f t="shared" si="68"/>
        <v>0</v>
      </c>
      <c r="AT92" s="250">
        <f t="shared" si="69"/>
        <v>0</v>
      </c>
      <c r="AU92" s="250">
        <f t="shared" si="70"/>
        <v>0</v>
      </c>
      <c r="AV92" s="250">
        <f t="shared" si="71"/>
        <v>0</v>
      </c>
      <c r="AW92" s="250">
        <f t="shared" si="72"/>
        <v>0</v>
      </c>
      <c r="AX92" s="250">
        <f t="shared" si="73"/>
        <v>1</v>
      </c>
      <c r="AY92" s="89"/>
      <c r="AZ92" s="111"/>
      <c r="BA92" s="111"/>
      <c r="BB92" s="111"/>
      <c r="BC92" s="111"/>
      <c r="BD92" s="111"/>
      <c r="BE92" s="111"/>
      <c r="BF92" s="111"/>
      <c r="BG92" s="111"/>
      <c r="BH92" s="89"/>
      <c r="BI92" s="89"/>
      <c r="BJ92" s="89"/>
      <c r="BK92" s="89"/>
      <c r="BL92" s="89"/>
    </row>
    <row r="93" spans="1:64" x14ac:dyDescent="0.25">
      <c r="A93" s="86">
        <f t="shared" si="42"/>
        <v>92</v>
      </c>
      <c r="B93" s="113">
        <v>1.3899995111564699E-2</v>
      </c>
      <c r="C93" s="88"/>
      <c r="D93" s="88"/>
      <c r="E93" s="194">
        <f t="shared" si="45"/>
        <v>-5.798732903871405E-2</v>
      </c>
      <c r="F93" s="89">
        <f t="shared" si="58"/>
        <v>-2.9293424560037241E-3</v>
      </c>
      <c r="G93" s="113">
        <v>8.861411566502797E-2</v>
      </c>
      <c r="H93" s="88"/>
      <c r="I93" s="84">
        <f t="shared" si="46"/>
        <v>25339.122372911781</v>
      </c>
      <c r="J93" s="84">
        <f t="shared" si="47"/>
        <v>25530.711769367124</v>
      </c>
      <c r="K93" s="84">
        <f t="shared" si="48"/>
        <v>25722.301165822468</v>
      </c>
      <c r="L93" s="84">
        <f t="shared" si="49"/>
        <v>25913.890562277811</v>
      </c>
      <c r="M93" s="108">
        <f>IF(T93&lt;&gt;0,(((G93+1)*('Data Raw'!$N$1007-'Data Raw'!$N$1008)/2+'Data Raw'!$N$1008)*'Data Raw'!$M$1010+'Data Raw'!$M$1009)*AE93+AE93)</f>
        <v>26105.479958733154</v>
      </c>
      <c r="N93" s="84">
        <f t="shared" si="50"/>
        <v>26297.069355188498</v>
      </c>
      <c r="O93" s="84">
        <f t="shared" si="51"/>
        <v>26488.658751643841</v>
      </c>
      <c r="P93" s="84">
        <f t="shared" si="52"/>
        <v>26680.248148099185</v>
      </c>
      <c r="Q93" s="84">
        <f t="shared" si="53"/>
        <v>26871.837544554528</v>
      </c>
      <c r="R93" s="166" t="str">
        <f t="shared" si="59"/>
        <v/>
      </c>
      <c r="S93" s="109">
        <f>'Data Raw'!E135</f>
        <v>26135.4</v>
      </c>
      <c r="T93" s="109">
        <f>'Data Raw'!G135</f>
        <v>26353.63</v>
      </c>
      <c r="U93" s="109">
        <f>'Data Raw'!D135</f>
        <v>26458.880000000001</v>
      </c>
      <c r="V93" s="166" t="str">
        <f t="shared" si="60"/>
        <v/>
      </c>
      <c r="W93" s="89">
        <f t="shared" si="43"/>
        <v>-248.15004126684653</v>
      </c>
      <c r="X93" s="89">
        <f t="shared" si="44"/>
        <v>61578.442980737636</v>
      </c>
      <c r="Y93" s="89">
        <f t="shared" si="61"/>
        <v>366.94381956130667</v>
      </c>
      <c r="Z93" s="109">
        <f t="shared" si="54"/>
        <v>323.47999999999956</v>
      </c>
      <c r="AA93" s="89">
        <f t="shared" si="62"/>
        <v>404.84160476958385</v>
      </c>
      <c r="AB93" s="89">
        <f t="shared" si="63"/>
        <v>25851.578408603498</v>
      </c>
      <c r="AC93" s="89">
        <f t="shared" si="66"/>
        <v>26562.861591396504</v>
      </c>
      <c r="AD93" s="89">
        <f t="shared" si="67"/>
        <v>1</v>
      </c>
      <c r="AE93" s="89">
        <f>'Data Raw'!C135</f>
        <v>26207.22</v>
      </c>
      <c r="AF93" s="89"/>
      <c r="AG93" s="89">
        <f t="shared" si="38"/>
        <v>146.40999999999985</v>
      </c>
      <c r="AH93" s="89">
        <f t="shared" si="39"/>
        <v>-101.74004126684667</v>
      </c>
      <c r="AI93" s="109">
        <f t="shared" si="40"/>
        <v>-1</v>
      </c>
      <c r="AJ93" s="109">
        <f t="shared" si="55"/>
        <v>50</v>
      </c>
      <c r="AK93" s="88"/>
      <c r="AL93" s="191" t="str">
        <f t="shared" si="56"/>
        <v/>
      </c>
      <c r="AM93" s="191">
        <f t="shared" si="57"/>
        <v>-146.40999999999985</v>
      </c>
      <c r="AN93" s="88"/>
      <c r="AO93" s="191"/>
      <c r="AP93" s="191">
        <f t="shared" si="41"/>
        <v>21435.888099999956</v>
      </c>
      <c r="AQ93" s="191">
        <f t="shared" si="64"/>
        <v>204.55988985196907</v>
      </c>
      <c r="AR93" s="191">
        <f t="shared" si="65"/>
        <v>-162.38392970933759</v>
      </c>
      <c r="AS93" s="250">
        <f t="shared" si="68"/>
        <v>0</v>
      </c>
      <c r="AT93" s="250">
        <f t="shared" si="69"/>
        <v>0</v>
      </c>
      <c r="AU93" s="250">
        <f t="shared" si="70"/>
        <v>0</v>
      </c>
      <c r="AV93" s="250">
        <f t="shared" si="71"/>
        <v>1</v>
      </c>
      <c r="AW93" s="250">
        <f t="shared" si="72"/>
        <v>0</v>
      </c>
      <c r="AX93" s="250">
        <f t="shared" si="73"/>
        <v>0</v>
      </c>
      <c r="AY93" s="89"/>
      <c r="AZ93" s="111"/>
      <c r="BA93" s="111"/>
      <c r="BB93" s="111"/>
      <c r="BC93" s="111"/>
      <c r="BD93" s="111"/>
      <c r="BE93" s="111"/>
      <c r="BF93" s="111"/>
      <c r="BG93" s="111"/>
      <c r="BH93" s="89"/>
      <c r="BI93" s="89"/>
      <c r="BJ93" s="89"/>
      <c r="BK93" s="89"/>
      <c r="BL93" s="89"/>
    </row>
    <row r="94" spans="1:64" x14ac:dyDescent="0.25">
      <c r="A94" s="86">
        <f t="shared" si="42"/>
        <v>93</v>
      </c>
      <c r="B94" s="113">
        <v>1.6037944206607156E-4</v>
      </c>
      <c r="C94" s="88"/>
      <c r="D94" s="88"/>
      <c r="E94" s="194">
        <f t="shared" si="45"/>
        <v>-1.3739615669498627E-2</v>
      </c>
      <c r="F94" s="89">
        <f t="shared" si="58"/>
        <v>-4.4736672007887101E-3</v>
      </c>
      <c r="G94" s="113">
        <v>0.11415272459239584</v>
      </c>
      <c r="H94" s="88"/>
      <c r="I94" s="84">
        <f t="shared" si="46"/>
        <v>25613.889644584768</v>
      </c>
      <c r="J94" s="84">
        <f t="shared" si="47"/>
        <v>25797.361554365423</v>
      </c>
      <c r="K94" s="84">
        <f t="shared" si="48"/>
        <v>25980.833464146075</v>
      </c>
      <c r="L94" s="84">
        <f t="shared" si="49"/>
        <v>26164.305373926731</v>
      </c>
      <c r="M94" s="108">
        <f>IF(T94&lt;&gt;0,(((G94+1)*('Data Raw'!$N$1007-'Data Raw'!$N$1008)/2+'Data Raw'!$N$1008)*'Data Raw'!$M$1010+'Data Raw'!$M$1009)*AE94+AE94)</f>
        <v>26347.777283707383</v>
      </c>
      <c r="N94" s="84">
        <f t="shared" si="50"/>
        <v>26531.249193488035</v>
      </c>
      <c r="O94" s="84">
        <f t="shared" si="51"/>
        <v>26714.72110326869</v>
      </c>
      <c r="P94" s="84">
        <f t="shared" si="52"/>
        <v>26898.193013049342</v>
      </c>
      <c r="Q94" s="84">
        <f t="shared" si="53"/>
        <v>27081.664922829998</v>
      </c>
      <c r="R94" s="166" t="str">
        <f t="shared" si="59"/>
        <v/>
      </c>
      <c r="S94" s="109">
        <f>'Data Raw'!E136</f>
        <v>26164.79</v>
      </c>
      <c r="T94" s="109">
        <f>'Data Raw'!G136</f>
        <v>26320.93</v>
      </c>
      <c r="U94" s="109">
        <f>'Data Raw'!D136</f>
        <v>26560.04</v>
      </c>
      <c r="V94" s="166">
        <f t="shared" si="60"/>
        <v>1</v>
      </c>
      <c r="W94" s="89">
        <f t="shared" si="43"/>
        <v>26.847283707382303</v>
      </c>
      <c r="X94" s="89">
        <f t="shared" si="44"/>
        <v>720.77664246467521</v>
      </c>
      <c r="Y94" s="89">
        <f t="shared" si="61"/>
        <v>339.87547655153043</v>
      </c>
      <c r="Z94" s="109">
        <f t="shared" si="54"/>
        <v>395.25</v>
      </c>
      <c r="AA94" s="89">
        <f t="shared" si="62"/>
        <v>403.47137551678617</v>
      </c>
      <c r="AB94" s="89">
        <f t="shared" si="63"/>
        <v>26051.994635945855</v>
      </c>
      <c r="AC94" s="89">
        <f t="shared" si="66"/>
        <v>26740.225364054146</v>
      </c>
      <c r="AD94" s="89">
        <f t="shared" si="67"/>
        <v>1</v>
      </c>
      <c r="AE94" s="89">
        <f>'Data Raw'!C136</f>
        <v>26396.11</v>
      </c>
      <c r="AF94" s="89"/>
      <c r="AG94" s="89">
        <f t="shared" si="38"/>
        <v>-75.180000000000291</v>
      </c>
      <c r="AH94" s="89">
        <f t="shared" si="39"/>
        <v>-48.332716292617988</v>
      </c>
      <c r="AI94" s="109">
        <f t="shared" si="40"/>
        <v>-1</v>
      </c>
      <c r="AJ94" s="109">
        <f t="shared" si="55"/>
        <v>50</v>
      </c>
      <c r="AK94" s="88"/>
      <c r="AL94" s="191">
        <f t="shared" si="56"/>
        <v>146.40999999999985</v>
      </c>
      <c r="AM94" s="191" t="str">
        <f t="shared" si="57"/>
        <v/>
      </c>
      <c r="AN94" s="88"/>
      <c r="AO94" s="191"/>
      <c r="AP94" s="191">
        <f t="shared" si="41"/>
        <v>5652.0324000000437</v>
      </c>
      <c r="AQ94" s="191">
        <f t="shared" si="64"/>
        <v>190.18434653508365</v>
      </c>
      <c r="AR94" s="191">
        <f t="shared" si="65"/>
        <v>-149.69113001644678</v>
      </c>
      <c r="AS94" s="250">
        <f t="shared" si="68"/>
        <v>0</v>
      </c>
      <c r="AT94" s="250">
        <f t="shared" si="69"/>
        <v>0</v>
      </c>
      <c r="AU94" s="250">
        <f t="shared" si="70"/>
        <v>1</v>
      </c>
      <c r="AV94" s="250">
        <f t="shared" si="71"/>
        <v>0</v>
      </c>
      <c r="AW94" s="250">
        <f t="shared" si="72"/>
        <v>0</v>
      </c>
      <c r="AX94" s="250">
        <f t="shared" si="73"/>
        <v>0</v>
      </c>
      <c r="AY94" s="89"/>
      <c r="AZ94" s="111"/>
      <c r="BA94" s="111"/>
      <c r="BB94" s="111"/>
      <c r="BC94" s="111"/>
      <c r="BD94" s="111"/>
      <c r="BE94" s="111"/>
      <c r="BF94" s="111"/>
      <c r="BG94" s="111"/>
      <c r="BH94" s="89"/>
      <c r="BI94" s="89"/>
      <c r="BJ94" s="89"/>
      <c r="BK94" s="89"/>
      <c r="BL94" s="89"/>
    </row>
    <row r="95" spans="1:64" x14ac:dyDescent="0.25">
      <c r="A95" s="86">
        <f t="shared" si="42"/>
        <v>94</v>
      </c>
      <c r="B95" s="113">
        <v>2.1394190223511519E-2</v>
      </c>
      <c r="C95" s="88"/>
      <c r="D95" s="88"/>
      <c r="E95" s="194">
        <f t="shared" si="45"/>
        <v>2.1233810781445449E-2</v>
      </c>
      <c r="F95" s="89">
        <f t="shared" si="58"/>
        <v>-8.0117034618382979E-4</v>
      </c>
      <c r="G95" s="113">
        <v>0.11088146161950052</v>
      </c>
      <c r="H95" s="88"/>
      <c r="I95" s="84">
        <f t="shared" si="46"/>
        <v>25342.579703086041</v>
      </c>
      <c r="J95" s="84">
        <f t="shared" si="47"/>
        <v>25512.517441361804</v>
      </c>
      <c r="K95" s="84">
        <f t="shared" si="48"/>
        <v>25682.455179637571</v>
      </c>
      <c r="L95" s="84">
        <f t="shared" si="49"/>
        <v>25852.392917913334</v>
      </c>
      <c r="M95" s="108">
        <f>IF(T95&lt;&gt;0,(((G95+1)*('Data Raw'!$N$1007-'Data Raw'!$N$1008)/2+'Data Raw'!$N$1008)*'Data Raw'!$M$1010+'Data Raw'!$M$1009)*AE95+AE95)</f>
        <v>26022.3306561891</v>
      </c>
      <c r="N95" s="84">
        <f t="shared" si="50"/>
        <v>26192.268394464867</v>
      </c>
      <c r="O95" s="84">
        <f t="shared" si="51"/>
        <v>26362.20613274063</v>
      </c>
      <c r="P95" s="84">
        <f t="shared" si="52"/>
        <v>26532.143871016397</v>
      </c>
      <c r="Q95" s="84">
        <f t="shared" si="53"/>
        <v>26702.08160929216</v>
      </c>
      <c r="R95" s="166" t="str">
        <f t="shared" si="59"/>
        <v/>
      </c>
      <c r="S95" s="109">
        <f>'Data Raw'!E137</f>
        <v>25624.52</v>
      </c>
      <c r="T95" s="109">
        <f>'Data Raw'!G137</f>
        <v>25716</v>
      </c>
      <c r="U95" s="109">
        <f>'Data Raw'!D137</f>
        <v>26125.09</v>
      </c>
      <c r="V95" s="166">
        <f t="shared" si="60"/>
        <v>1</v>
      </c>
      <c r="W95" s="89">
        <f t="shared" si="43"/>
        <v>306.33065618910041</v>
      </c>
      <c r="X95" s="89">
        <f t="shared" si="44"/>
        <v>93838.470921244836</v>
      </c>
      <c r="Y95" s="89">
        <f t="shared" si="61"/>
        <v>335.28889638809443</v>
      </c>
      <c r="Z95" s="109">
        <f t="shared" si="54"/>
        <v>500.56999999999971</v>
      </c>
      <c r="AA95" s="89">
        <f t="shared" si="62"/>
        <v>417.34260758581672</v>
      </c>
      <c r="AB95" s="89">
        <f t="shared" si="63"/>
        <v>25733.979330810733</v>
      </c>
      <c r="AC95" s="89">
        <f t="shared" si="66"/>
        <v>26419.880669189268</v>
      </c>
      <c r="AD95" s="89" t="str">
        <f t="shared" si="67"/>
        <v/>
      </c>
      <c r="AE95" s="89">
        <f>'Data Raw'!C137</f>
        <v>26076.93</v>
      </c>
      <c r="AF95" s="89"/>
      <c r="AG95" s="89">
        <f t="shared" si="38"/>
        <v>-360.93000000000029</v>
      </c>
      <c r="AH95" s="89">
        <f t="shared" si="39"/>
        <v>-54.599343810899882</v>
      </c>
      <c r="AI95" s="109">
        <f t="shared" si="40"/>
        <v>-1</v>
      </c>
      <c r="AJ95" s="109">
        <f t="shared" si="55"/>
        <v>50</v>
      </c>
      <c r="AK95" s="88"/>
      <c r="AL95" s="191">
        <f t="shared" si="56"/>
        <v>75.180000000000291</v>
      </c>
      <c r="AM95" s="191" t="str">
        <f t="shared" si="57"/>
        <v/>
      </c>
      <c r="AN95" s="88"/>
      <c r="AO95" s="191"/>
      <c r="AP95" s="191">
        <f t="shared" si="41"/>
        <v>130270.46490000021</v>
      </c>
      <c r="AQ95" s="191">
        <f t="shared" si="64"/>
        <v>209.15608580896327</v>
      </c>
      <c r="AR95" s="191">
        <f t="shared" si="65"/>
        <v>-126.13281057913116</v>
      </c>
      <c r="AS95" s="250">
        <f t="shared" si="68"/>
        <v>0</v>
      </c>
      <c r="AT95" s="250">
        <f t="shared" si="69"/>
        <v>0</v>
      </c>
      <c r="AU95" s="250">
        <f t="shared" si="70"/>
        <v>1</v>
      </c>
      <c r="AV95" s="250">
        <f t="shared" si="71"/>
        <v>0</v>
      </c>
      <c r="AW95" s="250">
        <f t="shared" si="72"/>
        <v>0</v>
      </c>
      <c r="AX95" s="250">
        <f t="shared" si="73"/>
        <v>0</v>
      </c>
      <c r="AY95" s="89"/>
      <c r="AZ95" s="111"/>
      <c r="BA95" s="111"/>
      <c r="BB95" s="111"/>
      <c r="BC95" s="111"/>
      <c r="BD95" s="111"/>
      <c r="BE95" s="111"/>
      <c r="BF95" s="111"/>
      <c r="BG95" s="111"/>
      <c r="BH95" s="89"/>
      <c r="BI95" s="89"/>
      <c r="BJ95" s="89"/>
      <c r="BK95" s="89"/>
      <c r="BL95" s="89"/>
    </row>
    <row r="96" spans="1:64" x14ac:dyDescent="0.25">
      <c r="A96" s="86">
        <f t="shared" si="42"/>
        <v>95</v>
      </c>
      <c r="B96" s="113">
        <v>4.7896239522585239E-2</v>
      </c>
      <c r="C96" s="88"/>
      <c r="D96" s="88"/>
      <c r="E96" s="194">
        <f t="shared" si="45"/>
        <v>2.650204929907372E-2</v>
      </c>
      <c r="F96" s="89">
        <f t="shared" si="58"/>
        <v>3.0992896031386773E-3</v>
      </c>
      <c r="G96" s="113">
        <v>7.9427538223860977E-2</v>
      </c>
      <c r="H96" s="88"/>
      <c r="I96" s="84">
        <f t="shared" si="46"/>
        <v>25080.611083217125</v>
      </c>
      <c r="J96" s="84">
        <f t="shared" si="47"/>
        <v>25248.255531411171</v>
      </c>
      <c r="K96" s="84">
        <f t="shared" si="48"/>
        <v>25415.899979605219</v>
      </c>
      <c r="L96" s="84">
        <f t="shared" si="49"/>
        <v>25583.544427799265</v>
      </c>
      <c r="M96" s="108">
        <f>IF(T96&lt;&gt;0,(((G96+1)*('Data Raw'!$N$1007-'Data Raw'!$N$1008)/2+'Data Raw'!$N$1008)*'Data Raw'!$M$1010+'Data Raw'!$M$1009)*AE96+AE96)</f>
        <v>25751.188875993314</v>
      </c>
      <c r="N96" s="84">
        <f t="shared" si="50"/>
        <v>25918.833324187362</v>
      </c>
      <c r="O96" s="84">
        <f t="shared" si="51"/>
        <v>26086.477772381408</v>
      </c>
      <c r="P96" s="84">
        <f t="shared" si="52"/>
        <v>26254.122220575457</v>
      </c>
      <c r="Q96" s="84">
        <f t="shared" si="53"/>
        <v>26421.766668769502</v>
      </c>
      <c r="R96" s="166" t="str">
        <f t="shared" si="59"/>
        <v/>
      </c>
      <c r="S96" s="109">
        <f>'Data Raw'!E138</f>
        <v>25870.71</v>
      </c>
      <c r="T96" s="109">
        <f>'Data Raw'!G138</f>
        <v>26205.91</v>
      </c>
      <c r="U96" s="109">
        <f>'Data Raw'!D138</f>
        <v>26205.91</v>
      </c>
      <c r="V96" s="166" t="str">
        <f t="shared" si="60"/>
        <v/>
      </c>
      <c r="W96" s="89">
        <f t="shared" si="43"/>
        <v>-454.7211240066863</v>
      </c>
      <c r="X96" s="89">
        <f t="shared" si="44"/>
        <v>206771.30061790417</v>
      </c>
      <c r="Y96" s="89">
        <f t="shared" si="61"/>
        <v>354.82051093571681</v>
      </c>
      <c r="Z96" s="109">
        <f t="shared" si="54"/>
        <v>335.20000000000073</v>
      </c>
      <c r="AA96" s="89">
        <f t="shared" si="62"/>
        <v>405.60794935927157</v>
      </c>
      <c r="AB96" s="89">
        <f t="shared" si="63"/>
        <v>25515.968783552056</v>
      </c>
      <c r="AC96" s="89">
        <f t="shared" si="66"/>
        <v>26225.451216447942</v>
      </c>
      <c r="AD96" s="89">
        <f t="shared" si="67"/>
        <v>1</v>
      </c>
      <c r="AE96" s="89">
        <f>'Data Raw'!C138</f>
        <v>25870.71</v>
      </c>
      <c r="AF96" s="89"/>
      <c r="AG96" s="89">
        <f t="shared" si="38"/>
        <v>335.20000000000073</v>
      </c>
      <c r="AH96" s="89">
        <f t="shared" si="39"/>
        <v>-119.52112400668557</v>
      </c>
      <c r="AI96" s="109">
        <f t="shared" si="40"/>
        <v>-1</v>
      </c>
      <c r="AJ96" s="109">
        <f t="shared" si="55"/>
        <v>50</v>
      </c>
      <c r="AK96" s="88"/>
      <c r="AL96" s="191" t="str">
        <f t="shared" si="56"/>
        <v/>
      </c>
      <c r="AM96" s="191">
        <f t="shared" si="57"/>
        <v>-335.20000000000073</v>
      </c>
      <c r="AN96" s="88"/>
      <c r="AO96" s="191"/>
      <c r="AP96" s="191">
        <f t="shared" si="41"/>
        <v>112359.04000000049</v>
      </c>
      <c r="AQ96" s="191">
        <f t="shared" si="64"/>
        <v>223.16096516352297</v>
      </c>
      <c r="AR96" s="191">
        <f t="shared" si="65"/>
        <v>-131.65954577219384</v>
      </c>
      <c r="AS96" s="250">
        <f t="shared" si="68"/>
        <v>0</v>
      </c>
      <c r="AT96" s="250">
        <f t="shared" si="69"/>
        <v>0</v>
      </c>
      <c r="AU96" s="250">
        <f t="shared" si="70"/>
        <v>0</v>
      </c>
      <c r="AV96" s="250">
        <f t="shared" si="71"/>
        <v>0</v>
      </c>
      <c r="AW96" s="250">
        <f t="shared" si="72"/>
        <v>1</v>
      </c>
      <c r="AX96" s="250">
        <f t="shared" si="73"/>
        <v>0</v>
      </c>
      <c r="AY96" s="89"/>
      <c r="AZ96" s="111"/>
      <c r="BA96" s="111"/>
      <c r="BB96" s="111"/>
      <c r="BC96" s="111"/>
      <c r="BD96" s="111"/>
      <c r="BE96" s="111"/>
      <c r="BF96" s="111"/>
      <c r="BG96" s="111"/>
      <c r="BH96" s="89"/>
      <c r="BI96" s="89"/>
      <c r="BJ96" s="89"/>
      <c r="BK96" s="89"/>
      <c r="BL96" s="89"/>
    </row>
    <row r="97" spans="1:64" x14ac:dyDescent="0.25">
      <c r="A97" s="86">
        <f t="shared" si="42"/>
        <v>96</v>
      </c>
      <c r="B97" s="113">
        <v>5.9180965413001599E-4</v>
      </c>
      <c r="C97" s="88"/>
      <c r="D97" s="88"/>
      <c r="E97" s="194">
        <f t="shared" si="45"/>
        <v>-4.7304429868455226E-2</v>
      </c>
      <c r="F97" s="89">
        <f t="shared" si="58"/>
        <v>-4.1012417499461662E-3</v>
      </c>
      <c r="G97" s="113">
        <v>0.12689090243527018</v>
      </c>
      <c r="H97" s="88"/>
      <c r="I97" s="84">
        <f t="shared" si="46"/>
        <v>25154.74332686569</v>
      </c>
      <c r="J97" s="84">
        <f t="shared" si="47"/>
        <v>25332.153582333543</v>
      </c>
      <c r="K97" s="84">
        <f t="shared" si="48"/>
        <v>25509.563837801405</v>
      </c>
      <c r="L97" s="84">
        <f t="shared" si="49"/>
        <v>25686.974093269262</v>
      </c>
      <c r="M97" s="108">
        <f>IF(T97&lt;&gt;0,(((G97+1)*('Data Raw'!$N$1007-'Data Raw'!$N$1008)/2+'Data Raw'!$N$1008)*'Data Raw'!$M$1010+'Data Raw'!$M$1009)*AE97+AE97)</f>
        <v>25864.38434873712</v>
      </c>
      <c r="N97" s="84">
        <f t="shared" si="50"/>
        <v>26041.794604204977</v>
      </c>
      <c r="O97" s="84">
        <f t="shared" si="51"/>
        <v>26219.204859672835</v>
      </c>
      <c r="P97" s="84">
        <f t="shared" si="52"/>
        <v>26396.615115140696</v>
      </c>
      <c r="Q97" s="84">
        <f t="shared" si="53"/>
        <v>26574.02537060855</v>
      </c>
      <c r="R97" s="166" t="str">
        <f t="shared" si="59"/>
        <v/>
      </c>
      <c r="S97" s="109">
        <f>'Data Raw'!E139</f>
        <v>25570.84</v>
      </c>
      <c r="T97" s="109">
        <f>'Data Raw'!G139</f>
        <v>25813.81</v>
      </c>
      <c r="U97" s="109">
        <f>'Data Raw'!D139</f>
        <v>25886.9</v>
      </c>
      <c r="V97" s="166">
        <f t="shared" si="60"/>
        <v>1</v>
      </c>
      <c r="W97" s="89">
        <f t="shared" si="43"/>
        <v>50.574348737118271</v>
      </c>
      <c r="X97" s="89">
        <f t="shared" si="44"/>
        <v>2557.7647501836564</v>
      </c>
      <c r="Y97" s="89">
        <f t="shared" si="61"/>
        <v>329.05564762433255</v>
      </c>
      <c r="Z97" s="109">
        <f t="shared" si="54"/>
        <v>316.06000000000131</v>
      </c>
      <c r="AA97" s="89">
        <f t="shared" si="62"/>
        <v>392.81538516509011</v>
      </c>
      <c r="AB97" s="89">
        <f t="shared" si="63"/>
        <v>25540.533243044618</v>
      </c>
      <c r="AC97" s="89">
        <f t="shared" si="66"/>
        <v>26230.066756955381</v>
      </c>
      <c r="AD97" s="89">
        <f t="shared" si="67"/>
        <v>1</v>
      </c>
      <c r="AE97" s="89">
        <f>'Data Raw'!C139</f>
        <v>25885.3</v>
      </c>
      <c r="AF97" s="89"/>
      <c r="AG97" s="89">
        <f t="shared" si="38"/>
        <v>-71.489999999997963</v>
      </c>
      <c r="AH97" s="89">
        <f t="shared" si="39"/>
        <v>-20.915651262879692</v>
      </c>
      <c r="AI97" s="109">
        <f t="shared" si="40"/>
        <v>-1</v>
      </c>
      <c r="AJ97" s="109">
        <f t="shared" si="55"/>
        <v>50</v>
      </c>
      <c r="AK97" s="88"/>
      <c r="AL97" s="191">
        <f t="shared" si="56"/>
        <v>335.20000000000073</v>
      </c>
      <c r="AM97" s="191" t="str">
        <f t="shared" si="57"/>
        <v/>
      </c>
      <c r="AN97" s="88"/>
      <c r="AO97" s="191"/>
      <c r="AP97" s="191">
        <f t="shared" si="41"/>
        <v>5110.8200999997089</v>
      </c>
      <c r="AQ97" s="191">
        <f t="shared" si="64"/>
        <v>206.30863570090906</v>
      </c>
      <c r="AR97" s="191">
        <f t="shared" si="65"/>
        <v>-122.74701192342349</v>
      </c>
      <c r="AS97" s="250">
        <f t="shared" si="68"/>
        <v>0</v>
      </c>
      <c r="AT97" s="250">
        <f t="shared" si="69"/>
        <v>0</v>
      </c>
      <c r="AU97" s="250">
        <f t="shared" si="70"/>
        <v>1</v>
      </c>
      <c r="AV97" s="250">
        <f t="shared" si="71"/>
        <v>0</v>
      </c>
      <c r="AW97" s="250">
        <f t="shared" si="72"/>
        <v>0</v>
      </c>
      <c r="AX97" s="250">
        <f t="shared" si="73"/>
        <v>0</v>
      </c>
      <c r="AY97" s="89"/>
      <c r="AZ97" s="111"/>
      <c r="BA97" s="111"/>
      <c r="BB97" s="111"/>
      <c r="BC97" s="111"/>
      <c r="BD97" s="111"/>
      <c r="BE97" s="111"/>
      <c r="BF97" s="111"/>
      <c r="BG97" s="111"/>
      <c r="BH97" s="89"/>
      <c r="BI97" s="89"/>
      <c r="BJ97" s="89"/>
      <c r="BK97" s="89"/>
      <c r="BL97" s="89"/>
    </row>
    <row r="98" spans="1:64" x14ac:dyDescent="0.25">
      <c r="A98" s="86">
        <f t="shared" si="42"/>
        <v>97</v>
      </c>
      <c r="B98" s="113">
        <v>2.026140379735162E-2</v>
      </c>
      <c r="C98" s="88"/>
      <c r="D98" s="88"/>
      <c r="E98" s="194">
        <f t="shared" si="45"/>
        <v>1.9669594143221603E-2</v>
      </c>
      <c r="F98" s="89">
        <f t="shared" si="58"/>
        <v>-7.05408050922199E-4</v>
      </c>
      <c r="G98" s="113">
        <v>0.12238839343076893</v>
      </c>
      <c r="H98" s="88"/>
      <c r="I98" s="84">
        <f t="shared" si="46"/>
        <v>25139.380035443141</v>
      </c>
      <c r="J98" s="84">
        <f t="shared" si="47"/>
        <v>25303.907859255309</v>
      </c>
      <c r="K98" s="84">
        <f t="shared" si="48"/>
        <v>25468.435683067473</v>
      </c>
      <c r="L98" s="84">
        <f t="shared" si="49"/>
        <v>25632.963506879641</v>
      </c>
      <c r="M98" s="108">
        <f>IF(T98&lt;&gt;0,(((G98+1)*('Data Raw'!$N$1007-'Data Raw'!$N$1008)/2+'Data Raw'!$N$1008)*'Data Raw'!$M$1010+'Data Raw'!$M$1009)*AE98+AE98)</f>
        <v>25797.491330691806</v>
      </c>
      <c r="N98" s="84">
        <f t="shared" si="50"/>
        <v>25962.019154503971</v>
      </c>
      <c r="O98" s="84">
        <f t="shared" si="51"/>
        <v>26126.546978316139</v>
      </c>
      <c r="P98" s="84">
        <f t="shared" si="52"/>
        <v>26291.074802128303</v>
      </c>
      <c r="Q98" s="84">
        <f t="shared" si="53"/>
        <v>26455.602625940472</v>
      </c>
      <c r="R98" s="166" t="str">
        <f t="shared" si="59"/>
        <v/>
      </c>
      <c r="S98" s="109">
        <f>'Data Raw'!E140</f>
        <v>25377.83</v>
      </c>
      <c r="T98" s="109">
        <f>'Data Raw'!G140</f>
        <v>25502.23</v>
      </c>
      <c r="U98" s="109">
        <f>'Data Raw'!D140</f>
        <v>25900.68</v>
      </c>
      <c r="V98" s="166">
        <f t="shared" si="60"/>
        <v>1</v>
      </c>
      <c r="W98" s="89">
        <f t="shared" si="43"/>
        <v>295.26133069180651</v>
      </c>
      <c r="X98" s="89">
        <f t="shared" si="44"/>
        <v>87179.25340189632</v>
      </c>
      <c r="Y98" s="89">
        <f t="shared" si="61"/>
        <v>324.44347269103082</v>
      </c>
      <c r="Z98" s="109">
        <f t="shared" si="54"/>
        <v>522.84999999999854</v>
      </c>
      <c r="AA98" s="89">
        <f t="shared" si="62"/>
        <v>411.39175871293418</v>
      </c>
      <c r="AB98" s="89">
        <f t="shared" si="63"/>
        <v>25493.806922609674</v>
      </c>
      <c r="AC98" s="89">
        <f t="shared" si="66"/>
        <v>26161.593077390327</v>
      </c>
      <c r="AD98" s="89">
        <f t="shared" si="67"/>
        <v>1</v>
      </c>
      <c r="AE98" s="89">
        <f>'Data Raw'!C140</f>
        <v>25827.7</v>
      </c>
      <c r="AF98" s="89"/>
      <c r="AG98" s="89">
        <f t="shared" si="38"/>
        <v>-325.47000000000116</v>
      </c>
      <c r="AH98" s="89">
        <f t="shared" si="39"/>
        <v>-30.208669308194658</v>
      </c>
      <c r="AI98" s="109">
        <f t="shared" si="40"/>
        <v>-1</v>
      </c>
      <c r="AJ98" s="109">
        <f t="shared" si="55"/>
        <v>50</v>
      </c>
      <c r="AK98" s="88"/>
      <c r="AL98" s="191">
        <f t="shared" si="56"/>
        <v>71.489999999997963</v>
      </c>
      <c r="AM98" s="191" t="str">
        <f t="shared" si="57"/>
        <v/>
      </c>
      <c r="AN98" s="88"/>
      <c r="AO98" s="191"/>
      <c r="AP98" s="191">
        <f t="shared" si="41"/>
        <v>105930.72090000076</v>
      </c>
      <c r="AQ98" s="191">
        <f t="shared" si="64"/>
        <v>219.54878728969709</v>
      </c>
      <c r="AR98" s="191">
        <f t="shared" si="65"/>
        <v>-104.89468540133373</v>
      </c>
      <c r="AS98" s="250">
        <f t="shared" si="68"/>
        <v>0</v>
      </c>
      <c r="AT98" s="250">
        <f t="shared" si="69"/>
        <v>0</v>
      </c>
      <c r="AU98" s="250">
        <f t="shared" si="70"/>
        <v>1</v>
      </c>
      <c r="AV98" s="250">
        <f t="shared" si="71"/>
        <v>0</v>
      </c>
      <c r="AW98" s="250">
        <f t="shared" si="72"/>
        <v>0</v>
      </c>
      <c r="AX98" s="250">
        <f t="shared" si="73"/>
        <v>0</v>
      </c>
      <c r="AY98" s="89"/>
      <c r="AZ98" s="111"/>
      <c r="BA98" s="111"/>
      <c r="BB98" s="111"/>
      <c r="BC98" s="111"/>
      <c r="BD98" s="111"/>
      <c r="BE98" s="111"/>
      <c r="BF98" s="111"/>
      <c r="BG98" s="111"/>
      <c r="BH98" s="89"/>
      <c r="BI98" s="89"/>
      <c r="BJ98" s="89"/>
      <c r="BK98" s="89"/>
      <c r="BL98" s="89"/>
    </row>
    <row r="99" spans="1:64" x14ac:dyDescent="0.25">
      <c r="A99" s="86">
        <f t="shared" si="42"/>
        <v>98</v>
      </c>
      <c r="B99" s="113">
        <v>8.0388071296704344E-3</v>
      </c>
      <c r="C99" s="88"/>
      <c r="D99" s="88"/>
      <c r="E99" s="194">
        <f t="shared" si="45"/>
        <v>-1.2222596667681185E-2</v>
      </c>
      <c r="F99" s="89">
        <f t="shared" si="58"/>
        <v>-2.3507207104591968E-3</v>
      </c>
      <c r="G99" s="113">
        <v>9.0429394691197415E-2</v>
      </c>
      <c r="H99" s="88"/>
      <c r="I99" s="84">
        <f t="shared" si="46"/>
        <v>24566.575992578404</v>
      </c>
      <c r="J99" s="84">
        <f t="shared" si="47"/>
        <v>24728.797728923917</v>
      </c>
      <c r="K99" s="84">
        <f t="shared" si="48"/>
        <v>24891.019465269434</v>
      </c>
      <c r="L99" s="84">
        <f t="shared" si="49"/>
        <v>25053.241201614946</v>
      </c>
      <c r="M99" s="108">
        <f>IF(T99&lt;&gt;0,(((G99+1)*('Data Raw'!$N$1007-'Data Raw'!$N$1008)/2+'Data Raw'!$N$1008)*'Data Raw'!$M$1010+'Data Raw'!$M$1009)*AE99+AE99)</f>
        <v>25215.462937960463</v>
      </c>
      <c r="N99" s="84">
        <f t="shared" si="50"/>
        <v>25377.68467430598</v>
      </c>
      <c r="O99" s="84">
        <f t="shared" si="51"/>
        <v>25539.906410651492</v>
      </c>
      <c r="P99" s="84">
        <f t="shared" si="52"/>
        <v>25702.128146997009</v>
      </c>
      <c r="Q99" s="84">
        <f t="shared" si="53"/>
        <v>25864.349883342522</v>
      </c>
      <c r="R99" s="166" t="str">
        <f t="shared" si="59"/>
        <v/>
      </c>
      <c r="S99" s="109">
        <f>'Data Raw'!E141</f>
        <v>24990.94</v>
      </c>
      <c r="T99" s="109">
        <f>'Data Raw'!G141</f>
        <v>25033.21</v>
      </c>
      <c r="U99" s="109">
        <f>'Data Raw'!D141</f>
        <v>25411.91</v>
      </c>
      <c r="V99" s="166">
        <f t="shared" si="60"/>
        <v>1</v>
      </c>
      <c r="W99" s="89">
        <f t="shared" si="43"/>
        <v>182.2529379604639</v>
      </c>
      <c r="X99" s="89">
        <f t="shared" si="44"/>
        <v>33216.133395220699</v>
      </c>
      <c r="Y99" s="89">
        <f t="shared" si="61"/>
        <v>308.17377640038347</v>
      </c>
      <c r="Z99" s="109">
        <f t="shared" si="54"/>
        <v>420.97000000000116</v>
      </c>
      <c r="AA99" s="89">
        <f t="shared" si="62"/>
        <v>412.76007889680091</v>
      </c>
      <c r="AB99" s="89">
        <f t="shared" si="63"/>
        <v>24960.347005094005</v>
      </c>
      <c r="AC99" s="89">
        <f t="shared" si="66"/>
        <v>25659.712994905993</v>
      </c>
      <c r="AD99" s="89">
        <f t="shared" si="67"/>
        <v>1</v>
      </c>
      <c r="AE99" s="89">
        <f>'Data Raw'!C141</f>
        <v>25310.03</v>
      </c>
      <c r="AF99" s="89"/>
      <c r="AG99" s="89">
        <f t="shared" si="38"/>
        <v>-276.81999999999971</v>
      </c>
      <c r="AH99" s="89">
        <f t="shared" si="39"/>
        <v>-94.567062039535813</v>
      </c>
      <c r="AI99" s="109">
        <f t="shared" si="40"/>
        <v>-1</v>
      </c>
      <c r="AJ99" s="109">
        <f t="shared" si="55"/>
        <v>50</v>
      </c>
      <c r="AK99" s="88"/>
      <c r="AL99" s="191">
        <f t="shared" si="56"/>
        <v>325.47000000000116</v>
      </c>
      <c r="AM99" s="191" t="str">
        <f t="shared" si="57"/>
        <v/>
      </c>
      <c r="AN99" s="88"/>
      <c r="AO99" s="191"/>
      <c r="AP99" s="191">
        <f t="shared" si="41"/>
        <v>76629.312399999835</v>
      </c>
      <c r="AQ99" s="191">
        <f t="shared" si="64"/>
        <v>225.91225536861958</v>
      </c>
      <c r="AR99" s="191">
        <f t="shared" si="65"/>
        <v>-82.261521031763891</v>
      </c>
      <c r="AS99" s="250">
        <f t="shared" si="68"/>
        <v>0</v>
      </c>
      <c r="AT99" s="250">
        <f t="shared" si="69"/>
        <v>0</v>
      </c>
      <c r="AU99" s="250">
        <f t="shared" si="70"/>
        <v>1</v>
      </c>
      <c r="AV99" s="250">
        <f t="shared" si="71"/>
        <v>0</v>
      </c>
      <c r="AW99" s="250">
        <f t="shared" si="72"/>
        <v>0</v>
      </c>
      <c r="AX99" s="250">
        <f t="shared" si="73"/>
        <v>0</v>
      </c>
      <c r="AY99" s="89"/>
      <c r="AZ99" s="111"/>
      <c r="BA99" s="111"/>
      <c r="BB99" s="111"/>
      <c r="BC99" s="111"/>
      <c r="BD99" s="111"/>
      <c r="BE99" s="111"/>
      <c r="BF99" s="111"/>
      <c r="BG99" s="111"/>
      <c r="BH99" s="89"/>
      <c r="BI99" s="89"/>
      <c r="BJ99" s="89"/>
      <c r="BK99" s="89"/>
      <c r="BL99" s="89"/>
    </row>
    <row r="100" spans="1:64" x14ac:dyDescent="0.25">
      <c r="A100" s="86">
        <f t="shared" si="42"/>
        <v>99</v>
      </c>
      <c r="B100" s="113">
        <v>1.4574603475953506E-2</v>
      </c>
      <c r="C100" s="88"/>
      <c r="D100" s="88"/>
      <c r="E100" s="194">
        <f t="shared" si="45"/>
        <v>6.5357963462830716E-3</v>
      </c>
      <c r="F100" s="89">
        <f t="shared" si="58"/>
        <v>-1.0812182737817298E-3</v>
      </c>
      <c r="G100" s="113">
        <v>7.1629032794405134E-2</v>
      </c>
      <c r="H100" s="88"/>
      <c r="I100" s="84">
        <f t="shared" si="46"/>
        <v>24294.305408377244</v>
      </c>
      <c r="J100" s="84">
        <f t="shared" si="47"/>
        <v>24448.39229657744</v>
      </c>
      <c r="K100" s="84">
        <f t="shared" si="48"/>
        <v>24602.479184777629</v>
      </c>
      <c r="L100" s="84">
        <f t="shared" si="49"/>
        <v>24756.566072977821</v>
      </c>
      <c r="M100" s="108">
        <f>IF(T100&lt;&gt;0,(((G100+1)*('Data Raw'!$N$1007-'Data Raw'!$N$1008)/2+'Data Raw'!$N$1008)*'Data Raw'!$M$1010+'Data Raw'!$M$1009)*AE100+AE100)</f>
        <v>24910.652961178013</v>
      </c>
      <c r="N100" s="84">
        <f t="shared" si="50"/>
        <v>25064.739849378206</v>
      </c>
      <c r="O100" s="84">
        <f t="shared" si="51"/>
        <v>25218.826737578398</v>
      </c>
      <c r="P100" s="84">
        <f t="shared" si="52"/>
        <v>25372.913625778587</v>
      </c>
      <c r="Q100" s="84">
        <f t="shared" si="53"/>
        <v>25527.000513978783</v>
      </c>
      <c r="R100" s="166" t="str">
        <f t="shared" si="59"/>
        <v/>
      </c>
      <c r="S100" s="109">
        <f>'Data Raw'!E142</f>
        <v>24505.21</v>
      </c>
      <c r="T100" s="109">
        <f>'Data Raw'!G142</f>
        <v>24667.85</v>
      </c>
      <c r="U100" s="109">
        <f>'Data Raw'!D142</f>
        <v>25045.55</v>
      </c>
      <c r="V100" s="166">
        <f t="shared" si="60"/>
        <v>1</v>
      </c>
      <c r="W100" s="89">
        <f t="shared" si="43"/>
        <v>242.80296117801481</v>
      </c>
      <c r="X100" s="89">
        <f t="shared" si="44"/>
        <v>58953.27795681257</v>
      </c>
      <c r="Y100" s="89">
        <f t="shared" si="61"/>
        <v>299.70932029981839</v>
      </c>
      <c r="Z100" s="109">
        <f t="shared" si="54"/>
        <v>540.34000000000015</v>
      </c>
      <c r="AA100" s="89">
        <f t="shared" si="62"/>
        <v>430.98578191154365</v>
      </c>
      <c r="AB100" s="89">
        <f t="shared" si="63"/>
        <v>24691.183932937718</v>
      </c>
      <c r="AC100" s="89">
        <f t="shared" si="66"/>
        <v>25392.87606706228</v>
      </c>
      <c r="AD100" s="89" t="str">
        <f t="shared" si="67"/>
        <v/>
      </c>
      <c r="AE100" s="89">
        <f>'Data Raw'!C142</f>
        <v>25042.03</v>
      </c>
      <c r="AF100" s="89"/>
      <c r="AG100" s="89">
        <f t="shared" si="38"/>
        <v>-374.18000000000029</v>
      </c>
      <c r="AH100" s="89">
        <f t="shared" si="39"/>
        <v>-131.37703882198548</v>
      </c>
      <c r="AI100" s="109">
        <f t="shared" si="40"/>
        <v>-1</v>
      </c>
      <c r="AJ100" s="109">
        <f t="shared" si="55"/>
        <v>50</v>
      </c>
      <c r="AK100" s="88"/>
      <c r="AL100" s="191">
        <f t="shared" si="56"/>
        <v>276.81999999999971</v>
      </c>
      <c r="AM100" s="191" t="str">
        <f t="shared" si="57"/>
        <v/>
      </c>
      <c r="AN100" s="88"/>
      <c r="AO100" s="191"/>
      <c r="AP100" s="191">
        <f t="shared" si="41"/>
        <v>140010.67240000021</v>
      </c>
      <c r="AQ100" s="191">
        <f t="shared" si="64"/>
        <v>242.38644921655077</v>
      </c>
      <c r="AR100" s="191">
        <f t="shared" si="65"/>
        <v>-57.322871083267614</v>
      </c>
      <c r="AS100" s="250">
        <f t="shared" si="68"/>
        <v>0</v>
      </c>
      <c r="AT100" s="250">
        <f t="shared" si="69"/>
        <v>0</v>
      </c>
      <c r="AU100" s="250">
        <f t="shared" si="70"/>
        <v>1</v>
      </c>
      <c r="AV100" s="250">
        <f t="shared" si="71"/>
        <v>0</v>
      </c>
      <c r="AW100" s="250">
        <f t="shared" si="72"/>
        <v>0</v>
      </c>
      <c r="AX100" s="250">
        <f t="shared" si="73"/>
        <v>0</v>
      </c>
      <c r="AY100" s="89"/>
      <c r="AZ100" s="111"/>
      <c r="BA100" s="111"/>
      <c r="BB100" s="111"/>
      <c r="BC100" s="111"/>
      <c r="BD100" s="111"/>
      <c r="BE100" s="111"/>
      <c r="BF100" s="111"/>
      <c r="BG100" s="111"/>
      <c r="BH100" s="89"/>
      <c r="BI100" s="89"/>
      <c r="BJ100" s="89"/>
      <c r="BK100" s="89"/>
      <c r="BL100" s="89"/>
    </row>
    <row r="101" spans="1:64" x14ac:dyDescent="0.25">
      <c r="A101" s="86">
        <f t="shared" si="42"/>
        <v>100</v>
      </c>
      <c r="B101" s="113">
        <v>6.7053227106836963E-2</v>
      </c>
      <c r="C101" s="88"/>
      <c r="D101" s="88"/>
      <c r="E101" s="194">
        <f t="shared" si="45"/>
        <v>5.2478623630883459E-2</v>
      </c>
      <c r="F101" s="89">
        <f t="shared" si="58"/>
        <v>6.570187712599011E-3</v>
      </c>
      <c r="G101" s="113">
        <v>4.5913350319518563E-2</v>
      </c>
      <c r="H101" s="88"/>
      <c r="I101" s="84">
        <f t="shared" si="46"/>
        <v>23809.966014812075</v>
      </c>
      <c r="J101" s="84">
        <f t="shared" si="47"/>
        <v>23959.820674961986</v>
      </c>
      <c r="K101" s="84">
        <f t="shared" si="48"/>
        <v>24109.675335111893</v>
      </c>
      <c r="L101" s="84">
        <f t="shared" si="49"/>
        <v>24259.529995261804</v>
      </c>
      <c r="M101" s="108">
        <f>IF(T101&lt;&gt;0,(((G101+1)*('Data Raw'!$N$1007-'Data Raw'!$N$1008)/2+'Data Raw'!$N$1008)*'Data Raw'!$M$1010+'Data Raw'!$M$1009)*AE101+AE101)</f>
        <v>24409.384655411712</v>
      </c>
      <c r="N101" s="84">
        <f t="shared" si="50"/>
        <v>24559.239315561619</v>
      </c>
      <c r="O101" s="84">
        <f t="shared" si="51"/>
        <v>24709.09397571153</v>
      </c>
      <c r="P101" s="84">
        <f t="shared" si="52"/>
        <v>24858.948635861438</v>
      </c>
      <c r="Q101" s="84">
        <f t="shared" si="53"/>
        <v>25008.803296011349</v>
      </c>
      <c r="R101" s="166" t="str">
        <f t="shared" si="59"/>
        <v/>
      </c>
      <c r="S101" s="109">
        <f>'Data Raw'!E143</f>
        <v>24424.74</v>
      </c>
      <c r="T101" s="109">
        <f>'Data Raw'!G143</f>
        <v>24920.76</v>
      </c>
      <c r="U101" s="109">
        <f>'Data Raw'!D143</f>
        <v>24920.76</v>
      </c>
      <c r="V101" s="166" t="str">
        <f t="shared" si="60"/>
        <v/>
      </c>
      <c r="W101" s="89">
        <f t="shared" si="43"/>
        <v>-511.37534458828668</v>
      </c>
      <c r="X101" s="89">
        <f t="shared" si="44"/>
        <v>261504.74305278895</v>
      </c>
      <c r="Y101" s="89">
        <f t="shared" si="61"/>
        <v>338.1586278446137</v>
      </c>
      <c r="Z101" s="109">
        <f t="shared" si="54"/>
        <v>496.0199999999968</v>
      </c>
      <c r="AA101" s="89">
        <f t="shared" si="62"/>
        <v>440.2763844956084</v>
      </c>
      <c r="AB101" s="89">
        <f t="shared" si="63"/>
        <v>24222.832085375187</v>
      </c>
      <c r="AC101" s="89">
        <f t="shared" si="66"/>
        <v>24955.50791462481</v>
      </c>
      <c r="AD101" s="89">
        <f t="shared" si="67"/>
        <v>1</v>
      </c>
      <c r="AE101" s="89">
        <f>'Data Raw'!C143</f>
        <v>24589.17</v>
      </c>
      <c r="AF101" s="89"/>
      <c r="AG101" s="89">
        <f t="shared" si="38"/>
        <v>331.59000000000015</v>
      </c>
      <c r="AH101" s="89">
        <f t="shared" si="39"/>
        <v>-179.78534458828653</v>
      </c>
      <c r="AI101" s="109">
        <f t="shared" si="40"/>
        <v>-1</v>
      </c>
      <c r="AJ101" s="109">
        <f t="shared" si="55"/>
        <v>50</v>
      </c>
      <c r="AK101" s="88"/>
      <c r="AL101" s="191" t="str">
        <f t="shared" si="56"/>
        <v/>
      </c>
      <c r="AM101" s="191">
        <f t="shared" si="57"/>
        <v>-331.59000000000015</v>
      </c>
      <c r="AN101" s="88"/>
      <c r="AO101" s="191"/>
      <c r="AP101" s="191">
        <f t="shared" si="41"/>
        <v>109951.92810000009</v>
      </c>
      <c r="AQ101" s="191">
        <f t="shared" si="64"/>
        <v>252.29795485915628</v>
      </c>
      <c r="AR101" s="191">
        <f t="shared" si="65"/>
        <v>-85.860672985457427</v>
      </c>
      <c r="AS101" s="250">
        <f t="shared" si="68"/>
        <v>0</v>
      </c>
      <c r="AT101" s="250">
        <f t="shared" si="69"/>
        <v>0</v>
      </c>
      <c r="AU101" s="250">
        <f t="shared" si="70"/>
        <v>0</v>
      </c>
      <c r="AV101" s="250">
        <f t="shared" si="71"/>
        <v>0</v>
      </c>
      <c r="AW101" s="250">
        <f t="shared" si="72"/>
        <v>0</v>
      </c>
      <c r="AX101" s="250">
        <f t="shared" si="73"/>
        <v>1</v>
      </c>
      <c r="AY101" s="89"/>
      <c r="AZ101" s="111"/>
      <c r="BA101" s="111"/>
      <c r="BB101" s="111"/>
      <c r="BC101" s="111"/>
      <c r="BD101" s="111"/>
      <c r="BE101" s="111"/>
      <c r="BF101" s="111"/>
      <c r="BG101" s="111"/>
      <c r="BH101" s="89"/>
      <c r="BI101" s="89"/>
      <c r="BJ101" s="89"/>
      <c r="BK101" s="89"/>
      <c r="BL101" s="89"/>
    </row>
    <row r="102" spans="1:64" x14ac:dyDescent="0.25">
      <c r="A102" s="86">
        <f t="shared" si="42"/>
        <v>101</v>
      </c>
      <c r="B102" s="113">
        <v>5.6677453933197806E-2</v>
      </c>
      <c r="C102" s="88"/>
      <c r="D102" s="88"/>
      <c r="E102" s="194">
        <f t="shared" si="45"/>
        <v>-1.0375773173639156E-2</v>
      </c>
      <c r="F102" s="89">
        <f t="shared" si="58"/>
        <v>4.1493361574221291E-3</v>
      </c>
      <c r="G102" s="113">
        <v>0.10149783257769755</v>
      </c>
      <c r="H102" s="88"/>
      <c r="I102" s="84">
        <f t="shared" si="46"/>
        <v>23893.951402094131</v>
      </c>
      <c r="J102" s="84">
        <f t="shared" si="47"/>
        <v>24063.030716016434</v>
      </c>
      <c r="K102" s="84">
        <f t="shared" si="48"/>
        <v>24232.110029938744</v>
      </c>
      <c r="L102" s="84">
        <f t="shared" si="49"/>
        <v>24401.18934386105</v>
      </c>
      <c r="M102" s="108">
        <f>IF(T102&lt;&gt;0,(((G102+1)*('Data Raw'!$N$1007-'Data Raw'!$N$1008)/2+'Data Raw'!$N$1008)*'Data Raw'!$M$1010+'Data Raw'!$M$1009)*AE102+AE102)</f>
        <v>24570.268657783356</v>
      </c>
      <c r="N102" s="84">
        <f t="shared" si="50"/>
        <v>24739.347971705662</v>
      </c>
      <c r="O102" s="84">
        <f t="shared" si="51"/>
        <v>24908.427285627968</v>
      </c>
      <c r="P102" s="84">
        <f t="shared" si="52"/>
        <v>25077.506599550277</v>
      </c>
      <c r="Q102" s="84">
        <f t="shared" si="53"/>
        <v>25246.58591347258</v>
      </c>
      <c r="R102" s="166" t="str">
        <f t="shared" si="59"/>
        <v/>
      </c>
      <c r="S102" s="109">
        <f>'Data Raw'!E144</f>
        <v>23871.84</v>
      </c>
      <c r="T102" s="109">
        <f>'Data Raw'!G144</f>
        <v>24099.14</v>
      </c>
      <c r="U102" s="109">
        <f>'Data Raw'!D144</f>
        <v>24640.43</v>
      </c>
      <c r="V102" s="166">
        <f t="shared" si="60"/>
        <v>1</v>
      </c>
      <c r="W102" s="89">
        <f t="shared" si="43"/>
        <v>471.12865778335618</v>
      </c>
      <c r="X102" s="89">
        <f t="shared" si="44"/>
        <v>221962.21218474672</v>
      </c>
      <c r="Y102" s="89">
        <f t="shared" si="61"/>
        <v>360.1725296297513</v>
      </c>
      <c r="Z102" s="109">
        <f t="shared" si="54"/>
        <v>768.59000000000015</v>
      </c>
      <c r="AA102" s="89">
        <f t="shared" si="62"/>
        <v>487.17832956766438</v>
      </c>
      <c r="AB102" s="89">
        <f t="shared" si="63"/>
        <v>24266.195073178733</v>
      </c>
      <c r="AC102" s="89">
        <f t="shared" si="66"/>
        <v>25014.664926821268</v>
      </c>
      <c r="AD102" s="89" t="str">
        <f t="shared" si="67"/>
        <v/>
      </c>
      <c r="AE102" s="89">
        <f>'Data Raw'!C144</f>
        <v>24640.43</v>
      </c>
      <c r="AF102" s="89"/>
      <c r="AG102" s="89">
        <f t="shared" si="38"/>
        <v>-541.29000000000087</v>
      </c>
      <c r="AH102" s="89">
        <f t="shared" si="39"/>
        <v>-70.161342216644698</v>
      </c>
      <c r="AI102" s="109">
        <f t="shared" si="40"/>
        <v>-1</v>
      </c>
      <c r="AJ102" s="109">
        <f t="shared" si="55"/>
        <v>50</v>
      </c>
      <c r="AK102" s="88"/>
      <c r="AL102" s="191">
        <f t="shared" si="56"/>
        <v>331.59000000000015</v>
      </c>
      <c r="AM102" s="191" t="str">
        <f t="shared" si="57"/>
        <v/>
      </c>
      <c r="AN102" s="88"/>
      <c r="AO102" s="191"/>
      <c r="AP102" s="191">
        <f t="shared" si="41"/>
        <v>292994.86410000094</v>
      </c>
      <c r="AQ102" s="191">
        <f t="shared" si="64"/>
        <v>284.40818209702786</v>
      </c>
      <c r="AR102" s="191">
        <f t="shared" si="65"/>
        <v>-75.764347532723434</v>
      </c>
      <c r="AS102" s="250">
        <f t="shared" si="68"/>
        <v>0</v>
      </c>
      <c r="AT102" s="250">
        <f t="shared" si="69"/>
        <v>1</v>
      </c>
      <c r="AU102" s="250">
        <f t="shared" si="70"/>
        <v>0</v>
      </c>
      <c r="AV102" s="250">
        <f t="shared" si="71"/>
        <v>0</v>
      </c>
      <c r="AW102" s="250">
        <f t="shared" si="72"/>
        <v>0</v>
      </c>
      <c r="AX102" s="250">
        <f t="shared" si="73"/>
        <v>0</v>
      </c>
      <c r="AY102" s="89"/>
      <c r="AZ102" s="111"/>
      <c r="BA102" s="111"/>
      <c r="BB102" s="111"/>
      <c r="BC102" s="111"/>
      <c r="BD102" s="111"/>
      <c r="BE102" s="111"/>
      <c r="BF102" s="111"/>
      <c r="BG102" s="111"/>
      <c r="BH102" s="89"/>
      <c r="BI102" s="89"/>
      <c r="BJ102" s="89"/>
      <c r="BK102" s="89"/>
      <c r="BL102" s="89"/>
    </row>
    <row r="103" spans="1:64" x14ac:dyDescent="0.25">
      <c r="A103" s="86">
        <f t="shared" si="42"/>
        <v>102</v>
      </c>
      <c r="B103" s="113">
        <v>7.3897102944568485E-2</v>
      </c>
      <c r="C103" s="88"/>
      <c r="D103" s="88"/>
      <c r="E103" s="194">
        <f t="shared" si="45"/>
        <v>1.7219649011370679E-2</v>
      </c>
      <c r="F103" s="89">
        <f t="shared" si="58"/>
        <v>6.0165237079862072E-3</v>
      </c>
      <c r="G103" s="113">
        <v>4.9988264705764202E-2</v>
      </c>
      <c r="H103" s="88"/>
      <c r="I103" s="84">
        <f t="shared" si="46"/>
        <v>22980.119596134085</v>
      </c>
      <c r="J103" s="84">
        <f t="shared" si="47"/>
        <v>23160.205860948961</v>
      </c>
      <c r="K103" s="84">
        <f t="shared" si="48"/>
        <v>23340.292125763837</v>
      </c>
      <c r="L103" s="84">
        <f t="shared" si="49"/>
        <v>23520.378390578713</v>
      </c>
      <c r="M103" s="108">
        <f>IF(T103&lt;&gt;0,(((G103+1)*('Data Raw'!$N$1007-'Data Raw'!$N$1008)/2+'Data Raw'!$N$1008)*'Data Raw'!$M$1010+'Data Raw'!$M$1009)*AE103+AE103)</f>
        <v>23700.464655393589</v>
      </c>
      <c r="N103" s="84">
        <f t="shared" si="50"/>
        <v>23880.550920208465</v>
      </c>
      <c r="O103" s="84">
        <f t="shared" si="51"/>
        <v>24060.637185023341</v>
      </c>
      <c r="P103" s="84">
        <f t="shared" si="52"/>
        <v>24240.723449838217</v>
      </c>
      <c r="Q103" s="84">
        <f t="shared" si="53"/>
        <v>24420.809714653093</v>
      </c>
      <c r="R103" s="166" t="str">
        <f t="shared" si="59"/>
        <v/>
      </c>
      <c r="S103" s="109">
        <f>'Data Raw'!E145</f>
        <v>23771.46</v>
      </c>
      <c r="T103" s="109">
        <f>'Data Raw'!G145</f>
        <v>24221.54</v>
      </c>
      <c r="U103" s="109">
        <f>'Data Raw'!D145</f>
        <v>24284.87</v>
      </c>
      <c r="V103" s="166" t="str">
        <f t="shared" si="60"/>
        <v/>
      </c>
      <c r="W103" s="89">
        <f t="shared" si="43"/>
        <v>-521.07534460641182</v>
      </c>
      <c r="X103" s="89">
        <f t="shared" si="44"/>
        <v>271519.51475669083</v>
      </c>
      <c r="Y103" s="89">
        <f t="shared" si="61"/>
        <v>387.27344000922568</v>
      </c>
      <c r="Z103" s="109">
        <f t="shared" si="54"/>
        <v>513.40999999999985</v>
      </c>
      <c r="AA103" s="89">
        <f t="shared" si="62"/>
        <v>490.925711057998</v>
      </c>
      <c r="AB103" s="89">
        <f t="shared" si="63"/>
        <v>23453.058419867484</v>
      </c>
      <c r="AC103" s="89">
        <f t="shared" si="66"/>
        <v>24281.261580132516</v>
      </c>
      <c r="AD103" s="89">
        <f t="shared" si="67"/>
        <v>1</v>
      </c>
      <c r="AE103" s="89">
        <f>'Data Raw'!C145</f>
        <v>23867.16</v>
      </c>
      <c r="AF103" s="89"/>
      <c r="AG103" s="89">
        <f t="shared" si="38"/>
        <v>354.38000000000102</v>
      </c>
      <c r="AH103" s="89">
        <f t="shared" si="39"/>
        <v>-166.6953446064108</v>
      </c>
      <c r="AI103" s="109">
        <f t="shared" si="40"/>
        <v>-1</v>
      </c>
      <c r="AJ103" s="109">
        <f t="shared" si="55"/>
        <v>50</v>
      </c>
      <c r="AK103" s="88"/>
      <c r="AL103" s="191" t="str">
        <f t="shared" si="56"/>
        <v/>
      </c>
      <c r="AM103" s="191">
        <f t="shared" si="57"/>
        <v>-354.38000000000102</v>
      </c>
      <c r="AN103" s="88"/>
      <c r="AO103" s="191"/>
      <c r="AP103" s="191">
        <f t="shared" si="41"/>
        <v>125585.18440000073</v>
      </c>
      <c r="AQ103" s="191">
        <f t="shared" si="64"/>
        <v>292.18282853069155</v>
      </c>
      <c r="AR103" s="191">
        <f t="shared" si="65"/>
        <v>-95.090611478534129</v>
      </c>
      <c r="AS103" s="250">
        <f t="shared" si="68"/>
        <v>0</v>
      </c>
      <c r="AT103" s="250">
        <f t="shared" si="69"/>
        <v>0</v>
      </c>
      <c r="AU103" s="250">
        <f t="shared" si="70"/>
        <v>0</v>
      </c>
      <c r="AV103" s="250">
        <f t="shared" si="71"/>
        <v>0</v>
      </c>
      <c r="AW103" s="250">
        <f t="shared" si="72"/>
        <v>1</v>
      </c>
      <c r="AX103" s="250">
        <f t="shared" si="73"/>
        <v>0</v>
      </c>
      <c r="AY103" s="89"/>
      <c r="AZ103" s="111"/>
      <c r="BA103" s="111"/>
      <c r="BB103" s="111"/>
      <c r="BC103" s="111"/>
      <c r="BD103" s="111"/>
      <c r="BE103" s="111"/>
      <c r="BF103" s="111"/>
      <c r="BG103" s="111"/>
      <c r="BH103" s="89"/>
      <c r="BI103" s="89"/>
      <c r="BJ103" s="89"/>
      <c r="BK103" s="89"/>
      <c r="BL103" s="89"/>
    </row>
    <row r="104" spans="1:64" x14ac:dyDescent="0.25">
      <c r="A104" s="86">
        <f t="shared" si="42"/>
        <v>103</v>
      </c>
      <c r="B104" s="113">
        <v>5.3498023237333802E-4</v>
      </c>
      <c r="C104" s="88"/>
      <c r="D104" s="88"/>
      <c r="E104" s="194">
        <f t="shared" si="45"/>
        <v>-7.3362122712195152E-2</v>
      </c>
      <c r="F104" s="89">
        <f t="shared" si="58"/>
        <v>-5.3232829234682727E-3</v>
      </c>
      <c r="G104" s="113">
        <v>0.10789694499809964</v>
      </c>
      <c r="H104" s="88"/>
      <c r="I104" s="84">
        <f t="shared" si="46"/>
        <v>23782.156634778028</v>
      </c>
      <c r="J104" s="84">
        <f t="shared" si="47"/>
        <v>23975.793354782643</v>
      </c>
      <c r="K104" s="84">
        <f t="shared" si="48"/>
        <v>24169.430074787255</v>
      </c>
      <c r="L104" s="84">
        <f t="shared" si="49"/>
        <v>24363.06679479187</v>
      </c>
      <c r="M104" s="108">
        <f>IF(T104&lt;&gt;0,(((G104+1)*('Data Raw'!$N$1007-'Data Raw'!$N$1008)/2+'Data Raw'!$N$1008)*'Data Raw'!$M$1010+'Data Raw'!$M$1009)*AE104+AE104)</f>
        <v>24556.703514796482</v>
      </c>
      <c r="N104" s="84">
        <f t="shared" si="50"/>
        <v>24750.340234801093</v>
      </c>
      <c r="O104" s="84">
        <f t="shared" si="51"/>
        <v>24943.976954805708</v>
      </c>
      <c r="P104" s="84">
        <f t="shared" si="52"/>
        <v>25137.61367481032</v>
      </c>
      <c r="Q104" s="84">
        <f t="shared" si="53"/>
        <v>25331.250394814935</v>
      </c>
      <c r="R104" s="166" t="str">
        <f t="shared" si="59"/>
        <v/>
      </c>
      <c r="S104" s="109">
        <f>'Data Raw'!E146</f>
        <v>24313.68</v>
      </c>
      <c r="T104" s="109">
        <f>'Data Raw'!G146</f>
        <v>24510.98</v>
      </c>
      <c r="U104" s="109">
        <f>'Data Raw'!D146</f>
        <v>24827.46</v>
      </c>
      <c r="V104" s="166">
        <f t="shared" si="60"/>
        <v>1</v>
      </c>
      <c r="W104" s="89">
        <f t="shared" si="43"/>
        <v>45.72351479648205</v>
      </c>
      <c r="X104" s="89">
        <f t="shared" si="44"/>
        <v>2090.639805344113</v>
      </c>
      <c r="Y104" s="89">
        <f t="shared" si="61"/>
        <v>358.96178543620175</v>
      </c>
      <c r="Z104" s="109">
        <f t="shared" si="54"/>
        <v>513.77999999999884</v>
      </c>
      <c r="AA104" s="89">
        <f t="shared" si="62"/>
        <v>494.19060947828376</v>
      </c>
      <c r="AB104" s="89">
        <f t="shared" si="63"/>
        <v>24196.8531456007</v>
      </c>
      <c r="AC104" s="89">
        <f t="shared" si="66"/>
        <v>25031.426854399298</v>
      </c>
      <c r="AD104" s="89">
        <f t="shared" si="67"/>
        <v>1</v>
      </c>
      <c r="AE104" s="89">
        <f>'Data Raw'!C146</f>
        <v>24614.14</v>
      </c>
      <c r="AF104" s="89"/>
      <c r="AG104" s="89">
        <f t="shared" si="38"/>
        <v>-103.15999999999985</v>
      </c>
      <c r="AH104" s="89">
        <f t="shared" si="39"/>
        <v>-57.436485203517805</v>
      </c>
      <c r="AI104" s="109">
        <f t="shared" si="40"/>
        <v>-1</v>
      </c>
      <c r="AJ104" s="109">
        <f t="shared" si="55"/>
        <v>50</v>
      </c>
      <c r="AK104" s="88"/>
      <c r="AL104" s="191">
        <f t="shared" si="56"/>
        <v>354.38000000000102</v>
      </c>
      <c r="AM104" s="191" t="str">
        <f t="shared" si="57"/>
        <v/>
      </c>
      <c r="AN104" s="88"/>
      <c r="AO104" s="191"/>
      <c r="AP104" s="191">
        <f t="shared" si="41"/>
        <v>10641.985599999971</v>
      </c>
      <c r="AQ104" s="191">
        <f t="shared" si="64"/>
        <v>271.18029202728133</v>
      </c>
      <c r="AR104" s="191">
        <f t="shared" si="65"/>
        <v>-87.781493408920426</v>
      </c>
      <c r="AS104" s="250">
        <f t="shared" si="68"/>
        <v>0</v>
      </c>
      <c r="AT104" s="250">
        <f t="shared" si="69"/>
        <v>0</v>
      </c>
      <c r="AU104" s="250">
        <f t="shared" si="70"/>
        <v>1</v>
      </c>
      <c r="AV104" s="250">
        <f t="shared" si="71"/>
        <v>0</v>
      </c>
      <c r="AW104" s="250">
        <f t="shared" si="72"/>
        <v>0</v>
      </c>
      <c r="AX104" s="250">
        <f t="shared" si="73"/>
        <v>0</v>
      </c>
      <c r="AY104" s="89"/>
      <c r="AZ104" s="111"/>
      <c r="BA104" s="111"/>
      <c r="BB104" s="111"/>
      <c r="BC104" s="111"/>
      <c r="BD104" s="111"/>
      <c r="BE104" s="111"/>
      <c r="BF104" s="111"/>
      <c r="BG104" s="111"/>
      <c r="BH104" s="89"/>
      <c r="BI104" s="89"/>
      <c r="BJ104" s="89"/>
      <c r="BK104" s="89"/>
      <c r="BL104" s="89"/>
    </row>
    <row r="105" spans="1:64" x14ac:dyDescent="0.25">
      <c r="A105" s="86">
        <f t="shared" si="42"/>
        <v>104</v>
      </c>
      <c r="B105" s="113">
        <v>1.377388210013071E-2</v>
      </c>
      <c r="C105" s="88"/>
      <c r="D105" s="88"/>
      <c r="E105" s="194">
        <f t="shared" si="45"/>
        <v>1.3238901867757372E-2</v>
      </c>
      <c r="F105" s="89">
        <f t="shared" si="58"/>
        <v>-2.671542239007466E-3</v>
      </c>
      <c r="G105" s="113">
        <v>0.10427152456586491</v>
      </c>
      <c r="H105" s="88"/>
      <c r="I105" s="84">
        <f t="shared" si="46"/>
        <v>23705.046147961686</v>
      </c>
      <c r="J105" s="84">
        <f t="shared" si="47"/>
        <v>23884.527040679783</v>
      </c>
      <c r="K105" s="84">
        <f t="shared" si="48"/>
        <v>24064.007933397887</v>
      </c>
      <c r="L105" s="84">
        <f t="shared" si="49"/>
        <v>24243.488826115987</v>
      </c>
      <c r="M105" s="108">
        <f>IF(T105&lt;&gt;0,(((G105+1)*('Data Raw'!$N$1007-'Data Raw'!$N$1008)/2+'Data Raw'!$N$1008)*'Data Raw'!$M$1010+'Data Raw'!$M$1009)*AE105+AE105)</f>
        <v>24422.969718834087</v>
      </c>
      <c r="N105" s="84">
        <f t="shared" si="50"/>
        <v>24602.450611552187</v>
      </c>
      <c r="O105" s="84">
        <f t="shared" si="51"/>
        <v>24781.931504270287</v>
      </c>
      <c r="P105" s="84">
        <f t="shared" si="52"/>
        <v>24961.412396988391</v>
      </c>
      <c r="Q105" s="84">
        <f t="shared" si="53"/>
        <v>25140.893289706488</v>
      </c>
      <c r="R105" s="166" t="str">
        <f t="shared" si="59"/>
        <v/>
      </c>
      <c r="S105" s="109">
        <f>'Data Raw'!E147</f>
        <v>24095.79</v>
      </c>
      <c r="T105" s="109">
        <f>'Data Raw'!G147</f>
        <v>24192.16</v>
      </c>
      <c r="U105" s="109">
        <f>'Data Raw'!D147</f>
        <v>24636.639999999999</v>
      </c>
      <c r="V105" s="166">
        <f t="shared" si="60"/>
        <v>1</v>
      </c>
      <c r="W105" s="89">
        <f t="shared" si="43"/>
        <v>230.80971883408711</v>
      </c>
      <c r="X105" s="89">
        <f t="shared" si="44"/>
        <v>53273.126308270344</v>
      </c>
      <c r="Y105" s="89">
        <f t="shared" si="61"/>
        <v>343.59330334600628</v>
      </c>
      <c r="Z105" s="109">
        <f t="shared" si="54"/>
        <v>540.84999999999854</v>
      </c>
      <c r="AA105" s="89">
        <f t="shared" si="62"/>
        <v>500.85623669567161</v>
      </c>
      <c r="AB105" s="89">
        <f t="shared" si="63"/>
        <v>24067.17798194346</v>
      </c>
      <c r="AC105" s="89">
        <f t="shared" si="66"/>
        <v>24907.302018056544</v>
      </c>
      <c r="AD105" s="89">
        <f t="shared" si="67"/>
        <v>1</v>
      </c>
      <c r="AE105" s="89">
        <f>'Data Raw'!C147</f>
        <v>24487.24</v>
      </c>
      <c r="AF105" s="89"/>
      <c r="AG105" s="89">
        <f t="shared" si="38"/>
        <v>-295.08000000000175</v>
      </c>
      <c r="AH105" s="89">
        <f t="shared" si="39"/>
        <v>-64.270281165914639</v>
      </c>
      <c r="AI105" s="109">
        <f t="shared" si="40"/>
        <v>-1</v>
      </c>
      <c r="AJ105" s="109">
        <f t="shared" si="55"/>
        <v>50</v>
      </c>
      <c r="AK105" s="88"/>
      <c r="AL105" s="191">
        <f t="shared" si="56"/>
        <v>103.15999999999985</v>
      </c>
      <c r="AM105" s="191" t="str">
        <f t="shared" si="57"/>
        <v/>
      </c>
      <c r="AN105" s="88"/>
      <c r="AO105" s="191"/>
      <c r="AP105" s="191">
        <f t="shared" si="41"/>
        <v>87072.206400001029</v>
      </c>
      <c r="AQ105" s="191">
        <f t="shared" si="64"/>
        <v>273.83581513536137</v>
      </c>
      <c r="AR105" s="191">
        <f t="shared" si="65"/>
        <v>-69.757488210644908</v>
      </c>
      <c r="AS105" s="250">
        <f t="shared" si="68"/>
        <v>0</v>
      </c>
      <c r="AT105" s="250">
        <f t="shared" si="69"/>
        <v>0</v>
      </c>
      <c r="AU105" s="250">
        <f t="shared" si="70"/>
        <v>1</v>
      </c>
      <c r="AV105" s="250">
        <f t="shared" si="71"/>
        <v>0</v>
      </c>
      <c r="AW105" s="250">
        <f t="shared" si="72"/>
        <v>0</v>
      </c>
      <c r="AX105" s="250">
        <f t="shared" si="73"/>
        <v>0</v>
      </c>
      <c r="AY105" s="89"/>
      <c r="AZ105" s="111"/>
      <c r="BA105" s="111"/>
      <c r="BB105" s="111"/>
      <c r="BC105" s="111"/>
      <c r="BD105" s="111"/>
      <c r="BE105" s="111"/>
      <c r="BF105" s="111"/>
      <c r="BG105" s="111"/>
      <c r="BH105" s="89"/>
      <c r="BI105" s="89"/>
      <c r="BJ105" s="89"/>
      <c r="BK105" s="89"/>
      <c r="BL105" s="89"/>
    </row>
    <row r="106" spans="1:64" x14ac:dyDescent="0.25">
      <c r="A106" s="86">
        <f t="shared" si="42"/>
        <v>105</v>
      </c>
      <c r="B106" s="113">
        <v>9.8278268538129938E-3</v>
      </c>
      <c r="C106" s="88"/>
      <c r="D106" s="88"/>
      <c r="E106" s="194">
        <f t="shared" si="45"/>
        <v>-3.9460552463177166E-3</v>
      </c>
      <c r="F106" s="89">
        <f t="shared" si="58"/>
        <v>-2.8536155257660734E-3</v>
      </c>
      <c r="G106" s="113">
        <v>7.773234210354292E-2</v>
      </c>
      <c r="H106" s="88"/>
      <c r="I106" s="84">
        <f t="shared" si="46"/>
        <v>23329.462279568848</v>
      </c>
      <c r="J106" s="84">
        <f t="shared" si="47"/>
        <v>23501.258931241849</v>
      </c>
      <c r="K106" s="84">
        <f t="shared" si="48"/>
        <v>23673.055582914854</v>
      </c>
      <c r="L106" s="84">
        <f t="shared" si="49"/>
        <v>23844.852234587855</v>
      </c>
      <c r="M106" s="108">
        <f>IF(T106&lt;&gt;0,(((G106+1)*('Data Raw'!$N$1007-'Data Raw'!$N$1008)/2+'Data Raw'!$N$1008)*'Data Raw'!$M$1010+'Data Raw'!$M$1009)*AE106+AE106)</f>
        <v>24016.64888626086</v>
      </c>
      <c r="N106" s="84">
        <f t="shared" si="50"/>
        <v>24188.445537933865</v>
      </c>
      <c r="O106" s="84">
        <f t="shared" si="51"/>
        <v>24360.242189606866</v>
      </c>
      <c r="P106" s="84">
        <f t="shared" si="52"/>
        <v>24532.038841279871</v>
      </c>
      <c r="Q106" s="84">
        <f t="shared" si="53"/>
        <v>24703.835492952872</v>
      </c>
      <c r="R106" s="166" t="str">
        <f t="shared" si="59"/>
        <v/>
      </c>
      <c r="S106" s="109">
        <f>'Data Raw'!E148</f>
        <v>24131.42</v>
      </c>
      <c r="T106" s="109">
        <f>'Data Raw'!G148</f>
        <v>24208.78</v>
      </c>
      <c r="U106" s="109">
        <f>'Data Raw'!D148</f>
        <v>24509</v>
      </c>
      <c r="V106" s="166" t="str">
        <f t="shared" si="60"/>
        <v/>
      </c>
      <c r="W106" s="89">
        <f t="shared" si="43"/>
        <v>-192.13111373913853</v>
      </c>
      <c r="X106" s="89">
        <f t="shared" si="44"/>
        <v>36914.364866641787</v>
      </c>
      <c r="Y106" s="89">
        <f t="shared" si="61"/>
        <v>326.28920421087571</v>
      </c>
      <c r="Z106" s="109">
        <f t="shared" si="54"/>
        <v>377.58000000000175</v>
      </c>
      <c r="AA106" s="89">
        <f t="shared" si="62"/>
        <v>483.2453457391473</v>
      </c>
      <c r="AB106" s="89">
        <f t="shared" si="63"/>
        <v>23705.692198808676</v>
      </c>
      <c r="AC106" s="89">
        <f t="shared" si="66"/>
        <v>24557.14780119132</v>
      </c>
      <c r="AD106" s="89">
        <f t="shared" si="67"/>
        <v>1</v>
      </c>
      <c r="AE106" s="89">
        <f>'Data Raw'!C148</f>
        <v>24131.42</v>
      </c>
      <c r="AF106" s="89"/>
      <c r="AG106" s="89">
        <f t="shared" si="38"/>
        <v>77.360000000000582</v>
      </c>
      <c r="AH106" s="89">
        <f t="shared" si="39"/>
        <v>-114.77111373913795</v>
      </c>
      <c r="AI106" s="109">
        <f t="shared" si="40"/>
        <v>-1</v>
      </c>
      <c r="AJ106" s="109">
        <f t="shared" si="55"/>
        <v>50</v>
      </c>
      <c r="AK106" s="88"/>
      <c r="AL106" s="191" t="str">
        <f t="shared" si="56"/>
        <v/>
      </c>
      <c r="AM106" s="191">
        <f t="shared" si="57"/>
        <v>-77.360000000000582</v>
      </c>
      <c r="AN106" s="88"/>
      <c r="AO106" s="191"/>
      <c r="AP106" s="191">
        <f t="shared" si="41"/>
        <v>5984.5696000000898</v>
      </c>
      <c r="AQ106" s="191">
        <f t="shared" si="64"/>
        <v>252.00516900921016</v>
      </c>
      <c r="AR106" s="191">
        <f t="shared" si="65"/>
        <v>-74.284035201665546</v>
      </c>
      <c r="AS106" s="250">
        <f t="shared" si="68"/>
        <v>0</v>
      </c>
      <c r="AT106" s="250">
        <f t="shared" si="69"/>
        <v>0</v>
      </c>
      <c r="AU106" s="250">
        <f t="shared" si="70"/>
        <v>0</v>
      </c>
      <c r="AV106" s="250">
        <f t="shared" si="71"/>
        <v>1</v>
      </c>
      <c r="AW106" s="250">
        <f t="shared" si="72"/>
        <v>0</v>
      </c>
      <c r="AX106" s="250">
        <f t="shared" si="73"/>
        <v>0</v>
      </c>
      <c r="AY106" s="89"/>
      <c r="AZ106" s="111"/>
      <c r="BA106" s="111"/>
      <c r="BB106" s="111"/>
      <c r="BC106" s="111"/>
      <c r="BD106" s="111"/>
      <c r="BE106" s="111"/>
      <c r="BF106" s="111"/>
      <c r="BG106" s="111"/>
      <c r="BH106" s="89"/>
      <c r="BI106" s="89"/>
      <c r="BJ106" s="89"/>
      <c r="BK106" s="89"/>
      <c r="BL106" s="89"/>
    </row>
    <row r="107" spans="1:64" x14ac:dyDescent="0.25">
      <c r="A107" s="86">
        <f t="shared" si="42"/>
        <v>106</v>
      </c>
      <c r="B107" s="113">
        <v>1.6411848475606831E-2</v>
      </c>
      <c r="C107" s="88"/>
      <c r="D107" s="88"/>
      <c r="E107" s="194">
        <f t="shared" si="45"/>
        <v>6.5840216217938376E-3</v>
      </c>
      <c r="F107" s="89">
        <f t="shared" si="58"/>
        <v>-1.5053816475432292E-3</v>
      </c>
      <c r="G107" s="113">
        <v>9.9651334648676482E-2</v>
      </c>
      <c r="H107" s="88"/>
      <c r="I107" s="84">
        <f t="shared" si="46"/>
        <v>23597.557052917611</v>
      </c>
      <c r="J107" s="84">
        <f t="shared" si="47"/>
        <v>23760.701655023051</v>
      </c>
      <c r="K107" s="84">
        <f t="shared" si="48"/>
        <v>23923.846257128487</v>
      </c>
      <c r="L107" s="84">
        <f t="shared" si="49"/>
        <v>24086.990859233927</v>
      </c>
      <c r="M107" s="108">
        <f>IF(T107&lt;&gt;0,(((G107+1)*('Data Raw'!$N$1007-'Data Raw'!$N$1008)/2+'Data Raw'!$N$1008)*'Data Raw'!$M$1010+'Data Raw'!$M$1009)*AE107+AE107)</f>
        <v>24250.135461339363</v>
      </c>
      <c r="N107" s="84">
        <f t="shared" si="50"/>
        <v>24413.280063444799</v>
      </c>
      <c r="O107" s="84">
        <f t="shared" si="51"/>
        <v>24576.424665550239</v>
      </c>
      <c r="P107" s="84">
        <f t="shared" si="52"/>
        <v>24739.569267655676</v>
      </c>
      <c r="Q107" s="84">
        <f t="shared" si="53"/>
        <v>24902.713869761115</v>
      </c>
      <c r="R107" s="166" t="str">
        <f t="shared" si="59"/>
        <v/>
      </c>
      <c r="S107" s="109">
        <f>'Data Raw'!E149</f>
        <v>24232.98</v>
      </c>
      <c r="T107" s="109">
        <f>'Data Raw'!G149</f>
        <v>24500.39</v>
      </c>
      <c r="U107" s="109">
        <f>'Data Raw'!D149</f>
        <v>24679.46</v>
      </c>
      <c r="V107" s="166" t="str">
        <f t="shared" si="60"/>
        <v/>
      </c>
      <c r="W107" s="89">
        <f t="shared" si="43"/>
        <v>-250.25453866063617</v>
      </c>
      <c r="X107" s="89">
        <f t="shared" si="44"/>
        <v>62627.334120247848</v>
      </c>
      <c r="Y107" s="89">
        <f t="shared" si="61"/>
        <v>316.54726634820435</v>
      </c>
      <c r="Z107" s="109">
        <f t="shared" si="54"/>
        <v>446.47999999999956</v>
      </c>
      <c r="AA107" s="89">
        <f t="shared" si="62"/>
        <v>477.99315349069764</v>
      </c>
      <c r="AB107" s="89">
        <f t="shared" si="63"/>
        <v>23912.241456121727</v>
      </c>
      <c r="AC107" s="89">
        <f t="shared" si="66"/>
        <v>24733.758543878273</v>
      </c>
      <c r="AD107" s="89">
        <f t="shared" si="67"/>
        <v>1</v>
      </c>
      <c r="AE107" s="89">
        <f>'Data Raw'!C149</f>
        <v>24323</v>
      </c>
      <c r="AF107" s="89"/>
      <c r="AG107" s="89">
        <f t="shared" si="38"/>
        <v>177.38999999999942</v>
      </c>
      <c r="AH107" s="89">
        <f t="shared" si="39"/>
        <v>-72.864538660636754</v>
      </c>
      <c r="AI107" s="109">
        <f t="shared" si="40"/>
        <v>-1</v>
      </c>
      <c r="AJ107" s="109">
        <f t="shared" si="55"/>
        <v>50</v>
      </c>
      <c r="AK107" s="88"/>
      <c r="AL107" s="191" t="str">
        <f t="shared" si="56"/>
        <v/>
      </c>
      <c r="AM107" s="191">
        <f t="shared" si="57"/>
        <v>-177.38999999999942</v>
      </c>
      <c r="AN107" s="88"/>
      <c r="AO107" s="191"/>
      <c r="AP107" s="191">
        <f t="shared" si="41"/>
        <v>31467.212099999793</v>
      </c>
      <c r="AQ107" s="191">
        <f t="shared" si="64"/>
        <v>243.7145946748534</v>
      </c>
      <c r="AR107" s="191">
        <f t="shared" si="65"/>
        <v>-72.832671673350944</v>
      </c>
      <c r="AS107" s="250">
        <f t="shared" si="68"/>
        <v>0</v>
      </c>
      <c r="AT107" s="250">
        <f t="shared" si="69"/>
        <v>0</v>
      </c>
      <c r="AU107" s="250">
        <f t="shared" si="70"/>
        <v>0</v>
      </c>
      <c r="AV107" s="250">
        <f t="shared" si="71"/>
        <v>1</v>
      </c>
      <c r="AW107" s="250">
        <f t="shared" si="72"/>
        <v>0</v>
      </c>
      <c r="AX107" s="250">
        <f t="shared" si="73"/>
        <v>0</v>
      </c>
      <c r="AY107" s="89"/>
      <c r="AZ107" s="111"/>
      <c r="BA107" s="111"/>
      <c r="BB107" s="111"/>
      <c r="BC107" s="111"/>
      <c r="BD107" s="111"/>
      <c r="BE107" s="111"/>
      <c r="BF107" s="111"/>
      <c r="BG107" s="111"/>
      <c r="BH107" s="89"/>
      <c r="BI107" s="89"/>
      <c r="BJ107" s="89"/>
      <c r="BK107" s="89"/>
      <c r="BL107" s="89"/>
    </row>
    <row r="108" spans="1:64" x14ac:dyDescent="0.25">
      <c r="A108" s="86">
        <f t="shared" si="42"/>
        <v>107</v>
      </c>
      <c r="B108" s="113">
        <v>4.3212063028762432E-2</v>
      </c>
      <c r="C108" s="88"/>
      <c r="D108" s="88"/>
      <c r="E108" s="194">
        <f t="shared" si="45"/>
        <v>2.68002145531556E-2</v>
      </c>
      <c r="F108" s="89">
        <f t="shared" si="58"/>
        <v>2.538274952556604E-3</v>
      </c>
      <c r="G108" s="113">
        <v>0.12745724034250247</v>
      </c>
      <c r="H108" s="88"/>
      <c r="I108" s="84">
        <f t="shared" si="46"/>
        <v>23625.103786840577</v>
      </c>
      <c r="J108" s="84">
        <f t="shared" si="47"/>
        <v>23783.377420014676</v>
      </c>
      <c r="K108" s="84">
        <f t="shared" si="48"/>
        <v>23941.65105318878</v>
      </c>
      <c r="L108" s="84">
        <f t="shared" si="49"/>
        <v>24099.92468636288</v>
      </c>
      <c r="M108" s="108">
        <f>IF(T108&lt;&gt;0,(((G108+1)*('Data Raw'!$N$1007-'Data Raw'!$N$1008)/2+'Data Raw'!$N$1008)*'Data Raw'!$M$1010+'Data Raw'!$M$1009)*AE108+AE108)</f>
        <v>24258.198319536983</v>
      </c>
      <c r="N108" s="84">
        <f t="shared" si="50"/>
        <v>24416.471952711086</v>
      </c>
      <c r="O108" s="84">
        <f t="shared" si="51"/>
        <v>24574.745585885186</v>
      </c>
      <c r="P108" s="84">
        <f t="shared" si="52"/>
        <v>24733.01921905929</v>
      </c>
      <c r="Q108" s="84">
        <f t="shared" si="53"/>
        <v>24891.29285223339</v>
      </c>
      <c r="R108" s="166" t="str">
        <f t="shared" si="59"/>
        <v/>
      </c>
      <c r="S108" s="109">
        <f>'Data Raw'!E150</f>
        <v>24045.99</v>
      </c>
      <c r="T108" s="109">
        <f>'Data Raw'!G150</f>
        <v>24663.5</v>
      </c>
      <c r="U108" s="109">
        <f>'Data Raw'!D150</f>
        <v>24694.46</v>
      </c>
      <c r="V108" s="166" t="str">
        <f t="shared" si="60"/>
        <v/>
      </c>
      <c r="W108" s="89">
        <f t="shared" si="43"/>
        <v>-405.30168046301696</v>
      </c>
      <c r="X108" s="89">
        <f t="shared" si="44"/>
        <v>164269.4521861455</v>
      </c>
      <c r="Y108" s="89">
        <f t="shared" si="61"/>
        <v>330.68813171093302</v>
      </c>
      <c r="Z108" s="109">
        <f t="shared" si="54"/>
        <v>648.46999999999753</v>
      </c>
      <c r="AA108" s="89">
        <f t="shared" si="62"/>
        <v>502.34698870631189</v>
      </c>
      <c r="AB108" s="89">
        <f t="shared" si="63"/>
        <v>23870.415819532907</v>
      </c>
      <c r="AC108" s="89">
        <f t="shared" si="66"/>
        <v>24683.004180467091</v>
      </c>
      <c r="AD108" s="89">
        <f t="shared" si="67"/>
        <v>1</v>
      </c>
      <c r="AE108" s="89">
        <f>'Data Raw'!C150</f>
        <v>24276.71</v>
      </c>
      <c r="AF108" s="89"/>
      <c r="AG108" s="89">
        <f t="shared" si="38"/>
        <v>386.79000000000087</v>
      </c>
      <c r="AH108" s="89">
        <f t="shared" si="39"/>
        <v>-18.511680463016091</v>
      </c>
      <c r="AI108" s="109">
        <f t="shared" si="40"/>
        <v>-1</v>
      </c>
      <c r="AJ108" s="109">
        <f t="shared" si="55"/>
        <v>50</v>
      </c>
      <c r="AK108" s="88"/>
      <c r="AL108" s="191" t="str">
        <f t="shared" si="56"/>
        <v/>
      </c>
      <c r="AM108" s="191">
        <f t="shared" si="57"/>
        <v>-386.79000000000087</v>
      </c>
      <c r="AN108" s="88"/>
      <c r="AO108" s="191"/>
      <c r="AP108" s="191">
        <f t="shared" si="41"/>
        <v>149606.50410000069</v>
      </c>
      <c r="AQ108" s="191">
        <f t="shared" si="64"/>
        <v>259.6118619332031</v>
      </c>
      <c r="AR108" s="191">
        <f t="shared" si="65"/>
        <v>-71.076269777729919</v>
      </c>
      <c r="AS108" s="250">
        <f t="shared" si="68"/>
        <v>0</v>
      </c>
      <c r="AT108" s="250">
        <f t="shared" si="69"/>
        <v>0</v>
      </c>
      <c r="AU108" s="250">
        <f t="shared" si="70"/>
        <v>0</v>
      </c>
      <c r="AV108" s="250">
        <f t="shared" si="71"/>
        <v>0</v>
      </c>
      <c r="AW108" s="250">
        <f t="shared" si="72"/>
        <v>1</v>
      </c>
      <c r="AX108" s="250">
        <f t="shared" si="73"/>
        <v>0</v>
      </c>
      <c r="AY108" s="89"/>
      <c r="AZ108" s="111"/>
      <c r="BA108" s="111"/>
      <c r="BB108" s="111"/>
      <c r="BC108" s="111"/>
      <c r="BD108" s="111"/>
      <c r="BE108" s="111"/>
      <c r="BF108" s="111"/>
      <c r="BG108" s="111"/>
      <c r="BH108" s="89"/>
      <c r="BI108" s="89"/>
      <c r="BJ108" s="89"/>
      <c r="BK108" s="89"/>
      <c r="BL108" s="89"/>
    </row>
    <row r="109" spans="1:64" x14ac:dyDescent="0.25">
      <c r="A109" s="86">
        <f t="shared" si="42"/>
        <v>108</v>
      </c>
      <c r="B109" s="113">
        <v>4.7808319888747836E-5</v>
      </c>
      <c r="C109" s="88"/>
      <c r="D109" s="88"/>
      <c r="E109" s="194">
        <f t="shared" si="45"/>
        <v>-4.3164254708873681E-2</v>
      </c>
      <c r="F109" s="89">
        <f t="shared" si="58"/>
        <v>-3.990657856219151E-3</v>
      </c>
      <c r="G109" s="113">
        <v>0.17140560035883889</v>
      </c>
      <c r="H109" s="88"/>
      <c r="I109" s="84">
        <f t="shared" si="46"/>
        <v>23900.661756393154</v>
      </c>
      <c r="J109" s="84">
        <f t="shared" si="47"/>
        <v>24066.005822248619</v>
      </c>
      <c r="K109" s="84">
        <f t="shared" si="48"/>
        <v>24231.349888104087</v>
      </c>
      <c r="L109" s="84">
        <f t="shared" si="49"/>
        <v>24396.693953959551</v>
      </c>
      <c r="M109" s="108">
        <f>IF(T109&lt;&gt;0,(((G109+1)*('Data Raw'!$N$1007-'Data Raw'!$N$1008)/2+'Data Raw'!$N$1008)*'Data Raw'!$M$1010+'Data Raw'!$M$1009)*AE109+AE109)</f>
        <v>24562.03801981502</v>
      </c>
      <c r="N109" s="84">
        <f t="shared" si="50"/>
        <v>24727.382085670488</v>
      </c>
      <c r="O109" s="84">
        <f t="shared" si="51"/>
        <v>24892.726151525952</v>
      </c>
      <c r="P109" s="84">
        <f t="shared" si="52"/>
        <v>25058.070217381421</v>
      </c>
      <c r="Q109" s="84">
        <f t="shared" si="53"/>
        <v>25223.414283236885</v>
      </c>
      <c r="R109" s="166" t="str">
        <f t="shared" si="59"/>
        <v/>
      </c>
      <c r="S109" s="109">
        <f>'Data Raw'!E151</f>
        <v>24346.75</v>
      </c>
      <c r="T109" s="109">
        <f>'Data Raw'!G151</f>
        <v>24575.64</v>
      </c>
      <c r="U109" s="109">
        <f>'Data Raw'!D151</f>
        <v>24660.68</v>
      </c>
      <c r="V109" s="166">
        <f t="shared" si="60"/>
        <v>1</v>
      </c>
      <c r="W109" s="89">
        <f t="shared" si="43"/>
        <v>-13.601980184979766</v>
      </c>
      <c r="X109" s="89">
        <f t="shared" si="44"/>
        <v>185.0138649525822</v>
      </c>
      <c r="Y109" s="89">
        <f t="shared" si="61"/>
        <v>306.20088098029396</v>
      </c>
      <c r="Z109" s="109">
        <f t="shared" si="54"/>
        <v>313.93000000000029</v>
      </c>
      <c r="AA109" s="89">
        <f t="shared" si="62"/>
        <v>475.43027603398173</v>
      </c>
      <c r="AB109" s="89">
        <f t="shared" si="63"/>
        <v>24067.265059599635</v>
      </c>
      <c r="AC109" s="89">
        <f t="shared" si="66"/>
        <v>24921.254940400362</v>
      </c>
      <c r="AD109" s="89">
        <f t="shared" si="67"/>
        <v>1</v>
      </c>
      <c r="AE109" s="89">
        <f>'Data Raw'!C151</f>
        <v>24494.26</v>
      </c>
      <c r="AF109" s="89"/>
      <c r="AG109" s="89">
        <f t="shared" si="38"/>
        <v>81.380000000001019</v>
      </c>
      <c r="AH109" s="89">
        <f t="shared" si="39"/>
        <v>67.778019815021253</v>
      </c>
      <c r="AI109" s="109">
        <f t="shared" si="40"/>
        <v>1</v>
      </c>
      <c r="AJ109" s="109">
        <f t="shared" si="55"/>
        <v>50</v>
      </c>
      <c r="AK109" s="88"/>
      <c r="AL109" s="191">
        <f t="shared" si="56"/>
        <v>386.79000000000087</v>
      </c>
      <c r="AM109" s="191" t="str">
        <f t="shared" si="57"/>
        <v/>
      </c>
      <c r="AN109" s="88"/>
      <c r="AO109" s="191"/>
      <c r="AP109" s="191">
        <f t="shared" si="41"/>
        <v>6622.7044000001661</v>
      </c>
      <c r="AQ109" s="191">
        <f t="shared" si="64"/>
        <v>239.80832171840288</v>
      </c>
      <c r="AR109" s="191">
        <f t="shared" si="65"/>
        <v>-66.39255926189108</v>
      </c>
      <c r="AS109" s="250">
        <f t="shared" si="68"/>
        <v>0</v>
      </c>
      <c r="AT109" s="250">
        <f t="shared" si="69"/>
        <v>0</v>
      </c>
      <c r="AU109" s="250">
        <f t="shared" si="70"/>
        <v>0</v>
      </c>
      <c r="AV109" s="250">
        <f t="shared" si="71"/>
        <v>1</v>
      </c>
      <c r="AW109" s="250">
        <f t="shared" si="72"/>
        <v>0</v>
      </c>
      <c r="AX109" s="250">
        <f t="shared" si="73"/>
        <v>0</v>
      </c>
      <c r="AY109" s="89"/>
      <c r="AZ109" s="111"/>
      <c r="BA109" s="111"/>
      <c r="BB109" s="111"/>
      <c r="BC109" s="111"/>
      <c r="BD109" s="111"/>
      <c r="BE109" s="111"/>
      <c r="BF109" s="111"/>
      <c r="BG109" s="111"/>
      <c r="BH109" s="89"/>
      <c r="BI109" s="89"/>
      <c r="BJ109" s="89"/>
      <c r="BK109" s="89"/>
      <c r="BL109" s="89"/>
    </row>
    <row r="110" spans="1:64" x14ac:dyDescent="0.25">
      <c r="A110" s="86">
        <f t="shared" si="42"/>
        <v>109</v>
      </c>
      <c r="B110" s="113">
        <v>6.8401283371908816E-2</v>
      </c>
      <c r="C110" s="88"/>
      <c r="D110" s="88"/>
      <c r="E110" s="194">
        <f t="shared" si="45"/>
        <v>6.8353475052020066E-2</v>
      </c>
      <c r="F110" s="89">
        <f t="shared" si="58"/>
        <v>6.344218273529309E-3</v>
      </c>
      <c r="G110" s="113">
        <v>0.17350353633239496</v>
      </c>
      <c r="H110" s="88"/>
      <c r="I110" s="84">
        <f t="shared" si="46"/>
        <v>23938.137598891572</v>
      </c>
      <c r="J110" s="84">
        <f t="shared" si="47"/>
        <v>24091.238039381718</v>
      </c>
      <c r="K110" s="84">
        <f t="shared" si="48"/>
        <v>24244.338479871865</v>
      </c>
      <c r="L110" s="84">
        <f t="shared" si="49"/>
        <v>24397.438920362012</v>
      </c>
      <c r="M110" s="108">
        <f>IF(T110&lt;&gt;0,(((G110+1)*('Data Raw'!$N$1007-'Data Raw'!$N$1008)/2+'Data Raw'!$N$1008)*'Data Raw'!$M$1010+'Data Raw'!$M$1009)*AE110+AE110)</f>
        <v>24550.539360852159</v>
      </c>
      <c r="N110" s="84">
        <f t="shared" si="50"/>
        <v>24703.639801342306</v>
      </c>
      <c r="O110" s="84">
        <f t="shared" si="51"/>
        <v>24856.740241832453</v>
      </c>
      <c r="P110" s="84">
        <f t="shared" si="52"/>
        <v>25009.8406823226</v>
      </c>
      <c r="Q110" s="84">
        <f t="shared" si="53"/>
        <v>25162.941122812746</v>
      </c>
      <c r="R110" s="166" t="str">
        <f t="shared" si="59"/>
        <v/>
      </c>
      <c r="S110" s="109">
        <f>'Data Raw'!E152</f>
        <v>23908.05</v>
      </c>
      <c r="T110" s="109">
        <f>'Data Raw'!G152</f>
        <v>24036.37</v>
      </c>
      <c r="U110" s="109">
        <f>'Data Raw'!D152</f>
        <v>24478.68</v>
      </c>
      <c r="V110" s="166" t="str">
        <f t="shared" si="60"/>
        <v/>
      </c>
      <c r="W110" s="89">
        <f t="shared" si="43"/>
        <v>514.16936085216003</v>
      </c>
      <c r="X110" s="89">
        <f t="shared" si="44"/>
        <v>264370.13163911877</v>
      </c>
      <c r="Y110" s="89">
        <f t="shared" si="61"/>
        <v>343.70336228410014</v>
      </c>
      <c r="Z110" s="109">
        <f t="shared" si="54"/>
        <v>570.63000000000102</v>
      </c>
      <c r="AA110" s="89">
        <f t="shared" si="62"/>
        <v>489.03023660055595</v>
      </c>
      <c r="AB110" s="89">
        <f t="shared" si="63"/>
        <v>24074.564265371115</v>
      </c>
      <c r="AC110" s="89">
        <f t="shared" si="66"/>
        <v>24882.795734628886</v>
      </c>
      <c r="AD110" s="89" t="str">
        <f t="shared" si="67"/>
        <v/>
      </c>
      <c r="AE110" s="89">
        <f>'Data Raw'!C152</f>
        <v>24478.68</v>
      </c>
      <c r="AF110" s="89"/>
      <c r="AG110" s="89">
        <f t="shared" si="38"/>
        <v>-442.31000000000131</v>
      </c>
      <c r="AH110" s="89">
        <f t="shared" si="39"/>
        <v>71.859360852158716</v>
      </c>
      <c r="AI110" s="109">
        <f t="shared" si="40"/>
        <v>1</v>
      </c>
      <c r="AJ110" s="109">
        <f t="shared" si="55"/>
        <v>50</v>
      </c>
      <c r="AK110" s="88"/>
      <c r="AL110" s="191" t="str">
        <f t="shared" si="56"/>
        <v/>
      </c>
      <c r="AM110" s="191">
        <f t="shared" si="57"/>
        <v>-442.31000000000131</v>
      </c>
      <c r="AN110" s="88"/>
      <c r="AO110" s="191"/>
      <c r="AP110" s="191">
        <f t="shared" si="41"/>
        <v>195638.13610000117</v>
      </c>
      <c r="AQ110" s="191">
        <f t="shared" si="64"/>
        <v>262.30850819413604</v>
      </c>
      <c r="AR110" s="191">
        <f t="shared" si="65"/>
        <v>-81.394854089964099</v>
      </c>
      <c r="AS110" s="250">
        <f t="shared" si="68"/>
        <v>1</v>
      </c>
      <c r="AT110" s="250">
        <f t="shared" si="69"/>
        <v>0</v>
      </c>
      <c r="AU110" s="250">
        <f t="shared" si="70"/>
        <v>0</v>
      </c>
      <c r="AV110" s="250">
        <f t="shared" si="71"/>
        <v>0</v>
      </c>
      <c r="AW110" s="250">
        <f t="shared" si="72"/>
        <v>0</v>
      </c>
      <c r="AX110" s="250">
        <f t="shared" si="73"/>
        <v>0</v>
      </c>
      <c r="AY110" s="89"/>
      <c r="AZ110" s="111"/>
      <c r="BA110" s="111"/>
      <c r="BB110" s="111"/>
      <c r="BC110" s="111"/>
      <c r="BD110" s="111"/>
      <c r="BE110" s="111"/>
      <c r="BF110" s="111"/>
      <c r="BG110" s="111"/>
      <c r="BH110" s="89"/>
      <c r="BI110" s="89"/>
      <c r="BJ110" s="89"/>
      <c r="BK110" s="89"/>
      <c r="BL110" s="89"/>
    </row>
    <row r="111" spans="1:64" x14ac:dyDescent="0.25">
      <c r="A111" s="86">
        <f t="shared" si="42"/>
        <v>110</v>
      </c>
      <c r="B111" s="113">
        <v>3.7798866177166206E-2</v>
      </c>
      <c r="C111" s="88"/>
      <c r="D111" s="88"/>
      <c r="E111" s="194">
        <f t="shared" si="45"/>
        <v>-3.0602417194742611E-2</v>
      </c>
      <c r="F111" s="89">
        <f t="shared" si="58"/>
        <v>1.0661274923476063E-3</v>
      </c>
      <c r="G111" s="113">
        <v>0.1166915190084697</v>
      </c>
      <c r="H111" s="88"/>
      <c r="I111" s="84">
        <f t="shared" si="46"/>
        <v>23045.563087519451</v>
      </c>
      <c r="J111" s="84">
        <f t="shared" si="47"/>
        <v>23217.414768661503</v>
      </c>
      <c r="K111" s="84">
        <f t="shared" si="48"/>
        <v>23389.266449803552</v>
      </c>
      <c r="L111" s="84">
        <f t="shared" si="49"/>
        <v>23561.118130945604</v>
      </c>
      <c r="M111" s="108">
        <f>IF(T111&lt;&gt;0,(((G111+1)*('Data Raw'!$N$1007-'Data Raw'!$N$1008)/2+'Data Raw'!$N$1008)*'Data Raw'!$M$1010+'Data Raw'!$M$1009)*AE111+AE111)</f>
        <v>23732.969812087653</v>
      </c>
      <c r="N111" s="84">
        <f t="shared" si="50"/>
        <v>23904.821493229701</v>
      </c>
      <c r="O111" s="84">
        <f t="shared" si="51"/>
        <v>24076.673174371754</v>
      </c>
      <c r="P111" s="84">
        <f t="shared" si="52"/>
        <v>24248.524855513802</v>
      </c>
      <c r="Q111" s="84">
        <f t="shared" si="53"/>
        <v>24420.376536655855</v>
      </c>
      <c r="R111" s="166" t="str">
        <f t="shared" si="59"/>
        <v/>
      </c>
      <c r="S111" s="109">
        <f>'Data Raw'!E153</f>
        <v>23681.439999999999</v>
      </c>
      <c r="T111" s="109">
        <f>'Data Raw'!G153</f>
        <v>24104.15</v>
      </c>
      <c r="U111" s="109">
        <f>'Data Raw'!D153</f>
        <v>24180.080000000002</v>
      </c>
      <c r="V111" s="166" t="str">
        <f t="shared" si="60"/>
        <v/>
      </c>
      <c r="W111" s="89">
        <f t="shared" si="43"/>
        <v>-371.18018791234863</v>
      </c>
      <c r="X111" s="89">
        <f t="shared" si="44"/>
        <v>137774.73189864645</v>
      </c>
      <c r="Y111" s="89">
        <f t="shared" si="61"/>
        <v>347.76156432882465</v>
      </c>
      <c r="Z111" s="109">
        <f t="shared" si="54"/>
        <v>498.64000000000306</v>
      </c>
      <c r="AA111" s="89">
        <f t="shared" si="62"/>
        <v>490.40305994333414</v>
      </c>
      <c r="AB111" s="89">
        <f t="shared" si="63"/>
        <v>23355.97429888953</v>
      </c>
      <c r="AC111" s="89">
        <f t="shared" si="66"/>
        <v>24187.325701110472</v>
      </c>
      <c r="AD111" s="89">
        <f t="shared" si="67"/>
        <v>1</v>
      </c>
      <c r="AE111" s="89">
        <f>'Data Raw'!C153</f>
        <v>23771.65</v>
      </c>
      <c r="AF111" s="89"/>
      <c r="AG111" s="89">
        <f t="shared" si="38"/>
        <v>332.5</v>
      </c>
      <c r="AH111" s="89">
        <f t="shared" si="39"/>
        <v>-38.680187912348629</v>
      </c>
      <c r="AI111" s="109">
        <f t="shared" si="40"/>
        <v>-1</v>
      </c>
      <c r="AJ111" s="109">
        <f t="shared" si="55"/>
        <v>50</v>
      </c>
      <c r="AK111" s="88"/>
      <c r="AL111" s="191" t="str">
        <f t="shared" si="56"/>
        <v/>
      </c>
      <c r="AM111" s="191">
        <f t="shared" si="57"/>
        <v>-332.5</v>
      </c>
      <c r="AN111" s="88"/>
      <c r="AO111" s="191"/>
      <c r="AP111" s="191">
        <f t="shared" si="41"/>
        <v>110556.25</v>
      </c>
      <c r="AQ111" s="191">
        <f t="shared" si="64"/>
        <v>270.10756283923206</v>
      </c>
      <c r="AR111" s="191">
        <f t="shared" si="65"/>
        <v>-77.654001489592588</v>
      </c>
      <c r="AS111" s="250">
        <f t="shared" si="68"/>
        <v>0</v>
      </c>
      <c r="AT111" s="250">
        <f t="shared" si="69"/>
        <v>0</v>
      </c>
      <c r="AU111" s="250">
        <f t="shared" si="70"/>
        <v>0</v>
      </c>
      <c r="AV111" s="250">
        <f t="shared" si="71"/>
        <v>0</v>
      </c>
      <c r="AW111" s="250">
        <f t="shared" si="72"/>
        <v>1</v>
      </c>
      <c r="AX111" s="250">
        <f t="shared" si="73"/>
        <v>0</v>
      </c>
      <c r="AY111" s="89"/>
      <c r="AZ111" s="111"/>
      <c r="BA111" s="111"/>
      <c r="BB111" s="111"/>
      <c r="BC111" s="111"/>
      <c r="BD111" s="111"/>
      <c r="BE111" s="111"/>
      <c r="BF111" s="111"/>
      <c r="BG111" s="111"/>
      <c r="BH111" s="89"/>
      <c r="BI111" s="89"/>
      <c r="BJ111" s="89"/>
      <c r="BK111" s="89"/>
      <c r="BL111" s="89"/>
    </row>
    <row r="112" spans="1:64" x14ac:dyDescent="0.25">
      <c r="A112" s="86">
        <f t="shared" si="42"/>
        <v>111</v>
      </c>
      <c r="B112" s="113">
        <v>2.9550614232438363E-2</v>
      </c>
      <c r="C112" s="88"/>
      <c r="D112" s="88"/>
      <c r="E112" s="194">
        <f t="shared" si="45"/>
        <v>-8.2482519447278427E-3</v>
      </c>
      <c r="F112" s="89">
        <f t="shared" si="58"/>
        <v>-2.6449814152031484E-4</v>
      </c>
      <c r="G112" s="113">
        <v>0.15861826849582258</v>
      </c>
      <c r="H112" s="88"/>
      <c r="I112" s="84">
        <f t="shared" si="46"/>
        <v>23605.890513030587</v>
      </c>
      <c r="J112" s="84">
        <f t="shared" si="47"/>
        <v>23779.771295195002</v>
      </c>
      <c r="K112" s="84">
        <f t="shared" si="48"/>
        <v>23953.652077359413</v>
      </c>
      <c r="L112" s="84">
        <f t="shared" si="49"/>
        <v>24127.532859523828</v>
      </c>
      <c r="M112" s="108">
        <f>IF(T112&lt;&gt;0,(((G112+1)*('Data Raw'!$N$1007-'Data Raw'!$N$1008)/2+'Data Raw'!$N$1008)*'Data Raw'!$M$1010+'Data Raw'!$M$1009)*AE112+AE112)</f>
        <v>24301.413641688239</v>
      </c>
      <c r="N112" s="84">
        <f t="shared" si="50"/>
        <v>24475.294423852651</v>
      </c>
      <c r="O112" s="84">
        <f t="shared" si="51"/>
        <v>24649.175206017066</v>
      </c>
      <c r="P112" s="84">
        <f t="shared" si="52"/>
        <v>24823.055988181477</v>
      </c>
      <c r="Q112" s="84">
        <f t="shared" si="53"/>
        <v>24996.936770345892</v>
      </c>
      <c r="R112" s="166" t="str">
        <f t="shared" si="59"/>
        <v/>
      </c>
      <c r="S112" s="109">
        <f>'Data Raw'!E154</f>
        <v>23812.35</v>
      </c>
      <c r="T112" s="109">
        <f>'Data Raw'!G154</f>
        <v>23966.49</v>
      </c>
      <c r="U112" s="109">
        <f>'Data Raw'!D154</f>
        <v>24259.200000000001</v>
      </c>
      <c r="V112" s="166" t="str">
        <f t="shared" si="60"/>
        <v/>
      </c>
      <c r="W112" s="89">
        <f t="shared" si="43"/>
        <v>334.92364168823769</v>
      </c>
      <c r="X112" s="89">
        <f t="shared" si="44"/>
        <v>112173.84576171103</v>
      </c>
      <c r="Y112" s="89">
        <f t="shared" si="61"/>
        <v>345.95674368508196</v>
      </c>
      <c r="Z112" s="109">
        <f t="shared" si="54"/>
        <v>446.85000000000218</v>
      </c>
      <c r="AA112" s="89">
        <f t="shared" si="62"/>
        <v>484.18119423714381</v>
      </c>
      <c r="AB112" s="89">
        <f t="shared" si="63"/>
        <v>23842.357399048167</v>
      </c>
      <c r="AC112" s="89">
        <f t="shared" si="66"/>
        <v>24676.042600951834</v>
      </c>
      <c r="AD112" s="89">
        <f t="shared" si="67"/>
        <v>1</v>
      </c>
      <c r="AE112" s="89">
        <f>'Data Raw'!C154</f>
        <v>24259.200000000001</v>
      </c>
      <c r="AF112" s="89"/>
      <c r="AG112" s="89">
        <f t="shared" si="38"/>
        <v>-292.70999999999913</v>
      </c>
      <c r="AH112" s="89">
        <f t="shared" si="39"/>
        <v>42.213641688238567</v>
      </c>
      <c r="AI112" s="109">
        <f t="shared" si="40"/>
        <v>1</v>
      </c>
      <c r="AJ112" s="109">
        <f t="shared" si="55"/>
        <v>50</v>
      </c>
      <c r="AK112" s="88"/>
      <c r="AL112" s="191" t="str">
        <f t="shared" si="56"/>
        <v/>
      </c>
      <c r="AM112" s="191">
        <f t="shared" si="57"/>
        <v>-292.70999999999913</v>
      </c>
      <c r="AN112" s="88"/>
      <c r="AO112" s="191"/>
      <c r="AP112" s="191">
        <f t="shared" si="41"/>
        <v>85679.144099999496</v>
      </c>
      <c r="AQ112" s="191">
        <f t="shared" si="64"/>
        <v>272.61894474598398</v>
      </c>
      <c r="AR112" s="191">
        <f t="shared" si="65"/>
        <v>-73.337798939097979</v>
      </c>
      <c r="AS112" s="250">
        <f t="shared" si="68"/>
        <v>0</v>
      </c>
      <c r="AT112" s="250">
        <f t="shared" si="69"/>
        <v>0</v>
      </c>
      <c r="AU112" s="250">
        <f t="shared" si="70"/>
        <v>1</v>
      </c>
      <c r="AV112" s="250">
        <f t="shared" si="71"/>
        <v>0</v>
      </c>
      <c r="AW112" s="250">
        <f t="shared" si="72"/>
        <v>0</v>
      </c>
      <c r="AX112" s="250">
        <f t="shared" si="73"/>
        <v>0</v>
      </c>
      <c r="AY112" s="89"/>
      <c r="AZ112" s="111"/>
      <c r="BA112" s="111"/>
      <c r="BB112" s="111"/>
      <c r="BC112" s="111"/>
      <c r="BD112" s="111"/>
      <c r="BE112" s="111"/>
      <c r="BF112" s="111"/>
      <c r="BG112" s="111"/>
      <c r="BH112" s="89"/>
      <c r="BI112" s="89"/>
      <c r="BJ112" s="89"/>
      <c r="BK112" s="89"/>
      <c r="BL112" s="89"/>
    </row>
    <row r="113" spans="1:64" x14ac:dyDescent="0.25">
      <c r="A113" s="86">
        <f t="shared" si="42"/>
        <v>112</v>
      </c>
      <c r="B113" s="113">
        <v>3.9854838234095545E-2</v>
      </c>
      <c r="C113" s="88"/>
      <c r="D113" s="88"/>
      <c r="E113" s="194">
        <f t="shared" si="45"/>
        <v>1.0304224001657182E-2</v>
      </c>
      <c r="F113" s="89">
        <f t="shared" si="58"/>
        <v>1.245319307505042E-3</v>
      </c>
      <c r="G113" s="113">
        <v>0.12271318942276697</v>
      </c>
      <c r="H113" s="88"/>
      <c r="I113" s="84">
        <f t="shared" si="46"/>
        <v>23619.573586428178</v>
      </c>
      <c r="J113" s="84">
        <f t="shared" si="47"/>
        <v>23792.551958270717</v>
      </c>
      <c r="K113" s="84">
        <f t="shared" si="48"/>
        <v>23965.530330113259</v>
      </c>
      <c r="L113" s="84">
        <f t="shared" si="49"/>
        <v>24138.508701955798</v>
      </c>
      <c r="M113" s="108">
        <f>IF(T113&lt;&gt;0,(((G113+1)*('Data Raw'!$N$1007-'Data Raw'!$N$1008)/2+'Data Raw'!$N$1008)*'Data Raw'!$M$1010+'Data Raw'!$M$1009)*AE113+AE113)</f>
        <v>24311.48707379834</v>
      </c>
      <c r="N113" s="84">
        <f t="shared" si="50"/>
        <v>24484.465445640883</v>
      </c>
      <c r="O113" s="84">
        <f t="shared" si="51"/>
        <v>24657.443817483421</v>
      </c>
      <c r="P113" s="84">
        <f t="shared" si="52"/>
        <v>24830.422189325964</v>
      </c>
      <c r="Q113" s="84">
        <f t="shared" si="53"/>
        <v>25003.400561168502</v>
      </c>
      <c r="R113" s="166" t="str">
        <f t="shared" si="59"/>
        <v/>
      </c>
      <c r="S113" s="109">
        <f>'Data Raw'!E155</f>
        <v>24310.11</v>
      </c>
      <c r="T113" s="109">
        <f>'Data Raw'!G155</f>
        <v>24701.73</v>
      </c>
      <c r="U113" s="109">
        <f>'Data Raw'!D155</f>
        <v>24741.279999999999</v>
      </c>
      <c r="V113" s="166" t="str">
        <f t="shared" si="60"/>
        <v/>
      </c>
      <c r="W113" s="89">
        <f t="shared" si="43"/>
        <v>-390.24292620165943</v>
      </c>
      <c r="X113" s="89">
        <f t="shared" si="44"/>
        <v>152289.54145043381</v>
      </c>
      <c r="Y113" s="89">
        <f t="shared" si="61"/>
        <v>352.62403136192415</v>
      </c>
      <c r="Z113" s="109">
        <f t="shared" si="54"/>
        <v>431.16999999999825</v>
      </c>
      <c r="AA113" s="89">
        <f t="shared" si="62"/>
        <v>476.6081664889802</v>
      </c>
      <c r="AB113" s="89">
        <f t="shared" si="63"/>
        <v>23927.765984898426</v>
      </c>
      <c r="AC113" s="89">
        <f t="shared" si="66"/>
        <v>24750.874015101574</v>
      </c>
      <c r="AD113" s="89">
        <f t="shared" si="67"/>
        <v>1</v>
      </c>
      <c r="AE113" s="89">
        <f>'Data Raw'!C155</f>
        <v>24339.32</v>
      </c>
      <c r="AF113" s="89"/>
      <c r="AG113" s="89">
        <f t="shared" si="38"/>
        <v>362.40999999999985</v>
      </c>
      <c r="AH113" s="89">
        <f t="shared" si="39"/>
        <v>-27.832926201659575</v>
      </c>
      <c r="AI113" s="109">
        <f t="shared" si="40"/>
        <v>-1</v>
      </c>
      <c r="AJ113" s="109">
        <f t="shared" si="55"/>
        <v>50</v>
      </c>
      <c r="AK113" s="88"/>
      <c r="AL113" s="191" t="str">
        <f t="shared" si="56"/>
        <v/>
      </c>
      <c r="AM113" s="191">
        <f t="shared" si="57"/>
        <v>-362.40999999999985</v>
      </c>
      <c r="AN113" s="88"/>
      <c r="AO113" s="191"/>
      <c r="AP113" s="191">
        <f t="shared" si="41"/>
        <v>131341.00809999989</v>
      </c>
      <c r="AQ113" s="191">
        <f t="shared" si="64"/>
        <v>282.59572866309685</v>
      </c>
      <c r="AR113" s="191">
        <f t="shared" si="65"/>
        <v>-70.028302698827304</v>
      </c>
      <c r="AS113" s="250">
        <f t="shared" si="68"/>
        <v>0</v>
      </c>
      <c r="AT113" s="250">
        <f t="shared" si="69"/>
        <v>0</v>
      </c>
      <c r="AU113" s="250">
        <f t="shared" si="70"/>
        <v>0</v>
      </c>
      <c r="AV113" s="250">
        <f t="shared" si="71"/>
        <v>0</v>
      </c>
      <c r="AW113" s="250">
        <f t="shared" si="72"/>
        <v>1</v>
      </c>
      <c r="AX113" s="250">
        <f t="shared" si="73"/>
        <v>0</v>
      </c>
      <c r="AY113" s="89"/>
      <c r="AZ113" s="111"/>
      <c r="BA113" s="111"/>
      <c r="BB113" s="111"/>
      <c r="BC113" s="111"/>
      <c r="BD113" s="111"/>
      <c r="BE113" s="111"/>
      <c r="BF113" s="111"/>
      <c r="BG113" s="111"/>
      <c r="BH113" s="89"/>
      <c r="BI113" s="89"/>
      <c r="BJ113" s="89"/>
      <c r="BK113" s="89"/>
      <c r="BL113" s="89"/>
    </row>
    <row r="114" spans="1:64" x14ac:dyDescent="0.25">
      <c r="A114" s="86">
        <f t="shared" si="42"/>
        <v>113</v>
      </c>
      <c r="B114" s="113">
        <v>1.9652536511248E-2</v>
      </c>
      <c r="C114" s="88"/>
      <c r="D114" s="88"/>
      <c r="E114" s="194">
        <f t="shared" si="45"/>
        <v>-2.0202301722847545E-2</v>
      </c>
      <c r="F114" s="89">
        <f t="shared" si="58"/>
        <v>-1.8186265539738987E-3</v>
      </c>
      <c r="G114" s="113">
        <v>0.16439872049063645</v>
      </c>
      <c r="H114" s="88"/>
      <c r="I114" s="84">
        <f t="shared" si="46"/>
        <v>24414.803635577045</v>
      </c>
      <c r="J114" s="84">
        <f t="shared" si="47"/>
        <v>24591.115651258006</v>
      </c>
      <c r="K114" s="84">
        <f t="shared" si="48"/>
        <v>24767.427666938969</v>
      </c>
      <c r="L114" s="84">
        <f t="shared" si="49"/>
        <v>24943.739682619929</v>
      </c>
      <c r="M114" s="108">
        <f>IF(T114&lt;&gt;0,(((G114+1)*('Data Raw'!$N$1007-'Data Raw'!$N$1008)/2+'Data Raw'!$N$1008)*'Data Raw'!$M$1010+'Data Raw'!$M$1009)*AE114+AE114)</f>
        <v>25120.051698300893</v>
      </c>
      <c r="N114" s="84">
        <f t="shared" si="50"/>
        <v>25296.363713981857</v>
      </c>
      <c r="O114" s="84">
        <f t="shared" si="51"/>
        <v>25472.675729662817</v>
      </c>
      <c r="P114" s="84">
        <f t="shared" si="52"/>
        <v>25648.98774534378</v>
      </c>
      <c r="Q114" s="84">
        <f t="shared" si="53"/>
        <v>25825.29976102474</v>
      </c>
      <c r="R114" s="166" t="str">
        <f t="shared" si="59"/>
        <v/>
      </c>
      <c r="S114" s="109">
        <f>'Data Raw'!E156</f>
        <v>24595.58</v>
      </c>
      <c r="T114" s="109">
        <f>'Data Raw'!G156</f>
        <v>24837.85</v>
      </c>
      <c r="U114" s="109">
        <f>'Data Raw'!D156</f>
        <v>25064.799999999999</v>
      </c>
      <c r="V114" s="166" t="str">
        <f t="shared" si="60"/>
        <v/>
      </c>
      <c r="W114" s="89">
        <f t="shared" si="43"/>
        <v>282.20169830089435</v>
      </c>
      <c r="X114" s="89">
        <f t="shared" si="44"/>
        <v>79637.79852390899</v>
      </c>
      <c r="Y114" s="89">
        <f t="shared" si="61"/>
        <v>343.44890314229536</v>
      </c>
      <c r="Z114" s="109">
        <f t="shared" si="54"/>
        <v>469.21999999999753</v>
      </c>
      <c r="AA114" s="89">
        <f t="shared" si="62"/>
        <v>475.5527141334112</v>
      </c>
      <c r="AB114" s="89">
        <f t="shared" si="63"/>
        <v>24659.683058484366</v>
      </c>
      <c r="AC114" s="89">
        <f t="shared" si="66"/>
        <v>25469.916941515632</v>
      </c>
      <c r="AD114" s="89">
        <f t="shared" si="67"/>
        <v>1</v>
      </c>
      <c r="AE114" s="89">
        <f>'Data Raw'!C156</f>
        <v>25064.799999999999</v>
      </c>
      <c r="AF114" s="89"/>
      <c r="AG114" s="89">
        <f t="shared" si="38"/>
        <v>-226.95000000000073</v>
      </c>
      <c r="AH114" s="89">
        <f t="shared" si="39"/>
        <v>55.251698300893622</v>
      </c>
      <c r="AI114" s="109">
        <f t="shared" si="40"/>
        <v>1</v>
      </c>
      <c r="AJ114" s="109">
        <f t="shared" si="55"/>
        <v>50</v>
      </c>
      <c r="AK114" s="88"/>
      <c r="AL114" s="191" t="str">
        <f t="shared" si="56"/>
        <v/>
      </c>
      <c r="AM114" s="191">
        <f t="shared" si="57"/>
        <v>-226.95000000000073</v>
      </c>
      <c r="AN114" s="88"/>
      <c r="AO114" s="191"/>
      <c r="AP114" s="191">
        <f t="shared" si="41"/>
        <v>51506.302500000333</v>
      </c>
      <c r="AQ114" s="191">
        <f t="shared" si="64"/>
        <v>276.4128699227528</v>
      </c>
      <c r="AR114" s="191">
        <f t="shared" si="65"/>
        <v>-67.03603321954256</v>
      </c>
      <c r="AS114" s="250">
        <f t="shared" si="68"/>
        <v>0</v>
      </c>
      <c r="AT114" s="250">
        <f t="shared" si="69"/>
        <v>0</v>
      </c>
      <c r="AU114" s="250">
        <f t="shared" si="70"/>
        <v>1</v>
      </c>
      <c r="AV114" s="250">
        <f t="shared" si="71"/>
        <v>0</v>
      </c>
      <c r="AW114" s="250">
        <f t="shared" si="72"/>
        <v>0</v>
      </c>
      <c r="AX114" s="250">
        <f t="shared" si="73"/>
        <v>0</v>
      </c>
      <c r="AY114" s="89"/>
      <c r="AZ114" s="111"/>
      <c r="BA114" s="111"/>
      <c r="BB114" s="111"/>
      <c r="BC114" s="111"/>
      <c r="BD114" s="111"/>
      <c r="BE114" s="111"/>
      <c r="BF114" s="111"/>
      <c r="BG114" s="111"/>
      <c r="BH114" s="89"/>
      <c r="BI114" s="89"/>
      <c r="BJ114" s="89"/>
      <c r="BK114" s="89"/>
      <c r="BL114" s="89"/>
    </row>
    <row r="115" spans="1:64" x14ac:dyDescent="0.25">
      <c r="A115" s="86">
        <f t="shared" si="42"/>
        <v>114</v>
      </c>
      <c r="B115" s="113">
        <v>6.8158768006572161E-3</v>
      </c>
      <c r="C115" s="88"/>
      <c r="D115" s="88"/>
      <c r="E115" s="194">
        <f t="shared" si="45"/>
        <v>-1.2836659710590784E-2</v>
      </c>
      <c r="F115" s="89">
        <f t="shared" si="58"/>
        <v>-3.3926312906334541E-3</v>
      </c>
      <c r="G115" s="113">
        <v>0.13519717409061871</v>
      </c>
      <c r="H115" s="88"/>
      <c r="I115" s="84">
        <f t="shared" si="46"/>
        <v>24471.356625255736</v>
      </c>
      <c r="J115" s="84">
        <f t="shared" si="47"/>
        <v>24643.081076826886</v>
      </c>
      <c r="K115" s="84">
        <f t="shared" si="48"/>
        <v>24814.805528398032</v>
      </c>
      <c r="L115" s="84">
        <f t="shared" si="49"/>
        <v>24986.529979969182</v>
      </c>
      <c r="M115" s="108">
        <f>IF(T115&lt;&gt;0,(((G115+1)*('Data Raw'!$N$1007-'Data Raw'!$N$1008)/2+'Data Raw'!$N$1008)*'Data Raw'!$M$1010+'Data Raw'!$M$1009)*AE115+AE115)</f>
        <v>25158.254431540328</v>
      </c>
      <c r="N115" s="84">
        <f t="shared" si="50"/>
        <v>25329.978883111475</v>
      </c>
      <c r="O115" s="84">
        <f t="shared" si="51"/>
        <v>25501.703334682625</v>
      </c>
      <c r="P115" s="84">
        <f t="shared" si="52"/>
        <v>25673.427786253771</v>
      </c>
      <c r="Q115" s="84">
        <f t="shared" si="53"/>
        <v>25845.152237824921</v>
      </c>
      <c r="R115" s="166" t="str">
        <f t="shared" si="59"/>
        <v/>
      </c>
      <c r="S115" s="109">
        <f>'Data Raw'!E157</f>
        <v>25161.8</v>
      </c>
      <c r="T115" s="109">
        <f>'Data Raw'!G157</f>
        <v>25325.09</v>
      </c>
      <c r="U115" s="109">
        <f>'Data Raw'!D157</f>
        <v>25437.16</v>
      </c>
      <c r="V115" s="166" t="str">
        <f t="shared" si="60"/>
        <v/>
      </c>
      <c r="W115" s="89">
        <f t="shared" si="43"/>
        <v>-166.83556845967178</v>
      </c>
      <c r="X115" s="89">
        <f t="shared" si="44"/>
        <v>27834.106903261829</v>
      </c>
      <c r="Y115" s="89">
        <f t="shared" si="61"/>
        <v>324.16420030620645</v>
      </c>
      <c r="Z115" s="109">
        <f t="shared" si="54"/>
        <v>275.36000000000058</v>
      </c>
      <c r="AA115" s="89">
        <f t="shared" si="62"/>
        <v>446.95375497149536</v>
      </c>
      <c r="AB115" s="89">
        <f t="shared" si="63"/>
        <v>24757.580192986599</v>
      </c>
      <c r="AC115" s="89">
        <f t="shared" si="66"/>
        <v>25566.019807013399</v>
      </c>
      <c r="AD115" s="89">
        <f t="shared" si="67"/>
        <v>1</v>
      </c>
      <c r="AE115" s="89">
        <f>'Data Raw'!C157</f>
        <v>25161.8</v>
      </c>
      <c r="AF115" s="89"/>
      <c r="AG115" s="89">
        <f t="shared" si="38"/>
        <v>163.29000000000087</v>
      </c>
      <c r="AH115" s="89">
        <f t="shared" si="39"/>
        <v>-3.5455684596709034</v>
      </c>
      <c r="AI115" s="109">
        <f t="shared" si="40"/>
        <v>-1</v>
      </c>
      <c r="AJ115" s="109">
        <f t="shared" si="55"/>
        <v>50</v>
      </c>
      <c r="AK115" s="88"/>
      <c r="AL115" s="191" t="str">
        <f t="shared" si="56"/>
        <v/>
      </c>
      <c r="AM115" s="191">
        <f t="shared" si="57"/>
        <v>-163.29000000000087</v>
      </c>
      <c r="AN115" s="88"/>
      <c r="AO115" s="191"/>
      <c r="AP115" s="191">
        <f t="shared" si="41"/>
        <v>26663.624100000285</v>
      </c>
      <c r="AQ115" s="191">
        <f t="shared" si="64"/>
        <v>263.84366215355817</v>
      </c>
      <c r="AR115" s="191">
        <f t="shared" si="65"/>
        <v>-60.320538152648282</v>
      </c>
      <c r="AS115" s="250">
        <f t="shared" si="68"/>
        <v>0</v>
      </c>
      <c r="AT115" s="250">
        <f t="shared" si="69"/>
        <v>0</v>
      </c>
      <c r="AU115" s="250">
        <f t="shared" si="70"/>
        <v>0</v>
      </c>
      <c r="AV115" s="250">
        <f t="shared" si="71"/>
        <v>1</v>
      </c>
      <c r="AW115" s="250">
        <f t="shared" si="72"/>
        <v>0</v>
      </c>
      <c r="AX115" s="250">
        <f t="shared" si="73"/>
        <v>0</v>
      </c>
      <c r="AY115" s="89"/>
      <c r="AZ115" s="111"/>
      <c r="BA115" s="111"/>
      <c r="BB115" s="111"/>
      <c r="BC115" s="111"/>
      <c r="BD115" s="111"/>
      <c r="BE115" s="111"/>
      <c r="BF115" s="111"/>
      <c r="BG115" s="111"/>
      <c r="BH115" s="89"/>
      <c r="BI115" s="89"/>
      <c r="BJ115" s="89"/>
      <c r="BK115" s="89"/>
      <c r="BL115" s="89"/>
    </row>
    <row r="116" spans="1:64" x14ac:dyDescent="0.25">
      <c r="A116" s="86">
        <f t="shared" si="42"/>
        <v>115</v>
      </c>
      <c r="B116" s="113">
        <v>1.0214482380290287E-3</v>
      </c>
      <c r="C116" s="88"/>
      <c r="D116" s="88"/>
      <c r="E116" s="194">
        <f t="shared" si="45"/>
        <v>-5.7944285626281879E-3</v>
      </c>
      <c r="F116" s="89">
        <f t="shared" si="58"/>
        <v>-3.7357451866327019E-3</v>
      </c>
      <c r="G116" s="113">
        <v>0.15229411971933809</v>
      </c>
      <c r="H116" s="88"/>
      <c r="I116" s="84">
        <f t="shared" si="46"/>
        <v>24378.421532514261</v>
      </c>
      <c r="J116" s="84">
        <f t="shared" si="47"/>
        <v>24540.503632667369</v>
      </c>
      <c r="K116" s="84">
        <f t="shared" si="48"/>
        <v>24702.585732820469</v>
      </c>
      <c r="L116" s="84">
        <f t="shared" si="49"/>
        <v>24864.667832973573</v>
      </c>
      <c r="M116" s="108">
        <f>IF(T116&lt;&gt;0,(((G116+1)*('Data Raw'!$N$1007-'Data Raw'!$N$1008)/2+'Data Raw'!$N$1008)*'Data Raw'!$M$1010+'Data Raw'!$M$1009)*AE116+AE116)</f>
        <v>25026.749933126677</v>
      </c>
      <c r="N116" s="84">
        <f t="shared" si="50"/>
        <v>25188.832033279781</v>
      </c>
      <c r="O116" s="84">
        <f t="shared" si="51"/>
        <v>25350.914133432885</v>
      </c>
      <c r="P116" s="84">
        <f t="shared" si="52"/>
        <v>25512.996233585985</v>
      </c>
      <c r="Q116" s="84">
        <f t="shared" si="53"/>
        <v>25675.078333739093</v>
      </c>
      <c r="R116" s="166" t="str">
        <f t="shared" si="59"/>
        <v/>
      </c>
      <c r="S116" s="109">
        <f>'Data Raw'!E158</f>
        <v>24865.8</v>
      </c>
      <c r="T116" s="109">
        <f>'Data Raw'!G158</f>
        <v>24962.59</v>
      </c>
      <c r="U116" s="109">
        <f>'Data Raw'!D158</f>
        <v>25188.78</v>
      </c>
      <c r="V116" s="166" t="str">
        <f t="shared" si="60"/>
        <v/>
      </c>
      <c r="W116" s="89">
        <f t="shared" si="43"/>
        <v>64.15993312667706</v>
      </c>
      <c r="X116" s="89">
        <f t="shared" si="44"/>
        <v>4116.4970188196721</v>
      </c>
      <c r="Y116" s="89">
        <f t="shared" si="61"/>
        <v>301.09587214985993</v>
      </c>
      <c r="Z116" s="109">
        <f t="shared" si="54"/>
        <v>322.97999999999956</v>
      </c>
      <c r="AA116" s="89">
        <f t="shared" si="62"/>
        <v>429.24321854699593</v>
      </c>
      <c r="AB116" s="89">
        <f t="shared" si="63"/>
        <v>24616.03930827423</v>
      </c>
      <c r="AC116" s="89">
        <f t="shared" si="66"/>
        <v>25375.860691725771</v>
      </c>
      <c r="AD116" s="89">
        <f t="shared" si="67"/>
        <v>1</v>
      </c>
      <c r="AE116" s="89">
        <f>'Data Raw'!C158</f>
        <v>24995.95</v>
      </c>
      <c r="AF116" s="89"/>
      <c r="AG116" s="89">
        <f t="shared" si="38"/>
        <v>-33.360000000000582</v>
      </c>
      <c r="AH116" s="89">
        <f t="shared" si="39"/>
        <v>30.799933126676478</v>
      </c>
      <c r="AI116" s="109">
        <f t="shared" si="40"/>
        <v>1</v>
      </c>
      <c r="AJ116" s="109">
        <f t="shared" si="55"/>
        <v>50</v>
      </c>
      <c r="AK116" s="88"/>
      <c r="AL116" s="191" t="str">
        <f t="shared" si="56"/>
        <v/>
      </c>
      <c r="AM116" s="191">
        <f t="shared" si="57"/>
        <v>-33.360000000000582</v>
      </c>
      <c r="AN116" s="88"/>
      <c r="AO116" s="191"/>
      <c r="AP116" s="191">
        <f t="shared" si="41"/>
        <v>1112.8896000000389</v>
      </c>
      <c r="AQ116" s="191">
        <f t="shared" si="64"/>
        <v>238.23436635871843</v>
      </c>
      <c r="AR116" s="191">
        <f t="shared" si="65"/>
        <v>-62.861505791141497</v>
      </c>
      <c r="AS116" s="250">
        <f t="shared" si="68"/>
        <v>0</v>
      </c>
      <c r="AT116" s="250">
        <f t="shared" si="69"/>
        <v>0</v>
      </c>
      <c r="AU116" s="250">
        <f t="shared" si="70"/>
        <v>1</v>
      </c>
      <c r="AV116" s="250">
        <f t="shared" si="71"/>
        <v>0</v>
      </c>
      <c r="AW116" s="250">
        <f t="shared" si="72"/>
        <v>0</v>
      </c>
      <c r="AX116" s="250">
        <f t="shared" si="73"/>
        <v>0</v>
      </c>
      <c r="AY116" s="89"/>
      <c r="AZ116" s="111"/>
      <c r="BA116" s="111"/>
      <c r="BB116" s="111"/>
      <c r="BC116" s="111"/>
      <c r="BD116" s="111"/>
      <c r="BE116" s="111"/>
      <c r="BF116" s="111"/>
      <c r="BG116" s="111"/>
      <c r="BH116" s="89"/>
      <c r="BI116" s="89"/>
      <c r="BJ116" s="89"/>
      <c r="BK116" s="89"/>
      <c r="BL116" s="89"/>
    </row>
    <row r="117" spans="1:64" x14ac:dyDescent="0.25">
      <c r="A117" s="86">
        <f t="shared" si="42"/>
        <v>116</v>
      </c>
      <c r="B117" s="113">
        <v>3.8523326582267261E-3</v>
      </c>
      <c r="C117" s="88"/>
      <c r="D117" s="88"/>
      <c r="E117" s="194">
        <f t="shared" si="45"/>
        <v>2.8308844201976975E-3</v>
      </c>
      <c r="F117" s="89">
        <f t="shared" si="58"/>
        <v>-2.7976552427997877E-3</v>
      </c>
      <c r="G117" s="113">
        <v>0.14602678051872309</v>
      </c>
      <c r="H117" s="88"/>
      <c r="I117" s="84">
        <f t="shared" si="46"/>
        <v>24603.215783375294</v>
      </c>
      <c r="J117" s="84">
        <f t="shared" si="47"/>
        <v>24753.763719450224</v>
      </c>
      <c r="K117" s="84">
        <f t="shared" si="48"/>
        <v>24904.311655525154</v>
      </c>
      <c r="L117" s="84">
        <f t="shared" si="49"/>
        <v>25054.859591600085</v>
      </c>
      <c r="M117" s="108">
        <f>IF(T117&lt;&gt;0,(((G117+1)*('Data Raw'!$N$1007-'Data Raw'!$N$1008)/2+'Data Raw'!$N$1008)*'Data Raw'!$M$1010+'Data Raw'!$M$1009)*AE117+AE117)</f>
        <v>25205.407527675015</v>
      </c>
      <c r="N117" s="84">
        <f t="shared" si="50"/>
        <v>25355.955463749946</v>
      </c>
      <c r="O117" s="84">
        <f t="shared" si="51"/>
        <v>25506.503399824876</v>
      </c>
      <c r="P117" s="84">
        <f t="shared" si="52"/>
        <v>25657.051335899807</v>
      </c>
      <c r="Q117" s="84">
        <f t="shared" si="53"/>
        <v>25807.599271974737</v>
      </c>
      <c r="R117" s="166" t="str">
        <f t="shared" si="59"/>
        <v/>
      </c>
      <c r="S117" s="109">
        <f>'Data Raw'!E159</f>
        <v>24929.56</v>
      </c>
      <c r="T117" s="109">
        <f>'Data Raw'!G159</f>
        <v>25330.959999999999</v>
      </c>
      <c r="U117" s="109">
        <f>'Data Raw'!D159</f>
        <v>25330.959999999999</v>
      </c>
      <c r="V117" s="166">
        <f t="shared" si="60"/>
        <v>1</v>
      </c>
      <c r="W117" s="89">
        <f t="shared" si="43"/>
        <v>-125.55247232498368</v>
      </c>
      <c r="X117" s="89">
        <f t="shared" si="44"/>
        <v>15763.423306915793</v>
      </c>
      <c r="Y117" s="89">
        <f t="shared" si="61"/>
        <v>282.77092411173311</v>
      </c>
      <c r="Z117" s="109">
        <f t="shared" si="54"/>
        <v>401.39999999999782</v>
      </c>
      <c r="AA117" s="89">
        <f t="shared" si="62"/>
        <v>425.26561589742477</v>
      </c>
      <c r="AB117" s="89">
        <f t="shared" si="63"/>
        <v>24822.193264235051</v>
      </c>
      <c r="AC117" s="89">
        <f t="shared" si="66"/>
        <v>25551.906735764947</v>
      </c>
      <c r="AD117" s="89">
        <f t="shared" si="67"/>
        <v>1</v>
      </c>
      <c r="AE117" s="89">
        <f>'Data Raw'!C159</f>
        <v>25187.05</v>
      </c>
      <c r="AF117" s="89"/>
      <c r="AG117" s="89">
        <f t="shared" si="38"/>
        <v>143.90999999999985</v>
      </c>
      <c r="AH117" s="89">
        <f t="shared" si="39"/>
        <v>18.357527675016172</v>
      </c>
      <c r="AI117" s="109">
        <f t="shared" si="40"/>
        <v>1</v>
      </c>
      <c r="AJ117" s="109">
        <f t="shared" si="55"/>
        <v>50</v>
      </c>
      <c r="AK117" s="88"/>
      <c r="AL117" s="191">
        <f t="shared" si="56"/>
        <v>33.360000000000582</v>
      </c>
      <c r="AM117" s="191" t="str">
        <f t="shared" si="57"/>
        <v/>
      </c>
      <c r="AN117" s="88"/>
      <c r="AO117" s="191"/>
      <c r="AP117" s="191">
        <f t="shared" si="41"/>
        <v>20710.088099999957</v>
      </c>
      <c r="AQ117" s="191">
        <f t="shared" si="64"/>
        <v>227.75388120774969</v>
      </c>
      <c r="AR117" s="191">
        <f t="shared" si="65"/>
        <v>-55.017042903983423</v>
      </c>
      <c r="AS117" s="250">
        <f t="shared" si="68"/>
        <v>0</v>
      </c>
      <c r="AT117" s="250">
        <f t="shared" si="69"/>
        <v>0</v>
      </c>
      <c r="AU117" s="250">
        <f t="shared" si="70"/>
        <v>0</v>
      </c>
      <c r="AV117" s="250">
        <f t="shared" si="71"/>
        <v>1</v>
      </c>
      <c r="AW117" s="250">
        <f t="shared" si="72"/>
        <v>0</v>
      </c>
      <c r="AX117" s="250">
        <f t="shared" si="73"/>
        <v>0</v>
      </c>
      <c r="AY117" s="89"/>
      <c r="AZ117" s="111"/>
      <c r="BA117" s="111"/>
      <c r="BB117" s="111"/>
      <c r="BC117" s="111"/>
      <c r="BD117" s="111"/>
      <c r="BE117" s="111"/>
      <c r="BF117" s="111"/>
      <c r="BG117" s="111"/>
      <c r="BH117" s="89"/>
      <c r="BI117" s="89"/>
      <c r="BJ117" s="89"/>
      <c r="BK117" s="89"/>
      <c r="BL117" s="89"/>
    </row>
    <row r="118" spans="1:64" x14ac:dyDescent="0.25">
      <c r="A118" s="86">
        <f t="shared" si="42"/>
        <v>117</v>
      </c>
      <c r="B118" s="113">
        <v>8.779122557862443E-4</v>
      </c>
      <c r="C118" s="88"/>
      <c r="D118" s="88"/>
      <c r="E118" s="194">
        <f t="shared" si="45"/>
        <v>-2.9744204024404817E-3</v>
      </c>
      <c r="F118" s="89">
        <f t="shared" si="58"/>
        <v>-2.822907408462744E-3</v>
      </c>
      <c r="G118" s="113">
        <v>0.15895634290730118</v>
      </c>
      <c r="H118" s="88"/>
      <c r="I118" s="84">
        <f t="shared" si="46"/>
        <v>24904.711311667423</v>
      </c>
      <c r="J118" s="84">
        <f t="shared" si="47"/>
        <v>25046.09677372329</v>
      </c>
      <c r="K118" s="84">
        <f t="shared" si="48"/>
        <v>25187.482235779156</v>
      </c>
      <c r="L118" s="84">
        <f t="shared" si="49"/>
        <v>25328.867697835023</v>
      </c>
      <c r="M118" s="108">
        <f>IF(T118&lt;&gt;0,(((G118+1)*('Data Raw'!$N$1007-'Data Raw'!$N$1008)/2+'Data Raw'!$N$1008)*'Data Raw'!$M$1010+'Data Raw'!$M$1009)*AE118+AE118)</f>
        <v>25470.25315989089</v>
      </c>
      <c r="N118" s="84">
        <f t="shared" si="50"/>
        <v>25611.638621946757</v>
      </c>
      <c r="O118" s="84">
        <f t="shared" si="51"/>
        <v>25753.024084002624</v>
      </c>
      <c r="P118" s="84">
        <f t="shared" si="52"/>
        <v>25894.40954605849</v>
      </c>
      <c r="Q118" s="84">
        <f t="shared" si="53"/>
        <v>26035.795008114357</v>
      </c>
      <c r="R118" s="166" t="str">
        <f t="shared" si="59"/>
        <v/>
      </c>
      <c r="S118" s="109">
        <f>'Data Raw'!E160</f>
        <v>25123.25</v>
      </c>
      <c r="T118" s="109">
        <f>'Data Raw'!G160</f>
        <v>25409.75</v>
      </c>
      <c r="U118" s="109">
        <f>'Data Raw'!D160</f>
        <v>25425.32</v>
      </c>
      <c r="V118" s="166" t="str">
        <f t="shared" si="60"/>
        <v/>
      </c>
      <c r="W118" s="89">
        <f t="shared" si="43"/>
        <v>60.503159890889947</v>
      </c>
      <c r="X118" s="89">
        <f t="shared" si="44"/>
        <v>3660.6323567825939</v>
      </c>
      <c r="Y118" s="89">
        <f t="shared" si="61"/>
        <v>262.79188003730894</v>
      </c>
      <c r="Z118" s="109">
        <f t="shared" si="54"/>
        <v>302.06999999999971</v>
      </c>
      <c r="AA118" s="89">
        <f t="shared" si="62"/>
        <v>407.6662421977926</v>
      </c>
      <c r="AB118" s="89">
        <f t="shared" si="63"/>
        <v>25063.844226487188</v>
      </c>
      <c r="AC118" s="89">
        <f t="shared" si="66"/>
        <v>25786.795773512811</v>
      </c>
      <c r="AD118" s="89">
        <f t="shared" si="67"/>
        <v>1</v>
      </c>
      <c r="AE118" s="89">
        <f>'Data Raw'!C160</f>
        <v>25425.32</v>
      </c>
      <c r="AF118" s="89"/>
      <c r="AG118" s="89">
        <f t="shared" si="38"/>
        <v>-15.569999999999709</v>
      </c>
      <c r="AH118" s="89">
        <f t="shared" si="39"/>
        <v>44.933159890890238</v>
      </c>
      <c r="AI118" s="109">
        <f t="shared" si="40"/>
        <v>1</v>
      </c>
      <c r="AJ118" s="109">
        <f t="shared" si="55"/>
        <v>50</v>
      </c>
      <c r="AK118" s="88"/>
      <c r="AL118" s="191" t="str">
        <f t="shared" si="56"/>
        <v/>
      </c>
      <c r="AM118" s="191">
        <f t="shared" si="57"/>
        <v>-15.569999999999709</v>
      </c>
      <c r="AN118" s="88"/>
      <c r="AO118" s="191"/>
      <c r="AP118" s="191">
        <f t="shared" si="41"/>
        <v>242.42489999999094</v>
      </c>
      <c r="AQ118" s="191">
        <f t="shared" si="64"/>
        <v>204.17789440688858</v>
      </c>
      <c r="AR118" s="191">
        <f t="shared" si="65"/>
        <v>-58.613985630420359</v>
      </c>
      <c r="AS118" s="250">
        <f t="shared" si="68"/>
        <v>0</v>
      </c>
      <c r="AT118" s="250">
        <f t="shared" si="69"/>
        <v>0</v>
      </c>
      <c r="AU118" s="250">
        <f t="shared" si="70"/>
        <v>1</v>
      </c>
      <c r="AV118" s="250">
        <f t="shared" si="71"/>
        <v>0</v>
      </c>
      <c r="AW118" s="250">
        <f t="shared" si="72"/>
        <v>0</v>
      </c>
      <c r="AX118" s="250">
        <f t="shared" si="73"/>
        <v>0</v>
      </c>
      <c r="AY118" s="89"/>
      <c r="AZ118" s="111"/>
      <c r="BA118" s="111"/>
      <c r="BB118" s="111"/>
      <c r="BC118" s="111"/>
      <c r="BD118" s="111"/>
      <c r="BE118" s="111"/>
      <c r="BF118" s="111"/>
      <c r="BG118" s="111"/>
      <c r="BH118" s="89"/>
      <c r="BI118" s="89"/>
      <c r="BJ118" s="89"/>
      <c r="BK118" s="89"/>
      <c r="BL118" s="89"/>
    </row>
    <row r="119" spans="1:64" x14ac:dyDescent="0.25">
      <c r="A119" s="86">
        <f t="shared" si="42"/>
        <v>118</v>
      </c>
      <c r="B119" s="113">
        <v>1.9141186389032169E-2</v>
      </c>
      <c r="C119" s="88"/>
      <c r="D119" s="88"/>
      <c r="E119" s="194">
        <f t="shared" si="45"/>
        <v>1.8263274133245924E-2</v>
      </c>
      <c r="F119" s="89">
        <f t="shared" si="58"/>
        <v>1.8940424035278E-4</v>
      </c>
      <c r="G119" s="113">
        <v>0.15305281217107433</v>
      </c>
      <c r="H119" s="88"/>
      <c r="I119" s="84">
        <f t="shared" si="46"/>
        <v>24978.603873346739</v>
      </c>
      <c r="J119" s="84">
        <f t="shared" si="47"/>
        <v>25109.999813365393</v>
      </c>
      <c r="K119" s="84">
        <f t="shared" si="48"/>
        <v>25241.395753384048</v>
      </c>
      <c r="L119" s="84">
        <f t="shared" si="49"/>
        <v>25372.791693402702</v>
      </c>
      <c r="M119" s="108">
        <f>IF(T119&lt;&gt;0,(((G119+1)*('Data Raw'!$N$1007-'Data Raw'!$N$1008)/2+'Data Raw'!$N$1008)*'Data Raw'!$M$1010+'Data Raw'!$M$1009)*AE119+AE119)</f>
        <v>25504.187633421356</v>
      </c>
      <c r="N119" s="84">
        <f t="shared" si="50"/>
        <v>25635.58357344001</v>
      </c>
      <c r="O119" s="84">
        <f t="shared" si="51"/>
        <v>25766.979513458664</v>
      </c>
      <c r="P119" s="84">
        <f t="shared" si="52"/>
        <v>25898.375453477318</v>
      </c>
      <c r="Q119" s="84">
        <f t="shared" si="53"/>
        <v>26029.771393495972</v>
      </c>
      <c r="R119" s="166" t="str">
        <f t="shared" si="59"/>
        <v/>
      </c>
      <c r="S119" s="109">
        <f>'Data Raw'!E161</f>
        <v>25458.03</v>
      </c>
      <c r="T119" s="109">
        <f>'Data Raw'!G161</f>
        <v>25787.21</v>
      </c>
      <c r="U119" s="109">
        <f>'Data Raw'!D161</f>
        <v>25808.62</v>
      </c>
      <c r="V119" s="166">
        <f t="shared" si="60"/>
        <v>1</v>
      </c>
      <c r="W119" s="89">
        <f t="shared" si="43"/>
        <v>-283.02236657864341</v>
      </c>
      <c r="X119" s="89">
        <f t="shared" si="44"/>
        <v>80101.659983776015</v>
      </c>
      <c r="Y119" s="89">
        <f t="shared" si="61"/>
        <v>265.77624672565571</v>
      </c>
      <c r="Z119" s="109">
        <f t="shared" si="54"/>
        <v>350.59000000000015</v>
      </c>
      <c r="AA119" s="89">
        <f t="shared" si="62"/>
        <v>399.5124933123937</v>
      </c>
      <c r="AB119" s="89">
        <f t="shared" si="63"/>
        <v>25124.733694131875</v>
      </c>
      <c r="AC119" s="89">
        <f t="shared" si="66"/>
        <v>25817.766305868125</v>
      </c>
      <c r="AD119" s="89">
        <f t="shared" si="67"/>
        <v>1</v>
      </c>
      <c r="AE119" s="89">
        <f>'Data Raw'!C161</f>
        <v>25471.25</v>
      </c>
      <c r="AF119" s="89"/>
      <c r="AG119" s="89">
        <f t="shared" si="38"/>
        <v>315.95999999999913</v>
      </c>
      <c r="AH119" s="89">
        <f t="shared" si="39"/>
        <v>32.937633421355713</v>
      </c>
      <c r="AI119" s="109">
        <f t="shared" si="40"/>
        <v>1</v>
      </c>
      <c r="AJ119" s="109">
        <f t="shared" si="55"/>
        <v>50</v>
      </c>
      <c r="AK119" s="88"/>
      <c r="AL119" s="191">
        <f t="shared" si="56"/>
        <v>15.569999999999709</v>
      </c>
      <c r="AM119" s="191" t="str">
        <f t="shared" si="57"/>
        <v/>
      </c>
      <c r="AN119" s="88"/>
      <c r="AO119" s="191"/>
      <c r="AP119" s="191">
        <f t="shared" si="41"/>
        <v>99830.721599999451</v>
      </c>
      <c r="AQ119" s="191">
        <f t="shared" si="64"/>
        <v>216.59812836167865</v>
      </c>
      <c r="AR119" s="191">
        <f t="shared" si="65"/>
        <v>-49.178118363977063</v>
      </c>
      <c r="AS119" s="250">
        <f t="shared" si="68"/>
        <v>0</v>
      </c>
      <c r="AT119" s="250">
        <f t="shared" si="69"/>
        <v>0</v>
      </c>
      <c r="AU119" s="250">
        <f t="shared" si="70"/>
        <v>0</v>
      </c>
      <c r="AV119" s="250">
        <f t="shared" si="71"/>
        <v>0</v>
      </c>
      <c r="AW119" s="250">
        <f t="shared" si="72"/>
        <v>1</v>
      </c>
      <c r="AX119" s="250">
        <f t="shared" si="73"/>
        <v>0</v>
      </c>
      <c r="AY119" s="89"/>
      <c r="AZ119" s="111"/>
      <c r="BA119" s="111"/>
      <c r="BB119" s="111"/>
      <c r="BC119" s="111"/>
      <c r="BD119" s="111"/>
      <c r="BE119" s="111"/>
      <c r="BF119" s="111"/>
      <c r="BG119" s="111"/>
      <c r="BH119" s="89"/>
      <c r="BI119" s="89"/>
      <c r="BJ119" s="89"/>
      <c r="BK119" s="89"/>
      <c r="BL119" s="89"/>
    </row>
    <row r="120" spans="1:64" x14ac:dyDescent="0.25">
      <c r="A120" s="86">
        <f t="shared" si="42"/>
        <v>119</v>
      </c>
      <c r="B120" s="113">
        <v>2.4907409880404026E-4</v>
      </c>
      <c r="C120" s="88"/>
      <c r="D120" s="88"/>
      <c r="E120" s="194">
        <f t="shared" si="45"/>
        <v>-1.8892112290228129E-2</v>
      </c>
      <c r="F120" s="89">
        <f t="shared" si="58"/>
        <v>-2.5365266925873498E-3</v>
      </c>
      <c r="G120" s="113">
        <v>0.18225483388337749</v>
      </c>
      <c r="H120" s="88"/>
      <c r="I120" s="84">
        <f t="shared" si="46"/>
        <v>25637.516736874662</v>
      </c>
      <c r="J120" s="84">
        <f t="shared" si="47"/>
        <v>25770.404860237486</v>
      </c>
      <c r="K120" s="84">
        <f t="shared" si="48"/>
        <v>25903.292983600317</v>
      </c>
      <c r="L120" s="84">
        <f t="shared" si="49"/>
        <v>26036.181106963144</v>
      </c>
      <c r="M120" s="108">
        <f>IF(T120&lt;&gt;0,(((G120+1)*('Data Raw'!$N$1007-'Data Raw'!$N$1008)/2+'Data Raw'!$N$1008)*'Data Raw'!$M$1010+'Data Raw'!$M$1009)*AE120+AE120)</f>
        <v>26169.069230325971</v>
      </c>
      <c r="N120" s="84">
        <f t="shared" si="50"/>
        <v>26301.957353688798</v>
      </c>
      <c r="O120" s="84">
        <f t="shared" si="51"/>
        <v>26434.845477051625</v>
      </c>
      <c r="P120" s="84">
        <f t="shared" si="52"/>
        <v>26567.733600414456</v>
      </c>
      <c r="Q120" s="84">
        <f t="shared" si="53"/>
        <v>26700.62172377728</v>
      </c>
      <c r="R120" s="166" t="str">
        <f t="shared" si="59"/>
        <v/>
      </c>
      <c r="S120" s="109">
        <f>'Data Raw'!E162</f>
        <v>25915.62</v>
      </c>
      <c r="T120" s="109">
        <f>'Data Raw'!G162</f>
        <v>26136.02</v>
      </c>
      <c r="U120" s="109">
        <f>'Data Raw'!D162</f>
        <v>26214.63</v>
      </c>
      <c r="V120" s="166">
        <f t="shared" si="60"/>
        <v>1</v>
      </c>
      <c r="W120" s="89">
        <f t="shared" si="43"/>
        <v>33.049230325970711</v>
      </c>
      <c r="X120" s="89">
        <f t="shared" si="44"/>
        <v>1092.2516251390621</v>
      </c>
      <c r="Y120" s="89">
        <f t="shared" si="61"/>
        <v>246.37785486251997</v>
      </c>
      <c r="Z120" s="109">
        <f t="shared" si="54"/>
        <v>299.01000000000204</v>
      </c>
      <c r="AA120" s="89">
        <f t="shared" si="62"/>
        <v>385.15499426776631</v>
      </c>
      <c r="AB120" s="89">
        <f t="shared" si="63"/>
        <v>25734.614380684467</v>
      </c>
      <c r="AC120" s="89">
        <f t="shared" si="66"/>
        <v>26413.785619315535</v>
      </c>
      <c r="AD120" s="89">
        <f t="shared" si="67"/>
        <v>1</v>
      </c>
      <c r="AE120" s="89">
        <f>'Data Raw'!C162</f>
        <v>26074.2</v>
      </c>
      <c r="AF120" s="89"/>
      <c r="AG120" s="89">
        <f t="shared" si="38"/>
        <v>61.819999999999709</v>
      </c>
      <c r="AH120" s="89">
        <f t="shared" si="39"/>
        <v>94.86923032597042</v>
      </c>
      <c r="AI120" s="109">
        <f t="shared" si="40"/>
        <v>1</v>
      </c>
      <c r="AJ120" s="109">
        <f t="shared" si="55"/>
        <v>50</v>
      </c>
      <c r="AK120" s="88"/>
      <c r="AL120" s="191">
        <f t="shared" si="56"/>
        <v>315.95999999999913</v>
      </c>
      <c r="AM120" s="191" t="str">
        <f t="shared" si="57"/>
        <v/>
      </c>
      <c r="AN120" s="88"/>
      <c r="AO120" s="191"/>
      <c r="AP120" s="191">
        <f t="shared" si="41"/>
        <v>3821.712399999964</v>
      </c>
      <c r="AQ120" s="191">
        <f t="shared" si="64"/>
        <v>199.40055854371431</v>
      </c>
      <c r="AR120" s="191">
        <f t="shared" si="65"/>
        <v>-46.977296318805656</v>
      </c>
      <c r="AS120" s="250">
        <f t="shared" si="68"/>
        <v>0</v>
      </c>
      <c r="AT120" s="250">
        <f t="shared" si="69"/>
        <v>0</v>
      </c>
      <c r="AU120" s="250">
        <f t="shared" si="70"/>
        <v>1</v>
      </c>
      <c r="AV120" s="250">
        <f t="shared" si="71"/>
        <v>0</v>
      </c>
      <c r="AW120" s="250">
        <f t="shared" si="72"/>
        <v>0</v>
      </c>
      <c r="AX120" s="250">
        <f t="shared" si="73"/>
        <v>0</v>
      </c>
      <c r="AY120" s="89"/>
      <c r="AZ120" s="111"/>
      <c r="BA120" s="111"/>
      <c r="BB120" s="111"/>
      <c r="BC120" s="111"/>
      <c r="BD120" s="111"/>
      <c r="BE120" s="111"/>
      <c r="BF120" s="111"/>
      <c r="BG120" s="111"/>
      <c r="BH120" s="89"/>
      <c r="BI120" s="89"/>
      <c r="BJ120" s="89"/>
      <c r="BK120" s="89"/>
      <c r="BL120" s="89"/>
    </row>
    <row r="121" spans="1:64" x14ac:dyDescent="0.25">
      <c r="A121" s="86">
        <f t="shared" si="42"/>
        <v>120</v>
      </c>
      <c r="B121" s="113">
        <v>1.0312396819949027E-2</v>
      </c>
      <c r="C121" s="88"/>
      <c r="D121" s="88"/>
      <c r="E121" s="194">
        <f t="shared" si="45"/>
        <v>1.0063322721144987E-2</v>
      </c>
      <c r="F121" s="89">
        <f t="shared" si="58"/>
        <v>-7.3654820491130197E-4</v>
      </c>
      <c r="G121" s="113">
        <v>0.17928845461422901</v>
      </c>
      <c r="H121" s="88"/>
      <c r="I121" s="84">
        <f t="shared" si="46"/>
        <v>25737.981653921106</v>
      </c>
      <c r="J121" s="84">
        <f t="shared" si="47"/>
        <v>25861.170581352366</v>
      </c>
      <c r="K121" s="84">
        <f t="shared" si="48"/>
        <v>25984.359508783626</v>
      </c>
      <c r="L121" s="84">
        <f t="shared" si="49"/>
        <v>26107.548436214885</v>
      </c>
      <c r="M121" s="108">
        <f>IF(T121&lt;&gt;0,(((G121+1)*('Data Raw'!$N$1007-'Data Raw'!$N$1008)/2+'Data Raw'!$N$1008)*'Data Raw'!$M$1010+'Data Raw'!$M$1009)*AE121+AE121)</f>
        <v>26230.737363646145</v>
      </c>
      <c r="N121" s="84">
        <f t="shared" si="50"/>
        <v>26353.926291077405</v>
      </c>
      <c r="O121" s="84">
        <f t="shared" si="51"/>
        <v>26477.115218508665</v>
      </c>
      <c r="P121" s="84">
        <f t="shared" si="52"/>
        <v>26600.304145939925</v>
      </c>
      <c r="Q121" s="84">
        <f t="shared" si="53"/>
        <v>26723.493073371184</v>
      </c>
      <c r="R121" s="166" t="str">
        <f t="shared" si="59"/>
        <v/>
      </c>
      <c r="S121" s="109">
        <f>'Data Raw'!E163</f>
        <v>25840.59</v>
      </c>
      <c r="T121" s="109">
        <f>'Data Raw'!G163</f>
        <v>26017.53</v>
      </c>
      <c r="U121" s="109">
        <f>'Data Raw'!D163</f>
        <v>26229.8</v>
      </c>
      <c r="V121" s="166" t="str">
        <f t="shared" si="60"/>
        <v/>
      </c>
      <c r="W121" s="89">
        <f t="shared" si="43"/>
        <v>213.2073636461464</v>
      </c>
      <c r="X121" s="89">
        <f t="shared" si="44"/>
        <v>45457.379912940109</v>
      </c>
      <c r="Y121" s="89">
        <f t="shared" si="61"/>
        <v>241.91783260109554</v>
      </c>
      <c r="Z121" s="109">
        <f t="shared" si="54"/>
        <v>389.20999999999913</v>
      </c>
      <c r="AA121" s="89">
        <f t="shared" si="62"/>
        <v>385.73428080094249</v>
      </c>
      <c r="AB121" s="89">
        <f t="shared" si="63"/>
        <v>25814.468254872398</v>
      </c>
      <c r="AC121" s="89">
        <f t="shared" si="66"/>
        <v>26469.231745127599</v>
      </c>
      <c r="AD121" s="89">
        <f t="shared" si="67"/>
        <v>1</v>
      </c>
      <c r="AE121" s="89">
        <f>'Data Raw'!C163</f>
        <v>26141.85</v>
      </c>
      <c r="AF121" s="89"/>
      <c r="AG121" s="89">
        <f t="shared" si="38"/>
        <v>-124.31999999999971</v>
      </c>
      <c r="AH121" s="89">
        <f t="shared" si="39"/>
        <v>88.887363646146696</v>
      </c>
      <c r="AI121" s="109">
        <f t="shared" si="40"/>
        <v>1</v>
      </c>
      <c r="AJ121" s="109">
        <f t="shared" si="55"/>
        <v>50</v>
      </c>
      <c r="AK121" s="88"/>
      <c r="AL121" s="191" t="str">
        <f t="shared" si="56"/>
        <v/>
      </c>
      <c r="AM121" s="191">
        <f t="shared" si="57"/>
        <v>-124.31999999999971</v>
      </c>
      <c r="AN121" s="88"/>
      <c r="AO121" s="191"/>
      <c r="AP121" s="191">
        <f t="shared" si="41"/>
        <v>15455.462399999928</v>
      </c>
      <c r="AQ121" s="191">
        <f t="shared" si="64"/>
        <v>191.05827426107936</v>
      </c>
      <c r="AR121" s="191">
        <f t="shared" si="65"/>
        <v>-50.859558340016179</v>
      </c>
      <c r="AS121" s="250">
        <f t="shared" si="68"/>
        <v>0</v>
      </c>
      <c r="AT121" s="250">
        <f t="shared" si="69"/>
        <v>0</v>
      </c>
      <c r="AU121" s="250">
        <f t="shared" si="70"/>
        <v>1</v>
      </c>
      <c r="AV121" s="250">
        <f t="shared" si="71"/>
        <v>0</v>
      </c>
      <c r="AW121" s="250">
        <f t="shared" si="72"/>
        <v>0</v>
      </c>
      <c r="AX121" s="250">
        <f t="shared" si="73"/>
        <v>0</v>
      </c>
      <c r="AY121" s="89"/>
      <c r="AZ121" s="111"/>
      <c r="BA121" s="111"/>
      <c r="BB121" s="111"/>
      <c r="BC121" s="111"/>
      <c r="BD121" s="111"/>
      <c r="BE121" s="111"/>
      <c r="BF121" s="111"/>
      <c r="BG121" s="111"/>
      <c r="BH121" s="89"/>
      <c r="BI121" s="89"/>
      <c r="BJ121" s="89"/>
      <c r="BK121" s="89"/>
      <c r="BL121" s="89"/>
    </row>
    <row r="122" spans="1:64" x14ac:dyDescent="0.25">
      <c r="A122" s="86">
        <f t="shared" si="42"/>
        <v>121</v>
      </c>
      <c r="B122" s="113">
        <v>2.0302411267412535E-4</v>
      </c>
      <c r="C122" s="88"/>
      <c r="D122" s="88"/>
      <c r="E122" s="194">
        <f t="shared" si="45"/>
        <v>-1.0109372707274902E-2</v>
      </c>
      <c r="F122" s="89">
        <f t="shared" si="58"/>
        <v>-2.0755231338203881E-3</v>
      </c>
      <c r="G122" s="113">
        <v>0.15696472957316102</v>
      </c>
      <c r="H122" s="88"/>
      <c r="I122" s="84">
        <f t="shared" si="46"/>
        <v>25672.978921459893</v>
      </c>
      <c r="J122" s="84">
        <f t="shared" si="47"/>
        <v>25793.937837760441</v>
      </c>
      <c r="K122" s="84">
        <f t="shared" si="48"/>
        <v>25914.896754060988</v>
      </c>
      <c r="L122" s="84">
        <f t="shared" si="49"/>
        <v>26035.855670361536</v>
      </c>
      <c r="M122" s="108">
        <f>IF(T122&lt;&gt;0,(((G122+1)*('Data Raw'!$N$1007-'Data Raw'!$N$1008)/2+'Data Raw'!$N$1008)*'Data Raw'!$M$1010+'Data Raw'!$M$1009)*AE122+AE122)</f>
        <v>26156.814586662083</v>
      </c>
      <c r="N122" s="84">
        <f t="shared" si="50"/>
        <v>26277.773502962631</v>
      </c>
      <c r="O122" s="84">
        <f t="shared" si="51"/>
        <v>26398.732419263179</v>
      </c>
      <c r="P122" s="84">
        <f t="shared" si="52"/>
        <v>26519.691335563726</v>
      </c>
      <c r="Q122" s="84">
        <f t="shared" si="53"/>
        <v>26640.650251864274</v>
      </c>
      <c r="R122" s="166" t="str">
        <f t="shared" si="59"/>
        <v/>
      </c>
      <c r="S122" s="109">
        <f>'Data Raw'!E164</f>
        <v>25976.03</v>
      </c>
      <c r="T122" s="109">
        <f>'Data Raw'!G164</f>
        <v>26126.93</v>
      </c>
      <c r="U122" s="109">
        <f>'Data Raw'!D164</f>
        <v>26195.29</v>
      </c>
      <c r="V122" s="166">
        <f t="shared" si="60"/>
        <v>1</v>
      </c>
      <c r="W122" s="89">
        <f t="shared" si="43"/>
        <v>29.884586662083166</v>
      </c>
      <c r="X122" s="89">
        <f t="shared" si="44"/>
        <v>893.08851996355907</v>
      </c>
      <c r="Y122" s="89">
        <f t="shared" si="61"/>
        <v>224.25703202939565</v>
      </c>
      <c r="Z122" s="109">
        <f t="shared" si="54"/>
        <v>219.26000000000204</v>
      </c>
      <c r="AA122" s="89">
        <f t="shared" si="62"/>
        <v>361.95224068652243</v>
      </c>
      <c r="AB122" s="89">
        <f t="shared" si="63"/>
        <v>25786.9658613192</v>
      </c>
      <c r="AC122" s="89">
        <f t="shared" si="66"/>
        <v>26442.7141386808</v>
      </c>
      <c r="AD122" s="89">
        <f t="shared" si="67"/>
        <v>1</v>
      </c>
      <c r="AE122" s="89">
        <f>'Data Raw'!C164</f>
        <v>26114.84</v>
      </c>
      <c r="AF122" s="89"/>
      <c r="AG122" s="89">
        <f t="shared" si="38"/>
        <v>12.090000000000146</v>
      </c>
      <c r="AH122" s="89">
        <f t="shared" si="39"/>
        <v>41.974586662083311</v>
      </c>
      <c r="AI122" s="109">
        <f t="shared" si="40"/>
        <v>1</v>
      </c>
      <c r="AJ122" s="109">
        <f t="shared" si="55"/>
        <v>50</v>
      </c>
      <c r="AK122" s="88"/>
      <c r="AL122" s="191">
        <f t="shared" si="56"/>
        <v>124.31999999999971</v>
      </c>
      <c r="AM122" s="191" t="str">
        <f t="shared" si="57"/>
        <v/>
      </c>
      <c r="AN122" s="88"/>
      <c r="AO122" s="191"/>
      <c r="AP122" s="191">
        <f t="shared" si="41"/>
        <v>146.16810000000351</v>
      </c>
      <c r="AQ122" s="191">
        <f t="shared" si="64"/>
        <v>171.1729104542928</v>
      </c>
      <c r="AR122" s="191">
        <f t="shared" si="65"/>
        <v>-53.084121575102841</v>
      </c>
      <c r="AS122" s="250">
        <f t="shared" si="68"/>
        <v>0</v>
      </c>
      <c r="AT122" s="250">
        <f t="shared" si="69"/>
        <v>0</v>
      </c>
      <c r="AU122" s="250">
        <f t="shared" si="70"/>
        <v>1</v>
      </c>
      <c r="AV122" s="250">
        <f t="shared" si="71"/>
        <v>0</v>
      </c>
      <c r="AW122" s="250">
        <f t="shared" si="72"/>
        <v>0</v>
      </c>
      <c r="AX122" s="250">
        <f t="shared" si="73"/>
        <v>0</v>
      </c>
      <c r="AY122" s="89"/>
      <c r="AZ122" s="111"/>
      <c r="BA122" s="111"/>
      <c r="BB122" s="111"/>
      <c r="BC122" s="111"/>
      <c r="BD122" s="111"/>
      <c r="BE122" s="111"/>
      <c r="BF122" s="111"/>
      <c r="BG122" s="111"/>
      <c r="BH122" s="89"/>
      <c r="BI122" s="89"/>
      <c r="BJ122" s="89"/>
      <c r="BK122" s="89"/>
      <c r="BL122" s="89"/>
    </row>
    <row r="123" spans="1:64" x14ac:dyDescent="0.25">
      <c r="A123" s="86">
        <f t="shared" si="42"/>
        <v>122</v>
      </c>
      <c r="B123" s="113">
        <v>1.2784944530077824E-3</v>
      </c>
      <c r="C123" s="88"/>
      <c r="D123" s="88"/>
      <c r="E123" s="194">
        <f t="shared" si="45"/>
        <v>1.0754703403336569E-3</v>
      </c>
      <c r="F123" s="89">
        <f t="shared" si="58"/>
        <v>-1.6253812089412386E-3</v>
      </c>
      <c r="G123" s="113">
        <v>0.15443020826591775</v>
      </c>
      <c r="H123" s="88"/>
      <c r="I123" s="84">
        <f t="shared" si="46"/>
        <v>25608.792676361623</v>
      </c>
      <c r="J123" s="84">
        <f t="shared" si="47"/>
        <v>25720.921192376321</v>
      </c>
      <c r="K123" s="84">
        <f t="shared" si="48"/>
        <v>25833.04970839102</v>
      </c>
      <c r="L123" s="84">
        <f t="shared" si="49"/>
        <v>25945.178224405718</v>
      </c>
      <c r="M123" s="108">
        <f>IF(T123&lt;&gt;0,(((G123+1)*('Data Raw'!$N$1007-'Data Raw'!$N$1008)/2+'Data Raw'!$N$1008)*'Data Raw'!$M$1010+'Data Raw'!$M$1009)*AE123+AE123)</f>
        <v>26057.306740420416</v>
      </c>
      <c r="N123" s="84">
        <f t="shared" si="50"/>
        <v>26169.435256435114</v>
      </c>
      <c r="O123" s="84">
        <f t="shared" si="51"/>
        <v>26281.563772449812</v>
      </c>
      <c r="P123" s="84">
        <f t="shared" si="52"/>
        <v>26393.69228846451</v>
      </c>
      <c r="Q123" s="84">
        <f t="shared" si="53"/>
        <v>26505.820804479208</v>
      </c>
      <c r="R123" s="166" t="str">
        <f t="shared" si="59"/>
        <v/>
      </c>
      <c r="S123" s="109">
        <f>'Data Raw'!E165</f>
        <v>25929.67</v>
      </c>
      <c r="T123" s="109">
        <f>'Data Raw'!G165</f>
        <v>26132.03</v>
      </c>
      <c r="U123" s="109">
        <f>'Data Raw'!D165</f>
        <v>26212.9</v>
      </c>
      <c r="V123" s="166">
        <f t="shared" si="60"/>
        <v>1</v>
      </c>
      <c r="W123" s="89">
        <f t="shared" si="43"/>
        <v>-74.7232595795831</v>
      </c>
      <c r="X123" s="89">
        <f t="shared" si="44"/>
        <v>5583.5655221977577</v>
      </c>
      <c r="Y123" s="89">
        <f t="shared" si="61"/>
        <v>209.53378998215405</v>
      </c>
      <c r="Z123" s="109">
        <f t="shared" si="54"/>
        <v>283.2300000000032</v>
      </c>
      <c r="AA123" s="89">
        <f t="shared" si="62"/>
        <v>350.70620630273396</v>
      </c>
      <c r="AB123" s="89">
        <f t="shared" si="63"/>
        <v>25713.120595416454</v>
      </c>
      <c r="AC123" s="89">
        <f t="shared" si="66"/>
        <v>26328.439404583543</v>
      </c>
      <c r="AD123" s="89">
        <f t="shared" si="67"/>
        <v>1</v>
      </c>
      <c r="AE123" s="89">
        <f>'Data Raw'!C165</f>
        <v>26020.78</v>
      </c>
      <c r="AF123" s="89"/>
      <c r="AG123" s="89">
        <f t="shared" si="38"/>
        <v>111.25</v>
      </c>
      <c r="AH123" s="89">
        <f t="shared" si="39"/>
        <v>36.5267404204169</v>
      </c>
      <c r="AI123" s="109">
        <f t="shared" si="40"/>
        <v>1</v>
      </c>
      <c r="AJ123" s="109">
        <f t="shared" si="55"/>
        <v>50</v>
      </c>
      <c r="AK123" s="88"/>
      <c r="AL123" s="191">
        <f t="shared" si="56"/>
        <v>12.090000000000146</v>
      </c>
      <c r="AM123" s="191" t="str">
        <f t="shared" si="57"/>
        <v/>
      </c>
      <c r="AN123" s="88"/>
      <c r="AO123" s="191"/>
      <c r="AP123" s="191">
        <f t="shared" si="41"/>
        <v>12376.5625</v>
      </c>
      <c r="AQ123" s="191">
        <f t="shared" si="64"/>
        <v>164.51480929270471</v>
      </c>
      <c r="AR123" s="191">
        <f t="shared" si="65"/>
        <v>-45.018980689449336</v>
      </c>
      <c r="AS123" s="250">
        <f t="shared" si="68"/>
        <v>0</v>
      </c>
      <c r="AT123" s="250">
        <f t="shared" si="69"/>
        <v>0</v>
      </c>
      <c r="AU123" s="250">
        <f t="shared" si="70"/>
        <v>0</v>
      </c>
      <c r="AV123" s="250">
        <f t="shared" si="71"/>
        <v>1</v>
      </c>
      <c r="AW123" s="250">
        <f t="shared" si="72"/>
        <v>0</v>
      </c>
      <c r="AX123" s="250">
        <f t="shared" si="73"/>
        <v>0</v>
      </c>
      <c r="AY123" s="89"/>
      <c r="AZ123" s="111"/>
      <c r="BA123" s="111"/>
      <c r="BB123" s="111"/>
      <c r="BC123" s="111"/>
      <c r="BD123" s="111"/>
      <c r="BE123" s="111"/>
      <c r="BF123" s="111"/>
      <c r="BG123" s="111"/>
      <c r="BH123" s="89"/>
      <c r="BI123" s="89"/>
      <c r="BJ123" s="89"/>
      <c r="BK123" s="89"/>
      <c r="BL123" s="89"/>
    </row>
    <row r="124" spans="1:64" x14ac:dyDescent="0.25">
      <c r="A124" s="86">
        <f t="shared" si="42"/>
        <v>123</v>
      </c>
      <c r="B124" s="113">
        <v>1.404409950793673E-2</v>
      </c>
      <c r="C124" s="88"/>
      <c r="D124" s="88"/>
      <c r="E124" s="194">
        <f t="shared" si="45"/>
        <v>1.2765605054928948E-2</v>
      </c>
      <c r="F124" s="89">
        <f t="shared" si="58"/>
        <v>4.3047397161164532E-4</v>
      </c>
      <c r="G124" s="113">
        <v>0.16211859999539927</v>
      </c>
      <c r="H124" s="88"/>
      <c r="I124" s="84">
        <f t="shared" si="46"/>
        <v>25868.899289684643</v>
      </c>
      <c r="J124" s="84">
        <f t="shared" si="47"/>
        <v>25973.66618467572</v>
      </c>
      <c r="K124" s="84">
        <f t="shared" si="48"/>
        <v>26078.433079666796</v>
      </c>
      <c r="L124" s="84">
        <f t="shared" si="49"/>
        <v>26183.199974657873</v>
      </c>
      <c r="M124" s="108">
        <f>IF(T124&lt;&gt;0,(((G124+1)*('Data Raw'!$N$1007-'Data Raw'!$N$1008)/2+'Data Raw'!$N$1008)*'Data Raw'!$M$1010+'Data Raw'!$M$1009)*AE124+AE124)</f>
        <v>26287.96686964895</v>
      </c>
      <c r="N124" s="84">
        <f t="shared" si="50"/>
        <v>26392.733764640026</v>
      </c>
      <c r="O124" s="84">
        <f t="shared" si="51"/>
        <v>26497.500659631103</v>
      </c>
      <c r="P124" s="84">
        <f t="shared" si="52"/>
        <v>26602.26755462218</v>
      </c>
      <c r="Q124" s="84">
        <f t="shared" si="53"/>
        <v>26707.034449613257</v>
      </c>
      <c r="R124" s="166" t="str">
        <f t="shared" si="59"/>
        <v/>
      </c>
      <c r="S124" s="109">
        <f>'Data Raw'!E166</f>
        <v>25905.08</v>
      </c>
      <c r="T124" s="109">
        <f>'Data Raw'!G166</f>
        <v>26038.27</v>
      </c>
      <c r="U124" s="109">
        <f>'Data Raw'!D166</f>
        <v>26234.94</v>
      </c>
      <c r="V124" s="166" t="str">
        <f t="shared" si="60"/>
        <v/>
      </c>
      <c r="W124" s="89">
        <f t="shared" si="43"/>
        <v>249.69686964894936</v>
      </c>
      <c r="X124" s="89">
        <f t="shared" si="44"/>
        <v>62348.52671248441</v>
      </c>
      <c r="Y124" s="89">
        <f t="shared" si="61"/>
        <v>215.72965276614056</v>
      </c>
      <c r="Z124" s="109">
        <f t="shared" si="54"/>
        <v>329.85999999999694</v>
      </c>
      <c r="AA124" s="89">
        <f t="shared" si="62"/>
        <v>347.72817683091438</v>
      </c>
      <c r="AB124" s="89">
        <f t="shared" si="63"/>
        <v>25936.839724642676</v>
      </c>
      <c r="AC124" s="89">
        <f t="shared" si="66"/>
        <v>26533.040275357322</v>
      </c>
      <c r="AD124" s="89">
        <f t="shared" si="67"/>
        <v>1</v>
      </c>
      <c r="AE124" s="89">
        <f>'Data Raw'!C166</f>
        <v>26234.94</v>
      </c>
      <c r="AF124" s="89"/>
      <c r="AG124" s="89">
        <f t="shared" si="38"/>
        <v>-196.66999999999825</v>
      </c>
      <c r="AH124" s="89">
        <f t="shared" si="39"/>
        <v>53.026869648951106</v>
      </c>
      <c r="AI124" s="109">
        <f t="shared" si="40"/>
        <v>1</v>
      </c>
      <c r="AJ124" s="109">
        <f t="shared" si="55"/>
        <v>50</v>
      </c>
      <c r="AK124" s="88"/>
      <c r="AL124" s="191" t="str">
        <f t="shared" si="56"/>
        <v/>
      </c>
      <c r="AM124" s="191">
        <f t="shared" si="57"/>
        <v>-196.66999999999825</v>
      </c>
      <c r="AN124" s="88"/>
      <c r="AO124" s="191"/>
      <c r="AP124" s="191">
        <f t="shared" si="41"/>
        <v>38679.088899999311</v>
      </c>
      <c r="AQ124" s="191">
        <f t="shared" si="64"/>
        <v>168.08760826018178</v>
      </c>
      <c r="AR124" s="191">
        <f t="shared" si="65"/>
        <v>-47.642044505958779</v>
      </c>
      <c r="AS124" s="250">
        <f t="shared" si="68"/>
        <v>0</v>
      </c>
      <c r="AT124" s="250">
        <f t="shared" si="69"/>
        <v>1</v>
      </c>
      <c r="AU124" s="250">
        <f t="shared" si="70"/>
        <v>0</v>
      </c>
      <c r="AV124" s="250">
        <f t="shared" si="71"/>
        <v>0</v>
      </c>
      <c r="AW124" s="250">
        <f t="shared" si="72"/>
        <v>0</v>
      </c>
      <c r="AX124" s="250">
        <f t="shared" si="73"/>
        <v>0</v>
      </c>
      <c r="AY124" s="89"/>
      <c r="AZ124" s="111"/>
      <c r="BA124" s="111"/>
      <c r="BB124" s="111"/>
      <c r="BC124" s="111"/>
      <c r="BD124" s="111"/>
      <c r="BE124" s="111"/>
      <c r="BF124" s="111"/>
      <c r="BG124" s="111"/>
      <c r="BH124" s="89"/>
      <c r="BI124" s="89"/>
      <c r="BJ124" s="89"/>
      <c r="BK124" s="89"/>
      <c r="BL124" s="89"/>
    </row>
    <row r="125" spans="1:64" x14ac:dyDescent="0.25">
      <c r="A125" s="86">
        <f t="shared" si="42"/>
        <v>124</v>
      </c>
      <c r="B125" s="113">
        <v>6.3811090096538049E-3</v>
      </c>
      <c r="C125" s="88"/>
      <c r="D125" s="88"/>
      <c r="E125" s="194">
        <f t="shared" si="45"/>
        <v>-7.6629904982829251E-3</v>
      </c>
      <c r="F125" s="89">
        <f t="shared" si="58"/>
        <v>-7.2573523837329336E-4</v>
      </c>
      <c r="G125" s="113">
        <v>0.13649810303865387</v>
      </c>
      <c r="H125" s="88"/>
      <c r="I125" s="84">
        <f t="shared" si="46"/>
        <v>25362.770996976982</v>
      </c>
      <c r="J125" s="84">
        <f t="shared" si="47"/>
        <v>25470.635823360055</v>
      </c>
      <c r="K125" s="84">
        <f t="shared" si="48"/>
        <v>25578.500649743124</v>
      </c>
      <c r="L125" s="84">
        <f t="shared" si="49"/>
        <v>25686.365476126197</v>
      </c>
      <c r="M125" s="108">
        <f>IF(T125&lt;&gt;0,(((G125+1)*('Data Raw'!$N$1007-'Data Raw'!$N$1008)/2+'Data Raw'!$N$1008)*'Data Raw'!$M$1010+'Data Raw'!$M$1009)*AE125+AE125)</f>
        <v>25794.230302509266</v>
      </c>
      <c r="N125" s="84">
        <f t="shared" si="50"/>
        <v>25902.095128892335</v>
      </c>
      <c r="O125" s="84">
        <f t="shared" si="51"/>
        <v>26009.959955275408</v>
      </c>
      <c r="P125" s="84">
        <f t="shared" si="52"/>
        <v>26117.824781658477</v>
      </c>
      <c r="Q125" s="84">
        <f t="shared" si="53"/>
        <v>26225.68960804155</v>
      </c>
      <c r="R125" s="166" t="str">
        <f t="shared" si="59"/>
        <v/>
      </c>
      <c r="S125" s="109">
        <f>'Data Raw'!E167</f>
        <v>25555.17</v>
      </c>
      <c r="T125" s="109">
        <f>'Data Raw'!G167</f>
        <v>25628.74</v>
      </c>
      <c r="U125" s="109">
        <f>'Data Raw'!D167</f>
        <v>25795.17</v>
      </c>
      <c r="V125" s="166">
        <f t="shared" si="60"/>
        <v>1</v>
      </c>
      <c r="W125" s="89">
        <f t="shared" si="43"/>
        <v>165.49030250926444</v>
      </c>
      <c r="X125" s="89">
        <f t="shared" si="44"/>
        <v>27387.040224607856</v>
      </c>
      <c r="Y125" s="89">
        <f t="shared" si="61"/>
        <v>209.29225592123746</v>
      </c>
      <c r="Z125" s="109">
        <f t="shared" si="54"/>
        <v>240</v>
      </c>
      <c r="AA125" s="89">
        <f t="shared" si="62"/>
        <v>332.33843728364087</v>
      </c>
      <c r="AB125" s="89">
        <f t="shared" si="63"/>
        <v>25499.60104969372</v>
      </c>
      <c r="AC125" s="89">
        <f t="shared" si="66"/>
        <v>26090.738950306277</v>
      </c>
      <c r="AD125" s="89">
        <f t="shared" si="67"/>
        <v>1</v>
      </c>
      <c r="AE125" s="89">
        <f>'Data Raw'!C167</f>
        <v>25795.17</v>
      </c>
      <c r="AF125" s="89"/>
      <c r="AG125" s="89">
        <f t="shared" si="38"/>
        <v>-166.42999999999665</v>
      </c>
      <c r="AH125" s="89">
        <f t="shared" si="39"/>
        <v>-0.93969749073221465</v>
      </c>
      <c r="AI125" s="109">
        <f t="shared" si="40"/>
        <v>-1</v>
      </c>
      <c r="AJ125" s="109">
        <f t="shared" si="55"/>
        <v>50</v>
      </c>
      <c r="AK125" s="88"/>
      <c r="AL125" s="191">
        <f t="shared" si="56"/>
        <v>196.66999999999825</v>
      </c>
      <c r="AM125" s="191" t="str">
        <f t="shared" si="57"/>
        <v/>
      </c>
      <c r="AN125" s="88"/>
      <c r="AO125" s="191"/>
      <c r="AP125" s="191">
        <f t="shared" si="41"/>
        <v>27698.944899998885</v>
      </c>
      <c r="AQ125" s="191">
        <f t="shared" si="64"/>
        <v>167.90342956460566</v>
      </c>
      <c r="AR125" s="191">
        <f t="shared" si="65"/>
        <v>-41.388826356631796</v>
      </c>
      <c r="AS125" s="250">
        <f t="shared" si="68"/>
        <v>0</v>
      </c>
      <c r="AT125" s="250">
        <f t="shared" si="69"/>
        <v>0</v>
      </c>
      <c r="AU125" s="250">
        <f t="shared" si="70"/>
        <v>1</v>
      </c>
      <c r="AV125" s="250">
        <f t="shared" si="71"/>
        <v>0</v>
      </c>
      <c r="AW125" s="250">
        <f t="shared" si="72"/>
        <v>0</v>
      </c>
      <c r="AX125" s="250">
        <f t="shared" si="73"/>
        <v>0</v>
      </c>
      <c r="AY125" s="89"/>
      <c r="AZ125" s="111"/>
      <c r="BA125" s="111"/>
      <c r="BB125" s="111"/>
      <c r="BC125" s="111"/>
      <c r="BD125" s="111"/>
      <c r="BE125" s="111"/>
      <c r="BF125" s="111"/>
      <c r="BG125" s="111"/>
      <c r="BH125" s="89"/>
      <c r="BI125" s="89"/>
      <c r="BJ125" s="89"/>
      <c r="BK125" s="89"/>
      <c r="BL125" s="89"/>
    </row>
    <row r="126" spans="1:64" x14ac:dyDescent="0.25">
      <c r="A126" s="86">
        <f t="shared" si="42"/>
        <v>125</v>
      </c>
      <c r="B126" s="113">
        <v>7.5315835340138756E-4</v>
      </c>
      <c r="C126" s="88"/>
      <c r="D126" s="88"/>
      <c r="E126" s="194">
        <f t="shared" si="45"/>
        <v>-5.6279506562524175E-3</v>
      </c>
      <c r="F126" s="89">
        <f t="shared" si="58"/>
        <v>-1.4260517266417396E-3</v>
      </c>
      <c r="G126" s="113">
        <v>0.11939815114567105</v>
      </c>
      <c r="H126" s="88"/>
      <c r="I126" s="84">
        <f t="shared" si="46"/>
        <v>25193.676900920367</v>
      </c>
      <c r="J126" s="84">
        <f t="shared" si="47"/>
        <v>25298.323028880986</v>
      </c>
      <c r="K126" s="84">
        <f t="shared" si="48"/>
        <v>25402.969156841606</v>
      </c>
      <c r="L126" s="84">
        <f t="shared" si="49"/>
        <v>25507.615284802225</v>
      </c>
      <c r="M126" s="108">
        <f>IF(T126&lt;&gt;0,(((G126+1)*('Data Raw'!$N$1007-'Data Raw'!$N$1008)/2+'Data Raw'!$N$1008)*'Data Raw'!$M$1010+'Data Raw'!$M$1009)*AE126+AE126)</f>
        <v>25612.261412762844</v>
      </c>
      <c r="N126" s="84">
        <f t="shared" si="50"/>
        <v>25716.907540723463</v>
      </c>
      <c r="O126" s="84">
        <f t="shared" si="51"/>
        <v>25821.553668684082</v>
      </c>
      <c r="P126" s="84">
        <f t="shared" si="52"/>
        <v>25926.199796644702</v>
      </c>
      <c r="Q126" s="84">
        <f t="shared" si="53"/>
        <v>26030.845924605321</v>
      </c>
      <c r="R126" s="166" t="str">
        <f t="shared" si="59"/>
        <v/>
      </c>
      <c r="S126" s="109">
        <f>'Data Raw'!E168</f>
        <v>25473.16</v>
      </c>
      <c r="T126" s="109">
        <f>'Data Raw'!G168</f>
        <v>25555.73</v>
      </c>
      <c r="U126" s="109">
        <f>'Data Raw'!D168</f>
        <v>25736.38</v>
      </c>
      <c r="V126" s="166">
        <f t="shared" si="60"/>
        <v>1</v>
      </c>
      <c r="W126" s="89">
        <f t="shared" si="43"/>
        <v>56.531412762844411</v>
      </c>
      <c r="X126" s="89">
        <f t="shared" si="44"/>
        <v>3195.800628963088</v>
      </c>
      <c r="Y126" s="89">
        <f t="shared" si="61"/>
        <v>194.94148974227684</v>
      </c>
      <c r="Z126" s="109">
        <f t="shared" si="54"/>
        <v>263.22000000000116</v>
      </c>
      <c r="AA126" s="89">
        <f t="shared" si="62"/>
        <v>322.4643748145495</v>
      </c>
      <c r="AB126" s="89">
        <f t="shared" si="63"/>
        <v>25365.932328308903</v>
      </c>
      <c r="AC126" s="89">
        <f t="shared" si="66"/>
        <v>25930.907671691093</v>
      </c>
      <c r="AD126" s="89">
        <f t="shared" si="67"/>
        <v>1</v>
      </c>
      <c r="AE126" s="89">
        <f>'Data Raw'!C168</f>
        <v>25648.42</v>
      </c>
      <c r="AF126" s="89"/>
      <c r="AG126" s="89">
        <f t="shared" si="38"/>
        <v>-92.68999999999869</v>
      </c>
      <c r="AH126" s="89">
        <f t="shared" si="39"/>
        <v>-36.158587237154279</v>
      </c>
      <c r="AI126" s="109">
        <f t="shared" si="40"/>
        <v>-1</v>
      </c>
      <c r="AJ126" s="109">
        <f t="shared" si="55"/>
        <v>50</v>
      </c>
      <c r="AK126" s="88"/>
      <c r="AL126" s="191">
        <f t="shared" si="56"/>
        <v>166.42999999999665</v>
      </c>
      <c r="AM126" s="191" t="str">
        <f t="shared" si="57"/>
        <v/>
      </c>
      <c r="AN126" s="88"/>
      <c r="AO126" s="191"/>
      <c r="AP126" s="191">
        <f t="shared" si="41"/>
        <v>8591.4360999997571</v>
      </c>
      <c r="AQ126" s="191">
        <f t="shared" si="64"/>
        <v>159.54638183520487</v>
      </c>
      <c r="AR126" s="191">
        <f t="shared" si="65"/>
        <v>-35.395107907071974</v>
      </c>
      <c r="AS126" s="250">
        <f t="shared" si="68"/>
        <v>0</v>
      </c>
      <c r="AT126" s="250">
        <f t="shared" si="69"/>
        <v>0</v>
      </c>
      <c r="AU126" s="250">
        <f t="shared" si="70"/>
        <v>1</v>
      </c>
      <c r="AV126" s="250">
        <f t="shared" si="71"/>
        <v>0</v>
      </c>
      <c r="AW126" s="250">
        <f t="shared" si="72"/>
        <v>0</v>
      </c>
      <c r="AX126" s="250">
        <f t="shared" si="73"/>
        <v>0</v>
      </c>
      <c r="AY126" s="89"/>
      <c r="AZ126" s="111"/>
      <c r="BA126" s="111"/>
      <c r="BB126" s="111"/>
      <c r="BC126" s="111"/>
      <c r="BD126" s="111"/>
      <c r="BE126" s="111"/>
      <c r="BF126" s="111"/>
      <c r="BG126" s="111"/>
      <c r="BH126" s="89"/>
      <c r="BI126" s="89"/>
      <c r="BJ126" s="89"/>
      <c r="BK126" s="89"/>
      <c r="BL126" s="89"/>
    </row>
    <row r="127" spans="1:64" x14ac:dyDescent="0.25">
      <c r="A127" s="86">
        <f t="shared" si="42"/>
        <v>126</v>
      </c>
      <c r="B127" s="113">
        <v>4.2357499867659836E-4</v>
      </c>
      <c r="C127" s="88"/>
      <c r="D127" s="88"/>
      <c r="E127" s="194">
        <f t="shared" si="45"/>
        <v>-3.2958335472478919E-4</v>
      </c>
      <c r="F127" s="89">
        <f t="shared" si="58"/>
        <v>-1.2694133877964612E-3</v>
      </c>
      <c r="G127" s="113">
        <v>0.11371554762471352</v>
      </c>
      <c r="H127" s="88"/>
      <c r="I127" s="84">
        <f t="shared" si="46"/>
        <v>25029.45164440087</v>
      </c>
      <c r="J127" s="84">
        <f t="shared" si="47"/>
        <v>25126.922389272007</v>
      </c>
      <c r="K127" s="84">
        <f t="shared" si="48"/>
        <v>25224.393134143145</v>
      </c>
      <c r="L127" s="84">
        <f t="shared" si="49"/>
        <v>25321.863879014283</v>
      </c>
      <c r="M127" s="108">
        <f>IF(T127&lt;&gt;0,(((G127+1)*('Data Raw'!$N$1007-'Data Raw'!$N$1008)/2+'Data Raw'!$N$1008)*'Data Raw'!$M$1010+'Data Raw'!$M$1009)*AE127+AE127)</f>
        <v>25419.334623885421</v>
      </c>
      <c r="N127" s="84">
        <f t="shared" si="50"/>
        <v>25516.805368756559</v>
      </c>
      <c r="O127" s="84">
        <f t="shared" si="51"/>
        <v>25614.276113627697</v>
      </c>
      <c r="P127" s="84">
        <f t="shared" si="52"/>
        <v>25711.746858498835</v>
      </c>
      <c r="Q127" s="84">
        <f t="shared" si="53"/>
        <v>25809.217603369972</v>
      </c>
      <c r="R127" s="166" t="str">
        <f t="shared" si="59"/>
        <v/>
      </c>
      <c r="S127" s="109">
        <f>'Data Raw'!E169</f>
        <v>25314.240000000002</v>
      </c>
      <c r="T127" s="109">
        <f>'Data Raw'!G169</f>
        <v>25377.24</v>
      </c>
      <c r="U127" s="109">
        <f>'Data Raw'!D169</f>
        <v>25516.22</v>
      </c>
      <c r="V127" s="166">
        <f t="shared" si="60"/>
        <v>1</v>
      </c>
      <c r="W127" s="89">
        <f t="shared" si="43"/>
        <v>42.094623885419423</v>
      </c>
      <c r="X127" s="89">
        <f t="shared" si="44"/>
        <v>1771.9573600549234</v>
      </c>
      <c r="Y127" s="89">
        <f t="shared" si="61"/>
        <v>181.18067694892076</v>
      </c>
      <c r="Z127" s="109">
        <f t="shared" si="54"/>
        <v>201.97999999999956</v>
      </c>
      <c r="AA127" s="89">
        <f t="shared" si="62"/>
        <v>305.25232126961379</v>
      </c>
      <c r="AB127" s="89">
        <f t="shared" si="63"/>
        <v>25192.765281407632</v>
      </c>
      <c r="AC127" s="89">
        <f t="shared" si="66"/>
        <v>25740.954718592369</v>
      </c>
      <c r="AD127" s="89">
        <f t="shared" si="67"/>
        <v>1</v>
      </c>
      <c r="AE127" s="89">
        <f>'Data Raw'!C169</f>
        <v>25466.86</v>
      </c>
      <c r="AF127" s="89"/>
      <c r="AG127" s="89">
        <f t="shared" si="38"/>
        <v>-89.619999999998981</v>
      </c>
      <c r="AH127" s="89">
        <f t="shared" si="39"/>
        <v>-47.525376114579558</v>
      </c>
      <c r="AI127" s="109">
        <f t="shared" si="40"/>
        <v>-1</v>
      </c>
      <c r="AJ127" s="109">
        <f t="shared" si="55"/>
        <v>48.735372435569211</v>
      </c>
      <c r="AK127" s="88"/>
      <c r="AL127" s="191">
        <f t="shared" si="56"/>
        <v>92.68999999999869</v>
      </c>
      <c r="AM127" s="191" t="str">
        <f t="shared" si="57"/>
        <v/>
      </c>
      <c r="AN127" s="88"/>
      <c r="AO127" s="191"/>
      <c r="AP127" s="191">
        <f t="shared" si="41"/>
        <v>8031.7443999998177</v>
      </c>
      <c r="AQ127" s="191">
        <f t="shared" si="64"/>
        <v>151.77678385351533</v>
      </c>
      <c r="AR127" s="191">
        <f t="shared" si="65"/>
        <v>-29.403893095405436</v>
      </c>
      <c r="AS127" s="250">
        <f t="shared" si="68"/>
        <v>0</v>
      </c>
      <c r="AT127" s="250">
        <f t="shared" si="69"/>
        <v>0</v>
      </c>
      <c r="AU127" s="250">
        <f t="shared" si="70"/>
        <v>1</v>
      </c>
      <c r="AV127" s="250">
        <f t="shared" si="71"/>
        <v>0</v>
      </c>
      <c r="AW127" s="250">
        <f t="shared" si="72"/>
        <v>0</v>
      </c>
      <c r="AX127" s="250">
        <f t="shared" si="73"/>
        <v>0</v>
      </c>
      <c r="AY127" s="89"/>
      <c r="AZ127" s="111"/>
      <c r="BA127" s="111"/>
      <c r="BB127" s="111"/>
      <c r="BC127" s="111"/>
      <c r="BD127" s="111"/>
      <c r="BE127" s="111"/>
      <c r="BF127" s="111"/>
      <c r="BG127" s="111"/>
      <c r="BH127" s="89"/>
      <c r="BI127" s="89"/>
      <c r="BJ127" s="89"/>
      <c r="BK127" s="89"/>
      <c r="BL127" s="89"/>
    </row>
    <row r="128" spans="1:64" x14ac:dyDescent="0.25">
      <c r="A128" s="86">
        <f t="shared" si="42"/>
        <v>127</v>
      </c>
      <c r="B128" s="113">
        <v>8.1856350426519646E-4</v>
      </c>
      <c r="C128" s="88"/>
      <c r="D128" s="88"/>
      <c r="E128" s="194">
        <f t="shared" si="45"/>
        <v>3.9498850558859809E-4</v>
      </c>
      <c r="F128" s="89">
        <f t="shared" si="58"/>
        <v>-1.0316416887414528E-3</v>
      </c>
      <c r="G128" s="113">
        <v>0.10937261269604164</v>
      </c>
      <c r="H128" s="88"/>
      <c r="I128" s="84">
        <f t="shared" si="46"/>
        <v>24850.020265715681</v>
      </c>
      <c r="J128" s="84">
        <f t="shared" si="47"/>
        <v>24940.610604190137</v>
      </c>
      <c r="K128" s="84">
        <f t="shared" si="48"/>
        <v>25031.2009426646</v>
      </c>
      <c r="L128" s="84">
        <f t="shared" si="49"/>
        <v>25121.79128113906</v>
      </c>
      <c r="M128" s="108">
        <f>IF(T128&lt;&gt;0,(((G128+1)*('Data Raw'!$N$1007-'Data Raw'!$N$1008)/2+'Data Raw'!$N$1008)*'Data Raw'!$M$1010+'Data Raw'!$M$1009)*AE128+AE128)</f>
        <v>25212.381619613519</v>
      </c>
      <c r="N128" s="84">
        <f t="shared" si="50"/>
        <v>25302.971958087979</v>
      </c>
      <c r="O128" s="84">
        <f t="shared" si="51"/>
        <v>25393.562296562439</v>
      </c>
      <c r="P128" s="84">
        <f t="shared" si="52"/>
        <v>25484.152635036902</v>
      </c>
      <c r="Q128" s="84">
        <f t="shared" si="53"/>
        <v>25574.742973511358</v>
      </c>
      <c r="R128" s="166" t="str">
        <f t="shared" si="59"/>
        <v/>
      </c>
      <c r="S128" s="109">
        <f>'Data Raw'!E170</f>
        <v>24972.5</v>
      </c>
      <c r="T128" s="109">
        <f>'Data Raw'!G170</f>
        <v>25154.32</v>
      </c>
      <c r="U128" s="109">
        <f>'Data Raw'!D170</f>
        <v>25270.41</v>
      </c>
      <c r="V128" s="166">
        <f t="shared" si="60"/>
        <v>1</v>
      </c>
      <c r="W128" s="89">
        <f t="shared" si="43"/>
        <v>58.061619613519724</v>
      </c>
      <c r="X128" s="89">
        <f t="shared" si="44"/>
        <v>3371.1516721450585</v>
      </c>
      <c r="Y128" s="89">
        <f t="shared" si="61"/>
        <v>169.17015013215885</v>
      </c>
      <c r="Z128" s="109">
        <f t="shared" si="54"/>
        <v>297.90999999999985</v>
      </c>
      <c r="AA128" s="89">
        <f t="shared" si="62"/>
        <v>304.20341823109749</v>
      </c>
      <c r="AB128" s="89">
        <f t="shared" si="63"/>
        <v>25008.885526920825</v>
      </c>
      <c r="AC128" s="89">
        <f t="shared" si="66"/>
        <v>25527.814473079172</v>
      </c>
      <c r="AD128" s="89">
        <f t="shared" si="67"/>
        <v>1</v>
      </c>
      <c r="AE128" s="89">
        <f>'Data Raw'!C170</f>
        <v>25268.35</v>
      </c>
      <c r="AF128" s="89"/>
      <c r="AG128" s="89">
        <f t="shared" si="38"/>
        <v>-114.02999999999884</v>
      </c>
      <c r="AH128" s="89">
        <f t="shared" si="39"/>
        <v>-55.968380386479112</v>
      </c>
      <c r="AI128" s="109">
        <f t="shared" si="40"/>
        <v>-1</v>
      </c>
      <c r="AJ128" s="109">
        <f t="shared" si="55"/>
        <v>45.295169237230191</v>
      </c>
      <c r="AK128" s="88"/>
      <c r="AL128" s="191">
        <f t="shared" si="56"/>
        <v>89.619999999998981</v>
      </c>
      <c r="AM128" s="191" t="str">
        <f t="shared" si="57"/>
        <v/>
      </c>
      <c r="AN128" s="88"/>
      <c r="AO128" s="191"/>
      <c r="AP128" s="191">
        <f t="shared" si="41"/>
        <v>13002.840899999734</v>
      </c>
      <c r="AQ128" s="191">
        <f t="shared" si="64"/>
        <v>147.58269675868016</v>
      </c>
      <c r="AR128" s="191">
        <f t="shared" si="65"/>
        <v>-21.587453373478695</v>
      </c>
      <c r="AS128" s="250">
        <f t="shared" si="68"/>
        <v>0</v>
      </c>
      <c r="AT128" s="250">
        <f t="shared" si="69"/>
        <v>0</v>
      </c>
      <c r="AU128" s="250">
        <f t="shared" si="70"/>
        <v>1</v>
      </c>
      <c r="AV128" s="250">
        <f t="shared" si="71"/>
        <v>0</v>
      </c>
      <c r="AW128" s="250">
        <f t="shared" si="72"/>
        <v>0</v>
      </c>
      <c r="AX128" s="250">
        <f t="shared" si="73"/>
        <v>0</v>
      </c>
      <c r="AY128" s="89"/>
      <c r="AZ128" s="111"/>
      <c r="BA128" s="111"/>
      <c r="BB128" s="111"/>
      <c r="BC128" s="111"/>
      <c r="BD128" s="111"/>
      <c r="BE128" s="111"/>
      <c r="BF128" s="111"/>
      <c r="BG128" s="111"/>
      <c r="BH128" s="89"/>
      <c r="BI128" s="89"/>
      <c r="BJ128" s="89"/>
      <c r="BK128" s="89"/>
      <c r="BL128" s="89"/>
    </row>
    <row r="129" spans="1:64" x14ac:dyDescent="0.25">
      <c r="A129" s="86">
        <f t="shared" si="42"/>
        <v>128</v>
      </c>
      <c r="B129" s="113">
        <v>4.5674438103026828E-2</v>
      </c>
      <c r="C129" s="88"/>
      <c r="D129" s="88"/>
      <c r="E129" s="194">
        <f t="shared" si="45"/>
        <v>4.4855874598761634E-2</v>
      </c>
      <c r="F129" s="89">
        <f t="shared" si="58"/>
        <v>5.5237177809018458E-3</v>
      </c>
      <c r="G129" s="113">
        <v>0.10302284809295502</v>
      </c>
      <c r="H129" s="88"/>
      <c r="I129" s="84">
        <f t="shared" si="46"/>
        <v>25200.886972254109</v>
      </c>
      <c r="J129" s="84">
        <f t="shared" si="47"/>
        <v>25285.472047320189</v>
      </c>
      <c r="K129" s="84">
        <f t="shared" si="48"/>
        <v>25370.057122386268</v>
      </c>
      <c r="L129" s="84">
        <f t="shared" si="49"/>
        <v>25454.642197452347</v>
      </c>
      <c r="M129" s="108">
        <f>IF(T129&lt;&gt;0,(((G129+1)*('Data Raw'!$N$1007-'Data Raw'!$N$1008)/2+'Data Raw'!$N$1008)*'Data Raw'!$M$1010+'Data Raw'!$M$1009)*AE129+AE129)</f>
        <v>25539.227272518427</v>
      </c>
      <c r="N129" s="84">
        <f t="shared" si="50"/>
        <v>25623.812347584506</v>
      </c>
      <c r="O129" s="84">
        <f t="shared" si="51"/>
        <v>25708.397422650585</v>
      </c>
      <c r="P129" s="84">
        <f t="shared" si="52"/>
        <v>25792.982497716665</v>
      </c>
      <c r="Q129" s="84">
        <f t="shared" si="53"/>
        <v>25877.567572782744</v>
      </c>
      <c r="R129" s="166" t="str">
        <f t="shared" si="59"/>
        <v/>
      </c>
      <c r="S129" s="109">
        <f>'Data Raw'!E171</f>
        <v>25030.69</v>
      </c>
      <c r="T129" s="109">
        <f>'Data Raw'!G171</f>
        <v>25099.67</v>
      </c>
      <c r="U129" s="109">
        <f>'Data Raw'!D171</f>
        <v>25639.66</v>
      </c>
      <c r="V129" s="166">
        <f t="shared" si="60"/>
        <v>1</v>
      </c>
      <c r="W129" s="89">
        <f t="shared" si="43"/>
        <v>439.55727251842836</v>
      </c>
      <c r="X129" s="89">
        <f t="shared" si="44"/>
        <v>193210.59582383989</v>
      </c>
      <c r="Y129" s="89">
        <f t="shared" si="61"/>
        <v>228.32365311368949</v>
      </c>
      <c r="Z129" s="109">
        <f t="shared" si="54"/>
        <v>608.97000000000116</v>
      </c>
      <c r="AA129" s="89">
        <f t="shared" si="62"/>
        <v>347.74150134094089</v>
      </c>
      <c r="AB129" s="89">
        <f t="shared" si="63"/>
        <v>25350.437094503566</v>
      </c>
      <c r="AC129" s="89">
        <f t="shared" si="66"/>
        <v>25867.582905496431</v>
      </c>
      <c r="AD129" s="89" t="str">
        <f t="shared" si="67"/>
        <v/>
      </c>
      <c r="AE129" s="89">
        <f>'Data Raw'!C171</f>
        <v>25609.01</v>
      </c>
      <c r="AF129" s="89"/>
      <c r="AG129" s="89">
        <f t="shared" si="38"/>
        <v>-509.34000000000015</v>
      </c>
      <c r="AH129" s="89">
        <f t="shared" si="39"/>
        <v>-69.782727481571783</v>
      </c>
      <c r="AI129" s="109">
        <f t="shared" si="40"/>
        <v>-1</v>
      </c>
      <c r="AJ129" s="109">
        <f t="shared" si="55"/>
        <v>42.292537533039713</v>
      </c>
      <c r="AK129" s="88"/>
      <c r="AL129" s="191">
        <f t="shared" si="56"/>
        <v>114.02999999999884</v>
      </c>
      <c r="AM129" s="191" t="str">
        <f t="shared" si="57"/>
        <v/>
      </c>
      <c r="AN129" s="88"/>
      <c r="AO129" s="191"/>
      <c r="AP129" s="191">
        <f t="shared" si="41"/>
        <v>259427.23560000016</v>
      </c>
      <c r="AQ129" s="191">
        <f t="shared" si="64"/>
        <v>187.77795267438239</v>
      </c>
      <c r="AR129" s="191">
        <f t="shared" si="65"/>
        <v>-40.545700439307097</v>
      </c>
      <c r="AS129" s="250">
        <f t="shared" si="68"/>
        <v>0</v>
      </c>
      <c r="AT129" s="250">
        <f t="shared" si="69"/>
        <v>0</v>
      </c>
      <c r="AU129" s="250">
        <f t="shared" si="70"/>
        <v>0</v>
      </c>
      <c r="AV129" s="250">
        <f t="shared" si="71"/>
        <v>0</v>
      </c>
      <c r="AW129" s="250">
        <f t="shared" si="72"/>
        <v>0</v>
      </c>
      <c r="AX129" s="250">
        <f t="shared" si="73"/>
        <v>0</v>
      </c>
      <c r="AY129" s="89"/>
      <c r="AZ129" s="111"/>
      <c r="BA129" s="111"/>
      <c r="BB129" s="111"/>
      <c r="BC129" s="111"/>
      <c r="BD129" s="111"/>
      <c r="BE129" s="111"/>
      <c r="BF129" s="111"/>
      <c r="BG129" s="111"/>
      <c r="BH129" s="89"/>
      <c r="BI129" s="89"/>
      <c r="BJ129" s="89"/>
      <c r="BK129" s="89"/>
      <c r="BL129" s="89"/>
    </row>
    <row r="130" spans="1:64" x14ac:dyDescent="0.25">
      <c r="A130" s="86">
        <f t="shared" si="42"/>
        <v>129</v>
      </c>
      <c r="B130" s="113">
        <v>3.9172745253225451E-3</v>
      </c>
      <c r="C130" s="88"/>
      <c r="D130" s="88"/>
      <c r="E130" s="194">
        <f t="shared" si="45"/>
        <v>-4.175716357770428E-2</v>
      </c>
      <c r="F130" s="89">
        <f t="shared" si="58"/>
        <v>-1.2306938417561723E-3</v>
      </c>
      <c r="G130" s="113">
        <v>5.6387880049729826E-2</v>
      </c>
      <c r="H130" s="88"/>
      <c r="I130" s="84">
        <f t="shared" si="46"/>
        <v>24442.130335082034</v>
      </c>
      <c r="J130" s="84">
        <f t="shared" si="47"/>
        <v>24556.292161638881</v>
      </c>
      <c r="K130" s="84">
        <f t="shared" si="48"/>
        <v>24670.453988195724</v>
      </c>
      <c r="L130" s="84">
        <f t="shared" si="49"/>
        <v>24784.615814752571</v>
      </c>
      <c r="M130" s="108">
        <f>IF(T130&lt;&gt;0,(((G130+1)*('Data Raw'!$N$1007-'Data Raw'!$N$1008)/2+'Data Raw'!$N$1008)*'Data Raw'!$M$1010+'Data Raw'!$M$1009)*AE130+AE130)</f>
        <v>24898.777641309414</v>
      </c>
      <c r="N130" s="84">
        <f t="shared" si="50"/>
        <v>25012.939467866257</v>
      </c>
      <c r="O130" s="84">
        <f t="shared" si="51"/>
        <v>25127.101294423104</v>
      </c>
      <c r="P130" s="84">
        <f t="shared" si="52"/>
        <v>25241.263120979947</v>
      </c>
      <c r="Q130" s="84">
        <f t="shared" si="53"/>
        <v>25355.424947536794</v>
      </c>
      <c r="R130" s="166" t="str">
        <f t="shared" si="59"/>
        <v/>
      </c>
      <c r="S130" s="109">
        <f>'Data Raw'!E172</f>
        <v>24808.59</v>
      </c>
      <c r="T130" s="109">
        <f>'Data Raw'!G172</f>
        <v>25024.75</v>
      </c>
      <c r="U130" s="109">
        <f>'Data Raw'!D172</f>
        <v>25187.09</v>
      </c>
      <c r="V130" s="166">
        <f t="shared" si="60"/>
        <v>1</v>
      </c>
      <c r="W130" s="89">
        <f t="shared" si="43"/>
        <v>-125.97235869058568</v>
      </c>
      <c r="X130" s="89">
        <f t="shared" si="44"/>
        <v>15869.035154069577</v>
      </c>
      <c r="Y130" s="89">
        <f t="shared" si="61"/>
        <v>216.68251250592158</v>
      </c>
      <c r="Z130" s="109">
        <f t="shared" si="54"/>
        <v>378.5</v>
      </c>
      <c r="AA130" s="89">
        <f t="shared" si="62"/>
        <v>352.13557257794935</v>
      </c>
      <c r="AB130" s="89">
        <f t="shared" si="63"/>
        <v>24765.349723860199</v>
      </c>
      <c r="AC130" s="89">
        <f t="shared" si="66"/>
        <v>25356.510276139801</v>
      </c>
      <c r="AD130" s="89">
        <f t="shared" si="67"/>
        <v>1</v>
      </c>
      <c r="AE130" s="89">
        <f>'Data Raw'!C172</f>
        <v>25060.93</v>
      </c>
      <c r="AF130" s="89"/>
      <c r="AG130" s="89">
        <f t="shared" ref="AG130:AG193" si="74">T130-AE130</f>
        <v>-36.180000000000291</v>
      </c>
      <c r="AH130" s="89">
        <f t="shared" ref="AH130:AH193" si="75">M130-AE130</f>
        <v>-162.15235869058597</v>
      </c>
      <c r="AI130" s="109">
        <f t="shared" ref="AI130:AI193" si="76">IF($AH130&gt;0,1,-1)</f>
        <v>-1</v>
      </c>
      <c r="AJ130" s="109">
        <f t="shared" si="55"/>
        <v>50</v>
      </c>
      <c r="AK130" s="88"/>
      <c r="AL130" s="191">
        <f t="shared" si="56"/>
        <v>509.34000000000015</v>
      </c>
      <c r="AM130" s="191" t="str">
        <f t="shared" si="57"/>
        <v/>
      </c>
      <c r="AN130" s="88"/>
      <c r="AO130" s="191"/>
      <c r="AP130" s="191">
        <f t="shared" ref="AP130:AP193" si="77">AG130*AG130</f>
        <v>1308.992400000021</v>
      </c>
      <c r="AQ130" s="191">
        <f t="shared" si="64"/>
        <v>170.93373571056216</v>
      </c>
      <c r="AR130" s="191">
        <f t="shared" si="65"/>
        <v>-45.748776795359419</v>
      </c>
      <c r="AS130" s="250">
        <f t="shared" si="68"/>
        <v>0</v>
      </c>
      <c r="AT130" s="250">
        <f t="shared" si="69"/>
        <v>0</v>
      </c>
      <c r="AU130" s="250">
        <f t="shared" si="70"/>
        <v>0</v>
      </c>
      <c r="AV130" s="250">
        <f t="shared" si="71"/>
        <v>1</v>
      </c>
      <c r="AW130" s="250">
        <f t="shared" si="72"/>
        <v>0</v>
      </c>
      <c r="AX130" s="250">
        <f t="shared" si="73"/>
        <v>0</v>
      </c>
      <c r="AY130" s="89"/>
      <c r="AZ130" s="111"/>
      <c r="BA130" s="111"/>
      <c r="BB130" s="111"/>
      <c r="BC130" s="111"/>
      <c r="BD130" s="111"/>
      <c r="BE130" s="111"/>
      <c r="BF130" s="111"/>
      <c r="BG130" s="111"/>
      <c r="BH130" s="89"/>
      <c r="BI130" s="89"/>
      <c r="BJ130" s="89"/>
      <c r="BK130" s="89"/>
      <c r="BL130" s="89"/>
    </row>
    <row r="131" spans="1:64" x14ac:dyDescent="0.25">
      <c r="A131" s="86">
        <f t="shared" ref="A131:A194" si="78">A130+1</f>
        <v>130</v>
      </c>
      <c r="B131" s="113">
        <v>1.1717912899353996E-2</v>
      </c>
      <c r="C131" s="88"/>
      <c r="D131" s="88"/>
      <c r="E131" s="194">
        <f t="shared" si="45"/>
        <v>7.8006383740314511E-3</v>
      </c>
      <c r="F131" s="89">
        <f t="shared" si="58"/>
        <v>5.9496474784916705E-5</v>
      </c>
      <c r="G131" s="113">
        <v>7.0348452128039321E-2</v>
      </c>
      <c r="H131" s="88"/>
      <c r="I131" s="84">
        <f t="shared" si="46"/>
        <v>24573.252494070486</v>
      </c>
      <c r="J131" s="84">
        <f t="shared" si="47"/>
        <v>24681.593750323449</v>
      </c>
      <c r="K131" s="84">
        <f t="shared" si="48"/>
        <v>24789.935006576408</v>
      </c>
      <c r="L131" s="84">
        <f t="shared" si="49"/>
        <v>24898.276262829371</v>
      </c>
      <c r="M131" s="108">
        <f>IF(T131&lt;&gt;0,(((G131+1)*('Data Raw'!$N$1007-'Data Raw'!$N$1008)/2+'Data Raw'!$N$1008)*'Data Raw'!$M$1010+'Data Raw'!$M$1009)*AE131+AE131)</f>
        <v>25006.617519082331</v>
      </c>
      <c r="N131" s="84">
        <f t="shared" si="50"/>
        <v>25114.95877533529</v>
      </c>
      <c r="O131" s="84">
        <f t="shared" si="51"/>
        <v>25223.300031588253</v>
      </c>
      <c r="P131" s="84">
        <f t="shared" si="52"/>
        <v>25331.641287841212</v>
      </c>
      <c r="Q131" s="84">
        <f t="shared" si="53"/>
        <v>25439.982544094175</v>
      </c>
      <c r="R131" s="166" t="str">
        <f t="shared" si="59"/>
        <v/>
      </c>
      <c r="S131" s="109">
        <f>'Data Raw'!E173</f>
        <v>25010.36</v>
      </c>
      <c r="T131" s="109">
        <f>'Data Raw'!G173</f>
        <v>25225.19</v>
      </c>
      <c r="U131" s="109">
        <f>'Data Raw'!D173</f>
        <v>25244.98</v>
      </c>
      <c r="V131" s="166" t="str">
        <f t="shared" si="60"/>
        <v/>
      </c>
      <c r="W131" s="89">
        <f t="shared" ref="W131:W194" si="79">IF(R131=1,0,(M131-T131))</f>
        <v>-218.57248091766814</v>
      </c>
      <c r="X131" s="89">
        <f t="shared" ref="X131:X194" si="80">IF(R131=1,0,(M131-T131)*(M131-T131))</f>
        <v>47773.929414504404</v>
      </c>
      <c r="Y131" s="89">
        <f t="shared" si="61"/>
        <v>216.95351601199789</v>
      </c>
      <c r="Z131" s="109">
        <f t="shared" si="54"/>
        <v>234.61999999999898</v>
      </c>
      <c r="AA131" s="89">
        <f t="shared" si="62"/>
        <v>335.34763363824214</v>
      </c>
      <c r="AB131" s="89">
        <f t="shared" si="63"/>
        <v>24841.78476330874</v>
      </c>
      <c r="AC131" s="89">
        <f t="shared" si="66"/>
        <v>25440.415236691257</v>
      </c>
      <c r="AD131" s="89">
        <f t="shared" si="67"/>
        <v>1</v>
      </c>
      <c r="AE131" s="89">
        <f>'Data Raw'!C173</f>
        <v>25141.1</v>
      </c>
      <c r="AF131" s="89"/>
      <c r="AG131" s="89">
        <f t="shared" si="74"/>
        <v>84.090000000000146</v>
      </c>
      <c r="AH131" s="89">
        <f t="shared" si="75"/>
        <v>-134.482480917668</v>
      </c>
      <c r="AI131" s="109">
        <f t="shared" si="76"/>
        <v>-1</v>
      </c>
      <c r="AJ131" s="109">
        <f t="shared" si="55"/>
        <v>50</v>
      </c>
      <c r="AK131" s="88"/>
      <c r="AL131" s="191" t="str">
        <f t="shared" si="56"/>
        <v/>
      </c>
      <c r="AM131" s="191">
        <f t="shared" si="57"/>
        <v>-84.090000000000146</v>
      </c>
      <c r="AN131" s="88"/>
      <c r="AO131" s="191"/>
      <c r="AP131" s="191">
        <f t="shared" si="77"/>
        <v>7071.1281000000245</v>
      </c>
      <c r="AQ131" s="191">
        <f t="shared" si="64"/>
        <v>161.28443174272195</v>
      </c>
      <c r="AR131" s="191">
        <f t="shared" si="65"/>
        <v>-55.669084269275942</v>
      </c>
      <c r="AS131" s="250">
        <f t="shared" si="68"/>
        <v>0</v>
      </c>
      <c r="AT131" s="250">
        <f t="shared" si="69"/>
        <v>0</v>
      </c>
      <c r="AU131" s="250">
        <f t="shared" si="70"/>
        <v>0</v>
      </c>
      <c r="AV131" s="250">
        <f t="shared" si="71"/>
        <v>0</v>
      </c>
      <c r="AW131" s="250">
        <f t="shared" si="72"/>
        <v>1</v>
      </c>
      <c r="AX131" s="250">
        <f t="shared" si="73"/>
        <v>0</v>
      </c>
      <c r="AY131" s="89"/>
      <c r="AZ131" s="111"/>
      <c r="BA131" s="111"/>
      <c r="BB131" s="111"/>
      <c r="BC131" s="111"/>
      <c r="BD131" s="111"/>
      <c r="BE131" s="111"/>
      <c r="BF131" s="111"/>
      <c r="BG131" s="111"/>
      <c r="BH131" s="89"/>
      <c r="BI131" s="89"/>
      <c r="BJ131" s="89"/>
      <c r="BK131" s="89"/>
      <c r="BL131" s="89"/>
    </row>
    <row r="132" spans="1:64" x14ac:dyDescent="0.25">
      <c r="A132" s="86">
        <f t="shared" si="78"/>
        <v>131</v>
      </c>
      <c r="B132" s="113">
        <v>6.2278638443436801E-6</v>
      </c>
      <c r="C132" s="88"/>
      <c r="D132" s="88"/>
      <c r="E132" s="194">
        <f t="shared" ref="E132:E195" si="81">B132-B131</f>
        <v>-1.1711685035509652E-2</v>
      </c>
      <c r="F132" s="89">
        <f t="shared" si="58"/>
        <v>-1.6221008838285932E-3</v>
      </c>
      <c r="G132" s="113">
        <v>9.4448439179628099E-2</v>
      </c>
      <c r="H132" s="88"/>
      <c r="I132" s="84">
        <f t="shared" si="46"/>
        <v>24431.602184919037</v>
      </c>
      <c r="J132" s="84">
        <f t="shared" si="47"/>
        <v>24540.07894292504</v>
      </c>
      <c r="K132" s="84">
        <f t="shared" si="48"/>
        <v>24648.555700931036</v>
      </c>
      <c r="L132" s="84">
        <f t="shared" si="49"/>
        <v>24757.032458937036</v>
      </c>
      <c r="M132" s="108">
        <f>IF(T132&lt;&gt;0,(((G132+1)*('Data Raw'!$N$1007-'Data Raw'!$N$1008)/2+'Data Raw'!$N$1008)*'Data Raw'!$M$1010+'Data Raw'!$M$1009)*AE132+AE132)</f>
        <v>24865.509216943035</v>
      </c>
      <c r="N132" s="84">
        <f t="shared" si="50"/>
        <v>24973.985974949035</v>
      </c>
      <c r="O132" s="84">
        <f t="shared" si="51"/>
        <v>25082.462732955035</v>
      </c>
      <c r="P132" s="84">
        <f t="shared" si="52"/>
        <v>25190.939490961031</v>
      </c>
      <c r="Q132" s="84">
        <f t="shared" si="53"/>
        <v>25299.416248967034</v>
      </c>
      <c r="R132" s="166" t="str">
        <f t="shared" si="59"/>
        <v/>
      </c>
      <c r="S132" s="109">
        <f>'Data Raw'!E174</f>
        <v>24724.39</v>
      </c>
      <c r="T132" s="109">
        <f>'Data Raw'!G174</f>
        <v>24870.51</v>
      </c>
      <c r="U132" s="109">
        <f>'Data Raw'!D174</f>
        <v>25049.37</v>
      </c>
      <c r="V132" s="166">
        <f t="shared" si="60"/>
        <v>1</v>
      </c>
      <c r="W132" s="89">
        <f t="shared" si="79"/>
        <v>-5.0007830569629732</v>
      </c>
      <c r="X132" s="89">
        <f t="shared" si="80"/>
        <v>25.007831182807941</v>
      </c>
      <c r="Y132" s="89">
        <f t="shared" si="61"/>
        <v>200.86881877448283</v>
      </c>
      <c r="Z132" s="109">
        <f t="shared" si="54"/>
        <v>324.97999999999956</v>
      </c>
      <c r="AA132" s="89">
        <f t="shared" si="62"/>
        <v>333.86654311849315</v>
      </c>
      <c r="AB132" s="89">
        <f t="shared" si="63"/>
        <v>24665.634511407494</v>
      </c>
      <c r="AC132" s="89">
        <f t="shared" si="66"/>
        <v>25235.725488592507</v>
      </c>
      <c r="AD132" s="89">
        <f t="shared" si="67"/>
        <v>1</v>
      </c>
      <c r="AE132" s="89">
        <f>'Data Raw'!C174</f>
        <v>24950.68</v>
      </c>
      <c r="AF132" s="89"/>
      <c r="AG132" s="89">
        <f t="shared" si="74"/>
        <v>-80.170000000001892</v>
      </c>
      <c r="AH132" s="89">
        <f t="shared" si="75"/>
        <v>-85.170783056964865</v>
      </c>
      <c r="AI132" s="109">
        <f t="shared" si="76"/>
        <v>-1</v>
      </c>
      <c r="AJ132" s="109">
        <f t="shared" si="55"/>
        <v>50</v>
      </c>
      <c r="AK132" s="88"/>
      <c r="AL132" s="191">
        <f t="shared" si="56"/>
        <v>84.090000000000146</v>
      </c>
      <c r="AM132" s="191" t="str">
        <f t="shared" si="57"/>
        <v/>
      </c>
      <c r="AN132" s="88"/>
      <c r="AO132" s="191"/>
      <c r="AP132" s="191">
        <f t="shared" si="77"/>
        <v>6427.2289000003029</v>
      </c>
      <c r="AQ132" s="191">
        <f t="shared" si="64"/>
        <v>152.27171710464194</v>
      </c>
      <c r="AR132" s="191">
        <f t="shared" si="65"/>
        <v>-48.597101669840896</v>
      </c>
      <c r="AS132" s="250">
        <f t="shared" si="68"/>
        <v>0</v>
      </c>
      <c r="AT132" s="250">
        <f t="shared" si="69"/>
        <v>0</v>
      </c>
      <c r="AU132" s="250">
        <f t="shared" si="70"/>
        <v>0</v>
      </c>
      <c r="AV132" s="250">
        <f t="shared" si="71"/>
        <v>1</v>
      </c>
      <c r="AW132" s="250">
        <f t="shared" si="72"/>
        <v>0</v>
      </c>
      <c r="AX132" s="250">
        <f t="shared" si="73"/>
        <v>0</v>
      </c>
      <c r="AY132" s="89"/>
      <c r="AZ132" s="111"/>
      <c r="BA132" s="111"/>
      <c r="BB132" s="111"/>
      <c r="BC132" s="111"/>
      <c r="BD132" s="111"/>
      <c r="BE132" s="111"/>
      <c r="BF132" s="111"/>
      <c r="BG132" s="111"/>
      <c r="BH132" s="89"/>
      <c r="BI132" s="89"/>
      <c r="BJ132" s="89"/>
      <c r="BK132" s="89"/>
      <c r="BL132" s="89"/>
    </row>
    <row r="133" spans="1:64" x14ac:dyDescent="0.25">
      <c r="A133" s="86">
        <f t="shared" si="78"/>
        <v>132</v>
      </c>
      <c r="B133" s="113">
        <v>2.8046120740609685E-3</v>
      </c>
      <c r="C133" s="88"/>
      <c r="D133" s="88"/>
      <c r="E133" s="194">
        <f t="shared" si="81"/>
        <v>2.7983842102166246E-3</v>
      </c>
      <c r="F133" s="89">
        <f t="shared" si="58"/>
        <v>-9.9060301325070506E-4</v>
      </c>
      <c r="G133" s="113">
        <v>9.4173109519766832E-2</v>
      </c>
      <c r="H133" s="88"/>
      <c r="I133" s="84">
        <f t="shared" si="46"/>
        <v>24256.791522300744</v>
      </c>
      <c r="J133" s="84">
        <f t="shared" si="47"/>
        <v>24357.225931687983</v>
      </c>
      <c r="K133" s="84">
        <f t="shared" si="48"/>
        <v>24457.660341075225</v>
      </c>
      <c r="L133" s="84">
        <f t="shared" si="49"/>
        <v>24558.094750462464</v>
      </c>
      <c r="M133" s="108">
        <f>IF(T133&lt;&gt;0,(((G133+1)*('Data Raw'!$N$1007-'Data Raw'!$N$1008)/2+'Data Raw'!$N$1008)*'Data Raw'!$M$1010+'Data Raw'!$M$1009)*AE133+AE133)</f>
        <v>24658.529159849706</v>
      </c>
      <c r="N133" s="84">
        <f t="shared" si="50"/>
        <v>24758.963569236948</v>
      </c>
      <c r="O133" s="84">
        <f t="shared" si="51"/>
        <v>24859.397978624187</v>
      </c>
      <c r="P133" s="84">
        <f t="shared" si="52"/>
        <v>24959.832388011429</v>
      </c>
      <c r="Q133" s="84">
        <f t="shared" si="53"/>
        <v>25060.266797398668</v>
      </c>
      <c r="R133" s="166" t="str">
        <f t="shared" si="59"/>
        <v/>
      </c>
      <c r="S133" s="109">
        <f>'Data Raw'!E175</f>
        <v>24633.57</v>
      </c>
      <c r="T133" s="109">
        <f>'Data Raw'!G175</f>
        <v>24763.77</v>
      </c>
      <c r="U133" s="109">
        <f>'Data Raw'!D175</f>
        <v>24837.77</v>
      </c>
      <c r="V133" s="166" t="str">
        <f t="shared" si="60"/>
        <v/>
      </c>
      <c r="W133" s="89">
        <f t="shared" si="79"/>
        <v>-105.24084015029439</v>
      </c>
      <c r="X133" s="89">
        <f t="shared" si="80"/>
        <v>11075.634435539816</v>
      </c>
      <c r="Y133" s="89">
        <f t="shared" si="61"/>
        <v>190.17485509419106</v>
      </c>
      <c r="Z133" s="109">
        <f t="shared" si="54"/>
        <v>204.20000000000073</v>
      </c>
      <c r="AA133" s="89">
        <f t="shared" si="62"/>
        <v>315.34275124442286</v>
      </c>
      <c r="AB133" s="89">
        <f t="shared" si="63"/>
        <v>24459.753438349282</v>
      </c>
      <c r="AC133" s="89">
        <f t="shared" si="66"/>
        <v>25027.32656165072</v>
      </c>
      <c r="AD133" s="89">
        <f t="shared" si="67"/>
        <v>1</v>
      </c>
      <c r="AE133" s="89">
        <f>'Data Raw'!C175</f>
        <v>24743.54</v>
      </c>
      <c r="AF133" s="89"/>
      <c r="AG133" s="89">
        <f t="shared" si="74"/>
        <v>20.229999999999563</v>
      </c>
      <c r="AH133" s="89">
        <f t="shared" si="75"/>
        <v>-85.010840150294825</v>
      </c>
      <c r="AI133" s="109">
        <f t="shared" si="76"/>
        <v>-1</v>
      </c>
      <c r="AJ133" s="109">
        <f t="shared" si="55"/>
        <v>50</v>
      </c>
      <c r="AK133" s="88"/>
      <c r="AL133" s="191" t="str">
        <f t="shared" si="56"/>
        <v/>
      </c>
      <c r="AM133" s="191">
        <f t="shared" si="57"/>
        <v>-20.229999999999563</v>
      </c>
      <c r="AN133" s="88"/>
      <c r="AO133" s="191"/>
      <c r="AP133" s="191">
        <f t="shared" si="77"/>
        <v>409.25289999998233</v>
      </c>
      <c r="AQ133" s="191">
        <f t="shared" si="64"/>
        <v>137.60041520412614</v>
      </c>
      <c r="AR133" s="191">
        <f t="shared" si="65"/>
        <v>-52.574439890064923</v>
      </c>
      <c r="AS133" s="250">
        <f t="shared" si="68"/>
        <v>0</v>
      </c>
      <c r="AT133" s="250">
        <f t="shared" si="69"/>
        <v>0</v>
      </c>
      <c r="AU133" s="250">
        <f t="shared" si="70"/>
        <v>0</v>
      </c>
      <c r="AV133" s="250">
        <f t="shared" si="71"/>
        <v>1</v>
      </c>
      <c r="AW133" s="250">
        <f t="shared" si="72"/>
        <v>0</v>
      </c>
      <c r="AX133" s="250">
        <f t="shared" si="73"/>
        <v>0</v>
      </c>
      <c r="AY133" s="89"/>
      <c r="AZ133" s="111"/>
      <c r="BA133" s="111"/>
      <c r="BB133" s="111"/>
      <c r="BC133" s="111"/>
      <c r="BD133" s="111"/>
      <c r="BE133" s="111"/>
      <c r="BF133" s="111"/>
      <c r="BG133" s="111"/>
      <c r="BH133" s="89"/>
      <c r="BI133" s="89"/>
      <c r="BJ133" s="89"/>
      <c r="BK133" s="89"/>
      <c r="BL133" s="89"/>
    </row>
    <row r="134" spans="1:64" x14ac:dyDescent="0.25">
      <c r="A134" s="86">
        <f t="shared" si="78"/>
        <v>133</v>
      </c>
      <c r="B134" s="113">
        <v>1.4719809185918284E-3</v>
      </c>
      <c r="C134" s="88"/>
      <c r="D134" s="88"/>
      <c r="E134" s="194">
        <f t="shared" si="81"/>
        <v>-1.3326311554691401E-3</v>
      </c>
      <c r="F134" s="89">
        <f t="shared" si="58"/>
        <v>-1.0394641764247671E-3</v>
      </c>
      <c r="G134" s="113">
        <v>0.10561379029063364</v>
      </c>
      <c r="H134" s="88"/>
      <c r="I134" s="84">
        <f t="shared" ref="I134:I197" si="82">K134-Y133</f>
        <v>24509.66797701492</v>
      </c>
      <c r="J134" s="84">
        <f t="shared" ref="J134:J197" si="83">M134-Y133*1.5</f>
        <v>24604.755404562016</v>
      </c>
      <c r="K134" s="84">
        <f t="shared" ref="K134:K197" si="84">M134-Y133</f>
        <v>24699.842832109112</v>
      </c>
      <c r="L134" s="84">
        <f t="shared" ref="L134:L197" si="85">M134-Y133/2</f>
        <v>24794.930259656208</v>
      </c>
      <c r="M134" s="108">
        <f>IF(T134&lt;&gt;0,(((G134+1)*('Data Raw'!$N$1007-'Data Raw'!$N$1008)/2+'Data Raw'!$N$1008)*'Data Raw'!$M$1010+'Data Raw'!$M$1009)*AE134+AE134)</f>
        <v>24890.017687203304</v>
      </c>
      <c r="N134" s="84">
        <f t="shared" ref="N134:N197" si="86">M134+Y133/2</f>
        <v>24985.1051147504</v>
      </c>
      <c r="O134" s="84">
        <f t="shared" ref="O134:O197" si="87">M134+Y133</f>
        <v>25080.192542297496</v>
      </c>
      <c r="P134" s="84">
        <f t="shared" ref="P134:P197" si="88">M134+1.5*Y133</f>
        <v>25175.279969844592</v>
      </c>
      <c r="Q134" s="84">
        <f t="shared" ref="Q134:Q197" si="89">O134+Y133</f>
        <v>25270.367397391688</v>
      </c>
      <c r="R134" s="166" t="str">
        <f t="shared" si="59"/>
        <v/>
      </c>
      <c r="S134" s="109">
        <f>'Data Raw'!E176</f>
        <v>24678.66</v>
      </c>
      <c r="T134" s="109">
        <f>'Data Raw'!G176</f>
        <v>24813.13</v>
      </c>
      <c r="U134" s="109">
        <f>'Data Raw'!D176</f>
        <v>24956.37</v>
      </c>
      <c r="V134" s="166">
        <f t="shared" si="60"/>
        <v>1</v>
      </c>
      <c r="W134" s="89">
        <f t="shared" si="79"/>
        <v>76.887687203303358</v>
      </c>
      <c r="X134" s="89">
        <f t="shared" si="80"/>
        <v>5911.7164434730194</v>
      </c>
      <c r="Y134" s="89">
        <f t="shared" si="61"/>
        <v>178.44990073409258</v>
      </c>
      <c r="Z134" s="109">
        <f t="shared" si="54"/>
        <v>277.70999999999913</v>
      </c>
      <c r="AA134" s="89">
        <f t="shared" si="62"/>
        <v>309.96664392379091</v>
      </c>
      <c r="AB134" s="89">
        <f t="shared" si="63"/>
        <v>24684.77866144224</v>
      </c>
      <c r="AC134" s="89">
        <f t="shared" si="66"/>
        <v>25220.861338557759</v>
      </c>
      <c r="AD134" s="89">
        <f t="shared" si="67"/>
        <v>1</v>
      </c>
      <c r="AE134" s="89">
        <f>'Data Raw'!C176</f>
        <v>24952.82</v>
      </c>
      <c r="AF134" s="89"/>
      <c r="AG134" s="89">
        <f t="shared" si="74"/>
        <v>-139.68999999999869</v>
      </c>
      <c r="AH134" s="89">
        <f t="shared" si="75"/>
        <v>-62.802312796695333</v>
      </c>
      <c r="AI134" s="109">
        <f t="shared" si="76"/>
        <v>-1</v>
      </c>
      <c r="AJ134" s="109">
        <f t="shared" si="55"/>
        <v>47.543713773547765</v>
      </c>
      <c r="AK134" s="88"/>
      <c r="AL134" s="191">
        <f t="shared" si="56"/>
        <v>20.229999999999563</v>
      </c>
      <c r="AM134" s="191" t="str">
        <f t="shared" si="57"/>
        <v/>
      </c>
      <c r="AN134" s="88"/>
      <c r="AO134" s="191"/>
      <c r="AP134" s="191">
        <f t="shared" si="77"/>
        <v>19513.296099999636</v>
      </c>
      <c r="AQ134" s="191">
        <f t="shared" si="64"/>
        <v>137.83259129255643</v>
      </c>
      <c r="AR134" s="191">
        <f t="shared" si="65"/>
        <v>-40.61730944153615</v>
      </c>
      <c r="AS134" s="250">
        <f t="shared" si="68"/>
        <v>0</v>
      </c>
      <c r="AT134" s="250">
        <f t="shared" si="69"/>
        <v>0</v>
      </c>
      <c r="AU134" s="250">
        <f t="shared" si="70"/>
        <v>1</v>
      </c>
      <c r="AV134" s="250">
        <f t="shared" si="71"/>
        <v>0</v>
      </c>
      <c r="AW134" s="250">
        <f t="shared" si="72"/>
        <v>0</v>
      </c>
      <c r="AX134" s="250">
        <f t="shared" si="73"/>
        <v>0</v>
      </c>
      <c r="AY134" s="89"/>
      <c r="AZ134" s="111"/>
      <c r="BA134" s="111"/>
      <c r="BB134" s="111"/>
      <c r="BC134" s="111"/>
      <c r="BD134" s="111"/>
      <c r="BE134" s="111"/>
      <c r="BF134" s="111"/>
      <c r="BG134" s="111"/>
      <c r="BH134" s="89"/>
      <c r="BI134" s="89"/>
      <c r="BJ134" s="89"/>
      <c r="BK134" s="89"/>
      <c r="BL134" s="89"/>
    </row>
    <row r="135" spans="1:64" x14ac:dyDescent="0.25">
      <c r="A135" s="86">
        <f t="shared" si="78"/>
        <v>134</v>
      </c>
      <c r="B135" s="113">
        <v>2.0819877354647437E-2</v>
      </c>
      <c r="C135" s="88"/>
      <c r="D135" s="88"/>
      <c r="E135" s="194">
        <f t="shared" si="81"/>
        <v>1.9347896436055608E-2</v>
      </c>
      <c r="F135" s="89">
        <f t="shared" si="58"/>
        <v>1.8730159110724295E-3</v>
      </c>
      <c r="G135" s="113">
        <v>9.74953600621669E-2</v>
      </c>
      <c r="H135" s="88"/>
      <c r="I135" s="84">
        <f t="shared" si="82"/>
        <v>24351.992317988468</v>
      </c>
      <c r="J135" s="84">
        <f t="shared" si="83"/>
        <v>24441.217268355515</v>
      </c>
      <c r="K135" s="84">
        <f t="shared" si="84"/>
        <v>24530.442218722561</v>
      </c>
      <c r="L135" s="84">
        <f t="shared" si="85"/>
        <v>24619.667169089607</v>
      </c>
      <c r="M135" s="108">
        <f>IF(T135&lt;&gt;0,(((G135+1)*('Data Raw'!$N$1007-'Data Raw'!$N$1008)/2+'Data Raw'!$N$1008)*'Data Raw'!$M$1010+'Data Raw'!$M$1009)*AE135+AE135)</f>
        <v>24708.892119456654</v>
      </c>
      <c r="N135" s="84">
        <f t="shared" si="86"/>
        <v>24798.1170698237</v>
      </c>
      <c r="O135" s="84">
        <f t="shared" si="87"/>
        <v>24887.342020190747</v>
      </c>
      <c r="P135" s="84">
        <f t="shared" si="88"/>
        <v>24976.566970557793</v>
      </c>
      <c r="Q135" s="84">
        <f t="shared" si="89"/>
        <v>25065.791920924839</v>
      </c>
      <c r="R135" s="166" t="str">
        <f t="shared" si="59"/>
        <v/>
      </c>
      <c r="S135" s="109">
        <f>'Data Raw'!E177</f>
        <v>24481.26</v>
      </c>
      <c r="T135" s="109">
        <f>'Data Raw'!G177</f>
        <v>24996.14</v>
      </c>
      <c r="U135" s="109">
        <f>'Data Raw'!D177</f>
        <v>25013.11</v>
      </c>
      <c r="V135" s="166" t="str">
        <f t="shared" si="60"/>
        <v/>
      </c>
      <c r="W135" s="89">
        <f t="shared" si="79"/>
        <v>-287.24788054334567</v>
      </c>
      <c r="X135" s="89">
        <f t="shared" si="80"/>
        <v>82511.344876644187</v>
      </c>
      <c r="Y135" s="89">
        <f t="shared" si="61"/>
        <v>197.69296082153295</v>
      </c>
      <c r="Z135" s="109">
        <f t="shared" ref="Z135:Z198" si="90">U135-S135</f>
        <v>531.85000000000218</v>
      </c>
      <c r="AA135" s="89">
        <f t="shared" si="62"/>
        <v>341.66426622039251</v>
      </c>
      <c r="AB135" s="89">
        <f t="shared" si="63"/>
        <v>24523.968352664775</v>
      </c>
      <c r="AC135" s="89">
        <f t="shared" si="66"/>
        <v>25050.911647335222</v>
      </c>
      <c r="AD135" s="89">
        <f t="shared" si="67"/>
        <v>1</v>
      </c>
      <c r="AE135" s="89">
        <f>'Data Raw'!C177</f>
        <v>24787.439999999999</v>
      </c>
      <c r="AF135" s="89"/>
      <c r="AG135" s="89">
        <f t="shared" si="74"/>
        <v>208.70000000000073</v>
      </c>
      <c r="AH135" s="89">
        <f t="shared" si="75"/>
        <v>-78.547880543344945</v>
      </c>
      <c r="AI135" s="109">
        <f t="shared" si="76"/>
        <v>-1</v>
      </c>
      <c r="AJ135" s="109">
        <f t="shared" si="55"/>
        <v>44.612475183523145</v>
      </c>
      <c r="AK135" s="88"/>
      <c r="AL135" s="191" t="str">
        <f t="shared" si="56"/>
        <v/>
      </c>
      <c r="AM135" s="191">
        <f t="shared" si="57"/>
        <v>-208.70000000000073</v>
      </c>
      <c r="AN135" s="88"/>
      <c r="AO135" s="191"/>
      <c r="AP135" s="191">
        <f t="shared" si="77"/>
        <v>43555.690000000301</v>
      </c>
      <c r="AQ135" s="191">
        <f t="shared" si="64"/>
        <v>145.70674781560581</v>
      </c>
      <c r="AR135" s="191">
        <f t="shared" si="65"/>
        <v>-51.986213005927141</v>
      </c>
      <c r="AS135" s="250">
        <f t="shared" si="68"/>
        <v>0</v>
      </c>
      <c r="AT135" s="250">
        <f t="shared" si="69"/>
        <v>0</v>
      </c>
      <c r="AU135" s="250">
        <f t="shared" si="70"/>
        <v>0</v>
      </c>
      <c r="AV135" s="250">
        <f t="shared" si="71"/>
        <v>0</v>
      </c>
      <c r="AW135" s="250">
        <f t="shared" si="72"/>
        <v>0</v>
      </c>
      <c r="AX135" s="250">
        <f t="shared" si="73"/>
        <v>1</v>
      </c>
      <c r="AY135" s="89"/>
      <c r="AZ135" s="111"/>
      <c r="BA135" s="111"/>
      <c r="BB135" s="111"/>
      <c r="BC135" s="111"/>
      <c r="BD135" s="111"/>
      <c r="BE135" s="111"/>
      <c r="BF135" s="111"/>
      <c r="BG135" s="111"/>
      <c r="BH135" s="89"/>
      <c r="BI135" s="89"/>
      <c r="BJ135" s="89"/>
      <c r="BK135" s="89"/>
      <c r="BL135" s="89"/>
    </row>
    <row r="136" spans="1:64" x14ac:dyDescent="0.25">
      <c r="A136" s="86">
        <f t="shared" si="78"/>
        <v>135</v>
      </c>
      <c r="B136" s="113">
        <v>4.2191607858012292E-2</v>
      </c>
      <c r="C136" s="88"/>
      <c r="D136" s="88"/>
      <c r="E136" s="194">
        <f t="shared" si="81"/>
        <v>2.1371730503364855E-2</v>
      </c>
      <c r="F136" s="89">
        <f t="shared" si="58"/>
        <v>4.6585465671142041E-3</v>
      </c>
      <c r="G136" s="113">
        <v>0.12785186550222583</v>
      </c>
      <c r="H136" s="88"/>
      <c r="I136" s="84">
        <f t="shared" si="82"/>
        <v>24442.55836723472</v>
      </c>
      <c r="J136" s="84">
        <f t="shared" si="83"/>
        <v>24541.404847645485</v>
      </c>
      <c r="K136" s="84">
        <f t="shared" si="84"/>
        <v>24640.251328056253</v>
      </c>
      <c r="L136" s="84">
        <f t="shared" si="85"/>
        <v>24739.097808467017</v>
      </c>
      <c r="M136" s="108">
        <f>IF(T136&lt;&gt;0,(((G136+1)*('Data Raw'!$N$1007-'Data Raw'!$N$1008)/2+'Data Raw'!$N$1008)*'Data Raw'!$M$1010+'Data Raw'!$M$1009)*AE136+AE136)</f>
        <v>24837.944288877785</v>
      </c>
      <c r="N136" s="84">
        <f t="shared" si="86"/>
        <v>24936.790769288553</v>
      </c>
      <c r="O136" s="84">
        <f t="shared" si="87"/>
        <v>25035.637249699317</v>
      </c>
      <c r="P136" s="84">
        <f t="shared" si="88"/>
        <v>25134.483730110085</v>
      </c>
      <c r="Q136" s="84">
        <f t="shared" si="89"/>
        <v>25233.33021052085</v>
      </c>
      <c r="R136" s="166" t="str">
        <f t="shared" si="59"/>
        <v/>
      </c>
      <c r="S136" s="109">
        <f>'Data Raw'!E178</f>
        <v>24836.21</v>
      </c>
      <c r="T136" s="109">
        <f>'Data Raw'!G178</f>
        <v>25247.99</v>
      </c>
      <c r="U136" s="109">
        <f>'Data Raw'!D178</f>
        <v>25324.66</v>
      </c>
      <c r="V136" s="166" t="str">
        <f t="shared" si="60"/>
        <v/>
      </c>
      <c r="W136" s="89">
        <f t="shared" si="79"/>
        <v>-410.04571112221674</v>
      </c>
      <c r="X136" s="89">
        <f t="shared" si="80"/>
        <v>168137.48520972443</v>
      </c>
      <c r="Y136" s="89">
        <f t="shared" si="61"/>
        <v>239.83104938984187</v>
      </c>
      <c r="Z136" s="109">
        <f t="shared" si="90"/>
        <v>488.45000000000073</v>
      </c>
      <c r="AA136" s="89">
        <f t="shared" si="62"/>
        <v>362.63365676033652</v>
      </c>
      <c r="AB136" s="89">
        <f t="shared" si="63"/>
        <v>24565.695373712668</v>
      </c>
      <c r="AC136" s="89">
        <f t="shared" si="66"/>
        <v>25146.524626287333</v>
      </c>
      <c r="AD136" s="89" t="str">
        <f t="shared" si="67"/>
        <v/>
      </c>
      <c r="AE136" s="89">
        <f>'Data Raw'!C178</f>
        <v>24856.11</v>
      </c>
      <c r="AF136" s="89"/>
      <c r="AG136" s="89">
        <f t="shared" si="74"/>
        <v>391.88000000000102</v>
      </c>
      <c r="AH136" s="89">
        <f t="shared" si="75"/>
        <v>-18.165711122215725</v>
      </c>
      <c r="AI136" s="109">
        <f t="shared" si="76"/>
        <v>-1</v>
      </c>
      <c r="AJ136" s="109">
        <f t="shared" si="55"/>
        <v>49.423240205383237</v>
      </c>
      <c r="AK136" s="88"/>
      <c r="AL136" s="191" t="str">
        <f t="shared" si="56"/>
        <v/>
      </c>
      <c r="AM136" s="191">
        <f t="shared" si="57"/>
        <v>-391.88000000000102</v>
      </c>
      <c r="AN136" s="88"/>
      <c r="AO136" s="191"/>
      <c r="AP136" s="191">
        <f t="shared" si="77"/>
        <v>153569.93440000078</v>
      </c>
      <c r="AQ136" s="191">
        <f t="shared" si="64"/>
        <v>173.05933139164972</v>
      </c>
      <c r="AR136" s="191">
        <f t="shared" si="65"/>
        <v>-66.771717998192145</v>
      </c>
      <c r="AS136" s="250">
        <f t="shared" si="68"/>
        <v>0</v>
      </c>
      <c r="AT136" s="250">
        <f t="shared" si="69"/>
        <v>0</v>
      </c>
      <c r="AU136" s="250">
        <f t="shared" si="70"/>
        <v>0</v>
      </c>
      <c r="AV136" s="250">
        <f t="shared" si="71"/>
        <v>0</v>
      </c>
      <c r="AW136" s="250">
        <f t="shared" si="72"/>
        <v>0</v>
      </c>
      <c r="AX136" s="250">
        <f t="shared" si="73"/>
        <v>0</v>
      </c>
      <c r="AY136" s="89"/>
      <c r="AZ136" s="111"/>
      <c r="BA136" s="111"/>
      <c r="BB136" s="111"/>
      <c r="BC136" s="111"/>
      <c r="BD136" s="111"/>
      <c r="BE136" s="111"/>
      <c r="BF136" s="111"/>
      <c r="BG136" s="111"/>
      <c r="BH136" s="89"/>
      <c r="BI136" s="89"/>
      <c r="BJ136" s="89"/>
      <c r="BK136" s="89"/>
      <c r="BL136" s="89"/>
    </row>
    <row r="137" spans="1:64" x14ac:dyDescent="0.25">
      <c r="A137" s="86">
        <f t="shared" si="78"/>
        <v>136</v>
      </c>
      <c r="B137" s="113">
        <v>1.6956219813769716E-2</v>
      </c>
      <c r="C137" s="88"/>
      <c r="D137" s="88"/>
      <c r="E137" s="194">
        <f t="shared" si="81"/>
        <v>-2.5235388044242576E-2</v>
      </c>
      <c r="F137" s="89">
        <f t="shared" si="58"/>
        <v>3.879844797775216E-4</v>
      </c>
      <c r="G137" s="113">
        <v>0.17210555769163149</v>
      </c>
      <c r="H137" s="88"/>
      <c r="I137" s="84">
        <f t="shared" si="82"/>
        <v>25115.226858922102</v>
      </c>
      <c r="J137" s="84">
        <f t="shared" si="83"/>
        <v>25235.142383617025</v>
      </c>
      <c r="K137" s="84">
        <f t="shared" si="84"/>
        <v>25355.057908311945</v>
      </c>
      <c r="L137" s="84">
        <f t="shared" si="85"/>
        <v>25474.973433006868</v>
      </c>
      <c r="M137" s="108">
        <f>IF(T137&lt;&gt;0,(((G137+1)*('Data Raw'!$N$1007-'Data Raw'!$N$1008)/2+'Data Raw'!$N$1008)*'Data Raw'!$M$1010+'Data Raw'!$M$1009)*AE137+AE137)</f>
        <v>25594.888957701787</v>
      </c>
      <c r="N137" s="84">
        <f t="shared" si="86"/>
        <v>25714.804482396707</v>
      </c>
      <c r="O137" s="84">
        <f t="shared" si="87"/>
        <v>25834.72000709163</v>
      </c>
      <c r="P137" s="84">
        <f t="shared" si="88"/>
        <v>25954.635531786549</v>
      </c>
      <c r="Q137" s="84">
        <f t="shared" si="89"/>
        <v>26074.551056481472</v>
      </c>
      <c r="R137" s="166" t="str">
        <f t="shared" si="59"/>
        <v/>
      </c>
      <c r="S137" s="109">
        <f>'Data Raw'!E179</f>
        <v>25210.560000000001</v>
      </c>
      <c r="T137" s="109">
        <f>'Data Raw'!G179</f>
        <v>25327.97</v>
      </c>
      <c r="U137" s="109">
        <f>'Data Raw'!D179</f>
        <v>25527.13</v>
      </c>
      <c r="V137" s="166" t="str">
        <f t="shared" si="60"/>
        <v/>
      </c>
      <c r="W137" s="89">
        <f t="shared" si="79"/>
        <v>266.91895770178598</v>
      </c>
      <c r="X137" s="89">
        <f t="shared" si="80"/>
        <v>71245.729980607823</v>
      </c>
      <c r="Y137" s="89">
        <f t="shared" si="61"/>
        <v>243.88502076921537</v>
      </c>
      <c r="Z137" s="109">
        <f t="shared" si="90"/>
        <v>316.56999999999971</v>
      </c>
      <c r="AA137" s="89">
        <f t="shared" si="62"/>
        <v>356.05313436600267</v>
      </c>
      <c r="AB137" s="89">
        <f t="shared" si="63"/>
        <v>25214.591391753715</v>
      </c>
      <c r="AC137" s="89">
        <f t="shared" si="66"/>
        <v>25831.068608246289</v>
      </c>
      <c r="AD137" s="89">
        <f t="shared" si="67"/>
        <v>1</v>
      </c>
      <c r="AE137" s="89">
        <f>'Data Raw'!C179</f>
        <v>25522.83</v>
      </c>
      <c r="AF137" s="89"/>
      <c r="AG137" s="89">
        <f t="shared" si="74"/>
        <v>-194.86000000000058</v>
      </c>
      <c r="AH137" s="89">
        <f t="shared" si="75"/>
        <v>72.058957701785403</v>
      </c>
      <c r="AI137" s="109">
        <f t="shared" si="76"/>
        <v>1</v>
      </c>
      <c r="AJ137" s="109">
        <f t="shared" ref="AJ137:AJ200" si="91">MIN(Y136/4,50)</f>
        <v>50</v>
      </c>
      <c r="AK137" s="88"/>
      <c r="AL137" s="191" t="str">
        <f t="shared" ref="AL137:AL200" si="92">IF(R137&lt;&gt;1,IF(V137=1,ABS(AG136),""),"")</f>
        <v/>
      </c>
      <c r="AM137" s="191">
        <f t="shared" ref="AM137:AM200" si="93">IF(R137&lt;&gt;1,IF(V137="",-ABS(AG137),""),"")</f>
        <v>-194.86000000000058</v>
      </c>
      <c r="AN137" s="88"/>
      <c r="AO137" s="191"/>
      <c r="AP137" s="191">
        <f t="shared" si="77"/>
        <v>37970.419600000227</v>
      </c>
      <c r="AQ137" s="191">
        <f t="shared" si="64"/>
        <v>175.48162790368872</v>
      </c>
      <c r="AR137" s="191">
        <f t="shared" si="65"/>
        <v>-68.403392865526655</v>
      </c>
      <c r="AS137" s="250">
        <f t="shared" si="68"/>
        <v>0</v>
      </c>
      <c r="AT137" s="250">
        <f t="shared" si="69"/>
        <v>1</v>
      </c>
      <c r="AU137" s="250">
        <f t="shared" si="70"/>
        <v>0</v>
      </c>
      <c r="AV137" s="250">
        <f t="shared" si="71"/>
        <v>0</v>
      </c>
      <c r="AW137" s="250">
        <f t="shared" si="72"/>
        <v>0</v>
      </c>
      <c r="AX137" s="250">
        <f t="shared" si="73"/>
        <v>0</v>
      </c>
      <c r="AY137" s="89"/>
      <c r="AZ137" s="111"/>
      <c r="BA137" s="111"/>
      <c r="BB137" s="111"/>
      <c r="BC137" s="111"/>
      <c r="BD137" s="111"/>
      <c r="BE137" s="111"/>
      <c r="BF137" s="111"/>
      <c r="BG137" s="111"/>
      <c r="BH137" s="89"/>
      <c r="BI137" s="89"/>
      <c r="BJ137" s="89"/>
      <c r="BK137" s="89"/>
      <c r="BL137" s="89"/>
    </row>
    <row r="138" spans="1:64" x14ac:dyDescent="0.25">
      <c r="A138" s="86">
        <f t="shared" si="78"/>
        <v>137</v>
      </c>
      <c r="B138" s="113">
        <v>9.2782393688114497E-4</v>
      </c>
      <c r="C138" s="88"/>
      <c r="D138" s="88"/>
      <c r="E138" s="194">
        <f t="shared" si="81"/>
        <v>-1.6028395876888573E-2</v>
      </c>
      <c r="F138" s="89">
        <f t="shared" ref="F138:F201" si="94">E138/7+F137/7*6</f>
        <v>-1.9572127140319207E-3</v>
      </c>
      <c r="G138" s="113">
        <v>0.14436737982811979</v>
      </c>
      <c r="H138" s="88"/>
      <c r="I138" s="84">
        <f t="shared" si="82"/>
        <v>24965.370223712936</v>
      </c>
      <c r="J138" s="84">
        <f t="shared" si="83"/>
        <v>25087.312734097544</v>
      </c>
      <c r="K138" s="84">
        <f t="shared" si="84"/>
        <v>25209.255244482152</v>
      </c>
      <c r="L138" s="84">
        <f t="shared" si="85"/>
        <v>25331.19775486676</v>
      </c>
      <c r="M138" s="108">
        <f>IF(T138&lt;&gt;0,(((G138+1)*('Data Raw'!$N$1007-'Data Raw'!$N$1008)/2+'Data Raw'!$N$1008)*'Data Raw'!$M$1010+'Data Raw'!$M$1009)*AE138+AE138)</f>
        <v>25453.140265251368</v>
      </c>
      <c r="N138" s="84">
        <f t="shared" si="86"/>
        <v>25575.082775635976</v>
      </c>
      <c r="O138" s="84">
        <f t="shared" si="87"/>
        <v>25697.025286020584</v>
      </c>
      <c r="P138" s="84">
        <f t="shared" si="88"/>
        <v>25818.967796405192</v>
      </c>
      <c r="Q138" s="84">
        <f t="shared" si="89"/>
        <v>25940.9103067898</v>
      </c>
      <c r="R138" s="166" t="str">
        <f t="shared" ref="R138:R201" si="95">IF(B138&lt;&gt;"",IF(AND(M138&gt;AB138,M138&lt;AC138),"",1),"")</f>
        <v/>
      </c>
      <c r="S138" s="109">
        <f>'Data Raw'!E180</f>
        <v>25230.33</v>
      </c>
      <c r="T138" s="109">
        <f>'Data Raw'!G180</f>
        <v>25390.91</v>
      </c>
      <c r="U138" s="109">
        <f>'Data Raw'!D180</f>
        <v>25483.26</v>
      </c>
      <c r="V138" s="166" t="str">
        <f t="shared" ref="V138:V201" si="96">IF(R138&lt;&gt;1,IF(B138&lt;&gt;"",IF((AE138-M138)*(AE138-T138)&gt;0,1,""),""),"")</f>
        <v/>
      </c>
      <c r="W138" s="89">
        <f t="shared" si="79"/>
        <v>62.23026525136811</v>
      </c>
      <c r="X138" s="89">
        <f t="shared" si="80"/>
        <v>3872.6059132556334</v>
      </c>
      <c r="Y138" s="89">
        <f t="shared" ref="Y138:Y201" si="97">IF(X138&gt;0,SQRT((X138)/7+(Y137*Y137)/7*6),Y137)</f>
        <v>227.01542617403757</v>
      </c>
      <c r="Z138" s="109">
        <f t="shared" si="90"/>
        <v>252.92999999999665</v>
      </c>
      <c r="AA138" s="89">
        <f t="shared" ref="AA138:AA201" si="98">Z138/7+AA137/7*6</f>
        <v>341.32125802800181</v>
      </c>
      <c r="AB138" s="89">
        <f t="shared" ref="AB138:AB201" si="99">AE138-$AD$1*AA137</f>
        <v>25135.344835788899</v>
      </c>
      <c r="AC138" s="89">
        <f t="shared" si="66"/>
        <v>25740.635164211104</v>
      </c>
      <c r="AD138" s="89">
        <f t="shared" si="67"/>
        <v>1</v>
      </c>
      <c r="AE138" s="89">
        <f>'Data Raw'!C180</f>
        <v>25437.99</v>
      </c>
      <c r="AF138" s="89"/>
      <c r="AG138" s="89">
        <f t="shared" si="74"/>
        <v>-47.080000000001746</v>
      </c>
      <c r="AH138" s="89">
        <f t="shared" si="75"/>
        <v>15.150265251366363</v>
      </c>
      <c r="AI138" s="109">
        <f t="shared" si="76"/>
        <v>1</v>
      </c>
      <c r="AJ138" s="109">
        <f t="shared" si="91"/>
        <v>50</v>
      </c>
      <c r="AK138" s="88"/>
      <c r="AL138" s="191" t="str">
        <f t="shared" si="92"/>
        <v/>
      </c>
      <c r="AM138" s="191">
        <f t="shared" si="93"/>
        <v>-47.080000000001746</v>
      </c>
      <c r="AN138" s="88"/>
      <c r="AO138" s="191"/>
      <c r="AP138" s="191">
        <f t="shared" si="77"/>
        <v>2216.5264000001644</v>
      </c>
      <c r="AQ138" s="191">
        <f t="shared" ref="AQ138:AQ201" si="100">IF(AP138&gt;0,SQRT(AP138)/9+AQ137/9*8,AQ137)</f>
        <v>161.21478035883462</v>
      </c>
      <c r="AR138" s="191">
        <f t="shared" ref="AR138:AR201" si="101">AQ138-Y138</f>
        <v>-65.800645815202955</v>
      </c>
      <c r="AS138" s="250">
        <f t="shared" si="68"/>
        <v>0</v>
      </c>
      <c r="AT138" s="250">
        <f t="shared" si="69"/>
        <v>0</v>
      </c>
      <c r="AU138" s="250">
        <f t="shared" si="70"/>
        <v>1</v>
      </c>
      <c r="AV138" s="250">
        <f t="shared" si="71"/>
        <v>0</v>
      </c>
      <c r="AW138" s="250">
        <f t="shared" si="72"/>
        <v>0</v>
      </c>
      <c r="AX138" s="250">
        <f t="shared" si="73"/>
        <v>0</v>
      </c>
      <c r="AY138" s="89"/>
      <c r="AZ138" s="111"/>
      <c r="BA138" s="111"/>
      <c r="BB138" s="111"/>
      <c r="BC138" s="111"/>
      <c r="BD138" s="111"/>
      <c r="BE138" s="111"/>
      <c r="BF138" s="111"/>
      <c r="BG138" s="111"/>
      <c r="BH138" s="89"/>
      <c r="BI138" s="89"/>
      <c r="BJ138" s="89"/>
      <c r="BK138" s="89"/>
      <c r="BL138" s="89"/>
    </row>
    <row r="139" spans="1:64" x14ac:dyDescent="0.25">
      <c r="A139" s="86">
        <f t="shared" si="78"/>
        <v>138</v>
      </c>
      <c r="B139" s="113">
        <v>1.6882947545086225E-2</v>
      </c>
      <c r="C139" s="88"/>
      <c r="D139" s="88"/>
      <c r="E139" s="194">
        <f t="shared" si="81"/>
        <v>1.5955123608205082E-2</v>
      </c>
      <c r="F139" s="89">
        <f t="shared" si="94"/>
        <v>6.0169247485907938E-4</v>
      </c>
      <c r="G139" s="113">
        <v>0.13772644118664892</v>
      </c>
      <c r="H139" s="88"/>
      <c r="I139" s="84">
        <f t="shared" si="82"/>
        <v>24994.202498510425</v>
      </c>
      <c r="J139" s="84">
        <f t="shared" si="83"/>
        <v>25107.710211597449</v>
      </c>
      <c r="K139" s="84">
        <f t="shared" si="84"/>
        <v>25221.217924684464</v>
      </c>
      <c r="L139" s="84">
        <f t="shared" si="85"/>
        <v>25334.725637771484</v>
      </c>
      <c r="M139" s="108">
        <f>IF(T139&lt;&gt;0,(((G139+1)*('Data Raw'!$N$1007-'Data Raw'!$N$1008)/2+'Data Raw'!$N$1008)*'Data Raw'!$M$1010+'Data Raw'!$M$1009)*AE139+AE139)</f>
        <v>25448.233350858503</v>
      </c>
      <c r="N139" s="84">
        <f t="shared" si="86"/>
        <v>25561.741063945523</v>
      </c>
      <c r="O139" s="84">
        <f t="shared" si="87"/>
        <v>25675.248777032542</v>
      </c>
      <c r="P139" s="84">
        <f t="shared" si="88"/>
        <v>25788.756490119558</v>
      </c>
      <c r="Q139" s="84">
        <f t="shared" si="89"/>
        <v>25902.264203206581</v>
      </c>
      <c r="R139" s="166" t="str">
        <f t="shared" si="95"/>
        <v/>
      </c>
      <c r="S139" s="109">
        <f>'Data Raw'!E181</f>
        <v>25410.87</v>
      </c>
      <c r="T139" s="109">
        <f>'Data Raw'!G181</f>
        <v>25713.78</v>
      </c>
      <c r="U139" s="109">
        <f>'Data Raw'!D181</f>
        <v>25746.71</v>
      </c>
      <c r="V139" s="166">
        <f t="shared" si="96"/>
        <v>1</v>
      </c>
      <c r="W139" s="89">
        <f t="shared" si="79"/>
        <v>-265.54664914149544</v>
      </c>
      <c r="X139" s="89">
        <f t="shared" si="80"/>
        <v>70515.022870276473</v>
      </c>
      <c r="Y139" s="89">
        <f t="shared" si="97"/>
        <v>232.9104810241038</v>
      </c>
      <c r="Z139" s="109">
        <f t="shared" si="90"/>
        <v>335.84000000000015</v>
      </c>
      <c r="AA139" s="89">
        <f t="shared" si="98"/>
        <v>340.53822116685876</v>
      </c>
      <c r="AB139" s="89">
        <f t="shared" si="99"/>
        <v>25156.526930676198</v>
      </c>
      <c r="AC139" s="89">
        <f t="shared" ref="AC139:AC202" si="102">AE139+$AD$1*AA138</f>
        <v>25736.773069323805</v>
      </c>
      <c r="AD139" s="89">
        <f t="shared" ref="AD139:AD202" si="103">IF(AND(T139&lt;AC139, T139&gt;AB139),1,"")</f>
        <v>1</v>
      </c>
      <c r="AE139" s="89">
        <f>'Data Raw'!C181</f>
        <v>25446.65</v>
      </c>
      <c r="AF139" s="89"/>
      <c r="AG139" s="89">
        <f t="shared" si="74"/>
        <v>267.12999999999738</v>
      </c>
      <c r="AH139" s="89">
        <f t="shared" si="75"/>
        <v>1.5833508585019445</v>
      </c>
      <c r="AI139" s="109">
        <f t="shared" si="76"/>
        <v>1</v>
      </c>
      <c r="AJ139" s="109">
        <f t="shared" si="91"/>
        <v>50</v>
      </c>
      <c r="AK139" s="88"/>
      <c r="AL139" s="191">
        <f t="shared" si="92"/>
        <v>47.080000000001746</v>
      </c>
      <c r="AM139" s="191" t="str">
        <f t="shared" si="93"/>
        <v/>
      </c>
      <c r="AN139" s="88"/>
      <c r="AO139" s="191"/>
      <c r="AP139" s="191">
        <f t="shared" si="77"/>
        <v>71358.436899998604</v>
      </c>
      <c r="AQ139" s="191">
        <f t="shared" si="100"/>
        <v>172.98313809674158</v>
      </c>
      <c r="AR139" s="191">
        <f t="shared" si="101"/>
        <v>-59.927342927362218</v>
      </c>
      <c r="AS139" s="250">
        <f t="shared" si="68"/>
        <v>0</v>
      </c>
      <c r="AT139" s="250">
        <f t="shared" si="69"/>
        <v>0</v>
      </c>
      <c r="AU139" s="250">
        <f t="shared" si="70"/>
        <v>0</v>
      </c>
      <c r="AV139" s="250">
        <f t="shared" si="71"/>
        <v>0</v>
      </c>
      <c r="AW139" s="250">
        <f t="shared" si="72"/>
        <v>1</v>
      </c>
      <c r="AX139" s="250">
        <f t="shared" si="73"/>
        <v>0</v>
      </c>
      <c r="AY139" s="89"/>
      <c r="AZ139" s="111"/>
      <c r="BA139" s="111"/>
      <c r="BB139" s="111"/>
      <c r="BC139" s="111"/>
      <c r="BD139" s="111"/>
      <c r="BE139" s="111"/>
      <c r="BF139" s="111"/>
      <c r="BG139" s="111"/>
      <c r="BH139" s="89"/>
      <c r="BI139" s="89"/>
      <c r="BJ139" s="89"/>
      <c r="BK139" s="89"/>
      <c r="BL139" s="89"/>
    </row>
    <row r="140" spans="1:64" x14ac:dyDescent="0.25">
      <c r="A140" s="86">
        <f t="shared" si="78"/>
        <v>139</v>
      </c>
      <c r="B140" s="113">
        <v>1.4080855619818986E-3</v>
      </c>
      <c r="C140" s="88"/>
      <c r="D140" s="88"/>
      <c r="E140" s="194">
        <f t="shared" si="81"/>
        <v>-1.5474861983104327E-2</v>
      </c>
      <c r="F140" s="89">
        <f t="shared" si="94"/>
        <v>-1.6949581619928357E-3</v>
      </c>
      <c r="G140" s="113">
        <v>0.16587545842310833</v>
      </c>
      <c r="H140" s="88"/>
      <c r="I140" s="84">
        <f t="shared" si="82"/>
        <v>25261.614219924337</v>
      </c>
      <c r="J140" s="84">
        <f t="shared" si="83"/>
        <v>25378.069460436389</v>
      </c>
      <c r="K140" s="84">
        <f t="shared" si="84"/>
        <v>25494.524700948441</v>
      </c>
      <c r="L140" s="84">
        <f t="shared" si="85"/>
        <v>25610.979941460493</v>
      </c>
      <c r="M140" s="108">
        <f>IF(T140&lt;&gt;0,(((G140+1)*('Data Raw'!$N$1007-'Data Raw'!$N$1008)/2+'Data Raw'!$N$1008)*'Data Raw'!$M$1010+'Data Raw'!$M$1009)*AE140+AE140)</f>
        <v>25727.435181972545</v>
      </c>
      <c r="N140" s="84">
        <f t="shared" si="86"/>
        <v>25843.890422484597</v>
      </c>
      <c r="O140" s="84">
        <f t="shared" si="87"/>
        <v>25960.345662996649</v>
      </c>
      <c r="P140" s="84">
        <f t="shared" si="88"/>
        <v>26076.800903508702</v>
      </c>
      <c r="Q140" s="84">
        <f t="shared" si="89"/>
        <v>26193.256144020754</v>
      </c>
      <c r="R140" s="166" t="str">
        <f t="shared" si="95"/>
        <v/>
      </c>
      <c r="S140" s="109">
        <f>'Data Raw'!E182</f>
        <v>25520.67</v>
      </c>
      <c r="T140" s="109">
        <f>'Data Raw'!G182</f>
        <v>25650.080000000002</v>
      </c>
      <c r="U140" s="109">
        <f>'Data Raw'!D182</f>
        <v>25667.81</v>
      </c>
      <c r="V140" s="166" t="str">
        <f t="shared" si="96"/>
        <v/>
      </c>
      <c r="W140" s="89">
        <f t="shared" si="79"/>
        <v>77.355181972543505</v>
      </c>
      <c r="X140" s="89">
        <f t="shared" si="80"/>
        <v>5983.8241780053195</v>
      </c>
      <c r="Y140" s="89">
        <f t="shared" si="97"/>
        <v>217.60632120653173</v>
      </c>
      <c r="Z140" s="109">
        <f t="shared" si="90"/>
        <v>147.14000000000306</v>
      </c>
      <c r="AA140" s="89">
        <f t="shared" si="98"/>
        <v>312.90990385730794</v>
      </c>
      <c r="AB140" s="89">
        <f t="shared" si="99"/>
        <v>25378.352512008172</v>
      </c>
      <c r="AC140" s="89">
        <f t="shared" si="102"/>
        <v>25957.26748799183</v>
      </c>
      <c r="AD140" s="89">
        <f t="shared" si="103"/>
        <v>1</v>
      </c>
      <c r="AE140" s="89">
        <f>'Data Raw'!C182</f>
        <v>25667.81</v>
      </c>
      <c r="AF140" s="89"/>
      <c r="AG140" s="89">
        <f t="shared" si="74"/>
        <v>-17.729999999999563</v>
      </c>
      <c r="AH140" s="89">
        <f t="shared" si="75"/>
        <v>59.625181972543942</v>
      </c>
      <c r="AI140" s="109">
        <f t="shared" si="76"/>
        <v>1</v>
      </c>
      <c r="AJ140" s="109">
        <f t="shared" si="91"/>
        <v>50</v>
      </c>
      <c r="AK140" s="88"/>
      <c r="AL140" s="191" t="str">
        <f t="shared" si="92"/>
        <v/>
      </c>
      <c r="AM140" s="191">
        <f t="shared" si="93"/>
        <v>-17.729999999999563</v>
      </c>
      <c r="AN140" s="88"/>
      <c r="AO140" s="191"/>
      <c r="AP140" s="191">
        <f t="shared" si="77"/>
        <v>314.35289999998452</v>
      </c>
      <c r="AQ140" s="191">
        <f t="shared" si="100"/>
        <v>155.7327894193258</v>
      </c>
      <c r="AR140" s="191">
        <f t="shared" si="101"/>
        <v>-61.873531787205934</v>
      </c>
      <c r="AS140" s="250">
        <f t="shared" si="68"/>
        <v>0</v>
      </c>
      <c r="AT140" s="250">
        <f t="shared" si="69"/>
        <v>0</v>
      </c>
      <c r="AU140" s="250">
        <f t="shared" si="70"/>
        <v>1</v>
      </c>
      <c r="AV140" s="250">
        <f t="shared" si="71"/>
        <v>0</v>
      </c>
      <c r="AW140" s="250">
        <f t="shared" si="72"/>
        <v>0</v>
      </c>
      <c r="AX140" s="250">
        <f t="shared" si="73"/>
        <v>0</v>
      </c>
      <c r="AY140" s="89"/>
      <c r="AZ140" s="111"/>
      <c r="BA140" s="111"/>
      <c r="BB140" s="111"/>
      <c r="BC140" s="111"/>
      <c r="BD140" s="111"/>
      <c r="BE140" s="111"/>
      <c r="BF140" s="111"/>
      <c r="BG140" s="111"/>
      <c r="BH140" s="89"/>
      <c r="BI140" s="89"/>
      <c r="BJ140" s="89"/>
      <c r="BK140" s="89"/>
      <c r="BL140" s="89"/>
    </row>
    <row r="141" spans="1:64" x14ac:dyDescent="0.25">
      <c r="A141" s="86">
        <f t="shared" si="78"/>
        <v>140</v>
      </c>
      <c r="B141" s="113">
        <v>2.091144572426277E-3</v>
      </c>
      <c r="C141" s="88"/>
      <c r="D141" s="88"/>
      <c r="E141" s="194">
        <f t="shared" si="81"/>
        <v>6.830590104443784E-4</v>
      </c>
      <c r="F141" s="89">
        <f t="shared" si="94"/>
        <v>-1.3552414230732336E-3</v>
      </c>
      <c r="G141" s="113">
        <v>0.15806271188355409</v>
      </c>
      <c r="H141" s="88"/>
      <c r="I141" s="84">
        <f t="shared" si="82"/>
        <v>24977.681738554242</v>
      </c>
      <c r="J141" s="84">
        <f t="shared" si="83"/>
        <v>25086.484899157505</v>
      </c>
      <c r="K141" s="84">
        <f t="shared" si="84"/>
        <v>25195.288059760773</v>
      </c>
      <c r="L141" s="84">
        <f t="shared" si="85"/>
        <v>25304.091220364036</v>
      </c>
      <c r="M141" s="108">
        <f>IF(T141&lt;&gt;0,(((G141+1)*('Data Raw'!$N$1007-'Data Raw'!$N$1008)/2+'Data Raw'!$N$1008)*'Data Raw'!$M$1010+'Data Raw'!$M$1009)*AE141+AE141)</f>
        <v>25412.894380967304</v>
      </c>
      <c r="N141" s="84">
        <f t="shared" si="86"/>
        <v>25521.697541570571</v>
      </c>
      <c r="O141" s="84">
        <f t="shared" si="87"/>
        <v>25630.500702173835</v>
      </c>
      <c r="P141" s="84">
        <f t="shared" si="88"/>
        <v>25739.303862777102</v>
      </c>
      <c r="Q141" s="84">
        <f t="shared" si="89"/>
        <v>25848.107023380366</v>
      </c>
      <c r="R141" s="166" t="str">
        <f t="shared" si="95"/>
        <v/>
      </c>
      <c r="S141" s="109">
        <f>'Data Raw'!E183</f>
        <v>25222.6</v>
      </c>
      <c r="T141" s="109">
        <f>'Data Raw'!G183</f>
        <v>25319.72</v>
      </c>
      <c r="U141" s="109">
        <f>'Data Raw'!D183</f>
        <v>25414.21</v>
      </c>
      <c r="V141" s="166" t="str">
        <f t="shared" si="96"/>
        <v/>
      </c>
      <c r="W141" s="89">
        <f t="shared" si="79"/>
        <v>93.174380967302568</v>
      </c>
      <c r="X141" s="89">
        <f t="shared" si="80"/>
        <v>8681.465268640035</v>
      </c>
      <c r="Y141" s="89">
        <f t="shared" si="97"/>
        <v>204.51913338465832</v>
      </c>
      <c r="Z141" s="109">
        <f t="shared" si="90"/>
        <v>191.61000000000058</v>
      </c>
      <c r="AA141" s="89">
        <f t="shared" si="98"/>
        <v>295.58134616340692</v>
      </c>
      <c r="AB141" s="89">
        <f t="shared" si="99"/>
        <v>25103.90658172129</v>
      </c>
      <c r="AC141" s="89">
        <f t="shared" si="102"/>
        <v>25635.853418278712</v>
      </c>
      <c r="AD141" s="89">
        <f t="shared" si="103"/>
        <v>1</v>
      </c>
      <c r="AE141" s="89">
        <f>'Data Raw'!C183</f>
        <v>25369.88</v>
      </c>
      <c r="AF141" s="89"/>
      <c r="AG141" s="89">
        <f t="shared" si="74"/>
        <v>-50.159999999999854</v>
      </c>
      <c r="AH141" s="89">
        <f t="shared" si="75"/>
        <v>43.014380967302714</v>
      </c>
      <c r="AI141" s="109">
        <f t="shared" si="76"/>
        <v>1</v>
      </c>
      <c r="AJ141" s="109">
        <f t="shared" si="91"/>
        <v>50</v>
      </c>
      <c r="AK141" s="88"/>
      <c r="AL141" s="191" t="str">
        <f t="shared" si="92"/>
        <v/>
      </c>
      <c r="AM141" s="191">
        <f t="shared" si="93"/>
        <v>-50.159999999999854</v>
      </c>
      <c r="AN141" s="88"/>
      <c r="AO141" s="191"/>
      <c r="AP141" s="191">
        <f t="shared" si="77"/>
        <v>2516.0255999999854</v>
      </c>
      <c r="AQ141" s="191">
        <f t="shared" si="100"/>
        <v>144.00247948384515</v>
      </c>
      <c r="AR141" s="191">
        <f t="shared" si="101"/>
        <v>-60.516653900813168</v>
      </c>
      <c r="AS141" s="250">
        <f t="shared" si="68"/>
        <v>0</v>
      </c>
      <c r="AT141" s="250">
        <f t="shared" si="69"/>
        <v>0</v>
      </c>
      <c r="AU141" s="250">
        <f t="shared" si="70"/>
        <v>1</v>
      </c>
      <c r="AV141" s="250">
        <f t="shared" si="71"/>
        <v>0</v>
      </c>
      <c r="AW141" s="250">
        <f t="shared" si="72"/>
        <v>0</v>
      </c>
      <c r="AX141" s="250">
        <f t="shared" si="73"/>
        <v>0</v>
      </c>
      <c r="AY141" s="89"/>
      <c r="AZ141" s="111"/>
      <c r="BA141" s="111"/>
      <c r="BB141" s="111"/>
      <c r="BC141" s="111"/>
      <c r="BD141" s="111"/>
      <c r="BE141" s="111"/>
      <c r="BF141" s="111"/>
      <c r="BG141" s="111"/>
      <c r="BH141" s="89"/>
      <c r="BI141" s="89"/>
      <c r="BJ141" s="89"/>
      <c r="BK141" s="89"/>
      <c r="BL141" s="89"/>
    </row>
    <row r="142" spans="1:64" x14ac:dyDescent="0.25">
      <c r="A142" s="86">
        <f t="shared" si="78"/>
        <v>141</v>
      </c>
      <c r="B142" s="113">
        <v>2.1783674272148473E-3</v>
      </c>
      <c r="C142" s="88"/>
      <c r="D142" s="88"/>
      <c r="E142" s="194">
        <f t="shared" si="81"/>
        <v>8.7222854788570302E-5</v>
      </c>
      <c r="F142" s="89">
        <f t="shared" si="94"/>
        <v>-1.1491750976644045E-3</v>
      </c>
      <c r="G142" s="113">
        <v>0.14798991095839098</v>
      </c>
      <c r="H142" s="88"/>
      <c r="I142" s="84">
        <f t="shared" si="82"/>
        <v>24547.466399084478</v>
      </c>
      <c r="J142" s="84">
        <f t="shared" si="83"/>
        <v>24649.725965776812</v>
      </c>
      <c r="K142" s="84">
        <f t="shared" si="84"/>
        <v>24751.985532469138</v>
      </c>
      <c r="L142" s="84">
        <f t="shared" si="85"/>
        <v>24854.245099161468</v>
      </c>
      <c r="M142" s="108">
        <f>IF(T142&lt;&gt;0,(((G142+1)*('Data Raw'!$N$1007-'Data Raw'!$N$1008)/2+'Data Raw'!$N$1008)*'Data Raw'!$M$1010+'Data Raw'!$M$1009)*AE142+AE142)</f>
        <v>24956.504665853798</v>
      </c>
      <c r="N142" s="84">
        <f t="shared" si="86"/>
        <v>25058.764232546127</v>
      </c>
      <c r="O142" s="84">
        <f t="shared" si="87"/>
        <v>25161.023799238457</v>
      </c>
      <c r="P142" s="84">
        <f t="shared" si="88"/>
        <v>25263.283365930783</v>
      </c>
      <c r="Q142" s="84">
        <f t="shared" si="89"/>
        <v>25365.542932623117</v>
      </c>
      <c r="R142" s="166" t="str">
        <f t="shared" si="95"/>
        <v/>
      </c>
      <c r="S142" s="109">
        <f>'Data Raw'!E184</f>
        <v>24825.43</v>
      </c>
      <c r="T142" s="109">
        <f>'Data Raw'!G184</f>
        <v>25049.97</v>
      </c>
      <c r="U142" s="109">
        <f>'Data Raw'!D184</f>
        <v>25077.15</v>
      </c>
      <c r="V142" s="166">
        <f t="shared" si="96"/>
        <v>1</v>
      </c>
      <c r="W142" s="89">
        <f t="shared" si="79"/>
        <v>-93.465334146203531</v>
      </c>
      <c r="X142" s="89">
        <f t="shared" si="80"/>
        <v>8735.7686870614798</v>
      </c>
      <c r="Y142" s="89">
        <f t="shared" si="97"/>
        <v>192.6151693364375</v>
      </c>
      <c r="Z142" s="109">
        <f t="shared" si="90"/>
        <v>251.72000000000116</v>
      </c>
      <c r="AA142" s="89">
        <f t="shared" si="98"/>
        <v>289.31543956863464</v>
      </c>
      <c r="AB142" s="89">
        <f t="shared" si="99"/>
        <v>24683.155855761106</v>
      </c>
      <c r="AC142" s="89">
        <f t="shared" si="102"/>
        <v>25185.644144238897</v>
      </c>
      <c r="AD142" s="89">
        <f t="shared" si="103"/>
        <v>1</v>
      </c>
      <c r="AE142" s="89">
        <f>'Data Raw'!C184</f>
        <v>24934.400000000001</v>
      </c>
      <c r="AF142" s="89"/>
      <c r="AG142" s="89">
        <f t="shared" si="74"/>
        <v>115.56999999999971</v>
      </c>
      <c r="AH142" s="89">
        <f t="shared" si="75"/>
        <v>22.104665853796178</v>
      </c>
      <c r="AI142" s="109">
        <f t="shared" si="76"/>
        <v>1</v>
      </c>
      <c r="AJ142" s="109">
        <f t="shared" si="91"/>
        <v>50</v>
      </c>
      <c r="AK142" s="88"/>
      <c r="AL142" s="191">
        <f t="shared" si="92"/>
        <v>50.159999999999854</v>
      </c>
      <c r="AM142" s="191" t="str">
        <f t="shared" si="93"/>
        <v/>
      </c>
      <c r="AN142" s="88"/>
      <c r="AO142" s="191"/>
      <c r="AP142" s="191">
        <f t="shared" si="77"/>
        <v>13356.424899999933</v>
      </c>
      <c r="AQ142" s="191">
        <f t="shared" si="100"/>
        <v>140.84331509675121</v>
      </c>
      <c r="AR142" s="191">
        <f t="shared" si="101"/>
        <v>-51.771854239686292</v>
      </c>
      <c r="AS142" s="250">
        <f t="shared" si="68"/>
        <v>0</v>
      </c>
      <c r="AT142" s="250">
        <f t="shared" si="69"/>
        <v>0</v>
      </c>
      <c r="AU142" s="250">
        <f t="shared" si="70"/>
        <v>0</v>
      </c>
      <c r="AV142" s="250">
        <f t="shared" si="71"/>
        <v>1</v>
      </c>
      <c r="AW142" s="250">
        <f t="shared" si="72"/>
        <v>0</v>
      </c>
      <c r="AX142" s="250">
        <f t="shared" si="73"/>
        <v>0</v>
      </c>
      <c r="AY142" s="89"/>
      <c r="AZ142" s="111"/>
      <c r="BA142" s="111"/>
      <c r="BB142" s="111"/>
      <c r="BC142" s="111"/>
      <c r="BD142" s="111"/>
      <c r="BE142" s="111"/>
      <c r="BF142" s="111"/>
      <c r="BG142" s="111"/>
      <c r="BH142" s="89"/>
      <c r="BI142" s="89"/>
      <c r="BJ142" s="89"/>
      <c r="BK142" s="89"/>
      <c r="BL142" s="89"/>
    </row>
    <row r="143" spans="1:64" x14ac:dyDescent="0.25">
      <c r="A143" s="86">
        <f t="shared" si="78"/>
        <v>142</v>
      </c>
      <c r="B143" s="113">
        <v>5.4359860896626517E-3</v>
      </c>
      <c r="C143" s="88"/>
      <c r="D143" s="88"/>
      <c r="E143" s="194">
        <f t="shared" si="81"/>
        <v>3.2576186624478044E-3</v>
      </c>
      <c r="F143" s="89">
        <f t="shared" si="94"/>
        <v>-5.196331319340889E-4</v>
      </c>
      <c r="G143" s="113">
        <v>0.15814677293247437</v>
      </c>
      <c r="H143" s="88"/>
      <c r="I143" s="84">
        <f t="shared" si="82"/>
        <v>24714.482824260365</v>
      </c>
      <c r="J143" s="84">
        <f t="shared" si="83"/>
        <v>24810.790408928584</v>
      </c>
      <c r="K143" s="84">
        <f t="shared" si="84"/>
        <v>24907.097993596803</v>
      </c>
      <c r="L143" s="84">
        <f t="shared" si="85"/>
        <v>25003.405578265021</v>
      </c>
      <c r="M143" s="108">
        <f>IF(T143&lt;&gt;0,(((G143+1)*('Data Raw'!$N$1007-'Data Raw'!$N$1008)/2+'Data Raw'!$N$1008)*'Data Raw'!$M$1010+'Data Raw'!$M$1009)*AE143+AE143)</f>
        <v>25099.71316293324</v>
      </c>
      <c r="N143" s="84">
        <f t="shared" si="86"/>
        <v>25196.020747601458</v>
      </c>
      <c r="O143" s="84">
        <f t="shared" si="87"/>
        <v>25292.328332269677</v>
      </c>
      <c r="P143" s="84">
        <f t="shared" si="88"/>
        <v>25388.635916937896</v>
      </c>
      <c r="Q143" s="84">
        <f t="shared" si="89"/>
        <v>25484.943501606114</v>
      </c>
      <c r="R143" s="166" t="str">
        <f t="shared" si="95"/>
        <v/>
      </c>
      <c r="S143" s="109">
        <f>'Data Raw'!E185</f>
        <v>24869.94</v>
      </c>
      <c r="T143" s="109">
        <f>'Data Raw'!G185</f>
        <v>24951.34</v>
      </c>
      <c r="U143" s="109">
        <f>'Data Raw'!D185</f>
        <v>25099.95</v>
      </c>
      <c r="V143" s="166" t="str">
        <f t="shared" si="96"/>
        <v/>
      </c>
      <c r="W143" s="89">
        <f t="shared" si="79"/>
        <v>148.37316293323966</v>
      </c>
      <c r="X143" s="89">
        <f t="shared" si="80"/>
        <v>22014.595478813681</v>
      </c>
      <c r="Y143" s="89">
        <f t="shared" si="97"/>
        <v>186.93704678689508</v>
      </c>
      <c r="Z143" s="109">
        <f t="shared" si="90"/>
        <v>230.01000000000204</v>
      </c>
      <c r="AA143" s="89">
        <f t="shared" si="98"/>
        <v>280.84323391597286</v>
      </c>
      <c r="AB143" s="89">
        <f t="shared" si="99"/>
        <v>24811.141876366662</v>
      </c>
      <c r="AC143" s="89">
        <f t="shared" si="102"/>
        <v>25302.97812363334</v>
      </c>
      <c r="AD143" s="89">
        <f t="shared" si="103"/>
        <v>1</v>
      </c>
      <c r="AE143" s="89">
        <f>'Data Raw'!C185</f>
        <v>25057.06</v>
      </c>
      <c r="AF143" s="89"/>
      <c r="AG143" s="89">
        <f t="shared" si="74"/>
        <v>-105.72000000000116</v>
      </c>
      <c r="AH143" s="89">
        <f t="shared" si="75"/>
        <v>42.653162933238491</v>
      </c>
      <c r="AI143" s="109">
        <f t="shared" si="76"/>
        <v>1</v>
      </c>
      <c r="AJ143" s="109">
        <f t="shared" si="91"/>
        <v>48.153792334109376</v>
      </c>
      <c r="AK143" s="88"/>
      <c r="AL143" s="191" t="str">
        <f t="shared" si="92"/>
        <v/>
      </c>
      <c r="AM143" s="191">
        <f t="shared" si="93"/>
        <v>-105.72000000000116</v>
      </c>
      <c r="AN143" s="88"/>
      <c r="AO143" s="191"/>
      <c r="AP143" s="191">
        <f t="shared" si="77"/>
        <v>11176.718400000245</v>
      </c>
      <c r="AQ143" s="191">
        <f t="shared" si="100"/>
        <v>136.94072453044564</v>
      </c>
      <c r="AR143" s="191">
        <f t="shared" si="101"/>
        <v>-49.996322256449446</v>
      </c>
      <c r="AS143" s="250">
        <f t="shared" si="68"/>
        <v>0</v>
      </c>
      <c r="AT143" s="250">
        <f t="shared" si="69"/>
        <v>0</v>
      </c>
      <c r="AU143" s="250">
        <f t="shared" si="70"/>
        <v>1</v>
      </c>
      <c r="AV143" s="250">
        <f t="shared" si="71"/>
        <v>0</v>
      </c>
      <c r="AW143" s="250">
        <f t="shared" si="72"/>
        <v>0</v>
      </c>
      <c r="AX143" s="250">
        <f t="shared" si="73"/>
        <v>0</v>
      </c>
      <c r="AY143" s="89"/>
      <c r="AZ143" s="111"/>
      <c r="BA143" s="111"/>
      <c r="BB143" s="111"/>
      <c r="BC143" s="111"/>
      <c r="BD143" s="111"/>
      <c r="BE143" s="111"/>
      <c r="BF143" s="111"/>
      <c r="BG143" s="111"/>
      <c r="BH143" s="89"/>
      <c r="BI143" s="89"/>
      <c r="BJ143" s="89"/>
      <c r="BK143" s="89"/>
      <c r="BL143" s="89"/>
    </row>
    <row r="144" spans="1:64" x14ac:dyDescent="0.25">
      <c r="A144" s="86">
        <f t="shared" si="78"/>
        <v>143</v>
      </c>
      <c r="B144" s="113">
        <v>5.9050271669814833E-4</v>
      </c>
      <c r="C144" s="88"/>
      <c r="D144" s="88"/>
      <c r="E144" s="194">
        <f t="shared" si="81"/>
        <v>-4.8454833729645033E-3</v>
      </c>
      <c r="F144" s="89">
        <f t="shared" si="94"/>
        <v>-1.1376117377955765E-3</v>
      </c>
      <c r="G144" s="113">
        <v>0.14238515199850477</v>
      </c>
      <c r="H144" s="88"/>
      <c r="I144" s="84">
        <f t="shared" si="82"/>
        <v>24325.889628741257</v>
      </c>
      <c r="J144" s="84">
        <f t="shared" si="83"/>
        <v>24419.358152134704</v>
      </c>
      <c r="K144" s="84">
        <f t="shared" si="84"/>
        <v>24512.826675528151</v>
      </c>
      <c r="L144" s="84">
        <f t="shared" si="85"/>
        <v>24606.295198921598</v>
      </c>
      <c r="M144" s="108">
        <f>IF(T144&lt;&gt;0,(((G144+1)*('Data Raw'!$N$1007-'Data Raw'!$N$1008)/2+'Data Raw'!$N$1008)*'Data Raw'!$M$1010+'Data Raw'!$M$1009)*AE144+AE144)</f>
        <v>24699.763722315045</v>
      </c>
      <c r="N144" s="84">
        <f t="shared" si="86"/>
        <v>24793.232245708492</v>
      </c>
      <c r="O144" s="84">
        <f t="shared" si="87"/>
        <v>24886.700769101939</v>
      </c>
      <c r="P144" s="84">
        <f t="shared" si="88"/>
        <v>24980.169292495386</v>
      </c>
      <c r="Q144" s="84">
        <f t="shared" si="89"/>
        <v>25073.637815888833</v>
      </c>
      <c r="R144" s="166" t="str">
        <f t="shared" si="95"/>
        <v/>
      </c>
      <c r="S144" s="109">
        <f>'Data Raw'!E186</f>
        <v>24618.74</v>
      </c>
      <c r="T144" s="109">
        <f>'Data Raw'!G186</f>
        <v>24651.58</v>
      </c>
      <c r="U144" s="109">
        <f>'Data Raw'!D186</f>
        <v>24794.720000000001</v>
      </c>
      <c r="V144" s="166" t="str">
        <f t="shared" si="96"/>
        <v/>
      </c>
      <c r="W144" s="89">
        <f t="shared" si="79"/>
        <v>48.183722315043269</v>
      </c>
      <c r="X144" s="89">
        <f t="shared" si="80"/>
        <v>2321.6710961331987</v>
      </c>
      <c r="Y144" s="89">
        <f t="shared" si="97"/>
        <v>174.02562531525885</v>
      </c>
      <c r="Z144" s="109">
        <f t="shared" si="90"/>
        <v>175.97999999999956</v>
      </c>
      <c r="AA144" s="89">
        <f t="shared" si="98"/>
        <v>265.86277192797667</v>
      </c>
      <c r="AB144" s="89">
        <f t="shared" si="99"/>
        <v>24450.273251171424</v>
      </c>
      <c r="AC144" s="89">
        <f t="shared" si="102"/>
        <v>24927.706748828579</v>
      </c>
      <c r="AD144" s="89">
        <f t="shared" si="103"/>
        <v>1</v>
      </c>
      <c r="AE144" s="89">
        <f>'Data Raw'!C186</f>
        <v>24688.99</v>
      </c>
      <c r="AF144" s="89"/>
      <c r="AG144" s="89">
        <f t="shared" si="74"/>
        <v>-37.409999999999854</v>
      </c>
      <c r="AH144" s="89">
        <f t="shared" si="75"/>
        <v>10.773722315043415</v>
      </c>
      <c r="AI144" s="109">
        <f t="shared" si="76"/>
        <v>1</v>
      </c>
      <c r="AJ144" s="109">
        <f t="shared" si="91"/>
        <v>46.73426169672377</v>
      </c>
      <c r="AK144" s="88"/>
      <c r="AL144" s="191" t="str">
        <f t="shared" si="92"/>
        <v/>
      </c>
      <c r="AM144" s="191">
        <f t="shared" si="93"/>
        <v>-37.409999999999854</v>
      </c>
      <c r="AN144" s="88"/>
      <c r="AO144" s="191"/>
      <c r="AP144" s="191">
        <f t="shared" si="77"/>
        <v>1399.5080999999891</v>
      </c>
      <c r="AQ144" s="191">
        <f t="shared" si="100"/>
        <v>125.88175513817389</v>
      </c>
      <c r="AR144" s="191">
        <f t="shared" si="101"/>
        <v>-48.143870177084963</v>
      </c>
      <c r="AS144" s="250">
        <f t="shared" si="68"/>
        <v>0</v>
      </c>
      <c r="AT144" s="250">
        <f t="shared" si="69"/>
        <v>0</v>
      </c>
      <c r="AU144" s="250">
        <f t="shared" si="70"/>
        <v>1</v>
      </c>
      <c r="AV144" s="250">
        <f t="shared" si="71"/>
        <v>0</v>
      </c>
      <c r="AW144" s="250">
        <f t="shared" si="72"/>
        <v>0</v>
      </c>
      <c r="AX144" s="250">
        <f t="shared" si="73"/>
        <v>0</v>
      </c>
      <c r="AY144" s="89"/>
      <c r="AZ144" s="111"/>
      <c r="BA144" s="111"/>
      <c r="BB144" s="111"/>
      <c r="BC144" s="111"/>
      <c r="BD144" s="111"/>
      <c r="BE144" s="111"/>
      <c r="BF144" s="111"/>
      <c r="BG144" s="111"/>
      <c r="BH144" s="89"/>
      <c r="BI144" s="89"/>
      <c r="BJ144" s="89"/>
      <c r="BK144" s="89"/>
      <c r="BL144" s="89"/>
    </row>
    <row r="145" spans="1:64" x14ac:dyDescent="0.25">
      <c r="A145" s="86">
        <f t="shared" si="78"/>
        <v>144</v>
      </c>
      <c r="B145" s="113">
        <v>4.462136326769358E-5</v>
      </c>
      <c r="C145" s="88"/>
      <c r="D145" s="88"/>
      <c r="E145" s="194">
        <f t="shared" si="81"/>
        <v>-5.4588135343045473E-4</v>
      </c>
      <c r="F145" s="89">
        <f t="shared" si="94"/>
        <v>-1.0530788257434164E-3</v>
      </c>
      <c r="G145" s="113">
        <v>0.13703435376864137</v>
      </c>
      <c r="H145" s="88"/>
      <c r="I145" s="84">
        <f t="shared" si="82"/>
        <v>24324.212540629876</v>
      </c>
      <c r="J145" s="84">
        <f t="shared" si="83"/>
        <v>24411.225353287504</v>
      </c>
      <c r="K145" s="84">
        <f t="shared" si="84"/>
        <v>24498.238165945135</v>
      </c>
      <c r="L145" s="84">
        <f t="shared" si="85"/>
        <v>24585.250978602762</v>
      </c>
      <c r="M145" s="108">
        <f>IF(T145&lt;&gt;0,(((G145+1)*('Data Raw'!$N$1007-'Data Raw'!$N$1008)/2+'Data Raw'!$N$1008)*'Data Raw'!$M$1010+'Data Raw'!$M$1009)*AE145+AE145)</f>
        <v>24672.263791260393</v>
      </c>
      <c r="N145" s="84">
        <f t="shared" si="86"/>
        <v>24759.276603918024</v>
      </c>
      <c r="O145" s="84">
        <f t="shared" si="87"/>
        <v>24846.289416575652</v>
      </c>
      <c r="P145" s="84">
        <f t="shared" si="88"/>
        <v>24933.302229233283</v>
      </c>
      <c r="Q145" s="84">
        <f t="shared" si="89"/>
        <v>25020.31504189091</v>
      </c>
      <c r="R145" s="166" t="str">
        <f t="shared" si="95"/>
        <v/>
      </c>
      <c r="S145" s="109">
        <f>'Data Raw'!E187</f>
        <v>24557.63</v>
      </c>
      <c r="T145" s="109">
        <f>'Data Raw'!G187</f>
        <v>24685.5</v>
      </c>
      <c r="U145" s="109">
        <f>'Data Raw'!D187</f>
        <v>24851.53</v>
      </c>
      <c r="V145" s="166">
        <f t="shared" si="96"/>
        <v>1</v>
      </c>
      <c r="W145" s="89">
        <f t="shared" si="79"/>
        <v>-13.236208739606809</v>
      </c>
      <c r="X145" s="89">
        <f t="shared" si="80"/>
        <v>175.19722179844368</v>
      </c>
      <c r="Y145" s="89">
        <f t="shared" si="97"/>
        <v>161.19407416438804</v>
      </c>
      <c r="Z145" s="109">
        <f t="shared" si="90"/>
        <v>293.89999999999782</v>
      </c>
      <c r="AA145" s="89">
        <f t="shared" si="98"/>
        <v>269.86809022397966</v>
      </c>
      <c r="AB145" s="89">
        <f t="shared" si="99"/>
        <v>24446.11664386122</v>
      </c>
      <c r="AC145" s="89">
        <f t="shared" si="102"/>
        <v>24898.083356138777</v>
      </c>
      <c r="AD145" s="89">
        <f t="shared" si="103"/>
        <v>1</v>
      </c>
      <c r="AE145" s="89">
        <f>'Data Raw'!C187</f>
        <v>24672.1</v>
      </c>
      <c r="AF145" s="89"/>
      <c r="AG145" s="89">
        <f t="shared" si="74"/>
        <v>13.400000000001455</v>
      </c>
      <c r="AH145" s="89">
        <f t="shared" si="75"/>
        <v>0.16379126039464609</v>
      </c>
      <c r="AI145" s="109">
        <f t="shared" si="76"/>
        <v>1</v>
      </c>
      <c r="AJ145" s="109">
        <f t="shared" si="91"/>
        <v>43.506406328814712</v>
      </c>
      <c r="AK145" s="88"/>
      <c r="AL145" s="191">
        <f t="shared" si="92"/>
        <v>37.409999999999854</v>
      </c>
      <c r="AM145" s="191" t="str">
        <f t="shared" si="93"/>
        <v/>
      </c>
      <c r="AN145" s="88"/>
      <c r="AO145" s="191"/>
      <c r="AP145" s="191">
        <f t="shared" si="77"/>
        <v>179.560000000039</v>
      </c>
      <c r="AQ145" s="191">
        <f t="shared" si="100"/>
        <v>113.38378234504361</v>
      </c>
      <c r="AR145" s="191">
        <f t="shared" si="101"/>
        <v>-47.810291819344428</v>
      </c>
      <c r="AS145" s="250">
        <f t="shared" si="68"/>
        <v>0</v>
      </c>
      <c r="AT145" s="250">
        <f t="shared" si="69"/>
        <v>0</v>
      </c>
      <c r="AU145" s="250">
        <f t="shared" si="70"/>
        <v>0</v>
      </c>
      <c r="AV145" s="250">
        <f t="shared" si="71"/>
        <v>1</v>
      </c>
      <c r="AW145" s="250">
        <f t="shared" si="72"/>
        <v>0</v>
      </c>
      <c r="AX145" s="250">
        <f t="shared" si="73"/>
        <v>0</v>
      </c>
      <c r="AY145" s="89"/>
      <c r="AZ145" s="111"/>
      <c r="BA145" s="111"/>
      <c r="BB145" s="111"/>
      <c r="BC145" s="111"/>
      <c r="BD145" s="111"/>
      <c r="BE145" s="111"/>
      <c r="BF145" s="111"/>
      <c r="BG145" s="111"/>
      <c r="BH145" s="89"/>
      <c r="BI145" s="89"/>
      <c r="BJ145" s="89"/>
      <c r="BK145" s="89"/>
      <c r="BL145" s="89"/>
    </row>
    <row r="146" spans="1:64" x14ac:dyDescent="0.25">
      <c r="A146" s="86">
        <f t="shared" si="78"/>
        <v>145</v>
      </c>
      <c r="B146" s="113">
        <v>3.5725923570425837E-4</v>
      </c>
      <c r="C146" s="88"/>
      <c r="D146" s="88"/>
      <c r="E146" s="194">
        <f t="shared" si="81"/>
        <v>3.1263787243656477E-4</v>
      </c>
      <c r="F146" s="89">
        <f t="shared" si="94"/>
        <v>-8.5797644028913337E-4</v>
      </c>
      <c r="G146" s="113">
        <v>0.13845158668654051</v>
      </c>
      <c r="H146" s="88"/>
      <c r="I146" s="84">
        <f t="shared" si="82"/>
        <v>24380.277201279248</v>
      </c>
      <c r="J146" s="84">
        <f t="shared" si="83"/>
        <v>24460.874238361444</v>
      </c>
      <c r="K146" s="84">
        <f t="shared" si="84"/>
        <v>24541.471275443637</v>
      </c>
      <c r="L146" s="84">
        <f t="shared" si="85"/>
        <v>24622.068312525833</v>
      </c>
      <c r="M146" s="108">
        <f>IF(T146&lt;&gt;0,(((G146+1)*('Data Raw'!$N$1007-'Data Raw'!$N$1008)/2+'Data Raw'!$N$1008)*'Data Raw'!$M$1010+'Data Raw'!$M$1009)*AE146+AE146)</f>
        <v>24702.665349608025</v>
      </c>
      <c r="N146" s="84">
        <f t="shared" si="86"/>
        <v>24783.262386690218</v>
      </c>
      <c r="O146" s="84">
        <f t="shared" si="87"/>
        <v>24863.859423772414</v>
      </c>
      <c r="P146" s="84">
        <f t="shared" si="88"/>
        <v>24944.456460854606</v>
      </c>
      <c r="Q146" s="84">
        <f t="shared" si="89"/>
        <v>25025.053497936802</v>
      </c>
      <c r="R146" s="166" t="str">
        <f t="shared" si="95"/>
        <v/>
      </c>
      <c r="S146" s="109">
        <f>'Data Raw'!E188</f>
        <v>24532.82</v>
      </c>
      <c r="T146" s="109">
        <f>'Data Raw'!G188</f>
        <v>24740.16</v>
      </c>
      <c r="U146" s="109">
        <f>'Data Raw'!D188</f>
        <v>24762.61</v>
      </c>
      <c r="V146" s="166">
        <f t="shared" si="96"/>
        <v>1</v>
      </c>
      <c r="W146" s="89">
        <f t="shared" si="79"/>
        <v>-37.494650391974574</v>
      </c>
      <c r="X146" s="89">
        <f t="shared" si="80"/>
        <v>1405.8488080163991</v>
      </c>
      <c r="Y146" s="89">
        <f t="shared" si="97"/>
        <v>149.90807949364066</v>
      </c>
      <c r="Z146" s="109">
        <f t="shared" si="90"/>
        <v>229.79000000000087</v>
      </c>
      <c r="AA146" s="89">
        <f t="shared" si="98"/>
        <v>264.14264876341127</v>
      </c>
      <c r="AB146" s="89">
        <f t="shared" si="99"/>
        <v>24470.302123309615</v>
      </c>
      <c r="AC146" s="89">
        <f t="shared" si="102"/>
        <v>24929.077876690382</v>
      </c>
      <c r="AD146" s="89">
        <f t="shared" si="103"/>
        <v>1</v>
      </c>
      <c r="AE146" s="89">
        <f>'Data Raw'!C188</f>
        <v>24699.69</v>
      </c>
      <c r="AF146" s="89"/>
      <c r="AG146" s="89">
        <f t="shared" si="74"/>
        <v>40.470000000001164</v>
      </c>
      <c r="AH146" s="89">
        <f t="shared" si="75"/>
        <v>2.9753496080265904</v>
      </c>
      <c r="AI146" s="109">
        <f t="shared" si="76"/>
        <v>1</v>
      </c>
      <c r="AJ146" s="109">
        <f t="shared" si="91"/>
        <v>40.29851854109701</v>
      </c>
      <c r="AK146" s="88"/>
      <c r="AL146" s="191">
        <f t="shared" si="92"/>
        <v>13.400000000001455</v>
      </c>
      <c r="AM146" s="191" t="str">
        <f t="shared" si="93"/>
        <v/>
      </c>
      <c r="AN146" s="88"/>
      <c r="AO146" s="191"/>
      <c r="AP146" s="191">
        <f t="shared" si="77"/>
        <v>1637.8209000000943</v>
      </c>
      <c r="AQ146" s="191">
        <f t="shared" si="100"/>
        <v>105.28225097337223</v>
      </c>
      <c r="AR146" s="191">
        <f t="shared" si="101"/>
        <v>-44.625828520268428</v>
      </c>
      <c r="AS146" s="250">
        <f t="shared" si="68"/>
        <v>0</v>
      </c>
      <c r="AT146" s="250">
        <f t="shared" si="69"/>
        <v>0</v>
      </c>
      <c r="AU146" s="250">
        <f t="shared" si="70"/>
        <v>0</v>
      </c>
      <c r="AV146" s="250">
        <f t="shared" si="71"/>
        <v>1</v>
      </c>
      <c r="AW146" s="250">
        <f t="shared" si="72"/>
        <v>0</v>
      </c>
      <c r="AX146" s="250">
        <f t="shared" si="73"/>
        <v>0</v>
      </c>
      <c r="AY146" s="89"/>
      <c r="AZ146" s="111"/>
      <c r="BA146" s="111"/>
      <c r="BB146" s="111"/>
      <c r="BC146" s="111"/>
      <c r="BD146" s="111"/>
      <c r="BE146" s="111"/>
      <c r="BF146" s="111"/>
      <c r="BG146" s="111"/>
      <c r="BH146" s="89"/>
      <c r="BI146" s="89"/>
      <c r="BJ146" s="89"/>
      <c r="BK146" s="89"/>
      <c r="BL146" s="89"/>
    </row>
    <row r="147" spans="1:64" x14ac:dyDescent="0.25">
      <c r="A147" s="86">
        <f t="shared" si="78"/>
        <v>146</v>
      </c>
      <c r="B147" s="113">
        <v>4.8513930685158746E-2</v>
      </c>
      <c r="C147" s="88"/>
      <c r="D147" s="88"/>
      <c r="E147" s="194">
        <f t="shared" si="81"/>
        <v>4.8156671449454486E-2</v>
      </c>
      <c r="F147" s="89">
        <f t="shared" si="94"/>
        <v>6.1441161153885267E-3</v>
      </c>
      <c r="G147" s="113">
        <v>0.14268571702118704</v>
      </c>
      <c r="H147" s="88"/>
      <c r="I147" s="84">
        <f t="shared" si="82"/>
        <v>24214.147739142958</v>
      </c>
      <c r="J147" s="84">
        <f t="shared" si="83"/>
        <v>24289.101778889781</v>
      </c>
      <c r="K147" s="84">
        <f t="shared" si="84"/>
        <v>24364.0558186366</v>
      </c>
      <c r="L147" s="84">
        <f t="shared" si="85"/>
        <v>24439.009858383422</v>
      </c>
      <c r="M147" s="108">
        <f>IF(T147&lt;&gt;0,(((G147+1)*('Data Raw'!$N$1007-'Data Raw'!$N$1008)/2+'Data Raw'!$N$1008)*'Data Raw'!$M$1010+'Data Raw'!$M$1009)*AE147+AE147)</f>
        <v>24513.963898130241</v>
      </c>
      <c r="N147" s="84">
        <f t="shared" si="86"/>
        <v>24588.91793787706</v>
      </c>
      <c r="O147" s="84">
        <f t="shared" si="87"/>
        <v>24663.871977623883</v>
      </c>
      <c r="P147" s="84">
        <f t="shared" si="88"/>
        <v>24738.826017370702</v>
      </c>
      <c r="Q147" s="84">
        <f t="shared" si="89"/>
        <v>24813.780057117525</v>
      </c>
      <c r="R147" s="166" t="str">
        <f t="shared" si="95"/>
        <v/>
      </c>
      <c r="S147" s="109">
        <f>'Data Raw'!E189</f>
        <v>24062.26</v>
      </c>
      <c r="T147" s="109">
        <f>'Data Raw'!G189</f>
        <v>24080.52</v>
      </c>
      <c r="U147" s="109">
        <f>'Data Raw'!D189</f>
        <v>24502.68</v>
      </c>
      <c r="V147" s="166" t="str">
        <f t="shared" si="96"/>
        <v/>
      </c>
      <c r="W147" s="89">
        <f t="shared" si="79"/>
        <v>433.443898130241</v>
      </c>
      <c r="X147" s="89">
        <f t="shared" si="80"/>
        <v>187873.61282633874</v>
      </c>
      <c r="Y147" s="89">
        <f t="shared" si="97"/>
        <v>214.71183566125114</v>
      </c>
      <c r="Z147" s="109">
        <f t="shared" si="90"/>
        <v>440.42000000000189</v>
      </c>
      <c r="AA147" s="89">
        <f t="shared" si="98"/>
        <v>289.32512751149568</v>
      </c>
      <c r="AB147" s="89">
        <f t="shared" si="99"/>
        <v>24278.158748551101</v>
      </c>
      <c r="AC147" s="89">
        <f t="shared" si="102"/>
        <v>24727.2012514489</v>
      </c>
      <c r="AD147" s="89" t="str">
        <f t="shared" si="103"/>
        <v/>
      </c>
      <c r="AE147" s="89">
        <f>'Data Raw'!C189</f>
        <v>24502.68</v>
      </c>
      <c r="AF147" s="89"/>
      <c r="AG147" s="89">
        <f t="shared" si="74"/>
        <v>-422.15999999999985</v>
      </c>
      <c r="AH147" s="89">
        <f t="shared" si="75"/>
        <v>11.283898130241141</v>
      </c>
      <c r="AI147" s="109">
        <f t="shared" si="76"/>
        <v>1</v>
      </c>
      <c r="AJ147" s="109">
        <f t="shared" si="91"/>
        <v>37.477019873410164</v>
      </c>
      <c r="AK147" s="88"/>
      <c r="AL147" s="191" t="str">
        <f t="shared" si="92"/>
        <v/>
      </c>
      <c r="AM147" s="191">
        <f t="shared" si="93"/>
        <v>-422.15999999999985</v>
      </c>
      <c r="AN147" s="88"/>
      <c r="AO147" s="191"/>
      <c r="AP147" s="191">
        <f t="shared" si="77"/>
        <v>178219.06559999989</v>
      </c>
      <c r="AQ147" s="191">
        <f t="shared" si="100"/>
        <v>140.49088975410865</v>
      </c>
      <c r="AR147" s="191">
        <f t="shared" si="101"/>
        <v>-74.220945907142493</v>
      </c>
      <c r="AS147" s="250">
        <f t="shared" si="68"/>
        <v>0</v>
      </c>
      <c r="AT147" s="250">
        <f t="shared" si="69"/>
        <v>0</v>
      </c>
      <c r="AU147" s="250">
        <f t="shared" si="70"/>
        <v>0</v>
      </c>
      <c r="AV147" s="250">
        <f t="shared" si="71"/>
        <v>0</v>
      </c>
      <c r="AW147" s="250">
        <f t="shared" si="72"/>
        <v>0</v>
      </c>
      <c r="AX147" s="250">
        <f t="shared" si="73"/>
        <v>0</v>
      </c>
      <c r="AY147" s="89"/>
      <c r="AZ147" s="111"/>
      <c r="BA147" s="111"/>
      <c r="BB147" s="111"/>
      <c r="BC147" s="111"/>
      <c r="BD147" s="111"/>
      <c r="BE147" s="111"/>
      <c r="BF147" s="111"/>
      <c r="BG147" s="111"/>
      <c r="BH147" s="89"/>
      <c r="BI147" s="89"/>
      <c r="BJ147" s="89"/>
      <c r="BK147" s="89"/>
      <c r="BL147" s="89"/>
    </row>
    <row r="148" spans="1:64" x14ac:dyDescent="0.25">
      <c r="A148" s="86">
        <f t="shared" si="78"/>
        <v>147</v>
      </c>
      <c r="B148" s="113">
        <v>1.3836029709884699E-4</v>
      </c>
      <c r="C148" s="88"/>
      <c r="D148" s="88"/>
      <c r="E148" s="194">
        <f t="shared" si="81"/>
        <v>-4.8375570388059896E-2</v>
      </c>
      <c r="F148" s="89">
        <f t="shared" si="94"/>
        <v>-1.6444105279612483E-3</v>
      </c>
      <c r="G148" s="113">
        <v>9.4855607678475395E-2</v>
      </c>
      <c r="H148" s="88"/>
      <c r="I148" s="84">
        <f t="shared" si="82"/>
        <v>23400.228197939206</v>
      </c>
      <c r="J148" s="84">
        <f t="shared" si="83"/>
        <v>23507.584115769834</v>
      </c>
      <c r="K148" s="84">
        <f t="shared" si="84"/>
        <v>23614.940033600458</v>
      </c>
      <c r="L148" s="84">
        <f t="shared" si="85"/>
        <v>23722.295951431086</v>
      </c>
      <c r="M148" s="108">
        <f>IF(T148&lt;&gt;0,(((G148+1)*('Data Raw'!$N$1007-'Data Raw'!$N$1008)/2+'Data Raw'!$N$1008)*'Data Raw'!$M$1010+'Data Raw'!$M$1009)*AE148+AE148)</f>
        <v>23829.65186926171</v>
      </c>
      <c r="N148" s="84">
        <f t="shared" si="86"/>
        <v>23937.007787092334</v>
      </c>
      <c r="O148" s="84">
        <f t="shared" si="87"/>
        <v>24044.363704922962</v>
      </c>
      <c r="P148" s="84">
        <f t="shared" si="88"/>
        <v>24151.719622753586</v>
      </c>
      <c r="Q148" s="84">
        <f t="shared" si="89"/>
        <v>24259.075540584214</v>
      </c>
      <c r="R148" s="166" t="str">
        <f t="shared" si="95"/>
        <v/>
      </c>
      <c r="S148" s="109">
        <f>'Data Raw'!E190</f>
        <v>23774.31</v>
      </c>
      <c r="T148" s="109">
        <f>'Data Raw'!G190</f>
        <v>23852.240000000002</v>
      </c>
      <c r="U148" s="109">
        <f>'Data Raw'!D190</f>
        <v>24134.32</v>
      </c>
      <c r="V148" s="166">
        <f t="shared" si="96"/>
        <v>1</v>
      </c>
      <c r="W148" s="89">
        <f t="shared" si="79"/>
        <v>-22.588130738291511</v>
      </c>
      <c r="X148" s="89">
        <f t="shared" si="80"/>
        <v>510.22365025014983</v>
      </c>
      <c r="Y148" s="89">
        <f t="shared" si="97"/>
        <v>198.96778557932973</v>
      </c>
      <c r="Z148" s="109">
        <f t="shared" si="90"/>
        <v>360.0099999999984</v>
      </c>
      <c r="AA148" s="89">
        <f t="shared" si="98"/>
        <v>299.42296643842468</v>
      </c>
      <c r="AB148" s="89">
        <f t="shared" si="99"/>
        <v>23664.56364161523</v>
      </c>
      <c r="AC148" s="89">
        <f t="shared" si="102"/>
        <v>24156.416358384773</v>
      </c>
      <c r="AD148" s="89">
        <f t="shared" si="103"/>
        <v>1</v>
      </c>
      <c r="AE148" s="89">
        <f>'Data Raw'!C190</f>
        <v>23910.49</v>
      </c>
      <c r="AF148" s="89"/>
      <c r="AG148" s="89">
        <f t="shared" si="74"/>
        <v>-58.25</v>
      </c>
      <c r="AH148" s="89">
        <f t="shared" si="75"/>
        <v>-80.838130738291511</v>
      </c>
      <c r="AI148" s="109">
        <f t="shared" si="76"/>
        <v>-1</v>
      </c>
      <c r="AJ148" s="109">
        <f t="shared" si="91"/>
        <v>50</v>
      </c>
      <c r="AK148" s="88"/>
      <c r="AL148" s="191">
        <f t="shared" si="92"/>
        <v>422.15999999999985</v>
      </c>
      <c r="AM148" s="191" t="str">
        <f t="shared" si="93"/>
        <v/>
      </c>
      <c r="AN148" s="88"/>
      <c r="AO148" s="191"/>
      <c r="AP148" s="191">
        <f t="shared" si="77"/>
        <v>3393.0625</v>
      </c>
      <c r="AQ148" s="191">
        <f t="shared" si="100"/>
        <v>131.35301311476326</v>
      </c>
      <c r="AR148" s="191">
        <f t="shared" si="101"/>
        <v>-67.614772464566471</v>
      </c>
      <c r="AS148" s="250">
        <f t="shared" ref="AS148:AS211" si="104">IF(R148=1,0,IF(AND($T148&gt;=I148,$T148&lt;J148),1,0))</f>
        <v>0</v>
      </c>
      <c r="AT148" s="250">
        <f t="shared" ref="AT148:AT211" si="105">IF(R148=1,0,IF(AND($T148&gt;=J148,$T148&lt;K148),1,0))</f>
        <v>0</v>
      </c>
      <c r="AU148" s="250">
        <f t="shared" ref="AU148:AU211" si="106">IF(R148=1,0,IF(AND($T148&gt;=K148,$T148&lt;M148),1,0))</f>
        <v>0</v>
      </c>
      <c r="AV148" s="250">
        <f t="shared" ref="AV148:AV211" si="107">IF(R148=1,0,IF(AND($T148&gt;M148,$T148&lt;=O148),1,0))</f>
        <v>1</v>
      </c>
      <c r="AW148" s="250">
        <f t="shared" ref="AW148:AW211" si="108">IF(R148=1,0,IF(AND($T148&gt;O148,$T148&lt;=P148),1,0))</f>
        <v>0</v>
      </c>
      <c r="AX148" s="250">
        <f t="shared" ref="AX148:AX211" si="109">IF(R148=1,0,IF(AND($T148&gt;P148,$T148&lt;=Q148),1,0))</f>
        <v>0</v>
      </c>
      <c r="AY148" s="89"/>
      <c r="AZ148" s="111"/>
      <c r="BA148" s="111"/>
      <c r="BB148" s="111"/>
      <c r="BC148" s="111"/>
      <c r="BD148" s="111"/>
      <c r="BE148" s="111"/>
      <c r="BF148" s="111"/>
      <c r="BG148" s="111"/>
      <c r="BH148" s="89"/>
      <c r="BI148" s="89"/>
      <c r="BJ148" s="89"/>
      <c r="BK148" s="89"/>
      <c r="BL148" s="89"/>
    </row>
    <row r="149" spans="1:64" x14ac:dyDescent="0.25">
      <c r="A149" s="86">
        <f t="shared" si="78"/>
        <v>148</v>
      </c>
      <c r="B149" s="113">
        <v>1.4738072647532206E-2</v>
      </c>
      <c r="C149" s="88"/>
      <c r="D149" s="88"/>
      <c r="E149" s="194">
        <f t="shared" si="81"/>
        <v>1.4599712350433358E-2</v>
      </c>
      <c r="F149" s="89">
        <f t="shared" si="94"/>
        <v>6.7617845466655261E-4</v>
      </c>
      <c r="G149" s="113">
        <v>9.7311261119431669E-2</v>
      </c>
      <c r="H149" s="88"/>
      <c r="I149" s="84">
        <f t="shared" si="82"/>
        <v>23309.208277217724</v>
      </c>
      <c r="J149" s="84">
        <f t="shared" si="83"/>
        <v>23408.692170007391</v>
      </c>
      <c r="K149" s="84">
        <f t="shared" si="84"/>
        <v>23508.176062797054</v>
      </c>
      <c r="L149" s="84">
        <f t="shared" si="85"/>
        <v>23607.659955586721</v>
      </c>
      <c r="M149" s="108">
        <f>IF(T149&lt;&gt;0,(((G149+1)*('Data Raw'!$N$1007-'Data Raw'!$N$1008)/2+'Data Raw'!$N$1008)*'Data Raw'!$M$1010+'Data Raw'!$M$1009)*AE149+AE149)</f>
        <v>23707.143848376385</v>
      </c>
      <c r="N149" s="84">
        <f t="shared" si="86"/>
        <v>23806.627741166049</v>
      </c>
      <c r="O149" s="84">
        <f t="shared" si="87"/>
        <v>23906.111633955716</v>
      </c>
      <c r="P149" s="84">
        <f t="shared" si="88"/>
        <v>24005.595526745379</v>
      </c>
      <c r="Q149" s="84">
        <f t="shared" si="89"/>
        <v>24105.079419535046</v>
      </c>
      <c r="R149" s="166" t="str">
        <f t="shared" si="95"/>
        <v/>
      </c>
      <c r="S149" s="109">
        <f>'Data Raw'!E191</f>
        <v>23175.37</v>
      </c>
      <c r="T149" s="109">
        <f>'Data Raw'!G191</f>
        <v>23475.26</v>
      </c>
      <c r="U149" s="109">
        <f>'Data Raw'!D191</f>
        <v>23888.37</v>
      </c>
      <c r="V149" s="166">
        <f t="shared" si="96"/>
        <v>1</v>
      </c>
      <c r="W149" s="89">
        <f t="shared" si="79"/>
        <v>231.8838483763866</v>
      </c>
      <c r="X149" s="89">
        <f t="shared" si="80"/>
        <v>53770.119137843045</v>
      </c>
      <c r="Y149" s="89">
        <f t="shared" si="97"/>
        <v>203.99551722241904</v>
      </c>
      <c r="Z149" s="109">
        <f t="shared" si="90"/>
        <v>713</v>
      </c>
      <c r="AA149" s="89">
        <f t="shared" si="98"/>
        <v>358.50539980436406</v>
      </c>
      <c r="AB149" s="89">
        <f t="shared" si="99"/>
        <v>23528.35047852734</v>
      </c>
      <c r="AC149" s="89">
        <f t="shared" si="102"/>
        <v>24037.369521472661</v>
      </c>
      <c r="AD149" s="89" t="str">
        <f t="shared" si="103"/>
        <v/>
      </c>
      <c r="AE149" s="89">
        <f>'Data Raw'!C191</f>
        <v>23782.86</v>
      </c>
      <c r="AF149" s="89"/>
      <c r="AG149" s="89">
        <f t="shared" si="74"/>
        <v>-307.60000000000218</v>
      </c>
      <c r="AH149" s="89">
        <f t="shared" si="75"/>
        <v>-75.716151623615588</v>
      </c>
      <c r="AI149" s="109">
        <f t="shared" si="76"/>
        <v>-1</v>
      </c>
      <c r="AJ149" s="109">
        <f t="shared" si="91"/>
        <v>49.741946394832432</v>
      </c>
      <c r="AK149" s="88"/>
      <c r="AL149" s="191">
        <f t="shared" si="92"/>
        <v>58.25</v>
      </c>
      <c r="AM149" s="191" t="str">
        <f t="shared" si="93"/>
        <v/>
      </c>
      <c r="AN149" s="88"/>
      <c r="AO149" s="191"/>
      <c r="AP149" s="191">
        <f t="shared" si="77"/>
        <v>94617.760000001348</v>
      </c>
      <c r="AQ149" s="191">
        <f t="shared" si="100"/>
        <v>150.93601165756758</v>
      </c>
      <c r="AR149" s="191">
        <f t="shared" si="101"/>
        <v>-53.059505564851463</v>
      </c>
      <c r="AS149" s="250">
        <f t="shared" si="104"/>
        <v>0</v>
      </c>
      <c r="AT149" s="250">
        <f t="shared" si="105"/>
        <v>1</v>
      </c>
      <c r="AU149" s="250">
        <f t="shared" si="106"/>
        <v>0</v>
      </c>
      <c r="AV149" s="250">
        <f t="shared" si="107"/>
        <v>0</v>
      </c>
      <c r="AW149" s="250">
        <f t="shared" si="108"/>
        <v>0</v>
      </c>
      <c r="AX149" s="250">
        <f t="shared" si="109"/>
        <v>0</v>
      </c>
      <c r="AY149" s="89"/>
      <c r="AZ149" s="111"/>
      <c r="BA149" s="111"/>
      <c r="BB149" s="111"/>
      <c r="BC149" s="111"/>
      <c r="BD149" s="111"/>
      <c r="BE149" s="111"/>
      <c r="BF149" s="111"/>
      <c r="BG149" s="111"/>
      <c r="BH149" s="89"/>
      <c r="BI149" s="89"/>
      <c r="BJ149" s="89"/>
      <c r="BK149" s="89"/>
      <c r="BL149" s="89"/>
    </row>
    <row r="150" spans="1:64" x14ac:dyDescent="0.25">
      <c r="A150" s="86">
        <f t="shared" si="78"/>
        <v>149</v>
      </c>
      <c r="B150" s="113">
        <v>9.8166364069785361E-3</v>
      </c>
      <c r="C150" s="88"/>
      <c r="D150" s="88"/>
      <c r="E150" s="194">
        <f t="shared" si="81"/>
        <v>-4.9214362405536703E-3</v>
      </c>
      <c r="F150" s="89">
        <f t="shared" si="94"/>
        <v>-1.2348078750776498E-4</v>
      </c>
      <c r="G150" s="113">
        <v>7.1302267642558009E-2</v>
      </c>
      <c r="H150" s="88"/>
      <c r="I150" s="84">
        <f t="shared" si="82"/>
        <v>23063.17120378009</v>
      </c>
      <c r="J150" s="84">
        <f t="shared" si="83"/>
        <v>23165.168962391297</v>
      </c>
      <c r="K150" s="84">
        <f t="shared" si="84"/>
        <v>23267.166721002508</v>
      </c>
      <c r="L150" s="84">
        <f t="shared" si="85"/>
        <v>23369.164479613715</v>
      </c>
      <c r="M150" s="108">
        <f>IF(T150&lt;&gt;0,(((G150+1)*('Data Raw'!$N$1007-'Data Raw'!$N$1008)/2+'Data Raw'!$N$1008)*'Data Raw'!$M$1010+'Data Raw'!$M$1009)*AE150+AE150)</f>
        <v>23471.162238224926</v>
      </c>
      <c r="N150" s="84">
        <f t="shared" si="86"/>
        <v>23573.159996836137</v>
      </c>
      <c r="O150" s="84">
        <f t="shared" si="87"/>
        <v>23675.157755447344</v>
      </c>
      <c r="P150" s="84">
        <f t="shared" si="88"/>
        <v>23777.155514058555</v>
      </c>
      <c r="Q150" s="84">
        <f t="shared" si="89"/>
        <v>23879.153272669762</v>
      </c>
      <c r="R150" s="166" t="str">
        <f t="shared" si="95"/>
        <v/>
      </c>
      <c r="S150" s="109">
        <f>'Data Raw'!E192</f>
        <v>23537.65</v>
      </c>
      <c r="T150" s="109">
        <f>'Data Raw'!G192</f>
        <v>23658.92</v>
      </c>
      <c r="U150" s="109">
        <f>'Data Raw'!D192</f>
        <v>23864.3</v>
      </c>
      <c r="V150" s="166" t="str">
        <f t="shared" si="96"/>
        <v/>
      </c>
      <c r="W150" s="89">
        <f t="shared" si="79"/>
        <v>-187.75776177507214</v>
      </c>
      <c r="X150" s="89">
        <f t="shared" si="80"/>
        <v>35252.97710678474</v>
      </c>
      <c r="Y150" s="89">
        <f t="shared" si="97"/>
        <v>201.75586498390939</v>
      </c>
      <c r="Z150" s="109">
        <f t="shared" si="90"/>
        <v>326.64999999999782</v>
      </c>
      <c r="AA150" s="89">
        <f t="shared" si="98"/>
        <v>353.95462840374034</v>
      </c>
      <c r="AB150" s="89">
        <f t="shared" si="99"/>
        <v>23290.840410166289</v>
      </c>
      <c r="AC150" s="89">
        <f t="shared" si="102"/>
        <v>23900.29958983371</v>
      </c>
      <c r="AD150" s="89">
        <f t="shared" si="103"/>
        <v>1</v>
      </c>
      <c r="AE150" s="89">
        <f>'Data Raw'!C192</f>
        <v>23595.57</v>
      </c>
      <c r="AF150" s="89"/>
      <c r="AG150" s="89">
        <f t="shared" si="74"/>
        <v>63.349999999998545</v>
      </c>
      <c r="AH150" s="89">
        <f t="shared" si="75"/>
        <v>-124.4077617750736</v>
      </c>
      <c r="AI150" s="109">
        <f t="shared" si="76"/>
        <v>-1</v>
      </c>
      <c r="AJ150" s="109">
        <f t="shared" si="91"/>
        <v>50</v>
      </c>
      <c r="AK150" s="88"/>
      <c r="AL150" s="191" t="str">
        <f t="shared" si="92"/>
        <v/>
      </c>
      <c r="AM150" s="191">
        <f t="shared" si="93"/>
        <v>-63.349999999998545</v>
      </c>
      <c r="AN150" s="88"/>
      <c r="AO150" s="191"/>
      <c r="AP150" s="191">
        <f t="shared" si="77"/>
        <v>4013.2224999998157</v>
      </c>
      <c r="AQ150" s="191">
        <f t="shared" si="100"/>
        <v>141.20423258450435</v>
      </c>
      <c r="AR150" s="191">
        <f t="shared" si="101"/>
        <v>-60.551632399405037</v>
      </c>
      <c r="AS150" s="250">
        <f t="shared" si="104"/>
        <v>0</v>
      </c>
      <c r="AT150" s="250">
        <f t="shared" si="105"/>
        <v>0</v>
      </c>
      <c r="AU150" s="250">
        <f t="shared" si="106"/>
        <v>0</v>
      </c>
      <c r="AV150" s="250">
        <f t="shared" si="107"/>
        <v>1</v>
      </c>
      <c r="AW150" s="250">
        <f t="shared" si="108"/>
        <v>0</v>
      </c>
      <c r="AX150" s="250">
        <f t="shared" si="109"/>
        <v>0</v>
      </c>
      <c r="AY150" s="89"/>
      <c r="AZ150" s="111"/>
      <c r="BA150" s="111"/>
      <c r="BB150" s="111"/>
      <c r="BC150" s="111"/>
      <c r="BD150" s="111"/>
      <c r="BE150" s="111"/>
      <c r="BF150" s="111"/>
      <c r="BG150" s="111"/>
      <c r="BH150" s="89"/>
      <c r="BI150" s="89"/>
      <c r="BJ150" s="89"/>
      <c r="BK150" s="89"/>
      <c r="BL150" s="89"/>
    </row>
    <row r="151" spans="1:64" x14ac:dyDescent="0.25">
      <c r="A151" s="86">
        <f t="shared" si="78"/>
        <v>150</v>
      </c>
      <c r="B151" s="113">
        <v>3.4019774218772135E-2</v>
      </c>
      <c r="C151" s="88"/>
      <c r="D151" s="88"/>
      <c r="E151" s="194">
        <f t="shared" si="81"/>
        <v>2.4203137811793597E-2</v>
      </c>
      <c r="F151" s="89">
        <f t="shared" si="94"/>
        <v>3.351750440963858E-3</v>
      </c>
      <c r="G151" s="113">
        <v>9.2708155636720746E-2</v>
      </c>
      <c r="H151" s="88"/>
      <c r="I151" s="84">
        <f t="shared" si="82"/>
        <v>23036.949485249963</v>
      </c>
      <c r="J151" s="84">
        <f t="shared" si="83"/>
        <v>23137.827417741915</v>
      </c>
      <c r="K151" s="84">
        <f t="shared" si="84"/>
        <v>23238.705350233871</v>
      </c>
      <c r="L151" s="84">
        <f t="shared" si="85"/>
        <v>23339.583282725824</v>
      </c>
      <c r="M151" s="108">
        <f>IF(T151&lt;&gt;0,(((G151+1)*('Data Raw'!$N$1007-'Data Raw'!$N$1008)/2+'Data Raw'!$N$1008)*'Data Raw'!$M$1010+'Data Raw'!$M$1009)*AE151+AE151)</f>
        <v>23440.46121521778</v>
      </c>
      <c r="N151" s="84">
        <f t="shared" si="86"/>
        <v>23541.339147709736</v>
      </c>
      <c r="O151" s="84">
        <f t="shared" si="87"/>
        <v>23642.217080201688</v>
      </c>
      <c r="P151" s="84">
        <f t="shared" si="88"/>
        <v>23743.095012693644</v>
      </c>
      <c r="Q151" s="84">
        <f t="shared" si="89"/>
        <v>23843.972945185596</v>
      </c>
      <c r="R151" s="166" t="str">
        <f t="shared" si="95"/>
        <v/>
      </c>
      <c r="S151" s="109">
        <f>'Data Raw'!E193</f>
        <v>23517.52</v>
      </c>
      <c r="T151" s="109">
        <f>'Data Raw'!G193</f>
        <v>23788.93</v>
      </c>
      <c r="U151" s="109">
        <f>'Data Raw'!D193</f>
        <v>23807</v>
      </c>
      <c r="V151" s="166" t="str">
        <f t="shared" si="96"/>
        <v/>
      </c>
      <c r="W151" s="89">
        <f t="shared" si="79"/>
        <v>-348.46878478222061</v>
      </c>
      <c r="X151" s="89">
        <f t="shared" si="80"/>
        <v>121430.49396759759</v>
      </c>
      <c r="Y151" s="89">
        <f t="shared" si="97"/>
        <v>228.55542256905355</v>
      </c>
      <c r="Z151" s="109">
        <f t="shared" si="90"/>
        <v>289.47999999999956</v>
      </c>
      <c r="AA151" s="89">
        <f t="shared" si="98"/>
        <v>344.74396720320595</v>
      </c>
      <c r="AB151" s="89">
        <f t="shared" si="99"/>
        <v>23223.188565856821</v>
      </c>
      <c r="AC151" s="89">
        <f t="shared" si="102"/>
        <v>23824.911434143178</v>
      </c>
      <c r="AD151" s="89">
        <f t="shared" si="103"/>
        <v>1</v>
      </c>
      <c r="AE151" s="89">
        <f>'Data Raw'!C193</f>
        <v>23524.05</v>
      </c>
      <c r="AF151" s="89"/>
      <c r="AG151" s="89">
        <f t="shared" si="74"/>
        <v>264.88000000000102</v>
      </c>
      <c r="AH151" s="89">
        <f t="shared" si="75"/>
        <v>-83.588784782219591</v>
      </c>
      <c r="AI151" s="109">
        <f t="shared" si="76"/>
        <v>-1</v>
      </c>
      <c r="AJ151" s="109">
        <f t="shared" si="91"/>
        <v>50</v>
      </c>
      <c r="AK151" s="88"/>
      <c r="AL151" s="191" t="str">
        <f t="shared" si="92"/>
        <v/>
      </c>
      <c r="AM151" s="191">
        <f t="shared" si="93"/>
        <v>-264.88000000000102</v>
      </c>
      <c r="AN151" s="88"/>
      <c r="AO151" s="191"/>
      <c r="AP151" s="191">
        <f t="shared" si="77"/>
        <v>70161.414400000533</v>
      </c>
      <c r="AQ151" s="191">
        <f t="shared" si="100"/>
        <v>154.94598451955954</v>
      </c>
      <c r="AR151" s="191">
        <f t="shared" si="101"/>
        <v>-73.609438049494003</v>
      </c>
      <c r="AS151" s="250">
        <f t="shared" si="104"/>
        <v>0</v>
      </c>
      <c r="AT151" s="250">
        <f t="shared" si="105"/>
        <v>0</v>
      </c>
      <c r="AU151" s="250">
        <f t="shared" si="106"/>
        <v>0</v>
      </c>
      <c r="AV151" s="250">
        <f t="shared" si="107"/>
        <v>0</v>
      </c>
      <c r="AW151" s="250">
        <f t="shared" si="108"/>
        <v>0</v>
      </c>
      <c r="AX151" s="250">
        <f t="shared" si="109"/>
        <v>1</v>
      </c>
      <c r="AY151" s="89"/>
      <c r="AZ151" s="111"/>
      <c r="BA151" s="111"/>
      <c r="BB151" s="111"/>
      <c r="BC151" s="111"/>
      <c r="BD151" s="111"/>
      <c r="BE151" s="111"/>
      <c r="BF151" s="111"/>
      <c r="BG151" s="111"/>
      <c r="BH151" s="89"/>
      <c r="BI151" s="89"/>
      <c r="BJ151" s="89"/>
      <c r="BK151" s="89"/>
      <c r="BL151" s="89"/>
    </row>
    <row r="152" spans="1:64" x14ac:dyDescent="0.25">
      <c r="A152" s="86">
        <f t="shared" si="78"/>
        <v>151</v>
      </c>
      <c r="B152" s="113">
        <v>2.7388813039584017E-3</v>
      </c>
      <c r="C152" s="88"/>
      <c r="D152" s="88"/>
      <c r="E152" s="194">
        <f t="shared" si="81"/>
        <v>-3.1280892914813736E-2</v>
      </c>
      <c r="F152" s="89">
        <f t="shared" si="94"/>
        <v>-1.5957700384329411E-3</v>
      </c>
      <c r="G152" s="113">
        <v>0.13270217906176013</v>
      </c>
      <c r="H152" s="88"/>
      <c r="I152" s="84">
        <f t="shared" si="82"/>
        <v>23210.068992151177</v>
      </c>
      <c r="J152" s="84">
        <f t="shared" si="83"/>
        <v>23324.346703435705</v>
      </c>
      <c r="K152" s="84">
        <f t="shared" si="84"/>
        <v>23438.624414720231</v>
      </c>
      <c r="L152" s="84">
        <f t="shared" si="85"/>
        <v>23552.902126004759</v>
      </c>
      <c r="M152" s="108">
        <f>IF(T152&lt;&gt;0,(((G152+1)*('Data Raw'!$N$1007-'Data Raw'!$N$1008)/2+'Data Raw'!$N$1008)*'Data Raw'!$M$1010+'Data Raw'!$M$1009)*AE152+AE152)</f>
        <v>23667.179837289284</v>
      </c>
      <c r="N152" s="84">
        <f t="shared" si="86"/>
        <v>23781.45754857381</v>
      </c>
      <c r="O152" s="84">
        <f t="shared" si="87"/>
        <v>23895.735259858338</v>
      </c>
      <c r="P152" s="84">
        <f t="shared" si="88"/>
        <v>24010.012971142864</v>
      </c>
      <c r="Q152" s="84">
        <f t="shared" si="89"/>
        <v>24124.290682427392</v>
      </c>
      <c r="R152" s="166" t="str">
        <f t="shared" si="95"/>
        <v/>
      </c>
      <c r="S152" s="109">
        <f>'Data Raw'!E194</f>
        <v>23451.93</v>
      </c>
      <c r="T152" s="109">
        <f>'Data Raw'!G194</f>
        <v>23766.69</v>
      </c>
      <c r="U152" s="109">
        <f>'Data Raw'!D194</f>
        <v>23802.77</v>
      </c>
      <c r="V152" s="166" t="str">
        <f t="shared" si="96"/>
        <v/>
      </c>
      <c r="W152" s="89">
        <f t="shared" si="79"/>
        <v>-99.510162710714212</v>
      </c>
      <c r="X152" s="89">
        <f t="shared" si="80"/>
        <v>9902.2724827128168</v>
      </c>
      <c r="Y152" s="89">
        <f t="shared" si="97"/>
        <v>214.9178446347164</v>
      </c>
      <c r="Z152" s="109">
        <f t="shared" si="90"/>
        <v>350.84000000000015</v>
      </c>
      <c r="AA152" s="89">
        <f t="shared" si="98"/>
        <v>345.6148290313194</v>
      </c>
      <c r="AB152" s="89">
        <f t="shared" si="99"/>
        <v>23382.227627877273</v>
      </c>
      <c r="AC152" s="89">
        <f t="shared" si="102"/>
        <v>23968.292372122723</v>
      </c>
      <c r="AD152" s="89">
        <f t="shared" si="103"/>
        <v>1</v>
      </c>
      <c r="AE152" s="89">
        <f>'Data Raw'!C194</f>
        <v>23675.26</v>
      </c>
      <c r="AF152" s="89"/>
      <c r="AG152" s="89">
        <f t="shared" si="74"/>
        <v>91.430000000000291</v>
      </c>
      <c r="AH152" s="89">
        <f t="shared" si="75"/>
        <v>-8.0801627107139211</v>
      </c>
      <c r="AI152" s="109">
        <f t="shared" si="76"/>
        <v>-1</v>
      </c>
      <c r="AJ152" s="109">
        <f t="shared" si="91"/>
        <v>50</v>
      </c>
      <c r="AK152" s="88"/>
      <c r="AL152" s="191" t="str">
        <f t="shared" si="92"/>
        <v/>
      </c>
      <c r="AM152" s="191">
        <f t="shared" si="93"/>
        <v>-91.430000000000291</v>
      </c>
      <c r="AN152" s="88"/>
      <c r="AO152" s="191"/>
      <c r="AP152" s="191">
        <f t="shared" si="77"/>
        <v>8359.4449000000532</v>
      </c>
      <c r="AQ152" s="191">
        <f t="shared" si="100"/>
        <v>147.88865290627518</v>
      </c>
      <c r="AR152" s="191">
        <f t="shared" si="101"/>
        <v>-67.029191728441219</v>
      </c>
      <c r="AS152" s="250">
        <f t="shared" si="104"/>
        <v>0</v>
      </c>
      <c r="AT152" s="250">
        <f t="shared" si="105"/>
        <v>0</v>
      </c>
      <c r="AU152" s="250">
        <f t="shared" si="106"/>
        <v>0</v>
      </c>
      <c r="AV152" s="250">
        <f t="shared" si="107"/>
        <v>1</v>
      </c>
      <c r="AW152" s="250">
        <f t="shared" si="108"/>
        <v>0</v>
      </c>
      <c r="AX152" s="250">
        <f t="shared" si="109"/>
        <v>0</v>
      </c>
      <c r="AY152" s="89"/>
      <c r="AZ152" s="111"/>
      <c r="BA152" s="111"/>
      <c r="BB152" s="111"/>
      <c r="BC152" s="111"/>
      <c r="BD152" s="111"/>
      <c r="BE152" s="111"/>
      <c r="BF152" s="111"/>
      <c r="BG152" s="111"/>
      <c r="BH152" s="89"/>
      <c r="BI152" s="89"/>
      <c r="BJ152" s="89"/>
      <c r="BK152" s="89"/>
      <c r="BL152" s="89"/>
    </row>
    <row r="153" spans="1:64" x14ac:dyDescent="0.25">
      <c r="A153" s="86">
        <f t="shared" si="78"/>
        <v>152</v>
      </c>
      <c r="B153" s="113">
        <v>1.9724104855431204E-3</v>
      </c>
      <c r="C153" s="88"/>
      <c r="D153" s="88"/>
      <c r="E153" s="194">
        <f t="shared" si="81"/>
        <v>-7.6647081841528129E-4</v>
      </c>
      <c r="F153" s="89">
        <f t="shared" si="94"/>
        <v>-1.4772987212875613E-3</v>
      </c>
      <c r="G153" s="113">
        <v>0.14358507623529293</v>
      </c>
      <c r="H153" s="88"/>
      <c r="I153" s="84">
        <f t="shared" si="82"/>
        <v>23003.08148385266</v>
      </c>
      <c r="J153" s="84">
        <f t="shared" si="83"/>
        <v>23110.540406170021</v>
      </c>
      <c r="K153" s="84">
        <f t="shared" si="84"/>
        <v>23217.999328487378</v>
      </c>
      <c r="L153" s="84">
        <f t="shared" si="85"/>
        <v>23325.458250804739</v>
      </c>
      <c r="M153" s="108">
        <f>IF(T153&lt;&gt;0,(((G153+1)*('Data Raw'!$N$1007-'Data Raw'!$N$1008)/2+'Data Raw'!$N$1008)*'Data Raw'!$M$1010+'Data Raw'!$M$1009)*AE153+AE153)</f>
        <v>23432.917173122096</v>
      </c>
      <c r="N153" s="84">
        <f t="shared" si="86"/>
        <v>23540.376095439453</v>
      </c>
      <c r="O153" s="84">
        <f t="shared" si="87"/>
        <v>23647.835017756814</v>
      </c>
      <c r="P153" s="84">
        <f t="shared" si="88"/>
        <v>23755.293940074171</v>
      </c>
      <c r="Q153" s="84">
        <f t="shared" si="89"/>
        <v>23862.752862391531</v>
      </c>
      <c r="R153" s="166" t="str">
        <f t="shared" si="95"/>
        <v/>
      </c>
      <c r="S153" s="109">
        <f>'Data Raw'!E195</f>
        <v>23314.97</v>
      </c>
      <c r="T153" s="109">
        <f>'Data Raw'!G195</f>
        <v>23349.38</v>
      </c>
      <c r="U153" s="109">
        <f>'Data Raw'!D195</f>
        <v>23628.3</v>
      </c>
      <c r="V153" s="166" t="str">
        <f t="shared" si="96"/>
        <v/>
      </c>
      <c r="W153" s="89">
        <f t="shared" si="79"/>
        <v>83.537173122094828</v>
      </c>
      <c r="X153" s="89">
        <f t="shared" si="80"/>
        <v>6978.4592932308424</v>
      </c>
      <c r="Y153" s="89">
        <f t="shared" si="97"/>
        <v>201.46482817739232</v>
      </c>
      <c r="Z153" s="109">
        <f t="shared" si="90"/>
        <v>313.32999999999811</v>
      </c>
      <c r="AA153" s="89">
        <f t="shared" si="98"/>
        <v>341.0027105982735</v>
      </c>
      <c r="AB153" s="89">
        <f t="shared" si="99"/>
        <v>23126.667395323377</v>
      </c>
      <c r="AC153" s="89">
        <f t="shared" si="102"/>
        <v>23714.212604676621</v>
      </c>
      <c r="AD153" s="89">
        <f t="shared" si="103"/>
        <v>1</v>
      </c>
      <c r="AE153" s="89">
        <f>'Data Raw'!C195</f>
        <v>23420.44</v>
      </c>
      <c r="AF153" s="89"/>
      <c r="AG153" s="89">
        <f t="shared" si="74"/>
        <v>-71.059999999997672</v>
      </c>
      <c r="AH153" s="89">
        <f t="shared" si="75"/>
        <v>12.477173122097156</v>
      </c>
      <c r="AI153" s="109">
        <f t="shared" si="76"/>
        <v>1</v>
      </c>
      <c r="AJ153" s="109">
        <f t="shared" si="91"/>
        <v>50</v>
      </c>
      <c r="AK153" s="88"/>
      <c r="AL153" s="191" t="str">
        <f t="shared" si="92"/>
        <v/>
      </c>
      <c r="AM153" s="191">
        <f t="shared" si="93"/>
        <v>-71.059999999997672</v>
      </c>
      <c r="AN153" s="88"/>
      <c r="AO153" s="191"/>
      <c r="AP153" s="191">
        <f t="shared" si="77"/>
        <v>5049.5235999996694</v>
      </c>
      <c r="AQ153" s="191">
        <f t="shared" si="100"/>
        <v>139.35213591668878</v>
      </c>
      <c r="AR153" s="191">
        <f t="shared" si="101"/>
        <v>-62.11269226070354</v>
      </c>
      <c r="AS153" s="250">
        <f t="shared" si="104"/>
        <v>0</v>
      </c>
      <c r="AT153" s="250">
        <f t="shared" si="105"/>
        <v>0</v>
      </c>
      <c r="AU153" s="250">
        <f t="shared" si="106"/>
        <v>1</v>
      </c>
      <c r="AV153" s="250">
        <f t="shared" si="107"/>
        <v>0</v>
      </c>
      <c r="AW153" s="250">
        <f t="shared" si="108"/>
        <v>0</v>
      </c>
      <c r="AX153" s="250">
        <f t="shared" si="109"/>
        <v>0</v>
      </c>
      <c r="AY153" s="89"/>
      <c r="AZ153" s="111"/>
      <c r="BA153" s="111"/>
      <c r="BB153" s="111"/>
      <c r="BC153" s="111"/>
      <c r="BD153" s="111"/>
      <c r="BE153" s="111"/>
      <c r="BF153" s="111"/>
      <c r="BG153" s="111"/>
      <c r="BH153" s="89"/>
      <c r="BI153" s="89"/>
      <c r="BJ153" s="89"/>
      <c r="BK153" s="89"/>
      <c r="BL153" s="89"/>
    </row>
    <row r="154" spans="1:64" x14ac:dyDescent="0.25">
      <c r="A154" s="86">
        <f t="shared" si="78"/>
        <v>153</v>
      </c>
      <c r="B154" s="113">
        <v>2.2468124668903435E-2</v>
      </c>
      <c r="C154" s="88"/>
      <c r="D154" s="88"/>
      <c r="E154" s="194">
        <f t="shared" si="81"/>
        <v>2.0495714183360315E-2</v>
      </c>
      <c r="F154" s="89">
        <f t="shared" si="94"/>
        <v>1.661703122233564E-3</v>
      </c>
      <c r="G154" s="113">
        <v>0.13368721947114476</v>
      </c>
      <c r="H154" s="88"/>
      <c r="I154" s="84">
        <f t="shared" si="82"/>
        <v>23295.365499669009</v>
      </c>
      <c r="J154" s="84">
        <f t="shared" si="83"/>
        <v>23396.097913757705</v>
      </c>
      <c r="K154" s="84">
        <f t="shared" si="84"/>
        <v>23496.830327846401</v>
      </c>
      <c r="L154" s="84">
        <f t="shared" si="85"/>
        <v>23597.562741935097</v>
      </c>
      <c r="M154" s="108">
        <f>IF(T154&lt;&gt;0,(((G154+1)*('Data Raw'!$N$1007-'Data Raw'!$N$1008)/2+'Data Raw'!$N$1008)*'Data Raw'!$M$1010+'Data Raw'!$M$1009)*AE154+AE154)</f>
        <v>23698.295156023793</v>
      </c>
      <c r="N154" s="84">
        <f t="shared" si="86"/>
        <v>23799.027570112488</v>
      </c>
      <c r="O154" s="84">
        <f t="shared" si="87"/>
        <v>23899.759984201184</v>
      </c>
      <c r="P154" s="84">
        <f t="shared" si="88"/>
        <v>24000.49239828988</v>
      </c>
      <c r="Q154" s="84">
        <f t="shared" si="89"/>
        <v>24101.224812378576</v>
      </c>
      <c r="R154" s="166" t="str">
        <f t="shared" si="95"/>
        <v/>
      </c>
      <c r="S154" s="109">
        <f>'Data Raw'!E196</f>
        <v>23512.5</v>
      </c>
      <c r="T154" s="109">
        <f>'Data Raw'!G196</f>
        <v>23983.66</v>
      </c>
      <c r="U154" s="109">
        <f>'Data Raw'!D196</f>
        <v>23989.78</v>
      </c>
      <c r="V154" s="166" t="str">
        <f t="shared" si="96"/>
        <v/>
      </c>
      <c r="W154" s="89">
        <f t="shared" si="79"/>
        <v>-285.36484397620734</v>
      </c>
      <c r="X154" s="89">
        <f t="shared" si="80"/>
        <v>81433.094177565159</v>
      </c>
      <c r="Y154" s="89">
        <f t="shared" si="97"/>
        <v>215.46015744807417</v>
      </c>
      <c r="Z154" s="109">
        <f t="shared" si="90"/>
        <v>477.27999999999884</v>
      </c>
      <c r="AA154" s="89">
        <f t="shared" si="98"/>
        <v>360.47089479851996</v>
      </c>
      <c r="AB154" s="89">
        <f t="shared" si="99"/>
        <v>23414.657695991467</v>
      </c>
      <c r="AC154" s="89">
        <f t="shared" si="102"/>
        <v>23994.362304008529</v>
      </c>
      <c r="AD154" s="89">
        <f t="shared" si="103"/>
        <v>1</v>
      </c>
      <c r="AE154" s="89">
        <f>'Data Raw'!C196</f>
        <v>23704.51</v>
      </c>
      <c r="AF154" s="89"/>
      <c r="AG154" s="89">
        <f t="shared" si="74"/>
        <v>279.15000000000146</v>
      </c>
      <c r="AH154" s="89">
        <f t="shared" si="75"/>
        <v>-6.2148439762058842</v>
      </c>
      <c r="AI154" s="109">
        <f t="shared" si="76"/>
        <v>-1</v>
      </c>
      <c r="AJ154" s="109">
        <f t="shared" si="91"/>
        <v>50</v>
      </c>
      <c r="AK154" s="88"/>
      <c r="AL154" s="191" t="str">
        <f t="shared" si="92"/>
        <v/>
      </c>
      <c r="AM154" s="191">
        <f t="shared" si="93"/>
        <v>-279.15000000000146</v>
      </c>
      <c r="AN154" s="88"/>
      <c r="AO154" s="191"/>
      <c r="AP154" s="191">
        <f t="shared" si="77"/>
        <v>77924.722500000818</v>
      </c>
      <c r="AQ154" s="191">
        <f t="shared" si="100"/>
        <v>154.88523192594573</v>
      </c>
      <c r="AR154" s="191">
        <f t="shared" si="101"/>
        <v>-60.574925522128439</v>
      </c>
      <c r="AS154" s="250">
        <f t="shared" si="104"/>
        <v>0</v>
      </c>
      <c r="AT154" s="250">
        <f t="shared" si="105"/>
        <v>0</v>
      </c>
      <c r="AU154" s="250">
        <f t="shared" si="106"/>
        <v>0</v>
      </c>
      <c r="AV154" s="250">
        <f t="shared" si="107"/>
        <v>0</v>
      </c>
      <c r="AW154" s="250">
        <f t="shared" si="108"/>
        <v>1</v>
      </c>
      <c r="AX154" s="250">
        <f t="shared" si="109"/>
        <v>0</v>
      </c>
      <c r="AY154" s="89"/>
      <c r="AZ154" s="111"/>
      <c r="BA154" s="111"/>
      <c r="BB154" s="111"/>
      <c r="BC154" s="111"/>
      <c r="BD154" s="111"/>
      <c r="BE154" s="111"/>
      <c r="BF154" s="111"/>
      <c r="BG154" s="111"/>
      <c r="BH154" s="89"/>
      <c r="BI154" s="89"/>
      <c r="BJ154" s="89"/>
      <c r="BK154" s="89"/>
      <c r="BL154" s="89"/>
    </row>
    <row r="155" spans="1:64" x14ac:dyDescent="0.25">
      <c r="A155" s="86">
        <f t="shared" si="78"/>
        <v>154</v>
      </c>
      <c r="B155" s="113">
        <v>5.947468828149372E-3</v>
      </c>
      <c r="C155" s="88"/>
      <c r="D155" s="88"/>
      <c r="E155" s="194">
        <f t="shared" si="81"/>
        <v>-1.6520655840754062E-2</v>
      </c>
      <c r="F155" s="89">
        <f t="shared" si="94"/>
        <v>-9.3577672962181103E-4</v>
      </c>
      <c r="G155" s="113">
        <v>0.16592559238399071</v>
      </c>
      <c r="H155" s="88"/>
      <c r="I155" s="84">
        <f t="shared" si="82"/>
        <v>23715.156727340884</v>
      </c>
      <c r="J155" s="84">
        <f t="shared" si="83"/>
        <v>23822.886806064918</v>
      </c>
      <c r="K155" s="84">
        <f t="shared" si="84"/>
        <v>23930.616884788957</v>
      </c>
      <c r="L155" s="84">
        <f t="shared" si="85"/>
        <v>24038.346963512991</v>
      </c>
      <c r="M155" s="108">
        <f>IF(T155&lt;&gt;0,(((G155+1)*('Data Raw'!$N$1007-'Data Raw'!$N$1008)/2+'Data Raw'!$N$1008)*'Data Raw'!$M$1010+'Data Raw'!$M$1009)*AE155+AE155)</f>
        <v>24146.07704223703</v>
      </c>
      <c r="N155" s="84">
        <f t="shared" si="86"/>
        <v>24253.807120961068</v>
      </c>
      <c r="O155" s="84">
        <f t="shared" si="87"/>
        <v>24361.537199685103</v>
      </c>
      <c r="P155" s="84">
        <f t="shared" si="88"/>
        <v>24469.267278409141</v>
      </c>
      <c r="Q155" s="84">
        <f t="shared" si="89"/>
        <v>24576.997357133176</v>
      </c>
      <c r="R155" s="166" t="str">
        <f t="shared" si="95"/>
        <v/>
      </c>
      <c r="S155" s="109">
        <f>'Data Raw'!E197</f>
        <v>23907.3</v>
      </c>
      <c r="T155" s="109">
        <f>'Data Raw'!G197</f>
        <v>23996.87</v>
      </c>
      <c r="U155" s="109">
        <f>'Data Raw'!D197</f>
        <v>24097.98</v>
      </c>
      <c r="V155" s="166" t="str">
        <f t="shared" si="96"/>
        <v/>
      </c>
      <c r="W155" s="89">
        <f t="shared" si="79"/>
        <v>149.20704223703069</v>
      </c>
      <c r="X155" s="89">
        <f t="shared" si="80"/>
        <v>22262.741453123061</v>
      </c>
      <c r="Y155" s="89">
        <f t="shared" si="97"/>
        <v>207.29592999188952</v>
      </c>
      <c r="Z155" s="109">
        <f t="shared" si="90"/>
        <v>190.68000000000029</v>
      </c>
      <c r="AA155" s="89">
        <f t="shared" si="98"/>
        <v>336.21505268444577</v>
      </c>
      <c r="AB155" s="89">
        <f t="shared" si="99"/>
        <v>23783.619739421258</v>
      </c>
      <c r="AC155" s="89">
        <f t="shared" si="102"/>
        <v>24396.420260578743</v>
      </c>
      <c r="AD155" s="89">
        <f t="shared" si="103"/>
        <v>1</v>
      </c>
      <c r="AE155" s="89">
        <f>'Data Raw'!C197</f>
        <v>24090.02</v>
      </c>
      <c r="AF155" s="89"/>
      <c r="AG155" s="89">
        <f t="shared" si="74"/>
        <v>-93.150000000001455</v>
      </c>
      <c r="AH155" s="89">
        <f t="shared" si="75"/>
        <v>56.057042237029236</v>
      </c>
      <c r="AI155" s="109">
        <f t="shared" si="76"/>
        <v>1</v>
      </c>
      <c r="AJ155" s="109">
        <f t="shared" si="91"/>
        <v>50</v>
      </c>
      <c r="AK155" s="88"/>
      <c r="AL155" s="191" t="str">
        <f t="shared" si="92"/>
        <v/>
      </c>
      <c r="AM155" s="191">
        <f t="shared" si="93"/>
        <v>-93.150000000001455</v>
      </c>
      <c r="AN155" s="88"/>
      <c r="AO155" s="191"/>
      <c r="AP155" s="191">
        <f t="shared" si="77"/>
        <v>8676.9225000002716</v>
      </c>
      <c r="AQ155" s="191">
        <f t="shared" si="100"/>
        <v>148.02576171195193</v>
      </c>
      <c r="AR155" s="191">
        <f t="shared" si="101"/>
        <v>-59.270168279937593</v>
      </c>
      <c r="AS155" s="250">
        <f t="shared" si="104"/>
        <v>0</v>
      </c>
      <c r="AT155" s="250">
        <f t="shared" si="105"/>
        <v>0</v>
      </c>
      <c r="AU155" s="250">
        <f t="shared" si="106"/>
        <v>1</v>
      </c>
      <c r="AV155" s="250">
        <f t="shared" si="107"/>
        <v>0</v>
      </c>
      <c r="AW155" s="250">
        <f t="shared" si="108"/>
        <v>0</v>
      </c>
      <c r="AX155" s="250">
        <f t="shared" si="109"/>
        <v>0</v>
      </c>
      <c r="AY155" s="89"/>
      <c r="AZ155" s="111"/>
      <c r="BA155" s="111"/>
      <c r="BB155" s="111"/>
      <c r="BC155" s="111"/>
      <c r="BD155" s="111"/>
      <c r="BE155" s="111"/>
      <c r="BF155" s="111"/>
      <c r="BG155" s="111"/>
      <c r="BH155" s="89"/>
      <c r="BI155" s="89"/>
      <c r="BJ155" s="89"/>
      <c r="BK155" s="89"/>
      <c r="BL155" s="89"/>
    </row>
    <row r="156" spans="1:64" x14ac:dyDescent="0.25">
      <c r="A156" s="86">
        <f t="shared" si="78"/>
        <v>155</v>
      </c>
      <c r="B156" s="113">
        <v>9.8685895468027577E-4</v>
      </c>
      <c r="C156" s="88"/>
      <c r="D156" s="88"/>
      <c r="E156" s="194">
        <f t="shared" si="81"/>
        <v>-4.960609873469096E-3</v>
      </c>
      <c r="F156" s="89">
        <f t="shared" si="94"/>
        <v>-1.5107528930285662E-3</v>
      </c>
      <c r="G156" s="113">
        <v>0.15007539553960769</v>
      </c>
      <c r="H156" s="88"/>
      <c r="I156" s="84">
        <f t="shared" si="82"/>
        <v>23779.291751795212</v>
      </c>
      <c r="J156" s="84">
        <f t="shared" si="83"/>
        <v>23882.939716791159</v>
      </c>
      <c r="K156" s="84">
        <f t="shared" si="84"/>
        <v>23986.587681787103</v>
      </c>
      <c r="L156" s="84">
        <f t="shared" si="85"/>
        <v>24090.23564678305</v>
      </c>
      <c r="M156" s="108">
        <f>IF(T156&lt;&gt;0,(((G156+1)*('Data Raw'!$N$1007-'Data Raw'!$N$1008)/2+'Data Raw'!$N$1008)*'Data Raw'!$M$1010+'Data Raw'!$M$1009)*AE156+AE156)</f>
        <v>24193.883611778994</v>
      </c>
      <c r="N156" s="84">
        <f t="shared" si="86"/>
        <v>24297.531576774938</v>
      </c>
      <c r="O156" s="84">
        <f t="shared" si="87"/>
        <v>24401.179541770885</v>
      </c>
      <c r="P156" s="84">
        <f t="shared" si="88"/>
        <v>24504.827506766829</v>
      </c>
      <c r="Q156" s="84">
        <f t="shared" si="89"/>
        <v>24608.475471762777</v>
      </c>
      <c r="R156" s="166" t="str">
        <f t="shared" si="95"/>
        <v/>
      </c>
      <c r="S156" s="109">
        <f>'Data Raw'!E198</f>
        <v>24153.72</v>
      </c>
      <c r="T156" s="109">
        <f>'Data Raw'!G198</f>
        <v>24254.86</v>
      </c>
      <c r="U156" s="109">
        <f>'Data Raw'!D198</f>
        <v>24324.84</v>
      </c>
      <c r="V156" s="166">
        <f t="shared" si="96"/>
        <v>1</v>
      </c>
      <c r="W156" s="89">
        <f t="shared" si="79"/>
        <v>-60.976388221006346</v>
      </c>
      <c r="X156" s="89">
        <f t="shared" si="80"/>
        <v>3718.1199204788813</v>
      </c>
      <c r="Y156" s="89">
        <f t="shared" si="97"/>
        <v>193.29760011358246</v>
      </c>
      <c r="Z156" s="109">
        <f t="shared" si="90"/>
        <v>171.11999999999898</v>
      </c>
      <c r="AA156" s="89">
        <f t="shared" si="98"/>
        <v>312.63004515809621</v>
      </c>
      <c r="AB156" s="89">
        <f t="shared" si="99"/>
        <v>23882.627205218221</v>
      </c>
      <c r="AC156" s="89">
        <f t="shared" si="102"/>
        <v>24454.192794781779</v>
      </c>
      <c r="AD156" s="89">
        <f t="shared" si="103"/>
        <v>1</v>
      </c>
      <c r="AE156" s="89">
        <f>'Data Raw'!C198</f>
        <v>24168.41</v>
      </c>
      <c r="AF156" s="89"/>
      <c r="AG156" s="89">
        <f t="shared" si="74"/>
        <v>86.450000000000728</v>
      </c>
      <c r="AH156" s="89">
        <f t="shared" si="75"/>
        <v>25.473611778994382</v>
      </c>
      <c r="AI156" s="109">
        <f t="shared" si="76"/>
        <v>1</v>
      </c>
      <c r="AJ156" s="109">
        <f t="shared" si="91"/>
        <v>50</v>
      </c>
      <c r="AK156" s="88"/>
      <c r="AL156" s="191">
        <f t="shared" si="92"/>
        <v>93.150000000001455</v>
      </c>
      <c r="AM156" s="191" t="str">
        <f t="shared" si="93"/>
        <v/>
      </c>
      <c r="AN156" s="88"/>
      <c r="AO156" s="191"/>
      <c r="AP156" s="191">
        <f t="shared" si="77"/>
        <v>7473.6025000001255</v>
      </c>
      <c r="AQ156" s="191">
        <f t="shared" si="100"/>
        <v>141.18401041062401</v>
      </c>
      <c r="AR156" s="191">
        <f t="shared" si="101"/>
        <v>-52.11358970295845</v>
      </c>
      <c r="AS156" s="250">
        <f t="shared" si="104"/>
        <v>0</v>
      </c>
      <c r="AT156" s="250">
        <f t="shared" si="105"/>
        <v>0</v>
      </c>
      <c r="AU156" s="250">
        <f t="shared" si="106"/>
        <v>0</v>
      </c>
      <c r="AV156" s="250">
        <f t="shared" si="107"/>
        <v>1</v>
      </c>
      <c r="AW156" s="250">
        <f t="shared" si="108"/>
        <v>0</v>
      </c>
      <c r="AX156" s="250">
        <f t="shared" si="109"/>
        <v>0</v>
      </c>
      <c r="AY156" s="89"/>
      <c r="AZ156" s="111"/>
      <c r="BA156" s="111"/>
      <c r="BB156" s="111"/>
      <c r="BC156" s="111"/>
      <c r="BD156" s="111"/>
      <c r="BE156" s="111"/>
      <c r="BF156" s="111"/>
      <c r="BG156" s="111"/>
      <c r="BH156" s="89"/>
      <c r="BI156" s="89"/>
      <c r="BJ156" s="89"/>
      <c r="BK156" s="89"/>
      <c r="BL156" s="89"/>
    </row>
    <row r="157" spans="1:64" x14ac:dyDescent="0.25">
      <c r="A157" s="86">
        <f t="shared" si="78"/>
        <v>156</v>
      </c>
      <c r="B157" s="113">
        <v>3.3731802637228625E-3</v>
      </c>
      <c r="C157" s="88"/>
      <c r="D157" s="88"/>
      <c r="E157" s="194">
        <f t="shared" si="81"/>
        <v>2.3863213090425869E-3</v>
      </c>
      <c r="F157" s="89">
        <f t="shared" si="94"/>
        <v>-9.5402800701840148E-4</v>
      </c>
      <c r="G157" s="113">
        <v>0.15631736196744159</v>
      </c>
      <c r="H157" s="88"/>
      <c r="I157" s="84">
        <f t="shared" si="82"/>
        <v>23721.40212116182</v>
      </c>
      <c r="J157" s="84">
        <f t="shared" si="83"/>
        <v>23818.050921218612</v>
      </c>
      <c r="K157" s="84">
        <f t="shared" si="84"/>
        <v>23914.699721275403</v>
      </c>
      <c r="L157" s="84">
        <f t="shared" si="85"/>
        <v>24011.348521332195</v>
      </c>
      <c r="M157" s="108">
        <f>IF(T157&lt;&gt;0,(((G157+1)*('Data Raw'!$N$1007-'Data Raw'!$N$1008)/2+'Data Raw'!$N$1008)*'Data Raw'!$M$1010+'Data Raw'!$M$1009)*AE157+AE157)</f>
        <v>24107.997321388986</v>
      </c>
      <c r="N157" s="84">
        <f t="shared" si="86"/>
        <v>24204.646121445778</v>
      </c>
      <c r="O157" s="84">
        <f t="shared" si="87"/>
        <v>24301.294921502569</v>
      </c>
      <c r="P157" s="84">
        <f t="shared" si="88"/>
        <v>24397.943721559361</v>
      </c>
      <c r="Q157" s="84">
        <f t="shared" si="89"/>
        <v>24494.592521616152</v>
      </c>
      <c r="R157" s="166" t="str">
        <f t="shared" si="95"/>
        <v/>
      </c>
      <c r="S157" s="109">
        <f>'Data Raw'!E199</f>
        <v>23916.63</v>
      </c>
      <c r="T157" s="109">
        <f>'Data Raw'!G199</f>
        <v>23995.72</v>
      </c>
      <c r="U157" s="109">
        <f>'Data Raw'!D199</f>
        <v>24214.68</v>
      </c>
      <c r="V157" s="166" t="str">
        <f t="shared" si="96"/>
        <v/>
      </c>
      <c r="W157" s="89">
        <f t="shared" si="79"/>
        <v>112.277321388985</v>
      </c>
      <c r="X157" s="89">
        <f t="shared" si="80"/>
        <v>12606.196898285429</v>
      </c>
      <c r="Y157" s="89">
        <f t="shared" si="97"/>
        <v>183.92155554409138</v>
      </c>
      <c r="Z157" s="109">
        <f t="shared" si="90"/>
        <v>298.04999999999927</v>
      </c>
      <c r="AA157" s="89">
        <f t="shared" si="98"/>
        <v>310.54718156408234</v>
      </c>
      <c r="AB157" s="89">
        <f t="shared" si="99"/>
        <v>23804.824461615619</v>
      </c>
      <c r="AC157" s="89">
        <f t="shared" si="102"/>
        <v>24336.295538384384</v>
      </c>
      <c r="AD157" s="89">
        <f t="shared" si="103"/>
        <v>1</v>
      </c>
      <c r="AE157" s="89">
        <f>'Data Raw'!C199</f>
        <v>24070.560000000001</v>
      </c>
      <c r="AF157" s="89"/>
      <c r="AG157" s="89">
        <f t="shared" si="74"/>
        <v>-74.840000000000146</v>
      </c>
      <c r="AH157" s="89">
        <f t="shared" si="75"/>
        <v>37.437321388984856</v>
      </c>
      <c r="AI157" s="109">
        <f t="shared" si="76"/>
        <v>1</v>
      </c>
      <c r="AJ157" s="109">
        <f t="shared" si="91"/>
        <v>48.324400028395615</v>
      </c>
      <c r="AK157" s="88"/>
      <c r="AL157" s="191" t="str">
        <f t="shared" si="92"/>
        <v/>
      </c>
      <c r="AM157" s="191">
        <f t="shared" si="93"/>
        <v>-74.840000000000146</v>
      </c>
      <c r="AN157" s="88"/>
      <c r="AO157" s="191"/>
      <c r="AP157" s="191">
        <f t="shared" si="77"/>
        <v>5601.0256000000218</v>
      </c>
      <c r="AQ157" s="191">
        <f t="shared" si="100"/>
        <v>133.81245369833246</v>
      </c>
      <c r="AR157" s="191">
        <f t="shared" si="101"/>
        <v>-50.109101845758914</v>
      </c>
      <c r="AS157" s="250">
        <f t="shared" si="104"/>
        <v>0</v>
      </c>
      <c r="AT157" s="250">
        <f t="shared" si="105"/>
        <v>0</v>
      </c>
      <c r="AU157" s="250">
        <f t="shared" si="106"/>
        <v>1</v>
      </c>
      <c r="AV157" s="250">
        <f t="shared" si="107"/>
        <v>0</v>
      </c>
      <c r="AW157" s="250">
        <f t="shared" si="108"/>
        <v>0</v>
      </c>
      <c r="AX157" s="250">
        <f t="shared" si="109"/>
        <v>0</v>
      </c>
      <c r="AY157" s="89"/>
      <c r="AZ157" s="111"/>
      <c r="BA157" s="111"/>
      <c r="BB157" s="111"/>
      <c r="BC157" s="111"/>
      <c r="BD157" s="111"/>
      <c r="BE157" s="111"/>
      <c r="BF157" s="111"/>
      <c r="BG157" s="111"/>
      <c r="BH157" s="89"/>
      <c r="BI157" s="89"/>
      <c r="BJ157" s="89"/>
      <c r="BK157" s="89"/>
      <c r="BL157" s="89"/>
    </row>
    <row r="158" spans="1:64" x14ac:dyDescent="0.25">
      <c r="A158" s="86">
        <f t="shared" si="78"/>
        <v>157</v>
      </c>
      <c r="B158" s="113">
        <v>2.3974243131015777E-2</v>
      </c>
      <c r="C158" s="88"/>
      <c r="D158" s="88"/>
      <c r="E158" s="194">
        <f t="shared" si="81"/>
        <v>2.0601062867292914E-2</v>
      </c>
      <c r="F158" s="89">
        <f t="shared" si="94"/>
        <v>2.1252706893117868E-3</v>
      </c>
      <c r="G158" s="113">
        <v>0.14403004905147099</v>
      </c>
      <c r="H158" s="88"/>
      <c r="I158" s="84">
        <f t="shared" si="82"/>
        <v>23888.198232874376</v>
      </c>
      <c r="J158" s="84">
        <f t="shared" si="83"/>
        <v>23980.159010646417</v>
      </c>
      <c r="K158" s="84">
        <f t="shared" si="84"/>
        <v>24072.119788418466</v>
      </c>
      <c r="L158" s="84">
        <f t="shared" si="85"/>
        <v>24164.080566190511</v>
      </c>
      <c r="M158" s="108">
        <f>IF(T158&lt;&gt;0,(((G158+1)*('Data Raw'!$N$1007-'Data Raw'!$N$1008)/2+'Data Raw'!$N$1008)*'Data Raw'!$M$1010+'Data Raw'!$M$1009)*AE158+AE158)</f>
        <v>24256.041343962555</v>
      </c>
      <c r="N158" s="84">
        <f t="shared" si="86"/>
        <v>24348.0021217346</v>
      </c>
      <c r="O158" s="84">
        <f t="shared" si="87"/>
        <v>24439.962899506645</v>
      </c>
      <c r="P158" s="84">
        <f t="shared" si="88"/>
        <v>24531.923677278694</v>
      </c>
      <c r="Q158" s="84">
        <f t="shared" si="89"/>
        <v>24623.884455050735</v>
      </c>
      <c r="R158" s="166" t="str">
        <f t="shared" si="95"/>
        <v/>
      </c>
      <c r="S158" s="109">
        <f>'Data Raw'!E200</f>
        <v>23936.93</v>
      </c>
      <c r="T158" s="109">
        <f>'Data Raw'!G200</f>
        <v>23954.58</v>
      </c>
      <c r="U158" s="109">
        <f>'Data Raw'!D200</f>
        <v>24385.439999999999</v>
      </c>
      <c r="V158" s="166" t="str">
        <f t="shared" si="96"/>
        <v/>
      </c>
      <c r="W158" s="89">
        <f t="shared" si="79"/>
        <v>301.46134396255366</v>
      </c>
      <c r="X158" s="89">
        <f t="shared" si="80"/>
        <v>90878.941903709085</v>
      </c>
      <c r="Y158" s="89">
        <f t="shared" si="97"/>
        <v>204.88386029520612</v>
      </c>
      <c r="Z158" s="109">
        <f t="shared" si="90"/>
        <v>448.5099999999984</v>
      </c>
      <c r="AA158" s="89">
        <f t="shared" si="98"/>
        <v>330.25615562635608</v>
      </c>
      <c r="AB158" s="89">
        <f t="shared" si="99"/>
        <v>23978.29489567053</v>
      </c>
      <c r="AC158" s="89">
        <f t="shared" si="102"/>
        <v>24506.225104329467</v>
      </c>
      <c r="AD158" s="89" t="str">
        <f t="shared" si="103"/>
        <v/>
      </c>
      <c r="AE158" s="89">
        <f>'Data Raw'!C200</f>
        <v>24242.26</v>
      </c>
      <c r="AF158" s="89"/>
      <c r="AG158" s="89">
        <f t="shared" si="74"/>
        <v>-287.67999999999665</v>
      </c>
      <c r="AH158" s="89">
        <f t="shared" si="75"/>
        <v>13.781343962557003</v>
      </c>
      <c r="AI158" s="109">
        <f t="shared" si="76"/>
        <v>1</v>
      </c>
      <c r="AJ158" s="109">
        <f t="shared" si="91"/>
        <v>45.980388886022844</v>
      </c>
      <c r="AK158" s="88"/>
      <c r="AL158" s="191" t="str">
        <f t="shared" si="92"/>
        <v/>
      </c>
      <c r="AM158" s="191">
        <f t="shared" si="93"/>
        <v>-287.67999999999665</v>
      </c>
      <c r="AN158" s="88"/>
      <c r="AO158" s="191"/>
      <c r="AP158" s="191">
        <f t="shared" si="77"/>
        <v>82759.782399998076</v>
      </c>
      <c r="AQ158" s="191">
        <f t="shared" si="100"/>
        <v>150.9088477318507</v>
      </c>
      <c r="AR158" s="191">
        <f t="shared" si="101"/>
        <v>-53.975012563355421</v>
      </c>
      <c r="AS158" s="250">
        <f t="shared" si="104"/>
        <v>1</v>
      </c>
      <c r="AT158" s="250">
        <f t="shared" si="105"/>
        <v>0</v>
      </c>
      <c r="AU158" s="250">
        <f t="shared" si="106"/>
        <v>0</v>
      </c>
      <c r="AV158" s="250">
        <f t="shared" si="107"/>
        <v>0</v>
      </c>
      <c r="AW158" s="250">
        <f t="shared" si="108"/>
        <v>0</v>
      </c>
      <c r="AX158" s="250">
        <f t="shared" si="109"/>
        <v>0</v>
      </c>
      <c r="AY158" s="89"/>
      <c r="AZ158" s="111"/>
      <c r="BA158" s="111"/>
      <c r="BB158" s="111"/>
      <c r="BC158" s="111"/>
      <c r="BD158" s="111"/>
      <c r="BE158" s="111"/>
      <c r="BF158" s="111"/>
      <c r="BG158" s="111"/>
      <c r="BH158" s="89"/>
      <c r="BI158" s="89"/>
      <c r="BJ158" s="89"/>
      <c r="BK158" s="89"/>
      <c r="BL158" s="89"/>
    </row>
    <row r="159" spans="1:64" x14ac:dyDescent="0.25">
      <c r="A159" s="86">
        <f t="shared" si="78"/>
        <v>158</v>
      </c>
      <c r="B159" s="113">
        <v>1.2843837343877823E-5</v>
      </c>
      <c r="C159" s="88"/>
      <c r="D159" s="88"/>
      <c r="E159" s="194">
        <f t="shared" si="81"/>
        <v>-2.3961399293671901E-2</v>
      </c>
      <c r="F159" s="89">
        <f t="shared" si="94"/>
        <v>-1.6013964511144545E-3</v>
      </c>
      <c r="G159" s="113">
        <v>0.1101715898518163</v>
      </c>
      <c r="H159" s="88"/>
      <c r="I159" s="84">
        <f t="shared" si="82"/>
        <v>23233.002005112656</v>
      </c>
      <c r="J159" s="84">
        <f t="shared" si="83"/>
        <v>23335.443935260257</v>
      </c>
      <c r="K159" s="84">
        <f t="shared" si="84"/>
        <v>23437.885865407861</v>
      </c>
      <c r="L159" s="84">
        <f t="shared" si="85"/>
        <v>23540.327795555462</v>
      </c>
      <c r="M159" s="108">
        <f>IF(T159&lt;&gt;0,(((G159+1)*('Data Raw'!$N$1007-'Data Raw'!$N$1008)/2+'Data Raw'!$N$1008)*'Data Raw'!$M$1010+'Data Raw'!$M$1009)*AE159+AE159)</f>
        <v>23642.769725703067</v>
      </c>
      <c r="N159" s="84">
        <f t="shared" si="86"/>
        <v>23745.211655850671</v>
      </c>
      <c r="O159" s="84">
        <f t="shared" si="87"/>
        <v>23847.653585998272</v>
      </c>
      <c r="P159" s="84">
        <f t="shared" si="88"/>
        <v>23950.095516145877</v>
      </c>
      <c r="Q159" s="84">
        <f t="shared" si="89"/>
        <v>24052.537446293478</v>
      </c>
      <c r="R159" s="166" t="str">
        <f t="shared" si="95"/>
        <v/>
      </c>
      <c r="S159" s="109">
        <f>'Data Raw'!E201</f>
        <v>23560.13</v>
      </c>
      <c r="T159" s="109">
        <f>'Data Raw'!G201</f>
        <v>23635.95</v>
      </c>
      <c r="U159" s="109">
        <f>'Data Raw'!D201</f>
        <v>23817.58</v>
      </c>
      <c r="V159" s="166">
        <f t="shared" si="96"/>
        <v>1</v>
      </c>
      <c r="W159" s="89">
        <f t="shared" si="79"/>
        <v>6.8197257030660694</v>
      </c>
      <c r="X159" s="89">
        <f t="shared" si="80"/>
        <v>46.508658665059997</v>
      </c>
      <c r="Y159" s="89">
        <f t="shared" si="97"/>
        <v>189.70310861051814</v>
      </c>
      <c r="Z159" s="109">
        <f t="shared" si="90"/>
        <v>257.45000000000073</v>
      </c>
      <c r="AA159" s="89">
        <f t="shared" si="98"/>
        <v>319.85527625116248</v>
      </c>
      <c r="AB159" s="89">
        <f t="shared" si="99"/>
        <v>23413.012267717597</v>
      </c>
      <c r="AC159" s="89">
        <f t="shared" si="102"/>
        <v>23974.447732282402</v>
      </c>
      <c r="AD159" s="89">
        <f t="shared" si="103"/>
        <v>1</v>
      </c>
      <c r="AE159" s="89">
        <f>'Data Raw'!C201</f>
        <v>23693.73</v>
      </c>
      <c r="AF159" s="89"/>
      <c r="AG159" s="89">
        <f t="shared" si="74"/>
        <v>-57.779999999998836</v>
      </c>
      <c r="AH159" s="89">
        <f t="shared" si="75"/>
        <v>-50.960274296932766</v>
      </c>
      <c r="AI159" s="109">
        <f t="shared" si="76"/>
        <v>-1</v>
      </c>
      <c r="AJ159" s="109">
        <f t="shared" si="91"/>
        <v>50</v>
      </c>
      <c r="AK159" s="88"/>
      <c r="AL159" s="191">
        <f t="shared" si="92"/>
        <v>287.67999999999665</v>
      </c>
      <c r="AM159" s="191" t="str">
        <f t="shared" si="93"/>
        <v/>
      </c>
      <c r="AN159" s="88"/>
      <c r="AO159" s="191"/>
      <c r="AP159" s="191">
        <f t="shared" si="77"/>
        <v>3338.5283999998655</v>
      </c>
      <c r="AQ159" s="191">
        <f t="shared" si="100"/>
        <v>140.56119798386717</v>
      </c>
      <c r="AR159" s="191">
        <f t="shared" si="101"/>
        <v>-49.141910626650969</v>
      </c>
      <c r="AS159" s="250">
        <f t="shared" si="104"/>
        <v>0</v>
      </c>
      <c r="AT159" s="250">
        <f t="shared" si="105"/>
        <v>0</v>
      </c>
      <c r="AU159" s="250">
        <f t="shared" si="106"/>
        <v>1</v>
      </c>
      <c r="AV159" s="250">
        <f t="shared" si="107"/>
        <v>0</v>
      </c>
      <c r="AW159" s="250">
        <f t="shared" si="108"/>
        <v>0</v>
      </c>
      <c r="AX159" s="250">
        <f t="shared" si="109"/>
        <v>0</v>
      </c>
      <c r="AY159" s="89"/>
      <c r="AZ159" s="111"/>
      <c r="BA159" s="111"/>
      <c r="BB159" s="111"/>
      <c r="BC159" s="111"/>
      <c r="BD159" s="111"/>
      <c r="BE159" s="111"/>
      <c r="BF159" s="111"/>
      <c r="BG159" s="111"/>
      <c r="BH159" s="89"/>
      <c r="BI159" s="89"/>
      <c r="BJ159" s="89"/>
      <c r="BK159" s="89"/>
      <c r="BL159" s="89"/>
    </row>
    <row r="160" spans="1:64" x14ac:dyDescent="0.25">
      <c r="A160" s="86">
        <f t="shared" si="78"/>
        <v>159</v>
      </c>
      <c r="B160" s="113">
        <v>9.6058616105559359E-3</v>
      </c>
      <c r="C160" s="88"/>
      <c r="D160" s="88"/>
      <c r="E160" s="194">
        <f t="shared" si="81"/>
        <v>9.5930177732120574E-3</v>
      </c>
      <c r="F160" s="89">
        <f t="shared" si="94"/>
        <v>-2.1944190678098181E-6</v>
      </c>
      <c r="G160" s="113">
        <v>0.11008021066188765</v>
      </c>
      <c r="H160" s="88"/>
      <c r="I160" s="84">
        <f t="shared" si="82"/>
        <v>23227.576645280347</v>
      </c>
      <c r="J160" s="84">
        <f t="shared" si="83"/>
        <v>23322.428199585611</v>
      </c>
      <c r="K160" s="84">
        <f t="shared" si="84"/>
        <v>23417.279753890867</v>
      </c>
      <c r="L160" s="84">
        <f t="shared" si="85"/>
        <v>23512.131308196127</v>
      </c>
      <c r="M160" s="108">
        <f>IF(T160&lt;&gt;0,(((G160+1)*('Data Raw'!$N$1007-'Data Raw'!$N$1008)/2+'Data Raw'!$N$1008)*'Data Raw'!$M$1010+'Data Raw'!$M$1009)*AE160+AE160)</f>
        <v>23606.982862501387</v>
      </c>
      <c r="N160" s="84">
        <f t="shared" si="86"/>
        <v>23701.834416806647</v>
      </c>
      <c r="O160" s="84">
        <f t="shared" si="87"/>
        <v>23796.685971111907</v>
      </c>
      <c r="P160" s="84">
        <f t="shared" si="88"/>
        <v>23891.537525417163</v>
      </c>
      <c r="Q160" s="84">
        <f t="shared" si="89"/>
        <v>23986.389079722427</v>
      </c>
      <c r="R160" s="166" t="str">
        <f t="shared" si="95"/>
        <v/>
      </c>
      <c r="S160" s="109">
        <f>'Data Raw'!E202</f>
        <v>23325.919999999998</v>
      </c>
      <c r="T160" s="109">
        <f>'Data Raw'!G202</f>
        <v>23420.76</v>
      </c>
      <c r="U160" s="109">
        <f>'Data Raw'!D202</f>
        <v>23745.75</v>
      </c>
      <c r="V160" s="166">
        <f t="shared" si="96"/>
        <v>1</v>
      </c>
      <c r="W160" s="89">
        <f t="shared" si="79"/>
        <v>186.22286250138859</v>
      </c>
      <c r="X160" s="89">
        <f t="shared" si="80"/>
        <v>34678.954518211081</v>
      </c>
      <c r="Y160" s="89">
        <f t="shared" si="97"/>
        <v>189.20984987089838</v>
      </c>
      <c r="Z160" s="109">
        <f t="shared" si="90"/>
        <v>419.83000000000175</v>
      </c>
      <c r="AA160" s="89">
        <f t="shared" si="98"/>
        <v>334.13737964385382</v>
      </c>
      <c r="AB160" s="89">
        <f t="shared" si="99"/>
        <v>23386.163015186514</v>
      </c>
      <c r="AC160" s="89">
        <f t="shared" si="102"/>
        <v>23929.916984813488</v>
      </c>
      <c r="AD160" s="89">
        <f t="shared" si="103"/>
        <v>1</v>
      </c>
      <c r="AE160" s="89">
        <f>'Data Raw'!C202</f>
        <v>23658.04</v>
      </c>
      <c r="AF160" s="89"/>
      <c r="AG160" s="89">
        <f t="shared" si="74"/>
        <v>-237.28000000000247</v>
      </c>
      <c r="AH160" s="89">
        <f t="shared" si="75"/>
        <v>-51.057137498613884</v>
      </c>
      <c r="AI160" s="109">
        <f t="shared" si="76"/>
        <v>-1</v>
      </c>
      <c r="AJ160" s="109">
        <f t="shared" si="91"/>
        <v>47.425777152629536</v>
      </c>
      <c r="AK160" s="88"/>
      <c r="AL160" s="191">
        <f t="shared" si="92"/>
        <v>57.779999999998836</v>
      </c>
      <c r="AM160" s="191" t="str">
        <f t="shared" si="93"/>
        <v/>
      </c>
      <c r="AN160" s="88"/>
      <c r="AO160" s="191"/>
      <c r="AP160" s="191">
        <f t="shared" si="77"/>
        <v>56301.798400001171</v>
      </c>
      <c r="AQ160" s="191">
        <f t="shared" si="100"/>
        <v>151.30773154121553</v>
      </c>
      <c r="AR160" s="191">
        <f t="shared" si="101"/>
        <v>-37.90211832968285</v>
      </c>
      <c r="AS160" s="250">
        <f t="shared" si="104"/>
        <v>0</v>
      </c>
      <c r="AT160" s="250">
        <f t="shared" si="105"/>
        <v>0</v>
      </c>
      <c r="AU160" s="250">
        <f t="shared" si="106"/>
        <v>1</v>
      </c>
      <c r="AV160" s="250">
        <f t="shared" si="107"/>
        <v>0</v>
      </c>
      <c r="AW160" s="250">
        <f t="shared" si="108"/>
        <v>0</v>
      </c>
      <c r="AX160" s="250">
        <f t="shared" si="109"/>
        <v>0</v>
      </c>
      <c r="AY160" s="89"/>
      <c r="AZ160" s="111"/>
      <c r="BA160" s="111"/>
      <c r="BB160" s="111"/>
      <c r="BC160" s="111"/>
      <c r="BD160" s="111"/>
      <c r="BE160" s="111"/>
      <c r="BF160" s="111"/>
      <c r="BG160" s="111"/>
      <c r="BH160" s="89"/>
      <c r="BI160" s="89"/>
      <c r="BJ160" s="89"/>
      <c r="BK160" s="89"/>
      <c r="BL160" s="89"/>
    </row>
    <row r="161" spans="1:64" x14ac:dyDescent="0.25">
      <c r="A161" s="86">
        <f t="shared" si="78"/>
        <v>160</v>
      </c>
      <c r="B161" s="113">
        <v>2.1966973694115249E-2</v>
      </c>
      <c r="C161" s="88"/>
      <c r="D161" s="88"/>
      <c r="E161" s="194">
        <f t="shared" si="81"/>
        <v>1.2361112083559313E-2</v>
      </c>
      <c r="F161" s="89">
        <f t="shared" si="94"/>
        <v>1.7639922241646363E-3</v>
      </c>
      <c r="G161" s="113">
        <v>8.9026507452514198E-2</v>
      </c>
      <c r="H161" s="88"/>
      <c r="I161" s="84">
        <f t="shared" si="82"/>
        <v>22819.874651717659</v>
      </c>
      <c r="J161" s="84">
        <f t="shared" si="83"/>
        <v>22914.479576653106</v>
      </c>
      <c r="K161" s="84">
        <f t="shared" si="84"/>
        <v>23009.084501588557</v>
      </c>
      <c r="L161" s="84">
        <f t="shared" si="85"/>
        <v>23103.689426524004</v>
      </c>
      <c r="M161" s="108">
        <f>IF(T161&lt;&gt;0,(((G161+1)*('Data Raw'!$N$1007-'Data Raw'!$N$1008)/2+'Data Raw'!$N$1008)*'Data Raw'!$M$1010+'Data Raw'!$M$1009)*AE161+AE161)</f>
        <v>23198.294351459455</v>
      </c>
      <c r="N161" s="84">
        <f t="shared" si="86"/>
        <v>23292.899276394906</v>
      </c>
      <c r="O161" s="84">
        <f t="shared" si="87"/>
        <v>23387.504201330354</v>
      </c>
      <c r="P161" s="84">
        <f t="shared" si="88"/>
        <v>23482.109126265805</v>
      </c>
      <c r="Q161" s="84">
        <f t="shared" si="89"/>
        <v>23576.714051201252</v>
      </c>
      <c r="R161" s="166" t="str">
        <f t="shared" si="95"/>
        <v/>
      </c>
      <c r="S161" s="109">
        <f>'Data Raw'!E203</f>
        <v>23155.62</v>
      </c>
      <c r="T161" s="109">
        <f>'Data Raw'!G203</f>
        <v>23475.5</v>
      </c>
      <c r="U161" s="109">
        <f>'Data Raw'!D203</f>
        <v>23526.05</v>
      </c>
      <c r="V161" s="166" t="str">
        <f t="shared" si="96"/>
        <v/>
      </c>
      <c r="W161" s="89">
        <f t="shared" si="79"/>
        <v>-277.20564854054464</v>
      </c>
      <c r="X161" s="89">
        <f t="shared" si="80"/>
        <v>76842.971582783954</v>
      </c>
      <c r="Y161" s="89">
        <f t="shared" si="97"/>
        <v>204.11662468577381</v>
      </c>
      <c r="Z161" s="109">
        <f t="shared" si="90"/>
        <v>370.43000000000029</v>
      </c>
      <c r="AA161" s="89">
        <f t="shared" si="98"/>
        <v>339.32203969473187</v>
      </c>
      <c r="AB161" s="89">
        <f t="shared" si="99"/>
        <v>23003.913227302724</v>
      </c>
      <c r="AC161" s="89">
        <f t="shared" si="102"/>
        <v>23571.946772697276</v>
      </c>
      <c r="AD161" s="89">
        <f t="shared" si="103"/>
        <v>1</v>
      </c>
      <c r="AE161" s="89">
        <f>'Data Raw'!C203</f>
        <v>23287.93</v>
      </c>
      <c r="AF161" s="89"/>
      <c r="AG161" s="89">
        <f t="shared" si="74"/>
        <v>187.56999999999971</v>
      </c>
      <c r="AH161" s="89">
        <f t="shared" si="75"/>
        <v>-89.635648540544935</v>
      </c>
      <c r="AI161" s="109">
        <f t="shared" si="76"/>
        <v>-1</v>
      </c>
      <c r="AJ161" s="109">
        <f t="shared" si="91"/>
        <v>47.302462467724595</v>
      </c>
      <c r="AK161" s="88"/>
      <c r="AL161" s="191" t="str">
        <f t="shared" si="92"/>
        <v/>
      </c>
      <c r="AM161" s="191">
        <f t="shared" si="93"/>
        <v>-187.56999999999971</v>
      </c>
      <c r="AN161" s="88"/>
      <c r="AO161" s="191"/>
      <c r="AP161" s="191">
        <f t="shared" si="77"/>
        <v>35182.504899999891</v>
      </c>
      <c r="AQ161" s="191">
        <f t="shared" si="100"/>
        <v>155.33687248108043</v>
      </c>
      <c r="AR161" s="191">
        <f t="shared" si="101"/>
        <v>-48.779752204693381</v>
      </c>
      <c r="AS161" s="250">
        <f t="shared" si="104"/>
        <v>0</v>
      </c>
      <c r="AT161" s="250">
        <f t="shared" si="105"/>
        <v>0</v>
      </c>
      <c r="AU161" s="250">
        <f t="shared" si="106"/>
        <v>0</v>
      </c>
      <c r="AV161" s="250">
        <f t="shared" si="107"/>
        <v>0</v>
      </c>
      <c r="AW161" s="250">
        <f t="shared" si="108"/>
        <v>1</v>
      </c>
      <c r="AX161" s="250">
        <f t="shared" si="109"/>
        <v>0</v>
      </c>
      <c r="AY161" s="89"/>
      <c r="AZ161" s="111"/>
      <c r="BA161" s="111"/>
      <c r="BB161" s="111"/>
      <c r="BC161" s="111"/>
      <c r="BD161" s="111"/>
      <c r="BE161" s="111"/>
      <c r="BF161" s="111"/>
      <c r="BG161" s="111"/>
      <c r="BH161" s="89"/>
      <c r="BI161" s="89"/>
      <c r="BJ161" s="89"/>
      <c r="BK161" s="89"/>
      <c r="BL161" s="89"/>
    </row>
    <row r="162" spans="1:64" x14ac:dyDescent="0.25">
      <c r="A162" s="86">
        <f t="shared" si="78"/>
        <v>161</v>
      </c>
      <c r="B162" s="113">
        <v>1.6267042360038449E-2</v>
      </c>
      <c r="C162" s="88"/>
      <c r="D162" s="88"/>
      <c r="E162" s="194">
        <f t="shared" si="81"/>
        <v>-5.6999313340767993E-3</v>
      </c>
      <c r="F162" s="89">
        <f t="shared" si="94"/>
        <v>6.9771743013014552E-4</v>
      </c>
      <c r="G162" s="113">
        <v>0.12060568405025912</v>
      </c>
      <c r="H162" s="88"/>
      <c r="I162" s="84">
        <f t="shared" si="82"/>
        <v>23024.743553976212</v>
      </c>
      <c r="J162" s="84">
        <f t="shared" si="83"/>
        <v>23126.801866319103</v>
      </c>
      <c r="K162" s="84">
        <f t="shared" si="84"/>
        <v>23228.860178661987</v>
      </c>
      <c r="L162" s="84">
        <f t="shared" si="85"/>
        <v>23330.918491004875</v>
      </c>
      <c r="M162" s="108">
        <f>IF(T162&lt;&gt;0,(((G162+1)*('Data Raw'!$N$1007-'Data Raw'!$N$1008)/2+'Data Raw'!$N$1008)*'Data Raw'!$M$1010+'Data Raw'!$M$1009)*AE162+AE162)</f>
        <v>23432.976803347763</v>
      </c>
      <c r="N162" s="84">
        <f t="shared" si="86"/>
        <v>23535.035115690651</v>
      </c>
      <c r="O162" s="84">
        <f t="shared" si="87"/>
        <v>23637.093428033539</v>
      </c>
      <c r="P162" s="84">
        <f t="shared" si="88"/>
        <v>23739.151740376423</v>
      </c>
      <c r="Q162" s="84">
        <f t="shared" si="89"/>
        <v>23841.210052719314</v>
      </c>
      <c r="R162" s="166" t="str">
        <f t="shared" si="95"/>
        <v/>
      </c>
      <c r="S162" s="109">
        <f>'Data Raw'!E204</f>
        <v>23158.7</v>
      </c>
      <c r="T162" s="109">
        <f>'Data Raw'!G204</f>
        <v>23192.63</v>
      </c>
      <c r="U162" s="109">
        <f>'Data Raw'!D204</f>
        <v>23463.78</v>
      </c>
      <c r="V162" s="166">
        <f t="shared" si="96"/>
        <v>1</v>
      </c>
      <c r="W162" s="89">
        <f t="shared" si="79"/>
        <v>240.34680334776203</v>
      </c>
      <c r="X162" s="89">
        <f t="shared" si="80"/>
        <v>57766.585879487793</v>
      </c>
      <c r="Y162" s="89">
        <f t="shared" si="97"/>
        <v>209.67599655460467</v>
      </c>
      <c r="Z162" s="109">
        <f t="shared" si="90"/>
        <v>305.07999999999811</v>
      </c>
      <c r="AA162" s="89">
        <f t="shared" si="98"/>
        <v>334.43031973834132</v>
      </c>
      <c r="AB162" s="89">
        <f t="shared" si="99"/>
        <v>23175.356266259478</v>
      </c>
      <c r="AC162" s="89">
        <f t="shared" si="102"/>
        <v>23752.20373374052</v>
      </c>
      <c r="AD162" s="89">
        <f t="shared" si="103"/>
        <v>1</v>
      </c>
      <c r="AE162" s="89">
        <f>'Data Raw'!C204</f>
        <v>23463.78</v>
      </c>
      <c r="AF162" s="89"/>
      <c r="AG162" s="89">
        <f t="shared" si="74"/>
        <v>-271.14999999999782</v>
      </c>
      <c r="AH162" s="89">
        <f t="shared" si="75"/>
        <v>-30.803196652235783</v>
      </c>
      <c r="AI162" s="109">
        <f t="shared" si="76"/>
        <v>-1</v>
      </c>
      <c r="AJ162" s="109">
        <f t="shared" si="91"/>
        <v>50</v>
      </c>
      <c r="AK162" s="88"/>
      <c r="AL162" s="191">
        <f t="shared" si="92"/>
        <v>187.56999999999971</v>
      </c>
      <c r="AM162" s="191" t="str">
        <f t="shared" si="93"/>
        <v/>
      </c>
      <c r="AN162" s="88"/>
      <c r="AO162" s="191"/>
      <c r="AP162" s="191">
        <f t="shared" si="77"/>
        <v>73522.322499998816</v>
      </c>
      <c r="AQ162" s="191">
        <f t="shared" si="100"/>
        <v>168.20499776096014</v>
      </c>
      <c r="AR162" s="191">
        <f t="shared" si="101"/>
        <v>-41.470998793644526</v>
      </c>
      <c r="AS162" s="250">
        <f t="shared" si="104"/>
        <v>0</v>
      </c>
      <c r="AT162" s="250">
        <f t="shared" si="105"/>
        <v>1</v>
      </c>
      <c r="AU162" s="250">
        <f t="shared" si="106"/>
        <v>0</v>
      </c>
      <c r="AV162" s="250">
        <f t="shared" si="107"/>
        <v>0</v>
      </c>
      <c r="AW162" s="250">
        <f t="shared" si="108"/>
        <v>0</v>
      </c>
      <c r="AX162" s="250">
        <f t="shared" si="109"/>
        <v>0</v>
      </c>
      <c r="AY162" s="89"/>
      <c r="AZ162" s="111"/>
      <c r="BA162" s="111"/>
      <c r="BB162" s="111"/>
      <c r="BC162" s="111"/>
      <c r="BD162" s="111"/>
      <c r="BE162" s="111"/>
      <c r="BF162" s="111"/>
      <c r="BG162" s="111"/>
      <c r="BH162" s="89"/>
      <c r="BI162" s="89"/>
      <c r="BJ162" s="89"/>
      <c r="BK162" s="89"/>
      <c r="BL162" s="89"/>
    </row>
    <row r="163" spans="1:64" x14ac:dyDescent="0.25">
      <c r="A163" s="86">
        <f t="shared" si="78"/>
        <v>162</v>
      </c>
      <c r="B163" s="113">
        <v>1.8886906059233041E-2</v>
      </c>
      <c r="C163" s="88"/>
      <c r="D163" s="88"/>
      <c r="E163" s="194">
        <f t="shared" si="81"/>
        <v>2.6198636991945912E-3</v>
      </c>
      <c r="F163" s="89">
        <f t="shared" si="94"/>
        <v>9.7230975428220915E-4</v>
      </c>
      <c r="G163" s="113">
        <v>9.3669232992206267E-2</v>
      </c>
      <c r="H163" s="88"/>
      <c r="I163" s="84">
        <f t="shared" si="82"/>
        <v>22580.249147615075</v>
      </c>
      <c r="J163" s="84">
        <f t="shared" si="83"/>
        <v>22685.087145892376</v>
      </c>
      <c r="K163" s="84">
        <f t="shared" si="84"/>
        <v>22789.92514416968</v>
      </c>
      <c r="L163" s="84">
        <f t="shared" si="85"/>
        <v>22894.76314244698</v>
      </c>
      <c r="M163" s="108">
        <f>IF(T163&lt;&gt;0,(((G163+1)*('Data Raw'!$N$1007-'Data Raw'!$N$1008)/2+'Data Raw'!$N$1008)*'Data Raw'!$M$1010+'Data Raw'!$M$1009)*AE163+AE163)</f>
        <v>22999.601140724284</v>
      </c>
      <c r="N163" s="84">
        <f t="shared" si="86"/>
        <v>23104.439139001588</v>
      </c>
      <c r="O163" s="84">
        <f t="shared" si="87"/>
        <v>23209.277137278888</v>
      </c>
      <c r="P163" s="84">
        <f t="shared" si="88"/>
        <v>23314.115135556192</v>
      </c>
      <c r="Q163" s="84">
        <f t="shared" si="89"/>
        <v>23418.953133833493</v>
      </c>
      <c r="R163" s="166" t="str">
        <f t="shared" si="95"/>
        <v/>
      </c>
      <c r="S163" s="109">
        <f>'Data Raw'!E205</f>
        <v>22665.25</v>
      </c>
      <c r="T163" s="109">
        <f>'Data Raw'!G205</f>
        <v>22744.86</v>
      </c>
      <c r="U163" s="109">
        <f>'Data Raw'!D205</f>
        <v>23145.3</v>
      </c>
      <c r="V163" s="166">
        <f t="shared" si="96"/>
        <v>1</v>
      </c>
      <c r="W163" s="89">
        <f t="shared" si="79"/>
        <v>254.74114072428347</v>
      </c>
      <c r="X163" s="89">
        <f t="shared" si="80"/>
        <v>64893.048777509197</v>
      </c>
      <c r="Y163" s="89">
        <f t="shared" si="97"/>
        <v>216.6884498090383</v>
      </c>
      <c r="Z163" s="109">
        <f t="shared" si="90"/>
        <v>480.04999999999927</v>
      </c>
      <c r="AA163" s="89">
        <f t="shared" si="98"/>
        <v>355.23313120429248</v>
      </c>
      <c r="AB163" s="89">
        <f t="shared" si="99"/>
        <v>22795.564228222411</v>
      </c>
      <c r="AC163" s="89">
        <f t="shared" si="102"/>
        <v>23364.095771777593</v>
      </c>
      <c r="AD163" s="89" t="str">
        <f t="shared" si="103"/>
        <v/>
      </c>
      <c r="AE163" s="89">
        <f>'Data Raw'!C205</f>
        <v>23079.83</v>
      </c>
      <c r="AF163" s="89"/>
      <c r="AG163" s="89">
        <f t="shared" si="74"/>
        <v>-334.97000000000116</v>
      </c>
      <c r="AH163" s="89">
        <f t="shared" si="75"/>
        <v>-80.228859275717696</v>
      </c>
      <c r="AI163" s="109">
        <f t="shared" si="76"/>
        <v>-1</v>
      </c>
      <c r="AJ163" s="109">
        <f t="shared" si="91"/>
        <v>50</v>
      </c>
      <c r="AK163" s="88"/>
      <c r="AL163" s="191">
        <f t="shared" si="92"/>
        <v>271.14999999999782</v>
      </c>
      <c r="AM163" s="191" t="str">
        <f t="shared" si="93"/>
        <v/>
      </c>
      <c r="AN163" s="88"/>
      <c r="AO163" s="191"/>
      <c r="AP163" s="191">
        <f t="shared" si="77"/>
        <v>112204.90090000078</v>
      </c>
      <c r="AQ163" s="191">
        <f t="shared" si="100"/>
        <v>186.7344424541869</v>
      </c>
      <c r="AR163" s="191">
        <f t="shared" si="101"/>
        <v>-29.954007354851399</v>
      </c>
      <c r="AS163" s="250">
        <f t="shared" si="104"/>
        <v>0</v>
      </c>
      <c r="AT163" s="250">
        <f t="shared" si="105"/>
        <v>1</v>
      </c>
      <c r="AU163" s="250">
        <f t="shared" si="106"/>
        <v>0</v>
      </c>
      <c r="AV163" s="250">
        <f t="shared" si="107"/>
        <v>0</v>
      </c>
      <c r="AW163" s="250">
        <f t="shared" si="108"/>
        <v>0</v>
      </c>
      <c r="AX163" s="250">
        <f t="shared" si="109"/>
        <v>0</v>
      </c>
      <c r="AY163" s="89"/>
      <c r="AZ163" s="111"/>
      <c r="BA163" s="111"/>
      <c r="BB163" s="111"/>
      <c r="BC163" s="111"/>
      <c r="BD163" s="111"/>
      <c r="BE163" s="111"/>
      <c r="BF163" s="111"/>
      <c r="BG163" s="111"/>
      <c r="BH163" s="89"/>
      <c r="BI163" s="89"/>
      <c r="BJ163" s="89"/>
      <c r="BK163" s="89"/>
      <c r="BL163" s="89"/>
    </row>
    <row r="164" spans="1:64" x14ac:dyDescent="0.25">
      <c r="A164" s="86">
        <f t="shared" si="78"/>
        <v>163</v>
      </c>
      <c r="B164" s="113">
        <v>2.8801200491655223E-2</v>
      </c>
      <c r="C164" s="88"/>
      <c r="D164" s="88"/>
      <c r="E164" s="194">
        <f t="shared" si="81"/>
        <v>9.914294432422182E-3</v>
      </c>
      <c r="F164" s="89">
        <f t="shared" si="94"/>
        <v>2.249736136873634E-3</v>
      </c>
      <c r="G164" s="113">
        <v>6.3245243514283386E-2</v>
      </c>
      <c r="H164" s="88"/>
      <c r="I164" s="84">
        <f t="shared" si="82"/>
        <v>22227.252691430192</v>
      </c>
      <c r="J164" s="84">
        <f t="shared" si="83"/>
        <v>22335.596916334707</v>
      </c>
      <c r="K164" s="84">
        <f t="shared" si="84"/>
        <v>22443.941141239229</v>
      </c>
      <c r="L164" s="84">
        <f t="shared" si="85"/>
        <v>22552.285366143748</v>
      </c>
      <c r="M164" s="108">
        <f>IF(T164&lt;&gt;0,(((G164+1)*('Data Raw'!$N$1007-'Data Raw'!$N$1008)/2+'Data Raw'!$N$1008)*'Data Raw'!$M$1010+'Data Raw'!$M$1009)*AE164+AE164)</f>
        <v>22660.629591048266</v>
      </c>
      <c r="N164" s="84">
        <f t="shared" si="86"/>
        <v>22768.973815952784</v>
      </c>
      <c r="O164" s="84">
        <f t="shared" si="87"/>
        <v>22877.318040857303</v>
      </c>
      <c r="P164" s="84">
        <f t="shared" si="88"/>
        <v>22985.662265761825</v>
      </c>
      <c r="Q164" s="84">
        <f t="shared" si="89"/>
        <v>23094.006490666339</v>
      </c>
      <c r="R164" s="166" t="str">
        <f t="shared" si="95"/>
        <v/>
      </c>
      <c r="S164" s="109">
        <f>'Data Raw'!E206</f>
        <v>22730.080000000002</v>
      </c>
      <c r="T164" s="109">
        <f>'Data Raw'!G206</f>
        <v>22971.33</v>
      </c>
      <c r="U164" s="109">
        <f>'Data Raw'!D206</f>
        <v>23100.18</v>
      </c>
      <c r="V164" s="166" t="str">
        <f t="shared" si="96"/>
        <v/>
      </c>
      <c r="W164" s="89">
        <f t="shared" si="79"/>
        <v>-310.70040895173588</v>
      </c>
      <c r="X164" s="89">
        <f t="shared" si="80"/>
        <v>96534.744122775912</v>
      </c>
      <c r="Y164" s="89">
        <f t="shared" si="97"/>
        <v>232.45830649407111</v>
      </c>
      <c r="Z164" s="109">
        <f t="shared" si="90"/>
        <v>370.09999999999854</v>
      </c>
      <c r="AA164" s="89">
        <f t="shared" si="98"/>
        <v>357.35696960367903</v>
      </c>
      <c r="AB164" s="89">
        <f t="shared" si="99"/>
        <v>22493.621838476352</v>
      </c>
      <c r="AC164" s="89">
        <f t="shared" si="102"/>
        <v>23097.518161523647</v>
      </c>
      <c r="AD164" s="89">
        <f t="shared" si="103"/>
        <v>1</v>
      </c>
      <c r="AE164" s="89">
        <f>'Data Raw'!C206</f>
        <v>22795.57</v>
      </c>
      <c r="AF164" s="89"/>
      <c r="AG164" s="89">
        <f t="shared" si="74"/>
        <v>175.76000000000204</v>
      </c>
      <c r="AH164" s="89">
        <f t="shared" si="75"/>
        <v>-134.94040895173384</v>
      </c>
      <c r="AI164" s="109">
        <f t="shared" si="76"/>
        <v>-1</v>
      </c>
      <c r="AJ164" s="109">
        <f t="shared" si="91"/>
        <v>50</v>
      </c>
      <c r="AK164" s="88"/>
      <c r="AL164" s="191" t="str">
        <f t="shared" si="92"/>
        <v/>
      </c>
      <c r="AM164" s="191">
        <f t="shared" si="93"/>
        <v>-175.76000000000204</v>
      </c>
      <c r="AN164" s="88"/>
      <c r="AO164" s="191"/>
      <c r="AP164" s="191">
        <f t="shared" si="77"/>
        <v>30891.577600000717</v>
      </c>
      <c r="AQ164" s="191">
        <f t="shared" si="100"/>
        <v>185.51505995927749</v>
      </c>
      <c r="AR164" s="191">
        <f t="shared" si="101"/>
        <v>-46.943246534793616</v>
      </c>
      <c r="AS164" s="250">
        <f t="shared" si="104"/>
        <v>0</v>
      </c>
      <c r="AT164" s="250">
        <f t="shared" si="105"/>
        <v>0</v>
      </c>
      <c r="AU164" s="250">
        <f t="shared" si="106"/>
        <v>0</v>
      </c>
      <c r="AV164" s="250">
        <f t="shared" si="107"/>
        <v>0</v>
      </c>
      <c r="AW164" s="250">
        <f t="shared" si="108"/>
        <v>1</v>
      </c>
      <c r="AX164" s="250">
        <f t="shared" si="109"/>
        <v>0</v>
      </c>
      <c r="AY164" s="89"/>
      <c r="AZ164" s="111"/>
      <c r="BA164" s="111"/>
      <c r="BB164" s="111"/>
      <c r="BC164" s="111"/>
      <c r="BD164" s="111"/>
      <c r="BE164" s="111"/>
      <c r="BF164" s="111"/>
      <c r="BG164" s="111"/>
      <c r="BH164" s="89"/>
      <c r="BI164" s="89"/>
      <c r="BJ164" s="89"/>
      <c r="BK164" s="89"/>
      <c r="BL164" s="89"/>
    </row>
    <row r="165" spans="1:64" x14ac:dyDescent="0.25">
      <c r="A165" s="86">
        <f t="shared" si="78"/>
        <v>164</v>
      </c>
      <c r="B165" s="113">
        <v>7.3172232759664997E-4</v>
      </c>
      <c r="C165" s="88"/>
      <c r="D165" s="88"/>
      <c r="E165" s="194">
        <f t="shared" si="81"/>
        <v>-2.8069478164058574E-2</v>
      </c>
      <c r="F165" s="89">
        <f t="shared" si="94"/>
        <v>-2.0815801918309669E-3</v>
      </c>
      <c r="G165" s="113">
        <v>0.10030094713667639</v>
      </c>
      <c r="H165" s="88"/>
      <c r="I165" s="84">
        <f t="shared" si="82"/>
        <v>22687.861227120953</v>
      </c>
      <c r="J165" s="84">
        <f t="shared" si="83"/>
        <v>22804.090380367987</v>
      </c>
      <c r="K165" s="84">
        <f t="shared" si="84"/>
        <v>22920.319533615024</v>
      </c>
      <c r="L165" s="84">
        <f t="shared" si="85"/>
        <v>23036.548686862057</v>
      </c>
      <c r="M165" s="108">
        <f>IF(T165&lt;&gt;0,(((G165+1)*('Data Raw'!$N$1007-'Data Raw'!$N$1008)/2+'Data Raw'!$N$1008)*'Data Raw'!$M$1010+'Data Raw'!$M$1009)*AE165+AE165)</f>
        <v>23152.777840109095</v>
      </c>
      <c r="N165" s="84">
        <f t="shared" si="86"/>
        <v>23269.006993356132</v>
      </c>
      <c r="O165" s="84">
        <f t="shared" si="87"/>
        <v>23385.236146603165</v>
      </c>
      <c r="P165" s="84">
        <f t="shared" si="88"/>
        <v>23501.465299850202</v>
      </c>
      <c r="Q165" s="84">
        <f t="shared" si="89"/>
        <v>23617.694453097236</v>
      </c>
      <c r="R165" s="166" t="str">
        <f t="shared" si="95"/>
        <v/>
      </c>
      <c r="S165" s="109">
        <f>'Data Raw'!E207</f>
        <v>22979.759999999998</v>
      </c>
      <c r="T165" s="109">
        <f>'Data Raw'!G207</f>
        <v>23102.33</v>
      </c>
      <c r="U165" s="109">
        <f>'Data Raw'!D207</f>
        <v>23258.71</v>
      </c>
      <c r="V165" s="166">
        <f t="shared" si="96"/>
        <v>1</v>
      </c>
      <c r="W165" s="89">
        <f t="shared" si="79"/>
        <v>50.447840109092795</v>
      </c>
      <c r="X165" s="89">
        <f t="shared" si="80"/>
        <v>2544.9845716725918</v>
      </c>
      <c r="Y165" s="89">
        <f t="shared" si="97"/>
        <v>216.05758826235643</v>
      </c>
      <c r="Z165" s="109">
        <f t="shared" si="90"/>
        <v>278.95000000000073</v>
      </c>
      <c r="AA165" s="89">
        <f t="shared" si="98"/>
        <v>346.15597394601065</v>
      </c>
      <c r="AB165" s="89">
        <f t="shared" si="99"/>
        <v>22917.376575836875</v>
      </c>
      <c r="AC165" s="89">
        <f t="shared" si="102"/>
        <v>23524.883424163127</v>
      </c>
      <c r="AD165" s="89">
        <f t="shared" si="103"/>
        <v>1</v>
      </c>
      <c r="AE165" s="89">
        <f>'Data Raw'!C207</f>
        <v>23221.13</v>
      </c>
      <c r="AF165" s="89"/>
      <c r="AG165" s="89">
        <f t="shared" si="74"/>
        <v>-118.79999999999927</v>
      </c>
      <c r="AH165" s="89">
        <f t="shared" si="75"/>
        <v>-68.352159890906478</v>
      </c>
      <c r="AI165" s="109">
        <f t="shared" si="76"/>
        <v>-1</v>
      </c>
      <c r="AJ165" s="109">
        <f t="shared" si="91"/>
        <v>50</v>
      </c>
      <c r="AK165" s="88"/>
      <c r="AL165" s="191">
        <f t="shared" si="92"/>
        <v>175.76000000000204</v>
      </c>
      <c r="AM165" s="191" t="str">
        <f t="shared" si="93"/>
        <v/>
      </c>
      <c r="AN165" s="88"/>
      <c r="AO165" s="191"/>
      <c r="AP165" s="191">
        <f t="shared" si="77"/>
        <v>14113.439999999828</v>
      </c>
      <c r="AQ165" s="191">
        <f t="shared" si="100"/>
        <v>178.1022755193577</v>
      </c>
      <c r="AR165" s="191">
        <f t="shared" si="101"/>
        <v>-37.955312742998728</v>
      </c>
      <c r="AS165" s="250">
        <f t="shared" si="104"/>
        <v>0</v>
      </c>
      <c r="AT165" s="250">
        <f t="shared" si="105"/>
        <v>0</v>
      </c>
      <c r="AU165" s="250">
        <f t="shared" si="106"/>
        <v>1</v>
      </c>
      <c r="AV165" s="250">
        <f t="shared" si="107"/>
        <v>0</v>
      </c>
      <c r="AW165" s="250">
        <f t="shared" si="108"/>
        <v>0</v>
      </c>
      <c r="AX165" s="250">
        <f t="shared" si="109"/>
        <v>0</v>
      </c>
      <c r="AY165" s="89"/>
      <c r="AZ165" s="111"/>
      <c r="BA165" s="111"/>
      <c r="BB165" s="111"/>
      <c r="BC165" s="111"/>
      <c r="BD165" s="111"/>
      <c r="BE165" s="111"/>
      <c r="BF165" s="111"/>
      <c r="BG165" s="111"/>
      <c r="BH165" s="89"/>
      <c r="BI165" s="89"/>
      <c r="BJ165" s="89"/>
      <c r="BK165" s="89"/>
      <c r="BL165" s="89"/>
    </row>
    <row r="166" spans="1:64" x14ac:dyDescent="0.25">
      <c r="A166" s="86">
        <f t="shared" si="78"/>
        <v>165</v>
      </c>
      <c r="B166" s="113">
        <v>4.8714114713647293E-3</v>
      </c>
      <c r="C166" s="88"/>
      <c r="D166" s="88"/>
      <c r="E166" s="194">
        <f t="shared" si="81"/>
        <v>4.1396891437680793E-3</v>
      </c>
      <c r="F166" s="89">
        <f t="shared" si="94"/>
        <v>-1.192827429602532E-3</v>
      </c>
      <c r="G166" s="113">
        <v>9.5053724749188329E-2</v>
      </c>
      <c r="H166" s="88"/>
      <c r="I166" s="84">
        <f t="shared" si="82"/>
        <v>22631.80378132367</v>
      </c>
      <c r="J166" s="84">
        <f t="shared" si="83"/>
        <v>22739.832575454846</v>
      </c>
      <c r="K166" s="84">
        <f t="shared" si="84"/>
        <v>22847.861369586026</v>
      </c>
      <c r="L166" s="84">
        <f t="shared" si="85"/>
        <v>22955.890163717202</v>
      </c>
      <c r="M166" s="108">
        <f>IF(T166&lt;&gt;0,(((G166+1)*('Data Raw'!$N$1007-'Data Raw'!$N$1008)/2+'Data Raw'!$N$1008)*'Data Raw'!$M$1010+'Data Raw'!$M$1009)*AE166+AE166)</f>
        <v>23063.918957848382</v>
      </c>
      <c r="N166" s="84">
        <f t="shared" si="86"/>
        <v>23171.947751979562</v>
      </c>
      <c r="O166" s="84">
        <f t="shared" si="87"/>
        <v>23279.976546110738</v>
      </c>
      <c r="P166" s="84">
        <f t="shared" si="88"/>
        <v>23388.005340241918</v>
      </c>
      <c r="Q166" s="84">
        <f t="shared" si="89"/>
        <v>23496.034134373094</v>
      </c>
      <c r="R166" s="166" t="str">
        <f t="shared" si="95"/>
        <v/>
      </c>
      <c r="S166" s="109">
        <f>'Data Raw'!E208</f>
        <v>23027.15</v>
      </c>
      <c r="T166" s="109">
        <f>'Data Raw'!G208</f>
        <v>23193.64</v>
      </c>
      <c r="U166" s="109">
        <f>'Data Raw'!D208</f>
        <v>23264.75</v>
      </c>
      <c r="V166" s="166" t="str">
        <f t="shared" si="96"/>
        <v/>
      </c>
      <c r="W166" s="89">
        <f t="shared" si="79"/>
        <v>-129.72104215161744</v>
      </c>
      <c r="X166" s="89">
        <f t="shared" si="80"/>
        <v>16827.548776901709</v>
      </c>
      <c r="Y166" s="89">
        <f t="shared" si="97"/>
        <v>205.95174103636765</v>
      </c>
      <c r="Z166" s="109">
        <f t="shared" si="90"/>
        <v>237.59999999999854</v>
      </c>
      <c r="AA166" s="89">
        <f t="shared" si="98"/>
        <v>330.64797766800893</v>
      </c>
      <c r="AB166" s="89">
        <f t="shared" si="99"/>
        <v>22847.557422145892</v>
      </c>
      <c r="AC166" s="89">
        <f t="shared" si="102"/>
        <v>23436.02257785411</v>
      </c>
      <c r="AD166" s="89">
        <f t="shared" si="103"/>
        <v>1</v>
      </c>
      <c r="AE166" s="89">
        <f>'Data Raw'!C208</f>
        <v>23141.79</v>
      </c>
      <c r="AF166" s="89"/>
      <c r="AG166" s="89">
        <f t="shared" si="74"/>
        <v>51.849999999998545</v>
      </c>
      <c r="AH166" s="89">
        <f t="shared" si="75"/>
        <v>-77.871042151618894</v>
      </c>
      <c r="AI166" s="109">
        <f t="shared" si="76"/>
        <v>-1</v>
      </c>
      <c r="AJ166" s="109">
        <f t="shared" si="91"/>
        <v>50</v>
      </c>
      <c r="AK166" s="88"/>
      <c r="AL166" s="191" t="str">
        <f t="shared" si="92"/>
        <v/>
      </c>
      <c r="AM166" s="191">
        <f t="shared" si="93"/>
        <v>-51.849999999998545</v>
      </c>
      <c r="AN166" s="88"/>
      <c r="AO166" s="191"/>
      <c r="AP166" s="191">
        <f t="shared" si="77"/>
        <v>2688.4224999998492</v>
      </c>
      <c r="AQ166" s="191">
        <f t="shared" si="100"/>
        <v>164.07424490609557</v>
      </c>
      <c r="AR166" s="191">
        <f t="shared" si="101"/>
        <v>-41.877496130272078</v>
      </c>
      <c r="AS166" s="250">
        <f t="shared" si="104"/>
        <v>0</v>
      </c>
      <c r="AT166" s="250">
        <f t="shared" si="105"/>
        <v>0</v>
      </c>
      <c r="AU166" s="250">
        <f t="shared" si="106"/>
        <v>0</v>
      </c>
      <c r="AV166" s="250">
        <f t="shared" si="107"/>
        <v>1</v>
      </c>
      <c r="AW166" s="250">
        <f t="shared" si="108"/>
        <v>0</v>
      </c>
      <c r="AX166" s="250">
        <f t="shared" si="109"/>
        <v>0</v>
      </c>
      <c r="AY166" s="89"/>
      <c r="AZ166" s="111"/>
      <c r="BA166" s="111"/>
      <c r="BB166" s="111"/>
      <c r="BC166" s="111"/>
      <c r="BD166" s="111"/>
      <c r="BE166" s="111"/>
      <c r="BF166" s="111"/>
      <c r="BG166" s="111"/>
      <c r="BH166" s="89"/>
      <c r="BI166" s="89"/>
      <c r="BJ166" s="89"/>
      <c r="BK166" s="89"/>
      <c r="BL166" s="89"/>
    </row>
    <row r="167" spans="1:64" x14ac:dyDescent="0.25">
      <c r="A167" s="86">
        <f t="shared" si="78"/>
        <v>166</v>
      </c>
      <c r="B167" s="113">
        <v>2.8595422016089544E-3</v>
      </c>
      <c r="C167" s="88"/>
      <c r="D167" s="88"/>
      <c r="E167" s="194">
        <f t="shared" si="81"/>
        <v>-2.0118692697557749E-3</v>
      </c>
      <c r="F167" s="89">
        <f t="shared" si="94"/>
        <v>-1.3098334067672807E-3</v>
      </c>
      <c r="G167" s="113">
        <v>0.10934070104934797</v>
      </c>
      <c r="H167" s="88"/>
      <c r="I167" s="84">
        <f t="shared" si="82"/>
        <v>22912.249728111939</v>
      </c>
      <c r="J167" s="84">
        <f t="shared" si="83"/>
        <v>23015.225598630121</v>
      </c>
      <c r="K167" s="84">
        <f t="shared" si="84"/>
        <v>23118.201469148305</v>
      </c>
      <c r="L167" s="84">
        <f t="shared" si="85"/>
        <v>23221.177339666487</v>
      </c>
      <c r="M167" s="108">
        <f>IF(T167&lt;&gt;0,(((G167+1)*('Data Raw'!$N$1007-'Data Raw'!$N$1008)/2+'Data Raw'!$N$1008)*'Data Raw'!$M$1010+'Data Raw'!$M$1009)*AE167+AE167)</f>
        <v>23324.153210184671</v>
      </c>
      <c r="N167" s="84">
        <f t="shared" si="86"/>
        <v>23427.129080702856</v>
      </c>
      <c r="O167" s="84">
        <f t="shared" si="87"/>
        <v>23530.104951221037</v>
      </c>
      <c r="P167" s="84">
        <f t="shared" si="88"/>
        <v>23633.080821739222</v>
      </c>
      <c r="Q167" s="84">
        <f t="shared" si="89"/>
        <v>23736.056692257403</v>
      </c>
      <c r="R167" s="166" t="str">
        <f t="shared" si="95"/>
        <v/>
      </c>
      <c r="S167" s="109">
        <f>'Data Raw'!E209</f>
        <v>23186.57</v>
      </c>
      <c r="T167" s="109">
        <f>'Data Raw'!G209</f>
        <v>23223.759999999998</v>
      </c>
      <c r="U167" s="109">
        <f>'Data Raw'!D209</f>
        <v>23383.19</v>
      </c>
      <c r="V167" s="166">
        <f t="shared" si="96"/>
        <v>1</v>
      </c>
      <c r="W167" s="89">
        <f t="shared" si="79"/>
        <v>100.39321018467308</v>
      </c>
      <c r="X167" s="89">
        <f t="shared" si="80"/>
        <v>10078.796651183946</v>
      </c>
      <c r="Y167" s="89">
        <f t="shared" si="97"/>
        <v>194.41322503025432</v>
      </c>
      <c r="Z167" s="109">
        <f t="shared" si="90"/>
        <v>196.61999999999898</v>
      </c>
      <c r="AA167" s="89">
        <f t="shared" si="98"/>
        <v>311.50112371543611</v>
      </c>
      <c r="AB167" s="89">
        <f t="shared" si="99"/>
        <v>23094.939218982196</v>
      </c>
      <c r="AC167" s="89">
        <f t="shared" si="102"/>
        <v>23657.040781017808</v>
      </c>
      <c r="AD167" s="89">
        <f t="shared" si="103"/>
        <v>1</v>
      </c>
      <c r="AE167" s="89">
        <f>'Data Raw'!C209</f>
        <v>23375.99</v>
      </c>
      <c r="AF167" s="89"/>
      <c r="AG167" s="89">
        <f t="shared" si="74"/>
        <v>-152.2300000000032</v>
      </c>
      <c r="AH167" s="89">
        <f t="shared" si="75"/>
        <v>-51.836789815330121</v>
      </c>
      <c r="AI167" s="109">
        <f t="shared" si="76"/>
        <v>-1</v>
      </c>
      <c r="AJ167" s="109">
        <f t="shared" si="91"/>
        <v>50</v>
      </c>
      <c r="AK167" s="88"/>
      <c r="AL167" s="191">
        <f t="shared" si="92"/>
        <v>51.849999999998545</v>
      </c>
      <c r="AM167" s="191" t="str">
        <f t="shared" si="93"/>
        <v/>
      </c>
      <c r="AN167" s="88"/>
      <c r="AO167" s="191"/>
      <c r="AP167" s="191">
        <f t="shared" si="77"/>
        <v>23173.972900000976</v>
      </c>
      <c r="AQ167" s="191">
        <f t="shared" si="100"/>
        <v>162.75821769430752</v>
      </c>
      <c r="AR167" s="191">
        <f t="shared" si="101"/>
        <v>-31.655007335946806</v>
      </c>
      <c r="AS167" s="250">
        <f t="shared" si="104"/>
        <v>0</v>
      </c>
      <c r="AT167" s="250">
        <f t="shared" si="105"/>
        <v>0</v>
      </c>
      <c r="AU167" s="250">
        <f t="shared" si="106"/>
        <v>1</v>
      </c>
      <c r="AV167" s="250">
        <f t="shared" si="107"/>
        <v>0</v>
      </c>
      <c r="AW167" s="250">
        <f t="shared" si="108"/>
        <v>0</v>
      </c>
      <c r="AX167" s="250">
        <f t="shared" si="109"/>
        <v>0</v>
      </c>
      <c r="AY167" s="89"/>
      <c r="AZ167" s="111"/>
      <c r="BA167" s="111"/>
      <c r="BB167" s="111"/>
      <c r="BC167" s="111"/>
      <c r="BD167" s="111"/>
      <c r="BE167" s="111"/>
      <c r="BF167" s="111"/>
      <c r="BG167" s="111"/>
      <c r="BH167" s="89"/>
      <c r="BI167" s="89"/>
      <c r="BJ167" s="89"/>
      <c r="BK167" s="89"/>
      <c r="BL167" s="89"/>
    </row>
    <row r="168" spans="1:64" x14ac:dyDescent="0.25">
      <c r="A168" s="86">
        <f t="shared" si="78"/>
        <v>167</v>
      </c>
      <c r="B168" s="113">
        <v>1.4182949556927984E-3</v>
      </c>
      <c r="C168" s="88"/>
      <c r="D168" s="88"/>
      <c r="E168" s="194">
        <f t="shared" si="81"/>
        <v>-1.441247245916156E-3</v>
      </c>
      <c r="F168" s="89">
        <f t="shared" si="94"/>
        <v>-1.328606812359977E-3</v>
      </c>
      <c r="G168" s="113">
        <v>9.8334153640428773E-2</v>
      </c>
      <c r="H168" s="88"/>
      <c r="I168" s="84">
        <f t="shared" si="82"/>
        <v>22821.313526334379</v>
      </c>
      <c r="J168" s="84">
        <f t="shared" si="83"/>
        <v>22918.520138849504</v>
      </c>
      <c r="K168" s="84">
        <f t="shared" si="84"/>
        <v>23015.726751364633</v>
      </c>
      <c r="L168" s="84">
        <f t="shared" si="85"/>
        <v>23112.933363879758</v>
      </c>
      <c r="M168" s="108">
        <f>IF(T168&lt;&gt;0,(((G168+1)*('Data Raw'!$N$1007-'Data Raw'!$N$1008)/2+'Data Raw'!$N$1008)*'Data Raw'!$M$1010+'Data Raw'!$M$1009)*AE168+AE168)</f>
        <v>23210.139976394887</v>
      </c>
      <c r="N168" s="84">
        <f t="shared" si="86"/>
        <v>23307.346588910015</v>
      </c>
      <c r="O168" s="84">
        <f t="shared" si="87"/>
        <v>23404.55320142514</v>
      </c>
      <c r="P168" s="84">
        <f t="shared" si="88"/>
        <v>23501.759813940269</v>
      </c>
      <c r="Q168" s="84">
        <f t="shared" si="89"/>
        <v>23598.966426455394</v>
      </c>
      <c r="R168" s="166" t="str">
        <f t="shared" si="95"/>
        <v/>
      </c>
      <c r="S168" s="109">
        <f>'Data Raw'!E210</f>
        <v>23099.48</v>
      </c>
      <c r="T168" s="109">
        <f>'Data Raw'!G210</f>
        <v>23280.560000000001</v>
      </c>
      <c r="U168" s="109">
        <f>'Data Raw'!D210</f>
        <v>23319.439999999999</v>
      </c>
      <c r="V168" s="166">
        <f t="shared" si="96"/>
        <v>1</v>
      </c>
      <c r="W168" s="89">
        <f t="shared" si="79"/>
        <v>-70.420023605114693</v>
      </c>
      <c r="X168" s="89">
        <f t="shared" si="80"/>
        <v>4958.9797245449108</v>
      </c>
      <c r="Y168" s="89">
        <f t="shared" si="97"/>
        <v>181.94896934679659</v>
      </c>
      <c r="Z168" s="109">
        <f t="shared" si="90"/>
        <v>219.95999999999913</v>
      </c>
      <c r="AA168" s="89">
        <f t="shared" si="98"/>
        <v>298.42382032751658</v>
      </c>
      <c r="AB168" s="89">
        <f t="shared" si="99"/>
        <v>23017.574044841876</v>
      </c>
      <c r="AC168" s="89">
        <f t="shared" si="102"/>
        <v>23547.125955158121</v>
      </c>
      <c r="AD168" s="89">
        <f t="shared" si="103"/>
        <v>1</v>
      </c>
      <c r="AE168" s="89">
        <f>'Data Raw'!C210</f>
        <v>23282.35</v>
      </c>
      <c r="AF168" s="89"/>
      <c r="AG168" s="89">
        <f t="shared" si="74"/>
        <v>-1.7899999999972351</v>
      </c>
      <c r="AH168" s="89">
        <f t="shared" si="75"/>
        <v>-72.210023605111928</v>
      </c>
      <c r="AI168" s="109">
        <f t="shared" si="76"/>
        <v>-1</v>
      </c>
      <c r="AJ168" s="109">
        <f t="shared" si="91"/>
        <v>48.603306257563581</v>
      </c>
      <c r="AK168" s="88"/>
      <c r="AL168" s="191">
        <f t="shared" si="92"/>
        <v>152.2300000000032</v>
      </c>
      <c r="AM168" s="191" t="str">
        <f t="shared" si="93"/>
        <v/>
      </c>
      <c r="AN168" s="88"/>
      <c r="AO168" s="191"/>
      <c r="AP168" s="191">
        <f t="shared" si="77"/>
        <v>3.2040999999901016</v>
      </c>
      <c r="AQ168" s="191">
        <f t="shared" si="100"/>
        <v>144.87286017271748</v>
      </c>
      <c r="AR168" s="191">
        <f t="shared" si="101"/>
        <v>-37.076109174079107</v>
      </c>
      <c r="AS168" s="250">
        <f t="shared" si="104"/>
        <v>0</v>
      </c>
      <c r="AT168" s="250">
        <f t="shared" si="105"/>
        <v>0</v>
      </c>
      <c r="AU168" s="250">
        <f t="shared" si="106"/>
        <v>0</v>
      </c>
      <c r="AV168" s="250">
        <f t="shared" si="107"/>
        <v>1</v>
      </c>
      <c r="AW168" s="250">
        <f t="shared" si="108"/>
        <v>0</v>
      </c>
      <c r="AX168" s="250">
        <f t="shared" si="109"/>
        <v>0</v>
      </c>
      <c r="AY168" s="89"/>
      <c r="AZ168" s="111"/>
      <c r="BA168" s="111"/>
      <c r="BB168" s="111"/>
      <c r="BC168" s="111"/>
      <c r="BD168" s="111"/>
      <c r="BE168" s="111"/>
      <c r="BF168" s="111"/>
      <c r="BG168" s="111"/>
      <c r="BH168" s="89"/>
      <c r="BI168" s="89"/>
      <c r="BJ168" s="89"/>
      <c r="BK168" s="89"/>
      <c r="BL168" s="89"/>
    </row>
    <row r="169" spans="1:64" x14ac:dyDescent="0.25">
      <c r="A169" s="86">
        <f t="shared" si="78"/>
        <v>168</v>
      </c>
      <c r="B169" s="113">
        <v>3.4697701380390442E-3</v>
      </c>
      <c r="C169" s="88"/>
      <c r="D169" s="88"/>
      <c r="E169" s="194">
        <f t="shared" si="81"/>
        <v>2.0514751823462458E-3</v>
      </c>
      <c r="F169" s="89">
        <f t="shared" si="94"/>
        <v>-8.4573795597337365E-4</v>
      </c>
      <c r="G169" s="113">
        <v>0.10620117293503925</v>
      </c>
      <c r="H169" s="88"/>
      <c r="I169" s="84">
        <f t="shared" si="82"/>
        <v>22832.65245544798</v>
      </c>
      <c r="J169" s="84">
        <f t="shared" si="83"/>
        <v>22923.626940121376</v>
      </c>
      <c r="K169" s="84">
        <f t="shared" si="84"/>
        <v>23014.601424794775</v>
      </c>
      <c r="L169" s="84">
        <f t="shared" si="85"/>
        <v>23105.575909468171</v>
      </c>
      <c r="M169" s="108">
        <f>IF(T169&lt;&gt;0,(((G169+1)*('Data Raw'!$N$1007-'Data Raw'!$N$1008)/2+'Data Raw'!$N$1008)*'Data Raw'!$M$1010+'Data Raw'!$M$1009)*AE169+AE169)</f>
        <v>23196.55039414157</v>
      </c>
      <c r="N169" s="84">
        <f t="shared" si="86"/>
        <v>23287.524878814969</v>
      </c>
      <c r="O169" s="84">
        <f t="shared" si="87"/>
        <v>23378.499363488365</v>
      </c>
      <c r="P169" s="84">
        <f t="shared" si="88"/>
        <v>23469.473848161764</v>
      </c>
      <c r="Q169" s="84">
        <f t="shared" si="89"/>
        <v>23560.44833283516</v>
      </c>
      <c r="R169" s="166" t="str">
        <f t="shared" si="95"/>
        <v/>
      </c>
      <c r="S169" s="109">
        <f>'Data Raw'!E211</f>
        <v>23008.28</v>
      </c>
      <c r="T169" s="109">
        <f>'Data Raw'!G211</f>
        <v>23086.54</v>
      </c>
      <c r="U169" s="109">
        <f>'Data Raw'!D211</f>
        <v>23253.98</v>
      </c>
      <c r="V169" s="166">
        <f t="shared" si="96"/>
        <v>1</v>
      </c>
      <c r="W169" s="89">
        <f t="shared" si="79"/>
        <v>110.01039414156912</v>
      </c>
      <c r="X169" s="89">
        <f t="shared" si="80"/>
        <v>12102.286819183386</v>
      </c>
      <c r="Y169" s="89">
        <f t="shared" si="97"/>
        <v>173.50786375647667</v>
      </c>
      <c r="Z169" s="109">
        <f t="shared" si="90"/>
        <v>245.70000000000073</v>
      </c>
      <c r="AA169" s="89">
        <f t="shared" si="98"/>
        <v>290.89184599501431</v>
      </c>
      <c r="AB169" s="89">
        <f t="shared" si="99"/>
        <v>23000.319752721611</v>
      </c>
      <c r="AC169" s="89">
        <f t="shared" si="102"/>
        <v>23507.640247278388</v>
      </c>
      <c r="AD169" s="89">
        <f t="shared" si="103"/>
        <v>1</v>
      </c>
      <c r="AE169" s="89">
        <f>'Data Raw'!C211</f>
        <v>23253.98</v>
      </c>
      <c r="AF169" s="89"/>
      <c r="AG169" s="89">
        <f t="shared" si="74"/>
        <v>-167.43999999999869</v>
      </c>
      <c r="AH169" s="89">
        <f t="shared" si="75"/>
        <v>-57.429605858429568</v>
      </c>
      <c r="AI169" s="109">
        <f t="shared" si="76"/>
        <v>-1</v>
      </c>
      <c r="AJ169" s="109">
        <f t="shared" si="91"/>
        <v>45.487242336699147</v>
      </c>
      <c r="AK169" s="88"/>
      <c r="AL169" s="191">
        <f t="shared" si="92"/>
        <v>1.7899999999972351</v>
      </c>
      <c r="AM169" s="191" t="str">
        <f t="shared" si="93"/>
        <v/>
      </c>
      <c r="AN169" s="88"/>
      <c r="AO169" s="191"/>
      <c r="AP169" s="191">
        <f t="shared" si="77"/>
        <v>28036.153599999561</v>
      </c>
      <c r="AQ169" s="191">
        <f t="shared" si="100"/>
        <v>147.3803201535265</v>
      </c>
      <c r="AR169" s="191">
        <f t="shared" si="101"/>
        <v>-26.127543602950169</v>
      </c>
      <c r="AS169" s="250">
        <f t="shared" si="104"/>
        <v>0</v>
      </c>
      <c r="AT169" s="250">
        <f t="shared" si="105"/>
        <v>0</v>
      </c>
      <c r="AU169" s="250">
        <f t="shared" si="106"/>
        <v>1</v>
      </c>
      <c r="AV169" s="250">
        <f t="shared" si="107"/>
        <v>0</v>
      </c>
      <c r="AW169" s="250">
        <f t="shared" si="108"/>
        <v>0</v>
      </c>
      <c r="AX169" s="250">
        <f t="shared" si="109"/>
        <v>0</v>
      </c>
      <c r="AY169" s="89"/>
      <c r="AZ169" s="111"/>
      <c r="BA169" s="111"/>
      <c r="BB169" s="111"/>
      <c r="BC169" s="111"/>
      <c r="BD169" s="111"/>
      <c r="BE169" s="111"/>
      <c r="BF169" s="111"/>
      <c r="BG169" s="111"/>
      <c r="BH169" s="89"/>
      <c r="BI169" s="89"/>
      <c r="BJ169" s="89"/>
      <c r="BK169" s="89"/>
      <c r="BL169" s="89"/>
    </row>
    <row r="170" spans="1:64" x14ac:dyDescent="0.25">
      <c r="A170" s="86">
        <f t="shared" si="78"/>
        <v>169</v>
      </c>
      <c r="B170" s="113">
        <v>1.1114469149856314E-3</v>
      </c>
      <c r="C170" s="88"/>
      <c r="D170" s="88"/>
      <c r="E170" s="194">
        <f t="shared" si="81"/>
        <v>-2.3583232230534128E-3</v>
      </c>
      <c r="F170" s="89">
        <f t="shared" si="94"/>
        <v>-1.0618215655562363E-3</v>
      </c>
      <c r="G170" s="113">
        <v>9.3686946260268078E-2</v>
      </c>
      <c r="H170" s="88"/>
      <c r="I170" s="84">
        <f t="shared" si="82"/>
        <v>22703.062356226619</v>
      </c>
      <c r="J170" s="84">
        <f t="shared" si="83"/>
        <v>22789.816288104856</v>
      </c>
      <c r="K170" s="84">
        <f t="shared" si="84"/>
        <v>22876.570219983096</v>
      </c>
      <c r="L170" s="84">
        <f t="shared" si="85"/>
        <v>22963.324151861332</v>
      </c>
      <c r="M170" s="108">
        <f>IF(T170&lt;&gt;0,(((G170+1)*('Data Raw'!$N$1007-'Data Raw'!$N$1008)/2+'Data Raw'!$N$1008)*'Data Raw'!$M$1010+'Data Raw'!$M$1009)*AE170+AE170)</f>
        <v>23050.078083739572</v>
      </c>
      <c r="N170" s="84">
        <f t="shared" si="86"/>
        <v>23136.832015617812</v>
      </c>
      <c r="O170" s="84">
        <f t="shared" si="87"/>
        <v>23223.585947496049</v>
      </c>
      <c r="P170" s="84">
        <f t="shared" si="88"/>
        <v>23310.339879374289</v>
      </c>
      <c r="Q170" s="84">
        <f t="shared" si="89"/>
        <v>23397.093811252525</v>
      </c>
      <c r="R170" s="166" t="str">
        <f t="shared" si="95"/>
        <v/>
      </c>
      <c r="S170" s="109">
        <f>'Data Raw'!E212</f>
        <v>22990.240000000002</v>
      </c>
      <c r="T170" s="109">
        <f>'Data Raw'!G212</f>
        <v>23112.01</v>
      </c>
      <c r="U170" s="109">
        <f>'Data Raw'!D212</f>
        <v>23248.26</v>
      </c>
      <c r="V170" s="166">
        <f t="shared" si="96"/>
        <v>1</v>
      </c>
      <c r="W170" s="89">
        <f t="shared" si="79"/>
        <v>-61.931916260426078</v>
      </c>
      <c r="X170" s="89">
        <f t="shared" si="80"/>
        <v>3835.5622516884282</v>
      </c>
      <c r="Y170" s="89">
        <f t="shared" si="97"/>
        <v>162.33362250259489</v>
      </c>
      <c r="Z170" s="109">
        <f t="shared" si="90"/>
        <v>258.0199999999968</v>
      </c>
      <c r="AA170" s="89">
        <f t="shared" si="98"/>
        <v>286.19586799572608</v>
      </c>
      <c r="AB170" s="89">
        <f t="shared" si="99"/>
        <v>22883.191930904239</v>
      </c>
      <c r="AC170" s="89">
        <f t="shared" si="102"/>
        <v>23377.708069095763</v>
      </c>
      <c r="AD170" s="89">
        <f t="shared" si="103"/>
        <v>1</v>
      </c>
      <c r="AE170" s="89">
        <f>'Data Raw'!C212</f>
        <v>23130.45</v>
      </c>
      <c r="AF170" s="89"/>
      <c r="AG170" s="89">
        <f t="shared" si="74"/>
        <v>-18.440000000002328</v>
      </c>
      <c r="AH170" s="89">
        <f t="shared" si="75"/>
        <v>-80.371916260428407</v>
      </c>
      <c r="AI170" s="109">
        <f t="shared" si="76"/>
        <v>-1</v>
      </c>
      <c r="AJ170" s="109">
        <f t="shared" si="91"/>
        <v>43.376965939119167</v>
      </c>
      <c r="AK170" s="88"/>
      <c r="AL170" s="191">
        <f t="shared" si="92"/>
        <v>167.43999999999869</v>
      </c>
      <c r="AM170" s="191" t="str">
        <f t="shared" si="93"/>
        <v/>
      </c>
      <c r="AN170" s="88"/>
      <c r="AO170" s="191"/>
      <c r="AP170" s="191">
        <f t="shared" si="77"/>
        <v>340.03360000008587</v>
      </c>
      <c r="AQ170" s="191">
        <f t="shared" si="100"/>
        <v>133.05361791424602</v>
      </c>
      <c r="AR170" s="191">
        <f t="shared" si="101"/>
        <v>-29.280004588348874</v>
      </c>
      <c r="AS170" s="250">
        <f t="shared" si="104"/>
        <v>0</v>
      </c>
      <c r="AT170" s="250">
        <f t="shared" si="105"/>
        <v>0</v>
      </c>
      <c r="AU170" s="250">
        <f t="shared" si="106"/>
        <v>0</v>
      </c>
      <c r="AV170" s="250">
        <f t="shared" si="107"/>
        <v>1</v>
      </c>
      <c r="AW170" s="250">
        <f t="shared" si="108"/>
        <v>0</v>
      </c>
      <c r="AX170" s="250">
        <f t="shared" si="109"/>
        <v>0</v>
      </c>
      <c r="AY170" s="89"/>
      <c r="AZ170" s="111"/>
      <c r="BA170" s="111"/>
      <c r="BB170" s="111"/>
      <c r="BC170" s="111"/>
      <c r="BD170" s="111"/>
      <c r="BE170" s="111"/>
      <c r="BF170" s="111"/>
      <c r="BG170" s="111"/>
      <c r="BH170" s="89"/>
      <c r="BI170" s="89"/>
      <c r="BJ170" s="89"/>
      <c r="BK170" s="89"/>
      <c r="BL170" s="89"/>
    </row>
    <row r="171" spans="1:64" x14ac:dyDescent="0.25">
      <c r="A171" s="86">
        <f t="shared" si="78"/>
        <v>170</v>
      </c>
      <c r="B171" s="113">
        <v>2.1322839225073904E-3</v>
      </c>
      <c r="C171" s="88"/>
      <c r="D171" s="88"/>
      <c r="E171" s="194">
        <f t="shared" si="81"/>
        <v>1.020837007521759E-3</v>
      </c>
      <c r="F171" s="89">
        <f t="shared" si="94"/>
        <v>-7.6429891225937997E-4</v>
      </c>
      <c r="G171" s="113">
        <v>0.10059838630475477</v>
      </c>
      <c r="H171" s="88"/>
      <c r="I171" s="84">
        <f t="shared" si="82"/>
        <v>23160.354058141787</v>
      </c>
      <c r="J171" s="84">
        <f t="shared" si="83"/>
        <v>23241.520869393087</v>
      </c>
      <c r="K171" s="84">
        <f t="shared" si="84"/>
        <v>23322.687680644383</v>
      </c>
      <c r="L171" s="84">
        <f t="shared" si="85"/>
        <v>23403.854491895683</v>
      </c>
      <c r="M171" s="108">
        <f>IF(T171&lt;&gt;0,(((G171+1)*('Data Raw'!$N$1007-'Data Raw'!$N$1008)/2+'Data Raw'!$N$1008)*'Data Raw'!$M$1010+'Data Raw'!$M$1009)*AE171+AE171)</f>
        <v>23485.021303146979</v>
      </c>
      <c r="N171" s="84">
        <f t="shared" si="86"/>
        <v>23566.188114398276</v>
      </c>
      <c r="O171" s="84">
        <f t="shared" si="87"/>
        <v>23647.354925649575</v>
      </c>
      <c r="P171" s="84">
        <f t="shared" si="88"/>
        <v>23728.521736900871</v>
      </c>
      <c r="Q171" s="84">
        <f t="shared" si="89"/>
        <v>23809.688548152171</v>
      </c>
      <c r="R171" s="166" t="str">
        <f t="shared" si="95"/>
        <v/>
      </c>
      <c r="S171" s="109">
        <f>'Data Raw'!E213</f>
        <v>23394.77</v>
      </c>
      <c r="T171" s="109">
        <f>'Data Raw'!G213</f>
        <v>23397.67</v>
      </c>
      <c r="U171" s="109">
        <f>'Data Raw'!D213</f>
        <v>23590.12</v>
      </c>
      <c r="V171" s="166">
        <f t="shared" si="96"/>
        <v>1</v>
      </c>
      <c r="W171" s="89">
        <f t="shared" si="79"/>
        <v>87.351303146981081</v>
      </c>
      <c r="X171" s="89">
        <f t="shared" si="80"/>
        <v>7630.2501614757866</v>
      </c>
      <c r="Y171" s="89">
        <f t="shared" si="97"/>
        <v>153.87540420295787</v>
      </c>
      <c r="Z171" s="109">
        <f t="shared" si="90"/>
        <v>195.34999999999854</v>
      </c>
      <c r="AA171" s="89">
        <f t="shared" si="98"/>
        <v>273.21788685347934</v>
      </c>
      <c r="AB171" s="89">
        <f t="shared" si="99"/>
        <v>23310.523512203632</v>
      </c>
      <c r="AC171" s="89">
        <f t="shared" si="102"/>
        <v>23797.05648779637</v>
      </c>
      <c r="AD171" s="89">
        <f t="shared" si="103"/>
        <v>1</v>
      </c>
      <c r="AE171" s="89">
        <f>'Data Raw'!C213</f>
        <v>23553.79</v>
      </c>
      <c r="AF171" s="89"/>
      <c r="AG171" s="89">
        <f t="shared" si="74"/>
        <v>-156.12000000000262</v>
      </c>
      <c r="AH171" s="89">
        <f t="shared" si="75"/>
        <v>-68.768696853021538</v>
      </c>
      <c r="AI171" s="109">
        <f t="shared" si="76"/>
        <v>-1</v>
      </c>
      <c r="AJ171" s="109">
        <f t="shared" si="91"/>
        <v>40.583405625648723</v>
      </c>
      <c r="AK171" s="88"/>
      <c r="AL171" s="191">
        <f t="shared" si="92"/>
        <v>18.440000000002328</v>
      </c>
      <c r="AM171" s="191" t="str">
        <f t="shared" si="93"/>
        <v/>
      </c>
      <c r="AN171" s="88"/>
      <c r="AO171" s="191"/>
      <c r="AP171" s="191">
        <f t="shared" si="77"/>
        <v>24373.454400000817</v>
      </c>
      <c r="AQ171" s="191">
        <f t="shared" si="100"/>
        <v>135.61654925710786</v>
      </c>
      <c r="AR171" s="191">
        <f t="shared" si="101"/>
        <v>-18.258854945850004</v>
      </c>
      <c r="AS171" s="250">
        <f t="shared" si="104"/>
        <v>0</v>
      </c>
      <c r="AT171" s="250">
        <f t="shared" si="105"/>
        <v>0</v>
      </c>
      <c r="AU171" s="250">
        <f t="shared" si="106"/>
        <v>1</v>
      </c>
      <c r="AV171" s="250">
        <f t="shared" si="107"/>
        <v>0</v>
      </c>
      <c r="AW171" s="250">
        <f t="shared" si="108"/>
        <v>0</v>
      </c>
      <c r="AX171" s="250">
        <f t="shared" si="109"/>
        <v>0</v>
      </c>
      <c r="AY171" s="89"/>
      <c r="AZ171" s="111"/>
      <c r="BA171" s="111"/>
      <c r="BB171" s="111"/>
      <c r="BC171" s="111"/>
      <c r="BD171" s="111"/>
      <c r="BE171" s="111"/>
      <c r="BF171" s="111"/>
      <c r="BG171" s="111"/>
      <c r="BH171" s="89"/>
      <c r="BI171" s="89"/>
      <c r="BJ171" s="89"/>
      <c r="BK171" s="89"/>
      <c r="BL171" s="89"/>
    </row>
    <row r="172" spans="1:64" x14ac:dyDescent="0.25">
      <c r="A172" s="86">
        <f t="shared" si="78"/>
        <v>171</v>
      </c>
      <c r="B172" s="113">
        <v>6.2335387768946773E-3</v>
      </c>
      <c r="C172" s="88"/>
      <c r="D172" s="88"/>
      <c r="E172" s="194">
        <f t="shared" si="81"/>
        <v>4.101254854387287E-3</v>
      </c>
      <c r="F172" s="89">
        <f t="shared" si="94"/>
        <v>-6.9219802738427517E-5</v>
      </c>
      <c r="G172" s="113">
        <v>9.1029110104048488E-2</v>
      </c>
      <c r="H172" s="88"/>
      <c r="I172" s="84">
        <f t="shared" si="82"/>
        <v>23116.078033569647</v>
      </c>
      <c r="J172" s="84">
        <f t="shared" si="83"/>
        <v>23193.015735671124</v>
      </c>
      <c r="K172" s="84">
        <f t="shared" si="84"/>
        <v>23269.953437772605</v>
      </c>
      <c r="L172" s="84">
        <f t="shared" si="85"/>
        <v>23346.891139874082</v>
      </c>
      <c r="M172" s="108">
        <f>IF(T172&lt;&gt;0,(((G172+1)*('Data Raw'!$N$1007-'Data Raw'!$N$1008)/2+'Data Raw'!$N$1008)*'Data Raw'!$M$1010+'Data Raw'!$M$1009)*AE172+AE172)</f>
        <v>23423.828841975563</v>
      </c>
      <c r="N172" s="84">
        <f t="shared" si="86"/>
        <v>23500.766544077043</v>
      </c>
      <c r="O172" s="84">
        <f t="shared" si="87"/>
        <v>23577.70424617852</v>
      </c>
      <c r="P172" s="84">
        <f t="shared" si="88"/>
        <v>23654.641948280001</v>
      </c>
      <c r="Q172" s="84">
        <f t="shared" si="89"/>
        <v>23731.579650381478</v>
      </c>
      <c r="R172" s="166" t="str">
        <f t="shared" si="95"/>
        <v/>
      </c>
      <c r="S172" s="109">
        <f>'Data Raw'!E214</f>
        <v>23193.19</v>
      </c>
      <c r="T172" s="109">
        <f>'Data Raw'!G214</f>
        <v>23274.75</v>
      </c>
      <c r="U172" s="109">
        <f>'Data Raw'!D214</f>
        <v>23605.03</v>
      </c>
      <c r="V172" s="166">
        <f t="shared" si="96"/>
        <v>1</v>
      </c>
      <c r="W172" s="89">
        <f t="shared" si="79"/>
        <v>149.07884197556268</v>
      </c>
      <c r="X172" s="89">
        <f t="shared" si="80"/>
        <v>22224.50112477479</v>
      </c>
      <c r="Y172" s="89">
        <f t="shared" si="97"/>
        <v>153.19937580836884</v>
      </c>
      <c r="Z172" s="109">
        <f t="shared" si="90"/>
        <v>411.84000000000015</v>
      </c>
      <c r="AA172" s="89">
        <f t="shared" si="98"/>
        <v>293.02104587441085</v>
      </c>
      <c r="AB172" s="89">
        <f t="shared" si="99"/>
        <v>23278.304796174543</v>
      </c>
      <c r="AC172" s="89">
        <f t="shared" si="102"/>
        <v>23742.775203825458</v>
      </c>
      <c r="AD172" s="89" t="str">
        <f t="shared" si="103"/>
        <v/>
      </c>
      <c r="AE172" s="89">
        <f>'Data Raw'!C214</f>
        <v>23510.54</v>
      </c>
      <c r="AF172" s="89"/>
      <c r="AG172" s="89">
        <f t="shared" si="74"/>
        <v>-235.79000000000087</v>
      </c>
      <c r="AH172" s="89">
        <f t="shared" si="75"/>
        <v>-86.711158024438191</v>
      </c>
      <c r="AI172" s="109">
        <f t="shared" si="76"/>
        <v>-1</v>
      </c>
      <c r="AJ172" s="109">
        <f t="shared" si="91"/>
        <v>38.468851050739467</v>
      </c>
      <c r="AK172" s="88"/>
      <c r="AL172" s="191">
        <f t="shared" si="92"/>
        <v>156.12000000000262</v>
      </c>
      <c r="AM172" s="191" t="str">
        <f t="shared" si="93"/>
        <v/>
      </c>
      <c r="AN172" s="88"/>
      <c r="AO172" s="191"/>
      <c r="AP172" s="191">
        <f t="shared" si="77"/>
        <v>55596.924100000411</v>
      </c>
      <c r="AQ172" s="191">
        <f t="shared" si="100"/>
        <v>146.74693267298488</v>
      </c>
      <c r="AR172" s="191">
        <f t="shared" si="101"/>
        <v>-6.4524431353839589</v>
      </c>
      <c r="AS172" s="250">
        <f t="shared" si="104"/>
        <v>0</v>
      </c>
      <c r="AT172" s="250">
        <f t="shared" si="105"/>
        <v>0</v>
      </c>
      <c r="AU172" s="250">
        <f t="shared" si="106"/>
        <v>1</v>
      </c>
      <c r="AV172" s="250">
        <f t="shared" si="107"/>
        <v>0</v>
      </c>
      <c r="AW172" s="250">
        <f t="shared" si="108"/>
        <v>0</v>
      </c>
      <c r="AX172" s="250">
        <f t="shared" si="109"/>
        <v>0</v>
      </c>
      <c r="AY172" s="89"/>
      <c r="AZ172" s="111"/>
      <c r="BA172" s="111"/>
      <c r="BB172" s="111"/>
      <c r="BC172" s="111"/>
      <c r="BD172" s="111"/>
      <c r="BE172" s="111"/>
      <c r="BF172" s="111"/>
      <c r="BG172" s="111"/>
      <c r="BH172" s="89"/>
      <c r="BI172" s="89"/>
      <c r="BJ172" s="89"/>
      <c r="BK172" s="89"/>
      <c r="BL172" s="89"/>
    </row>
    <row r="173" spans="1:64" x14ac:dyDescent="0.25">
      <c r="A173" s="86">
        <f t="shared" si="78"/>
        <v>172</v>
      </c>
      <c r="B173" s="113">
        <v>2.1202244605624463E-5</v>
      </c>
      <c r="C173" s="88"/>
      <c r="D173" s="88"/>
      <c r="E173" s="194">
        <f t="shared" si="81"/>
        <v>-6.2123365322890528E-3</v>
      </c>
      <c r="F173" s="89">
        <f t="shared" si="94"/>
        <v>-9.4680790695994544E-4</v>
      </c>
      <c r="G173" s="113">
        <v>7.3401974577106899E-2</v>
      </c>
      <c r="H173" s="88"/>
      <c r="I173" s="84">
        <f t="shared" si="82"/>
        <v>22974.787498116122</v>
      </c>
      <c r="J173" s="84">
        <f t="shared" si="83"/>
        <v>23051.387186020307</v>
      </c>
      <c r="K173" s="84">
        <f t="shared" si="84"/>
        <v>23127.986873924492</v>
      </c>
      <c r="L173" s="84">
        <f t="shared" si="85"/>
        <v>23204.586561828677</v>
      </c>
      <c r="M173" s="108">
        <f>IF(T173&lt;&gt;0,(((G173+1)*('Data Raw'!$N$1007-'Data Raw'!$N$1008)/2+'Data Raw'!$N$1008)*'Data Raw'!$M$1010+'Data Raw'!$M$1009)*AE173+AE173)</f>
        <v>23281.186249732862</v>
      </c>
      <c r="N173" s="84">
        <f t="shared" si="86"/>
        <v>23357.785937637047</v>
      </c>
      <c r="O173" s="84">
        <f t="shared" si="87"/>
        <v>23434.385625541232</v>
      </c>
      <c r="P173" s="84">
        <f t="shared" si="88"/>
        <v>23510.985313445417</v>
      </c>
      <c r="Q173" s="84">
        <f t="shared" si="89"/>
        <v>23587.585001349602</v>
      </c>
      <c r="R173" s="166" t="str">
        <f t="shared" si="95"/>
        <v/>
      </c>
      <c r="S173" s="109">
        <f>'Data Raw'!E215</f>
        <v>23146.89</v>
      </c>
      <c r="T173" s="109">
        <f>'Data Raw'!G215</f>
        <v>23289.84</v>
      </c>
      <c r="U173" s="109">
        <f>'Data Raw'!D215</f>
        <v>23439.3</v>
      </c>
      <c r="V173" s="166">
        <f t="shared" si="96"/>
        <v>1</v>
      </c>
      <c r="W173" s="89">
        <f t="shared" si="79"/>
        <v>-8.6537502671380935</v>
      </c>
      <c r="X173" s="89">
        <f t="shared" si="80"/>
        <v>74.88739368599262</v>
      </c>
      <c r="Y173" s="89">
        <f t="shared" si="97"/>
        <v>141.87276990424954</v>
      </c>
      <c r="Z173" s="109">
        <f t="shared" si="90"/>
        <v>292.40999999999985</v>
      </c>
      <c r="AA173" s="89">
        <f t="shared" si="98"/>
        <v>292.93375360663782</v>
      </c>
      <c r="AB173" s="89">
        <f t="shared" si="99"/>
        <v>23151.552111006749</v>
      </c>
      <c r="AC173" s="89">
        <f t="shared" si="102"/>
        <v>23649.687888993249</v>
      </c>
      <c r="AD173" s="89">
        <f t="shared" si="103"/>
        <v>1</v>
      </c>
      <c r="AE173" s="89">
        <f>'Data Raw'!C215</f>
        <v>23400.62</v>
      </c>
      <c r="AF173" s="89"/>
      <c r="AG173" s="89">
        <f t="shared" si="74"/>
        <v>-110.77999999999884</v>
      </c>
      <c r="AH173" s="89">
        <f t="shared" si="75"/>
        <v>-119.43375026713693</v>
      </c>
      <c r="AI173" s="109">
        <f t="shared" si="76"/>
        <v>-1</v>
      </c>
      <c r="AJ173" s="109">
        <f t="shared" si="91"/>
        <v>38.29984395209221</v>
      </c>
      <c r="AK173" s="88"/>
      <c r="AL173" s="191">
        <f t="shared" si="92"/>
        <v>235.79000000000087</v>
      </c>
      <c r="AM173" s="191" t="str">
        <f t="shared" si="93"/>
        <v/>
      </c>
      <c r="AN173" s="88"/>
      <c r="AO173" s="191"/>
      <c r="AP173" s="191">
        <f t="shared" si="77"/>
        <v>12272.208399999741</v>
      </c>
      <c r="AQ173" s="191">
        <f t="shared" si="100"/>
        <v>142.75060682043087</v>
      </c>
      <c r="AR173" s="191">
        <f t="shared" si="101"/>
        <v>0.8778369161813373</v>
      </c>
      <c r="AS173" s="250">
        <f t="shared" si="104"/>
        <v>0</v>
      </c>
      <c r="AT173" s="250">
        <f t="shared" si="105"/>
        <v>0</v>
      </c>
      <c r="AU173" s="250">
        <f t="shared" si="106"/>
        <v>0</v>
      </c>
      <c r="AV173" s="250">
        <f t="shared" si="107"/>
        <v>1</v>
      </c>
      <c r="AW173" s="250">
        <f t="shared" si="108"/>
        <v>0</v>
      </c>
      <c r="AX173" s="250">
        <f t="shared" si="109"/>
        <v>0</v>
      </c>
      <c r="AY173" s="89"/>
      <c r="AZ173" s="111"/>
      <c r="BA173" s="111"/>
      <c r="BB173" s="111"/>
      <c r="BC173" s="111"/>
      <c r="BD173" s="111"/>
      <c r="BE173" s="111"/>
      <c r="BF173" s="111"/>
      <c r="BG173" s="111"/>
      <c r="BH173" s="89"/>
      <c r="BI173" s="89"/>
      <c r="BJ173" s="89"/>
      <c r="BK173" s="89"/>
      <c r="BL173" s="89"/>
    </row>
    <row r="174" spans="1:64" x14ac:dyDescent="0.25">
      <c r="A174" s="86">
        <f t="shared" si="78"/>
        <v>173</v>
      </c>
      <c r="B174" s="113">
        <v>2.5687883633991458E-2</v>
      </c>
      <c r="C174" s="88"/>
      <c r="D174" s="88"/>
      <c r="E174" s="194">
        <f t="shared" si="81"/>
        <v>2.5666681389385833E-2</v>
      </c>
      <c r="F174" s="89">
        <f t="shared" si="94"/>
        <v>2.8551191353751657E-3</v>
      </c>
      <c r="G174" s="113">
        <v>7.486897642681789E-2</v>
      </c>
      <c r="H174" s="88"/>
      <c r="I174" s="84">
        <f t="shared" si="82"/>
        <v>22923.730934558411</v>
      </c>
      <c r="J174" s="84">
        <f t="shared" si="83"/>
        <v>22994.667319510536</v>
      </c>
      <c r="K174" s="84">
        <f t="shared" si="84"/>
        <v>23065.603704462661</v>
      </c>
      <c r="L174" s="84">
        <f t="shared" si="85"/>
        <v>23136.540089414786</v>
      </c>
      <c r="M174" s="108">
        <f>IF(T174&lt;&gt;0,(((G174+1)*('Data Raw'!$N$1007-'Data Raw'!$N$1008)/2+'Data Raw'!$N$1008)*'Data Raw'!$M$1010+'Data Raw'!$M$1009)*AE174+AE174)</f>
        <v>23207.476474366911</v>
      </c>
      <c r="N174" s="84">
        <f t="shared" si="86"/>
        <v>23278.412859319036</v>
      </c>
      <c r="O174" s="84">
        <f t="shared" si="87"/>
        <v>23349.349244271161</v>
      </c>
      <c r="P174" s="84">
        <f t="shared" si="88"/>
        <v>23420.285629223286</v>
      </c>
      <c r="Q174" s="84">
        <f t="shared" si="89"/>
        <v>23491.222014175411</v>
      </c>
      <c r="R174" s="166" t="str">
        <f t="shared" si="95"/>
        <v/>
      </c>
      <c r="S174" s="109">
        <f>'Data Raw'!E216</f>
        <v>22851.5</v>
      </c>
      <c r="T174" s="109">
        <f>'Data Raw'!G216</f>
        <v>22907.25</v>
      </c>
      <c r="U174" s="109">
        <f>'Data Raw'!D216</f>
        <v>23323.77</v>
      </c>
      <c r="V174" s="166">
        <f t="shared" si="96"/>
        <v>1</v>
      </c>
      <c r="W174" s="89">
        <f t="shared" si="79"/>
        <v>300.22647436691113</v>
      </c>
      <c r="X174" s="89">
        <f t="shared" si="80"/>
        <v>90135.935910785542</v>
      </c>
      <c r="Y174" s="89">
        <f t="shared" si="97"/>
        <v>173.57716808078283</v>
      </c>
      <c r="Z174" s="109">
        <f t="shared" si="90"/>
        <v>472.27000000000044</v>
      </c>
      <c r="AA174" s="89">
        <f t="shared" si="98"/>
        <v>318.55321737711819</v>
      </c>
      <c r="AB174" s="89">
        <f t="shared" si="99"/>
        <v>23074.776309434357</v>
      </c>
      <c r="AC174" s="89">
        <f t="shared" si="102"/>
        <v>23572.763690565644</v>
      </c>
      <c r="AD174" s="89" t="str">
        <f t="shared" si="103"/>
        <v/>
      </c>
      <c r="AE174" s="89">
        <f>'Data Raw'!C216</f>
        <v>23323.77</v>
      </c>
      <c r="AF174" s="89"/>
      <c r="AG174" s="89">
        <f t="shared" si="74"/>
        <v>-416.52000000000044</v>
      </c>
      <c r="AH174" s="89">
        <f t="shared" si="75"/>
        <v>-116.2935256330893</v>
      </c>
      <c r="AI174" s="109">
        <f t="shared" si="76"/>
        <v>-1</v>
      </c>
      <c r="AJ174" s="109">
        <f t="shared" si="91"/>
        <v>35.468192476062384</v>
      </c>
      <c r="AK174" s="88"/>
      <c r="AL174" s="191">
        <f t="shared" si="92"/>
        <v>110.77999999999884</v>
      </c>
      <c r="AM174" s="191" t="str">
        <f t="shared" si="93"/>
        <v/>
      </c>
      <c r="AN174" s="88"/>
      <c r="AO174" s="191"/>
      <c r="AP174" s="191">
        <f t="shared" si="77"/>
        <v>173488.91040000037</v>
      </c>
      <c r="AQ174" s="191">
        <f t="shared" si="100"/>
        <v>173.16942828482749</v>
      </c>
      <c r="AR174" s="191">
        <f t="shared" si="101"/>
        <v>-0.4077397959553366</v>
      </c>
      <c r="AS174" s="250">
        <f t="shared" si="104"/>
        <v>0</v>
      </c>
      <c r="AT174" s="250">
        <f t="shared" si="105"/>
        <v>0</v>
      </c>
      <c r="AU174" s="250">
        <f t="shared" si="106"/>
        <v>0</v>
      </c>
      <c r="AV174" s="250">
        <f t="shared" si="107"/>
        <v>0</v>
      </c>
      <c r="AW174" s="250">
        <f t="shared" si="108"/>
        <v>0</v>
      </c>
      <c r="AX174" s="250">
        <f t="shared" si="109"/>
        <v>0</v>
      </c>
      <c r="AY174" s="89"/>
      <c r="AZ174" s="111"/>
      <c r="BA174" s="111"/>
      <c r="BB174" s="111"/>
      <c r="BC174" s="111"/>
      <c r="BD174" s="111"/>
      <c r="BE174" s="111"/>
      <c r="BF174" s="111"/>
      <c r="BG174" s="111"/>
      <c r="BH174" s="89"/>
      <c r="BI174" s="89"/>
      <c r="BJ174" s="89"/>
      <c r="BK174" s="89"/>
      <c r="BL174" s="89"/>
    </row>
    <row r="175" spans="1:64" x14ac:dyDescent="0.25">
      <c r="A175" s="86">
        <f t="shared" si="78"/>
        <v>174</v>
      </c>
      <c r="B175" s="113">
        <v>4.9229469503544829E-2</v>
      </c>
      <c r="C175" s="88"/>
      <c r="D175" s="88"/>
      <c r="E175" s="194">
        <f t="shared" si="81"/>
        <v>2.3541585869553371E-2</v>
      </c>
      <c r="F175" s="89">
        <f t="shared" si="94"/>
        <v>5.8103286688291952E-3</v>
      </c>
      <c r="G175" s="113">
        <v>4.02566758696642E-2</v>
      </c>
      <c r="H175" s="88"/>
      <c r="I175" s="84">
        <f t="shared" si="82"/>
        <v>22318.648320698812</v>
      </c>
      <c r="J175" s="84">
        <f t="shared" si="83"/>
        <v>22405.436904739199</v>
      </c>
      <c r="K175" s="84">
        <f t="shared" si="84"/>
        <v>22492.225488779593</v>
      </c>
      <c r="L175" s="84">
        <f t="shared" si="85"/>
        <v>22579.014072819984</v>
      </c>
      <c r="M175" s="108">
        <f>IF(T175&lt;&gt;0,(((G175+1)*('Data Raw'!$N$1007-'Data Raw'!$N$1008)/2+'Data Raw'!$N$1008)*'Data Raw'!$M$1010+'Data Raw'!$M$1009)*AE175+AE175)</f>
        <v>22665.802656860375</v>
      </c>
      <c r="N175" s="84">
        <f t="shared" si="86"/>
        <v>22752.591240900765</v>
      </c>
      <c r="O175" s="84">
        <f t="shared" si="87"/>
        <v>22839.379824941156</v>
      </c>
      <c r="P175" s="84">
        <f t="shared" si="88"/>
        <v>22926.16840898155</v>
      </c>
      <c r="Q175" s="84">
        <f t="shared" si="89"/>
        <v>23012.956993021937</v>
      </c>
      <c r="R175" s="166" t="str">
        <f t="shared" si="95"/>
        <v/>
      </c>
      <c r="S175" s="109">
        <f>'Data Raw'!E217</f>
        <v>22709.599999999999</v>
      </c>
      <c r="T175" s="109">
        <f>'Data Raw'!G217</f>
        <v>23072.86</v>
      </c>
      <c r="U175" s="109">
        <f>'Data Raw'!D217</f>
        <v>23082.95</v>
      </c>
      <c r="V175" s="166" t="str">
        <f t="shared" si="96"/>
        <v/>
      </c>
      <c r="W175" s="89">
        <f t="shared" si="79"/>
        <v>-407.05734313962603</v>
      </c>
      <c r="X175" s="89">
        <f t="shared" si="80"/>
        <v>165695.68060389126</v>
      </c>
      <c r="Y175" s="89">
        <f t="shared" si="97"/>
        <v>222.47628453951711</v>
      </c>
      <c r="Z175" s="109">
        <f t="shared" si="90"/>
        <v>373.35000000000218</v>
      </c>
      <c r="AA175" s="89">
        <f t="shared" si="98"/>
        <v>326.3813291803873</v>
      </c>
      <c r="AB175" s="89">
        <f t="shared" si="99"/>
        <v>22572.429765229452</v>
      </c>
      <c r="AC175" s="89">
        <f t="shared" si="102"/>
        <v>23113.97023477055</v>
      </c>
      <c r="AD175" s="89">
        <f t="shared" si="103"/>
        <v>1</v>
      </c>
      <c r="AE175" s="89">
        <f>'Data Raw'!C217</f>
        <v>22843.200000000001</v>
      </c>
      <c r="AF175" s="89"/>
      <c r="AG175" s="89">
        <f t="shared" si="74"/>
        <v>229.65999999999985</v>
      </c>
      <c r="AH175" s="89">
        <f t="shared" si="75"/>
        <v>-177.39734313962617</v>
      </c>
      <c r="AI175" s="109">
        <f t="shared" si="76"/>
        <v>-1</v>
      </c>
      <c r="AJ175" s="109">
        <f t="shared" si="91"/>
        <v>43.394292020195707</v>
      </c>
      <c r="AK175" s="88"/>
      <c r="AL175" s="191" t="str">
        <f t="shared" si="92"/>
        <v/>
      </c>
      <c r="AM175" s="191">
        <f t="shared" si="93"/>
        <v>-229.65999999999985</v>
      </c>
      <c r="AN175" s="88"/>
      <c r="AO175" s="191"/>
      <c r="AP175" s="191">
        <f t="shared" si="77"/>
        <v>52743.71559999993</v>
      </c>
      <c r="AQ175" s="191">
        <f t="shared" si="100"/>
        <v>179.4461584754022</v>
      </c>
      <c r="AR175" s="191">
        <f t="shared" si="101"/>
        <v>-43.03012606411491</v>
      </c>
      <c r="AS175" s="250">
        <f t="shared" si="104"/>
        <v>0</v>
      </c>
      <c r="AT175" s="250">
        <f t="shared" si="105"/>
        <v>0</v>
      </c>
      <c r="AU175" s="250">
        <f t="shared" si="106"/>
        <v>0</v>
      </c>
      <c r="AV175" s="250">
        <f t="shared" si="107"/>
        <v>0</v>
      </c>
      <c r="AW175" s="250">
        <f t="shared" si="108"/>
        <v>0</v>
      </c>
      <c r="AX175" s="250">
        <f t="shared" si="109"/>
        <v>0</v>
      </c>
      <c r="AY175" s="89"/>
      <c r="AZ175" s="111"/>
      <c r="BA175" s="111"/>
      <c r="BB175" s="111"/>
      <c r="BC175" s="111"/>
      <c r="BD175" s="111"/>
      <c r="BE175" s="111"/>
      <c r="BF175" s="111"/>
      <c r="BG175" s="111"/>
      <c r="BH175" s="89"/>
      <c r="BI175" s="89"/>
      <c r="BJ175" s="89"/>
      <c r="BK175" s="89"/>
      <c r="BL175" s="89"/>
    </row>
    <row r="176" spans="1:64" x14ac:dyDescent="0.25">
      <c r="A176" s="86">
        <f t="shared" si="78"/>
        <v>175</v>
      </c>
      <c r="B176" s="113">
        <v>2.024712915780081E-2</v>
      </c>
      <c r="C176" s="88"/>
      <c r="D176" s="88"/>
      <c r="E176" s="194">
        <f t="shared" si="81"/>
        <v>-2.8982340345744019E-2</v>
      </c>
      <c r="F176" s="89">
        <f t="shared" si="94"/>
        <v>8.3994738103302258E-4</v>
      </c>
      <c r="G176" s="113">
        <v>8.7813254620994111E-2</v>
      </c>
      <c r="H176" s="88"/>
      <c r="I176" s="84">
        <f t="shared" si="82"/>
        <v>22781.940305180418</v>
      </c>
      <c r="J176" s="84">
        <f t="shared" si="83"/>
        <v>22893.178447450176</v>
      </c>
      <c r="K176" s="84">
        <f t="shared" si="84"/>
        <v>23004.416589719935</v>
      </c>
      <c r="L176" s="84">
        <f t="shared" si="85"/>
        <v>23115.654731989693</v>
      </c>
      <c r="M176" s="108">
        <f>IF(T176&lt;&gt;0,(((G176+1)*('Data Raw'!$N$1007-'Data Raw'!$N$1008)/2+'Data Raw'!$N$1008)*'Data Raw'!$M$1010+'Data Raw'!$M$1009)*AE176+AE176)</f>
        <v>23226.892874259451</v>
      </c>
      <c r="N176" s="84">
        <f t="shared" si="86"/>
        <v>23338.131016529209</v>
      </c>
      <c r="O176" s="84">
        <f t="shared" si="87"/>
        <v>23449.369158798967</v>
      </c>
      <c r="P176" s="84">
        <f t="shared" si="88"/>
        <v>23560.607301068725</v>
      </c>
      <c r="Q176" s="84">
        <f t="shared" si="89"/>
        <v>23671.845443338483</v>
      </c>
      <c r="R176" s="166" t="str">
        <f t="shared" si="95"/>
        <v/>
      </c>
      <c r="S176" s="109">
        <f>'Data Raw'!E218</f>
        <v>23162.85</v>
      </c>
      <c r="T176" s="109">
        <f>'Data Raw'!G218</f>
        <v>23493.38</v>
      </c>
      <c r="U176" s="109">
        <f>'Data Raw'!D218</f>
        <v>23497.5</v>
      </c>
      <c r="V176" s="166" t="str">
        <f t="shared" si="96"/>
        <v/>
      </c>
      <c r="W176" s="89">
        <f t="shared" si="79"/>
        <v>-266.48712574055025</v>
      </c>
      <c r="X176" s="89">
        <f t="shared" si="80"/>
        <v>71015.388185459844</v>
      </c>
      <c r="Y176" s="89">
        <f t="shared" si="97"/>
        <v>229.28135282739069</v>
      </c>
      <c r="Z176" s="109">
        <f t="shared" si="90"/>
        <v>334.65000000000146</v>
      </c>
      <c r="AA176" s="89">
        <f t="shared" si="98"/>
        <v>327.56256786890356</v>
      </c>
      <c r="AB176" s="89">
        <f t="shared" si="99"/>
        <v>23041.495870196668</v>
      </c>
      <c r="AC176" s="89">
        <f t="shared" si="102"/>
        <v>23596.344129803329</v>
      </c>
      <c r="AD176" s="89">
        <f t="shared" si="103"/>
        <v>1</v>
      </c>
      <c r="AE176" s="89">
        <f>'Data Raw'!C218</f>
        <v>23318.92</v>
      </c>
      <c r="AF176" s="89"/>
      <c r="AG176" s="89">
        <f t="shared" si="74"/>
        <v>174.46000000000276</v>
      </c>
      <c r="AH176" s="89">
        <f t="shared" si="75"/>
        <v>-92.02712574054749</v>
      </c>
      <c r="AI176" s="109">
        <f t="shared" si="76"/>
        <v>-1</v>
      </c>
      <c r="AJ176" s="109">
        <f t="shared" si="91"/>
        <v>50</v>
      </c>
      <c r="AK176" s="88"/>
      <c r="AL176" s="191" t="str">
        <f t="shared" si="92"/>
        <v/>
      </c>
      <c r="AM176" s="191">
        <f t="shared" si="93"/>
        <v>-174.46000000000276</v>
      </c>
      <c r="AN176" s="88"/>
      <c r="AO176" s="191"/>
      <c r="AP176" s="191">
        <f t="shared" si="77"/>
        <v>30436.291600000965</v>
      </c>
      <c r="AQ176" s="191">
        <f t="shared" si="100"/>
        <v>178.89214086702447</v>
      </c>
      <c r="AR176" s="191">
        <f t="shared" si="101"/>
        <v>-50.389211960366225</v>
      </c>
      <c r="AS176" s="250">
        <f t="shared" si="104"/>
        <v>0</v>
      </c>
      <c r="AT176" s="250">
        <f t="shared" si="105"/>
        <v>0</v>
      </c>
      <c r="AU176" s="250">
        <f t="shared" si="106"/>
        <v>0</v>
      </c>
      <c r="AV176" s="250">
        <f t="shared" si="107"/>
        <v>0</v>
      </c>
      <c r="AW176" s="250">
        <f t="shared" si="108"/>
        <v>1</v>
      </c>
      <c r="AX176" s="250">
        <f t="shared" si="109"/>
        <v>0</v>
      </c>
      <c r="AY176" s="89"/>
      <c r="AZ176" s="111"/>
      <c r="BA176" s="111"/>
      <c r="BB176" s="111"/>
      <c r="BC176" s="111"/>
      <c r="BD176" s="111"/>
      <c r="BE176" s="111"/>
      <c r="BF176" s="111"/>
      <c r="BG176" s="111"/>
      <c r="BH176" s="89"/>
      <c r="BI176" s="89"/>
      <c r="BJ176" s="89"/>
      <c r="BK176" s="89"/>
      <c r="BL176" s="89"/>
    </row>
    <row r="177" spans="1:64" x14ac:dyDescent="0.25">
      <c r="A177" s="86">
        <f t="shared" si="78"/>
        <v>176</v>
      </c>
      <c r="B177" s="113">
        <v>1.8449830528746183E-2</v>
      </c>
      <c r="C177" s="88"/>
      <c r="D177" s="88"/>
      <c r="E177" s="194">
        <f t="shared" si="81"/>
        <v>-1.7972986290546271E-3</v>
      </c>
      <c r="F177" s="89">
        <f t="shared" si="94"/>
        <v>4.6319795102050116E-4</v>
      </c>
      <c r="G177" s="113">
        <v>0.11896562671481319</v>
      </c>
      <c r="H177" s="88"/>
      <c r="I177" s="84">
        <f t="shared" si="82"/>
        <v>23031.356651400329</v>
      </c>
      <c r="J177" s="84">
        <f t="shared" si="83"/>
        <v>23145.997327814024</v>
      </c>
      <c r="K177" s="84">
        <f t="shared" si="84"/>
        <v>23260.63800422772</v>
      </c>
      <c r="L177" s="84">
        <f t="shared" si="85"/>
        <v>23375.278680641415</v>
      </c>
      <c r="M177" s="108">
        <f>IF(T177&lt;&gt;0,(((G177+1)*('Data Raw'!$N$1007-'Data Raw'!$N$1008)/2+'Data Raw'!$N$1008)*'Data Raw'!$M$1010+'Data Raw'!$M$1009)*AE177+AE177)</f>
        <v>23489.919357055111</v>
      </c>
      <c r="N177" s="84">
        <f t="shared" si="86"/>
        <v>23604.560033468806</v>
      </c>
      <c r="O177" s="84">
        <f t="shared" si="87"/>
        <v>23719.200709882502</v>
      </c>
      <c r="P177" s="84">
        <f t="shared" si="88"/>
        <v>23833.841386296197</v>
      </c>
      <c r="Q177" s="84">
        <f t="shared" si="89"/>
        <v>23948.482062709892</v>
      </c>
      <c r="R177" s="166" t="str">
        <f t="shared" si="95"/>
        <v/>
      </c>
      <c r="S177" s="109">
        <f>'Data Raw'!E219</f>
        <v>23399.09</v>
      </c>
      <c r="T177" s="109">
        <f>'Data Raw'!G219</f>
        <v>23746.54</v>
      </c>
      <c r="U177" s="109">
        <f>'Data Raw'!D219</f>
        <v>23790.52</v>
      </c>
      <c r="V177" s="166" t="str">
        <f t="shared" si="96"/>
        <v/>
      </c>
      <c r="W177" s="89">
        <f t="shared" si="79"/>
        <v>-256.62064294489028</v>
      </c>
      <c r="X177" s="89">
        <f t="shared" si="80"/>
        <v>65854.15438544887</v>
      </c>
      <c r="Y177" s="89">
        <f t="shared" si="97"/>
        <v>233.3831267348053</v>
      </c>
      <c r="Z177" s="109">
        <f t="shared" si="90"/>
        <v>391.43000000000029</v>
      </c>
      <c r="AA177" s="89">
        <f t="shared" si="98"/>
        <v>336.68648674477447</v>
      </c>
      <c r="AB177" s="89">
        <f t="shared" si="99"/>
        <v>23245.471817311434</v>
      </c>
      <c r="AC177" s="89">
        <f t="shared" si="102"/>
        <v>23802.328182688569</v>
      </c>
      <c r="AD177" s="89">
        <f t="shared" si="103"/>
        <v>1</v>
      </c>
      <c r="AE177" s="89">
        <f>'Data Raw'!C219</f>
        <v>23523.9</v>
      </c>
      <c r="AF177" s="89"/>
      <c r="AG177" s="89">
        <f t="shared" si="74"/>
        <v>222.63999999999942</v>
      </c>
      <c r="AH177" s="89">
        <f t="shared" si="75"/>
        <v>-33.98064294489086</v>
      </c>
      <c r="AI177" s="109">
        <f t="shared" si="76"/>
        <v>-1</v>
      </c>
      <c r="AJ177" s="109">
        <f t="shared" si="91"/>
        <v>50</v>
      </c>
      <c r="AK177" s="88"/>
      <c r="AL177" s="191" t="str">
        <f t="shared" si="92"/>
        <v/>
      </c>
      <c r="AM177" s="191">
        <f t="shared" si="93"/>
        <v>-222.63999999999942</v>
      </c>
      <c r="AN177" s="88"/>
      <c r="AO177" s="191"/>
      <c r="AP177" s="191">
        <f t="shared" si="77"/>
        <v>49568.569599999741</v>
      </c>
      <c r="AQ177" s="191">
        <f t="shared" si="100"/>
        <v>183.7530141040217</v>
      </c>
      <c r="AR177" s="191">
        <f t="shared" si="101"/>
        <v>-49.6301126307836</v>
      </c>
      <c r="AS177" s="250">
        <f t="shared" si="104"/>
        <v>0</v>
      </c>
      <c r="AT177" s="250">
        <f t="shared" si="105"/>
        <v>0</v>
      </c>
      <c r="AU177" s="250">
        <f t="shared" si="106"/>
        <v>0</v>
      </c>
      <c r="AV177" s="250">
        <f t="shared" si="107"/>
        <v>0</v>
      </c>
      <c r="AW177" s="250">
        <f t="shared" si="108"/>
        <v>1</v>
      </c>
      <c r="AX177" s="250">
        <f t="shared" si="109"/>
        <v>0</v>
      </c>
      <c r="AY177" s="89"/>
      <c r="AZ177" s="111"/>
      <c r="BA177" s="111"/>
      <c r="BB177" s="111"/>
      <c r="BC177" s="111"/>
      <c r="BD177" s="111"/>
      <c r="BE177" s="111"/>
      <c r="BF177" s="111"/>
      <c r="BG177" s="111"/>
      <c r="BH177" s="89"/>
      <c r="BI177" s="89"/>
      <c r="BJ177" s="89"/>
      <c r="BK177" s="89"/>
      <c r="BL177" s="89"/>
    </row>
    <row r="178" spans="1:64" x14ac:dyDescent="0.25">
      <c r="A178" s="86">
        <f t="shared" si="78"/>
        <v>177</v>
      </c>
      <c r="B178" s="113">
        <v>4.6604584533423078E-4</v>
      </c>
      <c r="C178" s="88"/>
      <c r="D178" s="88"/>
      <c r="E178" s="194">
        <f t="shared" si="81"/>
        <v>-1.7983784683411951E-2</v>
      </c>
      <c r="F178" s="89">
        <f t="shared" si="94"/>
        <v>-2.172085282469849E-3</v>
      </c>
      <c r="G178" s="113">
        <v>0.14710875161653506</v>
      </c>
      <c r="H178" s="88"/>
      <c r="I178" s="84">
        <f t="shared" si="82"/>
        <v>23231.239501911339</v>
      </c>
      <c r="J178" s="84">
        <f t="shared" si="83"/>
        <v>23347.931065278746</v>
      </c>
      <c r="K178" s="84">
        <f t="shared" si="84"/>
        <v>23464.622628646146</v>
      </c>
      <c r="L178" s="84">
        <f t="shared" si="85"/>
        <v>23581.314192013549</v>
      </c>
      <c r="M178" s="108">
        <f>IF(T178&lt;&gt;0,(((G178+1)*('Data Raw'!$N$1007-'Data Raw'!$N$1008)/2+'Data Raw'!$N$1008)*'Data Raw'!$M$1010+'Data Raw'!$M$1009)*AE178+AE178)</f>
        <v>23698.005755380953</v>
      </c>
      <c r="N178" s="84">
        <f t="shared" si="86"/>
        <v>23814.697318748356</v>
      </c>
      <c r="O178" s="84">
        <f t="shared" si="87"/>
        <v>23931.38888211576</v>
      </c>
      <c r="P178" s="84">
        <f t="shared" si="88"/>
        <v>24048.08044548316</v>
      </c>
      <c r="Q178" s="84">
        <f t="shared" si="89"/>
        <v>24164.772008850567</v>
      </c>
      <c r="R178" s="166" t="str">
        <f t="shared" si="95"/>
        <v/>
      </c>
      <c r="S178" s="109">
        <f>'Data Raw'!E220</f>
        <v>23595.01</v>
      </c>
      <c r="T178" s="109">
        <f>'Data Raw'!G220</f>
        <v>23739.06</v>
      </c>
      <c r="U178" s="109">
        <f>'Data Raw'!D220</f>
        <v>23863.83</v>
      </c>
      <c r="V178" s="166">
        <f t="shared" si="96"/>
        <v>1</v>
      </c>
      <c r="W178" s="89">
        <f t="shared" si="79"/>
        <v>-41.054244619048404</v>
      </c>
      <c r="X178" s="89">
        <f t="shared" si="80"/>
        <v>1685.4510012406649</v>
      </c>
      <c r="Y178" s="89">
        <f t="shared" si="97"/>
        <v>216.62724867131487</v>
      </c>
      <c r="Z178" s="109">
        <f t="shared" si="90"/>
        <v>268.82000000000335</v>
      </c>
      <c r="AA178" s="89">
        <f t="shared" si="98"/>
        <v>326.99127435266433</v>
      </c>
      <c r="AB178" s="89">
        <f t="shared" si="99"/>
        <v>23392.506486266939</v>
      </c>
      <c r="AC178" s="89">
        <f t="shared" si="102"/>
        <v>23964.873513733059</v>
      </c>
      <c r="AD178" s="89">
        <f t="shared" si="103"/>
        <v>1</v>
      </c>
      <c r="AE178" s="89">
        <f>'Data Raw'!C220</f>
        <v>23678.69</v>
      </c>
      <c r="AF178" s="89"/>
      <c r="AG178" s="89">
        <f t="shared" si="74"/>
        <v>60.370000000002619</v>
      </c>
      <c r="AH178" s="89">
        <f t="shared" si="75"/>
        <v>19.315755380954215</v>
      </c>
      <c r="AI178" s="109">
        <f t="shared" si="76"/>
        <v>1</v>
      </c>
      <c r="AJ178" s="109">
        <f t="shared" si="91"/>
        <v>50</v>
      </c>
      <c r="AK178" s="88"/>
      <c r="AL178" s="191">
        <f t="shared" si="92"/>
        <v>222.63999999999942</v>
      </c>
      <c r="AM178" s="191" t="str">
        <f t="shared" si="93"/>
        <v/>
      </c>
      <c r="AN178" s="88"/>
      <c r="AO178" s="191"/>
      <c r="AP178" s="191">
        <f t="shared" si="77"/>
        <v>3644.5369000003161</v>
      </c>
      <c r="AQ178" s="191">
        <f t="shared" si="100"/>
        <v>170.04379031468625</v>
      </c>
      <c r="AR178" s="191">
        <f t="shared" si="101"/>
        <v>-46.583458356628626</v>
      </c>
      <c r="AS178" s="250">
        <f t="shared" si="104"/>
        <v>0</v>
      </c>
      <c r="AT178" s="250">
        <f t="shared" si="105"/>
        <v>0</v>
      </c>
      <c r="AU178" s="250">
        <f t="shared" si="106"/>
        <v>0</v>
      </c>
      <c r="AV178" s="250">
        <f t="shared" si="107"/>
        <v>1</v>
      </c>
      <c r="AW178" s="250">
        <f t="shared" si="108"/>
        <v>0</v>
      </c>
      <c r="AX178" s="250">
        <f t="shared" si="109"/>
        <v>0</v>
      </c>
      <c r="AY178" s="89"/>
      <c r="AZ178" s="111"/>
      <c r="BA178" s="111"/>
      <c r="BB178" s="111"/>
      <c r="BC178" s="111"/>
      <c r="BD178" s="111"/>
      <c r="BE178" s="111"/>
      <c r="BF178" s="111"/>
      <c r="BG178" s="111"/>
      <c r="BH178" s="89"/>
      <c r="BI178" s="89"/>
      <c r="BJ178" s="89"/>
      <c r="BK178" s="89"/>
      <c r="BL178" s="89"/>
    </row>
    <row r="179" spans="1:64" x14ac:dyDescent="0.25">
      <c r="A179" s="86">
        <f t="shared" si="78"/>
        <v>178</v>
      </c>
      <c r="B179" s="113">
        <v>2.4646302267163564E-2</v>
      </c>
      <c r="C179" s="88"/>
      <c r="D179" s="88"/>
      <c r="E179" s="194">
        <f t="shared" si="81"/>
        <v>2.4180256421829333E-2</v>
      </c>
      <c r="F179" s="89">
        <f t="shared" si="94"/>
        <v>1.5925349610014629E-3</v>
      </c>
      <c r="G179" s="113">
        <v>0.15204172216166362</v>
      </c>
      <c r="H179" s="88"/>
      <c r="I179" s="84">
        <f t="shared" si="82"/>
        <v>23665.435982771967</v>
      </c>
      <c r="J179" s="84">
        <f t="shared" si="83"/>
        <v>23773.74960710762</v>
      </c>
      <c r="K179" s="84">
        <f t="shared" si="84"/>
        <v>23882.063231443281</v>
      </c>
      <c r="L179" s="84">
        <f t="shared" si="85"/>
        <v>23990.376855778937</v>
      </c>
      <c r="M179" s="108">
        <f>IF(T179&lt;&gt;0,(((G179+1)*('Data Raw'!$N$1007-'Data Raw'!$N$1008)/2+'Data Raw'!$N$1008)*'Data Raw'!$M$1010+'Data Raw'!$M$1009)*AE179+AE179)</f>
        <v>24098.690480114594</v>
      </c>
      <c r="N179" s="84">
        <f t="shared" si="86"/>
        <v>24207.00410445025</v>
      </c>
      <c r="O179" s="84">
        <f t="shared" si="87"/>
        <v>24315.317728785907</v>
      </c>
      <c r="P179" s="84">
        <f t="shared" si="88"/>
        <v>24423.631353121567</v>
      </c>
      <c r="Q179" s="84">
        <f t="shared" si="89"/>
        <v>24531.94497745722</v>
      </c>
      <c r="R179" s="166" t="str">
        <f t="shared" si="95"/>
        <v/>
      </c>
      <c r="S179" s="109">
        <f>'Data Raw'!E221</f>
        <v>24069.52</v>
      </c>
      <c r="T179" s="109">
        <f>'Data Raw'!G221</f>
        <v>24402.17</v>
      </c>
      <c r="U179" s="109">
        <f>'Data Raw'!D221</f>
        <v>24402.17</v>
      </c>
      <c r="V179" s="166">
        <f t="shared" si="96"/>
        <v>1</v>
      </c>
      <c r="W179" s="89">
        <f t="shared" si="79"/>
        <v>-303.47951988540444</v>
      </c>
      <c r="X179" s="89">
        <f t="shared" si="80"/>
        <v>92099.818989875595</v>
      </c>
      <c r="Y179" s="89">
        <f t="shared" si="97"/>
        <v>231.04236104826495</v>
      </c>
      <c r="Z179" s="109">
        <f t="shared" si="90"/>
        <v>332.64999999999782</v>
      </c>
      <c r="AA179" s="89">
        <f t="shared" si="98"/>
        <v>327.79966373085483</v>
      </c>
      <c r="AB179" s="89">
        <f t="shared" si="99"/>
        <v>23791.577416800235</v>
      </c>
      <c r="AC179" s="89">
        <f t="shared" si="102"/>
        <v>24347.462583199766</v>
      </c>
      <c r="AD179" s="89" t="str">
        <f t="shared" si="103"/>
        <v/>
      </c>
      <c r="AE179" s="89">
        <f>'Data Raw'!C221</f>
        <v>24069.52</v>
      </c>
      <c r="AF179" s="89"/>
      <c r="AG179" s="89">
        <f t="shared" si="74"/>
        <v>332.64999999999782</v>
      </c>
      <c r="AH179" s="89">
        <f t="shared" si="75"/>
        <v>29.170480114593374</v>
      </c>
      <c r="AI179" s="109">
        <f t="shared" si="76"/>
        <v>1</v>
      </c>
      <c r="AJ179" s="109">
        <f t="shared" si="91"/>
        <v>50</v>
      </c>
      <c r="AK179" s="88"/>
      <c r="AL179" s="191">
        <f t="shared" si="92"/>
        <v>60.370000000002619</v>
      </c>
      <c r="AM179" s="191" t="str">
        <f t="shared" si="93"/>
        <v/>
      </c>
      <c r="AN179" s="88"/>
      <c r="AO179" s="191"/>
      <c r="AP179" s="191">
        <f t="shared" si="77"/>
        <v>110656.02249999855</v>
      </c>
      <c r="AQ179" s="191">
        <f t="shared" si="100"/>
        <v>188.11114694638752</v>
      </c>
      <c r="AR179" s="191">
        <f t="shared" si="101"/>
        <v>-42.93121410187743</v>
      </c>
      <c r="AS179" s="250">
        <f t="shared" si="104"/>
        <v>0</v>
      </c>
      <c r="AT179" s="250">
        <f t="shared" si="105"/>
        <v>0</v>
      </c>
      <c r="AU179" s="250">
        <f t="shared" si="106"/>
        <v>0</v>
      </c>
      <c r="AV179" s="250">
        <f t="shared" si="107"/>
        <v>0</v>
      </c>
      <c r="AW179" s="250">
        <f t="shared" si="108"/>
        <v>1</v>
      </c>
      <c r="AX179" s="250">
        <f t="shared" si="109"/>
        <v>0</v>
      </c>
      <c r="AY179" s="89"/>
      <c r="AZ179" s="111"/>
      <c r="BA179" s="111"/>
      <c r="BB179" s="111"/>
      <c r="BC179" s="111"/>
      <c r="BD179" s="111"/>
      <c r="BE179" s="111"/>
      <c r="BF179" s="111"/>
      <c r="BG179" s="111"/>
      <c r="BH179" s="89"/>
      <c r="BI179" s="89"/>
      <c r="BJ179" s="89"/>
      <c r="BK179" s="89"/>
      <c r="BL179" s="89"/>
    </row>
    <row r="180" spans="1:64" x14ac:dyDescent="0.25">
      <c r="A180" s="86">
        <f t="shared" si="78"/>
        <v>179</v>
      </c>
      <c r="B180" s="113">
        <v>1.3304110604666403E-2</v>
      </c>
      <c r="C180" s="88"/>
      <c r="D180" s="88"/>
      <c r="E180" s="194">
        <f t="shared" si="81"/>
        <v>-1.1342191662497161E-2</v>
      </c>
      <c r="F180" s="89">
        <f t="shared" si="94"/>
        <v>-2.5528312806976923E-4</v>
      </c>
      <c r="G180" s="113">
        <v>0.18552563645416406</v>
      </c>
      <c r="H180" s="88"/>
      <c r="I180" s="84">
        <f t="shared" si="82"/>
        <v>24195.212586410544</v>
      </c>
      <c r="J180" s="84">
        <f t="shared" si="83"/>
        <v>24310.733766934674</v>
      </c>
      <c r="K180" s="84">
        <f t="shared" si="84"/>
        <v>24426.254947458809</v>
      </c>
      <c r="L180" s="84">
        <f t="shared" si="85"/>
        <v>24541.776127982939</v>
      </c>
      <c r="M180" s="108">
        <f>IF(T180&lt;&gt;0,(((G180+1)*('Data Raw'!$N$1007-'Data Raw'!$N$1008)/2+'Data Raw'!$N$1008)*'Data Raw'!$M$1010+'Data Raw'!$M$1009)*AE180+AE180)</f>
        <v>24657.297308507073</v>
      </c>
      <c r="N180" s="84">
        <f t="shared" si="86"/>
        <v>24772.818489031208</v>
      </c>
      <c r="O180" s="84">
        <f t="shared" si="87"/>
        <v>24888.339669555338</v>
      </c>
      <c r="P180" s="84">
        <f t="shared" si="88"/>
        <v>25003.860850079473</v>
      </c>
      <c r="Q180" s="84">
        <f t="shared" si="89"/>
        <v>25119.382030603603</v>
      </c>
      <c r="R180" s="166" t="str">
        <f t="shared" si="95"/>
        <v/>
      </c>
      <c r="S180" s="109">
        <f>'Data Raw'!E222</f>
        <v>24289.19</v>
      </c>
      <c r="T180" s="109">
        <f>'Data Raw'!G222</f>
        <v>24429.77</v>
      </c>
      <c r="U180" s="109">
        <f>'Data Raw'!D222</f>
        <v>24561.48</v>
      </c>
      <c r="V180" s="166" t="str">
        <f t="shared" si="96"/>
        <v/>
      </c>
      <c r="W180" s="89">
        <f t="shared" si="79"/>
        <v>227.52730850707303</v>
      </c>
      <c r="X180" s="89">
        <f t="shared" si="80"/>
        <v>51768.676116472787</v>
      </c>
      <c r="Y180" s="89">
        <f t="shared" si="97"/>
        <v>230.5434919331193</v>
      </c>
      <c r="Z180" s="109">
        <f t="shared" si="90"/>
        <v>272.29000000000087</v>
      </c>
      <c r="AA180" s="89">
        <f t="shared" si="98"/>
        <v>319.86971176930427</v>
      </c>
      <c r="AB180" s="89">
        <f t="shared" si="99"/>
        <v>24282.850285828772</v>
      </c>
      <c r="AC180" s="89">
        <f t="shared" si="102"/>
        <v>24840.109714171227</v>
      </c>
      <c r="AD180" s="89">
        <f t="shared" si="103"/>
        <v>1</v>
      </c>
      <c r="AE180" s="89">
        <f>'Data Raw'!C222</f>
        <v>24561.48</v>
      </c>
      <c r="AF180" s="89"/>
      <c r="AG180" s="89">
        <f t="shared" si="74"/>
        <v>-131.70999999999913</v>
      </c>
      <c r="AH180" s="89">
        <f t="shared" si="75"/>
        <v>95.817308507073903</v>
      </c>
      <c r="AI180" s="109">
        <f t="shared" si="76"/>
        <v>1</v>
      </c>
      <c r="AJ180" s="109">
        <f t="shared" si="91"/>
        <v>50</v>
      </c>
      <c r="AK180" s="88"/>
      <c r="AL180" s="191" t="str">
        <f t="shared" si="92"/>
        <v/>
      </c>
      <c r="AM180" s="191">
        <f t="shared" si="93"/>
        <v>-131.70999999999913</v>
      </c>
      <c r="AN180" s="88"/>
      <c r="AO180" s="191"/>
      <c r="AP180" s="191">
        <f t="shared" si="77"/>
        <v>17347.52409999977</v>
      </c>
      <c r="AQ180" s="191">
        <f t="shared" si="100"/>
        <v>181.84435284123325</v>
      </c>
      <c r="AR180" s="191">
        <f t="shared" si="101"/>
        <v>-48.699139091886053</v>
      </c>
      <c r="AS180" s="250">
        <f t="shared" si="104"/>
        <v>0</v>
      </c>
      <c r="AT180" s="250">
        <f t="shared" si="105"/>
        <v>0</v>
      </c>
      <c r="AU180" s="250">
        <f t="shared" si="106"/>
        <v>1</v>
      </c>
      <c r="AV180" s="250">
        <f t="shared" si="107"/>
        <v>0</v>
      </c>
      <c r="AW180" s="250">
        <f t="shared" si="108"/>
        <v>0</v>
      </c>
      <c r="AX180" s="250">
        <f t="shared" si="109"/>
        <v>0</v>
      </c>
      <c r="AY180" s="89"/>
      <c r="AZ180" s="111"/>
      <c r="BA180" s="111"/>
      <c r="BB180" s="111"/>
      <c r="BC180" s="111"/>
      <c r="BD180" s="111"/>
      <c r="BE180" s="111"/>
      <c r="BF180" s="111"/>
      <c r="BG180" s="111"/>
      <c r="BH180" s="89"/>
      <c r="BI180" s="89"/>
      <c r="BJ180" s="89"/>
      <c r="BK180" s="89"/>
      <c r="BL180" s="89"/>
    </row>
    <row r="181" spans="1:64" x14ac:dyDescent="0.25">
      <c r="A181" s="86">
        <f t="shared" si="78"/>
        <v>180</v>
      </c>
      <c r="B181" s="113">
        <v>5.9814777981803038E-3</v>
      </c>
      <c r="C181" s="88"/>
      <c r="D181" s="88"/>
      <c r="E181" s="194">
        <f t="shared" si="81"/>
        <v>-7.3226328064860992E-3</v>
      </c>
      <c r="F181" s="89">
        <f t="shared" si="94"/>
        <v>-1.2649045107006734E-3</v>
      </c>
      <c r="G181" s="113">
        <v>0.16126732963252308</v>
      </c>
      <c r="H181" s="88"/>
      <c r="I181" s="84">
        <f t="shared" si="82"/>
        <v>23772.004680519778</v>
      </c>
      <c r="J181" s="84">
        <f t="shared" si="83"/>
        <v>23887.27642648634</v>
      </c>
      <c r="K181" s="84">
        <f t="shared" si="84"/>
        <v>24002.548172452898</v>
      </c>
      <c r="L181" s="84">
        <f t="shared" si="85"/>
        <v>24117.81991841946</v>
      </c>
      <c r="M181" s="108">
        <f>IF(T181&lt;&gt;0,(((G181+1)*('Data Raw'!$N$1007-'Data Raw'!$N$1008)/2+'Data Raw'!$N$1008)*'Data Raw'!$M$1010+'Data Raw'!$M$1009)*AE181+AE181)</f>
        <v>24233.091664386018</v>
      </c>
      <c r="N181" s="84">
        <f t="shared" si="86"/>
        <v>24348.363410352576</v>
      </c>
      <c r="O181" s="84">
        <f t="shared" si="87"/>
        <v>24463.635156319138</v>
      </c>
      <c r="P181" s="84">
        <f t="shared" si="88"/>
        <v>24578.906902285697</v>
      </c>
      <c r="Q181" s="84">
        <f t="shared" si="89"/>
        <v>24694.178648252258</v>
      </c>
      <c r="R181" s="166" t="str">
        <f t="shared" si="95"/>
        <v/>
      </c>
      <c r="S181" s="109">
        <f>'Data Raw'!E223</f>
        <v>24140.81</v>
      </c>
      <c r="T181" s="109">
        <f>'Data Raw'!G223</f>
        <v>24383.32</v>
      </c>
      <c r="U181" s="109">
        <f>'Data Raw'!D223</f>
        <v>24383.32</v>
      </c>
      <c r="V181" s="166">
        <f t="shared" si="96"/>
        <v>1</v>
      </c>
      <c r="W181" s="89">
        <f t="shared" si="79"/>
        <v>-150.22833561398147</v>
      </c>
      <c r="X181" s="89">
        <f t="shared" si="80"/>
        <v>22568.552821347053</v>
      </c>
      <c r="Y181" s="89">
        <f t="shared" si="97"/>
        <v>220.86529923968348</v>
      </c>
      <c r="Z181" s="109">
        <f t="shared" si="90"/>
        <v>242.5099999999984</v>
      </c>
      <c r="AA181" s="89">
        <f t="shared" si="98"/>
        <v>308.81832437368917</v>
      </c>
      <c r="AB181" s="89">
        <f t="shared" si="99"/>
        <v>23913.970744996092</v>
      </c>
      <c r="AC181" s="89">
        <f t="shared" si="102"/>
        <v>24457.74925500391</v>
      </c>
      <c r="AD181" s="89">
        <f t="shared" si="103"/>
        <v>1</v>
      </c>
      <c r="AE181" s="89">
        <f>'Data Raw'!C223</f>
        <v>24185.86</v>
      </c>
      <c r="AF181" s="89"/>
      <c r="AG181" s="89">
        <f t="shared" si="74"/>
        <v>197.45999999999913</v>
      </c>
      <c r="AH181" s="89">
        <f t="shared" si="75"/>
        <v>47.231664386017655</v>
      </c>
      <c r="AI181" s="109">
        <f t="shared" si="76"/>
        <v>1</v>
      </c>
      <c r="AJ181" s="109">
        <f t="shared" si="91"/>
        <v>50</v>
      </c>
      <c r="AK181" s="88"/>
      <c r="AL181" s="191">
        <f t="shared" si="92"/>
        <v>131.70999999999913</v>
      </c>
      <c r="AM181" s="191" t="str">
        <f t="shared" si="93"/>
        <v/>
      </c>
      <c r="AN181" s="88"/>
      <c r="AO181" s="191"/>
      <c r="AP181" s="191">
        <f t="shared" si="77"/>
        <v>38990.451599999658</v>
      </c>
      <c r="AQ181" s="191">
        <f t="shared" si="100"/>
        <v>183.5794247477628</v>
      </c>
      <c r="AR181" s="191">
        <f t="shared" si="101"/>
        <v>-37.28587449192068</v>
      </c>
      <c r="AS181" s="250">
        <f t="shared" si="104"/>
        <v>0</v>
      </c>
      <c r="AT181" s="250">
        <f t="shared" si="105"/>
        <v>0</v>
      </c>
      <c r="AU181" s="250">
        <f t="shared" si="106"/>
        <v>0</v>
      </c>
      <c r="AV181" s="250">
        <f t="shared" si="107"/>
        <v>1</v>
      </c>
      <c r="AW181" s="250">
        <f t="shared" si="108"/>
        <v>0</v>
      </c>
      <c r="AX181" s="250">
        <f t="shared" si="109"/>
        <v>0</v>
      </c>
      <c r="AY181" s="89"/>
      <c r="AZ181" s="111"/>
      <c r="BA181" s="111"/>
      <c r="BB181" s="111"/>
      <c r="BC181" s="111"/>
      <c r="BD181" s="111"/>
      <c r="BE181" s="111"/>
      <c r="BF181" s="111"/>
      <c r="BG181" s="111"/>
      <c r="BH181" s="89"/>
      <c r="BI181" s="89"/>
      <c r="BJ181" s="89"/>
      <c r="BK181" s="89"/>
      <c r="BL181" s="89"/>
    </row>
    <row r="182" spans="1:64" x14ac:dyDescent="0.25">
      <c r="A182" s="86">
        <f t="shared" si="78"/>
        <v>181</v>
      </c>
      <c r="B182" s="113">
        <v>1.6509077719986644E-2</v>
      </c>
      <c r="C182" s="88"/>
      <c r="D182" s="88"/>
      <c r="E182" s="194">
        <f t="shared" si="81"/>
        <v>1.052759992180634E-2</v>
      </c>
      <c r="F182" s="89">
        <f t="shared" si="94"/>
        <v>4.1973897965747148E-4</v>
      </c>
      <c r="G182" s="113">
        <v>0.1775003728652651</v>
      </c>
      <c r="H182" s="88"/>
      <c r="I182" s="84">
        <f t="shared" si="82"/>
        <v>24027.988522313321</v>
      </c>
      <c r="J182" s="84">
        <f t="shared" si="83"/>
        <v>24138.421171933158</v>
      </c>
      <c r="K182" s="84">
        <f t="shared" si="84"/>
        <v>24248.853821553002</v>
      </c>
      <c r="L182" s="84">
        <f t="shared" si="85"/>
        <v>24359.286471172843</v>
      </c>
      <c r="M182" s="108">
        <f>IF(T182&lt;&gt;0,(((G182+1)*('Data Raw'!$N$1007-'Data Raw'!$N$1008)/2+'Data Raw'!$N$1008)*'Data Raw'!$M$1010+'Data Raw'!$M$1009)*AE182+AE182)</f>
        <v>24469.719120792684</v>
      </c>
      <c r="N182" s="84">
        <f t="shared" si="86"/>
        <v>24580.151770412525</v>
      </c>
      <c r="O182" s="84">
        <f t="shared" si="87"/>
        <v>24690.584420032366</v>
      </c>
      <c r="P182" s="84">
        <f t="shared" si="88"/>
        <v>24801.017069652211</v>
      </c>
      <c r="Q182" s="84">
        <f t="shared" si="89"/>
        <v>24911.449719272048</v>
      </c>
      <c r="R182" s="166" t="str">
        <f t="shared" si="95"/>
        <v/>
      </c>
      <c r="S182" s="109">
        <f>'Data Raw'!E224</f>
        <v>24111.74</v>
      </c>
      <c r="T182" s="109">
        <f>'Data Raw'!G224</f>
        <v>24218.03</v>
      </c>
      <c r="U182" s="109">
        <f>'Data Raw'!D224</f>
        <v>24408.880000000001</v>
      </c>
      <c r="V182" s="166" t="str">
        <f t="shared" si="96"/>
        <v/>
      </c>
      <c r="W182" s="89">
        <f t="shared" si="79"/>
        <v>251.68912079268557</v>
      </c>
      <c r="X182" s="89">
        <f t="shared" si="80"/>
        <v>63347.413525395066</v>
      </c>
      <c r="Y182" s="89">
        <f t="shared" si="97"/>
        <v>225.52677888978209</v>
      </c>
      <c r="Z182" s="109">
        <f t="shared" si="90"/>
        <v>297.13999999999942</v>
      </c>
      <c r="AA182" s="89">
        <f t="shared" si="98"/>
        <v>307.14999232030493</v>
      </c>
      <c r="AB182" s="89">
        <f t="shared" si="99"/>
        <v>24127.794424282365</v>
      </c>
      <c r="AC182" s="89">
        <f t="shared" si="102"/>
        <v>24652.785575717637</v>
      </c>
      <c r="AD182" s="89">
        <f t="shared" si="103"/>
        <v>1</v>
      </c>
      <c r="AE182" s="89">
        <f>'Data Raw'!C224</f>
        <v>24390.29</v>
      </c>
      <c r="AF182" s="89"/>
      <c r="AG182" s="89">
        <f t="shared" si="74"/>
        <v>-172.26000000000204</v>
      </c>
      <c r="AH182" s="89">
        <f t="shared" si="75"/>
        <v>79.429120792683534</v>
      </c>
      <c r="AI182" s="109">
        <f t="shared" si="76"/>
        <v>1</v>
      </c>
      <c r="AJ182" s="109">
        <f t="shared" si="91"/>
        <v>50</v>
      </c>
      <c r="AK182" s="88"/>
      <c r="AL182" s="191" t="str">
        <f t="shared" si="92"/>
        <v/>
      </c>
      <c r="AM182" s="191">
        <f t="shared" si="93"/>
        <v>-172.26000000000204</v>
      </c>
      <c r="AN182" s="88"/>
      <c r="AO182" s="191"/>
      <c r="AP182" s="191">
        <f t="shared" si="77"/>
        <v>29673.507600000703</v>
      </c>
      <c r="AQ182" s="191">
        <f t="shared" si="100"/>
        <v>182.32171088690052</v>
      </c>
      <c r="AR182" s="191">
        <f t="shared" si="101"/>
        <v>-43.205068002881575</v>
      </c>
      <c r="AS182" s="250">
        <f t="shared" si="104"/>
        <v>0</v>
      </c>
      <c r="AT182" s="250">
        <f t="shared" si="105"/>
        <v>1</v>
      </c>
      <c r="AU182" s="250">
        <f t="shared" si="106"/>
        <v>0</v>
      </c>
      <c r="AV182" s="250">
        <f t="shared" si="107"/>
        <v>0</v>
      </c>
      <c r="AW182" s="250">
        <f t="shared" si="108"/>
        <v>0</v>
      </c>
      <c r="AX182" s="250">
        <f t="shared" si="109"/>
        <v>0</v>
      </c>
      <c r="AY182" s="89"/>
      <c r="AZ182" s="111"/>
      <c r="BA182" s="111"/>
      <c r="BB182" s="111"/>
      <c r="BC182" s="111"/>
      <c r="BD182" s="111"/>
      <c r="BE182" s="111"/>
      <c r="BF182" s="111"/>
      <c r="BG182" s="111"/>
      <c r="BH182" s="89"/>
      <c r="BI182" s="89"/>
      <c r="BJ182" s="89"/>
      <c r="BK182" s="89"/>
      <c r="BL182" s="89"/>
    </row>
    <row r="183" spans="1:64" x14ac:dyDescent="0.25">
      <c r="A183" s="86">
        <f t="shared" si="78"/>
        <v>182</v>
      </c>
      <c r="B183" s="113">
        <v>9.3159126615582066E-3</v>
      </c>
      <c r="C183" s="88"/>
      <c r="D183" s="88"/>
      <c r="E183" s="194">
        <f t="shared" si="81"/>
        <v>-7.1931650584284371E-3</v>
      </c>
      <c r="F183" s="89">
        <f t="shared" si="94"/>
        <v>-6.6781874006908689E-4</v>
      </c>
      <c r="G183" s="113">
        <v>0.15039119396333112</v>
      </c>
      <c r="H183" s="88"/>
      <c r="I183" s="84">
        <f t="shared" si="82"/>
        <v>23849.897810809958</v>
      </c>
      <c r="J183" s="84">
        <f t="shared" si="83"/>
        <v>23962.661200254854</v>
      </c>
      <c r="K183" s="84">
        <f t="shared" si="84"/>
        <v>24075.424589699742</v>
      </c>
      <c r="L183" s="84">
        <f t="shared" si="85"/>
        <v>24188.187979144634</v>
      </c>
      <c r="M183" s="108">
        <f>IF(T183&lt;&gt;0,(((G183+1)*('Data Raw'!$N$1007-'Data Raw'!$N$1008)/2+'Data Raw'!$N$1008)*'Data Raw'!$M$1010+'Data Raw'!$M$1009)*AE183+AE183)</f>
        <v>24300.951368589525</v>
      </c>
      <c r="N183" s="84">
        <f t="shared" si="86"/>
        <v>24413.714758034417</v>
      </c>
      <c r="O183" s="84">
        <f t="shared" si="87"/>
        <v>24526.478147479309</v>
      </c>
      <c r="P183" s="84">
        <f t="shared" si="88"/>
        <v>24639.241536924197</v>
      </c>
      <c r="Q183" s="84">
        <f t="shared" si="89"/>
        <v>24752.004926369093</v>
      </c>
      <c r="R183" s="166" t="str">
        <f t="shared" si="95"/>
        <v/>
      </c>
      <c r="S183" s="109">
        <f>'Data Raw'!E225</f>
        <v>24009.71</v>
      </c>
      <c r="T183" s="109">
        <f>'Data Raw'!G225</f>
        <v>24112.78</v>
      </c>
      <c r="U183" s="109">
        <f>'Data Raw'!D225</f>
        <v>24385.05</v>
      </c>
      <c r="V183" s="166" t="str">
        <f t="shared" si="96"/>
        <v/>
      </c>
      <c r="W183" s="89">
        <f t="shared" si="79"/>
        <v>188.17136858952654</v>
      </c>
      <c r="X183" s="89">
        <f t="shared" si="80"/>
        <v>35408.463956855456</v>
      </c>
      <c r="Y183" s="89">
        <f t="shared" si="97"/>
        <v>220.57795251023728</v>
      </c>
      <c r="Z183" s="109">
        <f t="shared" si="90"/>
        <v>375.34000000000015</v>
      </c>
      <c r="AA183" s="89">
        <f t="shared" si="98"/>
        <v>316.8914219888328</v>
      </c>
      <c r="AB183" s="89">
        <f t="shared" si="99"/>
        <v>24013.672506527742</v>
      </c>
      <c r="AC183" s="89">
        <f t="shared" si="102"/>
        <v>24535.827493472258</v>
      </c>
      <c r="AD183" s="89">
        <f t="shared" si="103"/>
        <v>1</v>
      </c>
      <c r="AE183" s="89">
        <f>'Data Raw'!C225</f>
        <v>24274.75</v>
      </c>
      <c r="AF183" s="89"/>
      <c r="AG183" s="89">
        <f t="shared" si="74"/>
        <v>-161.97000000000116</v>
      </c>
      <c r="AH183" s="89">
        <f t="shared" si="75"/>
        <v>26.201368589525373</v>
      </c>
      <c r="AI183" s="109">
        <f t="shared" si="76"/>
        <v>1</v>
      </c>
      <c r="AJ183" s="109">
        <f t="shared" si="91"/>
        <v>50</v>
      </c>
      <c r="AK183" s="88"/>
      <c r="AL183" s="191" t="str">
        <f t="shared" si="92"/>
        <v/>
      </c>
      <c r="AM183" s="191">
        <f t="shared" si="93"/>
        <v>-161.97000000000116</v>
      </c>
      <c r="AN183" s="88"/>
      <c r="AO183" s="191"/>
      <c r="AP183" s="191">
        <f t="shared" si="77"/>
        <v>26234.280900000376</v>
      </c>
      <c r="AQ183" s="191">
        <f t="shared" si="100"/>
        <v>180.06040967724505</v>
      </c>
      <c r="AR183" s="191">
        <f t="shared" si="101"/>
        <v>-40.517542832992234</v>
      </c>
      <c r="AS183" s="250">
        <f t="shared" si="104"/>
        <v>0</v>
      </c>
      <c r="AT183" s="250">
        <f t="shared" si="105"/>
        <v>0</v>
      </c>
      <c r="AU183" s="250">
        <f t="shared" si="106"/>
        <v>1</v>
      </c>
      <c r="AV183" s="250">
        <f t="shared" si="107"/>
        <v>0</v>
      </c>
      <c r="AW183" s="250">
        <f t="shared" si="108"/>
        <v>0</v>
      </c>
      <c r="AX183" s="250">
        <f t="shared" si="109"/>
        <v>0</v>
      </c>
      <c r="AY183" s="89"/>
      <c r="AZ183" s="111"/>
      <c r="BA183" s="111"/>
      <c r="BB183" s="111"/>
      <c r="BC183" s="111"/>
      <c r="BD183" s="111"/>
      <c r="BE183" s="111"/>
      <c r="BF183" s="111"/>
      <c r="BG183" s="111"/>
      <c r="BH183" s="89"/>
      <c r="BI183" s="89"/>
      <c r="BJ183" s="89"/>
      <c r="BK183" s="89"/>
      <c r="BL183" s="89"/>
    </row>
    <row r="184" spans="1:64" x14ac:dyDescent="0.25">
      <c r="A184" s="86">
        <f t="shared" si="78"/>
        <v>183</v>
      </c>
      <c r="B184" s="113">
        <v>1.9778708016970942E-3</v>
      </c>
      <c r="C184" s="88"/>
      <c r="D184" s="88"/>
      <c r="E184" s="194">
        <f t="shared" si="81"/>
        <v>-7.3380418598611129E-3</v>
      </c>
      <c r="F184" s="89">
        <f t="shared" si="94"/>
        <v>-1.6207077571822335E-3</v>
      </c>
      <c r="G184" s="113">
        <v>0.12904483368690797</v>
      </c>
      <c r="H184" s="88"/>
      <c r="I184" s="84">
        <f t="shared" si="82"/>
        <v>23773.237604752321</v>
      </c>
      <c r="J184" s="84">
        <f t="shared" si="83"/>
        <v>23883.526581007438</v>
      </c>
      <c r="K184" s="84">
        <f t="shared" si="84"/>
        <v>23993.815557262558</v>
      </c>
      <c r="L184" s="84">
        <f t="shared" si="85"/>
        <v>24104.104533517675</v>
      </c>
      <c r="M184" s="108">
        <f>IF(T184&lt;&gt;0,(((G184+1)*('Data Raw'!$N$1007-'Data Raw'!$N$1008)/2+'Data Raw'!$N$1008)*'Data Raw'!$M$1010+'Data Raw'!$M$1009)*AE184+AE184)</f>
        <v>24214.393509772795</v>
      </c>
      <c r="N184" s="84">
        <f t="shared" si="86"/>
        <v>24324.682486027916</v>
      </c>
      <c r="O184" s="84">
        <f t="shared" si="87"/>
        <v>24434.971462283032</v>
      </c>
      <c r="P184" s="84">
        <f t="shared" si="88"/>
        <v>24545.260438538153</v>
      </c>
      <c r="Q184" s="84">
        <f t="shared" si="89"/>
        <v>24655.54941479327</v>
      </c>
      <c r="R184" s="166" t="str">
        <f t="shared" si="95"/>
        <v/>
      </c>
      <c r="S184" s="109">
        <f>'Data Raw'!E226</f>
        <v>23951.599999999999</v>
      </c>
      <c r="T184" s="109">
        <f>'Data Raw'!G226</f>
        <v>24127.85</v>
      </c>
      <c r="U184" s="109">
        <f>'Data Raw'!D226</f>
        <v>24286.14</v>
      </c>
      <c r="V184" s="166">
        <f t="shared" si="96"/>
        <v>1</v>
      </c>
      <c r="W184" s="89">
        <f t="shared" si="79"/>
        <v>86.543509772796824</v>
      </c>
      <c r="X184" s="89">
        <f t="shared" si="80"/>
        <v>7489.7790837941793</v>
      </c>
      <c r="Y184" s="89">
        <f t="shared" si="97"/>
        <v>206.81861545306006</v>
      </c>
      <c r="Z184" s="109">
        <f t="shared" si="90"/>
        <v>334.54000000000087</v>
      </c>
      <c r="AA184" s="89">
        <f t="shared" si="98"/>
        <v>319.41264741899965</v>
      </c>
      <c r="AB184" s="89">
        <f t="shared" si="99"/>
        <v>23960.422291309493</v>
      </c>
      <c r="AC184" s="89">
        <f t="shared" si="102"/>
        <v>24499.137708690505</v>
      </c>
      <c r="AD184" s="89">
        <f t="shared" si="103"/>
        <v>1</v>
      </c>
      <c r="AE184" s="89">
        <f>'Data Raw'!C226</f>
        <v>24229.78</v>
      </c>
      <c r="AF184" s="89"/>
      <c r="AG184" s="89">
        <f t="shared" si="74"/>
        <v>-101.93000000000029</v>
      </c>
      <c r="AH184" s="89">
        <f t="shared" si="75"/>
        <v>-15.386490227203467</v>
      </c>
      <c r="AI184" s="109">
        <f t="shared" si="76"/>
        <v>-1</v>
      </c>
      <c r="AJ184" s="109">
        <f t="shared" si="91"/>
        <v>50</v>
      </c>
      <c r="AK184" s="88"/>
      <c r="AL184" s="191">
        <f t="shared" si="92"/>
        <v>161.97000000000116</v>
      </c>
      <c r="AM184" s="191" t="str">
        <f t="shared" si="93"/>
        <v/>
      </c>
      <c r="AN184" s="88"/>
      <c r="AO184" s="191"/>
      <c r="AP184" s="191">
        <f t="shared" si="77"/>
        <v>10389.724900000059</v>
      </c>
      <c r="AQ184" s="191">
        <f t="shared" si="100"/>
        <v>171.37925304644006</v>
      </c>
      <c r="AR184" s="191">
        <f t="shared" si="101"/>
        <v>-35.439362406620006</v>
      </c>
      <c r="AS184" s="250">
        <f t="shared" si="104"/>
        <v>0</v>
      </c>
      <c r="AT184" s="250">
        <f t="shared" si="105"/>
        <v>0</v>
      </c>
      <c r="AU184" s="250">
        <f t="shared" si="106"/>
        <v>1</v>
      </c>
      <c r="AV184" s="250">
        <f t="shared" si="107"/>
        <v>0</v>
      </c>
      <c r="AW184" s="250">
        <f t="shared" si="108"/>
        <v>0</v>
      </c>
      <c r="AX184" s="250">
        <f t="shared" si="109"/>
        <v>0</v>
      </c>
      <c r="AY184" s="89"/>
      <c r="AZ184" s="111"/>
      <c r="BA184" s="111"/>
      <c r="BB184" s="111"/>
      <c r="BC184" s="111"/>
      <c r="BD184" s="111"/>
      <c r="BE184" s="111"/>
      <c r="BF184" s="111"/>
      <c r="BG184" s="111"/>
      <c r="BH184" s="89"/>
      <c r="BI184" s="89"/>
      <c r="BJ184" s="89"/>
      <c r="BK184" s="89"/>
      <c r="BL184" s="89"/>
    </row>
    <row r="185" spans="1:64" x14ac:dyDescent="0.25">
      <c r="A185" s="86">
        <f t="shared" si="78"/>
        <v>184</v>
      </c>
      <c r="B185" s="113">
        <v>0.13730561818148956</v>
      </c>
      <c r="C185" s="88"/>
      <c r="D185" s="88"/>
      <c r="E185" s="194">
        <f t="shared" si="81"/>
        <v>0.13532774737979247</v>
      </c>
      <c r="F185" s="89">
        <f t="shared" si="94"/>
        <v>1.7943357262385579E-2</v>
      </c>
      <c r="G185" s="113">
        <v>0.12008519579342888</v>
      </c>
      <c r="H185" s="88"/>
      <c r="I185" s="84">
        <f t="shared" si="82"/>
        <v>23816.645913261105</v>
      </c>
      <c r="J185" s="84">
        <f t="shared" si="83"/>
        <v>23920.055220987633</v>
      </c>
      <c r="K185" s="84">
        <f t="shared" si="84"/>
        <v>24023.464528714165</v>
      </c>
      <c r="L185" s="84">
        <f t="shared" si="85"/>
        <v>24126.873836440693</v>
      </c>
      <c r="M185" s="108">
        <f>IF(T185&lt;&gt;0,(((G185+1)*('Data Raw'!$N$1007-'Data Raw'!$N$1008)/2+'Data Raw'!$N$1008)*'Data Raw'!$M$1010+'Data Raw'!$M$1009)*AE185+AE185)</f>
        <v>24230.283144167224</v>
      </c>
      <c r="N185" s="84">
        <f t="shared" si="86"/>
        <v>24333.692451893756</v>
      </c>
      <c r="O185" s="84">
        <f t="shared" si="87"/>
        <v>24437.101759620284</v>
      </c>
      <c r="P185" s="84">
        <f t="shared" si="88"/>
        <v>24540.511067346815</v>
      </c>
      <c r="Q185" s="84">
        <f t="shared" si="89"/>
        <v>24643.920375073343</v>
      </c>
      <c r="R185" s="166" t="str">
        <f t="shared" si="95"/>
        <v/>
      </c>
      <c r="S185" s="109">
        <f>'Data Raw'!E227</f>
        <v>24233.18</v>
      </c>
      <c r="T185" s="109">
        <f>'Data Raw'!G227</f>
        <v>24952.35</v>
      </c>
      <c r="U185" s="109">
        <f>'Data Raw'!D227</f>
        <v>24952.35</v>
      </c>
      <c r="V185" s="166" t="str">
        <f t="shared" si="96"/>
        <v/>
      </c>
      <c r="W185" s="89">
        <f t="shared" si="79"/>
        <v>-722.06685583277431</v>
      </c>
      <c r="X185" s="89">
        <f t="shared" si="80"/>
        <v>521380.54429222847</v>
      </c>
      <c r="Y185" s="89">
        <f t="shared" si="97"/>
        <v>333.38613015964211</v>
      </c>
      <c r="Z185" s="109">
        <f t="shared" si="90"/>
        <v>719.16999999999825</v>
      </c>
      <c r="AA185" s="89">
        <f t="shared" si="98"/>
        <v>376.52084064485655</v>
      </c>
      <c r="AB185" s="89">
        <f t="shared" si="99"/>
        <v>23991.649249693852</v>
      </c>
      <c r="AC185" s="89">
        <f t="shared" si="102"/>
        <v>24534.650750306151</v>
      </c>
      <c r="AD185" s="89" t="str">
        <f t="shared" si="103"/>
        <v/>
      </c>
      <c r="AE185" s="89">
        <f>'Data Raw'!C227</f>
        <v>24263.15</v>
      </c>
      <c r="AF185" s="89"/>
      <c r="AG185" s="89">
        <f t="shared" si="74"/>
        <v>689.19999999999709</v>
      </c>
      <c r="AH185" s="89">
        <f t="shared" si="75"/>
        <v>-32.866855832777219</v>
      </c>
      <c r="AI185" s="109">
        <f t="shared" si="76"/>
        <v>-1</v>
      </c>
      <c r="AJ185" s="109">
        <f t="shared" si="91"/>
        <v>50</v>
      </c>
      <c r="AK185" s="88"/>
      <c r="AL185" s="191" t="str">
        <f t="shared" si="92"/>
        <v/>
      </c>
      <c r="AM185" s="191">
        <f t="shared" si="93"/>
        <v>-689.19999999999709</v>
      </c>
      <c r="AN185" s="88"/>
      <c r="AO185" s="191"/>
      <c r="AP185" s="191">
        <f t="shared" si="77"/>
        <v>474996.639999996</v>
      </c>
      <c r="AQ185" s="191">
        <f t="shared" si="100"/>
        <v>228.91489159683528</v>
      </c>
      <c r="AR185" s="191">
        <f t="shared" si="101"/>
        <v>-104.47123856280683</v>
      </c>
      <c r="AS185" s="250">
        <f t="shared" si="104"/>
        <v>0</v>
      </c>
      <c r="AT185" s="250">
        <f t="shared" si="105"/>
        <v>0</v>
      </c>
      <c r="AU185" s="250">
        <f t="shared" si="106"/>
        <v>0</v>
      </c>
      <c r="AV185" s="250">
        <f t="shared" si="107"/>
        <v>0</v>
      </c>
      <c r="AW185" s="250">
        <f t="shared" si="108"/>
        <v>0</v>
      </c>
      <c r="AX185" s="250">
        <f t="shared" si="109"/>
        <v>0</v>
      </c>
      <c r="AY185" s="89"/>
      <c r="AZ185" s="111"/>
      <c r="BA185" s="111"/>
      <c r="BB185" s="111"/>
      <c r="BC185" s="111"/>
      <c r="BD185" s="111"/>
      <c r="BE185" s="111"/>
      <c r="BF185" s="111"/>
      <c r="BG185" s="111"/>
      <c r="BH185" s="89"/>
      <c r="BI185" s="89"/>
      <c r="BJ185" s="89"/>
      <c r="BK185" s="89"/>
      <c r="BL185" s="89"/>
    </row>
    <row r="186" spans="1:64" x14ac:dyDescent="0.25">
      <c r="A186" s="86">
        <f t="shared" si="78"/>
        <v>185</v>
      </c>
      <c r="B186" s="113">
        <v>7.6854549458997448E-4</v>
      </c>
      <c r="C186" s="88"/>
      <c r="D186" s="88"/>
      <c r="E186" s="194">
        <f t="shared" si="81"/>
        <v>-0.1365370726868996</v>
      </c>
      <c r="F186" s="89">
        <f t="shared" si="94"/>
        <v>-4.1252755875123039E-3</v>
      </c>
      <c r="G186" s="113">
        <v>0.19866112356114454</v>
      </c>
      <c r="H186" s="88"/>
      <c r="I186" s="84">
        <f t="shared" si="82"/>
        <v>24354.211989535048</v>
      </c>
      <c r="J186" s="84">
        <f t="shared" si="83"/>
        <v>24520.905054614865</v>
      </c>
      <c r="K186" s="84">
        <f t="shared" si="84"/>
        <v>24687.598119694689</v>
      </c>
      <c r="L186" s="84">
        <f t="shared" si="85"/>
        <v>24854.291184774509</v>
      </c>
      <c r="M186" s="108">
        <f>IF(T186&lt;&gt;0,(((G186+1)*('Data Raw'!$N$1007-'Data Raw'!$N$1008)/2+'Data Raw'!$N$1008)*'Data Raw'!$M$1010+'Data Raw'!$M$1009)*AE186+AE186)</f>
        <v>25020.984249854329</v>
      </c>
      <c r="N186" s="84">
        <f t="shared" si="86"/>
        <v>25187.67731493415</v>
      </c>
      <c r="O186" s="84">
        <f t="shared" si="87"/>
        <v>25354.37038001397</v>
      </c>
      <c r="P186" s="84">
        <f t="shared" si="88"/>
        <v>25521.063445093794</v>
      </c>
      <c r="Q186" s="84">
        <f t="shared" si="89"/>
        <v>25687.756510173611</v>
      </c>
      <c r="R186" s="166" t="str">
        <f t="shared" si="95"/>
        <v/>
      </c>
      <c r="S186" s="109">
        <f>'Data Raw'!E228</f>
        <v>24723.919999999998</v>
      </c>
      <c r="T186" s="109">
        <f>'Data Raw'!G228</f>
        <v>24965.55</v>
      </c>
      <c r="U186" s="109">
        <f>'Data Raw'!D228</f>
        <v>24982.03</v>
      </c>
      <c r="V186" s="166">
        <f t="shared" si="96"/>
        <v>1</v>
      </c>
      <c r="W186" s="89">
        <f t="shared" si="79"/>
        <v>55.434249854330119</v>
      </c>
      <c r="X186" s="89">
        <f t="shared" si="80"/>
        <v>3072.9560569122987</v>
      </c>
      <c r="Y186" s="89">
        <f t="shared" si="97"/>
        <v>309.36590142553644</v>
      </c>
      <c r="Z186" s="109">
        <f t="shared" si="90"/>
        <v>258.11000000000058</v>
      </c>
      <c r="AA186" s="89">
        <f t="shared" si="98"/>
        <v>359.60500626702003</v>
      </c>
      <c r="AB186" s="89">
        <f t="shared" si="99"/>
        <v>24577.547285451874</v>
      </c>
      <c r="AC186" s="89">
        <f t="shared" si="102"/>
        <v>25217.632714548126</v>
      </c>
      <c r="AD186" s="89">
        <f t="shared" si="103"/>
        <v>1</v>
      </c>
      <c r="AE186" s="89">
        <f>'Data Raw'!C228</f>
        <v>24897.59</v>
      </c>
      <c r="AF186" s="89"/>
      <c r="AG186" s="89">
        <f t="shared" si="74"/>
        <v>67.959999999999127</v>
      </c>
      <c r="AH186" s="89">
        <f t="shared" si="75"/>
        <v>123.39424985432925</v>
      </c>
      <c r="AI186" s="109">
        <f t="shared" si="76"/>
        <v>1</v>
      </c>
      <c r="AJ186" s="109">
        <f t="shared" si="91"/>
        <v>50</v>
      </c>
      <c r="AK186" s="88"/>
      <c r="AL186" s="191">
        <f t="shared" si="92"/>
        <v>689.19999999999709</v>
      </c>
      <c r="AM186" s="191" t="str">
        <f t="shared" si="93"/>
        <v/>
      </c>
      <c r="AN186" s="88"/>
      <c r="AO186" s="191"/>
      <c r="AP186" s="191">
        <f t="shared" si="77"/>
        <v>4618.5615999998818</v>
      </c>
      <c r="AQ186" s="191">
        <f t="shared" si="100"/>
        <v>211.03101475274238</v>
      </c>
      <c r="AR186" s="191">
        <f t="shared" si="101"/>
        <v>-98.334886672794056</v>
      </c>
      <c r="AS186" s="250">
        <f t="shared" si="104"/>
        <v>0</v>
      </c>
      <c r="AT186" s="250">
        <f t="shared" si="105"/>
        <v>0</v>
      </c>
      <c r="AU186" s="250">
        <f t="shared" si="106"/>
        <v>1</v>
      </c>
      <c r="AV186" s="250">
        <f t="shared" si="107"/>
        <v>0</v>
      </c>
      <c r="AW186" s="250">
        <f t="shared" si="108"/>
        <v>0</v>
      </c>
      <c r="AX186" s="250">
        <f t="shared" si="109"/>
        <v>0</v>
      </c>
      <c r="AY186" s="89"/>
      <c r="AZ186" s="111"/>
      <c r="BA186" s="111"/>
      <c r="BB186" s="111"/>
      <c r="BC186" s="111"/>
      <c r="BD186" s="111"/>
      <c r="BE186" s="111"/>
      <c r="BF186" s="111"/>
      <c r="BG186" s="111"/>
      <c r="BH186" s="89"/>
      <c r="BI186" s="89"/>
      <c r="BJ186" s="89"/>
      <c r="BK186" s="89"/>
      <c r="BL186" s="89"/>
    </row>
    <row r="187" spans="1:64" x14ac:dyDescent="0.25">
      <c r="A187" s="86">
        <f t="shared" si="78"/>
        <v>186</v>
      </c>
      <c r="B187" s="113">
        <v>5.6550255170054776E-3</v>
      </c>
      <c r="C187" s="88"/>
      <c r="D187" s="88"/>
      <c r="E187" s="194">
        <f t="shared" si="81"/>
        <v>4.886480022415503E-3</v>
      </c>
      <c r="F187" s="89">
        <f t="shared" si="94"/>
        <v>-2.8378819289511881E-3</v>
      </c>
      <c r="G187" s="113">
        <v>0.19351004954134721</v>
      </c>
      <c r="H187" s="88"/>
      <c r="I187" s="84">
        <f t="shared" si="82"/>
        <v>24186.864982312924</v>
      </c>
      <c r="J187" s="84">
        <f t="shared" si="83"/>
        <v>24341.547933025689</v>
      </c>
      <c r="K187" s="84">
        <f t="shared" si="84"/>
        <v>24496.230883738459</v>
      </c>
      <c r="L187" s="84">
        <f t="shared" si="85"/>
        <v>24650.913834451225</v>
      </c>
      <c r="M187" s="108">
        <f>IF(T187&lt;&gt;0,(((G187+1)*('Data Raw'!$N$1007-'Data Raw'!$N$1008)/2+'Data Raw'!$N$1008)*'Data Raw'!$M$1010+'Data Raw'!$M$1009)*AE187+AE187)</f>
        <v>24805.596785163994</v>
      </c>
      <c r="N187" s="84">
        <f t="shared" si="86"/>
        <v>24960.279735876764</v>
      </c>
      <c r="O187" s="84">
        <f t="shared" si="87"/>
        <v>25114.96268658953</v>
      </c>
      <c r="P187" s="84">
        <f t="shared" si="88"/>
        <v>25269.645637302299</v>
      </c>
      <c r="Q187" s="84">
        <f t="shared" si="89"/>
        <v>25424.328588015065</v>
      </c>
      <c r="R187" s="166" t="str">
        <f t="shared" si="95"/>
        <v/>
      </c>
      <c r="S187" s="109">
        <f>'Data Raw'!E229</f>
        <v>24570.87</v>
      </c>
      <c r="T187" s="109">
        <f>'Data Raw'!G229</f>
        <v>24656.46</v>
      </c>
      <c r="U187" s="109">
        <f>'Data Raw'!D229</f>
        <v>24795.54</v>
      </c>
      <c r="V187" s="166" t="str">
        <f t="shared" si="96"/>
        <v/>
      </c>
      <c r="W187" s="89">
        <f t="shared" si="79"/>
        <v>149.13678516399523</v>
      </c>
      <c r="X187" s="89">
        <f t="shared" si="80"/>
        <v>22241.780689051666</v>
      </c>
      <c r="Y187" s="89">
        <f t="shared" si="97"/>
        <v>291.91127479768329</v>
      </c>
      <c r="Z187" s="109">
        <f t="shared" si="90"/>
        <v>224.67000000000189</v>
      </c>
      <c r="AA187" s="89">
        <f t="shared" si="98"/>
        <v>340.32857680030315</v>
      </c>
      <c r="AB187" s="89">
        <f t="shared" si="99"/>
        <v>24387.765744673034</v>
      </c>
      <c r="AC187" s="89">
        <f t="shared" si="102"/>
        <v>24999.094255326967</v>
      </c>
      <c r="AD187" s="89">
        <f t="shared" si="103"/>
        <v>1</v>
      </c>
      <c r="AE187" s="89">
        <f>'Data Raw'!C229</f>
        <v>24693.43</v>
      </c>
      <c r="AF187" s="89"/>
      <c r="AG187" s="89">
        <f t="shared" si="74"/>
        <v>-36.970000000001164</v>
      </c>
      <c r="AH187" s="89">
        <f t="shared" si="75"/>
        <v>112.16678516399406</v>
      </c>
      <c r="AI187" s="109">
        <f t="shared" si="76"/>
        <v>1</v>
      </c>
      <c r="AJ187" s="109">
        <f t="shared" si="91"/>
        <v>50</v>
      </c>
      <c r="AK187" s="88"/>
      <c r="AL187" s="191" t="str">
        <f t="shared" si="92"/>
        <v/>
      </c>
      <c r="AM187" s="191">
        <f t="shared" si="93"/>
        <v>-36.970000000001164</v>
      </c>
      <c r="AN187" s="88"/>
      <c r="AO187" s="191"/>
      <c r="AP187" s="191">
        <f t="shared" si="77"/>
        <v>1366.7809000000861</v>
      </c>
      <c r="AQ187" s="191">
        <f t="shared" si="100"/>
        <v>191.69090200243778</v>
      </c>
      <c r="AR187" s="191">
        <f t="shared" si="101"/>
        <v>-100.22037279524551</v>
      </c>
      <c r="AS187" s="250">
        <f t="shared" si="104"/>
        <v>0</v>
      </c>
      <c r="AT187" s="250">
        <f t="shared" si="105"/>
        <v>0</v>
      </c>
      <c r="AU187" s="250">
        <f t="shared" si="106"/>
        <v>1</v>
      </c>
      <c r="AV187" s="250">
        <f t="shared" si="107"/>
        <v>0</v>
      </c>
      <c r="AW187" s="250">
        <f t="shared" si="108"/>
        <v>0</v>
      </c>
      <c r="AX187" s="250">
        <f t="shared" si="109"/>
        <v>0</v>
      </c>
      <c r="AY187" s="89"/>
      <c r="AZ187" s="111"/>
      <c r="BA187" s="111"/>
      <c r="BB187" s="111"/>
      <c r="BC187" s="111"/>
      <c r="BD187" s="111"/>
      <c r="BE187" s="111"/>
      <c r="BF187" s="111"/>
      <c r="BG187" s="111"/>
      <c r="BH187" s="89"/>
      <c r="BI187" s="89"/>
      <c r="BJ187" s="89"/>
      <c r="BK187" s="89"/>
      <c r="BL187" s="89"/>
    </row>
    <row r="188" spans="1:64" x14ac:dyDescent="0.25">
      <c r="A188" s="86">
        <f t="shared" si="78"/>
        <v>187</v>
      </c>
      <c r="B188" s="113">
        <v>1.9296711803699911E-3</v>
      </c>
      <c r="C188" s="88"/>
      <c r="D188" s="88"/>
      <c r="E188" s="194">
        <f t="shared" si="81"/>
        <v>-3.7253543366354866E-3</v>
      </c>
      <c r="F188" s="89">
        <f t="shared" si="94"/>
        <v>-2.9646637014775169E-3</v>
      </c>
      <c r="G188" s="113">
        <v>0.17697252174738898</v>
      </c>
      <c r="H188" s="88"/>
      <c r="I188" s="84">
        <f t="shared" si="82"/>
        <v>23745.345587589793</v>
      </c>
      <c r="J188" s="84">
        <f t="shared" si="83"/>
        <v>23891.301224988634</v>
      </c>
      <c r="K188" s="84">
        <f t="shared" si="84"/>
        <v>24037.256862387476</v>
      </c>
      <c r="L188" s="84">
        <f t="shared" si="85"/>
        <v>24183.212499786317</v>
      </c>
      <c r="M188" s="108">
        <f>IF(T188&lt;&gt;0,(((G188+1)*('Data Raw'!$N$1007-'Data Raw'!$N$1008)/2+'Data Raw'!$N$1008)*'Data Raw'!$M$1010+'Data Raw'!$M$1009)*AE188+AE188)</f>
        <v>24329.168137185159</v>
      </c>
      <c r="N188" s="84">
        <f t="shared" si="86"/>
        <v>24475.123774584001</v>
      </c>
      <c r="O188" s="84">
        <f t="shared" si="87"/>
        <v>24621.079411982842</v>
      </c>
      <c r="P188" s="84">
        <f t="shared" si="88"/>
        <v>24767.035049381684</v>
      </c>
      <c r="Q188" s="84">
        <f t="shared" si="89"/>
        <v>24912.990686780526</v>
      </c>
      <c r="R188" s="166" t="str">
        <f t="shared" si="95"/>
        <v/>
      </c>
      <c r="S188" s="109">
        <f>'Data Raw'!E230</f>
        <v>24001.96</v>
      </c>
      <c r="T188" s="109">
        <f>'Data Raw'!G230</f>
        <v>24243.61</v>
      </c>
      <c r="U188" s="109">
        <f>'Data Raw'!D230</f>
        <v>24366.89</v>
      </c>
      <c r="V188" s="166" t="str">
        <f t="shared" si="96"/>
        <v/>
      </c>
      <c r="W188" s="89">
        <f t="shared" si="79"/>
        <v>85.558137185158557</v>
      </c>
      <c r="X188" s="89">
        <f t="shared" si="80"/>
        <v>7320.1948385944115</v>
      </c>
      <c r="Y188" s="89">
        <f t="shared" si="97"/>
        <v>272.18516516798053</v>
      </c>
      <c r="Z188" s="109">
        <f t="shared" si="90"/>
        <v>364.93000000000029</v>
      </c>
      <c r="AA188" s="89">
        <f t="shared" si="98"/>
        <v>343.8430658288313</v>
      </c>
      <c r="AB188" s="89">
        <f t="shared" si="99"/>
        <v>23961.940709719744</v>
      </c>
      <c r="AC188" s="89">
        <f t="shared" si="102"/>
        <v>24540.499290280259</v>
      </c>
      <c r="AD188" s="89">
        <f t="shared" si="103"/>
        <v>1</v>
      </c>
      <c r="AE188" s="89">
        <f>'Data Raw'!C230</f>
        <v>24251.22</v>
      </c>
      <c r="AF188" s="89"/>
      <c r="AG188" s="89">
        <f t="shared" si="74"/>
        <v>-7.6100000000005821</v>
      </c>
      <c r="AH188" s="89">
        <f t="shared" si="75"/>
        <v>77.948137185157975</v>
      </c>
      <c r="AI188" s="109">
        <f t="shared" si="76"/>
        <v>1</v>
      </c>
      <c r="AJ188" s="109">
        <f t="shared" si="91"/>
        <v>50</v>
      </c>
      <c r="AK188" s="88"/>
      <c r="AL188" s="191" t="str">
        <f t="shared" si="92"/>
        <v/>
      </c>
      <c r="AM188" s="191">
        <f t="shared" si="93"/>
        <v>-7.6100000000005821</v>
      </c>
      <c r="AN188" s="88"/>
      <c r="AO188" s="191"/>
      <c r="AP188" s="191">
        <f t="shared" si="77"/>
        <v>57.912100000008856</v>
      </c>
      <c r="AQ188" s="191">
        <f t="shared" si="100"/>
        <v>171.23746844661142</v>
      </c>
      <c r="AR188" s="191">
        <f t="shared" si="101"/>
        <v>-100.94769672136911</v>
      </c>
      <c r="AS188" s="250">
        <f t="shared" si="104"/>
        <v>0</v>
      </c>
      <c r="AT188" s="250">
        <f t="shared" si="105"/>
        <v>0</v>
      </c>
      <c r="AU188" s="250">
        <f t="shared" si="106"/>
        <v>1</v>
      </c>
      <c r="AV188" s="250">
        <f t="shared" si="107"/>
        <v>0</v>
      </c>
      <c r="AW188" s="250">
        <f t="shared" si="108"/>
        <v>0</v>
      </c>
      <c r="AX188" s="250">
        <f t="shared" si="109"/>
        <v>0</v>
      </c>
      <c r="AY188" s="89"/>
      <c r="AZ188" s="111"/>
      <c r="BA188" s="111"/>
      <c r="BB188" s="111"/>
      <c r="BC188" s="111"/>
      <c r="BD188" s="111"/>
      <c r="BE188" s="111"/>
      <c r="BF188" s="111"/>
      <c r="BG188" s="111"/>
      <c r="BH188" s="89"/>
      <c r="BI188" s="89"/>
      <c r="BJ188" s="89"/>
      <c r="BK188" s="89"/>
      <c r="BL188" s="89"/>
    </row>
    <row r="189" spans="1:64" x14ac:dyDescent="0.25">
      <c r="A189" s="86">
        <f t="shared" si="78"/>
        <v>188</v>
      </c>
      <c r="B189" s="113">
        <v>3.3658937066550357E-3</v>
      </c>
      <c r="C189" s="88"/>
      <c r="D189" s="88"/>
      <c r="E189" s="194">
        <f t="shared" si="81"/>
        <v>1.4362225262850446E-3</v>
      </c>
      <c r="F189" s="89">
        <f t="shared" si="94"/>
        <v>-2.3359656689400082E-3</v>
      </c>
      <c r="G189" s="113">
        <v>0.16785876728009305</v>
      </c>
      <c r="H189" s="88"/>
      <c r="I189" s="84">
        <f t="shared" si="82"/>
        <v>23858.954617205323</v>
      </c>
      <c r="J189" s="84">
        <f t="shared" si="83"/>
        <v>23995.047199789311</v>
      </c>
      <c r="K189" s="84">
        <f t="shared" si="84"/>
        <v>24131.139782373302</v>
      </c>
      <c r="L189" s="84">
        <f t="shared" si="85"/>
        <v>24267.23236495729</v>
      </c>
      <c r="M189" s="108">
        <f>IF(T189&lt;&gt;0,(((G189+1)*('Data Raw'!$N$1007-'Data Raw'!$N$1008)/2+'Data Raw'!$N$1008)*'Data Raw'!$M$1010+'Data Raw'!$M$1009)*AE189+AE189)</f>
        <v>24403.324947541281</v>
      </c>
      <c r="N189" s="84">
        <f t="shared" si="86"/>
        <v>24539.417530125273</v>
      </c>
      <c r="O189" s="84">
        <f t="shared" si="87"/>
        <v>24675.51011270926</v>
      </c>
      <c r="P189" s="84">
        <f t="shared" si="88"/>
        <v>24811.602695293252</v>
      </c>
      <c r="Q189" s="84">
        <f t="shared" si="89"/>
        <v>24947.695277877239</v>
      </c>
      <c r="R189" s="166" t="str">
        <f t="shared" si="95"/>
        <v/>
      </c>
      <c r="S189" s="109">
        <f>'Data Raw'!E231</f>
        <v>24123.7</v>
      </c>
      <c r="T189" s="109">
        <f>'Data Raw'!G231</f>
        <v>24289.9</v>
      </c>
      <c r="U189" s="109">
        <f>'Data Raw'!D231</f>
        <v>24487.3</v>
      </c>
      <c r="V189" s="166" t="str">
        <f t="shared" si="96"/>
        <v/>
      </c>
      <c r="W189" s="89">
        <f t="shared" si="79"/>
        <v>113.42494754127983</v>
      </c>
      <c r="X189" s="89">
        <f t="shared" si="80"/>
        <v>12865.218724742082</v>
      </c>
      <c r="Y189" s="89">
        <f t="shared" si="97"/>
        <v>255.61516933241299</v>
      </c>
      <c r="Z189" s="109">
        <f t="shared" si="90"/>
        <v>363.59999999999854</v>
      </c>
      <c r="AA189" s="89">
        <f t="shared" si="98"/>
        <v>346.66548499614089</v>
      </c>
      <c r="AB189" s="89">
        <f t="shared" si="99"/>
        <v>24050.633394045493</v>
      </c>
      <c r="AC189" s="89">
        <f t="shared" si="102"/>
        <v>24635.16660595451</v>
      </c>
      <c r="AD189" s="89">
        <f t="shared" si="103"/>
        <v>1</v>
      </c>
      <c r="AE189" s="89">
        <f>'Data Raw'!C231</f>
        <v>24342.9</v>
      </c>
      <c r="AF189" s="89"/>
      <c r="AG189" s="89">
        <f t="shared" si="74"/>
        <v>-53</v>
      </c>
      <c r="AH189" s="89">
        <f t="shared" si="75"/>
        <v>60.424947541279835</v>
      </c>
      <c r="AI189" s="109">
        <f t="shared" si="76"/>
        <v>1</v>
      </c>
      <c r="AJ189" s="109">
        <f t="shared" si="91"/>
        <v>50</v>
      </c>
      <c r="AK189" s="88"/>
      <c r="AL189" s="191" t="str">
        <f t="shared" si="92"/>
        <v/>
      </c>
      <c r="AM189" s="191">
        <f t="shared" si="93"/>
        <v>-53</v>
      </c>
      <c r="AN189" s="88"/>
      <c r="AO189" s="191"/>
      <c r="AP189" s="191">
        <f t="shared" si="77"/>
        <v>2809</v>
      </c>
      <c r="AQ189" s="191">
        <f t="shared" si="100"/>
        <v>158.09997195254348</v>
      </c>
      <c r="AR189" s="191">
        <f t="shared" si="101"/>
        <v>-97.515197379869505</v>
      </c>
      <c r="AS189" s="250">
        <f t="shared" si="104"/>
        <v>0</v>
      </c>
      <c r="AT189" s="250">
        <f t="shared" si="105"/>
        <v>0</v>
      </c>
      <c r="AU189" s="250">
        <f t="shared" si="106"/>
        <v>1</v>
      </c>
      <c r="AV189" s="250">
        <f t="shared" si="107"/>
        <v>0</v>
      </c>
      <c r="AW189" s="250">
        <f t="shared" si="108"/>
        <v>0</v>
      </c>
      <c r="AX189" s="250">
        <f t="shared" si="109"/>
        <v>0</v>
      </c>
      <c r="AY189" s="89"/>
      <c r="AZ189" s="111"/>
      <c r="BA189" s="111"/>
      <c r="BB189" s="111"/>
      <c r="BC189" s="111"/>
      <c r="BD189" s="111"/>
      <c r="BE189" s="111"/>
      <c r="BF189" s="111"/>
      <c r="BG189" s="111"/>
      <c r="BH189" s="89"/>
      <c r="BI189" s="89"/>
      <c r="BJ189" s="89"/>
      <c r="BK189" s="89"/>
      <c r="BL189" s="89"/>
    </row>
    <row r="190" spans="1:64" x14ac:dyDescent="0.25">
      <c r="A190" s="86">
        <f t="shared" si="78"/>
        <v>189</v>
      </c>
      <c r="B190" s="113">
        <v>8.8107326356428092E-3</v>
      </c>
      <c r="C190" s="88"/>
      <c r="D190" s="88"/>
      <c r="E190" s="194">
        <f t="shared" si="81"/>
        <v>5.4448389289877734E-3</v>
      </c>
      <c r="F190" s="89">
        <f t="shared" si="94"/>
        <v>-1.2244221549503249E-3</v>
      </c>
      <c r="G190" s="113">
        <v>0.15543480398704052</v>
      </c>
      <c r="H190" s="88"/>
      <c r="I190" s="84">
        <f t="shared" si="82"/>
        <v>23476.334859637314</v>
      </c>
      <c r="J190" s="84">
        <f t="shared" si="83"/>
        <v>23604.142444303521</v>
      </c>
      <c r="K190" s="84">
        <f t="shared" si="84"/>
        <v>23731.950028969728</v>
      </c>
      <c r="L190" s="84">
        <f t="shared" si="85"/>
        <v>23859.757613635935</v>
      </c>
      <c r="M190" s="108">
        <f>IF(T190&lt;&gt;0,(((G190+1)*('Data Raw'!$N$1007-'Data Raw'!$N$1008)/2+'Data Raw'!$N$1008)*'Data Raw'!$M$1010+'Data Raw'!$M$1009)*AE190+AE190)</f>
        <v>23987.565198302142</v>
      </c>
      <c r="N190" s="84">
        <f t="shared" si="86"/>
        <v>24115.372782968348</v>
      </c>
      <c r="O190" s="84">
        <f t="shared" si="87"/>
        <v>24243.180367634555</v>
      </c>
      <c r="P190" s="84">
        <f t="shared" si="88"/>
        <v>24370.987952300762</v>
      </c>
      <c r="Q190" s="84">
        <f t="shared" si="89"/>
        <v>24498.795536966969</v>
      </c>
      <c r="R190" s="166" t="str">
        <f t="shared" si="95"/>
        <v/>
      </c>
      <c r="S190" s="109">
        <f>'Data Raw'!E232</f>
        <v>23565</v>
      </c>
      <c r="T190" s="109">
        <f>'Data Raw'!G232</f>
        <v>23807</v>
      </c>
      <c r="U190" s="109">
        <f>'Data Raw'!D232</f>
        <v>23952.01</v>
      </c>
      <c r="V190" s="166" t="str">
        <f t="shared" si="96"/>
        <v/>
      </c>
      <c r="W190" s="89">
        <f t="shared" si="79"/>
        <v>180.56519830214165</v>
      </c>
      <c r="X190" s="89">
        <f t="shared" si="80"/>
        <v>32603.790837891738</v>
      </c>
      <c r="Y190" s="89">
        <f t="shared" si="97"/>
        <v>246.29786832640579</v>
      </c>
      <c r="Z190" s="109">
        <f t="shared" si="90"/>
        <v>387.0099999999984</v>
      </c>
      <c r="AA190" s="89">
        <f t="shared" si="98"/>
        <v>352.42898713954912</v>
      </c>
      <c r="AB190" s="89">
        <f t="shared" si="99"/>
        <v>23657.344337753279</v>
      </c>
      <c r="AC190" s="89">
        <f t="shared" si="102"/>
        <v>24246.675662246718</v>
      </c>
      <c r="AD190" s="89">
        <f t="shared" si="103"/>
        <v>1</v>
      </c>
      <c r="AE190" s="89">
        <f>'Data Raw'!C232</f>
        <v>23952.01</v>
      </c>
      <c r="AF190" s="89"/>
      <c r="AG190" s="89">
        <f t="shared" si="74"/>
        <v>-145.0099999999984</v>
      </c>
      <c r="AH190" s="89">
        <f t="shared" si="75"/>
        <v>35.555198302143253</v>
      </c>
      <c r="AI190" s="109">
        <f t="shared" si="76"/>
        <v>1</v>
      </c>
      <c r="AJ190" s="109">
        <f t="shared" si="91"/>
        <v>50</v>
      </c>
      <c r="AK190" s="88"/>
      <c r="AL190" s="191" t="str">
        <f t="shared" si="92"/>
        <v/>
      </c>
      <c r="AM190" s="191">
        <f t="shared" si="93"/>
        <v>-145.0099999999984</v>
      </c>
      <c r="AN190" s="88"/>
      <c r="AO190" s="191"/>
      <c r="AP190" s="191">
        <f t="shared" si="77"/>
        <v>21027.900099999537</v>
      </c>
      <c r="AQ190" s="191">
        <f t="shared" si="100"/>
        <v>156.64553062448292</v>
      </c>
      <c r="AR190" s="191">
        <f t="shared" si="101"/>
        <v>-89.652337701922875</v>
      </c>
      <c r="AS190" s="250">
        <f t="shared" si="104"/>
        <v>0</v>
      </c>
      <c r="AT190" s="250">
        <f t="shared" si="105"/>
        <v>0</v>
      </c>
      <c r="AU190" s="250">
        <f t="shared" si="106"/>
        <v>1</v>
      </c>
      <c r="AV190" s="250">
        <f t="shared" si="107"/>
        <v>0</v>
      </c>
      <c r="AW190" s="250">
        <f t="shared" si="108"/>
        <v>0</v>
      </c>
      <c r="AX190" s="250">
        <f t="shared" si="109"/>
        <v>0</v>
      </c>
      <c r="AY190" s="89"/>
      <c r="AZ190" s="111"/>
      <c r="BA190" s="111"/>
      <c r="BB190" s="111"/>
      <c r="BC190" s="111"/>
      <c r="BD190" s="111"/>
      <c r="BE190" s="111"/>
      <c r="BF190" s="111"/>
      <c r="BG190" s="111"/>
      <c r="BH190" s="89"/>
      <c r="BI190" s="89"/>
      <c r="BJ190" s="89"/>
      <c r="BK190" s="89"/>
      <c r="BL190" s="89"/>
    </row>
    <row r="191" spans="1:64" x14ac:dyDescent="0.25">
      <c r="A191" s="86">
        <f t="shared" si="78"/>
        <v>190</v>
      </c>
      <c r="B191" s="113">
        <v>1.9311834663147325E-2</v>
      </c>
      <c r="C191" s="88"/>
      <c r="D191" s="88"/>
      <c r="E191" s="194">
        <f t="shared" si="81"/>
        <v>1.0501102027504516E-2</v>
      </c>
      <c r="F191" s="89">
        <f t="shared" si="94"/>
        <v>4.5065272825750937E-4</v>
      </c>
      <c r="G191" s="113">
        <v>0.13537297918388638</v>
      </c>
      <c r="H191" s="88"/>
      <c r="I191" s="84">
        <f t="shared" si="82"/>
        <v>23323.324228452144</v>
      </c>
      <c r="J191" s="84">
        <f t="shared" si="83"/>
        <v>23446.473162615344</v>
      </c>
      <c r="K191" s="84">
        <f t="shared" si="84"/>
        <v>23569.622096778548</v>
      </c>
      <c r="L191" s="84">
        <f t="shared" si="85"/>
        <v>23692.771030941749</v>
      </c>
      <c r="M191" s="108">
        <f>IF(T191&lt;&gt;0,(((G191+1)*('Data Raw'!$N$1007-'Data Raw'!$N$1008)/2+'Data Raw'!$N$1008)*'Data Raw'!$M$1010+'Data Raw'!$M$1009)*AE191+AE191)</f>
        <v>23815.919965104953</v>
      </c>
      <c r="N191" s="84">
        <f t="shared" si="86"/>
        <v>23939.068899268157</v>
      </c>
      <c r="O191" s="84">
        <f t="shared" si="87"/>
        <v>24062.217833431358</v>
      </c>
      <c r="P191" s="84">
        <f t="shared" si="88"/>
        <v>24185.366767594562</v>
      </c>
      <c r="Q191" s="84">
        <f t="shared" si="89"/>
        <v>24308.515701757762</v>
      </c>
      <c r="R191" s="166" t="str">
        <f t="shared" si="95"/>
        <v/>
      </c>
      <c r="S191" s="109">
        <f>'Data Raw'!E233</f>
        <v>23507.03</v>
      </c>
      <c r="T191" s="109">
        <f>'Data Raw'!G233</f>
        <v>23550.080000000002</v>
      </c>
      <c r="U191" s="109">
        <f>'Data Raw'!D233</f>
        <v>23848.02</v>
      </c>
      <c r="V191" s="166">
        <f t="shared" si="96"/>
        <v>1</v>
      </c>
      <c r="W191" s="89">
        <f t="shared" si="79"/>
        <v>265.83996510495126</v>
      </c>
      <c r="X191" s="89">
        <f t="shared" si="80"/>
        <v>70670.887047001699</v>
      </c>
      <c r="Y191" s="89">
        <f t="shared" si="97"/>
        <v>249.18344553469348</v>
      </c>
      <c r="Z191" s="109">
        <f t="shared" si="90"/>
        <v>340.9900000000016</v>
      </c>
      <c r="AA191" s="89">
        <f t="shared" si="98"/>
        <v>350.79484611961379</v>
      </c>
      <c r="AB191" s="89">
        <f t="shared" si="99"/>
        <v>23519.375360931383</v>
      </c>
      <c r="AC191" s="89">
        <f t="shared" si="102"/>
        <v>24118.504639068615</v>
      </c>
      <c r="AD191" s="89">
        <f t="shared" si="103"/>
        <v>1</v>
      </c>
      <c r="AE191" s="89">
        <f>'Data Raw'!C233</f>
        <v>23818.94</v>
      </c>
      <c r="AF191" s="89"/>
      <c r="AG191" s="89">
        <f t="shared" si="74"/>
        <v>-268.85999999999694</v>
      </c>
      <c r="AH191" s="89">
        <f t="shared" si="75"/>
        <v>-3.0200348950456828</v>
      </c>
      <c r="AI191" s="109">
        <f t="shared" si="76"/>
        <v>-1</v>
      </c>
      <c r="AJ191" s="109">
        <f t="shared" si="91"/>
        <v>50</v>
      </c>
      <c r="AK191" s="88"/>
      <c r="AL191" s="191">
        <f t="shared" si="92"/>
        <v>145.0099999999984</v>
      </c>
      <c r="AM191" s="191" t="str">
        <f t="shared" si="93"/>
        <v/>
      </c>
      <c r="AN191" s="88"/>
      <c r="AO191" s="191"/>
      <c r="AP191" s="191">
        <f t="shared" si="77"/>
        <v>72285.699599998363</v>
      </c>
      <c r="AQ191" s="191">
        <f t="shared" si="100"/>
        <v>169.11380499954004</v>
      </c>
      <c r="AR191" s="191">
        <f t="shared" si="101"/>
        <v>-80.069640535153439</v>
      </c>
      <c r="AS191" s="250">
        <f t="shared" si="104"/>
        <v>0</v>
      </c>
      <c r="AT191" s="250">
        <f t="shared" si="105"/>
        <v>1</v>
      </c>
      <c r="AU191" s="250">
        <f t="shared" si="106"/>
        <v>0</v>
      </c>
      <c r="AV191" s="250">
        <f t="shared" si="107"/>
        <v>0</v>
      </c>
      <c r="AW191" s="250">
        <f t="shared" si="108"/>
        <v>0</v>
      </c>
      <c r="AX191" s="250">
        <f t="shared" si="109"/>
        <v>0</v>
      </c>
      <c r="AY191" s="89"/>
      <c r="AZ191" s="111"/>
      <c r="BA191" s="111"/>
      <c r="BB191" s="111"/>
      <c r="BC191" s="111"/>
      <c r="BD191" s="111"/>
      <c r="BE191" s="111"/>
      <c r="BF191" s="111"/>
      <c r="BG191" s="111"/>
      <c r="BH191" s="89"/>
      <c r="BI191" s="89"/>
      <c r="BJ191" s="89"/>
      <c r="BK191" s="89"/>
      <c r="BL191" s="89"/>
    </row>
    <row r="192" spans="1:64" x14ac:dyDescent="0.25">
      <c r="A192" s="86">
        <f t="shared" si="78"/>
        <v>191</v>
      </c>
      <c r="B192" s="113">
        <v>1.5688445904297878E-2</v>
      </c>
      <c r="C192" s="88"/>
      <c r="D192" s="88"/>
      <c r="E192" s="194">
        <f t="shared" si="81"/>
        <v>-3.6233887588494468E-3</v>
      </c>
      <c r="F192" s="89">
        <f t="shared" si="94"/>
        <v>-1.3135319847205581E-4</v>
      </c>
      <c r="G192" s="113">
        <v>0.10557763150365763</v>
      </c>
      <c r="H192" s="88"/>
      <c r="I192" s="84">
        <f t="shared" si="82"/>
        <v>23066.246269130526</v>
      </c>
      <c r="J192" s="84">
        <f t="shared" si="83"/>
        <v>23190.837991897875</v>
      </c>
      <c r="K192" s="84">
        <f t="shared" si="84"/>
        <v>23315.429714665221</v>
      </c>
      <c r="L192" s="84">
        <f t="shared" si="85"/>
        <v>23440.02143743257</v>
      </c>
      <c r="M192" s="108">
        <f>IF(T192&lt;&gt;0,(((G192+1)*('Data Raw'!$N$1007-'Data Raw'!$N$1008)/2+'Data Raw'!$N$1008)*'Data Raw'!$M$1010+'Data Raw'!$M$1009)*AE192+AE192)</f>
        <v>23564.613160199915</v>
      </c>
      <c r="N192" s="84">
        <f t="shared" si="86"/>
        <v>23689.20488296726</v>
      </c>
      <c r="O192" s="84">
        <f t="shared" si="87"/>
        <v>23813.796605734609</v>
      </c>
      <c r="P192" s="84">
        <f t="shared" si="88"/>
        <v>23938.388328501955</v>
      </c>
      <c r="Q192" s="84">
        <f t="shared" si="89"/>
        <v>24062.980051269304</v>
      </c>
      <c r="R192" s="166" t="str">
        <f t="shared" si="95"/>
        <v/>
      </c>
      <c r="S192" s="109">
        <f>'Data Raw'!E234</f>
        <v>23469.759999999998</v>
      </c>
      <c r="T192" s="109">
        <f>'Data Raw'!G234</f>
        <v>23802.26</v>
      </c>
      <c r="U192" s="109">
        <f>'Data Raw'!D234</f>
        <v>23975.7</v>
      </c>
      <c r="V192" s="166" t="str">
        <f t="shared" si="96"/>
        <v/>
      </c>
      <c r="W192" s="89">
        <f t="shared" si="79"/>
        <v>-237.6468398000834</v>
      </c>
      <c r="X192" s="89">
        <f t="shared" si="80"/>
        <v>56476.020466966504</v>
      </c>
      <c r="Y192" s="89">
        <f t="shared" si="97"/>
        <v>247.56827561538191</v>
      </c>
      <c r="Z192" s="109">
        <f t="shared" si="90"/>
        <v>505.94000000000233</v>
      </c>
      <c r="AA192" s="89">
        <f t="shared" si="98"/>
        <v>372.95843953109784</v>
      </c>
      <c r="AB192" s="89">
        <f t="shared" si="99"/>
        <v>23325.964380798327</v>
      </c>
      <c r="AC192" s="89">
        <f t="shared" si="102"/>
        <v>23922.315619201672</v>
      </c>
      <c r="AD192" s="89">
        <f t="shared" si="103"/>
        <v>1</v>
      </c>
      <c r="AE192" s="89">
        <f>'Data Raw'!C234</f>
        <v>23624.14</v>
      </c>
      <c r="AF192" s="89"/>
      <c r="AG192" s="89">
        <f t="shared" si="74"/>
        <v>178.11999999999898</v>
      </c>
      <c r="AH192" s="89">
        <f t="shared" si="75"/>
        <v>-59.526839800084417</v>
      </c>
      <c r="AI192" s="109">
        <f t="shared" si="76"/>
        <v>-1</v>
      </c>
      <c r="AJ192" s="109">
        <f t="shared" si="91"/>
        <v>50</v>
      </c>
      <c r="AK192" s="88"/>
      <c r="AL192" s="191" t="str">
        <f t="shared" si="92"/>
        <v/>
      </c>
      <c r="AM192" s="191">
        <f t="shared" si="93"/>
        <v>-178.11999999999898</v>
      </c>
      <c r="AN192" s="88"/>
      <c r="AO192" s="191"/>
      <c r="AP192" s="191">
        <f t="shared" si="77"/>
        <v>31726.734399999637</v>
      </c>
      <c r="AQ192" s="191">
        <f t="shared" si="100"/>
        <v>170.11449333292438</v>
      </c>
      <c r="AR192" s="191">
        <f t="shared" si="101"/>
        <v>-77.453782282457524</v>
      </c>
      <c r="AS192" s="250">
        <f t="shared" si="104"/>
        <v>0</v>
      </c>
      <c r="AT192" s="250">
        <f t="shared" si="105"/>
        <v>0</v>
      </c>
      <c r="AU192" s="250">
        <f t="shared" si="106"/>
        <v>0</v>
      </c>
      <c r="AV192" s="250">
        <f t="shared" si="107"/>
        <v>1</v>
      </c>
      <c r="AW192" s="250">
        <f t="shared" si="108"/>
        <v>0</v>
      </c>
      <c r="AX192" s="250">
        <f t="shared" si="109"/>
        <v>0</v>
      </c>
      <c r="AY192" s="89"/>
      <c r="AZ192" s="111"/>
      <c r="BA192" s="111"/>
      <c r="BB192" s="111"/>
      <c r="BC192" s="111"/>
      <c r="BD192" s="111"/>
      <c r="BE192" s="111"/>
      <c r="BF192" s="111"/>
      <c r="BG192" s="111"/>
      <c r="BH192" s="89"/>
      <c r="BI192" s="89"/>
      <c r="BJ192" s="89"/>
      <c r="BK192" s="89"/>
      <c r="BL192" s="89"/>
    </row>
    <row r="193" spans="1:64" x14ac:dyDescent="0.25">
      <c r="A193" s="86">
        <f t="shared" si="78"/>
        <v>192</v>
      </c>
      <c r="B193" s="113">
        <v>9.3929608342087304E-3</v>
      </c>
      <c r="C193" s="88"/>
      <c r="D193" s="88"/>
      <c r="E193" s="194">
        <f t="shared" si="81"/>
        <v>-6.295485070089148E-3</v>
      </c>
      <c r="F193" s="89">
        <f t="shared" si="94"/>
        <v>-1.011943465845926E-3</v>
      </c>
      <c r="G193" s="113">
        <v>0.13213447287186719</v>
      </c>
      <c r="H193" s="88"/>
      <c r="I193" s="84">
        <f t="shared" si="82"/>
        <v>23888.286202145999</v>
      </c>
      <c r="J193" s="84">
        <f t="shared" si="83"/>
        <v>24012.070339953687</v>
      </c>
      <c r="K193" s="84">
        <f t="shared" si="84"/>
        <v>24135.854477761379</v>
      </c>
      <c r="L193" s="84">
        <f t="shared" si="85"/>
        <v>24259.638615569067</v>
      </c>
      <c r="M193" s="108">
        <f>IF(T193&lt;&gt;0,(((G193+1)*('Data Raw'!$N$1007-'Data Raw'!$N$1008)/2+'Data Raw'!$N$1008)*'Data Raw'!$M$1010+'Data Raw'!$M$1009)*AE193+AE193)</f>
        <v>24383.422753376759</v>
      </c>
      <c r="N193" s="84">
        <f t="shared" si="86"/>
        <v>24507.206891184451</v>
      </c>
      <c r="O193" s="84">
        <f t="shared" si="87"/>
        <v>24630.991028992139</v>
      </c>
      <c r="P193" s="84">
        <f t="shared" si="88"/>
        <v>24754.775166799831</v>
      </c>
      <c r="Q193" s="84">
        <f t="shared" si="89"/>
        <v>24878.559304607519</v>
      </c>
      <c r="R193" s="166" t="str">
        <f t="shared" si="95"/>
        <v/>
      </c>
      <c r="S193" s="109">
        <f>'Data Raw'!E235</f>
        <v>24140.89</v>
      </c>
      <c r="T193" s="109">
        <f>'Data Raw'!G235</f>
        <v>24573.29</v>
      </c>
      <c r="U193" s="109">
        <f>'Data Raw'!D235</f>
        <v>24609.33</v>
      </c>
      <c r="V193" s="166" t="str">
        <f t="shared" si="96"/>
        <v/>
      </c>
      <c r="W193" s="89">
        <f t="shared" si="79"/>
        <v>-189.86724662324195</v>
      </c>
      <c r="X193" s="89">
        <f t="shared" si="80"/>
        <v>36049.571340290982</v>
      </c>
      <c r="Y193" s="89">
        <f t="shared" si="97"/>
        <v>240.1754947317045</v>
      </c>
      <c r="Z193" s="109">
        <f t="shared" si="90"/>
        <v>468.44000000000233</v>
      </c>
      <c r="AA193" s="89">
        <f t="shared" si="98"/>
        <v>386.59866245522699</v>
      </c>
      <c r="AB193" s="89">
        <f t="shared" si="99"/>
        <v>24075.845326398568</v>
      </c>
      <c r="AC193" s="89">
        <f t="shared" si="102"/>
        <v>24709.874673601433</v>
      </c>
      <c r="AD193" s="89">
        <f t="shared" si="103"/>
        <v>1</v>
      </c>
      <c r="AE193" s="89">
        <f>'Data Raw'!C235</f>
        <v>24392.86</v>
      </c>
      <c r="AF193" s="89"/>
      <c r="AG193" s="89">
        <f t="shared" si="74"/>
        <v>180.43000000000029</v>
      </c>
      <c r="AH193" s="89">
        <f t="shared" si="75"/>
        <v>-9.4372466232416627</v>
      </c>
      <c r="AI193" s="109">
        <f t="shared" si="76"/>
        <v>-1</v>
      </c>
      <c r="AJ193" s="109">
        <f t="shared" si="91"/>
        <v>50</v>
      </c>
      <c r="AK193" s="88"/>
      <c r="AL193" s="191" t="str">
        <f t="shared" si="92"/>
        <v/>
      </c>
      <c r="AM193" s="191">
        <f t="shared" si="93"/>
        <v>-180.43000000000029</v>
      </c>
      <c r="AN193" s="88"/>
      <c r="AO193" s="191"/>
      <c r="AP193" s="191">
        <f t="shared" si="77"/>
        <v>32554.984900000105</v>
      </c>
      <c r="AQ193" s="191">
        <f t="shared" si="100"/>
        <v>171.26066074037726</v>
      </c>
      <c r="AR193" s="191">
        <f t="shared" si="101"/>
        <v>-68.914833991327242</v>
      </c>
      <c r="AS193" s="250">
        <f t="shared" si="104"/>
        <v>0</v>
      </c>
      <c r="AT193" s="250">
        <f t="shared" si="105"/>
        <v>0</v>
      </c>
      <c r="AU193" s="250">
        <f t="shared" si="106"/>
        <v>0</v>
      </c>
      <c r="AV193" s="250">
        <f t="shared" si="107"/>
        <v>1</v>
      </c>
      <c r="AW193" s="250">
        <f t="shared" si="108"/>
        <v>0</v>
      </c>
      <c r="AX193" s="250">
        <f t="shared" si="109"/>
        <v>0</v>
      </c>
      <c r="AY193" s="89"/>
      <c r="AZ193" s="111"/>
      <c r="BA193" s="111"/>
      <c r="BB193" s="111"/>
      <c r="BC193" s="111"/>
      <c r="BD193" s="111"/>
      <c r="BE193" s="111"/>
      <c r="BF193" s="111"/>
      <c r="BG193" s="111"/>
      <c r="BH193" s="89"/>
      <c r="BI193" s="89"/>
      <c r="BJ193" s="89"/>
      <c r="BK193" s="89"/>
      <c r="BL193" s="89"/>
    </row>
    <row r="194" spans="1:64" x14ac:dyDescent="0.25">
      <c r="A194" s="86">
        <f t="shared" si="78"/>
        <v>193</v>
      </c>
      <c r="B194" s="113">
        <v>9.9229380094034356E-4</v>
      </c>
      <c r="C194" s="88"/>
      <c r="D194" s="88"/>
      <c r="E194" s="194">
        <f t="shared" si="81"/>
        <v>-8.4006670332683869E-3</v>
      </c>
      <c r="F194" s="89">
        <f t="shared" si="94"/>
        <v>-2.0674754040491349E-3</v>
      </c>
      <c r="G194" s="113">
        <v>0.15333443632210378</v>
      </c>
      <c r="H194" s="88"/>
      <c r="I194" s="84">
        <f t="shared" si="82"/>
        <v>24161.458817155195</v>
      </c>
      <c r="J194" s="84">
        <f t="shared" si="83"/>
        <v>24281.54656452105</v>
      </c>
      <c r="K194" s="84">
        <f t="shared" si="84"/>
        <v>24401.634311886901</v>
      </c>
      <c r="L194" s="84">
        <f t="shared" si="85"/>
        <v>24521.722059252756</v>
      </c>
      <c r="M194" s="108">
        <f>IF(T194&lt;&gt;0,(((G194+1)*('Data Raw'!$N$1007-'Data Raw'!$N$1008)/2+'Data Raw'!$N$1008)*'Data Raw'!$M$1010+'Data Raw'!$M$1009)*AE194+AE194)</f>
        <v>24641.809806618607</v>
      </c>
      <c r="N194" s="84">
        <f t="shared" si="86"/>
        <v>24761.897553984458</v>
      </c>
      <c r="O194" s="84">
        <f t="shared" si="87"/>
        <v>24881.985301350313</v>
      </c>
      <c r="P194" s="84">
        <f t="shared" si="88"/>
        <v>25002.073048716164</v>
      </c>
      <c r="Q194" s="84">
        <f t="shared" si="89"/>
        <v>25122.160796082018</v>
      </c>
      <c r="R194" s="166" t="str">
        <f t="shared" si="95"/>
        <v/>
      </c>
      <c r="S194" s="109">
        <f>'Data Raw'!E236</f>
        <v>24365.89</v>
      </c>
      <c r="T194" s="109">
        <f>'Data Raw'!G236</f>
        <v>24579.55</v>
      </c>
      <c r="U194" s="109">
        <f>'Data Raw'!D236</f>
        <v>24616.5</v>
      </c>
      <c r="V194" s="166" t="str">
        <f t="shared" si="96"/>
        <v/>
      </c>
      <c r="W194" s="89">
        <f t="shared" si="79"/>
        <v>62.259806618607399</v>
      </c>
      <c r="X194" s="89">
        <f t="shared" si="80"/>
        <v>3876.2835201863895</v>
      </c>
      <c r="Y194" s="89">
        <f t="shared" si="97"/>
        <v>223.60101365023897</v>
      </c>
      <c r="Z194" s="109">
        <f t="shared" si="90"/>
        <v>250.61000000000058</v>
      </c>
      <c r="AA194" s="89">
        <f t="shared" si="98"/>
        <v>367.17171067590891</v>
      </c>
      <c r="AB194" s="89">
        <f t="shared" si="99"/>
        <v>24280.821136913059</v>
      </c>
      <c r="AC194" s="89">
        <f t="shared" si="102"/>
        <v>24938.038863086942</v>
      </c>
      <c r="AD194" s="89">
        <f t="shared" si="103"/>
        <v>1</v>
      </c>
      <c r="AE194" s="89">
        <f>'Data Raw'!C236</f>
        <v>24609.43</v>
      </c>
      <c r="AF194" s="89"/>
      <c r="AG194" s="89">
        <f t="shared" ref="AG194:AG257" si="110">T194-AE194</f>
        <v>-29.880000000001019</v>
      </c>
      <c r="AH194" s="89">
        <f t="shared" ref="AH194:AH257" si="111">M194-AE194</f>
        <v>32.379806618606381</v>
      </c>
      <c r="AI194" s="109">
        <f t="shared" ref="AI194:AI257" si="112">IF($AH194&gt;0,1,-1)</f>
        <v>1</v>
      </c>
      <c r="AJ194" s="109">
        <f t="shared" si="91"/>
        <v>50</v>
      </c>
      <c r="AK194" s="88"/>
      <c r="AL194" s="191" t="str">
        <f t="shared" si="92"/>
        <v/>
      </c>
      <c r="AM194" s="191">
        <f t="shared" si="93"/>
        <v>-29.880000000001019</v>
      </c>
      <c r="AN194" s="88"/>
      <c r="AO194" s="191"/>
      <c r="AP194" s="191">
        <f t="shared" ref="AP194:AP257" si="113">AG194*AG194</f>
        <v>892.81440000006091</v>
      </c>
      <c r="AQ194" s="191">
        <f t="shared" si="100"/>
        <v>155.55169843589101</v>
      </c>
      <c r="AR194" s="191">
        <f t="shared" si="101"/>
        <v>-68.049315214347956</v>
      </c>
      <c r="AS194" s="250">
        <f t="shared" si="104"/>
        <v>0</v>
      </c>
      <c r="AT194" s="250">
        <f t="shared" si="105"/>
        <v>0</v>
      </c>
      <c r="AU194" s="250">
        <f t="shared" si="106"/>
        <v>1</v>
      </c>
      <c r="AV194" s="250">
        <f t="shared" si="107"/>
        <v>0</v>
      </c>
      <c r="AW194" s="250">
        <f t="shared" si="108"/>
        <v>0</v>
      </c>
      <c r="AX194" s="250">
        <f t="shared" si="109"/>
        <v>0</v>
      </c>
      <c r="AY194" s="89"/>
      <c r="AZ194" s="111"/>
      <c r="BA194" s="111"/>
      <c r="BB194" s="111"/>
      <c r="BC194" s="111"/>
      <c r="BD194" s="111"/>
      <c r="BE194" s="111"/>
      <c r="BF194" s="111"/>
      <c r="BG194" s="111"/>
      <c r="BH194" s="89"/>
      <c r="BI194" s="89"/>
      <c r="BJ194" s="89"/>
      <c r="BK194" s="89"/>
      <c r="BL194" s="89"/>
    </row>
    <row r="195" spans="1:64" x14ac:dyDescent="0.25">
      <c r="A195" s="86">
        <f t="shared" ref="A195:A258" si="114">A194+1</f>
        <v>194</v>
      </c>
      <c r="B195" s="113">
        <v>1.4507511771549441E-2</v>
      </c>
      <c r="C195" s="88"/>
      <c r="D195" s="88"/>
      <c r="E195" s="194">
        <f t="shared" si="81"/>
        <v>1.3515217970609098E-2</v>
      </c>
      <c r="F195" s="89">
        <f t="shared" si="94"/>
        <v>1.5862364947347011E-4</v>
      </c>
      <c r="G195" s="113">
        <v>0.14654068033365464</v>
      </c>
      <c r="H195" s="88"/>
      <c r="I195" s="84">
        <f t="shared" si="82"/>
        <v>24119.752934749456</v>
      </c>
      <c r="J195" s="84">
        <f t="shared" si="83"/>
        <v>24231.553441574571</v>
      </c>
      <c r="K195" s="84">
        <f t="shared" si="84"/>
        <v>24343.353948399694</v>
      </c>
      <c r="L195" s="84">
        <f t="shared" si="85"/>
        <v>24455.154455224812</v>
      </c>
      <c r="M195" s="108">
        <f>IF(T195&lt;&gt;0,(((G195+1)*('Data Raw'!$N$1007-'Data Raw'!$N$1008)/2+'Data Raw'!$N$1008)*'Data Raw'!$M$1010+'Data Raw'!$M$1009)*AE195+AE195)</f>
        <v>24566.954962049931</v>
      </c>
      <c r="N195" s="84">
        <f t="shared" si="86"/>
        <v>24678.75546887505</v>
      </c>
      <c r="O195" s="84">
        <f t="shared" si="87"/>
        <v>24790.555975700168</v>
      </c>
      <c r="P195" s="84">
        <f t="shared" si="88"/>
        <v>24902.356482525291</v>
      </c>
      <c r="Q195" s="84">
        <f t="shared" si="89"/>
        <v>25014.156989350406</v>
      </c>
      <c r="R195" s="166" t="str">
        <f t="shared" si="95"/>
        <v/>
      </c>
      <c r="S195" s="109">
        <f>'Data Raw'!E237</f>
        <v>24149.75</v>
      </c>
      <c r="T195" s="109">
        <f>'Data Raw'!G237</f>
        <v>24329.49</v>
      </c>
      <c r="U195" s="109">
        <f>'Data Raw'!D237</f>
        <v>24548.05</v>
      </c>
      <c r="V195" s="166" t="str">
        <f t="shared" si="96"/>
        <v/>
      </c>
      <c r="W195" s="89">
        <f t="shared" ref="W195:W258" si="115">IF(R195=1,0,(M195-T195))</f>
        <v>237.46496204992945</v>
      </c>
      <c r="X195" s="89">
        <f t="shared" ref="X195:X258" si="116">IF(R195=1,0,(M195-T195)*(M195-T195))</f>
        <v>56389.608201374438</v>
      </c>
      <c r="Y195" s="89">
        <f t="shared" si="97"/>
        <v>225.63373862265638</v>
      </c>
      <c r="Z195" s="109">
        <f t="shared" si="90"/>
        <v>398.29999999999927</v>
      </c>
      <c r="AA195" s="89">
        <f t="shared" si="98"/>
        <v>371.61860915077898</v>
      </c>
      <c r="AB195" s="89">
        <f t="shared" si="99"/>
        <v>24235.954045925475</v>
      </c>
      <c r="AC195" s="89">
        <f t="shared" si="102"/>
        <v>24860.145954074524</v>
      </c>
      <c r="AD195" s="89">
        <f t="shared" si="103"/>
        <v>1</v>
      </c>
      <c r="AE195" s="89">
        <f>'Data Raw'!C237</f>
        <v>24548.05</v>
      </c>
      <c r="AF195" s="89"/>
      <c r="AG195" s="89">
        <f t="shared" si="110"/>
        <v>-218.55999999999767</v>
      </c>
      <c r="AH195" s="89">
        <f t="shared" si="111"/>
        <v>18.904962049931783</v>
      </c>
      <c r="AI195" s="109">
        <f t="shared" si="112"/>
        <v>1</v>
      </c>
      <c r="AJ195" s="109">
        <f t="shared" si="91"/>
        <v>50</v>
      </c>
      <c r="AK195" s="88"/>
      <c r="AL195" s="191" t="str">
        <f t="shared" si="92"/>
        <v/>
      </c>
      <c r="AM195" s="191">
        <f t="shared" si="93"/>
        <v>-218.55999999999767</v>
      </c>
      <c r="AN195" s="88"/>
      <c r="AO195" s="191"/>
      <c r="AP195" s="191">
        <f t="shared" si="113"/>
        <v>47768.473599998979</v>
      </c>
      <c r="AQ195" s="191">
        <f t="shared" si="100"/>
        <v>162.55262083190286</v>
      </c>
      <c r="AR195" s="191">
        <f t="shared" si="101"/>
        <v>-63.081117790753524</v>
      </c>
      <c r="AS195" s="250">
        <f t="shared" si="104"/>
        <v>0</v>
      </c>
      <c r="AT195" s="250">
        <f t="shared" si="105"/>
        <v>1</v>
      </c>
      <c r="AU195" s="250">
        <f t="shared" si="106"/>
        <v>0</v>
      </c>
      <c r="AV195" s="250">
        <f t="shared" si="107"/>
        <v>0</v>
      </c>
      <c r="AW195" s="250">
        <f t="shared" si="108"/>
        <v>0</v>
      </c>
      <c r="AX195" s="250">
        <f t="shared" si="109"/>
        <v>0</v>
      </c>
      <c r="AY195" s="89"/>
      <c r="AZ195" s="111"/>
      <c r="BA195" s="111"/>
      <c r="BB195" s="111"/>
      <c r="BC195" s="111"/>
      <c r="BD195" s="111"/>
      <c r="BE195" s="111"/>
      <c r="BF195" s="111"/>
      <c r="BG195" s="111"/>
      <c r="BH195" s="89"/>
      <c r="BI195" s="89"/>
      <c r="BJ195" s="89"/>
      <c r="BK195" s="89"/>
      <c r="BL195" s="89"/>
    </row>
    <row r="196" spans="1:64" x14ac:dyDescent="0.25">
      <c r="A196" s="86">
        <f t="shared" si="114"/>
        <v>195</v>
      </c>
      <c r="B196" s="113">
        <v>4.6511958608202826E-3</v>
      </c>
      <c r="C196" s="88"/>
      <c r="D196" s="88"/>
      <c r="E196" s="194">
        <f t="shared" ref="E196:E259" si="117">B196-B195</f>
        <v>-9.8563159107291597E-3</v>
      </c>
      <c r="F196" s="89">
        <f t="shared" si="94"/>
        <v>-1.2720820019840485E-3</v>
      </c>
      <c r="G196" s="113">
        <v>0.12044070132584977</v>
      </c>
      <c r="H196" s="88"/>
      <c r="I196" s="84">
        <f t="shared" si="82"/>
        <v>24243.282883635013</v>
      </c>
      <c r="J196" s="84">
        <f t="shared" si="83"/>
        <v>24356.099752946338</v>
      </c>
      <c r="K196" s="84">
        <f t="shared" si="84"/>
        <v>24468.916622257668</v>
      </c>
      <c r="L196" s="84">
        <f t="shared" si="85"/>
        <v>24581.733491568993</v>
      </c>
      <c r="M196" s="108">
        <f>IF(T196&lt;&gt;0,(((G196+1)*('Data Raw'!$N$1007-'Data Raw'!$N$1008)/2+'Data Raw'!$N$1008)*'Data Raw'!$M$1010+'Data Raw'!$M$1009)*AE196+AE196)</f>
        <v>24694.550360880323</v>
      </c>
      <c r="N196" s="84">
        <f t="shared" si="86"/>
        <v>24807.367230191652</v>
      </c>
      <c r="O196" s="84">
        <f t="shared" si="87"/>
        <v>24920.184099502978</v>
      </c>
      <c r="P196" s="84">
        <f t="shared" si="88"/>
        <v>25033.000968814307</v>
      </c>
      <c r="Q196" s="84">
        <f t="shared" si="89"/>
        <v>25145.817838125633</v>
      </c>
      <c r="R196" s="166" t="str">
        <f t="shared" si="95"/>
        <v/>
      </c>
      <c r="S196" s="109">
        <f>'Data Raw'!E238</f>
        <v>24690.45</v>
      </c>
      <c r="T196" s="109">
        <f>'Data Raw'!G238</f>
        <v>24829.99</v>
      </c>
      <c r="U196" s="109">
        <f>'Data Raw'!D238</f>
        <v>24896.43</v>
      </c>
      <c r="V196" s="166" t="str">
        <f t="shared" si="96"/>
        <v/>
      </c>
      <c r="W196" s="89">
        <f t="shared" si="115"/>
        <v>-135.43963911967876</v>
      </c>
      <c r="X196" s="89">
        <f t="shared" si="116"/>
        <v>18343.895844868817</v>
      </c>
      <c r="Y196" s="89">
        <f t="shared" si="97"/>
        <v>215.07719540198724</v>
      </c>
      <c r="Z196" s="109">
        <f t="shared" si="90"/>
        <v>205.97999999999956</v>
      </c>
      <c r="AA196" s="89">
        <f t="shared" si="98"/>
        <v>347.95595070066759</v>
      </c>
      <c r="AB196" s="89">
        <f t="shared" si="99"/>
        <v>24411.464182221836</v>
      </c>
      <c r="AC196" s="89">
        <f t="shared" si="102"/>
        <v>25043.215817778164</v>
      </c>
      <c r="AD196" s="89">
        <f t="shared" si="103"/>
        <v>1</v>
      </c>
      <c r="AE196" s="89">
        <f>'Data Raw'!C238</f>
        <v>24727.34</v>
      </c>
      <c r="AF196" s="89"/>
      <c r="AG196" s="89">
        <f t="shared" si="110"/>
        <v>102.65000000000146</v>
      </c>
      <c r="AH196" s="89">
        <f t="shared" si="111"/>
        <v>-32.789639119677304</v>
      </c>
      <c r="AI196" s="109">
        <f t="shared" si="112"/>
        <v>-1</v>
      </c>
      <c r="AJ196" s="109">
        <f t="shared" si="91"/>
        <v>50</v>
      </c>
      <c r="AK196" s="88"/>
      <c r="AL196" s="191" t="str">
        <f t="shared" si="92"/>
        <v/>
      </c>
      <c r="AM196" s="191">
        <f t="shared" si="93"/>
        <v>-102.65000000000146</v>
      </c>
      <c r="AN196" s="88"/>
      <c r="AO196" s="191"/>
      <c r="AP196" s="191">
        <f t="shared" si="113"/>
        <v>10537.022500000299</v>
      </c>
      <c r="AQ196" s="191">
        <f t="shared" si="100"/>
        <v>155.89677407280269</v>
      </c>
      <c r="AR196" s="191">
        <f t="shared" si="101"/>
        <v>-59.180421329184554</v>
      </c>
      <c r="AS196" s="250">
        <f t="shared" si="104"/>
        <v>0</v>
      </c>
      <c r="AT196" s="250">
        <f t="shared" si="105"/>
        <v>0</v>
      </c>
      <c r="AU196" s="250">
        <f t="shared" si="106"/>
        <v>0</v>
      </c>
      <c r="AV196" s="250">
        <f t="shared" si="107"/>
        <v>1</v>
      </c>
      <c r="AW196" s="250">
        <f t="shared" si="108"/>
        <v>0</v>
      </c>
      <c r="AX196" s="250">
        <f t="shared" si="109"/>
        <v>0</v>
      </c>
      <c r="AY196" s="89"/>
      <c r="AZ196" s="111"/>
      <c r="BA196" s="111"/>
      <c r="BB196" s="111"/>
      <c r="BC196" s="111"/>
      <c r="BD196" s="111"/>
      <c r="BE196" s="111"/>
      <c r="BF196" s="111"/>
      <c r="BG196" s="111"/>
      <c r="BH196" s="89"/>
      <c r="BI196" s="89"/>
      <c r="BJ196" s="89"/>
      <c r="BK196" s="89"/>
      <c r="BL196" s="89"/>
    </row>
    <row r="197" spans="1:64" x14ac:dyDescent="0.25">
      <c r="A197" s="86">
        <f t="shared" si="114"/>
        <v>196</v>
      </c>
      <c r="B197" s="113">
        <v>3.7449894774091372E-3</v>
      </c>
      <c r="C197" s="88"/>
      <c r="D197" s="88"/>
      <c r="E197" s="194">
        <f t="shared" si="117"/>
        <v>-9.0620638341114539E-4</v>
      </c>
      <c r="F197" s="89">
        <f t="shared" si="94"/>
        <v>-1.2198140564736338E-3</v>
      </c>
      <c r="G197" s="113">
        <v>0.13540101423178852</v>
      </c>
      <c r="H197" s="88"/>
      <c r="I197" s="84">
        <f t="shared" si="82"/>
        <v>24617.315815175654</v>
      </c>
      <c r="J197" s="84">
        <f t="shared" si="83"/>
        <v>24724.854412876648</v>
      </c>
      <c r="K197" s="84">
        <f t="shared" si="84"/>
        <v>24832.393010577642</v>
      </c>
      <c r="L197" s="84">
        <f t="shared" si="85"/>
        <v>24939.931608278635</v>
      </c>
      <c r="M197" s="108">
        <f>IF(T197&lt;&gt;0,(((G197+1)*('Data Raw'!$N$1007-'Data Raw'!$N$1008)/2+'Data Raw'!$N$1008)*'Data Raw'!$M$1010+'Data Raw'!$M$1009)*AE197+AE197)</f>
        <v>25047.470205979629</v>
      </c>
      <c r="N197" s="84">
        <f t="shared" si="86"/>
        <v>25155.008803680623</v>
      </c>
      <c r="O197" s="84">
        <f t="shared" si="87"/>
        <v>25262.547401381617</v>
      </c>
      <c r="P197" s="84">
        <f t="shared" si="88"/>
        <v>25370.08599908261</v>
      </c>
      <c r="Q197" s="84">
        <f t="shared" si="89"/>
        <v>25477.624596783604</v>
      </c>
      <c r="R197" s="166" t="str">
        <f t="shared" si="95"/>
        <v/>
      </c>
      <c r="S197" s="109">
        <f>'Data Raw'!E239</f>
        <v>24649.74</v>
      </c>
      <c r="T197" s="109">
        <f>'Data Raw'!G239</f>
        <v>24924.35</v>
      </c>
      <c r="U197" s="109">
        <f>'Data Raw'!D239</f>
        <v>25050.59</v>
      </c>
      <c r="V197" s="166">
        <f t="shared" si="96"/>
        <v>1</v>
      </c>
      <c r="W197" s="89">
        <f t="shared" si="115"/>
        <v>123.12020597963055</v>
      </c>
      <c r="X197" s="89">
        <f t="shared" si="116"/>
        <v>15158.585120466656</v>
      </c>
      <c r="Y197" s="89">
        <f t="shared" si="97"/>
        <v>204.48813623022392</v>
      </c>
      <c r="Z197" s="109">
        <f t="shared" si="90"/>
        <v>400.84999999999854</v>
      </c>
      <c r="AA197" s="89">
        <f t="shared" si="98"/>
        <v>355.51224345771487</v>
      </c>
      <c r="AB197" s="89">
        <f t="shared" si="99"/>
        <v>24754.827441904432</v>
      </c>
      <c r="AC197" s="89">
        <f t="shared" si="102"/>
        <v>25346.352558095568</v>
      </c>
      <c r="AD197" s="89">
        <f t="shared" si="103"/>
        <v>1</v>
      </c>
      <c r="AE197" s="89">
        <f>'Data Raw'!C239</f>
        <v>25050.59</v>
      </c>
      <c r="AF197" s="89"/>
      <c r="AG197" s="89">
        <f t="shared" si="110"/>
        <v>-126.2400000000016</v>
      </c>
      <c r="AH197" s="89">
        <f t="shared" si="111"/>
        <v>-3.1197940203710459</v>
      </c>
      <c r="AI197" s="109">
        <f t="shared" si="112"/>
        <v>-1</v>
      </c>
      <c r="AJ197" s="109">
        <f t="shared" si="91"/>
        <v>50</v>
      </c>
      <c r="AK197" s="88"/>
      <c r="AL197" s="191">
        <f t="shared" si="92"/>
        <v>102.65000000000146</v>
      </c>
      <c r="AM197" s="191" t="str">
        <f t="shared" si="93"/>
        <v/>
      </c>
      <c r="AN197" s="88"/>
      <c r="AO197" s="191"/>
      <c r="AP197" s="191">
        <f t="shared" si="113"/>
        <v>15936.537600000403</v>
      </c>
      <c r="AQ197" s="191">
        <f t="shared" si="100"/>
        <v>152.60157695360257</v>
      </c>
      <c r="AR197" s="191">
        <f t="shared" si="101"/>
        <v>-51.886559276621341</v>
      </c>
      <c r="AS197" s="250">
        <f t="shared" si="104"/>
        <v>0</v>
      </c>
      <c r="AT197" s="250">
        <f t="shared" si="105"/>
        <v>0</v>
      </c>
      <c r="AU197" s="250">
        <f t="shared" si="106"/>
        <v>1</v>
      </c>
      <c r="AV197" s="250">
        <f t="shared" si="107"/>
        <v>0</v>
      </c>
      <c r="AW197" s="250">
        <f t="shared" si="108"/>
        <v>0</v>
      </c>
      <c r="AX197" s="250">
        <f t="shared" si="109"/>
        <v>0</v>
      </c>
      <c r="AY197" s="89"/>
      <c r="AZ197" s="111"/>
      <c r="BA197" s="111"/>
      <c r="BB197" s="111"/>
      <c r="BC197" s="111"/>
      <c r="BD197" s="111"/>
      <c r="BE197" s="111"/>
      <c r="BF197" s="111"/>
      <c r="BG197" s="111"/>
      <c r="BH197" s="89"/>
      <c r="BI197" s="89"/>
      <c r="BJ197" s="89"/>
      <c r="BK197" s="89"/>
      <c r="BL197" s="89"/>
    </row>
    <row r="198" spans="1:64" x14ac:dyDescent="0.25">
      <c r="A198" s="86">
        <f t="shared" si="114"/>
        <v>197</v>
      </c>
      <c r="B198" s="113">
        <v>2.4397466043069417E-3</v>
      </c>
      <c r="C198" s="88"/>
      <c r="D198" s="88"/>
      <c r="E198" s="194">
        <f t="shared" si="117"/>
        <v>-1.3052428731021954E-3</v>
      </c>
      <c r="F198" s="89">
        <f t="shared" si="94"/>
        <v>-1.2320181731348568E-3</v>
      </c>
      <c r="G198" s="113">
        <v>0.12237928943006984</v>
      </c>
      <c r="H198" s="88"/>
      <c r="I198" s="84">
        <f t="shared" ref="I198:I261" si="118">K198-Y197</f>
        <v>24399.155409496088</v>
      </c>
      <c r="J198" s="84">
        <f t="shared" ref="J198:J261" si="119">M198-Y197*1.5</f>
        <v>24501.399477611198</v>
      </c>
      <c r="K198" s="84">
        <f t="shared" ref="K198:K261" si="120">M198-Y197</f>
        <v>24603.643545726311</v>
      </c>
      <c r="L198" s="84">
        <f t="shared" ref="L198:L261" si="121">M198-Y197/2</f>
        <v>24705.88761384142</v>
      </c>
      <c r="M198" s="108">
        <f>IF(T198&lt;&gt;0,(((G198+1)*('Data Raw'!$N$1007-'Data Raw'!$N$1008)/2+'Data Raw'!$N$1008)*'Data Raw'!$M$1010+'Data Raw'!$M$1009)*AE198+AE198)</f>
        <v>24808.131681956533</v>
      </c>
      <c r="N198" s="84">
        <f t="shared" ref="N198:N261" si="122">M198+Y197/2</f>
        <v>24910.375750071646</v>
      </c>
      <c r="O198" s="84">
        <f t="shared" ref="O198:O261" si="123">M198+Y197</f>
        <v>25012.619818186755</v>
      </c>
      <c r="P198" s="84">
        <f t="shared" ref="P198:P261" si="124">M198+1.5*Y197</f>
        <v>25114.863886301868</v>
      </c>
      <c r="Q198" s="84">
        <f t="shared" ref="Q198:Q261" si="125">O198+Y197</f>
        <v>25217.107954416977</v>
      </c>
      <c r="R198" s="166" t="str">
        <f t="shared" si="95"/>
        <v/>
      </c>
      <c r="S198" s="109">
        <f>'Data Raw'!E240</f>
        <v>24732.65</v>
      </c>
      <c r="T198" s="109">
        <f>'Data Raw'!G240</f>
        <v>24906.66</v>
      </c>
      <c r="U198" s="109">
        <f>'Data Raw'!D240</f>
        <v>24957.81</v>
      </c>
      <c r="V198" s="166" t="str">
        <f t="shared" si="96"/>
        <v/>
      </c>
      <c r="W198" s="89">
        <f t="shared" si="115"/>
        <v>-98.528318043467152</v>
      </c>
      <c r="X198" s="89">
        <f t="shared" si="116"/>
        <v>9707.8294564746157</v>
      </c>
      <c r="Y198" s="89">
        <f t="shared" si="97"/>
        <v>192.94714917004691</v>
      </c>
      <c r="Z198" s="109">
        <f t="shared" si="90"/>
        <v>225.15999999999985</v>
      </c>
      <c r="AA198" s="89">
        <f t="shared" si="98"/>
        <v>336.89049439232701</v>
      </c>
      <c r="AB198" s="89">
        <f t="shared" si="99"/>
        <v>24535.014593060943</v>
      </c>
      <c r="AC198" s="89">
        <f t="shared" si="102"/>
        <v>25139.385406939058</v>
      </c>
      <c r="AD198" s="89">
        <f t="shared" si="103"/>
        <v>1</v>
      </c>
      <c r="AE198" s="89">
        <f>'Data Raw'!C240</f>
        <v>24837.200000000001</v>
      </c>
      <c r="AF198" s="89"/>
      <c r="AG198" s="89">
        <f t="shared" si="110"/>
        <v>69.459999999999127</v>
      </c>
      <c r="AH198" s="89">
        <f t="shared" si="111"/>
        <v>-29.068318043468025</v>
      </c>
      <c r="AI198" s="109">
        <f t="shared" si="112"/>
        <v>-1</v>
      </c>
      <c r="AJ198" s="109">
        <f t="shared" si="91"/>
        <v>50</v>
      </c>
      <c r="AK198" s="88"/>
      <c r="AL198" s="191" t="str">
        <f t="shared" si="92"/>
        <v/>
      </c>
      <c r="AM198" s="191">
        <f t="shared" si="93"/>
        <v>-69.459999999999127</v>
      </c>
      <c r="AN198" s="88"/>
      <c r="AO198" s="191"/>
      <c r="AP198" s="191">
        <f t="shared" si="113"/>
        <v>4824.6915999998791</v>
      </c>
      <c r="AQ198" s="191">
        <f t="shared" si="100"/>
        <v>143.36362395875776</v>
      </c>
      <c r="AR198" s="191">
        <f t="shared" si="101"/>
        <v>-49.583525211289157</v>
      </c>
      <c r="AS198" s="250">
        <f t="shared" si="104"/>
        <v>0</v>
      </c>
      <c r="AT198" s="250">
        <f t="shared" si="105"/>
        <v>0</v>
      </c>
      <c r="AU198" s="250">
        <f t="shared" si="106"/>
        <v>0</v>
      </c>
      <c r="AV198" s="250">
        <f t="shared" si="107"/>
        <v>1</v>
      </c>
      <c r="AW198" s="250">
        <f t="shared" si="108"/>
        <v>0</v>
      </c>
      <c r="AX198" s="250">
        <f t="shared" si="109"/>
        <v>0</v>
      </c>
      <c r="AY198" s="89"/>
      <c r="AZ198" s="111"/>
      <c r="BA198" s="111"/>
      <c r="BB198" s="111"/>
      <c r="BC198" s="111"/>
      <c r="BD198" s="111"/>
      <c r="BE198" s="111"/>
      <c r="BF198" s="111"/>
      <c r="BG198" s="111"/>
      <c r="BH198" s="89"/>
      <c r="BI198" s="89"/>
      <c r="BJ198" s="89"/>
      <c r="BK198" s="89"/>
      <c r="BL198" s="89"/>
    </row>
    <row r="199" spans="1:64" x14ac:dyDescent="0.25">
      <c r="A199" s="86">
        <f t="shared" si="114"/>
        <v>198</v>
      </c>
      <c r="B199" s="113">
        <v>6.5142771554920547E-3</v>
      </c>
      <c r="C199" s="88"/>
      <c r="D199" s="88"/>
      <c r="E199" s="194">
        <f t="shared" si="117"/>
        <v>4.074530551185113E-3</v>
      </c>
      <c r="F199" s="89">
        <f t="shared" si="94"/>
        <v>-4.7393978394628966E-4</v>
      </c>
      <c r="G199" s="113">
        <v>0.13279298249505123</v>
      </c>
      <c r="H199" s="88"/>
      <c r="I199" s="84">
        <f t="shared" si="118"/>
        <v>24330.947550316865</v>
      </c>
      <c r="J199" s="84">
        <f t="shared" si="119"/>
        <v>24427.421124901888</v>
      </c>
      <c r="K199" s="84">
        <f t="shared" si="120"/>
        <v>24523.894699486911</v>
      </c>
      <c r="L199" s="84">
        <f t="shared" si="121"/>
        <v>24620.368274071934</v>
      </c>
      <c r="M199" s="108">
        <f>IF(T199&lt;&gt;0,(((G199+1)*('Data Raw'!$N$1007-'Data Raw'!$N$1008)/2+'Data Raw'!$N$1008)*'Data Raw'!$M$1010+'Data Raw'!$M$1009)*AE199+AE199)</f>
        <v>24716.841848656957</v>
      </c>
      <c r="N199" s="84">
        <f t="shared" si="122"/>
        <v>24813.31542324198</v>
      </c>
      <c r="O199" s="84">
        <f t="shared" si="123"/>
        <v>24909.788997827003</v>
      </c>
      <c r="P199" s="84">
        <f t="shared" si="124"/>
        <v>25006.262572412026</v>
      </c>
      <c r="Q199" s="84">
        <f t="shared" si="125"/>
        <v>25102.736146997049</v>
      </c>
      <c r="R199" s="166" t="str">
        <f t="shared" si="95"/>
        <v/>
      </c>
      <c r="S199" s="109">
        <f>'Data Raw'!E241</f>
        <v>24482.86</v>
      </c>
      <c r="T199" s="109">
        <f>'Data Raw'!G241</f>
        <v>24556.57</v>
      </c>
      <c r="U199" s="109">
        <f>'Data Raw'!D241</f>
        <v>24733.11</v>
      </c>
      <c r="V199" s="166">
        <f t="shared" si="96"/>
        <v>1</v>
      </c>
      <c r="W199" s="89">
        <f t="shared" si="115"/>
        <v>160.27184865695745</v>
      </c>
      <c r="X199" s="89">
        <f t="shared" si="116"/>
        <v>25687.065471918671</v>
      </c>
      <c r="Y199" s="89">
        <f t="shared" si="97"/>
        <v>188.62611533666603</v>
      </c>
      <c r="Z199" s="109">
        <f t="shared" ref="Z199:Z262" si="126">U199-S199</f>
        <v>250.25</v>
      </c>
      <c r="AA199" s="89">
        <f t="shared" si="98"/>
        <v>324.51328090770886</v>
      </c>
      <c r="AB199" s="89">
        <f t="shared" si="99"/>
        <v>24438.743079766522</v>
      </c>
      <c r="AC199" s="89">
        <f t="shared" si="102"/>
        <v>25011.456920233475</v>
      </c>
      <c r="AD199" s="89">
        <f t="shared" si="103"/>
        <v>1</v>
      </c>
      <c r="AE199" s="89">
        <f>'Data Raw'!C241</f>
        <v>24725.1</v>
      </c>
      <c r="AF199" s="89"/>
      <c r="AG199" s="89">
        <f t="shared" si="110"/>
        <v>-168.52999999999884</v>
      </c>
      <c r="AH199" s="89">
        <f t="shared" si="111"/>
        <v>-8.2581513430413906</v>
      </c>
      <c r="AI199" s="109">
        <f t="shared" si="112"/>
        <v>-1</v>
      </c>
      <c r="AJ199" s="109">
        <f t="shared" si="91"/>
        <v>48.236787292511728</v>
      </c>
      <c r="AK199" s="88"/>
      <c r="AL199" s="191">
        <f t="shared" si="92"/>
        <v>69.459999999999127</v>
      </c>
      <c r="AM199" s="191" t="str">
        <f t="shared" si="93"/>
        <v/>
      </c>
      <c r="AN199" s="88"/>
      <c r="AO199" s="191"/>
      <c r="AP199" s="191">
        <f t="shared" si="113"/>
        <v>28402.360899999607</v>
      </c>
      <c r="AQ199" s="191">
        <f t="shared" si="100"/>
        <v>146.15988796334008</v>
      </c>
      <c r="AR199" s="191">
        <f t="shared" si="101"/>
        <v>-42.46622737332595</v>
      </c>
      <c r="AS199" s="250">
        <f t="shared" si="104"/>
        <v>0</v>
      </c>
      <c r="AT199" s="250">
        <f t="shared" si="105"/>
        <v>0</v>
      </c>
      <c r="AU199" s="250">
        <f t="shared" si="106"/>
        <v>1</v>
      </c>
      <c r="AV199" s="250">
        <f t="shared" si="107"/>
        <v>0</v>
      </c>
      <c r="AW199" s="250">
        <f t="shared" si="108"/>
        <v>0</v>
      </c>
      <c r="AX199" s="250">
        <f t="shared" si="109"/>
        <v>0</v>
      </c>
      <c r="AY199" s="89"/>
      <c r="AZ199" s="111"/>
      <c r="BA199" s="111"/>
      <c r="BB199" s="111"/>
      <c r="BC199" s="111"/>
      <c r="BD199" s="111"/>
      <c r="BE199" s="111"/>
      <c r="BF199" s="111"/>
      <c r="BG199" s="111"/>
      <c r="BH199" s="89"/>
      <c r="BI199" s="89"/>
      <c r="BJ199" s="89"/>
      <c r="BK199" s="89"/>
      <c r="BL199" s="89"/>
    </row>
    <row r="200" spans="1:64" x14ac:dyDescent="0.25">
      <c r="A200" s="86">
        <f t="shared" si="114"/>
        <v>199</v>
      </c>
      <c r="B200" s="113">
        <v>9.6844879965340275E-4</v>
      </c>
      <c r="C200" s="88"/>
      <c r="D200" s="88"/>
      <c r="E200" s="194">
        <f t="shared" si="117"/>
        <v>-5.545828355838652E-3</v>
      </c>
      <c r="F200" s="89">
        <f t="shared" si="94"/>
        <v>-1.1984952942166271E-3</v>
      </c>
      <c r="G200" s="113">
        <v>0.11574350228765695</v>
      </c>
      <c r="H200" s="88"/>
      <c r="I200" s="84">
        <f t="shared" si="118"/>
        <v>24039.587745298704</v>
      </c>
      <c r="J200" s="84">
        <f t="shared" si="119"/>
        <v>24133.900802967037</v>
      </c>
      <c r="K200" s="84">
        <f t="shared" si="120"/>
        <v>24228.213860635369</v>
      </c>
      <c r="L200" s="84">
        <f t="shared" si="121"/>
        <v>24322.526918303702</v>
      </c>
      <c r="M200" s="108">
        <f>IF(T200&lt;&gt;0,(((G200+1)*('Data Raw'!$N$1007-'Data Raw'!$N$1008)/2+'Data Raw'!$N$1008)*'Data Raw'!$M$1010+'Data Raw'!$M$1009)*AE200+AE200)</f>
        <v>24416.839975972034</v>
      </c>
      <c r="N200" s="84">
        <f t="shared" si="122"/>
        <v>24511.153033640367</v>
      </c>
      <c r="O200" s="84">
        <f t="shared" si="123"/>
        <v>24605.466091308699</v>
      </c>
      <c r="P200" s="84">
        <f t="shared" si="124"/>
        <v>24699.779148977032</v>
      </c>
      <c r="Q200" s="84">
        <f t="shared" si="125"/>
        <v>24794.092206645364</v>
      </c>
      <c r="R200" s="166" t="str">
        <f t="shared" si="95"/>
        <v/>
      </c>
      <c r="S200" s="109">
        <f>'Data Raw'!E242</f>
        <v>24219.9</v>
      </c>
      <c r="T200" s="109">
        <f>'Data Raw'!G242</f>
        <v>24355.71</v>
      </c>
      <c r="U200" s="109">
        <f>'Data Raw'!D242</f>
        <v>24570.09</v>
      </c>
      <c r="V200" s="166">
        <f t="shared" si="96"/>
        <v>1</v>
      </c>
      <c r="W200" s="89">
        <f t="shared" si="115"/>
        <v>61.129975972035027</v>
      </c>
      <c r="X200" s="89">
        <f t="shared" si="116"/>
        <v>3736.8739623415795</v>
      </c>
      <c r="Y200" s="89">
        <f t="shared" si="97"/>
        <v>176.15567071864467</v>
      </c>
      <c r="Z200" s="109">
        <f t="shared" si="126"/>
        <v>350.18999999999869</v>
      </c>
      <c r="AA200" s="89">
        <f t="shared" si="98"/>
        <v>328.18138363517886</v>
      </c>
      <c r="AB200" s="89">
        <f t="shared" si="99"/>
        <v>24182.663711228448</v>
      </c>
      <c r="AC200" s="89">
        <f t="shared" si="102"/>
        <v>24734.336288771552</v>
      </c>
      <c r="AD200" s="89">
        <f t="shared" si="103"/>
        <v>1</v>
      </c>
      <c r="AE200" s="89">
        <f>'Data Raw'!C242</f>
        <v>24458.5</v>
      </c>
      <c r="AF200" s="89"/>
      <c r="AG200" s="89">
        <f t="shared" si="110"/>
        <v>-102.79000000000087</v>
      </c>
      <c r="AH200" s="89">
        <f t="shared" si="111"/>
        <v>-41.660024027965846</v>
      </c>
      <c r="AI200" s="109">
        <f t="shared" si="112"/>
        <v>-1</v>
      </c>
      <c r="AJ200" s="109">
        <f t="shared" si="91"/>
        <v>47.156528834166508</v>
      </c>
      <c r="AK200" s="88"/>
      <c r="AL200" s="191">
        <f t="shared" si="92"/>
        <v>168.52999999999884</v>
      </c>
      <c r="AM200" s="191" t="str">
        <f t="shared" si="93"/>
        <v/>
      </c>
      <c r="AN200" s="88"/>
      <c r="AO200" s="191"/>
      <c r="AP200" s="191">
        <f t="shared" si="113"/>
        <v>10565.784100000179</v>
      </c>
      <c r="AQ200" s="191">
        <f t="shared" si="100"/>
        <v>141.34101152296904</v>
      </c>
      <c r="AR200" s="191">
        <f t="shared" si="101"/>
        <v>-34.814659195675631</v>
      </c>
      <c r="AS200" s="250">
        <f t="shared" si="104"/>
        <v>0</v>
      </c>
      <c r="AT200" s="250">
        <f t="shared" si="105"/>
        <v>0</v>
      </c>
      <c r="AU200" s="250">
        <f t="shared" si="106"/>
        <v>1</v>
      </c>
      <c r="AV200" s="250">
        <f t="shared" si="107"/>
        <v>0</v>
      </c>
      <c r="AW200" s="250">
        <f t="shared" si="108"/>
        <v>0</v>
      </c>
      <c r="AX200" s="250">
        <f t="shared" si="109"/>
        <v>0</v>
      </c>
      <c r="AY200" s="89"/>
      <c r="AZ200" s="111"/>
      <c r="BA200" s="111"/>
      <c r="BB200" s="111"/>
      <c r="BC200" s="111"/>
      <c r="BD200" s="111"/>
      <c r="BE200" s="111"/>
      <c r="BF200" s="111"/>
      <c r="BG200" s="111"/>
      <c r="BH200" s="89"/>
      <c r="BI200" s="89"/>
      <c r="BJ200" s="89"/>
      <c r="BK200" s="89"/>
      <c r="BL200" s="89"/>
    </row>
    <row r="201" spans="1:64" x14ac:dyDescent="0.25">
      <c r="A201" s="86">
        <f t="shared" si="114"/>
        <v>200</v>
      </c>
      <c r="B201" s="113">
        <v>6.2865081602489804E-3</v>
      </c>
      <c r="C201" s="88"/>
      <c r="D201" s="88"/>
      <c r="E201" s="194">
        <f t="shared" si="117"/>
        <v>5.3180593605955777E-3</v>
      </c>
      <c r="F201" s="89">
        <f t="shared" si="94"/>
        <v>-2.6755891495774075E-4</v>
      </c>
      <c r="G201" s="113">
        <v>0.10854498019301689</v>
      </c>
      <c r="H201" s="88"/>
      <c r="I201" s="84">
        <f t="shared" si="118"/>
        <v>24209.823742205852</v>
      </c>
      <c r="J201" s="84">
        <f t="shared" si="119"/>
        <v>24297.901577565179</v>
      </c>
      <c r="K201" s="84">
        <f t="shared" si="120"/>
        <v>24385.979412924498</v>
      </c>
      <c r="L201" s="84">
        <f t="shared" si="121"/>
        <v>24474.057248283822</v>
      </c>
      <c r="M201" s="108">
        <f>IF(T201&lt;&gt;0,(((G201+1)*('Data Raw'!$N$1007-'Data Raw'!$N$1008)/2+'Data Raw'!$N$1008)*'Data Raw'!$M$1010+'Data Raw'!$M$1009)*AE201+AE201)</f>
        <v>24562.135083643145</v>
      </c>
      <c r="N201" s="84">
        <f t="shared" si="122"/>
        <v>24650.212919002468</v>
      </c>
      <c r="O201" s="84">
        <f t="shared" si="123"/>
        <v>24738.290754361791</v>
      </c>
      <c r="P201" s="84">
        <f t="shared" si="124"/>
        <v>24826.368589721111</v>
      </c>
      <c r="Q201" s="84">
        <f t="shared" si="125"/>
        <v>24914.446425080438</v>
      </c>
      <c r="R201" s="166" t="str">
        <f t="shared" si="95"/>
        <v/>
      </c>
      <c r="S201" s="109">
        <f>'Data Raw'!E243</f>
        <v>24548.05</v>
      </c>
      <c r="T201" s="109">
        <f>'Data Raw'!G243</f>
        <v>24718.9</v>
      </c>
      <c r="U201" s="109">
        <f>'Data Raw'!D243</f>
        <v>24728.93</v>
      </c>
      <c r="V201" s="166" t="str">
        <f t="shared" si="96"/>
        <v/>
      </c>
      <c r="W201" s="89">
        <f t="shared" si="115"/>
        <v>-156.7649163568567</v>
      </c>
      <c r="X201" s="89">
        <f t="shared" si="116"/>
        <v>24575.239000372279</v>
      </c>
      <c r="Y201" s="89">
        <f t="shared" si="97"/>
        <v>173.51828267541876</v>
      </c>
      <c r="Z201" s="109">
        <f t="shared" si="126"/>
        <v>180.88000000000102</v>
      </c>
      <c r="AA201" s="89">
        <f t="shared" si="98"/>
        <v>307.13832883015345</v>
      </c>
      <c r="AB201" s="89">
        <f t="shared" si="99"/>
        <v>24339.345823910098</v>
      </c>
      <c r="AC201" s="89">
        <f t="shared" si="102"/>
        <v>24897.2541760899</v>
      </c>
      <c r="AD201" s="89">
        <f t="shared" si="103"/>
        <v>1</v>
      </c>
      <c r="AE201" s="89">
        <f>'Data Raw'!C243</f>
        <v>24618.3</v>
      </c>
      <c r="AF201" s="89"/>
      <c r="AG201" s="89">
        <f t="shared" si="110"/>
        <v>100.60000000000218</v>
      </c>
      <c r="AH201" s="89">
        <f t="shared" si="111"/>
        <v>-56.164916356854519</v>
      </c>
      <c r="AI201" s="109">
        <f t="shared" si="112"/>
        <v>-1</v>
      </c>
      <c r="AJ201" s="109">
        <f t="shared" ref="AJ201:AJ264" si="127">MIN(Y200/4,50)</f>
        <v>44.038917679661168</v>
      </c>
      <c r="AK201" s="88"/>
      <c r="AL201" s="191" t="str">
        <f t="shared" ref="AL201:AL264" si="128">IF(R201&lt;&gt;1,IF(V201=1,ABS(AG200),""),"")</f>
        <v/>
      </c>
      <c r="AM201" s="191">
        <f t="shared" ref="AM201:AM264" si="129">IF(R201&lt;&gt;1,IF(V201="",-ABS(AG201),""),"")</f>
        <v>-100.60000000000218</v>
      </c>
      <c r="AN201" s="88"/>
      <c r="AO201" s="191"/>
      <c r="AP201" s="191">
        <f t="shared" si="113"/>
        <v>10120.360000000439</v>
      </c>
      <c r="AQ201" s="191">
        <f t="shared" si="100"/>
        <v>136.81423246486162</v>
      </c>
      <c r="AR201" s="191">
        <f t="shared" si="101"/>
        <v>-36.704050210557142</v>
      </c>
      <c r="AS201" s="250">
        <f t="shared" si="104"/>
        <v>0</v>
      </c>
      <c r="AT201" s="250">
        <f t="shared" si="105"/>
        <v>0</v>
      </c>
      <c r="AU201" s="250">
        <f t="shared" si="106"/>
        <v>0</v>
      </c>
      <c r="AV201" s="250">
        <f t="shared" si="107"/>
        <v>1</v>
      </c>
      <c r="AW201" s="250">
        <f t="shared" si="108"/>
        <v>0</v>
      </c>
      <c r="AX201" s="250">
        <f t="shared" si="109"/>
        <v>0</v>
      </c>
      <c r="AY201" s="89"/>
      <c r="AZ201" s="111"/>
      <c r="BA201" s="111"/>
      <c r="BB201" s="111"/>
      <c r="BC201" s="111"/>
      <c r="BD201" s="111"/>
      <c r="BE201" s="111"/>
      <c r="BF201" s="111"/>
      <c r="BG201" s="111"/>
      <c r="BH201" s="89"/>
      <c r="BI201" s="89"/>
      <c r="BJ201" s="89"/>
      <c r="BK201" s="89"/>
      <c r="BL201" s="89"/>
    </row>
    <row r="202" spans="1:64" x14ac:dyDescent="0.25">
      <c r="A202" s="86">
        <f t="shared" si="114"/>
        <v>201</v>
      </c>
      <c r="B202" s="113">
        <v>2.1190836988673072E-3</v>
      </c>
      <c r="C202" s="88"/>
      <c r="D202" s="88"/>
      <c r="E202" s="194">
        <f t="shared" si="117"/>
        <v>-4.1674244613816736E-3</v>
      </c>
      <c r="F202" s="89">
        <f t="shared" ref="F202:F265" si="130">E202/7+F201/7*6</f>
        <v>-8.2468256444687398E-4</v>
      </c>
      <c r="G202" s="113">
        <v>0.12611715292207687</v>
      </c>
      <c r="H202" s="88"/>
      <c r="I202" s="84">
        <f t="shared" si="118"/>
        <v>24354.3306999341</v>
      </c>
      <c r="J202" s="84">
        <f t="shared" si="119"/>
        <v>24441.089841271805</v>
      </c>
      <c r="K202" s="84">
        <f t="shared" si="120"/>
        <v>24527.848982609517</v>
      </c>
      <c r="L202" s="84">
        <f t="shared" si="121"/>
        <v>24614.608123947226</v>
      </c>
      <c r="M202" s="108">
        <f>IF(T202&lt;&gt;0,(((G202+1)*('Data Raw'!$N$1007-'Data Raw'!$N$1008)/2+'Data Raw'!$N$1008)*'Data Raw'!$M$1010+'Data Raw'!$M$1009)*AE202+AE202)</f>
        <v>24701.367265284935</v>
      </c>
      <c r="N202" s="84">
        <f t="shared" si="122"/>
        <v>24788.126406622643</v>
      </c>
      <c r="O202" s="84">
        <f t="shared" si="123"/>
        <v>24874.885547960352</v>
      </c>
      <c r="P202" s="84">
        <f t="shared" si="124"/>
        <v>24961.644689298064</v>
      </c>
      <c r="Q202" s="84">
        <f t="shared" si="125"/>
        <v>25048.403830635769</v>
      </c>
      <c r="R202" s="166" t="str">
        <f t="shared" ref="R202:R265" si="131">IF(B202&lt;&gt;"",IF(AND(M202&gt;AB202,M202&lt;AC202),"",1),"")</f>
        <v/>
      </c>
      <c r="S202" s="109">
        <f>'Data Raw'!E244</f>
        <v>24523.95</v>
      </c>
      <c r="T202" s="109">
        <f>'Data Raw'!G244</f>
        <v>24792.77</v>
      </c>
      <c r="U202" s="109">
        <f>'Data Raw'!D244</f>
        <v>24861.82</v>
      </c>
      <c r="V202" s="166" t="str">
        <f t="shared" ref="V202:V265" si="132">IF(R202&lt;&gt;1,IF(B202&lt;&gt;"",IF((AE202-M202)*(AE202-T202)&gt;0,1,""),""),"")</f>
        <v/>
      </c>
      <c r="W202" s="89">
        <f t="shared" si="115"/>
        <v>-91.40273471506589</v>
      </c>
      <c r="X202" s="89">
        <f t="shared" si="116"/>
        <v>8354.4599133927113</v>
      </c>
      <c r="Y202" s="89">
        <f t="shared" ref="Y202:Y265" si="133">IF(X202&gt;0,SQRT((X202)/7+(Y201*Y201)/7*6),Y201)</f>
        <v>164.31938693078007</v>
      </c>
      <c r="Z202" s="109">
        <f t="shared" si="126"/>
        <v>337.86999999999898</v>
      </c>
      <c r="AA202" s="89">
        <f t="shared" ref="AA202:AA265" si="134">Z202/7+AA201/7*6</f>
        <v>311.52856756870278</v>
      </c>
      <c r="AB202" s="89">
        <f t="shared" ref="AB202:AB265" si="135">AE202-$AD$1*AA201</f>
        <v>24461.812420494371</v>
      </c>
      <c r="AC202" s="89">
        <f t="shared" si="102"/>
        <v>24983.947579505631</v>
      </c>
      <c r="AD202" s="89">
        <f t="shared" si="103"/>
        <v>1</v>
      </c>
      <c r="AE202" s="89">
        <f>'Data Raw'!C244</f>
        <v>24722.880000000001</v>
      </c>
      <c r="AF202" s="89"/>
      <c r="AG202" s="89">
        <f t="shared" si="110"/>
        <v>69.889999999999418</v>
      </c>
      <c r="AH202" s="89">
        <f t="shared" si="111"/>
        <v>-21.512734715066472</v>
      </c>
      <c r="AI202" s="109">
        <f t="shared" si="112"/>
        <v>-1</v>
      </c>
      <c r="AJ202" s="109">
        <f t="shared" si="127"/>
        <v>43.37957066885469</v>
      </c>
      <c r="AK202" s="88"/>
      <c r="AL202" s="191" t="str">
        <f t="shared" si="128"/>
        <v/>
      </c>
      <c r="AM202" s="191">
        <f t="shared" si="129"/>
        <v>-69.889999999999418</v>
      </c>
      <c r="AN202" s="88"/>
      <c r="AO202" s="191"/>
      <c r="AP202" s="191">
        <f t="shared" si="113"/>
        <v>4884.6120999999184</v>
      </c>
      <c r="AQ202" s="191">
        <f t="shared" ref="AQ202:AQ265" si="136">IF(AP202&gt;0,SQRT(AP202)/9+AQ201/9*8,AQ201)</f>
        <v>129.37820663543249</v>
      </c>
      <c r="AR202" s="191">
        <f t="shared" ref="AR202:AR265" si="137">AQ202-Y202</f>
        <v>-34.941180295347579</v>
      </c>
      <c r="AS202" s="250">
        <f t="shared" si="104"/>
        <v>0</v>
      </c>
      <c r="AT202" s="250">
        <f t="shared" si="105"/>
        <v>0</v>
      </c>
      <c r="AU202" s="250">
        <f t="shared" si="106"/>
        <v>0</v>
      </c>
      <c r="AV202" s="250">
        <f t="shared" si="107"/>
        <v>1</v>
      </c>
      <c r="AW202" s="250">
        <f t="shared" si="108"/>
        <v>0</v>
      </c>
      <c r="AX202" s="250">
        <f t="shared" si="109"/>
        <v>0</v>
      </c>
      <c r="AY202" s="89"/>
      <c r="AZ202" s="111"/>
      <c r="BA202" s="111"/>
      <c r="BB202" s="111"/>
      <c r="BC202" s="111"/>
      <c r="BD202" s="111"/>
      <c r="BE202" s="111"/>
      <c r="BF202" s="111"/>
      <c r="BG202" s="111"/>
      <c r="BH202" s="89"/>
      <c r="BI202" s="89"/>
      <c r="BJ202" s="89"/>
      <c r="BK202" s="89"/>
      <c r="BL202" s="89"/>
    </row>
    <row r="203" spans="1:64" x14ac:dyDescent="0.25">
      <c r="A203" s="86">
        <f t="shared" si="114"/>
        <v>202</v>
      </c>
      <c r="B203" s="113">
        <v>2.3536634530238236E-2</v>
      </c>
      <c r="C203" s="88"/>
      <c r="D203" s="88"/>
      <c r="E203" s="194">
        <f t="shared" si="117"/>
        <v>2.1417550831370927E-2</v>
      </c>
      <c r="F203" s="89">
        <f t="shared" si="130"/>
        <v>2.3527793492413834E-3</v>
      </c>
      <c r="G203" s="113">
        <v>0.13572338978814175</v>
      </c>
      <c r="H203" s="88"/>
      <c r="I203" s="84">
        <f t="shared" si="118"/>
        <v>24302.591145614377</v>
      </c>
      <c r="J203" s="84">
        <f t="shared" si="119"/>
        <v>24384.750839079767</v>
      </c>
      <c r="K203" s="84">
        <f t="shared" si="120"/>
        <v>24466.910532545156</v>
      </c>
      <c r="L203" s="84">
        <f t="shared" si="121"/>
        <v>24549.070226010546</v>
      </c>
      <c r="M203" s="108">
        <f>IF(T203&lt;&gt;0,(((G203+1)*('Data Raw'!$N$1007-'Data Raw'!$N$1008)/2+'Data Raw'!$N$1008)*'Data Raw'!$M$1010+'Data Raw'!$M$1009)*AE203+AE203)</f>
        <v>24631.229919475936</v>
      </c>
      <c r="N203" s="84">
        <f t="shared" si="122"/>
        <v>24713.389612941326</v>
      </c>
      <c r="O203" s="84">
        <f t="shared" si="123"/>
        <v>24795.549306406716</v>
      </c>
      <c r="P203" s="84">
        <f t="shared" si="124"/>
        <v>24877.708999872106</v>
      </c>
      <c r="Q203" s="84">
        <f t="shared" si="125"/>
        <v>24959.868693337496</v>
      </c>
      <c r="R203" s="166" t="str">
        <f t="shared" si="131"/>
        <v/>
      </c>
      <c r="S203" s="109">
        <f>'Data Raw'!E245</f>
        <v>24284.53</v>
      </c>
      <c r="T203" s="109">
        <f>'Data Raw'!G245</f>
        <v>24327.71</v>
      </c>
      <c r="U203" s="109">
        <f>'Data Raw'!D245</f>
        <v>24763.37</v>
      </c>
      <c r="V203" s="166">
        <f t="shared" si="132"/>
        <v>1</v>
      </c>
      <c r="W203" s="89">
        <f t="shared" si="115"/>
        <v>303.51991947593706</v>
      </c>
      <c r="X203" s="89">
        <f t="shared" si="116"/>
        <v>92124.341518679314</v>
      </c>
      <c r="Y203" s="89">
        <f t="shared" si="133"/>
        <v>190.53665078498821</v>
      </c>
      <c r="Z203" s="109">
        <f t="shared" si="126"/>
        <v>478.84000000000015</v>
      </c>
      <c r="AA203" s="89">
        <f t="shared" si="134"/>
        <v>335.43020077317385</v>
      </c>
      <c r="AB203" s="89">
        <f t="shared" si="135"/>
        <v>24368.860717566604</v>
      </c>
      <c r="AC203" s="89">
        <f t="shared" ref="AC203:AC266" si="138">AE203+$AD$1*AA202</f>
        <v>24898.459282433396</v>
      </c>
      <c r="AD203" s="89" t="str">
        <f t="shared" ref="AD203:AD266" si="139">IF(AND(T203&lt;AC203, T203&gt;AB203),1,"")</f>
        <v/>
      </c>
      <c r="AE203" s="89">
        <f>'Data Raw'!C245</f>
        <v>24633.66</v>
      </c>
      <c r="AF203" s="89"/>
      <c r="AG203" s="89">
        <f t="shared" si="110"/>
        <v>-305.95000000000073</v>
      </c>
      <c r="AH203" s="89">
        <f t="shared" si="111"/>
        <v>-2.4300805240636691</v>
      </c>
      <c r="AI203" s="109">
        <f t="shared" si="112"/>
        <v>-1</v>
      </c>
      <c r="AJ203" s="109">
        <f t="shared" si="127"/>
        <v>41.079846732695017</v>
      </c>
      <c r="AK203" s="88"/>
      <c r="AL203" s="191">
        <f t="shared" si="128"/>
        <v>69.889999999999418</v>
      </c>
      <c r="AM203" s="191" t="str">
        <f t="shared" si="129"/>
        <v/>
      </c>
      <c r="AN203" s="88"/>
      <c r="AO203" s="191"/>
      <c r="AP203" s="191">
        <f t="shared" si="113"/>
        <v>93605.402500000448</v>
      </c>
      <c r="AQ203" s="191">
        <f t="shared" si="136"/>
        <v>148.9972947870512</v>
      </c>
      <c r="AR203" s="191">
        <f t="shared" si="137"/>
        <v>-41.539355997937008</v>
      </c>
      <c r="AS203" s="250">
        <f t="shared" si="104"/>
        <v>1</v>
      </c>
      <c r="AT203" s="250">
        <f t="shared" si="105"/>
        <v>0</v>
      </c>
      <c r="AU203" s="250">
        <f t="shared" si="106"/>
        <v>0</v>
      </c>
      <c r="AV203" s="250">
        <f t="shared" si="107"/>
        <v>0</v>
      </c>
      <c r="AW203" s="250">
        <f t="shared" si="108"/>
        <v>0</v>
      </c>
      <c r="AX203" s="250">
        <f t="shared" si="109"/>
        <v>0</v>
      </c>
      <c r="AY203" s="89"/>
      <c r="AZ203" s="111"/>
      <c r="BA203" s="111"/>
      <c r="BB203" s="111"/>
      <c r="BC203" s="111"/>
      <c r="BD203" s="111"/>
      <c r="BE203" s="111"/>
      <c r="BF203" s="111"/>
      <c r="BG203" s="111"/>
      <c r="BH203" s="89"/>
      <c r="BI203" s="89"/>
      <c r="BJ203" s="89"/>
      <c r="BK203" s="89"/>
      <c r="BL203" s="89"/>
    </row>
    <row r="204" spans="1:64" x14ac:dyDescent="0.25">
      <c r="A204" s="86">
        <f t="shared" si="114"/>
        <v>203</v>
      </c>
      <c r="B204" s="113">
        <v>4.3641733309532091E-3</v>
      </c>
      <c r="C204" s="88"/>
      <c r="D204" s="88"/>
      <c r="E204" s="194">
        <f t="shared" si="117"/>
        <v>-1.9172461199285028E-2</v>
      </c>
      <c r="F204" s="89">
        <f t="shared" si="130"/>
        <v>-7.2225501483381841E-4</v>
      </c>
      <c r="G204" s="113">
        <v>0.1021243983688989</v>
      </c>
      <c r="H204" s="88"/>
      <c r="I204" s="84">
        <f t="shared" si="118"/>
        <v>23661.080102375789</v>
      </c>
      <c r="J204" s="84">
        <f t="shared" si="119"/>
        <v>23756.34842776828</v>
      </c>
      <c r="K204" s="84">
        <f t="shared" si="120"/>
        <v>23851.616753160775</v>
      </c>
      <c r="L204" s="84">
        <f t="shared" si="121"/>
        <v>23946.885078553267</v>
      </c>
      <c r="M204" s="108">
        <f>IF(T204&lt;&gt;0,(((G204+1)*('Data Raw'!$N$1007-'Data Raw'!$N$1008)/2+'Data Raw'!$N$1008)*'Data Raw'!$M$1010+'Data Raw'!$M$1009)*AE204+AE204)</f>
        <v>24042.153403945762</v>
      </c>
      <c r="N204" s="84">
        <f t="shared" si="122"/>
        <v>24137.421729338257</v>
      </c>
      <c r="O204" s="84">
        <f t="shared" si="123"/>
        <v>24232.690054730749</v>
      </c>
      <c r="P204" s="84">
        <f t="shared" si="124"/>
        <v>24327.958380123244</v>
      </c>
      <c r="Q204" s="84">
        <f t="shared" si="125"/>
        <v>24423.226705515735</v>
      </c>
      <c r="R204" s="166" t="str">
        <f t="shared" si="131"/>
        <v/>
      </c>
      <c r="S204" s="109">
        <f>'Data Raw'!E246</f>
        <v>23998.77</v>
      </c>
      <c r="T204" s="109">
        <f>'Data Raw'!G246</f>
        <v>24170.07</v>
      </c>
      <c r="U204" s="109">
        <f>'Data Raw'!D246</f>
        <v>24231.08</v>
      </c>
      <c r="V204" s="166" t="str">
        <f t="shared" si="132"/>
        <v/>
      </c>
      <c r="W204" s="89">
        <f t="shared" si="115"/>
        <v>-127.91659605423774</v>
      </c>
      <c r="X204" s="89">
        <f t="shared" si="116"/>
        <v>16362.655546103031</v>
      </c>
      <c r="Y204" s="89">
        <f t="shared" si="133"/>
        <v>182.90823120596622</v>
      </c>
      <c r="Z204" s="109">
        <f t="shared" si="126"/>
        <v>232.31000000000131</v>
      </c>
      <c r="AA204" s="89">
        <f t="shared" si="134"/>
        <v>320.69874351986346</v>
      </c>
      <c r="AB204" s="89">
        <f t="shared" si="135"/>
        <v>23824.474329342804</v>
      </c>
      <c r="AC204" s="89">
        <f t="shared" si="138"/>
        <v>24394.705670657197</v>
      </c>
      <c r="AD204" s="89">
        <f t="shared" si="139"/>
        <v>1</v>
      </c>
      <c r="AE204" s="89">
        <f>'Data Raw'!C246</f>
        <v>24109.59</v>
      </c>
      <c r="AF204" s="89"/>
      <c r="AG204" s="89">
        <f t="shared" si="110"/>
        <v>60.479999999999563</v>
      </c>
      <c r="AH204" s="89">
        <f t="shared" si="111"/>
        <v>-67.43659605423818</v>
      </c>
      <c r="AI204" s="109">
        <f t="shared" si="112"/>
        <v>-1</v>
      </c>
      <c r="AJ204" s="109">
        <f t="shared" si="127"/>
        <v>47.634162696247053</v>
      </c>
      <c r="AK204" s="88"/>
      <c r="AL204" s="191" t="str">
        <f t="shared" si="128"/>
        <v/>
      </c>
      <c r="AM204" s="191">
        <f t="shared" si="129"/>
        <v>-60.479999999999563</v>
      </c>
      <c r="AN204" s="88"/>
      <c r="AO204" s="191"/>
      <c r="AP204" s="191">
        <f t="shared" si="113"/>
        <v>3657.8303999999471</v>
      </c>
      <c r="AQ204" s="191">
        <f t="shared" si="136"/>
        <v>139.16203981071212</v>
      </c>
      <c r="AR204" s="191">
        <f t="shared" si="137"/>
        <v>-43.746191395254101</v>
      </c>
      <c r="AS204" s="250">
        <f t="shared" si="104"/>
        <v>0</v>
      </c>
      <c r="AT204" s="250">
        <f t="shared" si="105"/>
        <v>0</v>
      </c>
      <c r="AU204" s="250">
        <f t="shared" si="106"/>
        <v>0</v>
      </c>
      <c r="AV204" s="250">
        <f t="shared" si="107"/>
        <v>1</v>
      </c>
      <c r="AW204" s="250">
        <f t="shared" si="108"/>
        <v>0</v>
      </c>
      <c r="AX204" s="250">
        <f t="shared" si="109"/>
        <v>0</v>
      </c>
      <c r="AY204" s="89"/>
      <c r="AZ204" s="111"/>
      <c r="BA204" s="111"/>
      <c r="BB204" s="111"/>
      <c r="BC204" s="111"/>
      <c r="BD204" s="111"/>
      <c r="BE204" s="111"/>
      <c r="BF204" s="111"/>
      <c r="BG204" s="111"/>
      <c r="BH204" s="89"/>
      <c r="BI204" s="89"/>
      <c r="BJ204" s="89"/>
      <c r="BK204" s="89"/>
      <c r="BL204" s="89"/>
    </row>
    <row r="205" spans="1:64" x14ac:dyDescent="0.25">
      <c r="A205" s="86">
        <f t="shared" si="114"/>
        <v>204</v>
      </c>
      <c r="B205" s="113">
        <v>4.9898534935355525E-3</v>
      </c>
      <c r="C205" s="88"/>
      <c r="D205" s="88"/>
      <c r="E205" s="194">
        <f t="shared" si="117"/>
        <v>6.2568016258234341E-4</v>
      </c>
      <c r="F205" s="89">
        <f t="shared" si="130"/>
        <v>-5.2969284663150959E-4</v>
      </c>
      <c r="G205" s="113">
        <v>0.11691464170119165</v>
      </c>
      <c r="H205" s="88"/>
      <c r="I205" s="84">
        <f t="shared" si="118"/>
        <v>23288.596636314429</v>
      </c>
      <c r="J205" s="84">
        <f t="shared" si="119"/>
        <v>23380.05075191741</v>
      </c>
      <c r="K205" s="84">
        <f t="shared" si="120"/>
        <v>23471.504867520394</v>
      </c>
      <c r="L205" s="84">
        <f t="shared" si="121"/>
        <v>23562.958983123375</v>
      </c>
      <c r="M205" s="108">
        <f>IF(T205&lt;&gt;0,(((G205+1)*('Data Raw'!$N$1007-'Data Raw'!$N$1008)/2+'Data Raw'!$N$1008)*'Data Raw'!$M$1010+'Data Raw'!$M$1009)*AE205+AE205)</f>
        <v>23654.41309872636</v>
      </c>
      <c r="N205" s="84">
        <f t="shared" si="122"/>
        <v>23745.867214329344</v>
      </c>
      <c r="O205" s="84">
        <f t="shared" si="123"/>
        <v>23837.321329932325</v>
      </c>
      <c r="P205" s="84">
        <f t="shared" si="124"/>
        <v>23928.77544553531</v>
      </c>
      <c r="Q205" s="84">
        <f t="shared" si="125"/>
        <v>24020.229561138291</v>
      </c>
      <c r="R205" s="166" t="str">
        <f t="shared" si="131"/>
        <v/>
      </c>
      <c r="S205" s="109">
        <f>'Data Raw'!E247</f>
        <v>23336.78</v>
      </c>
      <c r="T205" s="109">
        <f>'Data Raw'!G247</f>
        <v>23520</v>
      </c>
      <c r="U205" s="109">
        <f>'Data Raw'!D247</f>
        <v>23813.64</v>
      </c>
      <c r="V205" s="166">
        <f t="shared" si="132"/>
        <v>1</v>
      </c>
      <c r="W205" s="89">
        <f t="shared" si="115"/>
        <v>134.41309872635975</v>
      </c>
      <c r="X205" s="89">
        <f t="shared" si="116"/>
        <v>18066.881109222133</v>
      </c>
      <c r="Y205" s="89">
        <f t="shared" si="133"/>
        <v>176.79665776034233</v>
      </c>
      <c r="Z205" s="109">
        <f t="shared" si="126"/>
        <v>476.86000000000058</v>
      </c>
      <c r="AA205" s="89">
        <f t="shared" si="134"/>
        <v>343.00749444559733</v>
      </c>
      <c r="AB205" s="89">
        <f t="shared" si="135"/>
        <v>23419.946068008117</v>
      </c>
      <c r="AC205" s="89">
        <f t="shared" si="138"/>
        <v>23965.133931991884</v>
      </c>
      <c r="AD205" s="89">
        <f t="shared" si="139"/>
        <v>1</v>
      </c>
      <c r="AE205" s="89">
        <f>'Data Raw'!C247</f>
        <v>23692.54</v>
      </c>
      <c r="AF205" s="89"/>
      <c r="AG205" s="89">
        <f t="shared" si="110"/>
        <v>-172.54000000000087</v>
      </c>
      <c r="AH205" s="89">
        <f t="shared" si="111"/>
        <v>-38.126901273641124</v>
      </c>
      <c r="AI205" s="109">
        <f t="shared" si="112"/>
        <v>-1</v>
      </c>
      <c r="AJ205" s="109">
        <f t="shared" si="127"/>
        <v>45.727057801491554</v>
      </c>
      <c r="AK205" s="88"/>
      <c r="AL205" s="191">
        <f t="shared" si="128"/>
        <v>60.479999999999563</v>
      </c>
      <c r="AM205" s="191" t="str">
        <f t="shared" si="129"/>
        <v/>
      </c>
      <c r="AN205" s="88"/>
      <c r="AO205" s="191"/>
      <c r="AP205" s="191">
        <f t="shared" si="113"/>
        <v>29770.051600000301</v>
      </c>
      <c r="AQ205" s="191">
        <f t="shared" si="136"/>
        <v>142.87070205396643</v>
      </c>
      <c r="AR205" s="191">
        <f t="shared" si="137"/>
        <v>-33.925955706375902</v>
      </c>
      <c r="AS205" s="250">
        <f t="shared" si="104"/>
        <v>0</v>
      </c>
      <c r="AT205" s="250">
        <f t="shared" si="105"/>
        <v>0</v>
      </c>
      <c r="AU205" s="250">
        <f t="shared" si="106"/>
        <v>1</v>
      </c>
      <c r="AV205" s="250">
        <f t="shared" si="107"/>
        <v>0</v>
      </c>
      <c r="AW205" s="250">
        <f t="shared" si="108"/>
        <v>0</v>
      </c>
      <c r="AX205" s="250">
        <f t="shared" si="109"/>
        <v>0</v>
      </c>
      <c r="AY205" s="89"/>
      <c r="AZ205" s="111"/>
      <c r="BA205" s="111"/>
      <c r="BB205" s="111"/>
      <c r="BC205" s="111"/>
      <c r="BD205" s="111"/>
      <c r="BE205" s="111"/>
      <c r="BF205" s="111"/>
      <c r="BG205" s="111"/>
      <c r="BH205" s="89"/>
      <c r="BI205" s="89"/>
      <c r="BJ205" s="89"/>
      <c r="BK205" s="89"/>
      <c r="BL205" s="89"/>
    </row>
    <row r="206" spans="1:64" x14ac:dyDescent="0.25">
      <c r="A206" s="86">
        <f t="shared" si="114"/>
        <v>205</v>
      </c>
      <c r="B206" s="113">
        <v>3.3038327401867661E-3</v>
      </c>
      <c r="C206" s="88"/>
      <c r="D206" s="88"/>
      <c r="E206" s="194">
        <f t="shared" si="117"/>
        <v>-1.6860207533487864E-3</v>
      </c>
      <c r="F206" s="89">
        <f t="shared" si="130"/>
        <v>-6.9488254759112063E-4</v>
      </c>
      <c r="G206" s="113">
        <v>0.10177834107876228</v>
      </c>
      <c r="H206" s="88"/>
      <c r="I206" s="84">
        <f t="shared" si="118"/>
        <v>23197.658779634276</v>
      </c>
      <c r="J206" s="84">
        <f t="shared" si="119"/>
        <v>23286.057108514451</v>
      </c>
      <c r="K206" s="84">
        <f t="shared" si="120"/>
        <v>23374.455437394619</v>
      </c>
      <c r="L206" s="84">
        <f t="shared" si="121"/>
        <v>23462.853766274791</v>
      </c>
      <c r="M206" s="108">
        <f>IF(T206&lt;&gt;0,(((G206+1)*('Data Raw'!$N$1007-'Data Raw'!$N$1008)/2+'Data Raw'!$N$1008)*'Data Raw'!$M$1010+'Data Raw'!$M$1009)*AE206+AE206)</f>
        <v>23551.252095154963</v>
      </c>
      <c r="N206" s="84">
        <f t="shared" si="122"/>
        <v>23639.650424035135</v>
      </c>
      <c r="O206" s="84">
        <f t="shared" si="123"/>
        <v>23728.048752915307</v>
      </c>
      <c r="P206" s="84">
        <f t="shared" si="124"/>
        <v>23816.447081795475</v>
      </c>
      <c r="Q206" s="84">
        <f t="shared" si="125"/>
        <v>23904.845410675651</v>
      </c>
      <c r="R206" s="166" t="str">
        <f t="shared" si="131"/>
        <v/>
      </c>
      <c r="S206" s="109">
        <f>'Data Raw'!E248</f>
        <v>23500.92</v>
      </c>
      <c r="T206" s="109">
        <f>'Data Raw'!G248</f>
        <v>23660.28</v>
      </c>
      <c r="U206" s="109">
        <f>'Data Raw'!D248</f>
        <v>23745.07</v>
      </c>
      <c r="V206" s="166" t="str">
        <f t="shared" si="132"/>
        <v/>
      </c>
      <c r="W206" s="89">
        <f t="shared" si="115"/>
        <v>-109.02790484503566</v>
      </c>
      <c r="X206" s="89">
        <f t="shared" si="116"/>
        <v>11887.084034898151</v>
      </c>
      <c r="Y206" s="89">
        <f t="shared" si="133"/>
        <v>168.78957026269799</v>
      </c>
      <c r="Z206" s="109">
        <f t="shared" si="126"/>
        <v>244.15000000000146</v>
      </c>
      <c r="AA206" s="89">
        <f t="shared" si="134"/>
        <v>328.88499523908365</v>
      </c>
      <c r="AB206" s="89">
        <f t="shared" si="135"/>
        <v>23326.413629721243</v>
      </c>
      <c r="AC206" s="89">
        <f t="shared" si="138"/>
        <v>23909.52637027876</v>
      </c>
      <c r="AD206" s="89">
        <f t="shared" si="139"/>
        <v>1</v>
      </c>
      <c r="AE206" s="89">
        <f>'Data Raw'!C248</f>
        <v>23617.97</v>
      </c>
      <c r="AF206" s="89"/>
      <c r="AG206" s="89">
        <f t="shared" si="110"/>
        <v>42.309999999997672</v>
      </c>
      <c r="AH206" s="89">
        <f t="shared" si="111"/>
        <v>-66.717904845037992</v>
      </c>
      <c r="AI206" s="109">
        <f t="shared" si="112"/>
        <v>-1</v>
      </c>
      <c r="AJ206" s="109">
        <f t="shared" si="127"/>
        <v>44.199164440085582</v>
      </c>
      <c r="AK206" s="88"/>
      <c r="AL206" s="191" t="str">
        <f t="shared" si="128"/>
        <v/>
      </c>
      <c r="AM206" s="191">
        <f t="shared" si="129"/>
        <v>-42.309999999997672</v>
      </c>
      <c r="AN206" s="88"/>
      <c r="AO206" s="191"/>
      <c r="AP206" s="191">
        <f t="shared" si="113"/>
        <v>1790.136099999803</v>
      </c>
      <c r="AQ206" s="191">
        <f t="shared" si="136"/>
        <v>131.69729071463658</v>
      </c>
      <c r="AR206" s="191">
        <f t="shared" si="137"/>
        <v>-37.092279548061413</v>
      </c>
      <c r="AS206" s="250">
        <f t="shared" si="104"/>
        <v>0</v>
      </c>
      <c r="AT206" s="250">
        <f t="shared" si="105"/>
        <v>0</v>
      </c>
      <c r="AU206" s="250">
        <f t="shared" si="106"/>
        <v>0</v>
      </c>
      <c r="AV206" s="250">
        <f t="shared" si="107"/>
        <v>1</v>
      </c>
      <c r="AW206" s="250">
        <f t="shared" si="108"/>
        <v>0</v>
      </c>
      <c r="AX206" s="250">
        <f t="shared" si="109"/>
        <v>0</v>
      </c>
      <c r="AY206" s="89"/>
      <c r="AZ206" s="111"/>
      <c r="BA206" s="111"/>
      <c r="BB206" s="111"/>
      <c r="BC206" s="111"/>
      <c r="BD206" s="111"/>
      <c r="BE206" s="111"/>
      <c r="BF206" s="111"/>
      <c r="BG206" s="111"/>
      <c r="BH206" s="89"/>
      <c r="BI206" s="89"/>
      <c r="BJ206" s="89"/>
      <c r="BK206" s="89"/>
      <c r="BL206" s="89"/>
    </row>
    <row r="207" spans="1:64" x14ac:dyDescent="0.25">
      <c r="A207" s="86">
        <f t="shared" si="114"/>
        <v>206</v>
      </c>
      <c r="B207" s="113">
        <v>3.0013327772986004E-2</v>
      </c>
      <c r="C207" s="88"/>
      <c r="D207" s="88"/>
      <c r="E207" s="194">
        <f t="shared" si="117"/>
        <v>2.6709495032799239E-2</v>
      </c>
      <c r="F207" s="89">
        <f t="shared" si="130"/>
        <v>3.220028535321788E-3</v>
      </c>
      <c r="G207" s="113">
        <v>0.11408840457146524</v>
      </c>
      <c r="H207" s="88"/>
      <c r="I207" s="84">
        <f t="shared" si="118"/>
        <v>22887.725631665067</v>
      </c>
      <c r="J207" s="84">
        <f t="shared" si="119"/>
        <v>22972.120416796421</v>
      </c>
      <c r="K207" s="84">
        <f t="shared" si="120"/>
        <v>23056.515201927767</v>
      </c>
      <c r="L207" s="84">
        <f t="shared" si="121"/>
        <v>23140.909987059116</v>
      </c>
      <c r="M207" s="108">
        <f>IF(T207&lt;&gt;0,(((G207+1)*('Data Raw'!$N$1007-'Data Raw'!$N$1008)/2+'Data Raw'!$N$1008)*'Data Raw'!$M$1010+'Data Raw'!$M$1009)*AE207+AE207)</f>
        <v>23225.304772190466</v>
      </c>
      <c r="N207" s="84">
        <f t="shared" si="122"/>
        <v>23309.699557321816</v>
      </c>
      <c r="O207" s="84">
        <f t="shared" si="123"/>
        <v>23394.094342453165</v>
      </c>
      <c r="P207" s="84">
        <f t="shared" si="124"/>
        <v>23478.489127584511</v>
      </c>
      <c r="Q207" s="84">
        <f t="shared" si="125"/>
        <v>23562.883912715864</v>
      </c>
      <c r="R207" s="166" t="str">
        <f t="shared" si="131"/>
        <v/>
      </c>
      <c r="S207" s="109">
        <f>'Data Raw'!E249</f>
        <v>22786.39</v>
      </c>
      <c r="T207" s="109">
        <f>'Data Raw'!G249</f>
        <v>22901.56</v>
      </c>
      <c r="U207" s="109">
        <f>'Data Raw'!D249</f>
        <v>23376.37</v>
      </c>
      <c r="V207" s="166">
        <f t="shared" si="132"/>
        <v>1</v>
      </c>
      <c r="W207" s="89">
        <f t="shared" si="115"/>
        <v>323.74477219046457</v>
      </c>
      <c r="X207" s="89">
        <f t="shared" si="116"/>
        <v>104810.67752065581</v>
      </c>
      <c r="Y207" s="89">
        <f t="shared" si="133"/>
        <v>198.47640798897896</v>
      </c>
      <c r="Z207" s="109">
        <f t="shared" si="126"/>
        <v>589.97999999999956</v>
      </c>
      <c r="AA207" s="89">
        <f t="shared" si="134"/>
        <v>366.18428163350023</v>
      </c>
      <c r="AB207" s="89">
        <f t="shared" si="135"/>
        <v>22988.477754046777</v>
      </c>
      <c r="AC207" s="89">
        <f t="shared" si="138"/>
        <v>23547.582245953221</v>
      </c>
      <c r="AD207" s="89" t="str">
        <f t="shared" si="139"/>
        <v/>
      </c>
      <c r="AE207" s="89">
        <f>'Data Raw'!C249</f>
        <v>23268.03</v>
      </c>
      <c r="AF207" s="89"/>
      <c r="AG207" s="89">
        <f t="shared" si="110"/>
        <v>-366.46999999999753</v>
      </c>
      <c r="AH207" s="89">
        <f t="shared" si="111"/>
        <v>-42.725227809532953</v>
      </c>
      <c r="AI207" s="109">
        <f t="shared" si="112"/>
        <v>-1</v>
      </c>
      <c r="AJ207" s="109">
        <f t="shared" si="127"/>
        <v>42.197392565674498</v>
      </c>
      <c r="AK207" s="88"/>
      <c r="AL207" s="191">
        <f t="shared" si="128"/>
        <v>42.309999999997672</v>
      </c>
      <c r="AM207" s="191" t="str">
        <f t="shared" si="129"/>
        <v/>
      </c>
      <c r="AN207" s="88"/>
      <c r="AO207" s="191"/>
      <c r="AP207" s="191">
        <f t="shared" si="113"/>
        <v>134300.26089999819</v>
      </c>
      <c r="AQ207" s="191">
        <f t="shared" si="136"/>
        <v>157.78314730189891</v>
      </c>
      <c r="AR207" s="191">
        <f t="shared" si="137"/>
        <v>-40.693260687080056</v>
      </c>
      <c r="AS207" s="250">
        <f t="shared" si="104"/>
        <v>1</v>
      </c>
      <c r="AT207" s="250">
        <f t="shared" si="105"/>
        <v>0</v>
      </c>
      <c r="AU207" s="250">
        <f t="shared" si="106"/>
        <v>0</v>
      </c>
      <c r="AV207" s="250">
        <f t="shared" si="107"/>
        <v>0</v>
      </c>
      <c r="AW207" s="250">
        <f t="shared" si="108"/>
        <v>0</v>
      </c>
      <c r="AX207" s="250">
        <f t="shared" si="109"/>
        <v>0</v>
      </c>
      <c r="AY207" s="89"/>
      <c r="AZ207" s="111"/>
      <c r="BA207" s="111"/>
      <c r="BB207" s="111"/>
      <c r="BC207" s="111"/>
      <c r="BD207" s="111"/>
      <c r="BE207" s="111"/>
      <c r="BF207" s="111"/>
      <c r="BG207" s="111"/>
      <c r="BH207" s="89"/>
      <c r="BI207" s="89"/>
      <c r="BJ207" s="89"/>
      <c r="BK207" s="89"/>
      <c r="BL207" s="89"/>
    </row>
    <row r="208" spans="1:64" x14ac:dyDescent="0.25">
      <c r="A208" s="86">
        <f t="shared" si="114"/>
        <v>207</v>
      </c>
      <c r="B208" s="113">
        <v>2.5968681888766169E-4</v>
      </c>
      <c r="C208" s="88"/>
      <c r="D208" s="88"/>
      <c r="E208" s="194">
        <f t="shared" si="117"/>
        <v>-2.9753640954098343E-2</v>
      </c>
      <c r="F208" s="89">
        <f t="shared" si="130"/>
        <v>-1.4904956774525161E-3</v>
      </c>
      <c r="G208" s="113">
        <v>7.6472011123808747E-2</v>
      </c>
      <c r="H208" s="88"/>
      <c r="I208" s="84">
        <f t="shared" si="118"/>
        <v>22399.875504538635</v>
      </c>
      <c r="J208" s="84">
        <f t="shared" si="119"/>
        <v>22499.113708533125</v>
      </c>
      <c r="K208" s="84">
        <f t="shared" si="120"/>
        <v>22598.351912527614</v>
      </c>
      <c r="L208" s="84">
        <f t="shared" si="121"/>
        <v>22697.590116522104</v>
      </c>
      <c r="M208" s="108">
        <f>IF(T208&lt;&gt;0,(((G208+1)*('Data Raw'!$N$1007-'Data Raw'!$N$1008)/2+'Data Raw'!$N$1008)*'Data Raw'!$M$1010+'Data Raw'!$M$1009)*AE208+AE208)</f>
        <v>22796.828320516594</v>
      </c>
      <c r="N208" s="84">
        <f t="shared" si="122"/>
        <v>22896.066524511083</v>
      </c>
      <c r="O208" s="84">
        <f t="shared" si="123"/>
        <v>22995.304728505573</v>
      </c>
      <c r="P208" s="84">
        <f t="shared" si="124"/>
        <v>23094.542932500062</v>
      </c>
      <c r="Q208" s="84">
        <f t="shared" si="125"/>
        <v>23193.781136494552</v>
      </c>
      <c r="R208" s="166" t="str">
        <f t="shared" si="131"/>
        <v/>
      </c>
      <c r="S208" s="109">
        <f>'Data Raw'!E250</f>
        <v>22718.15</v>
      </c>
      <c r="T208" s="109">
        <f>'Data Raw'!G250</f>
        <v>22767.18</v>
      </c>
      <c r="U208" s="109">
        <f>'Data Raw'!D250</f>
        <v>23046.86</v>
      </c>
      <c r="V208" s="166">
        <f t="shared" si="132"/>
        <v>1</v>
      </c>
      <c r="W208" s="89">
        <f t="shared" si="115"/>
        <v>29.64832051659323</v>
      </c>
      <c r="X208" s="89">
        <f t="shared" si="116"/>
        <v>879.02290945464313</v>
      </c>
      <c r="Y208" s="89">
        <f t="shared" si="133"/>
        <v>184.09482419926206</v>
      </c>
      <c r="Z208" s="109">
        <f t="shared" si="126"/>
        <v>328.70999999999913</v>
      </c>
      <c r="AA208" s="89">
        <f t="shared" si="134"/>
        <v>360.83081282871433</v>
      </c>
      <c r="AB208" s="89">
        <f t="shared" si="135"/>
        <v>22596.843360611525</v>
      </c>
      <c r="AC208" s="89">
        <f t="shared" si="138"/>
        <v>23219.356639388472</v>
      </c>
      <c r="AD208" s="89">
        <f t="shared" si="139"/>
        <v>1</v>
      </c>
      <c r="AE208" s="89">
        <f>'Data Raw'!C250</f>
        <v>22908.1</v>
      </c>
      <c r="AF208" s="89"/>
      <c r="AG208" s="89">
        <f t="shared" si="110"/>
        <v>-140.91999999999825</v>
      </c>
      <c r="AH208" s="89">
        <f t="shared" si="111"/>
        <v>-111.27167948340502</v>
      </c>
      <c r="AI208" s="109">
        <f t="shared" si="112"/>
        <v>-1</v>
      </c>
      <c r="AJ208" s="109">
        <f t="shared" si="127"/>
        <v>49.619101997244741</v>
      </c>
      <c r="AK208" s="88"/>
      <c r="AL208" s="191">
        <f t="shared" si="128"/>
        <v>366.46999999999753</v>
      </c>
      <c r="AM208" s="191" t="str">
        <f t="shared" si="129"/>
        <v/>
      </c>
      <c r="AN208" s="88"/>
      <c r="AO208" s="191"/>
      <c r="AP208" s="191">
        <f t="shared" si="113"/>
        <v>19858.44639999951</v>
      </c>
      <c r="AQ208" s="191">
        <f t="shared" si="136"/>
        <v>155.90946426835441</v>
      </c>
      <c r="AR208" s="191">
        <f t="shared" si="137"/>
        <v>-28.185359930907651</v>
      </c>
      <c r="AS208" s="250">
        <f t="shared" si="104"/>
        <v>0</v>
      </c>
      <c r="AT208" s="250">
        <f t="shared" si="105"/>
        <v>0</v>
      </c>
      <c r="AU208" s="250">
        <f t="shared" si="106"/>
        <v>1</v>
      </c>
      <c r="AV208" s="250">
        <f t="shared" si="107"/>
        <v>0</v>
      </c>
      <c r="AW208" s="250">
        <f t="shared" si="108"/>
        <v>0</v>
      </c>
      <c r="AX208" s="250">
        <f t="shared" si="109"/>
        <v>0</v>
      </c>
      <c r="AY208" s="89"/>
      <c r="AZ208" s="111"/>
      <c r="BA208" s="111"/>
      <c r="BB208" s="111"/>
      <c r="BC208" s="111"/>
      <c r="BD208" s="111"/>
      <c r="BE208" s="111"/>
      <c r="BF208" s="111"/>
      <c r="BG208" s="111"/>
      <c r="BH208" s="89"/>
      <c r="BI208" s="89"/>
      <c r="BJ208" s="89"/>
      <c r="BK208" s="89"/>
      <c r="BL208" s="89"/>
    </row>
    <row r="209" spans="1:64" x14ac:dyDescent="0.25">
      <c r="A209" s="86">
        <f t="shared" si="114"/>
        <v>208</v>
      </c>
      <c r="B209" s="113">
        <v>4.0458930597255266E-5</v>
      </c>
      <c r="C209" s="88"/>
      <c r="D209" s="88"/>
      <c r="E209" s="194">
        <f t="shared" si="117"/>
        <v>-2.1922788829040643E-4</v>
      </c>
      <c r="F209" s="89">
        <f t="shared" si="130"/>
        <v>-1.3088859932865004E-3</v>
      </c>
      <c r="G209" s="113">
        <v>7.321335788715598E-2</v>
      </c>
      <c r="H209" s="88"/>
      <c r="I209" s="84">
        <f t="shared" si="118"/>
        <v>22333.173692798049</v>
      </c>
      <c r="J209" s="84">
        <f t="shared" si="119"/>
        <v>22425.221104897682</v>
      </c>
      <c r="K209" s="84">
        <f t="shared" si="120"/>
        <v>22517.268516997312</v>
      </c>
      <c r="L209" s="84">
        <f t="shared" si="121"/>
        <v>22609.315929096945</v>
      </c>
      <c r="M209" s="108">
        <f>IF(T209&lt;&gt;0,(((G209+1)*('Data Raw'!$N$1007-'Data Raw'!$N$1008)/2+'Data Raw'!$N$1008)*'Data Raw'!$M$1010+'Data Raw'!$M$1009)*AE209+AE209)</f>
        <v>22701.363341196575</v>
      </c>
      <c r="N209" s="84">
        <f t="shared" si="122"/>
        <v>22793.410753296204</v>
      </c>
      <c r="O209" s="84">
        <f t="shared" si="123"/>
        <v>22885.458165395838</v>
      </c>
      <c r="P209" s="84">
        <f t="shared" si="124"/>
        <v>22977.505577495467</v>
      </c>
      <c r="Q209" s="84">
        <f t="shared" si="125"/>
        <v>23069.5529895951</v>
      </c>
      <c r="R209" s="166" t="str">
        <f t="shared" si="131"/>
        <v/>
      </c>
      <c r="S209" s="109">
        <f>'Data Raw'!E251</f>
        <v>22406.12</v>
      </c>
      <c r="T209" s="109">
        <f>'Data Raw'!G251</f>
        <v>22713.02</v>
      </c>
      <c r="U209" s="109">
        <f>'Data Raw'!D251</f>
        <v>22818.17</v>
      </c>
      <c r="V209" s="166">
        <f t="shared" si="132"/>
        <v>1</v>
      </c>
      <c r="W209" s="89">
        <f t="shared" si="115"/>
        <v>-11.656658803425671</v>
      </c>
      <c r="X209" s="89">
        <f t="shared" si="116"/>
        <v>135.87769445948121</v>
      </c>
      <c r="Y209" s="89">
        <f t="shared" si="133"/>
        <v>170.49562351995294</v>
      </c>
      <c r="Z209" s="109">
        <f t="shared" si="126"/>
        <v>412.04999999999927</v>
      </c>
      <c r="AA209" s="89">
        <f t="shared" si="134"/>
        <v>368.1478395674693</v>
      </c>
      <c r="AB209" s="89">
        <f t="shared" si="135"/>
        <v>22511.463809095592</v>
      </c>
      <c r="AC209" s="89">
        <f t="shared" si="138"/>
        <v>23124.876190904404</v>
      </c>
      <c r="AD209" s="89">
        <f t="shared" si="139"/>
        <v>1</v>
      </c>
      <c r="AE209" s="89">
        <f>'Data Raw'!C251</f>
        <v>22818.17</v>
      </c>
      <c r="AF209" s="89"/>
      <c r="AG209" s="89">
        <f t="shared" si="110"/>
        <v>-105.14999999999782</v>
      </c>
      <c r="AH209" s="89">
        <f t="shared" si="111"/>
        <v>-116.80665880342349</v>
      </c>
      <c r="AI209" s="109">
        <f t="shared" si="112"/>
        <v>-1</v>
      </c>
      <c r="AJ209" s="109">
        <f t="shared" si="127"/>
        <v>46.023706049815516</v>
      </c>
      <c r="AK209" s="88"/>
      <c r="AL209" s="191">
        <f t="shared" si="128"/>
        <v>140.91999999999825</v>
      </c>
      <c r="AM209" s="191" t="str">
        <f t="shared" si="129"/>
        <v/>
      </c>
      <c r="AN209" s="88"/>
      <c r="AO209" s="191"/>
      <c r="AP209" s="191">
        <f t="shared" si="113"/>
        <v>11056.522499999541</v>
      </c>
      <c r="AQ209" s="191">
        <f t="shared" si="136"/>
        <v>150.26952379409255</v>
      </c>
      <c r="AR209" s="191">
        <f t="shared" si="137"/>
        <v>-20.226099725860394</v>
      </c>
      <c r="AS209" s="250">
        <f t="shared" si="104"/>
        <v>0</v>
      </c>
      <c r="AT209" s="250">
        <f t="shared" si="105"/>
        <v>0</v>
      </c>
      <c r="AU209" s="250">
        <f t="shared" si="106"/>
        <v>0</v>
      </c>
      <c r="AV209" s="250">
        <f t="shared" si="107"/>
        <v>1</v>
      </c>
      <c r="AW209" s="250">
        <f t="shared" si="108"/>
        <v>0</v>
      </c>
      <c r="AX209" s="250">
        <f t="shared" si="109"/>
        <v>0</v>
      </c>
      <c r="AY209" s="89"/>
      <c r="AZ209" s="111"/>
      <c r="BA209" s="111"/>
      <c r="BB209" s="111"/>
      <c r="BC209" s="111"/>
      <c r="BD209" s="111"/>
      <c r="BE209" s="111"/>
      <c r="BF209" s="111"/>
      <c r="BG209" s="111"/>
      <c r="BH209" s="89"/>
      <c r="BI209" s="89"/>
      <c r="BJ209" s="89"/>
      <c r="BK209" s="89"/>
      <c r="BL209" s="89"/>
    </row>
    <row r="210" spans="1:64" x14ac:dyDescent="0.25">
      <c r="A210" s="86">
        <f t="shared" si="114"/>
        <v>209</v>
      </c>
      <c r="B210" s="113">
        <v>5.4126911493901841E-3</v>
      </c>
      <c r="C210" s="88"/>
      <c r="D210" s="88"/>
      <c r="E210" s="194">
        <f t="shared" si="117"/>
        <v>5.3722322187929284E-3</v>
      </c>
      <c r="F210" s="89">
        <f t="shared" si="130"/>
        <v>-3.5444053441801063E-4</v>
      </c>
      <c r="G210" s="113">
        <v>7.5355693242554103E-2</v>
      </c>
      <c r="H210" s="88"/>
      <c r="I210" s="84">
        <f t="shared" si="118"/>
        <v>22286.355626262834</v>
      </c>
      <c r="J210" s="84">
        <f t="shared" si="119"/>
        <v>22371.603438022812</v>
      </c>
      <c r="K210" s="84">
        <f t="shared" si="120"/>
        <v>22456.851249782787</v>
      </c>
      <c r="L210" s="84">
        <f t="shared" si="121"/>
        <v>22542.099061542765</v>
      </c>
      <c r="M210" s="108">
        <f>IF(T210&lt;&gt;0,(((G210+1)*('Data Raw'!$N$1007-'Data Raw'!$N$1008)/2+'Data Raw'!$N$1008)*'Data Raw'!$M$1010+'Data Raw'!$M$1009)*AE210+AE210)</f>
        <v>22627.34687330274</v>
      </c>
      <c r="N210" s="84">
        <f t="shared" si="122"/>
        <v>22712.594685062715</v>
      </c>
      <c r="O210" s="84">
        <f t="shared" si="123"/>
        <v>22797.842496822694</v>
      </c>
      <c r="P210" s="84">
        <f t="shared" si="124"/>
        <v>22883.090308582669</v>
      </c>
      <c r="Q210" s="84">
        <f t="shared" si="125"/>
        <v>22968.338120342647</v>
      </c>
      <c r="R210" s="166" t="str">
        <f t="shared" si="131"/>
        <v/>
      </c>
      <c r="S210" s="109">
        <f>'Data Raw'!E252</f>
        <v>22591.73</v>
      </c>
      <c r="T210" s="109">
        <f>'Data Raw'!G252</f>
        <v>22761.71</v>
      </c>
      <c r="U210" s="109">
        <f>'Data Raw'!D252</f>
        <v>22937.56</v>
      </c>
      <c r="V210" s="166" t="str">
        <f t="shared" si="132"/>
        <v/>
      </c>
      <c r="W210" s="89">
        <f t="shared" si="115"/>
        <v>-134.36312669725885</v>
      </c>
      <c r="X210" s="89">
        <f t="shared" si="116"/>
        <v>18053.449815863634</v>
      </c>
      <c r="Y210" s="89">
        <f t="shared" si="133"/>
        <v>165.81659216160179</v>
      </c>
      <c r="Z210" s="109">
        <f t="shared" si="126"/>
        <v>345.83000000000175</v>
      </c>
      <c r="AA210" s="89">
        <f t="shared" si="134"/>
        <v>364.95957677211675</v>
      </c>
      <c r="AB210" s="89">
        <f t="shared" si="135"/>
        <v>22426.914336367652</v>
      </c>
      <c r="AC210" s="89">
        <f t="shared" si="138"/>
        <v>23052.765663632348</v>
      </c>
      <c r="AD210" s="89">
        <f t="shared" si="139"/>
        <v>1</v>
      </c>
      <c r="AE210" s="89">
        <f>'Data Raw'!C252</f>
        <v>22739.84</v>
      </c>
      <c r="AF210" s="89"/>
      <c r="AG210" s="89">
        <f t="shared" si="110"/>
        <v>21.869999999998981</v>
      </c>
      <c r="AH210" s="89">
        <f t="shared" si="111"/>
        <v>-112.49312669725987</v>
      </c>
      <c r="AI210" s="109">
        <f t="shared" si="112"/>
        <v>-1</v>
      </c>
      <c r="AJ210" s="109">
        <f t="shared" si="127"/>
        <v>42.623905879988236</v>
      </c>
      <c r="AK210" s="88"/>
      <c r="AL210" s="191" t="str">
        <f t="shared" si="128"/>
        <v/>
      </c>
      <c r="AM210" s="191">
        <f t="shared" si="129"/>
        <v>-21.869999999998981</v>
      </c>
      <c r="AN210" s="88"/>
      <c r="AO210" s="191"/>
      <c r="AP210" s="191">
        <f t="shared" si="113"/>
        <v>478.29689999995543</v>
      </c>
      <c r="AQ210" s="191">
        <f t="shared" si="136"/>
        <v>136.00291003919327</v>
      </c>
      <c r="AR210" s="191">
        <f t="shared" si="137"/>
        <v>-29.813682122408522</v>
      </c>
      <c r="AS210" s="250">
        <f t="shared" si="104"/>
        <v>0</v>
      </c>
      <c r="AT210" s="250">
        <f t="shared" si="105"/>
        <v>0</v>
      </c>
      <c r="AU210" s="250">
        <f t="shared" si="106"/>
        <v>0</v>
      </c>
      <c r="AV210" s="250">
        <f t="shared" si="107"/>
        <v>1</v>
      </c>
      <c r="AW210" s="250">
        <f t="shared" si="108"/>
        <v>0</v>
      </c>
      <c r="AX210" s="250">
        <f t="shared" si="109"/>
        <v>0</v>
      </c>
      <c r="AY210" s="89"/>
      <c r="AZ210" s="111"/>
      <c r="BA210" s="111"/>
      <c r="BB210" s="111"/>
      <c r="BC210" s="111"/>
      <c r="BD210" s="111"/>
      <c r="BE210" s="111"/>
      <c r="BF210" s="111"/>
      <c r="BG210" s="111"/>
      <c r="BH210" s="89"/>
      <c r="BI210" s="89"/>
      <c r="BJ210" s="89"/>
      <c r="BK210" s="89"/>
      <c r="BL210" s="89"/>
    </row>
    <row r="211" spans="1:64" x14ac:dyDescent="0.25">
      <c r="A211" s="86">
        <f t="shared" si="114"/>
        <v>210</v>
      </c>
      <c r="B211" s="113">
        <v>5.9962377522633772E-3</v>
      </c>
      <c r="C211" s="88"/>
      <c r="D211" s="88"/>
      <c r="E211" s="194">
        <f t="shared" si="117"/>
        <v>5.835466028731931E-4</v>
      </c>
      <c r="F211" s="89">
        <f t="shared" si="130"/>
        <v>-2.2044237194783869E-4</v>
      </c>
      <c r="G211" s="113">
        <v>9.056040342762825E-2</v>
      </c>
      <c r="H211" s="88"/>
      <c r="I211" s="84">
        <f t="shared" si="118"/>
        <v>22152.641042657306</v>
      </c>
      <c r="J211" s="84">
        <f t="shared" si="119"/>
        <v>22235.549338738107</v>
      </c>
      <c r="K211" s="84">
        <f t="shared" si="120"/>
        <v>22318.457634818908</v>
      </c>
      <c r="L211" s="84">
        <f t="shared" si="121"/>
        <v>22401.365930899708</v>
      </c>
      <c r="M211" s="108">
        <f>IF(T211&lt;&gt;0,(((G211+1)*('Data Raw'!$N$1007-'Data Raw'!$N$1008)/2+'Data Raw'!$N$1008)*'Data Raw'!$M$1010+'Data Raw'!$M$1009)*AE211+AE211)</f>
        <v>22484.274226980509</v>
      </c>
      <c r="N211" s="84">
        <f t="shared" si="122"/>
        <v>22567.18252306131</v>
      </c>
      <c r="O211" s="84">
        <f t="shared" si="123"/>
        <v>22650.090819142111</v>
      </c>
      <c r="P211" s="84">
        <f t="shared" si="124"/>
        <v>22732.999115222912</v>
      </c>
      <c r="Q211" s="84">
        <f t="shared" si="125"/>
        <v>22815.907411303713</v>
      </c>
      <c r="R211" s="166" t="str">
        <f t="shared" si="131"/>
        <v/>
      </c>
      <c r="S211" s="109">
        <f>'Data Raw'!E253</f>
        <v>22299.14</v>
      </c>
      <c r="T211" s="109">
        <f>'Data Raw'!G253</f>
        <v>22343.919999999998</v>
      </c>
      <c r="U211" s="109">
        <f>'Data Raw'!D253</f>
        <v>22712.44</v>
      </c>
      <c r="V211" s="166">
        <f t="shared" si="132"/>
        <v>1</v>
      </c>
      <c r="W211" s="89">
        <f t="shared" si="115"/>
        <v>140.35422698051116</v>
      </c>
      <c r="X211" s="89">
        <f t="shared" si="116"/>
        <v>19699.309031296845</v>
      </c>
      <c r="Y211" s="89">
        <f t="shared" si="133"/>
        <v>162.42367985690947</v>
      </c>
      <c r="Z211" s="109">
        <f t="shared" si="126"/>
        <v>413.29999999999927</v>
      </c>
      <c r="AA211" s="89">
        <f t="shared" si="134"/>
        <v>371.86535151895708</v>
      </c>
      <c r="AB211" s="89">
        <f t="shared" si="135"/>
        <v>22258.144359743703</v>
      </c>
      <c r="AC211" s="89">
        <f t="shared" si="138"/>
        <v>22878.575640256298</v>
      </c>
      <c r="AD211" s="89">
        <f t="shared" si="139"/>
        <v>1</v>
      </c>
      <c r="AE211" s="89">
        <f>'Data Raw'!C253</f>
        <v>22568.36</v>
      </c>
      <c r="AF211" s="89"/>
      <c r="AG211" s="89">
        <f t="shared" si="110"/>
        <v>-224.44000000000233</v>
      </c>
      <c r="AH211" s="89">
        <f t="shared" si="111"/>
        <v>-84.085773019491171</v>
      </c>
      <c r="AI211" s="109">
        <f t="shared" si="112"/>
        <v>-1</v>
      </c>
      <c r="AJ211" s="109">
        <f t="shared" si="127"/>
        <v>41.454148040400447</v>
      </c>
      <c r="AK211" s="88"/>
      <c r="AL211" s="191">
        <f t="shared" si="128"/>
        <v>21.869999999998981</v>
      </c>
      <c r="AM211" s="191" t="str">
        <f t="shared" si="129"/>
        <v/>
      </c>
      <c r="AN211" s="88"/>
      <c r="AO211" s="191"/>
      <c r="AP211" s="191">
        <f t="shared" si="113"/>
        <v>50373.313600001042</v>
      </c>
      <c r="AQ211" s="191">
        <f t="shared" si="136"/>
        <v>145.82925336817203</v>
      </c>
      <c r="AR211" s="191">
        <f t="shared" si="137"/>
        <v>-16.59442648873744</v>
      </c>
      <c r="AS211" s="250">
        <f t="shared" si="104"/>
        <v>0</v>
      </c>
      <c r="AT211" s="250">
        <f t="shared" si="105"/>
        <v>0</v>
      </c>
      <c r="AU211" s="250">
        <f t="shared" si="106"/>
        <v>1</v>
      </c>
      <c r="AV211" s="250">
        <f t="shared" si="107"/>
        <v>0</v>
      </c>
      <c r="AW211" s="250">
        <f t="shared" si="108"/>
        <v>0</v>
      </c>
      <c r="AX211" s="250">
        <f t="shared" si="109"/>
        <v>0</v>
      </c>
      <c r="AY211" s="89"/>
      <c r="AZ211" s="111"/>
      <c r="BA211" s="111"/>
      <c r="BB211" s="111"/>
      <c r="BC211" s="111"/>
      <c r="BD211" s="111"/>
      <c r="BE211" s="111"/>
      <c r="BF211" s="111"/>
      <c r="BG211" s="111"/>
      <c r="BH211" s="89"/>
      <c r="BI211" s="89"/>
      <c r="BJ211" s="89"/>
      <c r="BK211" s="89"/>
      <c r="BL211" s="89"/>
    </row>
    <row r="212" spans="1:64" x14ac:dyDescent="0.25">
      <c r="A212" s="86">
        <f t="shared" si="114"/>
        <v>211</v>
      </c>
      <c r="B212" s="113">
        <v>6.6458006272019044E-3</v>
      </c>
      <c r="C212" s="88"/>
      <c r="D212" s="88"/>
      <c r="E212" s="194">
        <f t="shared" si="117"/>
        <v>6.4956287493852724E-4</v>
      </c>
      <c r="F212" s="89">
        <f t="shared" si="130"/>
        <v>-9.6155908106929243E-5</v>
      </c>
      <c r="G212" s="113">
        <v>7.3789701788785314E-2</v>
      </c>
      <c r="H212" s="88"/>
      <c r="I212" s="84">
        <f t="shared" si="118"/>
        <v>21995.609659781454</v>
      </c>
      <c r="J212" s="84">
        <f t="shared" si="119"/>
        <v>22076.821499709913</v>
      </c>
      <c r="K212" s="84">
        <f t="shared" si="120"/>
        <v>22158.033339638365</v>
      </c>
      <c r="L212" s="84">
        <f t="shared" si="121"/>
        <v>22239.24517956682</v>
      </c>
      <c r="M212" s="108">
        <f>IF(T212&lt;&gt;0,(((G212+1)*('Data Raw'!$N$1007-'Data Raw'!$N$1008)/2+'Data Raw'!$N$1008)*'Data Raw'!$M$1010+'Data Raw'!$M$1009)*AE212+AE212)</f>
        <v>22320.457019495276</v>
      </c>
      <c r="N212" s="84">
        <f t="shared" si="122"/>
        <v>22401.668859423731</v>
      </c>
      <c r="O212" s="84">
        <f t="shared" si="123"/>
        <v>22482.880699352187</v>
      </c>
      <c r="P212" s="84">
        <f t="shared" si="124"/>
        <v>22564.092539280638</v>
      </c>
      <c r="Q212" s="84">
        <f t="shared" si="125"/>
        <v>22645.304379209098</v>
      </c>
      <c r="R212" s="166" t="str">
        <f t="shared" si="131"/>
        <v/>
      </c>
      <c r="S212" s="109">
        <f>'Data Raw'!E254</f>
        <v>22378.11</v>
      </c>
      <c r="T212" s="109">
        <f>'Data Raw'!G254</f>
        <v>22467.34</v>
      </c>
      <c r="U212" s="109">
        <f>'Data Raw'!D254</f>
        <v>22543.42</v>
      </c>
      <c r="V212" s="166" t="str">
        <f t="shared" si="132"/>
        <v/>
      </c>
      <c r="W212" s="89">
        <f t="shared" si="115"/>
        <v>-146.8829805047244</v>
      </c>
      <c r="X212" s="89">
        <f t="shared" si="116"/>
        <v>21574.60996195125</v>
      </c>
      <c r="Y212" s="89">
        <f t="shared" si="133"/>
        <v>160.29585175610671</v>
      </c>
      <c r="Z212" s="109">
        <f t="shared" si="126"/>
        <v>165.30999999999767</v>
      </c>
      <c r="AA212" s="89">
        <f t="shared" si="134"/>
        <v>342.3574441591058</v>
      </c>
      <c r="AB212" s="89">
        <f t="shared" si="135"/>
        <v>22118.174451208884</v>
      </c>
      <c r="AC212" s="89">
        <f t="shared" si="138"/>
        <v>22750.345548791112</v>
      </c>
      <c r="AD212" s="89">
        <f t="shared" si="139"/>
        <v>1</v>
      </c>
      <c r="AE212" s="89">
        <f>'Data Raw'!C254</f>
        <v>22434.26</v>
      </c>
      <c r="AF212" s="89"/>
      <c r="AG212" s="89">
        <f t="shared" si="110"/>
        <v>33.080000000001746</v>
      </c>
      <c r="AH212" s="89">
        <f t="shared" si="111"/>
        <v>-113.80298050472265</v>
      </c>
      <c r="AI212" s="109">
        <f t="shared" si="112"/>
        <v>-1</v>
      </c>
      <c r="AJ212" s="109">
        <f t="shared" si="127"/>
        <v>40.605919964227368</v>
      </c>
      <c r="AK212" s="88"/>
      <c r="AL212" s="191" t="str">
        <f t="shared" si="128"/>
        <v/>
      </c>
      <c r="AM212" s="191">
        <f t="shared" si="129"/>
        <v>-33.080000000001746</v>
      </c>
      <c r="AN212" s="88"/>
      <c r="AO212" s="191"/>
      <c r="AP212" s="191">
        <f t="shared" si="113"/>
        <v>1094.2864000001155</v>
      </c>
      <c r="AQ212" s="191">
        <f t="shared" si="136"/>
        <v>133.30155854948643</v>
      </c>
      <c r="AR212" s="191">
        <f t="shared" si="137"/>
        <v>-26.994293206620284</v>
      </c>
      <c r="AS212" s="250">
        <f t="shared" ref="AS212:AS275" si="140">IF(R212=1,0,IF(AND($T212&gt;=I212,$T212&lt;J212),1,0))</f>
        <v>0</v>
      </c>
      <c r="AT212" s="250">
        <f t="shared" ref="AT212:AT275" si="141">IF(R212=1,0,IF(AND($T212&gt;=J212,$T212&lt;K212),1,0))</f>
        <v>0</v>
      </c>
      <c r="AU212" s="250">
        <f t="shared" ref="AU212:AU275" si="142">IF(R212=1,0,IF(AND($T212&gt;=K212,$T212&lt;M212),1,0))</f>
        <v>0</v>
      </c>
      <c r="AV212" s="250">
        <f t="shared" ref="AV212:AV275" si="143">IF(R212=1,0,IF(AND($T212&gt;M212,$T212&lt;=O212),1,0))</f>
        <v>1</v>
      </c>
      <c r="AW212" s="250">
        <f t="shared" ref="AW212:AW275" si="144">IF(R212=1,0,IF(AND($T212&gt;O212,$T212&lt;=P212),1,0))</f>
        <v>0</v>
      </c>
      <c r="AX212" s="250">
        <f t="shared" ref="AX212:AX275" si="145">IF(R212=1,0,IF(AND($T212&gt;P212,$T212&lt;=Q212),1,0))</f>
        <v>0</v>
      </c>
      <c r="AY212" s="89"/>
      <c r="AZ212" s="111"/>
      <c r="BA212" s="111"/>
      <c r="BB212" s="111"/>
      <c r="BC212" s="111"/>
      <c r="BD212" s="111"/>
      <c r="BE212" s="111"/>
      <c r="BF212" s="111"/>
      <c r="BG212" s="111"/>
      <c r="BH212" s="89"/>
      <c r="BI212" s="89"/>
      <c r="BJ212" s="89"/>
      <c r="BK212" s="89"/>
      <c r="BL212" s="89"/>
    </row>
    <row r="213" spans="1:64" x14ac:dyDescent="0.25">
      <c r="A213" s="86">
        <f t="shared" si="114"/>
        <v>212</v>
      </c>
      <c r="B213" s="113">
        <v>3.6274811774588572E-3</v>
      </c>
      <c r="C213" s="88"/>
      <c r="D213" s="88"/>
      <c r="E213" s="194">
        <f t="shared" si="117"/>
        <v>-3.0183194497430473E-3</v>
      </c>
      <c r="F213" s="89">
        <f t="shared" si="130"/>
        <v>-5.1360784262637473E-4</v>
      </c>
      <c r="G213" s="113">
        <v>9.161061335919081E-2</v>
      </c>
      <c r="H213" s="88"/>
      <c r="I213" s="84">
        <f t="shared" si="118"/>
        <v>21478.865881572165</v>
      </c>
      <c r="J213" s="84">
        <f t="shared" si="119"/>
        <v>21559.013807450217</v>
      </c>
      <c r="K213" s="84">
        <f t="shared" si="120"/>
        <v>21639.16173332827</v>
      </c>
      <c r="L213" s="84">
        <f t="shared" si="121"/>
        <v>21719.309659206323</v>
      </c>
      <c r="M213" s="108">
        <f>IF(T213&lt;&gt;0,(((G213+1)*('Data Raw'!$N$1007-'Data Raw'!$N$1008)/2+'Data Raw'!$N$1008)*'Data Raw'!$M$1010+'Data Raw'!$M$1009)*AE213+AE213)</f>
        <v>21799.457585084376</v>
      </c>
      <c r="N213" s="84">
        <f t="shared" si="122"/>
        <v>21879.605510962429</v>
      </c>
      <c r="O213" s="84">
        <f t="shared" si="123"/>
        <v>21959.753436840481</v>
      </c>
      <c r="P213" s="84">
        <f t="shared" si="124"/>
        <v>22039.901362718534</v>
      </c>
      <c r="Q213" s="84">
        <f t="shared" si="125"/>
        <v>22120.049288596587</v>
      </c>
      <c r="R213" s="166" t="str">
        <f t="shared" si="131"/>
        <v/>
      </c>
      <c r="S213" s="109">
        <f>'Data Raw'!E255</f>
        <v>21838.99</v>
      </c>
      <c r="T213" s="109">
        <f>'Data Raw'!G255</f>
        <v>21905.29</v>
      </c>
      <c r="U213" s="109">
        <f>'Data Raw'!D255</f>
        <v>22017.94</v>
      </c>
      <c r="V213" s="166" t="str">
        <f t="shared" si="132"/>
        <v/>
      </c>
      <c r="W213" s="89">
        <f t="shared" si="115"/>
        <v>-105.83241491562512</v>
      </c>
      <c r="X213" s="89">
        <f t="shared" si="116"/>
        <v>11200.50004687303</v>
      </c>
      <c r="Y213" s="89">
        <f t="shared" si="133"/>
        <v>153.70150133487752</v>
      </c>
      <c r="Z213" s="109">
        <f t="shared" si="126"/>
        <v>178.94999999999709</v>
      </c>
      <c r="AA213" s="89">
        <f t="shared" si="134"/>
        <v>319.01352356494743</v>
      </c>
      <c r="AB213" s="89">
        <f t="shared" si="135"/>
        <v>21588.126172464763</v>
      </c>
      <c r="AC213" s="89">
        <f t="shared" si="138"/>
        <v>22170.133827535239</v>
      </c>
      <c r="AD213" s="89">
        <f t="shared" si="139"/>
        <v>1</v>
      </c>
      <c r="AE213" s="89">
        <f>'Data Raw'!C255</f>
        <v>21879.13</v>
      </c>
      <c r="AF213" s="89"/>
      <c r="AG213" s="89">
        <f t="shared" si="110"/>
        <v>26.159999999999854</v>
      </c>
      <c r="AH213" s="89">
        <f t="shared" si="111"/>
        <v>-79.672414915625268</v>
      </c>
      <c r="AI213" s="109">
        <f t="shared" si="112"/>
        <v>-1</v>
      </c>
      <c r="AJ213" s="109">
        <f t="shared" si="127"/>
        <v>40.073962939026678</v>
      </c>
      <c r="AK213" s="88"/>
      <c r="AL213" s="191" t="str">
        <f t="shared" si="128"/>
        <v/>
      </c>
      <c r="AM213" s="191">
        <f t="shared" si="129"/>
        <v>-26.159999999999854</v>
      </c>
      <c r="AN213" s="88"/>
      <c r="AO213" s="191"/>
      <c r="AP213" s="191">
        <f t="shared" si="113"/>
        <v>684.34559999999237</v>
      </c>
      <c r="AQ213" s="191">
        <f t="shared" si="136"/>
        <v>121.39694093287682</v>
      </c>
      <c r="AR213" s="191">
        <f t="shared" si="137"/>
        <v>-32.304560402000703</v>
      </c>
      <c r="AS213" s="250">
        <f t="shared" si="140"/>
        <v>0</v>
      </c>
      <c r="AT213" s="250">
        <f t="shared" si="141"/>
        <v>0</v>
      </c>
      <c r="AU213" s="250">
        <f t="shared" si="142"/>
        <v>0</v>
      </c>
      <c r="AV213" s="250">
        <f t="shared" si="143"/>
        <v>1</v>
      </c>
      <c r="AW213" s="250">
        <f t="shared" si="144"/>
        <v>0</v>
      </c>
      <c r="AX213" s="250">
        <f t="shared" si="145"/>
        <v>0</v>
      </c>
      <c r="AY213" s="89"/>
      <c r="AZ213" s="111"/>
      <c r="BA213" s="111"/>
      <c r="BB213" s="111"/>
      <c r="BC213" s="111"/>
      <c r="BD213" s="111"/>
      <c r="BE213" s="111"/>
      <c r="BF213" s="111"/>
      <c r="BG213" s="111"/>
      <c r="BH213" s="89"/>
      <c r="BI213" s="89"/>
      <c r="BJ213" s="89"/>
      <c r="BK213" s="89"/>
      <c r="BL213" s="89"/>
    </row>
    <row r="214" spans="1:64" x14ac:dyDescent="0.25">
      <c r="A214" s="86">
        <f t="shared" si="114"/>
        <v>213</v>
      </c>
      <c r="B214" s="113">
        <v>1.3142662879159665E-2</v>
      </c>
      <c r="C214" s="88"/>
      <c r="D214" s="88"/>
      <c r="E214" s="194">
        <f t="shared" si="117"/>
        <v>9.5151817017008079E-3</v>
      </c>
      <c r="F214" s="89">
        <f t="shared" si="130"/>
        <v>9.1907637799179412E-4</v>
      </c>
      <c r="G214" s="113">
        <v>0.10477033565172281</v>
      </c>
      <c r="H214" s="88"/>
      <c r="I214" s="84">
        <f t="shared" si="118"/>
        <v>20946.422382946377</v>
      </c>
      <c r="J214" s="84">
        <f t="shared" si="119"/>
        <v>21023.27313361382</v>
      </c>
      <c r="K214" s="84">
        <f t="shared" si="120"/>
        <v>21100.123884281256</v>
      </c>
      <c r="L214" s="84">
        <f t="shared" si="121"/>
        <v>21176.974634948696</v>
      </c>
      <c r="M214" s="108">
        <f>IF(T214&lt;&gt;0,(((G214+1)*('Data Raw'!$N$1007-'Data Raw'!$N$1008)/2+'Data Raw'!$N$1008)*'Data Raw'!$M$1010+'Data Raw'!$M$1009)*AE214+AE214)</f>
        <v>21253.825385616135</v>
      </c>
      <c r="N214" s="84">
        <f t="shared" si="122"/>
        <v>21330.676136283575</v>
      </c>
      <c r="O214" s="84">
        <f t="shared" si="123"/>
        <v>21407.526886951015</v>
      </c>
      <c r="P214" s="84">
        <f t="shared" si="124"/>
        <v>21484.377637618451</v>
      </c>
      <c r="Q214" s="84">
        <f t="shared" si="125"/>
        <v>21561.228388285894</v>
      </c>
      <c r="R214" s="166" t="str">
        <f t="shared" si="131"/>
        <v/>
      </c>
      <c r="S214" s="109">
        <f>'Data Raw'!E256</f>
        <v>20826.36</v>
      </c>
      <c r="T214" s="109">
        <f>'Data Raw'!G256</f>
        <v>21057.63</v>
      </c>
      <c r="U214" s="109">
        <f>'Data Raw'!D256</f>
        <v>21327.19</v>
      </c>
      <c r="V214" s="166">
        <f t="shared" si="132"/>
        <v>1</v>
      </c>
      <c r="W214" s="89">
        <f t="shared" si="115"/>
        <v>196.19538561613444</v>
      </c>
      <c r="X214" s="89">
        <f t="shared" si="116"/>
        <v>38492.629337063692</v>
      </c>
      <c r="Y214" s="89">
        <f t="shared" si="133"/>
        <v>160.46251828147808</v>
      </c>
      <c r="Z214" s="109">
        <f t="shared" si="126"/>
        <v>500.82999999999811</v>
      </c>
      <c r="AA214" s="89">
        <f t="shared" si="134"/>
        <v>344.98730591281185</v>
      </c>
      <c r="AB214" s="89">
        <f t="shared" si="135"/>
        <v>21037.738504969795</v>
      </c>
      <c r="AC214" s="89">
        <f t="shared" si="138"/>
        <v>21580.061495030208</v>
      </c>
      <c r="AD214" s="89">
        <f t="shared" si="139"/>
        <v>1</v>
      </c>
      <c r="AE214" s="89">
        <f>'Data Raw'!C256</f>
        <v>21308.9</v>
      </c>
      <c r="AF214" s="89"/>
      <c r="AG214" s="89">
        <f t="shared" si="110"/>
        <v>-251.27000000000044</v>
      </c>
      <c r="AH214" s="89">
        <f t="shared" si="111"/>
        <v>-55.074614383865992</v>
      </c>
      <c r="AI214" s="109">
        <f t="shared" si="112"/>
        <v>-1</v>
      </c>
      <c r="AJ214" s="109">
        <f t="shared" si="127"/>
        <v>38.42537533371938</v>
      </c>
      <c r="AK214" s="88"/>
      <c r="AL214" s="191">
        <f t="shared" si="128"/>
        <v>26.159999999999854</v>
      </c>
      <c r="AM214" s="191" t="str">
        <f t="shared" si="129"/>
        <v/>
      </c>
      <c r="AN214" s="88"/>
      <c r="AO214" s="191"/>
      <c r="AP214" s="191">
        <f t="shared" si="113"/>
        <v>63136.612900000218</v>
      </c>
      <c r="AQ214" s="191">
        <f t="shared" si="136"/>
        <v>135.82728082922389</v>
      </c>
      <c r="AR214" s="191">
        <f t="shared" si="137"/>
        <v>-24.635237452254188</v>
      </c>
      <c r="AS214" s="250">
        <f t="shared" si="140"/>
        <v>0</v>
      </c>
      <c r="AT214" s="250">
        <f t="shared" si="141"/>
        <v>1</v>
      </c>
      <c r="AU214" s="250">
        <f t="shared" si="142"/>
        <v>0</v>
      </c>
      <c r="AV214" s="250">
        <f t="shared" si="143"/>
        <v>0</v>
      </c>
      <c r="AW214" s="250">
        <f t="shared" si="144"/>
        <v>0</v>
      </c>
      <c r="AX214" s="250">
        <f t="shared" si="145"/>
        <v>0</v>
      </c>
      <c r="AY214" s="89"/>
      <c r="AZ214" s="111"/>
      <c r="BA214" s="111"/>
      <c r="BB214" s="111"/>
      <c r="BC214" s="111"/>
      <c r="BD214" s="111"/>
      <c r="BE214" s="111"/>
      <c r="BF214" s="111"/>
      <c r="BG214" s="111"/>
      <c r="BH214" s="89"/>
      <c r="BI214" s="89"/>
      <c r="BJ214" s="89"/>
      <c r="BK214" s="89"/>
      <c r="BL214" s="89"/>
    </row>
    <row r="215" spans="1:64" x14ac:dyDescent="0.25">
      <c r="A215" s="86">
        <f t="shared" si="114"/>
        <v>214</v>
      </c>
      <c r="B215" s="113">
        <v>1.6706107534775319E-2</v>
      </c>
      <c r="C215" s="88"/>
      <c r="D215" s="88"/>
      <c r="E215" s="194">
        <f t="shared" si="117"/>
        <v>3.5634446556156545E-3</v>
      </c>
      <c r="F215" s="89">
        <f t="shared" si="130"/>
        <v>1.2968432747952029E-3</v>
      </c>
      <c r="G215" s="113">
        <v>7.9266813776787279E-2</v>
      </c>
      <c r="H215" s="88"/>
      <c r="I215" s="84">
        <f t="shared" si="118"/>
        <v>20663.793452634472</v>
      </c>
      <c r="J215" s="84">
        <f t="shared" si="119"/>
        <v>20744.024711775211</v>
      </c>
      <c r="K215" s="84">
        <f t="shared" si="120"/>
        <v>20824.25597091595</v>
      </c>
      <c r="L215" s="84">
        <f t="shared" si="121"/>
        <v>20904.487230056689</v>
      </c>
      <c r="M215" s="108">
        <f>IF(T215&lt;&gt;0,(((G215+1)*('Data Raw'!$N$1007-'Data Raw'!$N$1008)/2+'Data Raw'!$N$1008)*'Data Raw'!$M$1010+'Data Raw'!$M$1009)*AE215+AE215)</f>
        <v>20984.718489197428</v>
      </c>
      <c r="N215" s="84">
        <f t="shared" si="122"/>
        <v>21064.949748338167</v>
      </c>
      <c r="O215" s="84">
        <f t="shared" si="123"/>
        <v>21145.181007478906</v>
      </c>
      <c r="P215" s="84">
        <f t="shared" si="124"/>
        <v>21225.412266619645</v>
      </c>
      <c r="Q215" s="84">
        <f t="shared" si="125"/>
        <v>21305.643525760384</v>
      </c>
      <c r="R215" s="166" t="str">
        <f t="shared" si="131"/>
        <v/>
      </c>
      <c r="S215" s="109">
        <f>'Data Raw'!E257</f>
        <v>20638.95</v>
      </c>
      <c r="T215" s="109">
        <f>'Data Raw'!G257</f>
        <v>20765.87</v>
      </c>
      <c r="U215" s="109">
        <f>'Data Raw'!D257</f>
        <v>21303.52</v>
      </c>
      <c r="V215" s="166">
        <f t="shared" si="132"/>
        <v>1</v>
      </c>
      <c r="W215" s="89">
        <f t="shared" si="115"/>
        <v>218.84848919742944</v>
      </c>
      <c r="X215" s="89">
        <f t="shared" si="116"/>
        <v>47894.661223997391</v>
      </c>
      <c r="Y215" s="89">
        <f t="shared" si="133"/>
        <v>170.03528199565756</v>
      </c>
      <c r="Z215" s="109">
        <f t="shared" si="126"/>
        <v>664.56999999999971</v>
      </c>
      <c r="AA215" s="89">
        <f t="shared" si="134"/>
        <v>390.6419764966958</v>
      </c>
      <c r="AB215" s="89">
        <f t="shared" si="135"/>
        <v>20789.150789974108</v>
      </c>
      <c r="AC215" s="89">
        <f t="shared" si="138"/>
        <v>21375.629210025891</v>
      </c>
      <c r="AD215" s="89" t="str">
        <f t="shared" si="139"/>
        <v/>
      </c>
      <c r="AE215" s="89">
        <f>'Data Raw'!C257</f>
        <v>21082.39</v>
      </c>
      <c r="AF215" s="89"/>
      <c r="AG215" s="89">
        <f t="shared" si="110"/>
        <v>-316.52000000000044</v>
      </c>
      <c r="AH215" s="89">
        <f t="shared" si="111"/>
        <v>-97.671510802570992</v>
      </c>
      <c r="AI215" s="109">
        <f t="shared" si="112"/>
        <v>-1</v>
      </c>
      <c r="AJ215" s="109">
        <f t="shared" si="127"/>
        <v>40.115629570369521</v>
      </c>
      <c r="AK215" s="88"/>
      <c r="AL215" s="191">
        <f t="shared" si="128"/>
        <v>251.27000000000044</v>
      </c>
      <c r="AM215" s="191" t="str">
        <f t="shared" si="129"/>
        <v/>
      </c>
      <c r="AN215" s="88"/>
      <c r="AO215" s="191"/>
      <c r="AP215" s="191">
        <f t="shared" si="113"/>
        <v>100184.91040000027</v>
      </c>
      <c r="AQ215" s="191">
        <f t="shared" si="136"/>
        <v>155.90424962597683</v>
      </c>
      <c r="AR215" s="191">
        <f t="shared" si="137"/>
        <v>-14.131032369680725</v>
      </c>
      <c r="AS215" s="250">
        <f t="shared" si="140"/>
        <v>0</v>
      </c>
      <c r="AT215" s="250">
        <f t="shared" si="141"/>
        <v>1</v>
      </c>
      <c r="AU215" s="250">
        <f t="shared" si="142"/>
        <v>0</v>
      </c>
      <c r="AV215" s="250">
        <f t="shared" si="143"/>
        <v>0</v>
      </c>
      <c r="AW215" s="250">
        <f t="shared" si="144"/>
        <v>0</v>
      </c>
      <c r="AX215" s="250">
        <f t="shared" si="145"/>
        <v>0</v>
      </c>
      <c r="AY215" s="89"/>
      <c r="AZ215" s="111"/>
      <c r="BA215" s="111"/>
      <c r="BB215" s="111"/>
      <c r="BC215" s="111"/>
      <c r="BD215" s="111"/>
      <c r="BE215" s="111"/>
      <c r="BF215" s="111"/>
      <c r="BG215" s="111"/>
      <c r="BH215" s="89"/>
      <c r="BI215" s="89"/>
      <c r="BJ215" s="89"/>
      <c r="BK215" s="89"/>
      <c r="BL215" s="89"/>
    </row>
    <row r="216" spans="1:64" x14ac:dyDescent="0.25">
      <c r="A216" s="86">
        <f t="shared" si="114"/>
        <v>215</v>
      </c>
      <c r="B216" s="113">
        <v>8.3736772244457605E-4</v>
      </c>
      <c r="C216" s="88"/>
      <c r="D216" s="88"/>
      <c r="E216" s="194">
        <f t="shared" si="117"/>
        <v>-1.5868739812330744E-2</v>
      </c>
      <c r="F216" s="89">
        <f t="shared" si="130"/>
        <v>-1.1553828805085037E-3</v>
      </c>
      <c r="G216" s="113">
        <v>5.0879251903096563E-2</v>
      </c>
      <c r="H216" s="88"/>
      <c r="I216" s="84">
        <f t="shared" si="118"/>
        <v>20336.026060257394</v>
      </c>
      <c r="J216" s="84">
        <f t="shared" si="119"/>
        <v>20421.043701255221</v>
      </c>
      <c r="K216" s="84">
        <f t="shared" si="120"/>
        <v>20506.061342253051</v>
      </c>
      <c r="L216" s="84">
        <f t="shared" si="121"/>
        <v>20591.078983250878</v>
      </c>
      <c r="M216" s="108">
        <f>IF(T216&lt;&gt;0,(((G216+1)*('Data Raw'!$N$1007-'Data Raw'!$N$1008)/2+'Data Raw'!$N$1008)*'Data Raw'!$M$1010+'Data Raw'!$M$1009)*AE216+AE216)</f>
        <v>20676.096624248708</v>
      </c>
      <c r="N216" s="84">
        <f t="shared" si="122"/>
        <v>20761.114265246539</v>
      </c>
      <c r="O216" s="84">
        <f t="shared" si="123"/>
        <v>20846.131906244365</v>
      </c>
      <c r="P216" s="84">
        <f t="shared" si="124"/>
        <v>20931.149547242196</v>
      </c>
      <c r="Q216" s="84">
        <f t="shared" si="125"/>
        <v>21016.167188240022</v>
      </c>
      <c r="R216" s="166" t="str">
        <f t="shared" si="131"/>
        <v/>
      </c>
      <c r="S216" s="109">
        <f>'Data Raw'!E258</f>
        <v>20102.57</v>
      </c>
      <c r="T216" s="109">
        <f>'Data Raw'!G258</f>
        <v>20627.71</v>
      </c>
      <c r="U216" s="109">
        <f>'Data Raw'!D258</f>
        <v>20957.72</v>
      </c>
      <c r="V216" s="166">
        <f t="shared" si="132"/>
        <v>1</v>
      </c>
      <c r="W216" s="89">
        <f t="shared" si="115"/>
        <v>48.386624248709268</v>
      </c>
      <c r="X216" s="89">
        <f t="shared" si="116"/>
        <v>2341.2654061857797</v>
      </c>
      <c r="Y216" s="89">
        <f t="shared" si="133"/>
        <v>158.48084523565007</v>
      </c>
      <c r="Z216" s="109">
        <f t="shared" si="126"/>
        <v>855.15000000000146</v>
      </c>
      <c r="AA216" s="89">
        <f t="shared" si="134"/>
        <v>457.00026556859666</v>
      </c>
      <c r="AB216" s="89">
        <f t="shared" si="135"/>
        <v>20487.97431997781</v>
      </c>
      <c r="AC216" s="89">
        <f t="shared" si="138"/>
        <v>21152.065680022191</v>
      </c>
      <c r="AD216" s="89">
        <f t="shared" si="139"/>
        <v>1</v>
      </c>
      <c r="AE216" s="89">
        <f>'Data Raw'!C258</f>
        <v>20820.02</v>
      </c>
      <c r="AF216" s="89"/>
      <c r="AG216" s="89">
        <f t="shared" si="110"/>
        <v>-192.31000000000131</v>
      </c>
      <c r="AH216" s="89">
        <f t="shared" si="111"/>
        <v>-143.92337575129204</v>
      </c>
      <c r="AI216" s="109">
        <f t="shared" si="112"/>
        <v>-1</v>
      </c>
      <c r="AJ216" s="109">
        <f t="shared" si="127"/>
        <v>42.508820498914389</v>
      </c>
      <c r="AK216" s="88"/>
      <c r="AL216" s="191">
        <f t="shared" si="128"/>
        <v>316.52000000000044</v>
      </c>
      <c r="AM216" s="191" t="str">
        <f t="shared" si="129"/>
        <v/>
      </c>
      <c r="AN216" s="88"/>
      <c r="AO216" s="191"/>
      <c r="AP216" s="191">
        <f t="shared" si="113"/>
        <v>36983.136100000505</v>
      </c>
      <c r="AQ216" s="191">
        <f t="shared" si="136"/>
        <v>159.94933300086842</v>
      </c>
      <c r="AR216" s="191">
        <f t="shared" si="137"/>
        <v>1.4684877652183559</v>
      </c>
      <c r="AS216" s="250">
        <f t="shared" si="140"/>
        <v>0</v>
      </c>
      <c r="AT216" s="250">
        <f t="shared" si="141"/>
        <v>0</v>
      </c>
      <c r="AU216" s="250">
        <f t="shared" si="142"/>
        <v>1</v>
      </c>
      <c r="AV216" s="250">
        <f t="shared" si="143"/>
        <v>0</v>
      </c>
      <c r="AW216" s="250">
        <f t="shared" si="144"/>
        <v>0</v>
      </c>
      <c r="AX216" s="250">
        <f t="shared" si="145"/>
        <v>0</v>
      </c>
      <c r="AY216" s="89"/>
      <c r="AZ216" s="111"/>
      <c r="BA216" s="111"/>
      <c r="BB216" s="111"/>
      <c r="BC216" s="111"/>
      <c r="BD216" s="111"/>
      <c r="BE216" s="111"/>
      <c r="BF216" s="111"/>
      <c r="BG216" s="111"/>
      <c r="BH216" s="89"/>
      <c r="BI216" s="89"/>
      <c r="BJ216" s="89"/>
      <c r="BK216" s="89"/>
      <c r="BL216" s="89"/>
    </row>
    <row r="217" spans="1:64" x14ac:dyDescent="0.25">
      <c r="A217" s="86">
        <f t="shared" si="114"/>
        <v>216</v>
      </c>
      <c r="B217" s="113">
        <v>1.2700878926330682E-3</v>
      </c>
      <c r="C217" s="88"/>
      <c r="D217" s="88"/>
      <c r="E217" s="194">
        <f t="shared" si="117"/>
        <v>4.3272017018849214E-4</v>
      </c>
      <c r="F217" s="89">
        <f t="shared" si="130"/>
        <v>-9.2851101612321857E-4</v>
      </c>
      <c r="G217" s="113">
        <v>4.4983466764266719E-2</v>
      </c>
      <c r="H217" s="88"/>
      <c r="I217" s="84">
        <f t="shared" si="118"/>
        <v>20633.709949289303</v>
      </c>
      <c r="J217" s="84">
        <f t="shared" si="119"/>
        <v>20712.950371907125</v>
      </c>
      <c r="K217" s="84">
        <f t="shared" si="120"/>
        <v>20792.190794524951</v>
      </c>
      <c r="L217" s="84">
        <f t="shared" si="121"/>
        <v>20871.431217142774</v>
      </c>
      <c r="M217" s="108">
        <f>IF(T217&lt;&gt;0,(((G217+1)*('Data Raw'!$N$1007-'Data Raw'!$N$1008)/2+'Data Raw'!$N$1008)*'Data Raw'!$M$1010+'Data Raw'!$M$1009)*AE217+AE217)</f>
        <v>20950.6716397606</v>
      </c>
      <c r="N217" s="84">
        <f t="shared" si="122"/>
        <v>21029.912062378426</v>
      </c>
      <c r="O217" s="84">
        <f t="shared" si="123"/>
        <v>21109.152484996248</v>
      </c>
      <c r="P217" s="84">
        <f t="shared" si="124"/>
        <v>21188.392907614074</v>
      </c>
      <c r="Q217" s="84">
        <f t="shared" si="125"/>
        <v>21267.633330231896</v>
      </c>
      <c r="R217" s="166" t="str">
        <f t="shared" si="131"/>
        <v/>
      </c>
      <c r="S217" s="109">
        <f>'Data Raw'!E259</f>
        <v>20709.62</v>
      </c>
      <c r="T217" s="109">
        <f>'Data Raw'!G259</f>
        <v>20890.259999999998</v>
      </c>
      <c r="U217" s="109">
        <f>'Data Raw'!D259</f>
        <v>21114.44</v>
      </c>
      <c r="V217" s="166">
        <f t="shared" si="132"/>
        <v>1</v>
      </c>
      <c r="W217" s="89">
        <f t="shared" si="115"/>
        <v>60.411639760601247</v>
      </c>
      <c r="X217" s="89">
        <f t="shared" si="116"/>
        <v>3649.5662185646574</v>
      </c>
      <c r="Y217" s="89">
        <f t="shared" si="133"/>
        <v>148.49080590018315</v>
      </c>
      <c r="Z217" s="109">
        <f t="shared" si="126"/>
        <v>404.81999999999971</v>
      </c>
      <c r="AA217" s="89">
        <f t="shared" si="134"/>
        <v>449.54594191594003</v>
      </c>
      <c r="AB217" s="89">
        <f t="shared" si="135"/>
        <v>20718.119774266692</v>
      </c>
      <c r="AC217" s="89">
        <f t="shared" si="138"/>
        <v>21495.020225733308</v>
      </c>
      <c r="AD217" s="89">
        <f t="shared" si="139"/>
        <v>1</v>
      </c>
      <c r="AE217" s="89">
        <f>'Data Raw'!C259</f>
        <v>21106.57</v>
      </c>
      <c r="AF217" s="89"/>
      <c r="AG217" s="89">
        <f t="shared" si="110"/>
        <v>-216.31000000000131</v>
      </c>
      <c r="AH217" s="89">
        <f t="shared" si="111"/>
        <v>-155.89836023940006</v>
      </c>
      <c r="AI217" s="109">
        <f t="shared" si="112"/>
        <v>-1</v>
      </c>
      <c r="AJ217" s="109">
        <f t="shared" si="127"/>
        <v>39.620211308912516</v>
      </c>
      <c r="AK217" s="88"/>
      <c r="AL217" s="191">
        <f t="shared" si="128"/>
        <v>192.31000000000131</v>
      </c>
      <c r="AM217" s="191" t="str">
        <f t="shared" si="129"/>
        <v/>
      </c>
      <c r="AN217" s="88"/>
      <c r="AO217" s="191"/>
      <c r="AP217" s="191">
        <f t="shared" si="113"/>
        <v>46790.016100000568</v>
      </c>
      <c r="AQ217" s="191">
        <f t="shared" si="136"/>
        <v>166.2116293341054</v>
      </c>
      <c r="AR217" s="191">
        <f t="shared" si="137"/>
        <v>17.720823433922249</v>
      </c>
      <c r="AS217" s="250">
        <f t="shared" si="140"/>
        <v>0</v>
      </c>
      <c r="AT217" s="250">
        <f t="shared" si="141"/>
        <v>0</v>
      </c>
      <c r="AU217" s="250">
        <f t="shared" si="142"/>
        <v>1</v>
      </c>
      <c r="AV217" s="250">
        <f t="shared" si="143"/>
        <v>0</v>
      </c>
      <c r="AW217" s="250">
        <f t="shared" si="144"/>
        <v>0</v>
      </c>
      <c r="AX217" s="250">
        <f t="shared" si="145"/>
        <v>0</v>
      </c>
      <c r="AY217" s="89"/>
      <c r="AZ217" s="111"/>
      <c r="BA217" s="111"/>
      <c r="BB217" s="111"/>
      <c r="BC217" s="111"/>
      <c r="BD217" s="111"/>
      <c r="BE217" s="111"/>
      <c r="BF217" s="111"/>
      <c r="BG217" s="111"/>
      <c r="BH217" s="89"/>
      <c r="BI217" s="89"/>
      <c r="BJ217" s="89"/>
      <c r="BK217" s="89"/>
      <c r="BL217" s="89"/>
    </row>
    <row r="218" spans="1:64" x14ac:dyDescent="0.25">
      <c r="A218" s="86">
        <f t="shared" si="114"/>
        <v>217</v>
      </c>
      <c r="B218" s="113">
        <v>2.4107318172344096E-2</v>
      </c>
      <c r="C218" s="88"/>
      <c r="D218" s="88"/>
      <c r="E218" s="194">
        <f t="shared" si="117"/>
        <v>2.2837230279711029E-2</v>
      </c>
      <c r="F218" s="89">
        <f t="shared" si="130"/>
        <v>2.4665948832816738E-3</v>
      </c>
      <c r="G218" s="113">
        <v>3.8745522655179568E-2</v>
      </c>
      <c r="H218" s="88"/>
      <c r="I218" s="84">
        <f t="shared" si="118"/>
        <v>20001.675297814279</v>
      </c>
      <c r="J218" s="84">
        <f t="shared" si="119"/>
        <v>20075.920700764371</v>
      </c>
      <c r="K218" s="84">
        <f t="shared" si="120"/>
        <v>20150.166103714462</v>
      </c>
      <c r="L218" s="84">
        <f t="shared" si="121"/>
        <v>20224.411506664554</v>
      </c>
      <c r="M218" s="108">
        <f>IF(T218&lt;&gt;0,(((G218+1)*('Data Raw'!$N$1007-'Data Raw'!$N$1008)/2+'Data Raw'!$N$1008)*'Data Raw'!$M$1010+'Data Raw'!$M$1009)*AE218+AE218)</f>
        <v>20298.656909614645</v>
      </c>
      <c r="N218" s="84">
        <f t="shared" si="122"/>
        <v>20372.902312564736</v>
      </c>
      <c r="O218" s="84">
        <f t="shared" si="123"/>
        <v>20447.147715514828</v>
      </c>
      <c r="P218" s="84">
        <f t="shared" si="124"/>
        <v>20521.393118464919</v>
      </c>
      <c r="Q218" s="84">
        <f t="shared" si="125"/>
        <v>20595.63852141501</v>
      </c>
      <c r="R218" s="166" t="str">
        <f t="shared" si="131"/>
        <v/>
      </c>
      <c r="S218" s="109">
        <f>'Data Raw'!E260</f>
        <v>20079.150000000001</v>
      </c>
      <c r="T218" s="109">
        <f>'Data Raw'!G260</f>
        <v>20553.79</v>
      </c>
      <c r="U218" s="109">
        <f>'Data Raw'!D260</f>
        <v>20778.86</v>
      </c>
      <c r="V218" s="166" t="str">
        <f t="shared" si="132"/>
        <v/>
      </c>
      <c r="W218" s="89">
        <f t="shared" si="115"/>
        <v>-255.1330903853559</v>
      </c>
      <c r="X218" s="89">
        <f t="shared" si="116"/>
        <v>65092.89380958218</v>
      </c>
      <c r="Y218" s="89">
        <f t="shared" si="133"/>
        <v>167.92430711097077</v>
      </c>
      <c r="Z218" s="109">
        <f t="shared" si="126"/>
        <v>699.70999999999913</v>
      </c>
      <c r="AA218" s="89">
        <f t="shared" si="134"/>
        <v>485.28366449937698</v>
      </c>
      <c r="AB218" s="89">
        <f t="shared" si="135"/>
        <v>20077.915949371451</v>
      </c>
      <c r="AC218" s="89">
        <f t="shared" si="138"/>
        <v>20842.144050628547</v>
      </c>
      <c r="AD218" s="89">
        <f t="shared" si="139"/>
        <v>1</v>
      </c>
      <c r="AE218" s="89">
        <f>'Data Raw'!C260</f>
        <v>20460.03</v>
      </c>
      <c r="AF218" s="89"/>
      <c r="AG218" s="89">
        <f t="shared" si="110"/>
        <v>93.760000000002037</v>
      </c>
      <c r="AH218" s="89">
        <f t="shared" si="111"/>
        <v>-161.37309038535386</v>
      </c>
      <c r="AI218" s="109">
        <f t="shared" si="112"/>
        <v>-1</v>
      </c>
      <c r="AJ218" s="109">
        <f t="shared" si="127"/>
        <v>37.122701475045787</v>
      </c>
      <c r="AK218" s="88"/>
      <c r="AL218" s="191" t="str">
        <f t="shared" si="128"/>
        <v/>
      </c>
      <c r="AM218" s="191">
        <f t="shared" si="129"/>
        <v>-93.760000000002037</v>
      </c>
      <c r="AN218" s="88"/>
      <c r="AO218" s="191"/>
      <c r="AP218" s="191">
        <f t="shared" si="113"/>
        <v>8790.9376000003813</v>
      </c>
      <c r="AQ218" s="191">
        <f t="shared" si="136"/>
        <v>158.1614482969828</v>
      </c>
      <c r="AR218" s="191">
        <f t="shared" si="137"/>
        <v>-9.7628588139879753</v>
      </c>
      <c r="AS218" s="250">
        <f t="shared" si="140"/>
        <v>0</v>
      </c>
      <c r="AT218" s="250">
        <f t="shared" si="141"/>
        <v>0</v>
      </c>
      <c r="AU218" s="250">
        <f t="shared" si="142"/>
        <v>0</v>
      </c>
      <c r="AV218" s="250">
        <f t="shared" si="143"/>
        <v>0</v>
      </c>
      <c r="AW218" s="250">
        <f t="shared" si="144"/>
        <v>0</v>
      </c>
      <c r="AX218" s="250">
        <f t="shared" si="145"/>
        <v>1</v>
      </c>
      <c r="AY218" s="89"/>
      <c r="AZ218" s="111"/>
      <c r="BA218" s="111"/>
      <c r="BB218" s="111"/>
      <c r="BC218" s="111"/>
      <c r="BD218" s="111"/>
      <c r="BE218" s="111"/>
      <c r="BF218" s="111"/>
      <c r="BG218" s="111"/>
      <c r="BH218" s="89"/>
      <c r="BI218" s="89"/>
      <c r="BJ218" s="89"/>
      <c r="BK218" s="89"/>
      <c r="BL218" s="89"/>
    </row>
    <row r="219" spans="1:64" x14ac:dyDescent="0.25">
      <c r="A219" s="86">
        <f t="shared" si="114"/>
        <v>218</v>
      </c>
      <c r="B219" s="113">
        <v>0.12122440076331724</v>
      </c>
      <c r="C219" s="88"/>
      <c r="D219" s="88"/>
      <c r="E219" s="194">
        <f t="shared" si="117"/>
        <v>9.7117082590973139E-2</v>
      </c>
      <c r="F219" s="89">
        <f t="shared" si="130"/>
        <v>1.5988093127237597E-2</v>
      </c>
      <c r="G219" s="113">
        <v>7.0871706547492433E-2</v>
      </c>
      <c r="H219" s="88"/>
      <c r="I219" s="84">
        <f t="shared" si="118"/>
        <v>19760.767895383749</v>
      </c>
      <c r="J219" s="84">
        <f t="shared" si="119"/>
        <v>19844.730048939233</v>
      </c>
      <c r="K219" s="84">
        <f t="shared" si="120"/>
        <v>19928.69220249472</v>
      </c>
      <c r="L219" s="84">
        <f t="shared" si="121"/>
        <v>20012.654356050203</v>
      </c>
      <c r="M219" s="108">
        <f>IF(T219&lt;&gt;0,(((G219+1)*('Data Raw'!$N$1007-'Data Raw'!$N$1008)/2+'Data Raw'!$N$1008)*'Data Raw'!$M$1010+'Data Raw'!$M$1009)*AE219+AE219)</f>
        <v>20096.61650960569</v>
      </c>
      <c r="N219" s="84">
        <f t="shared" si="122"/>
        <v>20180.578663161177</v>
      </c>
      <c r="O219" s="84">
        <f t="shared" si="123"/>
        <v>20264.540816716661</v>
      </c>
      <c r="P219" s="84">
        <f t="shared" si="124"/>
        <v>20348.502970272148</v>
      </c>
      <c r="Q219" s="84">
        <f t="shared" si="125"/>
        <v>20432.465123827631</v>
      </c>
      <c r="R219" s="166" t="str">
        <f t="shared" si="131"/>
        <v/>
      </c>
      <c r="S219" s="109">
        <f>'Data Raw'!E261</f>
        <v>19416.78</v>
      </c>
      <c r="T219" s="109">
        <f>'Data Raw'!G261</f>
        <v>19531.66</v>
      </c>
      <c r="U219" s="109">
        <f>'Data Raw'!D261</f>
        <v>20203.84</v>
      </c>
      <c r="V219" s="166">
        <f t="shared" si="132"/>
        <v>1</v>
      </c>
      <c r="W219" s="89">
        <f t="shared" si="115"/>
        <v>564.95650960569037</v>
      </c>
      <c r="X219" s="89">
        <f t="shared" si="116"/>
        <v>319175.85774584452</v>
      </c>
      <c r="Y219" s="89">
        <f t="shared" si="133"/>
        <v>264.1339744626477</v>
      </c>
      <c r="Z219" s="109">
        <f t="shared" si="126"/>
        <v>787.06000000000131</v>
      </c>
      <c r="AA219" s="89">
        <f t="shared" si="134"/>
        <v>528.39456957089476</v>
      </c>
      <c r="AB219" s="89">
        <f t="shared" si="135"/>
        <v>19791.348885175528</v>
      </c>
      <c r="AC219" s="89">
        <f t="shared" si="138"/>
        <v>20616.331114824472</v>
      </c>
      <c r="AD219" s="89" t="str">
        <f t="shared" si="139"/>
        <v/>
      </c>
      <c r="AE219" s="89">
        <f>'Data Raw'!C261</f>
        <v>20203.84</v>
      </c>
      <c r="AF219" s="89"/>
      <c r="AG219" s="89">
        <f t="shared" si="110"/>
        <v>-672.18000000000029</v>
      </c>
      <c r="AH219" s="89">
        <f t="shared" si="111"/>
        <v>-107.22349039430992</v>
      </c>
      <c r="AI219" s="109">
        <f t="shared" si="112"/>
        <v>-1</v>
      </c>
      <c r="AJ219" s="109">
        <f t="shared" si="127"/>
        <v>41.981076777742693</v>
      </c>
      <c r="AK219" s="88"/>
      <c r="AL219" s="191">
        <f t="shared" si="128"/>
        <v>93.760000000002037</v>
      </c>
      <c r="AM219" s="191" t="str">
        <f t="shared" si="129"/>
        <v/>
      </c>
      <c r="AN219" s="88"/>
      <c r="AO219" s="191"/>
      <c r="AP219" s="191">
        <f t="shared" si="113"/>
        <v>451825.95240000042</v>
      </c>
      <c r="AQ219" s="191">
        <f t="shared" si="136"/>
        <v>215.27462070842918</v>
      </c>
      <c r="AR219" s="191">
        <f t="shared" si="137"/>
        <v>-48.859353754218517</v>
      </c>
      <c r="AS219" s="250">
        <f t="shared" si="140"/>
        <v>0</v>
      </c>
      <c r="AT219" s="250">
        <f t="shared" si="141"/>
        <v>0</v>
      </c>
      <c r="AU219" s="250">
        <f t="shared" si="142"/>
        <v>0</v>
      </c>
      <c r="AV219" s="250">
        <f t="shared" si="143"/>
        <v>0</v>
      </c>
      <c r="AW219" s="250">
        <f t="shared" si="144"/>
        <v>0</v>
      </c>
      <c r="AX219" s="250">
        <f t="shared" si="145"/>
        <v>0</v>
      </c>
      <c r="AY219" s="89"/>
      <c r="AZ219" s="111"/>
      <c r="BA219" s="111"/>
      <c r="BB219" s="111"/>
      <c r="BC219" s="111"/>
      <c r="BD219" s="111"/>
      <c r="BE219" s="111"/>
      <c r="BF219" s="111"/>
      <c r="BG219" s="111"/>
      <c r="BH219" s="89"/>
      <c r="BI219" s="89"/>
      <c r="BJ219" s="89"/>
      <c r="BK219" s="89"/>
      <c r="BL219" s="89"/>
    </row>
    <row r="220" spans="1:64" x14ac:dyDescent="0.25">
      <c r="A220" s="86">
        <f t="shared" si="114"/>
        <v>219</v>
      </c>
      <c r="B220" s="113">
        <v>4.092809411225265E-2</v>
      </c>
      <c r="C220" s="88"/>
      <c r="D220" s="88"/>
      <c r="E220" s="194">
        <f t="shared" si="117"/>
        <v>-8.0296306651064589E-2</v>
      </c>
      <c r="F220" s="89">
        <f t="shared" si="130"/>
        <v>2.2331788731944253E-3</v>
      </c>
      <c r="G220" s="113">
        <v>-1.8691158334631757E-4</v>
      </c>
      <c r="H220" s="88"/>
      <c r="I220" s="84">
        <f t="shared" si="118"/>
        <v>18194.403685014338</v>
      </c>
      <c r="J220" s="84">
        <f t="shared" si="119"/>
        <v>18326.470672245665</v>
      </c>
      <c r="K220" s="84">
        <f t="shared" si="120"/>
        <v>18458.537659476988</v>
      </c>
      <c r="L220" s="84">
        <f t="shared" si="121"/>
        <v>18590.604646708314</v>
      </c>
      <c r="M220" s="108">
        <f>IF(T220&lt;&gt;0,(((G220+1)*('Data Raw'!$N$1007-'Data Raw'!$N$1008)/2+'Data Raw'!$N$1008)*'Data Raw'!$M$1010+'Data Raw'!$M$1009)*AE220+AE220)</f>
        <v>18722.671633939637</v>
      </c>
      <c r="N220" s="84">
        <f t="shared" si="122"/>
        <v>18854.73862117096</v>
      </c>
      <c r="O220" s="84">
        <f t="shared" si="123"/>
        <v>18986.805608402286</v>
      </c>
      <c r="P220" s="84">
        <f t="shared" si="124"/>
        <v>19118.872595633609</v>
      </c>
      <c r="Q220" s="84">
        <f t="shared" si="125"/>
        <v>19250.939582864936</v>
      </c>
      <c r="R220" s="166" t="str">
        <f t="shared" si="131"/>
        <v/>
      </c>
      <c r="S220" s="109">
        <f>'Data Raw'!E262</f>
        <v>18235.48</v>
      </c>
      <c r="T220" s="109">
        <f>'Data Raw'!G262</f>
        <v>18415.080000000002</v>
      </c>
      <c r="U220" s="109">
        <f>'Data Raw'!D262</f>
        <v>19392.689999999999</v>
      </c>
      <c r="V220" s="166">
        <f t="shared" si="132"/>
        <v>1</v>
      </c>
      <c r="W220" s="89">
        <f t="shared" si="115"/>
        <v>307.59163393963536</v>
      </c>
      <c r="X220" s="89">
        <f t="shared" si="116"/>
        <v>94612.613269654641</v>
      </c>
      <c r="Y220" s="89">
        <f t="shared" si="133"/>
        <v>270.76957838782994</v>
      </c>
      <c r="Z220" s="109">
        <f t="shared" si="126"/>
        <v>1157.2099999999991</v>
      </c>
      <c r="AA220" s="89">
        <f t="shared" si="134"/>
        <v>618.22534534648105</v>
      </c>
      <c r="AB220" s="89">
        <f t="shared" si="135"/>
        <v>18482.044615864739</v>
      </c>
      <c r="AC220" s="89">
        <f t="shared" si="138"/>
        <v>19380.315384135261</v>
      </c>
      <c r="AD220" s="89" t="str">
        <f t="shared" si="139"/>
        <v/>
      </c>
      <c r="AE220" s="89">
        <f>'Data Raw'!C262</f>
        <v>18931.18</v>
      </c>
      <c r="AF220" s="89"/>
      <c r="AG220" s="89">
        <f t="shared" si="110"/>
        <v>-516.09999999999854</v>
      </c>
      <c r="AH220" s="89">
        <f t="shared" si="111"/>
        <v>-208.50836606036319</v>
      </c>
      <c r="AI220" s="109">
        <f t="shared" si="112"/>
        <v>-1</v>
      </c>
      <c r="AJ220" s="109">
        <f t="shared" si="127"/>
        <v>50</v>
      </c>
      <c r="AK220" s="88"/>
      <c r="AL220" s="191">
        <f t="shared" si="128"/>
        <v>672.18000000000029</v>
      </c>
      <c r="AM220" s="191" t="str">
        <f t="shared" si="129"/>
        <v/>
      </c>
      <c r="AN220" s="88"/>
      <c r="AO220" s="191"/>
      <c r="AP220" s="191">
        <f t="shared" si="113"/>
        <v>266359.20999999851</v>
      </c>
      <c r="AQ220" s="191">
        <f t="shared" si="136"/>
        <v>248.69966285193689</v>
      </c>
      <c r="AR220" s="191">
        <f t="shared" si="137"/>
        <v>-22.069915535893045</v>
      </c>
      <c r="AS220" s="250">
        <f t="shared" si="140"/>
        <v>0</v>
      </c>
      <c r="AT220" s="250">
        <f t="shared" si="141"/>
        <v>1</v>
      </c>
      <c r="AU220" s="250">
        <f t="shared" si="142"/>
        <v>0</v>
      </c>
      <c r="AV220" s="250">
        <f t="shared" si="143"/>
        <v>0</v>
      </c>
      <c r="AW220" s="250">
        <f t="shared" si="144"/>
        <v>0</v>
      </c>
      <c r="AX220" s="250">
        <f t="shared" si="145"/>
        <v>0</v>
      </c>
      <c r="AY220" s="89"/>
      <c r="AZ220" s="111"/>
      <c r="BA220" s="111"/>
      <c r="BB220" s="111"/>
      <c r="BC220" s="111"/>
      <c r="BD220" s="111"/>
      <c r="BE220" s="111"/>
      <c r="BF220" s="111"/>
      <c r="BG220" s="111"/>
      <c r="BH220" s="89"/>
      <c r="BI220" s="89"/>
      <c r="BJ220" s="89"/>
      <c r="BK220" s="89"/>
      <c r="BL220" s="89"/>
    </row>
    <row r="221" spans="1:64" x14ac:dyDescent="0.25">
      <c r="A221" s="86">
        <f t="shared" si="114"/>
        <v>220</v>
      </c>
      <c r="B221" s="113">
        <v>0.77536505495432861</v>
      </c>
      <c r="C221" s="88"/>
      <c r="D221" s="88"/>
      <c r="E221" s="194">
        <f t="shared" si="117"/>
        <v>0.73443696084207599</v>
      </c>
      <c r="F221" s="89">
        <f t="shared" si="130"/>
        <v>0.10683371915446321</v>
      </c>
      <c r="G221" s="113">
        <v>-3.8285964926837354E-4</v>
      </c>
      <c r="H221" s="88"/>
      <c r="I221" s="84">
        <f t="shared" si="118"/>
        <v>18205.40057454865</v>
      </c>
      <c r="J221" s="84">
        <f t="shared" si="119"/>
        <v>18340.785363742565</v>
      </c>
      <c r="K221" s="84">
        <f t="shared" si="120"/>
        <v>18476.17015293648</v>
      </c>
      <c r="L221" s="84">
        <f t="shared" si="121"/>
        <v>18611.554942130395</v>
      </c>
      <c r="M221" s="108">
        <f>IF(T221&lt;&gt;0,(((G221+1)*('Data Raw'!$N$1007-'Data Raw'!$N$1008)/2+'Data Raw'!$N$1008)*'Data Raw'!$M$1010+'Data Raw'!$M$1009)*AE221+AE221)</f>
        <v>18746.93973132431</v>
      </c>
      <c r="N221" s="84">
        <f t="shared" si="122"/>
        <v>18882.324520518225</v>
      </c>
      <c r="O221" s="84">
        <f t="shared" si="123"/>
        <v>19017.70930971214</v>
      </c>
      <c r="P221" s="84">
        <f t="shared" si="124"/>
        <v>19153.094098906055</v>
      </c>
      <c r="Q221" s="84">
        <f t="shared" si="125"/>
        <v>19288.478888099969</v>
      </c>
      <c r="R221" s="166" t="str">
        <f t="shared" si="131"/>
        <v/>
      </c>
      <c r="S221" s="109">
        <f>'Data Raw'!E263</f>
        <v>18584.04</v>
      </c>
      <c r="T221" s="109">
        <f>'Data Raw'!G263</f>
        <v>20087.5</v>
      </c>
      <c r="U221" s="109">
        <f>'Data Raw'!D263</f>
        <v>20120.849999999999</v>
      </c>
      <c r="V221" s="166" t="str">
        <f t="shared" si="132"/>
        <v/>
      </c>
      <c r="W221" s="89">
        <f t="shared" si="115"/>
        <v>-1340.5602686756902</v>
      </c>
      <c r="X221" s="89">
        <f t="shared" si="116"/>
        <v>1797101.8339518385</v>
      </c>
      <c r="Y221" s="89">
        <f t="shared" si="133"/>
        <v>565.30634191102558</v>
      </c>
      <c r="Z221" s="109">
        <f t="shared" si="126"/>
        <v>1536.8099999999977</v>
      </c>
      <c r="AA221" s="89">
        <f t="shared" si="134"/>
        <v>749.45172458269769</v>
      </c>
      <c r="AB221" s="89">
        <f t="shared" si="135"/>
        <v>18430.528456455493</v>
      </c>
      <c r="AC221" s="89">
        <f t="shared" si="138"/>
        <v>19481.511543544508</v>
      </c>
      <c r="AD221" s="89" t="str">
        <f t="shared" si="139"/>
        <v/>
      </c>
      <c r="AE221" s="89">
        <f>'Data Raw'!C263</f>
        <v>18956.02</v>
      </c>
      <c r="AF221" s="89"/>
      <c r="AG221" s="89">
        <f t="shared" si="110"/>
        <v>1131.4799999999996</v>
      </c>
      <c r="AH221" s="89">
        <f t="shared" si="111"/>
        <v>-209.0802686756906</v>
      </c>
      <c r="AI221" s="109">
        <f t="shared" si="112"/>
        <v>-1</v>
      </c>
      <c r="AJ221" s="109">
        <f t="shared" si="127"/>
        <v>50</v>
      </c>
      <c r="AK221" s="88"/>
      <c r="AL221" s="191" t="str">
        <f t="shared" si="128"/>
        <v/>
      </c>
      <c r="AM221" s="191">
        <f t="shared" si="129"/>
        <v>-1131.4799999999996</v>
      </c>
      <c r="AN221" s="88"/>
      <c r="AO221" s="191"/>
      <c r="AP221" s="191">
        <f t="shared" si="113"/>
        <v>1280246.9903999991</v>
      </c>
      <c r="AQ221" s="191">
        <f t="shared" si="136"/>
        <v>346.78636697949941</v>
      </c>
      <c r="AR221" s="191">
        <f t="shared" si="137"/>
        <v>-218.51997493152618</v>
      </c>
      <c r="AS221" s="250">
        <f t="shared" si="140"/>
        <v>0</v>
      </c>
      <c r="AT221" s="250">
        <f t="shared" si="141"/>
        <v>0</v>
      </c>
      <c r="AU221" s="250">
        <f t="shared" si="142"/>
        <v>0</v>
      </c>
      <c r="AV221" s="250">
        <f t="shared" si="143"/>
        <v>0</v>
      </c>
      <c r="AW221" s="250">
        <f t="shared" si="144"/>
        <v>0</v>
      </c>
      <c r="AX221" s="250">
        <f t="shared" si="145"/>
        <v>0</v>
      </c>
      <c r="AY221" s="89"/>
      <c r="AZ221" s="111"/>
      <c r="BA221" s="111"/>
      <c r="BB221" s="111"/>
      <c r="BC221" s="111"/>
      <c r="BD221" s="111"/>
      <c r="BE221" s="111"/>
      <c r="BF221" s="111"/>
      <c r="BG221" s="111"/>
      <c r="BH221" s="89"/>
      <c r="BI221" s="89"/>
      <c r="BJ221" s="89"/>
      <c r="BK221" s="89"/>
      <c r="BL221" s="89"/>
    </row>
    <row r="222" spans="1:64" x14ac:dyDescent="0.25">
      <c r="A222" s="86">
        <f t="shared" si="114"/>
        <v>221</v>
      </c>
      <c r="B222" s="113">
        <v>3.0912474618133814E-2</v>
      </c>
      <c r="C222" s="88"/>
      <c r="D222" s="88"/>
      <c r="E222" s="194">
        <f t="shared" si="117"/>
        <v>-0.74445258033619477</v>
      </c>
      <c r="F222" s="89">
        <f t="shared" si="130"/>
        <v>-1.4778609344202207E-2</v>
      </c>
      <c r="G222" s="113">
        <v>2.1044921033905404E-3</v>
      </c>
      <c r="H222" s="88"/>
      <c r="I222" s="84">
        <f t="shared" si="118"/>
        <v>20068.00296552591</v>
      </c>
      <c r="J222" s="84">
        <f t="shared" si="119"/>
        <v>20350.656136481422</v>
      </c>
      <c r="K222" s="84">
        <f t="shared" si="120"/>
        <v>20633.309307436935</v>
      </c>
      <c r="L222" s="84">
        <f t="shared" si="121"/>
        <v>20915.962478392448</v>
      </c>
      <c r="M222" s="108">
        <f>IF(T222&lt;&gt;0,(((G222+1)*('Data Raw'!$N$1007-'Data Raw'!$N$1008)/2+'Data Raw'!$N$1008)*'Data Raw'!$M$1010+'Data Raw'!$M$1009)*AE222+AE222)</f>
        <v>21198.615649347961</v>
      </c>
      <c r="N222" s="84">
        <f t="shared" si="122"/>
        <v>21481.268820303474</v>
      </c>
      <c r="O222" s="84">
        <f t="shared" si="123"/>
        <v>21763.921991258987</v>
      </c>
      <c r="P222" s="84">
        <f t="shared" si="124"/>
        <v>22046.5751622145</v>
      </c>
      <c r="Q222" s="84">
        <f t="shared" si="125"/>
        <v>22329.228333170013</v>
      </c>
      <c r="R222" s="166" t="str">
        <f t="shared" si="131"/>
        <v/>
      </c>
      <c r="S222" s="109">
        <f>'Data Raw'!E264</f>
        <v>20786.689999999999</v>
      </c>
      <c r="T222" s="109">
        <f>'Data Raw'!G264</f>
        <v>21501.23</v>
      </c>
      <c r="U222" s="109">
        <f>'Data Raw'!D264</f>
        <v>21501.23</v>
      </c>
      <c r="V222" s="166" t="str">
        <f t="shared" si="132"/>
        <v/>
      </c>
      <c r="W222" s="89">
        <f t="shared" si="115"/>
        <v>-302.61435065203841</v>
      </c>
      <c r="X222" s="89">
        <f t="shared" si="116"/>
        <v>91575.445220554859</v>
      </c>
      <c r="Y222" s="89">
        <f t="shared" si="133"/>
        <v>535.72421029181305</v>
      </c>
      <c r="Z222" s="109">
        <f t="shared" si="126"/>
        <v>714.54000000000087</v>
      </c>
      <c r="AA222" s="89">
        <f t="shared" si="134"/>
        <v>744.46433535659821</v>
      </c>
      <c r="AB222" s="89">
        <f t="shared" si="135"/>
        <v>20793.676034104705</v>
      </c>
      <c r="AC222" s="89">
        <f t="shared" si="138"/>
        <v>22067.743965895294</v>
      </c>
      <c r="AD222" s="89">
        <f t="shared" si="139"/>
        <v>1</v>
      </c>
      <c r="AE222" s="89">
        <f>'Data Raw'!C264</f>
        <v>21430.71</v>
      </c>
      <c r="AF222" s="89"/>
      <c r="AG222" s="89">
        <f t="shared" si="110"/>
        <v>70.520000000000437</v>
      </c>
      <c r="AH222" s="89">
        <f t="shared" si="111"/>
        <v>-232.09435065203797</v>
      </c>
      <c r="AI222" s="109">
        <f t="shared" si="112"/>
        <v>-1</v>
      </c>
      <c r="AJ222" s="109">
        <f t="shared" si="127"/>
        <v>50</v>
      </c>
      <c r="AK222" s="88"/>
      <c r="AL222" s="191" t="str">
        <f t="shared" si="128"/>
        <v/>
      </c>
      <c r="AM222" s="191">
        <f t="shared" si="129"/>
        <v>-70.520000000000437</v>
      </c>
      <c r="AN222" s="88"/>
      <c r="AO222" s="191"/>
      <c r="AP222" s="191">
        <f t="shared" si="113"/>
        <v>4973.0704000000615</v>
      </c>
      <c r="AQ222" s="191">
        <f t="shared" si="136"/>
        <v>316.0901039817773</v>
      </c>
      <c r="AR222" s="191">
        <f t="shared" si="137"/>
        <v>-219.63410631003575</v>
      </c>
      <c r="AS222" s="250">
        <f t="shared" si="140"/>
        <v>0</v>
      </c>
      <c r="AT222" s="250">
        <f t="shared" si="141"/>
        <v>0</v>
      </c>
      <c r="AU222" s="250">
        <f t="shared" si="142"/>
        <v>0</v>
      </c>
      <c r="AV222" s="250">
        <f t="shared" si="143"/>
        <v>1</v>
      </c>
      <c r="AW222" s="250">
        <f t="shared" si="144"/>
        <v>0</v>
      </c>
      <c r="AX222" s="250">
        <f t="shared" si="145"/>
        <v>0</v>
      </c>
      <c r="AY222" s="89"/>
      <c r="AZ222" s="111"/>
      <c r="BA222" s="111"/>
      <c r="BB222" s="111"/>
      <c r="BC222" s="111"/>
      <c r="BD222" s="111"/>
      <c r="BE222" s="111"/>
      <c r="BF222" s="111"/>
      <c r="BG222" s="111"/>
      <c r="BH222" s="89"/>
      <c r="BI222" s="89"/>
      <c r="BJ222" s="89"/>
      <c r="BK222" s="89"/>
      <c r="BL222" s="89"/>
    </row>
    <row r="223" spans="1:64" x14ac:dyDescent="0.25">
      <c r="A223" s="86">
        <f t="shared" si="114"/>
        <v>222</v>
      </c>
      <c r="B223" s="113">
        <v>4.0308828528616253E-2</v>
      </c>
      <c r="C223" s="88"/>
      <c r="D223" s="88"/>
      <c r="E223" s="194">
        <f t="shared" si="117"/>
        <v>9.3963539104824391E-3</v>
      </c>
      <c r="F223" s="89">
        <f t="shared" si="130"/>
        <v>-1.1325043164961544E-2</v>
      </c>
      <c r="G223" s="113">
        <v>4.1454315162974605E-2</v>
      </c>
      <c r="H223" s="88"/>
      <c r="I223" s="84">
        <f t="shared" si="118"/>
        <v>19998.582080524222</v>
      </c>
      <c r="J223" s="84">
        <f t="shared" si="119"/>
        <v>20266.444185670131</v>
      </c>
      <c r="K223" s="84">
        <f t="shared" si="120"/>
        <v>20534.306290816035</v>
      </c>
      <c r="L223" s="84">
        <f t="shared" si="121"/>
        <v>20802.168395961944</v>
      </c>
      <c r="M223" s="108">
        <f>IF(T223&lt;&gt;0,(((G223+1)*('Data Raw'!$N$1007-'Data Raw'!$N$1008)/2+'Data Raw'!$N$1008)*'Data Raw'!$M$1010+'Data Raw'!$M$1009)*AE223+AE223)</f>
        <v>21070.030501107849</v>
      </c>
      <c r="N223" s="84">
        <f t="shared" si="122"/>
        <v>21337.892606253754</v>
      </c>
      <c r="O223" s="84">
        <f t="shared" si="123"/>
        <v>21605.754711399662</v>
      </c>
      <c r="P223" s="84">
        <f t="shared" si="124"/>
        <v>21873.616816545567</v>
      </c>
      <c r="Q223" s="84">
        <f t="shared" si="125"/>
        <v>22141.478921691476</v>
      </c>
      <c r="R223" s="166" t="str">
        <f t="shared" si="131"/>
        <v/>
      </c>
      <c r="S223" s="109">
        <f>'Data Raw'!E265</f>
        <v>20922.37</v>
      </c>
      <c r="T223" s="109">
        <f>'Data Raw'!G265</f>
        <v>21412.400000000001</v>
      </c>
      <c r="U223" s="109">
        <f>'Data Raw'!D265</f>
        <v>21646.15</v>
      </c>
      <c r="V223" s="166" t="str">
        <f t="shared" si="132"/>
        <v/>
      </c>
      <c r="W223" s="89">
        <f t="shared" si="115"/>
        <v>-342.36949889215248</v>
      </c>
      <c r="X223" s="89">
        <f t="shared" si="116"/>
        <v>117216.8737716636</v>
      </c>
      <c r="Y223" s="89">
        <f t="shared" si="133"/>
        <v>512.58719825834578</v>
      </c>
      <c r="Z223" s="109">
        <f t="shared" si="126"/>
        <v>723.78000000000247</v>
      </c>
      <c r="AA223" s="89">
        <f t="shared" si="134"/>
        <v>741.50943030565588</v>
      </c>
      <c r="AB223" s="89">
        <f t="shared" si="135"/>
        <v>20600.085314946893</v>
      </c>
      <c r="AC223" s="89">
        <f t="shared" si="138"/>
        <v>21865.674685053109</v>
      </c>
      <c r="AD223" s="89">
        <f t="shared" si="139"/>
        <v>1</v>
      </c>
      <c r="AE223" s="89">
        <f>'Data Raw'!C265</f>
        <v>21232.880000000001</v>
      </c>
      <c r="AF223" s="89"/>
      <c r="AG223" s="89">
        <f t="shared" si="110"/>
        <v>179.52000000000044</v>
      </c>
      <c r="AH223" s="89">
        <f t="shared" si="111"/>
        <v>-162.84949889215204</v>
      </c>
      <c r="AI223" s="109">
        <f t="shared" si="112"/>
        <v>-1</v>
      </c>
      <c r="AJ223" s="109">
        <f t="shared" si="127"/>
        <v>50</v>
      </c>
      <c r="AK223" s="88"/>
      <c r="AL223" s="191" t="str">
        <f t="shared" si="128"/>
        <v/>
      </c>
      <c r="AM223" s="191">
        <f t="shared" si="129"/>
        <v>-179.52000000000044</v>
      </c>
      <c r="AN223" s="88"/>
      <c r="AO223" s="191"/>
      <c r="AP223" s="191">
        <f t="shared" si="113"/>
        <v>32227.430400000158</v>
      </c>
      <c r="AQ223" s="191">
        <f t="shared" si="136"/>
        <v>300.9156479838021</v>
      </c>
      <c r="AR223" s="191">
        <f t="shared" si="137"/>
        <v>-211.67155027454368</v>
      </c>
      <c r="AS223" s="250">
        <f t="shared" si="140"/>
        <v>0</v>
      </c>
      <c r="AT223" s="250">
        <f t="shared" si="141"/>
        <v>0</v>
      </c>
      <c r="AU223" s="250">
        <f t="shared" si="142"/>
        <v>0</v>
      </c>
      <c r="AV223" s="250">
        <f t="shared" si="143"/>
        <v>1</v>
      </c>
      <c r="AW223" s="250">
        <f t="shared" si="144"/>
        <v>0</v>
      </c>
      <c r="AX223" s="250">
        <f t="shared" si="145"/>
        <v>0</v>
      </c>
      <c r="AY223" s="89"/>
      <c r="AZ223" s="111"/>
      <c r="BA223" s="111"/>
      <c r="BB223" s="111"/>
      <c r="BC223" s="111"/>
      <c r="BD223" s="111"/>
      <c r="BE223" s="111"/>
      <c r="BF223" s="111"/>
      <c r="BG223" s="111"/>
      <c r="BH223" s="89"/>
      <c r="BI223" s="89"/>
      <c r="BJ223" s="89"/>
      <c r="BK223" s="89"/>
      <c r="BL223" s="89"/>
    </row>
    <row r="224" spans="1:64" x14ac:dyDescent="0.25">
      <c r="A224" s="86">
        <f t="shared" si="114"/>
        <v>223</v>
      </c>
      <c r="B224" s="113">
        <v>8.0890266945864528E-2</v>
      </c>
      <c r="C224" s="88"/>
      <c r="D224" s="88"/>
      <c r="E224" s="194">
        <f t="shared" si="117"/>
        <v>4.0581438417248275E-2</v>
      </c>
      <c r="F224" s="89">
        <f t="shared" si="130"/>
        <v>-3.9098315103601421E-3</v>
      </c>
      <c r="G224" s="113">
        <v>7.8043329028084155E-2</v>
      </c>
      <c r="H224" s="88"/>
      <c r="I224" s="84">
        <f t="shared" si="118"/>
        <v>20694.64826100236</v>
      </c>
      <c r="J224" s="84">
        <f t="shared" si="119"/>
        <v>20950.94186013153</v>
      </c>
      <c r="K224" s="84">
        <f t="shared" si="120"/>
        <v>21207.235459260704</v>
      </c>
      <c r="L224" s="84">
        <f t="shared" si="121"/>
        <v>21463.529058389875</v>
      </c>
      <c r="M224" s="108">
        <f>IF(T224&lt;&gt;0,(((G224+1)*('Data Raw'!$N$1007-'Data Raw'!$N$1008)/2+'Data Raw'!$N$1008)*'Data Raw'!$M$1010+'Data Raw'!$M$1009)*AE224+AE224)</f>
        <v>21719.822657519049</v>
      </c>
      <c r="N224" s="84">
        <f t="shared" si="122"/>
        <v>21976.116256648223</v>
      </c>
      <c r="O224" s="84">
        <f t="shared" si="123"/>
        <v>22232.409855777394</v>
      </c>
      <c r="P224" s="84">
        <f t="shared" si="124"/>
        <v>22488.703454906568</v>
      </c>
      <c r="Q224" s="84">
        <f t="shared" si="125"/>
        <v>22744.997054035739</v>
      </c>
      <c r="R224" s="166" t="str">
        <f t="shared" si="131"/>
        <v/>
      </c>
      <c r="S224" s="109">
        <f>'Data Raw'!E266</f>
        <v>21096.31</v>
      </c>
      <c r="T224" s="109">
        <f>'Data Raw'!G266</f>
        <v>21221.34</v>
      </c>
      <c r="U224" s="109">
        <f>'Data Raw'!D266</f>
        <v>21823.07</v>
      </c>
      <c r="V224" s="166">
        <f t="shared" si="132"/>
        <v>1</v>
      </c>
      <c r="W224" s="89">
        <f t="shared" si="115"/>
        <v>498.4826575190491</v>
      </c>
      <c r="X224" s="89">
        <f t="shared" si="116"/>
        <v>248484.9598472536</v>
      </c>
      <c r="Y224" s="89">
        <f t="shared" si="133"/>
        <v>510.59611866317562</v>
      </c>
      <c r="Z224" s="109">
        <f t="shared" si="126"/>
        <v>726.7599999999984</v>
      </c>
      <c r="AA224" s="89">
        <f t="shared" si="134"/>
        <v>739.40236883341913</v>
      </c>
      <c r="AB224" s="89">
        <f t="shared" si="135"/>
        <v>21192.786984240192</v>
      </c>
      <c r="AC224" s="89">
        <f t="shared" si="138"/>
        <v>22453.353015759807</v>
      </c>
      <c r="AD224" s="89">
        <f t="shared" si="139"/>
        <v>1</v>
      </c>
      <c r="AE224" s="89">
        <f>'Data Raw'!C266</f>
        <v>21823.07</v>
      </c>
      <c r="AF224" s="89"/>
      <c r="AG224" s="89">
        <f t="shared" si="110"/>
        <v>-601.72999999999956</v>
      </c>
      <c r="AH224" s="89">
        <f t="shared" si="111"/>
        <v>-103.24734248095046</v>
      </c>
      <c r="AI224" s="109">
        <f t="shared" si="112"/>
        <v>-1</v>
      </c>
      <c r="AJ224" s="109">
        <f t="shared" si="127"/>
        <v>50</v>
      </c>
      <c r="AK224" s="88"/>
      <c r="AL224" s="191">
        <f t="shared" si="128"/>
        <v>179.52000000000044</v>
      </c>
      <c r="AM224" s="191" t="str">
        <f t="shared" si="129"/>
        <v/>
      </c>
      <c r="AN224" s="88"/>
      <c r="AO224" s="191"/>
      <c r="AP224" s="191">
        <f t="shared" si="113"/>
        <v>362078.99289999949</v>
      </c>
      <c r="AQ224" s="191">
        <f t="shared" si="136"/>
        <v>334.33946487449072</v>
      </c>
      <c r="AR224" s="191">
        <f t="shared" si="137"/>
        <v>-176.2566537886849</v>
      </c>
      <c r="AS224" s="250">
        <f t="shared" si="140"/>
        <v>0</v>
      </c>
      <c r="AT224" s="250">
        <f t="shared" si="141"/>
        <v>0</v>
      </c>
      <c r="AU224" s="250">
        <f t="shared" si="142"/>
        <v>1</v>
      </c>
      <c r="AV224" s="250">
        <f t="shared" si="143"/>
        <v>0</v>
      </c>
      <c r="AW224" s="250">
        <f t="shared" si="144"/>
        <v>0</v>
      </c>
      <c r="AX224" s="250">
        <f t="shared" si="145"/>
        <v>0</v>
      </c>
      <c r="AY224" s="89"/>
      <c r="AZ224" s="111"/>
      <c r="BA224" s="111"/>
      <c r="BB224" s="111"/>
      <c r="BC224" s="111"/>
      <c r="BD224" s="111"/>
      <c r="BE224" s="111"/>
      <c r="BF224" s="111"/>
      <c r="BG224" s="111"/>
      <c r="BH224" s="89"/>
      <c r="BI224" s="89"/>
      <c r="BJ224" s="89"/>
      <c r="BK224" s="89"/>
      <c r="BL224" s="89"/>
    </row>
    <row r="225" spans="1:64" x14ac:dyDescent="0.25">
      <c r="A225" s="86">
        <f t="shared" si="114"/>
        <v>224</v>
      </c>
      <c r="B225" s="113">
        <v>0.20089426028485774</v>
      </c>
      <c r="C225" s="88"/>
      <c r="D225" s="88"/>
      <c r="E225" s="194">
        <f t="shared" si="117"/>
        <v>0.12000399333899321</v>
      </c>
      <c r="F225" s="89">
        <f t="shared" si="130"/>
        <v>1.3792143468118908E-2</v>
      </c>
      <c r="G225" s="113">
        <v>2.1695249111322406E-2</v>
      </c>
      <c r="H225" s="88"/>
      <c r="I225" s="84">
        <f t="shared" si="118"/>
        <v>20100.654642700127</v>
      </c>
      <c r="J225" s="84">
        <f t="shared" si="119"/>
        <v>20355.952702031715</v>
      </c>
      <c r="K225" s="84">
        <f t="shared" si="120"/>
        <v>20611.250761363302</v>
      </c>
      <c r="L225" s="84">
        <f t="shared" si="121"/>
        <v>20866.54882069489</v>
      </c>
      <c r="M225" s="108">
        <f>IF(T225&lt;&gt;0,(((G225+1)*('Data Raw'!$N$1007-'Data Raw'!$N$1008)/2+'Data Raw'!$N$1008)*'Data Raw'!$M$1010+'Data Raw'!$M$1009)*AE225+AE225)</f>
        <v>21121.846880026478</v>
      </c>
      <c r="N225" s="84">
        <f t="shared" si="122"/>
        <v>21377.144939358066</v>
      </c>
      <c r="O225" s="84">
        <f t="shared" si="123"/>
        <v>21632.442998689654</v>
      </c>
      <c r="P225" s="84">
        <f t="shared" si="124"/>
        <v>21887.741058021242</v>
      </c>
      <c r="Q225" s="84">
        <f t="shared" si="125"/>
        <v>22143.03911735283</v>
      </c>
      <c r="R225" s="166" t="str">
        <f t="shared" si="131"/>
        <v/>
      </c>
      <c r="S225" s="109">
        <f>'Data Raw'!E267</f>
        <v>21266.9</v>
      </c>
      <c r="T225" s="109">
        <f>'Data Raw'!G267</f>
        <v>21889.279999999999</v>
      </c>
      <c r="U225" s="109">
        <f>'Data Raw'!D267</f>
        <v>21906.32</v>
      </c>
      <c r="V225" s="166" t="str">
        <f t="shared" si="132"/>
        <v/>
      </c>
      <c r="W225" s="89">
        <f t="shared" si="115"/>
        <v>-767.43311997352066</v>
      </c>
      <c r="X225" s="89">
        <f t="shared" si="116"/>
        <v>588953.59363229212</v>
      </c>
      <c r="Y225" s="89">
        <f t="shared" si="133"/>
        <v>554.61749650363163</v>
      </c>
      <c r="Z225" s="109">
        <f t="shared" si="126"/>
        <v>639.41999999999825</v>
      </c>
      <c r="AA225" s="89">
        <f t="shared" si="134"/>
        <v>725.11917328578761</v>
      </c>
      <c r="AB225" s="89">
        <f t="shared" si="135"/>
        <v>20690.697986491592</v>
      </c>
      <c r="AC225" s="89">
        <f t="shared" si="138"/>
        <v>21947.682013508405</v>
      </c>
      <c r="AD225" s="89">
        <f t="shared" si="139"/>
        <v>1</v>
      </c>
      <c r="AE225" s="89">
        <f>'Data Raw'!C267</f>
        <v>21319.19</v>
      </c>
      <c r="AF225" s="89"/>
      <c r="AG225" s="89">
        <f t="shared" si="110"/>
        <v>570.09000000000015</v>
      </c>
      <c r="AH225" s="89">
        <f t="shared" si="111"/>
        <v>-197.34311997352052</v>
      </c>
      <c r="AI225" s="109">
        <f t="shared" si="112"/>
        <v>-1</v>
      </c>
      <c r="AJ225" s="109">
        <f t="shared" si="127"/>
        <v>50</v>
      </c>
      <c r="AK225" s="88"/>
      <c r="AL225" s="191" t="str">
        <f t="shared" si="128"/>
        <v/>
      </c>
      <c r="AM225" s="191">
        <f t="shared" si="129"/>
        <v>-570.09000000000015</v>
      </c>
      <c r="AN225" s="88"/>
      <c r="AO225" s="191"/>
      <c r="AP225" s="191">
        <f t="shared" si="113"/>
        <v>325002.60810000019</v>
      </c>
      <c r="AQ225" s="191">
        <f t="shared" si="136"/>
        <v>360.53396877732513</v>
      </c>
      <c r="AR225" s="191">
        <f t="shared" si="137"/>
        <v>-194.0835277263065</v>
      </c>
      <c r="AS225" s="250">
        <f t="shared" si="140"/>
        <v>0</v>
      </c>
      <c r="AT225" s="250">
        <f t="shared" si="141"/>
        <v>0</v>
      </c>
      <c r="AU225" s="250">
        <f t="shared" si="142"/>
        <v>0</v>
      </c>
      <c r="AV225" s="250">
        <f t="shared" si="143"/>
        <v>0</v>
      </c>
      <c r="AW225" s="250">
        <f t="shared" si="144"/>
        <v>0</v>
      </c>
      <c r="AX225" s="250">
        <f t="shared" si="145"/>
        <v>1</v>
      </c>
      <c r="AY225" s="89"/>
      <c r="AZ225" s="111"/>
      <c r="BA225" s="111"/>
      <c r="BB225" s="111"/>
      <c r="BC225" s="111"/>
      <c r="BD225" s="111"/>
      <c r="BE225" s="111"/>
      <c r="BF225" s="111"/>
      <c r="BG225" s="111"/>
      <c r="BH225" s="89"/>
      <c r="BI225" s="89"/>
      <c r="BJ225" s="89"/>
      <c r="BK225" s="89"/>
      <c r="BL225" s="89"/>
    </row>
    <row r="226" spans="1:64" x14ac:dyDescent="0.25">
      <c r="A226" s="86">
        <f t="shared" si="114"/>
        <v>225</v>
      </c>
      <c r="B226" s="113">
        <v>3.7187705898317877E-3</v>
      </c>
      <c r="C226" s="88"/>
      <c r="D226" s="88"/>
      <c r="E226" s="194">
        <f t="shared" si="117"/>
        <v>-0.19717548969502596</v>
      </c>
      <c r="F226" s="89">
        <f t="shared" si="130"/>
        <v>-1.6346089840901787E-2</v>
      </c>
      <c r="G226" s="113">
        <v>0.11277343136117417</v>
      </c>
      <c r="H226" s="88"/>
      <c r="I226" s="84">
        <f t="shared" si="118"/>
        <v>20936.662337522677</v>
      </c>
      <c r="J226" s="84">
        <f t="shared" si="119"/>
        <v>21213.971085774498</v>
      </c>
      <c r="K226" s="84">
        <f t="shared" si="120"/>
        <v>21491.279834026311</v>
      </c>
      <c r="L226" s="84">
        <f t="shared" si="121"/>
        <v>21768.588582278127</v>
      </c>
      <c r="M226" s="108">
        <f>IF(T226&lt;&gt;0,(((G226+1)*('Data Raw'!$N$1007-'Data Raw'!$N$1008)/2+'Data Raw'!$N$1008)*'Data Raw'!$M$1010+'Data Raw'!$M$1009)*AE226+AE226)</f>
        <v>22045.897330529944</v>
      </c>
      <c r="N226" s="84">
        <f t="shared" si="122"/>
        <v>22323.206078781761</v>
      </c>
      <c r="O226" s="84">
        <f t="shared" si="123"/>
        <v>22600.514827033578</v>
      </c>
      <c r="P226" s="84">
        <f t="shared" si="124"/>
        <v>22877.823575285391</v>
      </c>
      <c r="Q226" s="84">
        <f t="shared" si="125"/>
        <v>23155.132323537211</v>
      </c>
      <c r="R226" s="166" t="str">
        <f t="shared" si="131"/>
        <v/>
      </c>
      <c r="S226" s="109">
        <f>'Data Raw'!E268</f>
        <v>21983.1</v>
      </c>
      <c r="T226" s="109">
        <f>'Data Raw'!G268</f>
        <v>22154.080000000002</v>
      </c>
      <c r="U226" s="109">
        <f>'Data Raw'!D268</f>
        <v>22423.51</v>
      </c>
      <c r="V226" s="166" t="str">
        <f t="shared" si="132"/>
        <v/>
      </c>
      <c r="W226" s="89">
        <f t="shared" si="115"/>
        <v>-108.18266947005759</v>
      </c>
      <c r="X226" s="89">
        <f t="shared" si="116"/>
        <v>11703.489973667731</v>
      </c>
      <c r="Y226" s="89">
        <f t="shared" si="133"/>
        <v>515.10150102970738</v>
      </c>
      <c r="Z226" s="109">
        <f t="shared" si="126"/>
        <v>440.40999999999985</v>
      </c>
      <c r="AA226" s="89">
        <f t="shared" si="134"/>
        <v>684.44643424496076</v>
      </c>
      <c r="AB226" s="89">
        <f t="shared" si="135"/>
        <v>21472.438702707081</v>
      </c>
      <c r="AC226" s="89">
        <f t="shared" si="138"/>
        <v>22705.141297292921</v>
      </c>
      <c r="AD226" s="89">
        <f t="shared" si="139"/>
        <v>1</v>
      </c>
      <c r="AE226" s="89">
        <f>'Data Raw'!C268</f>
        <v>22088.79</v>
      </c>
      <c r="AF226" s="89"/>
      <c r="AG226" s="89">
        <f t="shared" si="110"/>
        <v>65.290000000000873</v>
      </c>
      <c r="AH226" s="89">
        <f t="shared" si="111"/>
        <v>-42.892669470056717</v>
      </c>
      <c r="AI226" s="109">
        <f t="shared" si="112"/>
        <v>-1</v>
      </c>
      <c r="AJ226" s="109">
        <f t="shared" si="127"/>
        <v>50</v>
      </c>
      <c r="AK226" s="88"/>
      <c r="AL226" s="191" t="str">
        <f t="shared" si="128"/>
        <v/>
      </c>
      <c r="AM226" s="191">
        <f t="shared" si="129"/>
        <v>-65.290000000000873</v>
      </c>
      <c r="AN226" s="88"/>
      <c r="AO226" s="191"/>
      <c r="AP226" s="191">
        <f t="shared" si="113"/>
        <v>4262.7841000001144</v>
      </c>
      <c r="AQ226" s="191">
        <f t="shared" si="136"/>
        <v>327.72908335762241</v>
      </c>
      <c r="AR226" s="191">
        <f t="shared" si="137"/>
        <v>-187.37241767208496</v>
      </c>
      <c r="AS226" s="250">
        <f t="shared" si="140"/>
        <v>0</v>
      </c>
      <c r="AT226" s="250">
        <f t="shared" si="141"/>
        <v>0</v>
      </c>
      <c r="AU226" s="250">
        <f t="shared" si="142"/>
        <v>0</v>
      </c>
      <c r="AV226" s="250">
        <f t="shared" si="143"/>
        <v>1</v>
      </c>
      <c r="AW226" s="250">
        <f t="shared" si="144"/>
        <v>0</v>
      </c>
      <c r="AX226" s="250">
        <f t="shared" si="145"/>
        <v>0</v>
      </c>
      <c r="AY226" s="89"/>
      <c r="AZ226" s="111"/>
      <c r="BA226" s="111"/>
      <c r="BB226" s="111"/>
      <c r="BC226" s="111"/>
      <c r="BD226" s="111"/>
      <c r="BE226" s="111"/>
      <c r="BF226" s="111"/>
      <c r="BG226" s="111"/>
      <c r="BH226" s="89"/>
      <c r="BI226" s="89"/>
      <c r="BJ226" s="89"/>
      <c r="BK226" s="89"/>
      <c r="BL226" s="89"/>
    </row>
    <row r="227" spans="1:64" x14ac:dyDescent="0.25">
      <c r="A227" s="86">
        <f t="shared" si="114"/>
        <v>226</v>
      </c>
      <c r="B227" s="113">
        <v>5.0585564662250461E-4</v>
      </c>
      <c r="C227" s="88"/>
      <c r="D227" s="88"/>
      <c r="E227" s="194">
        <f t="shared" si="117"/>
        <v>-3.2129149432092831E-3</v>
      </c>
      <c r="F227" s="89">
        <f t="shared" si="130"/>
        <v>-1.4469921998374284E-2</v>
      </c>
      <c r="G227" s="113">
        <v>0.12723227833590814</v>
      </c>
      <c r="H227" s="88"/>
      <c r="I227" s="84">
        <f t="shared" si="118"/>
        <v>20955.491650740834</v>
      </c>
      <c r="J227" s="84">
        <f t="shared" si="119"/>
        <v>21213.04240125569</v>
      </c>
      <c r="K227" s="84">
        <f t="shared" si="120"/>
        <v>21470.593151770543</v>
      </c>
      <c r="L227" s="84">
        <f t="shared" si="121"/>
        <v>21728.143902285399</v>
      </c>
      <c r="M227" s="108">
        <f>IF(T227&lt;&gt;0,(((G227+1)*('Data Raw'!$N$1007-'Data Raw'!$N$1008)/2+'Data Raw'!$N$1008)*'Data Raw'!$M$1010+'Data Raw'!$M$1009)*AE227+AE227)</f>
        <v>21985.694652800252</v>
      </c>
      <c r="N227" s="84">
        <f t="shared" si="122"/>
        <v>22243.245403315104</v>
      </c>
      <c r="O227" s="84">
        <f t="shared" si="123"/>
        <v>22500.796153829961</v>
      </c>
      <c r="P227" s="84">
        <f t="shared" si="124"/>
        <v>22758.346904344813</v>
      </c>
      <c r="Q227" s="84">
        <f t="shared" si="125"/>
        <v>23015.897654859669</v>
      </c>
      <c r="R227" s="166" t="str">
        <f t="shared" si="131"/>
        <v/>
      </c>
      <c r="S227" s="109">
        <f>'Data Raw'!E269</f>
        <v>21900.13</v>
      </c>
      <c r="T227" s="109">
        <f>'Data Raw'!G269</f>
        <v>21945.95</v>
      </c>
      <c r="U227" s="109">
        <f>'Data Raw'!D269</f>
        <v>22231.67</v>
      </c>
      <c r="V227" s="166">
        <f t="shared" si="132"/>
        <v>1</v>
      </c>
      <c r="W227" s="89">
        <f t="shared" si="115"/>
        <v>39.74465280025106</v>
      </c>
      <c r="X227" s="89">
        <f t="shared" si="116"/>
        <v>1579.6374262125044</v>
      </c>
      <c r="Y227" s="89">
        <f t="shared" si="133"/>
        <v>477.12786180953304</v>
      </c>
      <c r="Z227" s="109">
        <f t="shared" si="126"/>
        <v>331.53999999999724</v>
      </c>
      <c r="AA227" s="89">
        <f t="shared" si="134"/>
        <v>634.03122935282317</v>
      </c>
      <c r="AB227" s="89">
        <f t="shared" si="135"/>
        <v>21421.090530891783</v>
      </c>
      <c r="AC227" s="89">
        <f t="shared" si="138"/>
        <v>22584.649469108215</v>
      </c>
      <c r="AD227" s="89">
        <f t="shared" si="139"/>
        <v>1</v>
      </c>
      <c r="AE227" s="89">
        <f>'Data Raw'!C269</f>
        <v>22002.87</v>
      </c>
      <c r="AF227" s="89"/>
      <c r="AG227" s="89">
        <f t="shared" si="110"/>
        <v>-56.919999999998254</v>
      </c>
      <c r="AH227" s="89">
        <f t="shared" si="111"/>
        <v>-17.175347199747193</v>
      </c>
      <c r="AI227" s="109">
        <f t="shared" si="112"/>
        <v>-1</v>
      </c>
      <c r="AJ227" s="109">
        <f t="shared" si="127"/>
        <v>50</v>
      </c>
      <c r="AK227" s="88"/>
      <c r="AL227" s="191">
        <f t="shared" si="128"/>
        <v>65.290000000000873</v>
      </c>
      <c r="AM227" s="191" t="str">
        <f t="shared" si="129"/>
        <v/>
      </c>
      <c r="AN227" s="88"/>
      <c r="AO227" s="191"/>
      <c r="AP227" s="191">
        <f t="shared" si="113"/>
        <v>3239.8863999998011</v>
      </c>
      <c r="AQ227" s="191">
        <f t="shared" si="136"/>
        <v>297.63918520677527</v>
      </c>
      <c r="AR227" s="191">
        <f t="shared" si="137"/>
        <v>-179.48867660275778</v>
      </c>
      <c r="AS227" s="250">
        <f t="shared" si="140"/>
        <v>0</v>
      </c>
      <c r="AT227" s="250">
        <f t="shared" si="141"/>
        <v>0</v>
      </c>
      <c r="AU227" s="250">
        <f t="shared" si="142"/>
        <v>1</v>
      </c>
      <c r="AV227" s="250">
        <f t="shared" si="143"/>
        <v>0</v>
      </c>
      <c r="AW227" s="250">
        <f t="shared" si="144"/>
        <v>0</v>
      </c>
      <c r="AX227" s="250">
        <f t="shared" si="145"/>
        <v>0</v>
      </c>
      <c r="AY227" s="89"/>
      <c r="AZ227" s="111"/>
      <c r="BA227" s="111"/>
      <c r="BB227" s="111"/>
      <c r="BC227" s="111"/>
      <c r="BD227" s="111"/>
      <c r="BE227" s="111"/>
      <c r="BF227" s="111"/>
      <c r="BG227" s="111"/>
      <c r="BH227" s="89"/>
      <c r="BI227" s="89"/>
      <c r="BJ227" s="89"/>
      <c r="BK227" s="89"/>
      <c r="BL227" s="89"/>
    </row>
    <row r="228" spans="1:64" x14ac:dyDescent="0.25">
      <c r="A228" s="86">
        <f t="shared" si="114"/>
        <v>227</v>
      </c>
      <c r="B228" s="113">
        <v>3.0149123323162465E-2</v>
      </c>
      <c r="C228" s="88"/>
      <c r="D228" s="88"/>
      <c r="E228" s="194">
        <f t="shared" si="117"/>
        <v>2.964326767653996E-2</v>
      </c>
      <c r="F228" s="89">
        <f t="shared" si="130"/>
        <v>-8.1680377591008234E-3</v>
      </c>
      <c r="G228" s="113">
        <v>0.12112752870156854</v>
      </c>
      <c r="H228" s="88"/>
      <c r="I228" s="84">
        <f t="shared" si="118"/>
        <v>20753.730777001867</v>
      </c>
      <c r="J228" s="84">
        <f t="shared" si="119"/>
        <v>20992.294707906636</v>
      </c>
      <c r="K228" s="84">
        <f t="shared" si="120"/>
        <v>21230.858638811402</v>
      </c>
      <c r="L228" s="84">
        <f t="shared" si="121"/>
        <v>21469.422569716171</v>
      </c>
      <c r="M228" s="108">
        <f>IF(T228&lt;&gt;0,(((G228+1)*('Data Raw'!$N$1007-'Data Raw'!$N$1008)/2+'Data Raw'!$N$1008)*'Data Raw'!$M$1010+'Data Raw'!$M$1009)*AE228+AE228)</f>
        <v>21707.986500620937</v>
      </c>
      <c r="N228" s="84">
        <f t="shared" si="122"/>
        <v>21946.550431525702</v>
      </c>
      <c r="O228" s="84">
        <f t="shared" si="123"/>
        <v>22185.114362430471</v>
      </c>
      <c r="P228" s="84">
        <f t="shared" si="124"/>
        <v>22423.678293335237</v>
      </c>
      <c r="Q228" s="84">
        <f t="shared" si="125"/>
        <v>22662.242224240006</v>
      </c>
      <c r="R228" s="166" t="str">
        <f t="shared" si="131"/>
        <v/>
      </c>
      <c r="S228" s="109">
        <f>'Data Raw'!E270</f>
        <v>21289.26</v>
      </c>
      <c r="T228" s="109">
        <f>'Data Raw'!G270</f>
        <v>21404.880000000001</v>
      </c>
      <c r="U228" s="109">
        <f>'Data Raw'!D270</f>
        <v>21944.080000000002</v>
      </c>
      <c r="V228" s="166">
        <f t="shared" si="132"/>
        <v>1</v>
      </c>
      <c r="W228" s="89">
        <f t="shared" si="115"/>
        <v>303.10650062093555</v>
      </c>
      <c r="X228" s="89">
        <f t="shared" si="116"/>
        <v>91873.550718669198</v>
      </c>
      <c r="Y228" s="89">
        <f t="shared" si="133"/>
        <v>456.34879044875476</v>
      </c>
      <c r="Z228" s="109">
        <f t="shared" si="126"/>
        <v>654.82000000000335</v>
      </c>
      <c r="AA228" s="89">
        <f t="shared" si="134"/>
        <v>637.00105373099177</v>
      </c>
      <c r="AB228" s="89">
        <f t="shared" si="135"/>
        <v>21196.683455050101</v>
      </c>
      <c r="AC228" s="89">
        <f t="shared" si="138"/>
        <v>22274.5365449499</v>
      </c>
      <c r="AD228" s="89">
        <f t="shared" si="139"/>
        <v>1</v>
      </c>
      <c r="AE228" s="89">
        <f>'Data Raw'!C270</f>
        <v>21735.61</v>
      </c>
      <c r="AF228" s="89"/>
      <c r="AG228" s="89">
        <f t="shared" si="110"/>
        <v>-330.72999999999956</v>
      </c>
      <c r="AH228" s="89">
        <f t="shared" si="111"/>
        <v>-27.623499379064015</v>
      </c>
      <c r="AI228" s="109">
        <f t="shared" si="112"/>
        <v>-1</v>
      </c>
      <c r="AJ228" s="109">
        <f t="shared" si="127"/>
        <v>50</v>
      </c>
      <c r="AK228" s="88"/>
      <c r="AL228" s="191">
        <f t="shared" si="128"/>
        <v>56.919999999998254</v>
      </c>
      <c r="AM228" s="191" t="str">
        <f t="shared" si="129"/>
        <v/>
      </c>
      <c r="AN228" s="88"/>
      <c r="AO228" s="191"/>
      <c r="AP228" s="191">
        <f t="shared" si="113"/>
        <v>109382.33289999972</v>
      </c>
      <c r="AQ228" s="191">
        <f t="shared" si="136"/>
        <v>301.31594240602243</v>
      </c>
      <c r="AR228" s="191">
        <f t="shared" si="137"/>
        <v>-155.03284804273233</v>
      </c>
      <c r="AS228" s="250">
        <f t="shared" si="140"/>
        <v>0</v>
      </c>
      <c r="AT228" s="250">
        <f t="shared" si="141"/>
        <v>0</v>
      </c>
      <c r="AU228" s="250">
        <f t="shared" si="142"/>
        <v>1</v>
      </c>
      <c r="AV228" s="250">
        <f t="shared" si="143"/>
        <v>0</v>
      </c>
      <c r="AW228" s="250">
        <f t="shared" si="144"/>
        <v>0</v>
      </c>
      <c r="AX228" s="250">
        <f t="shared" si="145"/>
        <v>0</v>
      </c>
      <c r="AY228" s="89"/>
      <c r="AZ228" s="111"/>
      <c r="BA228" s="111"/>
      <c r="BB228" s="111"/>
      <c r="BC228" s="111"/>
      <c r="BD228" s="111"/>
      <c r="BE228" s="111"/>
      <c r="BF228" s="111"/>
      <c r="BG228" s="111"/>
      <c r="BH228" s="89"/>
      <c r="BI228" s="89"/>
      <c r="BJ228" s="89"/>
      <c r="BK228" s="89"/>
      <c r="BL228" s="89"/>
    </row>
    <row r="229" spans="1:64" x14ac:dyDescent="0.25">
      <c r="A229" s="86">
        <f t="shared" si="114"/>
        <v>228</v>
      </c>
      <c r="B229" s="113">
        <v>4.1600372827206696E-2</v>
      </c>
      <c r="C229" s="88"/>
      <c r="D229" s="88"/>
      <c r="E229" s="194">
        <f t="shared" si="117"/>
        <v>1.145124950404423E-2</v>
      </c>
      <c r="F229" s="89">
        <f t="shared" si="130"/>
        <v>-5.3652824357943866E-3</v>
      </c>
      <c r="G229" s="113">
        <v>8.5720450969140938E-2</v>
      </c>
      <c r="H229" s="88"/>
      <c r="I229" s="84">
        <f t="shared" si="118"/>
        <v>20421.359987057051</v>
      </c>
      <c r="J229" s="84">
        <f t="shared" si="119"/>
        <v>20649.534382281428</v>
      </c>
      <c r="K229" s="84">
        <f t="shared" si="120"/>
        <v>20877.708777505806</v>
      </c>
      <c r="L229" s="84">
        <f t="shared" si="121"/>
        <v>21105.883172730184</v>
      </c>
      <c r="M229" s="108">
        <f>IF(T229&lt;&gt;0,(((G229+1)*('Data Raw'!$N$1007-'Data Raw'!$N$1008)/2+'Data Raw'!$N$1008)*'Data Raw'!$M$1010+'Data Raw'!$M$1009)*AE229+AE229)</f>
        <v>21334.057567954562</v>
      </c>
      <c r="N229" s="84">
        <f t="shared" si="122"/>
        <v>21562.23196317894</v>
      </c>
      <c r="O229" s="84">
        <f t="shared" si="123"/>
        <v>21790.406358403317</v>
      </c>
      <c r="P229" s="84">
        <f t="shared" si="124"/>
        <v>22018.580753627695</v>
      </c>
      <c r="Q229" s="84">
        <f t="shared" si="125"/>
        <v>22246.755148852073</v>
      </c>
      <c r="R229" s="166" t="str">
        <f t="shared" si="131"/>
        <v/>
      </c>
      <c r="S229" s="109">
        <f>'Data Raw'!E271</f>
        <v>21202.69</v>
      </c>
      <c r="T229" s="109">
        <f>'Data Raw'!G271</f>
        <v>21684.97</v>
      </c>
      <c r="U229" s="109">
        <f>'Data Raw'!D271</f>
        <v>21790.97</v>
      </c>
      <c r="V229" s="166" t="str">
        <f t="shared" si="132"/>
        <v/>
      </c>
      <c r="W229" s="89">
        <f t="shared" si="115"/>
        <v>-350.91243204543935</v>
      </c>
      <c r="X229" s="89">
        <f t="shared" si="116"/>
        <v>123139.53496404509</v>
      </c>
      <c r="Y229" s="89">
        <f t="shared" si="133"/>
        <v>442.82612618567731</v>
      </c>
      <c r="Z229" s="109">
        <f t="shared" si="126"/>
        <v>588.28000000000247</v>
      </c>
      <c r="AA229" s="89">
        <f t="shared" si="134"/>
        <v>630.04090319799332</v>
      </c>
      <c r="AB229" s="89">
        <f t="shared" si="135"/>
        <v>20880.749104328657</v>
      </c>
      <c r="AC229" s="89">
        <f t="shared" si="138"/>
        <v>21963.650895671344</v>
      </c>
      <c r="AD229" s="89">
        <f t="shared" si="139"/>
        <v>1</v>
      </c>
      <c r="AE229" s="89">
        <f>'Data Raw'!C271</f>
        <v>21422.2</v>
      </c>
      <c r="AF229" s="89"/>
      <c r="AG229" s="89">
        <f t="shared" si="110"/>
        <v>262.77000000000044</v>
      </c>
      <c r="AH229" s="89">
        <f t="shared" si="111"/>
        <v>-88.142432045438909</v>
      </c>
      <c r="AI229" s="109">
        <f t="shared" si="112"/>
        <v>-1</v>
      </c>
      <c r="AJ229" s="109">
        <f t="shared" si="127"/>
        <v>50</v>
      </c>
      <c r="AK229" s="88"/>
      <c r="AL229" s="191" t="str">
        <f t="shared" si="128"/>
        <v/>
      </c>
      <c r="AM229" s="191">
        <f t="shared" si="129"/>
        <v>-262.77000000000044</v>
      </c>
      <c r="AN229" s="88"/>
      <c r="AO229" s="191"/>
      <c r="AP229" s="191">
        <f t="shared" si="113"/>
        <v>69048.072900000232</v>
      </c>
      <c r="AQ229" s="191">
        <f t="shared" si="136"/>
        <v>297.03305991646442</v>
      </c>
      <c r="AR229" s="191">
        <f t="shared" si="137"/>
        <v>-145.79306626921289</v>
      </c>
      <c r="AS229" s="250">
        <f t="shared" si="140"/>
        <v>0</v>
      </c>
      <c r="AT229" s="250">
        <f t="shared" si="141"/>
        <v>0</v>
      </c>
      <c r="AU229" s="250">
        <f t="shared" si="142"/>
        <v>0</v>
      </c>
      <c r="AV229" s="250">
        <f t="shared" si="143"/>
        <v>1</v>
      </c>
      <c r="AW229" s="250">
        <f t="shared" si="144"/>
        <v>0</v>
      </c>
      <c r="AX229" s="250">
        <f t="shared" si="145"/>
        <v>0</v>
      </c>
      <c r="AY229" s="89"/>
      <c r="AZ229" s="111"/>
      <c r="BA229" s="111"/>
      <c r="BB229" s="111"/>
      <c r="BC229" s="111"/>
      <c r="BD229" s="111"/>
      <c r="BE229" s="111"/>
      <c r="BF229" s="111"/>
      <c r="BG229" s="111"/>
      <c r="BH229" s="89"/>
      <c r="BI229" s="89"/>
      <c r="BJ229" s="89"/>
      <c r="BK229" s="89"/>
      <c r="BL229" s="89"/>
    </row>
    <row r="230" spans="1:64" x14ac:dyDescent="0.25">
      <c r="A230" s="86">
        <f t="shared" si="114"/>
        <v>229</v>
      </c>
      <c r="B230" s="113">
        <v>9.7899608390669152E-3</v>
      </c>
      <c r="C230" s="88"/>
      <c r="D230" s="88"/>
      <c r="E230" s="194">
        <f t="shared" si="117"/>
        <v>-3.1810411988139782E-2</v>
      </c>
      <c r="F230" s="89">
        <f t="shared" si="130"/>
        <v>-9.1431580861294423E-3</v>
      </c>
      <c r="G230" s="113">
        <v>0.12742029847408037</v>
      </c>
      <c r="H230" s="88"/>
      <c r="I230" s="84">
        <f t="shared" si="118"/>
        <v>20868.971927490264</v>
      </c>
      <c r="J230" s="84">
        <f t="shared" si="119"/>
        <v>21090.384990583105</v>
      </c>
      <c r="K230" s="84">
        <f t="shared" si="120"/>
        <v>21311.798053675942</v>
      </c>
      <c r="L230" s="84">
        <f t="shared" si="121"/>
        <v>21533.211116768784</v>
      </c>
      <c r="M230" s="108">
        <f>IF(T230&lt;&gt;0,(((G230+1)*('Data Raw'!$N$1007-'Data Raw'!$N$1008)/2+'Data Raw'!$N$1008)*'Data Raw'!$M$1010+'Data Raw'!$M$1009)*AE230+AE230)</f>
        <v>21754.624179861621</v>
      </c>
      <c r="N230" s="84">
        <f t="shared" si="122"/>
        <v>21976.037242954459</v>
      </c>
      <c r="O230" s="84">
        <f t="shared" si="123"/>
        <v>22197.4503060473</v>
      </c>
      <c r="P230" s="84">
        <f t="shared" si="124"/>
        <v>22418.863369140137</v>
      </c>
      <c r="Q230" s="84">
        <f t="shared" si="125"/>
        <v>22640.276432232979</v>
      </c>
      <c r="R230" s="166" t="str">
        <f t="shared" si="131"/>
        <v/>
      </c>
      <c r="S230" s="109">
        <f>'Data Raw'!E272</f>
        <v>21722.17</v>
      </c>
      <c r="T230" s="109">
        <f>'Data Raw'!G272</f>
        <v>21927.63</v>
      </c>
      <c r="U230" s="109">
        <f>'Data Raw'!D272</f>
        <v>21937.27</v>
      </c>
      <c r="V230" s="166" t="str">
        <f t="shared" si="132"/>
        <v/>
      </c>
      <c r="W230" s="89">
        <f t="shared" si="115"/>
        <v>-173.00582013837993</v>
      </c>
      <c r="X230" s="89">
        <f t="shared" si="116"/>
        <v>29931.013801753466</v>
      </c>
      <c r="Y230" s="89">
        <f t="shared" si="133"/>
        <v>415.15932948300252</v>
      </c>
      <c r="Z230" s="109">
        <f t="shared" si="126"/>
        <v>215.10000000000218</v>
      </c>
      <c r="AA230" s="89">
        <f t="shared" si="134"/>
        <v>570.76363131256608</v>
      </c>
      <c r="AB230" s="89">
        <f t="shared" si="135"/>
        <v>21235.755232281706</v>
      </c>
      <c r="AC230" s="89">
        <f t="shared" si="138"/>
        <v>22306.824767718295</v>
      </c>
      <c r="AD230" s="89">
        <f t="shared" si="139"/>
        <v>1</v>
      </c>
      <c r="AE230" s="89">
        <f>'Data Raw'!C272</f>
        <v>21771.29</v>
      </c>
      <c r="AF230" s="89"/>
      <c r="AG230" s="89">
        <f t="shared" si="110"/>
        <v>156.34000000000015</v>
      </c>
      <c r="AH230" s="89">
        <f t="shared" si="111"/>
        <v>-16.665820138379786</v>
      </c>
      <c r="AI230" s="109">
        <f t="shared" si="112"/>
        <v>-1</v>
      </c>
      <c r="AJ230" s="109">
        <f t="shared" si="127"/>
        <v>50</v>
      </c>
      <c r="AK230" s="88"/>
      <c r="AL230" s="191" t="str">
        <f t="shared" si="128"/>
        <v/>
      </c>
      <c r="AM230" s="191">
        <f t="shared" si="129"/>
        <v>-156.34000000000015</v>
      </c>
      <c r="AN230" s="88"/>
      <c r="AO230" s="191"/>
      <c r="AP230" s="191">
        <f t="shared" si="113"/>
        <v>24442.195600000046</v>
      </c>
      <c r="AQ230" s="191">
        <f t="shared" si="136"/>
        <v>281.40049770352397</v>
      </c>
      <c r="AR230" s="191">
        <f t="shared" si="137"/>
        <v>-133.75883177947856</v>
      </c>
      <c r="AS230" s="250">
        <f t="shared" si="140"/>
        <v>0</v>
      </c>
      <c r="AT230" s="250">
        <f t="shared" si="141"/>
        <v>0</v>
      </c>
      <c r="AU230" s="250">
        <f t="shared" si="142"/>
        <v>0</v>
      </c>
      <c r="AV230" s="250">
        <f t="shared" si="143"/>
        <v>1</v>
      </c>
      <c r="AW230" s="250">
        <f t="shared" si="144"/>
        <v>0</v>
      </c>
      <c r="AX230" s="250">
        <f t="shared" si="145"/>
        <v>0</v>
      </c>
      <c r="AY230" s="89"/>
      <c r="AZ230" s="111"/>
      <c r="BA230" s="111"/>
      <c r="BB230" s="111"/>
      <c r="BC230" s="111"/>
      <c r="BD230" s="111"/>
      <c r="BE230" s="111"/>
      <c r="BF230" s="111"/>
      <c r="BG230" s="111"/>
      <c r="BH230" s="89"/>
      <c r="BI230" s="89"/>
      <c r="BJ230" s="89"/>
      <c r="BK230" s="89"/>
      <c r="BL230" s="89"/>
    </row>
    <row r="231" spans="1:64" x14ac:dyDescent="0.25">
      <c r="A231" s="86">
        <f t="shared" si="114"/>
        <v>230</v>
      </c>
      <c r="B231" s="113">
        <v>3.8072193822374927E-3</v>
      </c>
      <c r="C231" s="88"/>
      <c r="D231" s="88"/>
      <c r="E231" s="194">
        <f t="shared" si="117"/>
        <v>-5.982741456829423E-3</v>
      </c>
      <c r="F231" s="89">
        <f t="shared" si="130"/>
        <v>-8.69166999622944E-3</v>
      </c>
      <c r="G231" s="113">
        <v>0.14871177942094493</v>
      </c>
      <c r="H231" s="88"/>
      <c r="I231" s="84">
        <f t="shared" si="118"/>
        <v>21292.186071884687</v>
      </c>
      <c r="J231" s="84">
        <f t="shared" si="119"/>
        <v>21499.765736626188</v>
      </c>
      <c r="K231" s="84">
        <f t="shared" si="120"/>
        <v>21707.345401367689</v>
      </c>
      <c r="L231" s="84">
        <f t="shared" si="121"/>
        <v>21914.92506610919</v>
      </c>
      <c r="M231" s="108">
        <f>IF(T231&lt;&gt;0,(((G231+1)*('Data Raw'!$N$1007-'Data Raw'!$N$1008)/2+'Data Raw'!$N$1008)*'Data Raw'!$M$1010+'Data Raw'!$M$1009)*AE231+AE231)</f>
        <v>22122.504730850691</v>
      </c>
      <c r="N231" s="84">
        <f t="shared" si="122"/>
        <v>22330.084395592192</v>
      </c>
      <c r="O231" s="84">
        <f t="shared" si="123"/>
        <v>22537.664060333693</v>
      </c>
      <c r="P231" s="84">
        <f t="shared" si="124"/>
        <v>22745.243725075194</v>
      </c>
      <c r="Q231" s="84">
        <f t="shared" si="125"/>
        <v>22952.823389816695</v>
      </c>
      <c r="R231" s="166" t="str">
        <f t="shared" si="131"/>
        <v/>
      </c>
      <c r="S231" s="109">
        <f>'Data Raw'!E273</f>
        <v>22033.78</v>
      </c>
      <c r="T231" s="109">
        <f>'Data Raw'!G273</f>
        <v>22232.03</v>
      </c>
      <c r="U231" s="109">
        <f>'Data Raw'!D273</f>
        <v>22391.35</v>
      </c>
      <c r="V231" s="166">
        <f t="shared" si="132"/>
        <v>1</v>
      </c>
      <c r="W231" s="89">
        <f t="shared" si="115"/>
        <v>-109.52526914930786</v>
      </c>
      <c r="X231" s="89">
        <f t="shared" si="116"/>
        <v>11995.784582228329</v>
      </c>
      <c r="Y231" s="89">
        <f t="shared" si="133"/>
        <v>386.58567664747187</v>
      </c>
      <c r="Z231" s="109">
        <f t="shared" si="126"/>
        <v>357.56999999999971</v>
      </c>
      <c r="AA231" s="89">
        <f t="shared" si="134"/>
        <v>540.30739826791375</v>
      </c>
      <c r="AB231" s="89">
        <f t="shared" si="135"/>
        <v>21616.480913384319</v>
      </c>
      <c r="AC231" s="89">
        <f t="shared" si="138"/>
        <v>22586.779086615683</v>
      </c>
      <c r="AD231" s="89">
        <f t="shared" si="139"/>
        <v>1</v>
      </c>
      <c r="AE231" s="89">
        <f>'Data Raw'!C273</f>
        <v>22101.63</v>
      </c>
      <c r="AF231" s="89"/>
      <c r="AG231" s="89">
        <f t="shared" si="110"/>
        <v>130.39999999999782</v>
      </c>
      <c r="AH231" s="89">
        <f t="shared" si="111"/>
        <v>20.874730850689957</v>
      </c>
      <c r="AI231" s="109">
        <f t="shared" si="112"/>
        <v>1</v>
      </c>
      <c r="AJ231" s="109">
        <f t="shared" si="127"/>
        <v>50</v>
      </c>
      <c r="AK231" s="88"/>
      <c r="AL231" s="191">
        <f t="shared" si="128"/>
        <v>156.34000000000015</v>
      </c>
      <c r="AM231" s="191" t="str">
        <f t="shared" si="129"/>
        <v/>
      </c>
      <c r="AN231" s="88"/>
      <c r="AO231" s="191"/>
      <c r="AP231" s="191">
        <f t="shared" si="113"/>
        <v>17004.159999999432</v>
      </c>
      <c r="AQ231" s="191">
        <f t="shared" si="136"/>
        <v>264.62266462535439</v>
      </c>
      <c r="AR231" s="191">
        <f t="shared" si="137"/>
        <v>-121.96301202211748</v>
      </c>
      <c r="AS231" s="250">
        <f t="shared" si="140"/>
        <v>0</v>
      </c>
      <c r="AT231" s="250">
        <f t="shared" si="141"/>
        <v>0</v>
      </c>
      <c r="AU231" s="250">
        <f t="shared" si="142"/>
        <v>0</v>
      </c>
      <c r="AV231" s="250">
        <f t="shared" si="143"/>
        <v>1</v>
      </c>
      <c r="AW231" s="250">
        <f t="shared" si="144"/>
        <v>0</v>
      </c>
      <c r="AX231" s="250">
        <f t="shared" si="145"/>
        <v>0</v>
      </c>
      <c r="AY231" s="89"/>
      <c r="AZ231" s="111"/>
      <c r="BA231" s="111"/>
      <c r="BB231" s="111"/>
      <c r="BC231" s="111"/>
      <c r="BD231" s="111"/>
      <c r="BE231" s="111"/>
      <c r="BF231" s="111"/>
      <c r="BG231" s="111"/>
      <c r="BH231" s="89"/>
      <c r="BI231" s="89"/>
      <c r="BJ231" s="89"/>
      <c r="BK231" s="89"/>
      <c r="BL231" s="89"/>
    </row>
    <row r="232" spans="1:64" x14ac:dyDescent="0.25">
      <c r="A232" s="86">
        <f t="shared" si="114"/>
        <v>231</v>
      </c>
      <c r="B232" s="113">
        <v>2.9385806460448902E-2</v>
      </c>
      <c r="C232" s="88"/>
      <c r="D232" s="88"/>
      <c r="E232" s="194">
        <f t="shared" si="117"/>
        <v>2.5578587078211409E-2</v>
      </c>
      <c r="F232" s="89">
        <f t="shared" si="130"/>
        <v>-3.7959189855950341E-3</v>
      </c>
      <c r="G232" s="113">
        <v>0.15998608042405341</v>
      </c>
      <c r="H232" s="88"/>
      <c r="I232" s="84">
        <f t="shared" si="118"/>
        <v>21530.172790081175</v>
      </c>
      <c r="J232" s="84">
        <f t="shared" si="119"/>
        <v>21723.465628404909</v>
      </c>
      <c r="K232" s="84">
        <f t="shared" si="120"/>
        <v>21916.758466728646</v>
      </c>
      <c r="L232" s="84">
        <f t="shared" si="121"/>
        <v>22110.05130505238</v>
      </c>
      <c r="M232" s="108">
        <f>IF(T232&lt;&gt;0,(((G232+1)*('Data Raw'!$N$1007-'Data Raw'!$N$1008)/2+'Data Raw'!$N$1008)*'Data Raw'!$M$1010+'Data Raw'!$M$1009)*AE232+AE232)</f>
        <v>22303.344143376118</v>
      </c>
      <c r="N232" s="84">
        <f t="shared" si="122"/>
        <v>22496.636981699856</v>
      </c>
      <c r="O232" s="84">
        <f t="shared" si="123"/>
        <v>22689.92982002359</v>
      </c>
      <c r="P232" s="84">
        <f t="shared" si="124"/>
        <v>22883.222658347328</v>
      </c>
      <c r="Q232" s="84">
        <f t="shared" si="125"/>
        <v>23076.515496671062</v>
      </c>
      <c r="R232" s="166" t="str">
        <f t="shared" si="131"/>
        <v/>
      </c>
      <c r="S232" s="109">
        <f>'Data Raw'!E274</f>
        <v>21922.58</v>
      </c>
      <c r="T232" s="109">
        <f>'Data Raw'!G274</f>
        <v>21996.85</v>
      </c>
      <c r="U232" s="109">
        <f>'Data Raw'!D274</f>
        <v>22262.16</v>
      </c>
      <c r="V232" s="166" t="str">
        <f t="shared" si="132"/>
        <v/>
      </c>
      <c r="W232" s="89">
        <f t="shared" si="115"/>
        <v>306.49414337611961</v>
      </c>
      <c r="X232" s="89">
        <f t="shared" si="116"/>
        <v>93938.659923861371</v>
      </c>
      <c r="Y232" s="89">
        <f t="shared" si="133"/>
        <v>376.1894606744554</v>
      </c>
      <c r="Z232" s="109">
        <f t="shared" si="126"/>
        <v>339.57999999999811</v>
      </c>
      <c r="AA232" s="89">
        <f t="shared" si="134"/>
        <v>511.63205565821153</v>
      </c>
      <c r="AB232" s="89">
        <f t="shared" si="135"/>
        <v>21802.898711472273</v>
      </c>
      <c r="AC232" s="89">
        <f t="shared" si="138"/>
        <v>22721.421288527727</v>
      </c>
      <c r="AD232" s="89">
        <f t="shared" si="139"/>
        <v>1</v>
      </c>
      <c r="AE232" s="89">
        <f>'Data Raw'!C274</f>
        <v>22262.16</v>
      </c>
      <c r="AF232" s="89"/>
      <c r="AG232" s="89">
        <f t="shared" si="110"/>
        <v>-265.31000000000131</v>
      </c>
      <c r="AH232" s="89">
        <f t="shared" si="111"/>
        <v>41.1841433761183</v>
      </c>
      <c r="AI232" s="109">
        <f t="shared" si="112"/>
        <v>1</v>
      </c>
      <c r="AJ232" s="109">
        <f t="shared" si="127"/>
        <v>50</v>
      </c>
      <c r="AK232" s="88"/>
      <c r="AL232" s="191" t="str">
        <f t="shared" si="128"/>
        <v/>
      </c>
      <c r="AM232" s="191">
        <f t="shared" si="129"/>
        <v>-265.31000000000131</v>
      </c>
      <c r="AN232" s="88"/>
      <c r="AO232" s="191"/>
      <c r="AP232" s="191">
        <f t="shared" si="113"/>
        <v>70389.396100000697</v>
      </c>
      <c r="AQ232" s="191">
        <f t="shared" si="136"/>
        <v>264.69903522253742</v>
      </c>
      <c r="AR232" s="191">
        <f t="shared" si="137"/>
        <v>-111.49042545191799</v>
      </c>
      <c r="AS232" s="250">
        <f t="shared" si="140"/>
        <v>0</v>
      </c>
      <c r="AT232" s="250">
        <f t="shared" si="141"/>
        <v>0</v>
      </c>
      <c r="AU232" s="250">
        <f t="shared" si="142"/>
        <v>1</v>
      </c>
      <c r="AV232" s="250">
        <f t="shared" si="143"/>
        <v>0</v>
      </c>
      <c r="AW232" s="250">
        <f t="shared" si="144"/>
        <v>0</v>
      </c>
      <c r="AX232" s="250">
        <f t="shared" si="145"/>
        <v>0</v>
      </c>
      <c r="AY232" s="89"/>
      <c r="AZ232" s="111"/>
      <c r="BA232" s="111"/>
      <c r="BB232" s="111"/>
      <c r="BC232" s="111"/>
      <c r="BD232" s="111"/>
      <c r="BE232" s="111"/>
      <c r="BF232" s="111"/>
      <c r="BG232" s="111"/>
      <c r="BH232" s="89"/>
      <c r="BI232" s="89"/>
      <c r="BJ232" s="89"/>
      <c r="BK232" s="89"/>
      <c r="BL232" s="89"/>
    </row>
    <row r="233" spans="1:64" x14ac:dyDescent="0.25">
      <c r="A233" s="86">
        <f t="shared" si="114"/>
        <v>232</v>
      </c>
      <c r="B233" s="113">
        <v>4.412763108518486E-2</v>
      </c>
      <c r="C233" s="88"/>
      <c r="D233" s="88"/>
      <c r="E233" s="194">
        <f t="shared" si="117"/>
        <v>1.4741824624735958E-2</v>
      </c>
      <c r="F233" s="89">
        <f t="shared" si="130"/>
        <v>-1.1476698984048922E-3</v>
      </c>
      <c r="G233" s="113">
        <v>0.12573924782948312</v>
      </c>
      <c r="H233" s="88"/>
      <c r="I233" s="84">
        <f t="shared" si="118"/>
        <v>20921.186320861802</v>
      </c>
      <c r="J233" s="84">
        <f t="shared" si="119"/>
        <v>21109.281051199028</v>
      </c>
      <c r="K233" s="84">
        <f t="shared" si="120"/>
        <v>21297.375781536255</v>
      </c>
      <c r="L233" s="84">
        <f t="shared" si="121"/>
        <v>21485.470511873486</v>
      </c>
      <c r="M233" s="108">
        <f>IF(T233&lt;&gt;0,(((G233+1)*('Data Raw'!$N$1007-'Data Raw'!$N$1008)/2+'Data Raw'!$N$1008)*'Data Raw'!$M$1010+'Data Raw'!$M$1009)*AE233+AE233)</f>
        <v>21673.565242210712</v>
      </c>
      <c r="N233" s="84">
        <f t="shared" si="122"/>
        <v>21861.659972547939</v>
      </c>
      <c r="O233" s="84">
        <f t="shared" si="123"/>
        <v>22049.75470288517</v>
      </c>
      <c r="P233" s="84">
        <f t="shared" si="124"/>
        <v>22237.849433222396</v>
      </c>
      <c r="Q233" s="84">
        <f t="shared" si="125"/>
        <v>22425.944163559623</v>
      </c>
      <c r="R233" s="166" t="str">
        <f t="shared" si="131"/>
        <v/>
      </c>
      <c r="S233" s="109">
        <f>'Data Raw'!E275</f>
        <v>21558.05</v>
      </c>
      <c r="T233" s="109">
        <f>'Data Raw'!G275</f>
        <v>22039.55</v>
      </c>
      <c r="U233" s="109">
        <f>'Data Raw'!D275</f>
        <v>22039.55</v>
      </c>
      <c r="V233" s="166" t="str">
        <f t="shared" si="132"/>
        <v/>
      </c>
      <c r="W233" s="89">
        <f t="shared" si="115"/>
        <v>-365.98475778928696</v>
      </c>
      <c r="X233" s="89">
        <f t="shared" si="116"/>
        <v>133944.84293408305</v>
      </c>
      <c r="Y233" s="89">
        <f t="shared" si="133"/>
        <v>374.74865955527139</v>
      </c>
      <c r="Z233" s="109">
        <f t="shared" si="126"/>
        <v>481.5</v>
      </c>
      <c r="AA233" s="89">
        <f t="shared" si="134"/>
        <v>507.32747627846703</v>
      </c>
      <c r="AB233" s="89">
        <f t="shared" si="135"/>
        <v>21258.212752690517</v>
      </c>
      <c r="AC233" s="89">
        <f t="shared" si="138"/>
        <v>22127.98724730948</v>
      </c>
      <c r="AD233" s="89">
        <f t="shared" si="139"/>
        <v>1</v>
      </c>
      <c r="AE233" s="89">
        <f>'Data Raw'!C275</f>
        <v>21693.1</v>
      </c>
      <c r="AF233" s="89"/>
      <c r="AG233" s="89">
        <f t="shared" si="110"/>
        <v>346.45000000000073</v>
      </c>
      <c r="AH233" s="89">
        <f t="shared" si="111"/>
        <v>-19.534757789286232</v>
      </c>
      <c r="AI233" s="109">
        <f t="shared" si="112"/>
        <v>-1</v>
      </c>
      <c r="AJ233" s="109">
        <f t="shared" si="127"/>
        <v>50</v>
      </c>
      <c r="AK233" s="88"/>
      <c r="AL233" s="191" t="str">
        <f t="shared" si="128"/>
        <v/>
      </c>
      <c r="AM233" s="191">
        <f t="shared" si="129"/>
        <v>-346.45000000000073</v>
      </c>
      <c r="AN233" s="88"/>
      <c r="AO233" s="191"/>
      <c r="AP233" s="191">
        <f t="shared" si="113"/>
        <v>120027.6025000005</v>
      </c>
      <c r="AQ233" s="191">
        <f t="shared" si="136"/>
        <v>273.78247575336667</v>
      </c>
      <c r="AR233" s="191">
        <f t="shared" si="137"/>
        <v>-100.96618380190472</v>
      </c>
      <c r="AS233" s="250">
        <f t="shared" si="140"/>
        <v>0</v>
      </c>
      <c r="AT233" s="250">
        <f t="shared" si="141"/>
        <v>0</v>
      </c>
      <c r="AU233" s="250">
        <f t="shared" si="142"/>
        <v>0</v>
      </c>
      <c r="AV233" s="250">
        <f t="shared" si="143"/>
        <v>1</v>
      </c>
      <c r="AW233" s="250">
        <f t="shared" si="144"/>
        <v>0</v>
      </c>
      <c r="AX233" s="250">
        <f t="shared" si="145"/>
        <v>0</v>
      </c>
      <c r="AY233" s="89"/>
      <c r="AZ233" s="111"/>
      <c r="BA233" s="111"/>
      <c r="BB233" s="111"/>
      <c r="BC233" s="111"/>
      <c r="BD233" s="111"/>
      <c r="BE233" s="111"/>
      <c r="BF233" s="111"/>
      <c r="BG233" s="111"/>
      <c r="BH233" s="89"/>
      <c r="BI233" s="89"/>
      <c r="BJ233" s="89"/>
      <c r="BK233" s="89"/>
      <c r="BL233" s="89"/>
    </row>
    <row r="234" spans="1:64" x14ac:dyDescent="0.25">
      <c r="A234" s="86">
        <f t="shared" si="114"/>
        <v>233</v>
      </c>
      <c r="B234" s="113">
        <v>1.5209352322757465E-2</v>
      </c>
      <c r="C234" s="88"/>
      <c r="D234" s="88"/>
      <c r="E234" s="194">
        <f t="shared" si="117"/>
        <v>-2.8918278762427394E-2</v>
      </c>
      <c r="F234" s="89">
        <f t="shared" si="130"/>
        <v>-5.1148997361223931E-3</v>
      </c>
      <c r="G234" s="113">
        <v>0.16778820776813994</v>
      </c>
      <c r="H234" s="88"/>
      <c r="I234" s="84">
        <f t="shared" si="118"/>
        <v>21532.659769799262</v>
      </c>
      <c r="J234" s="84">
        <f t="shared" si="119"/>
        <v>21720.0340995769</v>
      </c>
      <c r="K234" s="84">
        <f t="shared" si="120"/>
        <v>21907.408429354535</v>
      </c>
      <c r="L234" s="84">
        <f t="shared" si="121"/>
        <v>22094.782759132173</v>
      </c>
      <c r="M234" s="108">
        <f>IF(T234&lt;&gt;0,(((G234+1)*('Data Raw'!$N$1007-'Data Raw'!$N$1008)/2+'Data Raw'!$N$1008)*'Data Raw'!$M$1010+'Data Raw'!$M$1009)*AE234+AE234)</f>
        <v>22282.157088909807</v>
      </c>
      <c r="N234" s="84">
        <f t="shared" si="122"/>
        <v>22469.531418687442</v>
      </c>
      <c r="O234" s="84">
        <f t="shared" si="123"/>
        <v>22656.90574846508</v>
      </c>
      <c r="P234" s="84">
        <f t="shared" si="124"/>
        <v>22844.280078242715</v>
      </c>
      <c r="Q234" s="84">
        <f t="shared" si="125"/>
        <v>23031.654408020353</v>
      </c>
      <c r="R234" s="166" t="str">
        <f t="shared" si="131"/>
        <v/>
      </c>
      <c r="S234" s="109">
        <f>'Data Raw'!E276</f>
        <v>22124.03</v>
      </c>
      <c r="T234" s="109">
        <f>'Data Raw'!G276</f>
        <v>22502.31</v>
      </c>
      <c r="U234" s="109">
        <f>'Data Raw'!D276</f>
        <v>22523.64</v>
      </c>
      <c r="V234" s="166">
        <f t="shared" si="132"/>
        <v>1</v>
      </c>
      <c r="W234" s="89">
        <f t="shared" si="115"/>
        <v>-220.15291109019381</v>
      </c>
      <c r="X234" s="89">
        <f t="shared" si="116"/>
        <v>48467.304261486781</v>
      </c>
      <c r="Y234" s="89">
        <f t="shared" si="133"/>
        <v>356.78858311577238</v>
      </c>
      <c r="Z234" s="109">
        <f t="shared" si="126"/>
        <v>399.61000000000058</v>
      </c>
      <c r="AA234" s="89">
        <f t="shared" si="134"/>
        <v>491.93926538154329</v>
      </c>
      <c r="AB234" s="89">
        <f t="shared" si="135"/>
        <v>21795.881645163303</v>
      </c>
      <c r="AC234" s="89">
        <f t="shared" si="138"/>
        <v>22658.338354836698</v>
      </c>
      <c r="AD234" s="89">
        <f t="shared" si="139"/>
        <v>1</v>
      </c>
      <c r="AE234" s="89">
        <f>'Data Raw'!C276</f>
        <v>22227.11</v>
      </c>
      <c r="AF234" s="89"/>
      <c r="AG234" s="89">
        <f t="shared" si="110"/>
        <v>275.20000000000073</v>
      </c>
      <c r="AH234" s="89">
        <f t="shared" si="111"/>
        <v>55.047088909806916</v>
      </c>
      <c r="AI234" s="109">
        <f t="shared" si="112"/>
        <v>1</v>
      </c>
      <c r="AJ234" s="109">
        <f t="shared" si="127"/>
        <v>50</v>
      </c>
      <c r="AK234" s="88"/>
      <c r="AL234" s="191">
        <f t="shared" si="128"/>
        <v>346.45000000000073</v>
      </c>
      <c r="AM234" s="191" t="str">
        <f t="shared" si="129"/>
        <v/>
      </c>
      <c r="AN234" s="88"/>
      <c r="AO234" s="191"/>
      <c r="AP234" s="191">
        <f t="shared" si="113"/>
        <v>75735.040000000401</v>
      </c>
      <c r="AQ234" s="191">
        <f t="shared" si="136"/>
        <v>273.93997844743711</v>
      </c>
      <c r="AR234" s="191">
        <f t="shared" si="137"/>
        <v>-82.84860466833527</v>
      </c>
      <c r="AS234" s="250">
        <f t="shared" si="140"/>
        <v>0</v>
      </c>
      <c r="AT234" s="250">
        <f t="shared" si="141"/>
        <v>0</v>
      </c>
      <c r="AU234" s="250">
        <f t="shared" si="142"/>
        <v>0</v>
      </c>
      <c r="AV234" s="250">
        <f t="shared" si="143"/>
        <v>1</v>
      </c>
      <c r="AW234" s="250">
        <f t="shared" si="144"/>
        <v>0</v>
      </c>
      <c r="AX234" s="250">
        <f t="shared" si="145"/>
        <v>0</v>
      </c>
      <c r="AY234" s="89"/>
      <c r="AZ234" s="111"/>
      <c r="BA234" s="111"/>
      <c r="BB234" s="111"/>
      <c r="BC234" s="111"/>
      <c r="BD234" s="111"/>
      <c r="BE234" s="111"/>
      <c r="BF234" s="111"/>
      <c r="BG234" s="111"/>
      <c r="BH234" s="89"/>
      <c r="BI234" s="89"/>
      <c r="BJ234" s="89"/>
      <c r="BK234" s="89"/>
      <c r="BL234" s="89"/>
    </row>
    <row r="235" spans="1:64" x14ac:dyDescent="0.25">
      <c r="A235" s="86">
        <f t="shared" si="114"/>
        <v>234</v>
      </c>
      <c r="B235" s="113">
        <v>1.8142507942375076E-2</v>
      </c>
      <c r="C235" s="88"/>
      <c r="D235" s="88"/>
      <c r="E235" s="194">
        <f t="shared" si="117"/>
        <v>2.9331556196176105E-3</v>
      </c>
      <c r="F235" s="89">
        <f t="shared" si="130"/>
        <v>-3.9651775424452505E-3</v>
      </c>
      <c r="G235" s="113">
        <v>0.19336937710749921</v>
      </c>
      <c r="H235" s="88"/>
      <c r="I235" s="84">
        <f t="shared" si="118"/>
        <v>21607.314289455549</v>
      </c>
      <c r="J235" s="84">
        <f t="shared" si="119"/>
        <v>21785.708581013438</v>
      </c>
      <c r="K235" s="84">
        <f t="shared" si="120"/>
        <v>21964.102872571322</v>
      </c>
      <c r="L235" s="84">
        <f t="shared" si="121"/>
        <v>22142.49716412921</v>
      </c>
      <c r="M235" s="108">
        <f>IF(T235&lt;&gt;0,(((G235+1)*('Data Raw'!$N$1007-'Data Raw'!$N$1008)/2+'Data Raw'!$N$1008)*'Data Raw'!$M$1010+'Data Raw'!$M$1009)*AE235+AE235)</f>
        <v>22320.891455687095</v>
      </c>
      <c r="N235" s="84">
        <f t="shared" si="122"/>
        <v>22499.28574724498</v>
      </c>
      <c r="O235" s="84">
        <f t="shared" si="123"/>
        <v>22677.680038802868</v>
      </c>
      <c r="P235" s="84">
        <f t="shared" si="124"/>
        <v>22856.074330360752</v>
      </c>
      <c r="Q235" s="84">
        <f t="shared" si="125"/>
        <v>23034.468621918641</v>
      </c>
      <c r="R235" s="166" t="str">
        <f t="shared" si="131"/>
        <v/>
      </c>
      <c r="S235" s="109">
        <f>'Data Raw'!E277</f>
        <v>22015.119999999999</v>
      </c>
      <c r="T235" s="109">
        <f>'Data Raw'!G277</f>
        <v>22080.52</v>
      </c>
      <c r="U235" s="109">
        <f>'Data Raw'!D277</f>
        <v>22244.99</v>
      </c>
      <c r="V235" s="166" t="str">
        <f t="shared" si="132"/>
        <v/>
      </c>
      <c r="W235" s="89">
        <f t="shared" si="115"/>
        <v>240.37145568709457</v>
      </c>
      <c r="X235" s="89">
        <f t="shared" si="116"/>
        <v>57778.436709132868</v>
      </c>
      <c r="Y235" s="89">
        <f t="shared" si="133"/>
        <v>342.58825660794446</v>
      </c>
      <c r="Z235" s="109">
        <f t="shared" si="126"/>
        <v>229.87000000000262</v>
      </c>
      <c r="AA235" s="89">
        <f t="shared" si="134"/>
        <v>454.50079889846609</v>
      </c>
      <c r="AB235" s="89">
        <f t="shared" si="135"/>
        <v>21802.061624425689</v>
      </c>
      <c r="AC235" s="89">
        <f t="shared" si="138"/>
        <v>22638.358375574309</v>
      </c>
      <c r="AD235" s="89">
        <f t="shared" si="139"/>
        <v>1</v>
      </c>
      <c r="AE235" s="89">
        <f>'Data Raw'!C277</f>
        <v>22220.21</v>
      </c>
      <c r="AF235" s="89"/>
      <c r="AG235" s="89">
        <f t="shared" si="110"/>
        <v>-139.68999999999869</v>
      </c>
      <c r="AH235" s="89">
        <f t="shared" si="111"/>
        <v>100.68145568709588</v>
      </c>
      <c r="AI235" s="109">
        <f t="shared" si="112"/>
        <v>1</v>
      </c>
      <c r="AJ235" s="109">
        <f t="shared" si="127"/>
        <v>50</v>
      </c>
      <c r="AK235" s="88"/>
      <c r="AL235" s="191" t="str">
        <f t="shared" si="128"/>
        <v/>
      </c>
      <c r="AM235" s="191">
        <f t="shared" si="129"/>
        <v>-139.68999999999869</v>
      </c>
      <c r="AN235" s="88"/>
      <c r="AO235" s="191"/>
      <c r="AP235" s="191">
        <f t="shared" si="113"/>
        <v>19513.296099999636</v>
      </c>
      <c r="AQ235" s="191">
        <f t="shared" si="136"/>
        <v>259.02331417549948</v>
      </c>
      <c r="AR235" s="191">
        <f t="shared" si="137"/>
        <v>-83.56494243244498</v>
      </c>
      <c r="AS235" s="250">
        <f t="shared" si="140"/>
        <v>0</v>
      </c>
      <c r="AT235" s="250">
        <f t="shared" si="141"/>
        <v>0</v>
      </c>
      <c r="AU235" s="250">
        <f t="shared" si="142"/>
        <v>1</v>
      </c>
      <c r="AV235" s="250">
        <f t="shared" si="143"/>
        <v>0</v>
      </c>
      <c r="AW235" s="250">
        <f t="shared" si="144"/>
        <v>0</v>
      </c>
      <c r="AX235" s="250">
        <f t="shared" si="145"/>
        <v>0</v>
      </c>
      <c r="AY235" s="89"/>
      <c r="AZ235" s="111"/>
      <c r="BA235" s="111"/>
      <c r="BB235" s="111"/>
      <c r="BC235" s="111"/>
      <c r="BD235" s="111"/>
      <c r="BE235" s="111"/>
      <c r="BF235" s="111"/>
      <c r="BG235" s="111"/>
      <c r="BH235" s="89"/>
      <c r="BI235" s="89"/>
      <c r="BJ235" s="89"/>
      <c r="BK235" s="89"/>
      <c r="BL235" s="89"/>
    </row>
    <row r="236" spans="1:64" x14ac:dyDescent="0.25">
      <c r="A236" s="86">
        <f t="shared" si="114"/>
        <v>235</v>
      </c>
      <c r="B236" s="113">
        <v>7.5493698970907708E-3</v>
      </c>
      <c r="C236" s="88"/>
      <c r="D236" s="88"/>
      <c r="E236" s="194">
        <f t="shared" si="117"/>
        <v>-1.0593138045284306E-2</v>
      </c>
      <c r="F236" s="89">
        <f t="shared" si="130"/>
        <v>-4.9120290428508297E-3</v>
      </c>
      <c r="G236" s="113">
        <v>0.16620367996079641</v>
      </c>
      <c r="H236" s="88"/>
      <c r="I236" s="84">
        <f t="shared" si="118"/>
        <v>21276.697940744882</v>
      </c>
      <c r="J236" s="84">
        <f t="shared" si="119"/>
        <v>21447.992069048854</v>
      </c>
      <c r="K236" s="84">
        <f t="shared" si="120"/>
        <v>21619.286197352827</v>
      </c>
      <c r="L236" s="84">
        <f t="shared" si="121"/>
        <v>21790.5803256568</v>
      </c>
      <c r="M236" s="108">
        <f>IF(T236&lt;&gt;0,(((G236+1)*('Data Raw'!$N$1007-'Data Raw'!$N$1008)/2+'Data Raw'!$N$1008)*'Data Raw'!$M$1010+'Data Raw'!$M$1009)*AE236+AE236)</f>
        <v>21961.874453960772</v>
      </c>
      <c r="N236" s="84">
        <f t="shared" si="122"/>
        <v>22133.168582264745</v>
      </c>
      <c r="O236" s="84">
        <f t="shared" si="123"/>
        <v>22304.462710568718</v>
      </c>
      <c r="P236" s="84">
        <f t="shared" si="124"/>
        <v>22475.75683887269</v>
      </c>
      <c r="Q236" s="84">
        <f t="shared" si="125"/>
        <v>22647.050967176663</v>
      </c>
      <c r="R236" s="166" t="str">
        <f t="shared" si="131"/>
        <v/>
      </c>
      <c r="S236" s="109">
        <f>'Data Raw'!E278</f>
        <v>21779.19</v>
      </c>
      <c r="T236" s="109">
        <f>'Data Raw'!G278</f>
        <v>21808.98</v>
      </c>
      <c r="U236" s="109">
        <f>'Data Raw'!D278</f>
        <v>22236.93</v>
      </c>
      <c r="V236" s="166" t="str">
        <f t="shared" si="132"/>
        <v/>
      </c>
      <c r="W236" s="89">
        <f t="shared" si="115"/>
        <v>152.89445396077281</v>
      </c>
      <c r="X236" s="89">
        <f t="shared" si="116"/>
        <v>23376.714051962877</v>
      </c>
      <c r="Y236" s="89">
        <f t="shared" si="133"/>
        <v>322.39660478671027</v>
      </c>
      <c r="Z236" s="109">
        <f t="shared" si="126"/>
        <v>457.7400000000016</v>
      </c>
      <c r="AA236" s="89">
        <f t="shared" si="134"/>
        <v>454.96354191297121</v>
      </c>
      <c r="AB236" s="89">
        <f t="shared" si="135"/>
        <v>21524.074320936306</v>
      </c>
      <c r="AC236" s="89">
        <f t="shared" si="138"/>
        <v>22296.725679063697</v>
      </c>
      <c r="AD236" s="89">
        <f t="shared" si="139"/>
        <v>1</v>
      </c>
      <c r="AE236" s="89">
        <f>'Data Raw'!C278</f>
        <v>21910.400000000001</v>
      </c>
      <c r="AF236" s="89"/>
      <c r="AG236" s="89">
        <f t="shared" si="110"/>
        <v>-101.42000000000189</v>
      </c>
      <c r="AH236" s="89">
        <f t="shared" si="111"/>
        <v>51.474453960770916</v>
      </c>
      <c r="AI236" s="109">
        <f t="shared" si="112"/>
        <v>1</v>
      </c>
      <c r="AJ236" s="109">
        <f t="shared" si="127"/>
        <v>50</v>
      </c>
      <c r="AK236" s="88"/>
      <c r="AL236" s="191" t="str">
        <f t="shared" si="128"/>
        <v/>
      </c>
      <c r="AM236" s="191">
        <f t="shared" si="129"/>
        <v>-101.42000000000189</v>
      </c>
      <c r="AN236" s="88"/>
      <c r="AO236" s="191"/>
      <c r="AP236" s="191">
        <f t="shared" si="113"/>
        <v>10286.016400000384</v>
      </c>
      <c r="AQ236" s="191">
        <f t="shared" si="136"/>
        <v>241.51183482266643</v>
      </c>
      <c r="AR236" s="191">
        <f t="shared" si="137"/>
        <v>-80.884769964043841</v>
      </c>
      <c r="AS236" s="250">
        <f t="shared" si="140"/>
        <v>0</v>
      </c>
      <c r="AT236" s="250">
        <f t="shared" si="141"/>
        <v>0</v>
      </c>
      <c r="AU236" s="250">
        <f t="shared" si="142"/>
        <v>1</v>
      </c>
      <c r="AV236" s="250">
        <f t="shared" si="143"/>
        <v>0</v>
      </c>
      <c r="AW236" s="250">
        <f t="shared" si="144"/>
        <v>0</v>
      </c>
      <c r="AX236" s="250">
        <f t="shared" si="145"/>
        <v>0</v>
      </c>
      <c r="AY236" s="89"/>
      <c r="AZ236" s="111"/>
      <c r="BA236" s="111"/>
      <c r="BB236" s="111"/>
      <c r="BC236" s="111"/>
      <c r="BD236" s="111"/>
      <c r="BE236" s="111"/>
      <c r="BF236" s="111"/>
      <c r="BG236" s="111"/>
      <c r="BH236" s="89"/>
      <c r="BI236" s="89"/>
      <c r="BJ236" s="89"/>
      <c r="BK236" s="89"/>
      <c r="BL236" s="89"/>
    </row>
    <row r="237" spans="1:64" x14ac:dyDescent="0.25">
      <c r="A237" s="86">
        <f t="shared" si="114"/>
        <v>236</v>
      </c>
      <c r="B237" s="113">
        <v>1.136946499592901E-2</v>
      </c>
      <c r="C237" s="88"/>
      <c r="D237" s="88"/>
      <c r="E237" s="194">
        <f t="shared" si="117"/>
        <v>3.8200950988382396E-3</v>
      </c>
      <c r="F237" s="89">
        <f t="shared" si="130"/>
        <v>-3.6645827368952484E-3</v>
      </c>
      <c r="G237" s="113">
        <v>0.14782873181337228</v>
      </c>
      <c r="H237" s="88"/>
      <c r="I237" s="84">
        <f t="shared" si="118"/>
        <v>21041.664852497419</v>
      </c>
      <c r="J237" s="84">
        <f t="shared" si="119"/>
        <v>21202.863154890776</v>
      </c>
      <c r="K237" s="84">
        <f t="shared" si="120"/>
        <v>21364.06145728413</v>
      </c>
      <c r="L237" s="84">
        <f t="shared" si="121"/>
        <v>21525.259759677487</v>
      </c>
      <c r="M237" s="108">
        <f>IF(T237&lt;&gt;0,(((G237+1)*('Data Raw'!$N$1007-'Data Raw'!$N$1008)/2+'Data Raw'!$N$1008)*'Data Raw'!$M$1010+'Data Raw'!$M$1009)*AE237+AE237)</f>
        <v>21686.45806207084</v>
      </c>
      <c r="N237" s="84">
        <f t="shared" si="122"/>
        <v>21847.656364464194</v>
      </c>
      <c r="O237" s="84">
        <f t="shared" si="123"/>
        <v>22008.854666857551</v>
      </c>
      <c r="P237" s="84">
        <f t="shared" si="124"/>
        <v>22170.052969250904</v>
      </c>
      <c r="Q237" s="84">
        <f t="shared" si="125"/>
        <v>22331.251271644262</v>
      </c>
      <c r="R237" s="166" t="str">
        <f t="shared" si="131"/>
        <v/>
      </c>
      <c r="S237" s="109">
        <f>'Data Raw'!E279</f>
        <v>21568.22</v>
      </c>
      <c r="T237" s="109">
        <f>'Data Raw'!G279</f>
        <v>21872.01</v>
      </c>
      <c r="U237" s="109">
        <f>'Data Raw'!D279</f>
        <v>21872.01</v>
      </c>
      <c r="V237" s="166">
        <f t="shared" si="132"/>
        <v>1</v>
      </c>
      <c r="W237" s="89">
        <f t="shared" si="115"/>
        <v>-185.55193792915816</v>
      </c>
      <c r="X237" s="89">
        <f t="shared" si="116"/>
        <v>34429.521669266163</v>
      </c>
      <c r="Y237" s="89">
        <f t="shared" si="133"/>
        <v>306.60979071527561</v>
      </c>
      <c r="Z237" s="109">
        <f t="shared" si="126"/>
        <v>303.78999999999724</v>
      </c>
      <c r="AA237" s="89">
        <f t="shared" si="134"/>
        <v>433.36732163968918</v>
      </c>
      <c r="AB237" s="89">
        <f t="shared" si="135"/>
        <v>21280.810989373975</v>
      </c>
      <c r="AC237" s="89">
        <f t="shared" si="138"/>
        <v>22054.249010626023</v>
      </c>
      <c r="AD237" s="89">
        <f t="shared" si="139"/>
        <v>1</v>
      </c>
      <c r="AE237" s="89">
        <f>'Data Raw'!C279</f>
        <v>21667.53</v>
      </c>
      <c r="AF237" s="89"/>
      <c r="AG237" s="89">
        <f t="shared" si="110"/>
        <v>204.47999999999956</v>
      </c>
      <c r="AH237" s="89">
        <f t="shared" si="111"/>
        <v>18.928062070841406</v>
      </c>
      <c r="AI237" s="109">
        <f t="shared" si="112"/>
        <v>1</v>
      </c>
      <c r="AJ237" s="109">
        <f t="shared" si="127"/>
        <v>50</v>
      </c>
      <c r="AK237" s="88"/>
      <c r="AL237" s="191">
        <f t="shared" si="128"/>
        <v>101.42000000000189</v>
      </c>
      <c r="AM237" s="191" t="str">
        <f t="shared" si="129"/>
        <v/>
      </c>
      <c r="AN237" s="88"/>
      <c r="AO237" s="191"/>
      <c r="AP237" s="191">
        <f t="shared" si="113"/>
        <v>41812.070399999822</v>
      </c>
      <c r="AQ237" s="191">
        <f t="shared" si="136"/>
        <v>237.39718650903677</v>
      </c>
      <c r="AR237" s="191">
        <f t="shared" si="137"/>
        <v>-69.212604206238836</v>
      </c>
      <c r="AS237" s="250">
        <f t="shared" si="140"/>
        <v>0</v>
      </c>
      <c r="AT237" s="250">
        <f t="shared" si="141"/>
        <v>0</v>
      </c>
      <c r="AU237" s="250">
        <f t="shared" si="142"/>
        <v>0</v>
      </c>
      <c r="AV237" s="250">
        <f t="shared" si="143"/>
        <v>1</v>
      </c>
      <c r="AW237" s="250">
        <f t="shared" si="144"/>
        <v>0</v>
      </c>
      <c r="AX237" s="250">
        <f t="shared" si="145"/>
        <v>0</v>
      </c>
      <c r="AY237" s="89"/>
      <c r="AZ237" s="111"/>
      <c r="BA237" s="111"/>
      <c r="BB237" s="111"/>
      <c r="BC237" s="111"/>
      <c r="BD237" s="111"/>
      <c r="BE237" s="111"/>
      <c r="BF237" s="111"/>
      <c r="BG237" s="111"/>
      <c r="BH237" s="89"/>
      <c r="BI237" s="89"/>
      <c r="BJ237" s="89"/>
      <c r="BK237" s="89"/>
      <c r="BL237" s="89"/>
    </row>
    <row r="238" spans="1:64" x14ac:dyDescent="0.25">
      <c r="A238" s="86">
        <f t="shared" si="114"/>
        <v>237</v>
      </c>
      <c r="B238" s="113">
        <v>9.533563199362137E-2</v>
      </c>
      <c r="C238" s="88"/>
      <c r="D238" s="88"/>
      <c r="E238" s="194">
        <f t="shared" si="117"/>
        <v>8.3966166997692354E-2</v>
      </c>
      <c r="F238" s="89">
        <f t="shared" si="130"/>
        <v>8.8540957966172663E-3</v>
      </c>
      <c r="G238" s="113">
        <v>0.17029940832303661</v>
      </c>
      <c r="H238" s="88"/>
      <c r="I238" s="84">
        <f t="shared" si="118"/>
        <v>21132.896524435379</v>
      </c>
      <c r="J238" s="84">
        <f t="shared" si="119"/>
        <v>21286.201419793018</v>
      </c>
      <c r="K238" s="84">
        <f t="shared" si="120"/>
        <v>21439.506315150655</v>
      </c>
      <c r="L238" s="84">
        <f t="shared" si="121"/>
        <v>21592.811210508295</v>
      </c>
      <c r="M238" s="108">
        <f>IF(T238&lt;&gt;0,(((G238+1)*('Data Raw'!$N$1007-'Data Raw'!$N$1008)/2+'Data Raw'!$N$1008)*'Data Raw'!$M$1010+'Data Raw'!$M$1009)*AE238+AE238)</f>
        <v>21746.116105865931</v>
      </c>
      <c r="N238" s="84">
        <f t="shared" si="122"/>
        <v>21899.421001223567</v>
      </c>
      <c r="O238" s="84">
        <f t="shared" si="123"/>
        <v>22052.725896581207</v>
      </c>
      <c r="P238" s="84">
        <f t="shared" si="124"/>
        <v>22206.030791938843</v>
      </c>
      <c r="Q238" s="84">
        <f t="shared" si="125"/>
        <v>22359.335687296483</v>
      </c>
      <c r="R238" s="166" t="str">
        <f t="shared" si="131"/>
        <v/>
      </c>
      <c r="S238" s="109">
        <f>'Data Raw'!E280</f>
        <v>21132.54</v>
      </c>
      <c r="T238" s="109">
        <f>'Data Raw'!G280</f>
        <v>21208.3</v>
      </c>
      <c r="U238" s="109">
        <f>'Data Raw'!D280</f>
        <v>21688.03</v>
      </c>
      <c r="V238" s="166" t="str">
        <f t="shared" si="132"/>
        <v/>
      </c>
      <c r="W238" s="89">
        <f t="shared" si="115"/>
        <v>537.8161058659316</v>
      </c>
      <c r="X238" s="89">
        <f t="shared" si="116"/>
        <v>289246.16372879496</v>
      </c>
      <c r="Y238" s="89">
        <f t="shared" si="133"/>
        <v>349.14253051554454</v>
      </c>
      <c r="Z238" s="109">
        <f t="shared" si="126"/>
        <v>555.48999999999796</v>
      </c>
      <c r="AA238" s="89">
        <f t="shared" si="134"/>
        <v>450.8134185483047</v>
      </c>
      <c r="AB238" s="89">
        <f t="shared" si="135"/>
        <v>21319.667776606264</v>
      </c>
      <c r="AC238" s="89">
        <f t="shared" si="138"/>
        <v>22056.392223393734</v>
      </c>
      <c r="AD238" s="89" t="str">
        <f t="shared" si="139"/>
        <v/>
      </c>
      <c r="AE238" s="89">
        <f>'Data Raw'!C280</f>
        <v>21688.03</v>
      </c>
      <c r="AF238" s="89"/>
      <c r="AG238" s="89">
        <f t="shared" si="110"/>
        <v>-479.72999999999956</v>
      </c>
      <c r="AH238" s="89">
        <f t="shared" si="111"/>
        <v>58.086105865932041</v>
      </c>
      <c r="AI238" s="109">
        <f t="shared" si="112"/>
        <v>1</v>
      </c>
      <c r="AJ238" s="109">
        <f t="shared" si="127"/>
        <v>50</v>
      </c>
      <c r="AK238" s="88"/>
      <c r="AL238" s="191" t="str">
        <f t="shared" si="128"/>
        <v/>
      </c>
      <c r="AM238" s="191">
        <f t="shared" si="129"/>
        <v>-479.72999999999956</v>
      </c>
      <c r="AN238" s="88"/>
      <c r="AO238" s="191"/>
      <c r="AP238" s="191">
        <f t="shared" si="113"/>
        <v>230140.87289999958</v>
      </c>
      <c r="AQ238" s="191">
        <f t="shared" si="136"/>
        <v>264.32305467469928</v>
      </c>
      <c r="AR238" s="191">
        <f t="shared" si="137"/>
        <v>-84.819475840845257</v>
      </c>
      <c r="AS238" s="250">
        <f t="shared" si="140"/>
        <v>1</v>
      </c>
      <c r="AT238" s="250">
        <f t="shared" si="141"/>
        <v>0</v>
      </c>
      <c r="AU238" s="250">
        <f t="shared" si="142"/>
        <v>0</v>
      </c>
      <c r="AV238" s="250">
        <f t="shared" si="143"/>
        <v>0</v>
      </c>
      <c r="AW238" s="250">
        <f t="shared" si="144"/>
        <v>0</v>
      </c>
      <c r="AX238" s="250">
        <f t="shared" si="145"/>
        <v>0</v>
      </c>
      <c r="AY238" s="89"/>
      <c r="AZ238" s="111"/>
      <c r="BA238" s="111"/>
      <c r="BB238" s="111"/>
      <c r="BC238" s="111"/>
      <c r="BD238" s="111"/>
      <c r="BE238" s="111"/>
      <c r="BF238" s="111"/>
      <c r="BG238" s="111"/>
      <c r="BH238" s="89"/>
      <c r="BI238" s="89"/>
      <c r="BJ238" s="89"/>
      <c r="BK238" s="89"/>
      <c r="BL238" s="89"/>
    </row>
    <row r="239" spans="1:64" x14ac:dyDescent="0.25">
      <c r="A239" s="86">
        <f t="shared" si="114"/>
        <v>238</v>
      </c>
      <c r="B239" s="113">
        <v>2.7317940184219979E-3</v>
      </c>
      <c r="C239" s="88"/>
      <c r="D239" s="88"/>
      <c r="E239" s="194">
        <f t="shared" si="117"/>
        <v>-9.2603837975199374E-2</v>
      </c>
      <c r="F239" s="89">
        <f t="shared" si="130"/>
        <v>-5.6398947422136823E-3</v>
      </c>
      <c r="G239" s="113">
        <v>0.10806142891912131</v>
      </c>
      <c r="H239" s="88"/>
      <c r="I239" s="84">
        <f t="shared" si="118"/>
        <v>20531.521602519268</v>
      </c>
      <c r="J239" s="84">
        <f t="shared" si="119"/>
        <v>20706.092867777043</v>
      </c>
      <c r="K239" s="84">
        <f t="shared" si="120"/>
        <v>20880.664133034814</v>
      </c>
      <c r="L239" s="84">
        <f t="shared" si="121"/>
        <v>21055.235398292589</v>
      </c>
      <c r="M239" s="108">
        <f>IF(T239&lt;&gt;0,(((G239+1)*('Data Raw'!$N$1007-'Data Raw'!$N$1008)/2+'Data Raw'!$N$1008)*'Data Raw'!$M$1010+'Data Raw'!$M$1009)*AE239+AE239)</f>
        <v>21229.80666355036</v>
      </c>
      <c r="N239" s="84">
        <f t="shared" si="122"/>
        <v>21404.377928808131</v>
      </c>
      <c r="O239" s="84">
        <f t="shared" si="123"/>
        <v>21578.949194065906</v>
      </c>
      <c r="P239" s="84">
        <f t="shared" si="124"/>
        <v>21753.520459323678</v>
      </c>
      <c r="Q239" s="84">
        <f t="shared" si="125"/>
        <v>21928.091724581453</v>
      </c>
      <c r="R239" s="166" t="str">
        <f t="shared" si="131"/>
        <v/>
      </c>
      <c r="S239" s="109">
        <f>'Data Raw'!E281</f>
        <v>20988.2</v>
      </c>
      <c r="T239" s="109">
        <f>'Data Raw'!G281</f>
        <v>21319.13</v>
      </c>
      <c r="U239" s="109">
        <f>'Data Raw'!D281</f>
        <v>21519.13</v>
      </c>
      <c r="V239" s="166" t="str">
        <f t="shared" si="132"/>
        <v/>
      </c>
      <c r="W239" s="89">
        <f t="shared" si="115"/>
        <v>-89.323336449640919</v>
      </c>
      <c r="X239" s="89">
        <f t="shared" si="116"/>
        <v>7978.65843449575</v>
      </c>
      <c r="Y239" s="89">
        <f t="shared" si="133"/>
        <v>325.00147211167331</v>
      </c>
      <c r="Z239" s="109">
        <f t="shared" si="126"/>
        <v>530.93000000000029</v>
      </c>
      <c r="AA239" s="89">
        <f t="shared" si="134"/>
        <v>462.25864446997548</v>
      </c>
      <c r="AB239" s="89">
        <f t="shared" si="135"/>
        <v>20895.988594233942</v>
      </c>
      <c r="AC239" s="89">
        <f t="shared" si="138"/>
        <v>21662.371405766058</v>
      </c>
      <c r="AD239" s="89">
        <f t="shared" si="139"/>
        <v>1</v>
      </c>
      <c r="AE239" s="89">
        <f>'Data Raw'!C281</f>
        <v>21279.18</v>
      </c>
      <c r="AF239" s="89"/>
      <c r="AG239" s="89">
        <f t="shared" si="110"/>
        <v>39.950000000000728</v>
      </c>
      <c r="AH239" s="89">
        <f t="shared" si="111"/>
        <v>-49.373336449640192</v>
      </c>
      <c r="AI239" s="109">
        <f t="shared" si="112"/>
        <v>-1</v>
      </c>
      <c r="AJ239" s="109">
        <f t="shared" si="127"/>
        <v>50</v>
      </c>
      <c r="AK239" s="88"/>
      <c r="AL239" s="191" t="str">
        <f t="shared" si="128"/>
        <v/>
      </c>
      <c r="AM239" s="191">
        <f t="shared" si="129"/>
        <v>-39.950000000000728</v>
      </c>
      <c r="AN239" s="88"/>
      <c r="AO239" s="191"/>
      <c r="AP239" s="191">
        <f t="shared" si="113"/>
        <v>1596.002500000058</v>
      </c>
      <c r="AQ239" s="191">
        <f t="shared" si="136"/>
        <v>239.39271526639945</v>
      </c>
      <c r="AR239" s="191">
        <f t="shared" si="137"/>
        <v>-85.608756845273859</v>
      </c>
      <c r="AS239" s="250">
        <f t="shared" si="140"/>
        <v>0</v>
      </c>
      <c r="AT239" s="250">
        <f t="shared" si="141"/>
        <v>0</v>
      </c>
      <c r="AU239" s="250">
        <f t="shared" si="142"/>
        <v>0</v>
      </c>
      <c r="AV239" s="250">
        <f t="shared" si="143"/>
        <v>1</v>
      </c>
      <c r="AW239" s="250">
        <f t="shared" si="144"/>
        <v>0</v>
      </c>
      <c r="AX239" s="250">
        <f t="shared" si="145"/>
        <v>0</v>
      </c>
      <c r="AY239" s="89"/>
      <c r="AZ239" s="111"/>
      <c r="BA239" s="111"/>
      <c r="BB239" s="111"/>
      <c r="BC239" s="111"/>
      <c r="BD239" s="111"/>
      <c r="BE239" s="111"/>
      <c r="BF239" s="111"/>
      <c r="BG239" s="111"/>
      <c r="BH239" s="89"/>
      <c r="BI239" s="89"/>
      <c r="BJ239" s="89"/>
      <c r="BK239" s="89"/>
      <c r="BL239" s="89"/>
    </row>
    <row r="240" spans="1:64" x14ac:dyDescent="0.25">
      <c r="A240" s="86">
        <f t="shared" si="114"/>
        <v>239</v>
      </c>
      <c r="B240" s="113">
        <v>1.5824374173418792E-2</v>
      </c>
      <c r="C240" s="88"/>
      <c r="D240" s="88"/>
      <c r="E240" s="194">
        <f t="shared" si="117"/>
        <v>1.3092580154996794E-2</v>
      </c>
      <c r="F240" s="89">
        <f t="shared" si="130"/>
        <v>-2.9638268997550423E-3</v>
      </c>
      <c r="G240" s="113">
        <v>0.11794011215576387</v>
      </c>
      <c r="H240" s="88"/>
      <c r="I240" s="84">
        <f t="shared" si="118"/>
        <v>20510.258512732555</v>
      </c>
      <c r="J240" s="84">
        <f t="shared" si="119"/>
        <v>20672.759248788396</v>
      </c>
      <c r="K240" s="84">
        <f t="shared" si="120"/>
        <v>20835.25998484423</v>
      </c>
      <c r="L240" s="84">
        <f t="shared" si="121"/>
        <v>20997.760720900067</v>
      </c>
      <c r="M240" s="108">
        <f>IF(T240&lt;&gt;0,(((G240+1)*('Data Raw'!$N$1007-'Data Raw'!$N$1008)/2+'Data Raw'!$N$1008)*'Data Raw'!$M$1010+'Data Raw'!$M$1009)*AE240+AE240)</f>
        <v>21160.261456955905</v>
      </c>
      <c r="N240" s="84">
        <f t="shared" si="122"/>
        <v>21322.762193011742</v>
      </c>
      <c r="O240" s="84">
        <f t="shared" si="123"/>
        <v>21485.26292906758</v>
      </c>
      <c r="P240" s="84">
        <f t="shared" si="124"/>
        <v>21647.763665123413</v>
      </c>
      <c r="Q240" s="84">
        <f t="shared" si="125"/>
        <v>21810.264401179254</v>
      </c>
      <c r="R240" s="166" t="str">
        <f t="shared" si="131"/>
        <v/>
      </c>
      <c r="S240" s="109">
        <f>'Data Raw'!E282</f>
        <v>21141.06</v>
      </c>
      <c r="T240" s="109">
        <f>'Data Raw'!G282</f>
        <v>21374.37</v>
      </c>
      <c r="U240" s="109">
        <f>'Data Raw'!D282</f>
        <v>21531.48</v>
      </c>
      <c r="V240" s="166" t="str">
        <f t="shared" si="132"/>
        <v/>
      </c>
      <c r="W240" s="89">
        <f t="shared" si="115"/>
        <v>-214.1085430440944</v>
      </c>
      <c r="X240" s="89">
        <f t="shared" si="116"/>
        <v>45842.468204464829</v>
      </c>
      <c r="Y240" s="89">
        <f t="shared" si="133"/>
        <v>311.5853951861107</v>
      </c>
      <c r="Z240" s="109">
        <f t="shared" si="126"/>
        <v>390.41999999999825</v>
      </c>
      <c r="AA240" s="89">
        <f t="shared" si="134"/>
        <v>451.9959809742644</v>
      </c>
      <c r="AB240" s="89">
        <f t="shared" si="135"/>
        <v>20799.700152200519</v>
      </c>
      <c r="AC240" s="89">
        <f t="shared" si="138"/>
        <v>21585.539847799479</v>
      </c>
      <c r="AD240" s="89">
        <f t="shared" si="139"/>
        <v>1</v>
      </c>
      <c r="AE240" s="89">
        <f>'Data Raw'!C282</f>
        <v>21192.62</v>
      </c>
      <c r="AF240" s="89"/>
      <c r="AG240" s="89">
        <f t="shared" si="110"/>
        <v>181.75</v>
      </c>
      <c r="AH240" s="89">
        <f t="shared" si="111"/>
        <v>-32.358543044094404</v>
      </c>
      <c r="AI240" s="109">
        <f t="shared" si="112"/>
        <v>-1</v>
      </c>
      <c r="AJ240" s="109">
        <f t="shared" si="127"/>
        <v>50</v>
      </c>
      <c r="AK240" s="88"/>
      <c r="AL240" s="191" t="str">
        <f t="shared" si="128"/>
        <v/>
      </c>
      <c r="AM240" s="191">
        <f t="shared" si="129"/>
        <v>-181.75</v>
      </c>
      <c r="AN240" s="88"/>
      <c r="AO240" s="191"/>
      <c r="AP240" s="191">
        <f t="shared" si="113"/>
        <v>33033.0625</v>
      </c>
      <c r="AQ240" s="191">
        <f t="shared" si="136"/>
        <v>232.98796912568838</v>
      </c>
      <c r="AR240" s="191">
        <f t="shared" si="137"/>
        <v>-78.597426060422322</v>
      </c>
      <c r="AS240" s="250">
        <f t="shared" si="140"/>
        <v>0</v>
      </c>
      <c r="AT240" s="250">
        <f t="shared" si="141"/>
        <v>0</v>
      </c>
      <c r="AU240" s="250">
        <f t="shared" si="142"/>
        <v>0</v>
      </c>
      <c r="AV240" s="250">
        <f t="shared" si="143"/>
        <v>1</v>
      </c>
      <c r="AW240" s="250">
        <f t="shared" si="144"/>
        <v>0</v>
      </c>
      <c r="AX240" s="250">
        <f t="shared" si="145"/>
        <v>0</v>
      </c>
      <c r="AY240" s="89"/>
      <c r="AZ240" s="111"/>
      <c r="BA240" s="111"/>
      <c r="BB240" s="111"/>
      <c r="BC240" s="111"/>
      <c r="BD240" s="111"/>
      <c r="BE240" s="111"/>
      <c r="BF240" s="111"/>
      <c r="BG240" s="111"/>
      <c r="BH240" s="89"/>
      <c r="BI240" s="89"/>
      <c r="BJ240" s="89"/>
      <c r="BK240" s="89"/>
      <c r="BL240" s="89"/>
    </row>
    <row r="241" spans="1:64" x14ac:dyDescent="0.25">
      <c r="A241" s="86">
        <f t="shared" si="114"/>
        <v>240</v>
      </c>
      <c r="B241" s="113">
        <v>5.9997132356379916E-4</v>
      </c>
      <c r="C241" s="88"/>
      <c r="D241" s="88"/>
      <c r="E241" s="194">
        <f t="shared" si="117"/>
        <v>-1.5224402849854993E-2</v>
      </c>
      <c r="F241" s="89">
        <f t="shared" si="130"/>
        <v>-4.7153377497693213E-3</v>
      </c>
      <c r="G241" s="113">
        <v>0.14420724493517528</v>
      </c>
      <c r="H241" s="88"/>
      <c r="I241" s="84">
        <f t="shared" si="118"/>
        <v>20852.686234858909</v>
      </c>
      <c r="J241" s="84">
        <f t="shared" si="119"/>
        <v>21008.478932451962</v>
      </c>
      <c r="K241" s="84">
        <f t="shared" si="120"/>
        <v>21164.271630045019</v>
      </c>
      <c r="L241" s="84">
        <f t="shared" si="121"/>
        <v>21320.064327638072</v>
      </c>
      <c r="M241" s="108">
        <f>IF(T241&lt;&gt;0,(((G241+1)*('Data Raw'!$N$1007-'Data Raw'!$N$1008)/2+'Data Raw'!$N$1008)*'Data Raw'!$M$1010+'Data Raw'!$M$1009)*AE241+AE241)</f>
        <v>21475.857025231129</v>
      </c>
      <c r="N241" s="84">
        <f t="shared" si="122"/>
        <v>21631.649722824186</v>
      </c>
      <c r="O241" s="84">
        <f t="shared" si="123"/>
        <v>21787.442420417239</v>
      </c>
      <c r="P241" s="84">
        <f t="shared" si="124"/>
        <v>21943.235118010296</v>
      </c>
      <c r="Q241" s="84">
        <f t="shared" si="125"/>
        <v>22099.027815603349</v>
      </c>
      <c r="R241" s="166" t="str">
        <f t="shared" si="131"/>
        <v/>
      </c>
      <c r="S241" s="109">
        <f>'Data Raw'!E283</f>
        <v>21358.73</v>
      </c>
      <c r="T241" s="109">
        <f>'Data Raw'!G283</f>
        <v>21518.080000000002</v>
      </c>
      <c r="U241" s="109">
        <f>'Data Raw'!D283</f>
        <v>21587.47</v>
      </c>
      <c r="V241" s="166">
        <f t="shared" si="132"/>
        <v>1</v>
      </c>
      <c r="W241" s="89">
        <f t="shared" si="115"/>
        <v>-42.222974768872518</v>
      </c>
      <c r="X241" s="89">
        <f t="shared" si="116"/>
        <v>1782.7795983328454</v>
      </c>
      <c r="Y241" s="89">
        <f t="shared" si="133"/>
        <v>288.91311856632649</v>
      </c>
      <c r="Z241" s="109">
        <f t="shared" si="126"/>
        <v>228.7400000000016</v>
      </c>
      <c r="AA241" s="89">
        <f t="shared" si="134"/>
        <v>420.10226940651262</v>
      </c>
      <c r="AB241" s="89">
        <f t="shared" si="135"/>
        <v>21079.153416171874</v>
      </c>
      <c r="AC241" s="89">
        <f t="shared" si="138"/>
        <v>21847.546583828123</v>
      </c>
      <c r="AD241" s="89">
        <f t="shared" si="139"/>
        <v>1</v>
      </c>
      <c r="AE241" s="89">
        <f>'Data Raw'!C283</f>
        <v>21463.35</v>
      </c>
      <c r="AF241" s="89"/>
      <c r="AG241" s="89">
        <f t="shared" si="110"/>
        <v>54.730000000003201</v>
      </c>
      <c r="AH241" s="89">
        <f t="shared" si="111"/>
        <v>12.507025231130683</v>
      </c>
      <c r="AI241" s="109">
        <f t="shared" si="112"/>
        <v>1</v>
      </c>
      <c r="AJ241" s="109">
        <f t="shared" si="127"/>
        <v>50</v>
      </c>
      <c r="AK241" s="88"/>
      <c r="AL241" s="191">
        <f t="shared" si="128"/>
        <v>181.75</v>
      </c>
      <c r="AM241" s="191" t="str">
        <f t="shared" si="129"/>
        <v/>
      </c>
      <c r="AN241" s="88"/>
      <c r="AO241" s="191"/>
      <c r="AP241" s="191">
        <f t="shared" si="113"/>
        <v>2995.3729000003505</v>
      </c>
      <c r="AQ241" s="191">
        <f t="shared" si="136"/>
        <v>213.18152811172334</v>
      </c>
      <c r="AR241" s="191">
        <f t="shared" si="137"/>
        <v>-75.73159045460315</v>
      </c>
      <c r="AS241" s="250">
        <f t="shared" si="140"/>
        <v>0</v>
      </c>
      <c r="AT241" s="250">
        <f t="shared" si="141"/>
        <v>0</v>
      </c>
      <c r="AU241" s="250">
        <f t="shared" si="142"/>
        <v>0</v>
      </c>
      <c r="AV241" s="250">
        <f t="shared" si="143"/>
        <v>1</v>
      </c>
      <c r="AW241" s="250">
        <f t="shared" si="144"/>
        <v>0</v>
      </c>
      <c r="AX241" s="250">
        <f t="shared" si="145"/>
        <v>0</v>
      </c>
      <c r="AY241" s="89"/>
      <c r="AZ241" s="111"/>
      <c r="BA241" s="111"/>
      <c r="BB241" s="111"/>
      <c r="BC241" s="111"/>
      <c r="BD241" s="111"/>
      <c r="BE241" s="111"/>
      <c r="BF241" s="111"/>
      <c r="BG241" s="111"/>
      <c r="BH241" s="89"/>
      <c r="BI241" s="89"/>
      <c r="BJ241" s="89"/>
      <c r="BK241" s="89"/>
      <c r="BL241" s="89"/>
    </row>
    <row r="242" spans="1:64" x14ac:dyDescent="0.25">
      <c r="A242" s="86">
        <f t="shared" si="114"/>
        <v>241</v>
      </c>
      <c r="B242" s="113">
        <v>3.3798395243150713E-3</v>
      </c>
      <c r="C242" s="88"/>
      <c r="D242" s="88"/>
      <c r="E242" s="194">
        <f t="shared" si="117"/>
        <v>2.779868200751272E-3</v>
      </c>
      <c r="F242" s="89">
        <f t="shared" si="130"/>
        <v>-3.6445940425520944E-3</v>
      </c>
      <c r="G242" s="113">
        <v>0.14893115902330484</v>
      </c>
      <c r="H242" s="88"/>
      <c r="I242" s="84">
        <f t="shared" si="118"/>
        <v>20548.480000360338</v>
      </c>
      <c r="J242" s="84">
        <f t="shared" si="119"/>
        <v>20692.936559643505</v>
      </c>
      <c r="K242" s="84">
        <f t="shared" si="120"/>
        <v>20837.393118926666</v>
      </c>
      <c r="L242" s="84">
        <f t="shared" si="121"/>
        <v>20981.84967820983</v>
      </c>
      <c r="M242" s="108">
        <f>IF(T242&lt;&gt;0,(((G242+1)*('Data Raw'!$N$1007-'Data Raw'!$N$1008)/2+'Data Raw'!$N$1008)*'Data Raw'!$M$1010+'Data Raw'!$M$1009)*AE242+AE242)</f>
        <v>21126.306237492994</v>
      </c>
      <c r="N242" s="84">
        <f t="shared" si="122"/>
        <v>21270.762796776158</v>
      </c>
      <c r="O242" s="84">
        <f t="shared" si="123"/>
        <v>21415.219356059322</v>
      </c>
      <c r="P242" s="84">
        <f t="shared" si="124"/>
        <v>21559.675915342483</v>
      </c>
      <c r="Q242" s="84">
        <f t="shared" si="125"/>
        <v>21704.132474625651</v>
      </c>
      <c r="R242" s="166" t="str">
        <f t="shared" si="131"/>
        <v/>
      </c>
      <c r="S242" s="109">
        <f>'Data Raw'!E284</f>
        <v>20896.43</v>
      </c>
      <c r="T242" s="109">
        <f>'Data Raw'!G284</f>
        <v>21027.759999999998</v>
      </c>
      <c r="U242" s="109">
        <f>'Data Raw'!D284</f>
        <v>21191.8</v>
      </c>
      <c r="V242" s="166" t="str">
        <f t="shared" si="132"/>
        <v/>
      </c>
      <c r="W242" s="89">
        <f t="shared" si="115"/>
        <v>98.546237492995715</v>
      </c>
      <c r="X242" s="89">
        <f t="shared" si="116"/>
        <v>9711.3609240259138</v>
      </c>
      <c r="Y242" s="89">
        <f t="shared" si="133"/>
        <v>270.06245346542323</v>
      </c>
      <c r="Z242" s="109">
        <f t="shared" si="126"/>
        <v>295.36999999999898</v>
      </c>
      <c r="AA242" s="89">
        <f t="shared" si="134"/>
        <v>402.28337377701069</v>
      </c>
      <c r="AB242" s="89">
        <f t="shared" si="135"/>
        <v>20748.913071004463</v>
      </c>
      <c r="AC242" s="89">
        <f t="shared" si="138"/>
        <v>21463.086928995537</v>
      </c>
      <c r="AD242" s="89">
        <f t="shared" si="139"/>
        <v>1</v>
      </c>
      <c r="AE242" s="89">
        <f>'Data Raw'!C284</f>
        <v>21106</v>
      </c>
      <c r="AF242" s="89"/>
      <c r="AG242" s="89">
        <f t="shared" si="110"/>
        <v>-78.240000000001601</v>
      </c>
      <c r="AH242" s="89">
        <f t="shared" si="111"/>
        <v>20.306237492994114</v>
      </c>
      <c r="AI242" s="109">
        <f t="shared" si="112"/>
        <v>1</v>
      </c>
      <c r="AJ242" s="109">
        <f t="shared" si="127"/>
        <v>50</v>
      </c>
      <c r="AK242" s="88"/>
      <c r="AL242" s="191" t="str">
        <f t="shared" si="128"/>
        <v/>
      </c>
      <c r="AM242" s="191">
        <f t="shared" si="129"/>
        <v>-78.240000000001601</v>
      </c>
      <c r="AN242" s="88"/>
      <c r="AO242" s="191"/>
      <c r="AP242" s="191">
        <f t="shared" si="113"/>
        <v>6121.4976000002507</v>
      </c>
      <c r="AQ242" s="191">
        <f t="shared" si="136"/>
        <v>198.18802498819869</v>
      </c>
      <c r="AR242" s="191">
        <f t="shared" si="137"/>
        <v>-71.874428477224541</v>
      </c>
      <c r="AS242" s="250">
        <f t="shared" si="140"/>
        <v>0</v>
      </c>
      <c r="AT242" s="250">
        <f t="shared" si="141"/>
        <v>0</v>
      </c>
      <c r="AU242" s="250">
        <f t="shared" si="142"/>
        <v>1</v>
      </c>
      <c r="AV242" s="250">
        <f t="shared" si="143"/>
        <v>0</v>
      </c>
      <c r="AW242" s="250">
        <f t="shared" si="144"/>
        <v>0</v>
      </c>
      <c r="AX242" s="250">
        <f t="shared" si="145"/>
        <v>0</v>
      </c>
      <c r="AY242" s="89"/>
      <c r="AZ242" s="111"/>
      <c r="BA242" s="111"/>
      <c r="BB242" s="111"/>
      <c r="BC242" s="111"/>
      <c r="BD242" s="111"/>
      <c r="BE242" s="111"/>
      <c r="BF242" s="111"/>
      <c r="BG242" s="111"/>
      <c r="BH242" s="89"/>
      <c r="BI242" s="89"/>
      <c r="BJ242" s="89"/>
      <c r="BK242" s="89"/>
      <c r="BL242" s="89"/>
    </row>
    <row r="243" spans="1:64" x14ac:dyDescent="0.25">
      <c r="A243" s="86">
        <f t="shared" si="114"/>
        <v>242</v>
      </c>
      <c r="B243" s="113">
        <v>2.8618438386893564E-4</v>
      </c>
      <c r="C243" s="88"/>
      <c r="D243" s="88"/>
      <c r="E243" s="194">
        <f t="shared" si="117"/>
        <v>-3.0936551404461355E-3</v>
      </c>
      <c r="F243" s="89">
        <f t="shared" si="130"/>
        <v>-3.5658884851083859E-3</v>
      </c>
      <c r="G243" s="113">
        <v>0.13714454843382642</v>
      </c>
      <c r="H243" s="88"/>
      <c r="I243" s="84">
        <f t="shared" si="118"/>
        <v>20433.039937039062</v>
      </c>
      <c r="J243" s="84">
        <f t="shared" si="119"/>
        <v>20568.071163771776</v>
      </c>
      <c r="K243" s="84">
        <f t="shared" si="120"/>
        <v>20703.102390504486</v>
      </c>
      <c r="L243" s="84">
        <f t="shared" si="121"/>
        <v>20838.133617237199</v>
      </c>
      <c r="M243" s="108">
        <f>IF(T243&lt;&gt;0,(((G243+1)*('Data Raw'!$N$1007-'Data Raw'!$N$1008)/2+'Data Raw'!$N$1008)*'Data Raw'!$M$1010+'Data Raw'!$M$1009)*AE243+AE243)</f>
        <v>20973.164843969909</v>
      </c>
      <c r="N243" s="84">
        <f t="shared" si="122"/>
        <v>21108.196070702619</v>
      </c>
      <c r="O243" s="84">
        <f t="shared" si="123"/>
        <v>21243.227297435333</v>
      </c>
      <c r="P243" s="84">
        <f t="shared" si="124"/>
        <v>21378.258524168043</v>
      </c>
      <c r="Q243" s="84">
        <f t="shared" si="125"/>
        <v>21513.289750900756</v>
      </c>
      <c r="R243" s="166" t="str">
        <f t="shared" si="131"/>
        <v/>
      </c>
      <c r="S243" s="109">
        <f>'Data Raw'!E285</f>
        <v>20889.02</v>
      </c>
      <c r="T243" s="109">
        <f>'Data Raw'!G285</f>
        <v>20944.669999999998</v>
      </c>
      <c r="U243" s="109">
        <f>'Data Raw'!D285</f>
        <v>21214.98</v>
      </c>
      <c r="V243" s="166" t="str">
        <f t="shared" si="132"/>
        <v/>
      </c>
      <c r="W243" s="89">
        <f t="shared" si="115"/>
        <v>28.494843969911017</v>
      </c>
      <c r="X243" s="89">
        <f t="shared" si="116"/>
        <v>811.95613286957428</v>
      </c>
      <c r="Y243" s="89">
        <f t="shared" si="133"/>
        <v>250.26110044267563</v>
      </c>
      <c r="Z243" s="109">
        <f t="shared" si="126"/>
        <v>325.95999999999913</v>
      </c>
      <c r="AA243" s="89">
        <f t="shared" si="134"/>
        <v>391.38003466600901</v>
      </c>
      <c r="AB243" s="89">
        <f t="shared" si="135"/>
        <v>20630.899132289542</v>
      </c>
      <c r="AC243" s="89">
        <f t="shared" si="138"/>
        <v>21314.780867710459</v>
      </c>
      <c r="AD243" s="89">
        <f t="shared" si="139"/>
        <v>1</v>
      </c>
      <c r="AE243" s="89">
        <f>'Data Raw'!C285</f>
        <v>20972.84</v>
      </c>
      <c r="AF243" s="89"/>
      <c r="AG243" s="89">
        <f t="shared" si="110"/>
        <v>-28.170000000001892</v>
      </c>
      <c r="AH243" s="89">
        <f t="shared" si="111"/>
        <v>0.32484396990912501</v>
      </c>
      <c r="AI243" s="109">
        <f t="shared" si="112"/>
        <v>1</v>
      </c>
      <c r="AJ243" s="109">
        <f t="shared" si="127"/>
        <v>50</v>
      </c>
      <c r="AK243" s="88"/>
      <c r="AL243" s="191" t="str">
        <f t="shared" si="128"/>
        <v/>
      </c>
      <c r="AM243" s="191">
        <f t="shared" si="129"/>
        <v>-28.170000000001892</v>
      </c>
      <c r="AN243" s="88"/>
      <c r="AO243" s="191"/>
      <c r="AP243" s="191">
        <f t="shared" si="113"/>
        <v>793.54890000010653</v>
      </c>
      <c r="AQ243" s="191">
        <f t="shared" si="136"/>
        <v>179.29713332284351</v>
      </c>
      <c r="AR243" s="191">
        <f t="shared" si="137"/>
        <v>-70.96396711983212</v>
      </c>
      <c r="AS243" s="250">
        <f t="shared" si="140"/>
        <v>0</v>
      </c>
      <c r="AT243" s="250">
        <f t="shared" si="141"/>
        <v>0</v>
      </c>
      <c r="AU243" s="250">
        <f t="shared" si="142"/>
        <v>1</v>
      </c>
      <c r="AV243" s="250">
        <f t="shared" si="143"/>
        <v>0</v>
      </c>
      <c r="AW243" s="250">
        <f t="shared" si="144"/>
        <v>0</v>
      </c>
      <c r="AX243" s="250">
        <f t="shared" si="145"/>
        <v>0</v>
      </c>
      <c r="AY243" s="89"/>
      <c r="AZ243" s="111"/>
      <c r="BA243" s="111"/>
      <c r="BB243" s="111"/>
      <c r="BC243" s="111"/>
      <c r="BD243" s="111"/>
      <c r="BE243" s="111"/>
      <c r="BF243" s="111"/>
      <c r="BG243" s="111"/>
      <c r="BH243" s="89"/>
      <c r="BI243" s="89"/>
      <c r="BJ243" s="89"/>
      <c r="BK243" s="89"/>
      <c r="BL243" s="89"/>
    </row>
    <row r="244" spans="1:64" x14ac:dyDescent="0.25">
      <c r="A244" s="86">
        <f t="shared" si="114"/>
        <v>243</v>
      </c>
      <c r="B244" s="113">
        <v>3.1148828988204515E-3</v>
      </c>
      <c r="C244" s="88"/>
      <c r="D244" s="88"/>
      <c r="E244" s="194">
        <f t="shared" si="117"/>
        <v>2.8286985149515156E-3</v>
      </c>
      <c r="F244" s="89">
        <f t="shared" si="130"/>
        <v>-2.6523760565283993E-3</v>
      </c>
      <c r="G244" s="113">
        <v>0.13366065278571798</v>
      </c>
      <c r="H244" s="88"/>
      <c r="I244" s="84">
        <f t="shared" si="118"/>
        <v>20274.845138036722</v>
      </c>
      <c r="J244" s="84">
        <f t="shared" si="119"/>
        <v>20399.975688258062</v>
      </c>
      <c r="K244" s="84">
        <f t="shared" si="120"/>
        <v>20525.106238479399</v>
      </c>
      <c r="L244" s="84">
        <f t="shared" si="121"/>
        <v>20650.236788700739</v>
      </c>
      <c r="M244" s="108">
        <f>IF(T244&lt;&gt;0,(((G244+1)*('Data Raw'!$N$1007-'Data Raw'!$N$1008)/2+'Data Raw'!$N$1008)*'Data Raw'!$M$1010+'Data Raw'!$M$1009)*AE244+AE244)</f>
        <v>20775.367338922075</v>
      </c>
      <c r="N244" s="84">
        <f t="shared" si="122"/>
        <v>20900.497889143411</v>
      </c>
      <c r="O244" s="84">
        <f t="shared" si="123"/>
        <v>21025.628439364751</v>
      </c>
      <c r="P244" s="84">
        <f t="shared" si="124"/>
        <v>21150.758989586087</v>
      </c>
      <c r="Q244" s="84">
        <f t="shared" si="125"/>
        <v>21275.889539807427</v>
      </c>
      <c r="R244" s="166" t="str">
        <f t="shared" si="131"/>
        <v/>
      </c>
      <c r="S244" s="109">
        <f>'Data Raw'!E286</f>
        <v>20483.86</v>
      </c>
      <c r="T244" s="109">
        <f>'Data Raw'!G286</f>
        <v>20682.22</v>
      </c>
      <c r="U244" s="109">
        <f>'Data Raw'!D286</f>
        <v>20920.599999999999</v>
      </c>
      <c r="V244" s="166">
        <f t="shared" si="132"/>
        <v>1</v>
      </c>
      <c r="W244" s="89">
        <f t="shared" si="115"/>
        <v>93.147338922073686</v>
      </c>
      <c r="X244" s="89">
        <f t="shared" si="116"/>
        <v>8676.4267482636642</v>
      </c>
      <c r="Y244" s="89">
        <f t="shared" si="133"/>
        <v>234.35630294701073</v>
      </c>
      <c r="Z244" s="109">
        <f t="shared" si="126"/>
        <v>436.73999999999796</v>
      </c>
      <c r="AA244" s="89">
        <f t="shared" si="134"/>
        <v>397.8600297137217</v>
      </c>
      <c r="AB244" s="89">
        <f t="shared" si="135"/>
        <v>20448.186970533894</v>
      </c>
      <c r="AC244" s="89">
        <f t="shared" si="138"/>
        <v>21113.533029466107</v>
      </c>
      <c r="AD244" s="89">
        <f t="shared" si="139"/>
        <v>1</v>
      </c>
      <c r="AE244" s="89">
        <f>'Data Raw'!C286</f>
        <v>20780.86</v>
      </c>
      <c r="AF244" s="89"/>
      <c r="AG244" s="89">
        <f t="shared" si="110"/>
        <v>-98.639999999999418</v>
      </c>
      <c r="AH244" s="89">
        <f t="shared" si="111"/>
        <v>-5.4926610779257317</v>
      </c>
      <c r="AI244" s="109">
        <f t="shared" si="112"/>
        <v>-1</v>
      </c>
      <c r="AJ244" s="109">
        <f t="shared" si="127"/>
        <v>50</v>
      </c>
      <c r="AK244" s="88"/>
      <c r="AL244" s="191">
        <f t="shared" si="128"/>
        <v>28.170000000001892</v>
      </c>
      <c r="AM244" s="191" t="str">
        <f t="shared" si="129"/>
        <v/>
      </c>
      <c r="AN244" s="88"/>
      <c r="AO244" s="191"/>
      <c r="AP244" s="191">
        <f t="shared" si="113"/>
        <v>9729.849599999885</v>
      </c>
      <c r="AQ244" s="191">
        <f t="shared" si="136"/>
        <v>170.33522962030526</v>
      </c>
      <c r="AR244" s="191">
        <f t="shared" si="137"/>
        <v>-64.021073326705476</v>
      </c>
      <c r="AS244" s="250">
        <f t="shared" si="140"/>
        <v>0</v>
      </c>
      <c r="AT244" s="250">
        <f t="shared" si="141"/>
        <v>0</v>
      </c>
      <c r="AU244" s="250">
        <f t="shared" si="142"/>
        <v>1</v>
      </c>
      <c r="AV244" s="250">
        <f t="shared" si="143"/>
        <v>0</v>
      </c>
      <c r="AW244" s="250">
        <f t="shared" si="144"/>
        <v>0</v>
      </c>
      <c r="AX244" s="250">
        <f t="shared" si="145"/>
        <v>0</v>
      </c>
      <c r="AY244" s="89"/>
      <c r="AZ244" s="111"/>
      <c r="BA244" s="111"/>
      <c r="BB244" s="111"/>
      <c r="BC244" s="111"/>
      <c r="BD244" s="111"/>
      <c r="BE244" s="111"/>
      <c r="BF244" s="111"/>
      <c r="BG244" s="111"/>
      <c r="BH244" s="89"/>
      <c r="BI244" s="89"/>
      <c r="BJ244" s="89"/>
      <c r="BK244" s="89"/>
      <c r="BL244" s="89"/>
    </row>
    <row r="245" spans="1:64" x14ac:dyDescent="0.25">
      <c r="A245" s="86">
        <f t="shared" si="114"/>
        <v>244</v>
      </c>
      <c r="B245" s="113">
        <v>6.0561335144992186E-2</v>
      </c>
      <c r="C245" s="88"/>
      <c r="D245" s="88"/>
      <c r="E245" s="194">
        <f t="shared" si="117"/>
        <v>5.7446452246171731E-2</v>
      </c>
      <c r="F245" s="89">
        <f t="shared" si="130"/>
        <v>5.9331708438573327E-3</v>
      </c>
      <c r="G245" s="113">
        <v>0.12248040718442707</v>
      </c>
      <c r="H245" s="88"/>
      <c r="I245" s="84">
        <f t="shared" si="118"/>
        <v>19769.34868247233</v>
      </c>
      <c r="J245" s="84">
        <f t="shared" si="119"/>
        <v>19886.526833945834</v>
      </c>
      <c r="K245" s="84">
        <f t="shared" si="120"/>
        <v>20003.704985419339</v>
      </c>
      <c r="L245" s="84">
        <f t="shared" si="121"/>
        <v>20120.883136892844</v>
      </c>
      <c r="M245" s="108">
        <f>IF(T245&lt;&gt;0,(((G245+1)*('Data Raw'!$N$1007-'Data Raw'!$N$1008)/2+'Data Raw'!$N$1008)*'Data Raw'!$M$1010+'Data Raw'!$M$1009)*AE245+AE245)</f>
        <v>20238.061288366349</v>
      </c>
      <c r="N245" s="84">
        <f t="shared" si="122"/>
        <v>20355.239439839854</v>
      </c>
      <c r="O245" s="84">
        <f t="shared" si="123"/>
        <v>20472.417591313359</v>
      </c>
      <c r="P245" s="84">
        <f t="shared" si="124"/>
        <v>20589.595742786863</v>
      </c>
      <c r="Q245" s="84">
        <f t="shared" si="125"/>
        <v>20706.773894260368</v>
      </c>
      <c r="R245" s="166" t="str">
        <f t="shared" si="131"/>
        <v/>
      </c>
      <c r="S245" s="109">
        <f>'Data Raw'!E287</f>
        <v>20184.96</v>
      </c>
      <c r="T245" s="109">
        <f>'Data Raw'!G287</f>
        <v>20638.52</v>
      </c>
      <c r="U245" s="109">
        <f>'Data Raw'!D287</f>
        <v>20709.490000000002</v>
      </c>
      <c r="V245" s="166" t="str">
        <f t="shared" si="132"/>
        <v/>
      </c>
      <c r="W245" s="89">
        <f t="shared" si="115"/>
        <v>-400.45871163365155</v>
      </c>
      <c r="X245" s="89">
        <f t="shared" si="116"/>
        <v>160367.17972328409</v>
      </c>
      <c r="Y245" s="89">
        <f t="shared" si="133"/>
        <v>264.5493311029777</v>
      </c>
      <c r="Z245" s="109">
        <f t="shared" si="126"/>
        <v>524.53000000000247</v>
      </c>
      <c r="AA245" s="89">
        <f t="shared" si="134"/>
        <v>415.955739754619</v>
      </c>
      <c r="AB245" s="89">
        <f t="shared" si="135"/>
        <v>19923.428974743336</v>
      </c>
      <c r="AC245" s="89">
        <f t="shared" si="138"/>
        <v>20599.791025256665</v>
      </c>
      <c r="AD245" s="89" t="str">
        <f t="shared" si="139"/>
        <v/>
      </c>
      <c r="AE245" s="89">
        <f>'Data Raw'!C287</f>
        <v>20261.61</v>
      </c>
      <c r="AF245" s="89"/>
      <c r="AG245" s="89">
        <f t="shared" si="110"/>
        <v>376.90999999999985</v>
      </c>
      <c r="AH245" s="89">
        <f t="shared" si="111"/>
        <v>-23.548711633651692</v>
      </c>
      <c r="AI245" s="109">
        <f t="shared" si="112"/>
        <v>-1</v>
      </c>
      <c r="AJ245" s="109">
        <f t="shared" si="127"/>
        <v>50</v>
      </c>
      <c r="AK245" s="88"/>
      <c r="AL245" s="191" t="str">
        <f t="shared" si="128"/>
        <v/>
      </c>
      <c r="AM245" s="191">
        <f t="shared" si="129"/>
        <v>-376.90999999999985</v>
      </c>
      <c r="AN245" s="88"/>
      <c r="AO245" s="191"/>
      <c r="AP245" s="191">
        <f t="shared" si="113"/>
        <v>142061.1480999999</v>
      </c>
      <c r="AQ245" s="191">
        <f t="shared" si="136"/>
        <v>193.28798188471575</v>
      </c>
      <c r="AR245" s="191">
        <f t="shared" si="137"/>
        <v>-71.261349218261955</v>
      </c>
      <c r="AS245" s="250">
        <f t="shared" si="140"/>
        <v>0</v>
      </c>
      <c r="AT245" s="250">
        <f t="shared" si="141"/>
        <v>0</v>
      </c>
      <c r="AU245" s="250">
        <f t="shared" si="142"/>
        <v>0</v>
      </c>
      <c r="AV245" s="250">
        <f t="shared" si="143"/>
        <v>0</v>
      </c>
      <c r="AW245" s="250">
        <f t="shared" si="144"/>
        <v>0</v>
      </c>
      <c r="AX245" s="250">
        <f t="shared" si="145"/>
        <v>1</v>
      </c>
      <c r="AY245" s="89"/>
      <c r="AZ245" s="111"/>
      <c r="BA245" s="111"/>
      <c r="BB245" s="111"/>
      <c r="BC245" s="111"/>
      <c r="BD245" s="111"/>
      <c r="BE245" s="111"/>
      <c r="BF245" s="111"/>
      <c r="BG245" s="111"/>
      <c r="BH245" s="89"/>
      <c r="BI245" s="89"/>
      <c r="BJ245" s="89"/>
      <c r="BK245" s="89"/>
      <c r="BL245" s="89"/>
    </row>
    <row r="246" spans="1:64" x14ac:dyDescent="0.25">
      <c r="A246" s="86">
        <f t="shared" si="114"/>
        <v>245</v>
      </c>
      <c r="B246" s="113">
        <v>8.3876256259607776E-2</v>
      </c>
      <c r="C246" s="88"/>
      <c r="D246" s="88"/>
      <c r="E246" s="194">
        <f t="shared" si="117"/>
        <v>2.331492111461559E-2</v>
      </c>
      <c r="F246" s="89">
        <f t="shared" si="130"/>
        <v>8.4162780253942276E-3</v>
      </c>
      <c r="G246" s="113">
        <v>0.1716669961636626</v>
      </c>
      <c r="H246" s="88"/>
      <c r="I246" s="84">
        <f t="shared" si="118"/>
        <v>19812.056660096561</v>
      </c>
      <c r="J246" s="84">
        <f t="shared" si="119"/>
        <v>19944.331325648051</v>
      </c>
      <c r="K246" s="84">
        <f t="shared" si="120"/>
        <v>20076.60599119954</v>
      </c>
      <c r="L246" s="84">
        <f t="shared" si="121"/>
        <v>20208.880656751029</v>
      </c>
      <c r="M246" s="108">
        <f>IF(T246&lt;&gt;0,(((G246+1)*('Data Raw'!$N$1007-'Data Raw'!$N$1008)/2+'Data Raw'!$N$1008)*'Data Raw'!$M$1010+'Data Raw'!$M$1009)*AE246+AE246)</f>
        <v>20341.155322302518</v>
      </c>
      <c r="N246" s="84">
        <f t="shared" si="122"/>
        <v>20473.429987854008</v>
      </c>
      <c r="O246" s="84">
        <f t="shared" si="123"/>
        <v>20605.704653405497</v>
      </c>
      <c r="P246" s="84">
        <f t="shared" si="124"/>
        <v>20737.979318956986</v>
      </c>
      <c r="Q246" s="84">
        <f t="shared" si="125"/>
        <v>20870.253984508476</v>
      </c>
      <c r="R246" s="166" t="str">
        <f t="shared" si="131"/>
        <v/>
      </c>
      <c r="S246" s="109">
        <f>'Data Raw'!E288</f>
        <v>19784.28</v>
      </c>
      <c r="T246" s="109">
        <f>'Data Raw'!G288</f>
        <v>19869.34</v>
      </c>
      <c r="U246" s="109">
        <f>'Data Raw'!D288</f>
        <v>20284.599999999999</v>
      </c>
      <c r="V246" s="166" t="str">
        <f t="shared" si="132"/>
        <v/>
      </c>
      <c r="W246" s="89">
        <f t="shared" si="115"/>
        <v>471.81532230251833</v>
      </c>
      <c r="X246" s="89">
        <f t="shared" si="116"/>
        <v>222609.69835942925</v>
      </c>
      <c r="Y246" s="89">
        <f t="shared" si="133"/>
        <v>302.96812417943215</v>
      </c>
      <c r="Z246" s="109">
        <f t="shared" si="126"/>
        <v>500.31999999999971</v>
      </c>
      <c r="AA246" s="89">
        <f t="shared" si="134"/>
        <v>428.00777693253053</v>
      </c>
      <c r="AB246" s="89">
        <f t="shared" si="135"/>
        <v>19931.037621208572</v>
      </c>
      <c r="AC246" s="89">
        <f t="shared" si="138"/>
        <v>20638.162378791425</v>
      </c>
      <c r="AD246" s="89" t="str">
        <f t="shared" si="139"/>
        <v/>
      </c>
      <c r="AE246" s="89">
        <f>'Data Raw'!C288</f>
        <v>20284.599999999999</v>
      </c>
      <c r="AF246" s="89"/>
      <c r="AG246" s="89">
        <f t="shared" si="110"/>
        <v>-415.2599999999984</v>
      </c>
      <c r="AH246" s="89">
        <f t="shared" si="111"/>
        <v>56.555322302519926</v>
      </c>
      <c r="AI246" s="109">
        <f t="shared" si="112"/>
        <v>1</v>
      </c>
      <c r="AJ246" s="109">
        <f t="shared" si="127"/>
        <v>50</v>
      </c>
      <c r="AK246" s="88"/>
      <c r="AL246" s="191" t="str">
        <f t="shared" si="128"/>
        <v/>
      </c>
      <c r="AM246" s="191">
        <f t="shared" si="129"/>
        <v>-415.2599999999984</v>
      </c>
      <c r="AN246" s="88"/>
      <c r="AO246" s="191"/>
      <c r="AP246" s="191">
        <f t="shared" si="113"/>
        <v>172440.86759999866</v>
      </c>
      <c r="AQ246" s="191">
        <f t="shared" si="136"/>
        <v>217.95153945308047</v>
      </c>
      <c r="AR246" s="191">
        <f t="shared" si="137"/>
        <v>-85.016584726351681</v>
      </c>
      <c r="AS246" s="250">
        <f t="shared" si="140"/>
        <v>1</v>
      </c>
      <c r="AT246" s="250">
        <f t="shared" si="141"/>
        <v>0</v>
      </c>
      <c r="AU246" s="250">
        <f t="shared" si="142"/>
        <v>0</v>
      </c>
      <c r="AV246" s="250">
        <f t="shared" si="143"/>
        <v>0</v>
      </c>
      <c r="AW246" s="250">
        <f t="shared" si="144"/>
        <v>0</v>
      </c>
      <c r="AX246" s="250">
        <f t="shared" si="145"/>
        <v>0</v>
      </c>
      <c r="AY246" s="89"/>
      <c r="AZ246" s="111"/>
      <c r="BA246" s="111"/>
      <c r="BB246" s="111"/>
      <c r="BC246" s="111"/>
      <c r="BD246" s="111"/>
      <c r="BE246" s="111"/>
      <c r="BF246" s="111"/>
      <c r="BG246" s="111"/>
      <c r="BH246" s="89"/>
      <c r="BI246" s="89"/>
      <c r="BJ246" s="89"/>
      <c r="BK246" s="89"/>
      <c r="BL246" s="89"/>
    </row>
    <row r="247" spans="1:64" x14ac:dyDescent="0.25">
      <c r="A247" s="86">
        <f t="shared" si="114"/>
        <v>246</v>
      </c>
      <c r="B247" s="113">
        <v>1.1013879262378773E-4</v>
      </c>
      <c r="C247" s="88"/>
      <c r="D247" s="88"/>
      <c r="E247" s="194">
        <f t="shared" si="117"/>
        <v>-8.3766117466983994E-2</v>
      </c>
      <c r="F247" s="89">
        <f t="shared" si="130"/>
        <v>-4.7526356163740905E-3</v>
      </c>
      <c r="G247" s="113">
        <v>0.11360395415644087</v>
      </c>
      <c r="H247" s="88"/>
      <c r="I247" s="84">
        <f t="shared" si="118"/>
        <v>19345.621744363423</v>
      </c>
      <c r="J247" s="84">
        <f t="shared" si="119"/>
        <v>19497.105806453139</v>
      </c>
      <c r="K247" s="84">
        <f t="shared" si="120"/>
        <v>19648.589868542855</v>
      </c>
      <c r="L247" s="84">
        <f t="shared" si="121"/>
        <v>19800.07393063257</v>
      </c>
      <c r="M247" s="108">
        <f>IF(T247&lt;&gt;0,(((G247+1)*('Data Raw'!$N$1007-'Data Raw'!$N$1008)/2+'Data Raw'!$N$1008)*'Data Raw'!$M$1010+'Data Raw'!$M$1009)*AE247+AE247)</f>
        <v>19951.557992722286</v>
      </c>
      <c r="N247" s="84">
        <f t="shared" si="122"/>
        <v>20103.042054812002</v>
      </c>
      <c r="O247" s="84">
        <f t="shared" si="123"/>
        <v>20254.526116901718</v>
      </c>
      <c r="P247" s="84">
        <f t="shared" si="124"/>
        <v>20406.010178991433</v>
      </c>
      <c r="Q247" s="84">
        <f t="shared" si="125"/>
        <v>20557.494241081149</v>
      </c>
      <c r="R247" s="166" t="str">
        <f t="shared" si="131"/>
        <v/>
      </c>
      <c r="S247" s="109">
        <f>'Data Raw'!E289</f>
        <v>19858.36</v>
      </c>
      <c r="T247" s="109">
        <f>'Data Raw'!G289</f>
        <v>19934.71</v>
      </c>
      <c r="U247" s="109">
        <f>'Data Raw'!D289</f>
        <v>20258.64</v>
      </c>
      <c r="V247" s="166">
        <f t="shared" si="132"/>
        <v>1</v>
      </c>
      <c r="W247" s="89">
        <f t="shared" si="115"/>
        <v>16.847992722287017</v>
      </c>
      <c r="X247" s="89">
        <f t="shared" si="116"/>
        <v>283.85485877023632</v>
      </c>
      <c r="Y247" s="89">
        <f t="shared" si="133"/>
        <v>280.56625407292535</v>
      </c>
      <c r="Z247" s="109">
        <f t="shared" si="126"/>
        <v>400.27999999999884</v>
      </c>
      <c r="AA247" s="89">
        <f t="shared" si="134"/>
        <v>424.04666594216883</v>
      </c>
      <c r="AB247" s="89">
        <f t="shared" si="135"/>
        <v>19625.233389607351</v>
      </c>
      <c r="AC247" s="89">
        <f t="shared" si="138"/>
        <v>20352.846610392651</v>
      </c>
      <c r="AD247" s="89">
        <f t="shared" si="139"/>
        <v>1</v>
      </c>
      <c r="AE247" s="89">
        <f>'Data Raw'!C289</f>
        <v>19989.04</v>
      </c>
      <c r="AF247" s="89"/>
      <c r="AG247" s="89">
        <f t="shared" si="110"/>
        <v>-54.330000000001746</v>
      </c>
      <c r="AH247" s="89">
        <f t="shared" si="111"/>
        <v>-37.482007277714729</v>
      </c>
      <c r="AI247" s="109">
        <f t="shared" si="112"/>
        <v>-1</v>
      </c>
      <c r="AJ247" s="109">
        <f t="shared" si="127"/>
        <v>50</v>
      </c>
      <c r="AK247" s="88"/>
      <c r="AL247" s="191">
        <f t="shared" si="128"/>
        <v>415.2599999999984</v>
      </c>
      <c r="AM247" s="191" t="str">
        <f t="shared" si="129"/>
        <v/>
      </c>
      <c r="AN247" s="88"/>
      <c r="AO247" s="191"/>
      <c r="AP247" s="191">
        <f t="shared" si="113"/>
        <v>2951.7489000001897</v>
      </c>
      <c r="AQ247" s="191">
        <f t="shared" si="136"/>
        <v>199.7713684027384</v>
      </c>
      <c r="AR247" s="191">
        <f t="shared" si="137"/>
        <v>-80.794885670186943</v>
      </c>
      <c r="AS247" s="250">
        <f t="shared" si="140"/>
        <v>0</v>
      </c>
      <c r="AT247" s="250">
        <f t="shared" si="141"/>
        <v>0</v>
      </c>
      <c r="AU247" s="250">
        <f t="shared" si="142"/>
        <v>1</v>
      </c>
      <c r="AV247" s="250">
        <f t="shared" si="143"/>
        <v>0</v>
      </c>
      <c r="AW247" s="250">
        <f t="shared" si="144"/>
        <v>0</v>
      </c>
      <c r="AX247" s="250">
        <f t="shared" si="145"/>
        <v>0</v>
      </c>
      <c r="AY247" s="89"/>
      <c r="AZ247" s="111"/>
      <c r="BA247" s="111"/>
      <c r="BB247" s="111"/>
      <c r="BC247" s="111"/>
      <c r="BD247" s="111"/>
      <c r="BE247" s="111"/>
      <c r="BF247" s="111"/>
      <c r="BG247" s="111"/>
      <c r="BH247" s="89"/>
      <c r="BI247" s="89"/>
      <c r="BJ247" s="89"/>
      <c r="BK247" s="89"/>
      <c r="BL247" s="89"/>
    </row>
    <row r="248" spans="1:64" x14ac:dyDescent="0.25">
      <c r="A248" s="86">
        <f t="shared" si="114"/>
        <v>247</v>
      </c>
      <c r="B248" s="113">
        <v>2.7893623844928054E-2</v>
      </c>
      <c r="C248" s="88"/>
      <c r="D248" s="88"/>
      <c r="E248" s="194">
        <f t="shared" si="117"/>
        <v>2.7783485052304265E-2</v>
      </c>
      <c r="F248" s="89">
        <f t="shared" si="130"/>
        <v>-1.0461837799146789E-4</v>
      </c>
      <c r="G248" s="113">
        <v>0.11065301069123352</v>
      </c>
      <c r="H248" s="88"/>
      <c r="I248" s="84">
        <f t="shared" si="118"/>
        <v>19120.669035920931</v>
      </c>
      <c r="J248" s="84">
        <f t="shared" si="119"/>
        <v>19260.952162957394</v>
      </c>
      <c r="K248" s="84">
        <f t="shared" si="120"/>
        <v>19401.235289993856</v>
      </c>
      <c r="L248" s="84">
        <f t="shared" si="121"/>
        <v>19541.518417030318</v>
      </c>
      <c r="M248" s="108">
        <f>IF(T248&lt;&gt;0,(((G248+1)*('Data Raw'!$N$1007-'Data Raw'!$N$1008)/2+'Data Raw'!$N$1008)*'Data Raw'!$M$1010+'Data Raw'!$M$1009)*AE248+AE248)</f>
        <v>19681.80154406678</v>
      </c>
      <c r="N248" s="84">
        <f t="shared" si="122"/>
        <v>19822.084671103243</v>
      </c>
      <c r="O248" s="84">
        <f t="shared" si="123"/>
        <v>19962.367798139705</v>
      </c>
      <c r="P248" s="84">
        <f t="shared" si="124"/>
        <v>20102.650925176167</v>
      </c>
      <c r="Q248" s="84">
        <f t="shared" si="125"/>
        <v>20242.934052212629</v>
      </c>
      <c r="R248" s="166" t="str">
        <f t="shared" si="131"/>
        <v/>
      </c>
      <c r="S248" s="109">
        <f>'Data Raw'!E290</f>
        <v>19665.490000000002</v>
      </c>
      <c r="T248" s="109">
        <f>'Data Raw'!G290</f>
        <v>19946.36</v>
      </c>
      <c r="U248" s="109">
        <f>'Data Raw'!D290</f>
        <v>20053.11</v>
      </c>
      <c r="V248" s="166" t="str">
        <f t="shared" si="132"/>
        <v/>
      </c>
      <c r="W248" s="89">
        <f t="shared" si="115"/>
        <v>-264.5584559332201</v>
      </c>
      <c r="X248" s="89">
        <f t="shared" si="116"/>
        <v>69991.176605769564</v>
      </c>
      <c r="Y248" s="89">
        <f t="shared" si="133"/>
        <v>278.3357977471635</v>
      </c>
      <c r="Z248" s="109">
        <f t="shared" si="126"/>
        <v>387.61999999999898</v>
      </c>
      <c r="AA248" s="89">
        <f t="shared" si="134"/>
        <v>418.84285652185889</v>
      </c>
      <c r="AB248" s="89">
        <f t="shared" si="135"/>
        <v>19363.020333949156</v>
      </c>
      <c r="AC248" s="89">
        <f t="shared" si="138"/>
        <v>20083.899666050842</v>
      </c>
      <c r="AD248" s="89">
        <f t="shared" si="139"/>
        <v>1</v>
      </c>
      <c r="AE248" s="89">
        <f>'Data Raw'!C290</f>
        <v>19723.46</v>
      </c>
      <c r="AF248" s="89"/>
      <c r="AG248" s="89">
        <f t="shared" si="110"/>
        <v>222.90000000000146</v>
      </c>
      <c r="AH248" s="89">
        <f t="shared" si="111"/>
        <v>-41.658455933218647</v>
      </c>
      <c r="AI248" s="109">
        <f t="shared" si="112"/>
        <v>-1</v>
      </c>
      <c r="AJ248" s="109">
        <f t="shared" si="127"/>
        <v>50</v>
      </c>
      <c r="AK248" s="88"/>
      <c r="AL248" s="191" t="str">
        <f t="shared" si="128"/>
        <v/>
      </c>
      <c r="AM248" s="191">
        <f t="shared" si="129"/>
        <v>-222.90000000000146</v>
      </c>
      <c r="AN248" s="88"/>
      <c r="AO248" s="191"/>
      <c r="AP248" s="191">
        <f t="shared" si="113"/>
        <v>49684.410000000651</v>
      </c>
      <c r="AQ248" s="191">
        <f t="shared" si="136"/>
        <v>202.34121635798985</v>
      </c>
      <c r="AR248" s="191">
        <f t="shared" si="137"/>
        <v>-75.994581389173646</v>
      </c>
      <c r="AS248" s="250">
        <f t="shared" si="140"/>
        <v>0</v>
      </c>
      <c r="AT248" s="250">
        <f t="shared" si="141"/>
        <v>0</v>
      </c>
      <c r="AU248" s="250">
        <f t="shared" si="142"/>
        <v>0</v>
      </c>
      <c r="AV248" s="250">
        <f t="shared" si="143"/>
        <v>1</v>
      </c>
      <c r="AW248" s="250">
        <f t="shared" si="144"/>
        <v>0</v>
      </c>
      <c r="AX248" s="250">
        <f t="shared" si="145"/>
        <v>0</v>
      </c>
      <c r="AY248" s="89"/>
      <c r="AZ248" s="111"/>
      <c r="BA248" s="111"/>
      <c r="BB248" s="111"/>
      <c r="BC248" s="111"/>
      <c r="BD248" s="111"/>
      <c r="BE248" s="111"/>
      <c r="BF248" s="111"/>
      <c r="BG248" s="111"/>
      <c r="BH248" s="89"/>
      <c r="BI248" s="89"/>
      <c r="BJ248" s="89"/>
      <c r="BK248" s="89"/>
      <c r="BL248" s="89"/>
    </row>
    <row r="249" spans="1:64" x14ac:dyDescent="0.25">
      <c r="A249" s="86">
        <f t="shared" si="114"/>
        <v>248</v>
      </c>
      <c r="B249" s="113">
        <v>7.9004891871908237E-3</v>
      </c>
      <c r="C249" s="88"/>
      <c r="D249" s="88"/>
      <c r="E249" s="194">
        <f t="shared" si="117"/>
        <v>-1.9993134657737228E-2</v>
      </c>
      <c r="F249" s="89">
        <f t="shared" si="130"/>
        <v>-2.9458349893837195E-3</v>
      </c>
      <c r="G249" s="113">
        <v>0.14546759215815666</v>
      </c>
      <c r="H249" s="88"/>
      <c r="I249" s="84">
        <f t="shared" si="118"/>
        <v>19575.878404455172</v>
      </c>
      <c r="J249" s="84">
        <f t="shared" si="119"/>
        <v>19715.046303328756</v>
      </c>
      <c r="K249" s="84">
        <f t="shared" si="120"/>
        <v>19854.214202202336</v>
      </c>
      <c r="L249" s="84">
        <f t="shared" si="121"/>
        <v>19993.38210107592</v>
      </c>
      <c r="M249" s="108">
        <f>IF(T249&lt;&gt;0,(((G249+1)*('Data Raw'!$N$1007-'Data Raw'!$N$1008)/2+'Data Raw'!$N$1008)*'Data Raw'!$M$1010+'Data Raw'!$M$1009)*AE249+AE249)</f>
        <v>20132.5499999495</v>
      </c>
      <c r="N249" s="84">
        <f t="shared" si="122"/>
        <v>20271.717898823081</v>
      </c>
      <c r="O249" s="84">
        <f t="shared" si="123"/>
        <v>20410.885797696665</v>
      </c>
      <c r="P249" s="84">
        <f t="shared" si="124"/>
        <v>20550.053696570245</v>
      </c>
      <c r="Q249" s="84">
        <f t="shared" si="125"/>
        <v>20689.221595443829</v>
      </c>
      <c r="R249" s="166" t="str">
        <f t="shared" si="131"/>
        <v/>
      </c>
      <c r="S249" s="109">
        <f>'Data Raw'!E291</f>
        <v>19956.669999999998</v>
      </c>
      <c r="T249" s="109">
        <f>'Data Raw'!G291</f>
        <v>20276.169999999998</v>
      </c>
      <c r="U249" s="109">
        <f>'Data Raw'!D291</f>
        <v>20286.830000000002</v>
      </c>
      <c r="V249" s="166">
        <f t="shared" si="132"/>
        <v>1</v>
      </c>
      <c r="W249" s="89">
        <f t="shared" si="115"/>
        <v>-143.62000005049777</v>
      </c>
      <c r="X249" s="89">
        <f t="shared" si="116"/>
        <v>20626.704414504977</v>
      </c>
      <c r="Y249" s="89">
        <f t="shared" si="133"/>
        <v>263.34431623685703</v>
      </c>
      <c r="Z249" s="109">
        <f t="shared" si="126"/>
        <v>330.16000000000349</v>
      </c>
      <c r="AA249" s="89">
        <f t="shared" si="134"/>
        <v>406.17387701873668</v>
      </c>
      <c r="AB249" s="89">
        <f t="shared" si="135"/>
        <v>19762.773571956423</v>
      </c>
      <c r="AC249" s="89">
        <f t="shared" si="138"/>
        <v>20474.806428043579</v>
      </c>
      <c r="AD249" s="89">
        <f t="shared" si="139"/>
        <v>1</v>
      </c>
      <c r="AE249" s="89">
        <f>'Data Raw'!C291</f>
        <v>20118.79</v>
      </c>
      <c r="AF249" s="89"/>
      <c r="AG249" s="89">
        <f t="shared" si="110"/>
        <v>157.37999999999738</v>
      </c>
      <c r="AH249" s="89">
        <f t="shared" si="111"/>
        <v>13.759999949499615</v>
      </c>
      <c r="AI249" s="109">
        <f t="shared" si="112"/>
        <v>1</v>
      </c>
      <c r="AJ249" s="109">
        <f t="shared" si="127"/>
        <v>50</v>
      </c>
      <c r="AK249" s="88"/>
      <c r="AL249" s="191">
        <f t="shared" si="128"/>
        <v>222.90000000000146</v>
      </c>
      <c r="AM249" s="191" t="str">
        <f t="shared" si="129"/>
        <v/>
      </c>
      <c r="AN249" s="88"/>
      <c r="AO249" s="191"/>
      <c r="AP249" s="191">
        <f t="shared" si="113"/>
        <v>24768.464399999175</v>
      </c>
      <c r="AQ249" s="191">
        <f t="shared" si="136"/>
        <v>197.34552565154624</v>
      </c>
      <c r="AR249" s="191">
        <f t="shared" si="137"/>
        <v>-65.998790585310786</v>
      </c>
      <c r="AS249" s="250">
        <f t="shared" si="140"/>
        <v>0</v>
      </c>
      <c r="AT249" s="250">
        <f t="shared" si="141"/>
        <v>0</v>
      </c>
      <c r="AU249" s="250">
        <f t="shared" si="142"/>
        <v>0</v>
      </c>
      <c r="AV249" s="250">
        <f t="shared" si="143"/>
        <v>1</v>
      </c>
      <c r="AW249" s="250">
        <f t="shared" si="144"/>
        <v>0</v>
      </c>
      <c r="AX249" s="250">
        <f t="shared" si="145"/>
        <v>0</v>
      </c>
      <c r="AY249" s="89"/>
      <c r="AZ249" s="111"/>
      <c r="BA249" s="111"/>
      <c r="BB249" s="111"/>
      <c r="BC249" s="111"/>
      <c r="BD249" s="111"/>
      <c r="BE249" s="111"/>
      <c r="BF249" s="111"/>
      <c r="BG249" s="111"/>
      <c r="BH249" s="89"/>
      <c r="BI249" s="89"/>
      <c r="BJ249" s="89"/>
      <c r="BK249" s="89"/>
      <c r="BL249" s="89"/>
    </row>
    <row r="250" spans="1:64" x14ac:dyDescent="0.25">
      <c r="A250" s="86">
        <f t="shared" si="114"/>
        <v>249</v>
      </c>
      <c r="B250" s="113">
        <v>0.22679356318125973</v>
      </c>
      <c r="C250" s="88"/>
      <c r="D250" s="88"/>
      <c r="E250" s="194">
        <f t="shared" si="117"/>
        <v>0.2188930739940689</v>
      </c>
      <c r="F250" s="89">
        <f t="shared" si="130"/>
        <v>2.8745437722538087E-2</v>
      </c>
      <c r="G250" s="113">
        <v>0.16315623983220851</v>
      </c>
      <c r="H250" s="88"/>
      <c r="I250" s="84">
        <f t="shared" si="118"/>
        <v>19787.373883869397</v>
      </c>
      <c r="J250" s="84">
        <f t="shared" si="119"/>
        <v>19919.046041987825</v>
      </c>
      <c r="K250" s="84">
        <f t="shared" si="120"/>
        <v>20050.718200106254</v>
      </c>
      <c r="L250" s="84">
        <f t="shared" si="121"/>
        <v>20182.390358224682</v>
      </c>
      <c r="M250" s="108">
        <f>IF(T250&lt;&gt;0,(((G250+1)*('Data Raw'!$N$1007-'Data Raw'!$N$1008)/2+'Data Raw'!$N$1008)*'Data Raw'!$M$1010+'Data Raw'!$M$1009)*AE250+AE250)</f>
        <v>20314.06251634311</v>
      </c>
      <c r="N250" s="84">
        <f t="shared" si="122"/>
        <v>20445.734674461539</v>
      </c>
      <c r="O250" s="84">
        <f t="shared" si="123"/>
        <v>20577.406832579967</v>
      </c>
      <c r="P250" s="84">
        <f t="shared" si="124"/>
        <v>20709.078990698396</v>
      </c>
      <c r="Q250" s="84">
        <f t="shared" si="125"/>
        <v>20840.751148816824</v>
      </c>
      <c r="R250" s="166" t="str">
        <f t="shared" si="131"/>
        <v/>
      </c>
      <c r="S250" s="109">
        <f>'Data Raw'!E292</f>
        <v>20040.07</v>
      </c>
      <c r="T250" s="109">
        <f>'Data Raw'!G292</f>
        <v>21089.39</v>
      </c>
      <c r="U250" s="109">
        <f>'Data Raw'!D292</f>
        <v>21176.58</v>
      </c>
      <c r="V250" s="166">
        <f t="shared" si="132"/>
        <v>1</v>
      </c>
      <c r="W250" s="89">
        <f t="shared" si="115"/>
        <v>-775.32748365688894</v>
      </c>
      <c r="X250" s="89">
        <f t="shared" si="116"/>
        <v>601132.70691372338</v>
      </c>
      <c r="Y250" s="89">
        <f t="shared" si="133"/>
        <v>381.20749510681185</v>
      </c>
      <c r="Z250" s="109">
        <f t="shared" si="126"/>
        <v>1136.510000000002</v>
      </c>
      <c r="AA250" s="89">
        <f t="shared" si="134"/>
        <v>510.50760887320314</v>
      </c>
      <c r="AB250" s="89">
        <f t="shared" si="135"/>
        <v>19926.152204534075</v>
      </c>
      <c r="AC250" s="89">
        <f t="shared" si="138"/>
        <v>20616.647795465928</v>
      </c>
      <c r="AD250" s="89" t="str">
        <f t="shared" si="139"/>
        <v/>
      </c>
      <c r="AE250" s="89">
        <f>'Data Raw'!C292</f>
        <v>20271.400000000001</v>
      </c>
      <c r="AF250" s="89"/>
      <c r="AG250" s="89">
        <f t="shared" si="110"/>
        <v>817.98999999999796</v>
      </c>
      <c r="AH250" s="89">
        <f t="shared" si="111"/>
        <v>42.662516343109019</v>
      </c>
      <c r="AI250" s="109">
        <f t="shared" si="112"/>
        <v>1</v>
      </c>
      <c r="AJ250" s="109">
        <f t="shared" si="127"/>
        <v>50</v>
      </c>
      <c r="AK250" s="88"/>
      <c r="AL250" s="191">
        <f t="shared" si="128"/>
        <v>157.37999999999738</v>
      </c>
      <c r="AM250" s="191" t="str">
        <f t="shared" si="129"/>
        <v/>
      </c>
      <c r="AN250" s="88"/>
      <c r="AO250" s="191"/>
      <c r="AP250" s="191">
        <f t="shared" si="113"/>
        <v>669107.6400999967</v>
      </c>
      <c r="AQ250" s="191">
        <f t="shared" si="136"/>
        <v>266.30602280137418</v>
      </c>
      <c r="AR250" s="191">
        <f t="shared" si="137"/>
        <v>-114.90147230543766</v>
      </c>
      <c r="AS250" s="250">
        <f t="shared" si="140"/>
        <v>0</v>
      </c>
      <c r="AT250" s="250">
        <f t="shared" si="141"/>
        <v>0</v>
      </c>
      <c r="AU250" s="250">
        <f t="shared" si="142"/>
        <v>0</v>
      </c>
      <c r="AV250" s="250">
        <f t="shared" si="143"/>
        <v>0</v>
      </c>
      <c r="AW250" s="250">
        <f t="shared" si="144"/>
        <v>0</v>
      </c>
      <c r="AX250" s="250">
        <f t="shared" si="145"/>
        <v>0</v>
      </c>
      <c r="AY250" s="89"/>
      <c r="AZ250" s="111"/>
      <c r="BA250" s="111"/>
      <c r="BB250" s="111"/>
      <c r="BC250" s="111"/>
      <c r="BD250" s="111"/>
      <c r="BE250" s="111"/>
      <c r="BF250" s="111"/>
      <c r="BG250" s="111"/>
      <c r="BH250" s="89"/>
      <c r="BI250" s="89"/>
      <c r="BJ250" s="89"/>
      <c r="BK250" s="89"/>
      <c r="BL250" s="89"/>
    </row>
    <row r="251" spans="1:64" x14ac:dyDescent="0.25">
      <c r="A251" s="86">
        <f t="shared" si="114"/>
        <v>250</v>
      </c>
      <c r="B251" s="113">
        <v>2.4259723089836713E-4</v>
      </c>
      <c r="C251" s="88"/>
      <c r="D251" s="88"/>
      <c r="E251" s="194">
        <f t="shared" si="117"/>
        <v>-0.22655096595036137</v>
      </c>
      <c r="F251" s="89">
        <f t="shared" si="130"/>
        <v>-7.725477087876121E-3</v>
      </c>
      <c r="G251" s="113">
        <v>0.25621241361803843</v>
      </c>
      <c r="H251" s="88"/>
      <c r="I251" s="84">
        <f t="shared" si="118"/>
        <v>20365.653755467585</v>
      </c>
      <c r="J251" s="84">
        <f t="shared" si="119"/>
        <v>20556.257503020996</v>
      </c>
      <c r="K251" s="84">
        <f t="shared" si="120"/>
        <v>20746.861250574399</v>
      </c>
      <c r="L251" s="84">
        <f t="shared" si="121"/>
        <v>20937.464998127805</v>
      </c>
      <c r="M251" s="108">
        <f>IF(T251&lt;&gt;0,(((G251+1)*('Data Raw'!$N$1007-'Data Raw'!$N$1008)/2+'Data Raw'!$N$1008)*'Data Raw'!$M$1010+'Data Raw'!$M$1009)*AE251+AE251)</f>
        <v>21128.068745681212</v>
      </c>
      <c r="N251" s="84">
        <f t="shared" si="122"/>
        <v>21318.672493234619</v>
      </c>
      <c r="O251" s="84">
        <f t="shared" si="123"/>
        <v>21509.276240788025</v>
      </c>
      <c r="P251" s="84">
        <f t="shared" si="124"/>
        <v>21699.879988341429</v>
      </c>
      <c r="Q251" s="84">
        <f t="shared" si="125"/>
        <v>21890.483735894839</v>
      </c>
      <c r="R251" s="166" t="str">
        <f t="shared" si="131"/>
        <v/>
      </c>
      <c r="S251" s="109">
        <f>'Data Raw'!E293</f>
        <v>20648.53</v>
      </c>
      <c r="T251" s="109">
        <f>'Data Raw'!G293</f>
        <v>21101.89</v>
      </c>
      <c r="U251" s="109">
        <f>'Data Raw'!D293</f>
        <v>21291.8</v>
      </c>
      <c r="V251" s="166">
        <f t="shared" si="132"/>
        <v>1</v>
      </c>
      <c r="W251" s="89">
        <f t="shared" si="115"/>
        <v>26.178745681212604</v>
      </c>
      <c r="X251" s="89">
        <f t="shared" si="116"/>
        <v>685.32672544160755</v>
      </c>
      <c r="Y251" s="89">
        <f t="shared" si="133"/>
        <v>353.06823554967013</v>
      </c>
      <c r="Z251" s="109">
        <f t="shared" si="126"/>
        <v>643.27000000000044</v>
      </c>
      <c r="AA251" s="89">
        <f t="shared" si="134"/>
        <v>529.4736647484599</v>
      </c>
      <c r="AB251" s="89">
        <f t="shared" si="135"/>
        <v>20493.688532457778</v>
      </c>
      <c r="AC251" s="89">
        <f t="shared" si="138"/>
        <v>21361.55146754222</v>
      </c>
      <c r="AD251" s="89">
        <f t="shared" si="139"/>
        <v>1</v>
      </c>
      <c r="AE251" s="89">
        <f>'Data Raw'!C293</f>
        <v>20927.62</v>
      </c>
      <c r="AF251" s="89"/>
      <c r="AG251" s="89">
        <f t="shared" si="110"/>
        <v>174.27000000000044</v>
      </c>
      <c r="AH251" s="89">
        <f t="shared" si="111"/>
        <v>200.44874568121304</v>
      </c>
      <c r="AI251" s="109">
        <f t="shared" si="112"/>
        <v>1</v>
      </c>
      <c r="AJ251" s="109">
        <f t="shared" si="127"/>
        <v>50</v>
      </c>
      <c r="AK251" s="88"/>
      <c r="AL251" s="191">
        <f t="shared" si="128"/>
        <v>817.98999999999796</v>
      </c>
      <c r="AM251" s="191" t="str">
        <f t="shared" si="129"/>
        <v/>
      </c>
      <c r="AN251" s="88"/>
      <c r="AO251" s="191"/>
      <c r="AP251" s="191">
        <f t="shared" si="113"/>
        <v>30370.032900000151</v>
      </c>
      <c r="AQ251" s="191">
        <f t="shared" si="136"/>
        <v>256.079798045666</v>
      </c>
      <c r="AR251" s="191">
        <f t="shared" si="137"/>
        <v>-96.988437504004139</v>
      </c>
      <c r="AS251" s="250">
        <f t="shared" si="140"/>
        <v>0</v>
      </c>
      <c r="AT251" s="250">
        <f t="shared" si="141"/>
        <v>0</v>
      </c>
      <c r="AU251" s="250">
        <f t="shared" si="142"/>
        <v>1</v>
      </c>
      <c r="AV251" s="250">
        <f t="shared" si="143"/>
        <v>0</v>
      </c>
      <c r="AW251" s="250">
        <f t="shared" si="144"/>
        <v>0</v>
      </c>
      <c r="AX251" s="250">
        <f t="shared" si="145"/>
        <v>0</v>
      </c>
      <c r="AY251" s="89"/>
      <c r="AZ251" s="111"/>
      <c r="BA251" s="111"/>
      <c r="BB251" s="111"/>
      <c r="BC251" s="111"/>
      <c r="BD251" s="111"/>
      <c r="BE251" s="111"/>
      <c r="BF251" s="111"/>
      <c r="BG251" s="111"/>
      <c r="BH251" s="89"/>
      <c r="BI251" s="89"/>
      <c r="BJ251" s="89"/>
      <c r="BK251" s="89"/>
      <c r="BL251" s="89"/>
    </row>
    <row r="252" spans="1:64" x14ac:dyDescent="0.25">
      <c r="A252" s="86">
        <f t="shared" si="114"/>
        <v>251</v>
      </c>
      <c r="B252" s="113">
        <v>4.4171883596664796E-2</v>
      </c>
      <c r="C252" s="88"/>
      <c r="D252" s="88"/>
      <c r="E252" s="194">
        <f t="shared" si="117"/>
        <v>4.3929286365766429E-2</v>
      </c>
      <c r="F252" s="89">
        <f t="shared" si="130"/>
        <v>-3.4622516592718554E-4</v>
      </c>
      <c r="G252" s="113">
        <v>0.25463403096843401</v>
      </c>
      <c r="H252" s="88"/>
      <c r="I252" s="84">
        <f t="shared" si="118"/>
        <v>20518.286386783337</v>
      </c>
      <c r="J252" s="84">
        <f t="shared" si="119"/>
        <v>20694.820504558171</v>
      </c>
      <c r="K252" s="84">
        <f t="shared" si="120"/>
        <v>20871.354622333005</v>
      </c>
      <c r="L252" s="84">
        <f t="shared" si="121"/>
        <v>21047.888740107843</v>
      </c>
      <c r="M252" s="108">
        <f>IF(T252&lt;&gt;0,(((G252+1)*('Data Raw'!$N$1007-'Data Raw'!$N$1008)/2+'Data Raw'!$N$1008)*'Data Raw'!$M$1010+'Data Raw'!$M$1009)*AE252+AE252)</f>
        <v>21224.422857882677</v>
      </c>
      <c r="N252" s="84">
        <f t="shared" si="122"/>
        <v>21400.956975657511</v>
      </c>
      <c r="O252" s="84">
        <f t="shared" si="123"/>
        <v>21577.491093432349</v>
      </c>
      <c r="P252" s="84">
        <f t="shared" si="124"/>
        <v>21754.025211207183</v>
      </c>
      <c r="Q252" s="84">
        <f t="shared" si="125"/>
        <v>21930.559328982017</v>
      </c>
      <c r="R252" s="166" t="str">
        <f t="shared" si="131"/>
        <v/>
      </c>
      <c r="S252" s="109">
        <f>'Data Raw'!E294</f>
        <v>20772.8</v>
      </c>
      <c r="T252" s="109">
        <f>'Data Raw'!G294</f>
        <v>20869.52</v>
      </c>
      <c r="U252" s="109">
        <f>'Data Raw'!D294</f>
        <v>21047.13</v>
      </c>
      <c r="V252" s="166" t="str">
        <f t="shared" si="132"/>
        <v/>
      </c>
      <c r="W252" s="89">
        <f t="shared" si="115"/>
        <v>354.90285788267647</v>
      </c>
      <c r="X252" s="89">
        <f t="shared" si="116"/>
        <v>125956.03853329126</v>
      </c>
      <c r="Y252" s="89">
        <f t="shared" si="133"/>
        <v>353.33090768089488</v>
      </c>
      <c r="Z252" s="109">
        <f t="shared" si="126"/>
        <v>274.33000000000175</v>
      </c>
      <c r="AA252" s="89">
        <f t="shared" si="134"/>
        <v>493.02456978439449</v>
      </c>
      <c r="AB252" s="89">
        <f t="shared" si="135"/>
        <v>20575.64738496381</v>
      </c>
      <c r="AC252" s="89">
        <f t="shared" si="138"/>
        <v>21475.752615036192</v>
      </c>
      <c r="AD252" s="89">
        <f t="shared" si="139"/>
        <v>1</v>
      </c>
      <c r="AE252" s="89">
        <f>'Data Raw'!C294</f>
        <v>21025.7</v>
      </c>
      <c r="AF252" s="89"/>
      <c r="AG252" s="89">
        <f t="shared" si="110"/>
        <v>-156.18000000000029</v>
      </c>
      <c r="AH252" s="89">
        <f t="shared" si="111"/>
        <v>198.72285788267618</v>
      </c>
      <c r="AI252" s="109">
        <f t="shared" si="112"/>
        <v>1</v>
      </c>
      <c r="AJ252" s="109">
        <f t="shared" si="127"/>
        <v>50</v>
      </c>
      <c r="AK252" s="88"/>
      <c r="AL252" s="191" t="str">
        <f t="shared" si="128"/>
        <v/>
      </c>
      <c r="AM252" s="191">
        <f t="shared" si="129"/>
        <v>-156.18000000000029</v>
      </c>
      <c r="AN252" s="88"/>
      <c r="AO252" s="191"/>
      <c r="AP252" s="191">
        <f t="shared" si="113"/>
        <v>24392.192400000091</v>
      </c>
      <c r="AQ252" s="191">
        <f t="shared" si="136"/>
        <v>244.9798204850365</v>
      </c>
      <c r="AR252" s="191">
        <f t="shared" si="137"/>
        <v>-108.35108719585838</v>
      </c>
      <c r="AS252" s="250">
        <f t="shared" si="140"/>
        <v>0</v>
      </c>
      <c r="AT252" s="250">
        <f t="shared" si="141"/>
        <v>1</v>
      </c>
      <c r="AU252" s="250">
        <f t="shared" si="142"/>
        <v>0</v>
      </c>
      <c r="AV252" s="250">
        <f t="shared" si="143"/>
        <v>0</v>
      </c>
      <c r="AW252" s="250">
        <f t="shared" si="144"/>
        <v>0</v>
      </c>
      <c r="AX252" s="250">
        <f t="shared" si="145"/>
        <v>0</v>
      </c>
      <c r="AY252" s="89"/>
      <c r="AZ252" s="111"/>
      <c r="BA252" s="111"/>
      <c r="BB252" s="111"/>
      <c r="BC252" s="111"/>
      <c r="BD252" s="111"/>
      <c r="BE252" s="111"/>
      <c r="BF252" s="111"/>
      <c r="BG252" s="111"/>
      <c r="BH252" s="89"/>
      <c r="BI252" s="89"/>
      <c r="BJ252" s="89"/>
      <c r="BK252" s="89"/>
      <c r="BL252" s="89"/>
    </row>
    <row r="253" spans="1:64" x14ac:dyDescent="0.25">
      <c r="A253" s="86">
        <f t="shared" si="114"/>
        <v>252</v>
      </c>
      <c r="B253" s="113">
        <v>8.5967924864340864E-2</v>
      </c>
      <c r="C253" s="88"/>
      <c r="D253" s="88"/>
      <c r="E253" s="194">
        <f t="shared" si="117"/>
        <v>4.1796041267676068E-2</v>
      </c>
      <c r="F253" s="89">
        <f t="shared" si="130"/>
        <v>5.6740986103018505E-3</v>
      </c>
      <c r="G253" s="113">
        <v>0.21261322657249143</v>
      </c>
      <c r="H253" s="88"/>
      <c r="I253" s="84">
        <f t="shared" si="118"/>
        <v>20585.088348625322</v>
      </c>
      <c r="J253" s="84">
        <f t="shared" si="119"/>
        <v>20761.75380246577</v>
      </c>
      <c r="K253" s="84">
        <f t="shared" si="120"/>
        <v>20938.419256306217</v>
      </c>
      <c r="L253" s="84">
        <f t="shared" si="121"/>
        <v>21115.084710146664</v>
      </c>
      <c r="M253" s="108">
        <f>IF(T253&lt;&gt;0,(((G253+1)*('Data Raw'!$N$1007-'Data Raw'!$N$1008)/2+'Data Raw'!$N$1008)*'Data Raw'!$M$1010+'Data Raw'!$M$1009)*AE253+AE253)</f>
        <v>21291.750163987112</v>
      </c>
      <c r="N253" s="84">
        <f t="shared" si="122"/>
        <v>21468.415617827559</v>
      </c>
      <c r="O253" s="84">
        <f t="shared" si="123"/>
        <v>21645.081071668006</v>
      </c>
      <c r="P253" s="84">
        <f t="shared" si="124"/>
        <v>21821.746525508453</v>
      </c>
      <c r="Q253" s="84">
        <f t="shared" si="125"/>
        <v>21998.411979348901</v>
      </c>
      <c r="R253" s="166" t="str">
        <f t="shared" si="131"/>
        <v/>
      </c>
      <c r="S253" s="109">
        <f>'Data Raw'!E295</f>
        <v>20776.97</v>
      </c>
      <c r="T253" s="109">
        <f>'Data Raw'!G295</f>
        <v>20793.400000000001</v>
      </c>
      <c r="U253" s="109">
        <f>'Data Raw'!D295</f>
        <v>21284.85</v>
      </c>
      <c r="V253" s="166" t="str">
        <f t="shared" si="132"/>
        <v/>
      </c>
      <c r="W253" s="89">
        <f t="shared" si="115"/>
        <v>498.35016398711014</v>
      </c>
      <c r="X253" s="89">
        <f t="shared" si="116"/>
        <v>248352.88594597956</v>
      </c>
      <c r="Y253" s="89">
        <f t="shared" si="133"/>
        <v>377.47455314074011</v>
      </c>
      <c r="Z253" s="109">
        <f t="shared" si="126"/>
        <v>507.87999999999738</v>
      </c>
      <c r="AA253" s="89">
        <f t="shared" si="134"/>
        <v>495.14677410090923</v>
      </c>
      <c r="AB253" s="89">
        <f t="shared" si="135"/>
        <v>20744.079115683267</v>
      </c>
      <c r="AC253" s="89">
        <f t="shared" si="138"/>
        <v>21582.220884316735</v>
      </c>
      <c r="AD253" s="89">
        <f t="shared" si="139"/>
        <v>1</v>
      </c>
      <c r="AE253" s="89">
        <f>'Data Raw'!C295</f>
        <v>21163.15</v>
      </c>
      <c r="AF253" s="89"/>
      <c r="AG253" s="89">
        <f t="shared" si="110"/>
        <v>-369.75</v>
      </c>
      <c r="AH253" s="89">
        <f t="shared" si="111"/>
        <v>128.60016398711014</v>
      </c>
      <c r="AI253" s="109">
        <f t="shared" si="112"/>
        <v>1</v>
      </c>
      <c r="AJ253" s="109">
        <f t="shared" si="127"/>
        <v>50</v>
      </c>
      <c r="AK253" s="88"/>
      <c r="AL253" s="191" t="str">
        <f t="shared" si="128"/>
        <v/>
      </c>
      <c r="AM253" s="191">
        <f t="shared" si="129"/>
        <v>-369.75</v>
      </c>
      <c r="AN253" s="88"/>
      <c r="AO253" s="191"/>
      <c r="AP253" s="191">
        <f t="shared" si="113"/>
        <v>136715.0625</v>
      </c>
      <c r="AQ253" s="191">
        <f t="shared" si="136"/>
        <v>258.84317376447689</v>
      </c>
      <c r="AR253" s="191">
        <f t="shared" si="137"/>
        <v>-118.63137937626323</v>
      </c>
      <c r="AS253" s="250">
        <f t="shared" si="140"/>
        <v>0</v>
      </c>
      <c r="AT253" s="250">
        <f t="shared" si="141"/>
        <v>1</v>
      </c>
      <c r="AU253" s="250">
        <f t="shared" si="142"/>
        <v>0</v>
      </c>
      <c r="AV253" s="250">
        <f t="shared" si="143"/>
        <v>0</v>
      </c>
      <c r="AW253" s="250">
        <f t="shared" si="144"/>
        <v>0</v>
      </c>
      <c r="AX253" s="250">
        <f t="shared" si="145"/>
        <v>0</v>
      </c>
      <c r="AY253" s="89"/>
      <c r="AZ253" s="111"/>
      <c r="BA253" s="111"/>
      <c r="BB253" s="111"/>
      <c r="BC253" s="111"/>
      <c r="BD253" s="111"/>
      <c r="BE253" s="111"/>
      <c r="BF253" s="111"/>
      <c r="BG253" s="111"/>
      <c r="BH253" s="89"/>
      <c r="BI253" s="89"/>
      <c r="BJ253" s="89"/>
      <c r="BK253" s="89"/>
      <c r="BL253" s="89"/>
    </row>
    <row r="254" spans="1:64" x14ac:dyDescent="0.25">
      <c r="A254" s="86">
        <f t="shared" si="114"/>
        <v>253</v>
      </c>
      <c r="B254" s="113">
        <v>3.661353085854957E-2</v>
      </c>
      <c r="C254" s="88"/>
      <c r="D254" s="88"/>
      <c r="E254" s="194">
        <f t="shared" si="117"/>
        <v>-4.9354394005791294E-2</v>
      </c>
      <c r="F254" s="89">
        <f t="shared" si="130"/>
        <v>-2.1871146205685987E-3</v>
      </c>
      <c r="G254" s="113">
        <v>0.15331686037675932</v>
      </c>
      <c r="H254" s="88"/>
      <c r="I254" s="84">
        <f t="shared" si="118"/>
        <v>19558.774914190275</v>
      </c>
      <c r="J254" s="84">
        <f t="shared" si="119"/>
        <v>19747.512190760644</v>
      </c>
      <c r="K254" s="84">
        <f t="shared" si="120"/>
        <v>19936.249467331014</v>
      </c>
      <c r="L254" s="84">
        <f t="shared" si="121"/>
        <v>20124.986743901383</v>
      </c>
      <c r="M254" s="108">
        <f>IF(T254&lt;&gt;0,(((G254+1)*('Data Raw'!$N$1007-'Data Raw'!$N$1008)/2+'Data Raw'!$N$1008)*'Data Raw'!$M$1010+'Data Raw'!$M$1009)*AE254+AE254)</f>
        <v>20313.724020471753</v>
      </c>
      <c r="N254" s="84">
        <f t="shared" si="122"/>
        <v>20502.461297042122</v>
      </c>
      <c r="O254" s="84">
        <f t="shared" si="123"/>
        <v>20691.198573612492</v>
      </c>
      <c r="P254" s="84">
        <f t="shared" si="124"/>
        <v>20879.935850182861</v>
      </c>
      <c r="Q254" s="84">
        <f t="shared" si="125"/>
        <v>21068.67312675323</v>
      </c>
      <c r="R254" s="166" t="str">
        <f t="shared" si="131"/>
        <v/>
      </c>
      <c r="S254" s="109">
        <f>'Data Raw'!E296</f>
        <v>19973.47</v>
      </c>
      <c r="T254" s="109">
        <f>'Data Raw'!G296</f>
        <v>20001.96</v>
      </c>
      <c r="U254" s="109">
        <f>'Data Raw'!D296</f>
        <v>20320.28</v>
      </c>
      <c r="V254" s="166" t="str">
        <f t="shared" si="132"/>
        <v/>
      </c>
      <c r="W254" s="89">
        <f t="shared" si="115"/>
        <v>311.76402047175361</v>
      </c>
      <c r="X254" s="89">
        <f t="shared" si="116"/>
        <v>97196.80446071201</v>
      </c>
      <c r="Y254" s="89">
        <f t="shared" si="133"/>
        <v>368.80483303184326</v>
      </c>
      <c r="Z254" s="109">
        <f t="shared" si="126"/>
        <v>346.80999999999767</v>
      </c>
      <c r="AA254" s="89">
        <f t="shared" si="134"/>
        <v>473.95580637220758</v>
      </c>
      <c r="AB254" s="89">
        <f t="shared" si="135"/>
        <v>19866.185242014228</v>
      </c>
      <c r="AC254" s="89">
        <f t="shared" si="138"/>
        <v>20707.934757985775</v>
      </c>
      <c r="AD254" s="89">
        <f t="shared" si="139"/>
        <v>1</v>
      </c>
      <c r="AE254" s="89">
        <f>'Data Raw'!C296</f>
        <v>20287.060000000001</v>
      </c>
      <c r="AF254" s="89"/>
      <c r="AG254" s="89">
        <f t="shared" si="110"/>
        <v>-285.10000000000218</v>
      </c>
      <c r="AH254" s="89">
        <f t="shared" si="111"/>
        <v>26.664020471751428</v>
      </c>
      <c r="AI254" s="109">
        <f t="shared" si="112"/>
        <v>1</v>
      </c>
      <c r="AJ254" s="109">
        <f t="shared" si="127"/>
        <v>50</v>
      </c>
      <c r="AK254" s="88"/>
      <c r="AL254" s="191" t="str">
        <f t="shared" si="128"/>
        <v/>
      </c>
      <c r="AM254" s="191">
        <f t="shared" si="129"/>
        <v>-285.10000000000218</v>
      </c>
      <c r="AN254" s="88"/>
      <c r="AO254" s="191"/>
      <c r="AP254" s="191">
        <f t="shared" si="113"/>
        <v>81282.010000001246</v>
      </c>
      <c r="AQ254" s="191">
        <f t="shared" si="136"/>
        <v>261.76059890175748</v>
      </c>
      <c r="AR254" s="191">
        <f t="shared" si="137"/>
        <v>-107.04423413008578</v>
      </c>
      <c r="AS254" s="250">
        <f t="shared" si="140"/>
        <v>0</v>
      </c>
      <c r="AT254" s="250">
        <f t="shared" si="141"/>
        <v>0</v>
      </c>
      <c r="AU254" s="250">
        <f t="shared" si="142"/>
        <v>1</v>
      </c>
      <c r="AV254" s="250">
        <f t="shared" si="143"/>
        <v>0</v>
      </c>
      <c r="AW254" s="250">
        <f t="shared" si="144"/>
        <v>0</v>
      </c>
      <c r="AX254" s="250">
        <f t="shared" si="145"/>
        <v>0</v>
      </c>
      <c r="AY254" s="89"/>
      <c r="AZ254" s="111"/>
      <c r="BA254" s="111"/>
      <c r="BB254" s="111"/>
      <c r="BC254" s="111"/>
      <c r="BD254" s="111"/>
      <c r="BE254" s="111"/>
      <c r="BF254" s="111"/>
      <c r="BG254" s="111"/>
      <c r="BH254" s="89"/>
      <c r="BI254" s="89"/>
      <c r="BJ254" s="89"/>
      <c r="BK254" s="89"/>
      <c r="BL254" s="89"/>
    </row>
    <row r="255" spans="1:64" x14ac:dyDescent="0.25">
      <c r="A255" s="86">
        <f t="shared" si="114"/>
        <v>254</v>
      </c>
      <c r="B255" s="113">
        <v>5.5885040060411534E-2</v>
      </c>
      <c r="C255" s="88"/>
      <c r="D255" s="88"/>
      <c r="E255" s="194">
        <f t="shared" si="117"/>
        <v>1.9271509201861964E-2</v>
      </c>
      <c r="F255" s="89">
        <f t="shared" si="130"/>
        <v>8.7840306835005309E-4</v>
      </c>
      <c r="G255" s="113">
        <v>0.11538333575147515</v>
      </c>
      <c r="H255" s="88"/>
      <c r="I255" s="84">
        <f t="shared" si="118"/>
        <v>18529.637302576779</v>
      </c>
      <c r="J255" s="84">
        <f t="shared" si="119"/>
        <v>18714.039719092696</v>
      </c>
      <c r="K255" s="84">
        <f t="shared" si="120"/>
        <v>18898.44213560862</v>
      </c>
      <c r="L255" s="84">
        <f t="shared" si="121"/>
        <v>19082.844552124541</v>
      </c>
      <c r="M255" s="108">
        <f>IF(T255&lt;&gt;0,(((G255+1)*('Data Raw'!$N$1007-'Data Raw'!$N$1008)/2+'Data Raw'!$N$1008)*'Data Raw'!$M$1010+'Data Raw'!$M$1009)*AE255+AE255)</f>
        <v>19267.246968640462</v>
      </c>
      <c r="N255" s="84">
        <f t="shared" si="122"/>
        <v>19451.649385156383</v>
      </c>
      <c r="O255" s="84">
        <f t="shared" si="123"/>
        <v>19636.051801672304</v>
      </c>
      <c r="P255" s="84">
        <f t="shared" si="124"/>
        <v>19820.454218188228</v>
      </c>
      <c r="Q255" s="84">
        <f t="shared" si="125"/>
        <v>20004.856634704145</v>
      </c>
      <c r="R255" s="166" t="str">
        <f t="shared" si="131"/>
        <v/>
      </c>
      <c r="S255" s="109">
        <f>'Data Raw'!E297</f>
        <v>19178.89</v>
      </c>
      <c r="T255" s="109">
        <f>'Data Raw'!G297</f>
        <v>19633.689999999999</v>
      </c>
      <c r="U255" s="109">
        <f>'Data Raw'!D297</f>
        <v>19758.63</v>
      </c>
      <c r="V255" s="166" t="str">
        <f t="shared" si="132"/>
        <v/>
      </c>
      <c r="W255" s="89">
        <f t="shared" si="115"/>
        <v>-366.44303135953669</v>
      </c>
      <c r="X255" s="89">
        <f t="shared" si="116"/>
        <v>134280.4952319664</v>
      </c>
      <c r="Y255" s="89">
        <f t="shared" si="133"/>
        <v>368.46835964916818</v>
      </c>
      <c r="Z255" s="109">
        <f t="shared" si="126"/>
        <v>579.7400000000016</v>
      </c>
      <c r="AA255" s="89">
        <f t="shared" si="134"/>
        <v>489.06783403332093</v>
      </c>
      <c r="AB255" s="89">
        <f t="shared" si="135"/>
        <v>18897.817564583624</v>
      </c>
      <c r="AC255" s="89">
        <f t="shared" si="138"/>
        <v>19703.542435416377</v>
      </c>
      <c r="AD255" s="89">
        <f t="shared" si="139"/>
        <v>1</v>
      </c>
      <c r="AE255" s="89">
        <f>'Data Raw'!C297</f>
        <v>19300.68</v>
      </c>
      <c r="AF255" s="89"/>
      <c r="AG255" s="89">
        <f t="shared" si="110"/>
        <v>333.0099999999984</v>
      </c>
      <c r="AH255" s="89">
        <f t="shared" si="111"/>
        <v>-33.43303135953829</v>
      </c>
      <c r="AI255" s="109">
        <f t="shared" si="112"/>
        <v>-1</v>
      </c>
      <c r="AJ255" s="109">
        <f t="shared" si="127"/>
        <v>50</v>
      </c>
      <c r="AK255" s="88"/>
      <c r="AL255" s="191" t="str">
        <f t="shared" si="128"/>
        <v/>
      </c>
      <c r="AM255" s="191">
        <f t="shared" si="129"/>
        <v>-333.0099999999984</v>
      </c>
      <c r="AN255" s="88"/>
      <c r="AO255" s="191"/>
      <c r="AP255" s="191">
        <f t="shared" si="113"/>
        <v>110895.66009999893</v>
      </c>
      <c r="AQ255" s="191">
        <f t="shared" si="136"/>
        <v>269.67719902378428</v>
      </c>
      <c r="AR255" s="191">
        <f t="shared" si="137"/>
        <v>-98.791160625383895</v>
      </c>
      <c r="AS255" s="250">
        <f t="shared" si="140"/>
        <v>0</v>
      </c>
      <c r="AT255" s="250">
        <f t="shared" si="141"/>
        <v>0</v>
      </c>
      <c r="AU255" s="250">
        <f t="shared" si="142"/>
        <v>0</v>
      </c>
      <c r="AV255" s="250">
        <f t="shared" si="143"/>
        <v>1</v>
      </c>
      <c r="AW255" s="250">
        <f t="shared" si="144"/>
        <v>0</v>
      </c>
      <c r="AX255" s="250">
        <f t="shared" si="145"/>
        <v>0</v>
      </c>
      <c r="AY255" s="89"/>
      <c r="AZ255" s="111"/>
      <c r="BA255" s="111"/>
      <c r="BB255" s="111"/>
      <c r="BC255" s="111"/>
      <c r="BD255" s="111"/>
      <c r="BE255" s="111"/>
      <c r="BF255" s="111"/>
      <c r="BG255" s="111"/>
      <c r="BH255" s="89"/>
      <c r="BI255" s="89"/>
      <c r="BJ255" s="89"/>
      <c r="BK255" s="89"/>
      <c r="BL255" s="89"/>
    </row>
    <row r="256" spans="1:64" x14ac:dyDescent="0.25">
      <c r="A256" s="86">
        <f t="shared" si="114"/>
        <v>255</v>
      </c>
      <c r="B256" s="113">
        <v>3.0149912719290975E-2</v>
      </c>
      <c r="C256" s="88"/>
      <c r="D256" s="88"/>
      <c r="E256" s="194">
        <f t="shared" si="117"/>
        <v>-2.5735127341120559E-2</v>
      </c>
      <c r="F256" s="89">
        <f t="shared" si="130"/>
        <v>-2.9235298472886058E-3</v>
      </c>
      <c r="G256" s="113">
        <v>0.16290572495898226</v>
      </c>
      <c r="H256" s="88"/>
      <c r="I256" s="84">
        <f t="shared" si="118"/>
        <v>18815.534598235045</v>
      </c>
      <c r="J256" s="84">
        <f t="shared" si="119"/>
        <v>18999.768778059624</v>
      </c>
      <c r="K256" s="84">
        <f t="shared" si="120"/>
        <v>19184.002957884211</v>
      </c>
      <c r="L256" s="84">
        <f t="shared" si="121"/>
        <v>19368.237137708795</v>
      </c>
      <c r="M256" s="108">
        <f>IF(T256&lt;&gt;0,(((G256+1)*('Data Raw'!$N$1007-'Data Raw'!$N$1008)/2+'Data Raw'!$N$1008)*'Data Raw'!$M$1010+'Data Raw'!$M$1009)*AE256+AE256)</f>
        <v>19552.471317533378</v>
      </c>
      <c r="N256" s="84">
        <f t="shared" si="122"/>
        <v>19736.705497357962</v>
      </c>
      <c r="O256" s="84">
        <f t="shared" si="123"/>
        <v>19920.939677182545</v>
      </c>
      <c r="P256" s="84">
        <f t="shared" si="124"/>
        <v>20105.173857007132</v>
      </c>
      <c r="Q256" s="84">
        <f t="shared" si="125"/>
        <v>20289.408036831712</v>
      </c>
      <c r="R256" s="166" t="str">
        <f t="shared" si="131"/>
        <v/>
      </c>
      <c r="S256" s="109">
        <f>'Data Raw'!E298</f>
        <v>19474.03</v>
      </c>
      <c r="T256" s="109">
        <f>'Data Raw'!G298</f>
        <v>19824.57</v>
      </c>
      <c r="U256" s="109">
        <f>'Data Raw'!D298</f>
        <v>20083.490000000002</v>
      </c>
      <c r="V256" s="166">
        <f t="shared" si="132"/>
        <v>1</v>
      </c>
      <c r="W256" s="89">
        <f t="shared" si="115"/>
        <v>-272.09868246662154</v>
      </c>
      <c r="X256" s="89">
        <f t="shared" si="116"/>
        <v>74037.693000071333</v>
      </c>
      <c r="Y256" s="89">
        <f t="shared" si="133"/>
        <v>356.30069270919466</v>
      </c>
      <c r="Z256" s="109">
        <f t="shared" si="126"/>
        <v>609.46000000000276</v>
      </c>
      <c r="AA256" s="89">
        <f t="shared" si="134"/>
        <v>506.266714885704</v>
      </c>
      <c r="AB256" s="89">
        <f t="shared" si="135"/>
        <v>19096.092341071675</v>
      </c>
      <c r="AC256" s="89">
        <f t="shared" si="138"/>
        <v>19927.507658928324</v>
      </c>
      <c r="AD256" s="89">
        <f t="shared" si="139"/>
        <v>1</v>
      </c>
      <c r="AE256" s="89">
        <f>'Data Raw'!C298</f>
        <v>19511.8</v>
      </c>
      <c r="AF256" s="89"/>
      <c r="AG256" s="89">
        <f t="shared" si="110"/>
        <v>312.77000000000044</v>
      </c>
      <c r="AH256" s="89">
        <f t="shared" si="111"/>
        <v>40.671317533378897</v>
      </c>
      <c r="AI256" s="109">
        <f t="shared" si="112"/>
        <v>1</v>
      </c>
      <c r="AJ256" s="109">
        <f t="shared" si="127"/>
        <v>50</v>
      </c>
      <c r="AK256" s="88"/>
      <c r="AL256" s="191">
        <f t="shared" si="128"/>
        <v>333.0099999999984</v>
      </c>
      <c r="AM256" s="191" t="str">
        <f t="shared" si="129"/>
        <v/>
      </c>
      <c r="AN256" s="88"/>
      <c r="AO256" s="191"/>
      <c r="AP256" s="191">
        <f t="shared" si="113"/>
        <v>97825.072900000276</v>
      </c>
      <c r="AQ256" s="191">
        <f t="shared" si="136"/>
        <v>274.46528802114165</v>
      </c>
      <c r="AR256" s="191">
        <f t="shared" si="137"/>
        <v>-81.835404688053018</v>
      </c>
      <c r="AS256" s="250">
        <f t="shared" si="140"/>
        <v>0</v>
      </c>
      <c r="AT256" s="250">
        <f t="shared" si="141"/>
        <v>0</v>
      </c>
      <c r="AU256" s="250">
        <f t="shared" si="142"/>
        <v>0</v>
      </c>
      <c r="AV256" s="250">
        <f t="shared" si="143"/>
        <v>1</v>
      </c>
      <c r="AW256" s="250">
        <f t="shared" si="144"/>
        <v>0</v>
      </c>
      <c r="AX256" s="250">
        <f t="shared" si="145"/>
        <v>0</v>
      </c>
      <c r="AY256" s="89"/>
      <c r="AZ256" s="111"/>
      <c r="BA256" s="111"/>
      <c r="BB256" s="111"/>
      <c r="BC256" s="111"/>
      <c r="BD256" s="111"/>
      <c r="BE256" s="111"/>
      <c r="BF256" s="111"/>
      <c r="BG256" s="111"/>
      <c r="BH256" s="89"/>
      <c r="BI256" s="89"/>
      <c r="BJ256" s="89"/>
      <c r="BK256" s="89"/>
      <c r="BL256" s="89"/>
    </row>
    <row r="257" spans="1:64" x14ac:dyDescent="0.25">
      <c r="A257" s="86">
        <f t="shared" si="114"/>
        <v>256</v>
      </c>
      <c r="B257" s="113">
        <v>2.9896033036475339E-2</v>
      </c>
      <c r="C257" s="88"/>
      <c r="D257" s="88"/>
      <c r="E257" s="194">
        <f t="shared" si="117"/>
        <v>-2.5387968281563589E-4</v>
      </c>
      <c r="F257" s="89">
        <f t="shared" si="130"/>
        <v>-2.5421512523638961E-3</v>
      </c>
      <c r="G257" s="113">
        <v>0.19745236362914501</v>
      </c>
      <c r="H257" s="88"/>
      <c r="I257" s="84">
        <f t="shared" si="118"/>
        <v>18939.31540347595</v>
      </c>
      <c r="J257" s="84">
        <f t="shared" si="119"/>
        <v>19117.46574983055</v>
      </c>
      <c r="K257" s="84">
        <f t="shared" si="120"/>
        <v>19295.616096185146</v>
      </c>
      <c r="L257" s="84">
        <f t="shared" si="121"/>
        <v>19473.766442539745</v>
      </c>
      <c r="M257" s="108">
        <f>IF(T257&lt;&gt;0,(((G257+1)*('Data Raw'!$N$1007-'Data Raw'!$N$1008)/2+'Data Raw'!$N$1008)*'Data Raw'!$M$1010+'Data Raw'!$M$1009)*AE257+AE257)</f>
        <v>19651.916788894341</v>
      </c>
      <c r="N257" s="84">
        <f t="shared" si="122"/>
        <v>19830.067135248937</v>
      </c>
      <c r="O257" s="84">
        <f t="shared" si="123"/>
        <v>20008.217481603537</v>
      </c>
      <c r="P257" s="84">
        <f t="shared" si="124"/>
        <v>20186.367827958133</v>
      </c>
      <c r="Q257" s="84">
        <f t="shared" si="125"/>
        <v>20364.518174312732</v>
      </c>
      <c r="R257" s="166" t="str">
        <f t="shared" si="131"/>
        <v/>
      </c>
      <c r="S257" s="109">
        <f>'Data Raw'!E299</f>
        <v>19342.89</v>
      </c>
      <c r="T257" s="109">
        <f>'Data Raw'!G299</f>
        <v>19380.34</v>
      </c>
      <c r="U257" s="109">
        <f>'Data Raw'!D299</f>
        <v>19731.27</v>
      </c>
      <c r="V257" s="166" t="str">
        <f t="shared" si="132"/>
        <v/>
      </c>
      <c r="W257" s="89">
        <f t="shared" si="115"/>
        <v>271.57678889434101</v>
      </c>
      <c r="X257" s="89">
        <f t="shared" si="116"/>
        <v>73753.952266161461</v>
      </c>
      <c r="Y257" s="89">
        <f t="shared" si="133"/>
        <v>345.47173835547432</v>
      </c>
      <c r="Z257" s="109">
        <f t="shared" si="126"/>
        <v>388.38000000000102</v>
      </c>
      <c r="AA257" s="89">
        <f t="shared" si="134"/>
        <v>489.42575561631787</v>
      </c>
      <c r="AB257" s="89">
        <f t="shared" si="135"/>
        <v>19126.563292347149</v>
      </c>
      <c r="AC257" s="89">
        <f t="shared" si="138"/>
        <v>19987.216707652849</v>
      </c>
      <c r="AD257" s="89">
        <f t="shared" si="139"/>
        <v>1</v>
      </c>
      <c r="AE257" s="89">
        <f>'Data Raw'!C299</f>
        <v>19556.89</v>
      </c>
      <c r="AF257" s="89"/>
      <c r="AG257" s="89">
        <f t="shared" si="110"/>
        <v>-176.54999999999927</v>
      </c>
      <c r="AH257" s="89">
        <f t="shared" si="111"/>
        <v>95.026788894341735</v>
      </c>
      <c r="AI257" s="109">
        <f t="shared" si="112"/>
        <v>1</v>
      </c>
      <c r="AJ257" s="109">
        <f t="shared" si="127"/>
        <v>50</v>
      </c>
      <c r="AK257" s="88"/>
      <c r="AL257" s="191" t="str">
        <f t="shared" si="128"/>
        <v/>
      </c>
      <c r="AM257" s="191">
        <f t="shared" si="129"/>
        <v>-176.54999999999927</v>
      </c>
      <c r="AN257" s="88"/>
      <c r="AO257" s="191"/>
      <c r="AP257" s="191">
        <f t="shared" si="113"/>
        <v>31169.902499999742</v>
      </c>
      <c r="AQ257" s="191">
        <f t="shared" si="136"/>
        <v>263.58581157434804</v>
      </c>
      <c r="AR257" s="191">
        <f t="shared" si="137"/>
        <v>-81.885926781126273</v>
      </c>
      <c r="AS257" s="250">
        <f t="shared" si="140"/>
        <v>0</v>
      </c>
      <c r="AT257" s="250">
        <f t="shared" si="141"/>
        <v>0</v>
      </c>
      <c r="AU257" s="250">
        <f t="shared" si="142"/>
        <v>1</v>
      </c>
      <c r="AV257" s="250">
        <f t="shared" si="143"/>
        <v>0</v>
      </c>
      <c r="AW257" s="250">
        <f t="shared" si="144"/>
        <v>0</v>
      </c>
      <c r="AX257" s="250">
        <f t="shared" si="145"/>
        <v>0</v>
      </c>
      <c r="AY257" s="89"/>
      <c r="AZ257" s="111"/>
      <c r="BA257" s="111"/>
      <c r="BB257" s="111"/>
      <c r="BC257" s="111"/>
      <c r="BD257" s="111"/>
      <c r="BE257" s="111"/>
      <c r="BF257" s="111"/>
      <c r="BG257" s="111"/>
      <c r="BH257" s="89"/>
      <c r="BI257" s="89"/>
      <c r="BJ257" s="89"/>
      <c r="BK257" s="89"/>
      <c r="BL257" s="89"/>
    </row>
    <row r="258" spans="1:64" x14ac:dyDescent="0.25">
      <c r="A258" s="86">
        <f t="shared" si="114"/>
        <v>257</v>
      </c>
      <c r="B258" s="113">
        <v>2.3708573263829989E-2</v>
      </c>
      <c r="C258" s="88"/>
      <c r="D258" s="88"/>
      <c r="E258" s="194">
        <f t="shared" si="117"/>
        <v>-6.1874597726453498E-3</v>
      </c>
      <c r="F258" s="89">
        <f t="shared" si="130"/>
        <v>-3.0629096124041035E-3</v>
      </c>
      <c r="G258" s="113">
        <v>0.16247082013877062</v>
      </c>
      <c r="H258" s="88"/>
      <c r="I258" s="84">
        <f t="shared" si="118"/>
        <v>18965.249861706048</v>
      </c>
      <c r="J258" s="84">
        <f t="shared" si="119"/>
        <v>19137.985730883785</v>
      </c>
      <c r="K258" s="84">
        <f t="shared" si="120"/>
        <v>19310.721600061523</v>
      </c>
      <c r="L258" s="84">
        <f t="shared" si="121"/>
        <v>19483.45746923926</v>
      </c>
      <c r="M258" s="108">
        <f>IF(T258&lt;&gt;0,(((G258+1)*('Data Raw'!$N$1007-'Data Raw'!$N$1008)/2+'Data Raw'!$N$1008)*'Data Raw'!$M$1010+'Data Raw'!$M$1009)*AE258+AE258)</f>
        <v>19656.193338416997</v>
      </c>
      <c r="N258" s="84">
        <f t="shared" si="122"/>
        <v>19828.929207594734</v>
      </c>
      <c r="O258" s="84">
        <f t="shared" si="123"/>
        <v>20001.665076772471</v>
      </c>
      <c r="P258" s="84">
        <f t="shared" si="124"/>
        <v>20174.400945950209</v>
      </c>
      <c r="Q258" s="84">
        <f t="shared" si="125"/>
        <v>20347.136815127946</v>
      </c>
      <c r="R258" s="166" t="str">
        <f t="shared" si="131"/>
        <v/>
      </c>
      <c r="S258" s="109">
        <f>'Data Raw'!E300</f>
        <v>19608.259999999998</v>
      </c>
      <c r="T258" s="109">
        <f>'Data Raw'!G300</f>
        <v>19898.77</v>
      </c>
      <c r="U258" s="109">
        <f>'Data Raw'!D300</f>
        <v>19925.439999999999</v>
      </c>
      <c r="V258" s="166">
        <f t="shared" si="132"/>
        <v>1</v>
      </c>
      <c r="W258" s="89">
        <f t="shared" si="115"/>
        <v>-242.57666158300344</v>
      </c>
      <c r="X258" s="89">
        <f t="shared" si="116"/>
        <v>58843.436744754981</v>
      </c>
      <c r="Y258" s="89">
        <f t="shared" si="133"/>
        <v>332.72635018647185</v>
      </c>
      <c r="Z258" s="109">
        <f t="shared" si="126"/>
        <v>317.18000000000029</v>
      </c>
      <c r="AA258" s="89">
        <f t="shared" si="134"/>
        <v>464.81921909970106</v>
      </c>
      <c r="AB258" s="89">
        <f t="shared" si="135"/>
        <v>19199.978107726132</v>
      </c>
      <c r="AC258" s="89">
        <f t="shared" si="138"/>
        <v>20032.001892273871</v>
      </c>
      <c r="AD258" s="89">
        <f t="shared" si="139"/>
        <v>1</v>
      </c>
      <c r="AE258" s="89">
        <f>'Data Raw'!C300</f>
        <v>19615.990000000002</v>
      </c>
      <c r="AF258" s="89"/>
      <c r="AG258" s="89">
        <f t="shared" ref="AG258:AG321" si="146">T258-AE258</f>
        <v>282.77999999999884</v>
      </c>
      <c r="AH258" s="89">
        <f t="shared" ref="AH258:AH321" si="147">M258-AE258</f>
        <v>40.203338416995393</v>
      </c>
      <c r="AI258" s="109">
        <f t="shared" ref="AI258:AI321" si="148">IF($AH258&gt;0,1,-1)</f>
        <v>1</v>
      </c>
      <c r="AJ258" s="109">
        <f t="shared" si="127"/>
        <v>50</v>
      </c>
      <c r="AK258" s="88"/>
      <c r="AL258" s="191">
        <f t="shared" si="128"/>
        <v>176.54999999999927</v>
      </c>
      <c r="AM258" s="191" t="str">
        <f t="shared" si="129"/>
        <v/>
      </c>
      <c r="AN258" s="88"/>
      <c r="AO258" s="191"/>
      <c r="AP258" s="191">
        <f t="shared" ref="AP258:AP321" si="149">AG258*AG258</f>
        <v>79964.528399999341</v>
      </c>
      <c r="AQ258" s="191">
        <f t="shared" si="136"/>
        <v>265.71849917719811</v>
      </c>
      <c r="AR258" s="191">
        <f t="shared" si="137"/>
        <v>-67.007851009273736</v>
      </c>
      <c r="AS258" s="250">
        <f t="shared" si="140"/>
        <v>0</v>
      </c>
      <c r="AT258" s="250">
        <f t="shared" si="141"/>
        <v>0</v>
      </c>
      <c r="AU258" s="250">
        <f t="shared" si="142"/>
        <v>0</v>
      </c>
      <c r="AV258" s="250">
        <f t="shared" si="143"/>
        <v>1</v>
      </c>
      <c r="AW258" s="250">
        <f t="shared" si="144"/>
        <v>0</v>
      </c>
      <c r="AX258" s="250">
        <f t="shared" si="145"/>
        <v>0</v>
      </c>
      <c r="AY258" s="89"/>
      <c r="AZ258" s="111"/>
      <c r="BA258" s="111"/>
      <c r="BB258" s="111"/>
      <c r="BC258" s="111"/>
      <c r="BD258" s="111"/>
      <c r="BE258" s="111"/>
      <c r="BF258" s="111"/>
      <c r="BG258" s="111"/>
      <c r="BH258" s="89"/>
      <c r="BI258" s="89"/>
      <c r="BJ258" s="89"/>
      <c r="BK258" s="89"/>
      <c r="BL258" s="89"/>
    </row>
    <row r="259" spans="1:64" x14ac:dyDescent="0.25">
      <c r="A259" s="86">
        <f t="shared" ref="A259:A322" si="150">A258+1</f>
        <v>258</v>
      </c>
      <c r="B259" s="113">
        <v>2.8519138895723928E-2</v>
      </c>
      <c r="C259" s="88"/>
      <c r="D259" s="88"/>
      <c r="E259" s="194">
        <f t="shared" si="117"/>
        <v>4.8105656318939392E-3</v>
      </c>
      <c r="F259" s="89">
        <f t="shared" si="130"/>
        <v>-1.9381274346472401E-3</v>
      </c>
      <c r="G259" s="113">
        <v>0.19368203942355408</v>
      </c>
      <c r="H259" s="88"/>
      <c r="I259" s="84">
        <f t="shared" si="118"/>
        <v>19557.800307986316</v>
      </c>
      <c r="J259" s="84">
        <f t="shared" si="119"/>
        <v>19724.163483079552</v>
      </c>
      <c r="K259" s="84">
        <f t="shared" si="120"/>
        <v>19890.526658172788</v>
      </c>
      <c r="L259" s="84">
        <f t="shared" si="121"/>
        <v>20056.889833266025</v>
      </c>
      <c r="M259" s="108">
        <f>IF(T259&lt;&gt;0,(((G259+1)*('Data Raw'!$N$1007-'Data Raw'!$N$1008)/2+'Data Raw'!$N$1008)*'Data Raw'!$M$1010+'Data Raw'!$M$1009)*AE259+AE259)</f>
        <v>20223.253008359261</v>
      </c>
      <c r="N259" s="84">
        <f t="shared" si="122"/>
        <v>20389.616183452497</v>
      </c>
      <c r="O259" s="84">
        <f t="shared" si="123"/>
        <v>20555.979358545734</v>
      </c>
      <c r="P259" s="84">
        <f t="shared" si="124"/>
        <v>20722.34253363897</v>
      </c>
      <c r="Q259" s="84">
        <f t="shared" si="125"/>
        <v>20888.705708732206</v>
      </c>
      <c r="R259" s="166" t="str">
        <f t="shared" si="131"/>
        <v/>
      </c>
      <c r="S259" s="109">
        <f>'Data Raw'!E301</f>
        <v>19764.96</v>
      </c>
      <c r="T259" s="109">
        <f>'Data Raw'!G301</f>
        <v>19950.21</v>
      </c>
      <c r="U259" s="109">
        <f>'Data Raw'!D301</f>
        <v>20173.22</v>
      </c>
      <c r="V259" s="166" t="str">
        <f t="shared" si="132"/>
        <v/>
      </c>
      <c r="W259" s="89">
        <f t="shared" ref="W259:W322" si="151">IF(R259=1,0,(M259-T259))</f>
        <v>273.04300835926188</v>
      </c>
      <c r="X259" s="89">
        <f t="shared" ref="X259:X322" si="152">IF(R259=1,0,(M259-T259)*(M259-T259))</f>
        <v>74552.484413875951</v>
      </c>
      <c r="Y259" s="89">
        <f t="shared" si="133"/>
        <v>324.87215706761157</v>
      </c>
      <c r="Z259" s="109">
        <f t="shared" si="126"/>
        <v>408.26000000000204</v>
      </c>
      <c r="AA259" s="89">
        <f t="shared" si="134"/>
        <v>456.73933065688692</v>
      </c>
      <c r="AB259" s="89">
        <f t="shared" si="135"/>
        <v>19736.433663765252</v>
      </c>
      <c r="AC259" s="89">
        <f t="shared" si="138"/>
        <v>20526.626336234745</v>
      </c>
      <c r="AD259" s="89">
        <f t="shared" si="139"/>
        <v>1</v>
      </c>
      <c r="AE259" s="89">
        <f>'Data Raw'!C301</f>
        <v>20131.53</v>
      </c>
      <c r="AF259" s="89"/>
      <c r="AG259" s="89">
        <f t="shared" si="146"/>
        <v>-181.31999999999971</v>
      </c>
      <c r="AH259" s="89">
        <f t="shared" si="147"/>
        <v>91.723008359262167</v>
      </c>
      <c r="AI259" s="109">
        <f t="shared" si="148"/>
        <v>1</v>
      </c>
      <c r="AJ259" s="109">
        <f t="shared" si="127"/>
        <v>50</v>
      </c>
      <c r="AK259" s="88"/>
      <c r="AL259" s="191" t="str">
        <f t="shared" si="128"/>
        <v/>
      </c>
      <c r="AM259" s="191">
        <f t="shared" si="129"/>
        <v>-181.31999999999971</v>
      </c>
      <c r="AN259" s="88"/>
      <c r="AO259" s="191"/>
      <c r="AP259" s="191">
        <f t="shared" si="149"/>
        <v>32876.942399999898</v>
      </c>
      <c r="AQ259" s="191">
        <f t="shared" si="136"/>
        <v>256.34088815750943</v>
      </c>
      <c r="AR259" s="191">
        <f t="shared" si="137"/>
        <v>-68.531268910102142</v>
      </c>
      <c r="AS259" s="250">
        <f t="shared" si="140"/>
        <v>0</v>
      </c>
      <c r="AT259" s="250">
        <f t="shared" si="141"/>
        <v>0</v>
      </c>
      <c r="AU259" s="250">
        <f t="shared" si="142"/>
        <v>1</v>
      </c>
      <c r="AV259" s="250">
        <f t="shared" si="143"/>
        <v>0</v>
      </c>
      <c r="AW259" s="250">
        <f t="shared" si="144"/>
        <v>0</v>
      </c>
      <c r="AX259" s="250">
        <f t="shared" si="145"/>
        <v>0</v>
      </c>
      <c r="AY259" s="89"/>
      <c r="AZ259" s="111"/>
      <c r="BA259" s="111"/>
      <c r="BB259" s="111"/>
      <c r="BC259" s="111"/>
      <c r="BD259" s="111"/>
      <c r="BE259" s="111"/>
      <c r="BF259" s="111"/>
      <c r="BG259" s="111"/>
      <c r="BH259" s="89"/>
      <c r="BI259" s="89"/>
      <c r="BJ259" s="89"/>
      <c r="BK259" s="89"/>
      <c r="BL259" s="89"/>
    </row>
    <row r="260" spans="1:64" x14ac:dyDescent="0.25">
      <c r="A260" s="86">
        <f t="shared" si="150"/>
        <v>259</v>
      </c>
      <c r="B260" s="113">
        <v>5.227935634236585E-2</v>
      </c>
      <c r="C260" s="88"/>
      <c r="D260" s="88"/>
      <c r="E260" s="194">
        <f t="shared" ref="E260:E323" si="153">B260-B259</f>
        <v>2.3760217446641922E-2</v>
      </c>
      <c r="F260" s="89">
        <f t="shared" si="130"/>
        <v>1.7330646912512117E-3</v>
      </c>
      <c r="G260" s="113">
        <v>0.16044303027392601</v>
      </c>
      <c r="H260" s="88"/>
      <c r="I260" s="84">
        <f t="shared" si="118"/>
        <v>19581.95415804354</v>
      </c>
      <c r="J260" s="84">
        <f t="shared" si="119"/>
        <v>19744.390236577343</v>
      </c>
      <c r="K260" s="84">
        <f t="shared" si="120"/>
        <v>19906.82631511115</v>
      </c>
      <c r="L260" s="84">
        <f t="shared" si="121"/>
        <v>20069.262393644953</v>
      </c>
      <c r="M260" s="108">
        <f>IF(T260&lt;&gt;0,(((G260+1)*('Data Raw'!$N$1007-'Data Raw'!$N$1008)/2+'Data Raw'!$N$1008)*'Data Raw'!$M$1010+'Data Raw'!$M$1009)*AE260+AE260)</f>
        <v>20231.698472178759</v>
      </c>
      <c r="N260" s="84">
        <f t="shared" si="122"/>
        <v>20394.134550712566</v>
      </c>
      <c r="O260" s="84">
        <f t="shared" si="123"/>
        <v>20556.570629246369</v>
      </c>
      <c r="P260" s="84">
        <f t="shared" si="124"/>
        <v>20719.006707780176</v>
      </c>
      <c r="Q260" s="84">
        <f t="shared" si="125"/>
        <v>20881.442786313979</v>
      </c>
      <c r="R260" s="166" t="str">
        <f t="shared" si="131"/>
        <v/>
      </c>
      <c r="S260" s="109">
        <f>'Data Raw'!E302</f>
        <v>20169.240000000002</v>
      </c>
      <c r="T260" s="109">
        <f>'Data Raw'!G302</f>
        <v>20602.52</v>
      </c>
      <c r="U260" s="109">
        <f>'Data Raw'!D302</f>
        <v>20626.419999999998</v>
      </c>
      <c r="V260" s="166">
        <f t="shared" si="132"/>
        <v>1</v>
      </c>
      <c r="W260" s="89">
        <f t="shared" si="151"/>
        <v>-370.82152782124103</v>
      </c>
      <c r="X260" s="89">
        <f t="shared" si="152"/>
        <v>137508.60549567943</v>
      </c>
      <c r="Y260" s="89">
        <f t="shared" si="133"/>
        <v>331.82614125090453</v>
      </c>
      <c r="Z260" s="109">
        <f t="shared" si="126"/>
        <v>457.17999999999665</v>
      </c>
      <c r="AA260" s="89">
        <f t="shared" si="134"/>
        <v>456.8022834201883</v>
      </c>
      <c r="AB260" s="89">
        <f t="shared" si="135"/>
        <v>19805.371568941646</v>
      </c>
      <c r="AC260" s="89">
        <f t="shared" si="138"/>
        <v>20581.828431058351</v>
      </c>
      <c r="AD260" s="89" t="str">
        <f t="shared" si="139"/>
        <v/>
      </c>
      <c r="AE260" s="89">
        <f>'Data Raw'!C302</f>
        <v>20193.599999999999</v>
      </c>
      <c r="AF260" s="89"/>
      <c r="AG260" s="89">
        <f t="shared" si="146"/>
        <v>408.92000000000189</v>
      </c>
      <c r="AH260" s="89">
        <f t="shared" si="147"/>
        <v>38.098472178760858</v>
      </c>
      <c r="AI260" s="109">
        <f t="shared" si="148"/>
        <v>1</v>
      </c>
      <c r="AJ260" s="109">
        <f t="shared" si="127"/>
        <v>50</v>
      </c>
      <c r="AK260" s="88"/>
      <c r="AL260" s="191">
        <f t="shared" si="128"/>
        <v>181.31999999999971</v>
      </c>
      <c r="AM260" s="191" t="str">
        <f t="shared" si="129"/>
        <v/>
      </c>
      <c r="AN260" s="88"/>
      <c r="AO260" s="191"/>
      <c r="AP260" s="191">
        <f t="shared" si="149"/>
        <v>167215.56640000155</v>
      </c>
      <c r="AQ260" s="191">
        <f t="shared" si="136"/>
        <v>273.29412280667526</v>
      </c>
      <c r="AR260" s="191">
        <f t="shared" si="137"/>
        <v>-58.532018444229266</v>
      </c>
      <c r="AS260" s="250">
        <f t="shared" si="140"/>
        <v>0</v>
      </c>
      <c r="AT260" s="250">
        <f t="shared" si="141"/>
        <v>0</v>
      </c>
      <c r="AU260" s="250">
        <f t="shared" si="142"/>
        <v>0</v>
      </c>
      <c r="AV260" s="250">
        <f t="shared" si="143"/>
        <v>0</v>
      </c>
      <c r="AW260" s="250">
        <f t="shared" si="144"/>
        <v>1</v>
      </c>
      <c r="AX260" s="250">
        <f t="shared" si="145"/>
        <v>0</v>
      </c>
      <c r="AY260" s="89"/>
      <c r="AZ260" s="111"/>
      <c r="BA260" s="111"/>
      <c r="BB260" s="111"/>
      <c r="BC260" s="111"/>
      <c r="BD260" s="111"/>
      <c r="BE260" s="111"/>
      <c r="BF260" s="111"/>
      <c r="BG260" s="111"/>
      <c r="BH260" s="89"/>
      <c r="BI260" s="89"/>
      <c r="BJ260" s="89"/>
      <c r="BK260" s="89"/>
      <c r="BL260" s="89"/>
    </row>
    <row r="261" spans="1:64" x14ac:dyDescent="0.25">
      <c r="A261" s="86">
        <f t="shared" si="150"/>
        <v>260</v>
      </c>
      <c r="B261" s="113">
        <v>7.4900948997971258E-3</v>
      </c>
      <c r="C261" s="88"/>
      <c r="D261" s="88"/>
      <c r="E261" s="194">
        <f t="shared" si="153"/>
        <v>-4.4789261442568722E-2</v>
      </c>
      <c r="F261" s="89">
        <f t="shared" si="130"/>
        <v>-4.9129818992944933E-3</v>
      </c>
      <c r="G261" s="113">
        <v>0.20545931714336252</v>
      </c>
      <c r="H261" s="88"/>
      <c r="I261" s="84">
        <f t="shared" si="118"/>
        <v>20124.328481508801</v>
      </c>
      <c r="J261" s="84">
        <f t="shared" si="119"/>
        <v>20290.241552134255</v>
      </c>
      <c r="K261" s="84">
        <f t="shared" si="120"/>
        <v>20456.154622759706</v>
      </c>
      <c r="L261" s="84">
        <f t="shared" si="121"/>
        <v>20622.067693385161</v>
      </c>
      <c r="M261" s="108">
        <f>IF(T261&lt;&gt;0,(((G261+1)*('Data Raw'!$N$1007-'Data Raw'!$N$1008)/2+'Data Raw'!$N$1008)*'Data Raw'!$M$1010+'Data Raw'!$M$1009)*AE261+AE261)</f>
        <v>20787.980764010612</v>
      </c>
      <c r="N261" s="84">
        <f t="shared" si="122"/>
        <v>20953.893834636063</v>
      </c>
      <c r="O261" s="84">
        <f t="shared" si="123"/>
        <v>21119.806905261517</v>
      </c>
      <c r="P261" s="84">
        <f t="shared" si="124"/>
        <v>21285.719975886968</v>
      </c>
      <c r="Q261" s="84">
        <f t="shared" si="125"/>
        <v>21451.633046512423</v>
      </c>
      <c r="R261" s="166" t="str">
        <f t="shared" si="131"/>
        <v/>
      </c>
      <c r="S261" s="109">
        <f>'Data Raw'!E303</f>
        <v>20389.61</v>
      </c>
      <c r="T261" s="109">
        <f>'Data Raw'!G303</f>
        <v>20644.28</v>
      </c>
      <c r="U261" s="109">
        <f>'Data Raw'!D303</f>
        <v>20711.93</v>
      </c>
      <c r="V261" s="166" t="str">
        <f t="shared" si="132"/>
        <v/>
      </c>
      <c r="W261" s="89">
        <f t="shared" si="151"/>
        <v>143.70076401061306</v>
      </c>
      <c r="X261" s="89">
        <f t="shared" si="152"/>
        <v>20649.909577233906</v>
      </c>
      <c r="Y261" s="89">
        <f t="shared" si="133"/>
        <v>311.97560291105765</v>
      </c>
      <c r="Z261" s="109">
        <f t="shared" si="126"/>
        <v>322.31999999999971</v>
      </c>
      <c r="AA261" s="89">
        <f t="shared" si="134"/>
        <v>437.59052864587574</v>
      </c>
      <c r="AB261" s="89">
        <f t="shared" si="135"/>
        <v>20285.94805909284</v>
      </c>
      <c r="AC261" s="89">
        <f t="shared" si="138"/>
        <v>21062.511940907159</v>
      </c>
      <c r="AD261" s="89">
        <f t="shared" si="139"/>
        <v>1</v>
      </c>
      <c r="AE261" s="89">
        <f>'Data Raw'!C303</f>
        <v>20674.23</v>
      </c>
      <c r="AF261" s="89"/>
      <c r="AG261" s="89">
        <f t="shared" si="146"/>
        <v>-29.950000000000728</v>
      </c>
      <c r="AH261" s="89">
        <f t="shared" si="147"/>
        <v>113.75076401061233</v>
      </c>
      <c r="AI261" s="109">
        <f t="shared" si="148"/>
        <v>1</v>
      </c>
      <c r="AJ261" s="109">
        <f t="shared" si="127"/>
        <v>50</v>
      </c>
      <c r="AK261" s="88"/>
      <c r="AL261" s="191" t="str">
        <f t="shared" si="128"/>
        <v/>
      </c>
      <c r="AM261" s="191">
        <f t="shared" si="129"/>
        <v>-29.950000000000728</v>
      </c>
      <c r="AN261" s="88"/>
      <c r="AO261" s="191"/>
      <c r="AP261" s="191">
        <f t="shared" si="149"/>
        <v>897.0025000000436</v>
      </c>
      <c r="AQ261" s="191">
        <f t="shared" si="136"/>
        <v>246.25588693926699</v>
      </c>
      <c r="AR261" s="191">
        <f t="shared" si="137"/>
        <v>-65.719715971790663</v>
      </c>
      <c r="AS261" s="250">
        <f t="shared" si="140"/>
        <v>0</v>
      </c>
      <c r="AT261" s="250">
        <f t="shared" si="141"/>
        <v>0</v>
      </c>
      <c r="AU261" s="250">
        <f t="shared" si="142"/>
        <v>1</v>
      </c>
      <c r="AV261" s="250">
        <f t="shared" si="143"/>
        <v>0</v>
      </c>
      <c r="AW261" s="250">
        <f t="shared" si="144"/>
        <v>0</v>
      </c>
      <c r="AX261" s="250">
        <f t="shared" si="145"/>
        <v>0</v>
      </c>
      <c r="AY261" s="89"/>
      <c r="AZ261" s="111"/>
      <c r="BA261" s="111"/>
      <c r="BB261" s="111"/>
      <c r="BC261" s="111"/>
      <c r="BD261" s="111"/>
      <c r="BE261" s="111"/>
      <c r="BF261" s="111"/>
      <c r="BG261" s="111"/>
      <c r="BH261" s="89"/>
      <c r="BI261" s="89"/>
      <c r="BJ261" s="89"/>
      <c r="BK261" s="89"/>
      <c r="BL261" s="89"/>
    </row>
    <row r="262" spans="1:64" x14ac:dyDescent="0.25">
      <c r="A262" s="86">
        <f t="shared" si="150"/>
        <v>261</v>
      </c>
      <c r="B262" s="113">
        <v>4.7278557894364932E-3</v>
      </c>
      <c r="C262" s="88"/>
      <c r="D262" s="88"/>
      <c r="E262" s="194">
        <f t="shared" si="153"/>
        <v>-2.7622391103606326E-3</v>
      </c>
      <c r="F262" s="89">
        <f t="shared" si="130"/>
        <v>-4.6057329294467986E-3</v>
      </c>
      <c r="G262" s="113">
        <v>0.18946946264015208</v>
      </c>
      <c r="H262" s="88"/>
      <c r="I262" s="84">
        <f t="shared" ref="I262:I325" si="154">K262-Y261</f>
        <v>19607.985887190742</v>
      </c>
      <c r="J262" s="84">
        <f t="shared" ref="J262:J325" si="155">M262-Y261*1.5</f>
        <v>19763.973688646271</v>
      </c>
      <c r="K262" s="84">
        <f t="shared" ref="K262:K325" si="156">M262-Y261</f>
        <v>19919.961490101799</v>
      </c>
      <c r="L262" s="84">
        <f t="shared" ref="L262:L325" si="157">M262-Y261/2</f>
        <v>20075.949291557328</v>
      </c>
      <c r="M262" s="108">
        <f>IF(T262&lt;&gt;0,(((G262+1)*('Data Raw'!$N$1007-'Data Raw'!$N$1008)/2+'Data Raw'!$N$1008)*'Data Raw'!$M$1010+'Data Raw'!$M$1009)*AE262+AE262)</f>
        <v>20231.937093012857</v>
      </c>
      <c r="N262" s="84">
        <f t="shared" ref="N262:N325" si="158">M262+Y261/2</f>
        <v>20387.924894468386</v>
      </c>
      <c r="O262" s="84">
        <f t="shared" ref="O262:O325" si="159">M262+Y261</f>
        <v>20543.912695923915</v>
      </c>
      <c r="P262" s="84">
        <f t="shared" ref="P262:P325" si="160">M262+1.5*Y261</f>
        <v>20699.900497379444</v>
      </c>
      <c r="Q262" s="84">
        <f t="shared" ref="Q262:Q325" si="161">O262+Y261</f>
        <v>20855.888298834972</v>
      </c>
      <c r="R262" s="166" t="str">
        <f t="shared" si="131"/>
        <v/>
      </c>
      <c r="S262" s="109">
        <f>'Data Raw'!E304</f>
        <v>19924.87</v>
      </c>
      <c r="T262" s="109">
        <f>'Data Raw'!G304</f>
        <v>20120.68</v>
      </c>
      <c r="U262" s="109">
        <f>'Data Raw'!D304</f>
        <v>20277.939999999999</v>
      </c>
      <c r="V262" s="166" t="str">
        <f t="shared" si="132"/>
        <v/>
      </c>
      <c r="W262" s="89">
        <f t="shared" si="151"/>
        <v>111.25709301285679</v>
      </c>
      <c r="X262" s="89">
        <f t="shared" si="152"/>
        <v>12378.140745671466</v>
      </c>
      <c r="Y262" s="89">
        <f t="shared" si="133"/>
        <v>291.87835078920392</v>
      </c>
      <c r="Z262" s="109">
        <f t="shared" si="126"/>
        <v>353.06999999999971</v>
      </c>
      <c r="AA262" s="89">
        <f t="shared" si="134"/>
        <v>425.5161674107506</v>
      </c>
      <c r="AB262" s="89">
        <f t="shared" si="135"/>
        <v>19775.008050651006</v>
      </c>
      <c r="AC262" s="89">
        <f t="shared" si="138"/>
        <v>20518.911949348992</v>
      </c>
      <c r="AD262" s="89">
        <f t="shared" si="139"/>
        <v>1</v>
      </c>
      <c r="AE262" s="89">
        <f>'Data Raw'!C304</f>
        <v>20146.96</v>
      </c>
      <c r="AF262" s="89"/>
      <c r="AG262" s="89">
        <f t="shared" si="146"/>
        <v>-26.279999999998836</v>
      </c>
      <c r="AH262" s="89">
        <f t="shared" si="147"/>
        <v>84.977093012857949</v>
      </c>
      <c r="AI262" s="109">
        <f t="shared" si="148"/>
        <v>1</v>
      </c>
      <c r="AJ262" s="109">
        <f t="shared" si="127"/>
        <v>50</v>
      </c>
      <c r="AK262" s="88"/>
      <c r="AL262" s="191" t="str">
        <f t="shared" si="128"/>
        <v/>
      </c>
      <c r="AM262" s="191">
        <f t="shared" si="129"/>
        <v>-26.279999999998836</v>
      </c>
      <c r="AN262" s="88"/>
      <c r="AO262" s="191"/>
      <c r="AP262" s="191">
        <f t="shared" si="149"/>
        <v>690.63839999993877</v>
      </c>
      <c r="AQ262" s="191">
        <f t="shared" si="136"/>
        <v>221.81412172379274</v>
      </c>
      <c r="AR262" s="191">
        <f t="shared" si="137"/>
        <v>-70.064229065411183</v>
      </c>
      <c r="AS262" s="250">
        <f t="shared" si="140"/>
        <v>0</v>
      </c>
      <c r="AT262" s="250">
        <f t="shared" si="141"/>
        <v>0</v>
      </c>
      <c r="AU262" s="250">
        <f t="shared" si="142"/>
        <v>1</v>
      </c>
      <c r="AV262" s="250">
        <f t="shared" si="143"/>
        <v>0</v>
      </c>
      <c r="AW262" s="250">
        <f t="shared" si="144"/>
        <v>0</v>
      </c>
      <c r="AX262" s="250">
        <f t="shared" si="145"/>
        <v>0</v>
      </c>
      <c r="AY262" s="89"/>
      <c r="AZ262" s="111"/>
      <c r="BA262" s="111"/>
      <c r="BB262" s="111"/>
      <c r="BC262" s="111"/>
      <c r="BD262" s="111"/>
      <c r="BE262" s="111"/>
      <c r="BF262" s="111"/>
      <c r="BG262" s="111"/>
      <c r="BH262" s="89"/>
      <c r="BI262" s="89"/>
      <c r="BJ262" s="89"/>
      <c r="BK262" s="89"/>
      <c r="BL262" s="89"/>
    </row>
    <row r="263" spans="1:64" x14ac:dyDescent="0.25">
      <c r="A263" s="86">
        <f t="shared" si="150"/>
        <v>262</v>
      </c>
      <c r="B263" s="113">
        <v>1.2592707958871477E-2</v>
      </c>
      <c r="C263" s="88"/>
      <c r="D263" s="88"/>
      <c r="E263" s="194">
        <f t="shared" si="153"/>
        <v>7.8648521694349837E-3</v>
      </c>
      <c r="F263" s="89">
        <f t="shared" si="130"/>
        <v>-2.8242207724636869E-3</v>
      </c>
      <c r="G263" s="113">
        <v>0.17453821539145375</v>
      </c>
      <c r="H263" s="88"/>
      <c r="I263" s="84">
        <f t="shared" si="154"/>
        <v>19948.988707922825</v>
      </c>
      <c r="J263" s="84">
        <f t="shared" si="155"/>
        <v>20094.927883317428</v>
      </c>
      <c r="K263" s="84">
        <f t="shared" si="156"/>
        <v>20240.867058712029</v>
      </c>
      <c r="L263" s="84">
        <f t="shared" si="157"/>
        <v>20386.806234106632</v>
      </c>
      <c r="M263" s="108">
        <f>IF(T263&lt;&gt;0,(((G263+1)*('Data Raw'!$N$1007-'Data Raw'!$N$1008)/2+'Data Raw'!$N$1008)*'Data Raw'!$M$1010+'Data Raw'!$M$1009)*AE263+AE263)</f>
        <v>20532.745409501233</v>
      </c>
      <c r="N263" s="84">
        <f t="shared" si="158"/>
        <v>20678.684584895833</v>
      </c>
      <c r="O263" s="84">
        <f t="shared" si="159"/>
        <v>20824.623760290437</v>
      </c>
      <c r="P263" s="84">
        <f t="shared" si="160"/>
        <v>20970.562935685037</v>
      </c>
      <c r="Q263" s="84">
        <f t="shared" si="161"/>
        <v>21116.502111079641</v>
      </c>
      <c r="R263" s="166" t="str">
        <f t="shared" si="131"/>
        <v/>
      </c>
      <c r="S263" s="109">
        <f>'Data Raw'!E305</f>
        <v>20408.68</v>
      </c>
      <c r="T263" s="109">
        <f>'Data Raw'!G305</f>
        <v>20717.240000000002</v>
      </c>
      <c r="U263" s="109">
        <f>'Data Raw'!D305</f>
        <v>20794.13</v>
      </c>
      <c r="V263" s="166">
        <f t="shared" si="132"/>
        <v>1</v>
      </c>
      <c r="W263" s="89">
        <f t="shared" si="151"/>
        <v>-184.49459049876896</v>
      </c>
      <c r="X263" s="89">
        <f t="shared" si="152"/>
        <v>34038.253923308446</v>
      </c>
      <c r="Y263" s="89">
        <f t="shared" si="133"/>
        <v>279.0791193192</v>
      </c>
      <c r="Z263" s="109">
        <f t="shared" ref="Z263:Z326" si="162">U263-S263</f>
        <v>385.45000000000073</v>
      </c>
      <c r="AA263" s="89">
        <f t="shared" si="134"/>
        <v>419.7924292092149</v>
      </c>
      <c r="AB263" s="89">
        <f t="shared" si="135"/>
        <v>20109.261257700862</v>
      </c>
      <c r="AC263" s="89">
        <f t="shared" si="138"/>
        <v>20832.638742299139</v>
      </c>
      <c r="AD263" s="89">
        <f t="shared" si="139"/>
        <v>1</v>
      </c>
      <c r="AE263" s="89">
        <f>'Data Raw'!C305</f>
        <v>20470.95</v>
      </c>
      <c r="AF263" s="89"/>
      <c r="AG263" s="89">
        <f t="shared" si="146"/>
        <v>246.29000000000087</v>
      </c>
      <c r="AH263" s="89">
        <f t="shared" si="147"/>
        <v>61.795409501231916</v>
      </c>
      <c r="AI263" s="109">
        <f t="shared" si="148"/>
        <v>1</v>
      </c>
      <c r="AJ263" s="109">
        <f t="shared" si="127"/>
        <v>50</v>
      </c>
      <c r="AK263" s="88"/>
      <c r="AL263" s="191">
        <f t="shared" si="128"/>
        <v>26.279999999998836</v>
      </c>
      <c r="AM263" s="191" t="str">
        <f t="shared" si="129"/>
        <v/>
      </c>
      <c r="AN263" s="88"/>
      <c r="AO263" s="191"/>
      <c r="AP263" s="191">
        <f t="shared" si="149"/>
        <v>60658.76410000043</v>
      </c>
      <c r="AQ263" s="191">
        <f t="shared" si="136"/>
        <v>224.53366375448255</v>
      </c>
      <c r="AR263" s="191">
        <f t="shared" si="137"/>
        <v>-54.545455564717457</v>
      </c>
      <c r="AS263" s="250">
        <f t="shared" si="140"/>
        <v>0</v>
      </c>
      <c r="AT263" s="250">
        <f t="shared" si="141"/>
        <v>0</v>
      </c>
      <c r="AU263" s="250">
        <f t="shared" si="142"/>
        <v>0</v>
      </c>
      <c r="AV263" s="250">
        <f t="shared" si="143"/>
        <v>1</v>
      </c>
      <c r="AW263" s="250">
        <f t="shared" si="144"/>
        <v>0</v>
      </c>
      <c r="AX263" s="250">
        <f t="shared" si="145"/>
        <v>0</v>
      </c>
      <c r="AY263" s="89"/>
      <c r="AZ263" s="111"/>
      <c r="BA263" s="111"/>
      <c r="BB263" s="111"/>
      <c r="BC263" s="111"/>
      <c r="BD263" s="111"/>
      <c r="BE263" s="111"/>
      <c r="BF263" s="111"/>
      <c r="BG263" s="111"/>
      <c r="BH263" s="89"/>
      <c r="BI263" s="89"/>
      <c r="BJ263" s="89"/>
      <c r="BK263" s="89"/>
      <c r="BL263" s="89"/>
    </row>
    <row r="264" spans="1:64" x14ac:dyDescent="0.25">
      <c r="A264" s="86">
        <f t="shared" si="150"/>
        <v>263</v>
      </c>
      <c r="B264" s="113">
        <v>2.0854023195432274E-2</v>
      </c>
      <c r="C264" s="88"/>
      <c r="D264" s="88"/>
      <c r="E264" s="194">
        <f t="shared" si="153"/>
        <v>8.261315236560797E-3</v>
      </c>
      <c r="F264" s="89">
        <f t="shared" si="130"/>
        <v>-1.2405727711744751E-3</v>
      </c>
      <c r="G264" s="113">
        <v>0.19762798654686398</v>
      </c>
      <c r="H264" s="88"/>
      <c r="I264" s="84">
        <f t="shared" si="154"/>
        <v>20150.919725694308</v>
      </c>
      <c r="J264" s="84">
        <f t="shared" si="155"/>
        <v>20290.459285353911</v>
      </c>
      <c r="K264" s="84">
        <f t="shared" si="156"/>
        <v>20429.99884501351</v>
      </c>
      <c r="L264" s="84">
        <f t="shared" si="157"/>
        <v>20569.538404673112</v>
      </c>
      <c r="M264" s="108">
        <f>IF(T264&lt;&gt;0,(((G264+1)*('Data Raw'!$N$1007-'Data Raw'!$N$1008)/2+'Data Raw'!$N$1008)*'Data Raw'!$M$1010+'Data Raw'!$M$1009)*AE264+AE264)</f>
        <v>20709.077964332711</v>
      </c>
      <c r="N264" s="84">
        <f t="shared" si="158"/>
        <v>20848.61752399231</v>
      </c>
      <c r="O264" s="84">
        <f t="shared" si="159"/>
        <v>20988.157083651913</v>
      </c>
      <c r="P264" s="84">
        <f t="shared" si="160"/>
        <v>21127.696643311512</v>
      </c>
      <c r="Q264" s="84">
        <f t="shared" si="161"/>
        <v>21267.236202971115</v>
      </c>
      <c r="R264" s="166" t="str">
        <f t="shared" si="131"/>
        <v/>
      </c>
      <c r="S264" s="109">
        <f>'Data Raw'!E306</f>
        <v>20303.55</v>
      </c>
      <c r="T264" s="109">
        <f>'Data Raw'!G306</f>
        <v>20470.060000000001</v>
      </c>
      <c r="U264" s="109">
        <f>'Data Raw'!D306</f>
        <v>20642.759999999998</v>
      </c>
      <c r="V264" s="166" t="str">
        <f t="shared" si="132"/>
        <v/>
      </c>
      <c r="W264" s="89">
        <f t="shared" si="151"/>
        <v>239.01796433271011</v>
      </c>
      <c r="X264" s="89">
        <f t="shared" si="152"/>
        <v>57129.587273752681</v>
      </c>
      <c r="Y264" s="89">
        <f t="shared" si="133"/>
        <v>273.71531517087351</v>
      </c>
      <c r="Z264" s="109">
        <f t="shared" si="162"/>
        <v>339.20999999999913</v>
      </c>
      <c r="AA264" s="89">
        <f t="shared" si="134"/>
        <v>408.28065360789833</v>
      </c>
      <c r="AB264" s="89">
        <f t="shared" si="135"/>
        <v>20251.82643517217</v>
      </c>
      <c r="AC264" s="89">
        <f t="shared" si="138"/>
        <v>20965.473564827833</v>
      </c>
      <c r="AD264" s="89">
        <f t="shared" si="139"/>
        <v>1</v>
      </c>
      <c r="AE264" s="89">
        <f>'Data Raw'!C306</f>
        <v>20608.650000000001</v>
      </c>
      <c r="AF264" s="89"/>
      <c r="AG264" s="89">
        <f t="shared" si="146"/>
        <v>-138.59000000000015</v>
      </c>
      <c r="AH264" s="89">
        <f t="shared" si="147"/>
        <v>100.42796433270996</v>
      </c>
      <c r="AI264" s="109">
        <f t="shared" si="148"/>
        <v>1</v>
      </c>
      <c r="AJ264" s="109">
        <f t="shared" si="127"/>
        <v>50</v>
      </c>
      <c r="AK264" s="88"/>
      <c r="AL264" s="191" t="str">
        <f t="shared" si="128"/>
        <v/>
      </c>
      <c r="AM264" s="191">
        <f t="shared" si="129"/>
        <v>-138.59000000000015</v>
      </c>
      <c r="AN264" s="88"/>
      <c r="AO264" s="191"/>
      <c r="AP264" s="191">
        <f t="shared" si="149"/>
        <v>19207.188100000039</v>
      </c>
      <c r="AQ264" s="191">
        <f t="shared" si="136"/>
        <v>214.98436778176227</v>
      </c>
      <c r="AR264" s="191">
        <f t="shared" si="137"/>
        <v>-58.730947389111236</v>
      </c>
      <c r="AS264" s="250">
        <f t="shared" si="140"/>
        <v>0</v>
      </c>
      <c r="AT264" s="250">
        <f t="shared" si="141"/>
        <v>0</v>
      </c>
      <c r="AU264" s="250">
        <f t="shared" si="142"/>
        <v>1</v>
      </c>
      <c r="AV264" s="250">
        <f t="shared" si="143"/>
        <v>0</v>
      </c>
      <c r="AW264" s="250">
        <f t="shared" si="144"/>
        <v>0</v>
      </c>
      <c r="AX264" s="250">
        <f t="shared" si="145"/>
        <v>0</v>
      </c>
      <c r="AY264" s="89"/>
      <c r="AZ264" s="111"/>
      <c r="BA264" s="111"/>
      <c r="BB264" s="111"/>
      <c r="BC264" s="111"/>
      <c r="BD264" s="111"/>
      <c r="BE264" s="111"/>
      <c r="BF264" s="111"/>
      <c r="BG264" s="111"/>
      <c r="BH264" s="89"/>
      <c r="BI264" s="89"/>
      <c r="BJ264" s="89"/>
      <c r="BK264" s="89"/>
      <c r="BL264" s="89"/>
    </row>
    <row r="265" spans="1:64" x14ac:dyDescent="0.25">
      <c r="A265" s="86">
        <f t="shared" si="150"/>
        <v>264</v>
      </c>
      <c r="B265" s="113">
        <v>4.8256036620969743E-2</v>
      </c>
      <c r="C265" s="88"/>
      <c r="D265" s="88"/>
      <c r="E265" s="194">
        <f t="shared" si="153"/>
        <v>2.7402013425537469E-2</v>
      </c>
      <c r="F265" s="89">
        <f t="shared" si="130"/>
        <v>2.851225256927231E-3</v>
      </c>
      <c r="G265" s="113">
        <v>0.16879539859089926</v>
      </c>
      <c r="H265" s="88"/>
      <c r="I265" s="84">
        <f t="shared" si="154"/>
        <v>19924.933159671597</v>
      </c>
      <c r="J265" s="84">
        <f t="shared" si="155"/>
        <v>20061.790817257031</v>
      </c>
      <c r="K265" s="84">
        <f t="shared" si="156"/>
        <v>20198.64847484247</v>
      </c>
      <c r="L265" s="84">
        <f t="shared" si="157"/>
        <v>20335.506132427909</v>
      </c>
      <c r="M265" s="108">
        <f>IF(T265&lt;&gt;0,(((G265+1)*('Data Raw'!$N$1007-'Data Raw'!$N$1008)/2+'Data Raw'!$N$1008)*'Data Raw'!$M$1010+'Data Raw'!$M$1009)*AE265+AE265)</f>
        <v>20472.363790013344</v>
      </c>
      <c r="N265" s="84">
        <f t="shared" si="158"/>
        <v>20609.221447598778</v>
      </c>
      <c r="O265" s="84">
        <f t="shared" si="159"/>
        <v>20746.079105184217</v>
      </c>
      <c r="P265" s="84">
        <f t="shared" si="160"/>
        <v>20882.936762769656</v>
      </c>
      <c r="Q265" s="84">
        <f t="shared" si="161"/>
        <v>21019.794420355091</v>
      </c>
      <c r="R265" s="166" t="str">
        <f t="shared" si="131"/>
        <v/>
      </c>
      <c r="S265" s="109">
        <f>'Data Raw'!E307</f>
        <v>19989.62</v>
      </c>
      <c r="T265" s="109">
        <f>'Data Raw'!G307</f>
        <v>20112.099999999999</v>
      </c>
      <c r="U265" s="109">
        <f>'Data Raw'!D307</f>
        <v>20509.62</v>
      </c>
      <c r="V265" s="166" t="str">
        <f t="shared" si="132"/>
        <v/>
      </c>
      <c r="W265" s="89">
        <f t="shared" si="151"/>
        <v>360.26379001334499</v>
      </c>
      <c r="X265" s="89">
        <f t="shared" si="152"/>
        <v>129789.99839477953</v>
      </c>
      <c r="Y265" s="89">
        <f t="shared" si="133"/>
        <v>287.67800475763158</v>
      </c>
      <c r="Z265" s="109">
        <f t="shared" si="162"/>
        <v>520</v>
      </c>
      <c r="AA265" s="89">
        <f t="shared" si="134"/>
        <v>424.24056023534143</v>
      </c>
      <c r="AB265" s="89">
        <f t="shared" si="135"/>
        <v>20073.101444433287</v>
      </c>
      <c r="AC265" s="89">
        <f t="shared" si="138"/>
        <v>20767.178555566712</v>
      </c>
      <c r="AD265" s="89">
        <f t="shared" si="139"/>
        <v>1</v>
      </c>
      <c r="AE265" s="89">
        <f>'Data Raw'!C307</f>
        <v>20420.14</v>
      </c>
      <c r="AF265" s="89"/>
      <c r="AG265" s="89">
        <f t="shared" si="146"/>
        <v>-308.04000000000087</v>
      </c>
      <c r="AH265" s="89">
        <f t="shared" si="147"/>
        <v>52.223790013344114</v>
      </c>
      <c r="AI265" s="109">
        <f t="shared" si="148"/>
        <v>1</v>
      </c>
      <c r="AJ265" s="109">
        <f t="shared" ref="AJ265:AJ328" si="163">MIN(Y264/4,50)</f>
        <v>50</v>
      </c>
      <c r="AK265" s="88"/>
      <c r="AL265" s="191" t="str">
        <f t="shared" ref="AL265:AL328" si="164">IF(R265&lt;&gt;1,IF(V265=1,ABS(AG264),""),"")</f>
        <v/>
      </c>
      <c r="AM265" s="191">
        <f t="shared" ref="AM265:AM328" si="165">IF(R265&lt;&gt;1,IF(V265="",-ABS(AG265),""),"")</f>
        <v>-308.04000000000087</v>
      </c>
      <c r="AN265" s="88"/>
      <c r="AO265" s="191"/>
      <c r="AP265" s="191">
        <f t="shared" si="149"/>
        <v>94888.641600000541</v>
      </c>
      <c r="AQ265" s="191">
        <f t="shared" si="136"/>
        <v>225.3238824726777</v>
      </c>
      <c r="AR265" s="191">
        <f t="shared" si="137"/>
        <v>-62.354122284953888</v>
      </c>
      <c r="AS265" s="250">
        <f t="shared" si="140"/>
        <v>0</v>
      </c>
      <c r="AT265" s="250">
        <f t="shared" si="141"/>
        <v>1</v>
      </c>
      <c r="AU265" s="250">
        <f t="shared" si="142"/>
        <v>0</v>
      </c>
      <c r="AV265" s="250">
        <f t="shared" si="143"/>
        <v>0</v>
      </c>
      <c r="AW265" s="250">
        <f t="shared" si="144"/>
        <v>0</v>
      </c>
      <c r="AX265" s="250">
        <f t="shared" si="145"/>
        <v>0</v>
      </c>
      <c r="AY265" s="89"/>
      <c r="AZ265" s="111"/>
      <c r="BA265" s="111"/>
      <c r="BB265" s="111"/>
      <c r="BC265" s="111"/>
      <c r="BD265" s="111"/>
      <c r="BE265" s="111"/>
      <c r="BF265" s="111"/>
      <c r="BG265" s="111"/>
      <c r="BH265" s="89"/>
      <c r="BI265" s="89"/>
      <c r="BJ265" s="89"/>
      <c r="BK265" s="89"/>
      <c r="BL265" s="89"/>
    </row>
    <row r="266" spans="1:64" x14ac:dyDescent="0.25">
      <c r="A266" s="86">
        <f t="shared" si="150"/>
        <v>265</v>
      </c>
      <c r="B266" s="113">
        <v>2.3182035103637981E-3</v>
      </c>
      <c r="C266" s="88"/>
      <c r="D266" s="88"/>
      <c r="E266" s="194">
        <f t="shared" si="153"/>
        <v>-4.5937833110605945E-2</v>
      </c>
      <c r="F266" s="89">
        <f t="shared" ref="F266:F329" si="166">E266/7+F265/7*6</f>
        <v>-4.1186402241489371E-3</v>
      </c>
      <c r="G266" s="113">
        <v>0.12328775454623569</v>
      </c>
      <c r="H266" s="88"/>
      <c r="I266" s="84">
        <f t="shared" si="154"/>
        <v>19518.129326394974</v>
      </c>
      <c r="J266" s="84">
        <f t="shared" si="155"/>
        <v>19661.96832877379</v>
      </c>
      <c r="K266" s="84">
        <f t="shared" si="156"/>
        <v>19805.807331152606</v>
      </c>
      <c r="L266" s="84">
        <f t="shared" si="157"/>
        <v>19949.646333531422</v>
      </c>
      <c r="M266" s="108">
        <f>IF(T266&lt;&gt;0,(((G266+1)*('Data Raw'!$N$1007-'Data Raw'!$N$1008)/2+'Data Raw'!$N$1008)*'Data Raw'!$M$1010+'Data Raw'!$M$1009)*AE266+AE266)</f>
        <v>20093.485335910238</v>
      </c>
      <c r="N266" s="84">
        <f t="shared" si="158"/>
        <v>20237.324338289054</v>
      </c>
      <c r="O266" s="84">
        <f t="shared" si="159"/>
        <v>20381.16334066787</v>
      </c>
      <c r="P266" s="84">
        <f t="shared" si="160"/>
        <v>20525.002343046686</v>
      </c>
      <c r="Q266" s="84">
        <f t="shared" si="161"/>
        <v>20668.841345425502</v>
      </c>
      <c r="R266" s="166" t="str">
        <f t="shared" ref="R266:R329" si="167">IF(B266&lt;&gt;"",IF(AND(M266&gt;AB266,M266&lt;AC266),"",1),"")</f>
        <v/>
      </c>
      <c r="S266" s="109">
        <f>'Data Raw'!E308</f>
        <v>20067.98</v>
      </c>
      <c r="T266" s="109">
        <f>'Data Raw'!G308</f>
        <v>20171.27</v>
      </c>
      <c r="U266" s="109">
        <f>'Data Raw'!D308</f>
        <v>20370.740000000002</v>
      </c>
      <c r="V266" s="166" t="str">
        <f t="shared" ref="V266:V329" si="168">IF(R266&lt;&gt;1,IF(B266&lt;&gt;"",IF((AE266-M266)*(AE266-T266)&gt;0,1,""),""),"")</f>
        <v/>
      </c>
      <c r="W266" s="89">
        <f t="shared" si="151"/>
        <v>-77.784664089762373</v>
      </c>
      <c r="X266" s="89">
        <f t="shared" si="152"/>
        <v>6050.4539675571677</v>
      </c>
      <c r="Y266" s="89">
        <f t="shared" ref="Y266:Y329" si="169">IF(X266&gt;0,SQRT((X266)/7+(Y265*Y265)/7*6),Y265)</f>
        <v>267.95582271698356</v>
      </c>
      <c r="Z266" s="109">
        <f t="shared" si="162"/>
        <v>302.76000000000204</v>
      </c>
      <c r="AA266" s="89">
        <f t="shared" ref="AA266:AA329" si="170">Z266/7+AA265/7*6</f>
        <v>406.88619448743577</v>
      </c>
      <c r="AB266" s="89">
        <f t="shared" ref="AB266:AB329" si="171">AE266-$AD$1*AA265</f>
        <v>19754.955523799959</v>
      </c>
      <c r="AC266" s="89">
        <f t="shared" si="138"/>
        <v>20476.164476200043</v>
      </c>
      <c r="AD266" s="89">
        <f t="shared" si="139"/>
        <v>1</v>
      </c>
      <c r="AE266" s="89">
        <f>'Data Raw'!C308</f>
        <v>20115.560000000001</v>
      </c>
      <c r="AF266" s="89"/>
      <c r="AG266" s="89">
        <f t="shared" si="146"/>
        <v>55.709999999999127</v>
      </c>
      <c r="AH266" s="89">
        <f t="shared" si="147"/>
        <v>-22.074664089763246</v>
      </c>
      <c r="AI266" s="109">
        <f t="shared" si="148"/>
        <v>-1</v>
      </c>
      <c r="AJ266" s="109">
        <f t="shared" si="163"/>
        <v>50</v>
      </c>
      <c r="AK266" s="88"/>
      <c r="AL266" s="191" t="str">
        <f t="shared" si="164"/>
        <v/>
      </c>
      <c r="AM266" s="191">
        <f t="shared" si="165"/>
        <v>-55.709999999999127</v>
      </c>
      <c r="AN266" s="88"/>
      <c r="AO266" s="191"/>
      <c r="AP266" s="191">
        <f t="shared" si="149"/>
        <v>3103.6040999999027</v>
      </c>
      <c r="AQ266" s="191">
        <f t="shared" ref="AQ266:AQ329" si="172">IF(AP266&gt;0,SQRT(AP266)/9+AQ265/9*8,AQ265)</f>
        <v>206.47789553126898</v>
      </c>
      <c r="AR266" s="191">
        <f t="shared" ref="AR266:AR329" si="173">AQ266-Y266</f>
        <v>-61.477927185714577</v>
      </c>
      <c r="AS266" s="250">
        <f t="shared" si="140"/>
        <v>0</v>
      </c>
      <c r="AT266" s="250">
        <f t="shared" si="141"/>
        <v>0</v>
      </c>
      <c r="AU266" s="250">
        <f t="shared" si="142"/>
        <v>0</v>
      </c>
      <c r="AV266" s="250">
        <f t="shared" si="143"/>
        <v>1</v>
      </c>
      <c r="AW266" s="250">
        <f t="shared" si="144"/>
        <v>0</v>
      </c>
      <c r="AX266" s="250">
        <f t="shared" si="145"/>
        <v>0</v>
      </c>
      <c r="AY266" s="89"/>
      <c r="AZ266" s="111"/>
      <c r="BA266" s="111"/>
      <c r="BB266" s="111"/>
      <c r="BC266" s="111"/>
      <c r="BD266" s="111"/>
      <c r="BE266" s="111"/>
      <c r="BF266" s="111"/>
      <c r="BG266" s="111"/>
      <c r="BH266" s="89"/>
      <c r="BI266" s="89"/>
      <c r="BJ266" s="89"/>
      <c r="BK266" s="89"/>
      <c r="BL266" s="89"/>
    </row>
    <row r="267" spans="1:64" x14ac:dyDescent="0.25">
      <c r="A267" s="86">
        <f t="shared" si="150"/>
        <v>266</v>
      </c>
      <c r="B267" s="113">
        <v>8.6359326325336199E-3</v>
      </c>
      <c r="C267" s="88"/>
      <c r="D267" s="88"/>
      <c r="E267" s="194">
        <f t="shared" si="153"/>
        <v>6.3177291221698222E-3</v>
      </c>
      <c r="F267" s="89">
        <f t="shared" si="166"/>
        <v>-2.6277303175319712E-3</v>
      </c>
      <c r="G267" s="113">
        <v>0.13405330931133819</v>
      </c>
      <c r="H267" s="88"/>
      <c r="I267" s="84">
        <f t="shared" si="154"/>
        <v>19731.589427262792</v>
      </c>
      <c r="J267" s="84">
        <f t="shared" si="155"/>
        <v>19865.567338621284</v>
      </c>
      <c r="K267" s="84">
        <f t="shared" si="156"/>
        <v>19999.545249979776</v>
      </c>
      <c r="L267" s="84">
        <f t="shared" si="157"/>
        <v>20133.523161338268</v>
      </c>
      <c r="M267" s="108">
        <f>IF(T267&lt;&gt;0,(((G267+1)*('Data Raw'!$N$1007-'Data Raw'!$N$1008)/2+'Data Raw'!$N$1008)*'Data Raw'!$M$1010+'Data Raw'!$M$1009)*AE267+AE267)</f>
        <v>20267.501072696759</v>
      </c>
      <c r="N267" s="84">
        <f t="shared" si="158"/>
        <v>20401.478984055251</v>
      </c>
      <c r="O267" s="84">
        <f t="shared" si="159"/>
        <v>20535.456895413743</v>
      </c>
      <c r="P267" s="84">
        <f t="shared" si="160"/>
        <v>20669.434806772235</v>
      </c>
      <c r="Q267" s="84">
        <f t="shared" si="161"/>
        <v>20803.412718130727</v>
      </c>
      <c r="R267" s="166" t="str">
        <f t="shared" si="167"/>
        <v/>
      </c>
      <c r="S267" s="109">
        <f>'Data Raw'!E309</f>
        <v>19890.759999999998</v>
      </c>
      <c r="T267" s="109">
        <f>'Data Raw'!G309</f>
        <v>20116.2</v>
      </c>
      <c r="U267" s="109">
        <f>'Data Raw'!D309</f>
        <v>20272.22</v>
      </c>
      <c r="V267" s="166">
        <f t="shared" si="168"/>
        <v>1</v>
      </c>
      <c r="W267" s="89">
        <f t="shared" si="151"/>
        <v>151.30107269675864</v>
      </c>
      <c r="X267" s="89">
        <f t="shared" si="152"/>
        <v>22892.014599189843</v>
      </c>
      <c r="Y267" s="89">
        <f t="shared" si="169"/>
        <v>254.58480264563067</v>
      </c>
      <c r="Z267" s="109">
        <f t="shared" si="162"/>
        <v>381.46000000000276</v>
      </c>
      <c r="AA267" s="89">
        <f t="shared" si="170"/>
        <v>403.25388098923105</v>
      </c>
      <c r="AB267" s="89">
        <f t="shared" si="171"/>
        <v>19926.366734685682</v>
      </c>
      <c r="AC267" s="89">
        <f t="shared" ref="AC267:AC330" si="174">AE267+$AD$1*AA266</f>
        <v>20618.07326531432</v>
      </c>
      <c r="AD267" s="89">
        <f t="shared" ref="AD267:AD330" si="175">IF(AND(T267&lt;AC267, T267&gt;AB267),1,"")</f>
        <v>1</v>
      </c>
      <c r="AE267" s="89">
        <f>'Data Raw'!C309</f>
        <v>20272.22</v>
      </c>
      <c r="AF267" s="89"/>
      <c r="AG267" s="89">
        <f t="shared" si="146"/>
        <v>-156.02000000000044</v>
      </c>
      <c r="AH267" s="89">
        <f t="shared" si="147"/>
        <v>-4.7189273032417987</v>
      </c>
      <c r="AI267" s="109">
        <f t="shared" si="148"/>
        <v>-1</v>
      </c>
      <c r="AJ267" s="109">
        <f t="shared" si="163"/>
        <v>50</v>
      </c>
      <c r="AK267" s="88"/>
      <c r="AL267" s="191">
        <f t="shared" si="164"/>
        <v>55.709999999999127</v>
      </c>
      <c r="AM267" s="191" t="str">
        <f t="shared" si="165"/>
        <v/>
      </c>
      <c r="AN267" s="88"/>
      <c r="AO267" s="191"/>
      <c r="AP267" s="191">
        <f t="shared" si="149"/>
        <v>24342.240400000137</v>
      </c>
      <c r="AQ267" s="191">
        <f t="shared" si="172"/>
        <v>200.87146269446137</v>
      </c>
      <c r="AR267" s="191">
        <f t="shared" si="173"/>
        <v>-53.713339951169303</v>
      </c>
      <c r="AS267" s="250">
        <f t="shared" si="140"/>
        <v>0</v>
      </c>
      <c r="AT267" s="250">
        <f t="shared" si="141"/>
        <v>0</v>
      </c>
      <c r="AU267" s="250">
        <f t="shared" si="142"/>
        <v>1</v>
      </c>
      <c r="AV267" s="250">
        <f t="shared" si="143"/>
        <v>0</v>
      </c>
      <c r="AW267" s="250">
        <f t="shared" si="144"/>
        <v>0</v>
      </c>
      <c r="AX267" s="250">
        <f t="shared" si="145"/>
        <v>0</v>
      </c>
      <c r="AY267" s="89"/>
      <c r="AZ267" s="111"/>
      <c r="BA267" s="111"/>
      <c r="BB267" s="111"/>
      <c r="BC267" s="111"/>
      <c r="BD267" s="111"/>
      <c r="BE267" s="111"/>
      <c r="BF267" s="111"/>
      <c r="BG267" s="111"/>
      <c r="BH267" s="89"/>
      <c r="BI267" s="89"/>
      <c r="BJ267" s="89"/>
      <c r="BK267" s="89"/>
      <c r="BL267" s="89"/>
    </row>
    <row r="268" spans="1:64" x14ac:dyDescent="0.25">
      <c r="A268" s="86">
        <f t="shared" si="150"/>
        <v>267</v>
      </c>
      <c r="B268" s="113">
        <v>2.7026403764547329E-3</v>
      </c>
      <c r="C268" s="88"/>
      <c r="D268" s="88"/>
      <c r="E268" s="194">
        <f t="shared" si="153"/>
        <v>-5.933292256078887E-3</v>
      </c>
      <c r="F268" s="89">
        <f t="shared" si="166"/>
        <v>-3.0999534516101021E-3</v>
      </c>
      <c r="G268" s="113">
        <v>0.11590290142830521</v>
      </c>
      <c r="H268" s="88"/>
      <c r="I268" s="84">
        <f t="shared" si="154"/>
        <v>20101.988385409208</v>
      </c>
      <c r="J268" s="84">
        <f t="shared" si="155"/>
        <v>20229.280786732023</v>
      </c>
      <c r="K268" s="84">
        <f t="shared" si="156"/>
        <v>20356.573188054837</v>
      </c>
      <c r="L268" s="84">
        <f t="shared" si="157"/>
        <v>20483.865589377652</v>
      </c>
      <c r="M268" s="108">
        <f>IF(T268&lt;&gt;0,(((G268+1)*('Data Raw'!$N$1007-'Data Raw'!$N$1008)/2+'Data Raw'!$N$1008)*'Data Raw'!$M$1010+'Data Raw'!$M$1009)*AE268+AE268)</f>
        <v>20611.157990700467</v>
      </c>
      <c r="N268" s="84">
        <f t="shared" si="158"/>
        <v>20738.450392023282</v>
      </c>
      <c r="O268" s="84">
        <f t="shared" si="159"/>
        <v>20865.742793346097</v>
      </c>
      <c r="P268" s="84">
        <f t="shared" si="160"/>
        <v>20993.035194668912</v>
      </c>
      <c r="Q268" s="84">
        <f t="shared" si="161"/>
        <v>21120.327595991726</v>
      </c>
      <c r="R268" s="166" t="str">
        <f t="shared" si="167"/>
        <v/>
      </c>
      <c r="S268" s="109">
        <f>'Data Raw'!E310</f>
        <v>20494.150000000001</v>
      </c>
      <c r="T268" s="109">
        <f>'Data Raw'!G310</f>
        <v>20697.36</v>
      </c>
      <c r="U268" s="109">
        <f>'Data Raw'!D310</f>
        <v>20779.75</v>
      </c>
      <c r="V268" s="166" t="str">
        <f t="shared" si="168"/>
        <v/>
      </c>
      <c r="W268" s="89">
        <f t="shared" si="151"/>
        <v>-86.202009299533529</v>
      </c>
      <c r="X268" s="89">
        <f t="shared" si="152"/>
        <v>7430.7864072768652</v>
      </c>
      <c r="Y268" s="89">
        <f t="shared" si="169"/>
        <v>237.94096411744215</v>
      </c>
      <c r="Z268" s="109">
        <f t="shared" si="162"/>
        <v>285.59999999999854</v>
      </c>
      <c r="AA268" s="89">
        <f t="shared" si="170"/>
        <v>386.44618370505498</v>
      </c>
      <c r="AB268" s="89">
        <f t="shared" si="171"/>
        <v>20303.294201159155</v>
      </c>
      <c r="AC268" s="89">
        <f t="shared" si="174"/>
        <v>20988.825798840848</v>
      </c>
      <c r="AD268" s="89">
        <f t="shared" si="175"/>
        <v>1</v>
      </c>
      <c r="AE268" s="89">
        <f>'Data Raw'!C310</f>
        <v>20646.060000000001</v>
      </c>
      <c r="AF268" s="89"/>
      <c r="AG268" s="89">
        <f t="shared" si="146"/>
        <v>51.299999999999272</v>
      </c>
      <c r="AH268" s="89">
        <f t="shared" si="147"/>
        <v>-34.902009299534257</v>
      </c>
      <c r="AI268" s="109">
        <f t="shared" si="148"/>
        <v>-1</v>
      </c>
      <c r="AJ268" s="109">
        <f t="shared" si="163"/>
        <v>50</v>
      </c>
      <c r="AK268" s="88"/>
      <c r="AL268" s="191" t="str">
        <f t="shared" si="164"/>
        <v/>
      </c>
      <c r="AM268" s="191">
        <f t="shared" si="165"/>
        <v>-51.299999999999272</v>
      </c>
      <c r="AN268" s="88"/>
      <c r="AO268" s="191"/>
      <c r="AP268" s="191">
        <f t="shared" si="149"/>
        <v>2631.6899999999255</v>
      </c>
      <c r="AQ268" s="191">
        <f t="shared" si="172"/>
        <v>184.25241128396559</v>
      </c>
      <c r="AR268" s="191">
        <f t="shared" si="173"/>
        <v>-53.688552833476564</v>
      </c>
      <c r="AS268" s="250">
        <f t="shared" si="140"/>
        <v>0</v>
      </c>
      <c r="AT268" s="250">
        <f t="shared" si="141"/>
        <v>0</v>
      </c>
      <c r="AU268" s="250">
        <f t="shared" si="142"/>
        <v>0</v>
      </c>
      <c r="AV268" s="250">
        <f t="shared" si="143"/>
        <v>1</v>
      </c>
      <c r="AW268" s="250">
        <f t="shared" si="144"/>
        <v>0</v>
      </c>
      <c r="AX268" s="250">
        <f t="shared" si="145"/>
        <v>0</v>
      </c>
      <c r="AY268" s="89"/>
      <c r="AZ268" s="111"/>
      <c r="BA268" s="111"/>
      <c r="BB268" s="111"/>
      <c r="BC268" s="111"/>
      <c r="BD268" s="111"/>
      <c r="BE268" s="111"/>
      <c r="BF268" s="111"/>
      <c r="BG268" s="111"/>
      <c r="BH268" s="89"/>
      <c r="BI268" s="89"/>
      <c r="BJ268" s="89"/>
      <c r="BK268" s="89"/>
      <c r="BL268" s="89"/>
    </row>
    <row r="269" spans="1:64" x14ac:dyDescent="0.25">
      <c r="A269" s="86">
        <f t="shared" si="150"/>
        <v>268</v>
      </c>
      <c r="B269" s="113">
        <v>1.5501307649116419E-2</v>
      </c>
      <c r="C269" s="88"/>
      <c r="D269" s="88"/>
      <c r="E269" s="194">
        <f t="shared" si="153"/>
        <v>1.2798667272661686E-2</v>
      </c>
      <c r="F269" s="89">
        <f t="shared" si="166"/>
        <v>-8.2872191957127539E-4</v>
      </c>
      <c r="G269" s="113">
        <v>0.1257155017243792</v>
      </c>
      <c r="H269" s="88"/>
      <c r="I269" s="84">
        <f t="shared" si="154"/>
        <v>20438.727415284269</v>
      </c>
      <c r="J269" s="84">
        <f t="shared" si="155"/>
        <v>20557.69789734299</v>
      </c>
      <c r="K269" s="84">
        <f t="shared" si="156"/>
        <v>20676.668379401712</v>
      </c>
      <c r="L269" s="84">
        <f t="shared" si="157"/>
        <v>20795.638861460433</v>
      </c>
      <c r="M269" s="108">
        <f>IF(T269&lt;&gt;0,(((G269+1)*('Data Raw'!$N$1007-'Data Raw'!$N$1008)/2+'Data Raw'!$N$1008)*'Data Raw'!$M$1010+'Data Raw'!$M$1009)*AE269+AE269)</f>
        <v>20914.609343519154</v>
      </c>
      <c r="N269" s="84">
        <f t="shared" si="158"/>
        <v>21033.579825577875</v>
      </c>
      <c r="O269" s="84">
        <f t="shared" si="159"/>
        <v>21152.550307636597</v>
      </c>
      <c r="P269" s="84">
        <f t="shared" si="160"/>
        <v>21271.520789695318</v>
      </c>
      <c r="Q269" s="84">
        <f t="shared" si="161"/>
        <v>21390.491271754039</v>
      </c>
      <c r="R269" s="166" t="str">
        <f t="shared" si="167"/>
        <v/>
      </c>
      <c r="S269" s="109">
        <f>'Data Raw'!E311</f>
        <v>20885.02</v>
      </c>
      <c r="T269" s="109">
        <f>'Data Raw'!G311</f>
        <v>21123.93</v>
      </c>
      <c r="U269" s="109">
        <f>'Data Raw'!D311</f>
        <v>21169.08</v>
      </c>
      <c r="V269" s="166" t="str">
        <f t="shared" si="168"/>
        <v/>
      </c>
      <c r="W269" s="89">
        <f t="shared" si="151"/>
        <v>-209.32065648084608</v>
      </c>
      <c r="X269" s="89">
        <f t="shared" si="152"/>
        <v>43815.13722957237</v>
      </c>
      <c r="Y269" s="89">
        <f t="shared" si="169"/>
        <v>234.06670345389026</v>
      </c>
      <c r="Z269" s="109">
        <f t="shared" si="162"/>
        <v>284.06000000000131</v>
      </c>
      <c r="AA269" s="89">
        <f t="shared" si="170"/>
        <v>371.81958603290451</v>
      </c>
      <c r="AB269" s="89">
        <f t="shared" si="171"/>
        <v>20605.020743850702</v>
      </c>
      <c r="AC269" s="89">
        <f t="shared" si="174"/>
        <v>21261.979256149298</v>
      </c>
      <c r="AD269" s="89">
        <f t="shared" si="175"/>
        <v>1</v>
      </c>
      <c r="AE269" s="89">
        <f>'Data Raw'!C311</f>
        <v>20933.5</v>
      </c>
      <c r="AF269" s="89"/>
      <c r="AG269" s="89">
        <f t="shared" si="146"/>
        <v>190.43000000000029</v>
      </c>
      <c r="AH269" s="89">
        <f t="shared" si="147"/>
        <v>-18.890656480845792</v>
      </c>
      <c r="AI269" s="109">
        <f t="shared" si="148"/>
        <v>-1</v>
      </c>
      <c r="AJ269" s="109">
        <f t="shared" si="163"/>
        <v>50</v>
      </c>
      <c r="AK269" s="88"/>
      <c r="AL269" s="191" t="str">
        <f t="shared" si="164"/>
        <v/>
      </c>
      <c r="AM269" s="191">
        <f t="shared" si="165"/>
        <v>-190.43000000000029</v>
      </c>
      <c r="AN269" s="88"/>
      <c r="AO269" s="191"/>
      <c r="AP269" s="191">
        <f t="shared" si="149"/>
        <v>36263.584900000111</v>
      </c>
      <c r="AQ269" s="191">
        <f t="shared" si="172"/>
        <v>184.93881003019166</v>
      </c>
      <c r="AR269" s="191">
        <f t="shared" si="173"/>
        <v>-49.127893423698595</v>
      </c>
      <c r="AS269" s="250">
        <f t="shared" si="140"/>
        <v>0</v>
      </c>
      <c r="AT269" s="250">
        <f t="shared" si="141"/>
        <v>0</v>
      </c>
      <c r="AU269" s="250">
        <f t="shared" si="142"/>
        <v>0</v>
      </c>
      <c r="AV269" s="250">
        <f t="shared" si="143"/>
        <v>1</v>
      </c>
      <c r="AW269" s="250">
        <f t="shared" si="144"/>
        <v>0</v>
      </c>
      <c r="AX269" s="250">
        <f t="shared" si="145"/>
        <v>0</v>
      </c>
      <c r="AY269" s="89"/>
      <c r="AZ269" s="111"/>
      <c r="BA269" s="111"/>
      <c r="BB269" s="111"/>
      <c r="BC269" s="111"/>
      <c r="BD269" s="111"/>
      <c r="BE269" s="111"/>
      <c r="BF269" s="111"/>
      <c r="BG269" s="111"/>
      <c r="BH269" s="89"/>
      <c r="BI269" s="89"/>
      <c r="BJ269" s="89"/>
      <c r="BK269" s="89"/>
      <c r="BL269" s="89"/>
    </row>
    <row r="270" spans="1:64" x14ac:dyDescent="0.25">
      <c r="A270" s="86">
        <f t="shared" si="150"/>
        <v>269</v>
      </c>
      <c r="B270" s="113">
        <v>2.8229746025534304E-2</v>
      </c>
      <c r="C270" s="88"/>
      <c r="D270" s="88"/>
      <c r="E270" s="194">
        <f t="shared" si="153"/>
        <v>1.2728438376417885E-2</v>
      </c>
      <c r="F270" s="89">
        <f t="shared" si="166"/>
        <v>1.1080152655700334E-3</v>
      </c>
      <c r="G270" s="113">
        <v>0.15109868911650187</v>
      </c>
      <c r="H270" s="88"/>
      <c r="I270" s="84">
        <f t="shared" si="154"/>
        <v>20662.257448625245</v>
      </c>
      <c r="J270" s="84">
        <f t="shared" si="155"/>
        <v>20779.290800352188</v>
      </c>
      <c r="K270" s="84">
        <f t="shared" si="156"/>
        <v>20896.324152079134</v>
      </c>
      <c r="L270" s="84">
        <f t="shared" si="157"/>
        <v>21013.357503806077</v>
      </c>
      <c r="M270" s="108">
        <f>IF(T270&lt;&gt;0,(((G270+1)*('Data Raw'!$N$1007-'Data Raw'!$N$1008)/2+'Data Raw'!$N$1008)*'Data Raw'!$M$1010+'Data Raw'!$M$1009)*AE270+AE270)</f>
        <v>21130.390855533024</v>
      </c>
      <c r="N270" s="84">
        <f t="shared" si="158"/>
        <v>21247.42420725997</v>
      </c>
      <c r="O270" s="84">
        <f t="shared" si="159"/>
        <v>21364.457558986913</v>
      </c>
      <c r="P270" s="84">
        <f t="shared" si="160"/>
        <v>21481.490910713859</v>
      </c>
      <c r="Q270" s="84">
        <f t="shared" si="161"/>
        <v>21598.524262440802</v>
      </c>
      <c r="R270" s="166" t="str">
        <f t="shared" si="167"/>
        <v/>
      </c>
      <c r="S270" s="109">
        <f>'Data Raw'!E312</f>
        <v>21029.72</v>
      </c>
      <c r="T270" s="109">
        <f>'Data Raw'!G312</f>
        <v>21415.200000000001</v>
      </c>
      <c r="U270" s="109">
        <f>'Data Raw'!D312</f>
        <v>21415.200000000001</v>
      </c>
      <c r="V270" s="166">
        <f t="shared" si="168"/>
        <v>1</v>
      </c>
      <c r="W270" s="89">
        <f t="shared" si="151"/>
        <v>-284.80914446697716</v>
      </c>
      <c r="X270" s="89">
        <f t="shared" si="152"/>
        <v>81116.248772011473</v>
      </c>
      <c r="Y270" s="89">
        <f t="shared" si="169"/>
        <v>241.96799633913804</v>
      </c>
      <c r="Z270" s="109">
        <f t="shared" si="162"/>
        <v>385.47999999999956</v>
      </c>
      <c r="AA270" s="89">
        <f t="shared" si="170"/>
        <v>373.77107374248953</v>
      </c>
      <c r="AB270" s="89">
        <f t="shared" si="171"/>
        <v>20790.363351872031</v>
      </c>
      <c r="AC270" s="89">
        <f t="shared" si="174"/>
        <v>21422.456648127969</v>
      </c>
      <c r="AD270" s="89">
        <f t="shared" si="175"/>
        <v>1</v>
      </c>
      <c r="AE270" s="89">
        <f>'Data Raw'!C312</f>
        <v>21106.41</v>
      </c>
      <c r="AF270" s="89"/>
      <c r="AG270" s="89">
        <f t="shared" si="146"/>
        <v>308.79000000000087</v>
      </c>
      <c r="AH270" s="89">
        <f t="shared" si="147"/>
        <v>23.980855533023714</v>
      </c>
      <c r="AI270" s="109">
        <f t="shared" si="148"/>
        <v>1</v>
      </c>
      <c r="AJ270" s="109">
        <f t="shared" si="163"/>
        <v>50</v>
      </c>
      <c r="AK270" s="88"/>
      <c r="AL270" s="191">
        <f t="shared" si="164"/>
        <v>190.43000000000029</v>
      </c>
      <c r="AM270" s="191" t="str">
        <f t="shared" si="165"/>
        <v/>
      </c>
      <c r="AN270" s="88"/>
      <c r="AO270" s="191"/>
      <c r="AP270" s="191">
        <f t="shared" si="149"/>
        <v>95351.264100000539</v>
      </c>
      <c r="AQ270" s="191">
        <f t="shared" si="172"/>
        <v>198.70005336017044</v>
      </c>
      <c r="AR270" s="191">
        <f t="shared" si="173"/>
        <v>-43.267942978967596</v>
      </c>
      <c r="AS270" s="250">
        <f t="shared" si="140"/>
        <v>0</v>
      </c>
      <c r="AT270" s="250">
        <f t="shared" si="141"/>
        <v>0</v>
      </c>
      <c r="AU270" s="250">
        <f t="shared" si="142"/>
        <v>0</v>
      </c>
      <c r="AV270" s="250">
        <f t="shared" si="143"/>
        <v>0</v>
      </c>
      <c r="AW270" s="250">
        <f t="shared" si="144"/>
        <v>1</v>
      </c>
      <c r="AX270" s="250">
        <f t="shared" si="145"/>
        <v>0</v>
      </c>
      <c r="AY270" s="89"/>
      <c r="AZ270" s="111"/>
      <c r="BA270" s="111"/>
      <c r="BB270" s="111"/>
      <c r="BC270" s="111"/>
      <c r="BD270" s="111"/>
      <c r="BE270" s="111"/>
      <c r="BF270" s="111"/>
      <c r="BG270" s="111"/>
      <c r="BH270" s="89"/>
      <c r="BI270" s="89"/>
      <c r="BJ270" s="89"/>
      <c r="BK270" s="89"/>
      <c r="BL270" s="89"/>
    </row>
    <row r="271" spans="1:64" x14ac:dyDescent="0.25">
      <c r="A271" s="86">
        <f t="shared" si="150"/>
        <v>270</v>
      </c>
      <c r="B271" s="113">
        <v>1.2820024255601126E-2</v>
      </c>
      <c r="C271" s="88"/>
      <c r="D271" s="88"/>
      <c r="E271" s="194">
        <f t="shared" si="153"/>
        <v>-1.5409721769933177E-2</v>
      </c>
      <c r="F271" s="89">
        <f t="shared" si="166"/>
        <v>-1.2516614537875681E-3</v>
      </c>
      <c r="G271" s="113">
        <v>0.18454100522244202</v>
      </c>
      <c r="H271" s="88"/>
      <c r="I271" s="84">
        <f t="shared" si="154"/>
        <v>21005.675488321089</v>
      </c>
      <c r="J271" s="84">
        <f t="shared" si="155"/>
        <v>21126.659486490658</v>
      </c>
      <c r="K271" s="84">
        <f t="shared" si="156"/>
        <v>21247.643484660228</v>
      </c>
      <c r="L271" s="84">
        <f t="shared" si="157"/>
        <v>21368.627482829797</v>
      </c>
      <c r="M271" s="108">
        <f>IF(T271&lt;&gt;0,(((G271+1)*('Data Raw'!$N$1007-'Data Raw'!$N$1008)/2+'Data Raw'!$N$1008)*'Data Raw'!$M$1010+'Data Raw'!$M$1009)*AE271+AE271)</f>
        <v>21489.611480999367</v>
      </c>
      <c r="N271" s="84">
        <f t="shared" si="158"/>
        <v>21610.595479168936</v>
      </c>
      <c r="O271" s="84">
        <f t="shared" si="159"/>
        <v>21731.579477338506</v>
      </c>
      <c r="P271" s="84">
        <f t="shared" si="160"/>
        <v>21852.563475508075</v>
      </c>
      <c r="Q271" s="84">
        <f t="shared" si="161"/>
        <v>21973.547473677645</v>
      </c>
      <c r="R271" s="166" t="str">
        <f t="shared" si="167"/>
        <v/>
      </c>
      <c r="S271" s="109">
        <f>'Data Raw'!E313</f>
        <v>21154.04</v>
      </c>
      <c r="T271" s="109">
        <f>'Data Raw'!G313</f>
        <v>21294.94</v>
      </c>
      <c r="U271" s="109">
        <f>'Data Raw'!D313</f>
        <v>21411.95</v>
      </c>
      <c r="V271" s="166" t="str">
        <f t="shared" si="168"/>
        <v/>
      </c>
      <c r="W271" s="89">
        <f t="shared" si="151"/>
        <v>194.67148099936821</v>
      </c>
      <c r="X271" s="89">
        <f t="shared" si="152"/>
        <v>37896.98551448738</v>
      </c>
      <c r="Y271" s="89">
        <f t="shared" si="169"/>
        <v>235.7929033915598</v>
      </c>
      <c r="Z271" s="109">
        <f t="shared" si="162"/>
        <v>257.90999999999985</v>
      </c>
      <c r="AA271" s="89">
        <f t="shared" si="170"/>
        <v>357.21949177927678</v>
      </c>
      <c r="AB271" s="89">
        <f t="shared" si="171"/>
        <v>21090.084587318885</v>
      </c>
      <c r="AC271" s="89">
        <f t="shared" si="174"/>
        <v>21725.495412681117</v>
      </c>
      <c r="AD271" s="89">
        <f t="shared" si="175"/>
        <v>1</v>
      </c>
      <c r="AE271" s="89">
        <f>'Data Raw'!C313</f>
        <v>21407.79</v>
      </c>
      <c r="AF271" s="89"/>
      <c r="AG271" s="89">
        <f t="shared" si="146"/>
        <v>-112.85000000000218</v>
      </c>
      <c r="AH271" s="89">
        <f t="shared" si="147"/>
        <v>81.821480999366031</v>
      </c>
      <c r="AI271" s="109">
        <f t="shared" si="148"/>
        <v>1</v>
      </c>
      <c r="AJ271" s="109">
        <f t="shared" si="163"/>
        <v>50</v>
      </c>
      <c r="AK271" s="88"/>
      <c r="AL271" s="191" t="str">
        <f t="shared" si="164"/>
        <v/>
      </c>
      <c r="AM271" s="191">
        <f t="shared" si="165"/>
        <v>-112.85000000000218</v>
      </c>
      <c r="AN271" s="88"/>
      <c r="AO271" s="191"/>
      <c r="AP271" s="191">
        <f t="shared" si="149"/>
        <v>12735.122500000492</v>
      </c>
      <c r="AQ271" s="191">
        <f t="shared" si="172"/>
        <v>189.16115854237395</v>
      </c>
      <c r="AR271" s="191">
        <f t="shared" si="173"/>
        <v>-46.63174484918585</v>
      </c>
      <c r="AS271" s="250">
        <f t="shared" si="140"/>
        <v>0</v>
      </c>
      <c r="AT271" s="250">
        <f t="shared" si="141"/>
        <v>0</v>
      </c>
      <c r="AU271" s="250">
        <f t="shared" si="142"/>
        <v>1</v>
      </c>
      <c r="AV271" s="250">
        <f t="shared" si="143"/>
        <v>0</v>
      </c>
      <c r="AW271" s="250">
        <f t="shared" si="144"/>
        <v>0</v>
      </c>
      <c r="AX271" s="250">
        <f t="shared" si="145"/>
        <v>0</v>
      </c>
      <c r="AY271" s="89"/>
      <c r="AZ271" s="111"/>
      <c r="BA271" s="111"/>
      <c r="BB271" s="111"/>
      <c r="BC271" s="111"/>
      <c r="BD271" s="111"/>
      <c r="BE271" s="111"/>
      <c r="BF271" s="111"/>
      <c r="BG271" s="111"/>
      <c r="BH271" s="89"/>
      <c r="BI271" s="89"/>
      <c r="BJ271" s="89"/>
      <c r="BK271" s="89"/>
      <c r="BL271" s="89"/>
    </row>
    <row r="272" spans="1:64" x14ac:dyDescent="0.25">
      <c r="A272" s="86">
        <f t="shared" si="150"/>
        <v>271</v>
      </c>
      <c r="B272" s="113">
        <v>1.0526587556060204E-4</v>
      </c>
      <c r="C272" s="88"/>
      <c r="D272" s="88"/>
      <c r="E272" s="194">
        <f t="shared" si="153"/>
        <v>-1.2714758380040525E-2</v>
      </c>
      <c r="F272" s="89">
        <f t="shared" si="166"/>
        <v>-2.8892467289665623E-3</v>
      </c>
      <c r="G272" s="113">
        <v>0.16204762419988977</v>
      </c>
      <c r="H272" s="88"/>
      <c r="I272" s="84">
        <f t="shared" si="154"/>
        <v>20627.895300665485</v>
      </c>
      <c r="J272" s="84">
        <f t="shared" si="155"/>
        <v>20745.791752361267</v>
      </c>
      <c r="K272" s="84">
        <f t="shared" si="156"/>
        <v>20863.688204057045</v>
      </c>
      <c r="L272" s="84">
        <f t="shared" si="157"/>
        <v>20981.584655752828</v>
      </c>
      <c r="M272" s="108">
        <f>IF(T272&lt;&gt;0,(((G272+1)*('Data Raw'!$N$1007-'Data Raw'!$N$1008)/2+'Data Raw'!$N$1008)*'Data Raw'!$M$1010+'Data Raw'!$M$1009)*AE272+AE272)</f>
        <v>21099.481107448606</v>
      </c>
      <c r="N272" s="84">
        <f t="shared" si="158"/>
        <v>21217.377559144385</v>
      </c>
      <c r="O272" s="84">
        <f t="shared" si="159"/>
        <v>21335.274010840167</v>
      </c>
      <c r="P272" s="84">
        <f t="shared" si="160"/>
        <v>21453.170462535945</v>
      </c>
      <c r="Q272" s="84">
        <f t="shared" si="161"/>
        <v>21571.066914231727</v>
      </c>
      <c r="R272" s="166" t="str">
        <f t="shared" si="167"/>
        <v/>
      </c>
      <c r="S272" s="109">
        <f>'Data Raw'!E314</f>
        <v>20884.16</v>
      </c>
      <c r="T272" s="109">
        <f>'Data Raw'!G314</f>
        <v>21082.13</v>
      </c>
      <c r="U272" s="109">
        <f>'Data Raw'!D314</f>
        <v>21115.78</v>
      </c>
      <c r="V272" s="166">
        <f t="shared" si="168"/>
        <v>1</v>
      </c>
      <c r="W272" s="89">
        <f t="shared" si="151"/>
        <v>17.351107448605035</v>
      </c>
      <c r="X272" s="89">
        <f t="shared" si="152"/>
        <v>301.06092969303711</v>
      </c>
      <c r="Y272" s="89">
        <f t="shared" si="169"/>
        <v>218.40029456698534</v>
      </c>
      <c r="Z272" s="109">
        <f t="shared" si="162"/>
        <v>231.61999999999898</v>
      </c>
      <c r="AA272" s="89">
        <f t="shared" si="170"/>
        <v>339.27670723937996</v>
      </c>
      <c r="AB272" s="89">
        <f t="shared" si="171"/>
        <v>20753.403431987615</v>
      </c>
      <c r="AC272" s="89">
        <f t="shared" si="174"/>
        <v>21360.676568012386</v>
      </c>
      <c r="AD272" s="89">
        <f t="shared" si="175"/>
        <v>1</v>
      </c>
      <c r="AE272" s="89">
        <f>'Data Raw'!C314</f>
        <v>21057.040000000001</v>
      </c>
      <c r="AF272" s="89"/>
      <c r="AG272" s="89">
        <f t="shared" si="146"/>
        <v>25.090000000000146</v>
      </c>
      <c r="AH272" s="89">
        <f t="shared" si="147"/>
        <v>42.44110744860518</v>
      </c>
      <c r="AI272" s="109">
        <f t="shared" si="148"/>
        <v>1</v>
      </c>
      <c r="AJ272" s="109">
        <f t="shared" si="163"/>
        <v>50</v>
      </c>
      <c r="AK272" s="88"/>
      <c r="AL272" s="191">
        <f t="shared" si="164"/>
        <v>112.85000000000218</v>
      </c>
      <c r="AM272" s="191" t="str">
        <f t="shared" si="165"/>
        <v/>
      </c>
      <c r="AN272" s="88"/>
      <c r="AO272" s="191"/>
      <c r="AP272" s="191">
        <f t="shared" si="149"/>
        <v>629.50810000000729</v>
      </c>
      <c r="AQ272" s="191">
        <f t="shared" si="172"/>
        <v>170.93102981544354</v>
      </c>
      <c r="AR272" s="191">
        <f t="shared" si="173"/>
        <v>-47.4692647515418</v>
      </c>
      <c r="AS272" s="250">
        <f t="shared" si="140"/>
        <v>0</v>
      </c>
      <c r="AT272" s="250">
        <f t="shared" si="141"/>
        <v>0</v>
      </c>
      <c r="AU272" s="250">
        <f t="shared" si="142"/>
        <v>1</v>
      </c>
      <c r="AV272" s="250">
        <f t="shared" si="143"/>
        <v>0</v>
      </c>
      <c r="AW272" s="250">
        <f t="shared" si="144"/>
        <v>0</v>
      </c>
      <c r="AX272" s="250">
        <f t="shared" si="145"/>
        <v>0</v>
      </c>
      <c r="AY272" s="89"/>
      <c r="AZ272" s="111"/>
      <c r="BA272" s="111"/>
      <c r="BB272" s="111"/>
      <c r="BC272" s="111"/>
      <c r="BD272" s="111"/>
      <c r="BE272" s="111"/>
      <c r="BF272" s="111"/>
      <c r="BG272" s="111"/>
      <c r="BH272" s="89"/>
      <c r="BI272" s="89"/>
      <c r="BJ272" s="89"/>
      <c r="BK272" s="89"/>
      <c r="BL272" s="89"/>
    </row>
    <row r="273" spans="1:64" x14ac:dyDescent="0.25">
      <c r="A273" s="86">
        <f t="shared" si="150"/>
        <v>272</v>
      </c>
      <c r="B273" s="113">
        <v>3.7815726651791171E-2</v>
      </c>
      <c r="C273" s="88"/>
      <c r="D273" s="88"/>
      <c r="E273" s="194">
        <f t="shared" si="153"/>
        <v>3.7710460776230567E-2</v>
      </c>
      <c r="F273" s="89">
        <f t="shared" si="166"/>
        <v>2.9107114860615988E-3</v>
      </c>
      <c r="G273" s="113">
        <v>0.1597697990803349</v>
      </c>
      <c r="H273" s="88"/>
      <c r="I273" s="84">
        <f t="shared" si="154"/>
        <v>20884.711557539755</v>
      </c>
      <c r="J273" s="84">
        <f t="shared" si="155"/>
        <v>20993.911704823247</v>
      </c>
      <c r="K273" s="84">
        <f t="shared" si="156"/>
        <v>21103.11185210674</v>
      </c>
      <c r="L273" s="84">
        <f t="shared" si="157"/>
        <v>21212.311999390233</v>
      </c>
      <c r="M273" s="108">
        <f>IF(T273&lt;&gt;0,(((G273+1)*('Data Raw'!$N$1007-'Data Raw'!$N$1008)/2+'Data Raw'!$N$1008)*'Data Raw'!$M$1010+'Data Raw'!$M$1009)*AE273+AE273)</f>
        <v>21321.512146673726</v>
      </c>
      <c r="N273" s="84">
        <f t="shared" si="158"/>
        <v>21430.712293957218</v>
      </c>
      <c r="O273" s="84">
        <f t="shared" si="159"/>
        <v>21539.912441240711</v>
      </c>
      <c r="P273" s="84">
        <f t="shared" si="160"/>
        <v>21649.112588524204</v>
      </c>
      <c r="Q273" s="84">
        <f t="shared" si="161"/>
        <v>21758.312735807696</v>
      </c>
      <c r="R273" s="166" t="str">
        <f t="shared" si="167"/>
        <v/>
      </c>
      <c r="S273" s="109">
        <f>'Data Raw'!E315</f>
        <v>21030.07</v>
      </c>
      <c r="T273" s="109">
        <f>'Data Raw'!G315</f>
        <v>21653.9</v>
      </c>
      <c r="U273" s="109">
        <f>'Data Raw'!D315</f>
        <v>21691.919999999998</v>
      </c>
      <c r="V273" s="166">
        <f t="shared" si="168"/>
        <v>1</v>
      </c>
      <c r="W273" s="89">
        <f t="shared" si="151"/>
        <v>-332.38785332627594</v>
      </c>
      <c r="X273" s="89">
        <f t="shared" si="152"/>
        <v>110481.68503884993</v>
      </c>
      <c r="Y273" s="89">
        <f t="shared" si="169"/>
        <v>238.04975981640169</v>
      </c>
      <c r="Z273" s="109">
        <f t="shared" si="162"/>
        <v>661.84999999999854</v>
      </c>
      <c r="AA273" s="89">
        <f t="shared" si="170"/>
        <v>385.35860620518264</v>
      </c>
      <c r="AB273" s="89">
        <f t="shared" si="171"/>
        <v>20994.124798846526</v>
      </c>
      <c r="AC273" s="89">
        <f t="shared" si="174"/>
        <v>21570.895201153471</v>
      </c>
      <c r="AD273" s="89" t="str">
        <f t="shared" si="175"/>
        <v/>
      </c>
      <c r="AE273" s="89">
        <f>'Data Raw'!C315</f>
        <v>21282.51</v>
      </c>
      <c r="AF273" s="89"/>
      <c r="AG273" s="89">
        <f t="shared" si="146"/>
        <v>371.39000000000306</v>
      </c>
      <c r="AH273" s="89">
        <f t="shared" si="147"/>
        <v>39.002146673727111</v>
      </c>
      <c r="AI273" s="109">
        <f t="shared" si="148"/>
        <v>1</v>
      </c>
      <c r="AJ273" s="109">
        <f t="shared" si="163"/>
        <v>50</v>
      </c>
      <c r="AK273" s="88"/>
      <c r="AL273" s="191">
        <f t="shared" si="164"/>
        <v>25.090000000000146</v>
      </c>
      <c r="AM273" s="191" t="str">
        <f t="shared" si="165"/>
        <v/>
      </c>
      <c r="AN273" s="88"/>
      <c r="AO273" s="191"/>
      <c r="AP273" s="191">
        <f t="shared" si="149"/>
        <v>137930.53210000228</v>
      </c>
      <c r="AQ273" s="191">
        <f t="shared" si="172"/>
        <v>193.20424872483903</v>
      </c>
      <c r="AR273" s="191">
        <f t="shared" si="173"/>
        <v>-44.845511091562656</v>
      </c>
      <c r="AS273" s="250">
        <f t="shared" si="140"/>
        <v>0</v>
      </c>
      <c r="AT273" s="250">
        <f t="shared" si="141"/>
        <v>0</v>
      </c>
      <c r="AU273" s="250">
        <f t="shared" si="142"/>
        <v>0</v>
      </c>
      <c r="AV273" s="250">
        <f t="shared" si="143"/>
        <v>0</v>
      </c>
      <c r="AW273" s="250">
        <f t="shared" si="144"/>
        <v>0</v>
      </c>
      <c r="AX273" s="250">
        <f t="shared" si="145"/>
        <v>1</v>
      </c>
      <c r="AY273" s="89"/>
      <c r="AZ273" s="111"/>
      <c r="BA273" s="111"/>
      <c r="BB273" s="111"/>
      <c r="BC273" s="111"/>
      <c r="BD273" s="111"/>
      <c r="BE273" s="111"/>
      <c r="BF273" s="111"/>
      <c r="BG273" s="111"/>
      <c r="BH273" s="89"/>
      <c r="BI273" s="89"/>
      <c r="BJ273" s="89"/>
      <c r="BK273" s="89"/>
      <c r="BL273" s="89"/>
    </row>
    <row r="274" spans="1:64" x14ac:dyDescent="0.25">
      <c r="A274" s="86">
        <f t="shared" si="150"/>
        <v>273</v>
      </c>
      <c r="B274" s="113">
        <v>7.7347467161116663E-3</v>
      </c>
      <c r="C274" s="88"/>
      <c r="D274" s="88"/>
      <c r="E274" s="194">
        <f t="shared" si="153"/>
        <v>-3.0080979935679503E-2</v>
      </c>
      <c r="F274" s="89">
        <f t="shared" si="166"/>
        <v>-1.8023872884728445E-3</v>
      </c>
      <c r="G274" s="113">
        <v>0.1984644561887258</v>
      </c>
      <c r="H274" s="88"/>
      <c r="I274" s="84">
        <f t="shared" si="154"/>
        <v>21207.979210532718</v>
      </c>
      <c r="J274" s="84">
        <f t="shared" si="155"/>
        <v>21327.004090440914</v>
      </c>
      <c r="K274" s="84">
        <f t="shared" si="156"/>
        <v>21446.028970349118</v>
      </c>
      <c r="L274" s="84">
        <f t="shared" si="157"/>
        <v>21565.053850257318</v>
      </c>
      <c r="M274" s="108">
        <f>IF(T274&lt;&gt;0,(((G274+1)*('Data Raw'!$N$1007-'Data Raw'!$N$1008)/2+'Data Raw'!$N$1008)*'Data Raw'!$M$1010+'Data Raw'!$M$1009)*AE274+AE274)</f>
        <v>21684.078730165518</v>
      </c>
      <c r="N274" s="84">
        <f t="shared" si="158"/>
        <v>21803.103610073718</v>
      </c>
      <c r="O274" s="84">
        <f t="shared" si="159"/>
        <v>21922.128489981918</v>
      </c>
      <c r="P274" s="84">
        <f t="shared" si="160"/>
        <v>22041.153369890122</v>
      </c>
      <c r="Q274" s="84">
        <f t="shared" si="161"/>
        <v>22160.178249798319</v>
      </c>
      <c r="R274" s="166" t="str">
        <f t="shared" si="167"/>
        <v/>
      </c>
      <c r="S274" s="109">
        <f>'Data Raw'!E316</f>
        <v>21394.59</v>
      </c>
      <c r="T274" s="109">
        <f>'Data Raw'!G316</f>
        <v>21531.67</v>
      </c>
      <c r="U274" s="109">
        <f>'Data Raw'!D316</f>
        <v>21744.46</v>
      </c>
      <c r="V274" s="166" t="str">
        <f t="shared" si="168"/>
        <v/>
      </c>
      <c r="W274" s="89">
        <f t="shared" si="151"/>
        <v>152.40873016551996</v>
      </c>
      <c r="X274" s="89">
        <f t="shared" si="152"/>
        <v>23228.421030666272</v>
      </c>
      <c r="Y274" s="89">
        <f t="shared" si="169"/>
        <v>227.79519307688446</v>
      </c>
      <c r="Z274" s="109">
        <f t="shared" si="162"/>
        <v>349.86999999999898</v>
      </c>
      <c r="AA274" s="89">
        <f t="shared" si="170"/>
        <v>380.28880531872778</v>
      </c>
      <c r="AB274" s="89">
        <f t="shared" si="171"/>
        <v>21249.925184725595</v>
      </c>
      <c r="AC274" s="89">
        <f t="shared" si="174"/>
        <v>21905.034815274405</v>
      </c>
      <c r="AD274" s="89">
        <f t="shared" si="175"/>
        <v>1</v>
      </c>
      <c r="AE274" s="89">
        <f>'Data Raw'!C316</f>
        <v>21577.48</v>
      </c>
      <c r="AF274" s="89"/>
      <c r="AG274" s="89">
        <f t="shared" si="146"/>
        <v>-45.81000000000131</v>
      </c>
      <c r="AH274" s="89">
        <f t="shared" si="147"/>
        <v>106.59873016551865</v>
      </c>
      <c r="AI274" s="109">
        <f t="shared" si="148"/>
        <v>1</v>
      </c>
      <c r="AJ274" s="109">
        <f t="shared" si="163"/>
        <v>50</v>
      </c>
      <c r="AK274" s="88"/>
      <c r="AL274" s="191" t="str">
        <f t="shared" si="164"/>
        <v/>
      </c>
      <c r="AM274" s="191">
        <f t="shared" si="165"/>
        <v>-45.81000000000131</v>
      </c>
      <c r="AN274" s="88"/>
      <c r="AO274" s="191"/>
      <c r="AP274" s="191">
        <f t="shared" si="149"/>
        <v>2098.5561000001198</v>
      </c>
      <c r="AQ274" s="191">
        <f t="shared" si="172"/>
        <v>176.82710997763485</v>
      </c>
      <c r="AR274" s="191">
        <f t="shared" si="173"/>
        <v>-50.968083099249611</v>
      </c>
      <c r="AS274" s="250">
        <f t="shared" si="140"/>
        <v>0</v>
      </c>
      <c r="AT274" s="250">
        <f t="shared" si="141"/>
        <v>0</v>
      </c>
      <c r="AU274" s="250">
        <f t="shared" si="142"/>
        <v>1</v>
      </c>
      <c r="AV274" s="250">
        <f t="shared" si="143"/>
        <v>0</v>
      </c>
      <c r="AW274" s="250">
        <f t="shared" si="144"/>
        <v>0</v>
      </c>
      <c r="AX274" s="250">
        <f t="shared" si="145"/>
        <v>0</v>
      </c>
      <c r="AY274" s="89"/>
      <c r="AZ274" s="111"/>
      <c r="BA274" s="111"/>
      <c r="BB274" s="111"/>
      <c r="BC274" s="111"/>
      <c r="BD274" s="111"/>
      <c r="BE274" s="111"/>
      <c r="BF274" s="111"/>
      <c r="BG274" s="111"/>
      <c r="BH274" s="89"/>
      <c r="BI274" s="89"/>
      <c r="BJ274" s="89"/>
      <c r="BK274" s="89"/>
      <c r="BL274" s="89"/>
    </row>
    <row r="275" spans="1:64" x14ac:dyDescent="0.25">
      <c r="A275" s="86">
        <f t="shared" si="150"/>
        <v>274</v>
      </c>
      <c r="B275" s="113">
        <v>7.1628520594217175E-3</v>
      </c>
      <c r="C275" s="88"/>
      <c r="D275" s="88"/>
      <c r="E275" s="194">
        <f t="shared" si="153"/>
        <v>-5.7189465668994882E-4</v>
      </c>
      <c r="F275" s="89">
        <f t="shared" si="166"/>
        <v>-1.6266026267895736E-3</v>
      </c>
      <c r="G275" s="113">
        <v>0.18129449699398406</v>
      </c>
      <c r="H275" s="88"/>
      <c r="I275" s="84">
        <f t="shared" si="154"/>
        <v>21410.896506474186</v>
      </c>
      <c r="J275" s="84">
        <f t="shared" si="155"/>
        <v>21524.794103012624</v>
      </c>
      <c r="K275" s="84">
        <f t="shared" si="156"/>
        <v>21638.691699551069</v>
      </c>
      <c r="L275" s="84">
        <f t="shared" si="157"/>
        <v>21752.589296089511</v>
      </c>
      <c r="M275" s="108">
        <f>IF(T275&lt;&gt;0,(((G275+1)*('Data Raw'!$N$1007-'Data Raw'!$N$1008)/2+'Data Raw'!$N$1008)*'Data Raw'!$M$1010+'Data Raw'!$M$1009)*AE275+AE275)</f>
        <v>21866.486892627952</v>
      </c>
      <c r="N275" s="84">
        <f t="shared" si="158"/>
        <v>21980.384489166394</v>
      </c>
      <c r="O275" s="84">
        <f t="shared" si="159"/>
        <v>22094.282085704835</v>
      </c>
      <c r="P275" s="84">
        <f t="shared" si="160"/>
        <v>22208.179682243281</v>
      </c>
      <c r="Q275" s="84">
        <f t="shared" si="161"/>
        <v>22322.077278781719</v>
      </c>
      <c r="R275" s="166" t="str">
        <f t="shared" si="167"/>
        <v/>
      </c>
      <c r="S275" s="109">
        <f>'Data Raw'!E317</f>
        <v>21734.49</v>
      </c>
      <c r="T275" s="109">
        <f>'Data Raw'!G317</f>
        <v>22014.59</v>
      </c>
      <c r="U275" s="109">
        <f>'Data Raw'!D317</f>
        <v>22064.12</v>
      </c>
      <c r="V275" s="166">
        <f t="shared" si="168"/>
        <v>1</v>
      </c>
      <c r="W275" s="89">
        <f t="shared" si="151"/>
        <v>-148.10310737204782</v>
      </c>
      <c r="X275" s="89">
        <f t="shared" si="152"/>
        <v>21934.530413256325</v>
      </c>
      <c r="Y275" s="89">
        <f t="shared" si="169"/>
        <v>218.19991827511456</v>
      </c>
      <c r="Z275" s="109">
        <f t="shared" si="162"/>
        <v>329.62999999999738</v>
      </c>
      <c r="AA275" s="89">
        <f t="shared" si="170"/>
        <v>373.05183313033774</v>
      </c>
      <c r="AB275" s="89">
        <f t="shared" si="171"/>
        <v>21465.644515479082</v>
      </c>
      <c r="AC275" s="89">
        <f t="shared" si="174"/>
        <v>22112.135484520917</v>
      </c>
      <c r="AD275" s="89">
        <f t="shared" si="175"/>
        <v>1</v>
      </c>
      <c r="AE275" s="89">
        <f>'Data Raw'!C317</f>
        <v>21788.89</v>
      </c>
      <c r="AF275" s="89"/>
      <c r="AG275" s="89">
        <f t="shared" si="146"/>
        <v>225.70000000000073</v>
      </c>
      <c r="AH275" s="89">
        <f t="shared" si="147"/>
        <v>77.596892627952911</v>
      </c>
      <c r="AI275" s="109">
        <f t="shared" si="148"/>
        <v>1</v>
      </c>
      <c r="AJ275" s="109">
        <f t="shared" si="163"/>
        <v>50</v>
      </c>
      <c r="AK275" s="88"/>
      <c r="AL275" s="191">
        <f t="shared" si="164"/>
        <v>45.81000000000131</v>
      </c>
      <c r="AM275" s="191" t="str">
        <f t="shared" si="165"/>
        <v/>
      </c>
      <c r="AN275" s="88"/>
      <c r="AO275" s="191"/>
      <c r="AP275" s="191">
        <f t="shared" si="149"/>
        <v>50940.490000000325</v>
      </c>
      <c r="AQ275" s="191">
        <f t="shared" si="172"/>
        <v>182.25743109123107</v>
      </c>
      <c r="AR275" s="191">
        <f t="shared" si="173"/>
        <v>-35.942487183883486</v>
      </c>
      <c r="AS275" s="250">
        <f t="shared" si="140"/>
        <v>0</v>
      </c>
      <c r="AT275" s="250">
        <f t="shared" si="141"/>
        <v>0</v>
      </c>
      <c r="AU275" s="250">
        <f t="shared" si="142"/>
        <v>0</v>
      </c>
      <c r="AV275" s="250">
        <f t="shared" si="143"/>
        <v>1</v>
      </c>
      <c r="AW275" s="250">
        <f t="shared" si="144"/>
        <v>0</v>
      </c>
      <c r="AX275" s="250">
        <f t="shared" si="145"/>
        <v>0</v>
      </c>
      <c r="AY275" s="89"/>
      <c r="AZ275" s="111"/>
      <c r="BA275" s="111"/>
      <c r="BB275" s="111"/>
      <c r="BC275" s="111"/>
      <c r="BD275" s="111"/>
      <c r="BE275" s="111"/>
      <c r="BF275" s="111"/>
      <c r="BG275" s="111"/>
      <c r="BH275" s="89"/>
      <c r="BI275" s="89"/>
      <c r="BJ275" s="89"/>
      <c r="BK275" s="89"/>
      <c r="BL275" s="89"/>
    </row>
    <row r="276" spans="1:64" x14ac:dyDescent="0.25">
      <c r="A276" s="86">
        <f t="shared" si="150"/>
        <v>275</v>
      </c>
      <c r="B276" s="113">
        <v>4.1216957402286918E-2</v>
      </c>
      <c r="C276" s="88"/>
      <c r="D276" s="88"/>
      <c r="E276" s="194">
        <f t="shared" si="153"/>
        <v>3.4054105342865203E-2</v>
      </c>
      <c r="F276" s="89">
        <f t="shared" si="166"/>
        <v>3.4706413688753942E-3</v>
      </c>
      <c r="G276" s="113">
        <v>0.19786092931185942</v>
      </c>
      <c r="H276" s="88"/>
      <c r="I276" s="84">
        <f t="shared" si="154"/>
        <v>21793.34439693618</v>
      </c>
      <c r="J276" s="84">
        <f t="shared" si="155"/>
        <v>21902.444356073735</v>
      </c>
      <c r="K276" s="84">
        <f t="shared" si="156"/>
        <v>22011.544315211293</v>
      </c>
      <c r="L276" s="84">
        <f t="shared" si="157"/>
        <v>22120.644274348848</v>
      </c>
      <c r="M276" s="108">
        <f>IF(T276&lt;&gt;0,(((G276+1)*('Data Raw'!$N$1007-'Data Raw'!$N$1008)/2+'Data Raw'!$N$1008)*'Data Raw'!$M$1010+'Data Raw'!$M$1009)*AE276+AE276)</f>
        <v>22229.744233486406</v>
      </c>
      <c r="N276" s="84">
        <f t="shared" si="158"/>
        <v>22338.844192623965</v>
      </c>
      <c r="O276" s="84">
        <f t="shared" si="159"/>
        <v>22447.94415176152</v>
      </c>
      <c r="P276" s="84">
        <f t="shared" si="160"/>
        <v>22557.044110899078</v>
      </c>
      <c r="Q276" s="84">
        <f t="shared" si="161"/>
        <v>22666.144070036633</v>
      </c>
      <c r="R276" s="166" t="str">
        <f t="shared" si="167"/>
        <v/>
      </c>
      <c r="S276" s="109">
        <f>'Data Raw'!E318</f>
        <v>21737.94</v>
      </c>
      <c r="T276" s="109">
        <f>'Data Raw'!G318</f>
        <v>21869.05</v>
      </c>
      <c r="U276" s="109">
        <f>'Data Raw'!D318</f>
        <v>22142.82</v>
      </c>
      <c r="V276" s="166" t="str">
        <f t="shared" si="168"/>
        <v/>
      </c>
      <c r="W276" s="89">
        <f t="shared" si="151"/>
        <v>360.69423348640703</v>
      </c>
      <c r="X276" s="89">
        <f t="shared" si="152"/>
        <v>130100.33007034671</v>
      </c>
      <c r="Y276" s="89">
        <f t="shared" si="169"/>
        <v>243.71164345300335</v>
      </c>
      <c r="Z276" s="109">
        <f t="shared" si="162"/>
        <v>404.88000000000102</v>
      </c>
      <c r="AA276" s="89">
        <f t="shared" si="170"/>
        <v>377.59871411171821</v>
      </c>
      <c r="AB276" s="89">
        <f t="shared" si="171"/>
        <v>21804.435941839212</v>
      </c>
      <c r="AC276" s="89">
        <f t="shared" si="174"/>
        <v>22438.624058160785</v>
      </c>
      <c r="AD276" s="89">
        <f t="shared" si="175"/>
        <v>1</v>
      </c>
      <c r="AE276" s="89">
        <f>'Data Raw'!C318</f>
        <v>22121.53</v>
      </c>
      <c r="AF276" s="89"/>
      <c r="AG276" s="89">
        <f t="shared" si="146"/>
        <v>-252.47999999999956</v>
      </c>
      <c r="AH276" s="89">
        <f t="shared" si="147"/>
        <v>108.21423348640747</v>
      </c>
      <c r="AI276" s="109">
        <f t="shared" si="148"/>
        <v>1</v>
      </c>
      <c r="AJ276" s="109">
        <f t="shared" si="163"/>
        <v>50</v>
      </c>
      <c r="AK276" s="88"/>
      <c r="AL276" s="191" t="str">
        <f t="shared" si="164"/>
        <v/>
      </c>
      <c r="AM276" s="191">
        <f t="shared" si="165"/>
        <v>-252.47999999999956</v>
      </c>
      <c r="AN276" s="88"/>
      <c r="AO276" s="191"/>
      <c r="AP276" s="191">
        <f t="shared" si="149"/>
        <v>63746.15039999978</v>
      </c>
      <c r="AQ276" s="191">
        <f t="shared" si="172"/>
        <v>190.0599387477609</v>
      </c>
      <c r="AR276" s="191">
        <f t="shared" si="173"/>
        <v>-53.651704705242452</v>
      </c>
      <c r="AS276" s="250">
        <f t="shared" ref="AS276:AS339" si="176">IF(R276=1,0,IF(AND($T276&gt;=I276,$T276&lt;J276),1,0))</f>
        <v>1</v>
      </c>
      <c r="AT276" s="250">
        <f t="shared" ref="AT276:AT339" si="177">IF(R276=1,0,IF(AND($T276&gt;=J276,$T276&lt;K276),1,0))</f>
        <v>0</v>
      </c>
      <c r="AU276" s="250">
        <f t="shared" ref="AU276:AU339" si="178">IF(R276=1,0,IF(AND($T276&gt;=K276,$T276&lt;M276),1,0))</f>
        <v>0</v>
      </c>
      <c r="AV276" s="250">
        <f t="shared" ref="AV276:AV339" si="179">IF(R276=1,0,IF(AND($T276&gt;M276,$T276&lt;=O276),1,0))</f>
        <v>0</v>
      </c>
      <c r="AW276" s="250">
        <f t="shared" ref="AW276:AW339" si="180">IF(R276=1,0,IF(AND($T276&gt;O276,$T276&lt;=P276),1,0))</f>
        <v>0</v>
      </c>
      <c r="AX276" s="250">
        <f t="shared" ref="AX276:AX339" si="181">IF(R276=1,0,IF(AND($T276&gt;P276,$T276&lt;=Q276),1,0))</f>
        <v>0</v>
      </c>
      <c r="AY276" s="89"/>
      <c r="AZ276" s="111"/>
      <c r="BA276" s="111"/>
      <c r="BB276" s="111"/>
      <c r="BC276" s="111"/>
      <c r="BD276" s="111"/>
      <c r="BE276" s="111"/>
      <c r="BF276" s="111"/>
      <c r="BG276" s="111"/>
      <c r="BH276" s="89"/>
      <c r="BI276" s="89"/>
      <c r="BJ276" s="89"/>
      <c r="BK276" s="89"/>
      <c r="BL276" s="89"/>
    </row>
    <row r="277" spans="1:64" x14ac:dyDescent="0.25">
      <c r="A277" s="86">
        <f t="shared" si="150"/>
        <v>276</v>
      </c>
      <c r="B277" s="113">
        <v>2.0610018748882838E-2</v>
      </c>
      <c r="C277" s="88"/>
      <c r="D277" s="88"/>
      <c r="E277" s="194">
        <f t="shared" si="153"/>
        <v>-2.0606938653404079E-2</v>
      </c>
      <c r="F277" s="89">
        <f t="shared" si="166"/>
        <v>3.098707997832616E-5</v>
      </c>
      <c r="G277" s="113">
        <v>0.15750541845302798</v>
      </c>
      <c r="H277" s="88"/>
      <c r="I277" s="84">
        <f t="shared" si="154"/>
        <v>21070.604596712928</v>
      </c>
      <c r="J277" s="84">
        <f t="shared" si="155"/>
        <v>21192.46041843943</v>
      </c>
      <c r="K277" s="84">
        <f t="shared" si="156"/>
        <v>21314.316240165932</v>
      </c>
      <c r="L277" s="84">
        <f t="shared" si="157"/>
        <v>21436.172061892434</v>
      </c>
      <c r="M277" s="108">
        <f>IF(T277&lt;&gt;0,(((G277+1)*('Data Raw'!$N$1007-'Data Raw'!$N$1008)/2+'Data Raw'!$N$1008)*'Data Raw'!$M$1010+'Data Raw'!$M$1009)*AE277+AE277)</f>
        <v>21558.027883618935</v>
      </c>
      <c r="N277" s="84">
        <f t="shared" si="158"/>
        <v>21679.883705345437</v>
      </c>
      <c r="O277" s="84">
        <f t="shared" si="159"/>
        <v>21801.739527071939</v>
      </c>
      <c r="P277" s="84">
        <f t="shared" si="160"/>
        <v>21923.595348798441</v>
      </c>
      <c r="Q277" s="84">
        <f t="shared" si="161"/>
        <v>22045.451170524942</v>
      </c>
      <c r="R277" s="166" t="str">
        <f t="shared" si="167"/>
        <v/>
      </c>
      <c r="S277" s="109">
        <f>'Data Raw'!E319</f>
        <v>21487.91</v>
      </c>
      <c r="T277" s="109">
        <f>'Data Raw'!G319</f>
        <v>21806.18</v>
      </c>
      <c r="U277" s="109">
        <f>'Data Raw'!D319</f>
        <v>21935.01</v>
      </c>
      <c r="V277" s="166">
        <f t="shared" si="168"/>
        <v>1</v>
      </c>
      <c r="W277" s="89">
        <f t="shared" si="151"/>
        <v>-248.15211638106484</v>
      </c>
      <c r="X277" s="89">
        <f t="shared" si="152"/>
        <v>61579.472864401549</v>
      </c>
      <c r="Y277" s="89">
        <f t="shared" si="169"/>
        <v>244.3509372637713</v>
      </c>
      <c r="Z277" s="109">
        <f t="shared" si="162"/>
        <v>447.09999999999854</v>
      </c>
      <c r="AA277" s="89">
        <f t="shared" si="170"/>
        <v>387.52746923861537</v>
      </c>
      <c r="AB277" s="89">
        <f t="shared" si="171"/>
        <v>21201.541093005038</v>
      </c>
      <c r="AC277" s="89">
        <f t="shared" si="174"/>
        <v>21843.458906994962</v>
      </c>
      <c r="AD277" s="89">
        <f t="shared" si="175"/>
        <v>1</v>
      </c>
      <c r="AE277" s="89">
        <f>'Data Raw'!C319</f>
        <v>21522.5</v>
      </c>
      <c r="AF277" s="89"/>
      <c r="AG277" s="89">
        <f t="shared" si="146"/>
        <v>283.68000000000029</v>
      </c>
      <c r="AH277" s="89">
        <f t="shared" si="147"/>
        <v>35.527883618935448</v>
      </c>
      <c r="AI277" s="109">
        <f t="shared" si="148"/>
        <v>1</v>
      </c>
      <c r="AJ277" s="109">
        <f t="shared" si="163"/>
        <v>50</v>
      </c>
      <c r="AK277" s="88"/>
      <c r="AL277" s="191">
        <f t="shared" si="164"/>
        <v>252.47999999999956</v>
      </c>
      <c r="AM277" s="191" t="str">
        <f t="shared" si="165"/>
        <v/>
      </c>
      <c r="AN277" s="88"/>
      <c r="AO277" s="191"/>
      <c r="AP277" s="191">
        <f t="shared" si="149"/>
        <v>80474.342400000169</v>
      </c>
      <c r="AQ277" s="191">
        <f t="shared" si="172"/>
        <v>200.46216777578749</v>
      </c>
      <c r="AR277" s="191">
        <f t="shared" si="173"/>
        <v>-43.888769487983808</v>
      </c>
      <c r="AS277" s="250">
        <f t="shared" si="176"/>
        <v>0</v>
      </c>
      <c r="AT277" s="250">
        <f t="shared" si="177"/>
        <v>0</v>
      </c>
      <c r="AU277" s="250">
        <f t="shared" si="178"/>
        <v>0</v>
      </c>
      <c r="AV277" s="250">
        <f t="shared" si="179"/>
        <v>0</v>
      </c>
      <c r="AW277" s="250">
        <f t="shared" si="180"/>
        <v>1</v>
      </c>
      <c r="AX277" s="250">
        <f t="shared" si="181"/>
        <v>0</v>
      </c>
      <c r="AY277" s="89"/>
      <c r="AZ277" s="111"/>
      <c r="BA277" s="111"/>
      <c r="BB277" s="111"/>
      <c r="BC277" s="111"/>
      <c r="BD277" s="111"/>
      <c r="BE277" s="111"/>
      <c r="BF277" s="111"/>
      <c r="BG277" s="111"/>
      <c r="BH277" s="89"/>
      <c r="BI277" s="89"/>
      <c r="BJ277" s="89"/>
      <c r="BK277" s="89"/>
      <c r="BL277" s="89"/>
    </row>
    <row r="278" spans="1:64" x14ac:dyDescent="0.25">
      <c r="A278" s="86">
        <f t="shared" si="150"/>
        <v>277</v>
      </c>
      <c r="B278" s="113">
        <v>1.0945890240331746E-2</v>
      </c>
      <c r="C278" s="88"/>
      <c r="D278" s="88"/>
      <c r="E278" s="194">
        <f t="shared" si="153"/>
        <v>-9.6641285085510929E-3</v>
      </c>
      <c r="F278" s="89">
        <f t="shared" si="166"/>
        <v>-1.3540294326687336E-3</v>
      </c>
      <c r="G278" s="113">
        <v>0.18570910814119831</v>
      </c>
      <c r="H278" s="88"/>
      <c r="I278" s="84">
        <f t="shared" si="154"/>
        <v>20756.697551790061</v>
      </c>
      <c r="J278" s="84">
        <f t="shared" si="155"/>
        <v>20878.873020421946</v>
      </c>
      <c r="K278" s="84">
        <f t="shared" si="156"/>
        <v>21001.048489053832</v>
      </c>
      <c r="L278" s="84">
        <f t="shared" si="157"/>
        <v>21123.223957685717</v>
      </c>
      <c r="M278" s="108">
        <f>IF(T278&lt;&gt;0,(((G278+1)*('Data Raw'!$N$1007-'Data Raw'!$N$1008)/2+'Data Raw'!$N$1008)*'Data Raw'!$M$1010+'Data Raw'!$M$1009)*AE278+AE278)</f>
        <v>21245.399426317603</v>
      </c>
      <c r="N278" s="84">
        <f t="shared" si="158"/>
        <v>21367.574894949488</v>
      </c>
      <c r="O278" s="84">
        <f t="shared" si="159"/>
        <v>21489.750363581374</v>
      </c>
      <c r="P278" s="84">
        <f t="shared" si="160"/>
        <v>21611.925832213259</v>
      </c>
      <c r="Q278" s="84">
        <f t="shared" si="161"/>
        <v>21734.101300845145</v>
      </c>
      <c r="R278" s="166" t="str">
        <f t="shared" si="167"/>
        <v/>
      </c>
      <c r="S278" s="109">
        <f>'Data Raw'!E320</f>
        <v>20993.759999999998</v>
      </c>
      <c r="T278" s="109">
        <f>'Data Raw'!G320</f>
        <v>21067.58</v>
      </c>
      <c r="U278" s="109">
        <f>'Data Raw'!D320</f>
        <v>21320.15</v>
      </c>
      <c r="V278" s="166" t="str">
        <f t="shared" si="168"/>
        <v/>
      </c>
      <c r="W278" s="89">
        <f t="shared" si="151"/>
        <v>177.81942631760103</v>
      </c>
      <c r="X278" s="89">
        <f t="shared" si="152"/>
        <v>31619.748375920743</v>
      </c>
      <c r="Y278" s="89">
        <f t="shared" si="169"/>
        <v>235.99758825221124</v>
      </c>
      <c r="Z278" s="109">
        <f t="shared" si="162"/>
        <v>326.39000000000306</v>
      </c>
      <c r="AA278" s="89">
        <f t="shared" si="170"/>
        <v>378.79354506167073</v>
      </c>
      <c r="AB278" s="89">
        <f t="shared" si="171"/>
        <v>20833.131651147174</v>
      </c>
      <c r="AC278" s="89">
        <f t="shared" si="174"/>
        <v>21491.928348852824</v>
      </c>
      <c r="AD278" s="89">
        <f t="shared" si="175"/>
        <v>1</v>
      </c>
      <c r="AE278" s="89">
        <f>'Data Raw'!C320</f>
        <v>21162.53</v>
      </c>
      <c r="AF278" s="89"/>
      <c r="AG278" s="89">
        <f t="shared" si="146"/>
        <v>-94.94999999999709</v>
      </c>
      <c r="AH278" s="89">
        <f t="shared" si="147"/>
        <v>82.869426317603939</v>
      </c>
      <c r="AI278" s="109">
        <f t="shared" si="148"/>
        <v>1</v>
      </c>
      <c r="AJ278" s="109">
        <f t="shared" si="163"/>
        <v>50</v>
      </c>
      <c r="AK278" s="88"/>
      <c r="AL278" s="191" t="str">
        <f t="shared" si="164"/>
        <v/>
      </c>
      <c r="AM278" s="191">
        <f t="shared" si="165"/>
        <v>-94.94999999999709</v>
      </c>
      <c r="AN278" s="88"/>
      <c r="AO278" s="191"/>
      <c r="AP278" s="191">
        <f t="shared" si="149"/>
        <v>9015.5024999994475</v>
      </c>
      <c r="AQ278" s="191">
        <f t="shared" si="172"/>
        <v>188.73859357847743</v>
      </c>
      <c r="AR278" s="191">
        <f t="shared" si="173"/>
        <v>-47.25899467373381</v>
      </c>
      <c r="AS278" s="250">
        <f t="shared" si="176"/>
        <v>0</v>
      </c>
      <c r="AT278" s="250">
        <f t="shared" si="177"/>
        <v>0</v>
      </c>
      <c r="AU278" s="250">
        <f t="shared" si="178"/>
        <v>1</v>
      </c>
      <c r="AV278" s="250">
        <f t="shared" si="179"/>
        <v>0</v>
      </c>
      <c r="AW278" s="250">
        <f t="shared" si="180"/>
        <v>0</v>
      </c>
      <c r="AX278" s="250">
        <f t="shared" si="181"/>
        <v>0</v>
      </c>
      <c r="AY278" s="89"/>
      <c r="AZ278" s="111"/>
      <c r="BA278" s="111"/>
      <c r="BB278" s="111"/>
      <c r="BC278" s="111"/>
      <c r="BD278" s="111"/>
      <c r="BE278" s="111"/>
      <c r="BF278" s="111"/>
      <c r="BG278" s="111"/>
      <c r="BH278" s="89"/>
      <c r="BI278" s="89"/>
      <c r="BJ278" s="89"/>
      <c r="BK278" s="89"/>
      <c r="BL278" s="89"/>
    </row>
    <row r="279" spans="1:64" x14ac:dyDescent="0.25">
      <c r="A279" s="86">
        <f t="shared" si="150"/>
        <v>278</v>
      </c>
      <c r="B279" s="113">
        <v>2.0053163531668479E-2</v>
      </c>
      <c r="C279" s="88"/>
      <c r="D279" s="88"/>
      <c r="E279" s="194">
        <f t="shared" si="153"/>
        <v>9.1072732913367333E-3</v>
      </c>
      <c r="F279" s="89">
        <f t="shared" si="166"/>
        <v>1.404423850463331E-4</v>
      </c>
      <c r="G279" s="113">
        <v>0.16575456670041747</v>
      </c>
      <c r="H279" s="88"/>
      <c r="I279" s="84">
        <f t="shared" si="154"/>
        <v>20359.622272139863</v>
      </c>
      <c r="J279" s="84">
        <f t="shared" si="155"/>
        <v>20477.621066265969</v>
      </c>
      <c r="K279" s="84">
        <f t="shared" si="156"/>
        <v>20595.619860392075</v>
      </c>
      <c r="L279" s="84">
        <f t="shared" si="157"/>
        <v>20713.618654518181</v>
      </c>
      <c r="M279" s="108">
        <f>IF(T279&lt;&gt;0,(((G279+1)*('Data Raw'!$N$1007-'Data Raw'!$N$1008)/2+'Data Raw'!$N$1008)*'Data Raw'!$M$1010+'Data Raw'!$M$1009)*AE279+AE279)</f>
        <v>20831.617448644287</v>
      </c>
      <c r="N279" s="84">
        <f t="shared" si="158"/>
        <v>20949.616242770393</v>
      </c>
      <c r="O279" s="84">
        <f t="shared" si="159"/>
        <v>21067.615036896499</v>
      </c>
      <c r="P279" s="84">
        <f t="shared" si="160"/>
        <v>21185.613831022605</v>
      </c>
      <c r="Q279" s="84">
        <f t="shared" si="161"/>
        <v>21303.612625148711</v>
      </c>
      <c r="R279" s="166" t="str">
        <f t="shared" si="167"/>
        <v/>
      </c>
      <c r="S279" s="109">
        <f>'Data Raw'!E321</f>
        <v>20717.64</v>
      </c>
      <c r="T279" s="109">
        <f>'Data Raw'!G321</f>
        <v>21067.99</v>
      </c>
      <c r="U279" s="109">
        <f>'Data Raw'!D321</f>
        <v>21175.01</v>
      </c>
      <c r="V279" s="166">
        <f t="shared" si="168"/>
        <v>1</v>
      </c>
      <c r="W279" s="89">
        <f t="shared" si="151"/>
        <v>-236.37255135571468</v>
      </c>
      <c r="X279" s="89">
        <f t="shared" si="152"/>
        <v>55871.983034409976</v>
      </c>
      <c r="Y279" s="89">
        <f t="shared" si="169"/>
        <v>236.05119087652253</v>
      </c>
      <c r="Z279" s="109">
        <f t="shared" si="162"/>
        <v>457.36999999999898</v>
      </c>
      <c r="AA279" s="89">
        <f t="shared" si="170"/>
        <v>390.01875291000334</v>
      </c>
      <c r="AB279" s="89">
        <f t="shared" si="171"/>
        <v>20461.565486697582</v>
      </c>
      <c r="AC279" s="89">
        <f t="shared" si="174"/>
        <v>21105.51451330242</v>
      </c>
      <c r="AD279" s="89">
        <f t="shared" si="175"/>
        <v>1</v>
      </c>
      <c r="AE279" s="89">
        <f>'Data Raw'!C321</f>
        <v>20783.54</v>
      </c>
      <c r="AF279" s="89"/>
      <c r="AG279" s="89">
        <f t="shared" si="146"/>
        <v>284.45000000000073</v>
      </c>
      <c r="AH279" s="89">
        <f t="shared" si="147"/>
        <v>48.077448644286051</v>
      </c>
      <c r="AI279" s="109">
        <f t="shared" si="148"/>
        <v>1</v>
      </c>
      <c r="AJ279" s="109">
        <f t="shared" si="163"/>
        <v>50</v>
      </c>
      <c r="AK279" s="88"/>
      <c r="AL279" s="191">
        <f t="shared" si="164"/>
        <v>94.94999999999709</v>
      </c>
      <c r="AM279" s="191" t="str">
        <f t="shared" si="165"/>
        <v/>
      </c>
      <c r="AN279" s="88"/>
      <c r="AO279" s="191"/>
      <c r="AP279" s="191">
        <f t="shared" si="149"/>
        <v>80911.802500000413</v>
      </c>
      <c r="AQ279" s="191">
        <f t="shared" si="172"/>
        <v>199.37319429198001</v>
      </c>
      <c r="AR279" s="191">
        <f t="shared" si="173"/>
        <v>-36.677996584542512</v>
      </c>
      <c r="AS279" s="250">
        <f t="shared" si="176"/>
        <v>0</v>
      </c>
      <c r="AT279" s="250">
        <f t="shared" si="177"/>
        <v>0</v>
      </c>
      <c r="AU279" s="250">
        <f t="shared" si="178"/>
        <v>0</v>
      </c>
      <c r="AV279" s="250">
        <f t="shared" si="179"/>
        <v>0</v>
      </c>
      <c r="AW279" s="250">
        <f t="shared" si="180"/>
        <v>1</v>
      </c>
      <c r="AX279" s="250">
        <f t="shared" si="181"/>
        <v>0</v>
      </c>
      <c r="AY279" s="89"/>
      <c r="AZ279" s="111"/>
      <c r="BA279" s="111"/>
      <c r="BB279" s="111"/>
      <c r="BC279" s="111"/>
      <c r="BD279" s="111"/>
      <c r="BE279" s="111"/>
      <c r="BF279" s="111"/>
      <c r="BG279" s="111"/>
      <c r="BH279" s="89"/>
      <c r="BI279" s="89"/>
      <c r="BJ279" s="89"/>
      <c r="BK279" s="89"/>
      <c r="BL279" s="89"/>
    </row>
    <row r="280" spans="1:64" x14ac:dyDescent="0.25">
      <c r="A280" s="86">
        <f t="shared" si="150"/>
        <v>279</v>
      </c>
      <c r="B280" s="113">
        <v>3.5988361395232447E-3</v>
      </c>
      <c r="C280" s="88"/>
      <c r="D280" s="88"/>
      <c r="E280" s="194">
        <f t="shared" si="153"/>
        <v>-1.6454327392145234E-2</v>
      </c>
      <c r="F280" s="89">
        <f t="shared" si="166"/>
        <v>-2.2302390116953194E-3</v>
      </c>
      <c r="G280" s="113">
        <v>0.19308544884225476</v>
      </c>
      <c r="H280" s="88"/>
      <c r="I280" s="84">
        <f t="shared" si="154"/>
        <v>20734.393204856166</v>
      </c>
      <c r="J280" s="84">
        <f t="shared" si="155"/>
        <v>20852.418800294425</v>
      </c>
      <c r="K280" s="84">
        <f t="shared" si="156"/>
        <v>20970.444395732688</v>
      </c>
      <c r="L280" s="84">
        <f t="shared" si="157"/>
        <v>21088.469991170947</v>
      </c>
      <c r="M280" s="108">
        <f>IF(T280&lt;&gt;0,(((G280+1)*('Data Raw'!$N$1007-'Data Raw'!$N$1008)/2+'Data Raw'!$N$1008)*'Data Raw'!$M$1010+'Data Raw'!$M$1009)*AE280+AE280)</f>
        <v>21206.49558660921</v>
      </c>
      <c r="N280" s="84">
        <f t="shared" si="158"/>
        <v>21324.521182047472</v>
      </c>
      <c r="O280" s="84">
        <f t="shared" si="159"/>
        <v>21442.546777485732</v>
      </c>
      <c r="P280" s="84">
        <f t="shared" si="160"/>
        <v>21560.572372923994</v>
      </c>
      <c r="Q280" s="84">
        <f t="shared" si="161"/>
        <v>21678.597968362254</v>
      </c>
      <c r="R280" s="166" t="str">
        <f t="shared" si="167"/>
        <v/>
      </c>
      <c r="S280" s="109">
        <f>'Data Raw'!E322</f>
        <v>21111.32</v>
      </c>
      <c r="T280" s="109">
        <f>'Data Raw'!G322</f>
        <v>21308.21</v>
      </c>
      <c r="U280" s="109">
        <f>'Data Raw'!D322</f>
        <v>21431.07</v>
      </c>
      <c r="V280" s="166">
        <f t="shared" si="168"/>
        <v>1</v>
      </c>
      <c r="W280" s="89">
        <f t="shared" si="151"/>
        <v>-101.71441339078956</v>
      </c>
      <c r="X280" s="89">
        <f t="shared" si="152"/>
        <v>10345.82189143243</v>
      </c>
      <c r="Y280" s="89">
        <f t="shared" si="169"/>
        <v>221.89663300631645</v>
      </c>
      <c r="Z280" s="109">
        <f t="shared" si="162"/>
        <v>319.75</v>
      </c>
      <c r="AA280" s="89">
        <f t="shared" si="170"/>
        <v>379.98035963714574</v>
      </c>
      <c r="AB280" s="89">
        <f t="shared" si="171"/>
        <v>20779.804060026498</v>
      </c>
      <c r="AC280" s="89">
        <f t="shared" si="174"/>
        <v>21442.835939973502</v>
      </c>
      <c r="AD280" s="89">
        <f t="shared" si="175"/>
        <v>1</v>
      </c>
      <c r="AE280" s="89">
        <f>'Data Raw'!C322</f>
        <v>21111.32</v>
      </c>
      <c r="AF280" s="89"/>
      <c r="AG280" s="89">
        <f t="shared" si="146"/>
        <v>196.88999999999942</v>
      </c>
      <c r="AH280" s="89">
        <f t="shared" si="147"/>
        <v>95.175586609209859</v>
      </c>
      <c r="AI280" s="109">
        <f t="shared" si="148"/>
        <v>1</v>
      </c>
      <c r="AJ280" s="109">
        <f t="shared" si="163"/>
        <v>50</v>
      </c>
      <c r="AK280" s="88"/>
      <c r="AL280" s="191">
        <f t="shared" si="164"/>
        <v>284.45000000000073</v>
      </c>
      <c r="AM280" s="191" t="str">
        <f t="shared" si="165"/>
        <v/>
      </c>
      <c r="AN280" s="88"/>
      <c r="AO280" s="191"/>
      <c r="AP280" s="191">
        <f t="shared" si="149"/>
        <v>38765.672099999771</v>
      </c>
      <c r="AQ280" s="191">
        <f t="shared" si="172"/>
        <v>199.09728381509328</v>
      </c>
      <c r="AR280" s="191">
        <f t="shared" si="173"/>
        <v>-22.799349191223172</v>
      </c>
      <c r="AS280" s="250">
        <f t="shared" si="176"/>
        <v>0</v>
      </c>
      <c r="AT280" s="250">
        <f t="shared" si="177"/>
        <v>0</v>
      </c>
      <c r="AU280" s="250">
        <f t="shared" si="178"/>
        <v>0</v>
      </c>
      <c r="AV280" s="250">
        <f t="shared" si="179"/>
        <v>1</v>
      </c>
      <c r="AW280" s="250">
        <f t="shared" si="180"/>
        <v>0</v>
      </c>
      <c r="AX280" s="250">
        <f t="shared" si="181"/>
        <v>0</v>
      </c>
      <c r="AY280" s="89"/>
      <c r="AZ280" s="111"/>
      <c r="BA280" s="111"/>
      <c r="BB280" s="111"/>
      <c r="BC280" s="111"/>
      <c r="BD280" s="111"/>
      <c r="BE280" s="111"/>
      <c r="BF280" s="111"/>
      <c r="BG280" s="111"/>
      <c r="BH280" s="89"/>
      <c r="BI280" s="89"/>
      <c r="BJ280" s="89"/>
      <c r="BK280" s="89"/>
      <c r="BL280" s="89"/>
    </row>
    <row r="281" spans="1:64" x14ac:dyDescent="0.25">
      <c r="A281" s="86">
        <f t="shared" si="150"/>
        <v>280</v>
      </c>
      <c r="B281" s="113">
        <v>0.20889306588940135</v>
      </c>
      <c r="C281" s="88"/>
      <c r="D281" s="88"/>
      <c r="E281" s="194">
        <f t="shared" si="153"/>
        <v>0.2052942297498781</v>
      </c>
      <c r="F281" s="89">
        <f t="shared" si="166"/>
        <v>2.7416113668529453E-2</v>
      </c>
      <c r="G281" s="113">
        <v>0.20614386104162372</v>
      </c>
      <c r="H281" s="88"/>
      <c r="I281" s="84">
        <f t="shared" si="154"/>
        <v>21191.409865251382</v>
      </c>
      <c r="J281" s="84">
        <f t="shared" si="155"/>
        <v>21302.358181754538</v>
      </c>
      <c r="K281" s="84">
        <f t="shared" si="156"/>
        <v>21413.306498257698</v>
      </c>
      <c r="L281" s="84">
        <f t="shared" si="157"/>
        <v>21524.254814760854</v>
      </c>
      <c r="M281" s="108">
        <f>IF(T281&lt;&gt;0,(((G281+1)*('Data Raw'!$N$1007-'Data Raw'!$N$1008)/2+'Data Raw'!$N$1008)*'Data Raw'!$M$1010+'Data Raw'!$M$1009)*AE281+AE281)</f>
        <v>21635.203131264014</v>
      </c>
      <c r="N281" s="84">
        <f t="shared" si="158"/>
        <v>21746.151447767174</v>
      </c>
      <c r="O281" s="84">
        <f t="shared" si="159"/>
        <v>21857.09976427033</v>
      </c>
      <c r="P281" s="84">
        <f t="shared" si="160"/>
        <v>21968.048080773489</v>
      </c>
      <c r="Q281" s="84">
        <f t="shared" si="161"/>
        <v>22078.996397276645</v>
      </c>
      <c r="R281" s="166" t="str">
        <f t="shared" si="167"/>
        <v/>
      </c>
      <c r="S281" s="109">
        <f>'Data Raw'!E323</f>
        <v>20697.41</v>
      </c>
      <c r="T281" s="109">
        <f>'Data Raw'!G323</f>
        <v>20845.43</v>
      </c>
      <c r="U281" s="109">
        <f>'Data Raw'!D323</f>
        <v>21545.84</v>
      </c>
      <c r="V281" s="166" t="str">
        <f t="shared" si="168"/>
        <v/>
      </c>
      <c r="W281" s="89">
        <f t="shared" si="151"/>
        <v>789.7731312640135</v>
      </c>
      <c r="X281" s="89">
        <f t="shared" si="152"/>
        <v>623741.59886656469</v>
      </c>
      <c r="Y281" s="89">
        <f t="shared" si="169"/>
        <v>362.36727487528924</v>
      </c>
      <c r="Z281" s="109">
        <f t="shared" si="162"/>
        <v>848.43000000000029</v>
      </c>
      <c r="AA281" s="89">
        <f t="shared" si="170"/>
        <v>446.90173683183923</v>
      </c>
      <c r="AB281" s="89">
        <f t="shared" si="171"/>
        <v>21192.656694308425</v>
      </c>
      <c r="AC281" s="89">
        <f t="shared" si="174"/>
        <v>21838.623305691573</v>
      </c>
      <c r="AD281" s="89" t="str">
        <f t="shared" si="175"/>
        <v/>
      </c>
      <c r="AE281" s="89">
        <f>'Data Raw'!C323</f>
        <v>21515.64</v>
      </c>
      <c r="AF281" s="89"/>
      <c r="AG281" s="89">
        <f t="shared" si="146"/>
        <v>-670.20999999999913</v>
      </c>
      <c r="AH281" s="89">
        <f t="shared" si="147"/>
        <v>119.56313126401437</v>
      </c>
      <c r="AI281" s="109">
        <f t="shared" si="148"/>
        <v>1</v>
      </c>
      <c r="AJ281" s="109">
        <f t="shared" si="163"/>
        <v>50</v>
      </c>
      <c r="AK281" s="88"/>
      <c r="AL281" s="191" t="str">
        <f t="shared" si="164"/>
        <v/>
      </c>
      <c r="AM281" s="191">
        <f t="shared" si="165"/>
        <v>-670.20999999999913</v>
      </c>
      <c r="AN281" s="88"/>
      <c r="AO281" s="191"/>
      <c r="AP281" s="191">
        <f t="shared" si="149"/>
        <v>449181.44409999886</v>
      </c>
      <c r="AQ281" s="191">
        <f t="shared" si="172"/>
        <v>251.44314116897172</v>
      </c>
      <c r="AR281" s="191">
        <f t="shared" si="173"/>
        <v>-110.92413370631752</v>
      </c>
      <c r="AS281" s="250">
        <f t="shared" si="176"/>
        <v>0</v>
      </c>
      <c r="AT281" s="250">
        <f t="shared" si="177"/>
        <v>0</v>
      </c>
      <c r="AU281" s="250">
        <f t="shared" si="178"/>
        <v>0</v>
      </c>
      <c r="AV281" s="250">
        <f t="shared" si="179"/>
        <v>0</v>
      </c>
      <c r="AW281" s="250">
        <f t="shared" si="180"/>
        <v>0</v>
      </c>
      <c r="AX281" s="250">
        <f t="shared" si="181"/>
        <v>0</v>
      </c>
      <c r="AY281" s="89"/>
      <c r="AZ281" s="111"/>
      <c r="BA281" s="111"/>
      <c r="BB281" s="111"/>
      <c r="BC281" s="111"/>
      <c r="BD281" s="111"/>
      <c r="BE281" s="111"/>
      <c r="BF281" s="111"/>
      <c r="BG281" s="111"/>
      <c r="BH281" s="89"/>
      <c r="BI281" s="89"/>
      <c r="BJ281" s="89"/>
      <c r="BK281" s="89"/>
      <c r="BL281" s="89"/>
    </row>
    <row r="282" spans="1:64" x14ac:dyDescent="0.25">
      <c r="A282" s="86">
        <f t="shared" si="150"/>
        <v>281</v>
      </c>
      <c r="B282" s="113">
        <v>5.7925096048492886E-2</v>
      </c>
      <c r="C282" s="88"/>
      <c r="D282" s="88"/>
      <c r="E282" s="194">
        <f t="shared" si="153"/>
        <v>-0.15096796984090846</v>
      </c>
      <c r="F282" s="89">
        <f t="shared" si="166"/>
        <v>1.932673167181178E-3</v>
      </c>
      <c r="G282" s="113">
        <v>0.1115985661917122</v>
      </c>
      <c r="H282" s="88"/>
      <c r="I282" s="84">
        <f t="shared" si="154"/>
        <v>19949.822298945579</v>
      </c>
      <c r="J282" s="84">
        <f t="shared" si="155"/>
        <v>20131.005936383226</v>
      </c>
      <c r="K282" s="84">
        <f t="shared" si="156"/>
        <v>20312.18957382087</v>
      </c>
      <c r="L282" s="84">
        <f t="shared" si="157"/>
        <v>20493.373211258517</v>
      </c>
      <c r="M282" s="108">
        <f>IF(T282&lt;&gt;0,(((G282+1)*('Data Raw'!$N$1007-'Data Raw'!$N$1008)/2+'Data Raw'!$N$1008)*'Data Raw'!$M$1010+'Data Raw'!$M$1009)*AE282+AE282)</f>
        <v>20674.55684869616</v>
      </c>
      <c r="N282" s="84">
        <f t="shared" si="158"/>
        <v>20855.740486133804</v>
      </c>
      <c r="O282" s="84">
        <f t="shared" si="159"/>
        <v>21036.924123571451</v>
      </c>
      <c r="P282" s="84">
        <f t="shared" si="160"/>
        <v>21218.107761009094</v>
      </c>
      <c r="Q282" s="84">
        <f t="shared" si="161"/>
        <v>21399.291398446741</v>
      </c>
      <c r="R282" s="166" t="str">
        <f t="shared" si="167"/>
        <v/>
      </c>
      <c r="S282" s="109">
        <f>'Data Raw'!E324</f>
        <v>20697.169999999998</v>
      </c>
      <c r="T282" s="109">
        <f>'Data Raw'!G324</f>
        <v>21075</v>
      </c>
      <c r="U282" s="109">
        <f>'Data Raw'!D324</f>
        <v>21145.94</v>
      </c>
      <c r="V282" s="166" t="str">
        <f t="shared" si="168"/>
        <v/>
      </c>
      <c r="W282" s="89">
        <f t="shared" si="151"/>
        <v>-400.44315130383984</v>
      </c>
      <c r="X282" s="89">
        <f t="shared" si="152"/>
        <v>160354.71742614996</v>
      </c>
      <c r="Y282" s="89">
        <f t="shared" si="169"/>
        <v>368.04793337464127</v>
      </c>
      <c r="Z282" s="109">
        <f t="shared" si="162"/>
        <v>448.77000000000044</v>
      </c>
      <c r="AA282" s="89">
        <f t="shared" si="170"/>
        <v>447.16863157014797</v>
      </c>
      <c r="AB282" s="89">
        <f t="shared" si="171"/>
        <v>20336.873523692939</v>
      </c>
      <c r="AC282" s="89">
        <f t="shared" si="174"/>
        <v>21096.606476307064</v>
      </c>
      <c r="AD282" s="89">
        <f t="shared" si="175"/>
        <v>1</v>
      </c>
      <c r="AE282" s="89">
        <f>'Data Raw'!C324</f>
        <v>20716.740000000002</v>
      </c>
      <c r="AF282" s="89"/>
      <c r="AG282" s="89">
        <f t="shared" si="146"/>
        <v>358.2599999999984</v>
      </c>
      <c r="AH282" s="89">
        <f t="shared" si="147"/>
        <v>-42.183151303841441</v>
      </c>
      <c r="AI282" s="109">
        <f t="shared" si="148"/>
        <v>-1</v>
      </c>
      <c r="AJ282" s="109">
        <f t="shared" si="163"/>
        <v>50</v>
      </c>
      <c r="AK282" s="88"/>
      <c r="AL282" s="191" t="str">
        <f t="shared" si="164"/>
        <v/>
      </c>
      <c r="AM282" s="191">
        <f t="shared" si="165"/>
        <v>-358.2599999999984</v>
      </c>
      <c r="AN282" s="88"/>
      <c r="AO282" s="191"/>
      <c r="AP282" s="191">
        <f t="shared" si="149"/>
        <v>128350.22759999885</v>
      </c>
      <c r="AQ282" s="191">
        <f t="shared" si="172"/>
        <v>263.31168103908578</v>
      </c>
      <c r="AR282" s="191">
        <f t="shared" si="173"/>
        <v>-104.73625233555549</v>
      </c>
      <c r="AS282" s="250">
        <f t="shared" si="176"/>
        <v>0</v>
      </c>
      <c r="AT282" s="250">
        <f t="shared" si="177"/>
        <v>0</v>
      </c>
      <c r="AU282" s="250">
        <f t="shared" si="178"/>
        <v>0</v>
      </c>
      <c r="AV282" s="250">
        <f t="shared" si="179"/>
        <v>0</v>
      </c>
      <c r="AW282" s="250">
        <f t="shared" si="180"/>
        <v>1</v>
      </c>
      <c r="AX282" s="250">
        <f t="shared" si="181"/>
        <v>0</v>
      </c>
      <c r="AY282" s="89"/>
      <c r="AZ282" s="111"/>
      <c r="BA282" s="111"/>
      <c r="BB282" s="111"/>
      <c r="BC282" s="111"/>
      <c r="BD282" s="111"/>
      <c r="BE282" s="111"/>
      <c r="BF282" s="111"/>
      <c r="BG282" s="111"/>
      <c r="BH282" s="89"/>
      <c r="BI282" s="89"/>
      <c r="BJ282" s="89"/>
      <c r="BK282" s="89"/>
      <c r="BL282" s="89"/>
    </row>
    <row r="283" spans="1:64" x14ac:dyDescent="0.25">
      <c r="A283" s="86">
        <f t="shared" si="150"/>
        <v>282</v>
      </c>
      <c r="B283" s="113">
        <v>1.0664343462859216E-2</v>
      </c>
      <c r="C283" s="88"/>
      <c r="D283" s="88"/>
      <c r="E283" s="194">
        <f t="shared" si="153"/>
        <v>-4.726075258563367E-2</v>
      </c>
      <c r="F283" s="89">
        <f t="shared" si="166"/>
        <v>-5.0949590832209436E-3</v>
      </c>
      <c r="G283" s="113">
        <v>0.1615376960534165</v>
      </c>
      <c r="H283" s="88"/>
      <c r="I283" s="84">
        <f t="shared" si="154"/>
        <v>20254.069145022215</v>
      </c>
      <c r="J283" s="84">
        <f t="shared" si="155"/>
        <v>20438.093111709535</v>
      </c>
      <c r="K283" s="84">
        <f t="shared" si="156"/>
        <v>20622.117078396856</v>
      </c>
      <c r="L283" s="84">
        <f t="shared" si="157"/>
        <v>20806.141045084176</v>
      </c>
      <c r="M283" s="108">
        <f>IF(T283&lt;&gt;0,(((G283+1)*('Data Raw'!$N$1007-'Data Raw'!$N$1008)/2+'Data Raw'!$N$1008)*'Data Raw'!$M$1010+'Data Raw'!$M$1009)*AE283+AE283)</f>
        <v>20990.165011771496</v>
      </c>
      <c r="N283" s="84">
        <f t="shared" si="158"/>
        <v>21174.188978458817</v>
      </c>
      <c r="O283" s="84">
        <f t="shared" si="159"/>
        <v>21358.212945146137</v>
      </c>
      <c r="P283" s="84">
        <f t="shared" si="160"/>
        <v>21542.236911833457</v>
      </c>
      <c r="Q283" s="84">
        <f t="shared" si="161"/>
        <v>21726.260878520778</v>
      </c>
      <c r="R283" s="166" t="str">
        <f t="shared" si="167"/>
        <v/>
      </c>
      <c r="S283" s="109">
        <f>'Data Raw'!E325</f>
        <v>20839.02</v>
      </c>
      <c r="T283" s="109">
        <f>'Data Raw'!G325</f>
        <v>21163.91</v>
      </c>
      <c r="U283" s="109">
        <f>'Data Raw'!D325</f>
        <v>21175.98</v>
      </c>
      <c r="V283" s="166">
        <f t="shared" si="168"/>
        <v>1</v>
      </c>
      <c r="W283" s="89">
        <f t="shared" si="151"/>
        <v>-173.74498822850364</v>
      </c>
      <c r="X283" s="89">
        <f t="shared" si="152"/>
        <v>30187.320934522872</v>
      </c>
      <c r="Y283" s="89">
        <f t="shared" si="169"/>
        <v>347.01646904157758</v>
      </c>
      <c r="Z283" s="109">
        <f t="shared" si="162"/>
        <v>336.95999999999913</v>
      </c>
      <c r="AA283" s="89">
        <f t="shared" si="170"/>
        <v>431.42454134584102</v>
      </c>
      <c r="AB283" s="89">
        <f t="shared" si="171"/>
        <v>20568.706663165372</v>
      </c>
      <c r="AC283" s="89">
        <f t="shared" si="174"/>
        <v>21328.893336834626</v>
      </c>
      <c r="AD283" s="89">
        <f t="shared" si="175"/>
        <v>1</v>
      </c>
      <c r="AE283" s="89">
        <f>'Data Raw'!C325</f>
        <v>20948.8</v>
      </c>
      <c r="AF283" s="89"/>
      <c r="AG283" s="89">
        <f t="shared" si="146"/>
        <v>215.11000000000058</v>
      </c>
      <c r="AH283" s="89">
        <f t="shared" si="147"/>
        <v>41.365011771496938</v>
      </c>
      <c r="AI283" s="109">
        <f t="shared" si="148"/>
        <v>1</v>
      </c>
      <c r="AJ283" s="109">
        <f t="shared" si="163"/>
        <v>50</v>
      </c>
      <c r="AK283" s="88"/>
      <c r="AL283" s="191">
        <f t="shared" si="164"/>
        <v>358.2599999999984</v>
      </c>
      <c r="AM283" s="191" t="str">
        <f t="shared" si="165"/>
        <v/>
      </c>
      <c r="AN283" s="88"/>
      <c r="AO283" s="191"/>
      <c r="AP283" s="191">
        <f t="shared" si="149"/>
        <v>46272.31210000025</v>
      </c>
      <c r="AQ283" s="191">
        <f t="shared" si="172"/>
        <v>257.95593870140965</v>
      </c>
      <c r="AR283" s="191">
        <f t="shared" si="173"/>
        <v>-89.060530340167929</v>
      </c>
      <c r="AS283" s="250">
        <f t="shared" si="176"/>
        <v>0</v>
      </c>
      <c r="AT283" s="250">
        <f t="shared" si="177"/>
        <v>0</v>
      </c>
      <c r="AU283" s="250">
        <f t="shared" si="178"/>
        <v>0</v>
      </c>
      <c r="AV283" s="250">
        <f t="shared" si="179"/>
        <v>1</v>
      </c>
      <c r="AW283" s="250">
        <f t="shared" si="180"/>
        <v>0</v>
      </c>
      <c r="AX283" s="250">
        <f t="shared" si="181"/>
        <v>0</v>
      </c>
      <c r="AY283" s="89"/>
      <c r="AZ283" s="111"/>
      <c r="BA283" s="111"/>
      <c r="BB283" s="111"/>
      <c r="BC283" s="111"/>
      <c r="BD283" s="111"/>
      <c r="BE283" s="111"/>
      <c r="BF283" s="111"/>
      <c r="BG283" s="111"/>
      <c r="BH283" s="89"/>
      <c r="BI283" s="89"/>
      <c r="BJ283" s="89"/>
      <c r="BK283" s="89"/>
      <c r="BL283" s="89"/>
    </row>
    <row r="284" spans="1:64" x14ac:dyDescent="0.25">
      <c r="A284" s="86">
        <f t="shared" si="150"/>
        <v>283</v>
      </c>
      <c r="B284" s="113">
        <v>1.572504474830726E-2</v>
      </c>
      <c r="C284" s="88"/>
      <c r="D284" s="88"/>
      <c r="E284" s="194">
        <f t="shared" si="153"/>
        <v>5.0607012854480445E-3</v>
      </c>
      <c r="F284" s="89">
        <f t="shared" si="166"/>
        <v>-3.6441504591253737E-3</v>
      </c>
      <c r="G284" s="113">
        <v>0.18405506519414602</v>
      </c>
      <c r="H284" s="88"/>
      <c r="I284" s="84">
        <f t="shared" si="154"/>
        <v>20651.39280182635</v>
      </c>
      <c r="J284" s="84">
        <f t="shared" si="155"/>
        <v>20824.901036347139</v>
      </c>
      <c r="K284" s="84">
        <f t="shared" si="156"/>
        <v>20998.409270867927</v>
      </c>
      <c r="L284" s="84">
        <f t="shared" si="157"/>
        <v>21171.917505388716</v>
      </c>
      <c r="M284" s="108">
        <f>IF(T284&lt;&gt;0,(((G284+1)*('Data Raw'!$N$1007-'Data Raw'!$N$1008)/2+'Data Raw'!$N$1008)*'Data Raw'!$M$1010+'Data Raw'!$M$1009)*AE284+AE284)</f>
        <v>21345.425739909504</v>
      </c>
      <c r="N284" s="84">
        <f t="shared" si="158"/>
        <v>21518.933974430292</v>
      </c>
      <c r="O284" s="84">
        <f t="shared" si="159"/>
        <v>21692.442208951081</v>
      </c>
      <c r="P284" s="84">
        <f t="shared" si="160"/>
        <v>21865.950443471869</v>
      </c>
      <c r="Q284" s="84">
        <f t="shared" si="161"/>
        <v>22039.458677992658</v>
      </c>
      <c r="R284" s="166" t="str">
        <f t="shared" si="167"/>
        <v/>
      </c>
      <c r="S284" s="109">
        <f>'Data Raw'!E326</f>
        <v>21175.95</v>
      </c>
      <c r="T284" s="109">
        <f>'Data Raw'!G326</f>
        <v>21559.59</v>
      </c>
      <c r="U284" s="109">
        <f>'Data Raw'!D326</f>
        <v>21564.87</v>
      </c>
      <c r="V284" s="166">
        <f t="shared" si="168"/>
        <v>1</v>
      </c>
      <c r="W284" s="89">
        <f t="shared" si="151"/>
        <v>-214.1642600904961</v>
      </c>
      <c r="X284" s="89">
        <f t="shared" si="152"/>
        <v>45866.330300109657</v>
      </c>
      <c r="Y284" s="89">
        <f t="shared" si="169"/>
        <v>331.31532434409166</v>
      </c>
      <c r="Z284" s="109">
        <f t="shared" si="162"/>
        <v>388.91999999999825</v>
      </c>
      <c r="AA284" s="89">
        <f t="shared" si="170"/>
        <v>425.35246401072067</v>
      </c>
      <c r="AB284" s="89">
        <f t="shared" si="171"/>
        <v>20898.269139856035</v>
      </c>
      <c r="AC284" s="89">
        <f t="shared" si="174"/>
        <v>21631.690860143965</v>
      </c>
      <c r="AD284" s="89">
        <f t="shared" si="175"/>
        <v>1</v>
      </c>
      <c r="AE284" s="89">
        <f>'Data Raw'!C326</f>
        <v>21264.98</v>
      </c>
      <c r="AF284" s="89"/>
      <c r="AG284" s="89">
        <f t="shared" si="146"/>
        <v>294.61000000000058</v>
      </c>
      <c r="AH284" s="89">
        <f t="shared" si="147"/>
        <v>80.445739909504482</v>
      </c>
      <c r="AI284" s="109">
        <f t="shared" si="148"/>
        <v>1</v>
      </c>
      <c r="AJ284" s="109">
        <f t="shared" si="163"/>
        <v>50</v>
      </c>
      <c r="AK284" s="88"/>
      <c r="AL284" s="191">
        <f t="shared" si="164"/>
        <v>215.11000000000058</v>
      </c>
      <c r="AM284" s="191" t="str">
        <f t="shared" si="165"/>
        <v/>
      </c>
      <c r="AN284" s="88"/>
      <c r="AO284" s="191"/>
      <c r="AP284" s="191">
        <f t="shared" si="149"/>
        <v>86795.05210000035</v>
      </c>
      <c r="AQ284" s="191">
        <f t="shared" si="172"/>
        <v>262.02861217903086</v>
      </c>
      <c r="AR284" s="191">
        <f t="shared" si="173"/>
        <v>-69.286712165060806</v>
      </c>
      <c r="AS284" s="250">
        <f t="shared" si="176"/>
        <v>0</v>
      </c>
      <c r="AT284" s="250">
        <f t="shared" si="177"/>
        <v>0</v>
      </c>
      <c r="AU284" s="250">
        <f t="shared" si="178"/>
        <v>0</v>
      </c>
      <c r="AV284" s="250">
        <f t="shared" si="179"/>
        <v>1</v>
      </c>
      <c r="AW284" s="250">
        <f t="shared" si="180"/>
        <v>0</v>
      </c>
      <c r="AX284" s="250">
        <f t="shared" si="181"/>
        <v>0</v>
      </c>
      <c r="AY284" s="89"/>
      <c r="AZ284" s="111"/>
      <c r="BA284" s="111"/>
      <c r="BB284" s="111"/>
      <c r="BC284" s="111"/>
      <c r="BD284" s="111"/>
      <c r="BE284" s="111"/>
      <c r="BF284" s="111"/>
      <c r="BG284" s="111"/>
      <c r="BH284" s="89"/>
      <c r="BI284" s="89"/>
      <c r="BJ284" s="89"/>
      <c r="BK284" s="89"/>
      <c r="BL284" s="89"/>
    </row>
    <row r="285" spans="1:64" x14ac:dyDescent="0.25">
      <c r="A285" s="86">
        <f t="shared" si="150"/>
        <v>284</v>
      </c>
      <c r="B285" s="113">
        <v>0.11446727963300281</v>
      </c>
      <c r="C285" s="88"/>
      <c r="D285" s="88"/>
      <c r="E285" s="194">
        <f t="shared" si="153"/>
        <v>9.8742234884695551E-2</v>
      </c>
      <c r="F285" s="89">
        <f t="shared" si="166"/>
        <v>1.0982476018563329E-2</v>
      </c>
      <c r="G285" s="113">
        <v>0.20769499920040616</v>
      </c>
      <c r="H285" s="88"/>
      <c r="I285" s="84">
        <f t="shared" si="154"/>
        <v>20929.092042455151</v>
      </c>
      <c r="J285" s="84">
        <f t="shared" si="155"/>
        <v>21094.749704627193</v>
      </c>
      <c r="K285" s="84">
        <f t="shared" si="156"/>
        <v>21260.407366799242</v>
      </c>
      <c r="L285" s="84">
        <f t="shared" si="157"/>
        <v>21426.065028971287</v>
      </c>
      <c r="M285" s="108">
        <f>IF(T285&lt;&gt;0,(((G285+1)*('Data Raw'!$N$1007-'Data Raw'!$N$1008)/2+'Data Raw'!$N$1008)*'Data Raw'!$M$1010+'Data Raw'!$M$1009)*AE285+AE285)</f>
        <v>21591.722691143332</v>
      </c>
      <c r="N285" s="84">
        <f t="shared" si="158"/>
        <v>21757.380353315377</v>
      </c>
      <c r="O285" s="84">
        <f t="shared" si="159"/>
        <v>21923.038015487422</v>
      </c>
      <c r="P285" s="84">
        <f t="shared" si="160"/>
        <v>22088.695677659471</v>
      </c>
      <c r="Q285" s="84">
        <f t="shared" si="161"/>
        <v>22254.353339831512</v>
      </c>
      <c r="R285" s="166" t="str">
        <f t="shared" si="167"/>
        <v/>
      </c>
      <c r="S285" s="109">
        <f>'Data Raw'!E327</f>
        <v>21008.34</v>
      </c>
      <c r="T285" s="109">
        <f>'Data Raw'!G327</f>
        <v>21008.34</v>
      </c>
      <c r="U285" s="109">
        <f>'Data Raw'!D327</f>
        <v>21519.58</v>
      </c>
      <c r="V285" s="166" t="str">
        <f t="shared" si="168"/>
        <v/>
      </c>
      <c r="W285" s="89">
        <f t="shared" si="151"/>
        <v>583.38269114333161</v>
      </c>
      <c r="X285" s="89">
        <f t="shared" si="152"/>
        <v>340335.36432563583</v>
      </c>
      <c r="Y285" s="89">
        <f t="shared" si="169"/>
        <v>377.76682702372671</v>
      </c>
      <c r="Z285" s="109">
        <f t="shared" si="162"/>
        <v>511.2400000000016</v>
      </c>
      <c r="AA285" s="89">
        <f t="shared" si="170"/>
        <v>437.62211200918938</v>
      </c>
      <c r="AB285" s="89">
        <f t="shared" si="171"/>
        <v>21108.190405590889</v>
      </c>
      <c r="AC285" s="89">
        <f t="shared" si="174"/>
        <v>21831.289594409114</v>
      </c>
      <c r="AD285" s="89" t="str">
        <f t="shared" si="175"/>
        <v/>
      </c>
      <c r="AE285" s="89">
        <f>'Data Raw'!C327</f>
        <v>21469.74</v>
      </c>
      <c r="AF285" s="89"/>
      <c r="AG285" s="89">
        <f t="shared" si="146"/>
        <v>-461.40000000000146</v>
      </c>
      <c r="AH285" s="89">
        <f t="shared" si="147"/>
        <v>121.98269114333016</v>
      </c>
      <c r="AI285" s="109">
        <f t="shared" si="148"/>
        <v>1</v>
      </c>
      <c r="AJ285" s="109">
        <f t="shared" si="163"/>
        <v>50</v>
      </c>
      <c r="AK285" s="88"/>
      <c r="AL285" s="191" t="str">
        <f t="shared" si="164"/>
        <v/>
      </c>
      <c r="AM285" s="191">
        <f t="shared" si="165"/>
        <v>-461.40000000000146</v>
      </c>
      <c r="AN285" s="88"/>
      <c r="AO285" s="191"/>
      <c r="AP285" s="191">
        <f t="shared" si="149"/>
        <v>212889.96000000133</v>
      </c>
      <c r="AQ285" s="191">
        <f t="shared" si="172"/>
        <v>284.18098860358316</v>
      </c>
      <c r="AR285" s="191">
        <f t="shared" si="173"/>
        <v>-93.585838420143546</v>
      </c>
      <c r="AS285" s="250">
        <f t="shared" si="176"/>
        <v>1</v>
      </c>
      <c r="AT285" s="250">
        <f t="shared" si="177"/>
        <v>0</v>
      </c>
      <c r="AU285" s="250">
        <f t="shared" si="178"/>
        <v>0</v>
      </c>
      <c r="AV285" s="250">
        <f t="shared" si="179"/>
        <v>0</v>
      </c>
      <c r="AW285" s="250">
        <f t="shared" si="180"/>
        <v>0</v>
      </c>
      <c r="AX285" s="250">
        <f t="shared" si="181"/>
        <v>0</v>
      </c>
      <c r="AY285" s="89"/>
      <c r="AZ285" s="111"/>
      <c r="BA285" s="111"/>
      <c r="BB285" s="111"/>
      <c r="BC285" s="111"/>
      <c r="BD285" s="111"/>
      <c r="BE285" s="111"/>
      <c r="BF285" s="111"/>
      <c r="BG285" s="111"/>
      <c r="BH285" s="89"/>
      <c r="BI285" s="89"/>
      <c r="BJ285" s="89"/>
      <c r="BK285" s="89"/>
      <c r="BL285" s="89"/>
    </row>
    <row r="286" spans="1:64" x14ac:dyDescent="0.25">
      <c r="A286" s="86">
        <f t="shared" si="150"/>
        <v>285</v>
      </c>
      <c r="B286" s="113">
        <v>4.3786698093878969E-3</v>
      </c>
      <c r="C286" s="88"/>
      <c r="D286" s="88"/>
      <c r="E286" s="194">
        <f t="shared" si="153"/>
        <v>-0.11008860982361492</v>
      </c>
      <c r="F286" s="89">
        <f t="shared" si="166"/>
        <v>-6.3133933874621358E-3</v>
      </c>
      <c r="G286" s="113">
        <v>0.13921707132545866</v>
      </c>
      <c r="H286" s="88"/>
      <c r="I286" s="84">
        <f t="shared" si="154"/>
        <v>20405.895743570152</v>
      </c>
      <c r="J286" s="84">
        <f t="shared" si="155"/>
        <v>20594.779157082015</v>
      </c>
      <c r="K286" s="84">
        <f t="shared" si="156"/>
        <v>20783.662570593879</v>
      </c>
      <c r="L286" s="84">
        <f t="shared" si="157"/>
        <v>20972.545984105742</v>
      </c>
      <c r="M286" s="108">
        <f>IF(T286&lt;&gt;0,(((G286+1)*('Data Raw'!$N$1007-'Data Raw'!$N$1008)/2+'Data Raw'!$N$1008)*'Data Raw'!$M$1010+'Data Raw'!$M$1009)*AE286+AE286)</f>
        <v>21161.429397617605</v>
      </c>
      <c r="N286" s="84">
        <f t="shared" si="158"/>
        <v>21350.312811129468</v>
      </c>
      <c r="O286" s="84">
        <f t="shared" si="159"/>
        <v>21539.196224641331</v>
      </c>
      <c r="P286" s="84">
        <f t="shared" si="160"/>
        <v>21728.079638153195</v>
      </c>
      <c r="Q286" s="84">
        <f t="shared" si="161"/>
        <v>21916.963051665058</v>
      </c>
      <c r="R286" s="166" t="str">
        <f t="shared" si="167"/>
        <v/>
      </c>
      <c r="S286" s="109">
        <f>'Data Raw'!E328</f>
        <v>21010.89</v>
      </c>
      <c r="T286" s="109">
        <f>'Data Raw'!G328</f>
        <v>21273.87</v>
      </c>
      <c r="U286" s="109">
        <f>'Data Raw'!D328</f>
        <v>21443.59</v>
      </c>
      <c r="V286" s="166">
        <f t="shared" si="168"/>
        <v>1</v>
      </c>
      <c r="W286" s="89">
        <f t="shared" si="151"/>
        <v>-112.44060238239399</v>
      </c>
      <c r="X286" s="89">
        <f t="shared" si="152"/>
        <v>12642.889064115625</v>
      </c>
      <c r="Y286" s="89">
        <f t="shared" si="169"/>
        <v>352.31672898555382</v>
      </c>
      <c r="Z286" s="109">
        <f t="shared" si="162"/>
        <v>432.70000000000073</v>
      </c>
      <c r="AA286" s="89">
        <f t="shared" si="170"/>
        <v>436.91895315073384</v>
      </c>
      <c r="AB286" s="89">
        <f t="shared" si="171"/>
        <v>20785.60120479219</v>
      </c>
      <c r="AC286" s="89">
        <f t="shared" si="174"/>
        <v>21529.558795207813</v>
      </c>
      <c r="AD286" s="89">
        <f t="shared" si="175"/>
        <v>1</v>
      </c>
      <c r="AE286" s="89">
        <f>'Data Raw'!C328</f>
        <v>21157.58</v>
      </c>
      <c r="AF286" s="89"/>
      <c r="AG286" s="89">
        <f t="shared" si="146"/>
        <v>116.28999999999724</v>
      </c>
      <c r="AH286" s="89">
        <f t="shared" si="147"/>
        <v>3.8493976176032447</v>
      </c>
      <c r="AI286" s="109">
        <f t="shared" si="148"/>
        <v>1</v>
      </c>
      <c r="AJ286" s="109">
        <f t="shared" si="163"/>
        <v>50</v>
      </c>
      <c r="AK286" s="88"/>
      <c r="AL286" s="191">
        <f t="shared" si="164"/>
        <v>461.40000000000146</v>
      </c>
      <c r="AM286" s="191" t="str">
        <f t="shared" si="165"/>
        <v/>
      </c>
      <c r="AN286" s="88"/>
      <c r="AO286" s="191"/>
      <c r="AP286" s="191">
        <f t="shared" si="149"/>
        <v>13523.364099999357</v>
      </c>
      <c r="AQ286" s="191">
        <f t="shared" si="172"/>
        <v>265.52643431429584</v>
      </c>
      <c r="AR286" s="191">
        <f t="shared" si="173"/>
        <v>-86.790294671257982</v>
      </c>
      <c r="AS286" s="250">
        <f t="shared" si="176"/>
        <v>0</v>
      </c>
      <c r="AT286" s="250">
        <f t="shared" si="177"/>
        <v>0</v>
      </c>
      <c r="AU286" s="250">
        <f t="shared" si="178"/>
        <v>0</v>
      </c>
      <c r="AV286" s="250">
        <f t="shared" si="179"/>
        <v>1</v>
      </c>
      <c r="AW286" s="250">
        <f t="shared" si="180"/>
        <v>0</v>
      </c>
      <c r="AX286" s="250">
        <f t="shared" si="181"/>
        <v>0</v>
      </c>
      <c r="AY286" s="89"/>
      <c r="AZ286" s="111"/>
      <c r="BA286" s="111"/>
      <c r="BB286" s="111"/>
      <c r="BC286" s="111"/>
      <c r="BD286" s="111"/>
      <c r="BE286" s="111"/>
      <c r="BF286" s="111"/>
      <c r="BG286" s="111"/>
      <c r="BH286" s="89"/>
      <c r="BI286" s="89"/>
      <c r="BJ286" s="89"/>
      <c r="BK286" s="89"/>
      <c r="BL286" s="89"/>
    </row>
    <row r="287" spans="1:64" x14ac:dyDescent="0.25">
      <c r="A287" s="86">
        <f t="shared" si="150"/>
        <v>286</v>
      </c>
      <c r="B287" s="113">
        <v>1.9643499423723072E-2</v>
      </c>
      <c r="C287" s="88"/>
      <c r="D287" s="88"/>
      <c r="E287" s="194">
        <f t="shared" si="153"/>
        <v>1.5264829614335175E-2</v>
      </c>
      <c r="F287" s="89">
        <f t="shared" si="166"/>
        <v>-3.230790101491091E-3</v>
      </c>
      <c r="G287" s="113">
        <v>0.15258048159211879</v>
      </c>
      <c r="H287" s="88"/>
      <c r="I287" s="84">
        <f t="shared" si="154"/>
        <v>20772.971339765347</v>
      </c>
      <c r="J287" s="84">
        <f t="shared" si="155"/>
        <v>20949.129704258128</v>
      </c>
      <c r="K287" s="84">
        <f t="shared" si="156"/>
        <v>21125.288068750902</v>
      </c>
      <c r="L287" s="84">
        <f t="shared" si="157"/>
        <v>21301.44643324368</v>
      </c>
      <c r="M287" s="108">
        <f>IF(T287&lt;&gt;0,(((G287+1)*('Data Raw'!$N$1007-'Data Raw'!$N$1008)/2+'Data Raw'!$N$1008)*'Data Raw'!$M$1010+'Data Raw'!$M$1009)*AE287+AE287)</f>
        <v>21477.604797736458</v>
      </c>
      <c r="N287" s="84">
        <f t="shared" si="158"/>
        <v>21653.763162229236</v>
      </c>
      <c r="O287" s="84">
        <f t="shared" si="159"/>
        <v>21829.921526722013</v>
      </c>
      <c r="P287" s="84">
        <f t="shared" si="160"/>
        <v>22006.079891214787</v>
      </c>
      <c r="Q287" s="84">
        <f t="shared" si="161"/>
        <v>22182.238255707569</v>
      </c>
      <c r="R287" s="166" t="str">
        <f t="shared" si="167"/>
        <v/>
      </c>
      <c r="S287" s="109">
        <f>'Data Raw'!E329</f>
        <v>21408.66</v>
      </c>
      <c r="T287" s="109">
        <f>'Data Raw'!G329</f>
        <v>21719.06</v>
      </c>
      <c r="U287" s="109">
        <f>'Data Raw'!D329</f>
        <v>21762.67</v>
      </c>
      <c r="V287" s="166">
        <f t="shared" si="168"/>
        <v>1</v>
      </c>
      <c r="W287" s="89">
        <f t="shared" si="151"/>
        <v>-241.45520226354347</v>
      </c>
      <c r="X287" s="89">
        <f t="shared" si="152"/>
        <v>58300.614700128688</v>
      </c>
      <c r="Y287" s="89">
        <f t="shared" si="169"/>
        <v>338.70827731220476</v>
      </c>
      <c r="Z287" s="109">
        <f t="shared" si="162"/>
        <v>354.0099999999984</v>
      </c>
      <c r="AA287" s="89">
        <f t="shared" si="170"/>
        <v>425.07481698634302</v>
      </c>
      <c r="AB287" s="89">
        <f t="shared" si="171"/>
        <v>21079.298889821875</v>
      </c>
      <c r="AC287" s="89">
        <f t="shared" si="174"/>
        <v>21822.061110178125</v>
      </c>
      <c r="AD287" s="89">
        <f t="shared" si="175"/>
        <v>1</v>
      </c>
      <c r="AE287" s="89">
        <f>'Data Raw'!C329</f>
        <v>21450.68</v>
      </c>
      <c r="AF287" s="89"/>
      <c r="AG287" s="89">
        <f t="shared" si="146"/>
        <v>268.38000000000102</v>
      </c>
      <c r="AH287" s="89">
        <f t="shared" si="147"/>
        <v>26.924797736457549</v>
      </c>
      <c r="AI287" s="109">
        <f t="shared" si="148"/>
        <v>1</v>
      </c>
      <c r="AJ287" s="109">
        <f t="shared" si="163"/>
        <v>50</v>
      </c>
      <c r="AK287" s="88"/>
      <c r="AL287" s="191">
        <f t="shared" si="164"/>
        <v>116.28999999999724</v>
      </c>
      <c r="AM287" s="191" t="str">
        <f t="shared" si="165"/>
        <v/>
      </c>
      <c r="AN287" s="88"/>
      <c r="AO287" s="191"/>
      <c r="AP287" s="191">
        <f t="shared" si="149"/>
        <v>72027.824400000551</v>
      </c>
      <c r="AQ287" s="191">
        <f t="shared" si="172"/>
        <v>265.84349716826307</v>
      </c>
      <c r="AR287" s="191">
        <f t="shared" si="173"/>
        <v>-72.864780143941687</v>
      </c>
      <c r="AS287" s="250">
        <f t="shared" si="176"/>
        <v>0</v>
      </c>
      <c r="AT287" s="250">
        <f t="shared" si="177"/>
        <v>0</v>
      </c>
      <c r="AU287" s="250">
        <f t="shared" si="178"/>
        <v>0</v>
      </c>
      <c r="AV287" s="250">
        <f t="shared" si="179"/>
        <v>1</v>
      </c>
      <c r="AW287" s="250">
        <f t="shared" si="180"/>
        <v>0</v>
      </c>
      <c r="AX287" s="250">
        <f t="shared" si="181"/>
        <v>0</v>
      </c>
      <c r="AY287" s="89"/>
      <c r="AZ287" s="111"/>
      <c r="BA287" s="111"/>
      <c r="BB287" s="111"/>
      <c r="BC287" s="111"/>
      <c r="BD287" s="111"/>
      <c r="BE287" s="111"/>
      <c r="BF287" s="111"/>
      <c r="BG287" s="111"/>
      <c r="BH287" s="89"/>
      <c r="BI287" s="89"/>
      <c r="BJ287" s="89"/>
      <c r="BK287" s="89"/>
      <c r="BL287" s="89"/>
    </row>
    <row r="288" spans="1:64" x14ac:dyDescent="0.25">
      <c r="A288" s="86">
        <f t="shared" si="150"/>
        <v>287</v>
      </c>
      <c r="B288" s="113">
        <v>9.5415175717520444E-3</v>
      </c>
      <c r="C288" s="88"/>
      <c r="D288" s="88"/>
      <c r="E288" s="194">
        <f t="shared" si="153"/>
        <v>-1.0101981851971028E-2</v>
      </c>
      <c r="F288" s="89">
        <f t="shared" si="166"/>
        <v>-4.212388922988225E-3</v>
      </c>
      <c r="G288" s="113">
        <v>0.18245321853100049</v>
      </c>
      <c r="H288" s="88"/>
      <c r="I288" s="84">
        <f t="shared" si="154"/>
        <v>21379.694713828703</v>
      </c>
      <c r="J288" s="84">
        <f t="shared" si="155"/>
        <v>21549.048852484808</v>
      </c>
      <c r="K288" s="84">
        <f t="shared" si="156"/>
        <v>21718.402991140909</v>
      </c>
      <c r="L288" s="84">
        <f t="shared" si="157"/>
        <v>21887.757129797013</v>
      </c>
      <c r="M288" s="108">
        <f>IF(T288&lt;&gt;0,(((G288+1)*('Data Raw'!$N$1007-'Data Raw'!$N$1008)/2+'Data Raw'!$N$1008)*'Data Raw'!$M$1010+'Data Raw'!$M$1009)*AE288+AE288)</f>
        <v>22057.111268453114</v>
      </c>
      <c r="N288" s="84">
        <f t="shared" si="158"/>
        <v>22226.465407109215</v>
      </c>
      <c r="O288" s="84">
        <f t="shared" si="159"/>
        <v>22395.81954576532</v>
      </c>
      <c r="P288" s="84">
        <f t="shared" si="160"/>
        <v>22565.173684421421</v>
      </c>
      <c r="Q288" s="84">
        <f t="shared" si="161"/>
        <v>22734.527823077526</v>
      </c>
      <c r="R288" s="166" t="str">
        <f t="shared" si="167"/>
        <v/>
      </c>
      <c r="S288" s="109">
        <f>'Data Raw'!E330</f>
        <v>21976.799999999999</v>
      </c>
      <c r="T288" s="109">
        <f>'Data Raw'!G330</f>
        <v>22229.52</v>
      </c>
      <c r="U288" s="109">
        <f>'Data Raw'!D330</f>
        <v>22414.43</v>
      </c>
      <c r="V288" s="166">
        <f t="shared" si="168"/>
        <v>1</v>
      </c>
      <c r="W288" s="89">
        <f t="shared" si="151"/>
        <v>-172.40873154688597</v>
      </c>
      <c r="X288" s="89">
        <f t="shared" si="152"/>
        <v>29724.770713606194</v>
      </c>
      <c r="Y288" s="89">
        <f t="shared" si="169"/>
        <v>320.28214200973639</v>
      </c>
      <c r="Z288" s="109">
        <f t="shared" si="162"/>
        <v>437.63000000000102</v>
      </c>
      <c r="AA288" s="89">
        <f t="shared" si="170"/>
        <v>426.86841455972274</v>
      </c>
      <c r="AB288" s="89">
        <f t="shared" si="171"/>
        <v>21615.486405561609</v>
      </c>
      <c r="AC288" s="89">
        <f t="shared" si="174"/>
        <v>22338.11359443839</v>
      </c>
      <c r="AD288" s="89">
        <f t="shared" si="175"/>
        <v>1</v>
      </c>
      <c r="AE288" s="89">
        <f>'Data Raw'!C330</f>
        <v>21976.799999999999</v>
      </c>
      <c r="AF288" s="89"/>
      <c r="AG288" s="89">
        <f t="shared" si="146"/>
        <v>252.72000000000116</v>
      </c>
      <c r="AH288" s="89">
        <f t="shared" si="147"/>
        <v>80.31126845311519</v>
      </c>
      <c r="AI288" s="109">
        <f t="shared" si="148"/>
        <v>1</v>
      </c>
      <c r="AJ288" s="109">
        <f t="shared" si="163"/>
        <v>50</v>
      </c>
      <c r="AK288" s="88"/>
      <c r="AL288" s="191">
        <f t="shared" si="164"/>
        <v>268.38000000000102</v>
      </c>
      <c r="AM288" s="191" t="str">
        <f t="shared" si="165"/>
        <v/>
      </c>
      <c r="AN288" s="88"/>
      <c r="AO288" s="191"/>
      <c r="AP288" s="191">
        <f t="shared" si="149"/>
        <v>63867.398400000588</v>
      </c>
      <c r="AQ288" s="191">
        <f t="shared" si="172"/>
        <v>264.38533081623399</v>
      </c>
      <c r="AR288" s="191">
        <f t="shared" si="173"/>
        <v>-55.896811193502401</v>
      </c>
      <c r="AS288" s="250">
        <f t="shared" si="176"/>
        <v>0</v>
      </c>
      <c r="AT288" s="250">
        <f t="shared" si="177"/>
        <v>0</v>
      </c>
      <c r="AU288" s="250">
        <f t="shared" si="178"/>
        <v>0</v>
      </c>
      <c r="AV288" s="250">
        <f t="shared" si="179"/>
        <v>1</v>
      </c>
      <c r="AW288" s="250">
        <f t="shared" si="180"/>
        <v>0</v>
      </c>
      <c r="AX288" s="250">
        <f t="shared" si="181"/>
        <v>0</v>
      </c>
      <c r="AY288" s="89"/>
      <c r="AZ288" s="111"/>
      <c r="BA288" s="111"/>
      <c r="BB288" s="111"/>
      <c r="BC288" s="111"/>
      <c r="BD288" s="111"/>
      <c r="BE288" s="111"/>
      <c r="BF288" s="111"/>
      <c r="BG288" s="111"/>
      <c r="BH288" s="89"/>
      <c r="BI288" s="89"/>
      <c r="BJ288" s="89"/>
      <c r="BK288" s="89"/>
      <c r="BL288" s="89"/>
    </row>
    <row r="289" spans="1:64" x14ac:dyDescent="0.25">
      <c r="A289" s="86">
        <f t="shared" si="150"/>
        <v>288</v>
      </c>
      <c r="B289" s="113">
        <v>8.1877110294835739E-3</v>
      </c>
      <c r="C289" s="88"/>
      <c r="D289" s="88"/>
      <c r="E289" s="194">
        <f t="shared" si="153"/>
        <v>-1.3538065422684705E-3</v>
      </c>
      <c r="F289" s="89">
        <f t="shared" si="166"/>
        <v>-3.8040200114568311E-3</v>
      </c>
      <c r="G289" s="113">
        <v>0.20071908159977489</v>
      </c>
      <c r="H289" s="88"/>
      <c r="I289" s="84">
        <f t="shared" si="154"/>
        <v>21617.476181431401</v>
      </c>
      <c r="J289" s="84">
        <f t="shared" si="155"/>
        <v>21777.617252436266</v>
      </c>
      <c r="K289" s="84">
        <f t="shared" si="156"/>
        <v>21937.758323441136</v>
      </c>
      <c r="L289" s="84">
        <f t="shared" si="157"/>
        <v>22097.899394446002</v>
      </c>
      <c r="M289" s="108">
        <f>IF(T289&lt;&gt;0,(((G289+1)*('Data Raw'!$N$1007-'Data Raw'!$N$1008)/2+'Data Raw'!$N$1008)*'Data Raw'!$M$1010+'Data Raw'!$M$1009)*AE289+AE289)</f>
        <v>22258.040465450871</v>
      </c>
      <c r="N289" s="84">
        <f t="shared" si="158"/>
        <v>22418.181536455741</v>
      </c>
      <c r="O289" s="84">
        <f t="shared" si="159"/>
        <v>22578.322607460606</v>
      </c>
      <c r="P289" s="84">
        <f t="shared" si="160"/>
        <v>22738.463678465476</v>
      </c>
      <c r="Q289" s="84">
        <f t="shared" si="161"/>
        <v>22898.604749470342</v>
      </c>
      <c r="R289" s="166" t="str">
        <f t="shared" si="167"/>
        <v/>
      </c>
      <c r="S289" s="109">
        <f>'Data Raw'!E331</f>
        <v>21952.44</v>
      </c>
      <c r="T289" s="109">
        <f>'Data Raw'!G331</f>
        <v>22418.97</v>
      </c>
      <c r="U289" s="109">
        <f>'Data Raw'!D331</f>
        <v>22449.31</v>
      </c>
      <c r="V289" s="166">
        <f t="shared" si="168"/>
        <v>1</v>
      </c>
      <c r="W289" s="89">
        <f t="shared" si="151"/>
        <v>-160.92953454913004</v>
      </c>
      <c r="X289" s="89">
        <f t="shared" si="152"/>
        <v>25898.315090199638</v>
      </c>
      <c r="Y289" s="89">
        <f t="shared" si="169"/>
        <v>302.69792061966177</v>
      </c>
      <c r="Z289" s="109">
        <f t="shared" si="162"/>
        <v>496.87000000000262</v>
      </c>
      <c r="AA289" s="89">
        <f t="shared" si="170"/>
        <v>436.86864105119128</v>
      </c>
      <c r="AB289" s="89">
        <f t="shared" si="171"/>
        <v>21781.791847624238</v>
      </c>
      <c r="AC289" s="89">
        <f t="shared" si="174"/>
        <v>22507.468152375764</v>
      </c>
      <c r="AD289" s="89">
        <f t="shared" si="175"/>
        <v>1</v>
      </c>
      <c r="AE289" s="89">
        <f>'Data Raw'!C331</f>
        <v>22144.63</v>
      </c>
      <c r="AF289" s="89"/>
      <c r="AG289" s="89">
        <f t="shared" si="146"/>
        <v>274.34000000000015</v>
      </c>
      <c r="AH289" s="89">
        <f t="shared" si="147"/>
        <v>113.41046545087011</v>
      </c>
      <c r="AI289" s="109">
        <f t="shared" si="148"/>
        <v>1</v>
      </c>
      <c r="AJ289" s="109">
        <f t="shared" si="163"/>
        <v>50</v>
      </c>
      <c r="AK289" s="88"/>
      <c r="AL289" s="191">
        <f t="shared" si="164"/>
        <v>252.72000000000116</v>
      </c>
      <c r="AM289" s="191" t="str">
        <f t="shared" si="165"/>
        <v/>
      </c>
      <c r="AN289" s="88"/>
      <c r="AO289" s="191"/>
      <c r="AP289" s="191">
        <f t="shared" si="149"/>
        <v>75262.435600000084</v>
      </c>
      <c r="AQ289" s="191">
        <f t="shared" si="172"/>
        <v>265.4914051699858</v>
      </c>
      <c r="AR289" s="191">
        <f t="shared" si="173"/>
        <v>-37.206515449675976</v>
      </c>
      <c r="AS289" s="250">
        <f t="shared" si="176"/>
        <v>0</v>
      </c>
      <c r="AT289" s="250">
        <f t="shared" si="177"/>
        <v>0</v>
      </c>
      <c r="AU289" s="250">
        <f t="shared" si="178"/>
        <v>0</v>
      </c>
      <c r="AV289" s="250">
        <f t="shared" si="179"/>
        <v>1</v>
      </c>
      <c r="AW289" s="250">
        <f t="shared" si="180"/>
        <v>0</v>
      </c>
      <c r="AX289" s="250">
        <f t="shared" si="181"/>
        <v>0</v>
      </c>
      <c r="AY289" s="89"/>
      <c r="AZ289" s="111"/>
      <c r="BA289" s="111"/>
      <c r="BB289" s="111"/>
      <c r="BC289" s="111"/>
      <c r="BD289" s="111"/>
      <c r="BE289" s="111"/>
      <c r="BF289" s="111"/>
      <c r="BG289" s="111"/>
      <c r="BH289" s="89"/>
      <c r="BI289" s="89"/>
      <c r="BJ289" s="89"/>
      <c r="BK289" s="89"/>
      <c r="BL289" s="89"/>
    </row>
    <row r="290" spans="1:64" x14ac:dyDescent="0.25">
      <c r="A290" s="86">
        <f t="shared" si="150"/>
        <v>289</v>
      </c>
      <c r="B290" s="113">
        <v>2.3840589765760735E-2</v>
      </c>
      <c r="C290" s="88"/>
      <c r="D290" s="88"/>
      <c r="E290" s="194">
        <f t="shared" si="153"/>
        <v>1.5652878736277159E-2</v>
      </c>
      <c r="F290" s="89">
        <f t="shared" si="166"/>
        <v>-1.0244630474948325E-3</v>
      </c>
      <c r="G290" s="113">
        <v>0.21891796681881676</v>
      </c>
      <c r="H290" s="88"/>
      <c r="I290" s="84">
        <f t="shared" si="154"/>
        <v>21665.866180788238</v>
      </c>
      <c r="J290" s="84">
        <f t="shared" si="155"/>
        <v>21817.21514109807</v>
      </c>
      <c r="K290" s="84">
        <f t="shared" si="156"/>
        <v>21968.564101407901</v>
      </c>
      <c r="L290" s="84">
        <f t="shared" si="157"/>
        <v>22119.913061717732</v>
      </c>
      <c r="M290" s="108">
        <f>IF(T290&lt;&gt;0,(((G290+1)*('Data Raw'!$N$1007-'Data Raw'!$N$1008)/2+'Data Raw'!$N$1008)*'Data Raw'!$M$1010+'Data Raw'!$M$1009)*AE290+AE290)</f>
        <v>22271.262022027564</v>
      </c>
      <c r="N290" s="84">
        <f t="shared" si="158"/>
        <v>22422.610982337395</v>
      </c>
      <c r="O290" s="84">
        <f t="shared" si="159"/>
        <v>22573.959942647227</v>
      </c>
      <c r="P290" s="84">
        <f t="shared" si="160"/>
        <v>22725.308902957058</v>
      </c>
      <c r="Q290" s="84">
        <f t="shared" si="161"/>
        <v>22876.65786326689</v>
      </c>
      <c r="R290" s="166" t="str">
        <f t="shared" si="167"/>
        <v/>
      </c>
      <c r="S290" s="109">
        <f>'Data Raw'!E332</f>
        <v>21844.05</v>
      </c>
      <c r="T290" s="109">
        <f>'Data Raw'!G332</f>
        <v>21996.89</v>
      </c>
      <c r="U290" s="109">
        <f>'Data Raw'!D332</f>
        <v>22289.07</v>
      </c>
      <c r="V290" s="166" t="str">
        <f t="shared" si="168"/>
        <v/>
      </c>
      <c r="W290" s="89">
        <f t="shared" si="151"/>
        <v>274.37202202756453</v>
      </c>
      <c r="X290" s="89">
        <f t="shared" si="152"/>
        <v>75280.006471494358</v>
      </c>
      <c r="Y290" s="89">
        <f t="shared" si="169"/>
        <v>298.81580407532874</v>
      </c>
      <c r="Z290" s="109">
        <f t="shared" si="162"/>
        <v>445.02000000000044</v>
      </c>
      <c r="AA290" s="89">
        <f t="shared" si="170"/>
        <v>438.03312090102116</v>
      </c>
      <c r="AB290" s="89">
        <f t="shared" si="171"/>
        <v>21754.271655106488</v>
      </c>
      <c r="AC290" s="89">
        <f t="shared" si="174"/>
        <v>22496.948344893513</v>
      </c>
      <c r="AD290" s="89">
        <f t="shared" si="175"/>
        <v>1</v>
      </c>
      <c r="AE290" s="89">
        <f>'Data Raw'!C332</f>
        <v>22125.61</v>
      </c>
      <c r="AF290" s="89"/>
      <c r="AG290" s="89">
        <f t="shared" si="146"/>
        <v>-128.72000000000116</v>
      </c>
      <c r="AH290" s="89">
        <f t="shared" si="147"/>
        <v>145.65202202756336</v>
      </c>
      <c r="AI290" s="109">
        <f t="shared" si="148"/>
        <v>1</v>
      </c>
      <c r="AJ290" s="109">
        <f t="shared" si="163"/>
        <v>50</v>
      </c>
      <c r="AK290" s="88"/>
      <c r="AL290" s="191" t="str">
        <f t="shared" si="164"/>
        <v/>
      </c>
      <c r="AM290" s="191">
        <f t="shared" si="165"/>
        <v>-128.72000000000116</v>
      </c>
      <c r="AN290" s="88"/>
      <c r="AO290" s="191"/>
      <c r="AP290" s="191">
        <f t="shared" si="149"/>
        <v>16568.838400000299</v>
      </c>
      <c r="AQ290" s="191">
        <f t="shared" si="172"/>
        <v>250.29458237332085</v>
      </c>
      <c r="AR290" s="191">
        <f t="shared" si="173"/>
        <v>-48.521221702007892</v>
      </c>
      <c r="AS290" s="250">
        <f t="shared" si="176"/>
        <v>0</v>
      </c>
      <c r="AT290" s="250">
        <f t="shared" si="177"/>
        <v>0</v>
      </c>
      <c r="AU290" s="250">
        <f t="shared" si="178"/>
        <v>1</v>
      </c>
      <c r="AV290" s="250">
        <f t="shared" si="179"/>
        <v>0</v>
      </c>
      <c r="AW290" s="250">
        <f t="shared" si="180"/>
        <v>0</v>
      </c>
      <c r="AX290" s="250">
        <f t="shared" si="181"/>
        <v>0</v>
      </c>
      <c r="AY290" s="89"/>
      <c r="AZ290" s="111"/>
      <c r="BA290" s="111"/>
      <c r="BB290" s="111"/>
      <c r="BC290" s="111"/>
      <c r="BD290" s="111"/>
      <c r="BE290" s="111"/>
      <c r="BF290" s="111"/>
      <c r="BG290" s="111"/>
      <c r="BH290" s="89"/>
      <c r="BI290" s="89"/>
      <c r="BJ290" s="89"/>
      <c r="BK290" s="89"/>
      <c r="BL290" s="89"/>
    </row>
    <row r="291" spans="1:64" x14ac:dyDescent="0.25">
      <c r="A291" s="86">
        <f t="shared" si="150"/>
        <v>290</v>
      </c>
      <c r="B291" s="113">
        <v>6.9942842039014148E-3</v>
      </c>
      <c r="C291" s="88"/>
      <c r="D291" s="88"/>
      <c r="E291" s="194">
        <f t="shared" si="153"/>
        <v>-1.6846305561859322E-2</v>
      </c>
      <c r="F291" s="89">
        <f t="shared" si="166"/>
        <v>-3.2847262638326167E-3</v>
      </c>
      <c r="G291" s="113">
        <v>0.18782695135870664</v>
      </c>
      <c r="H291" s="88"/>
      <c r="I291" s="84">
        <f t="shared" si="154"/>
        <v>21409.37192490388</v>
      </c>
      <c r="J291" s="84">
        <f t="shared" si="155"/>
        <v>21558.779826941547</v>
      </c>
      <c r="K291" s="84">
        <f t="shared" si="156"/>
        <v>21708.18772897921</v>
      </c>
      <c r="L291" s="84">
        <f t="shared" si="157"/>
        <v>21857.595631016877</v>
      </c>
      <c r="M291" s="108">
        <f>IF(T291&lt;&gt;0,(((G291+1)*('Data Raw'!$N$1007-'Data Raw'!$N$1008)/2+'Data Raw'!$N$1008)*'Data Raw'!$M$1010+'Data Raw'!$M$1009)*AE291+AE291)</f>
        <v>22007.00353305454</v>
      </c>
      <c r="N291" s="84">
        <f t="shared" si="158"/>
        <v>22156.411435092203</v>
      </c>
      <c r="O291" s="84">
        <f t="shared" si="159"/>
        <v>22305.819337129869</v>
      </c>
      <c r="P291" s="84">
        <f t="shared" si="160"/>
        <v>22455.227239167532</v>
      </c>
      <c r="Q291" s="84">
        <f t="shared" si="161"/>
        <v>22604.635141205199</v>
      </c>
      <c r="R291" s="166" t="str">
        <f t="shared" si="167"/>
        <v/>
      </c>
      <c r="S291" s="109">
        <f>'Data Raw'!E333</f>
        <v>21719.17</v>
      </c>
      <c r="T291" s="109">
        <f>'Data Raw'!G333</f>
        <v>21859.79</v>
      </c>
      <c r="U291" s="109">
        <f>'Data Raw'!D333</f>
        <v>22111.91</v>
      </c>
      <c r="V291" s="166" t="str">
        <f t="shared" si="168"/>
        <v/>
      </c>
      <c r="W291" s="89">
        <f t="shared" si="151"/>
        <v>147.21353305453886</v>
      </c>
      <c r="X291" s="89">
        <f t="shared" si="152"/>
        <v>21671.824314399804</v>
      </c>
      <c r="Y291" s="89">
        <f t="shared" si="169"/>
        <v>282.18968618023871</v>
      </c>
      <c r="Z291" s="109">
        <f t="shared" si="162"/>
        <v>392.7400000000016</v>
      </c>
      <c r="AA291" s="89">
        <f t="shared" si="170"/>
        <v>431.56267505801839</v>
      </c>
      <c r="AB291" s="89">
        <f t="shared" si="171"/>
        <v>21545.121847234132</v>
      </c>
      <c r="AC291" s="89">
        <f t="shared" si="174"/>
        <v>22289.77815276587</v>
      </c>
      <c r="AD291" s="89">
        <f t="shared" si="175"/>
        <v>1</v>
      </c>
      <c r="AE291" s="89">
        <f>'Data Raw'!C333</f>
        <v>21917.45</v>
      </c>
      <c r="AF291" s="89"/>
      <c r="AG291" s="89">
        <f t="shared" si="146"/>
        <v>-57.659999999999854</v>
      </c>
      <c r="AH291" s="89">
        <f t="shared" si="147"/>
        <v>89.553533054539002</v>
      </c>
      <c r="AI291" s="109">
        <f t="shared" si="148"/>
        <v>1</v>
      </c>
      <c r="AJ291" s="109">
        <f t="shared" si="163"/>
        <v>50</v>
      </c>
      <c r="AK291" s="88"/>
      <c r="AL291" s="191" t="str">
        <f t="shared" si="164"/>
        <v/>
      </c>
      <c r="AM291" s="191">
        <f t="shared" si="165"/>
        <v>-57.659999999999854</v>
      </c>
      <c r="AN291" s="88"/>
      <c r="AO291" s="191"/>
      <c r="AP291" s="191">
        <f t="shared" si="149"/>
        <v>3324.6755999999832</v>
      </c>
      <c r="AQ291" s="191">
        <f t="shared" si="172"/>
        <v>228.89073988739628</v>
      </c>
      <c r="AR291" s="191">
        <f t="shared" si="173"/>
        <v>-53.29894629284243</v>
      </c>
      <c r="AS291" s="250">
        <f t="shared" si="176"/>
        <v>0</v>
      </c>
      <c r="AT291" s="250">
        <f t="shared" si="177"/>
        <v>0</v>
      </c>
      <c r="AU291" s="250">
        <f t="shared" si="178"/>
        <v>1</v>
      </c>
      <c r="AV291" s="250">
        <f t="shared" si="179"/>
        <v>0</v>
      </c>
      <c r="AW291" s="250">
        <f t="shared" si="180"/>
        <v>0</v>
      </c>
      <c r="AX291" s="250">
        <f t="shared" si="181"/>
        <v>0</v>
      </c>
      <c r="AY291" s="89"/>
      <c r="AZ291" s="111"/>
      <c r="BA291" s="111"/>
      <c r="BB291" s="111"/>
      <c r="BC291" s="111"/>
      <c r="BD291" s="111"/>
      <c r="BE291" s="111"/>
      <c r="BF291" s="111"/>
      <c r="BG291" s="111"/>
      <c r="BH291" s="89"/>
      <c r="BI291" s="89"/>
      <c r="BJ291" s="89"/>
      <c r="BK291" s="89"/>
      <c r="BL291" s="89"/>
    </row>
    <row r="292" spans="1:64" x14ac:dyDescent="0.25">
      <c r="A292" s="86">
        <f t="shared" si="150"/>
        <v>291</v>
      </c>
      <c r="B292" s="113">
        <v>2.1298052294533971E-3</v>
      </c>
      <c r="C292" s="88"/>
      <c r="D292" s="88"/>
      <c r="E292" s="194">
        <f t="shared" si="153"/>
        <v>-4.8644789744480173E-3</v>
      </c>
      <c r="F292" s="89">
        <f t="shared" si="166"/>
        <v>-3.5104052224919596E-3</v>
      </c>
      <c r="G292" s="113">
        <v>0.17097778925460716</v>
      </c>
      <c r="H292" s="88"/>
      <c r="I292" s="84">
        <f t="shared" si="154"/>
        <v>21185.575600645159</v>
      </c>
      <c r="J292" s="84">
        <f t="shared" si="155"/>
        <v>21326.670443735278</v>
      </c>
      <c r="K292" s="84">
        <f t="shared" si="156"/>
        <v>21467.765286825397</v>
      </c>
      <c r="L292" s="84">
        <f t="shared" si="157"/>
        <v>21608.860129915516</v>
      </c>
      <c r="M292" s="108">
        <f>IF(T292&lt;&gt;0,(((G292+1)*('Data Raw'!$N$1007-'Data Raw'!$N$1008)/2+'Data Raw'!$N$1008)*'Data Raw'!$M$1010+'Data Raw'!$M$1009)*AE292+AE292)</f>
        <v>21749.954973005635</v>
      </c>
      <c r="N292" s="84">
        <f t="shared" si="158"/>
        <v>21891.049816095754</v>
      </c>
      <c r="O292" s="84">
        <f t="shared" si="159"/>
        <v>22032.144659185873</v>
      </c>
      <c r="P292" s="84">
        <f t="shared" si="160"/>
        <v>22173.239502275992</v>
      </c>
      <c r="Q292" s="84">
        <f t="shared" si="161"/>
        <v>22314.334345366111</v>
      </c>
      <c r="R292" s="166" t="str">
        <f t="shared" si="167"/>
        <v/>
      </c>
      <c r="S292" s="109">
        <f>'Data Raw'!E334</f>
        <v>21458.63</v>
      </c>
      <c r="T292" s="109">
        <f>'Data Raw'!G334</f>
        <v>21830.35</v>
      </c>
      <c r="U292" s="109">
        <f>'Data Raw'!D334</f>
        <v>21886.35</v>
      </c>
      <c r="V292" s="166">
        <f t="shared" si="168"/>
        <v>1</v>
      </c>
      <c r="W292" s="89">
        <f t="shared" si="151"/>
        <v>-80.395026994363434</v>
      </c>
      <c r="X292" s="89">
        <f t="shared" si="152"/>
        <v>6463.3603654244253</v>
      </c>
      <c r="Y292" s="89">
        <f t="shared" si="169"/>
        <v>263.0180532327538</v>
      </c>
      <c r="Z292" s="109">
        <f t="shared" si="162"/>
        <v>427.71999999999753</v>
      </c>
      <c r="AA292" s="89">
        <f t="shared" si="170"/>
        <v>431.01372147830114</v>
      </c>
      <c r="AB292" s="89">
        <f t="shared" si="171"/>
        <v>21323.851726200686</v>
      </c>
      <c r="AC292" s="89">
        <f t="shared" si="174"/>
        <v>22057.508273799314</v>
      </c>
      <c r="AD292" s="89">
        <f t="shared" si="175"/>
        <v>1</v>
      </c>
      <c r="AE292" s="89">
        <f>'Data Raw'!C334</f>
        <v>21690.68</v>
      </c>
      <c r="AF292" s="89"/>
      <c r="AG292" s="89">
        <f t="shared" si="146"/>
        <v>139.66999999999825</v>
      </c>
      <c r="AH292" s="89">
        <f t="shared" si="147"/>
        <v>59.27497300563482</v>
      </c>
      <c r="AI292" s="109">
        <f t="shared" si="148"/>
        <v>1</v>
      </c>
      <c r="AJ292" s="109">
        <f t="shared" si="163"/>
        <v>50</v>
      </c>
      <c r="AK292" s="88"/>
      <c r="AL292" s="191">
        <f t="shared" si="164"/>
        <v>57.659999999999854</v>
      </c>
      <c r="AM292" s="191" t="str">
        <f t="shared" si="165"/>
        <v/>
      </c>
      <c r="AN292" s="88"/>
      <c r="AO292" s="191"/>
      <c r="AP292" s="191">
        <f t="shared" si="149"/>
        <v>19507.708899999514</v>
      </c>
      <c r="AQ292" s="191">
        <f t="shared" si="172"/>
        <v>218.97732434435204</v>
      </c>
      <c r="AR292" s="191">
        <f t="shared" si="173"/>
        <v>-44.040728888401759</v>
      </c>
      <c r="AS292" s="250">
        <f t="shared" si="176"/>
        <v>0</v>
      </c>
      <c r="AT292" s="250">
        <f t="shared" si="177"/>
        <v>0</v>
      </c>
      <c r="AU292" s="250">
        <f t="shared" si="178"/>
        <v>0</v>
      </c>
      <c r="AV292" s="250">
        <f t="shared" si="179"/>
        <v>1</v>
      </c>
      <c r="AW292" s="250">
        <f t="shared" si="180"/>
        <v>0</v>
      </c>
      <c r="AX292" s="250">
        <f t="shared" si="181"/>
        <v>0</v>
      </c>
      <c r="AY292" s="89"/>
      <c r="AZ292" s="111"/>
      <c r="BA292" s="111"/>
      <c r="BB292" s="111"/>
      <c r="BC292" s="111"/>
      <c r="BD292" s="111"/>
      <c r="BE292" s="111"/>
      <c r="BF292" s="111"/>
      <c r="BG292" s="111"/>
      <c r="BH292" s="89"/>
      <c r="BI292" s="89"/>
      <c r="BJ292" s="89"/>
      <c r="BK292" s="89"/>
      <c r="BL292" s="89"/>
    </row>
    <row r="293" spans="1:64" x14ac:dyDescent="0.25">
      <c r="A293" s="86">
        <f t="shared" si="150"/>
        <v>292</v>
      </c>
      <c r="B293" s="113">
        <v>2.4629252315797504E-2</v>
      </c>
      <c r="C293" s="88"/>
      <c r="D293" s="88"/>
      <c r="E293" s="194">
        <f t="shared" si="153"/>
        <v>2.2499447086344108E-2</v>
      </c>
      <c r="F293" s="89">
        <f t="shared" si="166"/>
        <v>2.0528796448462169E-4</v>
      </c>
      <c r="G293" s="113">
        <v>0.18091739726533537</v>
      </c>
      <c r="H293" s="88"/>
      <c r="I293" s="84">
        <f t="shared" si="154"/>
        <v>21604.994029771635</v>
      </c>
      <c r="J293" s="84">
        <f t="shared" si="155"/>
        <v>21736.503056388014</v>
      </c>
      <c r="K293" s="84">
        <f t="shared" si="156"/>
        <v>21868.012083004389</v>
      </c>
      <c r="L293" s="84">
        <f t="shared" si="157"/>
        <v>21999.521109620768</v>
      </c>
      <c r="M293" s="108">
        <f>IF(T293&lt;&gt;0,(((G293+1)*('Data Raw'!$N$1007-'Data Raw'!$N$1008)/2+'Data Raw'!$N$1008)*'Data Raw'!$M$1010+'Data Raw'!$M$1009)*AE293+AE293)</f>
        <v>22131.030136237143</v>
      </c>
      <c r="N293" s="84">
        <f t="shared" si="158"/>
        <v>22262.539162853518</v>
      </c>
      <c r="O293" s="84">
        <f t="shared" si="159"/>
        <v>22394.048189469897</v>
      </c>
      <c r="P293" s="84">
        <f t="shared" si="160"/>
        <v>22525.557216086272</v>
      </c>
      <c r="Q293" s="84">
        <f t="shared" si="161"/>
        <v>22657.066242702651</v>
      </c>
      <c r="R293" s="166" t="str">
        <f t="shared" si="167"/>
        <v/>
      </c>
      <c r="S293" s="109">
        <f>'Data Raw'!E335</f>
        <v>21799.19</v>
      </c>
      <c r="T293" s="109">
        <f>'Data Raw'!G335</f>
        <v>21853.07</v>
      </c>
      <c r="U293" s="109">
        <f>'Data Raw'!D335</f>
        <v>22198.51</v>
      </c>
      <c r="V293" s="166" t="str">
        <f t="shared" si="168"/>
        <v/>
      </c>
      <c r="W293" s="89">
        <f t="shared" si="151"/>
        <v>277.96013623714316</v>
      </c>
      <c r="X293" s="89">
        <f t="shared" si="152"/>
        <v>77261.837336971192</v>
      </c>
      <c r="Y293" s="89">
        <f t="shared" si="169"/>
        <v>265.20418422013131</v>
      </c>
      <c r="Z293" s="109">
        <f t="shared" si="162"/>
        <v>399.31999999999971</v>
      </c>
      <c r="AA293" s="89">
        <f t="shared" si="170"/>
        <v>426.48604698140099</v>
      </c>
      <c r="AB293" s="89">
        <f t="shared" si="171"/>
        <v>21686.798336743443</v>
      </c>
      <c r="AC293" s="89">
        <f t="shared" si="174"/>
        <v>22419.521663256557</v>
      </c>
      <c r="AD293" s="89">
        <f t="shared" si="175"/>
        <v>1</v>
      </c>
      <c r="AE293" s="89">
        <f>'Data Raw'!C335</f>
        <v>22053.16</v>
      </c>
      <c r="AF293" s="89"/>
      <c r="AG293" s="89">
        <f t="shared" si="146"/>
        <v>-200.09000000000015</v>
      </c>
      <c r="AH293" s="89">
        <f t="shared" si="147"/>
        <v>77.870136237143015</v>
      </c>
      <c r="AI293" s="109">
        <f t="shared" si="148"/>
        <v>1</v>
      </c>
      <c r="AJ293" s="109">
        <f t="shared" si="163"/>
        <v>50</v>
      </c>
      <c r="AK293" s="88"/>
      <c r="AL293" s="191" t="str">
        <f t="shared" si="164"/>
        <v/>
      </c>
      <c r="AM293" s="191">
        <f t="shared" si="165"/>
        <v>-200.09000000000015</v>
      </c>
      <c r="AN293" s="88"/>
      <c r="AO293" s="191"/>
      <c r="AP293" s="191">
        <f t="shared" si="149"/>
        <v>40036.008100000057</v>
      </c>
      <c r="AQ293" s="191">
        <f t="shared" si="172"/>
        <v>216.87873275053516</v>
      </c>
      <c r="AR293" s="191">
        <f t="shared" si="173"/>
        <v>-48.325451469596146</v>
      </c>
      <c r="AS293" s="250">
        <f t="shared" si="176"/>
        <v>0</v>
      </c>
      <c r="AT293" s="250">
        <f t="shared" si="177"/>
        <v>1</v>
      </c>
      <c r="AU293" s="250">
        <f t="shared" si="178"/>
        <v>0</v>
      </c>
      <c r="AV293" s="250">
        <f t="shared" si="179"/>
        <v>0</v>
      </c>
      <c r="AW293" s="250">
        <f t="shared" si="180"/>
        <v>0</v>
      </c>
      <c r="AX293" s="250">
        <f t="shared" si="181"/>
        <v>0</v>
      </c>
      <c r="AY293" s="89"/>
      <c r="AZ293" s="111"/>
      <c r="BA293" s="111"/>
      <c r="BB293" s="111"/>
      <c r="BC293" s="111"/>
      <c r="BD293" s="111"/>
      <c r="BE293" s="111"/>
      <c r="BF293" s="111"/>
      <c r="BG293" s="111"/>
      <c r="BH293" s="89"/>
      <c r="BI293" s="89"/>
      <c r="BJ293" s="89"/>
      <c r="BK293" s="89"/>
      <c r="BL293" s="89"/>
    </row>
    <row r="294" spans="1:64" x14ac:dyDescent="0.25">
      <c r="A294" s="86">
        <f t="shared" si="150"/>
        <v>293</v>
      </c>
      <c r="B294" s="113">
        <v>1.4689732826993891E-2</v>
      </c>
      <c r="C294" s="88"/>
      <c r="D294" s="88"/>
      <c r="E294" s="194">
        <f t="shared" si="153"/>
        <v>-9.939519488803613E-3</v>
      </c>
      <c r="F294" s="89">
        <f t="shared" si="166"/>
        <v>-1.2439702431279833E-3</v>
      </c>
      <c r="G294" s="113">
        <v>0.1489608558473339</v>
      </c>
      <c r="H294" s="88"/>
      <c r="I294" s="84">
        <f t="shared" si="154"/>
        <v>21268.235999417549</v>
      </c>
      <c r="J294" s="84">
        <f t="shared" si="155"/>
        <v>21400.838091527618</v>
      </c>
      <c r="K294" s="84">
        <f t="shared" si="156"/>
        <v>21533.440183637682</v>
      </c>
      <c r="L294" s="84">
        <f t="shared" si="157"/>
        <v>21666.04227574775</v>
      </c>
      <c r="M294" s="108">
        <f>IF(T294&lt;&gt;0,(((G294+1)*('Data Raw'!$N$1007-'Data Raw'!$N$1008)/2+'Data Raw'!$N$1008)*'Data Raw'!$M$1010+'Data Raw'!$M$1009)*AE294+AE294)</f>
        <v>21798.644367857814</v>
      </c>
      <c r="N294" s="84">
        <f t="shared" si="158"/>
        <v>21931.246459967879</v>
      </c>
      <c r="O294" s="84">
        <f t="shared" si="159"/>
        <v>22063.848552077947</v>
      </c>
      <c r="P294" s="84">
        <f t="shared" si="160"/>
        <v>22196.450644188011</v>
      </c>
      <c r="Q294" s="84">
        <f t="shared" si="161"/>
        <v>22329.052736298079</v>
      </c>
      <c r="R294" s="166" t="str">
        <f t="shared" si="167"/>
        <v/>
      </c>
      <c r="S294" s="109">
        <f>'Data Raw'!E336</f>
        <v>21286.66</v>
      </c>
      <c r="T294" s="109">
        <f>'Data Raw'!G336</f>
        <v>21586.66</v>
      </c>
      <c r="U294" s="109">
        <f>'Data Raw'!D336</f>
        <v>21833.4</v>
      </c>
      <c r="V294" s="166" t="str">
        <f t="shared" si="168"/>
        <v/>
      </c>
      <c r="W294" s="89">
        <f t="shared" si="151"/>
        <v>211.9843678578145</v>
      </c>
      <c r="X294" s="89">
        <f t="shared" si="152"/>
        <v>44937.372216077216</v>
      </c>
      <c r="Y294" s="89">
        <f t="shared" si="169"/>
        <v>258.27364452214778</v>
      </c>
      <c r="Z294" s="109">
        <f t="shared" si="162"/>
        <v>546.7400000000016</v>
      </c>
      <c r="AA294" s="89">
        <f t="shared" si="170"/>
        <v>443.66518312691534</v>
      </c>
      <c r="AB294" s="89">
        <f t="shared" si="171"/>
        <v>21415.126860065808</v>
      </c>
      <c r="AC294" s="89">
        <f t="shared" si="174"/>
        <v>22140.153139934191</v>
      </c>
      <c r="AD294" s="89">
        <f t="shared" si="175"/>
        <v>1</v>
      </c>
      <c r="AE294" s="89">
        <f>'Data Raw'!C336</f>
        <v>21777.64</v>
      </c>
      <c r="AF294" s="89"/>
      <c r="AG294" s="89">
        <f t="shared" si="146"/>
        <v>-190.97999999999956</v>
      </c>
      <c r="AH294" s="89">
        <f t="shared" si="147"/>
        <v>21.004367857814941</v>
      </c>
      <c r="AI294" s="109">
        <f t="shared" si="148"/>
        <v>1</v>
      </c>
      <c r="AJ294" s="109">
        <f t="shared" si="163"/>
        <v>50</v>
      </c>
      <c r="AK294" s="88"/>
      <c r="AL294" s="191" t="str">
        <f t="shared" si="164"/>
        <v/>
      </c>
      <c r="AM294" s="191">
        <f t="shared" si="165"/>
        <v>-190.97999999999956</v>
      </c>
      <c r="AN294" s="88"/>
      <c r="AO294" s="191"/>
      <c r="AP294" s="191">
        <f t="shared" si="149"/>
        <v>36473.36039999983</v>
      </c>
      <c r="AQ294" s="191">
        <f t="shared" si="172"/>
        <v>214.00109577825341</v>
      </c>
      <c r="AR294" s="191">
        <f t="shared" si="173"/>
        <v>-44.272548743894362</v>
      </c>
      <c r="AS294" s="250">
        <f t="shared" si="176"/>
        <v>0</v>
      </c>
      <c r="AT294" s="250">
        <f t="shared" si="177"/>
        <v>0</v>
      </c>
      <c r="AU294" s="250">
        <f t="shared" si="178"/>
        <v>1</v>
      </c>
      <c r="AV294" s="250">
        <f t="shared" si="179"/>
        <v>0</v>
      </c>
      <c r="AW294" s="250">
        <f t="shared" si="180"/>
        <v>0</v>
      </c>
      <c r="AX294" s="250">
        <f t="shared" si="181"/>
        <v>0</v>
      </c>
      <c r="AY294" s="89"/>
      <c r="AZ294" s="111"/>
      <c r="BA294" s="111"/>
      <c r="BB294" s="111"/>
      <c r="BC294" s="111"/>
      <c r="BD294" s="111"/>
      <c r="BE294" s="111"/>
      <c r="BF294" s="111"/>
      <c r="BG294" s="111"/>
      <c r="BH294" s="89"/>
      <c r="BI294" s="89"/>
      <c r="BJ294" s="89"/>
      <c r="BK294" s="89"/>
      <c r="BL294" s="89"/>
    </row>
    <row r="295" spans="1:64" x14ac:dyDescent="0.25">
      <c r="A295" s="86">
        <f t="shared" si="150"/>
        <v>294</v>
      </c>
      <c r="B295" s="113">
        <v>3.3335412851288569E-2</v>
      </c>
      <c r="C295" s="88"/>
      <c r="D295" s="88"/>
      <c r="E295" s="194">
        <f t="shared" si="153"/>
        <v>1.8645680024294679E-2</v>
      </c>
      <c r="F295" s="89">
        <f t="shared" si="166"/>
        <v>1.5974083665038256E-3</v>
      </c>
      <c r="G295" s="113">
        <v>0.12399100425932968</v>
      </c>
      <c r="H295" s="88"/>
      <c r="I295" s="84">
        <f t="shared" si="154"/>
        <v>20813.926421876346</v>
      </c>
      <c r="J295" s="84">
        <f t="shared" si="155"/>
        <v>20943.063244137422</v>
      </c>
      <c r="K295" s="84">
        <f t="shared" si="156"/>
        <v>21072.200066398495</v>
      </c>
      <c r="L295" s="84">
        <f t="shared" si="157"/>
        <v>21201.336888659571</v>
      </c>
      <c r="M295" s="108">
        <f>IF(T295&lt;&gt;0,(((G295+1)*('Data Raw'!$N$1007-'Data Raw'!$N$1008)/2+'Data Raw'!$N$1008)*'Data Raw'!$M$1010+'Data Raw'!$M$1009)*AE295+AE295)</f>
        <v>21330.473710920643</v>
      </c>
      <c r="N295" s="84">
        <f t="shared" si="158"/>
        <v>21459.610533181716</v>
      </c>
      <c r="O295" s="84">
        <f t="shared" si="159"/>
        <v>21588.747355442792</v>
      </c>
      <c r="P295" s="84">
        <f t="shared" si="160"/>
        <v>21717.884177703865</v>
      </c>
      <c r="Q295" s="84">
        <f t="shared" si="161"/>
        <v>21847.020999964941</v>
      </c>
      <c r="R295" s="166" t="str">
        <f t="shared" si="167"/>
        <v/>
      </c>
      <c r="S295" s="109">
        <f>'Data Raw'!E337</f>
        <v>21200.93</v>
      </c>
      <c r="T295" s="109">
        <f>'Data Raw'!G337</f>
        <v>21643.58</v>
      </c>
      <c r="U295" s="109">
        <f>'Data Raw'!D337</f>
        <v>21643.58</v>
      </c>
      <c r="V295" s="166" t="str">
        <f t="shared" si="168"/>
        <v/>
      </c>
      <c r="W295" s="89">
        <f t="shared" si="151"/>
        <v>-313.10628907935825</v>
      </c>
      <c r="X295" s="89">
        <f t="shared" si="152"/>
        <v>98035.548261046657</v>
      </c>
      <c r="Y295" s="89">
        <f t="shared" si="169"/>
        <v>266.79772996184721</v>
      </c>
      <c r="Z295" s="109">
        <f t="shared" si="162"/>
        <v>442.65000000000146</v>
      </c>
      <c r="AA295" s="89">
        <f t="shared" si="170"/>
        <v>443.52015696592764</v>
      </c>
      <c r="AB295" s="89">
        <f t="shared" si="171"/>
        <v>20975.584594342123</v>
      </c>
      <c r="AC295" s="89">
        <f t="shared" si="174"/>
        <v>21729.815405657879</v>
      </c>
      <c r="AD295" s="89">
        <f t="shared" si="175"/>
        <v>1</v>
      </c>
      <c r="AE295" s="89">
        <f>'Data Raw'!C337</f>
        <v>21352.7</v>
      </c>
      <c r="AF295" s="89"/>
      <c r="AG295" s="89">
        <f t="shared" si="146"/>
        <v>290.88000000000102</v>
      </c>
      <c r="AH295" s="89">
        <f t="shared" si="147"/>
        <v>-22.22628907935723</v>
      </c>
      <c r="AI295" s="109">
        <f t="shared" si="148"/>
        <v>-1</v>
      </c>
      <c r="AJ295" s="109">
        <f t="shared" si="163"/>
        <v>50</v>
      </c>
      <c r="AK295" s="88"/>
      <c r="AL295" s="191" t="str">
        <f t="shared" si="164"/>
        <v/>
      </c>
      <c r="AM295" s="191">
        <f t="shared" si="165"/>
        <v>-290.88000000000102</v>
      </c>
      <c r="AN295" s="88"/>
      <c r="AO295" s="191"/>
      <c r="AP295" s="191">
        <f t="shared" si="149"/>
        <v>84611.174400000586</v>
      </c>
      <c r="AQ295" s="191">
        <f t="shared" si="172"/>
        <v>222.54319624733648</v>
      </c>
      <c r="AR295" s="191">
        <f t="shared" si="173"/>
        <v>-44.254533714510728</v>
      </c>
      <c r="AS295" s="250">
        <f t="shared" si="176"/>
        <v>0</v>
      </c>
      <c r="AT295" s="250">
        <f t="shared" si="177"/>
        <v>0</v>
      </c>
      <c r="AU295" s="250">
        <f t="shared" si="178"/>
        <v>0</v>
      </c>
      <c r="AV295" s="250">
        <f t="shared" si="179"/>
        <v>0</v>
      </c>
      <c r="AW295" s="250">
        <f t="shared" si="180"/>
        <v>1</v>
      </c>
      <c r="AX295" s="250">
        <f t="shared" si="181"/>
        <v>0</v>
      </c>
      <c r="AY295" s="89"/>
      <c r="AZ295" s="111"/>
      <c r="BA295" s="111"/>
      <c r="BB295" s="111"/>
      <c r="BC295" s="111"/>
      <c r="BD295" s="111"/>
      <c r="BE295" s="111"/>
      <c r="BF295" s="111"/>
      <c r="BG295" s="111"/>
      <c r="BH295" s="89"/>
      <c r="BI295" s="89"/>
      <c r="BJ295" s="89"/>
      <c r="BK295" s="89"/>
      <c r="BL295" s="89"/>
    </row>
    <row r="296" spans="1:64" x14ac:dyDescent="0.25">
      <c r="A296" s="86">
        <f t="shared" si="150"/>
        <v>295</v>
      </c>
      <c r="B296" s="113">
        <v>2.5088090333052482E-2</v>
      </c>
      <c r="C296" s="88"/>
      <c r="D296" s="88"/>
      <c r="E296" s="194">
        <f t="shared" si="153"/>
        <v>-8.2473225182360874E-3</v>
      </c>
      <c r="F296" s="89">
        <f t="shared" si="166"/>
        <v>1.9101824011240939E-4</v>
      </c>
      <c r="G296" s="113">
        <v>0.16156002091503724</v>
      </c>
      <c r="H296" s="88"/>
      <c r="I296" s="84">
        <f t="shared" si="154"/>
        <v>21471.559076211459</v>
      </c>
      <c r="J296" s="84">
        <f t="shared" si="155"/>
        <v>21604.957941192381</v>
      </c>
      <c r="K296" s="84">
        <f t="shared" si="156"/>
        <v>21738.356806173306</v>
      </c>
      <c r="L296" s="84">
        <f t="shared" si="157"/>
        <v>21871.755671154227</v>
      </c>
      <c r="M296" s="108">
        <f>IF(T296&lt;&gt;0,(((G296+1)*('Data Raw'!$N$1007-'Data Raw'!$N$1008)/2+'Data Raw'!$N$1008)*'Data Raw'!$M$1010+'Data Raw'!$M$1009)*AE296+AE296)</f>
        <v>22005.154536135153</v>
      </c>
      <c r="N296" s="84">
        <f t="shared" si="158"/>
        <v>22138.553401116078</v>
      </c>
      <c r="O296" s="84">
        <f t="shared" si="159"/>
        <v>22271.952266097</v>
      </c>
      <c r="P296" s="84">
        <f t="shared" si="160"/>
        <v>22405.351131077925</v>
      </c>
      <c r="Q296" s="84">
        <f t="shared" si="161"/>
        <v>22538.749996058847</v>
      </c>
      <c r="R296" s="166" t="str">
        <f t="shared" si="167"/>
        <v/>
      </c>
      <c r="S296" s="109">
        <f>'Data Raw'!E338</f>
        <v>21614.65</v>
      </c>
      <c r="T296" s="109">
        <f>'Data Raw'!G338</f>
        <v>21725.78</v>
      </c>
      <c r="U296" s="109">
        <f>'Data Raw'!D338</f>
        <v>21961.75</v>
      </c>
      <c r="V296" s="166" t="str">
        <f t="shared" si="168"/>
        <v/>
      </c>
      <c r="W296" s="89">
        <f t="shared" si="151"/>
        <v>279.3745361351539</v>
      </c>
      <c r="X296" s="89">
        <f t="shared" si="152"/>
        <v>78050.13144073241</v>
      </c>
      <c r="Y296" s="89">
        <f t="shared" si="169"/>
        <v>268.63046942314662</v>
      </c>
      <c r="Z296" s="109">
        <f t="shared" si="162"/>
        <v>347.09999999999854</v>
      </c>
      <c r="AA296" s="89">
        <f t="shared" si="170"/>
        <v>429.74584882793772</v>
      </c>
      <c r="AB296" s="89">
        <f t="shared" si="171"/>
        <v>21584.757866578962</v>
      </c>
      <c r="AC296" s="89">
        <f t="shared" si="174"/>
        <v>22338.742133421038</v>
      </c>
      <c r="AD296" s="89">
        <f t="shared" si="175"/>
        <v>1</v>
      </c>
      <c r="AE296" s="89">
        <f>'Data Raw'!C338</f>
        <v>21961.75</v>
      </c>
      <c r="AF296" s="89"/>
      <c r="AG296" s="89">
        <f t="shared" si="146"/>
        <v>-235.97000000000116</v>
      </c>
      <c r="AH296" s="89">
        <f t="shared" si="147"/>
        <v>43.404536135152739</v>
      </c>
      <c r="AI296" s="109">
        <f t="shared" si="148"/>
        <v>1</v>
      </c>
      <c r="AJ296" s="109">
        <f t="shared" si="163"/>
        <v>50</v>
      </c>
      <c r="AK296" s="88"/>
      <c r="AL296" s="191" t="str">
        <f t="shared" si="164"/>
        <v/>
      </c>
      <c r="AM296" s="191">
        <f t="shared" si="165"/>
        <v>-235.97000000000116</v>
      </c>
      <c r="AN296" s="88"/>
      <c r="AO296" s="191"/>
      <c r="AP296" s="191">
        <f t="shared" si="149"/>
        <v>55681.840900000549</v>
      </c>
      <c r="AQ296" s="191">
        <f t="shared" si="172"/>
        <v>224.0350633309659</v>
      </c>
      <c r="AR296" s="191">
        <f t="shared" si="173"/>
        <v>-44.595406092180724</v>
      </c>
      <c r="AS296" s="250">
        <f t="shared" si="176"/>
        <v>0</v>
      </c>
      <c r="AT296" s="250">
        <f t="shared" si="177"/>
        <v>1</v>
      </c>
      <c r="AU296" s="250">
        <f t="shared" si="178"/>
        <v>0</v>
      </c>
      <c r="AV296" s="250">
        <f t="shared" si="179"/>
        <v>0</v>
      </c>
      <c r="AW296" s="250">
        <f t="shared" si="180"/>
        <v>0</v>
      </c>
      <c r="AX296" s="250">
        <f t="shared" si="181"/>
        <v>0</v>
      </c>
      <c r="AY296" s="89"/>
      <c r="AZ296" s="111"/>
      <c r="BA296" s="111"/>
      <c r="BB296" s="111"/>
      <c r="BC296" s="111"/>
      <c r="BD296" s="111"/>
      <c r="BE296" s="111"/>
      <c r="BF296" s="111"/>
      <c r="BG296" s="111"/>
      <c r="BH296" s="89"/>
      <c r="BI296" s="89"/>
      <c r="BJ296" s="89"/>
      <c r="BK296" s="89"/>
      <c r="BL296" s="89"/>
    </row>
    <row r="297" spans="1:64" x14ac:dyDescent="0.25">
      <c r="A297" s="86">
        <f t="shared" si="150"/>
        <v>296</v>
      </c>
      <c r="B297" s="113">
        <v>3.7641419084684595E-2</v>
      </c>
      <c r="C297" s="88"/>
      <c r="D297" s="88"/>
      <c r="E297" s="194">
        <f t="shared" si="153"/>
        <v>1.2553328751632113E-2</v>
      </c>
      <c r="F297" s="89">
        <f t="shared" si="166"/>
        <v>1.9570625989009383E-3</v>
      </c>
      <c r="G297" s="113">
        <v>0.12998360871852599</v>
      </c>
      <c r="H297" s="88"/>
      <c r="I297" s="84">
        <f t="shared" si="154"/>
        <v>20921.493415870325</v>
      </c>
      <c r="J297" s="84">
        <f t="shared" si="155"/>
        <v>21055.808650581901</v>
      </c>
      <c r="K297" s="84">
        <f t="shared" si="156"/>
        <v>21190.123885293473</v>
      </c>
      <c r="L297" s="84">
        <f t="shared" si="157"/>
        <v>21324.439120005049</v>
      </c>
      <c r="M297" s="108">
        <f>IF(T297&lt;&gt;0,(((G297+1)*('Data Raw'!$N$1007-'Data Raw'!$N$1008)/2+'Data Raw'!$N$1008)*'Data Raw'!$M$1010+'Data Raw'!$M$1009)*AE297+AE297)</f>
        <v>21458.754354716621</v>
      </c>
      <c r="N297" s="84">
        <f t="shared" si="158"/>
        <v>21593.069589428193</v>
      </c>
      <c r="O297" s="84">
        <f t="shared" si="159"/>
        <v>21727.384824139768</v>
      </c>
      <c r="P297" s="84">
        <f t="shared" si="160"/>
        <v>21861.70005885134</v>
      </c>
      <c r="Q297" s="84">
        <f t="shared" si="161"/>
        <v>21996.015293562916</v>
      </c>
      <c r="R297" s="166" t="str">
        <f t="shared" si="167"/>
        <v/>
      </c>
      <c r="S297" s="109">
        <f>'Data Raw'!E339</f>
        <v>21001.63</v>
      </c>
      <c r="T297" s="109">
        <f>'Data Raw'!G339</f>
        <v>21124.2</v>
      </c>
      <c r="U297" s="109">
        <f>'Data Raw'!D339</f>
        <v>21470.77</v>
      </c>
      <c r="V297" s="166">
        <f t="shared" si="168"/>
        <v>1</v>
      </c>
      <c r="W297" s="89">
        <f t="shared" si="151"/>
        <v>334.55435471661986</v>
      </c>
      <c r="X297" s="89">
        <f t="shared" si="152"/>
        <v>111926.61625985391</v>
      </c>
      <c r="Y297" s="89">
        <f t="shared" si="169"/>
        <v>279.00347946495339</v>
      </c>
      <c r="Z297" s="109">
        <f t="shared" si="162"/>
        <v>469.13999999999942</v>
      </c>
      <c r="AA297" s="89">
        <f t="shared" si="170"/>
        <v>435.37358470966086</v>
      </c>
      <c r="AB297" s="89">
        <f t="shared" si="171"/>
        <v>21105.486028496252</v>
      </c>
      <c r="AC297" s="89">
        <f t="shared" si="174"/>
        <v>21836.053971503748</v>
      </c>
      <c r="AD297" s="89">
        <f t="shared" si="175"/>
        <v>1</v>
      </c>
      <c r="AE297" s="89">
        <f>'Data Raw'!C339</f>
        <v>21470.77</v>
      </c>
      <c r="AF297" s="89"/>
      <c r="AG297" s="89">
        <f t="shared" si="146"/>
        <v>-346.56999999999971</v>
      </c>
      <c r="AH297" s="89">
        <f t="shared" si="147"/>
        <v>-12.015645283379854</v>
      </c>
      <c r="AI297" s="109">
        <f t="shared" si="148"/>
        <v>-1</v>
      </c>
      <c r="AJ297" s="109">
        <f t="shared" si="163"/>
        <v>50</v>
      </c>
      <c r="AK297" s="88"/>
      <c r="AL297" s="191">
        <f t="shared" si="164"/>
        <v>235.97000000000116</v>
      </c>
      <c r="AM297" s="191" t="str">
        <f t="shared" si="165"/>
        <v/>
      </c>
      <c r="AN297" s="88"/>
      <c r="AO297" s="191"/>
      <c r="AP297" s="191">
        <f t="shared" si="149"/>
        <v>120110.76489999981</v>
      </c>
      <c r="AQ297" s="191">
        <f t="shared" si="172"/>
        <v>237.65005629419187</v>
      </c>
      <c r="AR297" s="191">
        <f t="shared" si="173"/>
        <v>-41.353423170761516</v>
      </c>
      <c r="AS297" s="250">
        <f t="shared" si="176"/>
        <v>0</v>
      </c>
      <c r="AT297" s="250">
        <f t="shared" si="177"/>
        <v>1</v>
      </c>
      <c r="AU297" s="250">
        <f t="shared" si="178"/>
        <v>0</v>
      </c>
      <c r="AV297" s="250">
        <f t="shared" si="179"/>
        <v>0</v>
      </c>
      <c r="AW297" s="250">
        <f t="shared" si="180"/>
        <v>0</v>
      </c>
      <c r="AX297" s="250">
        <f t="shared" si="181"/>
        <v>0</v>
      </c>
      <c r="AY297" s="89"/>
      <c r="AZ297" s="111"/>
      <c r="BA297" s="111"/>
      <c r="BB297" s="111"/>
      <c r="BC297" s="111"/>
      <c r="BD297" s="111"/>
      <c r="BE297" s="111"/>
      <c r="BF297" s="111"/>
      <c r="BG297" s="111"/>
      <c r="BH297" s="89"/>
      <c r="BI297" s="89"/>
      <c r="BJ297" s="89"/>
      <c r="BK297" s="89"/>
      <c r="BL297" s="89"/>
    </row>
    <row r="298" spans="1:64" x14ac:dyDescent="0.25">
      <c r="A298" s="86">
        <f t="shared" si="150"/>
        <v>297</v>
      </c>
      <c r="B298" s="113">
        <v>1.2953382142851644E-4</v>
      </c>
      <c r="C298" s="88"/>
      <c r="D298" s="88"/>
      <c r="E298" s="194">
        <f t="shared" si="153"/>
        <v>-3.7511885263256078E-2</v>
      </c>
      <c r="F298" s="89">
        <f t="shared" si="166"/>
        <v>-3.6813585242643498E-3</v>
      </c>
      <c r="G298" s="113">
        <v>8.9637222819366605E-2</v>
      </c>
      <c r="H298" s="88"/>
      <c r="I298" s="84">
        <f t="shared" si="154"/>
        <v>20267.624422625173</v>
      </c>
      <c r="J298" s="84">
        <f t="shared" si="155"/>
        <v>20407.12616235765</v>
      </c>
      <c r="K298" s="84">
        <f t="shared" si="156"/>
        <v>20546.627902090127</v>
      </c>
      <c r="L298" s="84">
        <f t="shared" si="157"/>
        <v>20686.129641822605</v>
      </c>
      <c r="M298" s="108">
        <f>IF(T298&lt;&gt;0,(((G298+1)*('Data Raw'!$N$1007-'Data Raw'!$N$1008)/2+'Data Raw'!$N$1008)*'Data Raw'!$M$1010+'Data Raw'!$M$1009)*AE298+AE298)</f>
        <v>20825.631381555082</v>
      </c>
      <c r="N298" s="84">
        <f t="shared" si="158"/>
        <v>20965.133121287559</v>
      </c>
      <c r="O298" s="84">
        <f t="shared" si="159"/>
        <v>21104.634861020037</v>
      </c>
      <c r="P298" s="84">
        <f t="shared" si="160"/>
        <v>21244.136600752514</v>
      </c>
      <c r="Q298" s="84">
        <f t="shared" si="161"/>
        <v>21383.638340484991</v>
      </c>
      <c r="R298" s="166" t="str">
        <f t="shared" si="167"/>
        <v/>
      </c>
      <c r="S298" s="109">
        <f>'Data Raw'!E340</f>
        <v>20779.59</v>
      </c>
      <c r="T298" s="109">
        <f>'Data Raw'!G340</f>
        <v>20844.740000000002</v>
      </c>
      <c r="U298" s="109">
        <f>'Data Raw'!D340</f>
        <v>21084.09</v>
      </c>
      <c r="V298" s="166">
        <f t="shared" si="168"/>
        <v>1</v>
      </c>
      <c r="W298" s="89">
        <f t="shared" si="151"/>
        <v>-19.108618444919557</v>
      </c>
      <c r="X298" s="89">
        <f t="shared" si="152"/>
        <v>365.13929887351992</v>
      </c>
      <c r="Y298" s="89">
        <f t="shared" si="169"/>
        <v>258.40797992437615</v>
      </c>
      <c r="Z298" s="109">
        <f t="shared" si="162"/>
        <v>304.5</v>
      </c>
      <c r="AA298" s="89">
        <f t="shared" si="170"/>
        <v>416.67735832256642</v>
      </c>
      <c r="AB298" s="89">
        <f t="shared" si="171"/>
        <v>20535.002452996789</v>
      </c>
      <c r="AC298" s="89">
        <f t="shared" si="174"/>
        <v>21275.137547003211</v>
      </c>
      <c r="AD298" s="89">
        <f t="shared" si="175"/>
        <v>1</v>
      </c>
      <c r="AE298" s="89">
        <f>'Data Raw'!C340</f>
        <v>20905.07</v>
      </c>
      <c r="AF298" s="89"/>
      <c r="AG298" s="89">
        <f t="shared" si="146"/>
        <v>-60.329999999998108</v>
      </c>
      <c r="AH298" s="89">
        <f t="shared" si="147"/>
        <v>-79.438618444917665</v>
      </c>
      <c r="AI298" s="109">
        <f t="shared" si="148"/>
        <v>-1</v>
      </c>
      <c r="AJ298" s="109">
        <f t="shared" si="163"/>
        <v>50</v>
      </c>
      <c r="AK298" s="88"/>
      <c r="AL298" s="191">
        <f t="shared" si="164"/>
        <v>346.56999999999971</v>
      </c>
      <c r="AM298" s="191" t="str">
        <f t="shared" si="165"/>
        <v/>
      </c>
      <c r="AN298" s="88"/>
      <c r="AO298" s="191"/>
      <c r="AP298" s="191">
        <f t="shared" si="149"/>
        <v>3639.7088999997718</v>
      </c>
      <c r="AQ298" s="191">
        <f t="shared" si="172"/>
        <v>217.94782781705922</v>
      </c>
      <c r="AR298" s="191">
        <f t="shared" si="173"/>
        <v>-40.460152107316929</v>
      </c>
      <c r="AS298" s="250">
        <f t="shared" si="176"/>
        <v>0</v>
      </c>
      <c r="AT298" s="250">
        <f t="shared" si="177"/>
        <v>0</v>
      </c>
      <c r="AU298" s="250">
        <f t="shared" si="178"/>
        <v>0</v>
      </c>
      <c r="AV298" s="250">
        <f t="shared" si="179"/>
        <v>1</v>
      </c>
      <c r="AW298" s="250">
        <f t="shared" si="180"/>
        <v>0</v>
      </c>
      <c r="AX298" s="250">
        <f t="shared" si="181"/>
        <v>0</v>
      </c>
      <c r="AY298" s="89"/>
      <c r="AZ298" s="111"/>
      <c r="BA298" s="111"/>
      <c r="BB298" s="111"/>
      <c r="BC298" s="111"/>
      <c r="BD298" s="111"/>
      <c r="BE298" s="111"/>
      <c r="BF298" s="111"/>
      <c r="BG298" s="111"/>
      <c r="BH298" s="89"/>
      <c r="BI298" s="89"/>
      <c r="BJ298" s="89"/>
      <c r="BK298" s="89"/>
      <c r="BL298" s="89"/>
    </row>
    <row r="299" spans="1:64" x14ac:dyDescent="0.25">
      <c r="A299" s="86">
        <f t="shared" si="150"/>
        <v>298</v>
      </c>
      <c r="B299" s="113">
        <v>5.5365821120019812E-4</v>
      </c>
      <c r="C299" s="88"/>
      <c r="D299" s="88"/>
      <c r="E299" s="194">
        <f t="shared" si="153"/>
        <v>4.2412438977168168E-4</v>
      </c>
      <c r="F299" s="89">
        <f t="shared" si="166"/>
        <v>-3.0948609651163454E-3</v>
      </c>
      <c r="G299" s="113">
        <v>9.2853100746161113E-2</v>
      </c>
      <c r="H299" s="88"/>
      <c r="I299" s="84">
        <f t="shared" si="154"/>
        <v>20320.65183983534</v>
      </c>
      <c r="J299" s="84">
        <f t="shared" si="155"/>
        <v>20449.855829797529</v>
      </c>
      <c r="K299" s="84">
        <f t="shared" si="156"/>
        <v>20579.059819759717</v>
      </c>
      <c r="L299" s="84">
        <f t="shared" si="157"/>
        <v>20708.263809721906</v>
      </c>
      <c r="M299" s="108">
        <f>IF(T299&lt;&gt;0,(((G299+1)*('Data Raw'!$N$1007-'Data Raw'!$N$1008)/2+'Data Raw'!$N$1008)*'Data Raw'!$M$1010+'Data Raw'!$M$1009)*AE299+AE299)</f>
        <v>20837.467799684095</v>
      </c>
      <c r="N299" s="84">
        <f t="shared" si="158"/>
        <v>20966.671789646283</v>
      </c>
      <c r="O299" s="84">
        <f t="shared" si="159"/>
        <v>21095.875779608472</v>
      </c>
      <c r="P299" s="84">
        <f t="shared" si="160"/>
        <v>21225.079769570661</v>
      </c>
      <c r="Q299" s="84">
        <f t="shared" si="161"/>
        <v>21354.283759532849</v>
      </c>
      <c r="R299" s="166" t="str">
        <f t="shared" si="167"/>
        <v/>
      </c>
      <c r="S299" s="109">
        <f>'Data Raw'!E341</f>
        <v>20751.48</v>
      </c>
      <c r="T299" s="109">
        <f>'Data Raw'!G341</f>
        <v>20797.95</v>
      </c>
      <c r="U299" s="109">
        <f>'Data Raw'!D341</f>
        <v>21040.34</v>
      </c>
      <c r="V299" s="166">
        <f t="shared" si="168"/>
        <v>1</v>
      </c>
      <c r="W299" s="89">
        <f t="shared" si="151"/>
        <v>39.517799684093916</v>
      </c>
      <c r="X299" s="89">
        <f t="shared" si="152"/>
        <v>1561.6564918721731</v>
      </c>
      <c r="Y299" s="89">
        <f t="shared" si="169"/>
        <v>239.70510484565133</v>
      </c>
      <c r="Z299" s="109">
        <f t="shared" si="162"/>
        <v>288.86000000000058</v>
      </c>
      <c r="AA299" s="89">
        <f t="shared" si="170"/>
        <v>398.417735705057</v>
      </c>
      <c r="AB299" s="89">
        <f t="shared" si="171"/>
        <v>20557.354245425817</v>
      </c>
      <c r="AC299" s="89">
        <f t="shared" si="174"/>
        <v>21265.705754574181</v>
      </c>
      <c r="AD299" s="89">
        <f t="shared" si="175"/>
        <v>1</v>
      </c>
      <c r="AE299" s="89">
        <f>'Data Raw'!C341</f>
        <v>20911.53</v>
      </c>
      <c r="AF299" s="89"/>
      <c r="AG299" s="89">
        <f t="shared" si="146"/>
        <v>-113.57999999999811</v>
      </c>
      <c r="AH299" s="89">
        <f t="shared" si="147"/>
        <v>-74.062200315904192</v>
      </c>
      <c r="AI299" s="109">
        <f t="shared" si="148"/>
        <v>-1</v>
      </c>
      <c r="AJ299" s="109">
        <f t="shared" si="163"/>
        <v>50</v>
      </c>
      <c r="AK299" s="88"/>
      <c r="AL299" s="191">
        <f t="shared" si="164"/>
        <v>60.329999999998108</v>
      </c>
      <c r="AM299" s="191" t="str">
        <f t="shared" si="165"/>
        <v/>
      </c>
      <c r="AN299" s="88"/>
      <c r="AO299" s="191"/>
      <c r="AP299" s="191">
        <f t="shared" si="149"/>
        <v>12900.416399999571</v>
      </c>
      <c r="AQ299" s="191">
        <f t="shared" si="172"/>
        <v>206.35140250405243</v>
      </c>
      <c r="AR299" s="191">
        <f t="shared" si="173"/>
        <v>-33.353702341598904</v>
      </c>
      <c r="AS299" s="250">
        <f t="shared" si="176"/>
        <v>0</v>
      </c>
      <c r="AT299" s="250">
        <f t="shared" si="177"/>
        <v>0</v>
      </c>
      <c r="AU299" s="250">
        <f t="shared" si="178"/>
        <v>1</v>
      </c>
      <c r="AV299" s="250">
        <f t="shared" si="179"/>
        <v>0</v>
      </c>
      <c r="AW299" s="250">
        <f t="shared" si="180"/>
        <v>0</v>
      </c>
      <c r="AX299" s="250">
        <f t="shared" si="181"/>
        <v>0</v>
      </c>
      <c r="AY299" s="89"/>
      <c r="AZ299" s="111"/>
      <c r="BA299" s="111"/>
      <c r="BB299" s="111"/>
      <c r="BC299" s="111"/>
      <c r="BD299" s="111"/>
      <c r="BE299" s="111"/>
      <c r="BF299" s="111"/>
      <c r="BG299" s="111"/>
      <c r="BH299" s="89"/>
      <c r="BI299" s="89"/>
      <c r="BJ299" s="89"/>
      <c r="BK299" s="89"/>
      <c r="BL299" s="89"/>
    </row>
    <row r="300" spans="1:64" x14ac:dyDescent="0.25">
      <c r="A300" s="86">
        <f t="shared" si="150"/>
        <v>299</v>
      </c>
      <c r="B300" s="113">
        <v>6.9430686275383788E-5</v>
      </c>
      <c r="C300" s="88"/>
      <c r="D300" s="88"/>
      <c r="E300" s="194">
        <f t="shared" si="153"/>
        <v>-4.8422752492481433E-4</v>
      </c>
      <c r="F300" s="89">
        <f t="shared" si="166"/>
        <v>-2.7219133308032696E-3</v>
      </c>
      <c r="G300" s="113">
        <v>8.8511016132638509E-2</v>
      </c>
      <c r="H300" s="88"/>
      <c r="I300" s="84">
        <f t="shared" si="154"/>
        <v>20257.868015713924</v>
      </c>
      <c r="J300" s="84">
        <f t="shared" si="155"/>
        <v>20377.720568136752</v>
      </c>
      <c r="K300" s="84">
        <f t="shared" si="156"/>
        <v>20497.573120559577</v>
      </c>
      <c r="L300" s="84">
        <f t="shared" si="157"/>
        <v>20617.425672982405</v>
      </c>
      <c r="M300" s="108">
        <f>IF(T300&lt;&gt;0,(((G300+1)*('Data Raw'!$N$1007-'Data Raw'!$N$1008)/2+'Data Raw'!$N$1008)*'Data Raw'!$M$1010+'Data Raw'!$M$1009)*AE300+AE300)</f>
        <v>20737.278225405229</v>
      </c>
      <c r="N300" s="84">
        <f t="shared" si="158"/>
        <v>20857.130777828053</v>
      </c>
      <c r="O300" s="84">
        <f t="shared" si="159"/>
        <v>20976.983330250881</v>
      </c>
      <c r="P300" s="84">
        <f t="shared" si="160"/>
        <v>21096.835882673706</v>
      </c>
      <c r="Q300" s="84">
        <f t="shared" si="161"/>
        <v>21216.688435096534</v>
      </c>
      <c r="R300" s="166" t="str">
        <f t="shared" si="167"/>
        <v/>
      </c>
      <c r="S300" s="109">
        <f>'Data Raw'!E342</f>
        <v>20554.150000000001</v>
      </c>
      <c r="T300" s="109">
        <f>'Data Raw'!G342</f>
        <v>20751.21</v>
      </c>
      <c r="U300" s="109">
        <f>'Data Raw'!D342</f>
        <v>20888.8</v>
      </c>
      <c r="V300" s="166">
        <f t="shared" si="168"/>
        <v>1</v>
      </c>
      <c r="W300" s="89">
        <f t="shared" si="151"/>
        <v>-13.931774594770104</v>
      </c>
      <c r="X300" s="89">
        <f t="shared" si="152"/>
        <v>194.09434335948171</v>
      </c>
      <c r="Y300" s="89">
        <f t="shared" si="169"/>
        <v>221.98626665299679</v>
      </c>
      <c r="Z300" s="109">
        <f t="shared" si="162"/>
        <v>334.64999999999782</v>
      </c>
      <c r="AA300" s="89">
        <f t="shared" si="170"/>
        <v>389.30805917576282</v>
      </c>
      <c r="AB300" s="89">
        <f t="shared" si="171"/>
        <v>20479.614924650701</v>
      </c>
      <c r="AC300" s="89">
        <f t="shared" si="174"/>
        <v>21156.9250753493</v>
      </c>
      <c r="AD300" s="89">
        <f t="shared" si="175"/>
        <v>1</v>
      </c>
      <c r="AE300" s="89">
        <f>'Data Raw'!C342</f>
        <v>20818.27</v>
      </c>
      <c r="AF300" s="89"/>
      <c r="AG300" s="89">
        <f t="shared" si="146"/>
        <v>-67.06000000000131</v>
      </c>
      <c r="AH300" s="89">
        <f t="shared" si="147"/>
        <v>-80.991774594771414</v>
      </c>
      <c r="AI300" s="109">
        <f t="shared" si="148"/>
        <v>-1</v>
      </c>
      <c r="AJ300" s="109">
        <f t="shared" si="163"/>
        <v>50</v>
      </c>
      <c r="AK300" s="88"/>
      <c r="AL300" s="191">
        <f t="shared" si="164"/>
        <v>113.57999999999811</v>
      </c>
      <c r="AM300" s="191" t="str">
        <f t="shared" si="165"/>
        <v/>
      </c>
      <c r="AN300" s="88"/>
      <c r="AO300" s="191"/>
      <c r="AP300" s="191">
        <f t="shared" si="149"/>
        <v>4497.0436000001755</v>
      </c>
      <c r="AQ300" s="191">
        <f t="shared" si="172"/>
        <v>190.87458000360232</v>
      </c>
      <c r="AR300" s="191">
        <f t="shared" si="173"/>
        <v>-31.111686649394471</v>
      </c>
      <c r="AS300" s="250">
        <f t="shared" si="176"/>
        <v>0</v>
      </c>
      <c r="AT300" s="250">
        <f t="shared" si="177"/>
        <v>0</v>
      </c>
      <c r="AU300" s="250">
        <f t="shared" si="178"/>
        <v>0</v>
      </c>
      <c r="AV300" s="250">
        <f t="shared" si="179"/>
        <v>1</v>
      </c>
      <c r="AW300" s="250">
        <f t="shared" si="180"/>
        <v>0</v>
      </c>
      <c r="AX300" s="250">
        <f t="shared" si="181"/>
        <v>0</v>
      </c>
      <c r="AY300" s="89"/>
      <c r="AZ300" s="111"/>
      <c r="BA300" s="111"/>
      <c r="BB300" s="111"/>
      <c r="BC300" s="111"/>
      <c r="BD300" s="111"/>
      <c r="BE300" s="111"/>
      <c r="BF300" s="111"/>
      <c r="BG300" s="111"/>
      <c r="BH300" s="89"/>
      <c r="BI300" s="89"/>
      <c r="BJ300" s="89"/>
      <c r="BK300" s="89"/>
      <c r="BL300" s="89"/>
    </row>
    <row r="301" spans="1:64" x14ac:dyDescent="0.25">
      <c r="A301" s="86">
        <f t="shared" si="150"/>
        <v>300</v>
      </c>
      <c r="B301" s="113">
        <v>7.8766210872406942E-3</v>
      </c>
      <c r="C301" s="88"/>
      <c r="D301" s="88"/>
      <c r="E301" s="194">
        <f t="shared" si="153"/>
        <v>7.8071904009653107E-3</v>
      </c>
      <c r="F301" s="89">
        <f t="shared" si="166"/>
        <v>-1.2177556548363295E-3</v>
      </c>
      <c r="G301" s="113">
        <v>8.9558992657321271E-2</v>
      </c>
      <c r="H301" s="88"/>
      <c r="I301" s="84">
        <f t="shared" si="154"/>
        <v>20000.025145975316</v>
      </c>
      <c r="J301" s="84">
        <f t="shared" si="155"/>
        <v>20111.01827930181</v>
      </c>
      <c r="K301" s="84">
        <f t="shared" si="156"/>
        <v>20222.011412628312</v>
      </c>
      <c r="L301" s="84">
        <f t="shared" si="157"/>
        <v>20333.004545954809</v>
      </c>
      <c r="M301" s="108">
        <f>IF(T301&lt;&gt;0,(((G301+1)*('Data Raw'!$N$1007-'Data Raw'!$N$1008)/2+'Data Raw'!$N$1008)*'Data Raw'!$M$1010+'Data Raw'!$M$1009)*AE301+AE301)</f>
        <v>20443.997679281307</v>
      </c>
      <c r="N301" s="84">
        <f t="shared" si="158"/>
        <v>20554.990812607804</v>
      </c>
      <c r="O301" s="84">
        <f t="shared" si="159"/>
        <v>20665.983945934302</v>
      </c>
      <c r="P301" s="84">
        <f t="shared" si="160"/>
        <v>20776.977079260803</v>
      </c>
      <c r="Q301" s="84">
        <f t="shared" si="161"/>
        <v>20887.970212587297</v>
      </c>
      <c r="R301" s="166" t="str">
        <f t="shared" si="167"/>
        <v/>
      </c>
      <c r="S301" s="109">
        <f>'Data Raw'!E343</f>
        <v>20215.97</v>
      </c>
      <c r="T301" s="109">
        <f>'Data Raw'!G343</f>
        <v>20297.72</v>
      </c>
      <c r="U301" s="109">
        <f>'Data Raw'!D343</f>
        <v>20656.96</v>
      </c>
      <c r="V301" s="166">
        <f t="shared" si="168"/>
        <v>1</v>
      </c>
      <c r="W301" s="89">
        <f t="shared" si="151"/>
        <v>146.27767928130561</v>
      </c>
      <c r="X301" s="89">
        <f t="shared" si="152"/>
        <v>21397.159455924506</v>
      </c>
      <c r="Y301" s="89">
        <f t="shared" si="169"/>
        <v>212.82607753453016</v>
      </c>
      <c r="Z301" s="109">
        <f t="shared" si="162"/>
        <v>440.98999999999796</v>
      </c>
      <c r="AA301" s="89">
        <f t="shared" si="170"/>
        <v>396.691193579225</v>
      </c>
      <c r="AB301" s="89">
        <f t="shared" si="171"/>
        <v>20191.198149700602</v>
      </c>
      <c r="AC301" s="89">
        <f t="shared" si="174"/>
        <v>20853.021850299399</v>
      </c>
      <c r="AD301" s="89">
        <f t="shared" si="175"/>
        <v>1</v>
      </c>
      <c r="AE301" s="89">
        <f>'Data Raw'!C343</f>
        <v>20522.11</v>
      </c>
      <c r="AF301" s="89"/>
      <c r="AG301" s="89">
        <f t="shared" si="146"/>
        <v>-224.38999999999942</v>
      </c>
      <c r="AH301" s="89">
        <f t="shared" si="147"/>
        <v>-78.112320718693809</v>
      </c>
      <c r="AI301" s="109">
        <f t="shared" si="148"/>
        <v>-1</v>
      </c>
      <c r="AJ301" s="109">
        <f t="shared" si="163"/>
        <v>50</v>
      </c>
      <c r="AK301" s="88"/>
      <c r="AL301" s="191">
        <f t="shared" si="164"/>
        <v>67.06000000000131</v>
      </c>
      <c r="AM301" s="191" t="str">
        <f t="shared" si="165"/>
        <v/>
      </c>
      <c r="AN301" s="88"/>
      <c r="AO301" s="191"/>
      <c r="AP301" s="191">
        <f t="shared" si="149"/>
        <v>50350.872099999739</v>
      </c>
      <c r="AQ301" s="191">
        <f t="shared" si="172"/>
        <v>194.59851555875755</v>
      </c>
      <c r="AR301" s="191">
        <f t="shared" si="173"/>
        <v>-18.227561975772602</v>
      </c>
      <c r="AS301" s="250">
        <f t="shared" si="176"/>
        <v>0</v>
      </c>
      <c r="AT301" s="250">
        <f t="shared" si="177"/>
        <v>0</v>
      </c>
      <c r="AU301" s="250">
        <f t="shared" si="178"/>
        <v>1</v>
      </c>
      <c r="AV301" s="250">
        <f t="shared" si="179"/>
        <v>0</v>
      </c>
      <c r="AW301" s="250">
        <f t="shared" si="180"/>
        <v>0</v>
      </c>
      <c r="AX301" s="250">
        <f t="shared" si="181"/>
        <v>0</v>
      </c>
      <c r="AY301" s="89"/>
      <c r="AZ301" s="111"/>
      <c r="BA301" s="111"/>
      <c r="BB301" s="111"/>
      <c r="BC301" s="111"/>
      <c r="BD301" s="111"/>
      <c r="BE301" s="111"/>
      <c r="BF301" s="111"/>
      <c r="BG301" s="111"/>
      <c r="BH301" s="89"/>
      <c r="BI301" s="89"/>
      <c r="BJ301" s="89"/>
      <c r="BK301" s="89"/>
      <c r="BL301" s="89"/>
    </row>
    <row r="302" spans="1:64" x14ac:dyDescent="0.25">
      <c r="A302" s="86">
        <f t="shared" si="150"/>
        <v>301</v>
      </c>
      <c r="B302" s="113">
        <v>8.333688152062943E-2</v>
      </c>
      <c r="C302" s="88"/>
      <c r="D302" s="88"/>
      <c r="E302" s="194">
        <f t="shared" si="153"/>
        <v>7.5460260433388743E-2</v>
      </c>
      <c r="F302" s="89">
        <f t="shared" si="166"/>
        <v>9.7362466434815376E-3</v>
      </c>
      <c r="G302" s="113">
        <v>7.1157722233871318E-2</v>
      </c>
      <c r="H302" s="88"/>
      <c r="I302" s="84">
        <f t="shared" si="154"/>
        <v>19945.711411123542</v>
      </c>
      <c r="J302" s="84">
        <f t="shared" si="155"/>
        <v>20052.124449890805</v>
      </c>
      <c r="K302" s="84">
        <f t="shared" si="156"/>
        <v>20158.537488658072</v>
      </c>
      <c r="L302" s="84">
        <f t="shared" si="157"/>
        <v>20264.950527425335</v>
      </c>
      <c r="M302" s="108">
        <f>IF(T302&lt;&gt;0,(((G302+1)*('Data Raw'!$N$1007-'Data Raw'!$N$1008)/2+'Data Raw'!$N$1008)*'Data Raw'!$M$1010+'Data Raw'!$M$1009)*AE302+AE302)</f>
        <v>20371.363566192602</v>
      </c>
      <c r="N302" s="84">
        <f t="shared" si="158"/>
        <v>20477.776604959869</v>
      </c>
      <c r="O302" s="84">
        <f t="shared" si="159"/>
        <v>20584.189643727132</v>
      </c>
      <c r="P302" s="84">
        <f t="shared" si="160"/>
        <v>20690.602682494398</v>
      </c>
      <c r="Q302" s="84">
        <f t="shared" si="161"/>
        <v>20797.015721261661</v>
      </c>
      <c r="R302" s="166" t="str">
        <f t="shared" si="167"/>
        <v/>
      </c>
      <c r="S302" s="109">
        <f>'Data Raw'!E344</f>
        <v>20294.14</v>
      </c>
      <c r="T302" s="109">
        <f>'Data Raw'!G344</f>
        <v>20846.18</v>
      </c>
      <c r="U302" s="109">
        <f>'Data Raw'!D344</f>
        <v>20866.330000000002</v>
      </c>
      <c r="V302" s="166" t="str">
        <f t="shared" si="168"/>
        <v/>
      </c>
      <c r="W302" s="89">
        <f t="shared" si="151"/>
        <v>-474.81643380739843</v>
      </c>
      <c r="X302" s="89">
        <f t="shared" si="152"/>
        <v>225450.64581357557</v>
      </c>
      <c r="Y302" s="89">
        <f t="shared" si="169"/>
        <v>266.5172954682514</v>
      </c>
      <c r="Z302" s="109">
        <f t="shared" si="162"/>
        <v>572.19000000000233</v>
      </c>
      <c r="AA302" s="89">
        <f t="shared" si="170"/>
        <v>421.76245163933606</v>
      </c>
      <c r="AB302" s="89">
        <f t="shared" si="171"/>
        <v>20142.392485457662</v>
      </c>
      <c r="AC302" s="89">
        <f t="shared" si="174"/>
        <v>20816.767514542342</v>
      </c>
      <c r="AD302" s="89" t="str">
        <f t="shared" si="175"/>
        <v/>
      </c>
      <c r="AE302" s="89">
        <f>'Data Raw'!C344</f>
        <v>20479.580000000002</v>
      </c>
      <c r="AF302" s="89"/>
      <c r="AG302" s="89">
        <f t="shared" si="146"/>
        <v>366.59999999999854</v>
      </c>
      <c r="AH302" s="89">
        <f t="shared" si="147"/>
        <v>-108.21643380739988</v>
      </c>
      <c r="AI302" s="109">
        <f t="shared" si="148"/>
        <v>-1</v>
      </c>
      <c r="AJ302" s="109">
        <f t="shared" si="163"/>
        <v>50</v>
      </c>
      <c r="AK302" s="88"/>
      <c r="AL302" s="191" t="str">
        <f t="shared" si="164"/>
        <v/>
      </c>
      <c r="AM302" s="191">
        <f t="shared" si="165"/>
        <v>-366.59999999999854</v>
      </c>
      <c r="AN302" s="88"/>
      <c r="AO302" s="191"/>
      <c r="AP302" s="191">
        <f t="shared" si="149"/>
        <v>134395.55999999892</v>
      </c>
      <c r="AQ302" s="191">
        <f t="shared" si="172"/>
        <v>213.70979160778433</v>
      </c>
      <c r="AR302" s="191">
        <f t="shared" si="173"/>
        <v>-52.807503860467079</v>
      </c>
      <c r="AS302" s="250">
        <f t="shared" si="176"/>
        <v>0</v>
      </c>
      <c r="AT302" s="250">
        <f t="shared" si="177"/>
        <v>0</v>
      </c>
      <c r="AU302" s="250">
        <f t="shared" si="178"/>
        <v>0</v>
      </c>
      <c r="AV302" s="250">
        <f t="shared" si="179"/>
        <v>0</v>
      </c>
      <c r="AW302" s="250">
        <f t="shared" si="180"/>
        <v>0</v>
      </c>
      <c r="AX302" s="250">
        <f t="shared" si="181"/>
        <v>0</v>
      </c>
      <c r="AY302" s="89"/>
      <c r="AZ302" s="111"/>
      <c r="BA302" s="111"/>
      <c r="BB302" s="111"/>
      <c r="BC302" s="111"/>
      <c r="BD302" s="111"/>
      <c r="BE302" s="111"/>
      <c r="BF302" s="111"/>
      <c r="BG302" s="111"/>
      <c r="BH302" s="89"/>
      <c r="BI302" s="89"/>
      <c r="BJ302" s="89"/>
      <c r="BK302" s="89"/>
      <c r="BL302" s="89"/>
    </row>
    <row r="303" spans="1:64" x14ac:dyDescent="0.25">
      <c r="A303" s="86">
        <f t="shared" si="150"/>
        <v>302</v>
      </c>
      <c r="B303" s="113">
        <v>7.4324415755170909E-4</v>
      </c>
      <c r="C303" s="88"/>
      <c r="D303" s="88"/>
      <c r="E303" s="194">
        <f t="shared" si="153"/>
        <v>-8.2593637363077718E-2</v>
      </c>
      <c r="F303" s="89">
        <f t="shared" si="166"/>
        <v>-3.4537367860269282E-3</v>
      </c>
      <c r="G303" s="113">
        <v>0.12927475526094731</v>
      </c>
      <c r="H303" s="88"/>
      <c r="I303" s="84">
        <f t="shared" si="154"/>
        <v>20173.390815710954</v>
      </c>
      <c r="J303" s="84">
        <f t="shared" si="155"/>
        <v>20306.649463445083</v>
      </c>
      <c r="K303" s="84">
        <f t="shared" si="156"/>
        <v>20439.908111179207</v>
      </c>
      <c r="L303" s="84">
        <f t="shared" si="157"/>
        <v>20573.166758913336</v>
      </c>
      <c r="M303" s="108">
        <f>IF(T303&lt;&gt;0,(((G303+1)*('Data Raw'!$N$1007-'Data Raw'!$N$1008)/2+'Data Raw'!$N$1008)*'Data Raw'!$M$1010+'Data Raw'!$M$1009)*AE303+AE303)</f>
        <v>20706.42540664746</v>
      </c>
      <c r="N303" s="84">
        <f t="shared" si="158"/>
        <v>20839.684054381585</v>
      </c>
      <c r="O303" s="84">
        <f t="shared" si="159"/>
        <v>20972.942702115713</v>
      </c>
      <c r="P303" s="84">
        <f t="shared" si="160"/>
        <v>21106.201349849838</v>
      </c>
      <c r="Q303" s="84">
        <f t="shared" si="161"/>
        <v>21239.459997583966</v>
      </c>
      <c r="R303" s="166" t="str">
        <f t="shared" si="167"/>
        <v/>
      </c>
      <c r="S303" s="109">
        <f>'Data Raw'!E345</f>
        <v>20549.439999999999</v>
      </c>
      <c r="T303" s="109">
        <f>'Data Raw'!G345</f>
        <v>20661.060000000001</v>
      </c>
      <c r="U303" s="109">
        <f>'Data Raw'!D345</f>
        <v>20758.71</v>
      </c>
      <c r="V303" s="166">
        <f t="shared" si="168"/>
        <v>1</v>
      </c>
      <c r="W303" s="89">
        <f t="shared" si="151"/>
        <v>45.365406647459167</v>
      </c>
      <c r="X303" s="89">
        <f t="shared" si="152"/>
        <v>2058.0201202893322</v>
      </c>
      <c r="Y303" s="89">
        <f t="shared" si="169"/>
        <v>247.34210918210215</v>
      </c>
      <c r="Z303" s="109">
        <f t="shared" si="162"/>
        <v>209.27000000000044</v>
      </c>
      <c r="AA303" s="89">
        <f t="shared" si="170"/>
        <v>391.40638711943097</v>
      </c>
      <c r="AB303" s="89">
        <f t="shared" si="171"/>
        <v>20360.701916106565</v>
      </c>
      <c r="AC303" s="89">
        <f t="shared" si="174"/>
        <v>21077.698083893436</v>
      </c>
      <c r="AD303" s="89">
        <f t="shared" si="175"/>
        <v>1</v>
      </c>
      <c r="AE303" s="89">
        <f>'Data Raw'!C345</f>
        <v>20719.2</v>
      </c>
      <c r="AF303" s="89"/>
      <c r="AG303" s="89">
        <f t="shared" si="146"/>
        <v>-58.139999999999418</v>
      </c>
      <c r="AH303" s="89">
        <f t="shared" si="147"/>
        <v>-12.774593352540251</v>
      </c>
      <c r="AI303" s="109">
        <f t="shared" si="148"/>
        <v>-1</v>
      </c>
      <c r="AJ303" s="109">
        <f t="shared" si="163"/>
        <v>50</v>
      </c>
      <c r="AK303" s="88"/>
      <c r="AL303" s="191">
        <f t="shared" si="164"/>
        <v>366.59999999999854</v>
      </c>
      <c r="AM303" s="191" t="str">
        <f t="shared" si="165"/>
        <v/>
      </c>
      <c r="AN303" s="88"/>
      <c r="AO303" s="191"/>
      <c r="AP303" s="191">
        <f t="shared" si="149"/>
        <v>3380.2595999999321</v>
      </c>
      <c r="AQ303" s="191">
        <f t="shared" si="172"/>
        <v>196.42425920691932</v>
      </c>
      <c r="AR303" s="191">
        <f t="shared" si="173"/>
        <v>-50.917849975182833</v>
      </c>
      <c r="AS303" s="250">
        <f t="shared" si="176"/>
        <v>0</v>
      </c>
      <c r="AT303" s="250">
        <f t="shared" si="177"/>
        <v>0</v>
      </c>
      <c r="AU303" s="250">
        <f t="shared" si="178"/>
        <v>1</v>
      </c>
      <c r="AV303" s="250">
        <f t="shared" si="179"/>
        <v>0</v>
      </c>
      <c r="AW303" s="250">
        <f t="shared" si="180"/>
        <v>0</v>
      </c>
      <c r="AX303" s="250">
        <f t="shared" si="181"/>
        <v>0</v>
      </c>
      <c r="AY303" s="89"/>
      <c r="AZ303" s="111"/>
      <c r="BA303" s="111"/>
      <c r="BB303" s="111"/>
      <c r="BC303" s="111"/>
      <c r="BD303" s="111"/>
      <c r="BE303" s="111"/>
      <c r="BF303" s="111"/>
      <c r="BG303" s="111"/>
      <c r="BH303" s="89"/>
      <c r="BI303" s="89"/>
      <c r="BJ303" s="89"/>
      <c r="BK303" s="89"/>
      <c r="BL303" s="89"/>
    </row>
    <row r="304" spans="1:64" x14ac:dyDescent="0.25">
      <c r="A304" s="86">
        <f t="shared" si="150"/>
        <v>303</v>
      </c>
      <c r="B304" s="113">
        <v>1.2046139808384248E-3</v>
      </c>
      <c r="C304" s="88"/>
      <c r="D304" s="88"/>
      <c r="E304" s="194">
        <f t="shared" si="153"/>
        <v>4.613698232867157E-4</v>
      </c>
      <c r="F304" s="89">
        <f t="shared" si="166"/>
        <v>-2.8944358418392653E-3</v>
      </c>
      <c r="G304" s="113">
        <v>0.12522322433022498</v>
      </c>
      <c r="H304" s="88"/>
      <c r="I304" s="84">
        <f t="shared" si="154"/>
        <v>20453.984599268104</v>
      </c>
      <c r="J304" s="84">
        <f t="shared" si="155"/>
        <v>20577.655653859158</v>
      </c>
      <c r="K304" s="84">
        <f t="shared" si="156"/>
        <v>20701.326708450208</v>
      </c>
      <c r="L304" s="84">
        <f t="shared" si="157"/>
        <v>20824.997763041261</v>
      </c>
      <c r="M304" s="108">
        <f>IF(T304&lt;&gt;0,(((G304+1)*('Data Raw'!$N$1007-'Data Raw'!$N$1008)/2+'Data Raw'!$N$1008)*'Data Raw'!$M$1010+'Data Raw'!$M$1009)*AE304+AE304)</f>
        <v>20948.668817632311</v>
      </c>
      <c r="N304" s="84">
        <f t="shared" si="158"/>
        <v>21072.339872223361</v>
      </c>
      <c r="O304" s="84">
        <f t="shared" si="159"/>
        <v>21196.010926814415</v>
      </c>
      <c r="P304" s="84">
        <f t="shared" si="160"/>
        <v>21319.681981405465</v>
      </c>
      <c r="Q304" s="84">
        <f t="shared" si="161"/>
        <v>21443.353035996519</v>
      </c>
      <c r="R304" s="166" t="str">
        <f t="shared" si="167"/>
        <v/>
      </c>
      <c r="S304" s="109">
        <f>'Data Raw'!E346</f>
        <v>20884.919999999998</v>
      </c>
      <c r="T304" s="109">
        <f>'Data Raw'!G346</f>
        <v>20890.22</v>
      </c>
      <c r="U304" s="109">
        <f>'Data Raw'!D346</f>
        <v>21111.78</v>
      </c>
      <c r="V304" s="166">
        <f t="shared" si="168"/>
        <v>1</v>
      </c>
      <c r="W304" s="89">
        <f t="shared" si="151"/>
        <v>58.448817632310238</v>
      </c>
      <c r="X304" s="89">
        <f t="shared" si="152"/>
        <v>3416.26428261506</v>
      </c>
      <c r="Y304" s="89">
        <f t="shared" si="169"/>
        <v>230.05743945201434</v>
      </c>
      <c r="Z304" s="109">
        <f t="shared" si="162"/>
        <v>226.86000000000058</v>
      </c>
      <c r="AA304" s="89">
        <f t="shared" si="170"/>
        <v>367.89976038808379</v>
      </c>
      <c r="AB304" s="89">
        <f t="shared" si="171"/>
        <v>20635.724570948481</v>
      </c>
      <c r="AC304" s="89">
        <f t="shared" si="174"/>
        <v>21301.115429051515</v>
      </c>
      <c r="AD304" s="89">
        <f t="shared" si="175"/>
        <v>1</v>
      </c>
      <c r="AE304" s="89">
        <f>'Data Raw'!C346</f>
        <v>20968.419999999998</v>
      </c>
      <c r="AF304" s="89"/>
      <c r="AG304" s="89">
        <f t="shared" si="146"/>
        <v>-78.19999999999709</v>
      </c>
      <c r="AH304" s="89">
        <f t="shared" si="147"/>
        <v>-19.751182367686852</v>
      </c>
      <c r="AI304" s="109">
        <f t="shared" si="148"/>
        <v>-1</v>
      </c>
      <c r="AJ304" s="109">
        <f t="shared" si="163"/>
        <v>50</v>
      </c>
      <c r="AK304" s="88"/>
      <c r="AL304" s="191">
        <f t="shared" si="164"/>
        <v>58.139999999999418</v>
      </c>
      <c r="AM304" s="191" t="str">
        <f t="shared" si="165"/>
        <v/>
      </c>
      <c r="AN304" s="88"/>
      <c r="AO304" s="191"/>
      <c r="AP304" s="191">
        <f t="shared" si="149"/>
        <v>6115.239999999545</v>
      </c>
      <c r="AQ304" s="191">
        <f t="shared" si="172"/>
        <v>183.28823040615018</v>
      </c>
      <c r="AR304" s="191">
        <f t="shared" si="173"/>
        <v>-46.769209045864159</v>
      </c>
      <c r="AS304" s="250">
        <f t="shared" si="176"/>
        <v>0</v>
      </c>
      <c r="AT304" s="250">
        <f t="shared" si="177"/>
        <v>0</v>
      </c>
      <c r="AU304" s="250">
        <f t="shared" si="178"/>
        <v>1</v>
      </c>
      <c r="AV304" s="250">
        <f t="shared" si="179"/>
        <v>0</v>
      </c>
      <c r="AW304" s="250">
        <f t="shared" si="180"/>
        <v>0</v>
      </c>
      <c r="AX304" s="250">
        <f t="shared" si="181"/>
        <v>0</v>
      </c>
      <c r="AY304" s="89"/>
      <c r="AZ304" s="111"/>
      <c r="BA304" s="111"/>
      <c r="BB304" s="111"/>
      <c r="BC304" s="111"/>
      <c r="BD304" s="111"/>
      <c r="BE304" s="111"/>
      <c r="BF304" s="111"/>
      <c r="BG304" s="111"/>
      <c r="BH304" s="89"/>
      <c r="BI304" s="89"/>
      <c r="BJ304" s="89"/>
      <c r="BK304" s="89"/>
      <c r="BL304" s="89"/>
    </row>
    <row r="305" spans="1:64" x14ac:dyDescent="0.25">
      <c r="A305" s="86">
        <f t="shared" si="150"/>
        <v>304</v>
      </c>
      <c r="B305" s="113">
        <v>1.4835728870153175E-2</v>
      </c>
      <c r="C305" s="88"/>
      <c r="D305" s="88"/>
      <c r="E305" s="194">
        <f t="shared" si="153"/>
        <v>1.363111488931475E-2</v>
      </c>
      <c r="F305" s="89">
        <f t="shared" si="166"/>
        <v>-5.3364288024583474E-4</v>
      </c>
      <c r="G305" s="113">
        <v>0.11697799197292648</v>
      </c>
      <c r="H305" s="88"/>
      <c r="I305" s="84">
        <f t="shared" si="154"/>
        <v>20318.10022012343</v>
      </c>
      <c r="J305" s="84">
        <f t="shared" si="155"/>
        <v>20433.128939849437</v>
      </c>
      <c r="K305" s="84">
        <f t="shared" si="156"/>
        <v>20548.157659575445</v>
      </c>
      <c r="L305" s="84">
        <f t="shared" si="157"/>
        <v>20663.186379301453</v>
      </c>
      <c r="M305" s="108">
        <f>IF(T305&lt;&gt;0,(((G305+1)*('Data Raw'!$N$1007-'Data Raw'!$N$1008)/2+'Data Raw'!$N$1008)*'Data Raw'!$M$1010+'Data Raw'!$M$1009)*AE305+AE305)</f>
        <v>20778.21509902746</v>
      </c>
      <c r="N305" s="84">
        <f t="shared" si="158"/>
        <v>20893.243818753468</v>
      </c>
      <c r="O305" s="84">
        <f t="shared" si="159"/>
        <v>21008.272538479476</v>
      </c>
      <c r="P305" s="84">
        <f t="shared" si="160"/>
        <v>21123.301258205483</v>
      </c>
      <c r="Q305" s="84">
        <f t="shared" si="161"/>
        <v>21238.329977931491</v>
      </c>
      <c r="R305" s="166" t="str">
        <f t="shared" si="167"/>
        <v/>
      </c>
      <c r="S305" s="109">
        <f>'Data Raw'!E347</f>
        <v>20527.349999999999</v>
      </c>
      <c r="T305" s="109">
        <f>'Data Raw'!G347</f>
        <v>20574.63</v>
      </c>
      <c r="U305" s="109">
        <f>'Data Raw'!D347</f>
        <v>20827.61</v>
      </c>
      <c r="V305" s="166">
        <f t="shared" si="168"/>
        <v>1</v>
      </c>
      <c r="W305" s="89">
        <f t="shared" si="151"/>
        <v>203.58509902745936</v>
      </c>
      <c r="X305" s="89">
        <f t="shared" si="152"/>
        <v>41446.892546020434</v>
      </c>
      <c r="Y305" s="89">
        <f t="shared" si="169"/>
        <v>226.46521184415434</v>
      </c>
      <c r="Z305" s="109">
        <f t="shared" si="162"/>
        <v>300.26000000000204</v>
      </c>
      <c r="AA305" s="89">
        <f t="shared" si="170"/>
        <v>358.23693747550072</v>
      </c>
      <c r="AB305" s="89">
        <f t="shared" si="171"/>
        <v>20498.885203670128</v>
      </c>
      <c r="AC305" s="89">
        <f t="shared" si="174"/>
        <v>21124.314796329869</v>
      </c>
      <c r="AD305" s="89">
        <f t="shared" si="175"/>
        <v>1</v>
      </c>
      <c r="AE305" s="89">
        <f>'Data Raw'!C347</f>
        <v>20811.599999999999</v>
      </c>
      <c r="AF305" s="89"/>
      <c r="AG305" s="89">
        <f t="shared" si="146"/>
        <v>-236.96999999999753</v>
      </c>
      <c r="AH305" s="89">
        <f t="shared" si="147"/>
        <v>-33.384900972538162</v>
      </c>
      <c r="AI305" s="109">
        <f t="shared" si="148"/>
        <v>-1</v>
      </c>
      <c r="AJ305" s="109">
        <f t="shared" si="163"/>
        <v>50</v>
      </c>
      <c r="AK305" s="88"/>
      <c r="AL305" s="191">
        <f t="shared" si="164"/>
        <v>78.19999999999709</v>
      </c>
      <c r="AM305" s="191" t="str">
        <f t="shared" si="165"/>
        <v/>
      </c>
      <c r="AN305" s="88"/>
      <c r="AO305" s="191"/>
      <c r="AP305" s="191">
        <f t="shared" si="149"/>
        <v>56154.780899998826</v>
      </c>
      <c r="AQ305" s="191">
        <f t="shared" si="172"/>
        <v>189.25287147213322</v>
      </c>
      <c r="AR305" s="191">
        <f t="shared" si="173"/>
        <v>-37.212340372021117</v>
      </c>
      <c r="AS305" s="250">
        <f t="shared" si="176"/>
        <v>0</v>
      </c>
      <c r="AT305" s="250">
        <f t="shared" si="177"/>
        <v>0</v>
      </c>
      <c r="AU305" s="250">
        <f t="shared" si="178"/>
        <v>1</v>
      </c>
      <c r="AV305" s="250">
        <f t="shared" si="179"/>
        <v>0</v>
      </c>
      <c r="AW305" s="250">
        <f t="shared" si="180"/>
        <v>0</v>
      </c>
      <c r="AX305" s="250">
        <f t="shared" si="181"/>
        <v>0</v>
      </c>
      <c r="AY305" s="89"/>
      <c r="AZ305" s="111"/>
      <c r="BA305" s="111"/>
      <c r="BB305" s="111"/>
      <c r="BC305" s="111"/>
      <c r="BD305" s="111"/>
      <c r="BE305" s="111"/>
      <c r="BF305" s="111"/>
      <c r="BG305" s="111"/>
      <c r="BH305" s="89"/>
      <c r="BI305" s="89"/>
      <c r="BJ305" s="89"/>
      <c r="BK305" s="89"/>
      <c r="BL305" s="89"/>
    </row>
    <row r="306" spans="1:64" x14ac:dyDescent="0.25">
      <c r="A306" s="86">
        <f t="shared" si="150"/>
        <v>305</v>
      </c>
      <c r="B306" s="113">
        <v>4.4190178341752239E-4</v>
      </c>
      <c r="C306" s="88"/>
      <c r="D306" s="88"/>
      <c r="E306" s="194">
        <f t="shared" si="153"/>
        <v>-1.4393827086735653E-2</v>
      </c>
      <c r="F306" s="89">
        <f t="shared" si="166"/>
        <v>-2.5136691954586662E-3</v>
      </c>
      <c r="G306" s="113">
        <v>9.2866413104424603E-2</v>
      </c>
      <c r="H306" s="88"/>
      <c r="I306" s="84">
        <f t="shared" si="154"/>
        <v>20191.186826969071</v>
      </c>
      <c r="J306" s="84">
        <f t="shared" si="155"/>
        <v>20304.419432891151</v>
      </c>
      <c r="K306" s="84">
        <f t="shared" si="156"/>
        <v>20417.652038813227</v>
      </c>
      <c r="L306" s="84">
        <f t="shared" si="157"/>
        <v>20530.884644735306</v>
      </c>
      <c r="M306" s="108">
        <f>IF(T306&lt;&gt;0,(((G306+1)*('Data Raw'!$N$1007-'Data Raw'!$N$1008)/2+'Data Raw'!$N$1008)*'Data Raw'!$M$1010+'Data Raw'!$M$1009)*AE306+AE306)</f>
        <v>20644.117250657382</v>
      </c>
      <c r="N306" s="84">
        <f t="shared" si="158"/>
        <v>20757.349856579458</v>
      </c>
      <c r="O306" s="84">
        <f t="shared" si="159"/>
        <v>20870.582462501538</v>
      </c>
      <c r="P306" s="84">
        <f t="shared" si="160"/>
        <v>20983.815068423613</v>
      </c>
      <c r="Q306" s="84">
        <f t="shared" si="161"/>
        <v>21097.047674345693</v>
      </c>
      <c r="R306" s="166" t="str">
        <f t="shared" si="167"/>
        <v/>
      </c>
      <c r="S306" s="109">
        <f>'Data Raw'!E348</f>
        <v>20513.8</v>
      </c>
      <c r="T306" s="109">
        <f>'Data Raw'!G348</f>
        <v>20609.14</v>
      </c>
      <c r="U306" s="109">
        <f>'Data Raw'!D348</f>
        <v>20788.46</v>
      </c>
      <c r="V306" s="166">
        <f t="shared" si="168"/>
        <v>1</v>
      </c>
      <c r="W306" s="89">
        <f t="shared" si="151"/>
        <v>34.977250657382683</v>
      </c>
      <c r="X306" s="89">
        <f t="shared" si="152"/>
        <v>1223.4080635493774</v>
      </c>
      <c r="Y306" s="89">
        <f t="shared" si="169"/>
        <v>210.08241958038946</v>
      </c>
      <c r="Z306" s="109">
        <f t="shared" si="162"/>
        <v>274.65999999999985</v>
      </c>
      <c r="AA306" s="89">
        <f t="shared" si="170"/>
        <v>346.29737497900061</v>
      </c>
      <c r="AB306" s="89">
        <f t="shared" si="171"/>
        <v>20412.968603145826</v>
      </c>
      <c r="AC306" s="89">
        <f t="shared" si="174"/>
        <v>21021.971396854176</v>
      </c>
      <c r="AD306" s="89">
        <f t="shared" si="175"/>
        <v>1</v>
      </c>
      <c r="AE306" s="89">
        <f>'Data Raw'!C348</f>
        <v>20717.47</v>
      </c>
      <c r="AF306" s="89"/>
      <c r="AG306" s="89">
        <f t="shared" si="146"/>
        <v>-108.33000000000175</v>
      </c>
      <c r="AH306" s="89">
        <f t="shared" si="147"/>
        <v>-73.352749342619063</v>
      </c>
      <c r="AI306" s="109">
        <f t="shared" si="148"/>
        <v>-1</v>
      </c>
      <c r="AJ306" s="109">
        <f t="shared" si="163"/>
        <v>50</v>
      </c>
      <c r="AK306" s="88"/>
      <c r="AL306" s="191">
        <f t="shared" si="164"/>
        <v>236.96999999999753</v>
      </c>
      <c r="AM306" s="191" t="str">
        <f t="shared" si="165"/>
        <v/>
      </c>
      <c r="AN306" s="88"/>
      <c r="AO306" s="191"/>
      <c r="AP306" s="191">
        <f t="shared" si="149"/>
        <v>11735.388900000378</v>
      </c>
      <c r="AQ306" s="191">
        <f t="shared" si="172"/>
        <v>180.26144130856306</v>
      </c>
      <c r="AR306" s="191">
        <f t="shared" si="173"/>
        <v>-29.820978271826391</v>
      </c>
      <c r="AS306" s="250">
        <f t="shared" si="176"/>
        <v>0</v>
      </c>
      <c r="AT306" s="250">
        <f t="shared" si="177"/>
        <v>0</v>
      </c>
      <c r="AU306" s="250">
        <f t="shared" si="178"/>
        <v>1</v>
      </c>
      <c r="AV306" s="250">
        <f t="shared" si="179"/>
        <v>0</v>
      </c>
      <c r="AW306" s="250">
        <f t="shared" si="180"/>
        <v>0</v>
      </c>
      <c r="AX306" s="250">
        <f t="shared" si="181"/>
        <v>0</v>
      </c>
      <c r="AY306" s="89"/>
      <c r="AZ306" s="111"/>
      <c r="BA306" s="111"/>
      <c r="BB306" s="111"/>
      <c r="BC306" s="111"/>
      <c r="BD306" s="111"/>
      <c r="BE306" s="111"/>
      <c r="BF306" s="111"/>
      <c r="BG306" s="111"/>
      <c r="BH306" s="89"/>
      <c r="BI306" s="89"/>
      <c r="BJ306" s="89"/>
      <c r="BK306" s="89"/>
      <c r="BL306" s="89"/>
    </row>
    <row r="307" spans="1:64" x14ac:dyDescent="0.25">
      <c r="A307" s="86">
        <f t="shared" si="150"/>
        <v>306</v>
      </c>
      <c r="B307" s="113">
        <v>5.8584720758440029E-3</v>
      </c>
      <c r="C307" s="88"/>
      <c r="D307" s="88"/>
      <c r="E307" s="194">
        <f t="shared" si="153"/>
        <v>5.4165702924264805E-3</v>
      </c>
      <c r="F307" s="89">
        <f t="shared" si="166"/>
        <v>-1.3807778400465023E-3</v>
      </c>
      <c r="G307" s="113">
        <v>8.8692375026038231E-2</v>
      </c>
      <c r="H307" s="88"/>
      <c r="I307" s="84">
        <f t="shared" si="154"/>
        <v>20016.656850612992</v>
      </c>
      <c r="J307" s="84">
        <f t="shared" si="155"/>
        <v>20121.698060403189</v>
      </c>
      <c r="K307" s="84">
        <f t="shared" si="156"/>
        <v>20226.739270193382</v>
      </c>
      <c r="L307" s="84">
        <f t="shared" si="157"/>
        <v>20331.780479983579</v>
      </c>
      <c r="M307" s="108">
        <f>IF(T307&lt;&gt;0,(((G307+1)*('Data Raw'!$N$1007-'Data Raw'!$N$1008)/2+'Data Raw'!$N$1008)*'Data Raw'!$M$1010+'Data Raw'!$M$1009)*AE307+AE307)</f>
        <v>20436.821689773773</v>
      </c>
      <c r="N307" s="84">
        <f t="shared" si="158"/>
        <v>20541.862899563966</v>
      </c>
      <c r="O307" s="84">
        <f t="shared" si="159"/>
        <v>20646.904109354164</v>
      </c>
      <c r="P307" s="84">
        <f t="shared" si="160"/>
        <v>20751.945319144357</v>
      </c>
      <c r="Q307" s="84">
        <f t="shared" si="161"/>
        <v>20856.986528934554</v>
      </c>
      <c r="R307" s="166" t="str">
        <f t="shared" si="167"/>
        <v/>
      </c>
      <c r="S307" s="109">
        <f>'Data Raw'!E349</f>
        <v>20353.68</v>
      </c>
      <c r="T307" s="109">
        <f>'Data Raw'!G349</f>
        <v>20562.939999999999</v>
      </c>
      <c r="U307" s="109">
        <f>'Data Raw'!D349</f>
        <v>20595.09</v>
      </c>
      <c r="V307" s="166" t="str">
        <f t="shared" si="168"/>
        <v/>
      </c>
      <c r="W307" s="89">
        <f t="shared" si="151"/>
        <v>-126.11831022622573</v>
      </c>
      <c r="X307" s="89">
        <f t="shared" si="152"/>
        <v>15905.828174318514</v>
      </c>
      <c r="Y307" s="89">
        <f t="shared" si="169"/>
        <v>200.25468293965181</v>
      </c>
      <c r="Z307" s="109">
        <f t="shared" si="162"/>
        <v>241.40999999999985</v>
      </c>
      <c r="AA307" s="89">
        <f t="shared" si="170"/>
        <v>331.31346426771478</v>
      </c>
      <c r="AB307" s="89">
        <f t="shared" si="171"/>
        <v>20221.987231267849</v>
      </c>
      <c r="AC307" s="89">
        <f t="shared" si="174"/>
        <v>20810.692768732151</v>
      </c>
      <c r="AD307" s="89">
        <f t="shared" si="175"/>
        <v>1</v>
      </c>
      <c r="AE307" s="89">
        <f>'Data Raw'!C349</f>
        <v>20516.34</v>
      </c>
      <c r="AF307" s="89"/>
      <c r="AG307" s="89">
        <f t="shared" si="146"/>
        <v>46.599999999998545</v>
      </c>
      <c r="AH307" s="89">
        <f t="shared" si="147"/>
        <v>-79.518310226227186</v>
      </c>
      <c r="AI307" s="109">
        <f t="shared" si="148"/>
        <v>-1</v>
      </c>
      <c r="AJ307" s="109">
        <f t="shared" si="163"/>
        <v>50</v>
      </c>
      <c r="AK307" s="88"/>
      <c r="AL307" s="191" t="str">
        <f t="shared" si="164"/>
        <v/>
      </c>
      <c r="AM307" s="191">
        <f t="shared" si="165"/>
        <v>-46.599999999998545</v>
      </c>
      <c r="AN307" s="88"/>
      <c r="AO307" s="191"/>
      <c r="AP307" s="191">
        <f t="shared" si="149"/>
        <v>2171.5599999998644</v>
      </c>
      <c r="AQ307" s="191">
        <f t="shared" si="172"/>
        <v>165.41017005205589</v>
      </c>
      <c r="AR307" s="191">
        <f t="shared" si="173"/>
        <v>-34.844512887595926</v>
      </c>
      <c r="AS307" s="250">
        <f t="shared" si="176"/>
        <v>0</v>
      </c>
      <c r="AT307" s="250">
        <f t="shared" si="177"/>
        <v>0</v>
      </c>
      <c r="AU307" s="250">
        <f t="shared" si="178"/>
        <v>0</v>
      </c>
      <c r="AV307" s="250">
        <f t="shared" si="179"/>
        <v>1</v>
      </c>
      <c r="AW307" s="250">
        <f t="shared" si="180"/>
        <v>0</v>
      </c>
      <c r="AX307" s="250">
        <f t="shared" si="181"/>
        <v>0</v>
      </c>
      <c r="AY307" s="89"/>
      <c r="AZ307" s="111"/>
      <c r="BA307" s="111"/>
      <c r="BB307" s="111"/>
      <c r="BC307" s="111"/>
      <c r="BD307" s="111"/>
      <c r="BE307" s="111"/>
      <c r="BF307" s="111"/>
      <c r="BG307" s="111"/>
      <c r="BH307" s="89"/>
      <c r="BI307" s="89"/>
      <c r="BJ307" s="89"/>
      <c r="BK307" s="89"/>
      <c r="BL307" s="89"/>
    </row>
    <row r="308" spans="1:64" x14ac:dyDescent="0.25">
      <c r="A308" s="86">
        <f t="shared" si="150"/>
        <v>307</v>
      </c>
      <c r="B308" s="113">
        <v>2.9004814950265186E-2</v>
      </c>
      <c r="C308" s="88"/>
      <c r="D308" s="88"/>
      <c r="E308" s="194">
        <f t="shared" si="153"/>
        <v>2.3146342874421182E-2</v>
      </c>
      <c r="F308" s="89">
        <f t="shared" si="166"/>
        <v>2.1230965477345952E-3</v>
      </c>
      <c r="G308" s="113">
        <v>0.10466550764405227</v>
      </c>
      <c r="H308" s="88"/>
      <c r="I308" s="84">
        <f t="shared" si="154"/>
        <v>20222.555966484379</v>
      </c>
      <c r="J308" s="84">
        <f t="shared" si="155"/>
        <v>20322.683307954205</v>
      </c>
      <c r="K308" s="84">
        <f t="shared" si="156"/>
        <v>20422.810649424031</v>
      </c>
      <c r="L308" s="84">
        <f t="shared" si="157"/>
        <v>20522.937990893857</v>
      </c>
      <c r="M308" s="108">
        <f>IF(T308&lt;&gt;0,(((G308+1)*('Data Raw'!$N$1007-'Data Raw'!$N$1008)/2+'Data Raw'!$N$1008)*'Data Raw'!$M$1010+'Data Raw'!$M$1009)*AE308+AE308)</f>
        <v>20623.065332363683</v>
      </c>
      <c r="N308" s="84">
        <f t="shared" si="158"/>
        <v>20723.19267383351</v>
      </c>
      <c r="O308" s="84">
        <f t="shared" si="159"/>
        <v>20823.320015303336</v>
      </c>
      <c r="P308" s="84">
        <f t="shared" si="160"/>
        <v>20923.447356773162</v>
      </c>
      <c r="Q308" s="84">
        <f t="shared" si="161"/>
        <v>21023.574698242988</v>
      </c>
      <c r="R308" s="166" t="str">
        <f t="shared" si="167"/>
        <v/>
      </c>
      <c r="S308" s="109">
        <f>'Data Raw'!E350</f>
        <v>20631.82</v>
      </c>
      <c r="T308" s="109">
        <f>'Data Raw'!G350</f>
        <v>20905.88</v>
      </c>
      <c r="U308" s="109">
        <f>'Data Raw'!D350</f>
        <v>20952.45</v>
      </c>
      <c r="V308" s="166" t="str">
        <f t="shared" si="168"/>
        <v/>
      </c>
      <c r="W308" s="89">
        <f t="shared" si="151"/>
        <v>-282.81466763631761</v>
      </c>
      <c r="X308" s="89">
        <f t="shared" si="152"/>
        <v>79984.136230240794</v>
      </c>
      <c r="Y308" s="89">
        <f t="shared" si="169"/>
        <v>214.00793191768906</v>
      </c>
      <c r="Z308" s="109">
        <f t="shared" si="162"/>
        <v>320.63000000000102</v>
      </c>
      <c r="AA308" s="89">
        <f t="shared" si="170"/>
        <v>329.78725508661279</v>
      </c>
      <c r="AB308" s="89">
        <f t="shared" si="171"/>
        <v>20395.063555372442</v>
      </c>
      <c r="AC308" s="89">
        <f t="shared" si="174"/>
        <v>20958.296444627558</v>
      </c>
      <c r="AD308" s="89">
        <f t="shared" si="175"/>
        <v>1</v>
      </c>
      <c r="AE308" s="89">
        <f>'Data Raw'!C350</f>
        <v>20676.68</v>
      </c>
      <c r="AF308" s="89"/>
      <c r="AG308" s="89">
        <f t="shared" si="146"/>
        <v>229.20000000000073</v>
      </c>
      <c r="AH308" s="89">
        <f t="shared" si="147"/>
        <v>-53.614667636316881</v>
      </c>
      <c r="AI308" s="109">
        <f t="shared" si="148"/>
        <v>-1</v>
      </c>
      <c r="AJ308" s="109">
        <f t="shared" si="163"/>
        <v>50</v>
      </c>
      <c r="AK308" s="88"/>
      <c r="AL308" s="191" t="str">
        <f t="shared" si="164"/>
        <v/>
      </c>
      <c r="AM308" s="191">
        <f t="shared" si="165"/>
        <v>-229.20000000000073</v>
      </c>
      <c r="AN308" s="88"/>
      <c r="AO308" s="191"/>
      <c r="AP308" s="191">
        <f t="shared" si="149"/>
        <v>52532.640000000334</v>
      </c>
      <c r="AQ308" s="191">
        <f t="shared" si="172"/>
        <v>172.49792893516087</v>
      </c>
      <c r="AR308" s="191">
        <f t="shared" si="173"/>
        <v>-41.510002982528192</v>
      </c>
      <c r="AS308" s="250">
        <f t="shared" si="176"/>
        <v>0</v>
      </c>
      <c r="AT308" s="250">
        <f t="shared" si="177"/>
        <v>0</v>
      </c>
      <c r="AU308" s="250">
        <f t="shared" si="178"/>
        <v>0</v>
      </c>
      <c r="AV308" s="250">
        <f t="shared" si="179"/>
        <v>0</v>
      </c>
      <c r="AW308" s="250">
        <f t="shared" si="180"/>
        <v>1</v>
      </c>
      <c r="AX308" s="250">
        <f t="shared" si="181"/>
        <v>0</v>
      </c>
      <c r="AY308" s="89"/>
      <c r="AZ308" s="111"/>
      <c r="BA308" s="111"/>
      <c r="BB308" s="111"/>
      <c r="BC308" s="111"/>
      <c r="BD308" s="111"/>
      <c r="BE308" s="111"/>
      <c r="BF308" s="111"/>
      <c r="BG308" s="111"/>
      <c r="BH308" s="89"/>
      <c r="BI308" s="89"/>
      <c r="BJ308" s="89"/>
      <c r="BK308" s="89"/>
      <c r="BL308" s="89"/>
    </row>
    <row r="309" spans="1:64" x14ac:dyDescent="0.25">
      <c r="A309" s="86">
        <f t="shared" si="150"/>
        <v>308</v>
      </c>
      <c r="B309" s="113">
        <v>1.0407308569799539E-4</v>
      </c>
      <c r="C309" s="88"/>
      <c r="D309" s="88"/>
      <c r="E309" s="194">
        <f t="shared" si="153"/>
        <v>-2.8900741864567189E-2</v>
      </c>
      <c r="F309" s="89">
        <f t="shared" si="166"/>
        <v>-2.3088803683085166E-3</v>
      </c>
      <c r="G309" s="113">
        <v>0.13846097875489505</v>
      </c>
      <c r="H309" s="88"/>
      <c r="I309" s="84">
        <f t="shared" si="154"/>
        <v>20258.971411938652</v>
      </c>
      <c r="J309" s="84">
        <f t="shared" si="155"/>
        <v>20365.975377897492</v>
      </c>
      <c r="K309" s="84">
        <f t="shared" si="156"/>
        <v>20472.979343856339</v>
      </c>
      <c r="L309" s="84">
        <f t="shared" si="157"/>
        <v>20579.983309815183</v>
      </c>
      <c r="M309" s="108">
        <f>IF(T309&lt;&gt;0,(((G309+1)*('Data Raw'!$N$1007-'Data Raw'!$N$1008)/2+'Data Raw'!$N$1008)*'Data Raw'!$M$1010+'Data Raw'!$M$1009)*AE309+AE309)</f>
        <v>20686.987275774027</v>
      </c>
      <c r="N309" s="84">
        <f t="shared" si="158"/>
        <v>20793.991241732871</v>
      </c>
      <c r="O309" s="84">
        <f t="shared" si="159"/>
        <v>20900.995207691714</v>
      </c>
      <c r="P309" s="84">
        <f t="shared" si="160"/>
        <v>21007.999173650562</v>
      </c>
      <c r="Q309" s="84">
        <f t="shared" si="161"/>
        <v>21115.003139609402</v>
      </c>
      <c r="R309" s="166" t="str">
        <f t="shared" si="167"/>
        <v/>
      </c>
      <c r="S309" s="109">
        <f>'Data Raw'!E351</f>
        <v>20572.419999999998</v>
      </c>
      <c r="T309" s="109">
        <f>'Data Raw'!G351</f>
        <v>20670.04</v>
      </c>
      <c r="U309" s="109">
        <f>'Data Raw'!D351</f>
        <v>20770.099999999999</v>
      </c>
      <c r="V309" s="166" t="str">
        <f t="shared" si="168"/>
        <v/>
      </c>
      <c r="W309" s="89">
        <f t="shared" si="151"/>
        <v>16.947275774025911</v>
      </c>
      <c r="X309" s="89">
        <f t="shared" si="152"/>
        <v>287.21015616088556</v>
      </c>
      <c r="Y309" s="89">
        <f t="shared" si="169"/>
        <v>198.23635953732398</v>
      </c>
      <c r="Z309" s="109">
        <f t="shared" si="162"/>
        <v>197.68000000000029</v>
      </c>
      <c r="AA309" s="89">
        <f t="shared" si="170"/>
        <v>310.91479007423959</v>
      </c>
      <c r="AB309" s="89">
        <f t="shared" si="171"/>
        <v>20404.160833176378</v>
      </c>
      <c r="AC309" s="89">
        <f t="shared" si="174"/>
        <v>20964.799166823621</v>
      </c>
      <c r="AD309" s="89">
        <f t="shared" si="175"/>
        <v>1</v>
      </c>
      <c r="AE309" s="89">
        <f>'Data Raw'!C351</f>
        <v>20684.48</v>
      </c>
      <c r="AF309" s="89"/>
      <c r="AG309" s="89">
        <f t="shared" si="146"/>
        <v>-14.43999999999869</v>
      </c>
      <c r="AH309" s="89">
        <f t="shared" si="147"/>
        <v>2.5072757740272209</v>
      </c>
      <c r="AI309" s="109">
        <f t="shared" si="148"/>
        <v>1</v>
      </c>
      <c r="AJ309" s="109">
        <f t="shared" si="163"/>
        <v>50</v>
      </c>
      <c r="AK309" s="88"/>
      <c r="AL309" s="191" t="str">
        <f t="shared" si="164"/>
        <v/>
      </c>
      <c r="AM309" s="191">
        <f t="shared" si="165"/>
        <v>-14.43999999999869</v>
      </c>
      <c r="AN309" s="88"/>
      <c r="AO309" s="191"/>
      <c r="AP309" s="191">
        <f t="shared" si="149"/>
        <v>208.51359999996217</v>
      </c>
      <c r="AQ309" s="191">
        <f t="shared" si="172"/>
        <v>154.93593683125397</v>
      </c>
      <c r="AR309" s="191">
        <f t="shared" si="173"/>
        <v>-43.300422706070009</v>
      </c>
      <c r="AS309" s="250">
        <f t="shared" si="176"/>
        <v>0</v>
      </c>
      <c r="AT309" s="250">
        <f t="shared" si="177"/>
        <v>0</v>
      </c>
      <c r="AU309" s="250">
        <f t="shared" si="178"/>
        <v>1</v>
      </c>
      <c r="AV309" s="250">
        <f t="shared" si="179"/>
        <v>0</v>
      </c>
      <c r="AW309" s="250">
        <f t="shared" si="180"/>
        <v>0</v>
      </c>
      <c r="AX309" s="250">
        <f t="shared" si="181"/>
        <v>0</v>
      </c>
      <c r="AY309" s="89"/>
      <c r="AZ309" s="111"/>
      <c r="BA309" s="111"/>
      <c r="BB309" s="111"/>
      <c r="BC309" s="111"/>
      <c r="BD309" s="111"/>
      <c r="BE309" s="111"/>
      <c r="BF309" s="111"/>
      <c r="BG309" s="111"/>
      <c r="BH309" s="89"/>
      <c r="BI309" s="89"/>
      <c r="BJ309" s="89"/>
      <c r="BK309" s="89"/>
      <c r="BL309" s="89"/>
    </row>
    <row r="310" spans="1:64" x14ac:dyDescent="0.25">
      <c r="A310" s="86">
        <f t="shared" si="150"/>
        <v>309</v>
      </c>
      <c r="B310" s="113">
        <v>2.4465806086101621E-3</v>
      </c>
      <c r="C310" s="88"/>
      <c r="D310" s="88"/>
      <c r="E310" s="194">
        <f t="shared" si="153"/>
        <v>2.3425075229121669E-3</v>
      </c>
      <c r="F310" s="89">
        <f t="shared" si="166"/>
        <v>-1.644396383848419E-3</v>
      </c>
      <c r="G310" s="113">
        <v>0.13663466368519095</v>
      </c>
      <c r="H310" s="88"/>
      <c r="I310" s="84">
        <f t="shared" si="154"/>
        <v>20308.46008673602</v>
      </c>
      <c r="J310" s="84">
        <f t="shared" si="155"/>
        <v>20407.578266504683</v>
      </c>
      <c r="K310" s="84">
        <f t="shared" si="156"/>
        <v>20506.696446273345</v>
      </c>
      <c r="L310" s="84">
        <f t="shared" si="157"/>
        <v>20605.814626042007</v>
      </c>
      <c r="M310" s="108">
        <f>IF(T310&lt;&gt;0,(((G310+1)*('Data Raw'!$N$1007-'Data Raw'!$N$1008)/2+'Data Raw'!$N$1008)*'Data Raw'!$M$1010+'Data Raw'!$M$1009)*AE310+AE310)</f>
        <v>20704.932805810669</v>
      </c>
      <c r="N310" s="84">
        <f t="shared" si="158"/>
        <v>20804.050985579332</v>
      </c>
      <c r="O310" s="84">
        <f t="shared" si="159"/>
        <v>20903.169165347994</v>
      </c>
      <c r="P310" s="84">
        <f t="shared" si="160"/>
        <v>21002.287345116656</v>
      </c>
      <c r="Q310" s="84">
        <f t="shared" si="161"/>
        <v>21101.405524885318</v>
      </c>
      <c r="R310" s="166" t="str">
        <f t="shared" si="167"/>
        <v/>
      </c>
      <c r="S310" s="109">
        <f>'Data Raw'!E352</f>
        <v>20533.419999999998</v>
      </c>
      <c r="T310" s="109">
        <f>'Data Raw'!G352</f>
        <v>20622.68</v>
      </c>
      <c r="U310" s="109">
        <f>'Data Raw'!D352</f>
        <v>20772.63</v>
      </c>
      <c r="V310" s="166">
        <f t="shared" si="168"/>
        <v>1</v>
      </c>
      <c r="W310" s="89">
        <f t="shared" si="151"/>
        <v>82.252805810669088</v>
      </c>
      <c r="X310" s="89">
        <f t="shared" si="152"/>
        <v>6765.5240637276383</v>
      </c>
      <c r="Y310" s="89">
        <f t="shared" si="169"/>
        <v>186.14566090618186</v>
      </c>
      <c r="Z310" s="109">
        <f t="shared" si="162"/>
        <v>239.21000000000276</v>
      </c>
      <c r="AA310" s="89">
        <f t="shared" si="170"/>
        <v>300.67124863506291</v>
      </c>
      <c r="AB310" s="89">
        <f t="shared" si="171"/>
        <v>20441.182428436896</v>
      </c>
      <c r="AC310" s="89">
        <f t="shared" si="174"/>
        <v>20969.737571563102</v>
      </c>
      <c r="AD310" s="89">
        <f t="shared" si="175"/>
        <v>1</v>
      </c>
      <c r="AE310" s="89">
        <f>'Data Raw'!C352</f>
        <v>20705.46</v>
      </c>
      <c r="AF310" s="89"/>
      <c r="AG310" s="89">
        <f t="shared" si="146"/>
        <v>-82.779999999998836</v>
      </c>
      <c r="AH310" s="89">
        <f t="shared" si="147"/>
        <v>-0.52719418932974804</v>
      </c>
      <c r="AI310" s="109">
        <f t="shared" si="148"/>
        <v>-1</v>
      </c>
      <c r="AJ310" s="109">
        <f t="shared" si="163"/>
        <v>49.559089884330994</v>
      </c>
      <c r="AK310" s="88"/>
      <c r="AL310" s="191">
        <f t="shared" si="164"/>
        <v>14.43999999999869</v>
      </c>
      <c r="AM310" s="191" t="str">
        <f t="shared" si="165"/>
        <v/>
      </c>
      <c r="AN310" s="88"/>
      <c r="AO310" s="191"/>
      <c r="AP310" s="191">
        <f t="shared" si="149"/>
        <v>6852.5283999998073</v>
      </c>
      <c r="AQ310" s="191">
        <f t="shared" si="172"/>
        <v>146.91861051667007</v>
      </c>
      <c r="AR310" s="191">
        <f t="shared" si="173"/>
        <v>-39.227050389511788</v>
      </c>
      <c r="AS310" s="250">
        <f t="shared" si="176"/>
        <v>0</v>
      </c>
      <c r="AT310" s="250">
        <f t="shared" si="177"/>
        <v>0</v>
      </c>
      <c r="AU310" s="250">
        <f t="shared" si="178"/>
        <v>1</v>
      </c>
      <c r="AV310" s="250">
        <f t="shared" si="179"/>
        <v>0</v>
      </c>
      <c r="AW310" s="250">
        <f t="shared" si="180"/>
        <v>0</v>
      </c>
      <c r="AX310" s="250">
        <f t="shared" si="181"/>
        <v>0</v>
      </c>
      <c r="AY310" s="89"/>
      <c r="AZ310" s="111"/>
      <c r="BA310" s="111"/>
      <c r="BB310" s="111"/>
      <c r="BC310" s="111"/>
      <c r="BD310" s="111"/>
      <c r="BE310" s="111"/>
      <c r="BF310" s="111"/>
      <c r="BG310" s="111"/>
      <c r="BH310" s="89"/>
      <c r="BI310" s="89"/>
      <c r="BJ310" s="89"/>
      <c r="BK310" s="89"/>
      <c r="BL310" s="89"/>
    </row>
    <row r="311" spans="1:64" x14ac:dyDescent="0.25">
      <c r="A311" s="86">
        <f t="shared" si="150"/>
        <v>310</v>
      </c>
      <c r="B311" s="113">
        <v>8.1450609562538759E-2</v>
      </c>
      <c r="C311" s="88"/>
      <c r="D311" s="88"/>
      <c r="E311" s="194">
        <f t="shared" si="153"/>
        <v>7.9004028953928593E-2</v>
      </c>
      <c r="F311" s="89">
        <f t="shared" si="166"/>
        <v>9.8768072358340099E-3</v>
      </c>
      <c r="G311" s="113">
        <v>0.12628982439398331</v>
      </c>
      <c r="H311" s="88"/>
      <c r="I311" s="84">
        <f t="shared" si="154"/>
        <v>20257.478532891408</v>
      </c>
      <c r="J311" s="84">
        <f t="shared" si="155"/>
        <v>20350.551363344501</v>
      </c>
      <c r="K311" s="84">
        <f t="shared" si="156"/>
        <v>20443.62419379759</v>
      </c>
      <c r="L311" s="84">
        <f t="shared" si="157"/>
        <v>20536.697024250683</v>
      </c>
      <c r="M311" s="108">
        <f>IF(T311&lt;&gt;0,(((G311+1)*('Data Raw'!$N$1007-'Data Raw'!$N$1008)/2+'Data Raw'!$N$1008)*'Data Raw'!$M$1010+'Data Raw'!$M$1009)*AE311+AE311)</f>
        <v>20629.769854703773</v>
      </c>
      <c r="N311" s="84">
        <f t="shared" si="158"/>
        <v>20722.842685156862</v>
      </c>
      <c r="O311" s="84">
        <f t="shared" si="159"/>
        <v>20815.915515609955</v>
      </c>
      <c r="P311" s="84">
        <f t="shared" si="160"/>
        <v>20908.988346063044</v>
      </c>
      <c r="Q311" s="84">
        <f t="shared" si="161"/>
        <v>21002.061176516137</v>
      </c>
      <c r="R311" s="166" t="str">
        <f t="shared" si="167"/>
        <v/>
      </c>
      <c r="S311" s="109">
        <f>'Data Raw'!E353</f>
        <v>20050.05</v>
      </c>
      <c r="T311" s="109">
        <f>'Data Raw'!G353</f>
        <v>20156.509999999998</v>
      </c>
      <c r="U311" s="109">
        <f>'Data Raw'!D353</f>
        <v>20647.45</v>
      </c>
      <c r="V311" s="166">
        <f t="shared" si="168"/>
        <v>1</v>
      </c>
      <c r="W311" s="89">
        <f t="shared" si="151"/>
        <v>473.25985470377418</v>
      </c>
      <c r="X311" s="89">
        <f t="shared" si="152"/>
        <v>223974.89007423745</v>
      </c>
      <c r="Y311" s="89">
        <f t="shared" si="169"/>
        <v>248.38798352561057</v>
      </c>
      <c r="Z311" s="109">
        <f t="shared" si="162"/>
        <v>597.40000000000146</v>
      </c>
      <c r="AA311" s="89">
        <f t="shared" si="170"/>
        <v>343.06107025862559</v>
      </c>
      <c r="AB311" s="89">
        <f t="shared" si="171"/>
        <v>20391.879438660199</v>
      </c>
      <c r="AC311" s="89">
        <f t="shared" si="174"/>
        <v>20903.020561339803</v>
      </c>
      <c r="AD311" s="89" t="str">
        <f t="shared" si="175"/>
        <v/>
      </c>
      <c r="AE311" s="89">
        <f>'Data Raw'!C353</f>
        <v>20647.45</v>
      </c>
      <c r="AF311" s="89"/>
      <c r="AG311" s="89">
        <f t="shared" si="146"/>
        <v>-490.94000000000233</v>
      </c>
      <c r="AH311" s="89">
        <f t="shared" si="147"/>
        <v>-17.680145296228147</v>
      </c>
      <c r="AI311" s="109">
        <f t="shared" si="148"/>
        <v>-1</v>
      </c>
      <c r="AJ311" s="109">
        <f t="shared" si="163"/>
        <v>46.536415226545465</v>
      </c>
      <c r="AK311" s="88"/>
      <c r="AL311" s="191">
        <f t="shared" si="164"/>
        <v>82.779999999998836</v>
      </c>
      <c r="AM311" s="191" t="str">
        <f t="shared" si="165"/>
        <v/>
      </c>
      <c r="AN311" s="88"/>
      <c r="AO311" s="191"/>
      <c r="AP311" s="191">
        <f t="shared" si="149"/>
        <v>241022.08360000228</v>
      </c>
      <c r="AQ311" s="191">
        <f t="shared" si="172"/>
        <v>185.14320934815143</v>
      </c>
      <c r="AR311" s="191">
        <f t="shared" si="173"/>
        <v>-63.244774177459135</v>
      </c>
      <c r="AS311" s="250">
        <f t="shared" si="176"/>
        <v>0</v>
      </c>
      <c r="AT311" s="250">
        <f t="shared" si="177"/>
        <v>0</v>
      </c>
      <c r="AU311" s="250">
        <f t="shared" si="178"/>
        <v>0</v>
      </c>
      <c r="AV311" s="250">
        <f t="shared" si="179"/>
        <v>0</v>
      </c>
      <c r="AW311" s="250">
        <f t="shared" si="180"/>
        <v>0</v>
      </c>
      <c r="AX311" s="250">
        <f t="shared" si="181"/>
        <v>0</v>
      </c>
      <c r="AY311" s="89"/>
      <c r="AZ311" s="111"/>
      <c r="BA311" s="111"/>
      <c r="BB311" s="111"/>
      <c r="BC311" s="111"/>
      <c r="BD311" s="111"/>
      <c r="BE311" s="111"/>
      <c r="BF311" s="111"/>
      <c r="BG311" s="111"/>
      <c r="BH311" s="89"/>
      <c r="BI311" s="89"/>
      <c r="BJ311" s="89"/>
      <c r="BK311" s="89"/>
      <c r="BL311" s="89"/>
    </row>
    <row r="312" spans="1:64" x14ac:dyDescent="0.25">
      <c r="A312" s="86">
        <f t="shared" si="150"/>
        <v>311</v>
      </c>
      <c r="B312" s="113">
        <v>2.424177520985692E-2</v>
      </c>
      <c r="C312" s="88"/>
      <c r="D312" s="88"/>
      <c r="E312" s="194">
        <f t="shared" si="153"/>
        <v>-5.7208834352681842E-2</v>
      </c>
      <c r="F312" s="89">
        <f t="shared" si="166"/>
        <v>2.9314415176031651E-4</v>
      </c>
      <c r="G312" s="113">
        <v>6.7824646405170899E-2</v>
      </c>
      <c r="H312" s="88"/>
      <c r="I312" s="84">
        <f t="shared" si="154"/>
        <v>19418.640287375154</v>
      </c>
      <c r="J312" s="84">
        <f t="shared" si="155"/>
        <v>19542.834279137962</v>
      </c>
      <c r="K312" s="84">
        <f t="shared" si="156"/>
        <v>19667.028270900766</v>
      </c>
      <c r="L312" s="84">
        <f t="shared" si="157"/>
        <v>19791.222262663574</v>
      </c>
      <c r="M312" s="108">
        <f>IF(T312&lt;&gt;0,(((G312+1)*('Data Raw'!$N$1007-'Data Raw'!$N$1008)/2+'Data Raw'!$N$1008)*'Data Raw'!$M$1010+'Data Raw'!$M$1009)*AE312+AE312)</f>
        <v>19915.416254426378</v>
      </c>
      <c r="N312" s="84">
        <f t="shared" si="158"/>
        <v>20039.610246189182</v>
      </c>
      <c r="O312" s="84">
        <f t="shared" si="159"/>
        <v>20163.80423795199</v>
      </c>
      <c r="P312" s="84">
        <f t="shared" si="160"/>
        <v>20287.998229714794</v>
      </c>
      <c r="Q312" s="84">
        <f t="shared" si="161"/>
        <v>20412.192221477602</v>
      </c>
      <c r="R312" s="166" t="str">
        <f t="shared" si="167"/>
        <v/>
      </c>
      <c r="S312" s="109">
        <f>'Data Raw'!E354</f>
        <v>19883.919999999998</v>
      </c>
      <c r="T312" s="109">
        <f>'Data Raw'!G354</f>
        <v>20165.84</v>
      </c>
      <c r="U312" s="109">
        <f>'Data Raw'!D354</f>
        <v>20251.43</v>
      </c>
      <c r="V312" s="166" t="str">
        <f t="shared" si="168"/>
        <v/>
      </c>
      <c r="W312" s="89">
        <f t="shared" si="151"/>
        <v>-250.423745573622</v>
      </c>
      <c r="X312" s="89">
        <f t="shared" si="152"/>
        <v>62712.052347122168</v>
      </c>
      <c r="Y312" s="89">
        <f t="shared" si="169"/>
        <v>248.6798270026961</v>
      </c>
      <c r="Z312" s="109">
        <f t="shared" si="162"/>
        <v>367.51000000000204</v>
      </c>
      <c r="AA312" s="89">
        <f t="shared" si="170"/>
        <v>346.55377450739365</v>
      </c>
      <c r="AB312" s="89">
        <f t="shared" si="171"/>
        <v>19734.998090280165</v>
      </c>
      <c r="AC312" s="89">
        <f t="shared" si="174"/>
        <v>20318.201909719832</v>
      </c>
      <c r="AD312" s="89">
        <f t="shared" si="175"/>
        <v>1</v>
      </c>
      <c r="AE312" s="89">
        <f>'Data Raw'!C354</f>
        <v>20026.599999999999</v>
      </c>
      <c r="AF312" s="89"/>
      <c r="AG312" s="89">
        <f t="shared" si="146"/>
        <v>139.2400000000016</v>
      </c>
      <c r="AH312" s="89">
        <f t="shared" si="147"/>
        <v>-111.1837455736204</v>
      </c>
      <c r="AI312" s="109">
        <f t="shared" si="148"/>
        <v>-1</v>
      </c>
      <c r="AJ312" s="109">
        <f t="shared" si="163"/>
        <v>50</v>
      </c>
      <c r="AK312" s="88"/>
      <c r="AL312" s="191" t="str">
        <f t="shared" si="164"/>
        <v/>
      </c>
      <c r="AM312" s="191">
        <f t="shared" si="165"/>
        <v>-139.2400000000016</v>
      </c>
      <c r="AN312" s="88"/>
      <c r="AO312" s="191"/>
      <c r="AP312" s="191">
        <f t="shared" si="149"/>
        <v>19387.777600000445</v>
      </c>
      <c r="AQ312" s="191">
        <f t="shared" si="172"/>
        <v>180.04285275391257</v>
      </c>
      <c r="AR312" s="191">
        <f t="shared" si="173"/>
        <v>-68.636974248783531</v>
      </c>
      <c r="AS312" s="250">
        <f t="shared" si="176"/>
        <v>0</v>
      </c>
      <c r="AT312" s="250">
        <f t="shared" si="177"/>
        <v>0</v>
      </c>
      <c r="AU312" s="250">
        <f t="shared" si="178"/>
        <v>0</v>
      </c>
      <c r="AV312" s="250">
        <f t="shared" si="179"/>
        <v>0</v>
      </c>
      <c r="AW312" s="250">
        <f t="shared" si="180"/>
        <v>1</v>
      </c>
      <c r="AX312" s="250">
        <f t="shared" si="181"/>
        <v>0</v>
      </c>
      <c r="AY312" s="89"/>
      <c r="AZ312" s="111"/>
      <c r="BA312" s="111"/>
      <c r="BB312" s="111"/>
      <c r="BC312" s="111"/>
      <c r="BD312" s="111"/>
      <c r="BE312" s="111"/>
      <c r="BF312" s="111"/>
      <c r="BG312" s="111"/>
      <c r="BH312" s="89"/>
      <c r="BI312" s="89"/>
      <c r="BJ312" s="89"/>
      <c r="BK312" s="89"/>
      <c r="BL312" s="89"/>
    </row>
    <row r="313" spans="1:64" x14ac:dyDescent="0.25">
      <c r="A313" s="86">
        <f t="shared" si="150"/>
        <v>312</v>
      </c>
      <c r="B313" s="113">
        <v>1.4790608545603561E-2</v>
      </c>
      <c r="C313" s="88"/>
      <c r="D313" s="88"/>
      <c r="E313" s="194">
        <f t="shared" si="153"/>
        <v>-9.4511666642533593E-3</v>
      </c>
      <c r="F313" s="89">
        <f t="shared" si="166"/>
        <v>-1.0989002505273516E-3</v>
      </c>
      <c r="G313" s="113">
        <v>0.10001763670377423</v>
      </c>
      <c r="H313" s="88"/>
      <c r="I313" s="84">
        <f t="shared" si="154"/>
        <v>19386.643221468901</v>
      </c>
      <c r="J313" s="84">
        <f t="shared" si="155"/>
        <v>19510.983134970247</v>
      </c>
      <c r="K313" s="84">
        <f t="shared" si="156"/>
        <v>19635.323048471597</v>
      </c>
      <c r="L313" s="84">
        <f t="shared" si="157"/>
        <v>19759.662961972943</v>
      </c>
      <c r="M313" s="108">
        <f>IF(T313&lt;&gt;0,(((G313+1)*('Data Raw'!$N$1007-'Data Raw'!$N$1008)/2+'Data Raw'!$N$1008)*'Data Raw'!$M$1010+'Data Raw'!$M$1009)*AE313+AE313)</f>
        <v>19884.002875474293</v>
      </c>
      <c r="N313" s="84">
        <f t="shared" si="158"/>
        <v>20008.342788975642</v>
      </c>
      <c r="O313" s="84">
        <f t="shared" si="159"/>
        <v>20132.682702476988</v>
      </c>
      <c r="P313" s="84">
        <f t="shared" si="160"/>
        <v>20257.022615978338</v>
      </c>
      <c r="Q313" s="84">
        <f t="shared" si="161"/>
        <v>20381.362529479684</v>
      </c>
      <c r="R313" s="166" t="str">
        <f t="shared" si="167"/>
        <v/>
      </c>
      <c r="S313" s="109">
        <f>'Data Raw'!E355</f>
        <v>19515.54</v>
      </c>
      <c r="T313" s="109">
        <f>'Data Raw'!G355</f>
        <v>19689.21</v>
      </c>
      <c r="U313" s="109">
        <f>'Data Raw'!D355</f>
        <v>19943.16</v>
      </c>
      <c r="V313" s="166">
        <f t="shared" si="168"/>
        <v>1</v>
      </c>
      <c r="W313" s="89">
        <f t="shared" si="151"/>
        <v>194.7928754742934</v>
      </c>
      <c r="X313" s="89">
        <f t="shared" si="152"/>
        <v>37944.264335543572</v>
      </c>
      <c r="Y313" s="89">
        <f t="shared" si="169"/>
        <v>241.71831377041474</v>
      </c>
      <c r="Z313" s="109">
        <f t="shared" si="162"/>
        <v>427.61999999999898</v>
      </c>
      <c r="AA313" s="89">
        <f t="shared" si="170"/>
        <v>358.13466386348011</v>
      </c>
      <c r="AB313" s="89">
        <f t="shared" si="171"/>
        <v>19648.589291668715</v>
      </c>
      <c r="AC313" s="89">
        <f t="shared" si="174"/>
        <v>20237.730708331284</v>
      </c>
      <c r="AD313" s="89">
        <f t="shared" si="175"/>
        <v>1</v>
      </c>
      <c r="AE313" s="89">
        <f>'Data Raw'!C355</f>
        <v>19943.16</v>
      </c>
      <c r="AF313" s="89"/>
      <c r="AG313" s="89">
        <f t="shared" si="146"/>
        <v>-253.95000000000073</v>
      </c>
      <c r="AH313" s="89">
        <f t="shared" si="147"/>
        <v>-59.157124525707331</v>
      </c>
      <c r="AI313" s="109">
        <f t="shared" si="148"/>
        <v>-1</v>
      </c>
      <c r="AJ313" s="109">
        <f t="shared" si="163"/>
        <v>50</v>
      </c>
      <c r="AK313" s="88"/>
      <c r="AL313" s="191">
        <f t="shared" si="164"/>
        <v>139.2400000000016</v>
      </c>
      <c r="AM313" s="191" t="str">
        <f t="shared" si="165"/>
        <v/>
      </c>
      <c r="AN313" s="88"/>
      <c r="AO313" s="191"/>
      <c r="AP313" s="191">
        <f t="shared" si="149"/>
        <v>64490.602500000372</v>
      </c>
      <c r="AQ313" s="191">
        <f t="shared" si="172"/>
        <v>188.25475800347792</v>
      </c>
      <c r="AR313" s="191">
        <f t="shared" si="173"/>
        <v>-53.463555766936821</v>
      </c>
      <c r="AS313" s="250">
        <f t="shared" si="176"/>
        <v>0</v>
      </c>
      <c r="AT313" s="250">
        <f t="shared" si="177"/>
        <v>0</v>
      </c>
      <c r="AU313" s="250">
        <f t="shared" si="178"/>
        <v>1</v>
      </c>
      <c r="AV313" s="250">
        <f t="shared" si="179"/>
        <v>0</v>
      </c>
      <c r="AW313" s="250">
        <f t="shared" si="180"/>
        <v>0</v>
      </c>
      <c r="AX313" s="250">
        <f t="shared" si="181"/>
        <v>0</v>
      </c>
      <c r="AY313" s="89"/>
      <c r="AZ313" s="111"/>
      <c r="BA313" s="111"/>
      <c r="BB313" s="111"/>
      <c r="BC313" s="111"/>
      <c r="BD313" s="111"/>
      <c r="BE313" s="111"/>
      <c r="BF313" s="111"/>
      <c r="BG313" s="111"/>
      <c r="BH313" s="89"/>
      <c r="BI313" s="89"/>
      <c r="BJ313" s="89"/>
      <c r="BK313" s="89"/>
      <c r="BL313" s="89"/>
    </row>
    <row r="314" spans="1:64" x14ac:dyDescent="0.25">
      <c r="A314" s="86">
        <f t="shared" si="150"/>
        <v>313</v>
      </c>
      <c r="B314" s="113">
        <v>1.8684766829973759E-6</v>
      </c>
      <c r="C314" s="88"/>
      <c r="D314" s="88"/>
      <c r="E314" s="194">
        <f t="shared" si="153"/>
        <v>-1.4788740068920564E-2</v>
      </c>
      <c r="F314" s="89">
        <f t="shared" si="166"/>
        <v>-3.0545916531549535E-3</v>
      </c>
      <c r="G314" s="113">
        <v>7.6518798765265655E-2</v>
      </c>
      <c r="H314" s="88"/>
      <c r="I314" s="84">
        <f t="shared" si="154"/>
        <v>19285.834261494081</v>
      </c>
      <c r="J314" s="84">
        <f t="shared" si="155"/>
        <v>19406.693418379291</v>
      </c>
      <c r="K314" s="84">
        <f t="shared" si="156"/>
        <v>19527.552575264497</v>
      </c>
      <c r="L314" s="84">
        <f t="shared" si="157"/>
        <v>19648.411732149707</v>
      </c>
      <c r="M314" s="108">
        <f>IF(T314&lt;&gt;0,(((G314+1)*('Data Raw'!$N$1007-'Data Raw'!$N$1008)/2+'Data Raw'!$N$1008)*'Data Raw'!$M$1010+'Data Raw'!$M$1009)*AE314+AE314)</f>
        <v>19769.270889034913</v>
      </c>
      <c r="N314" s="84">
        <f t="shared" si="158"/>
        <v>19890.130045920119</v>
      </c>
      <c r="O314" s="84">
        <f t="shared" si="159"/>
        <v>20010.989202805329</v>
      </c>
      <c r="P314" s="84">
        <f t="shared" si="160"/>
        <v>20131.848359690535</v>
      </c>
      <c r="Q314" s="84">
        <f t="shared" si="161"/>
        <v>20252.707516575745</v>
      </c>
      <c r="R314" s="166" t="str">
        <f t="shared" si="167"/>
        <v/>
      </c>
      <c r="S314" s="109">
        <f>'Data Raw'!E356</f>
        <v>19685.48</v>
      </c>
      <c r="T314" s="109">
        <f>'Data Raw'!G356</f>
        <v>19767.09</v>
      </c>
      <c r="U314" s="109">
        <f>'Data Raw'!D356</f>
        <v>19921.91</v>
      </c>
      <c r="V314" s="166">
        <f t="shared" si="168"/>
        <v>1</v>
      </c>
      <c r="W314" s="89">
        <f t="shared" si="151"/>
        <v>2.1808890349129797</v>
      </c>
      <c r="X314" s="89">
        <f t="shared" si="152"/>
        <v>4.7562769826036684</v>
      </c>
      <c r="Y314" s="89">
        <f t="shared" si="169"/>
        <v>223.78919147558062</v>
      </c>
      <c r="Z314" s="109">
        <f t="shared" si="162"/>
        <v>236.43000000000029</v>
      </c>
      <c r="AA314" s="89">
        <f t="shared" si="170"/>
        <v>340.74828331155447</v>
      </c>
      <c r="AB314" s="89">
        <f t="shared" si="171"/>
        <v>19561.275535716042</v>
      </c>
      <c r="AC314" s="89">
        <f t="shared" si="174"/>
        <v>20170.104464283955</v>
      </c>
      <c r="AD314" s="89">
        <f t="shared" si="175"/>
        <v>1</v>
      </c>
      <c r="AE314" s="89">
        <f>'Data Raw'!C356</f>
        <v>19865.689999999999</v>
      </c>
      <c r="AF314" s="89"/>
      <c r="AG314" s="89">
        <f t="shared" si="146"/>
        <v>-98.599999999998545</v>
      </c>
      <c r="AH314" s="89">
        <f t="shared" si="147"/>
        <v>-96.419110965085565</v>
      </c>
      <c r="AI314" s="109">
        <f t="shared" si="148"/>
        <v>-1</v>
      </c>
      <c r="AJ314" s="109">
        <f t="shared" si="163"/>
        <v>50</v>
      </c>
      <c r="AK314" s="88"/>
      <c r="AL314" s="191">
        <f t="shared" si="164"/>
        <v>253.95000000000073</v>
      </c>
      <c r="AM314" s="191" t="str">
        <f t="shared" si="165"/>
        <v/>
      </c>
      <c r="AN314" s="88"/>
      <c r="AO314" s="191"/>
      <c r="AP314" s="191">
        <f t="shared" si="149"/>
        <v>9721.9599999997135</v>
      </c>
      <c r="AQ314" s="191">
        <f t="shared" si="172"/>
        <v>178.29311822531355</v>
      </c>
      <c r="AR314" s="191">
        <f t="shared" si="173"/>
        <v>-45.496073250267074</v>
      </c>
      <c r="AS314" s="250">
        <f t="shared" si="176"/>
        <v>0</v>
      </c>
      <c r="AT314" s="250">
        <f t="shared" si="177"/>
        <v>0</v>
      </c>
      <c r="AU314" s="250">
        <f t="shared" si="178"/>
        <v>1</v>
      </c>
      <c r="AV314" s="250">
        <f t="shared" si="179"/>
        <v>0</v>
      </c>
      <c r="AW314" s="250">
        <f t="shared" si="180"/>
        <v>0</v>
      </c>
      <c r="AX314" s="250">
        <f t="shared" si="181"/>
        <v>0</v>
      </c>
      <c r="AY314" s="89"/>
      <c r="AZ314" s="111"/>
      <c r="BA314" s="111"/>
      <c r="BB314" s="111"/>
      <c r="BC314" s="111"/>
      <c r="BD314" s="111"/>
      <c r="BE314" s="111"/>
      <c r="BF314" s="111"/>
      <c r="BG314" s="111"/>
      <c r="BH314" s="89"/>
      <c r="BI314" s="89"/>
      <c r="BJ314" s="89"/>
      <c r="BK314" s="89"/>
      <c r="BL314" s="89"/>
    </row>
    <row r="315" spans="1:64" x14ac:dyDescent="0.25">
      <c r="A315" s="86">
        <f t="shared" si="150"/>
        <v>314</v>
      </c>
      <c r="B315" s="113">
        <v>2.6557991869888248E-2</v>
      </c>
      <c r="C315" s="88"/>
      <c r="D315" s="88"/>
      <c r="E315" s="194">
        <f t="shared" si="153"/>
        <v>2.6556123393205251E-2</v>
      </c>
      <c r="F315" s="89">
        <f t="shared" si="166"/>
        <v>1.1755104963250755E-3</v>
      </c>
      <c r="G315" s="113">
        <v>7.5275664720038604E-2</v>
      </c>
      <c r="H315" s="88"/>
      <c r="I315" s="84">
        <f t="shared" si="154"/>
        <v>19464.548102686269</v>
      </c>
      <c r="J315" s="84">
        <f t="shared" si="155"/>
        <v>19576.442698424064</v>
      </c>
      <c r="K315" s="84">
        <f t="shared" si="156"/>
        <v>19688.337294161851</v>
      </c>
      <c r="L315" s="84">
        <f t="shared" si="157"/>
        <v>19800.231889899642</v>
      </c>
      <c r="M315" s="108">
        <f>IF(T315&lt;&gt;0,(((G315+1)*('Data Raw'!$N$1007-'Data Raw'!$N$1008)/2+'Data Raw'!$N$1008)*'Data Raw'!$M$1010+'Data Raw'!$M$1009)*AE315+AE315)</f>
        <v>19912.126485637433</v>
      </c>
      <c r="N315" s="84">
        <f t="shared" si="158"/>
        <v>20024.021081375224</v>
      </c>
      <c r="O315" s="84">
        <f t="shared" si="159"/>
        <v>20135.915677113015</v>
      </c>
      <c r="P315" s="84">
        <f t="shared" si="160"/>
        <v>20247.810272850802</v>
      </c>
      <c r="Q315" s="84">
        <f t="shared" si="161"/>
        <v>20359.704868588597</v>
      </c>
      <c r="R315" s="166" t="str">
        <f t="shared" si="167"/>
        <v/>
      </c>
      <c r="S315" s="109">
        <f>'Data Raw'!E357</f>
        <v>19995.46</v>
      </c>
      <c r="T315" s="109">
        <f>'Data Raw'!G357</f>
        <v>20174.04</v>
      </c>
      <c r="U315" s="109">
        <f>'Data Raw'!D357</f>
        <v>20216.580000000002</v>
      </c>
      <c r="V315" s="166" t="str">
        <f t="shared" si="168"/>
        <v/>
      </c>
      <c r="W315" s="89">
        <f t="shared" si="151"/>
        <v>-261.91351436256809</v>
      </c>
      <c r="X315" s="89">
        <f t="shared" si="152"/>
        <v>68598.689005751163</v>
      </c>
      <c r="Y315" s="89">
        <f t="shared" si="169"/>
        <v>229.62338803649638</v>
      </c>
      <c r="Z315" s="109">
        <f t="shared" si="162"/>
        <v>221.12000000000262</v>
      </c>
      <c r="AA315" s="89">
        <f t="shared" si="170"/>
        <v>323.65852855276137</v>
      </c>
      <c r="AB315" s="89">
        <f t="shared" si="171"/>
        <v>19721.613959185179</v>
      </c>
      <c r="AC315" s="89">
        <f t="shared" si="174"/>
        <v>20300.886040814821</v>
      </c>
      <c r="AD315" s="89">
        <f t="shared" si="175"/>
        <v>1</v>
      </c>
      <c r="AE315" s="89">
        <f>'Data Raw'!C357</f>
        <v>20011.25</v>
      </c>
      <c r="AF315" s="89"/>
      <c r="AG315" s="89">
        <f t="shared" si="146"/>
        <v>162.79000000000087</v>
      </c>
      <c r="AH315" s="89">
        <f t="shared" si="147"/>
        <v>-99.123514362567221</v>
      </c>
      <c r="AI315" s="109">
        <f t="shared" si="148"/>
        <v>-1</v>
      </c>
      <c r="AJ315" s="109">
        <f t="shared" si="163"/>
        <v>50</v>
      </c>
      <c r="AK315" s="88"/>
      <c r="AL315" s="191" t="str">
        <f t="shared" si="164"/>
        <v/>
      </c>
      <c r="AM315" s="191">
        <f t="shared" si="165"/>
        <v>-162.79000000000087</v>
      </c>
      <c r="AN315" s="88"/>
      <c r="AO315" s="191"/>
      <c r="AP315" s="191">
        <f t="shared" si="149"/>
        <v>26500.584100000284</v>
      </c>
      <c r="AQ315" s="191">
        <f t="shared" si="172"/>
        <v>176.57054953361217</v>
      </c>
      <c r="AR315" s="191">
        <f t="shared" si="173"/>
        <v>-53.052838502884214</v>
      </c>
      <c r="AS315" s="250">
        <f t="shared" si="176"/>
        <v>0</v>
      </c>
      <c r="AT315" s="250">
        <f t="shared" si="177"/>
        <v>0</v>
      </c>
      <c r="AU315" s="250">
        <f t="shared" si="178"/>
        <v>0</v>
      </c>
      <c r="AV315" s="250">
        <f t="shared" si="179"/>
        <v>0</v>
      </c>
      <c r="AW315" s="250">
        <f t="shared" si="180"/>
        <v>1</v>
      </c>
      <c r="AX315" s="250">
        <f t="shared" si="181"/>
        <v>0</v>
      </c>
      <c r="AY315" s="89"/>
      <c r="AZ315" s="111"/>
      <c r="BA315" s="111"/>
      <c r="BB315" s="111"/>
      <c r="BC315" s="111"/>
      <c r="BD315" s="111"/>
      <c r="BE315" s="111"/>
      <c r="BF315" s="111"/>
      <c r="BG315" s="111"/>
      <c r="BH315" s="89"/>
      <c r="BI315" s="89"/>
      <c r="BJ315" s="89"/>
      <c r="BK315" s="89"/>
      <c r="BL315" s="89"/>
    </row>
    <row r="316" spans="1:64" x14ac:dyDescent="0.25">
      <c r="A316" s="86">
        <f t="shared" si="150"/>
        <v>315</v>
      </c>
      <c r="B316" s="113">
        <v>4.8104637681767635E-4</v>
      </c>
      <c r="C316" s="88"/>
      <c r="D316" s="88"/>
      <c r="E316" s="194">
        <f t="shared" si="153"/>
        <v>-2.6076945493070571E-2</v>
      </c>
      <c r="F316" s="89">
        <f t="shared" si="166"/>
        <v>-2.7176975021600169E-3</v>
      </c>
      <c r="G316" s="113">
        <v>0.108762820420664</v>
      </c>
      <c r="H316" s="88"/>
      <c r="I316" s="84">
        <f t="shared" si="154"/>
        <v>19778.422512674435</v>
      </c>
      <c r="J316" s="84">
        <f t="shared" si="155"/>
        <v>19893.234206692683</v>
      </c>
      <c r="K316" s="84">
        <f t="shared" si="156"/>
        <v>20008.045900710931</v>
      </c>
      <c r="L316" s="84">
        <f t="shared" si="157"/>
        <v>20122.857594729179</v>
      </c>
      <c r="M316" s="108">
        <f>IF(T316&lt;&gt;0,(((G316+1)*('Data Raw'!$N$1007-'Data Raw'!$N$1008)/2+'Data Raw'!$N$1008)*'Data Raw'!$M$1010+'Data Raw'!$M$1009)*AE316+AE316)</f>
        <v>20237.669288747427</v>
      </c>
      <c r="N316" s="84">
        <f t="shared" si="158"/>
        <v>20352.480982765675</v>
      </c>
      <c r="O316" s="84">
        <f t="shared" si="159"/>
        <v>20467.292676783924</v>
      </c>
      <c r="P316" s="84">
        <f t="shared" si="160"/>
        <v>20582.104370802172</v>
      </c>
      <c r="Q316" s="84">
        <f t="shared" si="161"/>
        <v>20696.91606482042</v>
      </c>
      <c r="R316" s="166" t="str">
        <f t="shared" si="167"/>
        <v/>
      </c>
      <c r="S316" s="109">
        <f>'Data Raw'!E358</f>
        <v>20096.54</v>
      </c>
      <c r="T316" s="109">
        <f>'Data Raw'!G358</f>
        <v>20201.939999999999</v>
      </c>
      <c r="U316" s="109">
        <f>'Data Raw'!D358</f>
        <v>20283.59</v>
      </c>
      <c r="V316" s="166">
        <f t="shared" si="168"/>
        <v>1</v>
      </c>
      <c r="W316" s="89">
        <f t="shared" si="151"/>
        <v>35.729288747428654</v>
      </c>
      <c r="X316" s="89">
        <f t="shared" si="152"/>
        <v>1276.5820743971319</v>
      </c>
      <c r="Y316" s="89">
        <f t="shared" si="169"/>
        <v>213.01843785877631</v>
      </c>
      <c r="Z316" s="109">
        <f t="shared" si="162"/>
        <v>187.04999999999927</v>
      </c>
      <c r="AA316" s="89">
        <f t="shared" si="170"/>
        <v>304.14302447379538</v>
      </c>
      <c r="AB316" s="89">
        <f t="shared" si="171"/>
        <v>20008.480250730154</v>
      </c>
      <c r="AC316" s="89">
        <f t="shared" si="174"/>
        <v>20558.699749269847</v>
      </c>
      <c r="AD316" s="89">
        <f t="shared" si="175"/>
        <v>1</v>
      </c>
      <c r="AE316" s="89">
        <f>'Data Raw'!C358</f>
        <v>20283.59</v>
      </c>
      <c r="AF316" s="89"/>
      <c r="AG316" s="89">
        <f t="shared" si="146"/>
        <v>-81.650000000001455</v>
      </c>
      <c r="AH316" s="89">
        <f t="shared" si="147"/>
        <v>-45.920711252572801</v>
      </c>
      <c r="AI316" s="109">
        <f t="shared" si="148"/>
        <v>-1</v>
      </c>
      <c r="AJ316" s="109">
        <f t="shared" si="163"/>
        <v>50</v>
      </c>
      <c r="AK316" s="88"/>
      <c r="AL316" s="191">
        <f t="shared" si="164"/>
        <v>162.79000000000087</v>
      </c>
      <c r="AM316" s="191" t="str">
        <f t="shared" si="165"/>
        <v/>
      </c>
      <c r="AN316" s="88"/>
      <c r="AO316" s="191"/>
      <c r="AP316" s="191">
        <f t="shared" si="149"/>
        <v>6666.7225000002372</v>
      </c>
      <c r="AQ316" s="191">
        <f t="shared" si="172"/>
        <v>166.02382180765542</v>
      </c>
      <c r="AR316" s="191">
        <f t="shared" si="173"/>
        <v>-46.994616051120886</v>
      </c>
      <c r="AS316" s="250">
        <f t="shared" si="176"/>
        <v>0</v>
      </c>
      <c r="AT316" s="250">
        <f t="shared" si="177"/>
        <v>0</v>
      </c>
      <c r="AU316" s="250">
        <f t="shared" si="178"/>
        <v>1</v>
      </c>
      <c r="AV316" s="250">
        <f t="shared" si="179"/>
        <v>0</v>
      </c>
      <c r="AW316" s="250">
        <f t="shared" si="180"/>
        <v>0</v>
      </c>
      <c r="AX316" s="250">
        <f t="shared" si="181"/>
        <v>0</v>
      </c>
      <c r="AY316" s="89"/>
      <c r="AZ316" s="111"/>
      <c r="BA316" s="111"/>
      <c r="BB316" s="111"/>
      <c r="BC316" s="111"/>
      <c r="BD316" s="111"/>
      <c r="BE316" s="111"/>
      <c r="BF316" s="111"/>
      <c r="BG316" s="111"/>
      <c r="BH316" s="89"/>
      <c r="BI316" s="89"/>
      <c r="BJ316" s="89"/>
      <c r="BK316" s="89"/>
      <c r="BL316" s="89"/>
    </row>
    <row r="317" spans="1:64" x14ac:dyDescent="0.25">
      <c r="A317" s="86">
        <f t="shared" si="150"/>
        <v>316</v>
      </c>
      <c r="B317" s="113">
        <v>4.160194626415343E-4</v>
      </c>
      <c r="C317" s="88"/>
      <c r="D317" s="88"/>
      <c r="E317" s="194">
        <f t="shared" si="153"/>
        <v>-6.502691417614205E-5</v>
      </c>
      <c r="F317" s="89">
        <f t="shared" si="166"/>
        <v>-2.3387445610194633E-3</v>
      </c>
      <c r="G317" s="113">
        <v>0.10440503738978225</v>
      </c>
      <c r="H317" s="88"/>
      <c r="I317" s="84">
        <f t="shared" si="154"/>
        <v>19586.863886178086</v>
      </c>
      <c r="J317" s="84">
        <f t="shared" si="155"/>
        <v>19693.373105107476</v>
      </c>
      <c r="K317" s="84">
        <f t="shared" si="156"/>
        <v>19799.882324036862</v>
      </c>
      <c r="L317" s="84">
        <f t="shared" si="157"/>
        <v>19906.391542966252</v>
      </c>
      <c r="M317" s="108">
        <f>IF(T317&lt;&gt;0,(((G317+1)*('Data Raw'!$N$1007-'Data Raw'!$N$1008)/2+'Data Raw'!$N$1008)*'Data Raw'!$M$1010+'Data Raw'!$M$1009)*AE317+AE317)</f>
        <v>20012.900761895638</v>
      </c>
      <c r="N317" s="84">
        <f t="shared" si="158"/>
        <v>20119.409980825025</v>
      </c>
      <c r="O317" s="84">
        <f t="shared" si="159"/>
        <v>20225.919199754415</v>
      </c>
      <c r="P317" s="84">
        <f t="shared" si="160"/>
        <v>20332.428418683801</v>
      </c>
      <c r="Q317" s="84">
        <f t="shared" si="161"/>
        <v>20438.937637613191</v>
      </c>
      <c r="R317" s="166" t="str">
        <f t="shared" si="167"/>
        <v/>
      </c>
      <c r="S317" s="109">
        <f>'Data Raw'!E359</f>
        <v>19954.04</v>
      </c>
      <c r="T317" s="109">
        <f>'Data Raw'!G359</f>
        <v>20045.77</v>
      </c>
      <c r="U317" s="109">
        <f>'Data Raw'!D359</f>
        <v>20171.89</v>
      </c>
      <c r="V317" s="166">
        <f t="shared" si="168"/>
        <v>1</v>
      </c>
      <c r="W317" s="89">
        <f t="shared" si="151"/>
        <v>-32.869238104362012</v>
      </c>
      <c r="X317" s="89">
        <f t="shared" si="152"/>
        <v>1080.3868135612436</v>
      </c>
      <c r="Y317" s="89">
        <f t="shared" si="169"/>
        <v>197.60766180212508</v>
      </c>
      <c r="Z317" s="109">
        <f t="shared" si="162"/>
        <v>217.84999999999854</v>
      </c>
      <c r="AA317" s="89">
        <f t="shared" si="170"/>
        <v>291.81544954896725</v>
      </c>
      <c r="AB317" s="89">
        <f t="shared" si="171"/>
        <v>19806.828429197274</v>
      </c>
      <c r="AC317" s="89">
        <f t="shared" si="174"/>
        <v>20323.871570802723</v>
      </c>
      <c r="AD317" s="89">
        <f t="shared" si="175"/>
        <v>1</v>
      </c>
      <c r="AE317" s="89">
        <f>'Data Raw'!C359</f>
        <v>20065.349999999999</v>
      </c>
      <c r="AF317" s="89"/>
      <c r="AG317" s="89">
        <f t="shared" si="146"/>
        <v>-19.579999999998108</v>
      </c>
      <c r="AH317" s="89">
        <f t="shared" si="147"/>
        <v>-52.44923810436012</v>
      </c>
      <c r="AI317" s="109">
        <f t="shared" si="148"/>
        <v>-1</v>
      </c>
      <c r="AJ317" s="109">
        <f t="shared" si="163"/>
        <v>50</v>
      </c>
      <c r="AK317" s="88"/>
      <c r="AL317" s="191">
        <f t="shared" si="164"/>
        <v>81.650000000001455</v>
      </c>
      <c r="AM317" s="191" t="str">
        <f t="shared" si="165"/>
        <v/>
      </c>
      <c r="AN317" s="88"/>
      <c r="AO317" s="191"/>
      <c r="AP317" s="191">
        <f t="shared" si="149"/>
        <v>383.37639999992592</v>
      </c>
      <c r="AQ317" s="191">
        <f t="shared" si="172"/>
        <v>149.75228605124906</v>
      </c>
      <c r="AR317" s="191">
        <f t="shared" si="173"/>
        <v>-47.855375750876021</v>
      </c>
      <c r="AS317" s="250">
        <f t="shared" si="176"/>
        <v>0</v>
      </c>
      <c r="AT317" s="250">
        <f t="shared" si="177"/>
        <v>0</v>
      </c>
      <c r="AU317" s="250">
        <f t="shared" si="178"/>
        <v>0</v>
      </c>
      <c r="AV317" s="250">
        <f t="shared" si="179"/>
        <v>1</v>
      </c>
      <c r="AW317" s="250">
        <f t="shared" si="180"/>
        <v>0</v>
      </c>
      <c r="AX317" s="250">
        <f t="shared" si="181"/>
        <v>0</v>
      </c>
      <c r="AY317" s="89"/>
      <c r="AZ317" s="111"/>
      <c r="BA317" s="111"/>
      <c r="BB317" s="111"/>
      <c r="BC317" s="111"/>
      <c r="BD317" s="111"/>
      <c r="BE317" s="111"/>
      <c r="BF317" s="111"/>
      <c r="BG317" s="111"/>
      <c r="BH317" s="89"/>
      <c r="BI317" s="89"/>
      <c r="BJ317" s="89"/>
      <c r="BK317" s="89"/>
      <c r="BL317" s="89"/>
    </row>
    <row r="318" spans="1:64" x14ac:dyDescent="0.25">
      <c r="A318" s="86">
        <f t="shared" si="150"/>
        <v>317</v>
      </c>
      <c r="B318" s="113">
        <v>4.6172036767794678E-5</v>
      </c>
      <c r="C318" s="88"/>
      <c r="D318" s="88"/>
      <c r="E318" s="194">
        <f t="shared" si="153"/>
        <v>-3.6984742587373962E-4</v>
      </c>
      <c r="F318" s="89">
        <f t="shared" si="166"/>
        <v>-2.0574735417129312E-3</v>
      </c>
      <c r="G318" s="113">
        <v>0.10787533388982484</v>
      </c>
      <c r="H318" s="88"/>
      <c r="I318" s="84">
        <f t="shared" si="154"/>
        <v>19597.288685577889</v>
      </c>
      <c r="J318" s="84">
        <f t="shared" si="155"/>
        <v>19696.092516478951</v>
      </c>
      <c r="K318" s="84">
        <f t="shared" si="156"/>
        <v>19794.896347380014</v>
      </c>
      <c r="L318" s="84">
        <f t="shared" si="157"/>
        <v>19893.700178281077</v>
      </c>
      <c r="M318" s="108">
        <f>IF(T318&lt;&gt;0,(((G318+1)*('Data Raw'!$N$1007-'Data Raw'!$N$1008)/2+'Data Raw'!$N$1008)*'Data Raw'!$M$1010+'Data Raw'!$M$1009)*AE318+AE318)</f>
        <v>19992.504009182139</v>
      </c>
      <c r="N318" s="84">
        <f t="shared" si="158"/>
        <v>20091.307840083202</v>
      </c>
      <c r="O318" s="84">
        <f t="shared" si="159"/>
        <v>20190.111670984264</v>
      </c>
      <c r="P318" s="84">
        <f t="shared" si="160"/>
        <v>20288.915501885327</v>
      </c>
      <c r="Q318" s="84">
        <f t="shared" si="161"/>
        <v>20387.71933278639</v>
      </c>
      <c r="R318" s="166" t="str">
        <f t="shared" si="167"/>
        <v/>
      </c>
      <c r="S318" s="109">
        <f>'Data Raw'!E360</f>
        <v>19856.23</v>
      </c>
      <c r="T318" s="109">
        <f>'Data Raw'!G360</f>
        <v>20003.439999999999</v>
      </c>
      <c r="U318" s="109">
        <f>'Data Raw'!D360</f>
        <v>20250.87</v>
      </c>
      <c r="V318" s="166">
        <f t="shared" si="168"/>
        <v>1</v>
      </c>
      <c r="W318" s="89">
        <f t="shared" si="151"/>
        <v>-10.93599081785942</v>
      </c>
      <c r="X318" s="89">
        <f t="shared" si="152"/>
        <v>119.59589516830553</v>
      </c>
      <c r="Y318" s="89">
        <f t="shared" si="169"/>
        <v>182.99583286144858</v>
      </c>
      <c r="Z318" s="109">
        <f t="shared" si="162"/>
        <v>394.63999999999942</v>
      </c>
      <c r="AA318" s="89">
        <f t="shared" si="170"/>
        <v>306.50467104197185</v>
      </c>
      <c r="AB318" s="89">
        <f t="shared" si="171"/>
        <v>19791.256867883378</v>
      </c>
      <c r="AC318" s="89">
        <f t="shared" si="174"/>
        <v>20287.343132116621</v>
      </c>
      <c r="AD318" s="89">
        <f t="shared" si="175"/>
        <v>1</v>
      </c>
      <c r="AE318" s="89">
        <f>'Data Raw'!C360</f>
        <v>20039.3</v>
      </c>
      <c r="AF318" s="89"/>
      <c r="AG318" s="89">
        <f t="shared" si="146"/>
        <v>-35.860000000000582</v>
      </c>
      <c r="AH318" s="89">
        <f t="shared" si="147"/>
        <v>-46.795990817860002</v>
      </c>
      <c r="AI318" s="109">
        <f t="shared" si="148"/>
        <v>-1</v>
      </c>
      <c r="AJ318" s="109">
        <f t="shared" si="163"/>
        <v>49.40191545053127</v>
      </c>
      <c r="AK318" s="88"/>
      <c r="AL318" s="191">
        <f t="shared" si="164"/>
        <v>19.579999999998108</v>
      </c>
      <c r="AM318" s="191" t="str">
        <f t="shared" si="165"/>
        <v/>
      </c>
      <c r="AN318" s="88"/>
      <c r="AO318" s="191"/>
      <c r="AP318" s="191">
        <f t="shared" si="149"/>
        <v>1285.9396000000418</v>
      </c>
      <c r="AQ318" s="191">
        <f t="shared" si="172"/>
        <v>137.09758760111035</v>
      </c>
      <c r="AR318" s="191">
        <f t="shared" si="173"/>
        <v>-45.898245260338228</v>
      </c>
      <c r="AS318" s="250">
        <f t="shared" si="176"/>
        <v>0</v>
      </c>
      <c r="AT318" s="250">
        <f t="shared" si="177"/>
        <v>0</v>
      </c>
      <c r="AU318" s="250">
        <f t="shared" si="178"/>
        <v>0</v>
      </c>
      <c r="AV318" s="250">
        <f t="shared" si="179"/>
        <v>1</v>
      </c>
      <c r="AW318" s="250">
        <f t="shared" si="180"/>
        <v>0</v>
      </c>
      <c r="AX318" s="250">
        <f t="shared" si="181"/>
        <v>0</v>
      </c>
      <c r="AY318" s="89"/>
      <c r="AZ318" s="111"/>
      <c r="BA318" s="111"/>
      <c r="BB318" s="111"/>
      <c r="BC318" s="111"/>
      <c r="BD318" s="111"/>
      <c r="BE318" s="111"/>
      <c r="BF318" s="111"/>
      <c r="BG318" s="111"/>
      <c r="BH318" s="89"/>
      <c r="BI318" s="89"/>
      <c r="BJ318" s="89"/>
      <c r="BK318" s="89"/>
      <c r="BL318" s="89"/>
    </row>
    <row r="319" spans="1:64" x14ac:dyDescent="0.25">
      <c r="A319" s="86">
        <f t="shared" si="150"/>
        <v>318</v>
      </c>
      <c r="B319" s="113">
        <v>3.5233095704617565E-2</v>
      </c>
      <c r="C319" s="88"/>
      <c r="D319" s="88"/>
      <c r="E319" s="194">
        <f t="shared" si="153"/>
        <v>3.518692366784977E-2</v>
      </c>
      <c r="F319" s="89">
        <f t="shared" si="166"/>
        <v>3.2631546310817406E-3</v>
      </c>
      <c r="G319" s="113">
        <v>0.10898586569986204</v>
      </c>
      <c r="H319" s="88"/>
      <c r="I319" s="84">
        <f t="shared" si="154"/>
        <v>19545.69560043274</v>
      </c>
      <c r="J319" s="84">
        <f t="shared" si="155"/>
        <v>19637.193516863463</v>
      </c>
      <c r="K319" s="84">
        <f t="shared" si="156"/>
        <v>19728.691433294189</v>
      </c>
      <c r="L319" s="84">
        <f t="shared" si="157"/>
        <v>19820.189349724911</v>
      </c>
      <c r="M319" s="108">
        <f>IF(T319&lt;&gt;0,(((G319+1)*('Data Raw'!$N$1007-'Data Raw'!$N$1008)/2+'Data Raw'!$N$1008)*'Data Raw'!$M$1010+'Data Raw'!$M$1009)*AE319+AE319)</f>
        <v>19911.687266155637</v>
      </c>
      <c r="N319" s="84">
        <f t="shared" si="158"/>
        <v>20003.185182586363</v>
      </c>
      <c r="O319" s="84">
        <f t="shared" si="159"/>
        <v>20094.683099017086</v>
      </c>
      <c r="P319" s="84">
        <f t="shared" si="160"/>
        <v>20186.181015447812</v>
      </c>
      <c r="Q319" s="84">
        <f t="shared" si="161"/>
        <v>20277.678931878534</v>
      </c>
      <c r="R319" s="166" t="str">
        <f t="shared" si="167"/>
        <v/>
      </c>
      <c r="S319" s="109">
        <f>'Data Raw'!E361</f>
        <v>19469.11</v>
      </c>
      <c r="T319" s="109">
        <f>'Data Raw'!G361</f>
        <v>19610.84</v>
      </c>
      <c r="U319" s="109">
        <f>'Data Raw'!D361</f>
        <v>19956.509999999998</v>
      </c>
      <c r="V319" s="166">
        <f t="shared" si="168"/>
        <v>1</v>
      </c>
      <c r="W319" s="89">
        <f t="shared" si="151"/>
        <v>300.84726615563704</v>
      </c>
      <c r="X319" s="89">
        <f t="shared" si="152"/>
        <v>90509.07755332072</v>
      </c>
      <c r="Y319" s="89">
        <f t="shared" si="169"/>
        <v>204.04268692788355</v>
      </c>
      <c r="Z319" s="109">
        <f t="shared" si="162"/>
        <v>487.39999999999782</v>
      </c>
      <c r="AA319" s="89">
        <f t="shared" si="170"/>
        <v>332.34686089311845</v>
      </c>
      <c r="AB319" s="89">
        <f t="shared" si="171"/>
        <v>19695.981029614322</v>
      </c>
      <c r="AC319" s="89">
        <f t="shared" si="174"/>
        <v>20217.038970385674</v>
      </c>
      <c r="AD319" s="89" t="str">
        <f t="shared" si="175"/>
        <v/>
      </c>
      <c r="AE319" s="89">
        <f>'Data Raw'!C361</f>
        <v>19956.509999999998</v>
      </c>
      <c r="AF319" s="89"/>
      <c r="AG319" s="89">
        <f t="shared" si="146"/>
        <v>-345.66999999999825</v>
      </c>
      <c r="AH319" s="89">
        <f t="shared" si="147"/>
        <v>-44.82273384436121</v>
      </c>
      <c r="AI319" s="109">
        <f t="shared" si="148"/>
        <v>-1</v>
      </c>
      <c r="AJ319" s="109">
        <f t="shared" si="163"/>
        <v>45.748958215362144</v>
      </c>
      <c r="AK319" s="88"/>
      <c r="AL319" s="191">
        <f t="shared" si="164"/>
        <v>35.860000000000582</v>
      </c>
      <c r="AM319" s="191" t="str">
        <f t="shared" si="165"/>
        <v/>
      </c>
      <c r="AN319" s="88"/>
      <c r="AO319" s="191"/>
      <c r="AP319" s="191">
        <f t="shared" si="149"/>
        <v>119487.7488999988</v>
      </c>
      <c r="AQ319" s="191">
        <f t="shared" si="172"/>
        <v>160.27230008987567</v>
      </c>
      <c r="AR319" s="191">
        <f t="shared" si="173"/>
        <v>-43.77038683800788</v>
      </c>
      <c r="AS319" s="250">
        <f t="shared" si="176"/>
        <v>1</v>
      </c>
      <c r="AT319" s="250">
        <f t="shared" si="177"/>
        <v>0</v>
      </c>
      <c r="AU319" s="250">
        <f t="shared" si="178"/>
        <v>0</v>
      </c>
      <c r="AV319" s="250">
        <f t="shared" si="179"/>
        <v>0</v>
      </c>
      <c r="AW319" s="250">
        <f t="shared" si="180"/>
        <v>0</v>
      </c>
      <c r="AX319" s="250">
        <f t="shared" si="181"/>
        <v>0</v>
      </c>
      <c r="AY319" s="89"/>
      <c r="AZ319" s="111"/>
      <c r="BA319" s="111"/>
      <c r="BB319" s="111"/>
      <c r="BC319" s="111"/>
      <c r="BD319" s="111"/>
      <c r="BE319" s="111"/>
      <c r="BF319" s="111"/>
      <c r="BG319" s="111"/>
      <c r="BH319" s="89"/>
      <c r="BI319" s="89"/>
      <c r="BJ319" s="89"/>
      <c r="BK319" s="89"/>
      <c r="BL319" s="89"/>
    </row>
    <row r="320" spans="1:64" x14ac:dyDescent="0.25">
      <c r="A320" s="86">
        <f t="shared" si="150"/>
        <v>319</v>
      </c>
      <c r="B320" s="113">
        <v>4.7469067597074394E-2</v>
      </c>
      <c r="C320" s="88"/>
      <c r="D320" s="88"/>
      <c r="E320" s="194">
        <f t="shared" si="153"/>
        <v>1.2235971892456829E-2</v>
      </c>
      <c r="F320" s="89">
        <f t="shared" si="166"/>
        <v>4.5449856684210387E-3</v>
      </c>
      <c r="G320" s="113">
        <v>7.0860965198612735E-2</v>
      </c>
      <c r="H320" s="88"/>
      <c r="I320" s="84">
        <f t="shared" si="154"/>
        <v>19327.171924540933</v>
      </c>
      <c r="J320" s="84">
        <f t="shared" si="155"/>
        <v>19429.19326800487</v>
      </c>
      <c r="K320" s="84">
        <f t="shared" si="156"/>
        <v>19531.214611468815</v>
      </c>
      <c r="L320" s="84">
        <f t="shared" si="157"/>
        <v>19633.235954932756</v>
      </c>
      <c r="M320" s="108">
        <f>IF(T320&lt;&gt;0,(((G320+1)*('Data Raw'!$N$1007-'Data Raw'!$N$1008)/2+'Data Raw'!$N$1008)*'Data Raw'!$M$1010+'Data Raw'!$M$1009)*AE320+AE320)</f>
        <v>19735.257298396697</v>
      </c>
      <c r="N320" s="84">
        <f t="shared" si="158"/>
        <v>19837.278641860637</v>
      </c>
      <c r="O320" s="84">
        <f t="shared" si="159"/>
        <v>19939.299985324578</v>
      </c>
      <c r="P320" s="84">
        <f t="shared" si="160"/>
        <v>20041.321328788523</v>
      </c>
      <c r="Q320" s="84">
        <f t="shared" si="161"/>
        <v>20143.34267225246</v>
      </c>
      <c r="R320" s="166" t="str">
        <f t="shared" si="167"/>
        <v/>
      </c>
      <c r="S320" s="109">
        <f>'Data Raw'!E362</f>
        <v>19789.96</v>
      </c>
      <c r="T320" s="109">
        <f>'Data Raw'!G362</f>
        <v>20082.43</v>
      </c>
      <c r="U320" s="109">
        <f>'Data Raw'!D362</f>
        <v>20082.43</v>
      </c>
      <c r="V320" s="166" t="str">
        <f t="shared" si="168"/>
        <v/>
      </c>
      <c r="W320" s="89">
        <f t="shared" si="151"/>
        <v>-347.17270160330372</v>
      </c>
      <c r="X320" s="89">
        <f t="shared" si="152"/>
        <v>120528.88473853657</v>
      </c>
      <c r="Y320" s="89">
        <f t="shared" si="169"/>
        <v>230.00912816390522</v>
      </c>
      <c r="Z320" s="109">
        <f t="shared" si="162"/>
        <v>292.47000000000116</v>
      </c>
      <c r="AA320" s="89">
        <f t="shared" si="170"/>
        <v>326.65016647981599</v>
      </c>
      <c r="AB320" s="89">
        <f t="shared" si="171"/>
        <v>19558.075168240848</v>
      </c>
      <c r="AC320" s="89">
        <f t="shared" si="174"/>
        <v>20123.064831759151</v>
      </c>
      <c r="AD320" s="89">
        <f t="shared" si="175"/>
        <v>1</v>
      </c>
      <c r="AE320" s="89">
        <f>'Data Raw'!C362</f>
        <v>19840.57</v>
      </c>
      <c r="AF320" s="89"/>
      <c r="AG320" s="89">
        <f t="shared" si="146"/>
        <v>241.86000000000058</v>
      </c>
      <c r="AH320" s="89">
        <f t="shared" si="147"/>
        <v>-105.31270160330314</v>
      </c>
      <c r="AI320" s="109">
        <f t="shared" si="148"/>
        <v>-1</v>
      </c>
      <c r="AJ320" s="109">
        <f t="shared" si="163"/>
        <v>50</v>
      </c>
      <c r="AK320" s="88"/>
      <c r="AL320" s="191" t="str">
        <f t="shared" si="164"/>
        <v/>
      </c>
      <c r="AM320" s="191">
        <f t="shared" si="165"/>
        <v>-241.86000000000058</v>
      </c>
      <c r="AN320" s="88"/>
      <c r="AO320" s="191"/>
      <c r="AP320" s="191">
        <f t="shared" si="149"/>
        <v>58496.259600000281</v>
      </c>
      <c r="AQ320" s="191">
        <f t="shared" si="172"/>
        <v>169.33760007988954</v>
      </c>
      <c r="AR320" s="191">
        <f t="shared" si="173"/>
        <v>-60.671528084015677</v>
      </c>
      <c r="AS320" s="250">
        <f t="shared" si="176"/>
        <v>0</v>
      </c>
      <c r="AT320" s="250">
        <f t="shared" si="177"/>
        <v>0</v>
      </c>
      <c r="AU320" s="250">
        <f t="shared" si="178"/>
        <v>0</v>
      </c>
      <c r="AV320" s="250">
        <f t="shared" si="179"/>
        <v>0</v>
      </c>
      <c r="AW320" s="250">
        <f t="shared" si="180"/>
        <v>0</v>
      </c>
      <c r="AX320" s="250">
        <f t="shared" si="181"/>
        <v>1</v>
      </c>
      <c r="AY320" s="89"/>
      <c r="AZ320" s="111"/>
      <c r="BA320" s="111"/>
      <c r="BB320" s="111"/>
      <c r="BC320" s="111"/>
      <c r="BD320" s="111"/>
      <c r="BE320" s="111"/>
      <c r="BF320" s="111"/>
      <c r="BG320" s="111"/>
      <c r="BH320" s="89"/>
      <c r="BI320" s="89"/>
      <c r="BJ320" s="89"/>
      <c r="BK320" s="89"/>
      <c r="BL320" s="89"/>
    </row>
    <row r="321" spans="1:64" x14ac:dyDescent="0.25">
      <c r="A321" s="86">
        <f t="shared" si="150"/>
        <v>320</v>
      </c>
      <c r="B321" s="113">
        <v>1.0441625213470152E-3</v>
      </c>
      <c r="C321" s="88"/>
      <c r="D321" s="88"/>
      <c r="E321" s="194">
        <f t="shared" si="153"/>
        <v>-4.6424905075727378E-2</v>
      </c>
      <c r="F321" s="89">
        <f t="shared" si="166"/>
        <v>-2.736427295028735E-3</v>
      </c>
      <c r="G321" s="113">
        <v>0.11534250249282575</v>
      </c>
      <c r="H321" s="88"/>
      <c r="I321" s="84">
        <f t="shared" si="154"/>
        <v>19663.287034820369</v>
      </c>
      <c r="J321" s="84">
        <f t="shared" si="155"/>
        <v>19778.291598902324</v>
      </c>
      <c r="K321" s="84">
        <f t="shared" si="156"/>
        <v>19893.296162984276</v>
      </c>
      <c r="L321" s="84">
        <f t="shared" si="157"/>
        <v>20008.300727066231</v>
      </c>
      <c r="M321" s="108">
        <f>IF(T321&lt;&gt;0,(((G321+1)*('Data Raw'!$N$1007-'Data Raw'!$N$1008)/2+'Data Raw'!$N$1008)*'Data Raw'!$M$1010+'Data Raw'!$M$1009)*AE321+AE321)</f>
        <v>20123.305291148183</v>
      </c>
      <c r="N321" s="84">
        <f t="shared" si="158"/>
        <v>20238.309855230134</v>
      </c>
      <c r="O321" s="84">
        <f t="shared" si="159"/>
        <v>20353.31441931209</v>
      </c>
      <c r="P321" s="84">
        <f t="shared" si="160"/>
        <v>20468.318983394041</v>
      </c>
      <c r="Q321" s="84">
        <f t="shared" si="161"/>
        <v>20583.323547475997</v>
      </c>
      <c r="R321" s="166" t="str">
        <f t="shared" si="167"/>
        <v/>
      </c>
      <c r="S321" s="109">
        <f>'Data Raw'!E363</f>
        <v>20011.38</v>
      </c>
      <c r="T321" s="109">
        <f>'Data Raw'!G363</f>
        <v>20175.62</v>
      </c>
      <c r="U321" s="109">
        <f>'Data Raw'!D363</f>
        <v>20208.02</v>
      </c>
      <c r="V321" s="166" t="str">
        <f t="shared" si="168"/>
        <v/>
      </c>
      <c r="W321" s="89">
        <f t="shared" si="151"/>
        <v>-52.314708851816249</v>
      </c>
      <c r="X321" s="89">
        <f t="shared" si="152"/>
        <v>2736.8287622503012</v>
      </c>
      <c r="Y321" s="89">
        <f t="shared" si="169"/>
        <v>213.86311476354916</v>
      </c>
      <c r="Z321" s="109">
        <f t="shared" si="162"/>
        <v>196.63999999999942</v>
      </c>
      <c r="AA321" s="89">
        <f t="shared" si="170"/>
        <v>308.07728555412791</v>
      </c>
      <c r="AB321" s="89">
        <f t="shared" si="171"/>
        <v>19880.637358492157</v>
      </c>
      <c r="AC321" s="89">
        <f t="shared" si="174"/>
        <v>20435.942641507845</v>
      </c>
      <c r="AD321" s="89">
        <f t="shared" si="175"/>
        <v>1</v>
      </c>
      <c r="AE321" s="89">
        <f>'Data Raw'!C363</f>
        <v>20158.29</v>
      </c>
      <c r="AF321" s="89"/>
      <c r="AG321" s="89">
        <f t="shared" si="146"/>
        <v>17.329999999998108</v>
      </c>
      <c r="AH321" s="89">
        <f t="shared" si="147"/>
        <v>-34.984708851818141</v>
      </c>
      <c r="AI321" s="109">
        <f t="shared" si="148"/>
        <v>-1</v>
      </c>
      <c r="AJ321" s="109">
        <f t="shared" si="163"/>
        <v>50</v>
      </c>
      <c r="AK321" s="88"/>
      <c r="AL321" s="191" t="str">
        <f t="shared" si="164"/>
        <v/>
      </c>
      <c r="AM321" s="191">
        <f t="shared" si="165"/>
        <v>-17.329999999998108</v>
      </c>
      <c r="AN321" s="88"/>
      <c r="AO321" s="191"/>
      <c r="AP321" s="191">
        <f t="shared" si="149"/>
        <v>300.32889999993444</v>
      </c>
      <c r="AQ321" s="191">
        <f t="shared" si="172"/>
        <v>152.44786673767939</v>
      </c>
      <c r="AR321" s="191">
        <f t="shared" si="173"/>
        <v>-61.415248025869772</v>
      </c>
      <c r="AS321" s="250">
        <f t="shared" si="176"/>
        <v>0</v>
      </c>
      <c r="AT321" s="250">
        <f t="shared" si="177"/>
        <v>0</v>
      </c>
      <c r="AU321" s="250">
        <f t="shared" si="178"/>
        <v>0</v>
      </c>
      <c r="AV321" s="250">
        <f t="shared" si="179"/>
        <v>1</v>
      </c>
      <c r="AW321" s="250">
        <f t="shared" si="180"/>
        <v>0</v>
      </c>
      <c r="AX321" s="250">
        <f t="shared" si="181"/>
        <v>0</v>
      </c>
      <c r="AY321" s="89"/>
      <c r="AZ321" s="111"/>
      <c r="BA321" s="111"/>
      <c r="BB321" s="111"/>
      <c r="BC321" s="111"/>
      <c r="BD321" s="111"/>
      <c r="BE321" s="111"/>
      <c r="BF321" s="111"/>
      <c r="BG321" s="111"/>
      <c r="BH321" s="89"/>
      <c r="BI321" s="89"/>
      <c r="BJ321" s="89"/>
      <c r="BK321" s="89"/>
      <c r="BL321" s="89"/>
    </row>
    <row r="322" spans="1:64" x14ac:dyDescent="0.25">
      <c r="A322" s="86">
        <f t="shared" si="150"/>
        <v>321</v>
      </c>
      <c r="B322" s="113">
        <v>2.370916078634012E-4</v>
      </c>
      <c r="C322" s="88"/>
      <c r="D322" s="88"/>
      <c r="E322" s="194">
        <f t="shared" si="153"/>
        <v>-8.0707091348361406E-4</v>
      </c>
      <c r="F322" s="89">
        <f t="shared" si="166"/>
        <v>-2.4608049548080035E-3</v>
      </c>
      <c r="G322" s="113">
        <v>0.12303277060666064</v>
      </c>
      <c r="H322" s="88"/>
      <c r="I322" s="84">
        <f t="shared" si="154"/>
        <v>19588.353334665986</v>
      </c>
      <c r="J322" s="84">
        <f t="shared" si="155"/>
        <v>19695.284892047763</v>
      </c>
      <c r="K322" s="84">
        <f t="shared" si="156"/>
        <v>19802.216449429536</v>
      </c>
      <c r="L322" s="84">
        <f t="shared" si="157"/>
        <v>19909.148006811312</v>
      </c>
      <c r="M322" s="108">
        <f>IF(T322&lt;&gt;0,(((G322+1)*('Data Raw'!$N$1007-'Data Raw'!$N$1008)/2+'Data Raw'!$N$1008)*'Data Raw'!$M$1010+'Data Raw'!$M$1009)*AE322+AE322)</f>
        <v>20016.079564193085</v>
      </c>
      <c r="N322" s="84">
        <f t="shared" si="158"/>
        <v>20123.011121574858</v>
      </c>
      <c r="O322" s="84">
        <f t="shared" si="159"/>
        <v>20229.942678956635</v>
      </c>
      <c r="P322" s="84">
        <f t="shared" si="160"/>
        <v>20336.874236338408</v>
      </c>
      <c r="Q322" s="84">
        <f t="shared" si="161"/>
        <v>20443.805793720185</v>
      </c>
      <c r="R322" s="166" t="str">
        <f t="shared" si="167"/>
        <v/>
      </c>
      <c r="S322" s="109">
        <f>'Data Raw'!E364</f>
        <v>19984.04</v>
      </c>
      <c r="T322" s="109">
        <f>'Data Raw'!G364</f>
        <v>20040.86</v>
      </c>
      <c r="U322" s="109">
        <f>'Data Raw'!D364</f>
        <v>20260.66</v>
      </c>
      <c r="V322" s="166" t="str">
        <f t="shared" si="168"/>
        <v/>
      </c>
      <c r="W322" s="89">
        <f t="shared" si="151"/>
        <v>-24.780435806915193</v>
      </c>
      <c r="X322" s="89">
        <f t="shared" si="152"/>
        <v>614.0699987806446</v>
      </c>
      <c r="Y322" s="89">
        <f t="shared" si="169"/>
        <v>198.22017381004193</v>
      </c>
      <c r="Z322" s="109">
        <f t="shared" si="162"/>
        <v>276.61999999999898</v>
      </c>
      <c r="AA322" s="89">
        <f t="shared" si="170"/>
        <v>303.58338761782375</v>
      </c>
      <c r="AB322" s="89">
        <f t="shared" si="171"/>
        <v>19776.614307278989</v>
      </c>
      <c r="AC322" s="89">
        <f t="shared" si="174"/>
        <v>20300.34569272101</v>
      </c>
      <c r="AD322" s="89">
        <f t="shared" si="175"/>
        <v>1</v>
      </c>
      <c r="AE322" s="89">
        <f>'Data Raw'!C364</f>
        <v>20038.48</v>
      </c>
      <c r="AF322" s="89"/>
      <c r="AG322" s="89">
        <f t="shared" ref="AG322:AG385" si="182">T322-AE322</f>
        <v>2.3800000000010186</v>
      </c>
      <c r="AH322" s="89">
        <f t="shared" ref="AH322:AH385" si="183">M322-AE322</f>
        <v>-22.400435806914174</v>
      </c>
      <c r="AI322" s="109">
        <f t="shared" ref="AI322:AI385" si="184">IF($AH322&gt;0,1,-1)</f>
        <v>-1</v>
      </c>
      <c r="AJ322" s="109">
        <f t="shared" si="163"/>
        <v>50</v>
      </c>
      <c r="AK322" s="88"/>
      <c r="AL322" s="191" t="str">
        <f t="shared" si="164"/>
        <v/>
      </c>
      <c r="AM322" s="191">
        <f t="shared" si="165"/>
        <v>-2.3800000000010186</v>
      </c>
      <c r="AN322" s="88"/>
      <c r="AO322" s="191"/>
      <c r="AP322" s="191">
        <f t="shared" ref="AP322:AP385" si="185">AG322*AG322</f>
        <v>5.6644000000048491</v>
      </c>
      <c r="AQ322" s="191">
        <f t="shared" si="172"/>
        <v>135.7736593223818</v>
      </c>
      <c r="AR322" s="191">
        <f t="shared" si="173"/>
        <v>-62.446514487660124</v>
      </c>
      <c r="AS322" s="250">
        <f t="shared" si="176"/>
        <v>0</v>
      </c>
      <c r="AT322" s="250">
        <f t="shared" si="177"/>
        <v>0</v>
      </c>
      <c r="AU322" s="250">
        <f t="shared" si="178"/>
        <v>0</v>
      </c>
      <c r="AV322" s="250">
        <f t="shared" si="179"/>
        <v>1</v>
      </c>
      <c r="AW322" s="250">
        <f t="shared" si="180"/>
        <v>0</v>
      </c>
      <c r="AX322" s="250">
        <f t="shared" si="181"/>
        <v>0</v>
      </c>
      <c r="AY322" s="89"/>
      <c r="AZ322" s="111"/>
      <c r="BA322" s="111"/>
      <c r="BB322" s="111"/>
      <c r="BC322" s="111"/>
      <c r="BD322" s="111"/>
      <c r="BE322" s="111"/>
      <c r="BF322" s="111"/>
      <c r="BG322" s="111"/>
      <c r="BH322" s="89"/>
      <c r="BI322" s="89"/>
      <c r="BJ322" s="89"/>
      <c r="BK322" s="89"/>
      <c r="BL322" s="89"/>
    </row>
    <row r="323" spans="1:64" x14ac:dyDescent="0.25">
      <c r="A323" s="86">
        <f t="shared" ref="A323:A386" si="186">A322+1</f>
        <v>322</v>
      </c>
      <c r="B323" s="113">
        <v>2.5258561067767089E-2</v>
      </c>
      <c r="C323" s="88"/>
      <c r="D323" s="88"/>
      <c r="E323" s="194">
        <f t="shared" si="153"/>
        <v>2.5021469459903689E-2</v>
      </c>
      <c r="F323" s="89">
        <f t="shared" si="166"/>
        <v>1.465234247293667E-3</v>
      </c>
      <c r="G323" s="113">
        <v>0.12458512273733638</v>
      </c>
      <c r="H323" s="88"/>
      <c r="I323" s="84">
        <f t="shared" si="154"/>
        <v>19690.729303558892</v>
      </c>
      <c r="J323" s="84">
        <f t="shared" si="155"/>
        <v>19789.839390463912</v>
      </c>
      <c r="K323" s="84">
        <f t="shared" si="156"/>
        <v>19888.949477368933</v>
      </c>
      <c r="L323" s="84">
        <f t="shared" si="157"/>
        <v>19988.059564273954</v>
      </c>
      <c r="M323" s="108">
        <f>IF(T323&lt;&gt;0,(((G323+1)*('Data Raw'!$N$1007-'Data Raw'!$N$1008)/2+'Data Raw'!$N$1008)*'Data Raw'!$M$1010+'Data Raw'!$M$1009)*AE323+AE323)</f>
        <v>20087.169651178974</v>
      </c>
      <c r="N323" s="84">
        <f t="shared" si="158"/>
        <v>20186.279738083995</v>
      </c>
      <c r="O323" s="84">
        <f t="shared" si="159"/>
        <v>20285.389824989015</v>
      </c>
      <c r="P323" s="84">
        <f t="shared" si="160"/>
        <v>20384.499911894036</v>
      </c>
      <c r="Q323" s="84">
        <f t="shared" si="161"/>
        <v>20483.609998799056</v>
      </c>
      <c r="R323" s="166" t="str">
        <f t="shared" si="167"/>
        <v/>
      </c>
      <c r="S323" s="109">
        <f>'Data Raw'!E365</f>
        <v>19662.61</v>
      </c>
      <c r="T323" s="109">
        <f>'Data Raw'!G365</f>
        <v>19830.52</v>
      </c>
      <c r="U323" s="109">
        <f>'Data Raw'!D365</f>
        <v>20173.400000000001</v>
      </c>
      <c r="V323" s="166">
        <f t="shared" si="168"/>
        <v>1</v>
      </c>
      <c r="W323" s="89">
        <f t="shared" ref="W323:W386" si="187">IF(R323=1,0,(M323-T323))</f>
        <v>256.64965117897373</v>
      </c>
      <c r="X323" s="89">
        <f t="shared" ref="X323:X386" si="188">IF(R323=1,0,(M323-T323)*(M323-T323))</f>
        <v>65869.043450288897</v>
      </c>
      <c r="Y323" s="89">
        <f t="shared" si="169"/>
        <v>207.57665272031377</v>
      </c>
      <c r="Z323" s="109">
        <f t="shared" si="162"/>
        <v>510.79000000000087</v>
      </c>
      <c r="AA323" s="89">
        <f t="shared" si="170"/>
        <v>333.1843322438491</v>
      </c>
      <c r="AB323" s="89">
        <f t="shared" si="171"/>
        <v>19849.094120524849</v>
      </c>
      <c r="AC323" s="89">
        <f t="shared" si="174"/>
        <v>20365.18587947515</v>
      </c>
      <c r="AD323" s="89" t="str">
        <f t="shared" si="175"/>
        <v/>
      </c>
      <c r="AE323" s="89">
        <f>'Data Raw'!C365</f>
        <v>20107.14</v>
      </c>
      <c r="AF323" s="89"/>
      <c r="AG323" s="89">
        <f t="shared" si="182"/>
        <v>-276.61999999999898</v>
      </c>
      <c r="AH323" s="89">
        <f t="shared" si="183"/>
        <v>-19.970348821025254</v>
      </c>
      <c r="AI323" s="109">
        <f t="shared" si="184"/>
        <v>-1</v>
      </c>
      <c r="AJ323" s="109">
        <f t="shared" si="163"/>
        <v>49.555043452510482</v>
      </c>
      <c r="AK323" s="88"/>
      <c r="AL323" s="191">
        <f t="shared" si="164"/>
        <v>2.3800000000010186</v>
      </c>
      <c r="AM323" s="191" t="str">
        <f t="shared" si="165"/>
        <v/>
      </c>
      <c r="AN323" s="88"/>
      <c r="AO323" s="191"/>
      <c r="AP323" s="191">
        <f t="shared" si="185"/>
        <v>76518.624399999433</v>
      </c>
      <c r="AQ323" s="191">
        <f t="shared" si="172"/>
        <v>151.42325273100593</v>
      </c>
      <c r="AR323" s="191">
        <f t="shared" si="173"/>
        <v>-56.153399989307843</v>
      </c>
      <c r="AS323" s="250">
        <f t="shared" si="176"/>
        <v>0</v>
      </c>
      <c r="AT323" s="250">
        <f t="shared" si="177"/>
        <v>1</v>
      </c>
      <c r="AU323" s="250">
        <f t="shared" si="178"/>
        <v>0</v>
      </c>
      <c r="AV323" s="250">
        <f t="shared" si="179"/>
        <v>0</v>
      </c>
      <c r="AW323" s="250">
        <f t="shared" si="180"/>
        <v>0</v>
      </c>
      <c r="AX323" s="250">
        <f t="shared" si="181"/>
        <v>0</v>
      </c>
      <c r="AY323" s="89"/>
      <c r="AZ323" s="111"/>
      <c r="BA323" s="111"/>
      <c r="BB323" s="111"/>
      <c r="BC323" s="111"/>
      <c r="BD323" s="111"/>
      <c r="BE323" s="111"/>
      <c r="BF323" s="111"/>
      <c r="BG323" s="111"/>
      <c r="BH323" s="89"/>
      <c r="BI323" s="89"/>
      <c r="BJ323" s="89"/>
      <c r="BK323" s="89"/>
      <c r="BL323" s="89"/>
    </row>
    <row r="324" spans="1:64" x14ac:dyDescent="0.25">
      <c r="A324" s="86">
        <f t="shared" si="186"/>
        <v>323</v>
      </c>
      <c r="B324" s="113">
        <v>8.278309002218139E-7</v>
      </c>
      <c r="C324" s="88"/>
      <c r="D324" s="88"/>
      <c r="E324" s="194">
        <f t="shared" ref="E324:E387" si="189">B324-B323</f>
        <v>-2.5257733236866867E-2</v>
      </c>
      <c r="F324" s="89">
        <f t="shared" si="166"/>
        <v>-2.3523325361578381E-3</v>
      </c>
      <c r="G324" s="113">
        <v>9.2205504246505948E-2</v>
      </c>
      <c r="H324" s="88"/>
      <c r="I324" s="84">
        <f t="shared" si="154"/>
        <v>19508.757845300843</v>
      </c>
      <c r="J324" s="84">
        <f t="shared" si="155"/>
        <v>19612.546171660997</v>
      </c>
      <c r="K324" s="84">
        <f t="shared" si="156"/>
        <v>19716.334498021155</v>
      </c>
      <c r="L324" s="84">
        <f t="shared" si="157"/>
        <v>19820.122824381309</v>
      </c>
      <c r="M324" s="108">
        <f>IF(T324&lt;&gt;0,(((G324+1)*('Data Raw'!$N$1007-'Data Raw'!$N$1008)/2+'Data Raw'!$N$1008)*'Data Raw'!$M$1010+'Data Raw'!$M$1009)*AE324+AE324)</f>
        <v>19923.911150741467</v>
      </c>
      <c r="N324" s="84">
        <f t="shared" si="158"/>
        <v>20027.699477101625</v>
      </c>
      <c r="O324" s="84">
        <f t="shared" si="159"/>
        <v>20131.48780346178</v>
      </c>
      <c r="P324" s="84">
        <f t="shared" si="160"/>
        <v>20235.276129821938</v>
      </c>
      <c r="Q324" s="84">
        <f t="shared" si="161"/>
        <v>20339.064456182092</v>
      </c>
      <c r="R324" s="166" t="str">
        <f t="shared" si="167"/>
        <v/>
      </c>
      <c r="S324" s="109">
        <f>'Data Raw'!E366</f>
        <v>19800.580000000002</v>
      </c>
      <c r="T324" s="109">
        <f>'Data Raw'!G366</f>
        <v>19922.45</v>
      </c>
      <c r="U324" s="109">
        <f>'Data Raw'!D366</f>
        <v>20069.849999999999</v>
      </c>
      <c r="V324" s="166">
        <f t="shared" si="168"/>
        <v>1</v>
      </c>
      <c r="W324" s="89">
        <f t="shared" si="187"/>
        <v>1.4611507414665539</v>
      </c>
      <c r="X324" s="89">
        <f t="shared" si="188"/>
        <v>2.1349614892882602</v>
      </c>
      <c r="Y324" s="89">
        <f t="shared" si="169"/>
        <v>192.1794308485498</v>
      </c>
      <c r="Z324" s="109">
        <f t="shared" si="162"/>
        <v>269.2699999999968</v>
      </c>
      <c r="AA324" s="89">
        <f t="shared" si="170"/>
        <v>324.05371335187016</v>
      </c>
      <c r="AB324" s="89">
        <f t="shared" si="171"/>
        <v>19712.563317592729</v>
      </c>
      <c r="AC324" s="89">
        <f t="shared" si="174"/>
        <v>20278.976682407272</v>
      </c>
      <c r="AD324" s="89">
        <f t="shared" si="175"/>
        <v>1</v>
      </c>
      <c r="AE324" s="89">
        <f>'Data Raw'!C366</f>
        <v>19995.77</v>
      </c>
      <c r="AF324" s="89"/>
      <c r="AG324" s="89">
        <f t="shared" si="182"/>
        <v>-73.319999999999709</v>
      </c>
      <c r="AH324" s="89">
        <f t="shared" si="183"/>
        <v>-71.858849258533155</v>
      </c>
      <c r="AI324" s="109">
        <f t="shared" si="184"/>
        <v>-1</v>
      </c>
      <c r="AJ324" s="109">
        <f t="shared" si="163"/>
        <v>50</v>
      </c>
      <c r="AK324" s="88"/>
      <c r="AL324" s="191">
        <f t="shared" si="164"/>
        <v>276.61999999999898</v>
      </c>
      <c r="AM324" s="191" t="str">
        <f t="shared" si="165"/>
        <v/>
      </c>
      <c r="AN324" s="88"/>
      <c r="AO324" s="191"/>
      <c r="AP324" s="191">
        <f t="shared" si="185"/>
        <v>5375.8223999999573</v>
      </c>
      <c r="AQ324" s="191">
        <f t="shared" si="172"/>
        <v>142.74511353867192</v>
      </c>
      <c r="AR324" s="191">
        <f t="shared" si="173"/>
        <v>-49.434317309877883</v>
      </c>
      <c r="AS324" s="250">
        <f t="shared" si="176"/>
        <v>0</v>
      </c>
      <c r="AT324" s="250">
        <f t="shared" si="177"/>
        <v>0</v>
      </c>
      <c r="AU324" s="250">
        <f t="shared" si="178"/>
        <v>1</v>
      </c>
      <c r="AV324" s="250">
        <f t="shared" si="179"/>
        <v>0</v>
      </c>
      <c r="AW324" s="250">
        <f t="shared" si="180"/>
        <v>0</v>
      </c>
      <c r="AX324" s="250">
        <f t="shared" si="181"/>
        <v>0</v>
      </c>
      <c r="AY324" s="89"/>
      <c r="AZ324" s="111"/>
      <c r="BA324" s="111"/>
      <c r="BB324" s="111"/>
      <c r="BC324" s="111"/>
      <c r="BD324" s="111"/>
      <c r="BE324" s="111"/>
      <c r="BF324" s="111"/>
      <c r="BG324" s="111"/>
      <c r="BH324" s="89"/>
      <c r="BI324" s="89"/>
      <c r="BJ324" s="89"/>
      <c r="BK324" s="89"/>
      <c r="BL324" s="89"/>
    </row>
    <row r="325" spans="1:64" x14ac:dyDescent="0.25">
      <c r="A325" s="86">
        <f t="shared" si="186"/>
        <v>324</v>
      </c>
      <c r="B325" s="113">
        <v>9.5807886582209758E-3</v>
      </c>
      <c r="C325" s="88"/>
      <c r="D325" s="88"/>
      <c r="E325" s="194">
        <f t="shared" si="189"/>
        <v>9.5799608273207538E-3</v>
      </c>
      <c r="F325" s="89">
        <f t="shared" si="166"/>
        <v>-6.4771919851803919E-4</v>
      </c>
      <c r="G325" s="113">
        <v>9.2812717018519064E-2</v>
      </c>
      <c r="H325" s="88"/>
      <c r="I325" s="84">
        <f t="shared" si="154"/>
        <v>19536.711001954129</v>
      </c>
      <c r="J325" s="84">
        <f t="shared" si="155"/>
        <v>19632.800717378406</v>
      </c>
      <c r="K325" s="84">
        <f t="shared" si="156"/>
        <v>19728.89043280268</v>
      </c>
      <c r="L325" s="84">
        <f t="shared" si="157"/>
        <v>19824.980148226958</v>
      </c>
      <c r="M325" s="108">
        <f>IF(T325&lt;&gt;0,(((G325+1)*('Data Raw'!$N$1007-'Data Raw'!$N$1008)/2+'Data Raw'!$N$1008)*'Data Raw'!$M$1010+'Data Raw'!$M$1009)*AE325+AE325)</f>
        <v>19921.069863651232</v>
      </c>
      <c r="N325" s="84">
        <f t="shared" si="158"/>
        <v>20017.159579075505</v>
      </c>
      <c r="O325" s="84">
        <f t="shared" si="159"/>
        <v>20113.249294499783</v>
      </c>
      <c r="P325" s="84">
        <f t="shared" si="160"/>
        <v>20209.339009924057</v>
      </c>
      <c r="Q325" s="84">
        <f t="shared" si="161"/>
        <v>20305.428725348334</v>
      </c>
      <c r="R325" s="166" t="str">
        <f t="shared" si="167"/>
        <v/>
      </c>
      <c r="S325" s="109">
        <f>'Data Raw'!E367</f>
        <v>19675.46</v>
      </c>
      <c r="T325" s="109">
        <f>'Data Raw'!G367</f>
        <v>19763.91</v>
      </c>
      <c r="U325" s="109">
        <f>'Data Raw'!D367</f>
        <v>19991.939999999999</v>
      </c>
      <c r="V325" s="166">
        <f t="shared" si="168"/>
        <v>1</v>
      </c>
      <c r="W325" s="89">
        <f t="shared" si="187"/>
        <v>157.15986365123172</v>
      </c>
      <c r="X325" s="89">
        <f t="shared" si="188"/>
        <v>24699.222742873746</v>
      </c>
      <c r="Y325" s="89">
        <f t="shared" si="169"/>
        <v>187.57734579577297</v>
      </c>
      <c r="Z325" s="109">
        <f t="shared" si="162"/>
        <v>316.47999999999956</v>
      </c>
      <c r="AA325" s="89">
        <f t="shared" si="170"/>
        <v>322.97175430160291</v>
      </c>
      <c r="AB325" s="89">
        <f t="shared" si="171"/>
        <v>19716.494343650909</v>
      </c>
      <c r="AC325" s="89">
        <f t="shared" si="174"/>
        <v>20267.385656349088</v>
      </c>
      <c r="AD325" s="89">
        <f t="shared" si="175"/>
        <v>1</v>
      </c>
      <c r="AE325" s="89">
        <f>'Data Raw'!C367</f>
        <v>19991.939999999999</v>
      </c>
      <c r="AF325" s="89"/>
      <c r="AG325" s="89">
        <f t="shared" si="182"/>
        <v>-228.02999999999884</v>
      </c>
      <c r="AH325" s="89">
        <f t="shared" si="183"/>
        <v>-70.870136348767119</v>
      </c>
      <c r="AI325" s="109">
        <f t="shared" si="184"/>
        <v>-1</v>
      </c>
      <c r="AJ325" s="109">
        <f t="shared" si="163"/>
        <v>48.04485771213745</v>
      </c>
      <c r="AK325" s="88"/>
      <c r="AL325" s="191">
        <f t="shared" si="164"/>
        <v>73.319999999999709</v>
      </c>
      <c r="AM325" s="191" t="str">
        <f t="shared" si="165"/>
        <v/>
      </c>
      <c r="AN325" s="88"/>
      <c r="AO325" s="191"/>
      <c r="AP325" s="191">
        <f t="shared" si="185"/>
        <v>51997.680899999468</v>
      </c>
      <c r="AQ325" s="191">
        <f t="shared" si="172"/>
        <v>152.2212120343749</v>
      </c>
      <c r="AR325" s="191">
        <f t="shared" si="173"/>
        <v>-35.35613376139807</v>
      </c>
      <c r="AS325" s="250">
        <f t="shared" si="176"/>
        <v>0</v>
      </c>
      <c r="AT325" s="250">
        <f t="shared" si="177"/>
        <v>0</v>
      </c>
      <c r="AU325" s="250">
        <f t="shared" si="178"/>
        <v>1</v>
      </c>
      <c r="AV325" s="250">
        <f t="shared" si="179"/>
        <v>0</v>
      </c>
      <c r="AW325" s="250">
        <f t="shared" si="180"/>
        <v>0</v>
      </c>
      <c r="AX325" s="250">
        <f t="shared" si="181"/>
        <v>0</v>
      </c>
      <c r="AY325" s="89"/>
      <c r="AZ325" s="111"/>
      <c r="BA325" s="111"/>
      <c r="BB325" s="111"/>
      <c r="BC325" s="111"/>
      <c r="BD325" s="111"/>
      <c r="BE325" s="111"/>
      <c r="BF325" s="111"/>
      <c r="BG325" s="111"/>
      <c r="BH325" s="89"/>
      <c r="BI325" s="89"/>
      <c r="BJ325" s="89"/>
      <c r="BK325" s="89"/>
      <c r="BL325" s="89"/>
    </row>
    <row r="326" spans="1:64" x14ac:dyDescent="0.25">
      <c r="A326" s="86">
        <f t="shared" si="186"/>
        <v>325</v>
      </c>
      <c r="B326" s="113">
        <v>1.8755177273845798E-2</v>
      </c>
      <c r="C326" s="88"/>
      <c r="D326" s="88"/>
      <c r="E326" s="194">
        <f t="shared" si="189"/>
        <v>9.1743886156248223E-3</v>
      </c>
      <c r="F326" s="89">
        <f t="shared" si="166"/>
        <v>7.554390606452268E-4</v>
      </c>
      <c r="G326" s="113">
        <v>7.3626139575972485E-2</v>
      </c>
      <c r="H326" s="88"/>
      <c r="I326" s="84">
        <f t="shared" ref="I326:I389" si="190">K326-Y325</f>
        <v>19181.673421883072</v>
      </c>
      <c r="J326" s="84">
        <f t="shared" ref="J326:J389" si="191">M326-Y325*1.5</f>
        <v>19275.46209478096</v>
      </c>
      <c r="K326" s="84">
        <f t="shared" ref="K326:K389" si="192">M326-Y325</f>
        <v>19369.250767678845</v>
      </c>
      <c r="L326" s="84">
        <f t="shared" ref="L326:L389" si="193">M326-Y325/2</f>
        <v>19463.039440576733</v>
      </c>
      <c r="M326" s="108">
        <f>IF(T326&lt;&gt;0,(((G326+1)*('Data Raw'!$N$1007-'Data Raw'!$N$1008)/2+'Data Raw'!$N$1008)*'Data Raw'!$M$1010+'Data Raw'!$M$1009)*AE326+AE326)</f>
        <v>19556.828113474618</v>
      </c>
      <c r="N326" s="84">
        <f t="shared" ref="N326:N389" si="194">M326+Y325/2</f>
        <v>19650.616786372502</v>
      </c>
      <c r="O326" s="84">
        <f t="shared" ref="O326:O389" si="195">M326+Y325</f>
        <v>19744.405459270391</v>
      </c>
      <c r="P326" s="84">
        <f t="shared" ref="P326:P389" si="196">M326+1.5*Y325</f>
        <v>19838.194132168275</v>
      </c>
      <c r="Q326" s="84">
        <f t="shared" ref="Q326:Q389" si="197">O326+Y325</f>
        <v>19931.982805066164</v>
      </c>
      <c r="R326" s="166" t="str">
        <f t="shared" si="167"/>
        <v/>
      </c>
      <c r="S326" s="109">
        <f>'Data Raw'!E368</f>
        <v>19656.8</v>
      </c>
      <c r="T326" s="109">
        <f>'Data Raw'!G368</f>
        <v>19773.03</v>
      </c>
      <c r="U326" s="109">
        <f>'Data Raw'!D368</f>
        <v>19898.18</v>
      </c>
      <c r="V326" s="166" t="str">
        <f t="shared" si="168"/>
        <v/>
      </c>
      <c r="W326" s="89">
        <f t="shared" si="187"/>
        <v>-216.20188652538127</v>
      </c>
      <c r="X326" s="89">
        <f t="shared" si="188"/>
        <v>46743.255737133841</v>
      </c>
      <c r="Y326" s="89">
        <f t="shared" si="169"/>
        <v>191.92811886293555</v>
      </c>
      <c r="Z326" s="109">
        <f t="shared" si="162"/>
        <v>241.38000000000102</v>
      </c>
      <c r="AA326" s="89">
        <f t="shared" si="170"/>
        <v>311.3157894013741</v>
      </c>
      <c r="AB326" s="89">
        <f t="shared" si="171"/>
        <v>19382.274008843637</v>
      </c>
      <c r="AC326" s="89">
        <f t="shared" si="174"/>
        <v>19931.325991156362</v>
      </c>
      <c r="AD326" s="89">
        <f t="shared" si="175"/>
        <v>1</v>
      </c>
      <c r="AE326" s="89">
        <f>'Data Raw'!C368</f>
        <v>19656.8</v>
      </c>
      <c r="AF326" s="89"/>
      <c r="AG326" s="89">
        <f t="shared" si="182"/>
        <v>116.22999999999956</v>
      </c>
      <c r="AH326" s="89">
        <f t="shared" si="183"/>
        <v>-99.971886525381706</v>
      </c>
      <c r="AI326" s="109">
        <f t="shared" si="184"/>
        <v>-1</v>
      </c>
      <c r="AJ326" s="109">
        <f t="shared" si="163"/>
        <v>46.894336448943243</v>
      </c>
      <c r="AK326" s="88"/>
      <c r="AL326" s="191" t="str">
        <f t="shared" si="164"/>
        <v/>
      </c>
      <c r="AM326" s="191">
        <f t="shared" si="165"/>
        <v>-116.22999999999956</v>
      </c>
      <c r="AN326" s="88"/>
      <c r="AO326" s="191"/>
      <c r="AP326" s="191">
        <f t="shared" si="185"/>
        <v>13509.412899999899</v>
      </c>
      <c r="AQ326" s="191">
        <f t="shared" si="172"/>
        <v>148.22218847499985</v>
      </c>
      <c r="AR326" s="191">
        <f t="shared" si="173"/>
        <v>-43.705930387935695</v>
      </c>
      <c r="AS326" s="250">
        <f t="shared" si="176"/>
        <v>0</v>
      </c>
      <c r="AT326" s="250">
        <f t="shared" si="177"/>
        <v>0</v>
      </c>
      <c r="AU326" s="250">
        <f t="shared" si="178"/>
        <v>0</v>
      </c>
      <c r="AV326" s="250">
        <f t="shared" si="179"/>
        <v>0</v>
      </c>
      <c r="AW326" s="250">
        <f t="shared" si="180"/>
        <v>1</v>
      </c>
      <c r="AX326" s="250">
        <f t="shared" si="181"/>
        <v>0</v>
      </c>
      <c r="AY326" s="89"/>
      <c r="AZ326" s="111"/>
      <c r="BA326" s="111"/>
      <c r="BB326" s="111"/>
      <c r="BC326" s="111"/>
      <c r="BD326" s="111"/>
      <c r="BE326" s="111"/>
      <c r="BF326" s="111"/>
      <c r="BG326" s="111"/>
      <c r="BH326" s="89"/>
      <c r="BI326" s="89"/>
      <c r="BJ326" s="89"/>
      <c r="BK326" s="89"/>
      <c r="BL326" s="89"/>
    </row>
    <row r="327" spans="1:64" x14ac:dyDescent="0.25">
      <c r="A327" s="86">
        <f t="shared" si="186"/>
        <v>326</v>
      </c>
      <c r="B327" s="113">
        <v>8.1093733821393562E-3</v>
      </c>
      <c r="C327" s="88"/>
      <c r="D327" s="88"/>
      <c r="E327" s="194">
        <f t="shared" si="189"/>
        <v>-1.0645803891706442E-2</v>
      </c>
      <c r="F327" s="89">
        <f t="shared" si="166"/>
        <v>-8.7330993254786863E-4</v>
      </c>
      <c r="G327" s="113">
        <v>0.10069370021478839</v>
      </c>
      <c r="H327" s="88"/>
      <c r="I327" s="84">
        <f t="shared" si="190"/>
        <v>19131.569076919906</v>
      </c>
      <c r="J327" s="84">
        <f t="shared" si="191"/>
        <v>19227.533136351376</v>
      </c>
      <c r="K327" s="84">
        <f t="shared" si="192"/>
        <v>19323.497195782842</v>
      </c>
      <c r="L327" s="84">
        <f t="shared" si="193"/>
        <v>19419.461255214312</v>
      </c>
      <c r="M327" s="108">
        <f>IF(T327&lt;&gt;0,(((G327+1)*('Data Raw'!$N$1007-'Data Raw'!$N$1008)/2+'Data Raw'!$N$1008)*'Data Raw'!$M$1010+'Data Raw'!$M$1009)*AE327+AE327)</f>
        <v>19515.425314645778</v>
      </c>
      <c r="N327" s="84">
        <f t="shared" si="194"/>
        <v>19611.389374077244</v>
      </c>
      <c r="O327" s="84">
        <f t="shared" si="195"/>
        <v>19707.353433508713</v>
      </c>
      <c r="P327" s="84">
        <f t="shared" si="196"/>
        <v>19803.317492940179</v>
      </c>
      <c r="Q327" s="84">
        <f t="shared" si="197"/>
        <v>19899.281552371649</v>
      </c>
      <c r="R327" s="166" t="str">
        <f t="shared" si="167"/>
        <v/>
      </c>
      <c r="S327" s="109">
        <f>'Data Raw'!E369</f>
        <v>19564.189999999999</v>
      </c>
      <c r="T327" s="109">
        <f>'Data Raw'!G369</f>
        <v>19656.98</v>
      </c>
      <c r="U327" s="109">
        <f>'Data Raw'!D369</f>
        <v>19825.93</v>
      </c>
      <c r="V327" s="166" t="str">
        <f t="shared" si="168"/>
        <v/>
      </c>
      <c r="W327" s="89">
        <f t="shared" si="187"/>
        <v>-141.55468535422187</v>
      </c>
      <c r="X327" s="89">
        <f t="shared" si="188"/>
        <v>20037.728945732757</v>
      </c>
      <c r="Y327" s="89">
        <f t="shared" si="169"/>
        <v>185.57098980764493</v>
      </c>
      <c r="Z327" s="109">
        <f t="shared" ref="Z327:Z390" si="198">U327-S327</f>
        <v>261.7400000000016</v>
      </c>
      <c r="AA327" s="89">
        <f t="shared" si="170"/>
        <v>304.23353377260656</v>
      </c>
      <c r="AB327" s="89">
        <f t="shared" si="171"/>
        <v>19307.801579008832</v>
      </c>
      <c r="AC327" s="89">
        <f t="shared" si="174"/>
        <v>19837.038420991164</v>
      </c>
      <c r="AD327" s="89">
        <f t="shared" si="175"/>
        <v>1</v>
      </c>
      <c r="AE327" s="89">
        <f>'Data Raw'!C369</f>
        <v>19572.419999999998</v>
      </c>
      <c r="AF327" s="89"/>
      <c r="AG327" s="89">
        <f t="shared" si="182"/>
        <v>84.56000000000131</v>
      </c>
      <c r="AH327" s="89">
        <f t="shared" si="183"/>
        <v>-56.994685354220564</v>
      </c>
      <c r="AI327" s="109">
        <f t="shared" si="184"/>
        <v>-1</v>
      </c>
      <c r="AJ327" s="109">
        <f t="shared" si="163"/>
        <v>47.982029715733887</v>
      </c>
      <c r="AK327" s="88"/>
      <c r="AL327" s="191" t="str">
        <f t="shared" si="164"/>
        <v/>
      </c>
      <c r="AM327" s="191">
        <f t="shared" si="165"/>
        <v>-84.56000000000131</v>
      </c>
      <c r="AN327" s="88"/>
      <c r="AO327" s="191"/>
      <c r="AP327" s="191">
        <f t="shared" si="185"/>
        <v>7150.3936000002213</v>
      </c>
      <c r="AQ327" s="191">
        <f t="shared" si="172"/>
        <v>141.14861197777779</v>
      </c>
      <c r="AR327" s="191">
        <f t="shared" si="173"/>
        <v>-44.422377829867145</v>
      </c>
      <c r="AS327" s="250">
        <f t="shared" si="176"/>
        <v>0</v>
      </c>
      <c r="AT327" s="250">
        <f t="shared" si="177"/>
        <v>0</v>
      </c>
      <c r="AU327" s="250">
        <f t="shared" si="178"/>
        <v>0</v>
      </c>
      <c r="AV327" s="250">
        <f t="shared" si="179"/>
        <v>1</v>
      </c>
      <c r="AW327" s="250">
        <f t="shared" si="180"/>
        <v>0</v>
      </c>
      <c r="AX327" s="250">
        <f t="shared" si="181"/>
        <v>0</v>
      </c>
      <c r="AY327" s="89"/>
      <c r="AZ327" s="111"/>
      <c r="BA327" s="111"/>
      <c r="BB327" s="111"/>
      <c r="BC327" s="111"/>
      <c r="BD327" s="111"/>
      <c r="BE327" s="111"/>
      <c r="BF327" s="111"/>
      <c r="BG327" s="111"/>
      <c r="BH327" s="89"/>
      <c r="BI327" s="89"/>
      <c r="BJ327" s="89"/>
      <c r="BK327" s="89"/>
      <c r="BL327" s="89"/>
    </row>
    <row r="328" spans="1:64" x14ac:dyDescent="0.25">
      <c r="A328" s="86">
        <f t="shared" si="186"/>
        <v>327</v>
      </c>
      <c r="B328" s="113">
        <v>5.1163912914023446E-3</v>
      </c>
      <c r="C328" s="88"/>
      <c r="D328" s="88"/>
      <c r="E328" s="194">
        <f t="shared" si="189"/>
        <v>-2.9929820907370116E-3</v>
      </c>
      <c r="F328" s="89">
        <f t="shared" si="166"/>
        <v>-1.1761202408606033E-3</v>
      </c>
      <c r="G328" s="113">
        <v>0.11912203372979133</v>
      </c>
      <c r="H328" s="88"/>
      <c r="I328" s="84">
        <f t="shared" si="190"/>
        <v>19244.958383125952</v>
      </c>
      <c r="J328" s="84">
        <f t="shared" si="191"/>
        <v>19337.743878029774</v>
      </c>
      <c r="K328" s="84">
        <f t="shared" si="192"/>
        <v>19430.529372933597</v>
      </c>
      <c r="L328" s="84">
        <f t="shared" si="193"/>
        <v>19523.31486783742</v>
      </c>
      <c r="M328" s="108">
        <f>IF(T328&lt;&gt;0,(((G328+1)*('Data Raw'!$N$1007-'Data Raw'!$N$1008)/2+'Data Raw'!$N$1008)*'Data Raw'!$M$1010+'Data Raw'!$M$1009)*AE328+AE328)</f>
        <v>19616.100362741243</v>
      </c>
      <c r="N328" s="84">
        <f t="shared" si="194"/>
        <v>19708.885857645066</v>
      </c>
      <c r="O328" s="84">
        <f t="shared" si="195"/>
        <v>19801.671352548889</v>
      </c>
      <c r="P328" s="84">
        <f t="shared" si="196"/>
        <v>19894.456847452711</v>
      </c>
      <c r="Q328" s="84">
        <f t="shared" si="197"/>
        <v>19987.242342356534</v>
      </c>
      <c r="R328" s="166" t="str">
        <f t="shared" si="167"/>
        <v/>
      </c>
      <c r="S328" s="109">
        <f>'Data Raw'!E370</f>
        <v>19377.09</v>
      </c>
      <c r="T328" s="109">
        <f>'Data Raw'!G370</f>
        <v>19503.25</v>
      </c>
      <c r="U328" s="109">
        <f>'Data Raw'!D370</f>
        <v>19701.55</v>
      </c>
      <c r="V328" s="166">
        <f t="shared" si="168"/>
        <v>1</v>
      </c>
      <c r="W328" s="89">
        <f t="shared" si="187"/>
        <v>112.85036274124286</v>
      </c>
      <c r="X328" s="89">
        <f t="shared" si="188"/>
        <v>12735.204370830095</v>
      </c>
      <c r="Y328" s="89">
        <f t="shared" si="169"/>
        <v>177.02088574110783</v>
      </c>
      <c r="Z328" s="109">
        <f t="shared" si="198"/>
        <v>324.45999999999913</v>
      </c>
      <c r="AA328" s="89">
        <f t="shared" si="170"/>
        <v>307.1230289479484</v>
      </c>
      <c r="AB328" s="89">
        <f t="shared" si="171"/>
        <v>19385.631496293285</v>
      </c>
      <c r="AC328" s="89">
        <f t="shared" si="174"/>
        <v>19902.828503706714</v>
      </c>
      <c r="AD328" s="89">
        <f t="shared" si="175"/>
        <v>1</v>
      </c>
      <c r="AE328" s="89">
        <f>'Data Raw'!C370</f>
        <v>19644.23</v>
      </c>
      <c r="AF328" s="89"/>
      <c r="AG328" s="89">
        <f t="shared" si="182"/>
        <v>-140.97999999999956</v>
      </c>
      <c r="AH328" s="89">
        <f t="shared" si="183"/>
        <v>-28.129637258756702</v>
      </c>
      <c r="AI328" s="109">
        <f t="shared" si="184"/>
        <v>-1</v>
      </c>
      <c r="AJ328" s="109">
        <f t="shared" si="163"/>
        <v>46.392747451911234</v>
      </c>
      <c r="AK328" s="88"/>
      <c r="AL328" s="191">
        <f t="shared" si="164"/>
        <v>84.56000000000131</v>
      </c>
      <c r="AM328" s="191" t="str">
        <f t="shared" si="165"/>
        <v/>
      </c>
      <c r="AN328" s="88"/>
      <c r="AO328" s="191"/>
      <c r="AP328" s="191">
        <f t="shared" si="185"/>
        <v>19875.360399999878</v>
      </c>
      <c r="AQ328" s="191">
        <f t="shared" si="172"/>
        <v>141.12987731358021</v>
      </c>
      <c r="AR328" s="191">
        <f t="shared" si="173"/>
        <v>-35.891008427527623</v>
      </c>
      <c r="AS328" s="250">
        <f t="shared" si="176"/>
        <v>0</v>
      </c>
      <c r="AT328" s="250">
        <f t="shared" si="177"/>
        <v>0</v>
      </c>
      <c r="AU328" s="250">
        <f t="shared" si="178"/>
        <v>1</v>
      </c>
      <c r="AV328" s="250">
        <f t="shared" si="179"/>
        <v>0</v>
      </c>
      <c r="AW328" s="250">
        <f t="shared" si="180"/>
        <v>0</v>
      </c>
      <c r="AX328" s="250">
        <f t="shared" si="181"/>
        <v>0</v>
      </c>
      <c r="AY328" s="89"/>
      <c r="AZ328" s="111"/>
      <c r="BA328" s="111"/>
      <c r="BB328" s="111"/>
      <c r="BC328" s="111"/>
      <c r="BD328" s="111"/>
      <c r="BE328" s="111"/>
      <c r="BF328" s="111"/>
      <c r="BG328" s="111"/>
      <c r="BH328" s="89"/>
      <c r="BI328" s="89"/>
      <c r="BJ328" s="89"/>
      <c r="BK328" s="89"/>
      <c r="BL328" s="89"/>
    </row>
    <row r="329" spans="1:64" x14ac:dyDescent="0.25">
      <c r="A329" s="86">
        <f t="shared" si="186"/>
        <v>328</v>
      </c>
      <c r="B329" s="113">
        <v>2.0002662630118236E-2</v>
      </c>
      <c r="C329" s="88"/>
      <c r="D329" s="88"/>
      <c r="E329" s="194">
        <f t="shared" si="189"/>
        <v>1.4886271338715892E-2</v>
      </c>
      <c r="F329" s="89">
        <f t="shared" si="166"/>
        <v>1.1185071276503247E-3</v>
      </c>
      <c r="G329" s="113">
        <v>0.10412278197114369</v>
      </c>
      <c r="H329" s="88"/>
      <c r="I329" s="84">
        <f t="shared" si="190"/>
        <v>19136.673359627632</v>
      </c>
      <c r="J329" s="84">
        <f t="shared" si="191"/>
        <v>19225.183802498188</v>
      </c>
      <c r="K329" s="84">
        <f t="shared" si="192"/>
        <v>19313.694245368741</v>
      </c>
      <c r="L329" s="84">
        <f t="shared" si="193"/>
        <v>19402.204688239297</v>
      </c>
      <c r="M329" s="108">
        <f>IF(T329&lt;&gt;0,(((G329+1)*('Data Raw'!$N$1007-'Data Raw'!$N$1008)/2+'Data Raw'!$N$1008)*'Data Raw'!$M$1010+'Data Raw'!$M$1009)*AE329+AE329)</f>
        <v>19490.71513110985</v>
      </c>
      <c r="N329" s="84">
        <f t="shared" si="194"/>
        <v>19579.225573980402</v>
      </c>
      <c r="O329" s="84">
        <f t="shared" si="195"/>
        <v>19667.736016850959</v>
      </c>
      <c r="P329" s="84">
        <f t="shared" si="196"/>
        <v>19756.246459721511</v>
      </c>
      <c r="Q329" s="84">
        <f t="shared" si="197"/>
        <v>19844.756902592067</v>
      </c>
      <c r="R329" s="166" t="str">
        <f t="shared" si="167"/>
        <v/>
      </c>
      <c r="S329" s="109">
        <f>'Data Raw'!E371</f>
        <v>19189.54</v>
      </c>
      <c r="T329" s="109">
        <f>'Data Raw'!G371</f>
        <v>19268.740000000002</v>
      </c>
      <c r="U329" s="109">
        <f>'Data Raw'!D371</f>
        <v>19542.240000000002</v>
      </c>
      <c r="V329" s="166">
        <f t="shared" si="168"/>
        <v>1</v>
      </c>
      <c r="W329" s="89">
        <f t="shared" si="187"/>
        <v>221.97513110984801</v>
      </c>
      <c r="X329" s="89">
        <f t="shared" si="188"/>
        <v>49272.958831234209</v>
      </c>
      <c r="Y329" s="89">
        <f t="shared" si="169"/>
        <v>184.11616005843095</v>
      </c>
      <c r="Z329" s="109">
        <f t="shared" si="198"/>
        <v>352.70000000000073</v>
      </c>
      <c r="AA329" s="89">
        <f t="shared" si="170"/>
        <v>313.63402481252734</v>
      </c>
      <c r="AB329" s="89">
        <f t="shared" si="171"/>
        <v>19281.185425394244</v>
      </c>
      <c r="AC329" s="89">
        <f t="shared" si="174"/>
        <v>19803.294574605759</v>
      </c>
      <c r="AD329" s="89" t="str">
        <f t="shared" si="175"/>
        <v/>
      </c>
      <c r="AE329" s="89">
        <f>'Data Raw'!C371</f>
        <v>19542.240000000002</v>
      </c>
      <c r="AF329" s="89"/>
      <c r="AG329" s="89">
        <f t="shared" si="182"/>
        <v>-273.5</v>
      </c>
      <c r="AH329" s="89">
        <f t="shared" si="183"/>
        <v>-51.524868890151993</v>
      </c>
      <c r="AI329" s="109">
        <f t="shared" si="184"/>
        <v>-1</v>
      </c>
      <c r="AJ329" s="109">
        <f t="shared" ref="AJ329:AJ392" si="199">MIN(Y328/4,50)</f>
        <v>44.255221435276958</v>
      </c>
      <c r="AK329" s="88"/>
      <c r="AL329" s="191">
        <f t="shared" ref="AL329:AL392" si="200">IF(R329&lt;&gt;1,IF(V329=1,ABS(AG328),""),"")</f>
        <v>140.97999999999956</v>
      </c>
      <c r="AM329" s="191" t="str">
        <f t="shared" ref="AM329:AM392" si="201">IF(R329&lt;&gt;1,IF(V329="",-ABS(AG329),""),"")</f>
        <v/>
      </c>
      <c r="AN329" s="88"/>
      <c r="AO329" s="191"/>
      <c r="AP329" s="191">
        <f t="shared" si="185"/>
        <v>74802.25</v>
      </c>
      <c r="AQ329" s="191">
        <f t="shared" si="172"/>
        <v>155.83766872318242</v>
      </c>
      <c r="AR329" s="191">
        <f t="shared" si="173"/>
        <v>-28.278491335248532</v>
      </c>
      <c r="AS329" s="250">
        <f t="shared" si="176"/>
        <v>0</v>
      </c>
      <c r="AT329" s="250">
        <f t="shared" si="177"/>
        <v>1</v>
      </c>
      <c r="AU329" s="250">
        <f t="shared" si="178"/>
        <v>0</v>
      </c>
      <c r="AV329" s="250">
        <f t="shared" si="179"/>
        <v>0</v>
      </c>
      <c r="AW329" s="250">
        <f t="shared" si="180"/>
        <v>0</v>
      </c>
      <c r="AX329" s="250">
        <f t="shared" si="181"/>
        <v>0</v>
      </c>
      <c r="AY329" s="89"/>
      <c r="AZ329" s="111"/>
      <c r="BA329" s="111"/>
      <c r="BB329" s="111"/>
      <c r="BC329" s="111"/>
      <c r="BD329" s="111"/>
      <c r="BE329" s="111"/>
      <c r="BF329" s="111"/>
      <c r="BG329" s="111"/>
      <c r="BH329" s="89"/>
      <c r="BI329" s="89"/>
      <c r="BJ329" s="89"/>
      <c r="BK329" s="89"/>
      <c r="BL329" s="89"/>
    </row>
    <row r="330" spans="1:64" x14ac:dyDescent="0.25">
      <c r="A330" s="86">
        <f t="shared" si="186"/>
        <v>329</v>
      </c>
      <c r="B330" s="113">
        <v>0.17140430924364861</v>
      </c>
      <c r="C330" s="88"/>
      <c r="D330" s="88"/>
      <c r="E330" s="194">
        <f t="shared" si="189"/>
        <v>0.15140164661353037</v>
      </c>
      <c r="F330" s="89">
        <f t="shared" ref="F330:F393" si="202">E330/7+F329/7*6</f>
        <v>2.2587527054204616E-2</v>
      </c>
      <c r="G330" s="113">
        <v>7.5554931435431932E-2</v>
      </c>
      <c r="H330" s="88"/>
      <c r="I330" s="84">
        <f t="shared" si="190"/>
        <v>18954.476017210392</v>
      </c>
      <c r="J330" s="84">
        <f t="shared" si="191"/>
        <v>19046.534097239608</v>
      </c>
      <c r="K330" s="84">
        <f t="shared" si="192"/>
        <v>19138.592177268823</v>
      </c>
      <c r="L330" s="84">
        <f t="shared" si="193"/>
        <v>19230.650257298039</v>
      </c>
      <c r="M330" s="108">
        <f>IF(T330&lt;&gt;0,(((G330+1)*('Data Raw'!$N$1007-'Data Raw'!$N$1008)/2+'Data Raw'!$N$1008)*'Data Raw'!$M$1010+'Data Raw'!$M$1009)*AE330+AE330)</f>
        <v>19322.708337327254</v>
      </c>
      <c r="N330" s="84">
        <f t="shared" si="194"/>
        <v>19414.76641735647</v>
      </c>
      <c r="O330" s="84">
        <f t="shared" si="195"/>
        <v>19506.824497385685</v>
      </c>
      <c r="P330" s="84">
        <f t="shared" si="196"/>
        <v>19598.882577414901</v>
      </c>
      <c r="Q330" s="84">
        <f t="shared" si="197"/>
        <v>19690.940657444116</v>
      </c>
      <c r="R330" s="166" t="str">
        <f t="shared" ref="R330:R393" si="203">IF(B330&lt;&gt;"",IF(AND(M330&gt;AB330,M330&lt;AC330),"",1),"")</f>
        <v/>
      </c>
      <c r="S330" s="109">
        <f>'Data Raw'!E372</f>
        <v>19418.46</v>
      </c>
      <c r="T330" s="109">
        <f>'Data Raw'!G372</f>
        <v>19968.38</v>
      </c>
      <c r="U330" s="109">
        <f>'Data Raw'!D372</f>
        <v>19990.310000000001</v>
      </c>
      <c r="V330" s="166" t="str">
        <f t="shared" ref="V330:V393" si="204">IF(R330&lt;&gt;1,IF(B330&lt;&gt;"",IF((AE330-M330)*(AE330-T330)&gt;0,1,""),""),"")</f>
        <v/>
      </c>
      <c r="W330" s="89">
        <f t="shared" si="187"/>
        <v>-645.67166267274661</v>
      </c>
      <c r="X330" s="89">
        <f t="shared" si="188"/>
        <v>416891.89597858908</v>
      </c>
      <c r="Y330" s="89">
        <f t="shared" ref="Y330:Y393" si="205">IF(X330&gt;0,SQRT((X330)/7+(Y329*Y329)/7*6),Y329)</f>
        <v>297.67778801596864</v>
      </c>
      <c r="Z330" s="109">
        <f t="shared" si="198"/>
        <v>571.85000000000218</v>
      </c>
      <c r="AA330" s="89">
        <f t="shared" ref="AA330:AA393" si="206">Z330/7+AA329/7*6</f>
        <v>350.52202126788092</v>
      </c>
      <c r="AB330" s="89">
        <f t="shared" ref="AB330:AB393" si="207">AE330-$AD$1*AA329</f>
        <v>19151.871078909349</v>
      </c>
      <c r="AC330" s="89">
        <f t="shared" si="174"/>
        <v>19685.048921090649</v>
      </c>
      <c r="AD330" s="89" t="str">
        <f t="shared" si="175"/>
        <v/>
      </c>
      <c r="AE330" s="89">
        <f>'Data Raw'!C372</f>
        <v>19418.46</v>
      </c>
      <c r="AF330" s="89"/>
      <c r="AG330" s="89">
        <f t="shared" si="182"/>
        <v>549.92000000000189</v>
      </c>
      <c r="AH330" s="89">
        <f t="shared" si="183"/>
        <v>-95.751662672744715</v>
      </c>
      <c r="AI330" s="109">
        <f t="shared" si="184"/>
        <v>-1</v>
      </c>
      <c r="AJ330" s="109">
        <f t="shared" si="199"/>
        <v>46.029040014607737</v>
      </c>
      <c r="AK330" s="88"/>
      <c r="AL330" s="191" t="str">
        <f t="shared" si="200"/>
        <v/>
      </c>
      <c r="AM330" s="191">
        <f t="shared" si="201"/>
        <v>-549.92000000000189</v>
      </c>
      <c r="AN330" s="88"/>
      <c r="AO330" s="191"/>
      <c r="AP330" s="191">
        <f t="shared" si="185"/>
        <v>302412.00640000211</v>
      </c>
      <c r="AQ330" s="191">
        <f t="shared" ref="AQ330:AQ393" si="208">IF(AP330&gt;0,SQRT(AP330)/9+AQ329/9*8,AQ329)</f>
        <v>199.6245944206068</v>
      </c>
      <c r="AR330" s="191">
        <f t="shared" ref="AR330:AR393" si="209">AQ330-Y330</f>
        <v>-98.053193595361847</v>
      </c>
      <c r="AS330" s="250">
        <f t="shared" si="176"/>
        <v>0</v>
      </c>
      <c r="AT330" s="250">
        <f t="shared" si="177"/>
        <v>0</v>
      </c>
      <c r="AU330" s="250">
        <f t="shared" si="178"/>
        <v>0</v>
      </c>
      <c r="AV330" s="250">
        <f t="shared" si="179"/>
        <v>0</v>
      </c>
      <c r="AW330" s="250">
        <f t="shared" si="180"/>
        <v>0</v>
      </c>
      <c r="AX330" s="250">
        <f t="shared" si="181"/>
        <v>0</v>
      </c>
      <c r="AY330" s="89"/>
      <c r="AZ330" s="111"/>
      <c r="BA330" s="111"/>
      <c r="BB330" s="111"/>
      <c r="BC330" s="111"/>
      <c r="BD330" s="111"/>
      <c r="BE330" s="111"/>
      <c r="BF330" s="111"/>
      <c r="BG330" s="111"/>
      <c r="BH330" s="89"/>
      <c r="BI330" s="89"/>
      <c r="BJ330" s="89"/>
      <c r="BK330" s="89"/>
      <c r="BL330" s="89"/>
    </row>
    <row r="331" spans="1:64" x14ac:dyDescent="0.25">
      <c r="A331" s="86">
        <f t="shared" si="186"/>
        <v>330</v>
      </c>
      <c r="B331" s="113">
        <v>5.3613843701928718E-6</v>
      </c>
      <c r="C331" s="88"/>
      <c r="D331" s="88"/>
      <c r="E331" s="194">
        <f t="shared" si="189"/>
        <v>-0.17139894785927842</v>
      </c>
      <c r="F331" s="89">
        <f t="shared" si="202"/>
        <v>-5.1248265048643889E-3</v>
      </c>
      <c r="G331" s="113">
        <v>0.15865012644556631</v>
      </c>
      <c r="H331" s="88"/>
      <c r="I331" s="84">
        <f t="shared" si="190"/>
        <v>19578.429457945436</v>
      </c>
      <c r="J331" s="84">
        <f t="shared" si="191"/>
        <v>19727.268351953418</v>
      </c>
      <c r="K331" s="84">
        <f t="shared" si="192"/>
        <v>19876.107245961404</v>
      </c>
      <c r="L331" s="84">
        <f t="shared" si="193"/>
        <v>20024.946139969386</v>
      </c>
      <c r="M331" s="108">
        <f>IF(T331&lt;&gt;0,(((G331+1)*('Data Raw'!$N$1007-'Data Raw'!$N$1008)/2+'Data Raw'!$N$1008)*'Data Raw'!$M$1010+'Data Raw'!$M$1009)*AE331+AE331)</f>
        <v>20173.785033977372</v>
      </c>
      <c r="N331" s="84">
        <f t="shared" si="194"/>
        <v>20322.623927985358</v>
      </c>
      <c r="O331" s="84">
        <f t="shared" si="195"/>
        <v>20471.46282199334</v>
      </c>
      <c r="P331" s="84">
        <f t="shared" si="196"/>
        <v>20620.301716001326</v>
      </c>
      <c r="Q331" s="84">
        <f t="shared" si="197"/>
        <v>20769.140610009308</v>
      </c>
      <c r="R331" s="166" t="str">
        <f t="shared" si="203"/>
        <v/>
      </c>
      <c r="S331" s="109">
        <f>'Data Raw'!E373</f>
        <v>20050.97</v>
      </c>
      <c r="T331" s="109">
        <f>'Data Raw'!G373</f>
        <v>20170.04</v>
      </c>
      <c r="U331" s="109">
        <f>'Data Raw'!D373</f>
        <v>20185.150000000001</v>
      </c>
      <c r="V331" s="166">
        <f t="shared" si="204"/>
        <v>1</v>
      </c>
      <c r="W331" s="89">
        <f t="shared" si="187"/>
        <v>3.7450339773713495</v>
      </c>
      <c r="X331" s="89">
        <f t="shared" si="188"/>
        <v>14.02527949166587</v>
      </c>
      <c r="Y331" s="89">
        <f t="shared" si="205"/>
        <v>275.59971442758672</v>
      </c>
      <c r="Z331" s="109">
        <f t="shared" si="198"/>
        <v>134.18000000000029</v>
      </c>
      <c r="AA331" s="89">
        <f t="shared" si="206"/>
        <v>319.61601822961222</v>
      </c>
      <c r="AB331" s="89">
        <f t="shared" si="207"/>
        <v>19840.7462819223</v>
      </c>
      <c r="AC331" s="89">
        <f t="shared" ref="AC331:AC394" si="210">AE331+$AD$1*AA330</f>
        <v>20436.633718077697</v>
      </c>
      <c r="AD331" s="89">
        <f t="shared" ref="AD331:AD394" si="211">IF(AND(T331&lt;AC331, T331&gt;AB331),1,"")</f>
        <v>1</v>
      </c>
      <c r="AE331" s="89">
        <f>'Data Raw'!C373</f>
        <v>20138.689999999999</v>
      </c>
      <c r="AF331" s="89"/>
      <c r="AG331" s="89">
        <f t="shared" si="182"/>
        <v>31.350000000002183</v>
      </c>
      <c r="AH331" s="89">
        <f t="shared" si="183"/>
        <v>35.095033977373532</v>
      </c>
      <c r="AI331" s="109">
        <f t="shared" si="184"/>
        <v>1</v>
      </c>
      <c r="AJ331" s="109">
        <f t="shared" si="199"/>
        <v>50</v>
      </c>
      <c r="AK331" s="88"/>
      <c r="AL331" s="191">
        <f t="shared" si="200"/>
        <v>549.92000000000189</v>
      </c>
      <c r="AM331" s="191" t="str">
        <f t="shared" si="201"/>
        <v/>
      </c>
      <c r="AN331" s="88"/>
      <c r="AO331" s="191"/>
      <c r="AP331" s="191">
        <f t="shared" si="185"/>
        <v>982.82250000013687</v>
      </c>
      <c r="AQ331" s="191">
        <f t="shared" si="208"/>
        <v>180.92741726276185</v>
      </c>
      <c r="AR331" s="191">
        <f t="shared" si="209"/>
        <v>-94.672297164824869</v>
      </c>
      <c r="AS331" s="250">
        <f t="shared" si="176"/>
        <v>0</v>
      </c>
      <c r="AT331" s="250">
        <f t="shared" si="177"/>
        <v>0</v>
      </c>
      <c r="AU331" s="250">
        <f t="shared" si="178"/>
        <v>1</v>
      </c>
      <c r="AV331" s="250">
        <f t="shared" si="179"/>
        <v>0</v>
      </c>
      <c r="AW331" s="250">
        <f t="shared" si="180"/>
        <v>0</v>
      </c>
      <c r="AX331" s="250">
        <f t="shared" si="181"/>
        <v>0</v>
      </c>
      <c r="AY331" s="89"/>
      <c r="AZ331" s="111"/>
      <c r="BA331" s="111"/>
      <c r="BB331" s="111"/>
      <c r="BC331" s="111"/>
      <c r="BD331" s="111"/>
      <c r="BE331" s="111"/>
      <c r="BF331" s="111"/>
      <c r="BG331" s="111"/>
      <c r="BH331" s="89"/>
      <c r="BI331" s="89"/>
      <c r="BJ331" s="89"/>
      <c r="BK331" s="89"/>
      <c r="BL331" s="89"/>
    </row>
    <row r="332" spans="1:64" x14ac:dyDescent="0.25">
      <c r="A332" s="86">
        <f t="shared" si="186"/>
        <v>331</v>
      </c>
      <c r="B332" s="113">
        <v>2.5946792954971871E-4</v>
      </c>
      <c r="C332" s="88"/>
      <c r="D332" s="88"/>
      <c r="E332" s="194">
        <f t="shared" si="189"/>
        <v>2.5410654517952586E-4</v>
      </c>
      <c r="F332" s="89">
        <f t="shared" si="202"/>
        <v>-4.3564074977152575E-3</v>
      </c>
      <c r="G332" s="113">
        <v>0.16009957342773065</v>
      </c>
      <c r="H332" s="88"/>
      <c r="I332" s="84">
        <f t="shared" si="190"/>
        <v>19446.198280591863</v>
      </c>
      <c r="J332" s="84">
        <f t="shared" si="191"/>
        <v>19583.998137805655</v>
      </c>
      <c r="K332" s="84">
        <f t="shared" si="192"/>
        <v>19721.797995019449</v>
      </c>
      <c r="L332" s="84">
        <f t="shared" si="193"/>
        <v>19859.597852233241</v>
      </c>
      <c r="M332" s="108">
        <f>IF(T332&lt;&gt;0,(((G332+1)*('Data Raw'!$N$1007-'Data Raw'!$N$1008)/2+'Data Raw'!$N$1008)*'Data Raw'!$M$1010+'Data Raw'!$M$1009)*AE332+AE332)</f>
        <v>19997.397709447036</v>
      </c>
      <c r="N332" s="84">
        <f t="shared" si="194"/>
        <v>20135.19756666083</v>
      </c>
      <c r="O332" s="84">
        <f t="shared" si="195"/>
        <v>20272.997423874622</v>
      </c>
      <c r="P332" s="84">
        <f t="shared" si="196"/>
        <v>20410.797281088417</v>
      </c>
      <c r="Q332" s="84">
        <f t="shared" si="197"/>
        <v>20548.597138302208</v>
      </c>
      <c r="R332" s="166" t="str">
        <f t="shared" si="203"/>
        <v/>
      </c>
      <c r="S332" s="109">
        <f>'Data Raw'!E374</f>
        <v>19889.669999999998</v>
      </c>
      <c r="T332" s="109">
        <f>'Data Raw'!G374</f>
        <v>20023.22</v>
      </c>
      <c r="U332" s="109">
        <f>'Data Raw'!D374</f>
        <v>20073.939999999999</v>
      </c>
      <c r="V332" s="166">
        <f t="shared" si="204"/>
        <v>1</v>
      </c>
      <c r="W332" s="89">
        <f t="shared" si="187"/>
        <v>-25.822290552965569</v>
      </c>
      <c r="X332" s="89">
        <f t="shared" si="188"/>
        <v>666.7906894017749</v>
      </c>
      <c r="Y332" s="89">
        <f t="shared" si="205"/>
        <v>255.34234897061125</v>
      </c>
      <c r="Z332" s="109">
        <f t="shared" si="198"/>
        <v>184.27000000000044</v>
      </c>
      <c r="AA332" s="89">
        <f t="shared" si="206"/>
        <v>300.28087276823913</v>
      </c>
      <c r="AB332" s="89">
        <f t="shared" si="207"/>
        <v>19688.616384504832</v>
      </c>
      <c r="AC332" s="89">
        <f t="shared" si="210"/>
        <v>20231.96361549517</v>
      </c>
      <c r="AD332" s="89">
        <f t="shared" si="211"/>
        <v>1</v>
      </c>
      <c r="AE332" s="89">
        <f>'Data Raw'!C374</f>
        <v>19960.29</v>
      </c>
      <c r="AF332" s="89"/>
      <c r="AG332" s="89">
        <f t="shared" si="182"/>
        <v>62.930000000000291</v>
      </c>
      <c r="AH332" s="89">
        <f t="shared" si="183"/>
        <v>37.107709447034722</v>
      </c>
      <c r="AI332" s="109">
        <f t="shared" si="184"/>
        <v>1</v>
      </c>
      <c r="AJ332" s="109">
        <f t="shared" si="199"/>
        <v>50</v>
      </c>
      <c r="AK332" s="88"/>
      <c r="AL332" s="191">
        <f t="shared" si="200"/>
        <v>31.350000000002183</v>
      </c>
      <c r="AM332" s="191" t="str">
        <f t="shared" si="201"/>
        <v/>
      </c>
      <c r="AN332" s="88"/>
      <c r="AO332" s="191"/>
      <c r="AP332" s="191">
        <f t="shared" si="185"/>
        <v>3960.1849000000366</v>
      </c>
      <c r="AQ332" s="191">
        <f t="shared" si="208"/>
        <v>167.81659312245503</v>
      </c>
      <c r="AR332" s="191">
        <f t="shared" si="209"/>
        <v>-87.525755848156223</v>
      </c>
      <c r="AS332" s="250">
        <f t="shared" si="176"/>
        <v>0</v>
      </c>
      <c r="AT332" s="250">
        <f t="shared" si="177"/>
        <v>0</v>
      </c>
      <c r="AU332" s="250">
        <f t="shared" si="178"/>
        <v>0</v>
      </c>
      <c r="AV332" s="250">
        <f t="shared" si="179"/>
        <v>1</v>
      </c>
      <c r="AW332" s="250">
        <f t="shared" si="180"/>
        <v>0</v>
      </c>
      <c r="AX332" s="250">
        <f t="shared" si="181"/>
        <v>0</v>
      </c>
      <c r="AY332" s="89"/>
      <c r="AZ332" s="111"/>
      <c r="BA332" s="111"/>
      <c r="BB332" s="111"/>
      <c r="BC332" s="111"/>
      <c r="BD332" s="111"/>
      <c r="BE332" s="111"/>
      <c r="BF332" s="111"/>
      <c r="BG332" s="111"/>
      <c r="BH332" s="89"/>
      <c r="BI332" s="89"/>
      <c r="BJ332" s="89"/>
      <c r="BK332" s="89"/>
      <c r="BL332" s="89"/>
    </row>
    <row r="333" spans="1:64" x14ac:dyDescent="0.25">
      <c r="A333" s="86">
        <f t="shared" si="186"/>
        <v>332</v>
      </c>
      <c r="B333" s="113">
        <v>9.1009874081106525E-3</v>
      </c>
      <c r="C333" s="88"/>
      <c r="D333" s="88"/>
      <c r="E333" s="194">
        <f t="shared" si="189"/>
        <v>8.841519478560933E-3</v>
      </c>
      <c r="F333" s="89">
        <f t="shared" si="202"/>
        <v>-2.4709893582472299E-3</v>
      </c>
      <c r="G333" s="113">
        <v>0.16178659828467618</v>
      </c>
      <c r="H333" s="88"/>
      <c r="I333" s="84">
        <f t="shared" si="190"/>
        <v>19592.061756562711</v>
      </c>
      <c r="J333" s="84">
        <f t="shared" si="191"/>
        <v>19719.732931048016</v>
      </c>
      <c r="K333" s="84">
        <f t="shared" si="192"/>
        <v>19847.404105533322</v>
      </c>
      <c r="L333" s="84">
        <f t="shared" si="193"/>
        <v>19975.075280018627</v>
      </c>
      <c r="M333" s="108">
        <f>IF(T333&lt;&gt;0,(((G333+1)*('Data Raw'!$N$1007-'Data Raw'!$N$1008)/2+'Data Raw'!$N$1008)*'Data Raw'!$M$1010+'Data Raw'!$M$1009)*AE333+AE333)</f>
        <v>20102.746454503933</v>
      </c>
      <c r="N333" s="84">
        <f t="shared" si="194"/>
        <v>20230.417628989238</v>
      </c>
      <c r="O333" s="84">
        <f t="shared" si="195"/>
        <v>20358.088803474544</v>
      </c>
      <c r="P333" s="84">
        <f t="shared" si="196"/>
        <v>20485.759977959849</v>
      </c>
      <c r="Q333" s="84">
        <f t="shared" si="197"/>
        <v>20613.431152445155</v>
      </c>
      <c r="R333" s="166" t="str">
        <f t="shared" si="203"/>
        <v/>
      </c>
      <c r="S333" s="109">
        <f>'Data Raw'!E375</f>
        <v>19645.57</v>
      </c>
      <c r="T333" s="109">
        <f>'Data Raw'!G375</f>
        <v>19949.03</v>
      </c>
      <c r="U333" s="109">
        <f>'Data Raw'!D375</f>
        <v>20062.73</v>
      </c>
      <c r="V333" s="166" t="str">
        <f t="shared" si="204"/>
        <v/>
      </c>
      <c r="W333" s="89">
        <f t="shared" si="187"/>
        <v>153.71645450393407</v>
      </c>
      <c r="X333" s="89">
        <f t="shared" si="188"/>
        <v>23628.748385260034</v>
      </c>
      <c r="Y333" s="89">
        <f t="shared" si="205"/>
        <v>243.43583474097193</v>
      </c>
      <c r="Z333" s="109">
        <f t="shared" si="198"/>
        <v>417.15999999999985</v>
      </c>
      <c r="AA333" s="89">
        <f t="shared" si="206"/>
        <v>316.97789094420494</v>
      </c>
      <c r="AB333" s="89">
        <f t="shared" si="207"/>
        <v>19807.491258146998</v>
      </c>
      <c r="AC333" s="89">
        <f t="shared" si="210"/>
        <v>20317.968741853001</v>
      </c>
      <c r="AD333" s="89">
        <f t="shared" si="211"/>
        <v>1</v>
      </c>
      <c r="AE333" s="89">
        <f>'Data Raw'!C375</f>
        <v>20062.73</v>
      </c>
      <c r="AF333" s="89"/>
      <c r="AG333" s="89">
        <f t="shared" si="182"/>
        <v>-113.70000000000073</v>
      </c>
      <c r="AH333" s="89">
        <f t="shared" si="183"/>
        <v>40.016454503933346</v>
      </c>
      <c r="AI333" s="109">
        <f t="shared" si="184"/>
        <v>1</v>
      </c>
      <c r="AJ333" s="109">
        <f t="shared" si="199"/>
        <v>50</v>
      </c>
      <c r="AK333" s="88"/>
      <c r="AL333" s="191" t="str">
        <f t="shared" si="200"/>
        <v/>
      </c>
      <c r="AM333" s="191">
        <f t="shared" si="201"/>
        <v>-113.70000000000073</v>
      </c>
      <c r="AN333" s="88"/>
      <c r="AO333" s="191"/>
      <c r="AP333" s="191">
        <f t="shared" si="185"/>
        <v>12927.690000000166</v>
      </c>
      <c r="AQ333" s="191">
        <f t="shared" si="208"/>
        <v>161.80363833107123</v>
      </c>
      <c r="AR333" s="191">
        <f t="shared" si="209"/>
        <v>-81.6321964099007</v>
      </c>
      <c r="AS333" s="250">
        <f t="shared" si="176"/>
        <v>0</v>
      </c>
      <c r="AT333" s="250">
        <f t="shared" si="177"/>
        <v>0</v>
      </c>
      <c r="AU333" s="250">
        <f t="shared" si="178"/>
        <v>1</v>
      </c>
      <c r="AV333" s="250">
        <f t="shared" si="179"/>
        <v>0</v>
      </c>
      <c r="AW333" s="250">
        <f t="shared" si="180"/>
        <v>0</v>
      </c>
      <c r="AX333" s="250">
        <f t="shared" si="181"/>
        <v>0</v>
      </c>
      <c r="AY333" s="89"/>
      <c r="AZ333" s="111"/>
      <c r="BA333" s="111"/>
      <c r="BB333" s="111"/>
      <c r="BC333" s="111"/>
      <c r="BD333" s="111"/>
      <c r="BE333" s="111"/>
      <c r="BF333" s="111"/>
      <c r="BG333" s="111"/>
      <c r="BH333" s="89"/>
      <c r="BI333" s="89"/>
      <c r="BJ333" s="89"/>
      <c r="BK333" s="89"/>
      <c r="BL333" s="89"/>
    </row>
    <row r="334" spans="1:64" x14ac:dyDescent="0.25">
      <c r="A334" s="86">
        <f t="shared" si="186"/>
        <v>333</v>
      </c>
      <c r="B334" s="113">
        <v>5.1030053128686172E-2</v>
      </c>
      <c r="C334" s="88"/>
      <c r="D334" s="88"/>
      <c r="E334" s="194">
        <f t="shared" si="189"/>
        <v>4.1929065720575517E-2</v>
      </c>
      <c r="F334" s="89">
        <f t="shared" si="202"/>
        <v>3.871875653013163E-3</v>
      </c>
      <c r="G334" s="113">
        <v>0.14275442012721315</v>
      </c>
      <c r="H334" s="88"/>
      <c r="I334" s="84">
        <f t="shared" si="190"/>
        <v>19112.107879428346</v>
      </c>
      <c r="J334" s="84">
        <f t="shared" si="191"/>
        <v>19233.825796798832</v>
      </c>
      <c r="K334" s="84">
        <f t="shared" si="192"/>
        <v>19355.543714169318</v>
      </c>
      <c r="L334" s="84">
        <f t="shared" si="193"/>
        <v>19477.261631539805</v>
      </c>
      <c r="M334" s="108">
        <f>IF(T334&lt;&gt;0,(((G334+1)*('Data Raw'!$N$1007-'Data Raw'!$N$1008)/2+'Data Raw'!$N$1008)*'Data Raw'!$M$1010+'Data Raw'!$M$1009)*AE334+AE334)</f>
        <v>19598.979548910291</v>
      </c>
      <c r="N334" s="84">
        <f t="shared" si="194"/>
        <v>19720.697466280777</v>
      </c>
      <c r="O334" s="84">
        <f t="shared" si="195"/>
        <v>19842.415383651263</v>
      </c>
      <c r="P334" s="84">
        <f t="shared" si="196"/>
        <v>19964.13330102175</v>
      </c>
      <c r="Q334" s="84">
        <f t="shared" si="197"/>
        <v>20085.851218392236</v>
      </c>
      <c r="R334" s="166" t="str">
        <f t="shared" si="203"/>
        <v/>
      </c>
      <c r="S334" s="109">
        <f>'Data Raw'!E376</f>
        <v>19564.84</v>
      </c>
      <c r="T334" s="109">
        <f>'Data Raw'!G376</f>
        <v>19954.39</v>
      </c>
      <c r="U334" s="109">
        <f>'Data Raw'!D376</f>
        <v>20173.02</v>
      </c>
      <c r="V334" s="166">
        <f t="shared" si="204"/>
        <v>1</v>
      </c>
      <c r="W334" s="89">
        <f t="shared" si="187"/>
        <v>-355.41045108970866</v>
      </c>
      <c r="X334" s="89">
        <f t="shared" si="188"/>
        <v>126316.58874379018</v>
      </c>
      <c r="Y334" s="89">
        <f t="shared" si="205"/>
        <v>262.37449314182118</v>
      </c>
      <c r="Z334" s="109">
        <f t="shared" si="198"/>
        <v>608.18000000000029</v>
      </c>
      <c r="AA334" s="89">
        <f t="shared" si="206"/>
        <v>358.57819223788999</v>
      </c>
      <c r="AB334" s="89">
        <f t="shared" si="207"/>
        <v>19320.418792697423</v>
      </c>
      <c r="AC334" s="89">
        <f t="shared" si="210"/>
        <v>19859.281207302574</v>
      </c>
      <c r="AD334" s="89" t="str">
        <f t="shared" si="211"/>
        <v/>
      </c>
      <c r="AE334" s="89">
        <f>'Data Raw'!C376</f>
        <v>19589.849999999999</v>
      </c>
      <c r="AF334" s="89"/>
      <c r="AG334" s="89">
        <f t="shared" si="182"/>
        <v>364.54000000000087</v>
      </c>
      <c r="AH334" s="89">
        <f t="shared" si="183"/>
        <v>9.1295489102922147</v>
      </c>
      <c r="AI334" s="109">
        <f t="shared" si="184"/>
        <v>1</v>
      </c>
      <c r="AJ334" s="109">
        <f t="shared" si="199"/>
        <v>50</v>
      </c>
      <c r="AK334" s="88"/>
      <c r="AL334" s="191">
        <f t="shared" si="200"/>
        <v>113.70000000000073</v>
      </c>
      <c r="AM334" s="191" t="str">
        <f t="shared" si="201"/>
        <v/>
      </c>
      <c r="AN334" s="88"/>
      <c r="AO334" s="191"/>
      <c r="AP334" s="191">
        <f t="shared" si="185"/>
        <v>132889.41160000063</v>
      </c>
      <c r="AQ334" s="191">
        <f t="shared" si="208"/>
        <v>184.32990073873009</v>
      </c>
      <c r="AR334" s="191">
        <f t="shared" si="209"/>
        <v>-78.044592403091087</v>
      </c>
      <c r="AS334" s="250">
        <f t="shared" si="176"/>
        <v>0</v>
      </c>
      <c r="AT334" s="250">
        <f t="shared" si="177"/>
        <v>0</v>
      </c>
      <c r="AU334" s="250">
        <f t="shared" si="178"/>
        <v>0</v>
      </c>
      <c r="AV334" s="250">
        <f t="shared" si="179"/>
        <v>0</v>
      </c>
      <c r="AW334" s="250">
        <f t="shared" si="180"/>
        <v>1</v>
      </c>
      <c r="AX334" s="250">
        <f t="shared" si="181"/>
        <v>0</v>
      </c>
      <c r="AY334" s="89"/>
      <c r="AZ334" s="111"/>
      <c r="BA334" s="111"/>
      <c r="BB334" s="111"/>
      <c r="BC334" s="111"/>
      <c r="BD334" s="111"/>
      <c r="BE334" s="111"/>
      <c r="BF334" s="111"/>
      <c r="BG334" s="111"/>
      <c r="BH334" s="89"/>
      <c r="BI334" s="89"/>
      <c r="BJ334" s="89"/>
      <c r="BK334" s="89"/>
      <c r="BL334" s="89"/>
    </row>
    <row r="335" spans="1:64" x14ac:dyDescent="0.25">
      <c r="A335" s="86">
        <f t="shared" si="186"/>
        <v>334</v>
      </c>
      <c r="B335" s="113">
        <v>2.3680257878791498E-2</v>
      </c>
      <c r="C335" s="88"/>
      <c r="D335" s="88"/>
      <c r="E335" s="194">
        <f t="shared" si="189"/>
        <v>-2.7349795249894674E-2</v>
      </c>
      <c r="F335" s="89">
        <f t="shared" si="202"/>
        <v>-5.8836304740224289E-4</v>
      </c>
      <c r="G335" s="113">
        <v>0.18724570347097103</v>
      </c>
      <c r="H335" s="88"/>
      <c r="I335" s="84">
        <f t="shared" si="190"/>
        <v>19316.793836457335</v>
      </c>
      <c r="J335" s="84">
        <f t="shared" si="191"/>
        <v>19447.981083028248</v>
      </c>
      <c r="K335" s="84">
        <f t="shared" si="192"/>
        <v>19579.168329599157</v>
      </c>
      <c r="L335" s="84">
        <f t="shared" si="193"/>
        <v>19710.35557617007</v>
      </c>
      <c r="M335" s="108">
        <f>IF(T335&lt;&gt;0,(((G335+1)*('Data Raw'!$N$1007-'Data Raw'!$N$1008)/2+'Data Raw'!$N$1008)*'Data Raw'!$M$1010+'Data Raw'!$M$1009)*AE335+AE335)</f>
        <v>19841.542822740979</v>
      </c>
      <c r="N335" s="84">
        <f t="shared" si="194"/>
        <v>19972.730069311889</v>
      </c>
      <c r="O335" s="84">
        <f t="shared" si="195"/>
        <v>20103.917315882802</v>
      </c>
      <c r="P335" s="84">
        <f t="shared" si="196"/>
        <v>20235.104562453711</v>
      </c>
      <c r="Q335" s="84">
        <f t="shared" si="197"/>
        <v>20366.291809024624</v>
      </c>
      <c r="R335" s="166" t="str">
        <f t="shared" si="203"/>
        <v/>
      </c>
      <c r="S335" s="109">
        <f>'Data Raw'!E377</f>
        <v>19532.86</v>
      </c>
      <c r="T335" s="109">
        <f>'Data Raw'!G377</f>
        <v>19597.310000000001</v>
      </c>
      <c r="U335" s="109">
        <f>'Data Raw'!D377</f>
        <v>19839.509999999998</v>
      </c>
      <c r="V335" s="166" t="str">
        <f t="shared" si="204"/>
        <v/>
      </c>
      <c r="W335" s="89">
        <f t="shared" si="187"/>
        <v>244.23282274097801</v>
      </c>
      <c r="X335" s="89">
        <f t="shared" si="188"/>
        <v>59649.671704025983</v>
      </c>
      <c r="Y335" s="89">
        <f t="shared" si="205"/>
        <v>259.86037998801021</v>
      </c>
      <c r="Z335" s="109">
        <f t="shared" si="198"/>
        <v>306.64999999999782</v>
      </c>
      <c r="AA335" s="89">
        <f t="shared" si="206"/>
        <v>351.15987906104823</v>
      </c>
      <c r="AB335" s="89">
        <f t="shared" si="207"/>
        <v>19456.928536597796</v>
      </c>
      <c r="AC335" s="89">
        <f t="shared" si="210"/>
        <v>20066.511463402207</v>
      </c>
      <c r="AD335" s="89">
        <f t="shared" si="211"/>
        <v>1</v>
      </c>
      <c r="AE335" s="89">
        <f>'Data Raw'!C377</f>
        <v>19761.72</v>
      </c>
      <c r="AF335" s="89"/>
      <c r="AG335" s="89">
        <f t="shared" si="182"/>
        <v>-164.40999999999985</v>
      </c>
      <c r="AH335" s="89">
        <f t="shared" si="183"/>
        <v>79.822822740978154</v>
      </c>
      <c r="AI335" s="109">
        <f t="shared" si="184"/>
        <v>1</v>
      </c>
      <c r="AJ335" s="109">
        <f t="shared" si="199"/>
        <v>50</v>
      </c>
      <c r="AK335" s="88"/>
      <c r="AL335" s="191" t="str">
        <f t="shared" si="200"/>
        <v/>
      </c>
      <c r="AM335" s="191">
        <f t="shared" si="201"/>
        <v>-164.40999999999985</v>
      </c>
      <c r="AN335" s="88"/>
      <c r="AO335" s="191"/>
      <c r="AP335" s="191">
        <f t="shared" si="185"/>
        <v>27030.648099999951</v>
      </c>
      <c r="AQ335" s="191">
        <f t="shared" si="208"/>
        <v>182.11657843442671</v>
      </c>
      <c r="AR335" s="191">
        <f t="shared" si="209"/>
        <v>-77.743801553583495</v>
      </c>
      <c r="AS335" s="250">
        <f t="shared" si="176"/>
        <v>0</v>
      </c>
      <c r="AT335" s="250">
        <f t="shared" si="177"/>
        <v>0</v>
      </c>
      <c r="AU335" s="250">
        <f t="shared" si="178"/>
        <v>1</v>
      </c>
      <c r="AV335" s="250">
        <f t="shared" si="179"/>
        <v>0</v>
      </c>
      <c r="AW335" s="250">
        <f t="shared" si="180"/>
        <v>0</v>
      </c>
      <c r="AX335" s="250">
        <f t="shared" si="181"/>
        <v>0</v>
      </c>
      <c r="AY335" s="89"/>
      <c r="AZ335" s="111"/>
      <c r="BA335" s="111"/>
      <c r="BB335" s="111"/>
      <c r="BC335" s="111"/>
      <c r="BD335" s="111"/>
      <c r="BE335" s="111"/>
      <c r="BF335" s="111"/>
      <c r="BG335" s="111"/>
      <c r="BH335" s="89"/>
      <c r="BI335" s="89"/>
      <c r="BJ335" s="89"/>
      <c r="BK335" s="89"/>
      <c r="BL335" s="89"/>
    </row>
    <row r="336" spans="1:64" x14ac:dyDescent="0.25">
      <c r="A336" s="86">
        <f t="shared" si="186"/>
        <v>335</v>
      </c>
      <c r="B336" s="113">
        <v>9.5011445338178575E-3</v>
      </c>
      <c r="C336" s="88"/>
      <c r="D336" s="88"/>
      <c r="E336" s="194">
        <f t="shared" si="189"/>
        <v>-1.417911334497364E-2</v>
      </c>
      <c r="F336" s="89">
        <f t="shared" si="202"/>
        <v>-2.5298988041981569E-3</v>
      </c>
      <c r="G336" s="113">
        <v>0.15784422629732978</v>
      </c>
      <c r="H336" s="88"/>
      <c r="I336" s="84">
        <f t="shared" si="190"/>
        <v>19085.590726729028</v>
      </c>
      <c r="J336" s="84">
        <f t="shared" si="191"/>
        <v>19215.520916723035</v>
      </c>
      <c r="K336" s="84">
        <f t="shared" si="192"/>
        <v>19345.451106717039</v>
      </c>
      <c r="L336" s="84">
        <f t="shared" si="193"/>
        <v>19475.381296711046</v>
      </c>
      <c r="M336" s="108">
        <f>IF(T336&lt;&gt;0,(((G336+1)*('Data Raw'!$N$1007-'Data Raw'!$N$1008)/2+'Data Raw'!$N$1008)*'Data Raw'!$M$1010+'Data Raw'!$M$1009)*AE336+AE336)</f>
        <v>19605.31148670505</v>
      </c>
      <c r="N336" s="84">
        <f t="shared" si="194"/>
        <v>19735.241676699054</v>
      </c>
      <c r="O336" s="84">
        <f t="shared" si="195"/>
        <v>19865.171866693061</v>
      </c>
      <c r="P336" s="84">
        <f t="shared" si="196"/>
        <v>19995.102056687065</v>
      </c>
      <c r="Q336" s="84">
        <f t="shared" si="197"/>
        <v>20125.032246681072</v>
      </c>
      <c r="R336" s="166" t="str">
        <f t="shared" si="203"/>
        <v/>
      </c>
      <c r="S336" s="109">
        <f>'Data Raw'!E378</f>
        <v>19342.490000000002</v>
      </c>
      <c r="T336" s="109">
        <f>'Data Raw'!G378</f>
        <v>19452.09</v>
      </c>
      <c r="U336" s="109">
        <f>'Data Raw'!D378</f>
        <v>19630.8</v>
      </c>
      <c r="V336" s="166" t="str">
        <f t="shared" si="204"/>
        <v/>
      </c>
      <c r="W336" s="89">
        <f t="shared" si="187"/>
        <v>153.22148670504976</v>
      </c>
      <c r="X336" s="89">
        <f t="shared" si="188"/>
        <v>23476.823988105738</v>
      </c>
      <c r="Y336" s="89">
        <f t="shared" si="205"/>
        <v>247.45600662778253</v>
      </c>
      <c r="Z336" s="109">
        <f t="shared" si="198"/>
        <v>288.30999999999767</v>
      </c>
      <c r="AA336" s="89">
        <f t="shared" si="206"/>
        <v>342.18132490946959</v>
      </c>
      <c r="AB336" s="89">
        <f t="shared" si="207"/>
        <v>19273.984102798109</v>
      </c>
      <c r="AC336" s="89">
        <f t="shared" si="210"/>
        <v>19870.955897201893</v>
      </c>
      <c r="AD336" s="89">
        <f t="shared" si="211"/>
        <v>1</v>
      </c>
      <c r="AE336" s="89">
        <f>'Data Raw'!C378</f>
        <v>19572.47</v>
      </c>
      <c r="AF336" s="89"/>
      <c r="AG336" s="89">
        <f t="shared" si="182"/>
        <v>-120.38000000000102</v>
      </c>
      <c r="AH336" s="89">
        <f t="shared" si="183"/>
        <v>32.841486705048737</v>
      </c>
      <c r="AI336" s="109">
        <f t="shared" si="184"/>
        <v>1</v>
      </c>
      <c r="AJ336" s="109">
        <f t="shared" si="199"/>
        <v>50</v>
      </c>
      <c r="AK336" s="88"/>
      <c r="AL336" s="191" t="str">
        <f t="shared" si="200"/>
        <v/>
      </c>
      <c r="AM336" s="191">
        <f t="shared" si="201"/>
        <v>-120.38000000000102</v>
      </c>
      <c r="AN336" s="88"/>
      <c r="AO336" s="191"/>
      <c r="AP336" s="191">
        <f t="shared" si="185"/>
        <v>14491.344400000246</v>
      </c>
      <c r="AQ336" s="191">
        <f t="shared" si="208"/>
        <v>175.25695860837942</v>
      </c>
      <c r="AR336" s="191">
        <f t="shared" si="209"/>
        <v>-72.199048019403108</v>
      </c>
      <c r="AS336" s="250">
        <f t="shared" si="176"/>
        <v>0</v>
      </c>
      <c r="AT336" s="250">
        <f t="shared" si="177"/>
        <v>0</v>
      </c>
      <c r="AU336" s="250">
        <f t="shared" si="178"/>
        <v>1</v>
      </c>
      <c r="AV336" s="250">
        <f t="shared" si="179"/>
        <v>0</v>
      </c>
      <c r="AW336" s="250">
        <f t="shared" si="180"/>
        <v>0</v>
      </c>
      <c r="AX336" s="250">
        <f t="shared" si="181"/>
        <v>0</v>
      </c>
      <c r="AY336" s="89"/>
      <c r="AZ336" s="111"/>
      <c r="BA336" s="111"/>
      <c r="BB336" s="111"/>
      <c r="BC336" s="111"/>
      <c r="BD336" s="111"/>
      <c r="BE336" s="111"/>
      <c r="BF336" s="111"/>
      <c r="BG336" s="111"/>
      <c r="BH336" s="89"/>
      <c r="BI336" s="89"/>
      <c r="BJ336" s="89"/>
      <c r="BK336" s="89"/>
      <c r="BL336" s="89"/>
    </row>
    <row r="337" spans="1:64" x14ac:dyDescent="0.25">
      <c r="A337" s="86">
        <f t="shared" si="186"/>
        <v>336</v>
      </c>
      <c r="B337" s="113">
        <v>2.3064620455738065E-3</v>
      </c>
      <c r="C337" s="88"/>
      <c r="D337" s="88"/>
      <c r="E337" s="194">
        <f t="shared" si="189"/>
        <v>-7.1946824882440511E-3</v>
      </c>
      <c r="F337" s="89">
        <f t="shared" si="202"/>
        <v>-3.1962964733475703E-3</v>
      </c>
      <c r="G337" s="113">
        <v>0.13762798685856401</v>
      </c>
      <c r="H337" s="88"/>
      <c r="I337" s="84">
        <f t="shared" si="190"/>
        <v>18805.22622073441</v>
      </c>
      <c r="J337" s="84">
        <f t="shared" si="191"/>
        <v>18928.954224048299</v>
      </c>
      <c r="K337" s="84">
        <f t="shared" si="192"/>
        <v>19052.682227362191</v>
      </c>
      <c r="L337" s="84">
        <f t="shared" si="193"/>
        <v>19176.41023067608</v>
      </c>
      <c r="M337" s="108">
        <f>IF(T337&lt;&gt;0,(((G337+1)*('Data Raw'!$N$1007-'Data Raw'!$N$1008)/2+'Data Raw'!$N$1008)*'Data Raw'!$M$1010+'Data Raw'!$M$1009)*AE337+AE337)</f>
        <v>19300.138233989972</v>
      </c>
      <c r="N337" s="84">
        <f t="shared" si="194"/>
        <v>19423.866237303864</v>
      </c>
      <c r="O337" s="84">
        <f t="shared" si="195"/>
        <v>19547.594240617753</v>
      </c>
      <c r="P337" s="84">
        <f t="shared" si="196"/>
        <v>19671.322243931645</v>
      </c>
      <c r="Q337" s="84">
        <f t="shared" si="197"/>
        <v>19795.050247245534</v>
      </c>
      <c r="R337" s="166" t="str">
        <f t="shared" si="203"/>
        <v/>
      </c>
      <c r="S337" s="109">
        <f>'Data Raw'!E379</f>
        <v>19064.79</v>
      </c>
      <c r="T337" s="109">
        <f>'Data Raw'!G379</f>
        <v>19225.7</v>
      </c>
      <c r="U337" s="109">
        <f>'Data Raw'!D379</f>
        <v>19299.09</v>
      </c>
      <c r="V337" s="166" t="str">
        <f t="shared" si="204"/>
        <v/>
      </c>
      <c r="W337" s="89">
        <f t="shared" si="187"/>
        <v>74.438233989971195</v>
      </c>
      <c r="X337" s="89">
        <f t="shared" si="188"/>
        <v>5541.0506795457031</v>
      </c>
      <c r="Y337" s="89">
        <f t="shared" si="205"/>
        <v>230.82086498178023</v>
      </c>
      <c r="Z337" s="109">
        <f t="shared" si="198"/>
        <v>234.29999999999927</v>
      </c>
      <c r="AA337" s="89">
        <f t="shared" si="206"/>
        <v>326.76970706525952</v>
      </c>
      <c r="AB337" s="89">
        <f t="shared" si="207"/>
        <v>19008.23587382695</v>
      </c>
      <c r="AC337" s="89">
        <f t="shared" si="210"/>
        <v>19589.94412617305</v>
      </c>
      <c r="AD337" s="89">
        <f t="shared" si="211"/>
        <v>1</v>
      </c>
      <c r="AE337" s="89">
        <f>'Data Raw'!C379</f>
        <v>19299.09</v>
      </c>
      <c r="AF337" s="89"/>
      <c r="AG337" s="89">
        <f t="shared" si="182"/>
        <v>-73.389999999999418</v>
      </c>
      <c r="AH337" s="89">
        <f t="shared" si="183"/>
        <v>1.0482339899717772</v>
      </c>
      <c r="AI337" s="109">
        <f t="shared" si="184"/>
        <v>1</v>
      </c>
      <c r="AJ337" s="109">
        <f t="shared" si="199"/>
        <v>50</v>
      </c>
      <c r="AK337" s="88"/>
      <c r="AL337" s="191" t="str">
        <f t="shared" si="200"/>
        <v/>
      </c>
      <c r="AM337" s="191">
        <f t="shared" si="201"/>
        <v>-73.389999999999418</v>
      </c>
      <c r="AN337" s="88"/>
      <c r="AO337" s="191"/>
      <c r="AP337" s="191">
        <f t="shared" si="185"/>
        <v>5386.0920999999144</v>
      </c>
      <c r="AQ337" s="191">
        <f t="shared" si="208"/>
        <v>163.93840765189276</v>
      </c>
      <c r="AR337" s="191">
        <f t="shared" si="209"/>
        <v>-66.882457329887472</v>
      </c>
      <c r="AS337" s="250">
        <f t="shared" si="176"/>
        <v>0</v>
      </c>
      <c r="AT337" s="250">
        <f t="shared" si="177"/>
        <v>0</v>
      </c>
      <c r="AU337" s="250">
        <f t="shared" si="178"/>
        <v>1</v>
      </c>
      <c r="AV337" s="250">
        <f t="shared" si="179"/>
        <v>0</v>
      </c>
      <c r="AW337" s="250">
        <f t="shared" si="180"/>
        <v>0</v>
      </c>
      <c r="AX337" s="250">
        <f t="shared" si="181"/>
        <v>0</v>
      </c>
      <c r="AY337" s="89"/>
      <c r="AZ337" s="111"/>
      <c r="BA337" s="111"/>
      <c r="BB337" s="111"/>
      <c r="BC337" s="111"/>
      <c r="BD337" s="111"/>
      <c r="BE337" s="111"/>
      <c r="BF337" s="111"/>
      <c r="BG337" s="111"/>
      <c r="BH337" s="89"/>
      <c r="BI337" s="89"/>
      <c r="BJ337" s="89"/>
      <c r="BK337" s="89"/>
      <c r="BL337" s="89"/>
    </row>
    <row r="338" spans="1:64" x14ac:dyDescent="0.25">
      <c r="A338" s="86">
        <f t="shared" si="186"/>
        <v>337</v>
      </c>
      <c r="B338" s="113">
        <v>8.9713538165012456E-4</v>
      </c>
      <c r="C338" s="88"/>
      <c r="D338" s="88"/>
      <c r="E338" s="194">
        <f t="shared" si="189"/>
        <v>-1.4093266639236819E-3</v>
      </c>
      <c r="F338" s="89">
        <f t="shared" si="202"/>
        <v>-2.9410150720013007E-3</v>
      </c>
      <c r="G338" s="113">
        <v>0.12878412672078288</v>
      </c>
      <c r="H338" s="88"/>
      <c r="I338" s="84">
        <f t="shared" si="190"/>
        <v>18787.42332478</v>
      </c>
      <c r="J338" s="84">
        <f t="shared" si="191"/>
        <v>18902.833757270888</v>
      </c>
      <c r="K338" s="84">
        <f t="shared" si="192"/>
        <v>19018.244189761779</v>
      </c>
      <c r="L338" s="84">
        <f t="shared" si="193"/>
        <v>19133.654622252667</v>
      </c>
      <c r="M338" s="108">
        <f>IF(T338&lt;&gt;0,(((G338+1)*('Data Raw'!$N$1007-'Data Raw'!$N$1008)/2+'Data Raw'!$N$1008)*'Data Raw'!$M$1010+'Data Raw'!$M$1009)*AE338+AE338)</f>
        <v>19249.065054743558</v>
      </c>
      <c r="N338" s="84">
        <f t="shared" si="194"/>
        <v>19364.475487234449</v>
      </c>
      <c r="O338" s="84">
        <f t="shared" si="195"/>
        <v>19479.885919725337</v>
      </c>
      <c r="P338" s="84">
        <f t="shared" si="196"/>
        <v>19595.296352216228</v>
      </c>
      <c r="Q338" s="84">
        <f t="shared" si="197"/>
        <v>19710.706784707116</v>
      </c>
      <c r="R338" s="166" t="str">
        <f t="shared" si="203"/>
        <v/>
      </c>
      <c r="S338" s="109">
        <f>'Data Raw'!E380</f>
        <v>19107.599999999999</v>
      </c>
      <c r="T338" s="109">
        <f>'Data Raw'!G380</f>
        <v>19202.73</v>
      </c>
      <c r="U338" s="109">
        <f>'Data Raw'!D380</f>
        <v>19358.02</v>
      </c>
      <c r="V338" s="166">
        <f t="shared" si="204"/>
        <v>1</v>
      </c>
      <c r="W338" s="89">
        <f t="shared" si="187"/>
        <v>46.33505474355843</v>
      </c>
      <c r="X338" s="89">
        <f t="shared" si="188"/>
        <v>2146.9372980885564</v>
      </c>
      <c r="Y338" s="89">
        <f t="shared" si="205"/>
        <v>214.41500732515098</v>
      </c>
      <c r="Z338" s="109">
        <f t="shared" si="198"/>
        <v>250.42000000000189</v>
      </c>
      <c r="AA338" s="89">
        <f t="shared" si="206"/>
        <v>315.86260605593702</v>
      </c>
      <c r="AB338" s="89">
        <f t="shared" si="207"/>
        <v>18983.945748994531</v>
      </c>
      <c r="AC338" s="89">
        <f t="shared" si="210"/>
        <v>19539.454251005471</v>
      </c>
      <c r="AD338" s="89">
        <f t="shared" si="211"/>
        <v>1</v>
      </c>
      <c r="AE338" s="89">
        <f>'Data Raw'!C380</f>
        <v>19261.7</v>
      </c>
      <c r="AF338" s="89"/>
      <c r="AG338" s="89">
        <f t="shared" si="182"/>
        <v>-58.970000000001164</v>
      </c>
      <c r="AH338" s="89">
        <f t="shared" si="183"/>
        <v>-12.634945256442734</v>
      </c>
      <c r="AI338" s="109">
        <f t="shared" si="184"/>
        <v>-1</v>
      </c>
      <c r="AJ338" s="109">
        <f t="shared" si="199"/>
        <v>50</v>
      </c>
      <c r="AK338" s="88"/>
      <c r="AL338" s="191">
        <f t="shared" si="200"/>
        <v>73.389999999999418</v>
      </c>
      <c r="AM338" s="191" t="str">
        <f t="shared" si="201"/>
        <v/>
      </c>
      <c r="AN338" s="88"/>
      <c r="AO338" s="191"/>
      <c r="AP338" s="191">
        <f t="shared" si="185"/>
        <v>3477.4609000001374</v>
      </c>
      <c r="AQ338" s="191">
        <f t="shared" si="208"/>
        <v>152.27525124612703</v>
      </c>
      <c r="AR338" s="191">
        <f t="shared" si="209"/>
        <v>-62.139756079023954</v>
      </c>
      <c r="AS338" s="250">
        <f t="shared" si="176"/>
        <v>0</v>
      </c>
      <c r="AT338" s="250">
        <f t="shared" si="177"/>
        <v>0</v>
      </c>
      <c r="AU338" s="250">
        <f t="shared" si="178"/>
        <v>1</v>
      </c>
      <c r="AV338" s="250">
        <f t="shared" si="179"/>
        <v>0</v>
      </c>
      <c r="AW338" s="250">
        <f t="shared" si="180"/>
        <v>0</v>
      </c>
      <c r="AX338" s="250">
        <f t="shared" si="181"/>
        <v>0</v>
      </c>
      <c r="AY338" s="89"/>
      <c r="AZ338" s="111"/>
      <c r="BA338" s="111"/>
      <c r="BB338" s="111"/>
      <c r="BC338" s="111"/>
      <c r="BD338" s="111"/>
      <c r="BE338" s="111"/>
      <c r="BF338" s="111"/>
      <c r="BG338" s="111"/>
      <c r="BH338" s="89"/>
      <c r="BI338" s="89"/>
      <c r="BJ338" s="89"/>
      <c r="BK338" s="89"/>
      <c r="BL338" s="89"/>
    </row>
    <row r="339" spans="1:64" x14ac:dyDescent="0.25">
      <c r="A339" s="86">
        <f t="shared" si="186"/>
        <v>338</v>
      </c>
      <c r="B339" s="113">
        <v>9.8138765086662298E-3</v>
      </c>
      <c r="C339" s="88"/>
      <c r="D339" s="88"/>
      <c r="E339" s="194">
        <f t="shared" si="189"/>
        <v>8.9167411270161048E-3</v>
      </c>
      <c r="F339" s="89">
        <f t="shared" si="202"/>
        <v>-1.2470499007131001E-3</v>
      </c>
      <c r="G339" s="113">
        <v>0.12242509417945276</v>
      </c>
      <c r="H339" s="88"/>
      <c r="I339" s="84">
        <f t="shared" si="190"/>
        <v>18464.97130612177</v>
      </c>
      <c r="J339" s="84">
        <f t="shared" si="191"/>
        <v>18572.178809784346</v>
      </c>
      <c r="K339" s="84">
        <f t="shared" si="192"/>
        <v>18679.386313446921</v>
      </c>
      <c r="L339" s="84">
        <f t="shared" si="193"/>
        <v>18786.593817109497</v>
      </c>
      <c r="M339" s="108">
        <f>IF(T339&lt;&gt;0,(((G339+1)*('Data Raw'!$N$1007-'Data Raw'!$N$1008)/2+'Data Raw'!$N$1008)*'Data Raw'!$M$1010+'Data Raw'!$M$1009)*AE339+AE339)</f>
        <v>18893.801320772072</v>
      </c>
      <c r="N339" s="84">
        <f t="shared" si="194"/>
        <v>19001.008824434648</v>
      </c>
      <c r="O339" s="84">
        <f t="shared" si="195"/>
        <v>19108.216328097224</v>
      </c>
      <c r="P339" s="84">
        <f t="shared" si="196"/>
        <v>19215.423831759799</v>
      </c>
      <c r="Q339" s="84">
        <f t="shared" si="197"/>
        <v>19322.631335422375</v>
      </c>
      <c r="R339" s="166" t="str">
        <f t="shared" si="203"/>
        <v/>
      </c>
      <c r="S339" s="109">
        <f>'Data Raw'!E381</f>
        <v>18818.78</v>
      </c>
      <c r="T339" s="109">
        <f>'Data Raw'!G381</f>
        <v>19044.3</v>
      </c>
      <c r="U339" s="109">
        <f>'Data Raw'!D381</f>
        <v>19068.900000000001</v>
      </c>
      <c r="V339" s="166" t="str">
        <f t="shared" si="204"/>
        <v/>
      </c>
      <c r="W339" s="89">
        <f t="shared" si="187"/>
        <v>-150.49867922792691</v>
      </c>
      <c r="X339" s="89">
        <f t="shared" si="188"/>
        <v>22649.852449350441</v>
      </c>
      <c r="Y339" s="89">
        <f t="shared" si="205"/>
        <v>206.49891893415315</v>
      </c>
      <c r="Z339" s="109">
        <f t="shared" si="198"/>
        <v>250.12000000000262</v>
      </c>
      <c r="AA339" s="89">
        <f t="shared" si="206"/>
        <v>306.4708051908035</v>
      </c>
      <c r="AB339" s="89">
        <f t="shared" si="207"/>
        <v>18647.386784852453</v>
      </c>
      <c r="AC339" s="89">
        <f t="shared" si="210"/>
        <v>19184.353215147545</v>
      </c>
      <c r="AD339" s="89">
        <f t="shared" si="211"/>
        <v>1</v>
      </c>
      <c r="AE339" s="89">
        <f>'Data Raw'!C381</f>
        <v>18915.87</v>
      </c>
      <c r="AF339" s="89"/>
      <c r="AG339" s="89">
        <f t="shared" si="182"/>
        <v>128.43000000000029</v>
      </c>
      <c r="AH339" s="89">
        <f t="shared" si="183"/>
        <v>-22.068679227926623</v>
      </c>
      <c r="AI339" s="109">
        <f t="shared" si="184"/>
        <v>-1</v>
      </c>
      <c r="AJ339" s="109">
        <f t="shared" si="199"/>
        <v>50</v>
      </c>
      <c r="AK339" s="88"/>
      <c r="AL339" s="191" t="str">
        <f t="shared" si="200"/>
        <v/>
      </c>
      <c r="AM339" s="191">
        <f t="shared" si="201"/>
        <v>-128.43000000000029</v>
      </c>
      <c r="AN339" s="88"/>
      <c r="AO339" s="191"/>
      <c r="AP339" s="191">
        <f t="shared" si="185"/>
        <v>16494.264900000075</v>
      </c>
      <c r="AQ339" s="191">
        <f t="shared" si="208"/>
        <v>149.62577888544629</v>
      </c>
      <c r="AR339" s="191">
        <f t="shared" si="209"/>
        <v>-56.873140048706858</v>
      </c>
      <c r="AS339" s="250">
        <f t="shared" si="176"/>
        <v>0</v>
      </c>
      <c r="AT339" s="250">
        <f t="shared" si="177"/>
        <v>0</v>
      </c>
      <c r="AU339" s="250">
        <f t="shared" si="178"/>
        <v>0</v>
      </c>
      <c r="AV339" s="250">
        <f t="shared" si="179"/>
        <v>1</v>
      </c>
      <c r="AW339" s="250">
        <f t="shared" si="180"/>
        <v>0</v>
      </c>
      <c r="AX339" s="250">
        <f t="shared" si="181"/>
        <v>0</v>
      </c>
      <c r="AY339" s="89"/>
      <c r="AZ339" s="111"/>
      <c r="BA339" s="111"/>
      <c r="BB339" s="111"/>
      <c r="BC339" s="111"/>
      <c r="BD339" s="111"/>
      <c r="BE339" s="111"/>
      <c r="BF339" s="111"/>
      <c r="BG339" s="111"/>
      <c r="BH339" s="89"/>
      <c r="BI339" s="89"/>
      <c r="BJ339" s="89"/>
      <c r="BK339" s="89"/>
      <c r="BL339" s="89"/>
    </row>
    <row r="340" spans="1:64" x14ac:dyDescent="0.25">
      <c r="A340" s="86">
        <f t="shared" si="186"/>
        <v>339</v>
      </c>
      <c r="B340" s="113">
        <v>1.6666692699048857E-2</v>
      </c>
      <c r="C340" s="88"/>
      <c r="D340" s="88"/>
      <c r="E340" s="194">
        <f t="shared" si="189"/>
        <v>6.8528161903826275E-3</v>
      </c>
      <c r="F340" s="89">
        <f t="shared" si="202"/>
        <v>-8.9926173413710413E-5</v>
      </c>
      <c r="G340" s="113">
        <v>0.14233507629841885</v>
      </c>
      <c r="H340" s="88"/>
      <c r="I340" s="84">
        <f t="shared" si="190"/>
        <v>18639.075878195803</v>
      </c>
      <c r="J340" s="84">
        <f t="shared" si="191"/>
        <v>18742.325337662882</v>
      </c>
      <c r="K340" s="84">
        <f t="shared" si="192"/>
        <v>18845.574797129957</v>
      </c>
      <c r="L340" s="84">
        <f t="shared" si="193"/>
        <v>18948.824256597036</v>
      </c>
      <c r="M340" s="108">
        <f>IF(T340&lt;&gt;0,(((G340+1)*('Data Raw'!$N$1007-'Data Raw'!$N$1008)/2+'Data Raw'!$N$1008)*'Data Raw'!$M$1010+'Data Raw'!$M$1009)*AE340+AE340)</f>
        <v>19052.073716064111</v>
      </c>
      <c r="N340" s="84">
        <f t="shared" si="194"/>
        <v>19155.323175531186</v>
      </c>
      <c r="O340" s="84">
        <f t="shared" si="195"/>
        <v>19258.572634998265</v>
      </c>
      <c r="P340" s="84">
        <f t="shared" si="196"/>
        <v>19361.82209446534</v>
      </c>
      <c r="Q340" s="84">
        <f t="shared" si="197"/>
        <v>19465.071553932419</v>
      </c>
      <c r="R340" s="166" t="str">
        <f t="shared" si="203"/>
        <v/>
      </c>
      <c r="S340" s="109">
        <f>'Data Raw'!E382</f>
        <v>18803.759999999998</v>
      </c>
      <c r="T340" s="109">
        <f>'Data Raw'!G382</f>
        <v>18854.62</v>
      </c>
      <c r="U340" s="109">
        <f>'Data Raw'!D382</f>
        <v>19075.740000000002</v>
      </c>
      <c r="V340" s="166" t="str">
        <f t="shared" si="204"/>
        <v/>
      </c>
      <c r="W340" s="89">
        <f t="shared" si="187"/>
        <v>197.45371606411209</v>
      </c>
      <c r="X340" s="89">
        <f t="shared" si="188"/>
        <v>38987.969987526994</v>
      </c>
      <c r="Y340" s="89">
        <f t="shared" si="205"/>
        <v>205.23115577784506</v>
      </c>
      <c r="Z340" s="109">
        <f t="shared" si="198"/>
        <v>271.9800000000032</v>
      </c>
      <c r="AA340" s="89">
        <f t="shared" si="206"/>
        <v>301.54354730640347</v>
      </c>
      <c r="AB340" s="89">
        <f t="shared" si="207"/>
        <v>18783.339815587817</v>
      </c>
      <c r="AC340" s="89">
        <f t="shared" si="210"/>
        <v>19304.340184412184</v>
      </c>
      <c r="AD340" s="89">
        <f t="shared" si="211"/>
        <v>1</v>
      </c>
      <c r="AE340" s="89">
        <f>'Data Raw'!C382</f>
        <v>19043.84</v>
      </c>
      <c r="AF340" s="89"/>
      <c r="AG340" s="89">
        <f t="shared" si="182"/>
        <v>-189.22000000000116</v>
      </c>
      <c r="AH340" s="89">
        <f t="shared" si="183"/>
        <v>8.2337160641109222</v>
      </c>
      <c r="AI340" s="109">
        <f t="shared" si="184"/>
        <v>1</v>
      </c>
      <c r="AJ340" s="109">
        <f t="shared" si="199"/>
        <v>50</v>
      </c>
      <c r="AK340" s="88"/>
      <c r="AL340" s="191" t="str">
        <f t="shared" si="200"/>
        <v/>
      </c>
      <c r="AM340" s="191">
        <f t="shared" si="201"/>
        <v>-189.22000000000116</v>
      </c>
      <c r="AN340" s="88"/>
      <c r="AO340" s="191"/>
      <c r="AP340" s="191">
        <f t="shared" si="185"/>
        <v>35804.20840000044</v>
      </c>
      <c r="AQ340" s="191">
        <f t="shared" si="208"/>
        <v>154.0251367870635</v>
      </c>
      <c r="AR340" s="191">
        <f t="shared" si="209"/>
        <v>-51.206018990781558</v>
      </c>
      <c r="AS340" s="250">
        <f t="shared" ref="AS340:AS403" si="212">IF(R340=1,0,IF(AND($T340&gt;=I340,$T340&lt;J340),1,0))</f>
        <v>0</v>
      </c>
      <c r="AT340" s="250">
        <f t="shared" ref="AT340:AT403" si="213">IF(R340=1,0,IF(AND($T340&gt;=J340,$T340&lt;K340),1,0))</f>
        <v>0</v>
      </c>
      <c r="AU340" s="250">
        <f t="shared" ref="AU340:AU403" si="214">IF(R340=1,0,IF(AND($T340&gt;=K340,$T340&lt;M340),1,0))</f>
        <v>1</v>
      </c>
      <c r="AV340" s="250">
        <f t="shared" ref="AV340:AV403" si="215">IF(R340=1,0,IF(AND($T340&gt;M340,$T340&lt;=O340),1,0))</f>
        <v>0</v>
      </c>
      <c r="AW340" s="250">
        <f t="shared" ref="AW340:AW403" si="216">IF(R340=1,0,IF(AND($T340&gt;O340,$T340&lt;=P340),1,0))</f>
        <v>0</v>
      </c>
      <c r="AX340" s="250">
        <f t="shared" ref="AX340:AX403" si="217">IF(R340=1,0,IF(AND($T340&gt;P340,$T340&lt;=Q340),1,0))</f>
        <v>0</v>
      </c>
      <c r="AY340" s="89"/>
      <c r="AZ340" s="111"/>
      <c r="BA340" s="111"/>
      <c r="BB340" s="111"/>
      <c r="BC340" s="111"/>
      <c r="BD340" s="111"/>
      <c r="BE340" s="111"/>
      <c r="BF340" s="111"/>
      <c r="BG340" s="111"/>
      <c r="BH340" s="89"/>
      <c r="BI340" s="89"/>
      <c r="BJ340" s="89"/>
      <c r="BK340" s="89"/>
      <c r="BL340" s="89"/>
    </row>
    <row r="341" spans="1:64" x14ac:dyDescent="0.25">
      <c r="A341" s="86">
        <f t="shared" si="186"/>
        <v>340</v>
      </c>
      <c r="B341" s="113">
        <v>0.10864258203518122</v>
      </c>
      <c r="C341" s="88"/>
      <c r="D341" s="88"/>
      <c r="E341" s="194">
        <f t="shared" si="189"/>
        <v>9.1975889336132363E-2</v>
      </c>
      <c r="F341" s="89">
        <f t="shared" si="202"/>
        <v>1.3062333185092872E-2</v>
      </c>
      <c r="G341" s="113">
        <v>0.11615834326299868</v>
      </c>
      <c r="H341" s="88"/>
      <c r="I341" s="84">
        <f t="shared" si="190"/>
        <v>18451.63572418227</v>
      </c>
      <c r="J341" s="84">
        <f t="shared" si="191"/>
        <v>18554.251302071192</v>
      </c>
      <c r="K341" s="84">
        <f t="shared" si="192"/>
        <v>18656.866879960115</v>
      </c>
      <c r="L341" s="84">
        <f t="shared" si="193"/>
        <v>18759.482457849037</v>
      </c>
      <c r="M341" s="108">
        <f>IF(T341&lt;&gt;0,(((G341+1)*('Data Raw'!$N$1007-'Data Raw'!$N$1008)/2+'Data Raw'!$N$1008)*'Data Raw'!$M$1010+'Data Raw'!$M$1009)*AE341+AE341)</f>
        <v>18862.098035737959</v>
      </c>
      <c r="N341" s="84">
        <f t="shared" si="194"/>
        <v>18964.713613626882</v>
      </c>
      <c r="O341" s="84">
        <f t="shared" si="195"/>
        <v>19067.329191515804</v>
      </c>
      <c r="P341" s="84">
        <f t="shared" si="196"/>
        <v>19169.944769404727</v>
      </c>
      <c r="Q341" s="84">
        <f t="shared" si="197"/>
        <v>19272.560347293649</v>
      </c>
      <c r="R341" s="166" t="str">
        <f t="shared" si="203"/>
        <v/>
      </c>
      <c r="S341" s="109">
        <f>'Data Raw'!E383</f>
        <v>18893.650000000001</v>
      </c>
      <c r="T341" s="109">
        <f>'Data Raw'!G383</f>
        <v>19362.25</v>
      </c>
      <c r="U341" s="109">
        <f>'Data Raw'!D383</f>
        <v>19417.560000000001</v>
      </c>
      <c r="V341" s="166" t="str">
        <f t="shared" si="204"/>
        <v/>
      </c>
      <c r="W341" s="89">
        <f t="shared" si="187"/>
        <v>-500.15196426204056</v>
      </c>
      <c r="X341" s="89">
        <f t="shared" si="188"/>
        <v>250151.98735517749</v>
      </c>
      <c r="Y341" s="89">
        <f t="shared" si="205"/>
        <v>268.02743760577897</v>
      </c>
      <c r="Z341" s="109">
        <f t="shared" si="198"/>
        <v>523.90999999999985</v>
      </c>
      <c r="AA341" s="89">
        <f t="shared" si="206"/>
        <v>333.3101834054886</v>
      </c>
      <c r="AB341" s="89">
        <f t="shared" si="207"/>
        <v>18637.337984789559</v>
      </c>
      <c r="AC341" s="89">
        <f t="shared" si="210"/>
        <v>19149.962015210443</v>
      </c>
      <c r="AD341" s="89" t="str">
        <f t="shared" si="211"/>
        <v/>
      </c>
      <c r="AE341" s="89">
        <f>'Data Raw'!C383</f>
        <v>18893.650000000001</v>
      </c>
      <c r="AF341" s="89"/>
      <c r="AG341" s="89">
        <f t="shared" si="182"/>
        <v>468.59999999999854</v>
      </c>
      <c r="AH341" s="89">
        <f t="shared" si="183"/>
        <v>-31.55196426204202</v>
      </c>
      <c r="AI341" s="109">
        <f t="shared" si="184"/>
        <v>-1</v>
      </c>
      <c r="AJ341" s="109">
        <f t="shared" si="199"/>
        <v>50</v>
      </c>
      <c r="AK341" s="88"/>
      <c r="AL341" s="191" t="str">
        <f t="shared" si="200"/>
        <v/>
      </c>
      <c r="AM341" s="191">
        <f t="shared" si="201"/>
        <v>-468.59999999999854</v>
      </c>
      <c r="AN341" s="88"/>
      <c r="AO341" s="191"/>
      <c r="AP341" s="191">
        <f t="shared" si="185"/>
        <v>219585.95999999862</v>
      </c>
      <c r="AQ341" s="191">
        <f t="shared" si="208"/>
        <v>188.97789936627851</v>
      </c>
      <c r="AR341" s="191">
        <f t="shared" si="209"/>
        <v>-79.049538239500464</v>
      </c>
      <c r="AS341" s="250">
        <f t="shared" si="212"/>
        <v>0</v>
      </c>
      <c r="AT341" s="250">
        <f t="shared" si="213"/>
        <v>0</v>
      </c>
      <c r="AU341" s="250">
        <f t="shared" si="214"/>
        <v>0</v>
      </c>
      <c r="AV341" s="250">
        <f t="shared" si="215"/>
        <v>0</v>
      </c>
      <c r="AW341" s="250">
        <f t="shared" si="216"/>
        <v>0</v>
      </c>
      <c r="AX341" s="250">
        <f t="shared" si="217"/>
        <v>0</v>
      </c>
      <c r="AY341" s="89"/>
      <c r="AZ341" s="111"/>
      <c r="BA341" s="111"/>
      <c r="BB341" s="111"/>
      <c r="BC341" s="111"/>
      <c r="BD341" s="111"/>
      <c r="BE341" s="111"/>
      <c r="BF341" s="111"/>
      <c r="BG341" s="111"/>
      <c r="BH341" s="89"/>
      <c r="BI341" s="89"/>
      <c r="BJ341" s="89"/>
      <c r="BK341" s="89"/>
      <c r="BL341" s="89"/>
    </row>
    <row r="342" spans="1:64" x14ac:dyDescent="0.25">
      <c r="A342" s="86">
        <f t="shared" si="186"/>
        <v>341</v>
      </c>
      <c r="B342" s="113">
        <v>8.9192625217084168E-3</v>
      </c>
      <c r="C342" s="88"/>
      <c r="D342" s="88"/>
      <c r="E342" s="194">
        <f t="shared" si="189"/>
        <v>-9.9723319513472797E-2</v>
      </c>
      <c r="F342" s="89">
        <f t="shared" si="202"/>
        <v>-3.0499029147022239E-3</v>
      </c>
      <c r="G342" s="113">
        <v>0.18148483845489821</v>
      </c>
      <c r="H342" s="88"/>
      <c r="I342" s="84">
        <f t="shared" si="190"/>
        <v>18937.987611729281</v>
      </c>
      <c r="J342" s="84">
        <f t="shared" si="191"/>
        <v>19072.00133053217</v>
      </c>
      <c r="K342" s="84">
        <f t="shared" si="192"/>
        <v>19206.015049335059</v>
      </c>
      <c r="L342" s="84">
        <f t="shared" si="193"/>
        <v>19340.028768137949</v>
      </c>
      <c r="M342" s="108">
        <f>IF(T342&lt;&gt;0,(((G342+1)*('Data Raw'!$N$1007-'Data Raw'!$N$1008)/2+'Data Raw'!$N$1008)*'Data Raw'!$M$1010+'Data Raw'!$M$1009)*AE342+AE342)</f>
        <v>19474.042486940838</v>
      </c>
      <c r="N342" s="84">
        <f t="shared" si="194"/>
        <v>19608.056205743727</v>
      </c>
      <c r="O342" s="84">
        <f t="shared" si="195"/>
        <v>19742.069924546617</v>
      </c>
      <c r="P342" s="84">
        <f t="shared" si="196"/>
        <v>19876.083643349506</v>
      </c>
      <c r="Q342" s="84">
        <f t="shared" si="197"/>
        <v>20010.097362152395</v>
      </c>
      <c r="R342" s="166" t="str">
        <f t="shared" si="203"/>
        <v/>
      </c>
      <c r="S342" s="109">
        <f>'Data Raw'!E384</f>
        <v>19296.25</v>
      </c>
      <c r="T342" s="109">
        <f>'Data Raw'!G384</f>
        <v>19326.86</v>
      </c>
      <c r="U342" s="109">
        <f>'Data Raw'!D384</f>
        <v>19492.060000000001</v>
      </c>
      <c r="V342" s="166" t="str">
        <f t="shared" si="204"/>
        <v/>
      </c>
      <c r="W342" s="89">
        <f t="shared" si="187"/>
        <v>147.18248694083741</v>
      </c>
      <c r="X342" s="89">
        <f t="shared" si="188"/>
        <v>21662.684462089775</v>
      </c>
      <c r="Y342" s="89">
        <f t="shared" si="205"/>
        <v>254.30435317862958</v>
      </c>
      <c r="Z342" s="109">
        <f t="shared" si="198"/>
        <v>195.81000000000131</v>
      </c>
      <c r="AA342" s="89">
        <f t="shared" si="206"/>
        <v>313.66730006184758</v>
      </c>
      <c r="AB342" s="89">
        <f t="shared" si="207"/>
        <v>19121.326344105335</v>
      </c>
      <c r="AC342" s="89">
        <f t="shared" si="210"/>
        <v>19687.953655894664</v>
      </c>
      <c r="AD342" s="89">
        <f t="shared" si="211"/>
        <v>1</v>
      </c>
      <c r="AE342" s="89">
        <f>'Data Raw'!C384</f>
        <v>19404.64</v>
      </c>
      <c r="AF342" s="89"/>
      <c r="AG342" s="89">
        <f t="shared" si="182"/>
        <v>-77.779999999998836</v>
      </c>
      <c r="AH342" s="89">
        <f t="shared" si="183"/>
        <v>69.402486940838571</v>
      </c>
      <c r="AI342" s="109">
        <f t="shared" si="184"/>
        <v>1</v>
      </c>
      <c r="AJ342" s="109">
        <f t="shared" si="199"/>
        <v>50</v>
      </c>
      <c r="AK342" s="88"/>
      <c r="AL342" s="191" t="str">
        <f t="shared" si="200"/>
        <v/>
      </c>
      <c r="AM342" s="191">
        <f t="shared" si="201"/>
        <v>-77.779999999998836</v>
      </c>
      <c r="AN342" s="88"/>
      <c r="AO342" s="191"/>
      <c r="AP342" s="191">
        <f t="shared" si="185"/>
        <v>6049.728399999819</v>
      </c>
      <c r="AQ342" s="191">
        <f t="shared" si="208"/>
        <v>176.62257721446966</v>
      </c>
      <c r="AR342" s="191">
        <f t="shared" si="209"/>
        <v>-77.681775964159925</v>
      </c>
      <c r="AS342" s="250">
        <f t="shared" si="212"/>
        <v>0</v>
      </c>
      <c r="AT342" s="250">
        <f t="shared" si="213"/>
        <v>0</v>
      </c>
      <c r="AU342" s="250">
        <f t="shared" si="214"/>
        <v>1</v>
      </c>
      <c r="AV342" s="250">
        <f t="shared" si="215"/>
        <v>0</v>
      </c>
      <c r="AW342" s="250">
        <f t="shared" si="216"/>
        <v>0</v>
      </c>
      <c r="AX342" s="250">
        <f t="shared" si="217"/>
        <v>0</v>
      </c>
      <c r="AY342" s="89"/>
      <c r="AZ342" s="111"/>
      <c r="BA342" s="111"/>
      <c r="BB342" s="111"/>
      <c r="BC342" s="111"/>
      <c r="BD342" s="111"/>
      <c r="BE342" s="111"/>
      <c r="BF342" s="111"/>
      <c r="BG342" s="111"/>
      <c r="BH342" s="89"/>
      <c r="BI342" s="89"/>
      <c r="BJ342" s="89"/>
      <c r="BK342" s="89"/>
      <c r="BL342" s="89"/>
    </row>
    <row r="343" spans="1:64" x14ac:dyDescent="0.25">
      <c r="A343" s="86">
        <f t="shared" si="186"/>
        <v>342</v>
      </c>
      <c r="B343" s="113">
        <v>7.0476898513547985E-3</v>
      </c>
      <c r="C343" s="88"/>
      <c r="D343" s="88"/>
      <c r="E343" s="194">
        <f t="shared" si="189"/>
        <v>-1.8715726703536183E-3</v>
      </c>
      <c r="F343" s="89">
        <f t="shared" si="202"/>
        <v>-2.8815700226524229E-3</v>
      </c>
      <c r="G343" s="113">
        <v>0.16421372512984136</v>
      </c>
      <c r="H343" s="88"/>
      <c r="I343" s="84">
        <f t="shared" si="190"/>
        <v>18466.145691621339</v>
      </c>
      <c r="J343" s="84">
        <f t="shared" si="191"/>
        <v>18593.297868210651</v>
      </c>
      <c r="K343" s="84">
        <f t="shared" si="192"/>
        <v>18720.450044799967</v>
      </c>
      <c r="L343" s="84">
        <f t="shared" si="193"/>
        <v>18847.602221389279</v>
      </c>
      <c r="M343" s="108">
        <f>IF(T343&lt;&gt;0,(((G343+1)*('Data Raw'!$N$1007-'Data Raw'!$N$1008)/2+'Data Raw'!$N$1008)*'Data Raw'!$M$1010+'Data Raw'!$M$1009)*AE343+AE343)</f>
        <v>18974.754397978595</v>
      </c>
      <c r="N343" s="84">
        <f t="shared" si="194"/>
        <v>19101.906574567911</v>
      </c>
      <c r="O343" s="84">
        <f t="shared" si="195"/>
        <v>19229.058751157223</v>
      </c>
      <c r="P343" s="84">
        <f t="shared" si="196"/>
        <v>19356.210927746539</v>
      </c>
      <c r="Q343" s="84">
        <f t="shared" si="197"/>
        <v>19483.363104335851</v>
      </c>
      <c r="R343" s="166" t="str">
        <f t="shared" si="203"/>
        <v/>
      </c>
      <c r="S343" s="109">
        <f>'Data Raw'!E385</f>
        <v>18797.79</v>
      </c>
      <c r="T343" s="109">
        <f>'Data Raw'!G385</f>
        <v>18847.099999999999</v>
      </c>
      <c r="U343" s="109">
        <f>'Data Raw'!D385</f>
        <v>18989.22</v>
      </c>
      <c r="V343" s="166" t="str">
        <f t="shared" si="204"/>
        <v/>
      </c>
      <c r="W343" s="89">
        <f t="shared" si="187"/>
        <v>127.65439797859653</v>
      </c>
      <c r="X343" s="89">
        <f t="shared" si="188"/>
        <v>16295.645323277911</v>
      </c>
      <c r="Y343" s="89">
        <f t="shared" si="205"/>
        <v>240.33306341613414</v>
      </c>
      <c r="Z343" s="109">
        <f t="shared" si="198"/>
        <v>191.43000000000029</v>
      </c>
      <c r="AA343" s="89">
        <f t="shared" si="206"/>
        <v>296.20482862444084</v>
      </c>
      <c r="AB343" s="89">
        <f t="shared" si="207"/>
        <v>18666.682794947428</v>
      </c>
      <c r="AC343" s="89">
        <f t="shared" si="210"/>
        <v>19199.91720505257</v>
      </c>
      <c r="AD343" s="89">
        <f t="shared" si="211"/>
        <v>1</v>
      </c>
      <c r="AE343" s="89">
        <f>'Data Raw'!C385</f>
        <v>18933.3</v>
      </c>
      <c r="AF343" s="89"/>
      <c r="AG343" s="89">
        <f t="shared" si="182"/>
        <v>-86.200000000000728</v>
      </c>
      <c r="AH343" s="89">
        <f t="shared" si="183"/>
        <v>41.454397978595807</v>
      </c>
      <c r="AI343" s="109">
        <f t="shared" si="184"/>
        <v>1</v>
      </c>
      <c r="AJ343" s="109">
        <f t="shared" si="199"/>
        <v>50</v>
      </c>
      <c r="AK343" s="88"/>
      <c r="AL343" s="191" t="str">
        <f t="shared" si="200"/>
        <v/>
      </c>
      <c r="AM343" s="191">
        <f t="shared" si="201"/>
        <v>-86.200000000000728</v>
      </c>
      <c r="AN343" s="88"/>
      <c r="AO343" s="191"/>
      <c r="AP343" s="191">
        <f t="shared" si="185"/>
        <v>7430.4400000001251</v>
      </c>
      <c r="AQ343" s="191">
        <f t="shared" si="208"/>
        <v>166.57562419063979</v>
      </c>
      <c r="AR343" s="191">
        <f t="shared" si="209"/>
        <v>-73.757439225494352</v>
      </c>
      <c r="AS343" s="250">
        <f t="shared" si="212"/>
        <v>0</v>
      </c>
      <c r="AT343" s="250">
        <f t="shared" si="213"/>
        <v>0</v>
      </c>
      <c r="AU343" s="250">
        <f t="shared" si="214"/>
        <v>1</v>
      </c>
      <c r="AV343" s="250">
        <f t="shared" si="215"/>
        <v>0</v>
      </c>
      <c r="AW343" s="250">
        <f t="shared" si="216"/>
        <v>0</v>
      </c>
      <c r="AX343" s="250">
        <f t="shared" si="217"/>
        <v>0</v>
      </c>
      <c r="AY343" s="89"/>
      <c r="AZ343" s="111"/>
      <c r="BA343" s="111"/>
      <c r="BB343" s="111"/>
      <c r="BC343" s="111"/>
      <c r="BD343" s="111"/>
      <c r="BE343" s="111"/>
      <c r="BF343" s="111"/>
      <c r="BG343" s="111"/>
      <c r="BH343" s="89"/>
      <c r="BI343" s="89"/>
      <c r="BJ343" s="89"/>
      <c r="BK343" s="89"/>
      <c r="BL343" s="89"/>
    </row>
    <row r="344" spans="1:64" x14ac:dyDescent="0.25">
      <c r="A344" s="86">
        <f t="shared" si="186"/>
        <v>343</v>
      </c>
      <c r="B344" s="113">
        <v>2.9620711203504082E-3</v>
      </c>
      <c r="C344" s="88"/>
      <c r="D344" s="88"/>
      <c r="E344" s="194">
        <f t="shared" si="189"/>
        <v>-4.0856187310043899E-3</v>
      </c>
      <c r="F344" s="89">
        <f t="shared" si="202"/>
        <v>-3.0535769809884182E-3</v>
      </c>
      <c r="G344" s="113">
        <v>0.14631066446546179</v>
      </c>
      <c r="H344" s="88"/>
      <c r="I344" s="84">
        <f t="shared" si="190"/>
        <v>18367.390326085166</v>
      </c>
      <c r="J344" s="84">
        <f t="shared" si="191"/>
        <v>18487.556857793235</v>
      </c>
      <c r="K344" s="84">
        <f t="shared" si="192"/>
        <v>18607.723389501301</v>
      </c>
      <c r="L344" s="84">
        <f t="shared" si="193"/>
        <v>18727.889921209371</v>
      </c>
      <c r="M344" s="108">
        <f>IF(T344&lt;&gt;0,(((G344+1)*('Data Raw'!$N$1007-'Data Raw'!$N$1008)/2+'Data Raw'!$N$1008)*'Data Raw'!$M$1010+'Data Raw'!$M$1009)*AE344+AE344)</f>
        <v>18848.056452917437</v>
      </c>
      <c r="N344" s="84">
        <f t="shared" si="194"/>
        <v>18968.222984625503</v>
      </c>
      <c r="O344" s="84">
        <f t="shared" si="195"/>
        <v>19088.389516333573</v>
      </c>
      <c r="P344" s="84">
        <f t="shared" si="196"/>
        <v>19208.556048041639</v>
      </c>
      <c r="Q344" s="84">
        <f t="shared" si="197"/>
        <v>19328.722579749709</v>
      </c>
      <c r="R344" s="166" t="str">
        <f t="shared" si="203"/>
        <v/>
      </c>
      <c r="S344" s="109">
        <f>'Data Raw'!E386</f>
        <v>18833.900000000001</v>
      </c>
      <c r="T344" s="109">
        <f>'Data Raw'!G386</f>
        <v>18930.38</v>
      </c>
      <c r="U344" s="109">
        <f>'Data Raw'!D386</f>
        <v>19013.03</v>
      </c>
      <c r="V344" s="166">
        <f t="shared" si="204"/>
        <v>1</v>
      </c>
      <c r="W344" s="89">
        <f t="shared" si="187"/>
        <v>-82.323547082563891</v>
      </c>
      <c r="X344" s="89">
        <f t="shared" si="188"/>
        <v>6777.1664042551138</v>
      </c>
      <c r="Y344" s="89">
        <f t="shared" si="205"/>
        <v>224.67025190269928</v>
      </c>
      <c r="Z344" s="109">
        <f t="shared" si="198"/>
        <v>179.12999999999738</v>
      </c>
      <c r="AA344" s="89">
        <f t="shared" si="206"/>
        <v>279.4798531066632</v>
      </c>
      <c r="AB344" s="89">
        <f t="shared" si="207"/>
        <v>18582.125895669225</v>
      </c>
      <c r="AC344" s="89">
        <f t="shared" si="210"/>
        <v>19085.674104330777</v>
      </c>
      <c r="AD344" s="89">
        <f t="shared" si="211"/>
        <v>1</v>
      </c>
      <c r="AE344" s="89">
        <f>'Data Raw'!C386</f>
        <v>18833.900000000001</v>
      </c>
      <c r="AF344" s="89"/>
      <c r="AG344" s="89">
        <f t="shared" si="182"/>
        <v>96.479999999999563</v>
      </c>
      <c r="AH344" s="89">
        <f t="shared" si="183"/>
        <v>14.156452917435672</v>
      </c>
      <c r="AI344" s="109">
        <f t="shared" si="184"/>
        <v>1</v>
      </c>
      <c r="AJ344" s="109">
        <f t="shared" si="199"/>
        <v>50</v>
      </c>
      <c r="AK344" s="88"/>
      <c r="AL344" s="191">
        <f t="shared" si="200"/>
        <v>86.200000000000728</v>
      </c>
      <c r="AM344" s="191" t="str">
        <f t="shared" si="201"/>
        <v/>
      </c>
      <c r="AN344" s="88"/>
      <c r="AO344" s="191"/>
      <c r="AP344" s="191">
        <f t="shared" si="185"/>
        <v>9308.3903999999166</v>
      </c>
      <c r="AQ344" s="191">
        <f t="shared" si="208"/>
        <v>158.78722150279086</v>
      </c>
      <c r="AR344" s="191">
        <f t="shared" si="209"/>
        <v>-65.883030399908421</v>
      </c>
      <c r="AS344" s="250">
        <f t="shared" si="212"/>
        <v>0</v>
      </c>
      <c r="AT344" s="250">
        <f t="shared" si="213"/>
        <v>0</v>
      </c>
      <c r="AU344" s="250">
        <f t="shared" si="214"/>
        <v>0</v>
      </c>
      <c r="AV344" s="250">
        <f t="shared" si="215"/>
        <v>1</v>
      </c>
      <c r="AW344" s="250">
        <f t="shared" si="216"/>
        <v>0</v>
      </c>
      <c r="AX344" s="250">
        <f t="shared" si="217"/>
        <v>0</v>
      </c>
      <c r="AY344" s="89"/>
      <c r="AZ344" s="111"/>
      <c r="BA344" s="111"/>
      <c r="BB344" s="111"/>
      <c r="BC344" s="111"/>
      <c r="BD344" s="111"/>
      <c r="BE344" s="111"/>
      <c r="BF344" s="111"/>
      <c r="BG344" s="111"/>
      <c r="BH344" s="89"/>
      <c r="BI344" s="89"/>
      <c r="BJ344" s="89"/>
      <c r="BK344" s="89"/>
      <c r="BL344" s="89"/>
    </row>
    <row r="345" spans="1:64" x14ac:dyDescent="0.25">
      <c r="A345" s="86">
        <f t="shared" si="186"/>
        <v>344</v>
      </c>
      <c r="B345" s="113">
        <v>2.3690455980088059E-6</v>
      </c>
      <c r="C345" s="88"/>
      <c r="D345" s="88"/>
      <c r="E345" s="194">
        <f t="shared" si="189"/>
        <v>-2.9597020747523994E-3</v>
      </c>
      <c r="F345" s="89">
        <f t="shared" si="202"/>
        <v>-3.0401662800975584E-3</v>
      </c>
      <c r="G345" s="113">
        <v>0.15793306540111701</v>
      </c>
      <c r="H345" s="88"/>
      <c r="I345" s="84">
        <f t="shared" si="190"/>
        <v>18314.665115350992</v>
      </c>
      <c r="J345" s="84">
        <f t="shared" si="191"/>
        <v>18427.000241302339</v>
      </c>
      <c r="K345" s="84">
        <f t="shared" si="192"/>
        <v>18539.33536725369</v>
      </c>
      <c r="L345" s="84">
        <f t="shared" si="193"/>
        <v>18651.670493205038</v>
      </c>
      <c r="M345" s="108">
        <f>IF(T345&lt;&gt;0,(((G345+1)*('Data Raw'!$N$1007-'Data Raw'!$N$1008)/2+'Data Raw'!$N$1008)*'Data Raw'!$M$1010+'Data Raw'!$M$1009)*AE345+AE345)</f>
        <v>18764.005619156389</v>
      </c>
      <c r="N345" s="84">
        <f t="shared" si="194"/>
        <v>18876.34074510774</v>
      </c>
      <c r="O345" s="84">
        <f t="shared" si="195"/>
        <v>18988.675871059088</v>
      </c>
      <c r="P345" s="84">
        <f t="shared" si="196"/>
        <v>19101.010997010439</v>
      </c>
      <c r="Q345" s="84">
        <f t="shared" si="197"/>
        <v>19213.346122961786</v>
      </c>
      <c r="R345" s="166" t="str">
        <f t="shared" si="203"/>
        <v/>
      </c>
      <c r="S345" s="109">
        <f>'Data Raw'!E387</f>
        <v>18678.22</v>
      </c>
      <c r="T345" s="109">
        <f>'Data Raw'!G387</f>
        <v>18761.689999999999</v>
      </c>
      <c r="U345" s="109">
        <f>'Data Raw'!D387</f>
        <v>18905.28</v>
      </c>
      <c r="V345" s="166">
        <f t="shared" si="204"/>
        <v>1</v>
      </c>
      <c r="W345" s="89">
        <f t="shared" si="187"/>
        <v>2.3156191563903121</v>
      </c>
      <c r="X345" s="89">
        <f t="shared" si="188"/>
        <v>5.3620920774417806</v>
      </c>
      <c r="Y345" s="89">
        <f t="shared" si="205"/>
        <v>208.00607636461405</v>
      </c>
      <c r="Z345" s="109">
        <f t="shared" si="198"/>
        <v>227.05999999999767</v>
      </c>
      <c r="AA345" s="89">
        <f t="shared" si="206"/>
        <v>271.99130266285385</v>
      </c>
      <c r="AB345" s="89">
        <f t="shared" si="207"/>
        <v>18494.882124859334</v>
      </c>
      <c r="AC345" s="89">
        <f t="shared" si="210"/>
        <v>18969.997875140663</v>
      </c>
      <c r="AD345" s="89">
        <f t="shared" si="211"/>
        <v>1</v>
      </c>
      <c r="AE345" s="89">
        <f>'Data Raw'!C387</f>
        <v>18732.439999999999</v>
      </c>
      <c r="AF345" s="89"/>
      <c r="AG345" s="89">
        <f t="shared" si="182"/>
        <v>29.25</v>
      </c>
      <c r="AH345" s="89">
        <f t="shared" si="183"/>
        <v>31.565619156390312</v>
      </c>
      <c r="AI345" s="109">
        <f t="shared" si="184"/>
        <v>1</v>
      </c>
      <c r="AJ345" s="109">
        <f t="shared" si="199"/>
        <v>50</v>
      </c>
      <c r="AK345" s="88"/>
      <c r="AL345" s="191">
        <f t="shared" si="200"/>
        <v>96.479999999999563</v>
      </c>
      <c r="AM345" s="191" t="str">
        <f t="shared" si="201"/>
        <v/>
      </c>
      <c r="AN345" s="88"/>
      <c r="AO345" s="191"/>
      <c r="AP345" s="191">
        <f t="shared" si="185"/>
        <v>855.5625</v>
      </c>
      <c r="AQ345" s="191">
        <f t="shared" si="208"/>
        <v>144.39419689136966</v>
      </c>
      <c r="AR345" s="191">
        <f t="shared" si="209"/>
        <v>-63.611879473244386</v>
      </c>
      <c r="AS345" s="250">
        <f t="shared" si="212"/>
        <v>0</v>
      </c>
      <c r="AT345" s="250">
        <f t="shared" si="213"/>
        <v>0</v>
      </c>
      <c r="AU345" s="250">
        <f t="shared" si="214"/>
        <v>1</v>
      </c>
      <c r="AV345" s="250">
        <f t="shared" si="215"/>
        <v>0</v>
      </c>
      <c r="AW345" s="250">
        <f t="shared" si="216"/>
        <v>0</v>
      </c>
      <c r="AX345" s="250">
        <f t="shared" si="217"/>
        <v>0</v>
      </c>
      <c r="AY345" s="89"/>
      <c r="AZ345" s="111"/>
      <c r="BA345" s="111"/>
      <c r="BB345" s="111"/>
      <c r="BC345" s="111"/>
      <c r="BD345" s="111"/>
      <c r="BE345" s="111"/>
      <c r="BF345" s="111"/>
      <c r="BG345" s="111"/>
      <c r="BH345" s="89"/>
      <c r="BI345" s="89"/>
      <c r="BJ345" s="89"/>
      <c r="BK345" s="89"/>
      <c r="BL345" s="89"/>
    </row>
    <row r="346" spans="1:64" x14ac:dyDescent="0.25">
      <c r="A346" s="86">
        <f t="shared" si="186"/>
        <v>345</v>
      </c>
      <c r="B346" s="113">
        <v>1.1392129583748132E-2</v>
      </c>
      <c r="C346" s="88"/>
      <c r="D346" s="88"/>
      <c r="E346" s="194">
        <f t="shared" si="189"/>
        <v>1.1389760538150124E-2</v>
      </c>
      <c r="F346" s="89">
        <f t="shared" si="202"/>
        <v>-9.7874816320503216E-4</v>
      </c>
      <c r="G346" s="113">
        <v>0.15751732299295093</v>
      </c>
      <c r="H346" s="88"/>
      <c r="I346" s="84">
        <f t="shared" si="190"/>
        <v>18310.216737804531</v>
      </c>
      <c r="J346" s="84">
        <f t="shared" si="191"/>
        <v>18414.21977598684</v>
      </c>
      <c r="K346" s="84">
        <f t="shared" si="192"/>
        <v>18518.222814169145</v>
      </c>
      <c r="L346" s="84">
        <f t="shared" si="193"/>
        <v>18622.225852351454</v>
      </c>
      <c r="M346" s="108">
        <f>IF(T346&lt;&gt;0,(((G346+1)*('Data Raw'!$N$1007-'Data Raw'!$N$1008)/2+'Data Raw'!$N$1008)*'Data Raw'!$M$1010+'Data Raw'!$M$1009)*AE346+AE346)</f>
        <v>18726.228890533759</v>
      </c>
      <c r="N346" s="84">
        <f t="shared" si="194"/>
        <v>18830.231928716064</v>
      </c>
      <c r="O346" s="84">
        <f t="shared" si="195"/>
        <v>18934.234966898373</v>
      </c>
      <c r="P346" s="84">
        <f t="shared" si="196"/>
        <v>19038.238005080679</v>
      </c>
      <c r="Q346" s="84">
        <f t="shared" si="197"/>
        <v>19142.241043262988</v>
      </c>
      <c r="R346" s="166" t="str">
        <f t="shared" si="203"/>
        <v/>
      </c>
      <c r="S346" s="109">
        <f>'Data Raw'!E388</f>
        <v>18494.54</v>
      </c>
      <c r="T346" s="109">
        <f>'Data Raw'!G388</f>
        <v>18565.97</v>
      </c>
      <c r="U346" s="109">
        <f>'Data Raw'!D388</f>
        <v>18697.09</v>
      </c>
      <c r="V346" s="166" t="str">
        <f t="shared" si="204"/>
        <v/>
      </c>
      <c r="W346" s="89">
        <f t="shared" si="187"/>
        <v>160.25889053375795</v>
      </c>
      <c r="X346" s="89">
        <f t="shared" si="188"/>
        <v>25682.911995111011</v>
      </c>
      <c r="Y346" s="89">
        <f t="shared" si="205"/>
        <v>201.8776428655737</v>
      </c>
      <c r="Z346" s="109">
        <f t="shared" si="198"/>
        <v>202.54999999999927</v>
      </c>
      <c r="AA346" s="89">
        <f t="shared" si="206"/>
        <v>262.07111656816039</v>
      </c>
      <c r="AB346" s="89">
        <f t="shared" si="207"/>
        <v>18464.157392736572</v>
      </c>
      <c r="AC346" s="89">
        <f t="shared" si="210"/>
        <v>18926.542607263425</v>
      </c>
      <c r="AD346" s="89">
        <f t="shared" si="211"/>
        <v>1</v>
      </c>
      <c r="AE346" s="89">
        <f>'Data Raw'!C388</f>
        <v>18695.349999999999</v>
      </c>
      <c r="AF346" s="89"/>
      <c r="AG346" s="89">
        <f t="shared" si="182"/>
        <v>-129.37999999999738</v>
      </c>
      <c r="AH346" s="89">
        <f t="shared" si="183"/>
        <v>30.878890533760568</v>
      </c>
      <c r="AI346" s="109">
        <f t="shared" si="184"/>
        <v>1</v>
      </c>
      <c r="AJ346" s="109">
        <f t="shared" si="199"/>
        <v>50</v>
      </c>
      <c r="AK346" s="88"/>
      <c r="AL346" s="191" t="str">
        <f t="shared" si="200"/>
        <v/>
      </c>
      <c r="AM346" s="191">
        <f t="shared" si="201"/>
        <v>-129.37999999999738</v>
      </c>
      <c r="AN346" s="88"/>
      <c r="AO346" s="191"/>
      <c r="AP346" s="191">
        <f t="shared" si="185"/>
        <v>16739.184399999322</v>
      </c>
      <c r="AQ346" s="191">
        <f t="shared" si="208"/>
        <v>142.72595279232829</v>
      </c>
      <c r="AR346" s="191">
        <f t="shared" si="209"/>
        <v>-59.151690073245419</v>
      </c>
      <c r="AS346" s="250">
        <f t="shared" si="212"/>
        <v>0</v>
      </c>
      <c r="AT346" s="250">
        <f t="shared" si="213"/>
        <v>0</v>
      </c>
      <c r="AU346" s="250">
        <f t="shared" si="214"/>
        <v>1</v>
      </c>
      <c r="AV346" s="250">
        <f t="shared" si="215"/>
        <v>0</v>
      </c>
      <c r="AW346" s="250">
        <f t="shared" si="216"/>
        <v>0</v>
      </c>
      <c r="AX346" s="250">
        <f t="shared" si="217"/>
        <v>0</v>
      </c>
      <c r="AY346" s="89"/>
      <c r="AZ346" s="111"/>
      <c r="BA346" s="111"/>
      <c r="BB346" s="111"/>
      <c r="BC346" s="111"/>
      <c r="BD346" s="111"/>
      <c r="BE346" s="111"/>
      <c r="BF346" s="111"/>
      <c r="BG346" s="111"/>
      <c r="BH346" s="89"/>
      <c r="BI346" s="89"/>
      <c r="BJ346" s="89"/>
      <c r="BK346" s="89"/>
      <c r="BL346" s="89"/>
    </row>
    <row r="347" spans="1:64" x14ac:dyDescent="0.25">
      <c r="A347" s="86">
        <f t="shared" si="186"/>
        <v>346</v>
      </c>
      <c r="B347" s="113">
        <v>3.0050042914192012E-3</v>
      </c>
      <c r="C347" s="88"/>
      <c r="D347" s="88"/>
      <c r="E347" s="194">
        <f t="shared" si="189"/>
        <v>-8.3871252923289306E-3</v>
      </c>
      <c r="F347" s="89">
        <f t="shared" si="202"/>
        <v>-2.0370877530798749E-3</v>
      </c>
      <c r="G347" s="113">
        <v>0.13589204231899879</v>
      </c>
      <c r="H347" s="88"/>
      <c r="I347" s="84">
        <f t="shared" si="190"/>
        <v>18295.333215655894</v>
      </c>
      <c r="J347" s="84">
        <f t="shared" si="191"/>
        <v>18396.272037088678</v>
      </c>
      <c r="K347" s="84">
        <f t="shared" si="192"/>
        <v>18497.210858521466</v>
      </c>
      <c r="L347" s="84">
        <f t="shared" si="193"/>
        <v>18598.149679954251</v>
      </c>
      <c r="M347" s="108">
        <f>IF(T347&lt;&gt;0,(((G347+1)*('Data Raw'!$N$1007-'Data Raw'!$N$1008)/2+'Data Raw'!$N$1008)*'Data Raw'!$M$1010+'Data Raw'!$M$1009)*AE347+AE347)</f>
        <v>18699.088501387039</v>
      </c>
      <c r="N347" s="84">
        <f t="shared" si="194"/>
        <v>18800.027322819828</v>
      </c>
      <c r="O347" s="84">
        <f t="shared" si="195"/>
        <v>18900.966144252612</v>
      </c>
      <c r="P347" s="84">
        <f t="shared" si="196"/>
        <v>19001.9049656854</v>
      </c>
      <c r="Q347" s="84">
        <f t="shared" si="197"/>
        <v>19102.843787118185</v>
      </c>
      <c r="R347" s="166" t="str">
        <f t="shared" si="203"/>
        <v/>
      </c>
      <c r="S347" s="109">
        <f>'Data Raw'!E389</f>
        <v>18685.46</v>
      </c>
      <c r="T347" s="109">
        <f>'Data Raw'!G389</f>
        <v>18781.419999999998</v>
      </c>
      <c r="U347" s="109">
        <f>'Data Raw'!D389</f>
        <v>18861.47</v>
      </c>
      <c r="V347" s="166" t="str">
        <f t="shared" si="204"/>
        <v/>
      </c>
      <c r="W347" s="89">
        <f t="shared" si="187"/>
        <v>-82.331498612958967</v>
      </c>
      <c r="X347" s="89">
        <f t="shared" si="188"/>
        <v>6778.4756638556646</v>
      </c>
      <c r="Y347" s="89">
        <f t="shared" si="205"/>
        <v>189.47520448318613</v>
      </c>
      <c r="Z347" s="109">
        <f t="shared" si="198"/>
        <v>176.01000000000204</v>
      </c>
      <c r="AA347" s="89">
        <f t="shared" si="206"/>
        <v>249.77667134413781</v>
      </c>
      <c r="AB347" s="89">
        <f t="shared" si="207"/>
        <v>18477.919550917064</v>
      </c>
      <c r="AC347" s="89">
        <f t="shared" si="210"/>
        <v>18923.440449082937</v>
      </c>
      <c r="AD347" s="89">
        <f t="shared" si="211"/>
        <v>1</v>
      </c>
      <c r="AE347" s="89">
        <f>'Data Raw'!C389</f>
        <v>18700.68</v>
      </c>
      <c r="AF347" s="89"/>
      <c r="AG347" s="89">
        <f t="shared" si="182"/>
        <v>80.739999999997963</v>
      </c>
      <c r="AH347" s="89">
        <f t="shared" si="183"/>
        <v>-1.5914986129610043</v>
      </c>
      <c r="AI347" s="109">
        <f t="shared" si="184"/>
        <v>-1</v>
      </c>
      <c r="AJ347" s="109">
        <f t="shared" si="199"/>
        <v>50</v>
      </c>
      <c r="AK347" s="88"/>
      <c r="AL347" s="191" t="str">
        <f t="shared" si="200"/>
        <v/>
      </c>
      <c r="AM347" s="191">
        <f t="shared" si="201"/>
        <v>-80.739999999997963</v>
      </c>
      <c r="AN347" s="88"/>
      <c r="AO347" s="191"/>
      <c r="AP347" s="191">
        <f t="shared" si="185"/>
        <v>6518.9475999996712</v>
      </c>
      <c r="AQ347" s="191">
        <f t="shared" si="208"/>
        <v>135.83862470429159</v>
      </c>
      <c r="AR347" s="191">
        <f t="shared" si="209"/>
        <v>-53.636579778894543</v>
      </c>
      <c r="AS347" s="250">
        <f t="shared" si="212"/>
        <v>0</v>
      </c>
      <c r="AT347" s="250">
        <f t="shared" si="213"/>
        <v>0</v>
      </c>
      <c r="AU347" s="250">
        <f t="shared" si="214"/>
        <v>0</v>
      </c>
      <c r="AV347" s="250">
        <f t="shared" si="215"/>
        <v>1</v>
      </c>
      <c r="AW347" s="250">
        <f t="shared" si="216"/>
        <v>0</v>
      </c>
      <c r="AX347" s="250">
        <f t="shared" si="217"/>
        <v>0</v>
      </c>
      <c r="AY347" s="89"/>
      <c r="AZ347" s="111"/>
      <c r="BA347" s="111"/>
      <c r="BB347" s="111"/>
      <c r="BC347" s="111"/>
      <c r="BD347" s="111"/>
      <c r="BE347" s="111"/>
      <c r="BF347" s="111"/>
      <c r="BG347" s="111"/>
      <c r="BH347" s="89"/>
      <c r="BI347" s="89"/>
      <c r="BJ347" s="89"/>
      <c r="BK347" s="89"/>
      <c r="BL347" s="89"/>
    </row>
    <row r="348" spans="1:64" x14ac:dyDescent="0.25">
      <c r="A348" s="86">
        <f t="shared" si="186"/>
        <v>347</v>
      </c>
      <c r="B348" s="113">
        <v>1.9537519731496072E-2</v>
      </c>
      <c r="C348" s="88"/>
      <c r="D348" s="88"/>
      <c r="E348" s="194">
        <f t="shared" si="189"/>
        <v>1.6532515440076872E-2</v>
      </c>
      <c r="F348" s="89">
        <f t="shared" si="202"/>
        <v>6.1571270308537467E-4</v>
      </c>
      <c r="G348" s="113">
        <v>0.1469772488411264</v>
      </c>
      <c r="H348" s="88"/>
      <c r="I348" s="84">
        <f t="shared" si="190"/>
        <v>18274.907273754096</v>
      </c>
      <c r="J348" s="84">
        <f t="shared" si="191"/>
        <v>18369.644875995691</v>
      </c>
      <c r="K348" s="84">
        <f t="shared" si="192"/>
        <v>18464.382478237283</v>
      </c>
      <c r="L348" s="84">
        <f t="shared" si="193"/>
        <v>18559.120080478879</v>
      </c>
      <c r="M348" s="108">
        <f>IF(T348&lt;&gt;0,(((G348+1)*('Data Raw'!$N$1007-'Data Raw'!$N$1008)/2+'Data Raw'!$N$1008)*'Data Raw'!$M$1010+'Data Raw'!$M$1009)*AE348+AE348)</f>
        <v>18653.857682720471</v>
      </c>
      <c r="N348" s="84">
        <f t="shared" si="194"/>
        <v>18748.595284962063</v>
      </c>
      <c r="O348" s="84">
        <f t="shared" si="195"/>
        <v>18843.332887203658</v>
      </c>
      <c r="P348" s="84">
        <f t="shared" si="196"/>
        <v>18938.07048944525</v>
      </c>
      <c r="Q348" s="84">
        <f t="shared" si="197"/>
        <v>19032.808091686846</v>
      </c>
      <c r="R348" s="166" t="str">
        <f t="shared" si="203"/>
        <v/>
      </c>
      <c r="S348" s="109">
        <f>'Data Raw'!E390</f>
        <v>18434.650000000001</v>
      </c>
      <c r="T348" s="109">
        <f>'Data Raw'!G390</f>
        <v>18444.62</v>
      </c>
      <c r="U348" s="109">
        <f>'Data Raw'!D390</f>
        <v>18638.849999999999</v>
      </c>
      <c r="V348" s="166" t="str">
        <f t="shared" si="204"/>
        <v/>
      </c>
      <c r="W348" s="89">
        <f t="shared" si="187"/>
        <v>209.23768272047164</v>
      </c>
      <c r="X348" s="89">
        <f t="shared" si="188"/>
        <v>43780.407870232753</v>
      </c>
      <c r="Y348" s="89">
        <f t="shared" si="205"/>
        <v>192.42272161419723</v>
      </c>
      <c r="Z348" s="109">
        <f t="shared" si="198"/>
        <v>204.19999999999709</v>
      </c>
      <c r="AA348" s="89">
        <f t="shared" si="206"/>
        <v>243.26571829497485</v>
      </c>
      <c r="AB348" s="89">
        <f t="shared" si="207"/>
        <v>18426.53982935748</v>
      </c>
      <c r="AC348" s="89">
        <f t="shared" si="210"/>
        <v>18851.160170642517</v>
      </c>
      <c r="AD348" s="89">
        <f t="shared" si="211"/>
        <v>1</v>
      </c>
      <c r="AE348" s="89">
        <f>'Data Raw'!C390</f>
        <v>18638.849999999999</v>
      </c>
      <c r="AF348" s="89"/>
      <c r="AG348" s="89">
        <f t="shared" si="182"/>
        <v>-194.22999999999956</v>
      </c>
      <c r="AH348" s="89">
        <f t="shared" si="183"/>
        <v>15.007682720472076</v>
      </c>
      <c r="AI348" s="109">
        <f t="shared" si="184"/>
        <v>1</v>
      </c>
      <c r="AJ348" s="109">
        <f t="shared" si="199"/>
        <v>47.368801120796533</v>
      </c>
      <c r="AK348" s="88"/>
      <c r="AL348" s="191" t="str">
        <f t="shared" si="200"/>
        <v/>
      </c>
      <c r="AM348" s="191">
        <f t="shared" si="201"/>
        <v>-194.22999999999956</v>
      </c>
      <c r="AN348" s="88"/>
      <c r="AO348" s="191"/>
      <c r="AP348" s="191">
        <f t="shared" si="185"/>
        <v>37725.292899999833</v>
      </c>
      <c r="AQ348" s="191">
        <f t="shared" si="208"/>
        <v>142.32655529270357</v>
      </c>
      <c r="AR348" s="191">
        <f t="shared" si="209"/>
        <v>-50.096166321493655</v>
      </c>
      <c r="AS348" s="250">
        <f t="shared" si="212"/>
        <v>0</v>
      </c>
      <c r="AT348" s="250">
        <f t="shared" si="213"/>
        <v>1</v>
      </c>
      <c r="AU348" s="250">
        <f t="shared" si="214"/>
        <v>0</v>
      </c>
      <c r="AV348" s="250">
        <f t="shared" si="215"/>
        <v>0</v>
      </c>
      <c r="AW348" s="250">
        <f t="shared" si="216"/>
        <v>0</v>
      </c>
      <c r="AX348" s="250">
        <f t="shared" si="217"/>
        <v>0</v>
      </c>
      <c r="AY348" s="89"/>
      <c r="AZ348" s="111"/>
      <c r="BA348" s="111"/>
      <c r="BB348" s="111"/>
      <c r="BC348" s="111"/>
      <c r="BD348" s="111"/>
      <c r="BE348" s="111"/>
      <c r="BF348" s="111"/>
      <c r="BG348" s="111"/>
      <c r="BH348" s="89"/>
      <c r="BI348" s="89"/>
      <c r="BJ348" s="89"/>
      <c r="BK348" s="89"/>
      <c r="BL348" s="89"/>
    </row>
    <row r="349" spans="1:64" x14ac:dyDescent="0.25">
      <c r="A349" s="86">
        <f t="shared" si="186"/>
        <v>348</v>
      </c>
      <c r="B349" s="113">
        <v>4.1066687884318649E-3</v>
      </c>
      <c r="C349" s="88"/>
      <c r="D349" s="88"/>
      <c r="E349" s="194">
        <f t="shared" si="189"/>
        <v>-1.5430850943064206E-2</v>
      </c>
      <c r="F349" s="89">
        <f t="shared" si="202"/>
        <v>-1.676653532078851E-3</v>
      </c>
      <c r="G349" s="113">
        <v>0.11902114764475413</v>
      </c>
      <c r="H349" s="88"/>
      <c r="I349" s="84">
        <f t="shared" si="190"/>
        <v>17670.046993319334</v>
      </c>
      <c r="J349" s="84">
        <f t="shared" si="191"/>
        <v>17766.258354126436</v>
      </c>
      <c r="K349" s="84">
        <f t="shared" si="192"/>
        <v>17862.469714933533</v>
      </c>
      <c r="L349" s="84">
        <f t="shared" si="193"/>
        <v>17958.681075740635</v>
      </c>
      <c r="M349" s="108">
        <f>IF(T349&lt;&gt;0,(((G349+1)*('Data Raw'!$N$1007-'Data Raw'!$N$1008)/2+'Data Raw'!$N$1008)*'Data Raw'!$M$1010+'Data Raw'!$M$1009)*AE349+AE349)</f>
        <v>18054.892436547732</v>
      </c>
      <c r="N349" s="84">
        <f t="shared" si="194"/>
        <v>18151.10379735483</v>
      </c>
      <c r="O349" s="84">
        <f t="shared" si="195"/>
        <v>18247.315158161931</v>
      </c>
      <c r="P349" s="84">
        <f t="shared" si="196"/>
        <v>18343.526518969029</v>
      </c>
      <c r="Q349" s="84">
        <f t="shared" si="197"/>
        <v>18439.73787977613</v>
      </c>
      <c r="R349" s="166" t="str">
        <f t="shared" si="203"/>
        <v/>
      </c>
      <c r="S349" s="109">
        <f>'Data Raw'!E391</f>
        <v>17965.330000000002</v>
      </c>
      <c r="T349" s="109">
        <f>'Data Raw'!G391</f>
        <v>18147.95</v>
      </c>
      <c r="U349" s="109">
        <f>'Data Raw'!D391</f>
        <v>18195.09</v>
      </c>
      <c r="V349" s="166" t="str">
        <f t="shared" si="204"/>
        <v/>
      </c>
      <c r="W349" s="89">
        <f t="shared" si="187"/>
        <v>-93.057563452268369</v>
      </c>
      <c r="X349" s="89">
        <f t="shared" si="188"/>
        <v>8659.7101156729532</v>
      </c>
      <c r="Y349" s="89">
        <f t="shared" si="205"/>
        <v>181.58773278113964</v>
      </c>
      <c r="Z349" s="109">
        <f t="shared" si="198"/>
        <v>229.7599999999984</v>
      </c>
      <c r="AA349" s="89">
        <f t="shared" si="206"/>
        <v>241.33632996712106</v>
      </c>
      <c r="AB349" s="89">
        <f t="shared" si="207"/>
        <v>17874.154139449271</v>
      </c>
      <c r="AC349" s="89">
        <f t="shared" si="210"/>
        <v>18287.70586055073</v>
      </c>
      <c r="AD349" s="89">
        <f t="shared" si="211"/>
        <v>1</v>
      </c>
      <c r="AE349" s="89">
        <f>'Data Raw'!C391</f>
        <v>18080.93</v>
      </c>
      <c r="AF349" s="89"/>
      <c r="AG349" s="89">
        <f t="shared" si="182"/>
        <v>67.020000000000437</v>
      </c>
      <c r="AH349" s="89">
        <f t="shared" si="183"/>
        <v>-26.037563452267932</v>
      </c>
      <c r="AI349" s="109">
        <f t="shared" si="184"/>
        <v>-1</v>
      </c>
      <c r="AJ349" s="109">
        <f t="shared" si="199"/>
        <v>48.105680403549307</v>
      </c>
      <c r="AK349" s="88"/>
      <c r="AL349" s="191" t="str">
        <f t="shared" si="200"/>
        <v/>
      </c>
      <c r="AM349" s="191">
        <f t="shared" si="201"/>
        <v>-67.020000000000437</v>
      </c>
      <c r="AN349" s="88"/>
      <c r="AO349" s="191"/>
      <c r="AP349" s="191">
        <f t="shared" si="185"/>
        <v>4491.6804000000584</v>
      </c>
      <c r="AQ349" s="191">
        <f t="shared" si="208"/>
        <v>133.95916026018102</v>
      </c>
      <c r="AR349" s="191">
        <f t="shared" si="209"/>
        <v>-47.628572520958613</v>
      </c>
      <c r="AS349" s="250">
        <f t="shared" si="212"/>
        <v>0</v>
      </c>
      <c r="AT349" s="250">
        <f t="shared" si="213"/>
        <v>0</v>
      </c>
      <c r="AU349" s="250">
        <f t="shared" si="214"/>
        <v>0</v>
      </c>
      <c r="AV349" s="250">
        <f t="shared" si="215"/>
        <v>1</v>
      </c>
      <c r="AW349" s="250">
        <f t="shared" si="216"/>
        <v>0</v>
      </c>
      <c r="AX349" s="250">
        <f t="shared" si="217"/>
        <v>0</v>
      </c>
      <c r="AY349" s="89"/>
      <c r="AZ349" s="111"/>
      <c r="BA349" s="111"/>
      <c r="BB349" s="111"/>
      <c r="BC349" s="111"/>
      <c r="BD349" s="111"/>
      <c r="BE349" s="111"/>
      <c r="BF349" s="111"/>
      <c r="BG349" s="111"/>
      <c r="BH349" s="89"/>
      <c r="BI349" s="89"/>
      <c r="BJ349" s="89"/>
      <c r="BK349" s="89"/>
      <c r="BL349" s="89"/>
    </row>
    <row r="350" spans="1:64" x14ac:dyDescent="0.25">
      <c r="A350" s="86">
        <f t="shared" si="186"/>
        <v>349</v>
      </c>
      <c r="B350" s="113">
        <v>6.2258922930226168E-3</v>
      </c>
      <c r="C350" s="88"/>
      <c r="D350" s="88"/>
      <c r="E350" s="194">
        <f t="shared" si="189"/>
        <v>2.1192235045907519E-3</v>
      </c>
      <c r="F350" s="89">
        <f t="shared" si="202"/>
        <v>-1.1343853839831935E-3</v>
      </c>
      <c r="G350" s="113">
        <v>0.1315031757789985</v>
      </c>
      <c r="H350" s="88"/>
      <c r="I350" s="84">
        <f t="shared" si="190"/>
        <v>17684.513642906684</v>
      </c>
      <c r="J350" s="84">
        <f t="shared" si="191"/>
        <v>17775.307509297254</v>
      </c>
      <c r="K350" s="84">
        <f t="shared" si="192"/>
        <v>17866.101375687824</v>
      </c>
      <c r="L350" s="84">
        <f t="shared" si="193"/>
        <v>17956.895242078393</v>
      </c>
      <c r="M350" s="108">
        <f>IF(T350&lt;&gt;0,(((G350+1)*('Data Raw'!$N$1007-'Data Raw'!$N$1008)/2+'Data Raw'!$N$1008)*'Data Raw'!$M$1010+'Data Raw'!$M$1009)*AE350+AE350)</f>
        <v>18047.689108468963</v>
      </c>
      <c r="N350" s="84">
        <f t="shared" si="194"/>
        <v>18138.482974859533</v>
      </c>
      <c r="O350" s="84">
        <f t="shared" si="195"/>
        <v>18229.276841250103</v>
      </c>
      <c r="P350" s="84">
        <f t="shared" si="196"/>
        <v>18320.070707640672</v>
      </c>
      <c r="Q350" s="84">
        <f t="shared" si="197"/>
        <v>18410.864574031242</v>
      </c>
      <c r="R350" s="166" t="str">
        <f t="shared" si="203"/>
        <v/>
      </c>
      <c r="S350" s="109">
        <f>'Data Raw'!E392</f>
        <v>17926.29</v>
      </c>
      <c r="T350" s="109">
        <f>'Data Raw'!G392</f>
        <v>17933.27</v>
      </c>
      <c r="U350" s="109">
        <f>'Data Raw'!D392</f>
        <v>18165.95</v>
      </c>
      <c r="V350" s="166">
        <f t="shared" si="204"/>
        <v>1</v>
      </c>
      <c r="W350" s="89">
        <f t="shared" si="187"/>
        <v>114.4191084689628</v>
      </c>
      <c r="X350" s="89">
        <f t="shared" si="188"/>
        <v>13091.732382832275</v>
      </c>
      <c r="Y350" s="89">
        <f t="shared" si="205"/>
        <v>173.59079985595011</v>
      </c>
      <c r="Z350" s="109">
        <f t="shared" si="198"/>
        <v>239.65999999999985</v>
      </c>
      <c r="AA350" s="89">
        <f t="shared" si="206"/>
        <v>241.0968542575323</v>
      </c>
      <c r="AB350" s="89">
        <f t="shared" si="207"/>
        <v>17850.454119527949</v>
      </c>
      <c r="AC350" s="89">
        <f t="shared" si="210"/>
        <v>18260.725880472051</v>
      </c>
      <c r="AD350" s="89">
        <f t="shared" si="211"/>
        <v>1</v>
      </c>
      <c r="AE350" s="89">
        <f>'Data Raw'!C392</f>
        <v>18055.59</v>
      </c>
      <c r="AF350" s="89"/>
      <c r="AG350" s="89">
        <f t="shared" si="182"/>
        <v>-122.31999999999971</v>
      </c>
      <c r="AH350" s="89">
        <f t="shared" si="183"/>
        <v>-7.9008915310369048</v>
      </c>
      <c r="AI350" s="109">
        <f t="shared" si="184"/>
        <v>-1</v>
      </c>
      <c r="AJ350" s="109">
        <f t="shared" si="199"/>
        <v>45.396933195284909</v>
      </c>
      <c r="AK350" s="88"/>
      <c r="AL350" s="191">
        <f t="shared" si="200"/>
        <v>67.020000000000437</v>
      </c>
      <c r="AM350" s="191" t="str">
        <f t="shared" si="201"/>
        <v/>
      </c>
      <c r="AN350" s="88"/>
      <c r="AO350" s="191"/>
      <c r="AP350" s="191">
        <f t="shared" si="185"/>
        <v>14962.182399999929</v>
      </c>
      <c r="AQ350" s="191">
        <f t="shared" si="208"/>
        <v>132.665920231272</v>
      </c>
      <c r="AR350" s="191">
        <f t="shared" si="209"/>
        <v>-40.924879624678113</v>
      </c>
      <c r="AS350" s="250">
        <f t="shared" si="212"/>
        <v>0</v>
      </c>
      <c r="AT350" s="250">
        <f t="shared" si="213"/>
        <v>0</v>
      </c>
      <c r="AU350" s="250">
        <f t="shared" si="214"/>
        <v>1</v>
      </c>
      <c r="AV350" s="250">
        <f t="shared" si="215"/>
        <v>0</v>
      </c>
      <c r="AW350" s="250">
        <f t="shared" si="216"/>
        <v>0</v>
      </c>
      <c r="AX350" s="250">
        <f t="shared" si="217"/>
        <v>0</v>
      </c>
      <c r="AY350" s="89"/>
      <c r="AZ350" s="111"/>
      <c r="BA350" s="111"/>
      <c r="BB350" s="111"/>
      <c r="BC350" s="111"/>
      <c r="BD350" s="111"/>
      <c r="BE350" s="111"/>
      <c r="BF350" s="111"/>
      <c r="BG350" s="111"/>
      <c r="BH350" s="89"/>
      <c r="BI350" s="89"/>
      <c r="BJ350" s="89"/>
      <c r="BK350" s="89"/>
      <c r="BL350" s="89"/>
    </row>
    <row r="351" spans="1:64" x14ac:dyDescent="0.25">
      <c r="A351" s="86">
        <f t="shared" si="186"/>
        <v>350</v>
      </c>
      <c r="B351" s="113">
        <v>5.2419697204925926E-3</v>
      </c>
      <c r="C351" s="88"/>
      <c r="D351" s="88"/>
      <c r="E351" s="194">
        <f t="shared" si="189"/>
        <v>-9.8392257253002418E-4</v>
      </c>
      <c r="F351" s="89">
        <f t="shared" si="202"/>
        <v>-1.1128906966327407E-3</v>
      </c>
      <c r="G351" s="113">
        <v>0.11585559867494465</v>
      </c>
      <c r="H351" s="88"/>
      <c r="I351" s="84">
        <f t="shared" si="190"/>
        <v>17404.560728840639</v>
      </c>
      <c r="J351" s="84">
        <f t="shared" si="191"/>
        <v>17491.35612876861</v>
      </c>
      <c r="K351" s="84">
        <f t="shared" si="192"/>
        <v>17578.151528696588</v>
      </c>
      <c r="L351" s="84">
        <f t="shared" si="193"/>
        <v>17664.946928624562</v>
      </c>
      <c r="M351" s="108">
        <f>IF(T351&lt;&gt;0,(((G351+1)*('Data Raw'!$N$1007-'Data Raw'!$N$1008)/2+'Data Raw'!$N$1008)*'Data Raw'!$M$1010+'Data Raw'!$M$1009)*AE351+AE351)</f>
        <v>17751.742328552536</v>
      </c>
      <c r="N351" s="84">
        <f t="shared" si="194"/>
        <v>17838.537728480511</v>
      </c>
      <c r="O351" s="84">
        <f t="shared" si="195"/>
        <v>17925.333128408485</v>
      </c>
      <c r="P351" s="84">
        <f t="shared" si="196"/>
        <v>18012.128528336463</v>
      </c>
      <c r="Q351" s="84">
        <f t="shared" si="197"/>
        <v>18098.923928264434</v>
      </c>
      <c r="R351" s="166" t="str">
        <f t="shared" si="203"/>
        <v/>
      </c>
      <c r="S351" s="109">
        <f>'Data Raw'!E393</f>
        <v>17727.400000000001</v>
      </c>
      <c r="T351" s="109">
        <f>'Data Raw'!G393</f>
        <v>17855.14</v>
      </c>
      <c r="U351" s="109">
        <f>'Data Raw'!D393</f>
        <v>18077.64</v>
      </c>
      <c r="V351" s="166" t="str">
        <f t="shared" si="204"/>
        <v/>
      </c>
      <c r="W351" s="89">
        <f t="shared" si="187"/>
        <v>-103.39767144746293</v>
      </c>
      <c r="X351" s="89">
        <f t="shared" si="188"/>
        <v>10691.07846075749</v>
      </c>
      <c r="Y351" s="89">
        <f t="shared" si="205"/>
        <v>165.3972159156464</v>
      </c>
      <c r="Z351" s="109">
        <f t="shared" si="198"/>
        <v>350.23999999999796</v>
      </c>
      <c r="AA351" s="89">
        <f t="shared" si="206"/>
        <v>256.68873222074166</v>
      </c>
      <c r="AB351" s="89">
        <f t="shared" si="207"/>
        <v>17576.937673881097</v>
      </c>
      <c r="AC351" s="89">
        <f t="shared" si="210"/>
        <v>17986.802326118901</v>
      </c>
      <c r="AD351" s="89">
        <f t="shared" si="211"/>
        <v>1</v>
      </c>
      <c r="AE351" s="89">
        <f>'Data Raw'!C393</f>
        <v>17781.87</v>
      </c>
      <c r="AF351" s="89"/>
      <c r="AG351" s="89">
        <f t="shared" si="182"/>
        <v>73.270000000000437</v>
      </c>
      <c r="AH351" s="89">
        <f t="shared" si="183"/>
        <v>-30.12767144746249</v>
      </c>
      <c r="AI351" s="109">
        <f t="shared" si="184"/>
        <v>-1</v>
      </c>
      <c r="AJ351" s="109">
        <f t="shared" si="199"/>
        <v>43.397699963987527</v>
      </c>
      <c r="AK351" s="88"/>
      <c r="AL351" s="191" t="str">
        <f t="shared" si="200"/>
        <v/>
      </c>
      <c r="AM351" s="191">
        <f t="shared" si="201"/>
        <v>-73.270000000000437</v>
      </c>
      <c r="AN351" s="88"/>
      <c r="AO351" s="191"/>
      <c r="AP351" s="191">
        <f t="shared" si="185"/>
        <v>5368.4929000000639</v>
      </c>
      <c r="AQ351" s="191">
        <f t="shared" si="208"/>
        <v>126.06637353890849</v>
      </c>
      <c r="AR351" s="191">
        <f t="shared" si="209"/>
        <v>-39.330842376737905</v>
      </c>
      <c r="AS351" s="250">
        <f t="shared" si="212"/>
        <v>0</v>
      </c>
      <c r="AT351" s="250">
        <f t="shared" si="213"/>
        <v>0</v>
      </c>
      <c r="AU351" s="250">
        <f t="shared" si="214"/>
        <v>0</v>
      </c>
      <c r="AV351" s="250">
        <f t="shared" si="215"/>
        <v>1</v>
      </c>
      <c r="AW351" s="250">
        <f t="shared" si="216"/>
        <v>0</v>
      </c>
      <c r="AX351" s="250">
        <f t="shared" si="217"/>
        <v>0</v>
      </c>
      <c r="AY351" s="89"/>
      <c r="AZ351" s="111"/>
      <c r="BA351" s="111"/>
      <c r="BB351" s="111"/>
      <c r="BC351" s="111"/>
      <c r="BD351" s="111"/>
      <c r="BE351" s="111"/>
      <c r="BF351" s="111"/>
      <c r="BG351" s="111"/>
      <c r="BH351" s="89"/>
      <c r="BI351" s="89"/>
      <c r="BJ351" s="89"/>
      <c r="BK351" s="89"/>
      <c r="BL351" s="89"/>
    </row>
    <row r="352" spans="1:64" x14ac:dyDescent="0.25">
      <c r="A352" s="86">
        <f t="shared" si="186"/>
        <v>351</v>
      </c>
      <c r="B352" s="113">
        <v>5.085081492507479E-4</v>
      </c>
      <c r="C352" s="88"/>
      <c r="D352" s="88"/>
      <c r="E352" s="194">
        <f t="shared" si="189"/>
        <v>-4.7334615712418451E-3</v>
      </c>
      <c r="F352" s="89">
        <f t="shared" si="202"/>
        <v>-1.6301151072911843E-3</v>
      </c>
      <c r="G352" s="113">
        <v>0.12952012674056002</v>
      </c>
      <c r="H352" s="88"/>
      <c r="I352" s="84">
        <f t="shared" si="190"/>
        <v>17497.208539524359</v>
      </c>
      <c r="J352" s="84">
        <f t="shared" si="191"/>
        <v>17579.907147482183</v>
      </c>
      <c r="K352" s="84">
        <f t="shared" si="192"/>
        <v>17662.605755440007</v>
      </c>
      <c r="L352" s="84">
        <f t="shared" si="193"/>
        <v>17745.30436339783</v>
      </c>
      <c r="M352" s="108">
        <f>IF(T352&lt;&gt;0,(((G352+1)*('Data Raw'!$N$1007-'Data Raw'!$N$1008)/2+'Data Raw'!$N$1008)*'Data Raw'!$M$1010+'Data Raw'!$M$1009)*AE352+AE352)</f>
        <v>17828.002971355654</v>
      </c>
      <c r="N352" s="84">
        <f t="shared" si="194"/>
        <v>17910.701579313478</v>
      </c>
      <c r="O352" s="84">
        <f t="shared" si="195"/>
        <v>17993.400187271302</v>
      </c>
      <c r="P352" s="84">
        <f t="shared" si="196"/>
        <v>18076.098795229125</v>
      </c>
      <c r="Q352" s="84">
        <f t="shared" si="197"/>
        <v>18158.797403186949</v>
      </c>
      <c r="R352" s="166" t="str">
        <f t="shared" si="203"/>
        <v/>
      </c>
      <c r="S352" s="109">
        <f>'Data Raw'!E394</f>
        <v>17648.419999999998</v>
      </c>
      <c r="T352" s="109">
        <f>'Data Raw'!G394</f>
        <v>17860.310000000001</v>
      </c>
      <c r="U352" s="109">
        <f>'Data Raw'!D394</f>
        <v>17904.21</v>
      </c>
      <c r="V352" s="166" t="str">
        <f t="shared" si="204"/>
        <v/>
      </c>
      <c r="W352" s="89">
        <f t="shared" si="187"/>
        <v>-32.307028644347156</v>
      </c>
      <c r="X352" s="89">
        <f t="shared" si="188"/>
        <v>1043.7440998266677</v>
      </c>
      <c r="Y352" s="89">
        <f t="shared" si="205"/>
        <v>153.61416336100393</v>
      </c>
      <c r="Z352" s="109">
        <f t="shared" si="198"/>
        <v>255.79000000000087</v>
      </c>
      <c r="AA352" s="89">
        <f t="shared" si="206"/>
        <v>256.56034190349294</v>
      </c>
      <c r="AB352" s="89">
        <f t="shared" si="207"/>
        <v>17620.464577612373</v>
      </c>
      <c r="AC352" s="89">
        <f t="shared" si="210"/>
        <v>18056.83542238763</v>
      </c>
      <c r="AD352" s="89">
        <f t="shared" si="211"/>
        <v>1</v>
      </c>
      <c r="AE352" s="89">
        <f>'Data Raw'!C394</f>
        <v>17838.650000000001</v>
      </c>
      <c r="AF352" s="89"/>
      <c r="AG352" s="89">
        <f t="shared" si="182"/>
        <v>21.659999999999854</v>
      </c>
      <c r="AH352" s="89">
        <f t="shared" si="183"/>
        <v>-10.647028644347301</v>
      </c>
      <c r="AI352" s="109">
        <f t="shared" si="184"/>
        <v>-1</v>
      </c>
      <c r="AJ352" s="109">
        <f t="shared" si="199"/>
        <v>41.3493039789116</v>
      </c>
      <c r="AK352" s="88"/>
      <c r="AL352" s="191" t="str">
        <f t="shared" si="200"/>
        <v/>
      </c>
      <c r="AM352" s="191">
        <f t="shared" si="201"/>
        <v>-21.659999999999854</v>
      </c>
      <c r="AN352" s="88"/>
      <c r="AO352" s="191"/>
      <c r="AP352" s="191">
        <f t="shared" si="185"/>
        <v>469.15559999999368</v>
      </c>
      <c r="AQ352" s="191">
        <f t="shared" si="208"/>
        <v>114.46566536791865</v>
      </c>
      <c r="AR352" s="191">
        <f t="shared" si="209"/>
        <v>-39.148497993085286</v>
      </c>
      <c r="AS352" s="250">
        <f t="shared" si="212"/>
        <v>0</v>
      </c>
      <c r="AT352" s="250">
        <f t="shared" si="213"/>
        <v>0</v>
      </c>
      <c r="AU352" s="250">
        <f t="shared" si="214"/>
        <v>0</v>
      </c>
      <c r="AV352" s="250">
        <f t="shared" si="215"/>
        <v>1</v>
      </c>
      <c r="AW352" s="250">
        <f t="shared" si="216"/>
        <v>0</v>
      </c>
      <c r="AX352" s="250">
        <f t="shared" si="217"/>
        <v>0</v>
      </c>
      <c r="AY352" s="89"/>
      <c r="AZ352" s="111"/>
      <c r="BA352" s="111"/>
      <c r="BB352" s="111"/>
      <c r="BC352" s="111"/>
      <c r="BD352" s="111"/>
      <c r="BE352" s="111"/>
      <c r="BF352" s="111"/>
      <c r="BG352" s="111"/>
      <c r="BH352" s="89"/>
      <c r="BI352" s="89"/>
      <c r="BJ352" s="89"/>
      <c r="BK352" s="89"/>
      <c r="BL352" s="89"/>
    </row>
    <row r="353" spans="1:64" x14ac:dyDescent="0.25">
      <c r="A353" s="86">
        <f t="shared" si="186"/>
        <v>352</v>
      </c>
      <c r="B353" s="113">
        <v>0.10011978622798859</v>
      </c>
      <c r="C353" s="88"/>
      <c r="D353" s="88"/>
      <c r="E353" s="194">
        <f t="shared" si="189"/>
        <v>9.9611278078737847E-2</v>
      </c>
      <c r="F353" s="89">
        <f t="shared" si="202"/>
        <v>1.2832941062141534E-2</v>
      </c>
      <c r="G353" s="113">
        <v>0.13510615398921133</v>
      </c>
      <c r="H353" s="88"/>
      <c r="I353" s="84">
        <f t="shared" si="190"/>
        <v>17393.537661496812</v>
      </c>
      <c r="J353" s="84">
        <f t="shared" si="191"/>
        <v>17470.344743177309</v>
      </c>
      <c r="K353" s="84">
        <f t="shared" si="192"/>
        <v>17547.151824857814</v>
      </c>
      <c r="L353" s="84">
        <f t="shared" si="193"/>
        <v>17623.958906538315</v>
      </c>
      <c r="M353" s="108">
        <f>IF(T353&lt;&gt;0,(((G353+1)*('Data Raw'!$N$1007-'Data Raw'!$N$1008)/2+'Data Raw'!$N$1008)*'Data Raw'!$M$1010+'Data Raw'!$M$1009)*AE353+AE353)</f>
        <v>17700.765988218816</v>
      </c>
      <c r="N353" s="84">
        <f t="shared" si="194"/>
        <v>17777.573069899317</v>
      </c>
      <c r="O353" s="84">
        <f t="shared" si="195"/>
        <v>17854.380151579819</v>
      </c>
      <c r="P353" s="84">
        <f t="shared" si="196"/>
        <v>17931.187233260323</v>
      </c>
      <c r="Q353" s="84">
        <f t="shared" si="197"/>
        <v>18007.994314940821</v>
      </c>
      <c r="R353" s="166" t="str">
        <f t="shared" si="203"/>
        <v/>
      </c>
      <c r="S353" s="109">
        <f>'Data Raw'!E395</f>
        <v>17184.54</v>
      </c>
      <c r="T353" s="109">
        <f>'Data Raw'!G395</f>
        <v>17250.88</v>
      </c>
      <c r="U353" s="109">
        <f>'Data Raw'!D395</f>
        <v>17703.39</v>
      </c>
      <c r="V353" s="166">
        <f t="shared" si="204"/>
        <v>1</v>
      </c>
      <c r="W353" s="89">
        <f t="shared" si="187"/>
        <v>449.88598821881533</v>
      </c>
      <c r="X353" s="89">
        <f t="shared" si="188"/>
        <v>202397.40239562004</v>
      </c>
      <c r="Y353" s="89">
        <f t="shared" si="205"/>
        <v>221.67584748463796</v>
      </c>
      <c r="Z353" s="109">
        <f t="shared" si="198"/>
        <v>518.84999999999854</v>
      </c>
      <c r="AA353" s="89">
        <f t="shared" si="206"/>
        <v>294.03029306013661</v>
      </c>
      <c r="AB353" s="89">
        <f t="shared" si="207"/>
        <v>17485.31370938203</v>
      </c>
      <c r="AC353" s="89">
        <f t="shared" si="210"/>
        <v>17921.466290617969</v>
      </c>
      <c r="AD353" s="89" t="str">
        <f t="shared" si="211"/>
        <v/>
      </c>
      <c r="AE353" s="89">
        <f>'Data Raw'!C395</f>
        <v>17703.39</v>
      </c>
      <c r="AF353" s="89"/>
      <c r="AG353" s="89">
        <f t="shared" si="182"/>
        <v>-452.5099999999984</v>
      </c>
      <c r="AH353" s="89">
        <f t="shared" si="183"/>
        <v>-2.6240117811830714</v>
      </c>
      <c r="AI353" s="109">
        <f t="shared" si="184"/>
        <v>-1</v>
      </c>
      <c r="AJ353" s="109">
        <f t="shared" si="199"/>
        <v>38.403540840250983</v>
      </c>
      <c r="AK353" s="88"/>
      <c r="AL353" s="191">
        <f t="shared" si="200"/>
        <v>21.659999999999854</v>
      </c>
      <c r="AM353" s="191" t="str">
        <f t="shared" si="201"/>
        <v/>
      </c>
      <c r="AN353" s="88"/>
      <c r="AO353" s="191"/>
      <c r="AP353" s="191">
        <f t="shared" si="185"/>
        <v>204765.30009999854</v>
      </c>
      <c r="AQ353" s="191">
        <f t="shared" si="208"/>
        <v>152.02614699370528</v>
      </c>
      <c r="AR353" s="191">
        <f t="shared" si="209"/>
        <v>-69.649700490932673</v>
      </c>
      <c r="AS353" s="250">
        <f t="shared" si="212"/>
        <v>0</v>
      </c>
      <c r="AT353" s="250">
        <f t="shared" si="213"/>
        <v>0</v>
      </c>
      <c r="AU353" s="250">
        <f t="shared" si="214"/>
        <v>0</v>
      </c>
      <c r="AV353" s="250">
        <f t="shared" si="215"/>
        <v>0</v>
      </c>
      <c r="AW353" s="250">
        <f t="shared" si="216"/>
        <v>0</v>
      </c>
      <c r="AX353" s="250">
        <f t="shared" si="217"/>
        <v>0</v>
      </c>
      <c r="AY353" s="89"/>
      <c r="AZ353" s="111"/>
      <c r="BA353" s="111"/>
      <c r="BB353" s="111"/>
      <c r="BC353" s="111"/>
      <c r="BD353" s="111"/>
      <c r="BE353" s="111"/>
      <c r="BF353" s="111"/>
      <c r="BG353" s="111"/>
      <c r="BH353" s="89"/>
      <c r="BI353" s="89"/>
      <c r="BJ353" s="89"/>
      <c r="BK353" s="89"/>
      <c r="BL353" s="89"/>
    </row>
    <row r="354" spans="1:64" x14ac:dyDescent="0.25">
      <c r="A354" s="86">
        <f t="shared" si="186"/>
        <v>353</v>
      </c>
      <c r="B354" s="113">
        <v>4.8182779059641766E-2</v>
      </c>
      <c r="C354" s="88"/>
      <c r="D354" s="88"/>
      <c r="E354" s="194">
        <f t="shared" si="189"/>
        <v>-5.1937007168346823E-2</v>
      </c>
      <c r="F354" s="89">
        <f t="shared" si="202"/>
        <v>3.5800913149289116E-3</v>
      </c>
      <c r="G354" s="113">
        <v>6.9946187658461084E-2</v>
      </c>
      <c r="H354" s="88"/>
      <c r="I354" s="84">
        <f t="shared" si="190"/>
        <v>17032.265911960272</v>
      </c>
      <c r="J354" s="84">
        <f t="shared" si="191"/>
        <v>17143.103835702594</v>
      </c>
      <c r="K354" s="84">
        <f t="shared" si="192"/>
        <v>17253.941759444911</v>
      </c>
      <c r="L354" s="84">
        <f t="shared" si="193"/>
        <v>17364.779683187233</v>
      </c>
      <c r="M354" s="108">
        <f>IF(T354&lt;&gt;0,(((G354+1)*('Data Raw'!$N$1007-'Data Raw'!$N$1008)/2+'Data Raw'!$N$1008)*'Data Raw'!$M$1010+'Data Raw'!$M$1009)*AE354+AE354)</f>
        <v>17475.617606929551</v>
      </c>
      <c r="N354" s="84">
        <f t="shared" si="194"/>
        <v>17586.455530671868</v>
      </c>
      <c r="O354" s="84">
        <f t="shared" si="195"/>
        <v>17697.29345441419</v>
      </c>
      <c r="P354" s="84">
        <f t="shared" si="196"/>
        <v>17808.131378156508</v>
      </c>
      <c r="Q354" s="84">
        <f t="shared" si="197"/>
        <v>17918.969301898829</v>
      </c>
      <c r="R354" s="166" t="str">
        <f t="shared" si="203"/>
        <v/>
      </c>
      <c r="S354" s="109">
        <f>'Data Raw'!E396</f>
        <v>17046.830000000002</v>
      </c>
      <c r="T354" s="109">
        <f>'Data Raw'!G396</f>
        <v>17165.87</v>
      </c>
      <c r="U354" s="109">
        <f>'Data Raw'!D396</f>
        <v>17629.669999999998</v>
      </c>
      <c r="V354" s="166">
        <f t="shared" si="204"/>
        <v>1</v>
      </c>
      <c r="W354" s="89">
        <f t="shared" si="187"/>
        <v>309.74760692955169</v>
      </c>
      <c r="X354" s="89">
        <f t="shared" si="188"/>
        <v>95943.579998584057</v>
      </c>
      <c r="Y354" s="89">
        <f t="shared" si="205"/>
        <v>236.27606980781096</v>
      </c>
      <c r="Z354" s="109">
        <f t="shared" si="198"/>
        <v>582.83999999999651</v>
      </c>
      <c r="AA354" s="89">
        <f t="shared" si="206"/>
        <v>335.28882262297373</v>
      </c>
      <c r="AB354" s="89">
        <f t="shared" si="207"/>
        <v>17320.244250898882</v>
      </c>
      <c r="AC354" s="89">
        <f t="shared" si="210"/>
        <v>17820.095749101114</v>
      </c>
      <c r="AD354" s="89" t="str">
        <f t="shared" si="211"/>
        <v/>
      </c>
      <c r="AE354" s="89">
        <f>'Data Raw'!C396</f>
        <v>17570.169999999998</v>
      </c>
      <c r="AF354" s="89"/>
      <c r="AG354" s="89">
        <f t="shared" si="182"/>
        <v>-404.29999999999927</v>
      </c>
      <c r="AH354" s="89">
        <f t="shared" si="183"/>
        <v>-94.552393070447579</v>
      </c>
      <c r="AI354" s="109">
        <f t="shared" si="184"/>
        <v>-1</v>
      </c>
      <c r="AJ354" s="109">
        <f t="shared" si="199"/>
        <v>50</v>
      </c>
      <c r="AK354" s="88"/>
      <c r="AL354" s="191">
        <f t="shared" si="200"/>
        <v>452.5099999999984</v>
      </c>
      <c r="AM354" s="191" t="str">
        <f t="shared" si="201"/>
        <v/>
      </c>
      <c r="AN354" s="88"/>
      <c r="AO354" s="191"/>
      <c r="AP354" s="191">
        <f t="shared" si="185"/>
        <v>163458.48999999941</v>
      </c>
      <c r="AQ354" s="191">
        <f t="shared" si="208"/>
        <v>180.05657510551572</v>
      </c>
      <c r="AR354" s="191">
        <f t="shared" si="209"/>
        <v>-56.219494702295236</v>
      </c>
      <c r="AS354" s="250">
        <f t="shared" si="212"/>
        <v>0</v>
      </c>
      <c r="AT354" s="250">
        <f t="shared" si="213"/>
        <v>1</v>
      </c>
      <c r="AU354" s="250">
        <f t="shared" si="214"/>
        <v>0</v>
      </c>
      <c r="AV354" s="250">
        <f t="shared" si="215"/>
        <v>0</v>
      </c>
      <c r="AW354" s="250">
        <f t="shared" si="216"/>
        <v>0</v>
      </c>
      <c r="AX354" s="250">
        <f t="shared" si="217"/>
        <v>0</v>
      </c>
      <c r="AY354" s="89"/>
      <c r="AZ354" s="111"/>
      <c r="BA354" s="111"/>
      <c r="BB354" s="111"/>
      <c r="BC354" s="111"/>
      <c r="BD354" s="111"/>
      <c r="BE354" s="111"/>
      <c r="BF354" s="111"/>
      <c r="BG354" s="111"/>
      <c r="BH354" s="89"/>
      <c r="BI354" s="89"/>
      <c r="BJ354" s="89"/>
      <c r="BK354" s="89"/>
      <c r="BL354" s="89"/>
    </row>
    <row r="355" spans="1:64" x14ac:dyDescent="0.25">
      <c r="A355" s="86">
        <f t="shared" si="186"/>
        <v>354</v>
      </c>
      <c r="B355" s="113">
        <v>2.3429139663572584E-2</v>
      </c>
      <c r="C355" s="88"/>
      <c r="D355" s="88"/>
      <c r="E355" s="194">
        <f t="shared" si="189"/>
        <v>-2.4753639396069182E-2</v>
      </c>
      <c r="F355" s="89">
        <f t="shared" si="202"/>
        <v>-4.6758450092795889E-4</v>
      </c>
      <c r="G355" s="113">
        <v>2.5158208911601285E-2</v>
      </c>
      <c r="H355" s="88"/>
      <c r="I355" s="84">
        <f t="shared" si="190"/>
        <v>16539.253991353653</v>
      </c>
      <c r="J355" s="84">
        <f t="shared" si="191"/>
        <v>16657.392026257563</v>
      </c>
      <c r="K355" s="84">
        <f t="shared" si="192"/>
        <v>16775.530061161466</v>
      </c>
      <c r="L355" s="84">
        <f t="shared" si="193"/>
        <v>16893.668096065372</v>
      </c>
      <c r="M355" s="108">
        <f>IF(T355&lt;&gt;0,(((G355+1)*('Data Raw'!$N$1007-'Data Raw'!$N$1008)/2+'Data Raw'!$N$1008)*'Data Raw'!$M$1010+'Data Raw'!$M$1009)*AE355+AE355)</f>
        <v>17011.806130969278</v>
      </c>
      <c r="N355" s="84">
        <f t="shared" si="194"/>
        <v>17129.944165873185</v>
      </c>
      <c r="O355" s="84">
        <f t="shared" si="195"/>
        <v>17248.082200777091</v>
      </c>
      <c r="P355" s="84">
        <f t="shared" si="196"/>
        <v>17366.220235680994</v>
      </c>
      <c r="Q355" s="84">
        <f t="shared" si="197"/>
        <v>17484.358270584904</v>
      </c>
      <c r="R355" s="166" t="str">
        <f t="shared" si="203"/>
        <v/>
      </c>
      <c r="S355" s="109">
        <f>'Data Raw'!E397</f>
        <v>17016.28</v>
      </c>
      <c r="T355" s="109">
        <f>'Data Raw'!G397</f>
        <v>17222.830000000002</v>
      </c>
      <c r="U355" s="109">
        <f>'Data Raw'!D397</f>
        <v>17344.810000000001</v>
      </c>
      <c r="V355" s="166" t="str">
        <f t="shared" si="204"/>
        <v/>
      </c>
      <c r="W355" s="89">
        <f t="shared" si="187"/>
        <v>-211.02386903072329</v>
      </c>
      <c r="X355" s="89">
        <f t="shared" si="188"/>
        <v>44531.073300695854</v>
      </c>
      <c r="Y355" s="89">
        <f t="shared" si="205"/>
        <v>232.83634972831675</v>
      </c>
      <c r="Z355" s="109">
        <f t="shared" si="198"/>
        <v>328.53000000000247</v>
      </c>
      <c r="AA355" s="89">
        <f t="shared" si="206"/>
        <v>334.32327653397778</v>
      </c>
      <c r="AB355" s="89">
        <f t="shared" si="207"/>
        <v>16880.934500770472</v>
      </c>
      <c r="AC355" s="89">
        <f t="shared" si="210"/>
        <v>17450.925499229528</v>
      </c>
      <c r="AD355" s="89">
        <f t="shared" si="211"/>
        <v>1</v>
      </c>
      <c r="AE355" s="89">
        <f>'Data Raw'!C397</f>
        <v>17165.93</v>
      </c>
      <c r="AF355" s="89"/>
      <c r="AG355" s="89">
        <f t="shared" si="182"/>
        <v>56.900000000001455</v>
      </c>
      <c r="AH355" s="89">
        <f t="shared" si="183"/>
        <v>-154.12386903072183</v>
      </c>
      <c r="AI355" s="109">
        <f t="shared" si="184"/>
        <v>-1</v>
      </c>
      <c r="AJ355" s="109">
        <f t="shared" si="199"/>
        <v>50</v>
      </c>
      <c r="AK355" s="88"/>
      <c r="AL355" s="191" t="str">
        <f t="shared" si="200"/>
        <v/>
      </c>
      <c r="AM355" s="191">
        <f t="shared" si="201"/>
        <v>-56.900000000001455</v>
      </c>
      <c r="AN355" s="88"/>
      <c r="AO355" s="191"/>
      <c r="AP355" s="191">
        <f t="shared" si="185"/>
        <v>3237.6100000001657</v>
      </c>
      <c r="AQ355" s="191">
        <f t="shared" si="208"/>
        <v>166.37251120490302</v>
      </c>
      <c r="AR355" s="191">
        <f t="shared" si="209"/>
        <v>-66.463838523413727</v>
      </c>
      <c r="AS355" s="250">
        <f t="shared" si="212"/>
        <v>0</v>
      </c>
      <c r="AT355" s="250">
        <f t="shared" si="213"/>
        <v>0</v>
      </c>
      <c r="AU355" s="250">
        <f t="shared" si="214"/>
        <v>0</v>
      </c>
      <c r="AV355" s="250">
        <f t="shared" si="215"/>
        <v>1</v>
      </c>
      <c r="AW355" s="250">
        <f t="shared" si="216"/>
        <v>0</v>
      </c>
      <c r="AX355" s="250">
        <f t="shared" si="217"/>
        <v>0</v>
      </c>
      <c r="AY355" s="89"/>
      <c r="AZ355" s="111"/>
      <c r="BA355" s="111"/>
      <c r="BB355" s="111"/>
      <c r="BC355" s="111"/>
      <c r="BD355" s="111"/>
      <c r="BE355" s="111"/>
      <c r="BF355" s="111"/>
      <c r="BG355" s="111"/>
      <c r="BH355" s="89"/>
      <c r="BI355" s="89"/>
      <c r="BJ355" s="89"/>
      <c r="BK355" s="89"/>
      <c r="BL355" s="89"/>
    </row>
    <row r="356" spans="1:64" x14ac:dyDescent="0.25">
      <c r="A356" s="86">
        <f t="shared" si="186"/>
        <v>355</v>
      </c>
      <c r="B356" s="113">
        <v>1.0022167746653932E-2</v>
      </c>
      <c r="C356" s="88"/>
      <c r="D356" s="88"/>
      <c r="E356" s="194">
        <f t="shared" si="189"/>
        <v>-1.3406971916918652E-2</v>
      </c>
      <c r="F356" s="89">
        <f t="shared" si="202"/>
        <v>-2.3160684174980579E-3</v>
      </c>
      <c r="G356" s="113">
        <v>5.8208601991335776E-2</v>
      </c>
      <c r="H356" s="88"/>
      <c r="I356" s="84">
        <f t="shared" si="190"/>
        <v>16476.749863028486</v>
      </c>
      <c r="J356" s="84">
        <f t="shared" si="191"/>
        <v>16593.168037892647</v>
      </c>
      <c r="K356" s="84">
        <f t="shared" si="192"/>
        <v>16709.586212756803</v>
      </c>
      <c r="L356" s="84">
        <f t="shared" si="193"/>
        <v>16826.004387620964</v>
      </c>
      <c r="M356" s="108">
        <f>IF(T356&lt;&gt;0,(((G356+1)*('Data Raw'!$N$1007-'Data Raw'!$N$1008)/2+'Data Raw'!$N$1008)*'Data Raw'!$M$1010+'Data Raw'!$M$1009)*AE356+AE356)</f>
        <v>16942.422562485121</v>
      </c>
      <c r="N356" s="84">
        <f t="shared" si="194"/>
        <v>17058.840737349277</v>
      </c>
      <c r="O356" s="84">
        <f t="shared" si="195"/>
        <v>17175.258912213438</v>
      </c>
      <c r="P356" s="84">
        <f t="shared" si="196"/>
        <v>17291.677087077594</v>
      </c>
      <c r="Q356" s="84">
        <f t="shared" si="197"/>
        <v>17408.095261941755</v>
      </c>
      <c r="R356" s="166" t="str">
        <f t="shared" si="203"/>
        <v/>
      </c>
      <c r="S356" s="109">
        <f>'Data Raw'!E398</f>
        <v>16906.96</v>
      </c>
      <c r="T356" s="109">
        <f>'Data Raw'!G398</f>
        <v>17079.509999999998</v>
      </c>
      <c r="U356" s="109">
        <f>'Data Raw'!D398</f>
        <v>17252.11</v>
      </c>
      <c r="V356" s="166" t="str">
        <f t="shared" si="204"/>
        <v/>
      </c>
      <c r="W356" s="89">
        <f t="shared" si="187"/>
        <v>-137.08743751487782</v>
      </c>
      <c r="X356" s="89">
        <f t="shared" si="188"/>
        <v>18792.965524395531</v>
      </c>
      <c r="Y356" s="89">
        <f t="shared" si="205"/>
        <v>221.70429471103998</v>
      </c>
      <c r="Z356" s="109">
        <f t="shared" si="198"/>
        <v>345.15000000000146</v>
      </c>
      <c r="AA356" s="89">
        <f t="shared" si="206"/>
        <v>335.86995131483832</v>
      </c>
      <c r="AB356" s="89">
        <f t="shared" si="207"/>
        <v>16766.075214946119</v>
      </c>
      <c r="AC356" s="89">
        <f t="shared" si="210"/>
        <v>17334.424785053881</v>
      </c>
      <c r="AD356" s="89">
        <f t="shared" si="211"/>
        <v>1</v>
      </c>
      <c r="AE356" s="89">
        <f>'Data Raw'!C398</f>
        <v>17050.25</v>
      </c>
      <c r="AF356" s="89"/>
      <c r="AG356" s="89">
        <f t="shared" si="182"/>
        <v>29.259999999998399</v>
      </c>
      <c r="AH356" s="89">
        <f t="shared" si="183"/>
        <v>-107.82743751487942</v>
      </c>
      <c r="AI356" s="109">
        <f t="shared" si="184"/>
        <v>-1</v>
      </c>
      <c r="AJ356" s="109">
        <f t="shared" si="199"/>
        <v>50</v>
      </c>
      <c r="AK356" s="88"/>
      <c r="AL356" s="191" t="str">
        <f t="shared" si="200"/>
        <v/>
      </c>
      <c r="AM356" s="191">
        <f t="shared" si="201"/>
        <v>-29.259999999998399</v>
      </c>
      <c r="AN356" s="88"/>
      <c r="AO356" s="191"/>
      <c r="AP356" s="191">
        <f t="shared" si="185"/>
        <v>856.14759999990633</v>
      </c>
      <c r="AQ356" s="191">
        <f t="shared" si="208"/>
        <v>151.13778773769138</v>
      </c>
      <c r="AR356" s="191">
        <f t="shared" si="209"/>
        <v>-70.566506973348595</v>
      </c>
      <c r="AS356" s="250">
        <f t="shared" si="212"/>
        <v>0</v>
      </c>
      <c r="AT356" s="250">
        <f t="shared" si="213"/>
        <v>0</v>
      </c>
      <c r="AU356" s="250">
        <f t="shared" si="214"/>
        <v>0</v>
      </c>
      <c r="AV356" s="250">
        <f t="shared" si="215"/>
        <v>1</v>
      </c>
      <c r="AW356" s="250">
        <f t="shared" si="216"/>
        <v>0</v>
      </c>
      <c r="AX356" s="250">
        <f t="shared" si="217"/>
        <v>0</v>
      </c>
      <c r="AY356" s="89"/>
      <c r="AZ356" s="111"/>
      <c r="BA356" s="111"/>
      <c r="BB356" s="111"/>
      <c r="BC356" s="111"/>
      <c r="BD356" s="111"/>
      <c r="BE356" s="111"/>
      <c r="BF356" s="111"/>
      <c r="BG356" s="111"/>
      <c r="BH356" s="89"/>
      <c r="BI356" s="89"/>
      <c r="BJ356" s="89"/>
      <c r="BK356" s="89"/>
      <c r="BL356" s="89"/>
    </row>
    <row r="357" spans="1:64" x14ac:dyDescent="0.25">
      <c r="A357" s="86">
        <f t="shared" si="186"/>
        <v>356</v>
      </c>
      <c r="B357" s="113">
        <v>6.3320131906387842E-2</v>
      </c>
      <c r="C357" s="88"/>
      <c r="D357" s="88"/>
      <c r="E357" s="194">
        <f t="shared" si="189"/>
        <v>5.329796415973391E-2</v>
      </c>
      <c r="F357" s="89">
        <f t="shared" si="202"/>
        <v>5.6287933792493654E-3</v>
      </c>
      <c r="G357" s="113">
        <v>7.8251790439187979E-2</v>
      </c>
      <c r="H357" s="88"/>
      <c r="I357" s="84">
        <f t="shared" si="190"/>
        <v>17284.589234038016</v>
      </c>
      <c r="J357" s="84">
        <f t="shared" si="191"/>
        <v>17395.441381393532</v>
      </c>
      <c r="K357" s="84">
        <f t="shared" si="192"/>
        <v>17506.293528749055</v>
      </c>
      <c r="L357" s="84">
        <f t="shared" si="193"/>
        <v>17617.145676104574</v>
      </c>
      <c r="M357" s="108">
        <f>IF(T357&lt;&gt;0,(((G357+1)*('Data Raw'!$N$1007-'Data Raw'!$N$1008)/2+'Data Raw'!$N$1008)*'Data Raw'!$M$1010+'Data Raw'!$M$1009)*AE357+AE357)</f>
        <v>17727.997823460093</v>
      </c>
      <c r="N357" s="84">
        <f t="shared" si="194"/>
        <v>17838.849970815612</v>
      </c>
      <c r="O357" s="84">
        <f t="shared" si="195"/>
        <v>17949.702118171132</v>
      </c>
      <c r="P357" s="84">
        <f t="shared" si="196"/>
        <v>18060.554265526654</v>
      </c>
      <c r="Q357" s="84">
        <f t="shared" si="197"/>
        <v>18171.40641288217</v>
      </c>
      <c r="R357" s="166" t="str">
        <f t="shared" si="203"/>
        <v/>
      </c>
      <c r="S357" s="109">
        <f>'Data Raw'!E399</f>
        <v>17682.849999999999</v>
      </c>
      <c r="T357" s="109">
        <f>'Data Raw'!G399</f>
        <v>18087.97</v>
      </c>
      <c r="U357" s="109">
        <f>'Data Raw'!D399</f>
        <v>18164.2</v>
      </c>
      <c r="V357" s="166" t="str">
        <f t="shared" si="204"/>
        <v/>
      </c>
      <c r="W357" s="89">
        <f t="shared" si="187"/>
        <v>-359.97217653990811</v>
      </c>
      <c r="X357" s="89">
        <f t="shared" si="188"/>
        <v>129579.96788287877</v>
      </c>
      <c r="Y357" s="89">
        <f t="shared" si="205"/>
        <v>246.25675730911331</v>
      </c>
      <c r="Z357" s="109">
        <f t="shared" si="198"/>
        <v>481.35000000000218</v>
      </c>
      <c r="AA357" s="89">
        <f t="shared" si="206"/>
        <v>356.65281541271889</v>
      </c>
      <c r="AB357" s="89">
        <f t="shared" si="207"/>
        <v>17526.480541382389</v>
      </c>
      <c r="AC357" s="89">
        <f t="shared" si="210"/>
        <v>18097.459458617614</v>
      </c>
      <c r="AD357" s="89">
        <f t="shared" si="211"/>
        <v>1</v>
      </c>
      <c r="AE357" s="89">
        <f>'Data Raw'!C399</f>
        <v>17811.97</v>
      </c>
      <c r="AF357" s="89"/>
      <c r="AG357" s="89">
        <f t="shared" si="182"/>
        <v>276</v>
      </c>
      <c r="AH357" s="89">
        <f t="shared" si="183"/>
        <v>-83.972176539908105</v>
      </c>
      <c r="AI357" s="109">
        <f t="shared" si="184"/>
        <v>-1</v>
      </c>
      <c r="AJ357" s="109">
        <f t="shared" si="199"/>
        <v>50</v>
      </c>
      <c r="AK357" s="88"/>
      <c r="AL357" s="191" t="str">
        <f t="shared" si="200"/>
        <v/>
      </c>
      <c r="AM357" s="191">
        <f t="shared" si="201"/>
        <v>-276</v>
      </c>
      <c r="AN357" s="88"/>
      <c r="AO357" s="191"/>
      <c r="AP357" s="191">
        <f t="shared" si="185"/>
        <v>76176</v>
      </c>
      <c r="AQ357" s="191">
        <f t="shared" si="208"/>
        <v>165.01136687794789</v>
      </c>
      <c r="AR357" s="191">
        <f t="shared" si="209"/>
        <v>-81.245390431165418</v>
      </c>
      <c r="AS357" s="250">
        <f t="shared" si="212"/>
        <v>0</v>
      </c>
      <c r="AT357" s="250">
        <f t="shared" si="213"/>
        <v>0</v>
      </c>
      <c r="AU357" s="250">
        <f t="shared" si="214"/>
        <v>0</v>
      </c>
      <c r="AV357" s="250">
        <f t="shared" si="215"/>
        <v>0</v>
      </c>
      <c r="AW357" s="250">
        <f t="shared" si="216"/>
        <v>0</v>
      </c>
      <c r="AX357" s="250">
        <f t="shared" si="217"/>
        <v>1</v>
      </c>
      <c r="AY357" s="89"/>
      <c r="AZ357" s="111"/>
      <c r="BA357" s="111"/>
      <c r="BB357" s="111"/>
      <c r="BC357" s="111"/>
      <c r="BD357" s="111"/>
      <c r="BE357" s="111"/>
      <c r="BF357" s="111"/>
      <c r="BG357" s="111"/>
      <c r="BH357" s="89"/>
      <c r="BI357" s="89"/>
      <c r="BJ357" s="89"/>
      <c r="BK357" s="89"/>
      <c r="BL357" s="89"/>
    </row>
    <row r="358" spans="1:64" x14ac:dyDescent="0.25">
      <c r="A358" s="86">
        <f t="shared" si="186"/>
        <v>357</v>
      </c>
      <c r="B358" s="113">
        <v>2.6386171458804264E-3</v>
      </c>
      <c r="C358" s="88"/>
      <c r="D358" s="88"/>
      <c r="E358" s="194">
        <f t="shared" si="189"/>
        <v>-6.0681514760507413E-2</v>
      </c>
      <c r="F358" s="89">
        <f t="shared" si="202"/>
        <v>-3.8441077835730305E-3</v>
      </c>
      <c r="G358" s="113">
        <v>0.12755716419740534</v>
      </c>
      <c r="H358" s="88"/>
      <c r="I358" s="84">
        <f t="shared" si="190"/>
        <v>17594.309615372193</v>
      </c>
      <c r="J358" s="84">
        <f t="shared" si="191"/>
        <v>17717.437994026754</v>
      </c>
      <c r="K358" s="84">
        <f t="shared" si="192"/>
        <v>17840.566372681307</v>
      </c>
      <c r="L358" s="84">
        <f t="shared" si="193"/>
        <v>17963.694751335865</v>
      </c>
      <c r="M358" s="108">
        <f>IF(T358&lt;&gt;0,(((G358+1)*('Data Raw'!$N$1007-'Data Raw'!$N$1008)/2+'Data Raw'!$N$1008)*'Data Raw'!$M$1010+'Data Raw'!$M$1009)*AE358+AE358)</f>
        <v>18086.823129990422</v>
      </c>
      <c r="N358" s="84">
        <f t="shared" si="194"/>
        <v>18209.951508644979</v>
      </c>
      <c r="O358" s="84">
        <f t="shared" si="195"/>
        <v>18333.079887299536</v>
      </c>
      <c r="P358" s="84">
        <f t="shared" si="196"/>
        <v>18456.20826595409</v>
      </c>
      <c r="Q358" s="84">
        <f t="shared" si="197"/>
        <v>18579.336644608651</v>
      </c>
      <c r="R358" s="166" t="str">
        <f t="shared" si="203"/>
        <v/>
      </c>
      <c r="S358" s="109">
        <f>'Data Raw'!E400</f>
        <v>17958.14</v>
      </c>
      <c r="T358" s="109">
        <f>'Data Raw'!G400</f>
        <v>18012.150000000001</v>
      </c>
      <c r="U358" s="109">
        <f>'Data Raw'!D400</f>
        <v>18143.849999999999</v>
      </c>
      <c r="V358" s="166">
        <f t="shared" si="204"/>
        <v>1</v>
      </c>
      <c r="W358" s="89">
        <f t="shared" si="187"/>
        <v>74.673129990420421</v>
      </c>
      <c r="X358" s="89">
        <f t="shared" si="188"/>
        <v>5576.0763425662253</v>
      </c>
      <c r="Y358" s="89">
        <f t="shared" si="205"/>
        <v>229.72978520270394</v>
      </c>
      <c r="Z358" s="109">
        <f t="shared" si="198"/>
        <v>185.70999999999913</v>
      </c>
      <c r="AA358" s="89">
        <f t="shared" si="206"/>
        <v>332.23241321090177</v>
      </c>
      <c r="AB358" s="89">
        <f t="shared" si="207"/>
        <v>17797.325106899189</v>
      </c>
      <c r="AC358" s="89">
        <f t="shared" si="210"/>
        <v>18403.634893100811</v>
      </c>
      <c r="AD358" s="89">
        <f t="shared" si="211"/>
        <v>1</v>
      </c>
      <c r="AE358" s="89">
        <f>'Data Raw'!C400</f>
        <v>18100.48</v>
      </c>
      <c r="AF358" s="89"/>
      <c r="AG358" s="89">
        <f t="shared" si="182"/>
        <v>-88.329999999998108</v>
      </c>
      <c r="AH358" s="89">
        <f t="shared" si="183"/>
        <v>-13.656870009577688</v>
      </c>
      <c r="AI358" s="109">
        <f t="shared" si="184"/>
        <v>-1</v>
      </c>
      <c r="AJ358" s="109">
        <f t="shared" si="199"/>
        <v>50</v>
      </c>
      <c r="AK358" s="88"/>
      <c r="AL358" s="191">
        <f t="shared" si="200"/>
        <v>276</v>
      </c>
      <c r="AM358" s="191" t="str">
        <f t="shared" si="201"/>
        <v/>
      </c>
      <c r="AN358" s="88"/>
      <c r="AO358" s="191"/>
      <c r="AP358" s="191">
        <f t="shared" si="185"/>
        <v>7802.1888999996654</v>
      </c>
      <c r="AQ358" s="191">
        <f t="shared" si="208"/>
        <v>156.49121500262015</v>
      </c>
      <c r="AR358" s="191">
        <f t="shared" si="209"/>
        <v>-73.238570200083785</v>
      </c>
      <c r="AS358" s="250">
        <f t="shared" si="212"/>
        <v>0</v>
      </c>
      <c r="AT358" s="250">
        <f t="shared" si="213"/>
        <v>0</v>
      </c>
      <c r="AU358" s="250">
        <f t="shared" si="214"/>
        <v>1</v>
      </c>
      <c r="AV358" s="250">
        <f t="shared" si="215"/>
        <v>0</v>
      </c>
      <c r="AW358" s="250">
        <f t="shared" si="216"/>
        <v>0</v>
      </c>
      <c r="AX358" s="250">
        <f t="shared" si="217"/>
        <v>0</v>
      </c>
      <c r="AY358" s="89"/>
      <c r="AZ358" s="111"/>
      <c r="BA358" s="111"/>
      <c r="BB358" s="111"/>
      <c r="BC358" s="111"/>
      <c r="BD358" s="111"/>
      <c r="BE358" s="111"/>
      <c r="BF358" s="111"/>
      <c r="BG358" s="111"/>
      <c r="BH358" s="89"/>
      <c r="BI358" s="89"/>
      <c r="BJ358" s="89"/>
      <c r="BK358" s="89"/>
      <c r="BL358" s="89"/>
    </row>
    <row r="359" spans="1:64" x14ac:dyDescent="0.25">
      <c r="A359" s="86">
        <f t="shared" si="186"/>
        <v>358</v>
      </c>
      <c r="B359" s="113">
        <v>3.5054634845378238E-3</v>
      </c>
      <c r="C359" s="88"/>
      <c r="D359" s="88"/>
      <c r="E359" s="194">
        <f t="shared" si="189"/>
        <v>8.6684633865739737E-4</v>
      </c>
      <c r="F359" s="89">
        <f t="shared" si="202"/>
        <v>-3.1711143375401122E-3</v>
      </c>
      <c r="G359" s="113">
        <v>0.11833999186021607</v>
      </c>
      <c r="H359" s="88"/>
      <c r="I359" s="84">
        <f t="shared" si="190"/>
        <v>17365.476500291992</v>
      </c>
      <c r="J359" s="84">
        <f t="shared" si="191"/>
        <v>17480.341392893344</v>
      </c>
      <c r="K359" s="84">
        <f t="shared" si="192"/>
        <v>17595.206285494696</v>
      </c>
      <c r="L359" s="84">
        <f t="shared" si="193"/>
        <v>17710.071178096048</v>
      </c>
      <c r="M359" s="108">
        <f>IF(T359&lt;&gt;0,(((G359+1)*('Data Raw'!$N$1007-'Data Raw'!$N$1008)/2+'Data Raw'!$N$1008)*'Data Raw'!$M$1010+'Data Raw'!$M$1009)*AE359+AE359)</f>
        <v>17824.9360706974</v>
      </c>
      <c r="N359" s="84">
        <f t="shared" si="194"/>
        <v>17939.800963298752</v>
      </c>
      <c r="O359" s="84">
        <f t="shared" si="195"/>
        <v>18054.665855900104</v>
      </c>
      <c r="P359" s="84">
        <f t="shared" si="196"/>
        <v>18169.530748501456</v>
      </c>
      <c r="Q359" s="84">
        <f t="shared" si="197"/>
        <v>18284.395641102808</v>
      </c>
      <c r="R359" s="166" t="str">
        <f t="shared" si="203"/>
        <v/>
      </c>
      <c r="S359" s="109">
        <f>'Data Raw'!E401</f>
        <v>17717.73</v>
      </c>
      <c r="T359" s="109">
        <f>'Data Raw'!G401</f>
        <v>17740.05</v>
      </c>
      <c r="U359" s="109">
        <f>'Data Raw'!D401</f>
        <v>17881.87</v>
      </c>
      <c r="V359" s="166">
        <f t="shared" si="204"/>
        <v>1</v>
      </c>
      <c r="W359" s="89">
        <f t="shared" si="187"/>
        <v>84.88607069740101</v>
      </c>
      <c r="X359" s="89">
        <f t="shared" si="188"/>
        <v>7205.6449984441624</v>
      </c>
      <c r="Y359" s="89">
        <f t="shared" si="205"/>
        <v>215.09475993289468</v>
      </c>
      <c r="Z359" s="109">
        <f t="shared" si="198"/>
        <v>164.13999999999942</v>
      </c>
      <c r="AA359" s="89">
        <f t="shared" si="206"/>
        <v>308.21921132363002</v>
      </c>
      <c r="AB359" s="89">
        <f t="shared" si="207"/>
        <v>17569.222448770732</v>
      </c>
      <c r="AC359" s="89">
        <f t="shared" si="210"/>
        <v>18134.017551229266</v>
      </c>
      <c r="AD359" s="89">
        <f t="shared" si="211"/>
        <v>1</v>
      </c>
      <c r="AE359" s="89">
        <f>'Data Raw'!C401</f>
        <v>17851.62</v>
      </c>
      <c r="AF359" s="89"/>
      <c r="AG359" s="89">
        <f t="shared" si="182"/>
        <v>-111.56999999999971</v>
      </c>
      <c r="AH359" s="89">
        <f t="shared" si="183"/>
        <v>-26.683929302598699</v>
      </c>
      <c r="AI359" s="109">
        <f t="shared" si="184"/>
        <v>-1</v>
      </c>
      <c r="AJ359" s="109">
        <f t="shared" si="199"/>
        <v>50</v>
      </c>
      <c r="AK359" s="88"/>
      <c r="AL359" s="191">
        <f t="shared" si="200"/>
        <v>88.329999999998108</v>
      </c>
      <c r="AM359" s="191" t="str">
        <f t="shared" si="201"/>
        <v/>
      </c>
      <c r="AN359" s="88"/>
      <c r="AO359" s="191"/>
      <c r="AP359" s="191">
        <f t="shared" si="185"/>
        <v>12447.864899999935</v>
      </c>
      <c r="AQ359" s="191">
        <f t="shared" si="208"/>
        <v>151.49996889121789</v>
      </c>
      <c r="AR359" s="191">
        <f t="shared" si="209"/>
        <v>-63.594791041676785</v>
      </c>
      <c r="AS359" s="250">
        <f t="shared" si="212"/>
        <v>0</v>
      </c>
      <c r="AT359" s="250">
        <f t="shared" si="213"/>
        <v>0</v>
      </c>
      <c r="AU359" s="250">
        <f t="shared" si="214"/>
        <v>1</v>
      </c>
      <c r="AV359" s="250">
        <f t="shared" si="215"/>
        <v>0</v>
      </c>
      <c r="AW359" s="250">
        <f t="shared" si="216"/>
        <v>0</v>
      </c>
      <c r="AX359" s="250">
        <f t="shared" si="217"/>
        <v>0</v>
      </c>
      <c r="AY359" s="89"/>
      <c r="AZ359" s="111"/>
      <c r="BA359" s="111"/>
      <c r="BB359" s="111"/>
      <c r="BC359" s="111"/>
      <c r="BD359" s="111"/>
      <c r="BE359" s="111"/>
      <c r="BF359" s="111"/>
      <c r="BG359" s="111"/>
      <c r="BH359" s="89"/>
      <c r="BI359" s="89"/>
      <c r="BJ359" s="89"/>
      <c r="BK359" s="89"/>
      <c r="BL359" s="89"/>
    </row>
    <row r="360" spans="1:64" x14ac:dyDescent="0.25">
      <c r="A360" s="86">
        <f t="shared" si="186"/>
        <v>359</v>
      </c>
      <c r="B360" s="113">
        <v>1.8264694277629476E-2</v>
      </c>
      <c r="C360" s="88"/>
      <c r="D360" s="88"/>
      <c r="E360" s="194">
        <f t="shared" si="189"/>
        <v>1.4759230793091653E-2</v>
      </c>
      <c r="F360" s="89">
        <f t="shared" si="202"/>
        <v>-6.0963646173557446E-4</v>
      </c>
      <c r="G360" s="113">
        <v>0.10605171565420514</v>
      </c>
      <c r="H360" s="88"/>
      <c r="I360" s="84">
        <f t="shared" si="190"/>
        <v>16975.866906335039</v>
      </c>
      <c r="J360" s="84">
        <f t="shared" si="191"/>
        <v>17083.414286301486</v>
      </c>
      <c r="K360" s="84">
        <f t="shared" si="192"/>
        <v>17190.961666267933</v>
      </c>
      <c r="L360" s="84">
        <f t="shared" si="193"/>
        <v>17298.50904623438</v>
      </c>
      <c r="M360" s="108">
        <f>IF(T360&lt;&gt;0,(((G360+1)*('Data Raw'!$N$1007-'Data Raw'!$N$1008)/2+'Data Raw'!$N$1008)*'Data Raw'!$M$1010+'Data Raw'!$M$1009)*AE360+AE360)</f>
        <v>17406.056426200827</v>
      </c>
      <c r="N360" s="84">
        <f t="shared" si="194"/>
        <v>17513.603806167273</v>
      </c>
      <c r="O360" s="84">
        <f t="shared" si="195"/>
        <v>17621.15118613372</v>
      </c>
      <c r="P360" s="84">
        <f t="shared" si="196"/>
        <v>17728.698566100167</v>
      </c>
      <c r="Q360" s="84">
        <f t="shared" si="197"/>
        <v>17836.245946066614</v>
      </c>
      <c r="R360" s="166" t="str">
        <f t="shared" si="203"/>
        <v/>
      </c>
      <c r="S360" s="109">
        <f>'Data Raw'!E402</f>
        <v>17174.61</v>
      </c>
      <c r="T360" s="109">
        <f>'Data Raw'!G402</f>
        <v>17216.66</v>
      </c>
      <c r="U360" s="109">
        <f>'Data Raw'!D402</f>
        <v>17449.36</v>
      </c>
      <c r="V360" s="166">
        <f t="shared" si="204"/>
        <v>1</v>
      </c>
      <c r="W360" s="89">
        <f t="shared" si="187"/>
        <v>189.39642620082668</v>
      </c>
      <c r="X360" s="89">
        <f t="shared" si="188"/>
        <v>35871.006257645189</v>
      </c>
      <c r="Y360" s="89">
        <f t="shared" si="205"/>
        <v>211.61472429231341</v>
      </c>
      <c r="Z360" s="109">
        <f t="shared" si="198"/>
        <v>274.75</v>
      </c>
      <c r="AA360" s="89">
        <f t="shared" si="206"/>
        <v>303.43789542025434</v>
      </c>
      <c r="AB360" s="89">
        <f t="shared" si="207"/>
        <v>17187.373670374916</v>
      </c>
      <c r="AC360" s="89">
        <f t="shared" si="210"/>
        <v>17711.346329625085</v>
      </c>
      <c r="AD360" s="89">
        <f t="shared" si="211"/>
        <v>1</v>
      </c>
      <c r="AE360" s="89">
        <f>'Data Raw'!C402</f>
        <v>17449.36</v>
      </c>
      <c r="AF360" s="89"/>
      <c r="AG360" s="89">
        <f t="shared" si="182"/>
        <v>-232.70000000000073</v>
      </c>
      <c r="AH360" s="89">
        <f t="shared" si="183"/>
        <v>-43.303573799174046</v>
      </c>
      <c r="AI360" s="109">
        <f t="shared" si="184"/>
        <v>-1</v>
      </c>
      <c r="AJ360" s="109">
        <f t="shared" si="199"/>
        <v>50</v>
      </c>
      <c r="AK360" s="88"/>
      <c r="AL360" s="191">
        <f t="shared" si="200"/>
        <v>111.56999999999971</v>
      </c>
      <c r="AM360" s="191" t="str">
        <f t="shared" si="201"/>
        <v/>
      </c>
      <c r="AN360" s="88"/>
      <c r="AO360" s="191"/>
      <c r="AP360" s="191">
        <f t="shared" si="185"/>
        <v>54149.290000000336</v>
      </c>
      <c r="AQ360" s="191">
        <f t="shared" si="208"/>
        <v>160.52219456997153</v>
      </c>
      <c r="AR360" s="191">
        <f t="shared" si="209"/>
        <v>-51.09252972234188</v>
      </c>
      <c r="AS360" s="250">
        <f t="shared" si="212"/>
        <v>0</v>
      </c>
      <c r="AT360" s="250">
        <f t="shared" si="213"/>
        <v>0</v>
      </c>
      <c r="AU360" s="250">
        <f t="shared" si="214"/>
        <v>1</v>
      </c>
      <c r="AV360" s="250">
        <f t="shared" si="215"/>
        <v>0</v>
      </c>
      <c r="AW360" s="250">
        <f t="shared" si="216"/>
        <v>0</v>
      </c>
      <c r="AX360" s="250">
        <f t="shared" si="217"/>
        <v>0</v>
      </c>
      <c r="AY360" s="89"/>
      <c r="AZ360" s="111"/>
      <c r="BA360" s="111"/>
      <c r="BB360" s="111"/>
      <c r="BC360" s="111"/>
      <c r="BD360" s="111"/>
      <c r="BE360" s="111"/>
      <c r="BF360" s="111"/>
      <c r="BG360" s="111"/>
      <c r="BH360" s="89"/>
      <c r="BI360" s="89"/>
      <c r="BJ360" s="89"/>
      <c r="BK360" s="89"/>
      <c r="BL360" s="89"/>
    </row>
    <row r="361" spans="1:64" x14ac:dyDescent="0.25">
      <c r="A361" s="86">
        <f t="shared" si="186"/>
        <v>360</v>
      </c>
      <c r="B361" s="113">
        <v>4.1743739608606265E-2</v>
      </c>
      <c r="C361" s="88"/>
      <c r="D361" s="88"/>
      <c r="E361" s="194">
        <f t="shared" si="189"/>
        <v>2.3479045330976788E-2</v>
      </c>
      <c r="F361" s="89">
        <f t="shared" si="202"/>
        <v>2.8316037943661916E-3</v>
      </c>
      <c r="G361" s="113">
        <v>7.8860328640658089E-2</v>
      </c>
      <c r="H361" s="88"/>
      <c r="I361" s="84">
        <f t="shared" si="190"/>
        <v>16691.278638774784</v>
      </c>
      <c r="J361" s="84">
        <f t="shared" si="191"/>
        <v>16797.086000920943</v>
      </c>
      <c r="K361" s="84">
        <f t="shared" si="192"/>
        <v>16902.893363067098</v>
      </c>
      <c r="L361" s="84">
        <f t="shared" si="193"/>
        <v>17008.700725213257</v>
      </c>
      <c r="M361" s="108">
        <f>IF(T361&lt;&gt;0,(((G361+1)*('Data Raw'!$N$1007-'Data Raw'!$N$1008)/2+'Data Raw'!$N$1008)*'Data Raw'!$M$1010+'Data Raw'!$M$1009)*AE361+AE361)</f>
        <v>17114.508087359412</v>
      </c>
      <c r="N361" s="84">
        <f t="shared" si="194"/>
        <v>17220.315449505568</v>
      </c>
      <c r="O361" s="84">
        <f t="shared" si="195"/>
        <v>17326.122811651727</v>
      </c>
      <c r="P361" s="84">
        <f t="shared" si="196"/>
        <v>17431.930173797882</v>
      </c>
      <c r="Q361" s="84">
        <f t="shared" si="197"/>
        <v>17537.737535944041</v>
      </c>
      <c r="R361" s="166" t="str">
        <f t="shared" si="203"/>
        <v/>
      </c>
      <c r="S361" s="109">
        <f>'Data Raw'!E403</f>
        <v>16789.97</v>
      </c>
      <c r="T361" s="109">
        <f>'Data Raw'!G403</f>
        <v>16832.36</v>
      </c>
      <c r="U361" s="109">
        <f>'Data Raw'!D403</f>
        <v>17206.509999999998</v>
      </c>
      <c r="V361" s="166">
        <f t="shared" si="204"/>
        <v>1</v>
      </c>
      <c r="W361" s="89">
        <f t="shared" si="187"/>
        <v>282.14808735941187</v>
      </c>
      <c r="X361" s="89">
        <f t="shared" si="188"/>
        <v>79607.543200574321</v>
      </c>
      <c r="Y361" s="89">
        <f t="shared" si="205"/>
        <v>223.06062354194376</v>
      </c>
      <c r="Z361" s="109">
        <f t="shared" si="198"/>
        <v>416.53999999999724</v>
      </c>
      <c r="AA361" s="89">
        <f t="shared" si="206"/>
        <v>319.59533893164621</v>
      </c>
      <c r="AB361" s="89">
        <f t="shared" si="207"/>
        <v>16936.807788892784</v>
      </c>
      <c r="AC361" s="89">
        <f t="shared" si="210"/>
        <v>17452.652211107215</v>
      </c>
      <c r="AD361" s="89" t="str">
        <f t="shared" si="211"/>
        <v/>
      </c>
      <c r="AE361" s="89">
        <f>'Data Raw'!C403</f>
        <v>17194.73</v>
      </c>
      <c r="AF361" s="89"/>
      <c r="AG361" s="89">
        <f t="shared" si="182"/>
        <v>-362.36999999999898</v>
      </c>
      <c r="AH361" s="89">
        <f t="shared" si="183"/>
        <v>-80.221912640587107</v>
      </c>
      <c r="AI361" s="109">
        <f t="shared" si="184"/>
        <v>-1</v>
      </c>
      <c r="AJ361" s="109">
        <f t="shared" si="199"/>
        <v>50</v>
      </c>
      <c r="AK361" s="88"/>
      <c r="AL361" s="191">
        <f t="shared" si="200"/>
        <v>232.70000000000073</v>
      </c>
      <c r="AM361" s="191" t="str">
        <f t="shared" si="201"/>
        <v/>
      </c>
      <c r="AN361" s="88"/>
      <c r="AO361" s="191"/>
      <c r="AP361" s="191">
        <f t="shared" si="185"/>
        <v>131312.01689999926</v>
      </c>
      <c r="AQ361" s="191">
        <f t="shared" si="208"/>
        <v>182.94972850664124</v>
      </c>
      <c r="AR361" s="191">
        <f t="shared" si="209"/>
        <v>-40.110895035302519</v>
      </c>
      <c r="AS361" s="250">
        <f t="shared" si="212"/>
        <v>0</v>
      </c>
      <c r="AT361" s="250">
        <f t="shared" si="213"/>
        <v>1</v>
      </c>
      <c r="AU361" s="250">
        <f t="shared" si="214"/>
        <v>0</v>
      </c>
      <c r="AV361" s="250">
        <f t="shared" si="215"/>
        <v>0</v>
      </c>
      <c r="AW361" s="250">
        <f t="shared" si="216"/>
        <v>0</v>
      </c>
      <c r="AX361" s="250">
        <f t="shared" si="217"/>
        <v>0</v>
      </c>
      <c r="AY361" s="89"/>
      <c r="AZ361" s="111"/>
      <c r="BA361" s="111"/>
      <c r="BB361" s="111"/>
      <c r="BC361" s="111"/>
      <c r="BD361" s="111"/>
      <c r="BE361" s="111"/>
      <c r="BF361" s="111"/>
      <c r="BG361" s="111"/>
      <c r="BH361" s="89"/>
      <c r="BI361" s="89"/>
      <c r="BJ361" s="89"/>
      <c r="BK361" s="89"/>
      <c r="BL361" s="89"/>
    </row>
    <row r="362" spans="1:64" x14ac:dyDescent="0.25">
      <c r="A362" s="86">
        <f t="shared" si="186"/>
        <v>361</v>
      </c>
      <c r="B362" s="113">
        <v>3.2966143868013976E-3</v>
      </c>
      <c r="C362" s="88"/>
      <c r="D362" s="88"/>
      <c r="E362" s="194">
        <f t="shared" si="189"/>
        <v>-3.8447125221804865E-2</v>
      </c>
      <c r="F362" s="89">
        <f t="shared" si="202"/>
        <v>-3.0653574936582448E-3</v>
      </c>
      <c r="G362" s="113">
        <v>3.7006620866093486E-2</v>
      </c>
      <c r="H362" s="88"/>
      <c r="I362" s="84">
        <f t="shared" si="190"/>
        <v>16177.631917013903</v>
      </c>
      <c r="J362" s="84">
        <f t="shared" si="191"/>
        <v>16289.162228784875</v>
      </c>
      <c r="K362" s="84">
        <f t="shared" si="192"/>
        <v>16400.692540555847</v>
      </c>
      <c r="L362" s="84">
        <f t="shared" si="193"/>
        <v>16512.222852326817</v>
      </c>
      <c r="M362" s="108">
        <f>IF(T362&lt;&gt;0,(((G362+1)*('Data Raw'!$N$1007-'Data Raw'!$N$1008)/2+'Data Raw'!$N$1008)*'Data Raw'!$M$1010+'Data Raw'!$M$1009)*AE362+AE362)</f>
        <v>16623.75316409779</v>
      </c>
      <c r="N362" s="84">
        <f t="shared" si="194"/>
        <v>16735.283475868764</v>
      </c>
      <c r="O362" s="84">
        <f t="shared" si="195"/>
        <v>16846.813787639734</v>
      </c>
      <c r="P362" s="84">
        <f t="shared" si="196"/>
        <v>16958.344099410708</v>
      </c>
      <c r="Q362" s="84">
        <f t="shared" si="197"/>
        <v>17069.874411181678</v>
      </c>
      <c r="R362" s="166" t="str">
        <f t="shared" si="203"/>
        <v/>
      </c>
      <c r="S362" s="109">
        <f>'Data Raw'!E404</f>
        <v>16438.599999999999</v>
      </c>
      <c r="T362" s="109">
        <f>'Data Raw'!G404</f>
        <v>16701.03</v>
      </c>
      <c r="U362" s="109">
        <f>'Data Raw'!D404</f>
        <v>17040.7</v>
      </c>
      <c r="V362" s="166">
        <f t="shared" si="204"/>
        <v>1</v>
      </c>
      <c r="W362" s="89">
        <f t="shared" si="187"/>
        <v>-77.276835902208404</v>
      </c>
      <c r="X362" s="89">
        <f t="shared" si="188"/>
        <v>5971.7093670568456</v>
      </c>
      <c r="Y362" s="89">
        <f t="shared" si="205"/>
        <v>208.56926222534784</v>
      </c>
      <c r="Z362" s="109">
        <f t="shared" si="198"/>
        <v>602.10000000000218</v>
      </c>
      <c r="AA362" s="89">
        <f t="shared" si="206"/>
        <v>359.95314765569702</v>
      </c>
      <c r="AB362" s="89">
        <f t="shared" si="207"/>
        <v>16486.6139619081</v>
      </c>
      <c r="AC362" s="89">
        <f t="shared" si="210"/>
        <v>17029.9260380919</v>
      </c>
      <c r="AD362" s="89">
        <f t="shared" si="211"/>
        <v>1</v>
      </c>
      <c r="AE362" s="89">
        <f>'Data Raw'!C404</f>
        <v>16758.27</v>
      </c>
      <c r="AF362" s="89"/>
      <c r="AG362" s="89">
        <f t="shared" si="182"/>
        <v>-57.240000000001601</v>
      </c>
      <c r="AH362" s="89">
        <f t="shared" si="183"/>
        <v>-134.51683590221</v>
      </c>
      <c r="AI362" s="109">
        <f t="shared" si="184"/>
        <v>-1</v>
      </c>
      <c r="AJ362" s="109">
        <f t="shared" si="199"/>
        <v>50</v>
      </c>
      <c r="AK362" s="88"/>
      <c r="AL362" s="191">
        <f t="shared" si="200"/>
        <v>362.36999999999898</v>
      </c>
      <c r="AM362" s="191" t="str">
        <f t="shared" si="201"/>
        <v/>
      </c>
      <c r="AN362" s="88"/>
      <c r="AO362" s="191"/>
      <c r="AP362" s="191">
        <f t="shared" si="185"/>
        <v>3276.417600000183</v>
      </c>
      <c r="AQ362" s="191">
        <f t="shared" si="208"/>
        <v>168.9819808947924</v>
      </c>
      <c r="AR362" s="191">
        <f t="shared" si="209"/>
        <v>-39.587281330555442</v>
      </c>
      <c r="AS362" s="250">
        <f t="shared" si="212"/>
        <v>0</v>
      </c>
      <c r="AT362" s="250">
        <f t="shared" si="213"/>
        <v>0</v>
      </c>
      <c r="AU362" s="250">
        <f t="shared" si="214"/>
        <v>0</v>
      </c>
      <c r="AV362" s="250">
        <f t="shared" si="215"/>
        <v>1</v>
      </c>
      <c r="AW362" s="250">
        <f t="shared" si="216"/>
        <v>0</v>
      </c>
      <c r="AX362" s="250">
        <f t="shared" si="217"/>
        <v>0</v>
      </c>
      <c r="AY362" s="89"/>
      <c r="AZ362" s="111"/>
      <c r="BA362" s="111"/>
      <c r="BB362" s="111"/>
      <c r="BC362" s="111"/>
      <c r="BD362" s="111"/>
      <c r="BE362" s="111"/>
      <c r="BF362" s="111"/>
      <c r="BG362" s="111"/>
      <c r="BH362" s="89"/>
      <c r="BI362" s="89"/>
      <c r="BJ362" s="89"/>
      <c r="BK362" s="89"/>
      <c r="BL362" s="89"/>
    </row>
    <row r="363" spans="1:64" x14ac:dyDescent="0.25">
      <c r="A363" s="86">
        <f t="shared" si="186"/>
        <v>362</v>
      </c>
      <c r="B363" s="113">
        <v>2.0533796043197026E-2</v>
      </c>
      <c r="C363" s="88"/>
      <c r="D363" s="88"/>
      <c r="E363" s="194">
        <f t="shared" si="189"/>
        <v>1.723718165639563E-2</v>
      </c>
      <c r="F363" s="89">
        <f t="shared" si="202"/>
        <v>-1.649947579362627E-4</v>
      </c>
      <c r="G363" s="113">
        <v>4.7977208862786225E-2</v>
      </c>
      <c r="H363" s="88"/>
      <c r="I363" s="84">
        <f t="shared" si="190"/>
        <v>16164.17177944893</v>
      </c>
      <c r="J363" s="84">
        <f t="shared" si="191"/>
        <v>16268.456410561605</v>
      </c>
      <c r="K363" s="84">
        <f t="shared" si="192"/>
        <v>16372.741041674279</v>
      </c>
      <c r="L363" s="84">
        <f t="shared" si="193"/>
        <v>16477.025672786953</v>
      </c>
      <c r="M363" s="108">
        <f>IF(T363&lt;&gt;0,(((G363+1)*('Data Raw'!$N$1007-'Data Raw'!$N$1008)/2+'Data Raw'!$N$1008)*'Data Raw'!$M$1010+'Data Raw'!$M$1009)*AE363+AE363)</f>
        <v>16581.310303899627</v>
      </c>
      <c r="N363" s="84">
        <f t="shared" si="194"/>
        <v>16685.594935012301</v>
      </c>
      <c r="O363" s="84">
        <f t="shared" si="195"/>
        <v>16789.879566124975</v>
      </c>
      <c r="P363" s="84">
        <f t="shared" si="196"/>
        <v>16894.164197237649</v>
      </c>
      <c r="Q363" s="84">
        <f t="shared" si="197"/>
        <v>16998.448828350323</v>
      </c>
      <c r="R363" s="166" t="str">
        <f t="shared" si="203"/>
        <v/>
      </c>
      <c r="S363" s="109">
        <f>'Data Raw'!E405</f>
        <v>16389.11</v>
      </c>
      <c r="T363" s="109">
        <f>'Data Raw'!G405</f>
        <v>16389.11</v>
      </c>
      <c r="U363" s="109">
        <f>'Data Raw'!D405</f>
        <v>16736.59</v>
      </c>
      <c r="V363" s="166">
        <f t="shared" si="204"/>
        <v>1</v>
      </c>
      <c r="W363" s="89">
        <f t="shared" si="187"/>
        <v>192.20030389962631</v>
      </c>
      <c r="X363" s="89">
        <f t="shared" si="188"/>
        <v>36940.956819108709</v>
      </c>
      <c r="Y363" s="89">
        <f t="shared" si="205"/>
        <v>206.31036941271074</v>
      </c>
      <c r="Z363" s="109">
        <f t="shared" si="198"/>
        <v>347.47999999999956</v>
      </c>
      <c r="AA363" s="89">
        <f t="shared" si="206"/>
        <v>358.17126941916882</v>
      </c>
      <c r="AB363" s="89">
        <f t="shared" si="207"/>
        <v>16394.68982449266</v>
      </c>
      <c r="AC363" s="89">
        <f t="shared" si="210"/>
        <v>17006.610175507343</v>
      </c>
      <c r="AD363" s="89" t="str">
        <f t="shared" si="211"/>
        <v/>
      </c>
      <c r="AE363" s="89">
        <f>'Data Raw'!C405</f>
        <v>16700.650000000001</v>
      </c>
      <c r="AF363" s="89"/>
      <c r="AG363" s="89">
        <f t="shared" si="182"/>
        <v>-311.54000000000087</v>
      </c>
      <c r="AH363" s="89">
        <f t="shared" si="183"/>
        <v>-119.33969610037457</v>
      </c>
      <c r="AI363" s="109">
        <f t="shared" si="184"/>
        <v>-1</v>
      </c>
      <c r="AJ363" s="109">
        <f t="shared" si="199"/>
        <v>50</v>
      </c>
      <c r="AK363" s="88"/>
      <c r="AL363" s="191">
        <f t="shared" si="200"/>
        <v>57.240000000001601</v>
      </c>
      <c r="AM363" s="191" t="str">
        <f t="shared" si="201"/>
        <v/>
      </c>
      <c r="AN363" s="88"/>
      <c r="AO363" s="191"/>
      <c r="AP363" s="191">
        <f t="shared" si="185"/>
        <v>97057.17160000054</v>
      </c>
      <c r="AQ363" s="191">
        <f t="shared" si="208"/>
        <v>184.82176079537112</v>
      </c>
      <c r="AR363" s="191">
        <f t="shared" si="209"/>
        <v>-21.488608617339622</v>
      </c>
      <c r="AS363" s="250">
        <f t="shared" si="212"/>
        <v>0</v>
      </c>
      <c r="AT363" s="250">
        <f t="shared" si="213"/>
        <v>0</v>
      </c>
      <c r="AU363" s="250">
        <f t="shared" si="214"/>
        <v>1</v>
      </c>
      <c r="AV363" s="250">
        <f t="shared" si="215"/>
        <v>0</v>
      </c>
      <c r="AW363" s="250">
        <f t="shared" si="216"/>
        <v>0</v>
      </c>
      <c r="AX363" s="250">
        <f t="shared" si="217"/>
        <v>0</v>
      </c>
      <c r="AY363" s="89"/>
      <c r="AZ363" s="111"/>
      <c r="BA363" s="111"/>
      <c r="BB363" s="111"/>
      <c r="BC363" s="111"/>
      <c r="BD363" s="111"/>
      <c r="BE363" s="111"/>
      <c r="BF363" s="111"/>
      <c r="BG363" s="111"/>
      <c r="BH363" s="89"/>
      <c r="BI363" s="89"/>
      <c r="BJ363" s="89"/>
      <c r="BK363" s="89"/>
      <c r="BL363" s="89"/>
    </row>
    <row r="364" spans="1:64" x14ac:dyDescent="0.25">
      <c r="A364" s="86">
        <f t="shared" si="186"/>
        <v>363</v>
      </c>
      <c r="B364" s="113">
        <v>2.8744637964239835E-3</v>
      </c>
      <c r="C364" s="88"/>
      <c r="D364" s="88"/>
      <c r="E364" s="194">
        <f t="shared" si="189"/>
        <v>-1.7659332246773043E-2</v>
      </c>
      <c r="F364" s="89">
        <f t="shared" si="202"/>
        <v>-2.6641858277700885E-3</v>
      </c>
      <c r="G364" s="113">
        <v>2.0609565788240917E-2</v>
      </c>
      <c r="H364" s="88"/>
      <c r="I364" s="84">
        <f t="shared" si="190"/>
        <v>16103.282582436597</v>
      </c>
      <c r="J364" s="84">
        <f t="shared" si="191"/>
        <v>16206.437767142954</v>
      </c>
      <c r="K364" s="84">
        <f t="shared" si="192"/>
        <v>16309.592951849309</v>
      </c>
      <c r="L364" s="84">
        <f t="shared" si="193"/>
        <v>16412.748136555663</v>
      </c>
      <c r="M364" s="108">
        <f>IF(T364&lt;&gt;0,(((G364+1)*('Data Raw'!$N$1007-'Data Raw'!$N$1008)/2+'Data Raw'!$N$1008)*'Data Raw'!$M$1010+'Data Raw'!$M$1009)*AE364+AE364)</f>
        <v>16515.90332126202</v>
      </c>
      <c r="N364" s="84">
        <f t="shared" si="194"/>
        <v>16619.058505968376</v>
      </c>
      <c r="O364" s="84">
        <f t="shared" si="195"/>
        <v>16722.213690674729</v>
      </c>
      <c r="P364" s="84">
        <f t="shared" si="196"/>
        <v>16825.368875381086</v>
      </c>
      <c r="Q364" s="84">
        <f t="shared" si="197"/>
        <v>16928.524060087439</v>
      </c>
      <c r="R364" s="166" t="str">
        <f t="shared" si="203"/>
        <v/>
      </c>
      <c r="S364" s="109">
        <f>'Data Raw'!E406</f>
        <v>16535.37</v>
      </c>
      <c r="T364" s="109">
        <f>'Data Raw'!G406</f>
        <v>16587.689999999999</v>
      </c>
      <c r="U364" s="109">
        <f>'Data Raw'!D406</f>
        <v>17028.68</v>
      </c>
      <c r="V364" s="166">
        <f t="shared" si="204"/>
        <v>1</v>
      </c>
      <c r="W364" s="89">
        <f t="shared" si="187"/>
        <v>-71.786678737978946</v>
      </c>
      <c r="X364" s="89">
        <f t="shared" si="188"/>
        <v>5153.3272442297985</v>
      </c>
      <c r="Y364" s="89">
        <f t="shared" si="205"/>
        <v>192.9237963577051</v>
      </c>
      <c r="Z364" s="109">
        <f t="shared" si="198"/>
        <v>493.31000000000131</v>
      </c>
      <c r="AA364" s="89">
        <f t="shared" si="206"/>
        <v>377.47680235928777</v>
      </c>
      <c r="AB364" s="89">
        <f t="shared" si="207"/>
        <v>16367.234420993707</v>
      </c>
      <c r="AC364" s="89">
        <f t="shared" si="210"/>
        <v>16976.125579006293</v>
      </c>
      <c r="AD364" s="89">
        <f t="shared" si="211"/>
        <v>1</v>
      </c>
      <c r="AE364" s="89">
        <f>'Data Raw'!C406</f>
        <v>16671.68</v>
      </c>
      <c r="AF364" s="89"/>
      <c r="AG364" s="89">
        <f t="shared" si="182"/>
        <v>-83.990000000001601</v>
      </c>
      <c r="AH364" s="89">
        <f t="shared" si="183"/>
        <v>-155.77667873798055</v>
      </c>
      <c r="AI364" s="109">
        <f t="shared" si="184"/>
        <v>-1</v>
      </c>
      <c r="AJ364" s="109">
        <f t="shared" si="199"/>
        <v>50</v>
      </c>
      <c r="AK364" s="88"/>
      <c r="AL364" s="191">
        <f t="shared" si="200"/>
        <v>311.54000000000087</v>
      </c>
      <c r="AM364" s="191" t="str">
        <f t="shared" si="201"/>
        <v/>
      </c>
      <c r="AN364" s="88"/>
      <c r="AO364" s="191"/>
      <c r="AP364" s="191">
        <f t="shared" si="185"/>
        <v>7054.3201000002691</v>
      </c>
      <c r="AQ364" s="191">
        <f t="shared" si="208"/>
        <v>173.61823181810786</v>
      </c>
      <c r="AR364" s="191">
        <f t="shared" si="209"/>
        <v>-19.305564539597242</v>
      </c>
      <c r="AS364" s="250">
        <f t="shared" si="212"/>
        <v>0</v>
      </c>
      <c r="AT364" s="250">
        <f t="shared" si="213"/>
        <v>0</v>
      </c>
      <c r="AU364" s="250">
        <f t="shared" si="214"/>
        <v>0</v>
      </c>
      <c r="AV364" s="250">
        <f t="shared" si="215"/>
        <v>1</v>
      </c>
      <c r="AW364" s="250">
        <f t="shared" si="216"/>
        <v>0</v>
      </c>
      <c r="AX364" s="250">
        <f t="shared" si="217"/>
        <v>0</v>
      </c>
      <c r="AY364" s="89"/>
      <c r="AZ364" s="111"/>
      <c r="BA364" s="111"/>
      <c r="BB364" s="111"/>
      <c r="BC364" s="111"/>
      <c r="BD364" s="111"/>
      <c r="BE364" s="111"/>
      <c r="BF364" s="111"/>
      <c r="BG364" s="111"/>
      <c r="BH364" s="89"/>
      <c r="BI364" s="89"/>
      <c r="BJ364" s="89"/>
      <c r="BK364" s="89"/>
      <c r="BL364" s="89"/>
    </row>
    <row r="365" spans="1:64" x14ac:dyDescent="0.25">
      <c r="A365" s="86">
        <f t="shared" si="186"/>
        <v>364</v>
      </c>
      <c r="B365" s="113">
        <v>4.3167087168670272E-2</v>
      </c>
      <c r="C365" s="88"/>
      <c r="D365" s="88"/>
      <c r="E365" s="194">
        <f t="shared" si="189"/>
        <v>4.0292623372246289E-2</v>
      </c>
      <c r="F365" s="89">
        <f t="shared" si="202"/>
        <v>3.4725012008036803E-3</v>
      </c>
      <c r="G365" s="113">
        <v>2.979390894041991E-2</v>
      </c>
      <c r="H365" s="88"/>
      <c r="I365" s="84">
        <f t="shared" si="190"/>
        <v>15952.065003187965</v>
      </c>
      <c r="J365" s="84">
        <f t="shared" si="191"/>
        <v>16048.526901366818</v>
      </c>
      <c r="K365" s="84">
        <f t="shared" si="192"/>
        <v>16144.98879954567</v>
      </c>
      <c r="L365" s="84">
        <f t="shared" si="193"/>
        <v>16241.450697724524</v>
      </c>
      <c r="M365" s="108">
        <f>IF(T365&lt;&gt;0,(((G365+1)*('Data Raw'!$N$1007-'Data Raw'!$N$1008)/2+'Data Raw'!$N$1008)*'Data Raw'!$M$1010+'Data Raw'!$M$1009)*AE365+AE365)</f>
        <v>16337.912595903375</v>
      </c>
      <c r="N365" s="84">
        <f t="shared" si="194"/>
        <v>16434.374494082229</v>
      </c>
      <c r="O365" s="84">
        <f t="shared" si="195"/>
        <v>16530.836392261081</v>
      </c>
      <c r="P365" s="84">
        <f t="shared" si="196"/>
        <v>16627.298290439932</v>
      </c>
      <c r="Q365" s="84">
        <f t="shared" si="197"/>
        <v>16723.760188618784</v>
      </c>
      <c r="R365" s="166" t="str">
        <f t="shared" si="203"/>
        <v/>
      </c>
      <c r="S365" s="109">
        <f>'Data Raw'!E407</f>
        <v>16308.95</v>
      </c>
      <c r="T365" s="109">
        <f>'Data Raw'!G407</f>
        <v>16612.900000000001</v>
      </c>
      <c r="U365" s="109">
        <f>'Data Raw'!D407</f>
        <v>16754.52</v>
      </c>
      <c r="V365" s="166" t="str">
        <f t="shared" si="204"/>
        <v/>
      </c>
      <c r="W365" s="89">
        <f t="shared" si="187"/>
        <v>-274.98740409662605</v>
      </c>
      <c r="X365" s="89">
        <f t="shared" si="188"/>
        <v>75618.072411801113</v>
      </c>
      <c r="Y365" s="89">
        <f t="shared" si="205"/>
        <v>206.65209536050708</v>
      </c>
      <c r="Z365" s="109">
        <f t="shared" si="198"/>
        <v>445.56999999999971</v>
      </c>
      <c r="AA365" s="89">
        <f t="shared" si="206"/>
        <v>387.20440202224665</v>
      </c>
      <c r="AB365" s="89">
        <f t="shared" si="207"/>
        <v>16158.884717994608</v>
      </c>
      <c r="AC365" s="89">
        <f t="shared" si="210"/>
        <v>16800.595282005397</v>
      </c>
      <c r="AD365" s="89">
        <f t="shared" si="211"/>
        <v>1</v>
      </c>
      <c r="AE365" s="89">
        <f>'Data Raw'!C407</f>
        <v>16479.740000000002</v>
      </c>
      <c r="AF365" s="89"/>
      <c r="AG365" s="89">
        <f t="shared" si="182"/>
        <v>133.15999999999985</v>
      </c>
      <c r="AH365" s="89">
        <f t="shared" si="183"/>
        <v>-141.8274040966262</v>
      </c>
      <c r="AI365" s="109">
        <f t="shared" si="184"/>
        <v>-1</v>
      </c>
      <c r="AJ365" s="109">
        <f t="shared" si="199"/>
        <v>48.230949089426275</v>
      </c>
      <c r="AK365" s="88"/>
      <c r="AL365" s="191" t="str">
        <f t="shared" si="200"/>
        <v/>
      </c>
      <c r="AM365" s="191">
        <f t="shared" si="201"/>
        <v>-133.15999999999985</v>
      </c>
      <c r="AN365" s="88"/>
      <c r="AO365" s="191"/>
      <c r="AP365" s="191">
        <f t="shared" si="185"/>
        <v>17731.585599999962</v>
      </c>
      <c r="AQ365" s="191">
        <f t="shared" si="208"/>
        <v>169.12287272720698</v>
      </c>
      <c r="AR365" s="191">
        <f t="shared" si="209"/>
        <v>-37.529222633300094</v>
      </c>
      <c r="AS365" s="250">
        <f t="shared" si="212"/>
        <v>0</v>
      </c>
      <c r="AT365" s="250">
        <f t="shared" si="213"/>
        <v>0</v>
      </c>
      <c r="AU365" s="250">
        <f t="shared" si="214"/>
        <v>0</v>
      </c>
      <c r="AV365" s="250">
        <f t="shared" si="215"/>
        <v>0</v>
      </c>
      <c r="AW365" s="250">
        <f t="shared" si="216"/>
        <v>1</v>
      </c>
      <c r="AX365" s="250">
        <f t="shared" si="217"/>
        <v>0</v>
      </c>
      <c r="AY365" s="89"/>
      <c r="AZ365" s="111"/>
      <c r="BA365" s="111"/>
      <c r="BB365" s="111"/>
      <c r="BC365" s="111"/>
      <c r="BD365" s="111"/>
      <c r="BE365" s="111"/>
      <c r="BF365" s="111"/>
      <c r="BG365" s="111"/>
      <c r="BH365" s="89"/>
      <c r="BI365" s="89"/>
      <c r="BJ365" s="89"/>
      <c r="BK365" s="89"/>
      <c r="BL365" s="89"/>
    </row>
    <row r="366" spans="1:64" x14ac:dyDescent="0.25">
      <c r="A366" s="86">
        <f t="shared" si="186"/>
        <v>365</v>
      </c>
      <c r="B366" s="113">
        <v>1.0850927562211161E-2</v>
      </c>
      <c r="C366" s="88"/>
      <c r="D366" s="88"/>
      <c r="E366" s="194">
        <f t="shared" si="189"/>
        <v>-3.2316159606459109E-2</v>
      </c>
      <c r="F366" s="89">
        <f t="shared" si="202"/>
        <v>-1.6401646288052895E-3</v>
      </c>
      <c r="G366" s="113">
        <v>7.2943602718118852E-2</v>
      </c>
      <c r="H366" s="88"/>
      <c r="I366" s="84">
        <f t="shared" si="190"/>
        <v>16360.22284166815</v>
      </c>
      <c r="J366" s="84">
        <f t="shared" si="191"/>
        <v>16463.548889348403</v>
      </c>
      <c r="K366" s="84">
        <f t="shared" si="192"/>
        <v>16566.874937028657</v>
      </c>
      <c r="L366" s="84">
        <f t="shared" si="193"/>
        <v>16670.20098470891</v>
      </c>
      <c r="M366" s="108">
        <f>IF(T366&lt;&gt;0,(((G366+1)*('Data Raw'!$N$1007-'Data Raw'!$N$1008)/2+'Data Raw'!$N$1008)*'Data Raw'!$M$1010+'Data Raw'!$M$1009)*AE366+AE366)</f>
        <v>16773.527032389164</v>
      </c>
      <c r="N366" s="84">
        <f t="shared" si="194"/>
        <v>16876.853080069417</v>
      </c>
      <c r="O366" s="84">
        <f t="shared" si="195"/>
        <v>16980.17912774967</v>
      </c>
      <c r="P366" s="84">
        <f t="shared" si="196"/>
        <v>17083.505175429924</v>
      </c>
      <c r="Q366" s="84">
        <f t="shared" si="197"/>
        <v>17186.831223110177</v>
      </c>
      <c r="R366" s="166" t="str">
        <f t="shared" si="203"/>
        <v/>
      </c>
      <c r="S366" s="109">
        <f>'Data Raw'!E408</f>
        <v>16558.41</v>
      </c>
      <c r="T366" s="109">
        <f>'Data Raw'!G408</f>
        <v>16914.580000000002</v>
      </c>
      <c r="U366" s="109">
        <f>'Data Raw'!D408</f>
        <v>16914.580000000002</v>
      </c>
      <c r="V366" s="166" t="str">
        <f t="shared" si="204"/>
        <v/>
      </c>
      <c r="W366" s="89">
        <f t="shared" si="187"/>
        <v>-141.0529676108381</v>
      </c>
      <c r="X366" s="89">
        <f t="shared" si="188"/>
        <v>19895.939671824141</v>
      </c>
      <c r="Y366" s="89">
        <f t="shared" si="205"/>
        <v>198.61177880951311</v>
      </c>
      <c r="Z366" s="109">
        <f t="shared" si="198"/>
        <v>356.17000000000189</v>
      </c>
      <c r="AA366" s="89">
        <f t="shared" si="206"/>
        <v>382.77091601906886</v>
      </c>
      <c r="AB366" s="89">
        <f t="shared" si="207"/>
        <v>16531.076258281089</v>
      </c>
      <c r="AC366" s="89">
        <f t="shared" si="210"/>
        <v>17189.323741718912</v>
      </c>
      <c r="AD366" s="89">
        <f t="shared" si="211"/>
        <v>1</v>
      </c>
      <c r="AE366" s="89">
        <f>'Data Raw'!C408</f>
        <v>16860.2</v>
      </c>
      <c r="AF366" s="89"/>
      <c r="AG366" s="89">
        <f t="shared" si="182"/>
        <v>54.380000000001019</v>
      </c>
      <c r="AH366" s="89">
        <f t="shared" si="183"/>
        <v>-86.672967610837077</v>
      </c>
      <c r="AI366" s="109">
        <f t="shared" si="184"/>
        <v>-1</v>
      </c>
      <c r="AJ366" s="109">
        <f t="shared" si="199"/>
        <v>50</v>
      </c>
      <c r="AK366" s="88"/>
      <c r="AL366" s="191" t="str">
        <f t="shared" si="200"/>
        <v/>
      </c>
      <c r="AM366" s="191">
        <f t="shared" si="201"/>
        <v>-54.380000000001019</v>
      </c>
      <c r="AN366" s="88"/>
      <c r="AO366" s="191"/>
      <c r="AP366" s="191">
        <f t="shared" si="185"/>
        <v>2957.1844000001106</v>
      </c>
      <c r="AQ366" s="191">
        <f t="shared" si="208"/>
        <v>156.37366464640633</v>
      </c>
      <c r="AR366" s="191">
        <f t="shared" si="209"/>
        <v>-42.238114163106786</v>
      </c>
      <c r="AS366" s="250">
        <f t="shared" si="212"/>
        <v>0</v>
      </c>
      <c r="AT366" s="250">
        <f t="shared" si="213"/>
        <v>0</v>
      </c>
      <c r="AU366" s="250">
        <f t="shared" si="214"/>
        <v>0</v>
      </c>
      <c r="AV366" s="250">
        <f t="shared" si="215"/>
        <v>1</v>
      </c>
      <c r="AW366" s="250">
        <f t="shared" si="216"/>
        <v>0</v>
      </c>
      <c r="AX366" s="250">
        <f t="shared" si="217"/>
        <v>0</v>
      </c>
      <c r="AY366" s="89"/>
      <c r="AZ366" s="111"/>
      <c r="BA366" s="111"/>
      <c r="BB366" s="111"/>
      <c r="BC366" s="111"/>
      <c r="BD366" s="111"/>
      <c r="BE366" s="111"/>
      <c r="BF366" s="111"/>
      <c r="BG366" s="111"/>
      <c r="BH366" s="89"/>
      <c r="BI366" s="89"/>
      <c r="BJ366" s="89"/>
      <c r="BK366" s="89"/>
      <c r="BL366" s="89"/>
    </row>
    <row r="367" spans="1:64" x14ac:dyDescent="0.25">
      <c r="A367" s="86">
        <f t="shared" si="186"/>
        <v>366</v>
      </c>
      <c r="B367" s="113">
        <v>3.0824018401674515E-2</v>
      </c>
      <c r="C367" s="88"/>
      <c r="D367" s="88"/>
      <c r="E367" s="194">
        <f t="shared" si="189"/>
        <v>1.9973090839463352E-2</v>
      </c>
      <c r="F367" s="89">
        <f t="shared" si="202"/>
        <v>1.4474432952330878E-3</v>
      </c>
      <c r="G367" s="113">
        <v>9.4231900500696533E-2</v>
      </c>
      <c r="H367" s="88"/>
      <c r="I367" s="84">
        <f t="shared" si="190"/>
        <v>16351.026096489821</v>
      </c>
      <c r="J367" s="84">
        <f t="shared" si="191"/>
        <v>16450.33198589458</v>
      </c>
      <c r="K367" s="84">
        <f t="shared" si="192"/>
        <v>16549.637875299333</v>
      </c>
      <c r="L367" s="84">
        <f t="shared" si="193"/>
        <v>16648.94376470409</v>
      </c>
      <c r="M367" s="108">
        <f>IF(T367&lt;&gt;0,(((G367+1)*('Data Raw'!$N$1007-'Data Raw'!$N$1008)/2+'Data Raw'!$N$1008)*'Data Raw'!$M$1010+'Data Raw'!$M$1009)*AE367+AE367)</f>
        <v>16748.249654108848</v>
      </c>
      <c r="N367" s="84">
        <f t="shared" si="194"/>
        <v>16847.555543513605</v>
      </c>
      <c r="O367" s="84">
        <f t="shared" si="195"/>
        <v>16946.861432918362</v>
      </c>
      <c r="P367" s="84">
        <f t="shared" si="196"/>
        <v>17046.167322323116</v>
      </c>
      <c r="Q367" s="84">
        <f t="shared" si="197"/>
        <v>17145.473211727876</v>
      </c>
      <c r="R367" s="166" t="str">
        <f t="shared" si="203"/>
        <v/>
      </c>
      <c r="S367" s="109">
        <f>'Data Raw'!E409</f>
        <v>16508.37</v>
      </c>
      <c r="T367" s="109">
        <f>'Data Raw'!G409</f>
        <v>16511.28</v>
      </c>
      <c r="U367" s="109">
        <f>'Data Raw'!D409</f>
        <v>16923.12</v>
      </c>
      <c r="V367" s="166">
        <f t="shared" si="204"/>
        <v>1</v>
      </c>
      <c r="W367" s="89">
        <f t="shared" si="187"/>
        <v>236.96965410884877</v>
      </c>
      <c r="X367" s="89">
        <f t="shared" si="188"/>
        <v>56154.616968467424</v>
      </c>
      <c r="Y367" s="89">
        <f t="shared" si="205"/>
        <v>204.53237573259685</v>
      </c>
      <c r="Z367" s="109">
        <f t="shared" si="198"/>
        <v>414.75</v>
      </c>
      <c r="AA367" s="89">
        <f t="shared" si="206"/>
        <v>387.3393565877733</v>
      </c>
      <c r="AB367" s="89">
        <f t="shared" si="207"/>
        <v>16480.554721383793</v>
      </c>
      <c r="AC367" s="89">
        <f t="shared" si="210"/>
        <v>17131.265278616207</v>
      </c>
      <c r="AD367" s="89">
        <f t="shared" si="211"/>
        <v>1</v>
      </c>
      <c r="AE367" s="89">
        <f>'Data Raw'!C409</f>
        <v>16805.91</v>
      </c>
      <c r="AF367" s="89"/>
      <c r="AG367" s="89">
        <f t="shared" si="182"/>
        <v>-294.63000000000102</v>
      </c>
      <c r="AH367" s="89">
        <f t="shared" si="183"/>
        <v>-57.660345891152247</v>
      </c>
      <c r="AI367" s="109">
        <f t="shared" si="184"/>
        <v>-1</v>
      </c>
      <c r="AJ367" s="109">
        <f t="shared" si="199"/>
        <v>49.652944702378278</v>
      </c>
      <c r="AK367" s="88"/>
      <c r="AL367" s="191">
        <f t="shared" si="200"/>
        <v>54.380000000001019</v>
      </c>
      <c r="AM367" s="191" t="str">
        <f t="shared" si="201"/>
        <v/>
      </c>
      <c r="AN367" s="88"/>
      <c r="AO367" s="191"/>
      <c r="AP367" s="191">
        <f t="shared" si="185"/>
        <v>86806.836900000606</v>
      </c>
      <c r="AQ367" s="191">
        <f t="shared" si="208"/>
        <v>171.7354796856946</v>
      </c>
      <c r="AR367" s="191">
        <f t="shared" si="209"/>
        <v>-32.796896046902248</v>
      </c>
      <c r="AS367" s="250">
        <f t="shared" si="212"/>
        <v>0</v>
      </c>
      <c r="AT367" s="250">
        <f t="shared" si="213"/>
        <v>1</v>
      </c>
      <c r="AU367" s="250">
        <f t="shared" si="214"/>
        <v>0</v>
      </c>
      <c r="AV367" s="250">
        <f t="shared" si="215"/>
        <v>0</v>
      </c>
      <c r="AW367" s="250">
        <f t="shared" si="216"/>
        <v>0</v>
      </c>
      <c r="AX367" s="250">
        <f t="shared" si="217"/>
        <v>0</v>
      </c>
      <c r="AY367" s="89"/>
      <c r="AZ367" s="111"/>
      <c r="BA367" s="111"/>
      <c r="BB367" s="111"/>
      <c r="BC367" s="111"/>
      <c r="BD367" s="111"/>
      <c r="BE367" s="111"/>
      <c r="BF367" s="111"/>
      <c r="BG367" s="111"/>
      <c r="BH367" s="89"/>
      <c r="BI367" s="89"/>
      <c r="BJ367" s="89"/>
      <c r="BK367" s="89"/>
      <c r="BL367" s="89"/>
    </row>
    <row r="368" spans="1:64" x14ac:dyDescent="0.25">
      <c r="A368" s="86">
        <f t="shared" si="186"/>
        <v>367</v>
      </c>
      <c r="B368" s="113">
        <v>1.3748395434733596E-2</v>
      </c>
      <c r="C368" s="88"/>
      <c r="D368" s="88"/>
      <c r="E368" s="194">
        <f t="shared" si="189"/>
        <v>-1.7075622966940918E-2</v>
      </c>
      <c r="F368" s="89">
        <f t="shared" si="202"/>
        <v>-1.1987090279346273E-3</v>
      </c>
      <c r="G368" s="113">
        <v>5.7617839992504652E-2</v>
      </c>
      <c r="H368" s="88"/>
      <c r="I368" s="84">
        <f t="shared" si="190"/>
        <v>15718.310071349359</v>
      </c>
      <c r="J368" s="84">
        <f t="shared" si="191"/>
        <v>15820.576259215657</v>
      </c>
      <c r="K368" s="84">
        <f t="shared" si="192"/>
        <v>15922.842447081955</v>
      </c>
      <c r="L368" s="84">
        <f t="shared" si="193"/>
        <v>16025.108634948254</v>
      </c>
      <c r="M368" s="108">
        <f>IF(T368&lt;&gt;0,(((G368+1)*('Data Raw'!$N$1007-'Data Raw'!$N$1008)/2+'Data Raw'!$N$1008)*'Data Raw'!$M$1010+'Data Raw'!$M$1009)*AE368+AE368)</f>
        <v>16127.374822814552</v>
      </c>
      <c r="N368" s="84">
        <f t="shared" si="194"/>
        <v>16229.641010680851</v>
      </c>
      <c r="O368" s="84">
        <f t="shared" si="195"/>
        <v>16331.907198547149</v>
      </c>
      <c r="P368" s="84">
        <f t="shared" si="196"/>
        <v>16434.173386413448</v>
      </c>
      <c r="Q368" s="84">
        <f t="shared" si="197"/>
        <v>16536.439574279746</v>
      </c>
      <c r="R368" s="166" t="str">
        <f t="shared" si="203"/>
        <v/>
      </c>
      <c r="S368" s="109">
        <f>'Data Raw'!E410</f>
        <v>16010.72</v>
      </c>
      <c r="T368" s="109">
        <f>'Data Raw'!G410</f>
        <v>16280.22</v>
      </c>
      <c r="U368" s="109">
        <f>'Data Raw'!D410</f>
        <v>16452.97</v>
      </c>
      <c r="V368" s="166" t="str">
        <f t="shared" si="204"/>
        <v/>
      </c>
      <c r="W368" s="89">
        <f t="shared" si="187"/>
        <v>-152.84517718544703</v>
      </c>
      <c r="X368" s="89">
        <f t="shared" si="188"/>
        <v>23361.648188850697</v>
      </c>
      <c r="Y368" s="89">
        <f t="shared" si="205"/>
        <v>197.97640715346856</v>
      </c>
      <c r="Z368" s="109">
        <f t="shared" si="198"/>
        <v>442.25000000000182</v>
      </c>
      <c r="AA368" s="89">
        <f t="shared" si="206"/>
        <v>395.18373421809167</v>
      </c>
      <c r="AB368" s="89">
        <f t="shared" si="207"/>
        <v>15901.551546900393</v>
      </c>
      <c r="AC368" s="89">
        <f t="shared" si="210"/>
        <v>16560.028453099607</v>
      </c>
      <c r="AD368" s="89">
        <f t="shared" si="211"/>
        <v>1</v>
      </c>
      <c r="AE368" s="89">
        <f>'Data Raw'!C410</f>
        <v>16230.79</v>
      </c>
      <c r="AF368" s="89"/>
      <c r="AG368" s="89">
        <f t="shared" si="182"/>
        <v>49.429999999998472</v>
      </c>
      <c r="AH368" s="89">
        <f t="shared" si="183"/>
        <v>-103.41517718544856</v>
      </c>
      <c r="AI368" s="109">
        <f t="shared" si="184"/>
        <v>-1</v>
      </c>
      <c r="AJ368" s="109">
        <f t="shared" si="199"/>
        <v>50</v>
      </c>
      <c r="AK368" s="88"/>
      <c r="AL368" s="191" t="str">
        <f t="shared" si="200"/>
        <v/>
      </c>
      <c r="AM368" s="191">
        <f t="shared" si="201"/>
        <v>-49.429999999998472</v>
      </c>
      <c r="AN368" s="88"/>
      <c r="AO368" s="191"/>
      <c r="AP368" s="191">
        <f t="shared" si="185"/>
        <v>2443.3248999998491</v>
      </c>
      <c r="AQ368" s="191">
        <f t="shared" si="208"/>
        <v>158.14598194283946</v>
      </c>
      <c r="AR368" s="191">
        <f t="shared" si="209"/>
        <v>-39.830425210629102</v>
      </c>
      <c r="AS368" s="250">
        <f t="shared" si="212"/>
        <v>0</v>
      </c>
      <c r="AT368" s="250">
        <f t="shared" si="213"/>
        <v>0</v>
      </c>
      <c r="AU368" s="250">
        <f t="shared" si="214"/>
        <v>0</v>
      </c>
      <c r="AV368" s="250">
        <f t="shared" si="215"/>
        <v>1</v>
      </c>
      <c r="AW368" s="250">
        <f t="shared" si="216"/>
        <v>0</v>
      </c>
      <c r="AX368" s="250">
        <f t="shared" si="217"/>
        <v>0</v>
      </c>
      <c r="AY368" s="89"/>
      <c r="AZ368" s="111"/>
      <c r="BA368" s="111"/>
      <c r="BB368" s="111"/>
      <c r="BC368" s="111"/>
      <c r="BD368" s="111"/>
      <c r="BE368" s="111"/>
      <c r="BF368" s="111"/>
      <c r="BG368" s="111"/>
      <c r="BH368" s="89"/>
      <c r="BI368" s="89"/>
      <c r="BJ368" s="89"/>
      <c r="BK368" s="89"/>
      <c r="BL368" s="89"/>
    </row>
    <row r="369" spans="1:64" x14ac:dyDescent="0.25">
      <c r="A369" s="86">
        <f t="shared" si="186"/>
        <v>368</v>
      </c>
      <c r="B369" s="113">
        <v>1.2889750562569018E-3</v>
      </c>
      <c r="C369" s="88"/>
      <c r="D369" s="88"/>
      <c r="E369" s="194">
        <f t="shared" si="189"/>
        <v>-1.2459420378476695E-2</v>
      </c>
      <c r="F369" s="89">
        <f t="shared" si="202"/>
        <v>-2.8073820780120653E-3</v>
      </c>
      <c r="G369" s="113">
        <v>8.1370385737723705E-2</v>
      </c>
      <c r="H369" s="88"/>
      <c r="I369" s="84">
        <f t="shared" si="190"/>
        <v>15862.256680821403</v>
      </c>
      <c r="J369" s="84">
        <f t="shared" si="191"/>
        <v>15961.244884398136</v>
      </c>
      <c r="K369" s="84">
        <f t="shared" si="192"/>
        <v>16060.233087974872</v>
      </c>
      <c r="L369" s="84">
        <f t="shared" si="193"/>
        <v>16159.221291551605</v>
      </c>
      <c r="M369" s="108">
        <f>IF(T369&lt;&gt;0,(((G369+1)*('Data Raw'!$N$1007-'Data Raw'!$N$1008)/2+'Data Raw'!$N$1008)*'Data Raw'!$M$1010+'Data Raw'!$M$1009)*AE369+AE369)</f>
        <v>16258.20949512834</v>
      </c>
      <c r="N369" s="84">
        <f t="shared" si="194"/>
        <v>16357.197698705075</v>
      </c>
      <c r="O369" s="84">
        <f t="shared" si="195"/>
        <v>16456.18590228181</v>
      </c>
      <c r="P369" s="84">
        <f t="shared" si="196"/>
        <v>16555.174105858543</v>
      </c>
      <c r="Q369" s="84">
        <f t="shared" si="197"/>
        <v>16654.16230943528</v>
      </c>
      <c r="R369" s="166" t="str">
        <f t="shared" si="203"/>
        <v/>
      </c>
      <c r="S369" s="109">
        <f>'Data Raw'!E411</f>
        <v>16137.18</v>
      </c>
      <c r="T369" s="109">
        <f>'Data Raw'!G411</f>
        <v>16211.12</v>
      </c>
      <c r="U369" s="109">
        <f>'Data Raw'!D411</f>
        <v>16359.04</v>
      </c>
      <c r="V369" s="166">
        <f t="shared" si="204"/>
        <v>1</v>
      </c>
      <c r="W369" s="89">
        <f t="shared" si="187"/>
        <v>47.089495128338967</v>
      </c>
      <c r="X369" s="89">
        <f t="shared" si="188"/>
        <v>2217.4205514418595</v>
      </c>
      <c r="Y369" s="89">
        <f t="shared" si="205"/>
        <v>184.15264137891447</v>
      </c>
      <c r="Z369" s="109">
        <f t="shared" si="198"/>
        <v>221.86000000000058</v>
      </c>
      <c r="AA369" s="89">
        <f t="shared" si="206"/>
        <v>370.42320075836437</v>
      </c>
      <c r="AB369" s="89">
        <f t="shared" si="207"/>
        <v>15995.203825914623</v>
      </c>
      <c r="AC369" s="89">
        <f t="shared" si="210"/>
        <v>16667.01617408538</v>
      </c>
      <c r="AD369" s="89">
        <f t="shared" si="211"/>
        <v>1</v>
      </c>
      <c r="AE369" s="89">
        <f>'Data Raw'!C411</f>
        <v>16331.11</v>
      </c>
      <c r="AF369" s="89"/>
      <c r="AG369" s="89">
        <f t="shared" si="182"/>
        <v>-119.98999999999978</v>
      </c>
      <c r="AH369" s="89">
        <f t="shared" si="183"/>
        <v>-72.900504871660814</v>
      </c>
      <c r="AI369" s="109">
        <f t="shared" si="184"/>
        <v>-1</v>
      </c>
      <c r="AJ369" s="109">
        <f t="shared" si="199"/>
        <v>49.494101788367139</v>
      </c>
      <c r="AK369" s="88"/>
      <c r="AL369" s="191">
        <f t="shared" si="200"/>
        <v>49.429999999998472</v>
      </c>
      <c r="AM369" s="191" t="str">
        <f t="shared" si="201"/>
        <v/>
      </c>
      <c r="AN369" s="88"/>
      <c r="AO369" s="191"/>
      <c r="AP369" s="191">
        <f t="shared" si="185"/>
        <v>14397.600099999947</v>
      </c>
      <c r="AQ369" s="191">
        <f t="shared" si="208"/>
        <v>153.90642839363503</v>
      </c>
      <c r="AR369" s="191">
        <f t="shared" si="209"/>
        <v>-30.246212985279442</v>
      </c>
      <c r="AS369" s="250">
        <f t="shared" si="212"/>
        <v>0</v>
      </c>
      <c r="AT369" s="250">
        <f t="shared" si="213"/>
        <v>0</v>
      </c>
      <c r="AU369" s="250">
        <f t="shared" si="214"/>
        <v>1</v>
      </c>
      <c r="AV369" s="250">
        <f t="shared" si="215"/>
        <v>0</v>
      </c>
      <c r="AW369" s="250">
        <f t="shared" si="216"/>
        <v>0</v>
      </c>
      <c r="AX369" s="250">
        <f t="shared" si="217"/>
        <v>0</v>
      </c>
      <c r="AY369" s="89"/>
      <c r="AZ369" s="111"/>
      <c r="BA369" s="111"/>
      <c r="BB369" s="111"/>
      <c r="BC369" s="111"/>
      <c r="BD369" s="111"/>
      <c r="BE369" s="111"/>
      <c r="BF369" s="111"/>
      <c r="BG369" s="111"/>
      <c r="BH369" s="89"/>
      <c r="BI369" s="89"/>
      <c r="BJ369" s="89"/>
      <c r="BK369" s="89"/>
      <c r="BL369" s="89"/>
    </row>
    <row r="370" spans="1:64" x14ac:dyDescent="0.25">
      <c r="A370" s="86">
        <f t="shared" si="186"/>
        <v>369</v>
      </c>
      <c r="B370" s="113">
        <v>0.24836769047065752</v>
      </c>
      <c r="C370" s="88"/>
      <c r="D370" s="88"/>
      <c r="E370" s="194">
        <f t="shared" si="189"/>
        <v>0.2470787154144006</v>
      </c>
      <c r="F370" s="89">
        <f t="shared" si="202"/>
        <v>3.2890631849475459E-2</v>
      </c>
      <c r="G370" s="113">
        <v>7.5952171763906076E-2</v>
      </c>
      <c r="H370" s="88"/>
      <c r="I370" s="84">
        <f t="shared" si="190"/>
        <v>15448.575429429953</v>
      </c>
      <c r="J370" s="84">
        <f t="shared" si="191"/>
        <v>15540.65175011941</v>
      </c>
      <c r="K370" s="84">
        <f t="shared" si="192"/>
        <v>15632.728070808867</v>
      </c>
      <c r="L370" s="84">
        <f t="shared" si="193"/>
        <v>15724.804391498325</v>
      </c>
      <c r="M370" s="108">
        <f>IF(T370&lt;&gt;0,(((G370+1)*('Data Raw'!$N$1007-'Data Raw'!$N$1008)/2+'Data Raw'!$N$1008)*'Data Raw'!$M$1010+'Data Raw'!$M$1009)*AE370+AE370)</f>
        <v>15816.880712187782</v>
      </c>
      <c r="N370" s="84">
        <f t="shared" si="194"/>
        <v>15908.957032877239</v>
      </c>
      <c r="O370" s="84">
        <f t="shared" si="195"/>
        <v>16001.033353566696</v>
      </c>
      <c r="P370" s="84">
        <f t="shared" si="196"/>
        <v>16093.109674256153</v>
      </c>
      <c r="Q370" s="84">
        <f t="shared" si="197"/>
        <v>16185.18599494561</v>
      </c>
      <c r="R370" s="166" t="str">
        <f t="shared" si="203"/>
        <v/>
      </c>
      <c r="S370" s="109">
        <f>'Data Raw'!E412</f>
        <v>15082.84</v>
      </c>
      <c r="T370" s="109">
        <f>'Data Raw'!G412</f>
        <v>15180.69</v>
      </c>
      <c r="U370" s="109">
        <f>'Data Raw'!D412</f>
        <v>15993.88</v>
      </c>
      <c r="V370" s="166">
        <f t="shared" si="204"/>
        <v>1</v>
      </c>
      <c r="W370" s="89">
        <f t="shared" si="187"/>
        <v>636.19071218778117</v>
      </c>
      <c r="X370" s="89">
        <f t="shared" si="188"/>
        <v>404738.62227399624</v>
      </c>
      <c r="Y370" s="89">
        <f t="shared" si="205"/>
        <v>294.76668600170223</v>
      </c>
      <c r="Z370" s="109">
        <f t="shared" si="198"/>
        <v>911.03999999999905</v>
      </c>
      <c r="AA370" s="89">
        <f t="shared" si="206"/>
        <v>447.65417207859792</v>
      </c>
      <c r="AB370" s="89">
        <f t="shared" si="207"/>
        <v>15579.89027935539</v>
      </c>
      <c r="AC370" s="89">
        <f t="shared" si="210"/>
        <v>16209.60972064461</v>
      </c>
      <c r="AD370" s="89" t="str">
        <f t="shared" si="211"/>
        <v/>
      </c>
      <c r="AE370" s="89">
        <f>'Data Raw'!C412</f>
        <v>15894.75</v>
      </c>
      <c r="AF370" s="89"/>
      <c r="AG370" s="89">
        <f t="shared" si="182"/>
        <v>-714.05999999999949</v>
      </c>
      <c r="AH370" s="89">
        <f t="shared" si="183"/>
        <v>-77.869287812218317</v>
      </c>
      <c r="AI370" s="109">
        <f t="shared" si="184"/>
        <v>-1</v>
      </c>
      <c r="AJ370" s="109">
        <f t="shared" si="199"/>
        <v>46.038160344728617</v>
      </c>
      <c r="AK370" s="88"/>
      <c r="AL370" s="191">
        <f t="shared" si="200"/>
        <v>119.98999999999978</v>
      </c>
      <c r="AM370" s="191" t="str">
        <f t="shared" si="201"/>
        <v/>
      </c>
      <c r="AN370" s="88"/>
      <c r="AO370" s="191"/>
      <c r="AP370" s="191">
        <f t="shared" si="185"/>
        <v>509881.68359999929</v>
      </c>
      <c r="AQ370" s="191">
        <f t="shared" si="208"/>
        <v>216.14571412767552</v>
      </c>
      <c r="AR370" s="191">
        <f t="shared" si="209"/>
        <v>-78.620971874026708</v>
      </c>
      <c r="AS370" s="250">
        <f t="shared" si="212"/>
        <v>0</v>
      </c>
      <c r="AT370" s="250">
        <f t="shared" si="213"/>
        <v>0</v>
      </c>
      <c r="AU370" s="250">
        <f t="shared" si="214"/>
        <v>0</v>
      </c>
      <c r="AV370" s="250">
        <f t="shared" si="215"/>
        <v>0</v>
      </c>
      <c r="AW370" s="250">
        <f t="shared" si="216"/>
        <v>0</v>
      </c>
      <c r="AX370" s="250">
        <f t="shared" si="217"/>
        <v>0</v>
      </c>
      <c r="AY370" s="89"/>
      <c r="AZ370" s="111"/>
      <c r="BA370" s="111"/>
      <c r="BB370" s="111"/>
      <c r="BC370" s="111"/>
      <c r="BD370" s="111"/>
      <c r="BE370" s="111"/>
      <c r="BF370" s="111"/>
      <c r="BG370" s="111"/>
      <c r="BH370" s="89"/>
      <c r="BI370" s="89"/>
      <c r="BJ370" s="89"/>
      <c r="BK370" s="89"/>
      <c r="BL370" s="89"/>
    </row>
    <row r="371" spans="1:64" x14ac:dyDescent="0.25">
      <c r="A371" s="86">
        <f t="shared" si="186"/>
        <v>370</v>
      </c>
      <c r="B371" s="113">
        <v>5.7635992593953345E-3</v>
      </c>
      <c r="C371" s="88"/>
      <c r="D371" s="88"/>
      <c r="E371" s="194">
        <f t="shared" si="189"/>
        <v>-0.24260409121126217</v>
      </c>
      <c r="F371" s="89">
        <f t="shared" si="202"/>
        <v>-6.4657571592013456E-3</v>
      </c>
      <c r="G371" s="113">
        <v>-1.4677303788792821E-3</v>
      </c>
      <c r="H371" s="88"/>
      <c r="I371" s="84">
        <f t="shared" si="190"/>
        <v>14483.121956404711</v>
      </c>
      <c r="J371" s="84">
        <f t="shared" si="191"/>
        <v>14630.505299405562</v>
      </c>
      <c r="K371" s="84">
        <f t="shared" si="192"/>
        <v>14777.888642406413</v>
      </c>
      <c r="L371" s="84">
        <f t="shared" si="193"/>
        <v>14925.271985407264</v>
      </c>
      <c r="M371" s="108">
        <f>IF(T371&lt;&gt;0,(((G371+1)*('Data Raw'!$N$1007-'Data Raw'!$N$1008)/2+'Data Raw'!$N$1008)*'Data Raw'!$M$1010+'Data Raw'!$M$1009)*AE371+AE371)</f>
        <v>15072.655328408115</v>
      </c>
      <c r="N371" s="84">
        <f t="shared" si="194"/>
        <v>15220.038671408965</v>
      </c>
      <c r="O371" s="84">
        <f t="shared" si="195"/>
        <v>15367.422014409816</v>
      </c>
      <c r="P371" s="84">
        <f t="shared" si="196"/>
        <v>15514.805357410667</v>
      </c>
      <c r="Q371" s="84">
        <f t="shared" si="197"/>
        <v>15662.188700411518</v>
      </c>
      <c r="R371" s="166" t="str">
        <f t="shared" si="203"/>
        <v/>
      </c>
      <c r="S371" s="109">
        <f>'Data Raw'!E413</f>
        <v>14947.39</v>
      </c>
      <c r="T371" s="109">
        <f>'Data Raw'!G413</f>
        <v>15165.59</v>
      </c>
      <c r="U371" s="109">
        <f>'Data Raw'!D413</f>
        <v>15435.37</v>
      </c>
      <c r="V371" s="166">
        <f t="shared" si="204"/>
        <v>1</v>
      </c>
      <c r="W371" s="89">
        <f t="shared" si="187"/>
        <v>-92.93467159188549</v>
      </c>
      <c r="X371" s="89">
        <f t="shared" si="188"/>
        <v>8636.8531838916078</v>
      </c>
      <c r="Y371" s="89">
        <f t="shared" si="205"/>
        <v>275.15223013619425</v>
      </c>
      <c r="Z371" s="109">
        <f t="shared" si="198"/>
        <v>487.98000000000138</v>
      </c>
      <c r="AA371" s="89">
        <f t="shared" si="206"/>
        <v>453.41500463879845</v>
      </c>
      <c r="AB371" s="89">
        <f t="shared" si="207"/>
        <v>14861.593953733192</v>
      </c>
      <c r="AC371" s="89">
        <f t="shared" si="210"/>
        <v>15622.606046266808</v>
      </c>
      <c r="AD371" s="89">
        <f t="shared" si="211"/>
        <v>1</v>
      </c>
      <c r="AE371" s="89">
        <f>'Data Raw'!C413</f>
        <v>15242.1</v>
      </c>
      <c r="AF371" s="89"/>
      <c r="AG371" s="89">
        <f t="shared" si="182"/>
        <v>-76.510000000000218</v>
      </c>
      <c r="AH371" s="89">
        <f t="shared" si="183"/>
        <v>-169.44467159188571</v>
      </c>
      <c r="AI371" s="109">
        <f t="shared" si="184"/>
        <v>-1</v>
      </c>
      <c r="AJ371" s="109">
        <f t="shared" si="199"/>
        <v>50</v>
      </c>
      <c r="AK371" s="88"/>
      <c r="AL371" s="191">
        <f t="shared" si="200"/>
        <v>714.05999999999949</v>
      </c>
      <c r="AM371" s="191" t="str">
        <f t="shared" si="201"/>
        <v/>
      </c>
      <c r="AN371" s="88"/>
      <c r="AO371" s="191"/>
      <c r="AP371" s="191">
        <f t="shared" si="185"/>
        <v>5853.7801000000336</v>
      </c>
      <c r="AQ371" s="191">
        <f t="shared" si="208"/>
        <v>200.63063478015604</v>
      </c>
      <c r="AR371" s="191">
        <f t="shared" si="209"/>
        <v>-74.521595356038205</v>
      </c>
      <c r="AS371" s="250">
        <f t="shared" si="212"/>
        <v>0</v>
      </c>
      <c r="AT371" s="250">
        <f t="shared" si="213"/>
        <v>0</v>
      </c>
      <c r="AU371" s="250">
        <f t="shared" si="214"/>
        <v>0</v>
      </c>
      <c r="AV371" s="250">
        <f t="shared" si="215"/>
        <v>1</v>
      </c>
      <c r="AW371" s="250">
        <f t="shared" si="216"/>
        <v>0</v>
      </c>
      <c r="AX371" s="250">
        <f t="shared" si="217"/>
        <v>0</v>
      </c>
      <c r="AY371" s="89"/>
      <c r="AZ371" s="111"/>
      <c r="BA371" s="111"/>
      <c r="BB371" s="111"/>
      <c r="BC371" s="111"/>
      <c r="BD371" s="111"/>
      <c r="BE371" s="111"/>
      <c r="BF371" s="111"/>
      <c r="BG371" s="111"/>
      <c r="BH371" s="89"/>
      <c r="BI371" s="89"/>
      <c r="BJ371" s="89"/>
      <c r="BK371" s="89"/>
      <c r="BL371" s="89"/>
    </row>
    <row r="372" spans="1:64" x14ac:dyDescent="0.25">
      <c r="A372" s="86">
        <f t="shared" si="186"/>
        <v>371</v>
      </c>
      <c r="B372" s="113">
        <v>0.10292770206352857</v>
      </c>
      <c r="C372" s="88"/>
      <c r="D372" s="88"/>
      <c r="E372" s="194">
        <f t="shared" si="189"/>
        <v>9.7164102804133234E-2</v>
      </c>
      <c r="F372" s="89">
        <f t="shared" si="202"/>
        <v>8.338508549846451E-3</v>
      </c>
      <c r="G372" s="113">
        <v>-1.3047478986116419E-3</v>
      </c>
      <c r="H372" s="88"/>
      <c r="I372" s="84">
        <f t="shared" si="190"/>
        <v>14378.389092691663</v>
      </c>
      <c r="J372" s="84">
        <f t="shared" si="191"/>
        <v>14515.96520775976</v>
      </c>
      <c r="K372" s="84">
        <f t="shared" si="192"/>
        <v>14653.541322827858</v>
      </c>
      <c r="L372" s="84">
        <f t="shared" si="193"/>
        <v>14791.117437895955</v>
      </c>
      <c r="M372" s="108">
        <f>IF(T372&lt;&gt;0,(((G372+1)*('Data Raw'!$N$1007-'Data Raw'!$N$1008)/2+'Data Raw'!$N$1008)*'Data Raw'!$M$1010+'Data Raw'!$M$1009)*AE372+AE372)</f>
        <v>14928.693552964052</v>
      </c>
      <c r="N372" s="84">
        <f t="shared" si="194"/>
        <v>15066.26966803215</v>
      </c>
      <c r="O372" s="84">
        <f t="shared" si="195"/>
        <v>15203.845783100247</v>
      </c>
      <c r="P372" s="84">
        <f t="shared" si="196"/>
        <v>15341.421898168344</v>
      </c>
      <c r="Q372" s="84">
        <f t="shared" si="197"/>
        <v>15478.998013236442</v>
      </c>
      <c r="R372" s="166" t="str">
        <f t="shared" si="203"/>
        <v/>
      </c>
      <c r="S372" s="109">
        <f>'Data Raw'!E414</f>
        <v>15041.4</v>
      </c>
      <c r="T372" s="109">
        <f>'Data Raw'!G414</f>
        <v>15317.67</v>
      </c>
      <c r="U372" s="109">
        <f>'Data Raw'!D414</f>
        <v>15584.06</v>
      </c>
      <c r="V372" s="166" t="str">
        <f t="shared" si="204"/>
        <v/>
      </c>
      <c r="W372" s="89">
        <f t="shared" si="187"/>
        <v>-388.97644703594779</v>
      </c>
      <c r="X372" s="89">
        <f t="shared" si="188"/>
        <v>151302.6763487095</v>
      </c>
      <c r="Y372" s="89">
        <f t="shared" si="205"/>
        <v>294.1222230983567</v>
      </c>
      <c r="Z372" s="109">
        <f t="shared" si="198"/>
        <v>542.65999999999985</v>
      </c>
      <c r="AA372" s="89">
        <f t="shared" si="206"/>
        <v>466.16428969039862</v>
      </c>
      <c r="AB372" s="89">
        <f t="shared" si="207"/>
        <v>14710.917246057021</v>
      </c>
      <c r="AC372" s="89">
        <f t="shared" si="210"/>
        <v>15481.722753942979</v>
      </c>
      <c r="AD372" s="89">
        <f t="shared" si="211"/>
        <v>1</v>
      </c>
      <c r="AE372" s="89">
        <f>'Data Raw'!C414</f>
        <v>15096.32</v>
      </c>
      <c r="AF372" s="89"/>
      <c r="AG372" s="89">
        <f t="shared" si="182"/>
        <v>221.35000000000036</v>
      </c>
      <c r="AH372" s="89">
        <f t="shared" si="183"/>
        <v>-167.62644703594742</v>
      </c>
      <c r="AI372" s="109">
        <f t="shared" si="184"/>
        <v>-1</v>
      </c>
      <c r="AJ372" s="109">
        <f t="shared" si="199"/>
        <v>50</v>
      </c>
      <c r="AK372" s="88"/>
      <c r="AL372" s="191" t="str">
        <f t="shared" si="200"/>
        <v/>
      </c>
      <c r="AM372" s="191">
        <f t="shared" si="201"/>
        <v>-221.35000000000036</v>
      </c>
      <c r="AN372" s="88"/>
      <c r="AO372" s="191"/>
      <c r="AP372" s="191">
        <f t="shared" si="185"/>
        <v>48995.822500000162</v>
      </c>
      <c r="AQ372" s="191">
        <f t="shared" si="208"/>
        <v>202.93278647124987</v>
      </c>
      <c r="AR372" s="191">
        <f t="shared" si="209"/>
        <v>-91.189436627106829</v>
      </c>
      <c r="AS372" s="250">
        <f t="shared" si="212"/>
        <v>0</v>
      </c>
      <c r="AT372" s="250">
        <f t="shared" si="213"/>
        <v>0</v>
      </c>
      <c r="AU372" s="250">
        <f t="shared" si="214"/>
        <v>0</v>
      </c>
      <c r="AV372" s="250">
        <f t="shared" si="215"/>
        <v>0</v>
      </c>
      <c r="AW372" s="250">
        <f t="shared" si="216"/>
        <v>1</v>
      </c>
      <c r="AX372" s="250">
        <f t="shared" si="217"/>
        <v>0</v>
      </c>
      <c r="AY372" s="89"/>
      <c r="AZ372" s="111"/>
      <c r="BA372" s="111"/>
      <c r="BB372" s="111"/>
      <c r="BC372" s="111"/>
      <c r="BD372" s="111"/>
      <c r="BE372" s="111"/>
      <c r="BF372" s="111"/>
      <c r="BG372" s="111"/>
      <c r="BH372" s="89"/>
      <c r="BI372" s="89"/>
      <c r="BJ372" s="89"/>
      <c r="BK372" s="89"/>
      <c r="BL372" s="89"/>
    </row>
    <row r="373" spans="1:64" x14ac:dyDescent="0.25">
      <c r="A373" s="86">
        <f t="shared" si="186"/>
        <v>372</v>
      </c>
      <c r="B373" s="113">
        <v>8.8933255129256643E-3</v>
      </c>
      <c r="C373" s="88"/>
      <c r="D373" s="88"/>
      <c r="E373" s="194">
        <f t="shared" si="189"/>
        <v>-9.4034376550602899E-2</v>
      </c>
      <c r="F373" s="89">
        <f t="shared" si="202"/>
        <v>-6.2861893216463131E-3</v>
      </c>
      <c r="G373" s="113">
        <v>-1.0618351482357142E-3</v>
      </c>
      <c r="H373" s="88"/>
      <c r="I373" s="84">
        <f t="shared" si="190"/>
        <v>14958.766497124014</v>
      </c>
      <c r="J373" s="84">
        <f t="shared" si="191"/>
        <v>15105.827608673193</v>
      </c>
      <c r="K373" s="84">
        <f t="shared" si="192"/>
        <v>15252.88872022237</v>
      </c>
      <c r="L373" s="84">
        <f t="shared" si="193"/>
        <v>15399.949831771548</v>
      </c>
      <c r="M373" s="108">
        <f>IF(T373&lt;&gt;0,(((G373+1)*('Data Raw'!$N$1007-'Data Raw'!$N$1008)/2+'Data Raw'!$N$1008)*'Data Raw'!$M$1010+'Data Raw'!$M$1009)*AE373+AE373)</f>
        <v>15547.010943320727</v>
      </c>
      <c r="N373" s="84">
        <f t="shared" si="194"/>
        <v>15694.072054869906</v>
      </c>
      <c r="O373" s="84">
        <f t="shared" si="195"/>
        <v>15841.133166419084</v>
      </c>
      <c r="P373" s="84">
        <f t="shared" si="196"/>
        <v>15988.194277968261</v>
      </c>
      <c r="Q373" s="84">
        <f t="shared" si="197"/>
        <v>16135.255389517441</v>
      </c>
      <c r="R373" s="166" t="str">
        <f t="shared" si="203"/>
        <v/>
      </c>
      <c r="S373" s="109">
        <f>'Data Raw'!E415</f>
        <v>15410.97</v>
      </c>
      <c r="T373" s="109">
        <f>'Data Raw'!G415</f>
        <v>15427.94</v>
      </c>
      <c r="U373" s="109">
        <f>'Data Raw'!D415</f>
        <v>15833.28</v>
      </c>
      <c r="V373" s="166">
        <f t="shared" si="204"/>
        <v>1</v>
      </c>
      <c r="W373" s="89">
        <f t="shared" si="187"/>
        <v>119.07094332072666</v>
      </c>
      <c r="X373" s="89">
        <f t="shared" si="188"/>
        <v>14177.8895432877</v>
      </c>
      <c r="Y373" s="89">
        <f t="shared" si="205"/>
        <v>275.99823557024126</v>
      </c>
      <c r="Z373" s="109">
        <f t="shared" si="198"/>
        <v>422.31000000000131</v>
      </c>
      <c r="AA373" s="89">
        <f t="shared" si="206"/>
        <v>459.89939116319903</v>
      </c>
      <c r="AB373" s="89">
        <f t="shared" si="207"/>
        <v>15325.030353763161</v>
      </c>
      <c r="AC373" s="89">
        <f t="shared" si="210"/>
        <v>16117.50964623684</v>
      </c>
      <c r="AD373" s="89">
        <f t="shared" si="211"/>
        <v>1</v>
      </c>
      <c r="AE373" s="89">
        <f>'Data Raw'!C415</f>
        <v>15721.27</v>
      </c>
      <c r="AF373" s="89"/>
      <c r="AG373" s="89">
        <f t="shared" si="182"/>
        <v>-293.32999999999993</v>
      </c>
      <c r="AH373" s="89">
        <f t="shared" si="183"/>
        <v>-174.25905667927327</v>
      </c>
      <c r="AI373" s="109">
        <f t="shared" si="184"/>
        <v>-1</v>
      </c>
      <c r="AJ373" s="109">
        <f t="shared" si="199"/>
        <v>50</v>
      </c>
      <c r="AK373" s="88"/>
      <c r="AL373" s="191">
        <f t="shared" si="200"/>
        <v>221.35000000000036</v>
      </c>
      <c r="AM373" s="191" t="str">
        <f t="shared" si="201"/>
        <v/>
      </c>
      <c r="AN373" s="88"/>
      <c r="AO373" s="191"/>
      <c r="AP373" s="191">
        <f t="shared" si="185"/>
        <v>86042.488899999953</v>
      </c>
      <c r="AQ373" s="191">
        <f t="shared" si="208"/>
        <v>212.97692130777764</v>
      </c>
      <c r="AR373" s="191">
        <f t="shared" si="209"/>
        <v>-63.021314262463619</v>
      </c>
      <c r="AS373" s="250">
        <f t="shared" si="212"/>
        <v>0</v>
      </c>
      <c r="AT373" s="250">
        <f t="shared" si="213"/>
        <v>0</v>
      </c>
      <c r="AU373" s="250">
        <f t="shared" si="214"/>
        <v>1</v>
      </c>
      <c r="AV373" s="250">
        <f t="shared" si="215"/>
        <v>0</v>
      </c>
      <c r="AW373" s="250">
        <f t="shared" si="216"/>
        <v>0</v>
      </c>
      <c r="AX373" s="250">
        <f t="shared" si="217"/>
        <v>0</v>
      </c>
      <c r="AY373" s="89"/>
      <c r="AZ373" s="111"/>
      <c r="BA373" s="111"/>
      <c r="BB373" s="111"/>
      <c r="BC373" s="111"/>
      <c r="BD373" s="111"/>
      <c r="BE373" s="111"/>
      <c r="BF373" s="111"/>
      <c r="BG373" s="111"/>
      <c r="BH373" s="89"/>
      <c r="BI373" s="89"/>
      <c r="BJ373" s="89"/>
      <c r="BK373" s="89"/>
      <c r="BL373" s="89"/>
    </row>
    <row r="374" spans="1:64" x14ac:dyDescent="0.25">
      <c r="A374" s="86">
        <f t="shared" si="186"/>
        <v>373</v>
      </c>
      <c r="B374" s="113">
        <v>9.9501217091719107E-2</v>
      </c>
      <c r="C374" s="88"/>
      <c r="D374" s="88"/>
      <c r="E374" s="194">
        <f t="shared" si="189"/>
        <v>9.060789157879344E-2</v>
      </c>
      <c r="F374" s="89">
        <f t="shared" si="202"/>
        <v>7.5558222355593665E-3</v>
      </c>
      <c r="G374" s="113">
        <v>-1.169409527798035E-3</v>
      </c>
      <c r="H374" s="88"/>
      <c r="I374" s="84">
        <f t="shared" si="190"/>
        <v>14701.835813013904</v>
      </c>
      <c r="J374" s="84">
        <f t="shared" si="191"/>
        <v>14839.834930799025</v>
      </c>
      <c r="K374" s="84">
        <f t="shared" si="192"/>
        <v>14977.834048584145</v>
      </c>
      <c r="L374" s="84">
        <f t="shared" si="193"/>
        <v>15115.833166369266</v>
      </c>
      <c r="M374" s="108">
        <f>IF(T374&lt;&gt;0,(((G374+1)*('Data Raw'!$N$1007-'Data Raw'!$N$1008)/2+'Data Raw'!$N$1008)*'Data Raw'!$M$1010+'Data Raw'!$M$1009)*AE374+AE374)</f>
        <v>15253.832284154387</v>
      </c>
      <c r="N374" s="84">
        <f t="shared" si="194"/>
        <v>15391.831401939507</v>
      </c>
      <c r="O374" s="84">
        <f t="shared" si="195"/>
        <v>15529.830519724628</v>
      </c>
      <c r="P374" s="84">
        <f t="shared" si="196"/>
        <v>15667.829637509749</v>
      </c>
      <c r="Q374" s="84">
        <f t="shared" si="197"/>
        <v>15805.82875529487</v>
      </c>
      <c r="R374" s="166" t="str">
        <f t="shared" si="203"/>
        <v/>
      </c>
      <c r="S374" s="109">
        <f>'Data Raw'!E416</f>
        <v>14770.09</v>
      </c>
      <c r="T374" s="109">
        <f>'Data Raw'!G416</f>
        <v>14863.06</v>
      </c>
      <c r="U374" s="109">
        <f>'Data Raw'!D416</f>
        <v>15441.99</v>
      </c>
      <c r="V374" s="166">
        <f t="shared" si="204"/>
        <v>1</v>
      </c>
      <c r="W374" s="89">
        <f t="shared" si="187"/>
        <v>390.77228415438731</v>
      </c>
      <c r="X374" s="89">
        <f t="shared" si="188"/>
        <v>152702.97806323721</v>
      </c>
      <c r="Y374" s="89">
        <f t="shared" si="205"/>
        <v>295.13995089268496</v>
      </c>
      <c r="Z374" s="109">
        <f t="shared" si="198"/>
        <v>671.89999999999964</v>
      </c>
      <c r="AA374" s="89">
        <f t="shared" si="206"/>
        <v>490.18519242559921</v>
      </c>
      <c r="AB374" s="89">
        <f t="shared" si="207"/>
        <v>15034.025517511282</v>
      </c>
      <c r="AC374" s="89">
        <f t="shared" si="210"/>
        <v>15815.854482488719</v>
      </c>
      <c r="AD374" s="89" t="str">
        <f t="shared" si="211"/>
        <v/>
      </c>
      <c r="AE374" s="89">
        <f>'Data Raw'!C416</f>
        <v>15424.94</v>
      </c>
      <c r="AF374" s="89"/>
      <c r="AG374" s="89">
        <f t="shared" si="182"/>
        <v>-561.88000000000102</v>
      </c>
      <c r="AH374" s="89">
        <f t="shared" si="183"/>
        <v>-171.10771584561371</v>
      </c>
      <c r="AI374" s="109">
        <f t="shared" si="184"/>
        <v>-1</v>
      </c>
      <c r="AJ374" s="109">
        <f t="shared" si="199"/>
        <v>50</v>
      </c>
      <c r="AK374" s="88"/>
      <c r="AL374" s="191">
        <f t="shared" si="200"/>
        <v>293.32999999999993</v>
      </c>
      <c r="AM374" s="191" t="str">
        <f t="shared" si="201"/>
        <v/>
      </c>
      <c r="AN374" s="88"/>
      <c r="AO374" s="191"/>
      <c r="AP374" s="191">
        <f t="shared" si="185"/>
        <v>315709.13440000114</v>
      </c>
      <c r="AQ374" s="191">
        <f t="shared" si="208"/>
        <v>251.74393005135801</v>
      </c>
      <c r="AR374" s="191">
        <f t="shared" si="209"/>
        <v>-43.396020841326958</v>
      </c>
      <c r="AS374" s="250">
        <f t="shared" si="212"/>
        <v>0</v>
      </c>
      <c r="AT374" s="250">
        <f t="shared" si="213"/>
        <v>1</v>
      </c>
      <c r="AU374" s="250">
        <f t="shared" si="214"/>
        <v>0</v>
      </c>
      <c r="AV374" s="250">
        <f t="shared" si="215"/>
        <v>0</v>
      </c>
      <c r="AW374" s="250">
        <f t="shared" si="216"/>
        <v>0</v>
      </c>
      <c r="AX374" s="250">
        <f t="shared" si="217"/>
        <v>0</v>
      </c>
      <c r="AY374" s="89"/>
      <c r="AZ374" s="111"/>
      <c r="BA374" s="111"/>
      <c r="BB374" s="111"/>
      <c r="BC374" s="111"/>
      <c r="BD374" s="111"/>
      <c r="BE374" s="111"/>
      <c r="BF374" s="111"/>
      <c r="BG374" s="111"/>
      <c r="BH374" s="89"/>
      <c r="BI374" s="89"/>
      <c r="BJ374" s="89"/>
      <c r="BK374" s="89"/>
      <c r="BL374" s="89"/>
    </row>
    <row r="375" spans="1:64" x14ac:dyDescent="0.25">
      <c r="A375" s="86">
        <f t="shared" si="186"/>
        <v>374</v>
      </c>
      <c r="B375" s="113">
        <v>3.1496125045856496E-4</v>
      </c>
      <c r="C375" s="88"/>
      <c r="D375" s="88"/>
      <c r="E375" s="194">
        <f t="shared" si="189"/>
        <v>-9.9186255841260548E-2</v>
      </c>
      <c r="F375" s="89">
        <f t="shared" si="202"/>
        <v>-7.693046061129194E-3</v>
      </c>
      <c r="G375" s="113">
        <v>-1.4152703521696144E-3</v>
      </c>
      <c r="H375" s="88"/>
      <c r="I375" s="84">
        <f t="shared" si="190"/>
        <v>14075.601509269985</v>
      </c>
      <c r="J375" s="84">
        <f t="shared" si="191"/>
        <v>14223.171484716326</v>
      </c>
      <c r="K375" s="84">
        <f t="shared" si="192"/>
        <v>14370.74146016267</v>
      </c>
      <c r="L375" s="84">
        <f t="shared" si="193"/>
        <v>14518.311435609012</v>
      </c>
      <c r="M375" s="108">
        <f>IF(T375&lt;&gt;0,(((G375+1)*('Data Raw'!$N$1007-'Data Raw'!$N$1008)/2+'Data Raw'!$N$1008)*'Data Raw'!$M$1010+'Data Raw'!$M$1009)*AE375+AE375)</f>
        <v>14665.881411055354</v>
      </c>
      <c r="N375" s="84">
        <f t="shared" si="194"/>
        <v>14813.451386501696</v>
      </c>
      <c r="O375" s="84">
        <f t="shared" si="195"/>
        <v>14961.021361948038</v>
      </c>
      <c r="P375" s="84">
        <f t="shared" si="196"/>
        <v>15108.591337394382</v>
      </c>
      <c r="Q375" s="84">
        <f t="shared" si="197"/>
        <v>15256.161312840723</v>
      </c>
      <c r="R375" s="166" t="str">
        <f t="shared" si="203"/>
        <v/>
      </c>
      <c r="S375" s="109">
        <f>'Data Raw'!E417</f>
        <v>14597.31</v>
      </c>
      <c r="T375" s="109">
        <f>'Data Raw'!G417</f>
        <v>14687.02</v>
      </c>
      <c r="U375" s="109">
        <f>'Data Raw'!D417</f>
        <v>15113.15</v>
      </c>
      <c r="V375" s="166">
        <f t="shared" si="204"/>
        <v>1</v>
      </c>
      <c r="W375" s="89">
        <f t="shared" si="187"/>
        <v>-21.138588944646472</v>
      </c>
      <c r="X375" s="89">
        <f t="shared" si="188"/>
        <v>446.83994257073005</v>
      </c>
      <c r="Y375" s="89">
        <f t="shared" si="205"/>
        <v>273.36328095469008</v>
      </c>
      <c r="Z375" s="109">
        <f t="shared" si="198"/>
        <v>515.84000000000015</v>
      </c>
      <c r="AA375" s="89">
        <f t="shared" si="206"/>
        <v>493.85016493622788</v>
      </c>
      <c r="AB375" s="89">
        <f t="shared" si="207"/>
        <v>14414.032586438241</v>
      </c>
      <c r="AC375" s="89">
        <f t="shared" si="210"/>
        <v>15247.34741356176</v>
      </c>
      <c r="AD375" s="89">
        <f t="shared" si="211"/>
        <v>1</v>
      </c>
      <c r="AE375" s="89">
        <f>'Data Raw'!C417</f>
        <v>14830.69</v>
      </c>
      <c r="AF375" s="89"/>
      <c r="AG375" s="89">
        <f t="shared" si="182"/>
        <v>-143.67000000000007</v>
      </c>
      <c r="AH375" s="89">
        <f t="shared" si="183"/>
        <v>-164.80858894464654</v>
      </c>
      <c r="AI375" s="109">
        <f t="shared" si="184"/>
        <v>-1</v>
      </c>
      <c r="AJ375" s="109">
        <f t="shared" si="199"/>
        <v>50</v>
      </c>
      <c r="AK375" s="88"/>
      <c r="AL375" s="191">
        <f t="shared" si="200"/>
        <v>561.88000000000102</v>
      </c>
      <c r="AM375" s="191" t="str">
        <f t="shared" si="201"/>
        <v/>
      </c>
      <c r="AN375" s="88"/>
      <c r="AO375" s="191"/>
      <c r="AP375" s="191">
        <f t="shared" si="185"/>
        <v>20641.06890000002</v>
      </c>
      <c r="AQ375" s="191">
        <f t="shared" si="208"/>
        <v>239.73571560120712</v>
      </c>
      <c r="AR375" s="191">
        <f t="shared" si="209"/>
        <v>-33.627565353482964</v>
      </c>
      <c r="AS375" s="250">
        <f t="shared" si="212"/>
        <v>0</v>
      </c>
      <c r="AT375" s="250">
        <f t="shared" si="213"/>
        <v>0</v>
      </c>
      <c r="AU375" s="250">
        <f t="shared" si="214"/>
        <v>0</v>
      </c>
      <c r="AV375" s="250">
        <f t="shared" si="215"/>
        <v>1</v>
      </c>
      <c r="AW375" s="250">
        <f t="shared" si="216"/>
        <v>0</v>
      </c>
      <c r="AX375" s="250">
        <f t="shared" si="217"/>
        <v>0</v>
      </c>
      <c r="AY375" s="89"/>
      <c r="AZ375" s="111"/>
      <c r="BA375" s="111"/>
      <c r="BB375" s="111"/>
      <c r="BC375" s="111"/>
      <c r="BD375" s="111"/>
      <c r="BE375" s="111"/>
      <c r="BF375" s="111"/>
      <c r="BG375" s="111"/>
      <c r="BH375" s="89"/>
      <c r="BI375" s="89"/>
      <c r="BJ375" s="89"/>
      <c r="BK375" s="89"/>
      <c r="BL375" s="89"/>
    </row>
    <row r="376" spans="1:64" x14ac:dyDescent="0.25">
      <c r="A376" s="86">
        <f t="shared" si="186"/>
        <v>375</v>
      </c>
      <c r="B376" s="113">
        <v>0.40593665144363295</v>
      </c>
      <c r="C376" s="88"/>
      <c r="D376" s="88"/>
      <c r="E376" s="194">
        <f t="shared" si="189"/>
        <v>0.4056216901931744</v>
      </c>
      <c r="F376" s="89">
        <f t="shared" si="202"/>
        <v>5.1351916260914177E-2</v>
      </c>
      <c r="G376" s="113">
        <v>-1.3300755694117677E-3</v>
      </c>
      <c r="H376" s="88"/>
      <c r="I376" s="84">
        <f t="shared" si="190"/>
        <v>14148.161701071649</v>
      </c>
      <c r="J376" s="84">
        <f t="shared" si="191"/>
        <v>14284.843341548996</v>
      </c>
      <c r="K376" s="84">
        <f t="shared" si="192"/>
        <v>14421.52498202634</v>
      </c>
      <c r="L376" s="84">
        <f t="shared" si="193"/>
        <v>14558.206622503685</v>
      </c>
      <c r="M376" s="108">
        <f>IF(T376&lt;&gt;0,(((G376+1)*('Data Raw'!$N$1007-'Data Raw'!$N$1008)/2+'Data Raw'!$N$1008)*'Data Raw'!$M$1010+'Data Raw'!$M$1009)*AE376+AE376)</f>
        <v>14694.88826298103</v>
      </c>
      <c r="N376" s="84">
        <f t="shared" si="194"/>
        <v>14831.569903458376</v>
      </c>
      <c r="O376" s="84">
        <f t="shared" si="195"/>
        <v>14968.251543935721</v>
      </c>
      <c r="P376" s="84">
        <f t="shared" si="196"/>
        <v>15104.933184413065</v>
      </c>
      <c r="Q376" s="84">
        <f t="shared" si="197"/>
        <v>15241.614824890412</v>
      </c>
      <c r="R376" s="166" t="str">
        <f t="shared" si="203"/>
        <v/>
      </c>
      <c r="S376" s="109">
        <f>'Data Raw'!E418</f>
        <v>14859.92</v>
      </c>
      <c r="T376" s="109">
        <f>'Data Raw'!G418</f>
        <v>15455.27</v>
      </c>
      <c r="U376" s="109">
        <f>'Data Raw'!D418</f>
        <v>15632.85</v>
      </c>
      <c r="V376" s="166" t="str">
        <f t="shared" si="204"/>
        <v/>
      </c>
      <c r="W376" s="89">
        <f t="shared" si="187"/>
        <v>-760.38173701896994</v>
      </c>
      <c r="X376" s="89">
        <f t="shared" si="188"/>
        <v>578180.38599198591</v>
      </c>
      <c r="Y376" s="89">
        <f t="shared" si="205"/>
        <v>382.9482035542261</v>
      </c>
      <c r="Z376" s="109">
        <f t="shared" si="198"/>
        <v>772.93000000000029</v>
      </c>
      <c r="AA376" s="89">
        <f t="shared" si="206"/>
        <v>533.71871280248115</v>
      </c>
      <c r="AB376" s="89">
        <f t="shared" si="207"/>
        <v>14440.147359804207</v>
      </c>
      <c r="AC376" s="89">
        <f t="shared" si="210"/>
        <v>15279.692640195794</v>
      </c>
      <c r="AD376" s="89" t="str">
        <f t="shared" si="211"/>
        <v/>
      </c>
      <c r="AE376" s="89">
        <f>'Data Raw'!C418</f>
        <v>14859.92</v>
      </c>
      <c r="AF376" s="89"/>
      <c r="AG376" s="89">
        <f t="shared" si="182"/>
        <v>595.35000000000036</v>
      </c>
      <c r="AH376" s="89">
        <f t="shared" si="183"/>
        <v>-165.03173701896958</v>
      </c>
      <c r="AI376" s="109">
        <f t="shared" si="184"/>
        <v>-1</v>
      </c>
      <c r="AJ376" s="109">
        <f t="shared" si="199"/>
        <v>50</v>
      </c>
      <c r="AK376" s="88"/>
      <c r="AL376" s="191" t="str">
        <f t="shared" si="200"/>
        <v/>
      </c>
      <c r="AM376" s="191">
        <f t="shared" si="201"/>
        <v>-595.35000000000036</v>
      </c>
      <c r="AN376" s="88"/>
      <c r="AO376" s="191"/>
      <c r="AP376" s="191">
        <f t="shared" si="185"/>
        <v>354441.62250000041</v>
      </c>
      <c r="AQ376" s="191">
        <f t="shared" si="208"/>
        <v>279.24841386773971</v>
      </c>
      <c r="AR376" s="191">
        <f t="shared" si="209"/>
        <v>-103.69978968648638</v>
      </c>
      <c r="AS376" s="250">
        <f t="shared" si="212"/>
        <v>0</v>
      </c>
      <c r="AT376" s="250">
        <f t="shared" si="213"/>
        <v>0</v>
      </c>
      <c r="AU376" s="250">
        <f t="shared" si="214"/>
        <v>0</v>
      </c>
      <c r="AV376" s="250">
        <f t="shared" si="215"/>
        <v>0</v>
      </c>
      <c r="AW376" s="250">
        <f t="shared" si="216"/>
        <v>0</v>
      </c>
      <c r="AX376" s="250">
        <f t="shared" si="217"/>
        <v>0</v>
      </c>
      <c r="AY376" s="89"/>
      <c r="AZ376" s="111"/>
      <c r="BA376" s="111"/>
      <c r="BB376" s="111"/>
      <c r="BC376" s="111"/>
      <c r="BD376" s="111"/>
      <c r="BE376" s="111"/>
      <c r="BF376" s="111"/>
      <c r="BG376" s="111"/>
      <c r="BH376" s="89"/>
      <c r="BI376" s="89"/>
      <c r="BJ376" s="89"/>
      <c r="BK376" s="89"/>
      <c r="BL376" s="89"/>
    </row>
    <row r="377" spans="1:64" x14ac:dyDescent="0.25">
      <c r="A377" s="86">
        <f t="shared" si="186"/>
        <v>376</v>
      </c>
      <c r="B377" s="113">
        <v>0.24210196888081931</v>
      </c>
      <c r="C377" s="88"/>
      <c r="D377" s="88"/>
      <c r="E377" s="194">
        <f t="shared" si="189"/>
        <v>-0.16383468256281364</v>
      </c>
      <c r="F377" s="89">
        <f t="shared" si="202"/>
        <v>2.0610973571810208E-2</v>
      </c>
      <c r="G377" s="113">
        <v>-1.0201230678650011E-3</v>
      </c>
      <c r="H377" s="88"/>
      <c r="I377" s="84">
        <f t="shared" si="190"/>
        <v>14453.122971005138</v>
      </c>
      <c r="J377" s="84">
        <f t="shared" si="191"/>
        <v>14644.59707278225</v>
      </c>
      <c r="K377" s="84">
        <f t="shared" si="192"/>
        <v>14836.071174559363</v>
      </c>
      <c r="L377" s="84">
        <f t="shared" si="193"/>
        <v>15027.545276336476</v>
      </c>
      <c r="M377" s="108">
        <f>IF(T377&lt;&gt;0,(((G377+1)*('Data Raw'!$N$1007-'Data Raw'!$N$1008)/2+'Data Raw'!$N$1008)*'Data Raw'!$M$1010+'Data Raw'!$M$1009)*AE377+AE377)</f>
        <v>15219.019378113589</v>
      </c>
      <c r="N377" s="84">
        <f t="shared" si="194"/>
        <v>15410.493479890703</v>
      </c>
      <c r="O377" s="84">
        <f t="shared" si="195"/>
        <v>15601.967581667815</v>
      </c>
      <c r="P377" s="84">
        <f t="shared" si="196"/>
        <v>15793.441683444929</v>
      </c>
      <c r="Q377" s="84">
        <f t="shared" si="197"/>
        <v>15984.915785222041</v>
      </c>
      <c r="R377" s="166" t="str">
        <f t="shared" si="203"/>
        <v/>
      </c>
      <c r="S377" s="109">
        <f>'Data Raw'!E419</f>
        <v>15276.76</v>
      </c>
      <c r="T377" s="109">
        <f>'Data Raw'!G419</f>
        <v>15827.17</v>
      </c>
      <c r="U377" s="109">
        <f>'Data Raw'!D419</f>
        <v>15867.24</v>
      </c>
      <c r="V377" s="166" t="str">
        <f t="shared" si="204"/>
        <v/>
      </c>
      <c r="W377" s="89">
        <f t="shared" si="187"/>
        <v>-608.15062188641059</v>
      </c>
      <c r="X377" s="89">
        <f t="shared" si="188"/>
        <v>369847.17890082794</v>
      </c>
      <c r="Y377" s="89">
        <f t="shared" si="205"/>
        <v>422.53370762127736</v>
      </c>
      <c r="Z377" s="109">
        <f t="shared" si="198"/>
        <v>590.47999999999956</v>
      </c>
      <c r="AA377" s="89">
        <f t="shared" si="206"/>
        <v>541.82746811641232</v>
      </c>
      <c r="AB377" s="89">
        <f t="shared" si="207"/>
        <v>14935.889094117891</v>
      </c>
      <c r="AC377" s="89">
        <f t="shared" si="210"/>
        <v>15843.210905882108</v>
      </c>
      <c r="AD377" s="89">
        <f t="shared" si="211"/>
        <v>1</v>
      </c>
      <c r="AE377" s="89">
        <f>'Data Raw'!C419</f>
        <v>15389.55</v>
      </c>
      <c r="AF377" s="89"/>
      <c r="AG377" s="89">
        <f t="shared" si="182"/>
        <v>437.6200000000008</v>
      </c>
      <c r="AH377" s="89">
        <f t="shared" si="183"/>
        <v>-170.53062188640979</v>
      </c>
      <c r="AI377" s="109">
        <f t="shared" si="184"/>
        <v>-1</v>
      </c>
      <c r="AJ377" s="109">
        <f t="shared" si="199"/>
        <v>50</v>
      </c>
      <c r="AK377" s="88"/>
      <c r="AL377" s="191" t="str">
        <f t="shared" si="200"/>
        <v/>
      </c>
      <c r="AM377" s="191">
        <f t="shared" si="201"/>
        <v>-437.6200000000008</v>
      </c>
      <c r="AN377" s="88"/>
      <c r="AO377" s="191"/>
      <c r="AP377" s="191">
        <f t="shared" si="185"/>
        <v>191511.26440000071</v>
      </c>
      <c r="AQ377" s="191">
        <f t="shared" si="208"/>
        <v>296.84525677132427</v>
      </c>
      <c r="AR377" s="191">
        <f t="shared" si="209"/>
        <v>-125.68845084995309</v>
      </c>
      <c r="AS377" s="250">
        <f t="shared" si="212"/>
        <v>0</v>
      </c>
      <c r="AT377" s="250">
        <f t="shared" si="213"/>
        <v>0</v>
      </c>
      <c r="AU377" s="250">
        <f t="shared" si="214"/>
        <v>0</v>
      </c>
      <c r="AV377" s="250">
        <f t="shared" si="215"/>
        <v>0</v>
      </c>
      <c r="AW377" s="250">
        <f t="shared" si="216"/>
        <v>0</v>
      </c>
      <c r="AX377" s="250">
        <f t="shared" si="217"/>
        <v>1</v>
      </c>
      <c r="AY377" s="89"/>
      <c r="AZ377" s="111"/>
      <c r="BA377" s="111"/>
      <c r="BB377" s="111"/>
      <c r="BC377" s="111"/>
      <c r="BD377" s="111"/>
      <c r="BE377" s="111"/>
      <c r="BF377" s="111"/>
      <c r="BG377" s="111"/>
      <c r="BH377" s="89"/>
      <c r="BI377" s="89"/>
      <c r="BJ377" s="89"/>
      <c r="BK377" s="89"/>
      <c r="BL377" s="89"/>
    </row>
    <row r="378" spans="1:64" x14ac:dyDescent="0.25">
      <c r="A378" s="86">
        <f t="shared" si="186"/>
        <v>377</v>
      </c>
      <c r="B378" s="113">
        <v>7.0287025576996572E-4</v>
      </c>
      <c r="C378" s="88"/>
      <c r="D378" s="88"/>
      <c r="E378" s="194">
        <f t="shared" si="189"/>
        <v>-0.24139909862504935</v>
      </c>
      <c r="F378" s="89">
        <f t="shared" si="202"/>
        <v>-1.6819036742026873E-2</v>
      </c>
      <c r="G378" s="113">
        <v>-7.770951131206552E-4</v>
      </c>
      <c r="H378" s="88"/>
      <c r="I378" s="84">
        <f t="shared" si="190"/>
        <v>14461.466834499368</v>
      </c>
      <c r="J378" s="84">
        <f t="shared" si="191"/>
        <v>14672.733688310009</v>
      </c>
      <c r="K378" s="84">
        <f t="shared" si="192"/>
        <v>14884.000542120646</v>
      </c>
      <c r="L378" s="84">
        <f t="shared" si="193"/>
        <v>15095.267395931285</v>
      </c>
      <c r="M378" s="108">
        <f>IF(T378&lt;&gt;0,(((G378+1)*('Data Raw'!$N$1007-'Data Raw'!$N$1008)/2+'Data Raw'!$N$1008)*'Data Raw'!$M$1010+'Data Raw'!$M$1009)*AE378+AE378)</f>
        <v>15306.534249741924</v>
      </c>
      <c r="N378" s="84">
        <f t="shared" si="194"/>
        <v>15517.801103552563</v>
      </c>
      <c r="O378" s="84">
        <f t="shared" si="195"/>
        <v>15729.067957363202</v>
      </c>
      <c r="P378" s="84">
        <f t="shared" si="196"/>
        <v>15940.33481117384</v>
      </c>
      <c r="Q378" s="84">
        <f t="shared" si="197"/>
        <v>16151.601664984481</v>
      </c>
      <c r="R378" s="166" t="str">
        <f t="shared" si="203"/>
        <v/>
      </c>
      <c r="S378" s="109">
        <f>'Data Raw'!E420</f>
        <v>15301.67</v>
      </c>
      <c r="T378" s="109">
        <f>'Data Raw'!G420</f>
        <v>15339.49</v>
      </c>
      <c r="U378" s="109">
        <f>'Data Raw'!D420</f>
        <v>15623.18</v>
      </c>
      <c r="V378" s="166">
        <f t="shared" si="204"/>
        <v>1</v>
      </c>
      <c r="W378" s="89">
        <f t="shared" si="187"/>
        <v>-32.955750258075568</v>
      </c>
      <c r="X378" s="89">
        <f t="shared" si="188"/>
        <v>1086.0814750726479</v>
      </c>
      <c r="Y378" s="89">
        <f t="shared" si="205"/>
        <v>391.38845992407431</v>
      </c>
      <c r="Z378" s="109">
        <f t="shared" si="198"/>
        <v>321.51000000000022</v>
      </c>
      <c r="AA378" s="89">
        <f t="shared" si="206"/>
        <v>510.35354409978197</v>
      </c>
      <c r="AB378" s="89">
        <f t="shared" si="207"/>
        <v>15017.186652101049</v>
      </c>
      <c r="AC378" s="89">
        <f t="shared" si="210"/>
        <v>15938.293347898951</v>
      </c>
      <c r="AD378" s="89">
        <f t="shared" si="211"/>
        <v>1</v>
      </c>
      <c r="AE378" s="89">
        <f>'Data Raw'!C420</f>
        <v>15477.74</v>
      </c>
      <c r="AF378" s="89"/>
      <c r="AG378" s="89">
        <f t="shared" si="182"/>
        <v>-138.25</v>
      </c>
      <c r="AH378" s="89">
        <f t="shared" si="183"/>
        <v>-171.20575025807557</v>
      </c>
      <c r="AI378" s="109">
        <f t="shared" si="184"/>
        <v>-1</v>
      </c>
      <c r="AJ378" s="109">
        <f t="shared" si="199"/>
        <v>50</v>
      </c>
      <c r="AK378" s="88"/>
      <c r="AL378" s="191">
        <f t="shared" si="200"/>
        <v>437.6200000000008</v>
      </c>
      <c r="AM378" s="191" t="str">
        <f t="shared" si="201"/>
        <v/>
      </c>
      <c r="AN378" s="88"/>
      <c r="AO378" s="191"/>
      <c r="AP378" s="191">
        <f t="shared" si="185"/>
        <v>19113.0625</v>
      </c>
      <c r="AQ378" s="191">
        <f t="shared" si="208"/>
        <v>279.22356157451043</v>
      </c>
      <c r="AR378" s="191">
        <f t="shared" si="209"/>
        <v>-112.16489834956388</v>
      </c>
      <c r="AS378" s="250">
        <f t="shared" si="212"/>
        <v>0</v>
      </c>
      <c r="AT378" s="250">
        <f t="shared" si="213"/>
        <v>0</v>
      </c>
      <c r="AU378" s="250">
        <f t="shared" si="214"/>
        <v>0</v>
      </c>
      <c r="AV378" s="250">
        <f t="shared" si="215"/>
        <v>1</v>
      </c>
      <c r="AW378" s="250">
        <f t="shared" si="216"/>
        <v>0</v>
      </c>
      <c r="AX378" s="250">
        <f t="shared" si="217"/>
        <v>0</v>
      </c>
      <c r="AY378" s="89"/>
      <c r="AZ378" s="111"/>
      <c r="BA378" s="111"/>
      <c r="BB378" s="111"/>
      <c r="BC378" s="111"/>
      <c r="BD378" s="111"/>
      <c r="BE378" s="111"/>
      <c r="BF378" s="111"/>
      <c r="BG378" s="111"/>
      <c r="BH378" s="89"/>
      <c r="BI378" s="89"/>
      <c r="BJ378" s="89"/>
      <c r="BK378" s="89"/>
      <c r="BL378" s="89"/>
    </row>
    <row r="379" spans="1:64" x14ac:dyDescent="0.25">
      <c r="A379" s="86">
        <f t="shared" si="186"/>
        <v>378</v>
      </c>
      <c r="B379" s="113">
        <v>0.51400769758273335</v>
      </c>
      <c r="C379" s="88"/>
      <c r="D379" s="88"/>
      <c r="E379" s="194">
        <f t="shared" si="189"/>
        <v>0.51330482732696336</v>
      </c>
      <c r="F379" s="89">
        <f t="shared" si="202"/>
        <v>5.8912943839257437E-2</v>
      </c>
      <c r="G379" s="113">
        <v>-7.720243907206988E-4</v>
      </c>
      <c r="H379" s="88"/>
      <c r="I379" s="84">
        <f t="shared" si="190"/>
        <v>14489.170547280793</v>
      </c>
      <c r="J379" s="84">
        <f t="shared" si="191"/>
        <v>14684.86477724283</v>
      </c>
      <c r="K379" s="84">
        <f t="shared" si="192"/>
        <v>14880.559007204867</v>
      </c>
      <c r="L379" s="84">
        <f t="shared" si="193"/>
        <v>15076.253237166904</v>
      </c>
      <c r="M379" s="108">
        <f>IF(T379&lt;&gt;0,(((G379+1)*('Data Raw'!$N$1007-'Data Raw'!$N$1008)/2+'Data Raw'!$N$1008)*'Data Raw'!$M$1010+'Data Raw'!$M$1009)*AE379+AE379)</f>
        <v>15271.947467128941</v>
      </c>
      <c r="N379" s="84">
        <f t="shared" si="194"/>
        <v>15467.641697090978</v>
      </c>
      <c r="O379" s="84">
        <f t="shared" si="195"/>
        <v>15663.335927053015</v>
      </c>
      <c r="P379" s="84">
        <f t="shared" si="196"/>
        <v>15859.030157015051</v>
      </c>
      <c r="Q379" s="84">
        <f t="shared" si="197"/>
        <v>16054.724386977088</v>
      </c>
      <c r="R379" s="166" t="str">
        <f t="shared" si="203"/>
        <v/>
      </c>
      <c r="S379" s="109">
        <f>'Data Raw'!E421</f>
        <v>15442.76</v>
      </c>
      <c r="T379" s="109">
        <f>'Data Raw'!G421</f>
        <v>16161.14</v>
      </c>
      <c r="U379" s="109">
        <f>'Data Raw'!D421</f>
        <v>16513.16</v>
      </c>
      <c r="V379" s="166" t="str">
        <f t="shared" si="204"/>
        <v/>
      </c>
      <c r="W379" s="89">
        <f t="shared" si="187"/>
        <v>-889.19253287105857</v>
      </c>
      <c r="X379" s="89">
        <f t="shared" si="188"/>
        <v>790663.3605136486</v>
      </c>
      <c r="Y379" s="89">
        <f t="shared" si="205"/>
        <v>494.21986430044922</v>
      </c>
      <c r="Z379" s="109">
        <f t="shared" si="198"/>
        <v>1070.3999999999996</v>
      </c>
      <c r="AA379" s="89">
        <f t="shared" si="206"/>
        <v>590.36018065695589</v>
      </c>
      <c r="AB379" s="89">
        <f t="shared" si="207"/>
        <v>15008.959487515185</v>
      </c>
      <c r="AC379" s="89">
        <f t="shared" si="210"/>
        <v>15876.560512484815</v>
      </c>
      <c r="AD379" s="89" t="str">
        <f t="shared" si="211"/>
        <v/>
      </c>
      <c r="AE379" s="89">
        <f>'Data Raw'!C421</f>
        <v>15442.76</v>
      </c>
      <c r="AF379" s="89"/>
      <c r="AG379" s="89">
        <f t="shared" si="182"/>
        <v>718.3799999999992</v>
      </c>
      <c r="AH379" s="89">
        <f t="shared" si="183"/>
        <v>-170.81253287105937</v>
      </c>
      <c r="AI379" s="109">
        <f t="shared" si="184"/>
        <v>-1</v>
      </c>
      <c r="AJ379" s="109">
        <f t="shared" si="199"/>
        <v>50</v>
      </c>
      <c r="AK379" s="88"/>
      <c r="AL379" s="191" t="str">
        <f t="shared" si="200"/>
        <v/>
      </c>
      <c r="AM379" s="191">
        <f t="shared" si="201"/>
        <v>-718.3799999999992</v>
      </c>
      <c r="AN379" s="88"/>
      <c r="AO379" s="191"/>
      <c r="AP379" s="191">
        <f t="shared" si="185"/>
        <v>516069.82439999888</v>
      </c>
      <c r="AQ379" s="191">
        <f t="shared" si="208"/>
        <v>328.0187213995647</v>
      </c>
      <c r="AR379" s="191">
        <f t="shared" si="209"/>
        <v>-166.20114290088452</v>
      </c>
      <c r="AS379" s="250">
        <f t="shared" si="212"/>
        <v>0</v>
      </c>
      <c r="AT379" s="250">
        <f t="shared" si="213"/>
        <v>0</v>
      </c>
      <c r="AU379" s="250">
        <f t="shared" si="214"/>
        <v>0</v>
      </c>
      <c r="AV379" s="250">
        <f t="shared" si="215"/>
        <v>0</v>
      </c>
      <c r="AW379" s="250">
        <f t="shared" si="216"/>
        <v>0</v>
      </c>
      <c r="AX379" s="250">
        <f t="shared" si="217"/>
        <v>0</v>
      </c>
      <c r="AY379" s="89"/>
      <c r="AZ379" s="111"/>
      <c r="BA379" s="111"/>
      <c r="BB379" s="111"/>
      <c r="BC379" s="111"/>
      <c r="BD379" s="111"/>
      <c r="BE379" s="111"/>
      <c r="BF379" s="111"/>
      <c r="BG379" s="111"/>
      <c r="BH379" s="89"/>
      <c r="BI379" s="89"/>
      <c r="BJ379" s="89"/>
      <c r="BK379" s="89"/>
      <c r="BL379" s="89"/>
    </row>
    <row r="380" spans="1:64" x14ac:dyDescent="0.25">
      <c r="A380" s="86">
        <f t="shared" si="186"/>
        <v>379</v>
      </c>
      <c r="B380" s="113">
        <v>0.33140614333470003</v>
      </c>
      <c r="C380" s="88"/>
      <c r="D380" s="88"/>
      <c r="E380" s="194">
        <f t="shared" si="189"/>
        <v>-0.18260155424803332</v>
      </c>
      <c r="F380" s="89">
        <f t="shared" si="202"/>
        <v>2.4410872683930187E-2</v>
      </c>
      <c r="G380" s="113">
        <v>-5.967407710022203E-4</v>
      </c>
      <c r="H380" s="88"/>
      <c r="I380" s="84">
        <f t="shared" si="190"/>
        <v>14866.24815991896</v>
      </c>
      <c r="J380" s="84">
        <f t="shared" si="191"/>
        <v>15113.358092069182</v>
      </c>
      <c r="K380" s="84">
        <f t="shared" si="192"/>
        <v>15360.468024219408</v>
      </c>
      <c r="L380" s="84">
        <f t="shared" si="193"/>
        <v>15607.577956369632</v>
      </c>
      <c r="M380" s="108">
        <f>IF(T380&lt;&gt;0,(((G380+1)*('Data Raw'!$N$1007-'Data Raw'!$N$1008)/2+'Data Raw'!$N$1008)*'Data Raw'!$M$1010+'Data Raw'!$M$1009)*AE380+AE380)</f>
        <v>15854.687888519857</v>
      </c>
      <c r="N380" s="84">
        <f t="shared" si="194"/>
        <v>16101.797820670081</v>
      </c>
      <c r="O380" s="84">
        <f t="shared" si="195"/>
        <v>16348.907752820305</v>
      </c>
      <c r="P380" s="84">
        <f t="shared" si="196"/>
        <v>16596.017684970531</v>
      </c>
      <c r="Q380" s="84">
        <f t="shared" si="197"/>
        <v>16843.127617120754</v>
      </c>
      <c r="R380" s="166" t="str">
        <f t="shared" si="203"/>
        <v/>
      </c>
      <c r="S380" s="109">
        <f>'Data Raw'!E422</f>
        <v>15980.85</v>
      </c>
      <c r="T380" s="109">
        <f>'Data Raw'!G422</f>
        <v>16595.91</v>
      </c>
      <c r="U380" s="109">
        <f>'Data Raw'!D422</f>
        <v>16821.89</v>
      </c>
      <c r="V380" s="166" t="str">
        <f t="shared" si="204"/>
        <v/>
      </c>
      <c r="W380" s="89">
        <f t="shared" si="187"/>
        <v>-741.22211148014321</v>
      </c>
      <c r="X380" s="89">
        <f t="shared" si="188"/>
        <v>549410.21854708181</v>
      </c>
      <c r="Y380" s="89">
        <f t="shared" si="205"/>
        <v>536.51386137891677</v>
      </c>
      <c r="Z380" s="109">
        <f t="shared" si="198"/>
        <v>841.03999999999905</v>
      </c>
      <c r="AA380" s="89">
        <f t="shared" si="206"/>
        <v>626.17158342024766</v>
      </c>
      <c r="AB380" s="89">
        <f t="shared" si="207"/>
        <v>15529.983846441588</v>
      </c>
      <c r="AC380" s="89">
        <f t="shared" si="210"/>
        <v>16533.596153558414</v>
      </c>
      <c r="AD380" s="89" t="str">
        <f t="shared" si="211"/>
        <v/>
      </c>
      <c r="AE380" s="89">
        <f>'Data Raw'!C422</f>
        <v>16031.79</v>
      </c>
      <c r="AF380" s="89"/>
      <c r="AG380" s="89">
        <f t="shared" si="182"/>
        <v>564.11999999999898</v>
      </c>
      <c r="AH380" s="89">
        <f t="shared" si="183"/>
        <v>-177.10211148014423</v>
      </c>
      <c r="AI380" s="109">
        <f t="shared" si="184"/>
        <v>-1</v>
      </c>
      <c r="AJ380" s="109">
        <f t="shared" si="199"/>
        <v>50</v>
      </c>
      <c r="AK380" s="88"/>
      <c r="AL380" s="191" t="str">
        <f t="shared" si="200"/>
        <v/>
      </c>
      <c r="AM380" s="191">
        <f t="shared" si="201"/>
        <v>-564.11999999999898</v>
      </c>
      <c r="AN380" s="88"/>
      <c r="AO380" s="191"/>
      <c r="AP380" s="191">
        <f t="shared" si="185"/>
        <v>318231.37439999887</v>
      </c>
      <c r="AQ380" s="191">
        <f t="shared" si="208"/>
        <v>354.25219679961293</v>
      </c>
      <c r="AR380" s="191">
        <f t="shared" si="209"/>
        <v>-182.26166457930384</v>
      </c>
      <c r="AS380" s="250">
        <f t="shared" si="212"/>
        <v>0</v>
      </c>
      <c r="AT380" s="250">
        <f t="shared" si="213"/>
        <v>0</v>
      </c>
      <c r="AU380" s="250">
        <f t="shared" si="214"/>
        <v>0</v>
      </c>
      <c r="AV380" s="250">
        <f t="shared" si="215"/>
        <v>0</v>
      </c>
      <c r="AW380" s="250">
        <f t="shared" si="216"/>
        <v>1</v>
      </c>
      <c r="AX380" s="250">
        <f t="shared" si="217"/>
        <v>0</v>
      </c>
      <c r="AY380" s="89"/>
      <c r="AZ380" s="111"/>
      <c r="BA380" s="111"/>
      <c r="BB380" s="111"/>
      <c r="BC380" s="111"/>
      <c r="BD380" s="111"/>
      <c r="BE380" s="111"/>
      <c r="BF380" s="111"/>
      <c r="BG380" s="111"/>
      <c r="BH380" s="89"/>
      <c r="BI380" s="89"/>
      <c r="BJ380" s="89"/>
      <c r="BK380" s="89"/>
      <c r="BL380" s="89"/>
    </row>
    <row r="381" spans="1:64" x14ac:dyDescent="0.25">
      <c r="A381" s="86">
        <f t="shared" si="186"/>
        <v>380</v>
      </c>
      <c r="B381" s="113">
        <v>5.5967576471625076E-3</v>
      </c>
      <c r="C381" s="88"/>
      <c r="D381" s="88"/>
      <c r="E381" s="194">
        <f t="shared" si="189"/>
        <v>-0.32580938568753753</v>
      </c>
      <c r="F381" s="89">
        <f t="shared" si="202"/>
        <v>-2.562059279770806E-2</v>
      </c>
      <c r="G381" s="113">
        <v>-1.8127455933609452E-4</v>
      </c>
      <c r="H381" s="88"/>
      <c r="I381" s="84">
        <f t="shared" si="190"/>
        <v>15384.299935235795</v>
      </c>
      <c r="J381" s="84">
        <f t="shared" si="191"/>
        <v>15652.556865925253</v>
      </c>
      <c r="K381" s="84">
        <f t="shared" si="192"/>
        <v>15920.813796614711</v>
      </c>
      <c r="L381" s="84">
        <f t="shared" si="193"/>
        <v>16189.07072730417</v>
      </c>
      <c r="M381" s="108">
        <f>IF(T381&lt;&gt;0,(((G381+1)*('Data Raw'!$N$1007-'Data Raw'!$N$1008)/2+'Data Raw'!$N$1008)*'Data Raw'!$M$1010+'Data Raw'!$M$1009)*AE381+AE381)</f>
        <v>16457.327657993628</v>
      </c>
      <c r="N381" s="84">
        <f t="shared" si="194"/>
        <v>16725.584588683087</v>
      </c>
      <c r="O381" s="84">
        <f t="shared" si="195"/>
        <v>16993.841519372545</v>
      </c>
      <c r="P381" s="84">
        <f t="shared" si="196"/>
        <v>17262.098450062003</v>
      </c>
      <c r="Q381" s="84">
        <f t="shared" si="197"/>
        <v>17530.355380751462</v>
      </c>
      <c r="R381" s="166" t="str">
        <f t="shared" si="203"/>
        <v/>
      </c>
      <c r="S381" s="109">
        <f>'Data Raw'!E423</f>
        <v>16429.810000000001</v>
      </c>
      <c r="T381" s="109">
        <f>'Data Raw'!G423</f>
        <v>16557.310000000001</v>
      </c>
      <c r="U381" s="109">
        <f>'Data Raw'!D423</f>
        <v>16719.009999999998</v>
      </c>
      <c r="V381" s="166">
        <f t="shared" si="204"/>
        <v>1</v>
      </c>
      <c r="W381" s="89">
        <f t="shared" si="187"/>
        <v>-99.982342006373074</v>
      </c>
      <c r="X381" s="89">
        <f t="shared" si="188"/>
        <v>9996.4687130793536</v>
      </c>
      <c r="Y381" s="89">
        <f t="shared" si="205"/>
        <v>498.15075306052432</v>
      </c>
      <c r="Z381" s="109">
        <f t="shared" si="198"/>
        <v>289.19999999999709</v>
      </c>
      <c r="AA381" s="89">
        <f t="shared" si="206"/>
        <v>578.03278578878337</v>
      </c>
      <c r="AB381" s="89">
        <f t="shared" si="207"/>
        <v>16108.354154092787</v>
      </c>
      <c r="AC381" s="89">
        <f t="shared" si="210"/>
        <v>17172.84584590721</v>
      </c>
      <c r="AD381" s="89">
        <f t="shared" si="211"/>
        <v>1</v>
      </c>
      <c r="AE381" s="89">
        <f>'Data Raw'!C423</f>
        <v>16640.599999999999</v>
      </c>
      <c r="AF381" s="89"/>
      <c r="AG381" s="89">
        <f t="shared" si="182"/>
        <v>-83.289999999997235</v>
      </c>
      <c r="AH381" s="89">
        <f t="shared" si="183"/>
        <v>-183.27234200637031</v>
      </c>
      <c r="AI381" s="109">
        <f t="shared" si="184"/>
        <v>-1</v>
      </c>
      <c r="AJ381" s="109">
        <f t="shared" si="199"/>
        <v>50</v>
      </c>
      <c r="AK381" s="88"/>
      <c r="AL381" s="191">
        <f t="shared" si="200"/>
        <v>564.11999999999898</v>
      </c>
      <c r="AM381" s="191" t="str">
        <f t="shared" si="201"/>
        <v/>
      </c>
      <c r="AN381" s="88"/>
      <c r="AO381" s="191"/>
      <c r="AP381" s="191">
        <f t="shared" si="185"/>
        <v>6937.2240999995392</v>
      </c>
      <c r="AQ381" s="191">
        <f t="shared" si="208"/>
        <v>324.14528604410003</v>
      </c>
      <c r="AR381" s="191">
        <f t="shared" si="209"/>
        <v>-174.00546701642429</v>
      </c>
      <c r="AS381" s="250">
        <f t="shared" si="212"/>
        <v>0</v>
      </c>
      <c r="AT381" s="250">
        <f t="shared" si="213"/>
        <v>0</v>
      </c>
      <c r="AU381" s="250">
        <f t="shared" si="214"/>
        <v>0</v>
      </c>
      <c r="AV381" s="250">
        <f t="shared" si="215"/>
        <v>1</v>
      </c>
      <c r="AW381" s="250">
        <f t="shared" si="216"/>
        <v>0</v>
      </c>
      <c r="AX381" s="250">
        <f t="shared" si="217"/>
        <v>0</v>
      </c>
      <c r="AY381" s="89"/>
      <c r="AZ381" s="111"/>
      <c r="BA381" s="111"/>
      <c r="BB381" s="111"/>
      <c r="BC381" s="111"/>
      <c r="BD381" s="111"/>
      <c r="BE381" s="111"/>
      <c r="BF381" s="111"/>
      <c r="BG381" s="111"/>
      <c r="BH381" s="89"/>
      <c r="BI381" s="89"/>
      <c r="BJ381" s="89"/>
      <c r="BK381" s="89"/>
      <c r="BL381" s="89"/>
    </row>
    <row r="382" spans="1:64" x14ac:dyDescent="0.25">
      <c r="A382" s="86">
        <f t="shared" si="186"/>
        <v>381</v>
      </c>
      <c r="B382" s="113">
        <v>8.3182547109252424E-5</v>
      </c>
      <c r="C382" s="88"/>
      <c r="D382" s="88"/>
      <c r="E382" s="194">
        <f t="shared" si="189"/>
        <v>-5.5135751000532553E-3</v>
      </c>
      <c r="F382" s="89">
        <f t="shared" si="202"/>
        <v>-2.2748161698043088E-2</v>
      </c>
      <c r="G382" s="113">
        <v>-6.8348288299861161E-5</v>
      </c>
      <c r="H382" s="88"/>
      <c r="I382" s="84">
        <f t="shared" si="190"/>
        <v>15374.343267774326</v>
      </c>
      <c r="J382" s="84">
        <f t="shared" si="191"/>
        <v>15623.418644304589</v>
      </c>
      <c r="K382" s="84">
        <f t="shared" si="192"/>
        <v>15872.494020834851</v>
      </c>
      <c r="L382" s="84">
        <f t="shared" si="193"/>
        <v>16121.569397365114</v>
      </c>
      <c r="M382" s="108">
        <f>IF(T382&lt;&gt;0,(((G382+1)*('Data Raw'!$N$1007-'Data Raw'!$N$1008)/2+'Data Raw'!$N$1008)*'Data Raw'!$M$1010+'Data Raw'!$M$1009)*AE382+AE382)</f>
        <v>16370.644773895376</v>
      </c>
      <c r="N382" s="84">
        <f t="shared" si="194"/>
        <v>16619.720150425637</v>
      </c>
      <c r="O382" s="84">
        <f t="shared" si="195"/>
        <v>16868.795526955899</v>
      </c>
      <c r="P382" s="84">
        <f t="shared" si="196"/>
        <v>17117.87090348616</v>
      </c>
      <c r="Q382" s="84">
        <f t="shared" si="197"/>
        <v>17366.946280016422</v>
      </c>
      <c r="R382" s="166" t="str">
        <f t="shared" si="203"/>
        <v/>
      </c>
      <c r="S382" s="109">
        <f>'Data Raw'!E424</f>
        <v>16213.03</v>
      </c>
      <c r="T382" s="109">
        <f>'Data Raw'!G424</f>
        <v>16358.52</v>
      </c>
      <c r="U382" s="109">
        <f>'Data Raw'!D424</f>
        <v>16730.2</v>
      </c>
      <c r="V382" s="166">
        <f t="shared" si="204"/>
        <v>1</v>
      </c>
      <c r="W382" s="89">
        <f t="shared" si="187"/>
        <v>12.124773895375256</v>
      </c>
      <c r="X382" s="89">
        <f t="shared" si="188"/>
        <v>147.01014201397325</v>
      </c>
      <c r="Y382" s="89">
        <f t="shared" si="205"/>
        <v>461.22074770433466</v>
      </c>
      <c r="Z382" s="109">
        <f t="shared" si="198"/>
        <v>517.17000000000007</v>
      </c>
      <c r="AA382" s="89">
        <f t="shared" si="206"/>
        <v>569.33810210467152</v>
      </c>
      <c r="AB382" s="89">
        <f t="shared" si="207"/>
        <v>16061.472132079534</v>
      </c>
      <c r="AC382" s="89">
        <f t="shared" si="210"/>
        <v>17044.127867920466</v>
      </c>
      <c r="AD382" s="89">
        <f t="shared" si="211"/>
        <v>1</v>
      </c>
      <c r="AE382" s="89">
        <f>'Data Raw'!C424</f>
        <v>16552.8</v>
      </c>
      <c r="AF382" s="89"/>
      <c r="AG382" s="89">
        <f t="shared" si="182"/>
        <v>-194.27999999999884</v>
      </c>
      <c r="AH382" s="89">
        <f t="shared" si="183"/>
        <v>-182.15522610462358</v>
      </c>
      <c r="AI382" s="109">
        <f t="shared" si="184"/>
        <v>-1</v>
      </c>
      <c r="AJ382" s="109">
        <f t="shared" si="199"/>
        <v>50</v>
      </c>
      <c r="AK382" s="88"/>
      <c r="AL382" s="191">
        <f t="shared" si="200"/>
        <v>83.289999999997235</v>
      </c>
      <c r="AM382" s="191" t="str">
        <f t="shared" si="201"/>
        <v/>
      </c>
      <c r="AN382" s="88"/>
      <c r="AO382" s="191"/>
      <c r="AP382" s="191">
        <f t="shared" si="185"/>
        <v>37744.718399999547</v>
      </c>
      <c r="AQ382" s="191">
        <f t="shared" si="208"/>
        <v>309.7158098169777</v>
      </c>
      <c r="AR382" s="191">
        <f t="shared" si="209"/>
        <v>-151.50493788735696</v>
      </c>
      <c r="AS382" s="250">
        <f t="shared" si="212"/>
        <v>0</v>
      </c>
      <c r="AT382" s="250">
        <f t="shared" si="213"/>
        <v>0</v>
      </c>
      <c r="AU382" s="250">
        <f t="shared" si="214"/>
        <v>1</v>
      </c>
      <c r="AV382" s="250">
        <f t="shared" si="215"/>
        <v>0</v>
      </c>
      <c r="AW382" s="250">
        <f t="shared" si="216"/>
        <v>0</v>
      </c>
      <c r="AX382" s="250">
        <f t="shared" si="217"/>
        <v>0</v>
      </c>
      <c r="AY382" s="89"/>
      <c r="AZ382" s="111"/>
      <c r="BA382" s="111"/>
      <c r="BB382" s="111"/>
      <c r="BC382" s="111"/>
      <c r="BD382" s="111"/>
      <c r="BE382" s="111"/>
      <c r="BF382" s="111"/>
      <c r="BG382" s="111"/>
      <c r="BH382" s="89"/>
      <c r="BI382" s="89"/>
      <c r="BJ382" s="89"/>
      <c r="BK382" s="89"/>
      <c r="BL382" s="89"/>
    </row>
    <row r="383" spans="1:64" x14ac:dyDescent="0.25">
      <c r="A383" s="86">
        <f t="shared" si="186"/>
        <v>382</v>
      </c>
      <c r="B383" s="113">
        <v>8.6378323134823111E-3</v>
      </c>
      <c r="C383" s="88"/>
      <c r="D383" s="88"/>
      <c r="E383" s="194">
        <f t="shared" si="189"/>
        <v>8.554649766373058E-3</v>
      </c>
      <c r="F383" s="89">
        <f t="shared" si="202"/>
        <v>-1.8276331488840784E-2</v>
      </c>
      <c r="G383" s="113">
        <v>-1.0488788637620385E-4</v>
      </c>
      <c r="H383" s="88"/>
      <c r="I383" s="84">
        <f t="shared" si="190"/>
        <v>15038.138163235079</v>
      </c>
      <c r="J383" s="84">
        <f t="shared" si="191"/>
        <v>15268.748537087244</v>
      </c>
      <c r="K383" s="84">
        <f t="shared" si="192"/>
        <v>15499.358910939412</v>
      </c>
      <c r="L383" s="84">
        <f t="shared" si="193"/>
        <v>15729.969284791579</v>
      </c>
      <c r="M383" s="108">
        <f>IF(T383&lt;&gt;0,(((G383+1)*('Data Raw'!$N$1007-'Data Raw'!$N$1008)/2+'Data Raw'!$N$1008)*'Data Raw'!$M$1010+'Data Raw'!$M$1009)*AE383+AE383)</f>
        <v>15960.579658643746</v>
      </c>
      <c r="N383" s="84">
        <f t="shared" si="194"/>
        <v>16191.190032495913</v>
      </c>
      <c r="O383" s="84">
        <f t="shared" si="195"/>
        <v>16421.80040634808</v>
      </c>
      <c r="P383" s="84">
        <f t="shared" si="196"/>
        <v>16652.410780200247</v>
      </c>
      <c r="Q383" s="84">
        <f t="shared" si="197"/>
        <v>16883.021154052414</v>
      </c>
      <c r="R383" s="166" t="str">
        <f t="shared" si="203"/>
        <v/>
      </c>
      <c r="S383" s="109">
        <f>'Data Raw'!E425</f>
        <v>15945.2</v>
      </c>
      <c r="T383" s="109">
        <f>'Data Raw'!G425</f>
        <v>16081.04</v>
      </c>
      <c r="U383" s="109">
        <f>'Data Raw'!D425</f>
        <v>16138.22</v>
      </c>
      <c r="V383" s="166">
        <f t="shared" si="204"/>
        <v>1</v>
      </c>
      <c r="W383" s="89">
        <f t="shared" si="187"/>
        <v>-120.4603413562545</v>
      </c>
      <c r="X383" s="89">
        <f t="shared" si="188"/>
        <v>14510.693839665359</v>
      </c>
      <c r="Y383" s="89">
        <f t="shared" si="205"/>
        <v>429.42788560018823</v>
      </c>
      <c r="Z383" s="109">
        <f t="shared" si="198"/>
        <v>193.01999999999862</v>
      </c>
      <c r="AA383" s="89">
        <f t="shared" si="206"/>
        <v>515.57837323257536</v>
      </c>
      <c r="AB383" s="89">
        <f t="shared" si="207"/>
        <v>15654.282613211028</v>
      </c>
      <c r="AC383" s="89">
        <f t="shared" si="210"/>
        <v>16622.157386788971</v>
      </c>
      <c r="AD383" s="89">
        <f t="shared" si="211"/>
        <v>1</v>
      </c>
      <c r="AE383" s="89">
        <f>'Data Raw'!C425</f>
        <v>16138.22</v>
      </c>
      <c r="AF383" s="89"/>
      <c r="AG383" s="89">
        <f t="shared" si="182"/>
        <v>-57.179999999998472</v>
      </c>
      <c r="AH383" s="89">
        <f t="shared" si="183"/>
        <v>-177.64034135625297</v>
      </c>
      <c r="AI383" s="109">
        <f t="shared" si="184"/>
        <v>-1</v>
      </c>
      <c r="AJ383" s="109">
        <f t="shared" si="199"/>
        <v>50</v>
      </c>
      <c r="AK383" s="88"/>
      <c r="AL383" s="191">
        <f t="shared" si="200"/>
        <v>194.27999999999884</v>
      </c>
      <c r="AM383" s="191" t="str">
        <f t="shared" si="201"/>
        <v/>
      </c>
      <c r="AN383" s="88"/>
      <c r="AO383" s="191"/>
      <c r="AP383" s="191">
        <f t="shared" si="185"/>
        <v>3269.5523999998254</v>
      </c>
      <c r="AQ383" s="191">
        <f t="shared" si="208"/>
        <v>281.65627539286891</v>
      </c>
      <c r="AR383" s="191">
        <f t="shared" si="209"/>
        <v>-147.77161020731933</v>
      </c>
      <c r="AS383" s="250">
        <f t="shared" si="212"/>
        <v>0</v>
      </c>
      <c r="AT383" s="250">
        <f t="shared" si="213"/>
        <v>0</v>
      </c>
      <c r="AU383" s="250">
        <f t="shared" si="214"/>
        <v>0</v>
      </c>
      <c r="AV383" s="250">
        <f t="shared" si="215"/>
        <v>1</v>
      </c>
      <c r="AW383" s="250">
        <f t="shared" si="216"/>
        <v>0</v>
      </c>
      <c r="AX383" s="250">
        <f t="shared" si="217"/>
        <v>0</v>
      </c>
      <c r="AY383" s="89"/>
      <c r="AZ383" s="111"/>
      <c r="BA383" s="111"/>
      <c r="BB383" s="111"/>
      <c r="BC383" s="111"/>
      <c r="BD383" s="111"/>
      <c r="BE383" s="111"/>
      <c r="BF383" s="111"/>
      <c r="BG383" s="111"/>
      <c r="BH383" s="89"/>
      <c r="BI383" s="89"/>
      <c r="BJ383" s="89"/>
      <c r="BK383" s="89"/>
      <c r="BL383" s="89"/>
    </row>
    <row r="384" spans="1:64" x14ac:dyDescent="0.25">
      <c r="A384" s="86">
        <f t="shared" si="186"/>
        <v>383</v>
      </c>
      <c r="B384" s="113">
        <v>8.1499925260951289E-2</v>
      </c>
      <c r="C384" s="88"/>
      <c r="D384" s="88"/>
      <c r="E384" s="194">
        <f t="shared" si="189"/>
        <v>7.2862092947468982E-2</v>
      </c>
      <c r="F384" s="89">
        <f t="shared" si="202"/>
        <v>-5.2565565693679615E-3</v>
      </c>
      <c r="G384" s="113">
        <v>1.0083137629611847E-3</v>
      </c>
      <c r="H384" s="88"/>
      <c r="I384" s="84">
        <f t="shared" si="190"/>
        <v>16074.277072970624</v>
      </c>
      <c r="J384" s="84">
        <f t="shared" si="191"/>
        <v>16288.991015770716</v>
      </c>
      <c r="K384" s="84">
        <f t="shared" si="192"/>
        <v>16503.704958570812</v>
      </c>
      <c r="L384" s="84">
        <f t="shared" si="193"/>
        <v>16718.418901370904</v>
      </c>
      <c r="M384" s="108">
        <f>IF(T384&lt;&gt;0,(((G384+1)*('Data Raw'!$N$1007-'Data Raw'!$N$1008)/2+'Data Raw'!$N$1008)*'Data Raw'!$M$1010+'Data Raw'!$M$1009)*AE384+AE384)</f>
        <v>16933.132844170999</v>
      </c>
      <c r="N384" s="84">
        <f t="shared" si="194"/>
        <v>17147.846786971095</v>
      </c>
      <c r="O384" s="84">
        <f t="shared" si="195"/>
        <v>17362.560729771187</v>
      </c>
      <c r="P384" s="84">
        <f t="shared" si="196"/>
        <v>17577.274672571282</v>
      </c>
      <c r="Q384" s="84">
        <f t="shared" si="197"/>
        <v>17791.988615371374</v>
      </c>
      <c r="R384" s="166" t="str">
        <f t="shared" si="203"/>
        <v/>
      </c>
      <c r="S384" s="109">
        <f>'Data Raw'!E426</f>
        <v>16829</v>
      </c>
      <c r="T384" s="109">
        <f>'Data Raw'!G426</f>
        <v>17325.66</v>
      </c>
      <c r="U384" s="109">
        <f>'Data Raw'!D426</f>
        <v>17368.04</v>
      </c>
      <c r="V384" s="166" t="str">
        <f t="shared" si="204"/>
        <v/>
      </c>
      <c r="W384" s="89">
        <f t="shared" si="187"/>
        <v>-392.52715582900055</v>
      </c>
      <c r="X384" s="89">
        <f t="shared" si="188"/>
        <v>154077.56806320447</v>
      </c>
      <c r="Y384" s="89">
        <f t="shared" si="205"/>
        <v>424.35285547516679</v>
      </c>
      <c r="Z384" s="109">
        <f t="shared" si="198"/>
        <v>539.04000000000087</v>
      </c>
      <c r="AA384" s="89">
        <f t="shared" si="206"/>
        <v>518.93003419935042</v>
      </c>
      <c r="AB384" s="89">
        <f t="shared" si="207"/>
        <v>16681.808382752311</v>
      </c>
      <c r="AC384" s="89">
        <f t="shared" si="210"/>
        <v>17558.291617247687</v>
      </c>
      <c r="AD384" s="89">
        <f t="shared" si="211"/>
        <v>1</v>
      </c>
      <c r="AE384" s="89">
        <f>'Data Raw'!C426</f>
        <v>17120.05</v>
      </c>
      <c r="AF384" s="89"/>
      <c r="AG384" s="89">
        <f t="shared" si="182"/>
        <v>205.61000000000058</v>
      </c>
      <c r="AH384" s="89">
        <f t="shared" si="183"/>
        <v>-186.91715582899997</v>
      </c>
      <c r="AI384" s="109">
        <f t="shared" si="184"/>
        <v>-1</v>
      </c>
      <c r="AJ384" s="109">
        <f t="shared" si="199"/>
        <v>50</v>
      </c>
      <c r="AK384" s="88"/>
      <c r="AL384" s="191" t="str">
        <f t="shared" si="200"/>
        <v/>
      </c>
      <c r="AM384" s="191">
        <f t="shared" si="201"/>
        <v>-205.61000000000058</v>
      </c>
      <c r="AN384" s="88"/>
      <c r="AO384" s="191"/>
      <c r="AP384" s="191">
        <f t="shared" si="185"/>
        <v>42275.472100000239</v>
      </c>
      <c r="AQ384" s="191">
        <f t="shared" si="208"/>
        <v>273.20668923810575</v>
      </c>
      <c r="AR384" s="191">
        <f t="shared" si="209"/>
        <v>-151.14616623706104</v>
      </c>
      <c r="AS384" s="250">
        <f t="shared" si="212"/>
        <v>0</v>
      </c>
      <c r="AT384" s="250">
        <f t="shared" si="213"/>
        <v>0</v>
      </c>
      <c r="AU384" s="250">
        <f t="shared" si="214"/>
        <v>0</v>
      </c>
      <c r="AV384" s="250">
        <f t="shared" si="215"/>
        <v>1</v>
      </c>
      <c r="AW384" s="250">
        <f t="shared" si="216"/>
        <v>0</v>
      </c>
      <c r="AX384" s="250">
        <f t="shared" si="217"/>
        <v>0</v>
      </c>
      <c r="AY384" s="89"/>
      <c r="AZ384" s="111"/>
      <c r="BA384" s="111"/>
      <c r="BB384" s="111"/>
      <c r="BC384" s="111"/>
      <c r="BD384" s="111"/>
      <c r="BE384" s="111"/>
      <c r="BF384" s="111"/>
      <c r="BG384" s="111"/>
      <c r="BH384" s="89"/>
      <c r="BI384" s="89"/>
      <c r="BJ384" s="89"/>
      <c r="BK384" s="89"/>
      <c r="BL384" s="89"/>
    </row>
    <row r="385" spans="1:64" x14ac:dyDescent="0.25">
      <c r="A385" s="86">
        <f t="shared" si="186"/>
        <v>384</v>
      </c>
      <c r="B385" s="113">
        <v>3.3723382970691843E-2</v>
      </c>
      <c r="C385" s="88"/>
      <c r="D385" s="88"/>
      <c r="E385" s="194">
        <f t="shared" si="189"/>
        <v>-4.7776542290259447E-2</v>
      </c>
      <c r="F385" s="89">
        <f t="shared" si="202"/>
        <v>-1.1330840243781032E-2</v>
      </c>
      <c r="G385" s="113">
        <v>5.8031143683655896E-2</v>
      </c>
      <c r="H385" s="88"/>
      <c r="I385" s="84">
        <f t="shared" si="190"/>
        <v>17036.468690744547</v>
      </c>
      <c r="J385" s="84">
        <f t="shared" si="191"/>
        <v>17248.645118482134</v>
      </c>
      <c r="K385" s="84">
        <f t="shared" si="192"/>
        <v>17460.821546219715</v>
      </c>
      <c r="L385" s="84">
        <f t="shared" si="193"/>
        <v>17672.997973957299</v>
      </c>
      <c r="M385" s="108">
        <f>IF(T385&lt;&gt;0,(((G385+1)*('Data Raw'!$N$1007-'Data Raw'!$N$1008)/2+'Data Raw'!$N$1008)*'Data Raw'!$M$1010+'Data Raw'!$M$1009)*AE385+AE385)</f>
        <v>17885.174401694883</v>
      </c>
      <c r="N385" s="84">
        <f t="shared" si="194"/>
        <v>18097.350829432467</v>
      </c>
      <c r="O385" s="84">
        <f t="shared" si="195"/>
        <v>18309.527257170052</v>
      </c>
      <c r="P385" s="84">
        <f t="shared" si="196"/>
        <v>18521.703684907632</v>
      </c>
      <c r="Q385" s="84">
        <f t="shared" si="197"/>
        <v>18733.88011264522</v>
      </c>
      <c r="R385" s="166" t="str">
        <f t="shared" si="203"/>
        <v/>
      </c>
      <c r="S385" s="109">
        <f>'Data Raw'!E427</f>
        <v>17518.88</v>
      </c>
      <c r="T385" s="109">
        <f>'Data Raw'!G427</f>
        <v>17619.71</v>
      </c>
      <c r="U385" s="109">
        <f>'Data Raw'!D427</f>
        <v>18011.64</v>
      </c>
      <c r="V385" s="166">
        <f t="shared" si="204"/>
        <v>1</v>
      </c>
      <c r="W385" s="89">
        <f t="shared" si="187"/>
        <v>265.46440169488415</v>
      </c>
      <c r="X385" s="89">
        <f t="shared" si="188"/>
        <v>70471.348567222813</v>
      </c>
      <c r="Y385" s="89">
        <f t="shared" si="205"/>
        <v>405.48444117883582</v>
      </c>
      <c r="Z385" s="109">
        <f t="shared" si="198"/>
        <v>492.7599999999984</v>
      </c>
      <c r="AA385" s="89">
        <f t="shared" si="206"/>
        <v>515.19145788515721</v>
      </c>
      <c r="AB385" s="89">
        <f t="shared" si="207"/>
        <v>17558.169470930552</v>
      </c>
      <c r="AC385" s="89">
        <f t="shared" si="210"/>
        <v>18440.350529069445</v>
      </c>
      <c r="AD385" s="89">
        <f t="shared" si="211"/>
        <v>1</v>
      </c>
      <c r="AE385" s="89">
        <f>'Data Raw'!C427</f>
        <v>17999.259999999998</v>
      </c>
      <c r="AF385" s="89"/>
      <c r="AG385" s="89">
        <f t="shared" si="182"/>
        <v>-379.54999999999927</v>
      </c>
      <c r="AH385" s="89">
        <f t="shared" si="183"/>
        <v>-114.08559830511513</v>
      </c>
      <c r="AI385" s="109">
        <f t="shared" si="184"/>
        <v>-1</v>
      </c>
      <c r="AJ385" s="109">
        <f t="shared" si="199"/>
        <v>50</v>
      </c>
      <c r="AK385" s="88"/>
      <c r="AL385" s="191">
        <f t="shared" si="200"/>
        <v>205.61000000000058</v>
      </c>
      <c r="AM385" s="191" t="str">
        <f t="shared" si="201"/>
        <v/>
      </c>
      <c r="AN385" s="88"/>
      <c r="AO385" s="191"/>
      <c r="AP385" s="191">
        <f t="shared" si="185"/>
        <v>144058.20249999946</v>
      </c>
      <c r="AQ385" s="191">
        <f t="shared" si="208"/>
        <v>285.02261265609394</v>
      </c>
      <c r="AR385" s="191">
        <f t="shared" si="209"/>
        <v>-120.46182852274188</v>
      </c>
      <c r="AS385" s="250">
        <f t="shared" si="212"/>
        <v>0</v>
      </c>
      <c r="AT385" s="250">
        <f t="shared" si="213"/>
        <v>0</v>
      </c>
      <c r="AU385" s="250">
        <f t="shared" si="214"/>
        <v>1</v>
      </c>
      <c r="AV385" s="250">
        <f t="shared" si="215"/>
        <v>0</v>
      </c>
      <c r="AW385" s="250">
        <f t="shared" si="216"/>
        <v>0</v>
      </c>
      <c r="AX385" s="250">
        <f t="shared" si="217"/>
        <v>0</v>
      </c>
      <c r="AY385" s="89"/>
      <c r="AZ385" s="111"/>
      <c r="BA385" s="111"/>
      <c r="BB385" s="111"/>
      <c r="BC385" s="111"/>
      <c r="BD385" s="111"/>
      <c r="BE385" s="111"/>
      <c r="BF385" s="111"/>
      <c r="BG385" s="111"/>
      <c r="BH385" s="89"/>
      <c r="BI385" s="89"/>
      <c r="BJ385" s="89"/>
      <c r="BK385" s="89"/>
      <c r="BL385" s="89"/>
    </row>
    <row r="386" spans="1:64" x14ac:dyDescent="0.25">
      <c r="A386" s="86">
        <f t="shared" si="186"/>
        <v>385</v>
      </c>
      <c r="B386" s="113">
        <v>0.35257914284463254</v>
      </c>
      <c r="C386" s="88"/>
      <c r="D386" s="88"/>
      <c r="E386" s="194">
        <f t="shared" si="189"/>
        <v>0.31885575987394071</v>
      </c>
      <c r="F386" s="89">
        <f t="shared" si="202"/>
        <v>3.5838674058750644E-2</v>
      </c>
      <c r="G386" s="113">
        <v>2.0559260594706509E-2</v>
      </c>
      <c r="H386" s="88"/>
      <c r="I386" s="84">
        <f t="shared" si="190"/>
        <v>16689.694217564716</v>
      </c>
      <c r="J386" s="84">
        <f t="shared" si="191"/>
        <v>16892.436438154135</v>
      </c>
      <c r="K386" s="84">
        <f t="shared" si="192"/>
        <v>17095.178658743553</v>
      </c>
      <c r="L386" s="84">
        <f t="shared" si="193"/>
        <v>17297.920879332971</v>
      </c>
      <c r="M386" s="108">
        <f>IF(T386&lt;&gt;0,(((G386+1)*('Data Raw'!$N$1007-'Data Raw'!$N$1008)/2+'Data Raw'!$N$1008)*'Data Raw'!$M$1010+'Data Raw'!$M$1009)*AE386+AE386)</f>
        <v>17500.663099922389</v>
      </c>
      <c r="N386" s="84">
        <f t="shared" si="194"/>
        <v>17703.405320511807</v>
      </c>
      <c r="O386" s="84">
        <f t="shared" si="195"/>
        <v>17906.147541101225</v>
      </c>
      <c r="P386" s="84">
        <f t="shared" si="196"/>
        <v>18108.889761690643</v>
      </c>
      <c r="Q386" s="84">
        <f t="shared" si="197"/>
        <v>18311.631982280061</v>
      </c>
      <c r="R386" s="166" t="str">
        <f t="shared" si="203"/>
        <v/>
      </c>
      <c r="S386" s="109">
        <f>'Data Raw'!E428</f>
        <v>17552.3</v>
      </c>
      <c r="T386" s="109">
        <f>'Data Raw'!G428</f>
        <v>18343.12</v>
      </c>
      <c r="U386" s="109">
        <f>'Data Raw'!D428</f>
        <v>18356.78</v>
      </c>
      <c r="V386" s="166" t="str">
        <f t="shared" si="204"/>
        <v/>
      </c>
      <c r="W386" s="89">
        <f t="shared" si="187"/>
        <v>-842.45690007761004</v>
      </c>
      <c r="X386" s="89">
        <f t="shared" si="188"/>
        <v>709733.62848837627</v>
      </c>
      <c r="Y386" s="89">
        <f t="shared" si="205"/>
        <v>492.26000979694993</v>
      </c>
      <c r="Z386" s="109">
        <f t="shared" si="198"/>
        <v>804.47999999999956</v>
      </c>
      <c r="AA386" s="89">
        <f t="shared" si="206"/>
        <v>556.51839247299188</v>
      </c>
      <c r="AB386" s="89">
        <f t="shared" si="207"/>
        <v>17227.887260797615</v>
      </c>
      <c r="AC386" s="89">
        <f t="shared" si="210"/>
        <v>18103.712739202383</v>
      </c>
      <c r="AD386" s="89" t="str">
        <f t="shared" si="211"/>
        <v/>
      </c>
      <c r="AE386" s="89">
        <f>'Data Raw'!C428</f>
        <v>17665.8</v>
      </c>
      <c r="AF386" s="89"/>
      <c r="AG386" s="89">
        <f t="shared" ref="AG386:AG449" si="218">T386-AE386</f>
        <v>677.31999999999971</v>
      </c>
      <c r="AH386" s="89">
        <f t="shared" ref="AH386:AH449" si="219">M386-AE386</f>
        <v>-165.13690007761033</v>
      </c>
      <c r="AI386" s="109">
        <f t="shared" ref="AI386:AI449" si="220">IF($AH386&gt;0,1,-1)</f>
        <v>-1</v>
      </c>
      <c r="AJ386" s="109">
        <f t="shared" si="199"/>
        <v>50</v>
      </c>
      <c r="AK386" s="88"/>
      <c r="AL386" s="191" t="str">
        <f t="shared" si="200"/>
        <v/>
      </c>
      <c r="AM386" s="191">
        <f t="shared" si="201"/>
        <v>-677.31999999999971</v>
      </c>
      <c r="AN386" s="88"/>
      <c r="AO386" s="191"/>
      <c r="AP386" s="191">
        <f t="shared" ref="AP386:AP449" si="221">AG386*AG386</f>
        <v>458762.38239999959</v>
      </c>
      <c r="AQ386" s="191">
        <f t="shared" si="208"/>
        <v>328.61121124986124</v>
      </c>
      <c r="AR386" s="191">
        <f t="shared" si="209"/>
        <v>-163.64879854708869</v>
      </c>
      <c r="AS386" s="250">
        <f t="shared" si="212"/>
        <v>0</v>
      </c>
      <c r="AT386" s="250">
        <f t="shared" si="213"/>
        <v>0</v>
      </c>
      <c r="AU386" s="250">
        <f t="shared" si="214"/>
        <v>0</v>
      </c>
      <c r="AV386" s="250">
        <f t="shared" si="215"/>
        <v>0</v>
      </c>
      <c r="AW386" s="250">
        <f t="shared" si="216"/>
        <v>0</v>
      </c>
      <c r="AX386" s="250">
        <f t="shared" si="217"/>
        <v>0</v>
      </c>
      <c r="AY386" s="89"/>
      <c r="AZ386" s="111"/>
      <c r="BA386" s="111"/>
      <c r="BB386" s="111"/>
      <c r="BC386" s="111"/>
      <c r="BD386" s="111"/>
      <c r="BE386" s="111"/>
      <c r="BF386" s="111"/>
      <c r="BG386" s="111"/>
      <c r="BH386" s="89"/>
      <c r="BI386" s="89"/>
      <c r="BJ386" s="89"/>
      <c r="BK386" s="89"/>
      <c r="BL386" s="89"/>
    </row>
    <row r="387" spans="1:64" x14ac:dyDescent="0.25">
      <c r="A387" s="86">
        <f t="shared" ref="A387:A450" si="222">A386+1</f>
        <v>386</v>
      </c>
      <c r="B387" s="113">
        <v>3.3404128368637004E-3</v>
      </c>
      <c r="C387" s="88"/>
      <c r="D387" s="88"/>
      <c r="E387" s="194">
        <f t="shared" si="189"/>
        <v>-0.34923873000776884</v>
      </c>
      <c r="F387" s="89">
        <f t="shared" si="202"/>
        <v>-1.9172383665037852E-2</v>
      </c>
      <c r="G387" s="113">
        <v>0.138961127020407</v>
      </c>
      <c r="H387" s="88"/>
      <c r="I387" s="84">
        <f t="shared" si="190"/>
        <v>17187.62219554454</v>
      </c>
      <c r="J387" s="84">
        <f t="shared" si="191"/>
        <v>17433.752200443018</v>
      </c>
      <c r="K387" s="84">
        <f t="shared" si="192"/>
        <v>17679.882205341491</v>
      </c>
      <c r="L387" s="84">
        <f t="shared" si="193"/>
        <v>17926.012210239969</v>
      </c>
      <c r="M387" s="108">
        <f>IF(T387&lt;&gt;0,(((G387+1)*('Data Raw'!$N$1007-'Data Raw'!$N$1008)/2+'Data Raw'!$N$1008)*'Data Raw'!$M$1010+'Data Raw'!$M$1009)*AE387+AE387)</f>
        <v>18172.142215138443</v>
      </c>
      <c r="N387" s="84">
        <f t="shared" si="194"/>
        <v>18418.272220036917</v>
      </c>
      <c r="O387" s="84">
        <f t="shared" si="195"/>
        <v>18664.402224935395</v>
      </c>
      <c r="P387" s="84">
        <f t="shared" si="196"/>
        <v>18910.532229833869</v>
      </c>
      <c r="Q387" s="84">
        <f t="shared" si="197"/>
        <v>19156.662234732346</v>
      </c>
      <c r="R387" s="166" t="str">
        <f t="shared" si="203"/>
        <v/>
      </c>
      <c r="S387" s="109">
        <f>'Data Raw'!E429</f>
        <v>18031.87</v>
      </c>
      <c r="T387" s="109">
        <f>'Data Raw'!G429</f>
        <v>18256.48</v>
      </c>
      <c r="U387" s="109">
        <f>'Data Raw'!D429</f>
        <v>18414.09</v>
      </c>
      <c r="V387" s="166">
        <f t="shared" si="204"/>
        <v>1</v>
      </c>
      <c r="W387" s="89">
        <f t="shared" ref="W387:W450" si="223">IF(R387=1,0,(M387-T387))</f>
        <v>-84.337784861556429</v>
      </c>
      <c r="X387" s="89">
        <f t="shared" ref="X387:X450" si="224">IF(R387=1,0,(M387-T387)*(M387-T387))</f>
        <v>7112.8619553541766</v>
      </c>
      <c r="Y387" s="89">
        <f t="shared" si="205"/>
        <v>456.85764669832389</v>
      </c>
      <c r="Z387" s="109">
        <f t="shared" si="198"/>
        <v>382.22000000000116</v>
      </c>
      <c r="AA387" s="89">
        <f t="shared" si="206"/>
        <v>531.61862211970742</v>
      </c>
      <c r="AB387" s="89">
        <f t="shared" si="207"/>
        <v>17696.169366397957</v>
      </c>
      <c r="AC387" s="89">
        <f t="shared" si="210"/>
        <v>18642.250633602041</v>
      </c>
      <c r="AD387" s="89">
        <f t="shared" si="211"/>
        <v>1</v>
      </c>
      <c r="AE387" s="89">
        <f>'Data Raw'!C429</f>
        <v>18169.21</v>
      </c>
      <c r="AF387" s="89"/>
      <c r="AG387" s="89">
        <f t="shared" si="218"/>
        <v>87.270000000000437</v>
      </c>
      <c r="AH387" s="89">
        <f t="shared" si="219"/>
        <v>2.9322151384440076</v>
      </c>
      <c r="AI387" s="109">
        <f t="shared" si="220"/>
        <v>1</v>
      </c>
      <c r="AJ387" s="109">
        <f t="shared" si="199"/>
        <v>50</v>
      </c>
      <c r="AK387" s="88"/>
      <c r="AL387" s="191">
        <f t="shared" si="200"/>
        <v>677.31999999999971</v>
      </c>
      <c r="AM387" s="191" t="str">
        <f t="shared" si="201"/>
        <v/>
      </c>
      <c r="AN387" s="88"/>
      <c r="AO387" s="191"/>
      <c r="AP387" s="191">
        <f t="shared" si="221"/>
        <v>7616.0529000000761</v>
      </c>
      <c r="AQ387" s="191">
        <f t="shared" si="208"/>
        <v>301.79552111098781</v>
      </c>
      <c r="AR387" s="191">
        <f t="shared" si="209"/>
        <v>-155.06212558733608</v>
      </c>
      <c r="AS387" s="250">
        <f t="shared" si="212"/>
        <v>0</v>
      </c>
      <c r="AT387" s="250">
        <f t="shared" si="213"/>
        <v>0</v>
      </c>
      <c r="AU387" s="250">
        <f t="shared" si="214"/>
        <v>0</v>
      </c>
      <c r="AV387" s="250">
        <f t="shared" si="215"/>
        <v>1</v>
      </c>
      <c r="AW387" s="250">
        <f t="shared" si="216"/>
        <v>0</v>
      </c>
      <c r="AX387" s="250">
        <f t="shared" si="217"/>
        <v>0</v>
      </c>
      <c r="AY387" s="89"/>
      <c r="AZ387" s="111"/>
      <c r="BA387" s="111"/>
      <c r="BB387" s="111"/>
      <c r="BC387" s="111"/>
      <c r="BD387" s="111"/>
      <c r="BE387" s="111"/>
      <c r="BF387" s="111"/>
      <c r="BG387" s="111"/>
      <c r="BH387" s="89"/>
      <c r="BI387" s="89"/>
      <c r="BJ387" s="89"/>
      <c r="BK387" s="89"/>
      <c r="BL387" s="89"/>
    </row>
    <row r="388" spans="1:64" x14ac:dyDescent="0.25">
      <c r="A388" s="86">
        <f t="shared" si="222"/>
        <v>387</v>
      </c>
      <c r="B388" s="113">
        <v>1.1846467132215811E-3</v>
      </c>
      <c r="C388" s="88"/>
      <c r="D388" s="88"/>
      <c r="E388" s="194">
        <f t="shared" ref="E388:E451" si="225">B388-B387</f>
        <v>-2.155766123642119E-3</v>
      </c>
      <c r="F388" s="89">
        <f t="shared" si="202"/>
        <v>-1.6741438301981316E-2</v>
      </c>
      <c r="G388" s="113">
        <v>0.15349780853863651</v>
      </c>
      <c r="H388" s="88"/>
      <c r="I388" s="84">
        <f t="shared" si="190"/>
        <v>17181.899492933713</v>
      </c>
      <c r="J388" s="84">
        <f t="shared" si="191"/>
        <v>17410.328316282877</v>
      </c>
      <c r="K388" s="84">
        <f t="shared" si="192"/>
        <v>17638.757139632038</v>
      </c>
      <c r="L388" s="84">
        <f t="shared" si="193"/>
        <v>17867.185962981202</v>
      </c>
      <c r="M388" s="108">
        <f>IF(T388&lt;&gt;0,(((G388+1)*('Data Raw'!$N$1007-'Data Raw'!$N$1008)/2+'Data Raw'!$N$1008)*'Data Raw'!$M$1010+'Data Raw'!$M$1009)*AE388+AE388)</f>
        <v>18095.614786330363</v>
      </c>
      <c r="N388" s="84">
        <f t="shared" si="194"/>
        <v>18324.043609679524</v>
      </c>
      <c r="O388" s="84">
        <f t="shared" si="195"/>
        <v>18552.472433028688</v>
      </c>
      <c r="P388" s="84">
        <f t="shared" si="196"/>
        <v>18780.901256377849</v>
      </c>
      <c r="Q388" s="84">
        <f t="shared" si="197"/>
        <v>19009.330079727013</v>
      </c>
      <c r="R388" s="166" t="str">
        <f t="shared" si="203"/>
        <v/>
      </c>
      <c r="S388" s="109">
        <f>'Data Raw'!E430</f>
        <v>17711.84</v>
      </c>
      <c r="T388" s="109">
        <f>'Data Raw'!G430</f>
        <v>18045.66</v>
      </c>
      <c r="U388" s="109">
        <f>'Data Raw'!D430</f>
        <v>18220.810000000001</v>
      </c>
      <c r="V388" s="166" t="str">
        <f t="shared" si="204"/>
        <v/>
      </c>
      <c r="W388" s="89">
        <f t="shared" si="223"/>
        <v>49.954786330363277</v>
      </c>
      <c r="X388" s="89">
        <f t="shared" si="224"/>
        <v>2495.4806773122496</v>
      </c>
      <c r="Y388" s="89">
        <f t="shared" si="205"/>
        <v>423.38920573960507</v>
      </c>
      <c r="Z388" s="109">
        <f t="shared" si="198"/>
        <v>508.97000000000116</v>
      </c>
      <c r="AA388" s="89">
        <f t="shared" si="206"/>
        <v>528.38310467403517</v>
      </c>
      <c r="AB388" s="89">
        <f t="shared" si="207"/>
        <v>17619.724171198246</v>
      </c>
      <c r="AC388" s="89">
        <f t="shared" si="210"/>
        <v>18523.475828801751</v>
      </c>
      <c r="AD388" s="89">
        <f t="shared" si="211"/>
        <v>1</v>
      </c>
      <c r="AE388" s="89">
        <f>'Data Raw'!C430</f>
        <v>18071.599999999999</v>
      </c>
      <c r="AF388" s="89"/>
      <c r="AG388" s="89">
        <f t="shared" si="218"/>
        <v>-25.93999999999869</v>
      </c>
      <c r="AH388" s="89">
        <f t="shared" si="219"/>
        <v>24.014786330364586</v>
      </c>
      <c r="AI388" s="109">
        <f t="shared" si="220"/>
        <v>1</v>
      </c>
      <c r="AJ388" s="109">
        <f t="shared" si="199"/>
        <v>50</v>
      </c>
      <c r="AK388" s="88"/>
      <c r="AL388" s="191" t="str">
        <f t="shared" si="200"/>
        <v/>
      </c>
      <c r="AM388" s="191">
        <f t="shared" si="201"/>
        <v>-25.93999999999869</v>
      </c>
      <c r="AN388" s="88"/>
      <c r="AO388" s="191"/>
      <c r="AP388" s="191">
        <f t="shared" si="221"/>
        <v>672.88359999993202</v>
      </c>
      <c r="AQ388" s="191">
        <f t="shared" si="208"/>
        <v>271.14490765421124</v>
      </c>
      <c r="AR388" s="191">
        <f t="shared" si="209"/>
        <v>-152.24429808539384</v>
      </c>
      <c r="AS388" s="250">
        <f t="shared" si="212"/>
        <v>0</v>
      </c>
      <c r="AT388" s="250">
        <f t="shared" si="213"/>
        <v>0</v>
      </c>
      <c r="AU388" s="250">
        <f t="shared" si="214"/>
        <v>1</v>
      </c>
      <c r="AV388" s="250">
        <f t="shared" si="215"/>
        <v>0</v>
      </c>
      <c r="AW388" s="250">
        <f t="shared" si="216"/>
        <v>0</v>
      </c>
      <c r="AX388" s="250">
        <f t="shared" si="217"/>
        <v>0</v>
      </c>
      <c r="AY388" s="89"/>
      <c r="AZ388" s="111"/>
      <c r="BA388" s="111"/>
      <c r="BB388" s="111"/>
      <c r="BC388" s="111"/>
      <c r="BD388" s="111"/>
      <c r="BE388" s="111"/>
      <c r="BF388" s="111"/>
      <c r="BG388" s="111"/>
      <c r="BH388" s="89"/>
      <c r="BI388" s="89"/>
      <c r="BJ388" s="89"/>
      <c r="BK388" s="89"/>
      <c r="BL388" s="89"/>
    </row>
    <row r="389" spans="1:64" x14ac:dyDescent="0.25">
      <c r="A389" s="86">
        <f t="shared" si="222"/>
        <v>388</v>
      </c>
      <c r="B389" s="113">
        <v>5.1846452356258191E-2</v>
      </c>
      <c r="C389" s="88"/>
      <c r="D389" s="88"/>
      <c r="E389" s="194">
        <f t="shared" si="225"/>
        <v>5.0661805643036607E-2</v>
      </c>
      <c r="F389" s="89">
        <f t="shared" si="202"/>
        <v>-7.1124034526930434E-3</v>
      </c>
      <c r="G389" s="113">
        <v>0.14452026410796176</v>
      </c>
      <c r="H389" s="88"/>
      <c r="I389" s="84">
        <f t="shared" si="190"/>
        <v>17480.715278652038</v>
      </c>
      <c r="J389" s="84">
        <f t="shared" si="191"/>
        <v>17692.409881521839</v>
      </c>
      <c r="K389" s="84">
        <f t="shared" si="192"/>
        <v>17904.104484391642</v>
      </c>
      <c r="L389" s="84">
        <f t="shared" si="193"/>
        <v>18115.799087261443</v>
      </c>
      <c r="M389" s="108">
        <f>IF(T389&lt;&gt;0,(((G389+1)*('Data Raw'!$N$1007-'Data Raw'!$N$1008)/2+'Data Raw'!$N$1008)*'Data Raw'!$M$1010+'Data Raw'!$M$1009)*AE389+AE389)</f>
        <v>18327.493690131247</v>
      </c>
      <c r="N389" s="84">
        <f t="shared" si="194"/>
        <v>18539.188293001051</v>
      </c>
      <c r="O389" s="84">
        <f t="shared" si="195"/>
        <v>18750.882895870851</v>
      </c>
      <c r="P389" s="84">
        <f t="shared" si="196"/>
        <v>18962.577498740655</v>
      </c>
      <c r="Q389" s="84">
        <f t="shared" si="197"/>
        <v>19174.272101610455</v>
      </c>
      <c r="R389" s="166" t="str">
        <f t="shared" si="203"/>
        <v/>
      </c>
      <c r="S389" s="109">
        <f>'Data Raw'!E431</f>
        <v>17910.189999999999</v>
      </c>
      <c r="T389" s="109">
        <f>'Data Raw'!G431</f>
        <v>17992.54</v>
      </c>
      <c r="U389" s="109">
        <f>'Data Raw'!D431</f>
        <v>18378.060000000001</v>
      </c>
      <c r="V389" s="166" t="str">
        <f t="shared" si="204"/>
        <v/>
      </c>
      <c r="W389" s="89">
        <f t="shared" si="223"/>
        <v>334.95369013124582</v>
      </c>
      <c r="X389" s="89">
        <f t="shared" si="224"/>
        <v>112193.97453253865</v>
      </c>
      <c r="Y389" s="89">
        <f t="shared" si="205"/>
        <v>411.91963358912977</v>
      </c>
      <c r="Z389" s="109">
        <f t="shared" si="198"/>
        <v>467.87000000000262</v>
      </c>
      <c r="AA389" s="89">
        <f t="shared" si="206"/>
        <v>519.73837543488764</v>
      </c>
      <c r="AB389" s="89">
        <f t="shared" si="207"/>
        <v>17867.234361027069</v>
      </c>
      <c r="AC389" s="89">
        <f t="shared" si="210"/>
        <v>18765.485638972932</v>
      </c>
      <c r="AD389" s="89">
        <f t="shared" si="211"/>
        <v>1</v>
      </c>
      <c r="AE389" s="89">
        <f>'Data Raw'!C431</f>
        <v>18316.36</v>
      </c>
      <c r="AF389" s="89"/>
      <c r="AG389" s="89">
        <f t="shared" si="218"/>
        <v>-323.81999999999971</v>
      </c>
      <c r="AH389" s="89">
        <f t="shared" si="219"/>
        <v>11.133690131246112</v>
      </c>
      <c r="AI389" s="109">
        <f t="shared" si="220"/>
        <v>1</v>
      </c>
      <c r="AJ389" s="109">
        <f t="shared" si="199"/>
        <v>50</v>
      </c>
      <c r="AK389" s="88"/>
      <c r="AL389" s="191" t="str">
        <f t="shared" si="200"/>
        <v/>
      </c>
      <c r="AM389" s="191">
        <f t="shared" si="201"/>
        <v>-323.81999999999971</v>
      </c>
      <c r="AN389" s="88"/>
      <c r="AO389" s="191"/>
      <c r="AP389" s="191">
        <f t="shared" si="221"/>
        <v>104859.39239999981</v>
      </c>
      <c r="AQ389" s="191">
        <f t="shared" si="208"/>
        <v>276.99769569263219</v>
      </c>
      <c r="AR389" s="191">
        <f t="shared" si="209"/>
        <v>-134.92193789649758</v>
      </c>
      <c r="AS389" s="250">
        <f t="shared" si="212"/>
        <v>0</v>
      </c>
      <c r="AT389" s="250">
        <f t="shared" si="213"/>
        <v>0</v>
      </c>
      <c r="AU389" s="250">
        <f t="shared" si="214"/>
        <v>1</v>
      </c>
      <c r="AV389" s="250">
        <f t="shared" si="215"/>
        <v>0</v>
      </c>
      <c r="AW389" s="250">
        <f t="shared" si="216"/>
        <v>0</v>
      </c>
      <c r="AX389" s="250">
        <f t="shared" si="217"/>
        <v>0</v>
      </c>
      <c r="AY389" s="89"/>
      <c r="AZ389" s="111"/>
      <c r="BA389" s="111"/>
      <c r="BB389" s="111"/>
      <c r="BC389" s="111"/>
      <c r="BD389" s="111"/>
      <c r="BE389" s="111"/>
      <c r="BF389" s="111"/>
      <c r="BG389" s="111"/>
      <c r="BH389" s="89"/>
      <c r="BI389" s="89"/>
      <c r="BJ389" s="89"/>
      <c r="BK389" s="89"/>
      <c r="BL389" s="89"/>
    </row>
    <row r="390" spans="1:64" x14ac:dyDescent="0.25">
      <c r="A390" s="86">
        <f t="shared" si="222"/>
        <v>389</v>
      </c>
      <c r="B390" s="113">
        <v>1.5130102019334983E-3</v>
      </c>
      <c r="C390" s="88"/>
      <c r="D390" s="88"/>
      <c r="E390" s="194">
        <f t="shared" si="225"/>
        <v>-5.0333442154324691E-2</v>
      </c>
      <c r="F390" s="89">
        <f t="shared" si="202"/>
        <v>-1.3286837552926136E-2</v>
      </c>
      <c r="G390" s="113">
        <v>9.9295570006151843E-2</v>
      </c>
      <c r="H390" s="88"/>
      <c r="I390" s="84">
        <f t="shared" ref="I390:I453" si="226">K390-Y389</f>
        <v>16776.919679164268</v>
      </c>
      <c r="J390" s="84">
        <f t="shared" ref="J390:J453" si="227">M390-Y389*1.5</f>
        <v>16982.87949595883</v>
      </c>
      <c r="K390" s="84">
        <f t="shared" ref="K390:K453" si="228">M390-Y389</f>
        <v>17188.839312753396</v>
      </c>
      <c r="L390" s="84">
        <f t="shared" ref="L390:L453" si="229">M390-Y389/2</f>
        <v>17394.799129547959</v>
      </c>
      <c r="M390" s="108">
        <f>IF(T390&lt;&gt;0,(((G390+1)*('Data Raw'!$N$1007-'Data Raw'!$N$1008)/2+'Data Raw'!$N$1008)*'Data Raw'!$M$1010+'Data Raw'!$M$1009)*AE390+AE390)</f>
        <v>17600.758946342525</v>
      </c>
      <c r="N390" s="84">
        <f t="shared" ref="N390:N453" si="230">M390+Y389/2</f>
        <v>17806.718763137091</v>
      </c>
      <c r="O390" s="84">
        <f t="shared" ref="O390:O453" si="231">M390+Y389</f>
        <v>18012.678579931653</v>
      </c>
      <c r="P390" s="84">
        <f t="shared" ref="P390:P453" si="232">M390+1.5*Y389</f>
        <v>18218.638396726219</v>
      </c>
      <c r="Q390" s="84">
        <f t="shared" ref="Q390:Q453" si="233">O390+Y389</f>
        <v>18424.598213520781</v>
      </c>
      <c r="R390" s="166" t="str">
        <f t="shared" si="203"/>
        <v/>
      </c>
      <c r="S390" s="109">
        <f>'Data Raw'!E432</f>
        <v>17389.45</v>
      </c>
      <c r="T390" s="109">
        <f>'Data Raw'!G432</f>
        <v>17655.91</v>
      </c>
      <c r="U390" s="109">
        <f>'Data Raw'!D432</f>
        <v>17746.34</v>
      </c>
      <c r="V390" s="166" t="str">
        <f t="shared" si="204"/>
        <v/>
      </c>
      <c r="W390" s="89">
        <f t="shared" si="223"/>
        <v>-55.151053657475131</v>
      </c>
      <c r="X390" s="89">
        <f t="shared" si="224"/>
        <v>3041.6387195297011</v>
      </c>
      <c r="Y390" s="89">
        <f t="shared" si="205"/>
        <v>381.93274388052504</v>
      </c>
      <c r="Z390" s="109">
        <f t="shared" si="198"/>
        <v>356.88999999999942</v>
      </c>
      <c r="AA390" s="89">
        <f t="shared" si="206"/>
        <v>496.47432180133222</v>
      </c>
      <c r="AB390" s="89">
        <f t="shared" si="207"/>
        <v>17212.372380880348</v>
      </c>
      <c r="AC390" s="89">
        <f t="shared" si="210"/>
        <v>18095.927619119655</v>
      </c>
      <c r="AD390" s="89">
        <f t="shared" si="211"/>
        <v>1</v>
      </c>
      <c r="AE390" s="89">
        <f>'Data Raw'!C432</f>
        <v>17654.150000000001</v>
      </c>
      <c r="AF390" s="89"/>
      <c r="AG390" s="89">
        <f t="shared" si="218"/>
        <v>1.7599999999983993</v>
      </c>
      <c r="AH390" s="89">
        <f t="shared" si="219"/>
        <v>-53.391053657476732</v>
      </c>
      <c r="AI390" s="109">
        <f t="shared" si="220"/>
        <v>-1</v>
      </c>
      <c r="AJ390" s="109">
        <f t="shared" si="199"/>
        <v>50</v>
      </c>
      <c r="AK390" s="88"/>
      <c r="AL390" s="191" t="str">
        <f t="shared" si="200"/>
        <v/>
      </c>
      <c r="AM390" s="191">
        <f t="shared" si="201"/>
        <v>-1.7599999999983993</v>
      </c>
      <c r="AN390" s="88"/>
      <c r="AO390" s="191"/>
      <c r="AP390" s="191">
        <f t="shared" si="221"/>
        <v>3.0975999999943653</v>
      </c>
      <c r="AQ390" s="191">
        <f t="shared" si="208"/>
        <v>246.41572950456177</v>
      </c>
      <c r="AR390" s="191">
        <f t="shared" si="209"/>
        <v>-135.51701437596327</v>
      </c>
      <c r="AS390" s="250">
        <f t="shared" si="212"/>
        <v>0</v>
      </c>
      <c r="AT390" s="250">
        <f t="shared" si="213"/>
        <v>0</v>
      </c>
      <c r="AU390" s="250">
        <f t="shared" si="214"/>
        <v>0</v>
      </c>
      <c r="AV390" s="250">
        <f t="shared" si="215"/>
        <v>1</v>
      </c>
      <c r="AW390" s="250">
        <f t="shared" si="216"/>
        <v>0</v>
      </c>
      <c r="AX390" s="250">
        <f t="shared" si="217"/>
        <v>0</v>
      </c>
      <c r="AY390" s="89"/>
      <c r="AZ390" s="111"/>
      <c r="BA390" s="111"/>
      <c r="BB390" s="111"/>
      <c r="BC390" s="111"/>
      <c r="BD390" s="111"/>
      <c r="BE390" s="111"/>
      <c r="BF390" s="111"/>
      <c r="BG390" s="111"/>
      <c r="BH390" s="89"/>
      <c r="BI390" s="89"/>
      <c r="BJ390" s="89"/>
      <c r="BK390" s="89"/>
      <c r="BL390" s="89"/>
    </row>
    <row r="391" spans="1:64" x14ac:dyDescent="0.25">
      <c r="A391" s="86">
        <f t="shared" si="222"/>
        <v>390</v>
      </c>
      <c r="B391" s="113">
        <v>1.2689210442928601E-2</v>
      </c>
      <c r="C391" s="88"/>
      <c r="D391" s="88"/>
      <c r="E391" s="194">
        <f t="shared" si="225"/>
        <v>1.1176200240995103E-2</v>
      </c>
      <c r="F391" s="89">
        <f t="shared" si="202"/>
        <v>-9.7921178680802443E-3</v>
      </c>
      <c r="G391" s="113">
        <v>0.10775748575460674</v>
      </c>
      <c r="H391" s="88"/>
      <c r="I391" s="84">
        <f t="shared" si="226"/>
        <v>16819.999159410709</v>
      </c>
      <c r="J391" s="84">
        <f t="shared" si="227"/>
        <v>17010.965531350976</v>
      </c>
      <c r="K391" s="84">
        <f t="shared" si="228"/>
        <v>17201.931903291235</v>
      </c>
      <c r="L391" s="84">
        <f t="shared" si="229"/>
        <v>17392.898275231499</v>
      </c>
      <c r="M391" s="108">
        <f>IF(T391&lt;&gt;0,(((G391+1)*('Data Raw'!$N$1007-'Data Raw'!$N$1008)/2+'Data Raw'!$N$1008)*'Data Raw'!$M$1010+'Data Raw'!$M$1009)*AE391+AE391)</f>
        <v>17583.864647171762</v>
      </c>
      <c r="N391" s="84">
        <f t="shared" si="230"/>
        <v>17774.831019112025</v>
      </c>
      <c r="O391" s="84">
        <f t="shared" si="231"/>
        <v>17965.797391052289</v>
      </c>
      <c r="P391" s="84">
        <f t="shared" si="232"/>
        <v>18156.763762992548</v>
      </c>
      <c r="Q391" s="84">
        <f t="shared" si="233"/>
        <v>18347.730134932815</v>
      </c>
      <c r="R391" s="166" t="str">
        <f t="shared" si="203"/>
        <v/>
      </c>
      <c r="S391" s="109">
        <f>'Data Raw'!E433</f>
        <v>17287.599999999999</v>
      </c>
      <c r="T391" s="109">
        <f>'Data Raw'!G433</f>
        <v>17424.41</v>
      </c>
      <c r="U391" s="109">
        <f>'Data Raw'!D433</f>
        <v>17751.93</v>
      </c>
      <c r="V391" s="166">
        <f t="shared" si="204"/>
        <v>1</v>
      </c>
      <c r="W391" s="89">
        <f t="shared" si="223"/>
        <v>159.45464717176219</v>
      </c>
      <c r="X391" s="89">
        <f t="shared" si="224"/>
        <v>25425.784504671166</v>
      </c>
      <c r="Y391" s="89">
        <f t="shared" si="205"/>
        <v>358.700334460259</v>
      </c>
      <c r="Z391" s="109">
        <f t="shared" ref="Z391:Z454" si="234">U391-S391</f>
        <v>464.33000000000175</v>
      </c>
      <c r="AA391" s="89">
        <f t="shared" si="206"/>
        <v>491.88227582971365</v>
      </c>
      <c r="AB391" s="89">
        <f t="shared" si="207"/>
        <v>17203.186826468867</v>
      </c>
      <c r="AC391" s="89">
        <f t="shared" si="210"/>
        <v>18047.19317353113</v>
      </c>
      <c r="AD391" s="89">
        <f t="shared" si="211"/>
        <v>1</v>
      </c>
      <c r="AE391" s="89">
        <f>'Data Raw'!C433</f>
        <v>17625.189999999999</v>
      </c>
      <c r="AF391" s="89"/>
      <c r="AG391" s="89">
        <f t="shared" si="218"/>
        <v>-200.77999999999884</v>
      </c>
      <c r="AH391" s="89">
        <f t="shared" si="219"/>
        <v>-41.325352828236646</v>
      </c>
      <c r="AI391" s="109">
        <f t="shared" si="220"/>
        <v>-1</v>
      </c>
      <c r="AJ391" s="109">
        <f t="shared" si="199"/>
        <v>50</v>
      </c>
      <c r="AK391" s="88"/>
      <c r="AL391" s="191">
        <f t="shared" si="200"/>
        <v>1.7599999999983993</v>
      </c>
      <c r="AM391" s="191" t="str">
        <f t="shared" si="201"/>
        <v/>
      </c>
      <c r="AN391" s="88"/>
      <c r="AO391" s="191"/>
      <c r="AP391" s="191">
        <f t="shared" si="221"/>
        <v>40312.608399999532</v>
      </c>
      <c r="AQ391" s="191">
        <f t="shared" si="208"/>
        <v>241.34509289294365</v>
      </c>
      <c r="AR391" s="191">
        <f t="shared" si="209"/>
        <v>-117.35524156731535</v>
      </c>
      <c r="AS391" s="250">
        <f t="shared" si="212"/>
        <v>0</v>
      </c>
      <c r="AT391" s="250">
        <f t="shared" si="213"/>
        <v>0</v>
      </c>
      <c r="AU391" s="250">
        <f t="shared" si="214"/>
        <v>1</v>
      </c>
      <c r="AV391" s="250">
        <f t="shared" si="215"/>
        <v>0</v>
      </c>
      <c r="AW391" s="250">
        <f t="shared" si="216"/>
        <v>0</v>
      </c>
      <c r="AX391" s="250">
        <f t="shared" si="217"/>
        <v>0</v>
      </c>
      <c r="AY391" s="89"/>
      <c r="AZ391" s="111"/>
      <c r="BA391" s="111"/>
      <c r="BB391" s="111"/>
      <c r="BC391" s="111"/>
      <c r="BD391" s="111"/>
      <c r="BE391" s="111"/>
      <c r="BF391" s="111"/>
      <c r="BG391" s="111"/>
      <c r="BH391" s="89"/>
      <c r="BI391" s="89"/>
      <c r="BJ391" s="89"/>
      <c r="BK391" s="89"/>
      <c r="BL391" s="89"/>
    </row>
    <row r="392" spans="1:64" x14ac:dyDescent="0.25">
      <c r="A392" s="86">
        <f t="shared" si="222"/>
        <v>391</v>
      </c>
      <c r="B392" s="113">
        <v>9.3445174715275983E-3</v>
      </c>
      <c r="C392" s="88"/>
      <c r="D392" s="88"/>
      <c r="E392" s="194">
        <f t="shared" si="225"/>
        <v>-3.3446929714010028E-3</v>
      </c>
      <c r="F392" s="89">
        <f t="shared" si="202"/>
        <v>-8.8710571685546372E-3</v>
      </c>
      <c r="G392" s="113">
        <v>8.5145445936826811E-2</v>
      </c>
      <c r="H392" s="88"/>
      <c r="I392" s="84">
        <f t="shared" si="226"/>
        <v>16670.849462594517</v>
      </c>
      <c r="J392" s="84">
        <f t="shared" si="227"/>
        <v>16850.199629824649</v>
      </c>
      <c r="K392" s="84">
        <f t="shared" si="228"/>
        <v>17029.549797054777</v>
      </c>
      <c r="L392" s="84">
        <f t="shared" si="229"/>
        <v>17208.899964284908</v>
      </c>
      <c r="M392" s="108">
        <f>IF(T392&lt;&gt;0,(((G392+1)*('Data Raw'!$N$1007-'Data Raw'!$N$1008)/2+'Data Raw'!$N$1008)*'Data Raw'!$M$1010+'Data Raw'!$M$1009)*AE392+AE392)</f>
        <v>17388.250131515037</v>
      </c>
      <c r="N392" s="84">
        <f t="shared" si="230"/>
        <v>17567.600298745165</v>
      </c>
      <c r="O392" s="84">
        <f t="shared" si="231"/>
        <v>17746.950465975297</v>
      </c>
      <c r="P392" s="84">
        <f t="shared" si="232"/>
        <v>17926.300633205425</v>
      </c>
      <c r="Q392" s="84">
        <f t="shared" si="233"/>
        <v>18105.650800435556</v>
      </c>
      <c r="R392" s="166" t="str">
        <f t="shared" si="203"/>
        <v/>
      </c>
      <c r="S392" s="109">
        <f>'Data Raw'!E434</f>
        <v>17375.96</v>
      </c>
      <c r="T392" s="109">
        <f>'Data Raw'!G434</f>
        <v>17523.810000000001</v>
      </c>
      <c r="U392" s="109">
        <f>'Data Raw'!D434</f>
        <v>17640.84</v>
      </c>
      <c r="V392" s="166" t="str">
        <f t="shared" si="204"/>
        <v/>
      </c>
      <c r="W392" s="89">
        <f t="shared" si="223"/>
        <v>-135.55986848496468</v>
      </c>
      <c r="X392" s="89">
        <f t="shared" si="224"/>
        <v>18376.477943660921</v>
      </c>
      <c r="Y392" s="89">
        <f t="shared" si="205"/>
        <v>336.02127007401333</v>
      </c>
      <c r="Z392" s="109">
        <f t="shared" si="234"/>
        <v>264.88000000000102</v>
      </c>
      <c r="AA392" s="89">
        <f t="shared" si="206"/>
        <v>459.45337928261182</v>
      </c>
      <c r="AB392" s="89">
        <f t="shared" si="207"/>
        <v>17042.800065544743</v>
      </c>
      <c r="AC392" s="89">
        <f t="shared" si="210"/>
        <v>17878.99993445526</v>
      </c>
      <c r="AD392" s="89">
        <f t="shared" si="211"/>
        <v>1</v>
      </c>
      <c r="AE392" s="89">
        <f>'Data Raw'!C434</f>
        <v>17460.900000000001</v>
      </c>
      <c r="AF392" s="89"/>
      <c r="AG392" s="89">
        <f t="shared" si="218"/>
        <v>62.909999999999854</v>
      </c>
      <c r="AH392" s="89">
        <f t="shared" si="219"/>
        <v>-72.649868484964827</v>
      </c>
      <c r="AI392" s="109">
        <f t="shared" si="220"/>
        <v>-1</v>
      </c>
      <c r="AJ392" s="109">
        <f t="shared" si="199"/>
        <v>50</v>
      </c>
      <c r="AK392" s="88"/>
      <c r="AL392" s="191" t="str">
        <f t="shared" si="200"/>
        <v/>
      </c>
      <c r="AM392" s="191">
        <f t="shared" si="201"/>
        <v>-62.909999999999854</v>
      </c>
      <c r="AN392" s="88"/>
      <c r="AO392" s="191"/>
      <c r="AP392" s="191">
        <f t="shared" si="221"/>
        <v>3957.6680999999817</v>
      </c>
      <c r="AQ392" s="191">
        <f t="shared" si="208"/>
        <v>221.51897146039434</v>
      </c>
      <c r="AR392" s="191">
        <f t="shared" si="209"/>
        <v>-114.50229861361899</v>
      </c>
      <c r="AS392" s="250">
        <f t="shared" si="212"/>
        <v>0</v>
      </c>
      <c r="AT392" s="250">
        <f t="shared" si="213"/>
        <v>0</v>
      </c>
      <c r="AU392" s="250">
        <f t="shared" si="214"/>
        <v>0</v>
      </c>
      <c r="AV392" s="250">
        <f t="shared" si="215"/>
        <v>1</v>
      </c>
      <c r="AW392" s="250">
        <f t="shared" si="216"/>
        <v>0</v>
      </c>
      <c r="AX392" s="250">
        <f t="shared" si="217"/>
        <v>0</v>
      </c>
      <c r="AY392" s="89"/>
      <c r="AZ392" s="111"/>
      <c r="BA392" s="111"/>
      <c r="BB392" s="111"/>
      <c r="BC392" s="111"/>
      <c r="BD392" s="111"/>
      <c r="BE392" s="111"/>
      <c r="BF392" s="111"/>
      <c r="BG392" s="111"/>
      <c r="BH392" s="89"/>
      <c r="BI392" s="89"/>
      <c r="BJ392" s="89"/>
      <c r="BK392" s="89"/>
      <c r="BL392" s="89"/>
    </row>
    <row r="393" spans="1:64" x14ac:dyDescent="0.25">
      <c r="A393" s="86">
        <f t="shared" si="222"/>
        <v>392</v>
      </c>
      <c r="B393" s="113">
        <v>2.5010347270531684E-4</v>
      </c>
      <c r="C393" s="88"/>
      <c r="D393" s="88"/>
      <c r="E393" s="194">
        <f t="shared" si="225"/>
        <v>-9.0944139988222809E-3</v>
      </c>
      <c r="F393" s="89">
        <f t="shared" si="202"/>
        <v>-8.9029652871642998E-3</v>
      </c>
      <c r="G393" s="113">
        <v>0.10449968414888539</v>
      </c>
      <c r="H393" s="88"/>
      <c r="I393" s="84">
        <f t="shared" si="226"/>
        <v>16966.395923588923</v>
      </c>
      <c r="J393" s="84">
        <f t="shared" si="227"/>
        <v>17134.406558625928</v>
      </c>
      <c r="K393" s="84">
        <f t="shared" si="228"/>
        <v>17302.417193662935</v>
      </c>
      <c r="L393" s="84">
        <f t="shared" si="229"/>
        <v>17470.42782869994</v>
      </c>
      <c r="M393" s="108">
        <f>IF(T393&lt;&gt;0,(((G393+1)*('Data Raw'!$N$1007-'Data Raw'!$N$1008)/2+'Data Raw'!$N$1008)*'Data Raw'!$M$1010+'Data Raw'!$M$1009)*AE393+AE393)</f>
        <v>17638.438463736948</v>
      </c>
      <c r="N393" s="84">
        <f t="shared" si="230"/>
        <v>17806.449098773955</v>
      </c>
      <c r="O393" s="84">
        <f t="shared" si="231"/>
        <v>17974.45973381096</v>
      </c>
      <c r="P393" s="84">
        <f t="shared" si="232"/>
        <v>18142.470368847968</v>
      </c>
      <c r="Q393" s="84">
        <f t="shared" si="233"/>
        <v>18310.481003884972</v>
      </c>
      <c r="R393" s="166" t="str">
        <f t="shared" si="203"/>
        <v/>
      </c>
      <c r="S393" s="109">
        <f>'Data Raw'!E435</f>
        <v>17517.12</v>
      </c>
      <c r="T393" s="109">
        <f>'Data Raw'!G435</f>
        <v>17660.900000000001</v>
      </c>
      <c r="U393" s="109">
        <f>'Data Raw'!D435</f>
        <v>17759.240000000002</v>
      </c>
      <c r="V393" s="166">
        <f t="shared" si="204"/>
        <v>1</v>
      </c>
      <c r="W393" s="89">
        <f t="shared" si="223"/>
        <v>-22.461536263053858</v>
      </c>
      <c r="X393" s="89">
        <f t="shared" si="224"/>
        <v>504.52061129648348</v>
      </c>
      <c r="Y393" s="89">
        <f t="shared" si="205"/>
        <v>311.2110639476997</v>
      </c>
      <c r="Z393" s="109">
        <f t="shared" si="234"/>
        <v>242.12000000000262</v>
      </c>
      <c r="AA393" s="89">
        <f t="shared" si="206"/>
        <v>428.4057536708105</v>
      </c>
      <c r="AB393" s="89">
        <f t="shared" si="207"/>
        <v>17293.99462760978</v>
      </c>
      <c r="AC393" s="89">
        <f t="shared" si="210"/>
        <v>18075.065372390218</v>
      </c>
      <c r="AD393" s="89">
        <f t="shared" si="211"/>
        <v>1</v>
      </c>
      <c r="AE393" s="89">
        <f>'Data Raw'!C435</f>
        <v>17684.53</v>
      </c>
      <c r="AF393" s="89"/>
      <c r="AG393" s="89">
        <f t="shared" si="218"/>
        <v>-23.629999999997381</v>
      </c>
      <c r="AH393" s="89">
        <f t="shared" si="219"/>
        <v>-46.091536263051239</v>
      </c>
      <c r="AI393" s="109">
        <f t="shared" si="220"/>
        <v>-1</v>
      </c>
      <c r="AJ393" s="109">
        <f t="shared" ref="AJ393:AJ456" si="235">MIN(Y392/4,50)</f>
        <v>50</v>
      </c>
      <c r="AK393" s="88"/>
      <c r="AL393" s="191">
        <f t="shared" ref="AL393:AL456" si="236">IF(R393&lt;&gt;1,IF(V393=1,ABS(AG392),""),"")</f>
        <v>62.909999999999854</v>
      </c>
      <c r="AM393" s="191" t="str">
        <f t="shared" ref="AM393:AM456" si="237">IF(R393&lt;&gt;1,IF(V393="",-ABS(AG393),""),"")</f>
        <v/>
      </c>
      <c r="AN393" s="88"/>
      <c r="AO393" s="191"/>
      <c r="AP393" s="191">
        <f t="shared" si="221"/>
        <v>558.37689999987617</v>
      </c>
      <c r="AQ393" s="191">
        <f t="shared" si="208"/>
        <v>199.53130796479468</v>
      </c>
      <c r="AR393" s="191">
        <f t="shared" si="209"/>
        <v>-111.67975598290502</v>
      </c>
      <c r="AS393" s="250">
        <f t="shared" si="212"/>
        <v>0</v>
      </c>
      <c r="AT393" s="250">
        <f t="shared" si="213"/>
        <v>0</v>
      </c>
      <c r="AU393" s="250">
        <f t="shared" si="214"/>
        <v>0</v>
      </c>
      <c r="AV393" s="250">
        <f t="shared" si="215"/>
        <v>1</v>
      </c>
      <c r="AW393" s="250">
        <f t="shared" si="216"/>
        <v>0</v>
      </c>
      <c r="AX393" s="250">
        <f t="shared" si="217"/>
        <v>0</v>
      </c>
      <c r="AY393" s="89"/>
      <c r="AZ393" s="111"/>
      <c r="BA393" s="111"/>
      <c r="BB393" s="111"/>
      <c r="BC393" s="111"/>
      <c r="BD393" s="111"/>
      <c r="BE393" s="111"/>
      <c r="BF393" s="111"/>
      <c r="BG393" s="111"/>
      <c r="BH393" s="89"/>
      <c r="BI393" s="89"/>
      <c r="BJ393" s="89"/>
      <c r="BK393" s="89"/>
      <c r="BL393" s="89"/>
    </row>
    <row r="394" spans="1:64" x14ac:dyDescent="0.25">
      <c r="A394" s="86">
        <f t="shared" si="222"/>
        <v>393</v>
      </c>
      <c r="B394" s="113">
        <v>1.7328179606330932E-3</v>
      </c>
      <c r="C394" s="88"/>
      <c r="D394" s="88"/>
      <c r="E394" s="194">
        <f t="shared" si="225"/>
        <v>1.4827144879277763E-3</v>
      </c>
      <c r="F394" s="89">
        <f t="shared" ref="F394:F457" si="238">E394/7+F393/7*6</f>
        <v>-7.4192967478654316E-3</v>
      </c>
      <c r="G394" s="113">
        <v>0.10839366693639922</v>
      </c>
      <c r="H394" s="88"/>
      <c r="I394" s="84">
        <f t="shared" si="226"/>
        <v>17010.242939620213</v>
      </c>
      <c r="J394" s="84">
        <f t="shared" si="227"/>
        <v>17165.848471594061</v>
      </c>
      <c r="K394" s="84">
        <f t="shared" si="228"/>
        <v>17321.454003567913</v>
      </c>
      <c r="L394" s="84">
        <f t="shared" si="229"/>
        <v>17477.059535541761</v>
      </c>
      <c r="M394" s="108">
        <f>IF(T394&lt;&gt;0,(((G394+1)*('Data Raw'!$N$1007-'Data Raw'!$N$1008)/2+'Data Raw'!$N$1008)*'Data Raw'!$M$1010+'Data Raw'!$M$1009)*AE394+AE394)</f>
        <v>17632.665067515612</v>
      </c>
      <c r="N394" s="84">
        <f t="shared" si="230"/>
        <v>17788.270599489464</v>
      </c>
      <c r="O394" s="84">
        <f t="shared" si="231"/>
        <v>17943.876131463312</v>
      </c>
      <c r="P394" s="84">
        <f t="shared" si="232"/>
        <v>18099.481663437164</v>
      </c>
      <c r="Q394" s="84">
        <f t="shared" si="233"/>
        <v>18255.087195411012</v>
      </c>
      <c r="R394" s="166" t="str">
        <f t="shared" ref="R394:R457" si="239">IF(B394&lt;&gt;"",IF(AND(M394&gt;AB394,M394&lt;AC394),"",1),"")</f>
        <v/>
      </c>
      <c r="S394" s="109">
        <f>'Data Raw'!E436</f>
        <v>17412.04</v>
      </c>
      <c r="T394" s="109">
        <f>'Data Raw'!G436</f>
        <v>17573.580000000002</v>
      </c>
      <c r="U394" s="109">
        <f>'Data Raw'!D436</f>
        <v>17673.2</v>
      </c>
      <c r="V394" s="166">
        <f t="shared" ref="V394:V457" si="240">IF(R394&lt;&gt;1,IF(B394&lt;&gt;"",IF((AE394-M394)*(AE394-T394)&gt;0,1,""),""),"")</f>
        <v>1</v>
      </c>
      <c r="W394" s="89">
        <f t="shared" si="223"/>
        <v>59.085067515610717</v>
      </c>
      <c r="X394" s="89">
        <f t="shared" si="224"/>
        <v>3491.0452033242768</v>
      </c>
      <c r="Y394" s="89">
        <f t="shared" ref="Y394:Y457" si="241">IF(X394&gt;0,SQRT((X394)/7+(Y393*Y393)/7*6),Y393)</f>
        <v>288.98961996783595</v>
      </c>
      <c r="Z394" s="109">
        <f t="shared" si="234"/>
        <v>261.15999999999985</v>
      </c>
      <c r="AA394" s="89">
        <f t="shared" ref="AA394:AA457" si="242">Z394/7+AA393/7*6</f>
        <v>404.51350314640894</v>
      </c>
      <c r="AB394" s="89">
        <f t="shared" ref="AB394:AB457" si="243">AE394-$AD$1*AA393</f>
        <v>17309.055109379813</v>
      </c>
      <c r="AC394" s="89">
        <f t="shared" si="210"/>
        <v>18037.344890620188</v>
      </c>
      <c r="AD394" s="89">
        <f t="shared" si="211"/>
        <v>1</v>
      </c>
      <c r="AE394" s="89">
        <f>'Data Raw'!C436</f>
        <v>17673.2</v>
      </c>
      <c r="AF394" s="89"/>
      <c r="AG394" s="89">
        <f t="shared" si="218"/>
        <v>-99.619999999998981</v>
      </c>
      <c r="AH394" s="89">
        <f t="shared" si="219"/>
        <v>-40.534932484388264</v>
      </c>
      <c r="AI394" s="109">
        <f t="shared" si="220"/>
        <v>-1</v>
      </c>
      <c r="AJ394" s="109">
        <f t="shared" si="235"/>
        <v>50</v>
      </c>
      <c r="AK394" s="88"/>
      <c r="AL394" s="191">
        <f t="shared" si="236"/>
        <v>23.629999999997381</v>
      </c>
      <c r="AM394" s="191" t="str">
        <f t="shared" si="237"/>
        <v/>
      </c>
      <c r="AN394" s="88"/>
      <c r="AO394" s="191"/>
      <c r="AP394" s="191">
        <f t="shared" si="221"/>
        <v>9924.1443999997973</v>
      </c>
      <c r="AQ394" s="191">
        <f t="shared" ref="AQ394:AQ457" si="244">IF(AP394&gt;0,SQRT(AP394)/9+AQ393/9*8,AQ393)</f>
        <v>188.43005152426181</v>
      </c>
      <c r="AR394" s="191">
        <f t="shared" ref="AR394:AR457" si="245">AQ394-Y394</f>
        <v>-100.55956844357414</v>
      </c>
      <c r="AS394" s="250">
        <f t="shared" si="212"/>
        <v>0</v>
      </c>
      <c r="AT394" s="250">
        <f t="shared" si="213"/>
        <v>0</v>
      </c>
      <c r="AU394" s="250">
        <f t="shared" si="214"/>
        <v>1</v>
      </c>
      <c r="AV394" s="250">
        <f t="shared" si="215"/>
        <v>0</v>
      </c>
      <c r="AW394" s="250">
        <f t="shared" si="216"/>
        <v>0</v>
      </c>
      <c r="AX394" s="250">
        <f t="shared" si="217"/>
        <v>0</v>
      </c>
      <c r="AY394" s="89"/>
      <c r="AZ394" s="111"/>
      <c r="BA394" s="111"/>
      <c r="BB394" s="111"/>
      <c r="BC394" s="111"/>
      <c r="BD394" s="111"/>
      <c r="BE394" s="111"/>
      <c r="BF394" s="111"/>
      <c r="BG394" s="111"/>
      <c r="BH394" s="89"/>
      <c r="BI394" s="89"/>
      <c r="BJ394" s="89"/>
      <c r="BK394" s="89"/>
      <c r="BL394" s="89"/>
    </row>
    <row r="395" spans="1:64" x14ac:dyDescent="0.25">
      <c r="A395" s="86">
        <f t="shared" si="222"/>
        <v>394</v>
      </c>
      <c r="B395" s="113">
        <v>6.5298869531773135E-2</v>
      </c>
      <c r="C395" s="88"/>
      <c r="D395" s="88"/>
      <c r="E395" s="194">
        <f t="shared" si="225"/>
        <v>6.3566051571140036E-2</v>
      </c>
      <c r="F395" s="89">
        <f t="shared" si="238"/>
        <v>2.7214672977067794E-3</v>
      </c>
      <c r="G395" s="113">
        <v>9.9463481527223424E-2</v>
      </c>
      <c r="H395" s="88"/>
      <c r="I395" s="84">
        <f t="shared" si="226"/>
        <v>16371.066598482163</v>
      </c>
      <c r="J395" s="84">
        <f t="shared" si="227"/>
        <v>16515.561408466081</v>
      </c>
      <c r="K395" s="84">
        <f t="shared" si="228"/>
        <v>16660.056218449998</v>
      </c>
      <c r="L395" s="84">
        <f t="shared" si="229"/>
        <v>16804.551028433918</v>
      </c>
      <c r="M395" s="108">
        <f>IF(T395&lt;&gt;0,(((G395+1)*('Data Raw'!$N$1007-'Data Raw'!$N$1008)/2+'Data Raw'!$N$1008)*'Data Raw'!$M$1010+'Data Raw'!$M$1009)*AE395+AE395)</f>
        <v>16949.045838417835</v>
      </c>
      <c r="N395" s="84">
        <f t="shared" si="230"/>
        <v>17093.540648401751</v>
      </c>
      <c r="O395" s="84">
        <f t="shared" si="231"/>
        <v>17238.035458385672</v>
      </c>
      <c r="P395" s="84">
        <f t="shared" si="232"/>
        <v>17382.530268369588</v>
      </c>
      <c r="Q395" s="84">
        <f t="shared" si="233"/>
        <v>17527.025078353508</v>
      </c>
      <c r="R395" s="166" t="str">
        <f t="shared" si="239"/>
        <v/>
      </c>
      <c r="S395" s="109">
        <f>'Data Raw'!E437</f>
        <v>16833.68</v>
      </c>
      <c r="T395" s="109">
        <f>'Data Raw'!G437</f>
        <v>17297.939999999999</v>
      </c>
      <c r="U395" s="109">
        <f>'Data Raw'!D437</f>
        <v>17364.21</v>
      </c>
      <c r="V395" s="166" t="str">
        <f t="shared" si="240"/>
        <v/>
      </c>
      <c r="W395" s="89">
        <f t="shared" si="223"/>
        <v>-348.89416158216409</v>
      </c>
      <c r="X395" s="89">
        <f t="shared" si="224"/>
        <v>121727.13598612123</v>
      </c>
      <c r="Y395" s="89">
        <f t="shared" si="241"/>
        <v>298.28489226649623</v>
      </c>
      <c r="Z395" s="109">
        <f t="shared" si="234"/>
        <v>530.52999999999884</v>
      </c>
      <c r="AA395" s="89">
        <f t="shared" si="242"/>
        <v>422.51585983977895</v>
      </c>
      <c r="AB395" s="89">
        <f t="shared" si="243"/>
        <v>16656.39352232555</v>
      </c>
      <c r="AC395" s="89">
        <f t="shared" ref="AC395:AC458" si="246">AE395+$AD$1*AA394</f>
        <v>17344.066477674449</v>
      </c>
      <c r="AD395" s="89">
        <f t="shared" ref="AD395:AD458" si="247">IF(AND(T395&lt;AC395, T395&gt;AB395),1,"")</f>
        <v>1</v>
      </c>
      <c r="AE395" s="89">
        <f>'Data Raw'!C437</f>
        <v>17000.23</v>
      </c>
      <c r="AF395" s="89"/>
      <c r="AG395" s="89">
        <f t="shared" si="218"/>
        <v>297.70999999999913</v>
      </c>
      <c r="AH395" s="89">
        <f t="shared" si="219"/>
        <v>-51.184161582164961</v>
      </c>
      <c r="AI395" s="109">
        <f t="shared" si="220"/>
        <v>-1</v>
      </c>
      <c r="AJ395" s="109">
        <f t="shared" si="235"/>
        <v>50</v>
      </c>
      <c r="AK395" s="88"/>
      <c r="AL395" s="191" t="str">
        <f t="shared" si="236"/>
        <v/>
      </c>
      <c r="AM395" s="191">
        <f t="shared" si="237"/>
        <v>-297.70999999999913</v>
      </c>
      <c r="AN395" s="88"/>
      <c r="AO395" s="191"/>
      <c r="AP395" s="191">
        <f t="shared" si="221"/>
        <v>88631.244099999487</v>
      </c>
      <c r="AQ395" s="191">
        <f t="shared" si="244"/>
        <v>200.57226802156598</v>
      </c>
      <c r="AR395" s="191">
        <f t="shared" si="245"/>
        <v>-97.712624244930254</v>
      </c>
      <c r="AS395" s="250">
        <f t="shared" si="212"/>
        <v>0</v>
      </c>
      <c r="AT395" s="250">
        <f t="shared" si="213"/>
        <v>0</v>
      </c>
      <c r="AU395" s="250">
        <f t="shared" si="214"/>
        <v>0</v>
      </c>
      <c r="AV395" s="250">
        <f t="shared" si="215"/>
        <v>0</v>
      </c>
      <c r="AW395" s="250">
        <f t="shared" si="216"/>
        <v>1</v>
      </c>
      <c r="AX395" s="250">
        <f t="shared" si="217"/>
        <v>0</v>
      </c>
      <c r="AY395" s="89"/>
      <c r="AZ395" s="111"/>
      <c r="BA395" s="111"/>
      <c r="BB395" s="111"/>
      <c r="BC395" s="111"/>
      <c r="BD395" s="111"/>
      <c r="BE395" s="111"/>
      <c r="BF395" s="111"/>
      <c r="BG395" s="111"/>
      <c r="BH395" s="89"/>
      <c r="BI395" s="89"/>
      <c r="BJ395" s="89"/>
      <c r="BK395" s="89"/>
      <c r="BL395" s="89"/>
    </row>
    <row r="396" spans="1:64" x14ac:dyDescent="0.25">
      <c r="A396" s="86">
        <f t="shared" si="222"/>
        <v>395</v>
      </c>
      <c r="B396" s="113">
        <v>0.19805566942397068</v>
      </c>
      <c r="C396" s="88"/>
      <c r="D396" s="88"/>
      <c r="E396" s="194">
        <f t="shared" si="225"/>
        <v>0.13275679989219755</v>
      </c>
      <c r="F396" s="89">
        <f t="shared" si="238"/>
        <v>2.1297943382634028E-2</v>
      </c>
      <c r="G396" s="113">
        <v>0.15007002739050113</v>
      </c>
      <c r="H396" s="88"/>
      <c r="I396" s="84">
        <f t="shared" si="226"/>
        <v>16980.529487986802</v>
      </c>
      <c r="J396" s="84">
        <f t="shared" si="227"/>
        <v>17129.671934120048</v>
      </c>
      <c r="K396" s="84">
        <f t="shared" si="228"/>
        <v>17278.814380253298</v>
      </c>
      <c r="L396" s="84">
        <f t="shared" si="229"/>
        <v>17427.956826386544</v>
      </c>
      <c r="M396" s="108">
        <f>IF(T396&lt;&gt;0,(((G396+1)*('Data Raw'!$N$1007-'Data Raw'!$N$1008)/2+'Data Raw'!$N$1008)*'Data Raw'!$M$1010+'Data Raw'!$M$1009)*AE396+AE396)</f>
        <v>17577.099272519794</v>
      </c>
      <c r="N396" s="84">
        <f t="shared" si="230"/>
        <v>17726.241718653044</v>
      </c>
      <c r="O396" s="84">
        <f t="shared" si="231"/>
        <v>17875.38416478629</v>
      </c>
      <c r="P396" s="84">
        <f t="shared" si="232"/>
        <v>18024.52661091954</v>
      </c>
      <c r="Q396" s="84">
        <f t="shared" si="233"/>
        <v>18173.669057052786</v>
      </c>
      <c r="R396" s="166" t="str">
        <f t="shared" si="239"/>
        <v/>
      </c>
      <c r="S396" s="109">
        <f>'Data Raw'!E438</f>
        <v>17536.45</v>
      </c>
      <c r="T396" s="109">
        <f>'Data Raw'!G438</f>
        <v>18204.68</v>
      </c>
      <c r="U396" s="109">
        <f>'Data Raw'!D438</f>
        <v>18204.68</v>
      </c>
      <c r="V396" s="166">
        <f t="shared" si="240"/>
        <v>1</v>
      </c>
      <c r="W396" s="89">
        <f t="shared" si="223"/>
        <v>-627.58072748020641</v>
      </c>
      <c r="X396" s="89">
        <f t="shared" si="224"/>
        <v>393857.56950458512</v>
      </c>
      <c r="Y396" s="89">
        <f t="shared" si="241"/>
        <v>364.04490131834729</v>
      </c>
      <c r="Z396" s="109">
        <f t="shared" si="234"/>
        <v>668.22999999999956</v>
      </c>
      <c r="AA396" s="89">
        <f t="shared" si="242"/>
        <v>457.61787986266768</v>
      </c>
      <c r="AB396" s="89">
        <f t="shared" si="243"/>
        <v>17199.461519136188</v>
      </c>
      <c r="AC396" s="89">
        <f t="shared" si="246"/>
        <v>17917.738480863809</v>
      </c>
      <c r="AD396" s="89" t="str">
        <f t="shared" si="247"/>
        <v/>
      </c>
      <c r="AE396" s="89">
        <f>'Data Raw'!C438</f>
        <v>17558.599999999999</v>
      </c>
      <c r="AF396" s="89"/>
      <c r="AG396" s="89">
        <f t="shared" si="218"/>
        <v>646.08000000000175</v>
      </c>
      <c r="AH396" s="89">
        <f t="shared" si="219"/>
        <v>18.49927251979534</v>
      </c>
      <c r="AI396" s="109">
        <f t="shared" si="220"/>
        <v>1</v>
      </c>
      <c r="AJ396" s="109">
        <f t="shared" si="235"/>
        <v>50</v>
      </c>
      <c r="AK396" s="88"/>
      <c r="AL396" s="191">
        <f t="shared" si="236"/>
        <v>297.70999999999913</v>
      </c>
      <c r="AM396" s="191" t="str">
        <f t="shared" si="237"/>
        <v/>
      </c>
      <c r="AN396" s="88"/>
      <c r="AO396" s="191"/>
      <c r="AP396" s="191">
        <f t="shared" si="221"/>
        <v>417419.36640000227</v>
      </c>
      <c r="AQ396" s="191">
        <f t="shared" si="244"/>
        <v>250.07312713028105</v>
      </c>
      <c r="AR396" s="191">
        <f t="shared" si="245"/>
        <v>-113.97177418806623</v>
      </c>
      <c r="AS396" s="250">
        <f t="shared" si="212"/>
        <v>0</v>
      </c>
      <c r="AT396" s="250">
        <f t="shared" si="213"/>
        <v>0</v>
      </c>
      <c r="AU396" s="250">
        <f t="shared" si="214"/>
        <v>0</v>
      </c>
      <c r="AV396" s="250">
        <f t="shared" si="215"/>
        <v>0</v>
      </c>
      <c r="AW396" s="250">
        <f t="shared" si="216"/>
        <v>0</v>
      </c>
      <c r="AX396" s="250">
        <f t="shared" si="217"/>
        <v>0</v>
      </c>
      <c r="AY396" s="89"/>
      <c r="AZ396" s="111"/>
      <c r="BA396" s="111"/>
      <c r="BB396" s="111"/>
      <c r="BC396" s="111"/>
      <c r="BD396" s="111"/>
      <c r="BE396" s="111"/>
      <c r="BF396" s="111"/>
      <c r="BG396" s="111"/>
      <c r="BH396" s="89"/>
      <c r="BI396" s="89"/>
      <c r="BJ396" s="89"/>
      <c r="BK396" s="89"/>
      <c r="BL396" s="89"/>
    </row>
    <row r="397" spans="1:64" x14ac:dyDescent="0.25">
      <c r="A397" s="86">
        <f t="shared" si="222"/>
        <v>396</v>
      </c>
      <c r="B397" s="113">
        <v>4.4104457267983135E-2</v>
      </c>
      <c r="C397" s="88"/>
      <c r="D397" s="88"/>
      <c r="E397" s="194">
        <f t="shared" si="225"/>
        <v>-0.15395121215598756</v>
      </c>
      <c r="F397" s="89">
        <f t="shared" si="238"/>
        <v>-3.7376502657404838E-3</v>
      </c>
      <c r="G397" s="113">
        <v>0.23968561904625216</v>
      </c>
      <c r="H397" s="88"/>
      <c r="I397" s="84">
        <f t="shared" si="226"/>
        <v>17563.153924152397</v>
      </c>
      <c r="J397" s="84">
        <f t="shared" si="227"/>
        <v>17745.17637481157</v>
      </c>
      <c r="K397" s="84">
        <f t="shared" si="228"/>
        <v>17927.198825470743</v>
      </c>
      <c r="L397" s="84">
        <f t="shared" si="229"/>
        <v>18109.221276129916</v>
      </c>
      <c r="M397" s="108">
        <f>IF(T397&lt;&gt;0,(((G397+1)*('Data Raw'!$N$1007-'Data Raw'!$N$1008)/2+'Data Raw'!$N$1008)*'Data Raw'!$M$1010+'Data Raw'!$M$1009)*AE397+AE397)</f>
        <v>18291.243726789089</v>
      </c>
      <c r="N397" s="84">
        <f t="shared" si="230"/>
        <v>18473.266177448262</v>
      </c>
      <c r="O397" s="84">
        <f t="shared" si="231"/>
        <v>18655.288628107435</v>
      </c>
      <c r="P397" s="84">
        <f t="shared" si="232"/>
        <v>18837.311078766608</v>
      </c>
      <c r="Q397" s="84">
        <f t="shared" si="233"/>
        <v>19019.333529425781</v>
      </c>
      <c r="R397" s="166" t="str">
        <f t="shared" si="239"/>
        <v/>
      </c>
      <c r="S397" s="109">
        <f>'Data Raw'!E439</f>
        <v>18052.32</v>
      </c>
      <c r="T397" s="109">
        <f>'Data Raw'!G439</f>
        <v>18597.23</v>
      </c>
      <c r="U397" s="109">
        <f>'Data Raw'!D439</f>
        <v>18645.349999999999</v>
      </c>
      <c r="V397" s="166">
        <f t="shared" si="240"/>
        <v>1</v>
      </c>
      <c r="W397" s="89">
        <f t="shared" si="223"/>
        <v>-305.98627321091044</v>
      </c>
      <c r="X397" s="89">
        <f t="shared" si="224"/>
        <v>93627.599393501921</v>
      </c>
      <c r="Y397" s="89">
        <f t="shared" si="241"/>
        <v>356.3304526597293</v>
      </c>
      <c r="Z397" s="109">
        <f t="shared" si="234"/>
        <v>593.02999999999884</v>
      </c>
      <c r="AA397" s="89">
        <f t="shared" si="242"/>
        <v>476.96246845371502</v>
      </c>
      <c r="AB397" s="89">
        <f t="shared" si="243"/>
        <v>17752.584802116733</v>
      </c>
      <c r="AC397" s="89">
        <f t="shared" si="246"/>
        <v>18530.53519788327</v>
      </c>
      <c r="AD397" s="89" t="str">
        <f t="shared" si="247"/>
        <v/>
      </c>
      <c r="AE397" s="89">
        <f>'Data Raw'!C439</f>
        <v>18141.560000000001</v>
      </c>
      <c r="AF397" s="89"/>
      <c r="AG397" s="89">
        <f t="shared" si="218"/>
        <v>455.66999999999825</v>
      </c>
      <c r="AH397" s="89">
        <f t="shared" si="219"/>
        <v>149.68372678908781</v>
      </c>
      <c r="AI397" s="109">
        <f t="shared" si="220"/>
        <v>1</v>
      </c>
      <c r="AJ397" s="109">
        <f t="shared" si="235"/>
        <v>50</v>
      </c>
      <c r="AK397" s="88"/>
      <c r="AL397" s="191">
        <f t="shared" si="236"/>
        <v>646.08000000000175</v>
      </c>
      <c r="AM397" s="191" t="str">
        <f t="shared" si="237"/>
        <v/>
      </c>
      <c r="AN397" s="88"/>
      <c r="AO397" s="191"/>
      <c r="AP397" s="191">
        <f t="shared" si="221"/>
        <v>207635.1488999984</v>
      </c>
      <c r="AQ397" s="191">
        <f t="shared" si="244"/>
        <v>272.9172241158052</v>
      </c>
      <c r="AR397" s="191">
        <f t="shared" si="245"/>
        <v>-83.413228543924106</v>
      </c>
      <c r="AS397" s="250">
        <f t="shared" si="212"/>
        <v>0</v>
      </c>
      <c r="AT397" s="250">
        <f t="shared" si="213"/>
        <v>0</v>
      </c>
      <c r="AU397" s="250">
        <f t="shared" si="214"/>
        <v>0</v>
      </c>
      <c r="AV397" s="250">
        <f t="shared" si="215"/>
        <v>1</v>
      </c>
      <c r="AW397" s="250">
        <f t="shared" si="216"/>
        <v>0</v>
      </c>
      <c r="AX397" s="250">
        <f t="shared" si="217"/>
        <v>0</v>
      </c>
      <c r="AY397" s="89"/>
      <c r="AZ397" s="111"/>
      <c r="BA397" s="111"/>
      <c r="BB397" s="111"/>
      <c r="BC397" s="111"/>
      <c r="BD397" s="111"/>
      <c r="BE397" s="111"/>
      <c r="BF397" s="111"/>
      <c r="BG397" s="111"/>
      <c r="BH397" s="89"/>
      <c r="BI397" s="89"/>
      <c r="BJ397" s="89"/>
      <c r="BK397" s="89"/>
      <c r="BL397" s="89"/>
    </row>
    <row r="398" spans="1:64" x14ac:dyDescent="0.25">
      <c r="A398" s="86">
        <f t="shared" si="222"/>
        <v>397</v>
      </c>
      <c r="B398" s="113">
        <v>0.12640075145857649</v>
      </c>
      <c r="C398" s="88"/>
      <c r="D398" s="88"/>
      <c r="E398" s="194">
        <f t="shared" si="225"/>
        <v>8.2296294190593353E-2</v>
      </c>
      <c r="F398" s="89">
        <f t="shared" si="238"/>
        <v>8.5529132280214928E-3</v>
      </c>
      <c r="G398" s="113">
        <v>0.28181574153844935</v>
      </c>
      <c r="H398" s="88"/>
      <c r="I398" s="84">
        <f t="shared" si="226"/>
        <v>18567.979339514608</v>
      </c>
      <c r="J398" s="84">
        <f t="shared" si="227"/>
        <v>18746.144565844468</v>
      </c>
      <c r="K398" s="84">
        <f t="shared" si="228"/>
        <v>18924.309792174336</v>
      </c>
      <c r="L398" s="84">
        <f t="shared" si="229"/>
        <v>19102.475018504199</v>
      </c>
      <c r="M398" s="108">
        <f>IF(T398&lt;&gt;0,(((G398+1)*('Data Raw'!$N$1007-'Data Raw'!$N$1008)/2+'Data Raw'!$N$1008)*'Data Raw'!$M$1010+'Data Raw'!$M$1009)*AE398+AE398)</f>
        <v>19280.640244834063</v>
      </c>
      <c r="N398" s="84">
        <f t="shared" si="230"/>
        <v>19458.805471163927</v>
      </c>
      <c r="O398" s="84">
        <f t="shared" si="231"/>
        <v>19636.970697493791</v>
      </c>
      <c r="P398" s="84">
        <f t="shared" si="232"/>
        <v>19815.135923823658</v>
      </c>
      <c r="Q398" s="84">
        <f t="shared" si="233"/>
        <v>19993.301150153518</v>
      </c>
      <c r="R398" s="166" t="str">
        <f t="shared" si="239"/>
        <v/>
      </c>
      <c r="S398" s="109">
        <f>'Data Raw'!E440</f>
        <v>18679.349999999999</v>
      </c>
      <c r="T398" s="109">
        <f>'Data Raw'!G440</f>
        <v>18736.439999999999</v>
      </c>
      <c r="U398" s="109">
        <f>'Data Raw'!D440</f>
        <v>19237.45</v>
      </c>
      <c r="V398" s="166" t="str">
        <f t="shared" si="240"/>
        <v/>
      </c>
      <c r="W398" s="89">
        <f t="shared" si="223"/>
        <v>544.20024483406451</v>
      </c>
      <c r="X398" s="89">
        <f t="shared" si="224"/>
        <v>296153.90647745575</v>
      </c>
      <c r="Y398" s="89">
        <f t="shared" si="241"/>
        <v>388.76769696670698</v>
      </c>
      <c r="Z398" s="109">
        <f t="shared" si="234"/>
        <v>558.10000000000218</v>
      </c>
      <c r="AA398" s="89">
        <f t="shared" si="242"/>
        <v>488.5535443888989</v>
      </c>
      <c r="AB398" s="89">
        <f t="shared" si="243"/>
        <v>18653.481901814343</v>
      </c>
      <c r="AC398" s="89">
        <f t="shared" si="246"/>
        <v>19464.31809818566</v>
      </c>
      <c r="AD398" s="89">
        <f t="shared" si="247"/>
        <v>1</v>
      </c>
      <c r="AE398" s="89">
        <f>'Data Raw'!C440</f>
        <v>19058.900000000001</v>
      </c>
      <c r="AF398" s="89"/>
      <c r="AG398" s="89">
        <f t="shared" si="218"/>
        <v>-322.46000000000276</v>
      </c>
      <c r="AH398" s="89">
        <f t="shared" si="219"/>
        <v>221.74024483406174</v>
      </c>
      <c r="AI398" s="109">
        <f t="shared" si="220"/>
        <v>1</v>
      </c>
      <c r="AJ398" s="109">
        <f t="shared" si="235"/>
        <v>50</v>
      </c>
      <c r="AK398" s="88"/>
      <c r="AL398" s="191" t="str">
        <f t="shared" si="236"/>
        <v/>
      </c>
      <c r="AM398" s="191">
        <f t="shared" si="237"/>
        <v>-322.46000000000276</v>
      </c>
      <c r="AN398" s="88"/>
      <c r="AO398" s="191"/>
      <c r="AP398" s="191">
        <f t="shared" si="221"/>
        <v>103980.45160000179</v>
      </c>
      <c r="AQ398" s="191">
        <f t="shared" si="244"/>
        <v>278.42197699182714</v>
      </c>
      <c r="AR398" s="191">
        <f t="shared" si="245"/>
        <v>-110.34571997487984</v>
      </c>
      <c r="AS398" s="250">
        <f t="shared" si="212"/>
        <v>1</v>
      </c>
      <c r="AT398" s="250">
        <f t="shared" si="213"/>
        <v>0</v>
      </c>
      <c r="AU398" s="250">
        <f t="shared" si="214"/>
        <v>0</v>
      </c>
      <c r="AV398" s="250">
        <f t="shared" si="215"/>
        <v>0</v>
      </c>
      <c r="AW398" s="250">
        <f t="shared" si="216"/>
        <v>0</v>
      </c>
      <c r="AX398" s="250">
        <f t="shared" si="217"/>
        <v>0</v>
      </c>
      <c r="AY398" s="89"/>
      <c r="AZ398" s="111"/>
      <c r="BA398" s="111"/>
      <c r="BB398" s="111"/>
      <c r="BC398" s="111"/>
      <c r="BD398" s="111"/>
      <c r="BE398" s="111"/>
      <c r="BF398" s="111"/>
      <c r="BG398" s="111"/>
      <c r="BH398" s="89"/>
      <c r="BI398" s="89"/>
      <c r="BJ398" s="89"/>
      <c r="BK398" s="89"/>
      <c r="BL398" s="89"/>
    </row>
    <row r="399" spans="1:64" x14ac:dyDescent="0.25">
      <c r="A399" s="86">
        <f t="shared" si="222"/>
        <v>398</v>
      </c>
      <c r="B399" s="113">
        <v>2.1263958167444825E-2</v>
      </c>
      <c r="C399" s="88"/>
      <c r="D399" s="88"/>
      <c r="E399" s="194">
        <f t="shared" si="225"/>
        <v>-0.10513679329113167</v>
      </c>
      <c r="F399" s="89">
        <f t="shared" si="238"/>
        <v>-7.6884734175718152E-3</v>
      </c>
      <c r="G399" s="113">
        <v>0.20990944726071054</v>
      </c>
      <c r="H399" s="88"/>
      <c r="I399" s="84">
        <f t="shared" si="226"/>
        <v>18117.816186594599</v>
      </c>
      <c r="J399" s="84">
        <f t="shared" si="227"/>
        <v>18312.200035077956</v>
      </c>
      <c r="K399" s="84">
        <f t="shared" si="228"/>
        <v>18506.583883561307</v>
      </c>
      <c r="L399" s="84">
        <f t="shared" si="229"/>
        <v>18700.967732044661</v>
      </c>
      <c r="M399" s="108">
        <f>IF(T399&lt;&gt;0,(((G399+1)*('Data Raw'!$N$1007-'Data Raw'!$N$1008)/2+'Data Raw'!$N$1008)*'Data Raw'!$M$1010+'Data Raw'!$M$1009)*AE399+AE399)</f>
        <v>18895.351580528015</v>
      </c>
      <c r="N399" s="84">
        <f t="shared" si="230"/>
        <v>19089.735429011369</v>
      </c>
      <c r="O399" s="84">
        <f t="shared" si="231"/>
        <v>19284.119277494723</v>
      </c>
      <c r="P399" s="84">
        <f t="shared" si="232"/>
        <v>19478.503125978074</v>
      </c>
      <c r="Q399" s="84">
        <f t="shared" si="233"/>
        <v>19672.886974461431</v>
      </c>
      <c r="R399" s="166" t="str">
        <f t="shared" si="239"/>
        <v/>
      </c>
      <c r="S399" s="109">
        <f>'Data Raw'!E441</f>
        <v>18530.82</v>
      </c>
      <c r="T399" s="109">
        <f>'Data Raw'!G441</f>
        <v>18675.349999999999</v>
      </c>
      <c r="U399" s="109">
        <f>'Data Raw'!D441</f>
        <v>18841.22</v>
      </c>
      <c r="V399" s="166" t="str">
        <f t="shared" si="240"/>
        <v/>
      </c>
      <c r="W399" s="89">
        <f t="shared" si="223"/>
        <v>220.00158052801635</v>
      </c>
      <c r="X399" s="89">
        <f t="shared" si="224"/>
        <v>48400.695434825262</v>
      </c>
      <c r="Y399" s="89">
        <f t="shared" si="241"/>
        <v>369.40930235475912</v>
      </c>
      <c r="Z399" s="109">
        <f t="shared" si="234"/>
        <v>310.40000000000146</v>
      </c>
      <c r="AA399" s="89">
        <f t="shared" si="242"/>
        <v>463.10303804762788</v>
      </c>
      <c r="AB399" s="89">
        <f t="shared" si="243"/>
        <v>18370.009487269435</v>
      </c>
      <c r="AC399" s="89">
        <f t="shared" si="246"/>
        <v>19200.550512730562</v>
      </c>
      <c r="AD399" s="89">
        <f t="shared" si="247"/>
        <v>1</v>
      </c>
      <c r="AE399" s="89">
        <f>'Data Raw'!C441</f>
        <v>18785.28</v>
      </c>
      <c r="AF399" s="89"/>
      <c r="AG399" s="89">
        <f t="shared" si="218"/>
        <v>-109.93000000000029</v>
      </c>
      <c r="AH399" s="89">
        <f t="shared" si="219"/>
        <v>110.07158052801606</v>
      </c>
      <c r="AI399" s="109">
        <f t="shared" si="220"/>
        <v>1</v>
      </c>
      <c r="AJ399" s="109">
        <f t="shared" si="235"/>
        <v>50</v>
      </c>
      <c r="AK399" s="88"/>
      <c r="AL399" s="191" t="str">
        <f t="shared" si="236"/>
        <v/>
      </c>
      <c r="AM399" s="191">
        <f t="shared" si="237"/>
        <v>-109.93000000000029</v>
      </c>
      <c r="AN399" s="88"/>
      <c r="AO399" s="191"/>
      <c r="AP399" s="191">
        <f t="shared" si="221"/>
        <v>12084.604900000064</v>
      </c>
      <c r="AQ399" s="191">
        <f t="shared" si="244"/>
        <v>259.70064621495749</v>
      </c>
      <c r="AR399" s="191">
        <f t="shared" si="245"/>
        <v>-109.70865613980163</v>
      </c>
      <c r="AS399" s="250">
        <f t="shared" si="212"/>
        <v>0</v>
      </c>
      <c r="AT399" s="250">
        <f t="shared" si="213"/>
        <v>0</v>
      </c>
      <c r="AU399" s="250">
        <f t="shared" si="214"/>
        <v>1</v>
      </c>
      <c r="AV399" s="250">
        <f t="shared" si="215"/>
        <v>0</v>
      </c>
      <c r="AW399" s="250">
        <f t="shared" si="216"/>
        <v>0</v>
      </c>
      <c r="AX399" s="250">
        <f t="shared" si="217"/>
        <v>0</v>
      </c>
      <c r="AY399" s="89"/>
      <c r="AZ399" s="111"/>
      <c r="BA399" s="111"/>
      <c r="BB399" s="111"/>
      <c r="BC399" s="111"/>
      <c r="BD399" s="111"/>
      <c r="BE399" s="111"/>
      <c r="BF399" s="111"/>
      <c r="BG399" s="111"/>
      <c r="BH399" s="89"/>
      <c r="BI399" s="89"/>
      <c r="BJ399" s="89"/>
      <c r="BK399" s="89"/>
      <c r="BL399" s="89"/>
    </row>
    <row r="400" spans="1:64" x14ac:dyDescent="0.25">
      <c r="A400" s="86">
        <f t="shared" si="222"/>
        <v>399</v>
      </c>
      <c r="B400" s="113">
        <v>2.1744541555411664E-2</v>
      </c>
      <c r="C400" s="88"/>
      <c r="D400" s="88"/>
      <c r="E400" s="194">
        <f t="shared" si="225"/>
        <v>4.8058338796683892E-4</v>
      </c>
      <c r="F400" s="89">
        <f t="shared" si="238"/>
        <v>-6.5214653024948657E-3</v>
      </c>
      <c r="G400" s="113">
        <v>0.18162722330403372</v>
      </c>
      <c r="H400" s="88"/>
      <c r="I400" s="84">
        <f t="shared" si="226"/>
        <v>18551.829315731822</v>
      </c>
      <c r="J400" s="84">
        <f t="shared" si="227"/>
        <v>18736.533966909199</v>
      </c>
      <c r="K400" s="84">
        <f t="shared" si="228"/>
        <v>18921.23861808658</v>
      </c>
      <c r="L400" s="84">
        <f t="shared" si="229"/>
        <v>19105.943269263957</v>
      </c>
      <c r="M400" s="108">
        <f>IF(T400&lt;&gt;0,(((G400+1)*('Data Raw'!$N$1007-'Data Raw'!$N$1008)/2+'Data Raw'!$N$1008)*'Data Raw'!$M$1010+'Data Raw'!$M$1009)*AE400+AE400)</f>
        <v>19290.647920441337</v>
      </c>
      <c r="N400" s="84">
        <f t="shared" si="230"/>
        <v>19475.352571618718</v>
      </c>
      <c r="O400" s="84">
        <f t="shared" si="231"/>
        <v>19660.057222796095</v>
      </c>
      <c r="P400" s="84">
        <f t="shared" si="232"/>
        <v>19844.761873973475</v>
      </c>
      <c r="Q400" s="84">
        <f t="shared" si="233"/>
        <v>20029.466525150852</v>
      </c>
      <c r="R400" s="166" t="str">
        <f t="shared" si="239"/>
        <v/>
      </c>
      <c r="S400" s="109">
        <f>'Data Raw'!E442</f>
        <v>19035.14</v>
      </c>
      <c r="T400" s="109">
        <f>'Data Raw'!G442</f>
        <v>19518.29</v>
      </c>
      <c r="U400" s="109">
        <f>'Data Raw'!D442</f>
        <v>19539.599999999999</v>
      </c>
      <c r="V400" s="166">
        <f t="shared" si="240"/>
        <v>1</v>
      </c>
      <c r="W400" s="89">
        <f t="shared" si="223"/>
        <v>-227.64207955866368</v>
      </c>
      <c r="X400" s="89">
        <f t="shared" si="224"/>
        <v>51820.916385792967</v>
      </c>
      <c r="Y400" s="89">
        <f t="shared" si="241"/>
        <v>352.66339928832423</v>
      </c>
      <c r="Z400" s="109">
        <f t="shared" si="234"/>
        <v>504.45999999999913</v>
      </c>
      <c r="AA400" s="89">
        <f t="shared" si="242"/>
        <v>469.0111754693952</v>
      </c>
      <c r="AB400" s="89">
        <f t="shared" si="243"/>
        <v>18828.042417659515</v>
      </c>
      <c r="AC400" s="89">
        <f t="shared" si="246"/>
        <v>19615.317582340485</v>
      </c>
      <c r="AD400" s="89">
        <f t="shared" si="247"/>
        <v>1</v>
      </c>
      <c r="AE400" s="89">
        <f>'Data Raw'!C442</f>
        <v>19221.68</v>
      </c>
      <c r="AF400" s="89"/>
      <c r="AG400" s="89">
        <f t="shared" si="218"/>
        <v>296.61000000000058</v>
      </c>
      <c r="AH400" s="89">
        <f t="shared" si="219"/>
        <v>68.967920441336901</v>
      </c>
      <c r="AI400" s="109">
        <f t="shared" si="220"/>
        <v>1</v>
      </c>
      <c r="AJ400" s="109">
        <f t="shared" si="235"/>
        <v>50</v>
      </c>
      <c r="AK400" s="88"/>
      <c r="AL400" s="191">
        <f t="shared" si="236"/>
        <v>109.93000000000029</v>
      </c>
      <c r="AM400" s="191" t="str">
        <f t="shared" si="237"/>
        <v/>
      </c>
      <c r="AN400" s="88"/>
      <c r="AO400" s="191"/>
      <c r="AP400" s="191">
        <f t="shared" si="221"/>
        <v>87977.492100000352</v>
      </c>
      <c r="AQ400" s="191">
        <f t="shared" si="244"/>
        <v>263.80168552440671</v>
      </c>
      <c r="AR400" s="191">
        <f t="shared" si="245"/>
        <v>-88.861713763917521</v>
      </c>
      <c r="AS400" s="250">
        <f t="shared" si="212"/>
        <v>0</v>
      </c>
      <c r="AT400" s="250">
        <f t="shared" si="213"/>
        <v>0</v>
      </c>
      <c r="AU400" s="250">
        <f t="shared" si="214"/>
        <v>0</v>
      </c>
      <c r="AV400" s="250">
        <f t="shared" si="215"/>
        <v>1</v>
      </c>
      <c r="AW400" s="250">
        <f t="shared" si="216"/>
        <v>0</v>
      </c>
      <c r="AX400" s="250">
        <f t="shared" si="217"/>
        <v>0</v>
      </c>
      <c r="AY400" s="89"/>
      <c r="AZ400" s="111"/>
      <c r="BA400" s="111"/>
      <c r="BB400" s="111"/>
      <c r="BC400" s="111"/>
      <c r="BD400" s="111"/>
      <c r="BE400" s="111"/>
      <c r="BF400" s="111"/>
      <c r="BG400" s="111"/>
      <c r="BH400" s="89"/>
      <c r="BI400" s="89"/>
      <c r="BJ400" s="89"/>
      <c r="BK400" s="89"/>
      <c r="BL400" s="89"/>
    </row>
    <row r="401" spans="1:64" x14ac:dyDescent="0.25">
      <c r="A401" s="86">
        <f t="shared" si="222"/>
        <v>400</v>
      </c>
      <c r="B401" s="113">
        <v>5.4106152796473397E-3</v>
      </c>
      <c r="C401" s="88"/>
      <c r="D401" s="88"/>
      <c r="E401" s="194">
        <f t="shared" si="225"/>
        <v>-1.6333926275764323E-2</v>
      </c>
      <c r="F401" s="89">
        <f t="shared" si="238"/>
        <v>-7.9232454415333609E-3</v>
      </c>
      <c r="G401" s="113">
        <v>0.21212288848772398</v>
      </c>
      <c r="H401" s="88"/>
      <c r="I401" s="84">
        <f t="shared" si="226"/>
        <v>18622.358601791741</v>
      </c>
      <c r="J401" s="84">
        <f t="shared" si="227"/>
        <v>18798.690301435905</v>
      </c>
      <c r="K401" s="84">
        <f t="shared" si="228"/>
        <v>18975.022001080066</v>
      </c>
      <c r="L401" s="84">
        <f t="shared" si="229"/>
        <v>19151.35370072423</v>
      </c>
      <c r="M401" s="108">
        <f>IF(T401&lt;&gt;0,(((G401+1)*('Data Raw'!$N$1007-'Data Raw'!$N$1008)/2+'Data Raw'!$N$1008)*'Data Raw'!$M$1010+'Data Raw'!$M$1009)*AE401+AE401)</f>
        <v>19327.685400368391</v>
      </c>
      <c r="N401" s="84">
        <f t="shared" si="230"/>
        <v>19504.017100012552</v>
      </c>
      <c r="O401" s="84">
        <f t="shared" si="231"/>
        <v>19680.348799656716</v>
      </c>
      <c r="P401" s="84">
        <f t="shared" si="232"/>
        <v>19856.680499300877</v>
      </c>
      <c r="Q401" s="84">
        <f t="shared" si="233"/>
        <v>20033.012198945042</v>
      </c>
      <c r="R401" s="166" t="str">
        <f t="shared" si="239"/>
        <v/>
      </c>
      <c r="S401" s="109">
        <f>'Data Raw'!E443</f>
        <v>19202.87</v>
      </c>
      <c r="T401" s="109">
        <f>'Data Raw'!G443</f>
        <v>19441.18</v>
      </c>
      <c r="U401" s="109">
        <f>'Data Raw'!D443</f>
        <v>19569.669999999998</v>
      </c>
      <c r="V401" s="166">
        <f t="shared" si="240"/>
        <v>1</v>
      </c>
      <c r="W401" s="89">
        <f t="shared" si="223"/>
        <v>-113.49459963160916</v>
      </c>
      <c r="X401" s="89">
        <f t="shared" si="224"/>
        <v>12881.024145539259</v>
      </c>
      <c r="Y401" s="89">
        <f t="shared" si="241"/>
        <v>329.30877029037555</v>
      </c>
      <c r="Z401" s="109">
        <f t="shared" si="234"/>
        <v>366.79999999999927</v>
      </c>
      <c r="AA401" s="89">
        <f t="shared" si="242"/>
        <v>454.40957897376717</v>
      </c>
      <c r="AB401" s="89">
        <f t="shared" si="243"/>
        <v>18813.040500851013</v>
      </c>
      <c r="AC401" s="89">
        <f t="shared" si="246"/>
        <v>19610.359499148988</v>
      </c>
      <c r="AD401" s="89">
        <f t="shared" si="247"/>
        <v>1</v>
      </c>
      <c r="AE401" s="89">
        <f>'Data Raw'!C443</f>
        <v>19211.7</v>
      </c>
      <c r="AF401" s="89"/>
      <c r="AG401" s="89">
        <f t="shared" si="218"/>
        <v>229.47999999999956</v>
      </c>
      <c r="AH401" s="89">
        <f t="shared" si="219"/>
        <v>115.9854003683904</v>
      </c>
      <c r="AI401" s="109">
        <f t="shared" si="220"/>
        <v>1</v>
      </c>
      <c r="AJ401" s="109">
        <f t="shared" si="235"/>
        <v>50</v>
      </c>
      <c r="AK401" s="88"/>
      <c r="AL401" s="191">
        <f t="shared" si="236"/>
        <v>296.61000000000058</v>
      </c>
      <c r="AM401" s="191" t="str">
        <f t="shared" si="237"/>
        <v/>
      </c>
      <c r="AN401" s="88"/>
      <c r="AO401" s="191"/>
      <c r="AP401" s="191">
        <f t="shared" si="221"/>
        <v>52661.0703999998</v>
      </c>
      <c r="AQ401" s="191">
        <f t="shared" si="244"/>
        <v>259.98816491058369</v>
      </c>
      <c r="AR401" s="191">
        <f t="shared" si="245"/>
        <v>-69.320605379791857</v>
      </c>
      <c r="AS401" s="250">
        <f t="shared" si="212"/>
        <v>0</v>
      </c>
      <c r="AT401" s="250">
        <f t="shared" si="213"/>
        <v>0</v>
      </c>
      <c r="AU401" s="250">
        <f t="shared" si="214"/>
        <v>0</v>
      </c>
      <c r="AV401" s="250">
        <f t="shared" si="215"/>
        <v>1</v>
      </c>
      <c r="AW401" s="250">
        <f t="shared" si="216"/>
        <v>0</v>
      </c>
      <c r="AX401" s="250">
        <f t="shared" si="217"/>
        <v>0</v>
      </c>
      <c r="AY401" s="89"/>
      <c r="AZ401" s="111"/>
      <c r="BA401" s="111"/>
      <c r="BB401" s="111"/>
      <c r="BC401" s="111"/>
      <c r="BD401" s="111"/>
      <c r="BE401" s="111"/>
      <c r="BF401" s="111"/>
      <c r="BG401" s="111"/>
      <c r="BH401" s="89"/>
      <c r="BI401" s="89"/>
      <c r="BJ401" s="89"/>
      <c r="BK401" s="89"/>
      <c r="BL401" s="89"/>
    </row>
    <row r="402" spans="1:64" x14ac:dyDescent="0.25">
      <c r="A402" s="86">
        <f t="shared" si="222"/>
        <v>401</v>
      </c>
      <c r="B402" s="113">
        <v>0.20544410615732522</v>
      </c>
      <c r="C402" s="88"/>
      <c r="D402" s="88"/>
      <c r="E402" s="194">
        <f t="shared" si="225"/>
        <v>0.20003349087767788</v>
      </c>
      <c r="F402" s="89">
        <f t="shared" si="238"/>
        <v>2.1784859746925386E-2</v>
      </c>
      <c r="G402" s="113">
        <v>0.22659484467092458</v>
      </c>
      <c r="H402" s="88"/>
      <c r="I402" s="84">
        <f t="shared" si="226"/>
        <v>18861.714803300827</v>
      </c>
      <c r="J402" s="84">
        <f t="shared" si="227"/>
        <v>19026.369188446017</v>
      </c>
      <c r="K402" s="84">
        <f t="shared" si="228"/>
        <v>19191.023573591203</v>
      </c>
      <c r="L402" s="84">
        <f t="shared" si="229"/>
        <v>19355.677958736393</v>
      </c>
      <c r="M402" s="108">
        <f>IF(T402&lt;&gt;0,(((G402+1)*('Data Raw'!$N$1007-'Data Raw'!$N$1008)/2+'Data Raw'!$N$1008)*'Data Raw'!$M$1010+'Data Raw'!$M$1009)*AE402+AE402)</f>
        <v>19520.332343881579</v>
      </c>
      <c r="N402" s="84">
        <f t="shared" si="230"/>
        <v>19684.986729026765</v>
      </c>
      <c r="O402" s="84">
        <f t="shared" si="231"/>
        <v>19849.641114171955</v>
      </c>
      <c r="P402" s="84">
        <f t="shared" si="232"/>
        <v>20014.295499317141</v>
      </c>
      <c r="Q402" s="84">
        <f t="shared" si="233"/>
        <v>20178.94988446233</v>
      </c>
      <c r="R402" s="166" t="str">
        <f t="shared" si="239"/>
        <v/>
      </c>
      <c r="S402" s="109">
        <f>'Data Raw'!E444</f>
        <v>18799.810000000001</v>
      </c>
      <c r="T402" s="109">
        <f>'Data Raw'!G444</f>
        <v>18814.82</v>
      </c>
      <c r="U402" s="109">
        <f>'Data Raw'!D444</f>
        <v>19737.310000000001</v>
      </c>
      <c r="V402" s="166" t="str">
        <f t="shared" si="240"/>
        <v/>
      </c>
      <c r="W402" s="89">
        <f t="shared" si="223"/>
        <v>705.512343881579</v>
      </c>
      <c r="X402" s="89">
        <f t="shared" si="224"/>
        <v>497747.66736927937</v>
      </c>
      <c r="Y402" s="89">
        <f t="shared" si="241"/>
        <v>405.04201977964766</v>
      </c>
      <c r="Z402" s="109">
        <f t="shared" si="234"/>
        <v>937.5</v>
      </c>
      <c r="AA402" s="89">
        <f t="shared" si="242"/>
        <v>523.42249626322894</v>
      </c>
      <c r="AB402" s="89">
        <f t="shared" si="243"/>
        <v>18994.551857872299</v>
      </c>
      <c r="AC402" s="89">
        <f t="shared" si="246"/>
        <v>19767.0481421277</v>
      </c>
      <c r="AD402" s="89" t="str">
        <f t="shared" si="247"/>
        <v/>
      </c>
      <c r="AE402" s="89">
        <f>'Data Raw'!C444</f>
        <v>19380.8</v>
      </c>
      <c r="AF402" s="89"/>
      <c r="AG402" s="89">
        <f t="shared" si="218"/>
        <v>-565.97999999999956</v>
      </c>
      <c r="AH402" s="89">
        <f t="shared" si="219"/>
        <v>139.53234388157944</v>
      </c>
      <c r="AI402" s="109">
        <f t="shared" si="220"/>
        <v>1</v>
      </c>
      <c r="AJ402" s="109">
        <f t="shared" si="235"/>
        <v>50</v>
      </c>
      <c r="AK402" s="88"/>
      <c r="AL402" s="191" t="str">
        <f t="shared" si="236"/>
        <v/>
      </c>
      <c r="AM402" s="191">
        <f t="shared" si="237"/>
        <v>-565.97999999999956</v>
      </c>
      <c r="AN402" s="88"/>
      <c r="AO402" s="191"/>
      <c r="AP402" s="191">
        <f t="shared" si="221"/>
        <v>320333.36039999948</v>
      </c>
      <c r="AQ402" s="191">
        <f t="shared" si="244"/>
        <v>293.98725769829656</v>
      </c>
      <c r="AR402" s="191">
        <f t="shared" si="245"/>
        <v>-111.0547620813511</v>
      </c>
      <c r="AS402" s="250">
        <f t="shared" si="212"/>
        <v>0</v>
      </c>
      <c r="AT402" s="250">
        <f t="shared" si="213"/>
        <v>0</v>
      </c>
      <c r="AU402" s="250">
        <f t="shared" si="214"/>
        <v>0</v>
      </c>
      <c r="AV402" s="250">
        <f t="shared" si="215"/>
        <v>0</v>
      </c>
      <c r="AW402" s="250">
        <f t="shared" si="216"/>
        <v>0</v>
      </c>
      <c r="AX402" s="250">
        <f t="shared" si="217"/>
        <v>0</v>
      </c>
      <c r="AY402" s="89"/>
      <c r="AZ402" s="111"/>
      <c r="BA402" s="111"/>
      <c r="BB402" s="111"/>
      <c r="BC402" s="111"/>
      <c r="BD402" s="111"/>
      <c r="BE402" s="111"/>
      <c r="BF402" s="111"/>
      <c r="BG402" s="111"/>
      <c r="BH402" s="89"/>
      <c r="BI402" s="89"/>
      <c r="BJ402" s="89"/>
      <c r="BK402" s="89"/>
      <c r="BL402" s="89"/>
    </row>
    <row r="403" spans="1:64" x14ac:dyDescent="0.25">
      <c r="A403" s="86">
        <f t="shared" si="222"/>
        <v>402</v>
      </c>
      <c r="B403" s="113">
        <v>0.10438278389429792</v>
      </c>
      <c r="C403" s="88"/>
      <c r="D403" s="88"/>
      <c r="E403" s="194">
        <f t="shared" si="225"/>
        <v>-0.1010613222630273</v>
      </c>
      <c r="F403" s="89">
        <f t="shared" si="238"/>
        <v>4.2354051740750021E-3</v>
      </c>
      <c r="G403" s="113">
        <v>0.13240760278146299</v>
      </c>
      <c r="H403" s="88"/>
      <c r="I403" s="84">
        <f t="shared" si="226"/>
        <v>18148.044670745447</v>
      </c>
      <c r="J403" s="84">
        <f t="shared" si="227"/>
        <v>18350.565680635271</v>
      </c>
      <c r="K403" s="84">
        <f t="shared" si="228"/>
        <v>18553.086690525095</v>
      </c>
      <c r="L403" s="84">
        <f t="shared" si="229"/>
        <v>18755.607700414919</v>
      </c>
      <c r="M403" s="108">
        <f>IF(T403&lt;&gt;0,(((G403+1)*('Data Raw'!$N$1007-'Data Raw'!$N$1008)/2+'Data Raw'!$N$1008)*'Data Raw'!$M$1010+'Data Raw'!$M$1009)*AE403+AE403)</f>
        <v>18958.128710304743</v>
      </c>
      <c r="N403" s="84">
        <f t="shared" si="230"/>
        <v>19160.649720194568</v>
      </c>
      <c r="O403" s="84">
        <f t="shared" si="231"/>
        <v>19363.170730084392</v>
      </c>
      <c r="P403" s="84">
        <f t="shared" si="232"/>
        <v>19565.691739974216</v>
      </c>
      <c r="Q403" s="84">
        <f t="shared" si="233"/>
        <v>19768.21274986404</v>
      </c>
      <c r="R403" s="166" t="str">
        <f t="shared" si="239"/>
        <v/>
      </c>
      <c r="S403" s="109">
        <f>'Data Raw'!E445</f>
        <v>18965.05</v>
      </c>
      <c r="T403" s="109">
        <f>'Data Raw'!G445</f>
        <v>19450.23</v>
      </c>
      <c r="U403" s="109">
        <f>'Data Raw'!D445</f>
        <v>19521.599999999999</v>
      </c>
      <c r="V403" s="166" t="str">
        <f t="shared" si="240"/>
        <v/>
      </c>
      <c r="W403" s="89">
        <f t="shared" si="223"/>
        <v>-492.10128969525613</v>
      </c>
      <c r="X403" s="89">
        <f t="shared" si="224"/>
        <v>242163.67931973439</v>
      </c>
      <c r="Y403" s="89">
        <f t="shared" si="241"/>
        <v>418.58911084785649</v>
      </c>
      <c r="Z403" s="109">
        <f t="shared" si="234"/>
        <v>556.54999999999927</v>
      </c>
      <c r="AA403" s="89">
        <f t="shared" si="242"/>
        <v>528.15499679705329</v>
      </c>
      <c r="AB403" s="89">
        <f t="shared" si="243"/>
        <v>18520.140878176255</v>
      </c>
      <c r="AC403" s="89">
        <f t="shared" si="246"/>
        <v>19409.959121823744</v>
      </c>
      <c r="AD403" s="89" t="str">
        <f t="shared" si="247"/>
        <v/>
      </c>
      <c r="AE403" s="89">
        <f>'Data Raw'!C445</f>
        <v>18965.05</v>
      </c>
      <c r="AF403" s="89"/>
      <c r="AG403" s="89">
        <f t="shared" si="218"/>
        <v>485.18000000000029</v>
      </c>
      <c r="AH403" s="89">
        <f t="shared" si="219"/>
        <v>-6.9212896952558367</v>
      </c>
      <c r="AI403" s="109">
        <f t="shared" si="220"/>
        <v>-1</v>
      </c>
      <c r="AJ403" s="109">
        <f t="shared" si="235"/>
        <v>50</v>
      </c>
      <c r="AK403" s="88"/>
      <c r="AL403" s="191" t="str">
        <f t="shared" si="236"/>
        <v/>
      </c>
      <c r="AM403" s="191">
        <f t="shared" si="237"/>
        <v>-485.18000000000029</v>
      </c>
      <c r="AN403" s="88"/>
      <c r="AO403" s="191"/>
      <c r="AP403" s="191">
        <f t="shared" si="221"/>
        <v>235399.63240000029</v>
      </c>
      <c r="AQ403" s="191">
        <f t="shared" si="244"/>
        <v>315.23089573181915</v>
      </c>
      <c r="AR403" s="191">
        <f t="shared" si="245"/>
        <v>-103.35821511603734</v>
      </c>
      <c r="AS403" s="250">
        <f t="shared" si="212"/>
        <v>0</v>
      </c>
      <c r="AT403" s="250">
        <f t="shared" si="213"/>
        <v>0</v>
      </c>
      <c r="AU403" s="250">
        <f t="shared" si="214"/>
        <v>0</v>
      </c>
      <c r="AV403" s="250">
        <f t="shared" si="215"/>
        <v>0</v>
      </c>
      <c r="AW403" s="250">
        <f t="shared" si="216"/>
        <v>1</v>
      </c>
      <c r="AX403" s="250">
        <f t="shared" si="217"/>
        <v>0</v>
      </c>
      <c r="AY403" s="89"/>
      <c r="AZ403" s="111"/>
      <c r="BA403" s="111"/>
      <c r="BB403" s="111"/>
      <c r="BC403" s="111"/>
      <c r="BD403" s="111"/>
      <c r="BE403" s="111"/>
      <c r="BF403" s="111"/>
      <c r="BG403" s="111"/>
      <c r="BH403" s="89"/>
      <c r="BI403" s="89"/>
      <c r="BJ403" s="89"/>
      <c r="BK403" s="89"/>
      <c r="BL403" s="89"/>
    </row>
    <row r="404" spans="1:64" x14ac:dyDescent="0.25">
      <c r="A404" s="86">
        <f t="shared" si="222"/>
        <v>403</v>
      </c>
      <c r="B404" s="113">
        <v>4.1653074537784891E-2</v>
      </c>
      <c r="C404" s="88"/>
      <c r="D404" s="88"/>
      <c r="E404" s="194">
        <f t="shared" si="225"/>
        <v>-6.2729709356513036E-2</v>
      </c>
      <c r="F404" s="89">
        <f t="shared" si="238"/>
        <v>-5.3310397588661454E-3</v>
      </c>
      <c r="G404" s="113">
        <v>0.19911208591815618</v>
      </c>
      <c r="H404" s="88"/>
      <c r="I404" s="84">
        <f t="shared" si="226"/>
        <v>18744.322708909254</v>
      </c>
      <c r="J404" s="84">
        <f t="shared" si="227"/>
        <v>18953.617264333185</v>
      </c>
      <c r="K404" s="84">
        <f t="shared" si="228"/>
        <v>19162.911819757112</v>
      </c>
      <c r="L404" s="84">
        <f t="shared" si="229"/>
        <v>19372.206375181042</v>
      </c>
      <c r="M404" s="108">
        <f>IF(T404&lt;&gt;0,(((G404+1)*('Data Raw'!$N$1007-'Data Raw'!$N$1008)/2+'Data Raw'!$N$1008)*'Data Raw'!$M$1010+'Data Raw'!$M$1009)*AE404+AE404)</f>
        <v>19581.500930604969</v>
      </c>
      <c r="N404" s="84">
        <f t="shared" si="230"/>
        <v>19790.795486028896</v>
      </c>
      <c r="O404" s="84">
        <f t="shared" si="231"/>
        <v>20000.090041452826</v>
      </c>
      <c r="P404" s="84">
        <f t="shared" si="232"/>
        <v>20209.384596876753</v>
      </c>
      <c r="Q404" s="84">
        <f t="shared" si="233"/>
        <v>20418.679152300683</v>
      </c>
      <c r="R404" s="166" t="str">
        <f t="shared" si="239"/>
        <v/>
      </c>
      <c r="S404" s="109">
        <f>'Data Raw'!E446</f>
        <v>19404.5</v>
      </c>
      <c r="T404" s="109">
        <f>'Data Raw'!G446</f>
        <v>19900.87</v>
      </c>
      <c r="U404" s="109">
        <f>'Data Raw'!D446</f>
        <v>19926.48</v>
      </c>
      <c r="V404" s="166">
        <f t="shared" si="240"/>
        <v>1</v>
      </c>
      <c r="W404" s="89">
        <f t="shared" si="223"/>
        <v>-319.36906939503024</v>
      </c>
      <c r="X404" s="89">
        <f t="shared" si="224"/>
        <v>101996.60248624763</v>
      </c>
      <c r="Y404" s="89">
        <f t="shared" si="241"/>
        <v>405.90246273997582</v>
      </c>
      <c r="Z404" s="109">
        <f t="shared" si="234"/>
        <v>521.97999999999956</v>
      </c>
      <c r="AA404" s="89">
        <f t="shared" si="242"/>
        <v>527.27285439747413</v>
      </c>
      <c r="AB404" s="89">
        <f t="shared" si="243"/>
        <v>19035.298252722503</v>
      </c>
      <c r="AC404" s="89">
        <f t="shared" si="246"/>
        <v>19933.161747277496</v>
      </c>
      <c r="AD404" s="89">
        <f t="shared" si="247"/>
        <v>1</v>
      </c>
      <c r="AE404" s="89">
        <f>'Data Raw'!C446</f>
        <v>19484.23</v>
      </c>
      <c r="AF404" s="89"/>
      <c r="AG404" s="89">
        <f t="shared" si="218"/>
        <v>416.63999999999942</v>
      </c>
      <c r="AH404" s="89">
        <f t="shared" si="219"/>
        <v>97.27093060496918</v>
      </c>
      <c r="AI404" s="109">
        <f t="shared" si="220"/>
        <v>1</v>
      </c>
      <c r="AJ404" s="109">
        <f t="shared" si="235"/>
        <v>50</v>
      </c>
      <c r="AK404" s="88"/>
      <c r="AL404" s="191">
        <f t="shared" si="236"/>
        <v>485.18000000000029</v>
      </c>
      <c r="AM404" s="191" t="str">
        <f t="shared" si="237"/>
        <v/>
      </c>
      <c r="AN404" s="88"/>
      <c r="AO404" s="191"/>
      <c r="AP404" s="191">
        <f t="shared" si="221"/>
        <v>173588.88959999953</v>
      </c>
      <c r="AQ404" s="191">
        <f t="shared" si="244"/>
        <v>326.49857398383915</v>
      </c>
      <c r="AR404" s="191">
        <f t="shared" si="245"/>
        <v>-79.403888756136666</v>
      </c>
      <c r="AS404" s="250">
        <f t="shared" ref="AS404:AS467" si="248">IF(R404=1,0,IF(AND($T404&gt;=I404,$T404&lt;J404),1,0))</f>
        <v>0</v>
      </c>
      <c r="AT404" s="250">
        <f t="shared" ref="AT404:AT467" si="249">IF(R404=1,0,IF(AND($T404&gt;=J404,$T404&lt;K404),1,0))</f>
        <v>0</v>
      </c>
      <c r="AU404" s="250">
        <f t="shared" ref="AU404:AU467" si="250">IF(R404=1,0,IF(AND($T404&gt;=K404,$T404&lt;M404),1,0))</f>
        <v>0</v>
      </c>
      <c r="AV404" s="250">
        <f t="shared" ref="AV404:AV467" si="251">IF(R404=1,0,IF(AND($T404&gt;M404,$T404&lt;=O404),1,0))</f>
        <v>1</v>
      </c>
      <c r="AW404" s="250">
        <f t="shared" ref="AW404:AW467" si="252">IF(R404=1,0,IF(AND($T404&gt;O404,$T404&lt;=P404),1,0))</f>
        <v>0</v>
      </c>
      <c r="AX404" s="250">
        <f t="shared" ref="AX404:AX467" si="253">IF(R404=1,0,IF(AND($T404&gt;P404,$T404&lt;=Q404),1,0))</f>
        <v>0</v>
      </c>
      <c r="AY404" s="89"/>
      <c r="AZ404" s="111"/>
      <c r="BA404" s="111"/>
      <c r="BB404" s="111"/>
      <c r="BC404" s="111"/>
      <c r="BD404" s="111"/>
      <c r="BE404" s="111"/>
      <c r="BF404" s="111"/>
      <c r="BG404" s="111"/>
      <c r="BH404" s="89"/>
      <c r="BI404" s="89"/>
      <c r="BJ404" s="89"/>
      <c r="BK404" s="89"/>
      <c r="BL404" s="89"/>
    </row>
    <row r="405" spans="1:64" x14ac:dyDescent="0.25">
      <c r="A405" s="86">
        <f t="shared" si="222"/>
        <v>404</v>
      </c>
      <c r="B405" s="113">
        <v>3.5476229172715992E-2</v>
      </c>
      <c r="C405" s="88"/>
      <c r="D405" s="88"/>
      <c r="E405" s="194">
        <f t="shared" si="225"/>
        <v>-6.176845365068899E-3</v>
      </c>
      <c r="F405" s="89">
        <f t="shared" si="238"/>
        <v>-5.4518691311808247E-3</v>
      </c>
      <c r="G405" s="113">
        <v>0.24212938734291023</v>
      </c>
      <c r="H405" s="88"/>
      <c r="I405" s="84">
        <f t="shared" si="226"/>
        <v>18948.232738451021</v>
      </c>
      <c r="J405" s="84">
        <f t="shared" si="227"/>
        <v>19151.18396982101</v>
      </c>
      <c r="K405" s="84">
        <f t="shared" si="228"/>
        <v>19354.135201190998</v>
      </c>
      <c r="L405" s="84">
        <f t="shared" si="229"/>
        <v>19557.086432560984</v>
      </c>
      <c r="M405" s="108">
        <f>IF(T405&lt;&gt;0,(((G405+1)*('Data Raw'!$N$1007-'Data Raw'!$N$1008)/2+'Data Raw'!$N$1008)*'Data Raw'!$M$1010+'Data Raw'!$M$1009)*AE405+AE405)</f>
        <v>19760.037663930972</v>
      </c>
      <c r="N405" s="84">
        <f t="shared" si="230"/>
        <v>19962.988895300961</v>
      </c>
      <c r="O405" s="84">
        <f t="shared" si="231"/>
        <v>20165.940126670946</v>
      </c>
      <c r="P405" s="84">
        <f t="shared" si="232"/>
        <v>20368.891358040935</v>
      </c>
      <c r="Q405" s="84">
        <f t="shared" si="233"/>
        <v>20571.842589410924</v>
      </c>
      <c r="R405" s="166" t="str">
        <f t="shared" si="239"/>
        <v/>
      </c>
      <c r="S405" s="109">
        <f>'Data Raw'!E447</f>
        <v>19366.22</v>
      </c>
      <c r="T405" s="109">
        <f>'Data Raw'!G447</f>
        <v>19463.63</v>
      </c>
      <c r="U405" s="109">
        <f>'Data Raw'!D447</f>
        <v>19718.080000000002</v>
      </c>
      <c r="V405" s="166" t="str">
        <f t="shared" si="240"/>
        <v/>
      </c>
      <c r="W405" s="89">
        <f t="shared" si="223"/>
        <v>296.40766393097147</v>
      </c>
      <c r="X405" s="89">
        <f t="shared" si="224"/>
        <v>87857.503237015728</v>
      </c>
      <c r="Y405" s="89">
        <f t="shared" si="241"/>
        <v>392.13670334778487</v>
      </c>
      <c r="Z405" s="109">
        <f t="shared" si="234"/>
        <v>351.86000000000058</v>
      </c>
      <c r="AA405" s="89">
        <f t="shared" si="242"/>
        <v>502.21387519783502</v>
      </c>
      <c r="AB405" s="89">
        <f t="shared" si="243"/>
        <v>19146.338073762148</v>
      </c>
      <c r="AC405" s="89">
        <f t="shared" si="246"/>
        <v>20042.701926237853</v>
      </c>
      <c r="AD405" s="89">
        <f t="shared" si="247"/>
        <v>1</v>
      </c>
      <c r="AE405" s="89">
        <f>'Data Raw'!C447</f>
        <v>19594.52</v>
      </c>
      <c r="AF405" s="89"/>
      <c r="AG405" s="89">
        <f t="shared" si="218"/>
        <v>-130.88999999999942</v>
      </c>
      <c r="AH405" s="89">
        <f t="shared" si="219"/>
        <v>165.51766393097205</v>
      </c>
      <c r="AI405" s="109">
        <f t="shared" si="220"/>
        <v>1</v>
      </c>
      <c r="AJ405" s="109">
        <f t="shared" si="235"/>
        <v>50</v>
      </c>
      <c r="AK405" s="88"/>
      <c r="AL405" s="191" t="str">
        <f t="shared" si="236"/>
        <v/>
      </c>
      <c r="AM405" s="191">
        <f t="shared" si="237"/>
        <v>-130.88999999999942</v>
      </c>
      <c r="AN405" s="88"/>
      <c r="AO405" s="191"/>
      <c r="AP405" s="191">
        <f t="shared" si="221"/>
        <v>17132.192099999847</v>
      </c>
      <c r="AQ405" s="191">
        <f t="shared" si="244"/>
        <v>304.76428798563478</v>
      </c>
      <c r="AR405" s="191">
        <f t="shared" si="245"/>
        <v>-87.372415362150093</v>
      </c>
      <c r="AS405" s="250">
        <f t="shared" si="248"/>
        <v>0</v>
      </c>
      <c r="AT405" s="250">
        <f t="shared" si="249"/>
        <v>0</v>
      </c>
      <c r="AU405" s="250">
        <f t="shared" si="250"/>
        <v>1</v>
      </c>
      <c r="AV405" s="250">
        <f t="shared" si="251"/>
        <v>0</v>
      </c>
      <c r="AW405" s="250">
        <f t="shared" si="252"/>
        <v>0</v>
      </c>
      <c r="AX405" s="250">
        <f t="shared" si="253"/>
        <v>0</v>
      </c>
      <c r="AY405" s="89"/>
      <c r="AZ405" s="111"/>
      <c r="BA405" s="111"/>
      <c r="BB405" s="111"/>
      <c r="BC405" s="111"/>
      <c r="BD405" s="111"/>
      <c r="BE405" s="111"/>
      <c r="BF405" s="111"/>
      <c r="BG405" s="111"/>
      <c r="BH405" s="89"/>
      <c r="BI405" s="89"/>
      <c r="BJ405" s="89"/>
      <c r="BK405" s="89"/>
      <c r="BL405" s="89"/>
    </row>
    <row r="406" spans="1:64" x14ac:dyDescent="0.25">
      <c r="A406" s="86">
        <f t="shared" si="222"/>
        <v>405</v>
      </c>
      <c r="B406" s="113">
        <v>4.9118222718878433E-4</v>
      </c>
      <c r="C406" s="88"/>
      <c r="D406" s="88"/>
      <c r="E406" s="194">
        <f t="shared" si="225"/>
        <v>-3.4985046945527211E-2</v>
      </c>
      <c r="F406" s="89">
        <f t="shared" si="238"/>
        <v>-9.6708945332303099E-3</v>
      </c>
      <c r="G406" s="113">
        <v>0.20321108942750915</v>
      </c>
      <c r="H406" s="88"/>
      <c r="I406" s="84">
        <f t="shared" si="226"/>
        <v>18777.292323087448</v>
      </c>
      <c r="J406" s="84">
        <f t="shared" si="227"/>
        <v>18973.360674761338</v>
      </c>
      <c r="K406" s="84">
        <f t="shared" si="228"/>
        <v>19169.429026435231</v>
      </c>
      <c r="L406" s="84">
        <f t="shared" si="229"/>
        <v>19365.497378109121</v>
      </c>
      <c r="M406" s="108">
        <f>IF(T406&lt;&gt;0,(((G406+1)*('Data Raw'!$N$1007-'Data Raw'!$N$1008)/2+'Data Raw'!$N$1008)*'Data Raw'!$M$1010+'Data Raw'!$M$1009)*AE406+AE406)</f>
        <v>19561.565729783015</v>
      </c>
      <c r="N406" s="84">
        <f t="shared" si="230"/>
        <v>19757.634081456908</v>
      </c>
      <c r="O406" s="84">
        <f t="shared" si="231"/>
        <v>19953.702433130798</v>
      </c>
      <c r="P406" s="84">
        <f t="shared" si="232"/>
        <v>20149.770784804692</v>
      </c>
      <c r="Q406" s="84">
        <f t="shared" si="233"/>
        <v>20345.839136478582</v>
      </c>
      <c r="R406" s="166" t="str">
        <f t="shared" si="239"/>
        <v/>
      </c>
      <c r="S406" s="109">
        <f>'Data Raw'!E448</f>
        <v>19382.3</v>
      </c>
      <c r="T406" s="109">
        <f>'Data Raw'!G448</f>
        <v>19596.2</v>
      </c>
      <c r="U406" s="109">
        <f>'Data Raw'!D448</f>
        <v>19707.75</v>
      </c>
      <c r="V406" s="166">
        <f t="shared" si="240"/>
        <v>1</v>
      </c>
      <c r="W406" s="89">
        <f t="shared" si="223"/>
        <v>-34.634270216985897</v>
      </c>
      <c r="X406" s="89">
        <f t="shared" si="224"/>
        <v>1199.5326734631963</v>
      </c>
      <c r="Y406" s="89">
        <f t="shared" si="241"/>
        <v>363.28396947611793</v>
      </c>
      <c r="Z406" s="109">
        <f t="shared" si="234"/>
        <v>325.45000000000073</v>
      </c>
      <c r="AA406" s="89">
        <f t="shared" si="242"/>
        <v>476.96189302671581</v>
      </c>
      <c r="AB406" s="89">
        <f t="shared" si="243"/>
        <v>19031.13820608184</v>
      </c>
      <c r="AC406" s="89">
        <f t="shared" si="246"/>
        <v>19884.901793918161</v>
      </c>
      <c r="AD406" s="89">
        <f t="shared" si="247"/>
        <v>1</v>
      </c>
      <c r="AE406" s="89">
        <f>'Data Raw'!C448</f>
        <v>19458.02</v>
      </c>
      <c r="AF406" s="89"/>
      <c r="AG406" s="89">
        <f t="shared" si="218"/>
        <v>138.18000000000029</v>
      </c>
      <c r="AH406" s="89">
        <f t="shared" si="219"/>
        <v>103.54572978301439</v>
      </c>
      <c r="AI406" s="109">
        <f t="shared" si="220"/>
        <v>1</v>
      </c>
      <c r="AJ406" s="109">
        <f t="shared" si="235"/>
        <v>50</v>
      </c>
      <c r="AK406" s="88"/>
      <c r="AL406" s="191">
        <f t="shared" si="236"/>
        <v>130.88999999999942</v>
      </c>
      <c r="AM406" s="191" t="str">
        <f t="shared" si="237"/>
        <v/>
      </c>
      <c r="AN406" s="88"/>
      <c r="AO406" s="191"/>
      <c r="AP406" s="191">
        <f t="shared" si="221"/>
        <v>19093.71240000008</v>
      </c>
      <c r="AQ406" s="191">
        <f t="shared" si="244"/>
        <v>286.25492265389761</v>
      </c>
      <c r="AR406" s="191">
        <f t="shared" si="245"/>
        <v>-77.029046822220323</v>
      </c>
      <c r="AS406" s="250">
        <f t="shared" si="248"/>
        <v>0</v>
      </c>
      <c r="AT406" s="250">
        <f t="shared" si="249"/>
        <v>0</v>
      </c>
      <c r="AU406" s="250">
        <f t="shared" si="250"/>
        <v>0</v>
      </c>
      <c r="AV406" s="250">
        <f t="shared" si="251"/>
        <v>1</v>
      </c>
      <c r="AW406" s="250">
        <f t="shared" si="252"/>
        <v>0</v>
      </c>
      <c r="AX406" s="250">
        <f t="shared" si="253"/>
        <v>0</v>
      </c>
      <c r="AY406" s="89"/>
      <c r="AZ406" s="111"/>
      <c r="BA406" s="111"/>
      <c r="BB406" s="111"/>
      <c r="BC406" s="111"/>
      <c r="BD406" s="111"/>
      <c r="BE406" s="111"/>
      <c r="BF406" s="111"/>
      <c r="BG406" s="111"/>
      <c r="BH406" s="89"/>
      <c r="BI406" s="89"/>
      <c r="BJ406" s="89"/>
      <c r="BK406" s="89"/>
      <c r="BL406" s="89"/>
    </row>
    <row r="407" spans="1:64" x14ac:dyDescent="0.25">
      <c r="A407" s="86">
        <f t="shared" si="222"/>
        <v>406</v>
      </c>
      <c r="B407" s="113">
        <v>1.8165338110491445E-2</v>
      </c>
      <c r="C407" s="88"/>
      <c r="D407" s="88"/>
      <c r="E407" s="194">
        <f t="shared" si="225"/>
        <v>1.7674155883302661E-2</v>
      </c>
      <c r="F407" s="89">
        <f t="shared" si="238"/>
        <v>-5.7644587594398852E-3</v>
      </c>
      <c r="G407" s="113">
        <v>0.20758313249154522</v>
      </c>
      <c r="H407" s="88"/>
      <c r="I407" s="84">
        <f t="shared" si="226"/>
        <v>19160.940106662252</v>
      </c>
      <c r="J407" s="84">
        <f t="shared" si="227"/>
        <v>19342.582091400309</v>
      </c>
      <c r="K407" s="84">
        <f t="shared" si="228"/>
        <v>19524.224076138369</v>
      </c>
      <c r="L407" s="84">
        <f t="shared" si="229"/>
        <v>19705.866060876426</v>
      </c>
      <c r="M407" s="108">
        <f>IF(T407&lt;&gt;0,(((G407+1)*('Data Raw'!$N$1007-'Data Raw'!$N$1008)/2+'Data Raw'!$N$1008)*'Data Raw'!$M$1010+'Data Raw'!$M$1009)*AE407+AE407)</f>
        <v>19887.508045614486</v>
      </c>
      <c r="N407" s="84">
        <f t="shared" si="230"/>
        <v>20069.150030352546</v>
      </c>
      <c r="O407" s="84">
        <f t="shared" si="231"/>
        <v>20250.792015090603</v>
      </c>
      <c r="P407" s="84">
        <f t="shared" si="232"/>
        <v>20432.433999828663</v>
      </c>
      <c r="Q407" s="84">
        <f t="shared" si="233"/>
        <v>20614.07598456672</v>
      </c>
      <c r="R407" s="166" t="str">
        <f t="shared" si="239"/>
        <v/>
      </c>
      <c r="S407" s="109">
        <f>'Data Raw'!E449</f>
        <v>19528.71</v>
      </c>
      <c r="T407" s="109">
        <f>'Data Raw'!G449</f>
        <v>19673.45</v>
      </c>
      <c r="U407" s="109">
        <f>'Data Raw'!D449</f>
        <v>19859.75</v>
      </c>
      <c r="V407" s="166" t="str">
        <f t="shared" si="240"/>
        <v/>
      </c>
      <c r="W407" s="89">
        <f t="shared" si="223"/>
        <v>214.05804561448531</v>
      </c>
      <c r="X407" s="89">
        <f t="shared" si="224"/>
        <v>45820.84689229307</v>
      </c>
      <c r="Y407" s="89">
        <f t="shared" si="241"/>
        <v>345.92986526219499</v>
      </c>
      <c r="Z407" s="109">
        <f t="shared" si="234"/>
        <v>331.04000000000087</v>
      </c>
      <c r="AA407" s="89">
        <f t="shared" si="242"/>
        <v>456.11590830861365</v>
      </c>
      <c r="AB407" s="89">
        <f t="shared" si="243"/>
        <v>19369.912390927293</v>
      </c>
      <c r="AC407" s="89">
        <f t="shared" si="246"/>
        <v>20180.74760907271</v>
      </c>
      <c r="AD407" s="89">
        <f t="shared" si="247"/>
        <v>1</v>
      </c>
      <c r="AE407" s="89">
        <f>'Data Raw'!C449</f>
        <v>19775.330000000002</v>
      </c>
      <c r="AF407" s="89"/>
      <c r="AG407" s="89">
        <f t="shared" si="218"/>
        <v>-101.88000000000102</v>
      </c>
      <c r="AH407" s="89">
        <f t="shared" si="219"/>
        <v>112.17804561448429</v>
      </c>
      <c r="AI407" s="109">
        <f t="shared" si="220"/>
        <v>1</v>
      </c>
      <c r="AJ407" s="109">
        <f t="shared" si="235"/>
        <v>50</v>
      </c>
      <c r="AK407" s="88"/>
      <c r="AL407" s="191" t="str">
        <f t="shared" si="236"/>
        <v/>
      </c>
      <c r="AM407" s="191">
        <f t="shared" si="237"/>
        <v>-101.88000000000102</v>
      </c>
      <c r="AN407" s="88"/>
      <c r="AO407" s="191"/>
      <c r="AP407" s="191">
        <f t="shared" si="221"/>
        <v>10379.534400000208</v>
      </c>
      <c r="AQ407" s="191">
        <f t="shared" si="244"/>
        <v>265.76882013679801</v>
      </c>
      <c r="AR407" s="191">
        <f t="shared" si="245"/>
        <v>-80.161045125396981</v>
      </c>
      <c r="AS407" s="250">
        <f t="shared" si="248"/>
        <v>0</v>
      </c>
      <c r="AT407" s="250">
        <f t="shared" si="249"/>
        <v>0</v>
      </c>
      <c r="AU407" s="250">
        <f t="shared" si="250"/>
        <v>1</v>
      </c>
      <c r="AV407" s="250">
        <f t="shared" si="251"/>
        <v>0</v>
      </c>
      <c r="AW407" s="250">
        <f t="shared" si="252"/>
        <v>0</v>
      </c>
      <c r="AX407" s="250">
        <f t="shared" si="253"/>
        <v>0</v>
      </c>
      <c r="AY407" s="89"/>
      <c r="AZ407" s="111"/>
      <c r="BA407" s="111"/>
      <c r="BB407" s="111"/>
      <c r="BC407" s="111"/>
      <c r="BD407" s="111"/>
      <c r="BE407" s="111"/>
      <c r="BF407" s="111"/>
      <c r="BG407" s="111"/>
      <c r="BH407" s="89"/>
      <c r="BI407" s="89"/>
      <c r="BJ407" s="89"/>
      <c r="BK407" s="89"/>
      <c r="BL407" s="89"/>
    </row>
    <row r="408" spans="1:64" x14ac:dyDescent="0.25">
      <c r="A408" s="86">
        <f t="shared" si="222"/>
        <v>407</v>
      </c>
      <c r="B408" s="113">
        <v>3.9745298360272012E-2</v>
      </c>
      <c r="C408" s="88"/>
      <c r="D408" s="88"/>
      <c r="E408" s="194">
        <f t="shared" si="225"/>
        <v>2.1579960249780566E-2</v>
      </c>
      <c r="F408" s="89">
        <f t="shared" si="238"/>
        <v>-1.8581131866941066E-3</v>
      </c>
      <c r="G408" s="113">
        <v>0.18135756432188363</v>
      </c>
      <c r="H408" s="88"/>
      <c r="I408" s="84">
        <f t="shared" si="226"/>
        <v>18990.756318667154</v>
      </c>
      <c r="J408" s="84">
        <f t="shared" si="227"/>
        <v>19163.721251298251</v>
      </c>
      <c r="K408" s="84">
        <f t="shared" si="228"/>
        <v>19336.686183929349</v>
      </c>
      <c r="L408" s="84">
        <f t="shared" si="229"/>
        <v>19509.651116560446</v>
      </c>
      <c r="M408" s="108">
        <f>IF(T408&lt;&gt;0,(((G408+1)*('Data Raw'!$N$1007-'Data Raw'!$N$1008)/2+'Data Raw'!$N$1008)*'Data Raw'!$M$1010+'Data Raw'!$M$1009)*AE408+AE408)</f>
        <v>19682.616049191543</v>
      </c>
      <c r="N408" s="84">
        <f t="shared" si="230"/>
        <v>19855.580981822641</v>
      </c>
      <c r="O408" s="84">
        <f t="shared" si="231"/>
        <v>20028.545914453738</v>
      </c>
      <c r="P408" s="84">
        <f t="shared" si="232"/>
        <v>20201.510847084835</v>
      </c>
      <c r="Q408" s="84">
        <f t="shared" si="233"/>
        <v>20374.475779715933</v>
      </c>
      <c r="R408" s="166" t="str">
        <f t="shared" si="239"/>
        <v/>
      </c>
      <c r="S408" s="109">
        <f>'Data Raw'!E450</f>
        <v>19233.86</v>
      </c>
      <c r="T408" s="109">
        <f>'Data Raw'!G450</f>
        <v>19368.59</v>
      </c>
      <c r="U408" s="109">
        <f>'Data Raw'!D450</f>
        <v>19675.68</v>
      </c>
      <c r="V408" s="166" t="str">
        <f t="shared" si="240"/>
        <v/>
      </c>
      <c r="W408" s="89">
        <f t="shared" si="223"/>
        <v>314.02604919154328</v>
      </c>
      <c r="X408" s="89">
        <f t="shared" si="224"/>
        <v>98612.359570849556</v>
      </c>
      <c r="Y408" s="89">
        <f t="shared" si="241"/>
        <v>341.55467867066989</v>
      </c>
      <c r="Z408" s="109">
        <f t="shared" si="234"/>
        <v>441.81999999999971</v>
      </c>
      <c r="AA408" s="89">
        <f t="shared" si="242"/>
        <v>454.0736356930974</v>
      </c>
      <c r="AB408" s="89">
        <f t="shared" si="243"/>
        <v>19224.971477937677</v>
      </c>
      <c r="AC408" s="89">
        <f t="shared" si="246"/>
        <v>20000.368522062319</v>
      </c>
      <c r="AD408" s="89">
        <f t="shared" si="247"/>
        <v>1</v>
      </c>
      <c r="AE408" s="89">
        <f>'Data Raw'!C450</f>
        <v>19612.669999999998</v>
      </c>
      <c r="AF408" s="89"/>
      <c r="AG408" s="89">
        <f t="shared" si="218"/>
        <v>-244.07999999999811</v>
      </c>
      <c r="AH408" s="89">
        <f t="shared" si="219"/>
        <v>69.946049191545171</v>
      </c>
      <c r="AI408" s="109">
        <f t="shared" si="220"/>
        <v>1</v>
      </c>
      <c r="AJ408" s="109">
        <f t="shared" si="235"/>
        <v>50</v>
      </c>
      <c r="AK408" s="88"/>
      <c r="AL408" s="191" t="str">
        <f t="shared" si="236"/>
        <v/>
      </c>
      <c r="AM408" s="191">
        <f t="shared" si="237"/>
        <v>-244.07999999999811</v>
      </c>
      <c r="AN408" s="88"/>
      <c r="AO408" s="191"/>
      <c r="AP408" s="191">
        <f t="shared" si="221"/>
        <v>59575.046399999075</v>
      </c>
      <c r="AQ408" s="191">
        <f t="shared" si="244"/>
        <v>263.35895123270916</v>
      </c>
      <c r="AR408" s="191">
        <f t="shared" si="245"/>
        <v>-78.195727437960727</v>
      </c>
      <c r="AS408" s="250">
        <f t="shared" si="248"/>
        <v>0</v>
      </c>
      <c r="AT408" s="250">
        <f t="shared" si="249"/>
        <v>0</v>
      </c>
      <c r="AU408" s="250">
        <f t="shared" si="250"/>
        <v>1</v>
      </c>
      <c r="AV408" s="250">
        <f t="shared" si="251"/>
        <v>0</v>
      </c>
      <c r="AW408" s="250">
        <f t="shared" si="252"/>
        <v>0</v>
      </c>
      <c r="AX408" s="250">
        <f t="shared" si="253"/>
        <v>0</v>
      </c>
      <c r="AY408" s="89"/>
      <c r="AZ408" s="111"/>
      <c r="BA408" s="111"/>
      <c r="BB408" s="111"/>
      <c r="BC408" s="111"/>
      <c r="BD408" s="111"/>
      <c r="BE408" s="111"/>
      <c r="BF408" s="111"/>
      <c r="BG408" s="111"/>
      <c r="BH408" s="89"/>
      <c r="BI408" s="89"/>
      <c r="BJ408" s="89"/>
      <c r="BK408" s="89"/>
      <c r="BL408" s="89"/>
    </row>
    <row r="409" spans="1:64" x14ac:dyDescent="0.25">
      <c r="A409" s="86">
        <f t="shared" si="222"/>
        <v>408</v>
      </c>
      <c r="B409" s="113">
        <v>4.2881888567054662E-3</v>
      </c>
      <c r="C409" s="88"/>
      <c r="D409" s="88"/>
      <c r="E409" s="194">
        <f t="shared" si="225"/>
        <v>-3.5457109503566543E-2</v>
      </c>
      <c r="F409" s="89">
        <f t="shared" si="238"/>
        <v>-6.6579698033901683E-3</v>
      </c>
      <c r="G409" s="113">
        <v>0.14032257032494402</v>
      </c>
      <c r="H409" s="88"/>
      <c r="I409" s="84">
        <f t="shared" si="226"/>
        <v>18665.827473518209</v>
      </c>
      <c r="J409" s="84">
        <f t="shared" si="227"/>
        <v>18836.604812853544</v>
      </c>
      <c r="K409" s="84">
        <f t="shared" si="228"/>
        <v>19007.382152188879</v>
      </c>
      <c r="L409" s="84">
        <f t="shared" si="229"/>
        <v>19178.159491524213</v>
      </c>
      <c r="M409" s="108">
        <f>IF(T409&lt;&gt;0,(((G409+1)*('Data Raw'!$N$1007-'Data Raw'!$N$1008)/2+'Data Raw'!$N$1008)*'Data Raw'!$M$1010+'Data Raw'!$M$1009)*AE409+AE409)</f>
        <v>19348.936830859548</v>
      </c>
      <c r="N409" s="84">
        <f t="shared" si="230"/>
        <v>19519.714170194882</v>
      </c>
      <c r="O409" s="84">
        <f t="shared" si="231"/>
        <v>19690.491509530217</v>
      </c>
      <c r="P409" s="84">
        <f t="shared" si="232"/>
        <v>19861.268848865551</v>
      </c>
      <c r="Q409" s="84">
        <f t="shared" si="233"/>
        <v>20032.046188200886</v>
      </c>
      <c r="R409" s="166" t="str">
        <f t="shared" si="239"/>
        <v/>
      </c>
      <c r="S409" s="109">
        <f>'Data Raw'!E451</f>
        <v>19130.53</v>
      </c>
      <c r="T409" s="109">
        <f>'Data Raw'!G451</f>
        <v>19450.669999999998</v>
      </c>
      <c r="U409" s="109">
        <f>'Data Raw'!D451</f>
        <v>19621.13</v>
      </c>
      <c r="V409" s="166">
        <f t="shared" si="240"/>
        <v>1</v>
      </c>
      <c r="W409" s="89">
        <f t="shared" si="223"/>
        <v>-101.73316914045063</v>
      </c>
      <c r="X409" s="89">
        <f t="shared" si="224"/>
        <v>10349.637703359536</v>
      </c>
      <c r="Y409" s="89">
        <f t="shared" si="241"/>
        <v>318.54742388229079</v>
      </c>
      <c r="Z409" s="109">
        <f t="shared" si="234"/>
        <v>490.60000000000218</v>
      </c>
      <c r="AA409" s="89">
        <f t="shared" si="242"/>
        <v>459.29168773694096</v>
      </c>
      <c r="AB409" s="89">
        <f t="shared" si="243"/>
        <v>18957.737409660869</v>
      </c>
      <c r="AC409" s="89">
        <f t="shared" si="246"/>
        <v>19729.662590339132</v>
      </c>
      <c r="AD409" s="89">
        <f t="shared" si="247"/>
        <v>1</v>
      </c>
      <c r="AE409" s="89">
        <f>'Data Raw'!C451</f>
        <v>19343.7</v>
      </c>
      <c r="AF409" s="89"/>
      <c r="AG409" s="89">
        <f t="shared" si="218"/>
        <v>106.96999999999753</v>
      </c>
      <c r="AH409" s="89">
        <f t="shared" si="219"/>
        <v>5.2368308595468989</v>
      </c>
      <c r="AI409" s="109">
        <f t="shared" si="220"/>
        <v>1</v>
      </c>
      <c r="AJ409" s="109">
        <f t="shared" si="235"/>
        <v>50</v>
      </c>
      <c r="AK409" s="88"/>
      <c r="AL409" s="191">
        <f t="shared" si="236"/>
        <v>244.07999999999811</v>
      </c>
      <c r="AM409" s="191" t="str">
        <f t="shared" si="237"/>
        <v/>
      </c>
      <c r="AN409" s="88"/>
      <c r="AO409" s="191"/>
      <c r="AP409" s="191">
        <f t="shared" si="221"/>
        <v>11442.580899999472</v>
      </c>
      <c r="AQ409" s="191">
        <f t="shared" si="244"/>
        <v>245.98240109574118</v>
      </c>
      <c r="AR409" s="191">
        <f t="shared" si="245"/>
        <v>-72.565022786549605</v>
      </c>
      <c r="AS409" s="250">
        <f t="shared" si="248"/>
        <v>0</v>
      </c>
      <c r="AT409" s="250">
        <f t="shared" si="249"/>
        <v>0</v>
      </c>
      <c r="AU409" s="250">
        <f t="shared" si="250"/>
        <v>0</v>
      </c>
      <c r="AV409" s="250">
        <f t="shared" si="251"/>
        <v>1</v>
      </c>
      <c r="AW409" s="250">
        <f t="shared" si="252"/>
        <v>0</v>
      </c>
      <c r="AX409" s="250">
        <f t="shared" si="253"/>
        <v>0</v>
      </c>
      <c r="AY409" s="89"/>
      <c r="AZ409" s="111"/>
      <c r="BA409" s="111"/>
      <c r="BB409" s="111"/>
      <c r="BC409" s="111"/>
      <c r="BD409" s="111"/>
      <c r="BE409" s="111"/>
      <c r="BF409" s="111"/>
      <c r="BG409" s="111"/>
      <c r="BH409" s="89"/>
      <c r="BI409" s="89"/>
      <c r="BJ409" s="89"/>
      <c r="BK409" s="89"/>
      <c r="BL409" s="89"/>
    </row>
    <row r="410" spans="1:64" x14ac:dyDescent="0.25">
      <c r="A410" s="86">
        <f t="shared" si="222"/>
        <v>409</v>
      </c>
      <c r="B410" s="113">
        <v>8.6573336494716619E-3</v>
      </c>
      <c r="C410" s="88"/>
      <c r="D410" s="88"/>
      <c r="E410" s="194">
        <f t="shared" si="225"/>
        <v>4.3691447927661957E-3</v>
      </c>
      <c r="F410" s="89">
        <f t="shared" si="238"/>
        <v>-5.0826677182249733E-3</v>
      </c>
      <c r="G410" s="113">
        <v>0.15364754751468207</v>
      </c>
      <c r="H410" s="88"/>
      <c r="I410" s="84">
        <f t="shared" si="226"/>
        <v>18861.225338220887</v>
      </c>
      <c r="J410" s="84">
        <f t="shared" si="227"/>
        <v>19020.49905016203</v>
      </c>
      <c r="K410" s="84">
        <f t="shared" si="228"/>
        <v>19179.772762103177</v>
      </c>
      <c r="L410" s="84">
        <f t="shared" si="229"/>
        <v>19339.04647404432</v>
      </c>
      <c r="M410" s="108">
        <f>IF(T410&lt;&gt;0,(((G410+1)*('Data Raw'!$N$1007-'Data Raw'!$N$1008)/2+'Data Raw'!$N$1008)*'Data Raw'!$M$1010+'Data Raw'!$M$1009)*AE410+AE410)</f>
        <v>19498.320185985467</v>
      </c>
      <c r="N410" s="84">
        <f t="shared" si="230"/>
        <v>19657.593897926614</v>
      </c>
      <c r="O410" s="84">
        <f t="shared" si="231"/>
        <v>19816.867609867757</v>
      </c>
      <c r="P410" s="84">
        <f t="shared" si="232"/>
        <v>19976.141321808904</v>
      </c>
      <c r="Q410" s="84">
        <f t="shared" si="233"/>
        <v>20135.415033750047</v>
      </c>
      <c r="R410" s="166" t="str">
        <f t="shared" si="239"/>
        <v/>
      </c>
      <c r="S410" s="109">
        <f>'Data Raw'!E452</f>
        <v>19255.95</v>
      </c>
      <c r="T410" s="109">
        <f>'Data Raw'!G452</f>
        <v>19352.810000000001</v>
      </c>
      <c r="U410" s="109">
        <f>'Data Raw'!D452</f>
        <v>19786.29</v>
      </c>
      <c r="V410" s="166" t="str">
        <f t="shared" si="240"/>
        <v/>
      </c>
      <c r="W410" s="89">
        <f t="shared" si="223"/>
        <v>145.5101859854658</v>
      </c>
      <c r="X410" s="89">
        <f t="shared" si="224"/>
        <v>21173.214225524847</v>
      </c>
      <c r="Y410" s="89">
        <f t="shared" si="241"/>
        <v>300.00190042202541</v>
      </c>
      <c r="Z410" s="109">
        <f t="shared" si="234"/>
        <v>530.34000000000015</v>
      </c>
      <c r="AA410" s="89">
        <f t="shared" si="242"/>
        <v>469.44144663166372</v>
      </c>
      <c r="AB410" s="89">
        <f t="shared" si="243"/>
        <v>19081.812065423601</v>
      </c>
      <c r="AC410" s="89">
        <f t="shared" si="246"/>
        <v>19862.607934576397</v>
      </c>
      <c r="AD410" s="89">
        <f t="shared" si="247"/>
        <v>1</v>
      </c>
      <c r="AE410" s="89">
        <f>'Data Raw'!C452</f>
        <v>19472.21</v>
      </c>
      <c r="AF410" s="89"/>
      <c r="AG410" s="89">
        <f t="shared" si="218"/>
        <v>-119.39999999999782</v>
      </c>
      <c r="AH410" s="89">
        <f t="shared" si="219"/>
        <v>26.110185985467979</v>
      </c>
      <c r="AI410" s="109">
        <f t="shared" si="220"/>
        <v>1</v>
      </c>
      <c r="AJ410" s="109">
        <f t="shared" si="235"/>
        <v>50</v>
      </c>
      <c r="AK410" s="88"/>
      <c r="AL410" s="191" t="str">
        <f t="shared" si="236"/>
        <v/>
      </c>
      <c r="AM410" s="191">
        <f t="shared" si="237"/>
        <v>-119.39999999999782</v>
      </c>
      <c r="AN410" s="88"/>
      <c r="AO410" s="191"/>
      <c r="AP410" s="191">
        <f t="shared" si="221"/>
        <v>14256.359999999479</v>
      </c>
      <c r="AQ410" s="191">
        <f t="shared" si="244"/>
        <v>231.91768986288082</v>
      </c>
      <c r="AR410" s="191">
        <f t="shared" si="245"/>
        <v>-68.084210559144594</v>
      </c>
      <c r="AS410" s="250">
        <f t="shared" si="248"/>
        <v>0</v>
      </c>
      <c r="AT410" s="250">
        <f t="shared" si="249"/>
        <v>0</v>
      </c>
      <c r="AU410" s="250">
        <f t="shared" si="250"/>
        <v>1</v>
      </c>
      <c r="AV410" s="250">
        <f t="shared" si="251"/>
        <v>0</v>
      </c>
      <c r="AW410" s="250">
        <f t="shared" si="252"/>
        <v>0</v>
      </c>
      <c r="AX410" s="250">
        <f t="shared" si="253"/>
        <v>0</v>
      </c>
      <c r="AY410" s="89"/>
      <c r="AZ410" s="111"/>
      <c r="BA410" s="111"/>
      <c r="BB410" s="111"/>
      <c r="BC410" s="111"/>
      <c r="BD410" s="111"/>
      <c r="BE410" s="111"/>
      <c r="BF410" s="111"/>
      <c r="BG410" s="111"/>
      <c r="BH410" s="89"/>
      <c r="BI410" s="89"/>
      <c r="BJ410" s="89"/>
      <c r="BK410" s="89"/>
      <c r="BL410" s="89"/>
    </row>
    <row r="411" spans="1:64" x14ac:dyDescent="0.25">
      <c r="A411" s="86">
        <f t="shared" si="222"/>
        <v>410</v>
      </c>
      <c r="B411" s="113">
        <v>1.4632548688173941E-3</v>
      </c>
      <c r="C411" s="88"/>
      <c r="D411" s="88"/>
      <c r="E411" s="194">
        <f t="shared" si="225"/>
        <v>-7.1940787806542682E-3</v>
      </c>
      <c r="F411" s="89">
        <f t="shared" si="238"/>
        <v>-5.3842978700005869E-3</v>
      </c>
      <c r="G411" s="113">
        <v>0.13481558567535643</v>
      </c>
      <c r="H411" s="88"/>
      <c r="I411" s="84">
        <f t="shared" si="226"/>
        <v>18553.649686441444</v>
      </c>
      <c r="J411" s="84">
        <f t="shared" si="227"/>
        <v>18703.650636652459</v>
      </c>
      <c r="K411" s="84">
        <f t="shared" si="228"/>
        <v>18853.651586863471</v>
      </c>
      <c r="L411" s="84">
        <f t="shared" si="229"/>
        <v>19003.652537074486</v>
      </c>
      <c r="M411" s="108">
        <f>IF(T411&lt;&gt;0,(((G411+1)*('Data Raw'!$N$1007-'Data Raw'!$N$1008)/2+'Data Raw'!$N$1008)*'Data Raw'!$M$1010+'Data Raw'!$M$1009)*AE411+AE411)</f>
        <v>19153.653487285497</v>
      </c>
      <c r="N411" s="84">
        <f t="shared" si="230"/>
        <v>19303.654437496509</v>
      </c>
      <c r="O411" s="84">
        <f t="shared" si="231"/>
        <v>19453.655387707524</v>
      </c>
      <c r="P411" s="84">
        <f t="shared" si="232"/>
        <v>19603.656337918535</v>
      </c>
      <c r="Q411" s="84">
        <f t="shared" si="233"/>
        <v>19753.657288129551</v>
      </c>
      <c r="R411" s="166" t="str">
        <f t="shared" si="239"/>
        <v/>
      </c>
      <c r="S411" s="109">
        <f>'Data Raw'!E453</f>
        <v>18885.2</v>
      </c>
      <c r="T411" s="109">
        <f>'Data Raw'!G453</f>
        <v>19094.8</v>
      </c>
      <c r="U411" s="109">
        <f>'Data Raw'!D453</f>
        <v>19283.14</v>
      </c>
      <c r="V411" s="166">
        <f t="shared" si="240"/>
        <v>1</v>
      </c>
      <c r="W411" s="89">
        <f t="shared" si="223"/>
        <v>58.853487285497977</v>
      </c>
      <c r="X411" s="89">
        <f t="shared" si="224"/>
        <v>3463.7329656642719</v>
      </c>
      <c r="Y411" s="89">
        <f t="shared" si="241"/>
        <v>278.63713589711347</v>
      </c>
      <c r="Z411" s="109">
        <f t="shared" si="234"/>
        <v>397.93999999999869</v>
      </c>
      <c r="AA411" s="89">
        <f t="shared" si="242"/>
        <v>459.22695425571163</v>
      </c>
      <c r="AB411" s="89">
        <f t="shared" si="243"/>
        <v>18757.914770363084</v>
      </c>
      <c r="AC411" s="89">
        <f t="shared" si="246"/>
        <v>19555.965229636913</v>
      </c>
      <c r="AD411" s="89">
        <f t="shared" si="247"/>
        <v>1</v>
      </c>
      <c r="AE411" s="89">
        <f>'Data Raw'!C453</f>
        <v>19156.939999999999</v>
      </c>
      <c r="AF411" s="89"/>
      <c r="AG411" s="89">
        <f t="shared" si="218"/>
        <v>-62.139999999999418</v>
      </c>
      <c r="AH411" s="89">
        <f t="shared" si="219"/>
        <v>-3.2865127145014412</v>
      </c>
      <c r="AI411" s="109">
        <f t="shared" si="220"/>
        <v>-1</v>
      </c>
      <c r="AJ411" s="109">
        <f t="shared" si="235"/>
        <v>50</v>
      </c>
      <c r="AK411" s="88"/>
      <c r="AL411" s="191">
        <f t="shared" si="236"/>
        <v>119.39999999999782</v>
      </c>
      <c r="AM411" s="191" t="str">
        <f t="shared" si="237"/>
        <v/>
      </c>
      <c r="AN411" s="88"/>
      <c r="AO411" s="191"/>
      <c r="AP411" s="191">
        <f t="shared" si="221"/>
        <v>3861.3795999999274</v>
      </c>
      <c r="AQ411" s="191">
        <f t="shared" si="244"/>
        <v>213.05350210033845</v>
      </c>
      <c r="AR411" s="191">
        <f t="shared" si="245"/>
        <v>-65.583633796775018</v>
      </c>
      <c r="AS411" s="250">
        <f t="shared" si="248"/>
        <v>0</v>
      </c>
      <c r="AT411" s="250">
        <f t="shared" si="249"/>
        <v>0</v>
      </c>
      <c r="AU411" s="250">
        <f t="shared" si="250"/>
        <v>1</v>
      </c>
      <c r="AV411" s="250">
        <f t="shared" si="251"/>
        <v>0</v>
      </c>
      <c r="AW411" s="250">
        <f t="shared" si="252"/>
        <v>0</v>
      </c>
      <c r="AX411" s="250">
        <f t="shared" si="253"/>
        <v>0</v>
      </c>
      <c r="AY411" s="89"/>
      <c r="AZ411" s="111"/>
      <c r="BA411" s="111"/>
      <c r="BB411" s="111"/>
      <c r="BC411" s="111"/>
      <c r="BD411" s="111"/>
      <c r="BE411" s="111"/>
      <c r="BF411" s="111"/>
      <c r="BG411" s="111"/>
      <c r="BH411" s="89"/>
      <c r="BI411" s="89"/>
      <c r="BJ411" s="89"/>
      <c r="BK411" s="89"/>
      <c r="BL411" s="89"/>
    </row>
    <row r="412" spans="1:64" x14ac:dyDescent="0.25">
      <c r="A412" s="86">
        <f t="shared" si="222"/>
        <v>411</v>
      </c>
      <c r="B412" s="113">
        <v>9.9362579879868666E-5</v>
      </c>
      <c r="C412" s="88"/>
      <c r="D412" s="88"/>
      <c r="E412" s="194">
        <f t="shared" si="225"/>
        <v>-1.3638922889375254E-3</v>
      </c>
      <c r="F412" s="89">
        <f t="shared" si="238"/>
        <v>-4.8099542155630066E-3</v>
      </c>
      <c r="G412" s="113">
        <v>0.12718293362400573</v>
      </c>
      <c r="H412" s="88"/>
      <c r="I412" s="84">
        <f t="shared" si="226"/>
        <v>18618.579331046079</v>
      </c>
      <c r="J412" s="84">
        <f t="shared" si="227"/>
        <v>18757.897898994634</v>
      </c>
      <c r="K412" s="84">
        <f t="shared" si="228"/>
        <v>18897.216466943191</v>
      </c>
      <c r="L412" s="84">
        <f t="shared" si="229"/>
        <v>19036.535034891745</v>
      </c>
      <c r="M412" s="108">
        <f>IF(T412&lt;&gt;0,(((G412+1)*('Data Raw'!$N$1007-'Data Raw'!$N$1008)/2+'Data Raw'!$N$1008)*'Data Raw'!$M$1010+'Data Raw'!$M$1009)*AE412+AE412)</f>
        <v>19175.853602840303</v>
      </c>
      <c r="N412" s="84">
        <f t="shared" si="230"/>
        <v>19315.172170788861</v>
      </c>
      <c r="O412" s="84">
        <f t="shared" si="231"/>
        <v>19454.490738737415</v>
      </c>
      <c r="P412" s="84">
        <f t="shared" si="232"/>
        <v>19593.809306685973</v>
      </c>
      <c r="Q412" s="84">
        <f t="shared" si="233"/>
        <v>19733.127874634527</v>
      </c>
      <c r="R412" s="166" t="str">
        <f t="shared" si="239"/>
        <v/>
      </c>
      <c r="S412" s="109">
        <f>'Data Raw'!E454</f>
        <v>19063.3</v>
      </c>
      <c r="T412" s="109">
        <f>'Data Raw'!G454</f>
        <v>19160.490000000002</v>
      </c>
      <c r="U412" s="109">
        <f>'Data Raw'!D454</f>
        <v>19255.740000000002</v>
      </c>
      <c r="V412" s="166">
        <f t="shared" si="240"/>
        <v>1</v>
      </c>
      <c r="W412" s="89">
        <f t="shared" si="223"/>
        <v>15.36360284030161</v>
      </c>
      <c r="X412" s="89">
        <f t="shared" si="224"/>
        <v>236.04029223452369</v>
      </c>
      <c r="Y412" s="89">
        <f t="shared" si="241"/>
        <v>258.03320973912122</v>
      </c>
      <c r="Z412" s="109">
        <f t="shared" si="234"/>
        <v>192.44000000000233</v>
      </c>
      <c r="AA412" s="89">
        <f t="shared" si="242"/>
        <v>421.11453221918174</v>
      </c>
      <c r="AB412" s="89">
        <f t="shared" si="243"/>
        <v>18800.567088882646</v>
      </c>
      <c r="AC412" s="89">
        <f t="shared" si="246"/>
        <v>19581.252911117354</v>
      </c>
      <c r="AD412" s="89">
        <f t="shared" si="247"/>
        <v>1</v>
      </c>
      <c r="AE412" s="89">
        <f>'Data Raw'!C454</f>
        <v>19190.91</v>
      </c>
      <c r="AF412" s="89"/>
      <c r="AG412" s="89">
        <f t="shared" si="218"/>
        <v>-30.419999999998254</v>
      </c>
      <c r="AH412" s="89">
        <f t="shared" si="219"/>
        <v>-15.056397159696644</v>
      </c>
      <c r="AI412" s="109">
        <f t="shared" si="220"/>
        <v>-1</v>
      </c>
      <c r="AJ412" s="109">
        <f t="shared" si="235"/>
        <v>50</v>
      </c>
      <c r="AK412" s="88"/>
      <c r="AL412" s="191">
        <f t="shared" si="236"/>
        <v>62.139999999999418</v>
      </c>
      <c r="AM412" s="191" t="str">
        <f t="shared" si="237"/>
        <v/>
      </c>
      <c r="AN412" s="88"/>
      <c r="AO412" s="191"/>
      <c r="AP412" s="191">
        <f t="shared" si="221"/>
        <v>925.37639999989381</v>
      </c>
      <c r="AQ412" s="191">
        <f t="shared" si="244"/>
        <v>192.7608907558562</v>
      </c>
      <c r="AR412" s="191">
        <f t="shared" si="245"/>
        <v>-65.272318983265023</v>
      </c>
      <c r="AS412" s="250">
        <f t="shared" si="248"/>
        <v>0</v>
      </c>
      <c r="AT412" s="250">
        <f t="shared" si="249"/>
        <v>0</v>
      </c>
      <c r="AU412" s="250">
        <f t="shared" si="250"/>
        <v>1</v>
      </c>
      <c r="AV412" s="250">
        <f t="shared" si="251"/>
        <v>0</v>
      </c>
      <c r="AW412" s="250">
        <f t="shared" si="252"/>
        <v>0</v>
      </c>
      <c r="AX412" s="250">
        <f t="shared" si="253"/>
        <v>0</v>
      </c>
      <c r="AY412" s="89"/>
      <c r="AZ412" s="111"/>
      <c r="BA412" s="111"/>
      <c r="BB412" s="111"/>
      <c r="BC412" s="111"/>
      <c r="BD412" s="111"/>
      <c r="BE412" s="111"/>
      <c r="BF412" s="111"/>
      <c r="BG412" s="111"/>
      <c r="BH412" s="89"/>
      <c r="BI412" s="89"/>
      <c r="BJ412" s="89"/>
      <c r="BK412" s="89"/>
      <c r="BL412" s="89"/>
    </row>
    <row r="413" spans="1:64" x14ac:dyDescent="0.25">
      <c r="A413" s="86">
        <f t="shared" si="222"/>
        <v>412</v>
      </c>
      <c r="B413" s="113">
        <v>1.0241500247577976E-2</v>
      </c>
      <c r="C413" s="88"/>
      <c r="D413" s="88"/>
      <c r="E413" s="194">
        <f t="shared" si="225"/>
        <v>1.0142137667698108E-2</v>
      </c>
      <c r="F413" s="89">
        <f t="shared" si="238"/>
        <v>-2.6739410893828475E-3</v>
      </c>
      <c r="G413" s="113">
        <v>0.12610185929578835</v>
      </c>
      <c r="H413" s="88"/>
      <c r="I413" s="84">
        <f t="shared" si="226"/>
        <v>19004.358975620464</v>
      </c>
      <c r="J413" s="84">
        <f t="shared" si="227"/>
        <v>19133.375580490025</v>
      </c>
      <c r="K413" s="84">
        <f t="shared" si="228"/>
        <v>19262.392185359586</v>
      </c>
      <c r="L413" s="84">
        <f t="shared" si="229"/>
        <v>19391.408790229147</v>
      </c>
      <c r="M413" s="108">
        <f>IF(T413&lt;&gt;0,(((G413+1)*('Data Raw'!$N$1007-'Data Raw'!$N$1008)/2+'Data Raw'!$N$1008)*'Data Raw'!$M$1010+'Data Raw'!$M$1009)*AE413+AE413)</f>
        <v>19520.425395098708</v>
      </c>
      <c r="N413" s="84">
        <f t="shared" si="230"/>
        <v>19649.441999968269</v>
      </c>
      <c r="O413" s="84">
        <f t="shared" si="231"/>
        <v>19778.45860483783</v>
      </c>
      <c r="P413" s="84">
        <f t="shared" si="232"/>
        <v>19907.475209707391</v>
      </c>
      <c r="Q413" s="84">
        <f t="shared" si="233"/>
        <v>20036.491814576952</v>
      </c>
      <c r="R413" s="166" t="str">
        <f t="shared" si="239"/>
        <v/>
      </c>
      <c r="S413" s="109">
        <f>'Data Raw'!E455</f>
        <v>19475.68</v>
      </c>
      <c r="T413" s="109">
        <f>'Data Raw'!G455</f>
        <v>19679.22</v>
      </c>
      <c r="U413" s="109">
        <f>'Data Raw'!D455</f>
        <v>19735</v>
      </c>
      <c r="V413" s="166" t="str">
        <f t="shared" si="240"/>
        <v/>
      </c>
      <c r="W413" s="89">
        <f t="shared" si="223"/>
        <v>-158.7946049012935</v>
      </c>
      <c r="X413" s="89">
        <f t="shared" si="224"/>
        <v>25215.726545757905</v>
      </c>
      <c r="Y413" s="89">
        <f t="shared" si="241"/>
        <v>246.31644876209776</v>
      </c>
      <c r="Z413" s="109">
        <f t="shared" si="234"/>
        <v>259.31999999999971</v>
      </c>
      <c r="AA413" s="89">
        <f t="shared" si="242"/>
        <v>398.00102761644149</v>
      </c>
      <c r="AB413" s="89">
        <f t="shared" si="243"/>
        <v>19179.502647613695</v>
      </c>
      <c r="AC413" s="89">
        <f t="shared" si="246"/>
        <v>19895.397352386306</v>
      </c>
      <c r="AD413" s="89">
        <f t="shared" si="247"/>
        <v>1</v>
      </c>
      <c r="AE413" s="89">
        <f>'Data Raw'!C455</f>
        <v>19537.45</v>
      </c>
      <c r="AF413" s="89"/>
      <c r="AG413" s="89">
        <f t="shared" si="218"/>
        <v>141.77000000000044</v>
      </c>
      <c r="AH413" s="89">
        <f t="shared" si="219"/>
        <v>-17.02460490129306</v>
      </c>
      <c r="AI413" s="109">
        <f t="shared" si="220"/>
        <v>-1</v>
      </c>
      <c r="AJ413" s="109">
        <f t="shared" si="235"/>
        <v>50</v>
      </c>
      <c r="AK413" s="88"/>
      <c r="AL413" s="191" t="str">
        <f t="shared" si="236"/>
        <v/>
      </c>
      <c r="AM413" s="191">
        <f t="shared" si="237"/>
        <v>-141.77000000000044</v>
      </c>
      <c r="AN413" s="88"/>
      <c r="AO413" s="191"/>
      <c r="AP413" s="191">
        <f t="shared" si="221"/>
        <v>20098.732900000123</v>
      </c>
      <c r="AQ413" s="191">
        <f t="shared" si="244"/>
        <v>187.09523622742776</v>
      </c>
      <c r="AR413" s="191">
        <f t="shared" si="245"/>
        <v>-59.221212534670002</v>
      </c>
      <c r="AS413" s="250">
        <f t="shared" si="248"/>
        <v>0</v>
      </c>
      <c r="AT413" s="250">
        <f t="shared" si="249"/>
        <v>0</v>
      </c>
      <c r="AU413" s="250">
        <f t="shared" si="250"/>
        <v>0</v>
      </c>
      <c r="AV413" s="250">
        <f t="shared" si="251"/>
        <v>1</v>
      </c>
      <c r="AW413" s="250">
        <f t="shared" si="252"/>
        <v>0</v>
      </c>
      <c r="AX413" s="250">
        <f t="shared" si="253"/>
        <v>0</v>
      </c>
      <c r="AY413" s="89"/>
      <c r="AZ413" s="111"/>
      <c r="BA413" s="111"/>
      <c r="BB413" s="111"/>
      <c r="BC413" s="111"/>
      <c r="BD413" s="111"/>
      <c r="BE413" s="111"/>
      <c r="BF413" s="111"/>
      <c r="BG413" s="111"/>
      <c r="BH413" s="89"/>
      <c r="BI413" s="89"/>
      <c r="BJ413" s="89"/>
      <c r="BK413" s="89"/>
      <c r="BL413" s="89"/>
    </row>
    <row r="414" spans="1:64" x14ac:dyDescent="0.25">
      <c r="A414" s="86">
        <f t="shared" si="222"/>
        <v>413</v>
      </c>
      <c r="B414" s="113">
        <v>1.5947370343839626E-2</v>
      </c>
      <c r="C414" s="88"/>
      <c r="D414" s="88"/>
      <c r="E414" s="194">
        <f t="shared" si="225"/>
        <v>5.7058700962616497E-3</v>
      </c>
      <c r="F414" s="89">
        <f t="shared" si="238"/>
        <v>-1.476825205719348E-3</v>
      </c>
      <c r="G414" s="113">
        <v>0.14610743766501511</v>
      </c>
      <c r="H414" s="88"/>
      <c r="I414" s="84">
        <f t="shared" si="226"/>
        <v>18903.849354085538</v>
      </c>
      <c r="J414" s="84">
        <f t="shared" si="227"/>
        <v>19027.007578466582</v>
      </c>
      <c r="K414" s="84">
        <f t="shared" si="228"/>
        <v>19150.165802847634</v>
      </c>
      <c r="L414" s="84">
        <f t="shared" si="229"/>
        <v>19273.324027228682</v>
      </c>
      <c r="M414" s="108">
        <f>IF(T414&lt;&gt;0,(((G414+1)*('Data Raw'!$N$1007-'Data Raw'!$N$1008)/2+'Data Raw'!$N$1008)*'Data Raw'!$M$1010+'Data Raw'!$M$1009)*AE414+AE414)</f>
        <v>19396.48225160973</v>
      </c>
      <c r="N414" s="84">
        <f t="shared" si="230"/>
        <v>19519.640475990778</v>
      </c>
      <c r="O414" s="84">
        <f t="shared" si="231"/>
        <v>19642.798700371826</v>
      </c>
      <c r="P414" s="84">
        <f t="shared" si="232"/>
        <v>19765.956924752878</v>
      </c>
      <c r="Q414" s="84">
        <f t="shared" si="233"/>
        <v>19889.115149133922</v>
      </c>
      <c r="R414" s="166" t="str">
        <f t="shared" si="239"/>
        <v/>
      </c>
      <c r="S414" s="109">
        <f>'Data Raw'!E456</f>
        <v>19380.47</v>
      </c>
      <c r="T414" s="109">
        <f>'Data Raw'!G456</f>
        <v>19593.060000000001</v>
      </c>
      <c r="U414" s="109">
        <f>'Data Raw'!D456</f>
        <v>19686.77</v>
      </c>
      <c r="V414" s="166">
        <f t="shared" si="240"/>
        <v>1</v>
      </c>
      <c r="W414" s="89">
        <f t="shared" si="223"/>
        <v>-196.57774839027115</v>
      </c>
      <c r="X414" s="89">
        <f t="shared" si="224"/>
        <v>38642.811162188751</v>
      </c>
      <c r="Y414" s="89">
        <f t="shared" si="241"/>
        <v>239.84327285804653</v>
      </c>
      <c r="Z414" s="109">
        <f t="shared" si="234"/>
        <v>306.29999999999927</v>
      </c>
      <c r="AA414" s="89">
        <f t="shared" si="242"/>
        <v>384.9008808140926</v>
      </c>
      <c r="AB414" s="89">
        <f t="shared" si="243"/>
        <v>19043.929126526025</v>
      </c>
      <c r="AC414" s="89">
        <f t="shared" si="246"/>
        <v>19720.530873473974</v>
      </c>
      <c r="AD414" s="89">
        <f t="shared" si="247"/>
        <v>1</v>
      </c>
      <c r="AE414" s="89">
        <f>'Data Raw'!C456</f>
        <v>19382.23</v>
      </c>
      <c r="AF414" s="89"/>
      <c r="AG414" s="89">
        <f t="shared" si="218"/>
        <v>210.83000000000175</v>
      </c>
      <c r="AH414" s="89">
        <f t="shared" si="219"/>
        <v>14.252251609730592</v>
      </c>
      <c r="AI414" s="109">
        <f t="shared" si="220"/>
        <v>1</v>
      </c>
      <c r="AJ414" s="109">
        <f t="shared" si="235"/>
        <v>50</v>
      </c>
      <c r="AK414" s="88"/>
      <c r="AL414" s="191">
        <f t="shared" si="236"/>
        <v>141.77000000000044</v>
      </c>
      <c r="AM414" s="191" t="str">
        <f t="shared" si="237"/>
        <v/>
      </c>
      <c r="AN414" s="88"/>
      <c r="AO414" s="191"/>
      <c r="AP414" s="191">
        <f t="shared" si="221"/>
        <v>44449.288900000734</v>
      </c>
      <c r="AQ414" s="191">
        <f t="shared" si="244"/>
        <v>189.73243220215821</v>
      </c>
      <c r="AR414" s="191">
        <f t="shared" si="245"/>
        <v>-50.110840655888325</v>
      </c>
      <c r="AS414" s="250">
        <f t="shared" si="248"/>
        <v>0</v>
      </c>
      <c r="AT414" s="250">
        <f t="shared" si="249"/>
        <v>0</v>
      </c>
      <c r="AU414" s="250">
        <f t="shared" si="250"/>
        <v>0</v>
      </c>
      <c r="AV414" s="250">
        <f t="shared" si="251"/>
        <v>1</v>
      </c>
      <c r="AW414" s="250">
        <f t="shared" si="252"/>
        <v>0</v>
      </c>
      <c r="AX414" s="250">
        <f t="shared" si="253"/>
        <v>0</v>
      </c>
      <c r="AY414" s="89"/>
      <c r="AZ414" s="111"/>
      <c r="BA414" s="111"/>
      <c r="BB414" s="111"/>
      <c r="BC414" s="111"/>
      <c r="BD414" s="111"/>
      <c r="BE414" s="111"/>
      <c r="BF414" s="111"/>
      <c r="BG414" s="111"/>
      <c r="BH414" s="89"/>
      <c r="BI414" s="89"/>
      <c r="BJ414" s="89"/>
      <c r="BK414" s="89"/>
      <c r="BL414" s="89"/>
    </row>
    <row r="415" spans="1:64" x14ac:dyDescent="0.25">
      <c r="A415" s="86">
        <f t="shared" si="222"/>
        <v>414</v>
      </c>
      <c r="B415" s="113">
        <v>1.253633892534737E-3</v>
      </c>
      <c r="C415" s="88"/>
      <c r="D415" s="88"/>
      <c r="E415" s="194">
        <f t="shared" si="225"/>
        <v>-1.4693736451304888E-2</v>
      </c>
      <c r="F415" s="89">
        <f t="shared" si="238"/>
        <v>-3.3649553836601395E-3</v>
      </c>
      <c r="G415" s="113">
        <v>0.17137128395422355</v>
      </c>
      <c r="H415" s="88"/>
      <c r="I415" s="84">
        <f t="shared" si="226"/>
        <v>19362.954088415823</v>
      </c>
      <c r="J415" s="84">
        <f t="shared" si="227"/>
        <v>19482.875724844849</v>
      </c>
      <c r="K415" s="84">
        <f t="shared" si="228"/>
        <v>19602.797361273872</v>
      </c>
      <c r="L415" s="84">
        <f t="shared" si="229"/>
        <v>19722.718997702897</v>
      </c>
      <c r="M415" s="108">
        <f>IF(T415&lt;&gt;0,(((G415+1)*('Data Raw'!$N$1007-'Data Raw'!$N$1008)/2+'Data Raw'!$N$1008)*'Data Raw'!$M$1010+'Data Raw'!$M$1009)*AE415+AE415)</f>
        <v>19842.64063413192</v>
      </c>
      <c r="N415" s="84">
        <f t="shared" si="230"/>
        <v>19962.562270560942</v>
      </c>
      <c r="O415" s="84">
        <f t="shared" si="231"/>
        <v>20082.483906989968</v>
      </c>
      <c r="P415" s="84">
        <f t="shared" si="232"/>
        <v>20202.40554341899</v>
      </c>
      <c r="Q415" s="84">
        <f t="shared" si="233"/>
        <v>20322.327179848016</v>
      </c>
      <c r="R415" s="166" t="str">
        <f t="shared" si="239"/>
        <v/>
      </c>
      <c r="S415" s="109">
        <f>'Data Raw'!E457</f>
        <v>19787.939999999999</v>
      </c>
      <c r="T415" s="109">
        <f>'Data Raw'!G457</f>
        <v>19898.91</v>
      </c>
      <c r="U415" s="109">
        <f>'Data Raw'!D457</f>
        <v>20099.77</v>
      </c>
      <c r="V415" s="166">
        <f t="shared" si="240"/>
        <v>1</v>
      </c>
      <c r="W415" s="89">
        <f t="shared" si="223"/>
        <v>-56.269365868080058</v>
      </c>
      <c r="X415" s="89">
        <f t="shared" si="224"/>
        <v>3166.241535195853</v>
      </c>
      <c r="Y415" s="89">
        <f t="shared" si="241"/>
        <v>223.06789957536375</v>
      </c>
      <c r="Z415" s="109">
        <f t="shared" si="234"/>
        <v>311.83000000000175</v>
      </c>
      <c r="AA415" s="89">
        <f t="shared" si="242"/>
        <v>374.46218355493676</v>
      </c>
      <c r="AB415" s="89">
        <f t="shared" si="243"/>
        <v>19460.774251308019</v>
      </c>
      <c r="AC415" s="89">
        <f t="shared" si="246"/>
        <v>20115.105748691978</v>
      </c>
      <c r="AD415" s="89">
        <f t="shared" si="247"/>
        <v>1</v>
      </c>
      <c r="AE415" s="89">
        <f>'Data Raw'!C457</f>
        <v>19787.939999999999</v>
      </c>
      <c r="AF415" s="89"/>
      <c r="AG415" s="89">
        <f t="shared" si="218"/>
        <v>110.97000000000116</v>
      </c>
      <c r="AH415" s="89">
        <f t="shared" si="219"/>
        <v>54.700634131921106</v>
      </c>
      <c r="AI415" s="109">
        <f t="shared" si="220"/>
        <v>1</v>
      </c>
      <c r="AJ415" s="109">
        <f t="shared" si="235"/>
        <v>50</v>
      </c>
      <c r="AK415" s="88"/>
      <c r="AL415" s="191">
        <f t="shared" si="236"/>
        <v>210.83000000000175</v>
      </c>
      <c r="AM415" s="191" t="str">
        <f t="shared" si="237"/>
        <v/>
      </c>
      <c r="AN415" s="88"/>
      <c r="AO415" s="191"/>
      <c r="AP415" s="191">
        <f t="shared" si="221"/>
        <v>12314.340900000258</v>
      </c>
      <c r="AQ415" s="191">
        <f t="shared" si="244"/>
        <v>180.98105084636299</v>
      </c>
      <c r="AR415" s="191">
        <f t="shared" si="245"/>
        <v>-42.086848729000764</v>
      </c>
      <c r="AS415" s="250">
        <f t="shared" si="248"/>
        <v>0</v>
      </c>
      <c r="AT415" s="250">
        <f t="shared" si="249"/>
        <v>0</v>
      </c>
      <c r="AU415" s="250">
        <f t="shared" si="250"/>
        <v>0</v>
      </c>
      <c r="AV415" s="250">
        <f t="shared" si="251"/>
        <v>1</v>
      </c>
      <c r="AW415" s="250">
        <f t="shared" si="252"/>
        <v>0</v>
      </c>
      <c r="AX415" s="250">
        <f t="shared" si="253"/>
        <v>0</v>
      </c>
      <c r="AY415" s="89"/>
      <c r="AZ415" s="111"/>
      <c r="BA415" s="111"/>
      <c r="BB415" s="111"/>
      <c r="BC415" s="111"/>
      <c r="BD415" s="111"/>
      <c r="BE415" s="111"/>
      <c r="BF415" s="111"/>
      <c r="BG415" s="111"/>
      <c r="BH415" s="89"/>
      <c r="BI415" s="89"/>
      <c r="BJ415" s="89"/>
      <c r="BK415" s="89"/>
      <c r="BL415" s="89"/>
    </row>
    <row r="416" spans="1:64" x14ac:dyDescent="0.25">
      <c r="A416" s="86">
        <f t="shared" si="222"/>
        <v>415</v>
      </c>
      <c r="B416" s="113">
        <v>3.0600587225968899E-4</v>
      </c>
      <c r="C416" s="88"/>
      <c r="D416" s="88"/>
      <c r="E416" s="194">
        <f t="shared" si="225"/>
        <v>-9.4762802027504797E-4</v>
      </c>
      <c r="F416" s="89">
        <f t="shared" si="238"/>
        <v>-3.0196229031765548E-3</v>
      </c>
      <c r="G416" s="113">
        <v>0.17822841745855658</v>
      </c>
      <c r="H416" s="88"/>
      <c r="I416" s="84">
        <f t="shared" si="226"/>
        <v>19267.399811473417</v>
      </c>
      <c r="J416" s="84">
        <f t="shared" si="227"/>
        <v>19378.933761261094</v>
      </c>
      <c r="K416" s="84">
        <f t="shared" si="228"/>
        <v>19490.467711048779</v>
      </c>
      <c r="L416" s="84">
        <f t="shared" si="229"/>
        <v>19602.00166083646</v>
      </c>
      <c r="M416" s="108">
        <f>IF(T416&lt;&gt;0,(((G416+1)*('Data Raw'!$N$1007-'Data Raw'!$N$1008)/2+'Data Raw'!$N$1008)*'Data Raw'!$M$1010+'Data Raw'!$M$1009)*AE416+AE416)</f>
        <v>19713.535610624142</v>
      </c>
      <c r="N416" s="84">
        <f t="shared" si="230"/>
        <v>19825.069560411823</v>
      </c>
      <c r="O416" s="84">
        <f t="shared" si="231"/>
        <v>19936.603510199504</v>
      </c>
      <c r="P416" s="84">
        <f t="shared" si="232"/>
        <v>20048.137459987189</v>
      </c>
      <c r="Q416" s="84">
        <f t="shared" si="233"/>
        <v>20159.671409774866</v>
      </c>
      <c r="R416" s="166" t="str">
        <f t="shared" si="239"/>
        <v/>
      </c>
      <c r="S416" s="109">
        <f>'Data Raw'!E458</f>
        <v>19539.84</v>
      </c>
      <c r="T416" s="109">
        <f>'Data Raw'!G458</f>
        <v>19741.14</v>
      </c>
      <c r="U416" s="109">
        <f>'Data Raw'!D458</f>
        <v>19764.52</v>
      </c>
      <c r="V416" s="166">
        <f t="shared" si="240"/>
        <v>1</v>
      </c>
      <c r="W416" s="89">
        <f t="shared" si="223"/>
        <v>-27.604389375857863</v>
      </c>
      <c r="X416" s="89">
        <f t="shared" si="224"/>
        <v>762.00231281397453</v>
      </c>
      <c r="Y416" s="89">
        <f t="shared" si="241"/>
        <v>206.78412803093588</v>
      </c>
      <c r="Z416" s="109">
        <f t="shared" si="234"/>
        <v>224.68000000000029</v>
      </c>
      <c r="AA416" s="89">
        <f t="shared" si="242"/>
        <v>353.0647287613744</v>
      </c>
      <c r="AB416" s="89">
        <f t="shared" si="243"/>
        <v>19330.107143978305</v>
      </c>
      <c r="AC416" s="89">
        <f t="shared" si="246"/>
        <v>19966.692856021698</v>
      </c>
      <c r="AD416" s="89">
        <f t="shared" si="247"/>
        <v>1</v>
      </c>
      <c r="AE416" s="89">
        <f>'Data Raw'!C458</f>
        <v>19648.400000000001</v>
      </c>
      <c r="AF416" s="89"/>
      <c r="AG416" s="89">
        <f t="shared" si="218"/>
        <v>92.739999999997963</v>
      </c>
      <c r="AH416" s="89">
        <f t="shared" si="219"/>
        <v>65.135610624140099</v>
      </c>
      <c r="AI416" s="109">
        <f t="shared" si="220"/>
        <v>1</v>
      </c>
      <c r="AJ416" s="109">
        <f t="shared" si="235"/>
        <v>50</v>
      </c>
      <c r="AK416" s="88"/>
      <c r="AL416" s="191">
        <f t="shared" si="236"/>
        <v>110.97000000000116</v>
      </c>
      <c r="AM416" s="191" t="str">
        <f t="shared" si="237"/>
        <v/>
      </c>
      <c r="AN416" s="88"/>
      <c r="AO416" s="191"/>
      <c r="AP416" s="191">
        <f t="shared" si="221"/>
        <v>8600.7075999996214</v>
      </c>
      <c r="AQ416" s="191">
        <f t="shared" si="244"/>
        <v>171.1764896412113</v>
      </c>
      <c r="AR416" s="191">
        <f t="shared" si="245"/>
        <v>-35.607638389724571</v>
      </c>
      <c r="AS416" s="250">
        <f t="shared" si="248"/>
        <v>0</v>
      </c>
      <c r="AT416" s="250">
        <f t="shared" si="249"/>
        <v>0</v>
      </c>
      <c r="AU416" s="250">
        <f t="shared" si="250"/>
        <v>0</v>
      </c>
      <c r="AV416" s="250">
        <f t="shared" si="251"/>
        <v>1</v>
      </c>
      <c r="AW416" s="250">
        <f t="shared" si="252"/>
        <v>0</v>
      </c>
      <c r="AX416" s="250">
        <f t="shared" si="253"/>
        <v>0</v>
      </c>
      <c r="AY416" s="89"/>
      <c r="AZ416" s="111"/>
      <c r="BA416" s="111"/>
      <c r="BB416" s="111"/>
      <c r="BC416" s="111"/>
      <c r="BD416" s="111"/>
      <c r="BE416" s="111"/>
      <c r="BF416" s="111"/>
      <c r="BG416" s="111"/>
      <c r="BH416" s="89"/>
      <c r="BI416" s="89"/>
      <c r="BJ416" s="89"/>
      <c r="BK416" s="89"/>
      <c r="BL416" s="89"/>
    </row>
    <row r="417" spans="1:64" x14ac:dyDescent="0.25">
      <c r="A417" s="86">
        <f t="shared" si="222"/>
        <v>416</v>
      </c>
      <c r="B417" s="113">
        <v>4.0096493655293122E-2</v>
      </c>
      <c r="C417" s="88"/>
      <c r="D417" s="88"/>
      <c r="E417" s="194">
        <f t="shared" si="225"/>
        <v>3.9790487783033436E-2</v>
      </c>
      <c r="F417" s="89">
        <f t="shared" si="238"/>
        <v>3.0961071948534436E-3</v>
      </c>
      <c r="G417" s="113">
        <v>0.18213961346776131</v>
      </c>
      <c r="H417" s="88"/>
      <c r="I417" s="84">
        <f t="shared" si="226"/>
        <v>19689.977290537816</v>
      </c>
      <c r="J417" s="84">
        <f t="shared" si="227"/>
        <v>19793.369354553284</v>
      </c>
      <c r="K417" s="84">
        <f t="shared" si="228"/>
        <v>19896.761418568753</v>
      </c>
      <c r="L417" s="84">
        <f t="shared" si="229"/>
        <v>20000.153482584221</v>
      </c>
      <c r="M417" s="108">
        <f>IF(T417&lt;&gt;0,(((G417+1)*('Data Raw'!$N$1007-'Data Raw'!$N$1008)/2+'Data Raw'!$N$1008)*'Data Raw'!$M$1010+'Data Raw'!$M$1009)*AE417+AE417)</f>
        <v>20103.545546599689</v>
      </c>
      <c r="N417" s="84">
        <f t="shared" si="230"/>
        <v>20206.937610615158</v>
      </c>
      <c r="O417" s="84">
        <f t="shared" si="231"/>
        <v>20310.329674630626</v>
      </c>
      <c r="P417" s="84">
        <f t="shared" si="232"/>
        <v>20413.721738646094</v>
      </c>
      <c r="Q417" s="84">
        <f t="shared" si="233"/>
        <v>20517.113802661563</v>
      </c>
      <c r="R417" s="166" t="str">
        <f t="shared" si="239"/>
        <v/>
      </c>
      <c r="S417" s="109">
        <f>'Data Raw'!E459</f>
        <v>19781.41</v>
      </c>
      <c r="T417" s="109">
        <f>'Data Raw'!G459</f>
        <v>19781.41</v>
      </c>
      <c r="U417" s="109">
        <f>'Data Raw'!D459</f>
        <v>20073.919999999998</v>
      </c>
      <c r="V417" s="166" t="str">
        <f t="shared" si="240"/>
        <v/>
      </c>
      <c r="W417" s="89">
        <f t="shared" si="223"/>
        <v>322.13554659968941</v>
      </c>
      <c r="X417" s="89">
        <f t="shared" si="224"/>
        <v>103771.31038308066</v>
      </c>
      <c r="Y417" s="89">
        <f t="shared" si="241"/>
        <v>226.88240000247063</v>
      </c>
      <c r="Z417" s="109">
        <f t="shared" si="234"/>
        <v>292.5099999999984</v>
      </c>
      <c r="AA417" s="89">
        <f t="shared" si="242"/>
        <v>344.41405322403494</v>
      </c>
      <c r="AB417" s="89">
        <f t="shared" si="243"/>
        <v>19730.74498055283</v>
      </c>
      <c r="AC417" s="89">
        <f t="shared" si="246"/>
        <v>20330.955019447167</v>
      </c>
      <c r="AD417" s="89">
        <f t="shared" si="247"/>
        <v>1</v>
      </c>
      <c r="AE417" s="89">
        <f>'Data Raw'!C459</f>
        <v>20030.849999999999</v>
      </c>
      <c r="AF417" s="89"/>
      <c r="AG417" s="89">
        <f t="shared" si="218"/>
        <v>-249.43999999999869</v>
      </c>
      <c r="AH417" s="89">
        <f t="shared" si="219"/>
        <v>72.695546599690715</v>
      </c>
      <c r="AI417" s="109">
        <f t="shared" si="220"/>
        <v>1</v>
      </c>
      <c r="AJ417" s="109">
        <f t="shared" si="235"/>
        <v>50</v>
      </c>
      <c r="AK417" s="88"/>
      <c r="AL417" s="191" t="str">
        <f t="shared" si="236"/>
        <v/>
      </c>
      <c r="AM417" s="191">
        <f t="shared" si="237"/>
        <v>-249.43999999999869</v>
      </c>
      <c r="AN417" s="88"/>
      <c r="AO417" s="191"/>
      <c r="AP417" s="191">
        <f t="shared" si="221"/>
        <v>62220.313599999346</v>
      </c>
      <c r="AQ417" s="191">
        <f t="shared" si="244"/>
        <v>179.8724352366321</v>
      </c>
      <c r="AR417" s="191">
        <f t="shared" si="245"/>
        <v>-47.009964765838532</v>
      </c>
      <c r="AS417" s="250">
        <f t="shared" si="248"/>
        <v>1</v>
      </c>
      <c r="AT417" s="250">
        <f t="shared" si="249"/>
        <v>0</v>
      </c>
      <c r="AU417" s="250">
        <f t="shared" si="250"/>
        <v>0</v>
      </c>
      <c r="AV417" s="250">
        <f t="shared" si="251"/>
        <v>0</v>
      </c>
      <c r="AW417" s="250">
        <f t="shared" si="252"/>
        <v>0</v>
      </c>
      <c r="AX417" s="250">
        <f t="shared" si="253"/>
        <v>0</v>
      </c>
      <c r="AY417" s="89"/>
      <c r="AZ417" s="111"/>
      <c r="BA417" s="111"/>
      <c r="BB417" s="111"/>
      <c r="BC417" s="111"/>
      <c r="BD417" s="111"/>
      <c r="BE417" s="111"/>
      <c r="BF417" s="111"/>
      <c r="BG417" s="111"/>
      <c r="BH417" s="89"/>
      <c r="BI417" s="89"/>
      <c r="BJ417" s="89"/>
      <c r="BK417" s="89"/>
      <c r="BL417" s="89"/>
    </row>
    <row r="418" spans="1:64" x14ac:dyDescent="0.25">
      <c r="A418" s="86">
        <f t="shared" si="222"/>
        <v>417</v>
      </c>
      <c r="B418" s="113">
        <v>0.13032369658390902</v>
      </c>
      <c r="C418" s="88"/>
      <c r="D418" s="88"/>
      <c r="E418" s="194">
        <f t="shared" si="225"/>
        <v>9.0227202928615899E-2</v>
      </c>
      <c r="F418" s="89">
        <f t="shared" si="238"/>
        <v>1.5543406585390936E-2</v>
      </c>
      <c r="G418" s="113">
        <v>0.14169064342968754</v>
      </c>
      <c r="H418" s="88"/>
      <c r="I418" s="84">
        <f t="shared" si="226"/>
        <v>19124.113696043965</v>
      </c>
      <c r="J418" s="84">
        <f t="shared" si="227"/>
        <v>19237.554896045203</v>
      </c>
      <c r="K418" s="84">
        <f t="shared" si="228"/>
        <v>19350.996096046438</v>
      </c>
      <c r="L418" s="84">
        <f t="shared" si="229"/>
        <v>19464.437296047676</v>
      </c>
      <c r="M418" s="108">
        <f>IF(T418&lt;&gt;0,(((G418+1)*('Data Raw'!$N$1007-'Data Raw'!$N$1008)/2+'Data Raw'!$N$1008)*'Data Raw'!$M$1010+'Data Raw'!$M$1009)*AE418+AE418)</f>
        <v>19577.87849604891</v>
      </c>
      <c r="N418" s="84">
        <f t="shared" si="230"/>
        <v>19691.319696050145</v>
      </c>
      <c r="O418" s="84">
        <f t="shared" si="231"/>
        <v>19804.760896051383</v>
      </c>
      <c r="P418" s="84">
        <f t="shared" si="232"/>
        <v>19918.202096052617</v>
      </c>
      <c r="Q418" s="84">
        <f t="shared" si="233"/>
        <v>20031.643296053855</v>
      </c>
      <c r="R418" s="166" t="str">
        <f t="shared" si="239"/>
        <v/>
      </c>
      <c r="S418" s="109">
        <f>'Data Raw'!E460</f>
        <v>19303.73</v>
      </c>
      <c r="T418" s="109">
        <f>'Data Raw'!G460</f>
        <v>20145.29</v>
      </c>
      <c r="U418" s="109">
        <f>'Data Raw'!D460</f>
        <v>20212.55</v>
      </c>
      <c r="V418" s="166">
        <f t="shared" si="240"/>
        <v>1</v>
      </c>
      <c r="W418" s="89">
        <f t="shared" si="223"/>
        <v>-567.41150395109071</v>
      </c>
      <c r="X418" s="89">
        <f t="shared" si="224"/>
        <v>321955.81481603865</v>
      </c>
      <c r="Y418" s="89">
        <f t="shared" si="241"/>
        <v>300.19268940401912</v>
      </c>
      <c r="Z418" s="109">
        <f t="shared" si="234"/>
        <v>908.81999999999971</v>
      </c>
      <c r="AA418" s="89">
        <f t="shared" si="242"/>
        <v>425.04347419202986</v>
      </c>
      <c r="AB418" s="89">
        <f t="shared" si="243"/>
        <v>19277.67805475957</v>
      </c>
      <c r="AC418" s="89">
        <f t="shared" si="246"/>
        <v>19863.181945240431</v>
      </c>
      <c r="AD418" s="89" t="str">
        <f t="shared" si="247"/>
        <v/>
      </c>
      <c r="AE418" s="89">
        <f>'Data Raw'!C460</f>
        <v>19570.43</v>
      </c>
      <c r="AF418" s="89"/>
      <c r="AG418" s="89">
        <f t="shared" si="218"/>
        <v>574.86000000000058</v>
      </c>
      <c r="AH418" s="89">
        <f t="shared" si="219"/>
        <v>7.4484960489098739</v>
      </c>
      <c r="AI418" s="109">
        <f t="shared" si="220"/>
        <v>1</v>
      </c>
      <c r="AJ418" s="109">
        <f t="shared" si="235"/>
        <v>50</v>
      </c>
      <c r="AK418" s="88"/>
      <c r="AL418" s="191">
        <f t="shared" si="236"/>
        <v>249.43999999999869</v>
      </c>
      <c r="AM418" s="191" t="str">
        <f t="shared" si="237"/>
        <v/>
      </c>
      <c r="AN418" s="88"/>
      <c r="AO418" s="191"/>
      <c r="AP418" s="191">
        <f t="shared" si="221"/>
        <v>330464.0196000007</v>
      </c>
      <c r="AQ418" s="191">
        <f t="shared" si="244"/>
        <v>223.75994243256193</v>
      </c>
      <c r="AR418" s="191">
        <f t="shared" si="245"/>
        <v>-76.432746971457192</v>
      </c>
      <c r="AS418" s="250">
        <f t="shared" si="248"/>
        <v>0</v>
      </c>
      <c r="AT418" s="250">
        <f t="shared" si="249"/>
        <v>0</v>
      </c>
      <c r="AU418" s="250">
        <f t="shared" si="250"/>
        <v>0</v>
      </c>
      <c r="AV418" s="250">
        <f t="shared" si="251"/>
        <v>0</v>
      </c>
      <c r="AW418" s="250">
        <f t="shared" si="252"/>
        <v>0</v>
      </c>
      <c r="AX418" s="250">
        <f t="shared" si="253"/>
        <v>0</v>
      </c>
      <c r="AY418" s="89"/>
      <c r="AZ418" s="111"/>
      <c r="BA418" s="111"/>
      <c r="BB418" s="111"/>
      <c r="BC418" s="111"/>
      <c r="BD418" s="111"/>
      <c r="BE418" s="111"/>
      <c r="BF418" s="111"/>
      <c r="BG418" s="111"/>
      <c r="BH418" s="89"/>
      <c r="BI418" s="89"/>
      <c r="BJ418" s="89"/>
      <c r="BK418" s="89"/>
      <c r="BL418" s="89"/>
    </row>
    <row r="419" spans="1:64" x14ac:dyDescent="0.25">
      <c r="A419" s="86">
        <f t="shared" si="222"/>
        <v>418</v>
      </c>
      <c r="B419" s="113">
        <v>4.590324766193498E-2</v>
      </c>
      <c r="C419" s="88"/>
      <c r="D419" s="88"/>
      <c r="E419" s="194">
        <f t="shared" si="225"/>
        <v>-8.4420448921974034E-2</v>
      </c>
      <c r="F419" s="89">
        <f t="shared" si="238"/>
        <v>1.2628557986245105E-3</v>
      </c>
      <c r="G419" s="113">
        <v>0.21261656194413725</v>
      </c>
      <c r="H419" s="88"/>
      <c r="I419" s="84">
        <f t="shared" si="226"/>
        <v>19843.076614906728</v>
      </c>
      <c r="J419" s="84">
        <f t="shared" si="227"/>
        <v>19993.172959608735</v>
      </c>
      <c r="K419" s="84">
        <f t="shared" si="228"/>
        <v>20143.269304310747</v>
      </c>
      <c r="L419" s="84">
        <f t="shared" si="229"/>
        <v>20293.365649012754</v>
      </c>
      <c r="M419" s="108">
        <f>IF(T419&lt;&gt;0,(((G419+1)*('Data Raw'!$N$1007-'Data Raw'!$N$1008)/2+'Data Raw'!$N$1008)*'Data Raw'!$M$1010+'Data Raw'!$M$1009)*AE419+AE419)</f>
        <v>20443.461993714765</v>
      </c>
      <c r="N419" s="84">
        <f t="shared" si="230"/>
        <v>20593.558338416777</v>
      </c>
      <c r="O419" s="84">
        <f t="shared" si="231"/>
        <v>20743.654683118784</v>
      </c>
      <c r="P419" s="84">
        <f t="shared" si="232"/>
        <v>20893.751027820796</v>
      </c>
      <c r="Q419" s="84">
        <f t="shared" si="233"/>
        <v>21043.847372522803</v>
      </c>
      <c r="R419" s="166" t="str">
        <f t="shared" si="239"/>
        <v/>
      </c>
      <c r="S419" s="109">
        <f>'Data Raw'!E461</f>
        <v>20233.39</v>
      </c>
      <c r="T419" s="109">
        <f>'Data Raw'!G461</f>
        <v>20793.11</v>
      </c>
      <c r="U419" s="109">
        <f>'Data Raw'!D461</f>
        <v>20793.11</v>
      </c>
      <c r="V419" s="166">
        <f t="shared" si="240"/>
        <v>1</v>
      </c>
      <c r="W419" s="89">
        <f t="shared" si="223"/>
        <v>-349.64800628523517</v>
      </c>
      <c r="X419" s="89">
        <f t="shared" si="224"/>
        <v>122253.72829923985</v>
      </c>
      <c r="Y419" s="89">
        <f t="shared" si="241"/>
        <v>307.74470702862675</v>
      </c>
      <c r="Z419" s="109">
        <f t="shared" si="234"/>
        <v>559.72000000000116</v>
      </c>
      <c r="AA419" s="89">
        <f t="shared" si="242"/>
        <v>444.28297787888289</v>
      </c>
      <c r="AB419" s="89">
        <f t="shared" si="243"/>
        <v>19958.693046936773</v>
      </c>
      <c r="AC419" s="89">
        <f t="shared" si="246"/>
        <v>20681.266953063227</v>
      </c>
      <c r="AD419" s="89" t="str">
        <f t="shared" si="247"/>
        <v/>
      </c>
      <c r="AE419" s="89">
        <f>'Data Raw'!C461</f>
        <v>20319.98</v>
      </c>
      <c r="AF419" s="89"/>
      <c r="AG419" s="89">
        <f t="shared" si="218"/>
        <v>473.13000000000102</v>
      </c>
      <c r="AH419" s="89">
        <f t="shared" si="219"/>
        <v>123.48199371476585</v>
      </c>
      <c r="AI419" s="109">
        <f t="shared" si="220"/>
        <v>1</v>
      </c>
      <c r="AJ419" s="109">
        <f t="shared" si="235"/>
        <v>50</v>
      </c>
      <c r="AK419" s="88"/>
      <c r="AL419" s="191">
        <f t="shared" si="236"/>
        <v>574.86000000000058</v>
      </c>
      <c r="AM419" s="191" t="str">
        <f t="shared" si="237"/>
        <v/>
      </c>
      <c r="AN419" s="88"/>
      <c r="AO419" s="191"/>
      <c r="AP419" s="191">
        <f t="shared" si="221"/>
        <v>223851.99690000096</v>
      </c>
      <c r="AQ419" s="191">
        <f t="shared" si="244"/>
        <v>251.46772660672181</v>
      </c>
      <c r="AR419" s="191">
        <f t="shared" si="245"/>
        <v>-56.276980421904938</v>
      </c>
      <c r="AS419" s="250">
        <f t="shared" si="248"/>
        <v>0</v>
      </c>
      <c r="AT419" s="250">
        <f t="shared" si="249"/>
        <v>0</v>
      </c>
      <c r="AU419" s="250">
        <f t="shared" si="250"/>
        <v>0</v>
      </c>
      <c r="AV419" s="250">
        <f t="shared" si="251"/>
        <v>0</v>
      </c>
      <c r="AW419" s="250">
        <f t="shared" si="252"/>
        <v>1</v>
      </c>
      <c r="AX419" s="250">
        <f t="shared" si="253"/>
        <v>0</v>
      </c>
      <c r="AY419" s="89"/>
      <c r="AZ419" s="111"/>
      <c r="BA419" s="111"/>
      <c r="BB419" s="111"/>
      <c r="BC419" s="111"/>
      <c r="BD419" s="111"/>
      <c r="BE419" s="111"/>
      <c r="BF419" s="111"/>
      <c r="BG419" s="111"/>
      <c r="BH419" s="89"/>
      <c r="BI419" s="89"/>
      <c r="BJ419" s="89"/>
      <c r="BK419" s="89"/>
      <c r="BL419" s="89"/>
    </row>
    <row r="420" spans="1:64" x14ac:dyDescent="0.25">
      <c r="A420" s="86">
        <f t="shared" si="222"/>
        <v>419</v>
      </c>
      <c r="B420" s="113">
        <v>6.9260457203358328E-2</v>
      </c>
      <c r="C420" s="88"/>
      <c r="D420" s="88"/>
      <c r="E420" s="194">
        <f t="shared" si="225"/>
        <v>2.3357209541423347E-2</v>
      </c>
      <c r="F420" s="89">
        <f t="shared" si="238"/>
        <v>4.4191920475957725E-3</v>
      </c>
      <c r="G420" s="113">
        <v>0.25763889393557277</v>
      </c>
      <c r="H420" s="88"/>
      <c r="I420" s="84">
        <f t="shared" si="226"/>
        <v>20886.796261304909</v>
      </c>
      <c r="J420" s="84">
        <f t="shared" si="227"/>
        <v>21040.66861481922</v>
      </c>
      <c r="K420" s="84">
        <f t="shared" si="228"/>
        <v>21194.540968333535</v>
      </c>
      <c r="L420" s="84">
        <f t="shared" si="229"/>
        <v>21348.413321847846</v>
      </c>
      <c r="M420" s="108">
        <f>IF(T420&lt;&gt;0,(((G420+1)*('Data Raw'!$N$1007-'Data Raw'!$N$1008)/2+'Data Raw'!$N$1008)*'Data Raw'!$M$1010+'Data Raw'!$M$1009)*AE420+AE420)</f>
        <v>21502.28567536216</v>
      </c>
      <c r="N420" s="84">
        <f t="shared" si="230"/>
        <v>21656.158028876474</v>
      </c>
      <c r="O420" s="84">
        <f t="shared" si="231"/>
        <v>21810.030382390785</v>
      </c>
      <c r="P420" s="84">
        <f t="shared" si="232"/>
        <v>21963.9027359051</v>
      </c>
      <c r="Q420" s="84">
        <f t="shared" si="233"/>
        <v>22117.775089419411</v>
      </c>
      <c r="R420" s="166" t="str">
        <f t="shared" si="239"/>
        <v/>
      </c>
      <c r="S420" s="109">
        <f>'Data Raw'!E462</f>
        <v>20962.400000000001</v>
      </c>
      <c r="T420" s="109">
        <f>'Data Raw'!G462</f>
        <v>21052.17</v>
      </c>
      <c r="U420" s="109">
        <f>'Data Raw'!D462</f>
        <v>21396.09</v>
      </c>
      <c r="V420" s="166" t="str">
        <f t="shared" si="240"/>
        <v/>
      </c>
      <c r="W420" s="89">
        <f t="shared" si="223"/>
        <v>450.11567536216171</v>
      </c>
      <c r="X420" s="89">
        <f t="shared" si="224"/>
        <v>202604.12120673494</v>
      </c>
      <c r="Y420" s="89">
        <f t="shared" si="241"/>
        <v>331.84440188384912</v>
      </c>
      <c r="Z420" s="109">
        <f t="shared" si="234"/>
        <v>433.68999999999869</v>
      </c>
      <c r="AA420" s="89">
        <f t="shared" si="242"/>
        <v>442.76969532475658</v>
      </c>
      <c r="AB420" s="89">
        <f t="shared" si="243"/>
        <v>20918.229468802947</v>
      </c>
      <c r="AC420" s="89">
        <f t="shared" si="246"/>
        <v>21673.510531197051</v>
      </c>
      <c r="AD420" s="89">
        <f t="shared" si="247"/>
        <v>1</v>
      </c>
      <c r="AE420" s="89">
        <f>'Data Raw'!C462</f>
        <v>21295.87</v>
      </c>
      <c r="AF420" s="89"/>
      <c r="AG420" s="89">
        <f t="shared" si="218"/>
        <v>-243.70000000000073</v>
      </c>
      <c r="AH420" s="89">
        <f t="shared" si="219"/>
        <v>206.41567536216098</v>
      </c>
      <c r="AI420" s="109">
        <f t="shared" si="220"/>
        <v>1</v>
      </c>
      <c r="AJ420" s="109">
        <f t="shared" si="235"/>
        <v>50</v>
      </c>
      <c r="AK420" s="88"/>
      <c r="AL420" s="191" t="str">
        <f t="shared" si="236"/>
        <v/>
      </c>
      <c r="AM420" s="191">
        <f t="shared" si="237"/>
        <v>-243.70000000000073</v>
      </c>
      <c r="AN420" s="88"/>
      <c r="AO420" s="191"/>
      <c r="AP420" s="191">
        <f t="shared" si="221"/>
        <v>59389.690000000352</v>
      </c>
      <c r="AQ420" s="191">
        <f t="shared" si="244"/>
        <v>250.6046458726417</v>
      </c>
      <c r="AR420" s="191">
        <f t="shared" si="245"/>
        <v>-81.239756011207419</v>
      </c>
      <c r="AS420" s="250">
        <f t="shared" si="248"/>
        <v>0</v>
      </c>
      <c r="AT420" s="250">
        <f t="shared" si="249"/>
        <v>1</v>
      </c>
      <c r="AU420" s="250">
        <f t="shared" si="250"/>
        <v>0</v>
      </c>
      <c r="AV420" s="250">
        <f t="shared" si="251"/>
        <v>0</v>
      </c>
      <c r="AW420" s="250">
        <f t="shared" si="252"/>
        <v>0</v>
      </c>
      <c r="AX420" s="250">
        <f t="shared" si="253"/>
        <v>0</v>
      </c>
      <c r="AY420" s="89"/>
      <c r="AZ420" s="111"/>
      <c r="BA420" s="111"/>
      <c r="BB420" s="111"/>
      <c r="BC420" s="111"/>
      <c r="BD420" s="111"/>
      <c r="BE420" s="111"/>
      <c r="BF420" s="111"/>
      <c r="BG420" s="111"/>
      <c r="BH420" s="89"/>
      <c r="BI420" s="89"/>
      <c r="BJ420" s="89"/>
      <c r="BK420" s="89"/>
      <c r="BL420" s="89"/>
    </row>
    <row r="421" spans="1:64" x14ac:dyDescent="0.25">
      <c r="A421" s="86">
        <f t="shared" si="222"/>
        <v>420</v>
      </c>
      <c r="B421" s="113">
        <v>4.0758848338220521E-2</v>
      </c>
      <c r="C421" s="88"/>
      <c r="D421" s="88"/>
      <c r="E421" s="194">
        <f t="shared" si="225"/>
        <v>-2.8501608865137806E-2</v>
      </c>
      <c r="F421" s="89">
        <f t="shared" si="238"/>
        <v>-2.8377951136616779E-4</v>
      </c>
      <c r="G421" s="113">
        <v>0.20432831989372369</v>
      </c>
      <c r="H421" s="88"/>
      <c r="I421" s="84">
        <f t="shared" si="226"/>
        <v>20672.032139289317</v>
      </c>
      <c r="J421" s="84">
        <f t="shared" si="227"/>
        <v>20837.954340231241</v>
      </c>
      <c r="K421" s="84">
        <f t="shared" si="228"/>
        <v>21003.876541173166</v>
      </c>
      <c r="L421" s="84">
        <f t="shared" si="229"/>
        <v>21169.79874211509</v>
      </c>
      <c r="M421" s="108">
        <f>IF(T421&lt;&gt;0,(((G421+1)*('Data Raw'!$N$1007-'Data Raw'!$N$1008)/2+'Data Raw'!$N$1008)*'Data Raw'!$M$1010+'Data Raw'!$M$1009)*AE421+AE421)</f>
        <v>21335.720943057015</v>
      </c>
      <c r="N421" s="84">
        <f t="shared" si="230"/>
        <v>21501.643143998939</v>
      </c>
      <c r="O421" s="84">
        <f t="shared" si="231"/>
        <v>21667.565344940864</v>
      </c>
      <c r="P421" s="84">
        <f t="shared" si="232"/>
        <v>21833.487545882788</v>
      </c>
      <c r="Q421" s="84">
        <f t="shared" si="233"/>
        <v>21999.409746824713</v>
      </c>
      <c r="R421" s="166" t="str">
        <f t="shared" si="239"/>
        <v/>
      </c>
      <c r="S421" s="109">
        <f>'Data Raw'!E463</f>
        <v>20862.77</v>
      </c>
      <c r="T421" s="109">
        <f>'Data Raw'!G463</f>
        <v>20991.64</v>
      </c>
      <c r="U421" s="109">
        <f>'Data Raw'!D463</f>
        <v>21282.71</v>
      </c>
      <c r="V421" s="166" t="str">
        <f t="shared" si="240"/>
        <v/>
      </c>
      <c r="W421" s="89">
        <f t="shared" si="223"/>
        <v>344.08094305701525</v>
      </c>
      <c r="X421" s="89">
        <f t="shared" si="224"/>
        <v>118391.69537500497</v>
      </c>
      <c r="Y421" s="89">
        <f t="shared" si="241"/>
        <v>333.61995866659464</v>
      </c>
      <c r="Z421" s="109">
        <f t="shared" si="234"/>
        <v>419.93999999999869</v>
      </c>
      <c r="AA421" s="89">
        <f t="shared" si="242"/>
        <v>439.50831027836261</v>
      </c>
      <c r="AB421" s="89">
        <f t="shared" si="243"/>
        <v>20844.535758973958</v>
      </c>
      <c r="AC421" s="89">
        <f t="shared" si="246"/>
        <v>21597.244241026041</v>
      </c>
      <c r="AD421" s="89">
        <f t="shared" si="247"/>
        <v>1</v>
      </c>
      <c r="AE421" s="89">
        <f>'Data Raw'!C463</f>
        <v>21220.89</v>
      </c>
      <c r="AF421" s="89"/>
      <c r="AG421" s="89">
        <f t="shared" si="218"/>
        <v>-229.25</v>
      </c>
      <c r="AH421" s="89">
        <f t="shared" si="219"/>
        <v>114.83094305701525</v>
      </c>
      <c r="AI421" s="109">
        <f t="shared" si="220"/>
        <v>1</v>
      </c>
      <c r="AJ421" s="109">
        <f t="shared" si="235"/>
        <v>50</v>
      </c>
      <c r="AK421" s="88"/>
      <c r="AL421" s="191" t="str">
        <f t="shared" si="236"/>
        <v/>
      </c>
      <c r="AM421" s="191">
        <f t="shared" si="237"/>
        <v>-229.25</v>
      </c>
      <c r="AN421" s="88"/>
      <c r="AO421" s="191"/>
      <c r="AP421" s="191">
        <f t="shared" si="221"/>
        <v>52555.5625</v>
      </c>
      <c r="AQ421" s="191">
        <f t="shared" si="244"/>
        <v>248.23190744234819</v>
      </c>
      <c r="AR421" s="191">
        <f t="shared" si="245"/>
        <v>-85.388051224246453</v>
      </c>
      <c r="AS421" s="250">
        <f t="shared" si="248"/>
        <v>0</v>
      </c>
      <c r="AT421" s="250">
        <f t="shared" si="249"/>
        <v>1</v>
      </c>
      <c r="AU421" s="250">
        <f t="shared" si="250"/>
        <v>0</v>
      </c>
      <c r="AV421" s="250">
        <f t="shared" si="251"/>
        <v>0</v>
      </c>
      <c r="AW421" s="250">
        <f t="shared" si="252"/>
        <v>0</v>
      </c>
      <c r="AX421" s="250">
        <f t="shared" si="253"/>
        <v>0</v>
      </c>
      <c r="AY421" s="89"/>
      <c r="AZ421" s="111"/>
      <c r="BA421" s="111"/>
      <c r="BB421" s="111"/>
      <c r="BC421" s="111"/>
      <c r="BD421" s="111"/>
      <c r="BE421" s="111"/>
      <c r="BF421" s="111"/>
      <c r="BG421" s="111"/>
      <c r="BH421" s="89"/>
      <c r="BI421" s="89"/>
      <c r="BJ421" s="89"/>
      <c r="BK421" s="89"/>
      <c r="BL421" s="89"/>
    </row>
    <row r="422" spans="1:64" x14ac:dyDescent="0.25">
      <c r="A422" s="86">
        <f t="shared" si="222"/>
        <v>421</v>
      </c>
      <c r="B422" s="113">
        <v>7.4590271086094964E-4</v>
      </c>
      <c r="C422" s="88"/>
      <c r="D422" s="88"/>
      <c r="E422" s="194">
        <f t="shared" si="225"/>
        <v>-4.0012945627359575E-2</v>
      </c>
      <c r="F422" s="89">
        <f t="shared" si="238"/>
        <v>-5.959374670793798E-3</v>
      </c>
      <c r="G422" s="113">
        <v>0.1636647655521476</v>
      </c>
      <c r="H422" s="88"/>
      <c r="I422" s="84">
        <f t="shared" si="226"/>
        <v>20674.388564677003</v>
      </c>
      <c r="J422" s="84">
        <f t="shared" si="227"/>
        <v>20841.198544010298</v>
      </c>
      <c r="K422" s="84">
        <f t="shared" si="228"/>
        <v>21008.008523343597</v>
      </c>
      <c r="L422" s="84">
        <f t="shared" si="229"/>
        <v>21174.818502676892</v>
      </c>
      <c r="M422" s="108">
        <f>IF(T422&lt;&gt;0,(((G422+1)*('Data Raw'!$N$1007-'Data Raw'!$N$1008)/2+'Data Raw'!$N$1008)*'Data Raw'!$M$1010+'Data Raw'!$M$1009)*AE422+AE422)</f>
        <v>21341.62848201019</v>
      </c>
      <c r="N422" s="84">
        <f t="shared" si="230"/>
        <v>21508.438461343489</v>
      </c>
      <c r="O422" s="84">
        <f t="shared" si="231"/>
        <v>21675.248440676784</v>
      </c>
      <c r="P422" s="84">
        <f t="shared" si="232"/>
        <v>21842.058420010082</v>
      </c>
      <c r="Q422" s="84">
        <f t="shared" si="233"/>
        <v>22008.868399343377</v>
      </c>
      <c r="R422" s="166" t="str">
        <f t="shared" si="239"/>
        <v/>
      </c>
      <c r="S422" s="109">
        <f>'Data Raw'!E464</f>
        <v>21216.92</v>
      </c>
      <c r="T422" s="109">
        <f>'Data Raw'!G464</f>
        <v>21388.34</v>
      </c>
      <c r="U422" s="109">
        <f>'Data Raw'!D464</f>
        <v>21470.69</v>
      </c>
      <c r="V422" s="166">
        <f t="shared" si="240"/>
        <v>1</v>
      </c>
      <c r="W422" s="89">
        <f t="shared" si="223"/>
        <v>-46.711517989810091</v>
      </c>
      <c r="X422" s="89">
        <f t="shared" si="224"/>
        <v>2181.9659129123515</v>
      </c>
      <c r="Y422" s="89">
        <f t="shared" si="241"/>
        <v>309.37624501039284</v>
      </c>
      <c r="Z422" s="109">
        <f t="shared" si="234"/>
        <v>253.77000000000044</v>
      </c>
      <c r="AA422" s="89">
        <f t="shared" si="242"/>
        <v>412.97426595288226</v>
      </c>
      <c r="AB422" s="89">
        <f t="shared" si="243"/>
        <v>20922.35793626339</v>
      </c>
      <c r="AC422" s="89">
        <f t="shared" si="246"/>
        <v>21669.522063736607</v>
      </c>
      <c r="AD422" s="89">
        <f t="shared" si="247"/>
        <v>1</v>
      </c>
      <c r="AE422" s="89">
        <f>'Data Raw'!C464</f>
        <v>21295.94</v>
      </c>
      <c r="AF422" s="89"/>
      <c r="AG422" s="89">
        <f t="shared" si="218"/>
        <v>92.400000000001455</v>
      </c>
      <c r="AH422" s="89">
        <f t="shared" si="219"/>
        <v>45.688482010191365</v>
      </c>
      <c r="AI422" s="109">
        <f t="shared" si="220"/>
        <v>1</v>
      </c>
      <c r="AJ422" s="109">
        <f t="shared" si="235"/>
        <v>50</v>
      </c>
      <c r="AK422" s="88"/>
      <c r="AL422" s="191">
        <f t="shared" si="236"/>
        <v>229.25</v>
      </c>
      <c r="AM422" s="191" t="str">
        <f t="shared" si="237"/>
        <v/>
      </c>
      <c r="AN422" s="88"/>
      <c r="AO422" s="191"/>
      <c r="AP422" s="191">
        <f t="shared" si="221"/>
        <v>8537.7600000002694</v>
      </c>
      <c r="AQ422" s="191">
        <f t="shared" si="244"/>
        <v>230.91725105986521</v>
      </c>
      <c r="AR422" s="191">
        <f t="shared" si="245"/>
        <v>-78.458993950527628</v>
      </c>
      <c r="AS422" s="250">
        <f t="shared" si="248"/>
        <v>0</v>
      </c>
      <c r="AT422" s="250">
        <f t="shared" si="249"/>
        <v>0</v>
      </c>
      <c r="AU422" s="250">
        <f t="shared" si="250"/>
        <v>0</v>
      </c>
      <c r="AV422" s="250">
        <f t="shared" si="251"/>
        <v>1</v>
      </c>
      <c r="AW422" s="250">
        <f t="shared" si="252"/>
        <v>0</v>
      </c>
      <c r="AX422" s="250">
        <f t="shared" si="253"/>
        <v>0</v>
      </c>
      <c r="AY422" s="89"/>
      <c r="AZ422" s="111"/>
      <c r="BA422" s="111"/>
      <c r="BB422" s="111"/>
      <c r="BC422" s="111"/>
      <c r="BD422" s="111"/>
      <c r="BE422" s="111"/>
      <c r="BF422" s="111"/>
      <c r="BG422" s="111"/>
      <c r="BH422" s="89"/>
      <c r="BI422" s="89"/>
      <c r="BJ422" s="89"/>
      <c r="BK422" s="89"/>
      <c r="BL422" s="89"/>
    </row>
    <row r="423" spans="1:64" x14ac:dyDescent="0.25">
      <c r="A423" s="86">
        <f t="shared" si="222"/>
        <v>422</v>
      </c>
      <c r="B423" s="113">
        <v>3.1161087830549983E-3</v>
      </c>
      <c r="C423" s="88"/>
      <c r="D423" s="88"/>
      <c r="E423" s="194">
        <f t="shared" si="225"/>
        <v>2.3702060721940486E-3</v>
      </c>
      <c r="F423" s="89">
        <f t="shared" si="238"/>
        <v>-4.7694345646526765E-3</v>
      </c>
      <c r="G423" s="113">
        <v>0.17007412620715034</v>
      </c>
      <c r="H423" s="88"/>
      <c r="I423" s="84">
        <f t="shared" si="226"/>
        <v>20808.516317845682</v>
      </c>
      <c r="J423" s="84">
        <f t="shared" si="227"/>
        <v>20963.204440350881</v>
      </c>
      <c r="K423" s="84">
        <f t="shared" si="228"/>
        <v>21117.892562856076</v>
      </c>
      <c r="L423" s="84">
        <f t="shared" si="229"/>
        <v>21272.580685361274</v>
      </c>
      <c r="M423" s="108">
        <f>IF(T423&lt;&gt;0,(((G423+1)*('Data Raw'!$N$1007-'Data Raw'!$N$1008)/2+'Data Raw'!$N$1008)*'Data Raw'!$M$1010+'Data Raw'!$M$1009)*AE423+AE423)</f>
        <v>21427.268807866469</v>
      </c>
      <c r="N423" s="84">
        <f t="shared" si="230"/>
        <v>21581.956930371663</v>
      </c>
      <c r="O423" s="84">
        <f t="shared" si="231"/>
        <v>21736.645052876862</v>
      </c>
      <c r="P423" s="84">
        <f t="shared" si="232"/>
        <v>21891.333175382057</v>
      </c>
      <c r="Q423" s="84">
        <f t="shared" si="233"/>
        <v>22046.021297887255</v>
      </c>
      <c r="R423" s="166" t="str">
        <f t="shared" si="239"/>
        <v/>
      </c>
      <c r="S423" s="109">
        <f>'Data Raw'!E465</f>
        <v>21187.73</v>
      </c>
      <c r="T423" s="109">
        <f>'Data Raw'!G465</f>
        <v>21331.46</v>
      </c>
      <c r="U423" s="109">
        <f>'Data Raw'!D465</f>
        <v>21395.42</v>
      </c>
      <c r="V423" s="166" t="str">
        <f t="shared" si="240"/>
        <v/>
      </c>
      <c r="W423" s="89">
        <f t="shared" si="223"/>
        <v>95.808807866469579</v>
      </c>
      <c r="X423" s="89">
        <f t="shared" si="224"/>
        <v>9179.3276647940838</v>
      </c>
      <c r="Y423" s="89">
        <f t="shared" si="241"/>
        <v>288.70679479489166</v>
      </c>
      <c r="Z423" s="109">
        <f t="shared" si="234"/>
        <v>207.68999999999869</v>
      </c>
      <c r="AA423" s="89">
        <f t="shared" si="242"/>
        <v>383.64794224532744</v>
      </c>
      <c r="AB423" s="89">
        <f t="shared" si="243"/>
        <v>21019.391873940047</v>
      </c>
      <c r="AC423" s="89">
        <f t="shared" si="246"/>
        <v>21721.44812605995</v>
      </c>
      <c r="AD423" s="89">
        <f t="shared" si="247"/>
        <v>1</v>
      </c>
      <c r="AE423" s="89">
        <f>'Data Raw'!C465</f>
        <v>21370.42</v>
      </c>
      <c r="AF423" s="89"/>
      <c r="AG423" s="89">
        <f t="shared" si="218"/>
        <v>-38.959999999999127</v>
      </c>
      <c r="AH423" s="89">
        <f t="shared" si="219"/>
        <v>56.848807866470452</v>
      </c>
      <c r="AI423" s="109">
        <f t="shared" si="220"/>
        <v>1</v>
      </c>
      <c r="AJ423" s="109">
        <f t="shared" si="235"/>
        <v>50</v>
      </c>
      <c r="AK423" s="88"/>
      <c r="AL423" s="191" t="str">
        <f t="shared" si="236"/>
        <v/>
      </c>
      <c r="AM423" s="191">
        <f t="shared" si="237"/>
        <v>-38.959999999999127</v>
      </c>
      <c r="AN423" s="88"/>
      <c r="AO423" s="191"/>
      <c r="AP423" s="191">
        <f t="shared" si="221"/>
        <v>1517.881599999932</v>
      </c>
      <c r="AQ423" s="191">
        <f t="shared" si="244"/>
        <v>209.58866760876899</v>
      </c>
      <c r="AR423" s="191">
        <f t="shared" si="245"/>
        <v>-79.118127186122678</v>
      </c>
      <c r="AS423" s="250">
        <f t="shared" si="248"/>
        <v>0</v>
      </c>
      <c r="AT423" s="250">
        <f t="shared" si="249"/>
        <v>0</v>
      </c>
      <c r="AU423" s="250">
        <f t="shared" si="250"/>
        <v>1</v>
      </c>
      <c r="AV423" s="250">
        <f t="shared" si="251"/>
        <v>0</v>
      </c>
      <c r="AW423" s="250">
        <f t="shared" si="252"/>
        <v>0</v>
      </c>
      <c r="AX423" s="250">
        <f t="shared" si="253"/>
        <v>0</v>
      </c>
      <c r="AY423" s="89"/>
      <c r="AZ423" s="111"/>
      <c r="BA423" s="111"/>
      <c r="BB423" s="111"/>
      <c r="BC423" s="111"/>
      <c r="BD423" s="111"/>
      <c r="BE423" s="111"/>
      <c r="BF423" s="111"/>
      <c r="BG423" s="111"/>
      <c r="BH423" s="89"/>
      <c r="BI423" s="89"/>
      <c r="BJ423" s="89"/>
      <c r="BK423" s="89"/>
      <c r="BL423" s="89"/>
    </row>
    <row r="424" spans="1:64" x14ac:dyDescent="0.25">
      <c r="A424" s="86">
        <f t="shared" si="222"/>
        <v>423</v>
      </c>
      <c r="B424" s="113">
        <v>1.4534107798217289E-3</v>
      </c>
      <c r="C424" s="88"/>
      <c r="D424" s="88"/>
      <c r="E424" s="194">
        <f t="shared" si="225"/>
        <v>-1.6626980032332693E-3</v>
      </c>
      <c r="F424" s="89">
        <f t="shared" si="238"/>
        <v>-4.325615055878476E-3</v>
      </c>
      <c r="G424" s="113">
        <v>0.15896579114539577</v>
      </c>
      <c r="H424" s="88"/>
      <c r="I424" s="84">
        <f t="shared" si="226"/>
        <v>20924.35485553533</v>
      </c>
      <c r="J424" s="84">
        <f t="shared" si="227"/>
        <v>21068.708252932778</v>
      </c>
      <c r="K424" s="84">
        <f t="shared" si="228"/>
        <v>21213.061650330223</v>
      </c>
      <c r="L424" s="84">
        <f t="shared" si="229"/>
        <v>21357.415047727671</v>
      </c>
      <c r="M424" s="108">
        <f>IF(T424&lt;&gt;0,(((G424+1)*('Data Raw'!$N$1007-'Data Raw'!$N$1008)/2+'Data Raw'!$N$1008)*'Data Raw'!$M$1010+'Data Raw'!$M$1009)*AE424+AE424)</f>
        <v>21501.768445125115</v>
      </c>
      <c r="N424" s="84">
        <f t="shared" si="230"/>
        <v>21646.12184252256</v>
      </c>
      <c r="O424" s="84">
        <f t="shared" si="231"/>
        <v>21790.475239920008</v>
      </c>
      <c r="P424" s="84">
        <f t="shared" si="232"/>
        <v>21934.828637317452</v>
      </c>
      <c r="Q424" s="84">
        <f t="shared" si="233"/>
        <v>22079.182034714901</v>
      </c>
      <c r="R424" s="166" t="str">
        <f t="shared" si="239"/>
        <v/>
      </c>
      <c r="S424" s="109">
        <f>'Data Raw'!E466</f>
        <v>21327.41</v>
      </c>
      <c r="T424" s="109">
        <f>'Data Raw'!G466</f>
        <v>21436.05</v>
      </c>
      <c r="U424" s="109">
        <f>'Data Raw'!D466</f>
        <v>21686.3</v>
      </c>
      <c r="V424" s="166" t="str">
        <f t="shared" si="240"/>
        <v/>
      </c>
      <c r="W424" s="89">
        <f t="shared" si="223"/>
        <v>65.718445125115977</v>
      </c>
      <c r="X424" s="89">
        <f t="shared" si="224"/>
        <v>4318.9140296628802</v>
      </c>
      <c r="Y424" s="89">
        <f t="shared" si="241"/>
        <v>268.44222421596498</v>
      </c>
      <c r="Z424" s="109">
        <f t="shared" si="234"/>
        <v>358.88999999999942</v>
      </c>
      <c r="AA424" s="89">
        <f t="shared" si="242"/>
        <v>380.11109335313773</v>
      </c>
      <c r="AB424" s="89">
        <f t="shared" si="243"/>
        <v>21137.719249091471</v>
      </c>
      <c r="AC424" s="89">
        <f t="shared" si="246"/>
        <v>21789.920750908528</v>
      </c>
      <c r="AD424" s="89">
        <f t="shared" si="247"/>
        <v>1</v>
      </c>
      <c r="AE424" s="89">
        <f>'Data Raw'!C466</f>
        <v>21463.82</v>
      </c>
      <c r="AF424" s="89"/>
      <c r="AG424" s="89">
        <f t="shared" si="218"/>
        <v>-27.770000000000437</v>
      </c>
      <c r="AH424" s="89">
        <f t="shared" si="219"/>
        <v>37.948445125115541</v>
      </c>
      <c r="AI424" s="109">
        <f t="shared" si="220"/>
        <v>1</v>
      </c>
      <c r="AJ424" s="109">
        <f t="shared" si="235"/>
        <v>50</v>
      </c>
      <c r="AK424" s="88"/>
      <c r="AL424" s="191" t="str">
        <f t="shared" si="236"/>
        <v/>
      </c>
      <c r="AM424" s="191">
        <f t="shared" si="237"/>
        <v>-27.770000000000437</v>
      </c>
      <c r="AN424" s="88"/>
      <c r="AO424" s="191"/>
      <c r="AP424" s="191">
        <f t="shared" si="221"/>
        <v>771.17290000002424</v>
      </c>
      <c r="AQ424" s="191">
        <f t="shared" si="244"/>
        <v>189.38659343001692</v>
      </c>
      <c r="AR424" s="191">
        <f t="shared" si="245"/>
        <v>-79.055630785948068</v>
      </c>
      <c r="AS424" s="250">
        <f t="shared" si="248"/>
        <v>0</v>
      </c>
      <c r="AT424" s="250">
        <f t="shared" si="249"/>
        <v>0</v>
      </c>
      <c r="AU424" s="250">
        <f t="shared" si="250"/>
        <v>1</v>
      </c>
      <c r="AV424" s="250">
        <f t="shared" si="251"/>
        <v>0</v>
      </c>
      <c r="AW424" s="250">
        <f t="shared" si="252"/>
        <v>0</v>
      </c>
      <c r="AX424" s="250">
        <f t="shared" si="253"/>
        <v>0</v>
      </c>
      <c r="AY424" s="89"/>
      <c r="AZ424" s="111"/>
      <c r="BA424" s="111"/>
      <c r="BB424" s="111"/>
      <c r="BC424" s="111"/>
      <c r="BD424" s="111"/>
      <c r="BE424" s="111"/>
      <c r="BF424" s="111"/>
      <c r="BG424" s="111"/>
      <c r="BH424" s="89"/>
      <c r="BI424" s="89"/>
      <c r="BJ424" s="89"/>
      <c r="BK424" s="89"/>
      <c r="BL424" s="89"/>
    </row>
    <row r="425" spans="1:64" x14ac:dyDescent="0.25">
      <c r="A425" s="86">
        <f t="shared" si="222"/>
        <v>424</v>
      </c>
      <c r="B425" s="113">
        <v>3.9800498688751709E-3</v>
      </c>
      <c r="C425" s="88"/>
      <c r="D425" s="88"/>
      <c r="E425" s="194">
        <f t="shared" si="225"/>
        <v>2.5266390890534419E-3</v>
      </c>
      <c r="F425" s="89">
        <f t="shared" si="238"/>
        <v>-3.3467216066024878E-3</v>
      </c>
      <c r="G425" s="113">
        <v>0.15062579086142011</v>
      </c>
      <c r="H425" s="88"/>
      <c r="I425" s="84">
        <f t="shared" si="226"/>
        <v>21086.656654813534</v>
      </c>
      <c r="J425" s="84">
        <f t="shared" si="227"/>
        <v>21220.877766921512</v>
      </c>
      <c r="K425" s="84">
        <f t="shared" si="228"/>
        <v>21355.098879029498</v>
      </c>
      <c r="L425" s="84">
        <f t="shared" si="229"/>
        <v>21489.31999113748</v>
      </c>
      <c r="M425" s="108">
        <f>IF(T425&lt;&gt;0,(((G425+1)*('Data Raw'!$N$1007-'Data Raw'!$N$1008)/2+'Data Raw'!$N$1008)*'Data Raw'!$M$1010+'Data Raw'!$M$1009)*AE425+AE425)</f>
        <v>21623.541103245461</v>
      </c>
      <c r="N425" s="84">
        <f t="shared" si="230"/>
        <v>21757.762215353443</v>
      </c>
      <c r="O425" s="84">
        <f t="shared" si="231"/>
        <v>21891.983327461425</v>
      </c>
      <c r="P425" s="84">
        <f t="shared" si="232"/>
        <v>22026.20443956941</v>
      </c>
      <c r="Q425" s="84">
        <f t="shared" si="233"/>
        <v>22160.425551677388</v>
      </c>
      <c r="R425" s="166" t="str">
        <f t="shared" si="239"/>
        <v/>
      </c>
      <c r="S425" s="109">
        <f>'Data Raw'!E467</f>
        <v>21223.84</v>
      </c>
      <c r="T425" s="109">
        <f>'Data Raw'!G467</f>
        <v>21514.1</v>
      </c>
      <c r="U425" s="109">
        <f>'Data Raw'!D467</f>
        <v>21698.94</v>
      </c>
      <c r="V425" s="166" t="str">
        <f t="shared" si="240"/>
        <v/>
      </c>
      <c r="W425" s="89">
        <f t="shared" si="223"/>
        <v>109.44110324546273</v>
      </c>
      <c r="X425" s="89">
        <f t="shared" si="224"/>
        <v>11977.355079584033</v>
      </c>
      <c r="Y425" s="89">
        <f t="shared" si="241"/>
        <v>251.9480449649634</v>
      </c>
      <c r="Z425" s="109">
        <f t="shared" si="234"/>
        <v>475.09999999999854</v>
      </c>
      <c r="AA425" s="89">
        <f t="shared" si="242"/>
        <v>393.68093715983218</v>
      </c>
      <c r="AB425" s="89">
        <f t="shared" si="243"/>
        <v>21276.725570649833</v>
      </c>
      <c r="AC425" s="89">
        <f t="shared" si="246"/>
        <v>21922.914429350167</v>
      </c>
      <c r="AD425" s="89">
        <f t="shared" si="247"/>
        <v>1</v>
      </c>
      <c r="AE425" s="89">
        <f>'Data Raw'!C467</f>
        <v>21599.82</v>
      </c>
      <c r="AF425" s="89"/>
      <c r="AG425" s="89">
        <f t="shared" si="218"/>
        <v>-85.720000000001164</v>
      </c>
      <c r="AH425" s="89">
        <f t="shared" si="219"/>
        <v>23.721103245461563</v>
      </c>
      <c r="AI425" s="109">
        <f t="shared" si="220"/>
        <v>1</v>
      </c>
      <c r="AJ425" s="109">
        <f t="shared" si="235"/>
        <v>50</v>
      </c>
      <c r="AK425" s="88"/>
      <c r="AL425" s="191" t="str">
        <f t="shared" si="236"/>
        <v/>
      </c>
      <c r="AM425" s="191">
        <f t="shared" si="237"/>
        <v>-85.720000000001164</v>
      </c>
      <c r="AN425" s="88"/>
      <c r="AO425" s="191"/>
      <c r="AP425" s="191">
        <f t="shared" si="221"/>
        <v>7347.9184000001997</v>
      </c>
      <c r="AQ425" s="191">
        <f t="shared" si="244"/>
        <v>177.86808304890405</v>
      </c>
      <c r="AR425" s="191">
        <f t="shared" si="245"/>
        <v>-74.079961916059347</v>
      </c>
      <c r="AS425" s="250">
        <f t="shared" si="248"/>
        <v>0</v>
      </c>
      <c r="AT425" s="250">
        <f t="shared" si="249"/>
        <v>0</v>
      </c>
      <c r="AU425" s="250">
        <f t="shared" si="250"/>
        <v>1</v>
      </c>
      <c r="AV425" s="250">
        <f t="shared" si="251"/>
        <v>0</v>
      </c>
      <c r="AW425" s="250">
        <f t="shared" si="252"/>
        <v>0</v>
      </c>
      <c r="AX425" s="250">
        <f t="shared" si="253"/>
        <v>0</v>
      </c>
      <c r="AY425" s="89"/>
      <c r="AZ425" s="111"/>
      <c r="BA425" s="111"/>
      <c r="BB425" s="111"/>
      <c r="BC425" s="111"/>
      <c r="BD425" s="111"/>
      <c r="BE425" s="111"/>
      <c r="BF425" s="111"/>
      <c r="BG425" s="111"/>
      <c r="BH425" s="89"/>
      <c r="BI425" s="89"/>
      <c r="BJ425" s="89"/>
      <c r="BK425" s="89"/>
      <c r="BL425" s="89"/>
    </row>
    <row r="426" spans="1:64" x14ac:dyDescent="0.25">
      <c r="A426" s="86">
        <f t="shared" si="222"/>
        <v>425</v>
      </c>
      <c r="B426" s="113">
        <v>5.7734994535094111E-3</v>
      </c>
      <c r="C426" s="88"/>
      <c r="D426" s="88"/>
      <c r="E426" s="194">
        <f t="shared" si="225"/>
        <v>1.7934495846342402E-3</v>
      </c>
      <c r="F426" s="89">
        <f t="shared" si="238"/>
        <v>-2.6124114364258124E-3</v>
      </c>
      <c r="G426" s="113">
        <v>0.1379577699024471</v>
      </c>
      <c r="H426" s="88"/>
      <c r="I426" s="84">
        <f t="shared" si="226"/>
        <v>21102.919623108239</v>
      </c>
      <c r="J426" s="84">
        <f t="shared" si="227"/>
        <v>21228.893645590721</v>
      </c>
      <c r="K426" s="84">
        <f t="shared" si="228"/>
        <v>21354.867668073202</v>
      </c>
      <c r="L426" s="84">
        <f t="shared" si="229"/>
        <v>21480.841690555684</v>
      </c>
      <c r="M426" s="108">
        <f>IF(T426&lt;&gt;0,(((G426+1)*('Data Raw'!$N$1007-'Data Raw'!$N$1008)/2+'Data Raw'!$N$1008)*'Data Raw'!$M$1010+'Data Raw'!$M$1009)*AE426+AE426)</f>
        <v>21606.815713038166</v>
      </c>
      <c r="N426" s="84">
        <f t="shared" si="230"/>
        <v>21732.789735520648</v>
      </c>
      <c r="O426" s="84">
        <f t="shared" si="231"/>
        <v>21858.76375800313</v>
      </c>
      <c r="P426" s="84">
        <f t="shared" si="232"/>
        <v>21984.737780485611</v>
      </c>
      <c r="Q426" s="84">
        <f t="shared" si="233"/>
        <v>22110.711802968093</v>
      </c>
      <c r="R426" s="166" t="str">
        <f t="shared" si="239"/>
        <v/>
      </c>
      <c r="S426" s="109">
        <f>'Data Raw'!E468</f>
        <v>21474.98</v>
      </c>
      <c r="T426" s="109">
        <f>'Data Raw'!G468</f>
        <v>21738.66</v>
      </c>
      <c r="U426" s="109">
        <f>'Data Raw'!D468</f>
        <v>21770.080000000002</v>
      </c>
      <c r="V426" s="166">
        <f t="shared" si="240"/>
        <v>1</v>
      </c>
      <c r="W426" s="89">
        <f t="shared" si="223"/>
        <v>-131.84428696183386</v>
      </c>
      <c r="X426" s="89">
        <f t="shared" si="224"/>
        <v>17382.916004474395</v>
      </c>
      <c r="Y426" s="89">
        <f t="shared" si="241"/>
        <v>238.52218230910267</v>
      </c>
      <c r="Z426" s="109">
        <f t="shared" si="234"/>
        <v>295.10000000000218</v>
      </c>
      <c r="AA426" s="89">
        <f t="shared" si="242"/>
        <v>379.59794613699933</v>
      </c>
      <c r="AB426" s="89">
        <f t="shared" si="243"/>
        <v>21270.441203414142</v>
      </c>
      <c r="AC426" s="89">
        <f t="shared" si="246"/>
        <v>21939.698796585857</v>
      </c>
      <c r="AD426" s="89">
        <f t="shared" si="247"/>
        <v>1</v>
      </c>
      <c r="AE426" s="89">
        <f>'Data Raw'!C468</f>
        <v>21605.07</v>
      </c>
      <c r="AF426" s="89"/>
      <c r="AG426" s="89">
        <f t="shared" si="218"/>
        <v>133.59000000000015</v>
      </c>
      <c r="AH426" s="89">
        <f t="shared" si="219"/>
        <v>1.7457130381662864</v>
      </c>
      <c r="AI426" s="109">
        <f t="shared" si="220"/>
        <v>1</v>
      </c>
      <c r="AJ426" s="109">
        <f t="shared" si="235"/>
        <v>50</v>
      </c>
      <c r="AK426" s="88"/>
      <c r="AL426" s="191">
        <f t="shared" si="236"/>
        <v>85.720000000001164</v>
      </c>
      <c r="AM426" s="191" t="str">
        <f t="shared" si="237"/>
        <v/>
      </c>
      <c r="AN426" s="88"/>
      <c r="AO426" s="191"/>
      <c r="AP426" s="191">
        <f t="shared" si="221"/>
        <v>17846.288100000038</v>
      </c>
      <c r="AQ426" s="191">
        <f t="shared" si="244"/>
        <v>172.94829604347029</v>
      </c>
      <c r="AR426" s="191">
        <f t="shared" si="245"/>
        <v>-65.573886265632382</v>
      </c>
      <c r="AS426" s="250">
        <f t="shared" si="248"/>
        <v>0</v>
      </c>
      <c r="AT426" s="250">
        <f t="shared" si="249"/>
        <v>0</v>
      </c>
      <c r="AU426" s="250">
        <f t="shared" si="250"/>
        <v>0</v>
      </c>
      <c r="AV426" s="250">
        <f t="shared" si="251"/>
        <v>1</v>
      </c>
      <c r="AW426" s="250">
        <f t="shared" si="252"/>
        <v>0</v>
      </c>
      <c r="AX426" s="250">
        <f t="shared" si="253"/>
        <v>0</v>
      </c>
      <c r="AY426" s="89"/>
      <c r="AZ426" s="111"/>
      <c r="BA426" s="111"/>
      <c r="BB426" s="111"/>
      <c r="BC426" s="111"/>
      <c r="BD426" s="111"/>
      <c r="BE426" s="111"/>
      <c r="BF426" s="111"/>
      <c r="BG426" s="111"/>
      <c r="BH426" s="89"/>
      <c r="BI426" s="89"/>
      <c r="BJ426" s="89"/>
      <c r="BK426" s="89"/>
      <c r="BL426" s="89"/>
    </row>
    <row r="427" spans="1:64" x14ac:dyDescent="0.25">
      <c r="A427" s="86">
        <f t="shared" si="222"/>
        <v>426</v>
      </c>
      <c r="B427" s="113">
        <v>3.3308349562181957E-3</v>
      </c>
      <c r="C427" s="88"/>
      <c r="D427" s="88"/>
      <c r="E427" s="194">
        <f t="shared" si="225"/>
        <v>-2.4426644972912154E-3</v>
      </c>
      <c r="F427" s="89">
        <f t="shared" si="238"/>
        <v>-2.5881618736922989E-3</v>
      </c>
      <c r="G427" s="113">
        <v>0.15361669104454473</v>
      </c>
      <c r="H427" s="88"/>
      <c r="I427" s="84">
        <f t="shared" si="226"/>
        <v>21370.808080188523</v>
      </c>
      <c r="J427" s="84">
        <f t="shared" si="227"/>
        <v>21490.069171343072</v>
      </c>
      <c r="K427" s="84">
        <f t="shared" si="228"/>
        <v>21609.330262497624</v>
      </c>
      <c r="L427" s="84">
        <f t="shared" si="229"/>
        <v>21728.591353652173</v>
      </c>
      <c r="M427" s="108">
        <f>IF(T427&lt;&gt;0,(((G427+1)*('Data Raw'!$N$1007-'Data Raw'!$N$1008)/2+'Data Raw'!$N$1008)*'Data Raw'!$M$1010+'Data Raw'!$M$1009)*AE427+AE427)</f>
        <v>21847.852444806726</v>
      </c>
      <c r="N427" s="84">
        <f t="shared" si="230"/>
        <v>21967.113535961278</v>
      </c>
      <c r="O427" s="84">
        <f t="shared" si="231"/>
        <v>22086.374627115827</v>
      </c>
      <c r="P427" s="84">
        <f t="shared" si="232"/>
        <v>22205.63571827038</v>
      </c>
      <c r="Q427" s="84">
        <f t="shared" si="233"/>
        <v>22324.896809424929</v>
      </c>
      <c r="R427" s="166" t="str">
        <f t="shared" si="239"/>
        <v/>
      </c>
      <c r="S427" s="109">
        <f>'Data Raw'!E469</f>
        <v>21572.51</v>
      </c>
      <c r="T427" s="109">
        <f>'Data Raw'!G469</f>
        <v>21746.720000000001</v>
      </c>
      <c r="U427" s="109">
        <f>'Data Raw'!D469</f>
        <v>21947.55</v>
      </c>
      <c r="V427" s="166" t="str">
        <f t="shared" si="240"/>
        <v/>
      </c>
      <c r="W427" s="89">
        <f t="shared" si="223"/>
        <v>101.13244480672438</v>
      </c>
      <c r="X427" s="89">
        <f t="shared" si="224"/>
        <v>10227.771392585153</v>
      </c>
      <c r="Y427" s="89">
        <f t="shared" si="241"/>
        <v>224.11245905111571</v>
      </c>
      <c r="Z427" s="109">
        <f t="shared" si="234"/>
        <v>375.04000000000087</v>
      </c>
      <c r="AA427" s="89">
        <f t="shared" si="242"/>
        <v>378.94681097457095</v>
      </c>
      <c r="AB427" s="89">
        <f t="shared" si="243"/>
        <v>21495.991745783551</v>
      </c>
      <c r="AC427" s="89">
        <f t="shared" si="246"/>
        <v>22141.308254216452</v>
      </c>
      <c r="AD427" s="89">
        <f t="shared" si="247"/>
        <v>1</v>
      </c>
      <c r="AE427" s="89">
        <f>'Data Raw'!C469</f>
        <v>21818.65</v>
      </c>
      <c r="AF427" s="89"/>
      <c r="AG427" s="89">
        <f t="shared" si="218"/>
        <v>-71.930000000000291</v>
      </c>
      <c r="AH427" s="89">
        <f t="shared" si="219"/>
        <v>29.202444806724088</v>
      </c>
      <c r="AI427" s="109">
        <f t="shared" si="220"/>
        <v>1</v>
      </c>
      <c r="AJ427" s="109">
        <f t="shared" si="235"/>
        <v>50</v>
      </c>
      <c r="AK427" s="88"/>
      <c r="AL427" s="191" t="str">
        <f t="shared" si="236"/>
        <v/>
      </c>
      <c r="AM427" s="191">
        <f t="shared" si="237"/>
        <v>-71.930000000000291</v>
      </c>
      <c r="AN427" s="88"/>
      <c r="AO427" s="191"/>
      <c r="AP427" s="191">
        <f t="shared" si="221"/>
        <v>5173.9249000000418</v>
      </c>
      <c r="AQ427" s="191">
        <f t="shared" si="244"/>
        <v>161.72404092752919</v>
      </c>
      <c r="AR427" s="191">
        <f t="shared" si="245"/>
        <v>-62.388418123586519</v>
      </c>
      <c r="AS427" s="250">
        <f t="shared" si="248"/>
        <v>0</v>
      </c>
      <c r="AT427" s="250">
        <f t="shared" si="249"/>
        <v>0</v>
      </c>
      <c r="AU427" s="250">
        <f t="shared" si="250"/>
        <v>1</v>
      </c>
      <c r="AV427" s="250">
        <f t="shared" si="251"/>
        <v>0</v>
      </c>
      <c r="AW427" s="250">
        <f t="shared" si="252"/>
        <v>0</v>
      </c>
      <c r="AX427" s="250">
        <f t="shared" si="253"/>
        <v>0</v>
      </c>
      <c r="AY427" s="89"/>
      <c r="AZ427" s="111"/>
      <c r="BA427" s="111"/>
      <c r="BB427" s="111"/>
      <c r="BC427" s="111"/>
      <c r="BD427" s="111"/>
      <c r="BE427" s="111"/>
      <c r="BF427" s="111"/>
      <c r="BG427" s="111"/>
      <c r="BH427" s="89"/>
      <c r="BI427" s="89"/>
      <c r="BJ427" s="89"/>
      <c r="BK427" s="89"/>
      <c r="BL427" s="89"/>
    </row>
    <row r="428" spans="1:64" x14ac:dyDescent="0.25">
      <c r="A428" s="86">
        <f t="shared" si="222"/>
        <v>427</v>
      </c>
      <c r="B428" s="113">
        <v>3.9356622382877675E-3</v>
      </c>
      <c r="C428" s="88"/>
      <c r="D428" s="88"/>
      <c r="E428" s="194">
        <f t="shared" si="225"/>
        <v>6.0482728206957175E-4</v>
      </c>
      <c r="F428" s="89">
        <f t="shared" si="238"/>
        <v>-2.1320205657263175E-3</v>
      </c>
      <c r="G428" s="113">
        <v>0.14201379721472993</v>
      </c>
      <c r="H428" s="88"/>
      <c r="I428" s="84">
        <f t="shared" si="226"/>
        <v>21238.63835756043</v>
      </c>
      <c r="J428" s="84">
        <f t="shared" si="227"/>
        <v>21350.694587085993</v>
      </c>
      <c r="K428" s="84">
        <f t="shared" si="228"/>
        <v>21462.750816611548</v>
      </c>
      <c r="L428" s="84">
        <f t="shared" si="229"/>
        <v>21574.807046137106</v>
      </c>
      <c r="M428" s="108">
        <f>IF(T428&lt;&gt;0,(((G428+1)*('Data Raw'!$N$1007-'Data Raw'!$N$1008)/2+'Data Raw'!$N$1008)*'Data Raw'!$M$1010+'Data Raw'!$M$1009)*AE428+AE428)</f>
        <v>21686.863275662665</v>
      </c>
      <c r="N428" s="84">
        <f t="shared" si="230"/>
        <v>21798.919505188223</v>
      </c>
      <c r="O428" s="84">
        <f t="shared" si="231"/>
        <v>21910.975734713782</v>
      </c>
      <c r="P428" s="84">
        <f t="shared" si="232"/>
        <v>22023.031964239337</v>
      </c>
      <c r="Q428" s="84">
        <f t="shared" si="233"/>
        <v>22135.088193764899</v>
      </c>
      <c r="R428" s="166" t="str">
        <f t="shared" si="239"/>
        <v/>
      </c>
      <c r="S428" s="109">
        <f>'Data Raw'!E470</f>
        <v>21417.25</v>
      </c>
      <c r="T428" s="109">
        <f>'Data Raw'!G470</f>
        <v>21577.64</v>
      </c>
      <c r="U428" s="109">
        <f>'Data Raw'!D470</f>
        <v>21797.62</v>
      </c>
      <c r="V428" s="166" t="str">
        <f t="shared" si="240"/>
        <v/>
      </c>
      <c r="W428" s="89">
        <f t="shared" si="223"/>
        <v>109.2232756626654</v>
      </c>
      <c r="X428" s="89">
        <f t="shared" si="224"/>
        <v>11929.723946482596</v>
      </c>
      <c r="Y428" s="89">
        <f t="shared" si="241"/>
        <v>211.55481888630146</v>
      </c>
      <c r="Z428" s="109">
        <f t="shared" si="234"/>
        <v>380.36999999999898</v>
      </c>
      <c r="AA428" s="89">
        <f t="shared" si="242"/>
        <v>379.15012369248927</v>
      </c>
      <c r="AB428" s="89">
        <f t="shared" si="243"/>
        <v>21355.945210671613</v>
      </c>
      <c r="AC428" s="89">
        <f t="shared" si="246"/>
        <v>22000.154789328386</v>
      </c>
      <c r="AD428" s="89">
        <f t="shared" si="247"/>
        <v>1</v>
      </c>
      <c r="AE428" s="89">
        <f>'Data Raw'!C470</f>
        <v>21678.05</v>
      </c>
      <c r="AF428" s="89"/>
      <c r="AG428" s="89">
        <f t="shared" si="218"/>
        <v>-100.40999999999985</v>
      </c>
      <c r="AH428" s="89">
        <f t="shared" si="219"/>
        <v>8.8132756626655464</v>
      </c>
      <c r="AI428" s="109">
        <f t="shared" si="220"/>
        <v>1</v>
      </c>
      <c r="AJ428" s="109">
        <f t="shared" si="235"/>
        <v>50</v>
      </c>
      <c r="AK428" s="88"/>
      <c r="AL428" s="191" t="str">
        <f t="shared" si="236"/>
        <v/>
      </c>
      <c r="AM428" s="191">
        <f t="shared" si="237"/>
        <v>-100.40999999999985</v>
      </c>
      <c r="AN428" s="88"/>
      <c r="AO428" s="191"/>
      <c r="AP428" s="191">
        <f t="shared" si="221"/>
        <v>10082.168099999972</v>
      </c>
      <c r="AQ428" s="191">
        <f t="shared" si="244"/>
        <v>154.91136971335925</v>
      </c>
      <c r="AR428" s="191">
        <f t="shared" si="245"/>
        <v>-56.643449172942212</v>
      </c>
      <c r="AS428" s="250">
        <f t="shared" si="248"/>
        <v>0</v>
      </c>
      <c r="AT428" s="250">
        <f t="shared" si="249"/>
        <v>0</v>
      </c>
      <c r="AU428" s="250">
        <f t="shared" si="250"/>
        <v>1</v>
      </c>
      <c r="AV428" s="250">
        <f t="shared" si="251"/>
        <v>0</v>
      </c>
      <c r="AW428" s="250">
        <f t="shared" si="252"/>
        <v>0</v>
      </c>
      <c r="AX428" s="250">
        <f t="shared" si="253"/>
        <v>0</v>
      </c>
      <c r="AY428" s="89"/>
      <c r="AZ428" s="111"/>
      <c r="BA428" s="111"/>
      <c r="BB428" s="111"/>
      <c r="BC428" s="111"/>
      <c r="BD428" s="111"/>
      <c r="BE428" s="111"/>
      <c r="BF428" s="111"/>
      <c r="BG428" s="111"/>
      <c r="BH428" s="89"/>
      <c r="BI428" s="89"/>
      <c r="BJ428" s="89"/>
      <c r="BK428" s="89"/>
      <c r="BL428" s="89"/>
    </row>
    <row r="429" spans="1:64" x14ac:dyDescent="0.25">
      <c r="A429" s="86">
        <f t="shared" si="222"/>
        <v>428</v>
      </c>
      <c r="B429" s="113">
        <v>1.0473626647414115E-2</v>
      </c>
      <c r="C429" s="88"/>
      <c r="D429" s="88"/>
      <c r="E429" s="194">
        <f t="shared" si="225"/>
        <v>6.5379644091263477E-3</v>
      </c>
      <c r="F429" s="89">
        <f t="shared" si="238"/>
        <v>-8.9345128360450812E-4</v>
      </c>
      <c r="G429" s="113">
        <v>0.12905982548551659</v>
      </c>
      <c r="H429" s="88"/>
      <c r="I429" s="84">
        <f t="shared" si="226"/>
        <v>21078.053853895886</v>
      </c>
      <c r="J429" s="84">
        <f t="shared" si="227"/>
        <v>21183.831263339041</v>
      </c>
      <c r="K429" s="84">
        <f t="shared" si="228"/>
        <v>21289.608672782189</v>
      </c>
      <c r="L429" s="84">
        <f t="shared" si="229"/>
        <v>21395.386082225341</v>
      </c>
      <c r="M429" s="108">
        <f>IF(T429&lt;&gt;0,(((G429+1)*('Data Raw'!$N$1007-'Data Raw'!$N$1008)/2+'Data Raw'!$N$1008)*'Data Raw'!$M$1010+'Data Raw'!$M$1009)*AE429+AE429)</f>
        <v>21501.163491668492</v>
      </c>
      <c r="N429" s="84">
        <f t="shared" si="230"/>
        <v>21606.940901111644</v>
      </c>
      <c r="O429" s="84">
        <f t="shared" si="231"/>
        <v>21712.718310554796</v>
      </c>
      <c r="P429" s="84">
        <f t="shared" si="232"/>
        <v>21818.495719997944</v>
      </c>
      <c r="Q429" s="84">
        <f t="shared" si="233"/>
        <v>21924.273129441099</v>
      </c>
      <c r="R429" s="166" t="str">
        <f t="shared" si="239"/>
        <v/>
      </c>
      <c r="S429" s="109">
        <f>'Data Raw'!E471</f>
        <v>21422.19</v>
      </c>
      <c r="T429" s="109">
        <f>'Data Raw'!G471</f>
        <v>21678</v>
      </c>
      <c r="U429" s="109">
        <f>'Data Raw'!D471</f>
        <v>21691.67</v>
      </c>
      <c r="V429" s="166" t="str">
        <f t="shared" si="240"/>
        <v/>
      </c>
      <c r="W429" s="89">
        <f t="shared" si="223"/>
        <v>-176.8365083315075</v>
      </c>
      <c r="X429" s="89">
        <f t="shared" si="224"/>
        <v>31271.150678879323</v>
      </c>
      <c r="Y429" s="89">
        <f t="shared" si="241"/>
        <v>206.95196096919767</v>
      </c>
      <c r="Z429" s="109">
        <f t="shared" si="234"/>
        <v>269.47999999999956</v>
      </c>
      <c r="AA429" s="89">
        <f t="shared" si="242"/>
        <v>363.48296316499074</v>
      </c>
      <c r="AB429" s="89">
        <f t="shared" si="243"/>
        <v>21192.522394861382</v>
      </c>
      <c r="AC429" s="89">
        <f t="shared" si="246"/>
        <v>21837.077605138616</v>
      </c>
      <c r="AD429" s="89">
        <f t="shared" si="247"/>
        <v>1</v>
      </c>
      <c r="AE429" s="89">
        <f>'Data Raw'!C471</f>
        <v>21514.799999999999</v>
      </c>
      <c r="AF429" s="89"/>
      <c r="AG429" s="89">
        <f t="shared" si="218"/>
        <v>163.20000000000073</v>
      </c>
      <c r="AH429" s="89">
        <f t="shared" si="219"/>
        <v>-13.636508331506775</v>
      </c>
      <c r="AI429" s="109">
        <f t="shared" si="220"/>
        <v>-1</v>
      </c>
      <c r="AJ429" s="109">
        <f t="shared" si="235"/>
        <v>50</v>
      </c>
      <c r="AK429" s="88"/>
      <c r="AL429" s="191" t="str">
        <f t="shared" si="236"/>
        <v/>
      </c>
      <c r="AM429" s="191">
        <f t="shared" si="237"/>
        <v>-163.20000000000073</v>
      </c>
      <c r="AN429" s="88"/>
      <c r="AO429" s="191"/>
      <c r="AP429" s="191">
        <f t="shared" si="221"/>
        <v>26634.240000000238</v>
      </c>
      <c r="AQ429" s="191">
        <f t="shared" si="244"/>
        <v>155.83232863409719</v>
      </c>
      <c r="AR429" s="191">
        <f t="shared" si="245"/>
        <v>-51.119632335100476</v>
      </c>
      <c r="AS429" s="250">
        <f t="shared" si="248"/>
        <v>0</v>
      </c>
      <c r="AT429" s="250">
        <f t="shared" si="249"/>
        <v>0</v>
      </c>
      <c r="AU429" s="250">
        <f t="shared" si="250"/>
        <v>0</v>
      </c>
      <c r="AV429" s="250">
        <f t="shared" si="251"/>
        <v>1</v>
      </c>
      <c r="AW429" s="250">
        <f t="shared" si="252"/>
        <v>0</v>
      </c>
      <c r="AX429" s="250">
        <f t="shared" si="253"/>
        <v>0</v>
      </c>
      <c r="AY429" s="89"/>
      <c r="AZ429" s="111"/>
      <c r="BA429" s="111"/>
      <c r="BB429" s="111"/>
      <c r="BC429" s="111"/>
      <c r="BD429" s="111"/>
      <c r="BE429" s="111"/>
      <c r="BF429" s="111"/>
      <c r="BG429" s="111"/>
      <c r="BH429" s="89"/>
      <c r="BI429" s="89"/>
      <c r="BJ429" s="89"/>
      <c r="BK429" s="89"/>
      <c r="BL429" s="89"/>
    </row>
    <row r="430" spans="1:64" x14ac:dyDescent="0.25">
      <c r="A430" s="86">
        <f t="shared" si="222"/>
        <v>429</v>
      </c>
      <c r="B430" s="113">
        <v>1.0461066612666421E-2</v>
      </c>
      <c r="C430" s="88"/>
      <c r="D430" s="88"/>
      <c r="E430" s="194">
        <f t="shared" si="225"/>
        <v>-1.2560034747694307E-5</v>
      </c>
      <c r="F430" s="89">
        <f t="shared" si="238"/>
        <v>-7.6760967662496335E-4</v>
      </c>
      <c r="G430" s="113">
        <v>0.15001300295150036</v>
      </c>
      <c r="H430" s="88"/>
      <c r="I430" s="84">
        <f t="shared" si="226"/>
        <v>21060.859359687649</v>
      </c>
      <c r="J430" s="84">
        <f t="shared" si="227"/>
        <v>21164.335340172245</v>
      </c>
      <c r="K430" s="84">
        <f t="shared" si="228"/>
        <v>21267.811320656845</v>
      </c>
      <c r="L430" s="84">
        <f t="shared" si="229"/>
        <v>21371.287301141441</v>
      </c>
      <c r="M430" s="108">
        <f>IF(T430&lt;&gt;0,(((G430+1)*('Data Raw'!$N$1007-'Data Raw'!$N$1008)/2+'Data Raw'!$N$1008)*'Data Raw'!$M$1010+'Data Raw'!$M$1009)*AE430+AE430)</f>
        <v>21474.763281626041</v>
      </c>
      <c r="N430" s="84">
        <f t="shared" si="230"/>
        <v>21578.239262110641</v>
      </c>
      <c r="O430" s="84">
        <f t="shared" si="231"/>
        <v>21681.715242595237</v>
      </c>
      <c r="P430" s="84">
        <f t="shared" si="232"/>
        <v>21785.191223079837</v>
      </c>
      <c r="Q430" s="84">
        <f t="shared" si="233"/>
        <v>21888.667203564433</v>
      </c>
      <c r="R430" s="166" t="str">
        <f t="shared" si="239"/>
        <v/>
      </c>
      <c r="S430" s="109">
        <f>'Data Raw'!E472</f>
        <v>21383.03</v>
      </c>
      <c r="T430" s="109">
        <f>'Data Raw'!G472</f>
        <v>21650.98</v>
      </c>
      <c r="U430" s="109">
        <f>'Data Raw'!D472</f>
        <v>21754.080000000002</v>
      </c>
      <c r="V430" s="166">
        <f t="shared" si="240"/>
        <v>1</v>
      </c>
      <c r="W430" s="89">
        <f t="shared" si="223"/>
        <v>-176.21671837395843</v>
      </c>
      <c r="X430" s="89">
        <f t="shared" si="224"/>
        <v>31052.331834486977</v>
      </c>
      <c r="Y430" s="89">
        <f t="shared" si="241"/>
        <v>202.84653478798938</v>
      </c>
      <c r="Z430" s="109">
        <f t="shared" si="234"/>
        <v>371.05000000000291</v>
      </c>
      <c r="AA430" s="89">
        <f t="shared" si="242"/>
        <v>364.56396842713531</v>
      </c>
      <c r="AB430" s="89">
        <f t="shared" si="243"/>
        <v>21143.299481309758</v>
      </c>
      <c r="AC430" s="89">
        <f t="shared" si="246"/>
        <v>21761.220518690239</v>
      </c>
      <c r="AD430" s="89">
        <f t="shared" si="247"/>
        <v>1</v>
      </c>
      <c r="AE430" s="89">
        <f>'Data Raw'!C472</f>
        <v>21452.26</v>
      </c>
      <c r="AF430" s="89"/>
      <c r="AG430" s="89">
        <f t="shared" si="218"/>
        <v>198.72000000000116</v>
      </c>
      <c r="AH430" s="89">
        <f t="shared" si="219"/>
        <v>22.503281626042735</v>
      </c>
      <c r="AI430" s="109">
        <f t="shared" si="220"/>
        <v>1</v>
      </c>
      <c r="AJ430" s="109">
        <f t="shared" si="235"/>
        <v>50</v>
      </c>
      <c r="AK430" s="88"/>
      <c r="AL430" s="191">
        <f t="shared" si="236"/>
        <v>163.20000000000073</v>
      </c>
      <c r="AM430" s="191" t="str">
        <f t="shared" si="237"/>
        <v/>
      </c>
      <c r="AN430" s="88"/>
      <c r="AO430" s="191"/>
      <c r="AP430" s="191">
        <f t="shared" si="221"/>
        <v>39489.638400000462</v>
      </c>
      <c r="AQ430" s="191">
        <f t="shared" si="244"/>
        <v>160.59762545253096</v>
      </c>
      <c r="AR430" s="191">
        <f t="shared" si="245"/>
        <v>-42.248909335458421</v>
      </c>
      <c r="AS430" s="250">
        <f t="shared" si="248"/>
        <v>0</v>
      </c>
      <c r="AT430" s="250">
        <f t="shared" si="249"/>
        <v>0</v>
      </c>
      <c r="AU430" s="250">
        <f t="shared" si="250"/>
        <v>0</v>
      </c>
      <c r="AV430" s="250">
        <f t="shared" si="251"/>
        <v>1</v>
      </c>
      <c r="AW430" s="250">
        <f t="shared" si="252"/>
        <v>0</v>
      </c>
      <c r="AX430" s="250">
        <f t="shared" si="253"/>
        <v>0</v>
      </c>
      <c r="AY430" s="89"/>
      <c r="AZ430" s="111"/>
      <c r="BA430" s="111"/>
      <c r="BB430" s="111"/>
      <c r="BC430" s="111"/>
      <c r="BD430" s="111"/>
      <c r="BE430" s="111"/>
      <c r="BF430" s="111"/>
      <c r="BG430" s="111"/>
      <c r="BH430" s="89"/>
      <c r="BI430" s="89"/>
      <c r="BJ430" s="89"/>
      <c r="BK430" s="89"/>
      <c r="BL430" s="89"/>
    </row>
    <row r="431" spans="1:64" x14ac:dyDescent="0.25">
      <c r="A431" s="86">
        <f t="shared" si="222"/>
        <v>430</v>
      </c>
      <c r="B431" s="113">
        <v>9.8122199683396121E-3</v>
      </c>
      <c r="C431" s="88"/>
      <c r="D431" s="88"/>
      <c r="E431" s="194">
        <f t="shared" si="225"/>
        <v>-6.4884664432680872E-4</v>
      </c>
      <c r="F431" s="89">
        <f t="shared" si="238"/>
        <v>-7.5064352915379842E-4</v>
      </c>
      <c r="G431" s="113">
        <v>0.17043682023544934</v>
      </c>
      <c r="H431" s="88"/>
      <c r="I431" s="84">
        <f t="shared" si="226"/>
        <v>21465.427013362274</v>
      </c>
      <c r="J431" s="84">
        <f t="shared" si="227"/>
        <v>21566.850280756269</v>
      </c>
      <c r="K431" s="84">
        <f t="shared" si="228"/>
        <v>21668.273548150264</v>
      </c>
      <c r="L431" s="84">
        <f t="shared" si="229"/>
        <v>21769.696815544259</v>
      </c>
      <c r="M431" s="108">
        <f>IF(T431&lt;&gt;0,(((G431+1)*('Data Raw'!$N$1007-'Data Raw'!$N$1008)/2+'Data Raw'!$N$1008)*'Data Raw'!$M$1010+'Data Raw'!$M$1009)*AE431+AE431)</f>
        <v>21871.120082938254</v>
      </c>
      <c r="N431" s="84">
        <f t="shared" si="230"/>
        <v>21972.543350332249</v>
      </c>
      <c r="O431" s="84">
        <f t="shared" si="231"/>
        <v>22073.966617726244</v>
      </c>
      <c r="P431" s="84">
        <f t="shared" si="232"/>
        <v>22175.389885120239</v>
      </c>
      <c r="Q431" s="84">
        <f t="shared" si="233"/>
        <v>22276.813152514234</v>
      </c>
      <c r="R431" s="166" t="str">
        <f t="shared" si="239"/>
        <v/>
      </c>
      <c r="S431" s="109">
        <f>'Data Raw'!E473</f>
        <v>21754.35</v>
      </c>
      <c r="T431" s="109">
        <f>'Data Raw'!G473</f>
        <v>22044.65</v>
      </c>
      <c r="U431" s="109">
        <f>'Data Raw'!D473</f>
        <v>22051.77</v>
      </c>
      <c r="V431" s="166">
        <f t="shared" si="240"/>
        <v>1</v>
      </c>
      <c r="W431" s="89">
        <f t="shared" si="223"/>
        <v>-173.52991706174726</v>
      </c>
      <c r="X431" s="89">
        <f t="shared" si="224"/>
        <v>30112.63211545688</v>
      </c>
      <c r="Y431" s="89">
        <f t="shared" si="241"/>
        <v>198.92314817839534</v>
      </c>
      <c r="Z431" s="109">
        <f t="shared" si="234"/>
        <v>297.42000000000189</v>
      </c>
      <c r="AA431" s="89">
        <f t="shared" si="242"/>
        <v>354.97197293754476</v>
      </c>
      <c r="AB431" s="89">
        <f t="shared" si="243"/>
        <v>21502.580626836934</v>
      </c>
      <c r="AC431" s="89">
        <f t="shared" si="246"/>
        <v>22122.339373163064</v>
      </c>
      <c r="AD431" s="89">
        <f t="shared" si="247"/>
        <v>1</v>
      </c>
      <c r="AE431" s="89">
        <f>'Data Raw'!C473</f>
        <v>21812.46</v>
      </c>
      <c r="AF431" s="89"/>
      <c r="AG431" s="89">
        <f t="shared" si="218"/>
        <v>232.19000000000233</v>
      </c>
      <c r="AH431" s="89">
        <f t="shared" si="219"/>
        <v>58.660082938255073</v>
      </c>
      <c r="AI431" s="109">
        <f t="shared" si="220"/>
        <v>1</v>
      </c>
      <c r="AJ431" s="109">
        <f t="shared" si="235"/>
        <v>50</v>
      </c>
      <c r="AK431" s="88"/>
      <c r="AL431" s="191">
        <f t="shared" si="236"/>
        <v>198.72000000000116</v>
      </c>
      <c r="AM431" s="191" t="str">
        <f t="shared" si="237"/>
        <v/>
      </c>
      <c r="AN431" s="88"/>
      <c r="AO431" s="191"/>
      <c r="AP431" s="191">
        <f t="shared" si="221"/>
        <v>53912.196100001078</v>
      </c>
      <c r="AQ431" s="191">
        <f t="shared" si="244"/>
        <v>168.55233373558332</v>
      </c>
      <c r="AR431" s="191">
        <f t="shared" si="245"/>
        <v>-30.370814442812019</v>
      </c>
      <c r="AS431" s="250">
        <f t="shared" si="248"/>
        <v>0</v>
      </c>
      <c r="AT431" s="250">
        <f t="shared" si="249"/>
        <v>0</v>
      </c>
      <c r="AU431" s="250">
        <f t="shared" si="250"/>
        <v>0</v>
      </c>
      <c r="AV431" s="250">
        <f t="shared" si="251"/>
        <v>1</v>
      </c>
      <c r="AW431" s="250">
        <f t="shared" si="252"/>
        <v>0</v>
      </c>
      <c r="AX431" s="250">
        <f t="shared" si="253"/>
        <v>0</v>
      </c>
      <c r="AY431" s="89"/>
      <c r="AZ431" s="111"/>
      <c r="BA431" s="111"/>
      <c r="BB431" s="111"/>
      <c r="BC431" s="111"/>
      <c r="BD431" s="111"/>
      <c r="BE431" s="111"/>
      <c r="BF431" s="111"/>
      <c r="BG431" s="111"/>
      <c r="BH431" s="89"/>
      <c r="BI431" s="89"/>
      <c r="BJ431" s="89"/>
      <c r="BK431" s="89"/>
      <c r="BL431" s="89"/>
    </row>
    <row r="432" spans="1:64" x14ac:dyDescent="0.25">
      <c r="A432" s="86">
        <f t="shared" si="222"/>
        <v>431</v>
      </c>
      <c r="B432" s="113">
        <v>2.2107143997522126E-3</v>
      </c>
      <c r="C432" s="88"/>
      <c r="D432" s="88"/>
      <c r="E432" s="194">
        <f t="shared" si="225"/>
        <v>-7.6015055685873991E-3</v>
      </c>
      <c r="F432" s="89">
        <f t="shared" si="238"/>
        <v>-1.7293381062157415E-3</v>
      </c>
      <c r="G432" s="113">
        <v>0.19027733046896489</v>
      </c>
      <c r="H432" s="88"/>
      <c r="I432" s="84">
        <f t="shared" si="226"/>
        <v>22084.398798232607</v>
      </c>
      <c r="J432" s="84">
        <f t="shared" si="227"/>
        <v>22183.8603723218</v>
      </c>
      <c r="K432" s="84">
        <f t="shared" si="228"/>
        <v>22283.321946411001</v>
      </c>
      <c r="L432" s="84">
        <f t="shared" si="229"/>
        <v>22382.783520500197</v>
      </c>
      <c r="M432" s="108">
        <f>IF(T432&lt;&gt;0,(((G432+1)*('Data Raw'!$N$1007-'Data Raw'!$N$1008)/2+'Data Raw'!$N$1008)*'Data Raw'!$M$1010+'Data Raw'!$M$1009)*AE432+AE432)</f>
        <v>22482.245094589394</v>
      </c>
      <c r="N432" s="84">
        <f t="shared" si="230"/>
        <v>22581.706668678591</v>
      </c>
      <c r="O432" s="84">
        <f t="shared" si="231"/>
        <v>22681.168242767788</v>
      </c>
      <c r="P432" s="84">
        <f t="shared" si="232"/>
        <v>22780.629816856988</v>
      </c>
      <c r="Q432" s="84">
        <f t="shared" si="233"/>
        <v>22880.091390946181</v>
      </c>
      <c r="R432" s="166" t="str">
        <f t="shared" si="239"/>
        <v/>
      </c>
      <c r="S432" s="109">
        <f>'Data Raw'!E474</f>
        <v>22329.07</v>
      </c>
      <c r="T432" s="109">
        <f>'Data Raw'!G474</f>
        <v>22566.78</v>
      </c>
      <c r="U432" s="109">
        <f>'Data Raw'!D474</f>
        <v>22566.78</v>
      </c>
      <c r="V432" s="166">
        <f t="shared" si="240"/>
        <v>1</v>
      </c>
      <c r="W432" s="89">
        <f t="shared" si="223"/>
        <v>-84.534905410604551</v>
      </c>
      <c r="X432" s="89">
        <f t="shared" si="224"/>
        <v>7146.1502327798589</v>
      </c>
      <c r="Y432" s="89">
        <f t="shared" si="241"/>
        <v>186.9181117571477</v>
      </c>
      <c r="Z432" s="109">
        <f t="shared" si="234"/>
        <v>237.70999999999913</v>
      </c>
      <c r="AA432" s="89">
        <f t="shared" si="242"/>
        <v>338.22026251789538</v>
      </c>
      <c r="AB432" s="89">
        <f t="shared" si="243"/>
        <v>22084.643823003087</v>
      </c>
      <c r="AC432" s="89">
        <f t="shared" si="246"/>
        <v>22688.096176996911</v>
      </c>
      <c r="AD432" s="89">
        <f t="shared" si="247"/>
        <v>1</v>
      </c>
      <c r="AE432" s="89">
        <f>'Data Raw'!C474</f>
        <v>22386.37</v>
      </c>
      <c r="AF432" s="89"/>
      <c r="AG432" s="89">
        <f t="shared" si="218"/>
        <v>180.40999999999985</v>
      </c>
      <c r="AH432" s="89">
        <f t="shared" si="219"/>
        <v>95.875094589395303</v>
      </c>
      <c r="AI432" s="109">
        <f t="shared" si="220"/>
        <v>1</v>
      </c>
      <c r="AJ432" s="109">
        <f t="shared" si="235"/>
        <v>49.730787044598834</v>
      </c>
      <c r="AK432" s="88"/>
      <c r="AL432" s="191">
        <f t="shared" si="236"/>
        <v>232.19000000000233</v>
      </c>
      <c r="AM432" s="191" t="str">
        <f t="shared" si="237"/>
        <v/>
      </c>
      <c r="AN432" s="88"/>
      <c r="AO432" s="191"/>
      <c r="AP432" s="191">
        <f t="shared" si="221"/>
        <v>32547.768099999947</v>
      </c>
      <c r="AQ432" s="191">
        <f t="shared" si="244"/>
        <v>169.86985220940738</v>
      </c>
      <c r="AR432" s="191">
        <f t="shared" si="245"/>
        <v>-17.048259547740315</v>
      </c>
      <c r="AS432" s="250">
        <f t="shared" si="248"/>
        <v>0</v>
      </c>
      <c r="AT432" s="250">
        <f t="shared" si="249"/>
        <v>0</v>
      </c>
      <c r="AU432" s="250">
        <f t="shared" si="250"/>
        <v>0</v>
      </c>
      <c r="AV432" s="250">
        <f t="shared" si="251"/>
        <v>1</v>
      </c>
      <c r="AW432" s="250">
        <f t="shared" si="252"/>
        <v>0</v>
      </c>
      <c r="AX432" s="250">
        <f t="shared" si="253"/>
        <v>0</v>
      </c>
      <c r="AY432" s="89"/>
      <c r="AZ432" s="111"/>
      <c r="BA432" s="111"/>
      <c r="BB432" s="111"/>
      <c r="BC432" s="111"/>
      <c r="BD432" s="111"/>
      <c r="BE432" s="111"/>
      <c r="BF432" s="111"/>
      <c r="BG432" s="111"/>
      <c r="BH432" s="89"/>
      <c r="BI432" s="89"/>
      <c r="BJ432" s="89"/>
      <c r="BK432" s="89"/>
      <c r="BL432" s="89"/>
    </row>
    <row r="433" spans="1:64" x14ac:dyDescent="0.25">
      <c r="A433" s="86">
        <f t="shared" si="222"/>
        <v>432</v>
      </c>
      <c r="B433" s="113">
        <v>4.8831371781763258E-4</v>
      </c>
      <c r="C433" s="88"/>
      <c r="D433" s="88"/>
      <c r="E433" s="194">
        <f t="shared" si="225"/>
        <v>-1.72240068193458E-3</v>
      </c>
      <c r="F433" s="89">
        <f t="shared" si="238"/>
        <v>-1.7283470456041468E-3</v>
      </c>
      <c r="G433" s="113">
        <v>0.19978127675296056</v>
      </c>
      <c r="H433" s="88"/>
      <c r="I433" s="84">
        <f t="shared" si="226"/>
        <v>22355.199453368165</v>
      </c>
      <c r="J433" s="84">
        <f t="shared" si="227"/>
        <v>22448.658509246736</v>
      </c>
      <c r="K433" s="84">
        <f t="shared" si="228"/>
        <v>22542.117565125311</v>
      </c>
      <c r="L433" s="84">
        <f t="shared" si="229"/>
        <v>22635.576621003882</v>
      </c>
      <c r="M433" s="108">
        <f>IF(T433&lt;&gt;0,(((G433+1)*('Data Raw'!$N$1007-'Data Raw'!$N$1008)/2+'Data Raw'!$N$1008)*'Data Raw'!$M$1010+'Data Raw'!$M$1009)*AE433+AE433)</f>
        <v>22729.035676882457</v>
      </c>
      <c r="N433" s="84">
        <f t="shared" si="230"/>
        <v>22822.494732761032</v>
      </c>
      <c r="O433" s="84">
        <f t="shared" si="231"/>
        <v>22915.953788639603</v>
      </c>
      <c r="P433" s="84">
        <f t="shared" si="232"/>
        <v>23009.412844518178</v>
      </c>
      <c r="Q433" s="84">
        <f t="shared" si="233"/>
        <v>23102.871900396749</v>
      </c>
      <c r="R433" s="166" t="str">
        <f t="shared" si="239"/>
        <v/>
      </c>
      <c r="S433" s="109">
        <f>'Data Raw'!E475</f>
        <v>22483.78</v>
      </c>
      <c r="T433" s="109">
        <f>'Data Raw'!G475</f>
        <v>22688.9</v>
      </c>
      <c r="U433" s="109">
        <f>'Data Raw'!D475</f>
        <v>22700.85</v>
      </c>
      <c r="V433" s="166">
        <f t="shared" si="240"/>
        <v>1</v>
      </c>
      <c r="W433" s="89">
        <f t="shared" si="223"/>
        <v>40.1356768824553</v>
      </c>
      <c r="X433" s="89">
        <f t="shared" si="224"/>
        <v>1610.8725588128568</v>
      </c>
      <c r="Y433" s="89">
        <f t="shared" si="241"/>
        <v>173.71617063308355</v>
      </c>
      <c r="Z433" s="109">
        <f t="shared" si="234"/>
        <v>217.06999999999971</v>
      </c>
      <c r="AA433" s="89">
        <f t="shared" si="242"/>
        <v>320.913082158196</v>
      </c>
      <c r="AB433" s="89">
        <f t="shared" si="243"/>
        <v>22327.432776859787</v>
      </c>
      <c r="AC433" s="89">
        <f t="shared" si="246"/>
        <v>22902.40722314021</v>
      </c>
      <c r="AD433" s="89">
        <f t="shared" si="247"/>
        <v>1</v>
      </c>
      <c r="AE433" s="89">
        <f>'Data Raw'!C475</f>
        <v>22614.92</v>
      </c>
      <c r="AF433" s="89"/>
      <c r="AG433" s="89">
        <f t="shared" si="218"/>
        <v>73.980000000003201</v>
      </c>
      <c r="AH433" s="89">
        <f t="shared" si="219"/>
        <v>114.1156768824585</v>
      </c>
      <c r="AI433" s="109">
        <f t="shared" si="220"/>
        <v>1</v>
      </c>
      <c r="AJ433" s="109">
        <f t="shared" si="235"/>
        <v>46.729527939286925</v>
      </c>
      <c r="AK433" s="88"/>
      <c r="AL433" s="191">
        <f t="shared" si="236"/>
        <v>180.40999999999985</v>
      </c>
      <c r="AM433" s="191" t="str">
        <f t="shared" si="237"/>
        <v/>
      </c>
      <c r="AN433" s="88"/>
      <c r="AO433" s="191"/>
      <c r="AP433" s="191">
        <f t="shared" si="221"/>
        <v>5473.0404000004737</v>
      </c>
      <c r="AQ433" s="191">
        <f t="shared" si="244"/>
        <v>159.21542418614027</v>
      </c>
      <c r="AR433" s="191">
        <f t="shared" si="245"/>
        <v>-14.500746446943282</v>
      </c>
      <c r="AS433" s="250">
        <f t="shared" si="248"/>
        <v>0</v>
      </c>
      <c r="AT433" s="250">
        <f t="shared" si="249"/>
        <v>0</v>
      </c>
      <c r="AU433" s="250">
        <f t="shared" si="250"/>
        <v>1</v>
      </c>
      <c r="AV433" s="250">
        <f t="shared" si="251"/>
        <v>0</v>
      </c>
      <c r="AW433" s="250">
        <f t="shared" si="252"/>
        <v>0</v>
      </c>
      <c r="AX433" s="250">
        <f t="shared" si="253"/>
        <v>0</v>
      </c>
      <c r="AY433" s="89"/>
      <c r="AZ433" s="111"/>
      <c r="BA433" s="111"/>
      <c r="BB433" s="111"/>
      <c r="BC433" s="111"/>
      <c r="BD433" s="111"/>
      <c r="BE433" s="111"/>
      <c r="BF433" s="111"/>
      <c r="BG433" s="111"/>
      <c r="BH433" s="89"/>
      <c r="BI433" s="89"/>
      <c r="BJ433" s="89"/>
      <c r="BK433" s="89"/>
      <c r="BL433" s="89"/>
    </row>
    <row r="434" spans="1:64" x14ac:dyDescent="0.25">
      <c r="A434" s="86">
        <f t="shared" si="222"/>
        <v>433</v>
      </c>
      <c r="B434" s="113">
        <v>0.11543425281291568</v>
      </c>
      <c r="C434" s="88"/>
      <c r="D434" s="88"/>
      <c r="E434" s="194">
        <f t="shared" si="225"/>
        <v>0.11494593909509805</v>
      </c>
      <c r="F434" s="89">
        <f t="shared" si="238"/>
        <v>1.4939408117353311E-2</v>
      </c>
      <c r="G434" s="113">
        <v>0.19539461003425204</v>
      </c>
      <c r="H434" s="88"/>
      <c r="I434" s="84">
        <f t="shared" si="226"/>
        <v>22338.431483008051</v>
      </c>
      <c r="J434" s="84">
        <f t="shared" si="227"/>
        <v>22425.289568324595</v>
      </c>
      <c r="K434" s="84">
        <f t="shared" si="228"/>
        <v>22512.147653641136</v>
      </c>
      <c r="L434" s="84">
        <f t="shared" si="229"/>
        <v>22599.00573895768</v>
      </c>
      <c r="M434" s="108">
        <f>IF(T434&lt;&gt;0,(((G434+1)*('Data Raw'!$N$1007-'Data Raw'!$N$1008)/2+'Data Raw'!$N$1008)*'Data Raw'!$M$1010+'Data Raw'!$M$1009)*AE434+AE434)</f>
        <v>22685.86382427422</v>
      </c>
      <c r="N434" s="84">
        <f t="shared" si="230"/>
        <v>22772.72190959076</v>
      </c>
      <c r="O434" s="84">
        <f t="shared" si="231"/>
        <v>22859.579994907304</v>
      </c>
      <c r="P434" s="84">
        <f t="shared" si="232"/>
        <v>22946.438080223845</v>
      </c>
      <c r="Q434" s="84">
        <f t="shared" si="233"/>
        <v>23033.296165540389</v>
      </c>
      <c r="R434" s="166" t="str">
        <f t="shared" si="239"/>
        <v/>
      </c>
      <c r="S434" s="109">
        <f>'Data Raw'!E476</f>
        <v>21992.51</v>
      </c>
      <c r="T434" s="109">
        <f>'Data Raw'!G476</f>
        <v>22069.73</v>
      </c>
      <c r="U434" s="109">
        <f>'Data Raw'!D476</f>
        <v>22623.81</v>
      </c>
      <c r="V434" s="166" t="str">
        <f t="shared" si="240"/>
        <v/>
      </c>
      <c r="W434" s="89">
        <f t="shared" si="223"/>
        <v>616.13382427422039</v>
      </c>
      <c r="X434" s="89">
        <f t="shared" si="224"/>
        <v>379620.88941477588</v>
      </c>
      <c r="Y434" s="89">
        <f t="shared" si="241"/>
        <v>283.0155818656612</v>
      </c>
      <c r="Z434" s="109">
        <f t="shared" si="234"/>
        <v>631.30000000000291</v>
      </c>
      <c r="AA434" s="89">
        <f t="shared" si="242"/>
        <v>365.25407042131127</v>
      </c>
      <c r="AB434" s="89">
        <f t="shared" si="243"/>
        <v>22307.103880165534</v>
      </c>
      <c r="AC434" s="89">
        <f t="shared" si="246"/>
        <v>22852.656119834468</v>
      </c>
      <c r="AD434" s="89" t="str">
        <f t="shared" si="247"/>
        <v/>
      </c>
      <c r="AE434" s="89">
        <f>'Data Raw'!C476</f>
        <v>22579.88</v>
      </c>
      <c r="AF434" s="89"/>
      <c r="AG434" s="89">
        <f t="shared" si="218"/>
        <v>-510.15000000000146</v>
      </c>
      <c r="AH434" s="89">
        <f t="shared" si="219"/>
        <v>105.98382427421893</v>
      </c>
      <c r="AI434" s="109">
        <f t="shared" si="220"/>
        <v>1</v>
      </c>
      <c r="AJ434" s="109">
        <f t="shared" si="235"/>
        <v>43.429042658270888</v>
      </c>
      <c r="AK434" s="88"/>
      <c r="AL434" s="191" t="str">
        <f t="shared" si="236"/>
        <v/>
      </c>
      <c r="AM434" s="191">
        <f t="shared" si="237"/>
        <v>-510.15000000000146</v>
      </c>
      <c r="AN434" s="88"/>
      <c r="AO434" s="191"/>
      <c r="AP434" s="191">
        <f t="shared" si="221"/>
        <v>260253.02250000148</v>
      </c>
      <c r="AQ434" s="191">
        <f t="shared" si="244"/>
        <v>198.20815483212482</v>
      </c>
      <c r="AR434" s="191">
        <f t="shared" si="245"/>
        <v>-84.807427033536385</v>
      </c>
      <c r="AS434" s="250">
        <f t="shared" si="248"/>
        <v>0</v>
      </c>
      <c r="AT434" s="250">
        <f t="shared" si="249"/>
        <v>0</v>
      </c>
      <c r="AU434" s="250">
        <f t="shared" si="250"/>
        <v>0</v>
      </c>
      <c r="AV434" s="250">
        <f t="shared" si="251"/>
        <v>0</v>
      </c>
      <c r="AW434" s="250">
        <f t="shared" si="252"/>
        <v>0</v>
      </c>
      <c r="AX434" s="250">
        <f t="shared" si="253"/>
        <v>0</v>
      </c>
      <c r="AY434" s="89"/>
      <c r="AZ434" s="111"/>
      <c r="BA434" s="111"/>
      <c r="BB434" s="111"/>
      <c r="BC434" s="111"/>
      <c r="BD434" s="111"/>
      <c r="BE434" s="111"/>
      <c r="BF434" s="111"/>
      <c r="BG434" s="111"/>
      <c r="BH434" s="89"/>
      <c r="BI434" s="89"/>
      <c r="BJ434" s="89"/>
      <c r="BK434" s="89"/>
      <c r="BL434" s="89"/>
    </row>
    <row r="435" spans="1:64" x14ac:dyDescent="0.25">
      <c r="A435" s="86">
        <f t="shared" si="222"/>
        <v>434</v>
      </c>
      <c r="B435" s="113">
        <v>3.408022547176405E-2</v>
      </c>
      <c r="C435" s="88"/>
      <c r="D435" s="88"/>
      <c r="E435" s="194">
        <f t="shared" si="225"/>
        <v>-8.135402734115163E-2</v>
      </c>
      <c r="F435" s="89">
        <f t="shared" si="238"/>
        <v>1.1832030518526063E-3</v>
      </c>
      <c r="G435" s="113">
        <v>0.12632588507031234</v>
      </c>
      <c r="H435" s="88"/>
      <c r="I435" s="84">
        <f t="shared" si="226"/>
        <v>21605.301860279069</v>
      </c>
      <c r="J435" s="84">
        <f t="shared" si="227"/>
        <v>21746.809651211897</v>
      </c>
      <c r="K435" s="84">
        <f t="shared" si="228"/>
        <v>21888.317442144729</v>
      </c>
      <c r="L435" s="84">
        <f t="shared" si="229"/>
        <v>22029.825233077558</v>
      </c>
      <c r="M435" s="108">
        <f>IF(T435&lt;&gt;0,(((G435+1)*('Data Raw'!$N$1007-'Data Raw'!$N$1008)/2+'Data Raw'!$N$1008)*'Data Raw'!$M$1010+'Data Raw'!$M$1009)*AE435+AE435)</f>
        <v>22171.33302401039</v>
      </c>
      <c r="N435" s="84">
        <f t="shared" si="230"/>
        <v>22312.840814943222</v>
      </c>
      <c r="O435" s="84">
        <f t="shared" si="231"/>
        <v>22454.34860587605</v>
      </c>
      <c r="P435" s="84">
        <f t="shared" si="232"/>
        <v>22595.856396808882</v>
      </c>
      <c r="Q435" s="84">
        <f t="shared" si="233"/>
        <v>22737.36418774171</v>
      </c>
      <c r="R435" s="166" t="str">
        <f t="shared" si="239"/>
        <v/>
      </c>
      <c r="S435" s="109">
        <f>'Data Raw'!E477</f>
        <v>21631.55</v>
      </c>
      <c r="T435" s="109">
        <f>'Data Raw'!G477</f>
        <v>21842.33</v>
      </c>
      <c r="U435" s="109">
        <f>'Data Raw'!D477</f>
        <v>22284.32</v>
      </c>
      <c r="V435" s="166">
        <f t="shared" si="240"/>
        <v>1</v>
      </c>
      <c r="W435" s="89">
        <f t="shared" si="223"/>
        <v>329.00302401038789</v>
      </c>
      <c r="X435" s="89">
        <f t="shared" si="224"/>
        <v>108242.98980797987</v>
      </c>
      <c r="Y435" s="89">
        <f t="shared" si="241"/>
        <v>290.03199510214944</v>
      </c>
      <c r="Z435" s="109">
        <f t="shared" si="234"/>
        <v>652.77000000000044</v>
      </c>
      <c r="AA435" s="89">
        <f t="shared" si="242"/>
        <v>406.32777464683829</v>
      </c>
      <c r="AB435" s="89">
        <f t="shared" si="243"/>
        <v>21879.804040141888</v>
      </c>
      <c r="AC435" s="89">
        <f t="shared" si="246"/>
        <v>22500.735959858113</v>
      </c>
      <c r="AD435" s="89" t="str">
        <f t="shared" si="247"/>
        <v/>
      </c>
      <c r="AE435" s="89">
        <f>'Data Raw'!C477</f>
        <v>22190.27</v>
      </c>
      <c r="AF435" s="89"/>
      <c r="AG435" s="89">
        <f t="shared" si="218"/>
        <v>-347.93999999999869</v>
      </c>
      <c r="AH435" s="89">
        <f t="shared" si="219"/>
        <v>-18.936975989610801</v>
      </c>
      <c r="AI435" s="109">
        <f t="shared" si="220"/>
        <v>-1</v>
      </c>
      <c r="AJ435" s="109">
        <f t="shared" si="235"/>
        <v>50</v>
      </c>
      <c r="AK435" s="88"/>
      <c r="AL435" s="191">
        <f t="shared" si="236"/>
        <v>510.15000000000146</v>
      </c>
      <c r="AM435" s="191" t="str">
        <f t="shared" si="237"/>
        <v/>
      </c>
      <c r="AN435" s="88"/>
      <c r="AO435" s="191"/>
      <c r="AP435" s="191">
        <f t="shared" si="221"/>
        <v>121062.24359999908</v>
      </c>
      <c r="AQ435" s="191">
        <f t="shared" si="244"/>
        <v>214.84502651744413</v>
      </c>
      <c r="AR435" s="191">
        <f t="shared" si="245"/>
        <v>-75.186968584705312</v>
      </c>
      <c r="AS435" s="250">
        <f t="shared" si="248"/>
        <v>0</v>
      </c>
      <c r="AT435" s="250">
        <f t="shared" si="249"/>
        <v>1</v>
      </c>
      <c r="AU435" s="250">
        <f t="shared" si="250"/>
        <v>0</v>
      </c>
      <c r="AV435" s="250">
        <f t="shared" si="251"/>
        <v>0</v>
      </c>
      <c r="AW435" s="250">
        <f t="shared" si="252"/>
        <v>0</v>
      </c>
      <c r="AX435" s="250">
        <f t="shared" si="253"/>
        <v>0</v>
      </c>
      <c r="AY435" s="89"/>
      <c r="AZ435" s="111"/>
      <c r="BA435" s="111"/>
      <c r="BB435" s="111"/>
      <c r="BC435" s="111"/>
      <c r="BD435" s="111"/>
      <c r="BE435" s="111"/>
      <c r="BF435" s="111"/>
      <c r="BG435" s="111"/>
      <c r="BH435" s="89"/>
      <c r="BI435" s="89"/>
      <c r="BJ435" s="89"/>
      <c r="BK435" s="89"/>
      <c r="BL435" s="89"/>
    </row>
    <row r="436" spans="1:64" x14ac:dyDescent="0.25">
      <c r="A436" s="86">
        <f t="shared" si="222"/>
        <v>435</v>
      </c>
      <c r="B436" s="113">
        <v>1.7935325942984432E-2</v>
      </c>
      <c r="C436" s="88"/>
      <c r="D436" s="88"/>
      <c r="E436" s="194">
        <f t="shared" si="225"/>
        <v>-1.6144899528779618E-2</v>
      </c>
      <c r="F436" s="89">
        <f t="shared" si="238"/>
        <v>-1.2922401739519972E-3</v>
      </c>
      <c r="G436" s="113">
        <v>8.9014517106442856E-2</v>
      </c>
      <c r="H436" s="88"/>
      <c r="I436" s="84">
        <f t="shared" si="226"/>
        <v>21256.341359140402</v>
      </c>
      <c r="J436" s="84">
        <f t="shared" si="227"/>
        <v>21401.357356691475</v>
      </c>
      <c r="K436" s="84">
        <f t="shared" si="228"/>
        <v>21546.373354242551</v>
      </c>
      <c r="L436" s="84">
        <f t="shared" si="229"/>
        <v>21691.389351793623</v>
      </c>
      <c r="M436" s="108">
        <f>IF(T436&lt;&gt;0,(((G436+1)*('Data Raw'!$N$1007-'Data Raw'!$N$1008)/2+'Data Raw'!$N$1008)*'Data Raw'!$M$1010+'Data Raw'!$M$1009)*AE436+AE436)</f>
        <v>21836.405349344699</v>
      </c>
      <c r="N436" s="84">
        <f t="shared" si="230"/>
        <v>21981.421346895775</v>
      </c>
      <c r="O436" s="84">
        <f t="shared" si="231"/>
        <v>22126.437344446847</v>
      </c>
      <c r="P436" s="84">
        <f t="shared" si="232"/>
        <v>22271.453341997923</v>
      </c>
      <c r="Q436" s="84">
        <f t="shared" si="233"/>
        <v>22416.469339548996</v>
      </c>
      <c r="R436" s="166" t="str">
        <f t="shared" si="239"/>
        <v/>
      </c>
      <c r="S436" s="109">
        <f>'Data Raw'!E478</f>
        <v>21703.599999999999</v>
      </c>
      <c r="T436" s="109">
        <f>'Data Raw'!G478</f>
        <v>22072.18</v>
      </c>
      <c r="U436" s="109">
        <f>'Data Raw'!D478</f>
        <v>22072.18</v>
      </c>
      <c r="V436" s="166" t="str">
        <f t="shared" si="240"/>
        <v/>
      </c>
      <c r="W436" s="89">
        <f t="shared" si="223"/>
        <v>-235.77465065530123</v>
      </c>
      <c r="X436" s="89">
        <f t="shared" si="224"/>
        <v>55589.685891629335</v>
      </c>
      <c r="Y436" s="89">
        <f t="shared" si="241"/>
        <v>282.91872507570309</v>
      </c>
      <c r="Z436" s="109">
        <f t="shared" si="234"/>
        <v>368.58000000000175</v>
      </c>
      <c r="AA436" s="89">
        <f t="shared" si="242"/>
        <v>400.93523541157595</v>
      </c>
      <c r="AB436" s="89">
        <f t="shared" si="243"/>
        <v>21575.421391550186</v>
      </c>
      <c r="AC436" s="89">
        <f t="shared" si="246"/>
        <v>22266.178608449813</v>
      </c>
      <c r="AD436" s="89">
        <f t="shared" si="247"/>
        <v>1</v>
      </c>
      <c r="AE436" s="89">
        <f>'Data Raw'!C478</f>
        <v>21920.799999999999</v>
      </c>
      <c r="AF436" s="89"/>
      <c r="AG436" s="89">
        <f t="shared" si="218"/>
        <v>151.38000000000102</v>
      </c>
      <c r="AH436" s="89">
        <f t="shared" si="219"/>
        <v>-84.394650655300211</v>
      </c>
      <c r="AI436" s="109">
        <f t="shared" si="220"/>
        <v>-1</v>
      </c>
      <c r="AJ436" s="109">
        <f t="shared" si="235"/>
        <v>50</v>
      </c>
      <c r="AK436" s="88"/>
      <c r="AL436" s="191" t="str">
        <f t="shared" si="236"/>
        <v/>
      </c>
      <c r="AM436" s="191">
        <f t="shared" si="237"/>
        <v>-151.38000000000102</v>
      </c>
      <c r="AN436" s="88"/>
      <c r="AO436" s="191"/>
      <c r="AP436" s="191">
        <f t="shared" si="221"/>
        <v>22915.904400000309</v>
      </c>
      <c r="AQ436" s="191">
        <f t="shared" si="244"/>
        <v>207.7933569043949</v>
      </c>
      <c r="AR436" s="191">
        <f t="shared" si="245"/>
        <v>-75.125368171308196</v>
      </c>
      <c r="AS436" s="250">
        <f t="shared" si="248"/>
        <v>0</v>
      </c>
      <c r="AT436" s="250">
        <f t="shared" si="249"/>
        <v>0</v>
      </c>
      <c r="AU436" s="250">
        <f t="shared" si="250"/>
        <v>0</v>
      </c>
      <c r="AV436" s="250">
        <f t="shared" si="251"/>
        <v>1</v>
      </c>
      <c r="AW436" s="250">
        <f t="shared" si="252"/>
        <v>0</v>
      </c>
      <c r="AX436" s="250">
        <f t="shared" si="253"/>
        <v>0</v>
      </c>
      <c r="AY436" s="89"/>
      <c r="AZ436" s="111"/>
      <c r="BA436" s="111"/>
      <c r="BB436" s="111"/>
      <c r="BC436" s="111"/>
      <c r="BD436" s="111"/>
      <c r="BE436" s="111"/>
      <c r="BF436" s="111"/>
      <c r="BG436" s="111"/>
      <c r="BH436" s="89"/>
      <c r="BI436" s="89"/>
      <c r="BJ436" s="89"/>
      <c r="BK436" s="89"/>
      <c r="BL436" s="89"/>
    </row>
    <row r="437" spans="1:64" x14ac:dyDescent="0.25">
      <c r="A437" s="86">
        <f t="shared" si="222"/>
        <v>436</v>
      </c>
      <c r="B437" s="113">
        <v>2.4993734699019398E-2</v>
      </c>
      <c r="C437" s="88"/>
      <c r="D437" s="88"/>
      <c r="E437" s="194">
        <f t="shared" si="225"/>
        <v>7.0584087560349659E-3</v>
      </c>
      <c r="F437" s="89">
        <f t="shared" si="238"/>
        <v>-9.9290326811002447E-5</v>
      </c>
      <c r="G437" s="113">
        <v>0.11737262336972275</v>
      </c>
      <c r="H437" s="88"/>
      <c r="I437" s="84">
        <f t="shared" si="226"/>
        <v>21675.364188471311</v>
      </c>
      <c r="J437" s="84">
        <f t="shared" si="227"/>
        <v>21816.823551009162</v>
      </c>
      <c r="K437" s="84">
        <f t="shared" si="228"/>
        <v>21958.282913547013</v>
      </c>
      <c r="L437" s="84">
        <f t="shared" si="229"/>
        <v>22099.742276084864</v>
      </c>
      <c r="M437" s="108">
        <f>IF(T437&lt;&gt;0,(((G437+1)*('Data Raw'!$N$1007-'Data Raw'!$N$1008)/2+'Data Raw'!$N$1008)*'Data Raw'!$M$1010+'Data Raw'!$M$1009)*AE437+AE437)</f>
        <v>22241.201638622715</v>
      </c>
      <c r="N437" s="84">
        <f t="shared" si="230"/>
        <v>22382.661001160566</v>
      </c>
      <c r="O437" s="84">
        <f t="shared" si="231"/>
        <v>22524.120363698417</v>
      </c>
      <c r="P437" s="84">
        <f t="shared" si="232"/>
        <v>22665.579726236268</v>
      </c>
      <c r="Q437" s="84">
        <f t="shared" si="233"/>
        <v>22807.03908877412</v>
      </c>
      <c r="R437" s="166" t="str">
        <f t="shared" si="239"/>
        <v/>
      </c>
      <c r="S437" s="109">
        <f>'Data Raw'!E479</f>
        <v>21930.53</v>
      </c>
      <c r="T437" s="109">
        <f>'Data Raw'!G479</f>
        <v>21958.36</v>
      </c>
      <c r="U437" s="109">
        <f>'Data Raw'!D479</f>
        <v>22311.96</v>
      </c>
      <c r="V437" s="166">
        <f t="shared" si="240"/>
        <v>1</v>
      </c>
      <c r="W437" s="89">
        <f t="shared" si="223"/>
        <v>282.84163862271453</v>
      </c>
      <c r="X437" s="89">
        <f t="shared" si="224"/>
        <v>79999.392538782238</v>
      </c>
      <c r="Y437" s="89">
        <f t="shared" si="241"/>
        <v>282.90771401126295</v>
      </c>
      <c r="Z437" s="109">
        <f t="shared" si="234"/>
        <v>381.43000000000029</v>
      </c>
      <c r="AA437" s="89">
        <f t="shared" si="242"/>
        <v>398.1487732099223</v>
      </c>
      <c r="AB437" s="89">
        <f t="shared" si="243"/>
        <v>21935.435049900159</v>
      </c>
      <c r="AC437" s="89">
        <f t="shared" si="246"/>
        <v>22617.02495009984</v>
      </c>
      <c r="AD437" s="89">
        <f t="shared" si="247"/>
        <v>1</v>
      </c>
      <c r="AE437" s="89">
        <f>'Data Raw'!C479</f>
        <v>22276.23</v>
      </c>
      <c r="AF437" s="89"/>
      <c r="AG437" s="89">
        <f t="shared" si="218"/>
        <v>-317.86999999999898</v>
      </c>
      <c r="AH437" s="89">
        <f t="shared" si="219"/>
        <v>-35.028361377284455</v>
      </c>
      <c r="AI437" s="109">
        <f t="shared" si="220"/>
        <v>-1</v>
      </c>
      <c r="AJ437" s="109">
        <f t="shared" si="235"/>
        <v>50</v>
      </c>
      <c r="AK437" s="88"/>
      <c r="AL437" s="191">
        <f t="shared" si="236"/>
        <v>151.38000000000102</v>
      </c>
      <c r="AM437" s="191" t="str">
        <f t="shared" si="237"/>
        <v/>
      </c>
      <c r="AN437" s="88"/>
      <c r="AO437" s="191"/>
      <c r="AP437" s="191">
        <f t="shared" si="221"/>
        <v>101041.33689999935</v>
      </c>
      <c r="AQ437" s="191">
        <f t="shared" si="244"/>
        <v>220.02409502612869</v>
      </c>
      <c r="AR437" s="191">
        <f t="shared" si="245"/>
        <v>-62.883618985134262</v>
      </c>
      <c r="AS437" s="250">
        <f t="shared" si="248"/>
        <v>0</v>
      </c>
      <c r="AT437" s="250">
        <f t="shared" si="249"/>
        <v>0</v>
      </c>
      <c r="AU437" s="250">
        <f t="shared" si="250"/>
        <v>1</v>
      </c>
      <c r="AV437" s="250">
        <f t="shared" si="251"/>
        <v>0</v>
      </c>
      <c r="AW437" s="250">
        <f t="shared" si="252"/>
        <v>0</v>
      </c>
      <c r="AX437" s="250">
        <f t="shared" si="253"/>
        <v>0</v>
      </c>
      <c r="AY437" s="89"/>
      <c r="AZ437" s="111"/>
      <c r="BA437" s="111"/>
      <c r="BB437" s="111"/>
      <c r="BC437" s="111"/>
      <c r="BD437" s="111"/>
      <c r="BE437" s="111"/>
      <c r="BF437" s="111"/>
      <c r="BG437" s="111"/>
      <c r="BH437" s="89"/>
      <c r="BI437" s="89"/>
      <c r="BJ437" s="89"/>
      <c r="BK437" s="89"/>
      <c r="BL437" s="89"/>
    </row>
    <row r="438" spans="1:64" x14ac:dyDescent="0.25">
      <c r="A438" s="86">
        <f t="shared" si="222"/>
        <v>437</v>
      </c>
      <c r="B438" s="113">
        <v>1.1909502377386817E-3</v>
      </c>
      <c r="C438" s="88"/>
      <c r="D438" s="88"/>
      <c r="E438" s="194">
        <f t="shared" si="225"/>
        <v>-2.3802784461280715E-2</v>
      </c>
      <c r="F438" s="89">
        <f t="shared" si="238"/>
        <v>-3.4855037745923898E-3</v>
      </c>
      <c r="G438" s="113">
        <v>8.5483201423234512E-2</v>
      </c>
      <c r="H438" s="88"/>
      <c r="I438" s="84">
        <f t="shared" si="226"/>
        <v>21155.106485435943</v>
      </c>
      <c r="J438" s="84">
        <f t="shared" si="227"/>
        <v>21296.560342441575</v>
      </c>
      <c r="K438" s="84">
        <f t="shared" si="228"/>
        <v>21438.014199447207</v>
      </c>
      <c r="L438" s="84">
        <f t="shared" si="229"/>
        <v>21579.468056452839</v>
      </c>
      <c r="M438" s="108">
        <f>IF(T438&lt;&gt;0,(((G438+1)*('Data Raw'!$N$1007-'Data Raw'!$N$1008)/2+'Data Raw'!$N$1008)*'Data Raw'!$M$1010+'Data Raw'!$M$1009)*AE438+AE438)</f>
        <v>21720.921913458471</v>
      </c>
      <c r="N438" s="84">
        <f t="shared" si="230"/>
        <v>21862.375770464103</v>
      </c>
      <c r="O438" s="84">
        <f t="shared" si="231"/>
        <v>22003.829627469735</v>
      </c>
      <c r="P438" s="84">
        <f t="shared" si="232"/>
        <v>22145.283484475367</v>
      </c>
      <c r="Q438" s="84">
        <f t="shared" si="233"/>
        <v>22286.737341480999</v>
      </c>
      <c r="R438" s="166" t="str">
        <f t="shared" si="239"/>
        <v/>
      </c>
      <c r="S438" s="109">
        <f>'Data Raw'!E480</f>
        <v>21459.65</v>
      </c>
      <c r="T438" s="109">
        <f>'Data Raw'!G480</f>
        <v>21660.47</v>
      </c>
      <c r="U438" s="109">
        <f>'Data Raw'!D480</f>
        <v>21820.78</v>
      </c>
      <c r="V438" s="166">
        <f t="shared" si="240"/>
        <v>1</v>
      </c>
      <c r="W438" s="89">
        <f t="shared" si="223"/>
        <v>60.451913458469789</v>
      </c>
      <c r="X438" s="89">
        <f t="shared" si="224"/>
        <v>3654.433840790321</v>
      </c>
      <c r="Y438" s="89">
        <f t="shared" si="241"/>
        <v>262.91635870510544</v>
      </c>
      <c r="Z438" s="109">
        <f t="shared" si="234"/>
        <v>361.12999999999738</v>
      </c>
      <c r="AA438" s="89">
        <f t="shared" si="242"/>
        <v>392.86037703707592</v>
      </c>
      <c r="AB438" s="89">
        <f t="shared" si="243"/>
        <v>21472.653542771568</v>
      </c>
      <c r="AC438" s="89">
        <f t="shared" si="246"/>
        <v>22149.506457228435</v>
      </c>
      <c r="AD438" s="89">
        <f t="shared" si="247"/>
        <v>1</v>
      </c>
      <c r="AE438" s="89">
        <f>'Data Raw'!C480</f>
        <v>21811.08</v>
      </c>
      <c r="AF438" s="89"/>
      <c r="AG438" s="89">
        <f t="shared" si="218"/>
        <v>-150.61000000000058</v>
      </c>
      <c r="AH438" s="89">
        <f t="shared" si="219"/>
        <v>-90.158086541530793</v>
      </c>
      <c r="AI438" s="109">
        <f t="shared" si="220"/>
        <v>-1</v>
      </c>
      <c r="AJ438" s="109">
        <f t="shared" si="235"/>
        <v>50</v>
      </c>
      <c r="AK438" s="88"/>
      <c r="AL438" s="191">
        <f t="shared" si="236"/>
        <v>317.86999999999898</v>
      </c>
      <c r="AM438" s="191" t="str">
        <f t="shared" si="237"/>
        <v/>
      </c>
      <c r="AN438" s="88"/>
      <c r="AO438" s="191"/>
      <c r="AP438" s="191">
        <f t="shared" si="221"/>
        <v>22683.372100000175</v>
      </c>
      <c r="AQ438" s="191">
        <f t="shared" si="244"/>
        <v>212.31141780100333</v>
      </c>
      <c r="AR438" s="191">
        <f t="shared" si="245"/>
        <v>-50.604940904102108</v>
      </c>
      <c r="AS438" s="250">
        <f t="shared" si="248"/>
        <v>0</v>
      </c>
      <c r="AT438" s="250">
        <f t="shared" si="249"/>
        <v>0</v>
      </c>
      <c r="AU438" s="250">
        <f t="shared" si="250"/>
        <v>1</v>
      </c>
      <c r="AV438" s="250">
        <f t="shared" si="251"/>
        <v>0</v>
      </c>
      <c r="AW438" s="250">
        <f t="shared" si="252"/>
        <v>0</v>
      </c>
      <c r="AX438" s="250">
        <f t="shared" si="253"/>
        <v>0</v>
      </c>
      <c r="AY438" s="89"/>
      <c r="AZ438" s="111"/>
      <c r="BA438" s="111"/>
      <c r="BB438" s="111"/>
      <c r="BC438" s="111"/>
      <c r="BD438" s="111"/>
      <c r="BE438" s="111"/>
      <c r="BF438" s="111"/>
      <c r="BG438" s="111"/>
      <c r="BH438" s="89"/>
      <c r="BI438" s="89"/>
      <c r="BJ438" s="89"/>
      <c r="BK438" s="89"/>
      <c r="BL438" s="89"/>
    </row>
    <row r="439" spans="1:64" x14ac:dyDescent="0.25">
      <c r="A439" s="86">
        <f t="shared" si="222"/>
        <v>438</v>
      </c>
      <c r="B439" s="113">
        <v>2.3480972423712177E-4</v>
      </c>
      <c r="C439" s="88"/>
      <c r="D439" s="88"/>
      <c r="E439" s="194">
        <f t="shared" si="225"/>
        <v>-9.5614051350155992E-4</v>
      </c>
      <c r="F439" s="89">
        <f t="shared" si="238"/>
        <v>-3.1241661658651279E-3</v>
      </c>
      <c r="G439" s="113">
        <v>7.8200334209830857E-2</v>
      </c>
      <c r="H439" s="88"/>
      <c r="I439" s="84">
        <f t="shared" si="226"/>
        <v>20722.601216808271</v>
      </c>
      <c r="J439" s="84">
        <f t="shared" si="227"/>
        <v>20854.059396160821</v>
      </c>
      <c r="K439" s="84">
        <f t="shared" si="228"/>
        <v>20985.517575513375</v>
      </c>
      <c r="L439" s="84">
        <f t="shared" si="229"/>
        <v>21116.975754865925</v>
      </c>
      <c r="M439" s="108">
        <f>IF(T439&lt;&gt;0,(((G439+1)*('Data Raw'!$N$1007-'Data Raw'!$N$1008)/2+'Data Raw'!$N$1008)*'Data Raw'!$M$1010+'Data Raw'!$M$1009)*AE439+AE439)</f>
        <v>21248.433934218479</v>
      </c>
      <c r="N439" s="84">
        <f t="shared" si="230"/>
        <v>21379.892113571033</v>
      </c>
      <c r="O439" s="84">
        <f t="shared" si="231"/>
        <v>21511.350292923584</v>
      </c>
      <c r="P439" s="84">
        <f t="shared" si="232"/>
        <v>21642.808472276138</v>
      </c>
      <c r="Q439" s="84">
        <f t="shared" si="233"/>
        <v>21774.266651628688</v>
      </c>
      <c r="R439" s="166" t="str">
        <f t="shared" si="239"/>
        <v/>
      </c>
      <c r="S439" s="109">
        <f>'Data Raw'!E481</f>
        <v>21085.72</v>
      </c>
      <c r="T439" s="109">
        <f>'Data Raw'!G481</f>
        <v>21222.16</v>
      </c>
      <c r="U439" s="109">
        <f>'Data Raw'!D481</f>
        <v>21349.17</v>
      </c>
      <c r="V439" s="166">
        <f t="shared" si="240"/>
        <v>1</v>
      </c>
      <c r="W439" s="89">
        <f t="shared" si="223"/>
        <v>26.273934218479553</v>
      </c>
      <c r="X439" s="89">
        <f t="shared" si="224"/>
        <v>690.31961931699072</v>
      </c>
      <c r="Y439" s="89">
        <f t="shared" si="241"/>
        <v>243.61573655124141</v>
      </c>
      <c r="Z439" s="109">
        <f t="shared" si="234"/>
        <v>263.44999999999709</v>
      </c>
      <c r="AA439" s="89">
        <f t="shared" si="242"/>
        <v>374.37318031749322</v>
      </c>
      <c r="AB439" s="89">
        <f t="shared" si="243"/>
        <v>21015.238679518483</v>
      </c>
      <c r="AC439" s="89">
        <f t="shared" si="246"/>
        <v>21683.101320481514</v>
      </c>
      <c r="AD439" s="89">
        <f t="shared" si="247"/>
        <v>1</v>
      </c>
      <c r="AE439" s="89">
        <f>'Data Raw'!C481</f>
        <v>21349.17</v>
      </c>
      <c r="AF439" s="89"/>
      <c r="AG439" s="89">
        <f t="shared" si="218"/>
        <v>-127.0099999999984</v>
      </c>
      <c r="AH439" s="89">
        <f t="shared" si="219"/>
        <v>-100.73606578151885</v>
      </c>
      <c r="AI439" s="109">
        <f t="shared" si="220"/>
        <v>-1</v>
      </c>
      <c r="AJ439" s="109">
        <f t="shared" si="235"/>
        <v>50</v>
      </c>
      <c r="AK439" s="88"/>
      <c r="AL439" s="191">
        <f t="shared" si="236"/>
        <v>150.61000000000058</v>
      </c>
      <c r="AM439" s="191" t="str">
        <f t="shared" si="237"/>
        <v/>
      </c>
      <c r="AN439" s="88"/>
      <c r="AO439" s="191"/>
      <c r="AP439" s="191">
        <f t="shared" si="221"/>
        <v>16131.540099999593</v>
      </c>
      <c r="AQ439" s="191">
        <f t="shared" si="244"/>
        <v>202.83348248978055</v>
      </c>
      <c r="AR439" s="191">
        <f t="shared" si="245"/>
        <v>-40.782254061460861</v>
      </c>
      <c r="AS439" s="250">
        <f t="shared" si="248"/>
        <v>0</v>
      </c>
      <c r="AT439" s="250">
        <f t="shared" si="249"/>
        <v>0</v>
      </c>
      <c r="AU439" s="250">
        <f t="shared" si="250"/>
        <v>1</v>
      </c>
      <c r="AV439" s="250">
        <f t="shared" si="251"/>
        <v>0</v>
      </c>
      <c r="AW439" s="250">
        <f t="shared" si="252"/>
        <v>0</v>
      </c>
      <c r="AX439" s="250">
        <f t="shared" si="253"/>
        <v>0</v>
      </c>
      <c r="AY439" s="89"/>
      <c r="AZ439" s="111"/>
      <c r="BA439" s="111"/>
      <c r="BB439" s="111"/>
      <c r="BC439" s="111"/>
      <c r="BD439" s="111"/>
      <c r="BE439" s="111"/>
      <c r="BF439" s="111"/>
      <c r="BG439" s="111"/>
      <c r="BH439" s="89"/>
      <c r="BI439" s="89"/>
      <c r="BJ439" s="89"/>
      <c r="BK439" s="89"/>
      <c r="BL439" s="89"/>
    </row>
    <row r="440" spans="1:64" x14ac:dyDescent="0.25">
      <c r="A440" s="86">
        <f t="shared" si="222"/>
        <v>439</v>
      </c>
      <c r="B440" s="113">
        <v>4.5460445290546056E-3</v>
      </c>
      <c r="C440" s="88"/>
      <c r="D440" s="88"/>
      <c r="E440" s="194">
        <f t="shared" si="225"/>
        <v>4.3112348048174841E-3</v>
      </c>
      <c r="F440" s="89">
        <f t="shared" si="238"/>
        <v>-2.0619660271961834E-3</v>
      </c>
      <c r="G440" s="113">
        <v>7.5557504661522668E-2</v>
      </c>
      <c r="H440" s="88"/>
      <c r="I440" s="84">
        <f t="shared" si="226"/>
        <v>20696.190712461179</v>
      </c>
      <c r="J440" s="84">
        <f t="shared" si="227"/>
        <v>20817.998580736799</v>
      </c>
      <c r="K440" s="84">
        <f t="shared" si="228"/>
        <v>20939.80644901242</v>
      </c>
      <c r="L440" s="84">
        <f t="shared" si="229"/>
        <v>21061.61431728804</v>
      </c>
      <c r="M440" s="108">
        <f>IF(T440&lt;&gt;0,(((G440+1)*('Data Raw'!$N$1007-'Data Raw'!$N$1008)/2+'Data Raw'!$N$1008)*'Data Raw'!$M$1010+'Data Raw'!$M$1009)*AE440+AE440)</f>
        <v>21183.422185563661</v>
      </c>
      <c r="N440" s="84">
        <f t="shared" si="230"/>
        <v>21305.230053839281</v>
      </c>
      <c r="O440" s="84">
        <f t="shared" si="231"/>
        <v>21427.037922114901</v>
      </c>
      <c r="P440" s="84">
        <f t="shared" si="232"/>
        <v>21548.845790390522</v>
      </c>
      <c r="Q440" s="84">
        <f t="shared" si="233"/>
        <v>21670.653658666142</v>
      </c>
      <c r="R440" s="166" t="str">
        <f t="shared" si="239"/>
        <v/>
      </c>
      <c r="S440" s="109">
        <f>'Data Raw'!E482</f>
        <v>21259.21</v>
      </c>
      <c r="T440" s="109">
        <f>'Data Raw'!G482</f>
        <v>21298.7</v>
      </c>
      <c r="U440" s="109">
        <f>'Data Raw'!D482</f>
        <v>21512.21</v>
      </c>
      <c r="V440" s="166" t="str">
        <f t="shared" si="240"/>
        <v/>
      </c>
      <c r="W440" s="89">
        <f t="shared" si="223"/>
        <v>-115.27781443634012</v>
      </c>
      <c r="X440" s="89">
        <f t="shared" si="224"/>
        <v>13288.974501219267</v>
      </c>
      <c r="Y440" s="89">
        <f t="shared" si="241"/>
        <v>229.71433722083185</v>
      </c>
      <c r="Z440" s="109">
        <f t="shared" si="234"/>
        <v>253</v>
      </c>
      <c r="AA440" s="89">
        <f t="shared" si="242"/>
        <v>357.03415455785137</v>
      </c>
      <c r="AB440" s="89">
        <f t="shared" si="243"/>
        <v>20970.17279673013</v>
      </c>
      <c r="AC440" s="89">
        <f t="shared" si="246"/>
        <v>21606.607203269868</v>
      </c>
      <c r="AD440" s="89">
        <f t="shared" si="247"/>
        <v>1</v>
      </c>
      <c r="AE440" s="89">
        <f>'Data Raw'!C482</f>
        <v>21288.39</v>
      </c>
      <c r="AF440" s="89"/>
      <c r="AG440" s="89">
        <f t="shared" si="218"/>
        <v>10.31000000000131</v>
      </c>
      <c r="AH440" s="89">
        <f t="shared" si="219"/>
        <v>-104.96781443633881</v>
      </c>
      <c r="AI440" s="109">
        <f t="shared" si="220"/>
        <v>-1</v>
      </c>
      <c r="AJ440" s="109">
        <f t="shared" si="235"/>
        <v>50</v>
      </c>
      <c r="AK440" s="88"/>
      <c r="AL440" s="191" t="str">
        <f t="shared" si="236"/>
        <v/>
      </c>
      <c r="AM440" s="191">
        <f t="shared" si="237"/>
        <v>-10.31000000000131</v>
      </c>
      <c r="AN440" s="88"/>
      <c r="AO440" s="191"/>
      <c r="AP440" s="191">
        <f t="shared" si="221"/>
        <v>106.29610000002701</v>
      </c>
      <c r="AQ440" s="191">
        <f t="shared" si="244"/>
        <v>181.44198443536061</v>
      </c>
      <c r="AR440" s="191">
        <f t="shared" si="245"/>
        <v>-48.272352785471242</v>
      </c>
      <c r="AS440" s="250">
        <f t="shared" si="248"/>
        <v>0</v>
      </c>
      <c r="AT440" s="250">
        <f t="shared" si="249"/>
        <v>0</v>
      </c>
      <c r="AU440" s="250">
        <f t="shared" si="250"/>
        <v>0</v>
      </c>
      <c r="AV440" s="250">
        <f t="shared" si="251"/>
        <v>1</v>
      </c>
      <c r="AW440" s="250">
        <f t="shared" si="252"/>
        <v>0</v>
      </c>
      <c r="AX440" s="250">
        <f t="shared" si="253"/>
        <v>0</v>
      </c>
      <c r="AY440" s="89"/>
      <c r="AZ440" s="111"/>
      <c r="BA440" s="111"/>
      <c r="BB440" s="111"/>
      <c r="BC440" s="111"/>
      <c r="BD440" s="111"/>
      <c r="BE440" s="111"/>
      <c r="BF440" s="111"/>
      <c r="BG440" s="111"/>
      <c r="BH440" s="89"/>
      <c r="BI440" s="89"/>
      <c r="BJ440" s="89"/>
      <c r="BK440" s="89"/>
      <c r="BL440" s="89"/>
    </row>
    <row r="441" spans="1:64" x14ac:dyDescent="0.25">
      <c r="A441" s="86">
        <f t="shared" si="222"/>
        <v>440</v>
      </c>
      <c r="B441" s="113">
        <v>2.2954883226973945E-3</v>
      </c>
      <c r="C441" s="88"/>
      <c r="D441" s="88"/>
      <c r="E441" s="194">
        <f t="shared" si="225"/>
        <v>-2.2505562063572112E-3</v>
      </c>
      <c r="F441" s="89">
        <f t="shared" si="238"/>
        <v>-2.0889074813620449E-3</v>
      </c>
      <c r="G441" s="113">
        <v>8.8818135009730736E-2</v>
      </c>
      <c r="H441" s="88"/>
      <c r="I441" s="84">
        <f t="shared" si="226"/>
        <v>20742.19303683205</v>
      </c>
      <c r="J441" s="84">
        <f t="shared" si="227"/>
        <v>20857.050205442461</v>
      </c>
      <c r="K441" s="84">
        <f t="shared" si="228"/>
        <v>20971.90737405288</v>
      </c>
      <c r="L441" s="84">
        <f t="shared" si="229"/>
        <v>21086.764542663295</v>
      </c>
      <c r="M441" s="108">
        <f>IF(T441&lt;&gt;0,(((G441+1)*('Data Raw'!$N$1007-'Data Raw'!$N$1008)/2+'Data Raw'!$N$1008)*'Data Raw'!$M$1010+'Data Raw'!$M$1009)*AE441+AE441)</f>
        <v>21201.62171127371</v>
      </c>
      <c r="N441" s="84">
        <f t="shared" si="230"/>
        <v>21316.478879884125</v>
      </c>
      <c r="O441" s="84">
        <f t="shared" si="231"/>
        <v>21431.336048494541</v>
      </c>
      <c r="P441" s="84">
        <f t="shared" si="232"/>
        <v>21546.193217104959</v>
      </c>
      <c r="Q441" s="84">
        <f t="shared" si="233"/>
        <v>21661.050385715371</v>
      </c>
      <c r="R441" s="166" t="str">
        <f t="shared" si="239"/>
        <v/>
      </c>
      <c r="S441" s="109">
        <f>'Data Raw'!E483</f>
        <v>21178.87</v>
      </c>
      <c r="T441" s="109">
        <f>'Data Raw'!G483</f>
        <v>21283.52</v>
      </c>
      <c r="U441" s="109">
        <f>'Data Raw'!D483</f>
        <v>21443.48</v>
      </c>
      <c r="V441" s="166">
        <f t="shared" si="240"/>
        <v>1</v>
      </c>
      <c r="W441" s="89">
        <f t="shared" si="223"/>
        <v>-81.898288726290048</v>
      </c>
      <c r="X441" s="89">
        <f t="shared" si="224"/>
        <v>6707.3296962947679</v>
      </c>
      <c r="Y441" s="89">
        <f t="shared" si="241"/>
        <v>214.91506297177403</v>
      </c>
      <c r="Z441" s="109">
        <f t="shared" si="234"/>
        <v>264.61000000000058</v>
      </c>
      <c r="AA441" s="89">
        <f t="shared" si="242"/>
        <v>343.83070390672981</v>
      </c>
      <c r="AB441" s="89">
        <f t="shared" si="243"/>
        <v>20980.420968625829</v>
      </c>
      <c r="AC441" s="89">
        <f t="shared" si="246"/>
        <v>21587.379031374174</v>
      </c>
      <c r="AD441" s="89">
        <f t="shared" si="247"/>
        <v>1</v>
      </c>
      <c r="AE441" s="89">
        <f>'Data Raw'!C483</f>
        <v>21283.9</v>
      </c>
      <c r="AF441" s="89"/>
      <c r="AG441" s="89">
        <f t="shared" si="218"/>
        <v>-0.38000000000101863</v>
      </c>
      <c r="AH441" s="89">
        <f t="shared" si="219"/>
        <v>-82.278288726291066</v>
      </c>
      <c r="AI441" s="109">
        <f t="shared" si="220"/>
        <v>-1</v>
      </c>
      <c r="AJ441" s="109">
        <f t="shared" si="235"/>
        <v>50</v>
      </c>
      <c r="AK441" s="88"/>
      <c r="AL441" s="191">
        <f t="shared" si="236"/>
        <v>10.31000000000131</v>
      </c>
      <c r="AM441" s="191" t="str">
        <f t="shared" si="237"/>
        <v/>
      </c>
      <c r="AN441" s="88"/>
      <c r="AO441" s="191"/>
      <c r="AP441" s="191">
        <f t="shared" si="221"/>
        <v>0.14440000000077416</v>
      </c>
      <c r="AQ441" s="191">
        <f t="shared" si="244"/>
        <v>161.3239861647651</v>
      </c>
      <c r="AR441" s="191">
        <f t="shared" si="245"/>
        <v>-53.591076807008932</v>
      </c>
      <c r="AS441" s="250">
        <f t="shared" si="248"/>
        <v>0</v>
      </c>
      <c r="AT441" s="250">
        <f t="shared" si="249"/>
        <v>0</v>
      </c>
      <c r="AU441" s="250">
        <f t="shared" si="250"/>
        <v>0</v>
      </c>
      <c r="AV441" s="250">
        <f t="shared" si="251"/>
        <v>1</v>
      </c>
      <c r="AW441" s="250">
        <f t="shared" si="252"/>
        <v>0</v>
      </c>
      <c r="AX441" s="250">
        <f t="shared" si="253"/>
        <v>0</v>
      </c>
      <c r="AY441" s="89"/>
      <c r="AZ441" s="111"/>
      <c r="BA441" s="111"/>
      <c r="BB441" s="111"/>
      <c r="BC441" s="111"/>
      <c r="BD441" s="111"/>
      <c r="BE441" s="111"/>
      <c r="BF441" s="111"/>
      <c r="BG441" s="111"/>
      <c r="BH441" s="89"/>
      <c r="BI441" s="89"/>
      <c r="BJ441" s="89"/>
      <c r="BK441" s="89"/>
      <c r="BL441" s="89"/>
    </row>
    <row r="442" spans="1:64" x14ac:dyDescent="0.25">
      <c r="A442" s="86">
        <f t="shared" si="222"/>
        <v>441</v>
      </c>
      <c r="B442" s="113">
        <v>9.9342031464184022E-2</v>
      </c>
      <c r="C442" s="88"/>
      <c r="D442" s="88"/>
      <c r="E442" s="194">
        <f t="shared" si="225"/>
        <v>9.7046543141486627E-2</v>
      </c>
      <c r="F442" s="89">
        <f t="shared" si="238"/>
        <v>1.2073299750473479E-2</v>
      </c>
      <c r="G442" s="113">
        <v>9.8470204183857546E-2</v>
      </c>
      <c r="H442" s="88"/>
      <c r="I442" s="84">
        <f t="shared" si="226"/>
        <v>20659.04128042399</v>
      </c>
      <c r="J442" s="84">
        <f t="shared" si="227"/>
        <v>20766.498811909874</v>
      </c>
      <c r="K442" s="84">
        <f t="shared" si="228"/>
        <v>20873.956343395763</v>
      </c>
      <c r="L442" s="84">
        <f t="shared" si="229"/>
        <v>20981.413874881648</v>
      </c>
      <c r="M442" s="108">
        <f>IF(T442&lt;&gt;0,(((G442+1)*('Data Raw'!$N$1007-'Data Raw'!$N$1008)/2+'Data Raw'!$N$1008)*'Data Raw'!$M$1010+'Data Raw'!$M$1009)*AE442+AE442)</f>
        <v>21088.871406367536</v>
      </c>
      <c r="N442" s="84">
        <f t="shared" si="230"/>
        <v>21196.328937853425</v>
      </c>
      <c r="O442" s="84">
        <f t="shared" si="231"/>
        <v>21303.786469339309</v>
      </c>
      <c r="P442" s="84">
        <f t="shared" si="232"/>
        <v>21411.244000825198</v>
      </c>
      <c r="Q442" s="84">
        <f t="shared" si="233"/>
        <v>21518.701532311083</v>
      </c>
      <c r="R442" s="166" t="str">
        <f t="shared" si="239"/>
        <v/>
      </c>
      <c r="S442" s="109">
        <f>'Data Raw'!E484</f>
        <v>21151.27</v>
      </c>
      <c r="T442" s="109">
        <f>'Data Raw'!G484</f>
        <v>21624.36</v>
      </c>
      <c r="U442" s="109">
        <f>'Data Raw'!D484</f>
        <v>21637.55</v>
      </c>
      <c r="V442" s="166" t="str">
        <f t="shared" si="240"/>
        <v/>
      </c>
      <c r="W442" s="89">
        <f t="shared" si="223"/>
        <v>-535.48859363246447</v>
      </c>
      <c r="X442" s="89">
        <f t="shared" si="224"/>
        <v>286748.03391047468</v>
      </c>
      <c r="Y442" s="89">
        <f t="shared" si="241"/>
        <v>283.82060220786457</v>
      </c>
      <c r="Z442" s="109">
        <f t="shared" si="234"/>
        <v>486.27999999999884</v>
      </c>
      <c r="AA442" s="89">
        <f t="shared" si="242"/>
        <v>364.18060334862537</v>
      </c>
      <c r="AB442" s="89">
        <f t="shared" si="243"/>
        <v>20861.993901679281</v>
      </c>
      <c r="AC442" s="89">
        <f t="shared" si="246"/>
        <v>21446.506098320719</v>
      </c>
      <c r="AD442" s="89" t="str">
        <f t="shared" si="247"/>
        <v/>
      </c>
      <c r="AE442" s="89">
        <f>'Data Raw'!C484</f>
        <v>21154.25</v>
      </c>
      <c r="AF442" s="89"/>
      <c r="AG442" s="89">
        <f t="shared" si="218"/>
        <v>470.11000000000058</v>
      </c>
      <c r="AH442" s="89">
        <f t="shared" si="219"/>
        <v>-65.37859363246389</v>
      </c>
      <c r="AI442" s="109">
        <f t="shared" si="220"/>
        <v>-1</v>
      </c>
      <c r="AJ442" s="109">
        <f t="shared" si="235"/>
        <v>50</v>
      </c>
      <c r="AK442" s="88"/>
      <c r="AL442" s="191" t="str">
        <f t="shared" si="236"/>
        <v/>
      </c>
      <c r="AM442" s="191">
        <f t="shared" si="237"/>
        <v>-470.11000000000058</v>
      </c>
      <c r="AN442" s="88"/>
      <c r="AO442" s="191"/>
      <c r="AP442" s="191">
        <f t="shared" si="221"/>
        <v>221003.41210000054</v>
      </c>
      <c r="AQ442" s="191">
        <f t="shared" si="244"/>
        <v>195.63354325756904</v>
      </c>
      <c r="AR442" s="191">
        <f t="shared" si="245"/>
        <v>-88.187058950295523</v>
      </c>
      <c r="AS442" s="250">
        <f t="shared" si="248"/>
        <v>0</v>
      </c>
      <c r="AT442" s="250">
        <f t="shared" si="249"/>
        <v>0</v>
      </c>
      <c r="AU442" s="250">
        <f t="shared" si="250"/>
        <v>0</v>
      </c>
      <c r="AV442" s="250">
        <f t="shared" si="251"/>
        <v>0</v>
      </c>
      <c r="AW442" s="250">
        <f t="shared" si="252"/>
        <v>0</v>
      </c>
      <c r="AX442" s="250">
        <f t="shared" si="253"/>
        <v>0</v>
      </c>
      <c r="AY442" s="89"/>
      <c r="AZ442" s="111"/>
      <c r="BA442" s="111"/>
      <c r="BB442" s="111"/>
      <c r="BC442" s="111"/>
      <c r="BD442" s="111"/>
      <c r="BE442" s="111"/>
      <c r="BF442" s="111"/>
      <c r="BG442" s="111"/>
      <c r="BH442" s="89"/>
      <c r="BI442" s="89"/>
      <c r="BJ442" s="89"/>
      <c r="BK442" s="89"/>
      <c r="BL442" s="89"/>
    </row>
    <row r="443" spans="1:64" x14ac:dyDescent="0.25">
      <c r="A443" s="86">
        <f t="shared" si="222"/>
        <v>442</v>
      </c>
      <c r="B443" s="113">
        <v>5.6303006315959366E-2</v>
      </c>
      <c r="C443" s="88"/>
      <c r="D443" s="88"/>
      <c r="E443" s="194">
        <f t="shared" si="225"/>
        <v>-4.3039025148224656E-2</v>
      </c>
      <c r="F443" s="89">
        <f t="shared" si="238"/>
        <v>4.2001104792308893E-3</v>
      </c>
      <c r="G443" s="113">
        <v>0.16111318466058142</v>
      </c>
      <c r="H443" s="88"/>
      <c r="I443" s="84">
        <f t="shared" si="226"/>
        <v>21033.63451959434</v>
      </c>
      <c r="J443" s="84">
        <f t="shared" si="227"/>
        <v>21175.544820698269</v>
      </c>
      <c r="K443" s="84">
        <f t="shared" si="228"/>
        <v>21317.455121802202</v>
      </c>
      <c r="L443" s="84">
        <f t="shared" si="229"/>
        <v>21459.365422906132</v>
      </c>
      <c r="M443" s="108">
        <f>IF(T443&lt;&gt;0,(((G443+1)*('Data Raw'!$N$1007-'Data Raw'!$N$1008)/2+'Data Raw'!$N$1008)*'Data Raw'!$M$1010+'Data Raw'!$M$1009)*AE443+AE443)</f>
        <v>21601.275724010065</v>
      </c>
      <c r="N443" s="84">
        <f t="shared" si="230"/>
        <v>21743.186025113999</v>
      </c>
      <c r="O443" s="84">
        <f t="shared" si="231"/>
        <v>21885.096326217928</v>
      </c>
      <c r="P443" s="84">
        <f t="shared" si="232"/>
        <v>22027.006627321862</v>
      </c>
      <c r="Q443" s="84">
        <f t="shared" si="233"/>
        <v>22168.916928425791</v>
      </c>
      <c r="R443" s="166" t="str">
        <f t="shared" si="239"/>
        <v/>
      </c>
      <c r="S443" s="109">
        <f>'Data Raw'!E485</f>
        <v>21157.52</v>
      </c>
      <c r="T443" s="109">
        <f>'Data Raw'!G485</f>
        <v>21190.42</v>
      </c>
      <c r="U443" s="109">
        <f>'Data Raw'!D485</f>
        <v>21579.99</v>
      </c>
      <c r="V443" s="166" t="str">
        <f t="shared" si="240"/>
        <v/>
      </c>
      <c r="W443" s="89">
        <f t="shared" si="223"/>
        <v>410.85572401006721</v>
      </c>
      <c r="X443" s="89">
        <f t="shared" si="224"/>
        <v>168802.42595183651</v>
      </c>
      <c r="Y443" s="89">
        <f t="shared" si="241"/>
        <v>305.22292353941799</v>
      </c>
      <c r="Z443" s="109">
        <f t="shared" si="234"/>
        <v>422.47000000000116</v>
      </c>
      <c r="AA443" s="89">
        <f t="shared" si="242"/>
        <v>372.50766001310762</v>
      </c>
      <c r="AB443" s="89">
        <f t="shared" si="243"/>
        <v>21249.886487153668</v>
      </c>
      <c r="AC443" s="89">
        <f t="shared" si="246"/>
        <v>21868.993512846329</v>
      </c>
      <c r="AD443" s="89" t="str">
        <f t="shared" si="247"/>
        <v/>
      </c>
      <c r="AE443" s="89">
        <f>'Data Raw'!C485</f>
        <v>21559.439999999999</v>
      </c>
      <c r="AF443" s="89"/>
      <c r="AG443" s="89">
        <f t="shared" si="218"/>
        <v>-369.02000000000044</v>
      </c>
      <c r="AH443" s="89">
        <f t="shared" si="219"/>
        <v>41.83572401006677</v>
      </c>
      <c r="AI443" s="109">
        <f t="shared" si="220"/>
        <v>1</v>
      </c>
      <c r="AJ443" s="109">
        <f t="shared" si="235"/>
        <v>50</v>
      </c>
      <c r="AK443" s="88"/>
      <c r="AL443" s="191" t="str">
        <f t="shared" si="236"/>
        <v/>
      </c>
      <c r="AM443" s="191">
        <f t="shared" si="237"/>
        <v>-369.02000000000044</v>
      </c>
      <c r="AN443" s="88"/>
      <c r="AO443" s="191"/>
      <c r="AP443" s="191">
        <f t="shared" si="221"/>
        <v>136175.76040000032</v>
      </c>
      <c r="AQ443" s="191">
        <f t="shared" si="244"/>
        <v>214.8987051178392</v>
      </c>
      <c r="AR443" s="191">
        <f t="shared" si="245"/>
        <v>-90.324218421578792</v>
      </c>
      <c r="AS443" s="250">
        <f t="shared" si="248"/>
        <v>0</v>
      </c>
      <c r="AT443" s="250">
        <f t="shared" si="249"/>
        <v>1</v>
      </c>
      <c r="AU443" s="250">
        <f t="shared" si="250"/>
        <v>0</v>
      </c>
      <c r="AV443" s="250">
        <f t="shared" si="251"/>
        <v>0</v>
      </c>
      <c r="AW443" s="250">
        <f t="shared" si="252"/>
        <v>0</v>
      </c>
      <c r="AX443" s="250">
        <f t="shared" si="253"/>
        <v>0</v>
      </c>
      <c r="AY443" s="89"/>
      <c r="AZ443" s="111"/>
      <c r="BA443" s="111"/>
      <c r="BB443" s="111"/>
      <c r="BC443" s="111"/>
      <c r="BD443" s="111"/>
      <c r="BE443" s="111"/>
      <c r="BF443" s="111"/>
      <c r="BG443" s="111"/>
      <c r="BH443" s="89"/>
      <c r="BI443" s="89"/>
      <c r="BJ443" s="89"/>
      <c r="BK443" s="89"/>
      <c r="BL443" s="89"/>
    </row>
    <row r="444" spans="1:64" x14ac:dyDescent="0.25">
      <c r="A444" s="86">
        <f t="shared" si="222"/>
        <v>443</v>
      </c>
      <c r="B444" s="113">
        <v>3.0561213946113743E-2</v>
      </c>
      <c r="C444" s="88"/>
      <c r="D444" s="88"/>
      <c r="E444" s="194">
        <f t="shared" si="225"/>
        <v>-2.5741792369845622E-2</v>
      </c>
      <c r="F444" s="89">
        <f t="shared" si="238"/>
        <v>-7.7304213494327079E-5</v>
      </c>
      <c r="G444" s="113">
        <v>0.11358529690233161</v>
      </c>
      <c r="H444" s="88"/>
      <c r="I444" s="84">
        <f t="shared" si="226"/>
        <v>20260.393745711805</v>
      </c>
      <c r="J444" s="84">
        <f t="shared" si="227"/>
        <v>20413.005207481514</v>
      </c>
      <c r="K444" s="84">
        <f t="shared" si="228"/>
        <v>20565.616669251223</v>
      </c>
      <c r="L444" s="84">
        <f t="shared" si="229"/>
        <v>20718.228131020933</v>
      </c>
      <c r="M444" s="108">
        <f>IF(T444&lt;&gt;0,(((G444+1)*('Data Raw'!$N$1007-'Data Raw'!$N$1008)/2+'Data Raw'!$N$1008)*'Data Raw'!$M$1010+'Data Raw'!$M$1009)*AE444+AE444)</f>
        <v>20870.839592790642</v>
      </c>
      <c r="N444" s="84">
        <f t="shared" si="230"/>
        <v>21023.451054560352</v>
      </c>
      <c r="O444" s="84">
        <f t="shared" si="231"/>
        <v>21176.062516330061</v>
      </c>
      <c r="P444" s="84">
        <f t="shared" si="232"/>
        <v>21328.67397809977</v>
      </c>
      <c r="Q444" s="84">
        <f t="shared" si="233"/>
        <v>21481.28543986948</v>
      </c>
      <c r="R444" s="166" t="str">
        <f t="shared" si="239"/>
        <v/>
      </c>
      <c r="S444" s="109">
        <f>'Data Raw'!E486</f>
        <v>20799.91</v>
      </c>
      <c r="T444" s="109">
        <f>'Data Raw'!G486</f>
        <v>21164.42</v>
      </c>
      <c r="U444" s="109">
        <f>'Data Raw'!D486</f>
        <v>21230.15</v>
      </c>
      <c r="V444" s="166" t="str">
        <f t="shared" si="240"/>
        <v/>
      </c>
      <c r="W444" s="89">
        <f t="shared" si="223"/>
        <v>-293.58040720935605</v>
      </c>
      <c r="X444" s="89">
        <f t="shared" si="224"/>
        <v>86189.455497211326</v>
      </c>
      <c r="Y444" s="89">
        <f t="shared" si="241"/>
        <v>303.58704419488458</v>
      </c>
      <c r="Z444" s="109">
        <f t="shared" si="234"/>
        <v>430.2400000000016</v>
      </c>
      <c r="AA444" s="89">
        <f t="shared" si="242"/>
        <v>380.75513715409249</v>
      </c>
      <c r="AB444" s="89">
        <f t="shared" si="243"/>
        <v>20593.448488988859</v>
      </c>
      <c r="AC444" s="89">
        <f t="shared" si="246"/>
        <v>21226.711511011144</v>
      </c>
      <c r="AD444" s="89">
        <f t="shared" si="247"/>
        <v>1</v>
      </c>
      <c r="AE444" s="89">
        <f>'Data Raw'!C486</f>
        <v>20910.080000000002</v>
      </c>
      <c r="AF444" s="89"/>
      <c r="AG444" s="89">
        <f t="shared" si="218"/>
        <v>254.33999999999651</v>
      </c>
      <c r="AH444" s="89">
        <f t="shared" si="219"/>
        <v>-39.240407209359546</v>
      </c>
      <c r="AI444" s="109">
        <f t="shared" si="220"/>
        <v>-1</v>
      </c>
      <c r="AJ444" s="109">
        <f t="shared" si="235"/>
        <v>50</v>
      </c>
      <c r="AK444" s="88"/>
      <c r="AL444" s="191" t="str">
        <f t="shared" si="236"/>
        <v/>
      </c>
      <c r="AM444" s="191">
        <f t="shared" si="237"/>
        <v>-254.33999999999651</v>
      </c>
      <c r="AN444" s="88"/>
      <c r="AO444" s="191"/>
      <c r="AP444" s="191">
        <f t="shared" si="221"/>
        <v>64688.835599998223</v>
      </c>
      <c r="AQ444" s="191">
        <f t="shared" si="244"/>
        <v>219.28107121585668</v>
      </c>
      <c r="AR444" s="191">
        <f t="shared" si="245"/>
        <v>-84.305972979027899</v>
      </c>
      <c r="AS444" s="250">
        <f t="shared" si="248"/>
        <v>0</v>
      </c>
      <c r="AT444" s="250">
        <f t="shared" si="249"/>
        <v>0</v>
      </c>
      <c r="AU444" s="250">
        <f t="shared" si="250"/>
        <v>0</v>
      </c>
      <c r="AV444" s="250">
        <f t="shared" si="251"/>
        <v>1</v>
      </c>
      <c r="AW444" s="250">
        <f t="shared" si="252"/>
        <v>0</v>
      </c>
      <c r="AX444" s="250">
        <f t="shared" si="253"/>
        <v>0</v>
      </c>
      <c r="AY444" s="89"/>
      <c r="AZ444" s="111"/>
      <c r="BA444" s="111"/>
      <c r="BB444" s="111"/>
      <c r="BC444" s="111"/>
      <c r="BD444" s="111"/>
      <c r="BE444" s="111"/>
      <c r="BF444" s="111"/>
      <c r="BG444" s="111"/>
      <c r="BH444" s="89"/>
      <c r="BI444" s="89"/>
      <c r="BJ444" s="89"/>
      <c r="BK444" s="89"/>
      <c r="BL444" s="89"/>
    </row>
    <row r="445" spans="1:64" x14ac:dyDescent="0.25">
      <c r="A445" s="86">
        <f t="shared" si="222"/>
        <v>444</v>
      </c>
      <c r="B445" s="113">
        <v>6.8519351084681355E-3</v>
      </c>
      <c r="C445" s="88"/>
      <c r="D445" s="88"/>
      <c r="E445" s="194">
        <f t="shared" si="225"/>
        <v>-2.3709278837645606E-2</v>
      </c>
      <c r="F445" s="89">
        <f t="shared" si="238"/>
        <v>-3.4533005883730815E-3</v>
      </c>
      <c r="G445" s="113">
        <v>0.14810191633580902</v>
      </c>
      <c r="H445" s="88"/>
      <c r="I445" s="84">
        <f t="shared" si="226"/>
        <v>20647.762855001056</v>
      </c>
      <c r="J445" s="84">
        <f t="shared" si="227"/>
        <v>20799.556377098499</v>
      </c>
      <c r="K445" s="84">
        <f t="shared" si="228"/>
        <v>20951.349899195942</v>
      </c>
      <c r="L445" s="84">
        <f t="shared" si="229"/>
        <v>21103.143421293382</v>
      </c>
      <c r="M445" s="108">
        <f>IF(T445&lt;&gt;0,(((G445+1)*('Data Raw'!$N$1007-'Data Raw'!$N$1008)/2+'Data Raw'!$N$1008)*'Data Raw'!$M$1010+'Data Raw'!$M$1009)*AE445+AE445)</f>
        <v>21254.936943390825</v>
      </c>
      <c r="N445" s="84">
        <f t="shared" si="230"/>
        <v>21406.730465488268</v>
      </c>
      <c r="O445" s="84">
        <f t="shared" si="231"/>
        <v>21558.523987585708</v>
      </c>
      <c r="P445" s="84">
        <f t="shared" si="232"/>
        <v>21710.317509683151</v>
      </c>
      <c r="Q445" s="84">
        <f t="shared" si="233"/>
        <v>21862.111031780594</v>
      </c>
      <c r="R445" s="166" t="str">
        <f t="shared" si="239"/>
        <v/>
      </c>
      <c r="S445" s="109">
        <f>'Data Raw'!E487</f>
        <v>21074.94</v>
      </c>
      <c r="T445" s="109">
        <f>'Data Raw'!G487</f>
        <v>21113.759999999998</v>
      </c>
      <c r="U445" s="109">
        <f>'Data Raw'!D487</f>
        <v>21237.88</v>
      </c>
      <c r="V445" s="166" t="str">
        <f t="shared" si="240"/>
        <v/>
      </c>
      <c r="W445" s="89">
        <f t="shared" si="223"/>
        <v>141.17694339082664</v>
      </c>
      <c r="X445" s="89">
        <f t="shared" si="224"/>
        <v>19930.929345176668</v>
      </c>
      <c r="Y445" s="89">
        <f t="shared" si="241"/>
        <v>286.08727184027941</v>
      </c>
      <c r="Z445" s="109">
        <f t="shared" si="234"/>
        <v>162.94000000000233</v>
      </c>
      <c r="AA445" s="89">
        <f t="shared" si="242"/>
        <v>349.63868898922249</v>
      </c>
      <c r="AB445" s="89">
        <f t="shared" si="243"/>
        <v>20912.278133419019</v>
      </c>
      <c r="AC445" s="89">
        <f t="shared" si="246"/>
        <v>21559.561866580978</v>
      </c>
      <c r="AD445" s="89">
        <f t="shared" si="247"/>
        <v>1</v>
      </c>
      <c r="AE445" s="89">
        <f>'Data Raw'!C487</f>
        <v>21235.919999999998</v>
      </c>
      <c r="AF445" s="89"/>
      <c r="AG445" s="89">
        <f t="shared" si="218"/>
        <v>-122.15999999999985</v>
      </c>
      <c r="AH445" s="89">
        <f t="shared" si="219"/>
        <v>19.016943390826782</v>
      </c>
      <c r="AI445" s="109">
        <f t="shared" si="220"/>
        <v>1</v>
      </c>
      <c r="AJ445" s="109">
        <f t="shared" si="235"/>
        <v>50</v>
      </c>
      <c r="AK445" s="88"/>
      <c r="AL445" s="191" t="str">
        <f t="shared" si="236"/>
        <v/>
      </c>
      <c r="AM445" s="191">
        <f t="shared" si="237"/>
        <v>-122.15999999999985</v>
      </c>
      <c r="AN445" s="88"/>
      <c r="AO445" s="191"/>
      <c r="AP445" s="191">
        <f t="shared" si="221"/>
        <v>14923.065599999965</v>
      </c>
      <c r="AQ445" s="191">
        <f t="shared" si="244"/>
        <v>208.48984108076149</v>
      </c>
      <c r="AR445" s="191">
        <f t="shared" si="245"/>
        <v>-77.59743075951792</v>
      </c>
      <c r="AS445" s="250">
        <f t="shared" si="248"/>
        <v>0</v>
      </c>
      <c r="AT445" s="250">
        <f t="shared" si="249"/>
        <v>0</v>
      </c>
      <c r="AU445" s="250">
        <f t="shared" si="250"/>
        <v>1</v>
      </c>
      <c r="AV445" s="250">
        <f t="shared" si="251"/>
        <v>0</v>
      </c>
      <c r="AW445" s="250">
        <f t="shared" si="252"/>
        <v>0</v>
      </c>
      <c r="AX445" s="250">
        <f t="shared" si="253"/>
        <v>0</v>
      </c>
      <c r="AY445" s="89"/>
      <c r="AZ445" s="111"/>
      <c r="BA445" s="111"/>
      <c r="BB445" s="111"/>
      <c r="BC445" s="111"/>
      <c r="BD445" s="111"/>
      <c r="BE445" s="111"/>
      <c r="BF445" s="111"/>
      <c r="BG445" s="111"/>
      <c r="BH445" s="89"/>
      <c r="BI445" s="89"/>
      <c r="BJ445" s="89"/>
      <c r="BK445" s="89"/>
      <c r="BL445" s="89"/>
    </row>
    <row r="446" spans="1:64" x14ac:dyDescent="0.25">
      <c r="A446" s="86">
        <f t="shared" si="222"/>
        <v>445</v>
      </c>
      <c r="B446" s="113">
        <v>3.0863595727189875E-2</v>
      </c>
      <c r="C446" s="88"/>
      <c r="D446" s="88"/>
      <c r="E446" s="194">
        <f t="shared" si="225"/>
        <v>2.4011660618721738E-2</v>
      </c>
      <c r="F446" s="89">
        <f t="shared" si="238"/>
        <v>4.7026529835474985E-4</v>
      </c>
      <c r="G446" s="113">
        <v>0.13298725647269485</v>
      </c>
      <c r="H446" s="88"/>
      <c r="I446" s="84">
        <f t="shared" si="226"/>
        <v>20537.941939576478</v>
      </c>
      <c r="J446" s="84">
        <f t="shared" si="227"/>
        <v>20680.985575496616</v>
      </c>
      <c r="K446" s="84">
        <f t="shared" si="228"/>
        <v>20824.029211416757</v>
      </c>
      <c r="L446" s="84">
        <f t="shared" si="229"/>
        <v>20967.072847336894</v>
      </c>
      <c r="M446" s="108">
        <f>IF(T446&lt;&gt;0,(((G446+1)*('Data Raw'!$N$1007-'Data Raw'!$N$1008)/2+'Data Raw'!$N$1008)*'Data Raw'!$M$1010+'Data Raw'!$M$1009)*AE446+AE446)</f>
        <v>21110.116483257036</v>
      </c>
      <c r="N446" s="84">
        <f t="shared" si="230"/>
        <v>21253.160119177177</v>
      </c>
      <c r="O446" s="84">
        <f t="shared" si="231"/>
        <v>21396.203755097315</v>
      </c>
      <c r="P446" s="84">
        <f t="shared" si="232"/>
        <v>21539.247391017456</v>
      </c>
      <c r="Q446" s="84">
        <f t="shared" si="233"/>
        <v>21682.291026937593</v>
      </c>
      <c r="R446" s="166" t="str">
        <f t="shared" si="239"/>
        <v/>
      </c>
      <c r="S446" s="109">
        <f>'Data Raw'!E488</f>
        <v>20726.830000000002</v>
      </c>
      <c r="T446" s="109">
        <f>'Data Raw'!G488</f>
        <v>20812.169999999998</v>
      </c>
      <c r="U446" s="109">
        <f>'Data Raw'!D488</f>
        <v>21117.58</v>
      </c>
      <c r="V446" s="166">
        <f t="shared" si="240"/>
        <v>1</v>
      </c>
      <c r="W446" s="89">
        <f t="shared" si="223"/>
        <v>297.94648325703747</v>
      </c>
      <c r="X446" s="89">
        <f t="shared" si="224"/>
        <v>88772.106885236106</v>
      </c>
      <c r="Y446" s="89">
        <f t="shared" si="241"/>
        <v>287.81136420016492</v>
      </c>
      <c r="Z446" s="109">
        <f t="shared" si="234"/>
        <v>390.75</v>
      </c>
      <c r="AA446" s="89">
        <f t="shared" si="242"/>
        <v>355.51173341933355</v>
      </c>
      <c r="AB446" s="89">
        <f t="shared" si="243"/>
        <v>20819.647114359163</v>
      </c>
      <c r="AC446" s="89">
        <f t="shared" si="246"/>
        <v>21414.032885640838</v>
      </c>
      <c r="AD446" s="89" t="str">
        <f t="shared" si="247"/>
        <v/>
      </c>
      <c r="AE446" s="89">
        <f>'Data Raw'!C488</f>
        <v>21116.84</v>
      </c>
      <c r="AF446" s="89"/>
      <c r="AG446" s="89">
        <f t="shared" si="218"/>
        <v>-304.67000000000189</v>
      </c>
      <c r="AH446" s="89">
        <f t="shared" si="219"/>
        <v>-6.7235167429644207</v>
      </c>
      <c r="AI446" s="109">
        <f t="shared" si="220"/>
        <v>-1</v>
      </c>
      <c r="AJ446" s="109">
        <f t="shared" si="235"/>
        <v>50</v>
      </c>
      <c r="AK446" s="88"/>
      <c r="AL446" s="191">
        <f t="shared" si="236"/>
        <v>122.15999999999985</v>
      </c>
      <c r="AM446" s="191" t="str">
        <f t="shared" si="237"/>
        <v/>
      </c>
      <c r="AN446" s="88"/>
      <c r="AO446" s="191"/>
      <c r="AP446" s="191">
        <f t="shared" si="221"/>
        <v>92823.808900001153</v>
      </c>
      <c r="AQ446" s="191">
        <f t="shared" si="244"/>
        <v>219.17652540512154</v>
      </c>
      <c r="AR446" s="191">
        <f t="shared" si="245"/>
        <v>-68.634838795043379</v>
      </c>
      <c r="AS446" s="250">
        <f t="shared" si="248"/>
        <v>0</v>
      </c>
      <c r="AT446" s="250">
        <f t="shared" si="249"/>
        <v>1</v>
      </c>
      <c r="AU446" s="250">
        <f t="shared" si="250"/>
        <v>0</v>
      </c>
      <c r="AV446" s="250">
        <f t="shared" si="251"/>
        <v>0</v>
      </c>
      <c r="AW446" s="250">
        <f t="shared" si="252"/>
        <v>0</v>
      </c>
      <c r="AX446" s="250">
        <f t="shared" si="253"/>
        <v>0</v>
      </c>
      <c r="AY446" s="89"/>
      <c r="AZ446" s="111"/>
      <c r="BA446" s="111"/>
      <c r="BB446" s="111"/>
      <c r="BC446" s="111"/>
      <c r="BD446" s="111"/>
      <c r="BE446" s="111"/>
      <c r="BF446" s="111"/>
      <c r="BG446" s="111"/>
      <c r="BH446" s="89"/>
      <c r="BI446" s="89"/>
      <c r="BJ446" s="89"/>
      <c r="BK446" s="89"/>
      <c r="BL446" s="89"/>
    </row>
    <row r="447" spans="1:64" x14ac:dyDescent="0.25">
      <c r="A447" s="86">
        <f t="shared" si="222"/>
        <v>446</v>
      </c>
      <c r="B447" s="113">
        <v>4.1356835148946836E-3</v>
      </c>
      <c r="C447" s="88"/>
      <c r="D447" s="88"/>
      <c r="E447" s="194">
        <f t="shared" si="225"/>
        <v>-2.6727912212295191E-2</v>
      </c>
      <c r="F447" s="89">
        <f t="shared" si="238"/>
        <v>-3.4151886317380989E-3</v>
      </c>
      <c r="G447" s="113">
        <v>9.6775711032280706E-2</v>
      </c>
      <c r="H447" s="88"/>
      <c r="I447" s="84">
        <f t="shared" si="226"/>
        <v>20303.858296673054</v>
      </c>
      <c r="J447" s="84">
        <f t="shared" si="227"/>
        <v>20447.763978773139</v>
      </c>
      <c r="K447" s="84">
        <f t="shared" si="228"/>
        <v>20591.66966087322</v>
      </c>
      <c r="L447" s="84">
        <f t="shared" si="229"/>
        <v>20735.575342973305</v>
      </c>
      <c r="M447" s="108">
        <f>IF(T447&lt;&gt;0,(((G447+1)*('Data Raw'!$N$1007-'Data Raw'!$N$1008)/2+'Data Raw'!$N$1008)*'Data Raw'!$M$1010+'Data Raw'!$M$1009)*AE447+AE447)</f>
        <v>20879.481025073386</v>
      </c>
      <c r="N447" s="84">
        <f t="shared" si="230"/>
        <v>21023.386707173468</v>
      </c>
      <c r="O447" s="84">
        <f t="shared" si="231"/>
        <v>21167.292389273553</v>
      </c>
      <c r="P447" s="84">
        <f t="shared" si="232"/>
        <v>21311.198071373634</v>
      </c>
      <c r="Q447" s="84">
        <f t="shared" si="233"/>
        <v>21455.103753473719</v>
      </c>
      <c r="R447" s="166" t="str">
        <f t="shared" si="239"/>
        <v/>
      </c>
      <c r="S447" s="109">
        <f>'Data Raw'!E489</f>
        <v>20887.7</v>
      </c>
      <c r="T447" s="109">
        <f>'Data Raw'!G489</f>
        <v>20987.67</v>
      </c>
      <c r="U447" s="109">
        <f>'Data Raw'!D489</f>
        <v>21306.54</v>
      </c>
      <c r="V447" s="166" t="str">
        <f t="shared" si="240"/>
        <v/>
      </c>
      <c r="W447" s="89">
        <f t="shared" si="223"/>
        <v>-108.18897492661199</v>
      </c>
      <c r="X447" s="89">
        <f t="shared" si="224"/>
        <v>11704.854295671077</v>
      </c>
      <c r="Y447" s="89">
        <f t="shared" si="241"/>
        <v>269.58092939975</v>
      </c>
      <c r="Z447" s="109">
        <f t="shared" si="234"/>
        <v>418.84000000000015</v>
      </c>
      <c r="AA447" s="89">
        <f t="shared" si="242"/>
        <v>364.55862864514307</v>
      </c>
      <c r="AB447" s="89">
        <f t="shared" si="243"/>
        <v>20644.885026593565</v>
      </c>
      <c r="AC447" s="89">
        <f t="shared" si="246"/>
        <v>21249.254973406434</v>
      </c>
      <c r="AD447" s="89">
        <f t="shared" si="247"/>
        <v>1</v>
      </c>
      <c r="AE447" s="89">
        <f>'Data Raw'!C489</f>
        <v>20947.07</v>
      </c>
      <c r="AF447" s="89"/>
      <c r="AG447" s="89">
        <f t="shared" si="218"/>
        <v>40.599999999998545</v>
      </c>
      <c r="AH447" s="89">
        <f t="shared" si="219"/>
        <v>-67.588974926613446</v>
      </c>
      <c r="AI447" s="109">
        <f t="shared" si="220"/>
        <v>-1</v>
      </c>
      <c r="AJ447" s="109">
        <f t="shared" si="235"/>
        <v>50</v>
      </c>
      <c r="AK447" s="88"/>
      <c r="AL447" s="191" t="str">
        <f t="shared" si="236"/>
        <v/>
      </c>
      <c r="AM447" s="191">
        <f t="shared" si="237"/>
        <v>-40.599999999998545</v>
      </c>
      <c r="AN447" s="88"/>
      <c r="AO447" s="191"/>
      <c r="AP447" s="191">
        <f t="shared" si="221"/>
        <v>1648.3599999998819</v>
      </c>
      <c r="AQ447" s="191">
        <f t="shared" si="244"/>
        <v>199.33468924899677</v>
      </c>
      <c r="AR447" s="191">
        <f t="shared" si="245"/>
        <v>-70.246240150753238</v>
      </c>
      <c r="AS447" s="250">
        <f t="shared" si="248"/>
        <v>0</v>
      </c>
      <c r="AT447" s="250">
        <f t="shared" si="249"/>
        <v>0</v>
      </c>
      <c r="AU447" s="250">
        <f t="shared" si="250"/>
        <v>0</v>
      </c>
      <c r="AV447" s="250">
        <f t="shared" si="251"/>
        <v>1</v>
      </c>
      <c r="AW447" s="250">
        <f t="shared" si="252"/>
        <v>0</v>
      </c>
      <c r="AX447" s="250">
        <f t="shared" si="253"/>
        <v>0</v>
      </c>
      <c r="AY447" s="89"/>
      <c r="AZ447" s="111"/>
      <c r="BA447" s="111"/>
      <c r="BB447" s="111"/>
      <c r="BC447" s="111"/>
      <c r="BD447" s="111"/>
      <c r="BE447" s="111"/>
      <c r="BF447" s="111"/>
      <c r="BG447" s="111"/>
      <c r="BH447" s="89"/>
      <c r="BI447" s="89"/>
      <c r="BJ447" s="89"/>
      <c r="BK447" s="89"/>
      <c r="BL447" s="89"/>
    </row>
    <row r="448" spans="1:64" x14ac:dyDescent="0.25">
      <c r="A448" s="86">
        <f t="shared" si="222"/>
        <v>447</v>
      </c>
      <c r="B448" s="113">
        <v>1.3133871708232303E-2</v>
      </c>
      <c r="C448" s="88"/>
      <c r="D448" s="88"/>
      <c r="E448" s="194">
        <f t="shared" si="225"/>
        <v>8.9981881933376192E-3</v>
      </c>
      <c r="F448" s="89">
        <f t="shared" si="238"/>
        <v>-1.6418490852987107E-3</v>
      </c>
      <c r="G448" s="113">
        <v>0.10967461866771809</v>
      </c>
      <c r="H448" s="88"/>
      <c r="I448" s="84">
        <f t="shared" si="226"/>
        <v>20373.553969472065</v>
      </c>
      <c r="J448" s="84">
        <f t="shared" si="227"/>
        <v>20508.344434171944</v>
      </c>
      <c r="K448" s="84">
        <f t="shared" si="228"/>
        <v>20643.134898871816</v>
      </c>
      <c r="L448" s="84">
        <f t="shared" si="229"/>
        <v>20777.925363571692</v>
      </c>
      <c r="M448" s="108">
        <f>IF(T448&lt;&gt;0,(((G448+1)*('Data Raw'!$N$1007-'Data Raw'!$N$1008)/2+'Data Raw'!$N$1008)*'Data Raw'!$M$1010+'Data Raw'!$M$1009)*AE448+AE448)</f>
        <v>20912.715828271568</v>
      </c>
      <c r="N448" s="84">
        <f t="shared" si="230"/>
        <v>21047.506292971444</v>
      </c>
      <c r="O448" s="84">
        <f t="shared" si="231"/>
        <v>21182.29675767132</v>
      </c>
      <c r="P448" s="84">
        <f t="shared" si="232"/>
        <v>21317.087222371192</v>
      </c>
      <c r="Q448" s="84">
        <f t="shared" si="233"/>
        <v>21451.877687071072</v>
      </c>
      <c r="R448" s="166" t="str">
        <f t="shared" si="239"/>
        <v/>
      </c>
      <c r="S448" s="109">
        <f>'Data Raw'!E490</f>
        <v>20703.740000000002</v>
      </c>
      <c r="T448" s="109">
        <f>'Data Raw'!G490</f>
        <v>20719.810000000001</v>
      </c>
      <c r="U448" s="109">
        <f>'Data Raw'!D490</f>
        <v>21056.68</v>
      </c>
      <c r="V448" s="166">
        <f t="shared" si="240"/>
        <v>1</v>
      </c>
      <c r="W448" s="89">
        <f t="shared" si="223"/>
        <v>192.90582827156686</v>
      </c>
      <c r="X448" s="89">
        <f t="shared" si="224"/>
        <v>37212.658581139243</v>
      </c>
      <c r="Y448" s="89">
        <f t="shared" si="241"/>
        <v>260.01536316075556</v>
      </c>
      <c r="Z448" s="109">
        <f t="shared" si="234"/>
        <v>352.93999999999869</v>
      </c>
      <c r="AA448" s="89">
        <f t="shared" si="242"/>
        <v>362.89882455297953</v>
      </c>
      <c r="AB448" s="89">
        <f t="shared" si="243"/>
        <v>20648.75516565163</v>
      </c>
      <c r="AC448" s="89">
        <f t="shared" si="246"/>
        <v>21268.504834348372</v>
      </c>
      <c r="AD448" s="89">
        <f t="shared" si="247"/>
        <v>1</v>
      </c>
      <c r="AE448" s="89">
        <f>'Data Raw'!C490</f>
        <v>20958.63</v>
      </c>
      <c r="AF448" s="89"/>
      <c r="AG448" s="89">
        <f t="shared" si="218"/>
        <v>-238.81999999999971</v>
      </c>
      <c r="AH448" s="89">
        <f t="shared" si="219"/>
        <v>-45.914171728432848</v>
      </c>
      <c r="AI448" s="109">
        <f t="shared" si="220"/>
        <v>-1</v>
      </c>
      <c r="AJ448" s="109">
        <f t="shared" si="235"/>
        <v>50</v>
      </c>
      <c r="AK448" s="88"/>
      <c r="AL448" s="191">
        <f t="shared" si="236"/>
        <v>40.599999999998545</v>
      </c>
      <c r="AM448" s="191" t="str">
        <f t="shared" si="237"/>
        <v/>
      </c>
      <c r="AN448" s="88"/>
      <c r="AO448" s="191"/>
      <c r="AP448" s="191">
        <f t="shared" si="221"/>
        <v>57034.992399999865</v>
      </c>
      <c r="AQ448" s="191">
        <f t="shared" si="244"/>
        <v>203.72194599910821</v>
      </c>
      <c r="AR448" s="191">
        <f t="shared" si="245"/>
        <v>-56.293417161647341</v>
      </c>
      <c r="AS448" s="250">
        <f t="shared" si="248"/>
        <v>0</v>
      </c>
      <c r="AT448" s="250">
        <f t="shared" si="249"/>
        <v>0</v>
      </c>
      <c r="AU448" s="250">
        <f t="shared" si="250"/>
        <v>1</v>
      </c>
      <c r="AV448" s="250">
        <f t="shared" si="251"/>
        <v>0</v>
      </c>
      <c r="AW448" s="250">
        <f t="shared" si="252"/>
        <v>0</v>
      </c>
      <c r="AX448" s="250">
        <f t="shared" si="253"/>
        <v>0</v>
      </c>
      <c r="AY448" s="89"/>
      <c r="AZ448" s="111"/>
      <c r="BA448" s="111"/>
      <c r="BB448" s="111"/>
      <c r="BC448" s="111"/>
      <c r="BD448" s="111"/>
      <c r="BE448" s="111"/>
      <c r="BF448" s="111"/>
      <c r="BG448" s="111"/>
      <c r="BH448" s="89"/>
      <c r="BI448" s="89"/>
      <c r="BJ448" s="89"/>
      <c r="BK448" s="89"/>
      <c r="BL448" s="89"/>
    </row>
    <row r="449" spans="1:64" x14ac:dyDescent="0.25">
      <c r="A449" s="86">
        <f t="shared" si="222"/>
        <v>448</v>
      </c>
      <c r="B449" s="113">
        <v>3.007265693574053E-2</v>
      </c>
      <c r="C449" s="88"/>
      <c r="D449" s="88"/>
      <c r="E449" s="194">
        <f t="shared" si="225"/>
        <v>1.6938785227508225E-2</v>
      </c>
      <c r="F449" s="89">
        <f t="shared" si="238"/>
        <v>1.0125272451022801E-3</v>
      </c>
      <c r="G449" s="113">
        <v>8.725224024591742E-2</v>
      </c>
      <c r="H449" s="88"/>
      <c r="I449" s="84">
        <f t="shared" si="226"/>
        <v>20078.888891905786</v>
      </c>
      <c r="J449" s="84">
        <f t="shared" si="227"/>
        <v>20208.896573486167</v>
      </c>
      <c r="K449" s="84">
        <f t="shared" si="228"/>
        <v>20338.904255066544</v>
      </c>
      <c r="L449" s="84">
        <f t="shared" si="229"/>
        <v>20468.911936646924</v>
      </c>
      <c r="M449" s="108">
        <f>IF(T449&lt;&gt;0,(((G449+1)*('Data Raw'!$N$1007-'Data Raw'!$N$1008)/2+'Data Raw'!$N$1008)*'Data Raw'!$M$1010+'Data Raw'!$M$1009)*AE449+AE449)</f>
        <v>20598.919618227301</v>
      </c>
      <c r="N449" s="84">
        <f t="shared" si="230"/>
        <v>20728.927299807678</v>
      </c>
      <c r="O449" s="84">
        <f t="shared" si="231"/>
        <v>20858.934981388058</v>
      </c>
      <c r="P449" s="84">
        <f t="shared" si="232"/>
        <v>20988.942662968435</v>
      </c>
      <c r="Q449" s="84">
        <f t="shared" si="233"/>
        <v>21118.950344548815</v>
      </c>
      <c r="R449" s="166" t="str">
        <f t="shared" si="239"/>
        <v/>
      </c>
      <c r="S449" s="109">
        <f>'Data Raw'!E491</f>
        <v>20606.849999999999</v>
      </c>
      <c r="T449" s="109">
        <f>'Data Raw'!G491</f>
        <v>20886.96</v>
      </c>
      <c r="U449" s="109">
        <f>'Data Raw'!D491</f>
        <v>20973.67</v>
      </c>
      <c r="V449" s="166" t="str">
        <f t="shared" si="240"/>
        <v/>
      </c>
      <c r="W449" s="89">
        <f t="shared" si="223"/>
        <v>-288.04038177269831</v>
      </c>
      <c r="X449" s="89">
        <f t="shared" si="224"/>
        <v>82967.261531761789</v>
      </c>
      <c r="Y449" s="89">
        <f t="shared" si="241"/>
        <v>264.20100465080952</v>
      </c>
      <c r="Z449" s="109">
        <f t="shared" si="234"/>
        <v>366.81999999999971</v>
      </c>
      <c r="AA449" s="89">
        <f t="shared" si="242"/>
        <v>363.45899247398245</v>
      </c>
      <c r="AB449" s="89">
        <f t="shared" si="243"/>
        <v>20373.005999129968</v>
      </c>
      <c r="AC449" s="89">
        <f t="shared" si="246"/>
        <v>20989.934000870035</v>
      </c>
      <c r="AD449" s="89">
        <f t="shared" si="247"/>
        <v>1</v>
      </c>
      <c r="AE449" s="89">
        <f>'Data Raw'!C491</f>
        <v>20681.47</v>
      </c>
      <c r="AF449" s="89"/>
      <c r="AG449" s="89">
        <f t="shared" si="218"/>
        <v>205.48999999999796</v>
      </c>
      <c r="AH449" s="89">
        <f t="shared" si="219"/>
        <v>-82.550381772700348</v>
      </c>
      <c r="AI449" s="109">
        <f t="shared" si="220"/>
        <v>-1</v>
      </c>
      <c r="AJ449" s="109">
        <f t="shared" si="235"/>
        <v>50</v>
      </c>
      <c r="AK449" s="88"/>
      <c r="AL449" s="191" t="str">
        <f t="shared" si="236"/>
        <v/>
      </c>
      <c r="AM449" s="191">
        <f t="shared" si="237"/>
        <v>-205.48999999999796</v>
      </c>
      <c r="AN449" s="88"/>
      <c r="AO449" s="191"/>
      <c r="AP449" s="191">
        <f t="shared" si="221"/>
        <v>42226.14009999916</v>
      </c>
      <c r="AQ449" s="191">
        <f t="shared" si="244"/>
        <v>203.91839644365152</v>
      </c>
      <c r="AR449" s="191">
        <f t="shared" si="245"/>
        <v>-60.282608207158006</v>
      </c>
      <c r="AS449" s="250">
        <f t="shared" si="248"/>
        <v>0</v>
      </c>
      <c r="AT449" s="250">
        <f t="shared" si="249"/>
        <v>0</v>
      </c>
      <c r="AU449" s="250">
        <f t="shared" si="250"/>
        <v>0</v>
      </c>
      <c r="AV449" s="250">
        <f t="shared" si="251"/>
        <v>0</v>
      </c>
      <c r="AW449" s="250">
        <f t="shared" si="252"/>
        <v>1</v>
      </c>
      <c r="AX449" s="250">
        <f t="shared" si="253"/>
        <v>0</v>
      </c>
      <c r="AY449" s="89"/>
      <c r="AZ449" s="111"/>
      <c r="BA449" s="111"/>
      <c r="BB449" s="111"/>
      <c r="BC449" s="111"/>
      <c r="BD449" s="111"/>
      <c r="BE449" s="111"/>
      <c r="BF449" s="111"/>
      <c r="BG449" s="111"/>
      <c r="BH449" s="89"/>
      <c r="BI449" s="89"/>
      <c r="BJ449" s="89"/>
      <c r="BK449" s="89"/>
      <c r="BL449" s="89"/>
    </row>
    <row r="450" spans="1:64" x14ac:dyDescent="0.25">
      <c r="A450" s="86">
        <f t="shared" si="222"/>
        <v>449</v>
      </c>
      <c r="B450" s="113">
        <v>3.2952693544113336E-2</v>
      </c>
      <c r="C450" s="88"/>
      <c r="D450" s="88"/>
      <c r="E450" s="194">
        <f t="shared" si="225"/>
        <v>2.880036608372806E-3</v>
      </c>
      <c r="F450" s="89">
        <f t="shared" si="238"/>
        <v>1.2793142969980695E-3</v>
      </c>
      <c r="G450" s="113">
        <v>0.12149365776426838</v>
      </c>
      <c r="H450" s="88"/>
      <c r="I450" s="84">
        <f t="shared" si="226"/>
        <v>20305.201300252484</v>
      </c>
      <c r="J450" s="84">
        <f t="shared" si="227"/>
        <v>20437.301802577891</v>
      </c>
      <c r="K450" s="84">
        <f t="shared" si="228"/>
        <v>20569.402304903295</v>
      </c>
      <c r="L450" s="84">
        <f t="shared" si="229"/>
        <v>20701.502807228702</v>
      </c>
      <c r="M450" s="108">
        <f>IF(T450&lt;&gt;0,(((G450+1)*('Data Raw'!$N$1007-'Data Raw'!$N$1008)/2+'Data Raw'!$N$1008)*'Data Raw'!$M$1010+'Data Raw'!$M$1009)*AE450+AE450)</f>
        <v>20833.603309554106</v>
      </c>
      <c r="N450" s="84">
        <f t="shared" si="230"/>
        <v>20965.70381187951</v>
      </c>
      <c r="O450" s="84">
        <f t="shared" si="231"/>
        <v>21097.804314204917</v>
      </c>
      <c r="P450" s="84">
        <f t="shared" si="232"/>
        <v>21229.904816530321</v>
      </c>
      <c r="Q450" s="84">
        <f t="shared" si="233"/>
        <v>21362.005318855729</v>
      </c>
      <c r="R450" s="166" t="str">
        <f t="shared" si="239"/>
        <v/>
      </c>
      <c r="S450" s="109">
        <f>'Data Raw'!E492</f>
        <v>20503.05</v>
      </c>
      <c r="T450" s="109">
        <f>'Data Raw'!G492</f>
        <v>20529.490000000002</v>
      </c>
      <c r="U450" s="109">
        <f>'Data Raw'!D492</f>
        <v>20941.3</v>
      </c>
      <c r="V450" s="166">
        <f t="shared" si="240"/>
        <v>1</v>
      </c>
      <c r="W450" s="89">
        <f t="shared" si="223"/>
        <v>304.11330955410449</v>
      </c>
      <c r="X450" s="89">
        <f t="shared" si="224"/>
        <v>92484.905047950582</v>
      </c>
      <c r="Y450" s="89">
        <f t="shared" si="241"/>
        <v>270.26387375487394</v>
      </c>
      <c r="Z450" s="109">
        <f t="shared" si="234"/>
        <v>438.25</v>
      </c>
      <c r="AA450" s="89">
        <f t="shared" si="242"/>
        <v>374.14342212055635</v>
      </c>
      <c r="AB450" s="89">
        <f t="shared" si="243"/>
        <v>20550.559856397114</v>
      </c>
      <c r="AC450" s="89">
        <f t="shared" si="246"/>
        <v>21168.440143602886</v>
      </c>
      <c r="AD450" s="89" t="str">
        <f t="shared" si="247"/>
        <v/>
      </c>
      <c r="AE450" s="89">
        <f>'Data Raw'!C492</f>
        <v>20859.5</v>
      </c>
      <c r="AF450" s="89"/>
      <c r="AG450" s="89">
        <f t="shared" ref="AG450:AG513" si="254">T450-AE450</f>
        <v>-330.0099999999984</v>
      </c>
      <c r="AH450" s="89">
        <f t="shared" ref="AH450:AH513" si="255">M450-AE450</f>
        <v>-25.89669044589391</v>
      </c>
      <c r="AI450" s="109">
        <f t="shared" ref="AI450:AI513" si="256">IF($AH450&gt;0,1,-1)</f>
        <v>-1</v>
      </c>
      <c r="AJ450" s="109">
        <f t="shared" si="235"/>
        <v>50</v>
      </c>
      <c r="AK450" s="88"/>
      <c r="AL450" s="191">
        <f t="shared" si="236"/>
        <v>205.48999999999796</v>
      </c>
      <c r="AM450" s="191" t="str">
        <f t="shared" si="237"/>
        <v/>
      </c>
      <c r="AN450" s="88"/>
      <c r="AO450" s="191"/>
      <c r="AP450" s="191">
        <f t="shared" ref="AP450:AP513" si="257">AG450*AG450</f>
        <v>108906.60009999895</v>
      </c>
      <c r="AQ450" s="191">
        <f t="shared" si="244"/>
        <v>217.92857461657894</v>
      </c>
      <c r="AR450" s="191">
        <f t="shared" si="245"/>
        <v>-52.335299138294999</v>
      </c>
      <c r="AS450" s="250">
        <f t="shared" si="248"/>
        <v>0</v>
      </c>
      <c r="AT450" s="250">
        <f t="shared" si="249"/>
        <v>1</v>
      </c>
      <c r="AU450" s="250">
        <f t="shared" si="250"/>
        <v>0</v>
      </c>
      <c r="AV450" s="250">
        <f t="shared" si="251"/>
        <v>0</v>
      </c>
      <c r="AW450" s="250">
        <f t="shared" si="252"/>
        <v>0</v>
      </c>
      <c r="AX450" s="250">
        <f t="shared" si="253"/>
        <v>0</v>
      </c>
      <c r="AY450" s="89"/>
      <c r="AZ450" s="111"/>
      <c r="BA450" s="111"/>
      <c r="BB450" s="111"/>
      <c r="BC450" s="111"/>
      <c r="BD450" s="111"/>
      <c r="BE450" s="111"/>
      <c r="BF450" s="111"/>
      <c r="BG450" s="111"/>
      <c r="BH450" s="89"/>
      <c r="BI450" s="89"/>
      <c r="BJ450" s="89"/>
      <c r="BK450" s="89"/>
      <c r="BL450" s="89"/>
    </row>
    <row r="451" spans="1:64" x14ac:dyDescent="0.25">
      <c r="A451" s="86">
        <f t="shared" ref="A451:A514" si="258">A450+1</f>
        <v>450</v>
      </c>
      <c r="B451" s="113">
        <v>3.7872679952141797E-6</v>
      </c>
      <c r="C451" s="88"/>
      <c r="D451" s="88"/>
      <c r="E451" s="194">
        <f t="shared" si="225"/>
        <v>-3.2948906276118121E-2</v>
      </c>
      <c r="F451" s="89">
        <f t="shared" si="238"/>
        <v>-3.6104314991613857E-3</v>
      </c>
      <c r="G451" s="113">
        <v>8.5086384488564024E-2</v>
      </c>
      <c r="H451" s="88"/>
      <c r="I451" s="84">
        <f t="shared" si="226"/>
        <v>19886.518281699606</v>
      </c>
      <c r="J451" s="84">
        <f t="shared" si="227"/>
        <v>20021.650218577041</v>
      </c>
      <c r="K451" s="84">
        <f t="shared" si="228"/>
        <v>20156.782155454479</v>
      </c>
      <c r="L451" s="84">
        <f t="shared" si="229"/>
        <v>20291.914092331914</v>
      </c>
      <c r="M451" s="108">
        <f>IF(T451&lt;&gt;0,(((G451+1)*('Data Raw'!$N$1007-'Data Raw'!$N$1008)/2+'Data Raw'!$N$1008)*'Data Raw'!$M$1010+'Data Raw'!$M$1009)*AE451+AE451)</f>
        <v>20427.046029209352</v>
      </c>
      <c r="N451" s="84">
        <f t="shared" si="230"/>
        <v>20562.177966086791</v>
      </c>
      <c r="O451" s="84">
        <f t="shared" si="231"/>
        <v>20697.309902964225</v>
      </c>
      <c r="P451" s="84">
        <f t="shared" si="232"/>
        <v>20832.441839841664</v>
      </c>
      <c r="Q451" s="84">
        <f t="shared" si="233"/>
        <v>20967.573776719099</v>
      </c>
      <c r="R451" s="166" t="str">
        <f t="shared" si="239"/>
        <v/>
      </c>
      <c r="S451" s="109">
        <f>'Data Raw'!E493</f>
        <v>20344.86</v>
      </c>
      <c r="T451" s="109">
        <f>'Data Raw'!G493</f>
        <v>20423.84</v>
      </c>
      <c r="U451" s="109">
        <f>'Data Raw'!D493</f>
        <v>20620.98</v>
      </c>
      <c r="V451" s="166">
        <f t="shared" si="240"/>
        <v>1</v>
      </c>
      <c r="W451" s="89">
        <f t="shared" ref="W451:W514" si="259">IF(R451=1,0,(M451-T451))</f>
        <v>3.206029209351982</v>
      </c>
      <c r="X451" s="89">
        <f t="shared" ref="X451:X514" si="260">IF(R451=1,0,(M451-T451)*(M451-T451))</f>
        <v>10.278623291218095</v>
      </c>
      <c r="Y451" s="89">
        <f t="shared" si="241"/>
        <v>250.21866076500652</v>
      </c>
      <c r="Z451" s="109">
        <f t="shared" si="234"/>
        <v>276.11999999999898</v>
      </c>
      <c r="AA451" s="89">
        <f t="shared" si="242"/>
        <v>360.14007610333385</v>
      </c>
      <c r="AB451" s="89">
        <f t="shared" si="243"/>
        <v>20194.46809119753</v>
      </c>
      <c r="AC451" s="89">
        <f t="shared" si="246"/>
        <v>20830.511908802473</v>
      </c>
      <c r="AD451" s="89">
        <f t="shared" si="247"/>
        <v>1</v>
      </c>
      <c r="AE451" s="89">
        <f>'Data Raw'!C493</f>
        <v>20512.490000000002</v>
      </c>
      <c r="AF451" s="89"/>
      <c r="AG451" s="89">
        <f t="shared" si="254"/>
        <v>-88.650000000001455</v>
      </c>
      <c r="AH451" s="89">
        <f t="shared" si="255"/>
        <v>-85.443970790649473</v>
      </c>
      <c r="AI451" s="109">
        <f t="shared" si="256"/>
        <v>-1</v>
      </c>
      <c r="AJ451" s="109">
        <f t="shared" si="235"/>
        <v>50</v>
      </c>
      <c r="AK451" s="88"/>
      <c r="AL451" s="191">
        <f t="shared" si="236"/>
        <v>330.0099999999984</v>
      </c>
      <c r="AM451" s="191" t="str">
        <f t="shared" si="237"/>
        <v/>
      </c>
      <c r="AN451" s="88"/>
      <c r="AO451" s="191"/>
      <c r="AP451" s="191">
        <f t="shared" si="257"/>
        <v>7858.8225000002576</v>
      </c>
      <c r="AQ451" s="191">
        <f t="shared" si="244"/>
        <v>203.56428854807032</v>
      </c>
      <c r="AR451" s="191">
        <f t="shared" si="245"/>
        <v>-46.654372216936196</v>
      </c>
      <c r="AS451" s="250">
        <f t="shared" si="248"/>
        <v>0</v>
      </c>
      <c r="AT451" s="250">
        <f t="shared" si="249"/>
        <v>0</v>
      </c>
      <c r="AU451" s="250">
        <f t="shared" si="250"/>
        <v>1</v>
      </c>
      <c r="AV451" s="250">
        <f t="shared" si="251"/>
        <v>0</v>
      </c>
      <c r="AW451" s="250">
        <f t="shared" si="252"/>
        <v>0</v>
      </c>
      <c r="AX451" s="250">
        <f t="shared" si="253"/>
        <v>0</v>
      </c>
      <c r="AY451" s="89"/>
      <c r="AZ451" s="111"/>
      <c r="BA451" s="111"/>
      <c r="BB451" s="111"/>
      <c r="BC451" s="111"/>
      <c r="BD451" s="111"/>
      <c r="BE451" s="111"/>
      <c r="BF451" s="111"/>
      <c r="BG451" s="111"/>
      <c r="BH451" s="89"/>
      <c r="BI451" s="89"/>
      <c r="BJ451" s="89"/>
      <c r="BK451" s="89"/>
      <c r="BL451" s="89"/>
    </row>
    <row r="452" spans="1:64" x14ac:dyDescent="0.25">
      <c r="A452" s="86">
        <f t="shared" si="258"/>
        <v>451</v>
      </c>
      <c r="B452" s="113">
        <v>3.591008229785623E-3</v>
      </c>
      <c r="C452" s="88"/>
      <c r="D452" s="88"/>
      <c r="E452" s="194">
        <f t="shared" ref="E452:E515" si="261">B452-B451</f>
        <v>3.5872209617904089E-3</v>
      </c>
      <c r="F452" s="89">
        <f t="shared" si="238"/>
        <v>-2.5821954333111294E-3</v>
      </c>
      <c r="G452" s="113">
        <v>8.4495301664178624E-2</v>
      </c>
      <c r="H452" s="88"/>
      <c r="I452" s="84">
        <f t="shared" si="226"/>
        <v>19753.025215433543</v>
      </c>
      <c r="J452" s="84">
        <f t="shared" si="227"/>
        <v>19878.134545816047</v>
      </c>
      <c r="K452" s="84">
        <f t="shared" si="228"/>
        <v>20003.24387619855</v>
      </c>
      <c r="L452" s="84">
        <f t="shared" si="229"/>
        <v>20128.353206581054</v>
      </c>
      <c r="M452" s="108">
        <f>IF(T452&lt;&gt;0,(((G452+1)*('Data Raw'!$N$1007-'Data Raw'!$N$1008)/2+'Data Raw'!$N$1008)*'Data Raw'!$M$1010+'Data Raw'!$M$1009)*AE452+AE452)</f>
        <v>20253.462536963558</v>
      </c>
      <c r="N452" s="84">
        <f t="shared" si="230"/>
        <v>20378.571867346061</v>
      </c>
      <c r="O452" s="84">
        <f t="shared" si="231"/>
        <v>20503.681197728565</v>
      </c>
      <c r="P452" s="84">
        <f t="shared" si="232"/>
        <v>20628.790528111069</v>
      </c>
      <c r="Q452" s="84">
        <f t="shared" si="233"/>
        <v>20753.899858493573</v>
      </c>
      <c r="R452" s="166" t="str">
        <f t="shared" si="239"/>
        <v/>
      </c>
      <c r="S452" s="109">
        <f>'Data Raw'!E494</f>
        <v>20323.240000000002</v>
      </c>
      <c r="T452" s="109">
        <f>'Data Raw'!G494</f>
        <v>20351.349999999999</v>
      </c>
      <c r="U452" s="109">
        <f>'Data Raw'!D494</f>
        <v>20601.22</v>
      </c>
      <c r="V452" s="166" t="str">
        <f t="shared" si="240"/>
        <v/>
      </c>
      <c r="W452" s="89">
        <f t="shared" si="259"/>
        <v>-97.887463036440749</v>
      </c>
      <c r="X452" s="89">
        <f t="shared" si="260"/>
        <v>9581.9554197105535</v>
      </c>
      <c r="Y452" s="89">
        <f t="shared" si="241"/>
        <v>234.59333341822185</v>
      </c>
      <c r="Z452" s="109">
        <f t="shared" si="234"/>
        <v>277.97999999999956</v>
      </c>
      <c r="AA452" s="89">
        <f t="shared" si="242"/>
        <v>348.40292237428611</v>
      </c>
      <c r="AB452" s="89">
        <f t="shared" si="243"/>
        <v>20033.030935312167</v>
      </c>
      <c r="AC452" s="89">
        <f t="shared" si="246"/>
        <v>20645.269064687836</v>
      </c>
      <c r="AD452" s="89">
        <f t="shared" si="247"/>
        <v>1</v>
      </c>
      <c r="AE452" s="89">
        <f>'Data Raw'!C494</f>
        <v>20339.150000000001</v>
      </c>
      <c r="AF452" s="89"/>
      <c r="AG452" s="89">
        <f t="shared" si="254"/>
        <v>12.19999999999709</v>
      </c>
      <c r="AH452" s="89">
        <f t="shared" si="255"/>
        <v>-85.68746303644366</v>
      </c>
      <c r="AI452" s="109">
        <f t="shared" si="256"/>
        <v>-1</v>
      </c>
      <c r="AJ452" s="109">
        <f t="shared" si="235"/>
        <v>50</v>
      </c>
      <c r="AK452" s="88"/>
      <c r="AL452" s="191" t="str">
        <f t="shared" si="236"/>
        <v/>
      </c>
      <c r="AM452" s="191">
        <f t="shared" si="237"/>
        <v>-12.19999999999709</v>
      </c>
      <c r="AN452" s="88"/>
      <c r="AO452" s="191"/>
      <c r="AP452" s="191">
        <f t="shared" si="257"/>
        <v>148.83999999992898</v>
      </c>
      <c r="AQ452" s="191">
        <f t="shared" si="244"/>
        <v>182.30158982050665</v>
      </c>
      <c r="AR452" s="191">
        <f t="shared" si="245"/>
        <v>-52.291743597715197</v>
      </c>
      <c r="AS452" s="250">
        <f t="shared" si="248"/>
        <v>0</v>
      </c>
      <c r="AT452" s="250">
        <f t="shared" si="249"/>
        <v>0</v>
      </c>
      <c r="AU452" s="250">
        <f t="shared" si="250"/>
        <v>0</v>
      </c>
      <c r="AV452" s="250">
        <f t="shared" si="251"/>
        <v>1</v>
      </c>
      <c r="AW452" s="250">
        <f t="shared" si="252"/>
        <v>0</v>
      </c>
      <c r="AX452" s="250">
        <f t="shared" si="253"/>
        <v>0</v>
      </c>
      <c r="AY452" s="89"/>
      <c r="AZ452" s="111"/>
      <c r="BA452" s="111"/>
      <c r="BB452" s="111"/>
      <c r="BC452" s="111"/>
      <c r="BD452" s="111"/>
      <c r="BE452" s="111"/>
      <c r="BF452" s="111"/>
      <c r="BG452" s="111"/>
      <c r="BH452" s="89"/>
      <c r="BI452" s="89"/>
      <c r="BJ452" s="89"/>
      <c r="BK452" s="89"/>
      <c r="BL452" s="89"/>
    </row>
    <row r="453" spans="1:64" x14ac:dyDescent="0.25">
      <c r="A453" s="86">
        <f t="shared" si="258"/>
        <v>452</v>
      </c>
      <c r="B453" s="113">
        <v>8.4422472678408311E-3</v>
      </c>
      <c r="C453" s="88"/>
      <c r="D453" s="88"/>
      <c r="E453" s="194">
        <f t="shared" si="261"/>
        <v>4.8512390380552085E-3</v>
      </c>
      <c r="F453" s="89">
        <f t="shared" si="238"/>
        <v>-1.5202762231159381E-3</v>
      </c>
      <c r="G453" s="113">
        <v>9.7306007339532347E-2</v>
      </c>
      <c r="H453" s="88"/>
      <c r="I453" s="84">
        <f t="shared" si="226"/>
        <v>19690.089840925542</v>
      </c>
      <c r="J453" s="84">
        <f t="shared" si="227"/>
        <v>19807.386507634656</v>
      </c>
      <c r="K453" s="84">
        <f t="shared" si="228"/>
        <v>19924.683174343765</v>
      </c>
      <c r="L453" s="84">
        <f t="shared" si="229"/>
        <v>20041.979841052878</v>
      </c>
      <c r="M453" s="108">
        <f>IF(T453&lt;&gt;0,(((G453+1)*('Data Raw'!$N$1007-'Data Raw'!$N$1008)/2+'Data Raw'!$N$1008)*'Data Raw'!$M$1010+'Data Raw'!$M$1009)*AE453+AE453)</f>
        <v>20159.276507761988</v>
      </c>
      <c r="N453" s="84">
        <f t="shared" si="230"/>
        <v>20276.573174471097</v>
      </c>
      <c r="O453" s="84">
        <f t="shared" si="231"/>
        <v>20393.869841180211</v>
      </c>
      <c r="P453" s="84">
        <f t="shared" si="232"/>
        <v>20511.16650788932</v>
      </c>
      <c r="Q453" s="84">
        <f t="shared" si="233"/>
        <v>20628.463174598433</v>
      </c>
      <c r="R453" s="166" t="str">
        <f t="shared" si="239"/>
        <v/>
      </c>
      <c r="S453" s="109">
        <f>'Data Raw'!E495</f>
        <v>20006.78</v>
      </c>
      <c r="T453" s="109">
        <f>'Data Raw'!G495</f>
        <v>20010.04</v>
      </c>
      <c r="U453" s="109">
        <f>'Data Raw'!D495</f>
        <v>20233.64</v>
      </c>
      <c r="V453" s="166">
        <f t="shared" si="240"/>
        <v>1</v>
      </c>
      <c r="W453" s="89">
        <f t="shared" si="259"/>
        <v>149.23650776198701</v>
      </c>
      <c r="X453" s="89">
        <f t="shared" si="260"/>
        <v>22271.535248993609</v>
      </c>
      <c r="Y453" s="89">
        <f t="shared" si="241"/>
        <v>224.39624638910252</v>
      </c>
      <c r="Z453" s="109">
        <f t="shared" si="234"/>
        <v>226.86000000000058</v>
      </c>
      <c r="AA453" s="89">
        <f t="shared" si="242"/>
        <v>331.03964774938817</v>
      </c>
      <c r="AB453" s="89">
        <f t="shared" si="243"/>
        <v>19927.527515981856</v>
      </c>
      <c r="AC453" s="89">
        <f t="shared" si="246"/>
        <v>20519.812484018141</v>
      </c>
      <c r="AD453" s="89">
        <f t="shared" si="247"/>
        <v>1</v>
      </c>
      <c r="AE453" s="89">
        <f>'Data Raw'!C495</f>
        <v>20223.669999999998</v>
      </c>
      <c r="AF453" s="89"/>
      <c r="AG453" s="89">
        <f t="shared" si="254"/>
        <v>-213.62999999999738</v>
      </c>
      <c r="AH453" s="89">
        <f t="shared" si="255"/>
        <v>-64.393492238010367</v>
      </c>
      <c r="AI453" s="109">
        <f t="shared" si="256"/>
        <v>-1</v>
      </c>
      <c r="AJ453" s="109">
        <f t="shared" si="235"/>
        <v>50</v>
      </c>
      <c r="AK453" s="88"/>
      <c r="AL453" s="191">
        <f t="shared" si="236"/>
        <v>12.19999999999709</v>
      </c>
      <c r="AM453" s="191" t="str">
        <f t="shared" si="237"/>
        <v/>
      </c>
      <c r="AN453" s="88"/>
      <c r="AO453" s="191"/>
      <c r="AP453" s="191">
        <f t="shared" si="257"/>
        <v>45637.776899998884</v>
      </c>
      <c r="AQ453" s="191">
        <f t="shared" si="244"/>
        <v>185.78252428489449</v>
      </c>
      <c r="AR453" s="191">
        <f t="shared" si="245"/>
        <v>-38.613722104208023</v>
      </c>
      <c r="AS453" s="250">
        <f t="shared" si="248"/>
        <v>0</v>
      </c>
      <c r="AT453" s="250">
        <f t="shared" si="249"/>
        <v>0</v>
      </c>
      <c r="AU453" s="250">
        <f t="shared" si="250"/>
        <v>1</v>
      </c>
      <c r="AV453" s="250">
        <f t="shared" si="251"/>
        <v>0</v>
      </c>
      <c r="AW453" s="250">
        <f t="shared" si="252"/>
        <v>0</v>
      </c>
      <c r="AX453" s="250">
        <f t="shared" si="253"/>
        <v>0</v>
      </c>
      <c r="AY453" s="89"/>
      <c r="AZ453" s="111"/>
      <c r="BA453" s="111"/>
      <c r="BB453" s="111"/>
      <c r="BC453" s="111"/>
      <c r="BD453" s="111"/>
      <c r="BE453" s="111"/>
      <c r="BF453" s="111"/>
      <c r="BG453" s="111"/>
      <c r="BH453" s="89"/>
      <c r="BI453" s="89"/>
      <c r="BJ453" s="89"/>
      <c r="BK453" s="89"/>
      <c r="BL453" s="89"/>
    </row>
    <row r="454" spans="1:64" x14ac:dyDescent="0.25">
      <c r="A454" s="86">
        <f t="shared" si="258"/>
        <v>453</v>
      </c>
      <c r="B454" s="113">
        <v>1.8269024766034658E-2</v>
      </c>
      <c r="C454" s="88"/>
      <c r="D454" s="88"/>
      <c r="E454" s="194">
        <f t="shared" si="261"/>
        <v>9.8267774981938266E-3</v>
      </c>
      <c r="F454" s="89">
        <f t="shared" si="238"/>
        <v>1.0073145135688541E-4</v>
      </c>
      <c r="G454" s="113">
        <v>7.8728861436460365E-2</v>
      </c>
      <c r="H454" s="88"/>
      <c r="I454" s="84">
        <f t="shared" ref="I454:I517" si="262">K454-Y453</f>
        <v>19279.553326271307</v>
      </c>
      <c r="J454" s="84">
        <f t="shared" ref="J454:J517" si="263">M454-Y453*1.5</f>
        <v>19391.751449465861</v>
      </c>
      <c r="K454" s="84">
        <f t="shared" ref="K454:K517" si="264">M454-Y453</f>
        <v>19503.949572660411</v>
      </c>
      <c r="L454" s="84">
        <f t="shared" ref="L454:L517" si="265">M454-Y453/2</f>
        <v>19616.147695854965</v>
      </c>
      <c r="M454" s="108">
        <f>IF(T454&lt;&gt;0,(((G454+1)*('Data Raw'!$N$1007-'Data Raw'!$N$1008)/2+'Data Raw'!$N$1008)*'Data Raw'!$M$1010+'Data Raw'!$M$1009)*AE454+AE454)</f>
        <v>19728.345819049515</v>
      </c>
      <c r="N454" s="84">
        <f t="shared" ref="N454:N517" si="266">M454+Y453/2</f>
        <v>19840.543942244065</v>
      </c>
      <c r="O454" s="84">
        <f t="shared" ref="O454:O517" si="267">M454+Y453</f>
        <v>19952.742065438619</v>
      </c>
      <c r="P454" s="84">
        <f t="shared" ref="P454:P517" si="268">M454+1.5*Y453</f>
        <v>20064.940188633169</v>
      </c>
      <c r="Q454" s="84">
        <f t="shared" ref="Q454:Q517" si="269">O454+Y453</f>
        <v>20177.138311827723</v>
      </c>
      <c r="R454" s="166" t="str">
        <f t="shared" si="239"/>
        <v/>
      </c>
      <c r="S454" s="109">
        <f>'Data Raw'!E496</f>
        <v>19804.560000000001</v>
      </c>
      <c r="T454" s="109">
        <f>'Data Raw'!G496</f>
        <v>19943.509999999998</v>
      </c>
      <c r="U454" s="109">
        <f>'Data Raw'!D496</f>
        <v>20086.53</v>
      </c>
      <c r="V454" s="166" t="str">
        <f t="shared" si="240"/>
        <v/>
      </c>
      <c r="W454" s="89">
        <f t="shared" si="259"/>
        <v>-215.16418095048357</v>
      </c>
      <c r="X454" s="89">
        <f t="shared" si="260"/>
        <v>46295.624764092434</v>
      </c>
      <c r="Y454" s="89">
        <f t="shared" si="241"/>
        <v>223.10077067332</v>
      </c>
      <c r="Z454" s="109">
        <f t="shared" si="234"/>
        <v>281.96999999999753</v>
      </c>
      <c r="AA454" s="89">
        <f t="shared" si="242"/>
        <v>324.02969807090375</v>
      </c>
      <c r="AB454" s="89">
        <f t="shared" si="243"/>
        <v>19539.64629941302</v>
      </c>
      <c r="AC454" s="89">
        <f t="shared" si="246"/>
        <v>20102.413700586978</v>
      </c>
      <c r="AD454" s="89">
        <f t="shared" si="247"/>
        <v>1</v>
      </c>
      <c r="AE454" s="89">
        <f>'Data Raw'!C496</f>
        <v>19821.03</v>
      </c>
      <c r="AF454" s="89"/>
      <c r="AG454" s="89">
        <f t="shared" si="254"/>
        <v>122.47999999999956</v>
      </c>
      <c r="AH454" s="89">
        <f t="shared" si="255"/>
        <v>-92.684180950484006</v>
      </c>
      <c r="AI454" s="109">
        <f t="shared" si="256"/>
        <v>-1</v>
      </c>
      <c r="AJ454" s="109">
        <f t="shared" si="235"/>
        <v>50</v>
      </c>
      <c r="AK454" s="88"/>
      <c r="AL454" s="191" t="str">
        <f t="shared" si="236"/>
        <v/>
      </c>
      <c r="AM454" s="191">
        <f t="shared" si="237"/>
        <v>-122.47999999999956</v>
      </c>
      <c r="AN454" s="88"/>
      <c r="AO454" s="191"/>
      <c r="AP454" s="191">
        <f t="shared" si="257"/>
        <v>15001.350399999894</v>
      </c>
      <c r="AQ454" s="191">
        <f t="shared" si="244"/>
        <v>178.74891047546171</v>
      </c>
      <c r="AR454" s="191">
        <f t="shared" si="245"/>
        <v>-44.351860197858286</v>
      </c>
      <c r="AS454" s="250">
        <f t="shared" si="248"/>
        <v>0</v>
      </c>
      <c r="AT454" s="250">
        <f t="shared" si="249"/>
        <v>0</v>
      </c>
      <c r="AU454" s="250">
        <f t="shared" si="250"/>
        <v>0</v>
      </c>
      <c r="AV454" s="250">
        <f t="shared" si="251"/>
        <v>1</v>
      </c>
      <c r="AW454" s="250">
        <f t="shared" si="252"/>
        <v>0</v>
      </c>
      <c r="AX454" s="250">
        <f t="shared" si="253"/>
        <v>0</v>
      </c>
      <c r="AY454" s="89"/>
      <c r="AZ454" s="111"/>
      <c r="BA454" s="111"/>
      <c r="BB454" s="111"/>
      <c r="BC454" s="111"/>
      <c r="BD454" s="111"/>
      <c r="BE454" s="111"/>
      <c r="BF454" s="111"/>
      <c r="BG454" s="111"/>
      <c r="BH454" s="89"/>
      <c r="BI454" s="89"/>
      <c r="BJ454" s="89"/>
      <c r="BK454" s="89"/>
      <c r="BL454" s="89"/>
    </row>
    <row r="455" spans="1:64" x14ac:dyDescent="0.25">
      <c r="A455" s="86">
        <f t="shared" si="258"/>
        <v>454</v>
      </c>
      <c r="B455" s="113">
        <v>1.3058460438975711E-2</v>
      </c>
      <c r="C455" s="88"/>
      <c r="D455" s="88"/>
      <c r="E455" s="194">
        <f t="shared" si="261"/>
        <v>-5.2105643270589468E-3</v>
      </c>
      <c r="F455" s="89">
        <f t="shared" si="238"/>
        <v>-6.5802508841680493E-4</v>
      </c>
      <c r="G455" s="113">
        <v>0.1055490873724399</v>
      </c>
      <c r="H455" s="88"/>
      <c r="I455" s="84">
        <f t="shared" si="262"/>
        <v>19523.4768134349</v>
      </c>
      <c r="J455" s="84">
        <f t="shared" si="263"/>
        <v>19635.027198771564</v>
      </c>
      <c r="K455" s="84">
        <f t="shared" si="264"/>
        <v>19746.577584108221</v>
      </c>
      <c r="L455" s="84">
        <f t="shared" si="265"/>
        <v>19858.127969444882</v>
      </c>
      <c r="M455" s="108">
        <f>IF(T455&lt;&gt;0,(((G455+1)*('Data Raw'!$N$1007-'Data Raw'!$N$1008)/2+'Data Raw'!$N$1008)*'Data Raw'!$M$1010+'Data Raw'!$M$1009)*AE455+AE455)</f>
        <v>19969.678354781543</v>
      </c>
      <c r="N455" s="84">
        <f t="shared" si="266"/>
        <v>20081.228740118204</v>
      </c>
      <c r="O455" s="84">
        <f t="shared" si="267"/>
        <v>20192.779125454865</v>
      </c>
      <c r="P455" s="84">
        <f t="shared" si="268"/>
        <v>20304.329510791522</v>
      </c>
      <c r="Q455" s="84">
        <f t="shared" si="269"/>
        <v>20415.879896128186</v>
      </c>
      <c r="R455" s="166" t="str">
        <f t="shared" si="239"/>
        <v/>
      </c>
      <c r="S455" s="109">
        <f>'Data Raw'!E497</f>
        <v>19783.07</v>
      </c>
      <c r="T455" s="109">
        <f>'Data Raw'!G497</f>
        <v>19785.939999999999</v>
      </c>
      <c r="U455" s="109">
        <f>'Data Raw'!D497</f>
        <v>20185.05</v>
      </c>
      <c r="V455" s="166">
        <f t="shared" si="240"/>
        <v>1</v>
      </c>
      <c r="W455" s="89">
        <f t="shared" si="259"/>
        <v>183.73835478154433</v>
      </c>
      <c r="X455" s="89">
        <f t="shared" si="260"/>
        <v>33759.783017828653</v>
      </c>
      <c r="Y455" s="89">
        <f t="shared" si="241"/>
        <v>217.91332033894466</v>
      </c>
      <c r="Z455" s="109">
        <f t="shared" ref="Z455:Z518" si="270">U455-S455</f>
        <v>401.97999999999956</v>
      </c>
      <c r="AA455" s="89">
        <f t="shared" si="242"/>
        <v>335.16545548934596</v>
      </c>
      <c r="AB455" s="89">
        <f t="shared" si="243"/>
        <v>19744.744756639731</v>
      </c>
      <c r="AC455" s="89">
        <f t="shared" si="246"/>
        <v>20295.595243360265</v>
      </c>
      <c r="AD455" s="89">
        <f t="shared" si="247"/>
        <v>1</v>
      </c>
      <c r="AE455" s="89">
        <f>'Data Raw'!C497</f>
        <v>20020.169999999998</v>
      </c>
      <c r="AF455" s="89"/>
      <c r="AG455" s="89">
        <f t="shared" si="254"/>
        <v>-234.22999999999956</v>
      </c>
      <c r="AH455" s="89">
        <f t="shared" si="255"/>
        <v>-50.491645218455233</v>
      </c>
      <c r="AI455" s="109">
        <f t="shared" si="256"/>
        <v>-1</v>
      </c>
      <c r="AJ455" s="109">
        <f t="shared" si="235"/>
        <v>50</v>
      </c>
      <c r="AK455" s="88"/>
      <c r="AL455" s="191">
        <f t="shared" si="236"/>
        <v>122.47999999999956</v>
      </c>
      <c r="AM455" s="191" t="str">
        <f t="shared" si="237"/>
        <v/>
      </c>
      <c r="AN455" s="88"/>
      <c r="AO455" s="191"/>
      <c r="AP455" s="191">
        <f t="shared" si="257"/>
        <v>54863.692899999798</v>
      </c>
      <c r="AQ455" s="191">
        <f t="shared" si="244"/>
        <v>184.91347597818816</v>
      </c>
      <c r="AR455" s="191">
        <f t="shared" si="245"/>
        <v>-32.999844360756498</v>
      </c>
      <c r="AS455" s="250">
        <f t="shared" si="248"/>
        <v>0</v>
      </c>
      <c r="AT455" s="250">
        <f t="shared" si="249"/>
        <v>0</v>
      </c>
      <c r="AU455" s="250">
        <f t="shared" si="250"/>
        <v>1</v>
      </c>
      <c r="AV455" s="250">
        <f t="shared" si="251"/>
        <v>0</v>
      </c>
      <c r="AW455" s="250">
        <f t="shared" si="252"/>
        <v>0</v>
      </c>
      <c r="AX455" s="250">
        <f t="shared" si="253"/>
        <v>0</v>
      </c>
      <c r="AY455" s="89"/>
      <c r="AZ455" s="111"/>
      <c r="BA455" s="111"/>
      <c r="BB455" s="111"/>
      <c r="BC455" s="111"/>
      <c r="BD455" s="111"/>
      <c r="BE455" s="111"/>
      <c r="BF455" s="111"/>
      <c r="BG455" s="111"/>
      <c r="BH455" s="89"/>
      <c r="BI455" s="89"/>
      <c r="BJ455" s="89"/>
      <c r="BK455" s="89"/>
      <c r="BL455" s="89"/>
    </row>
    <row r="456" spans="1:64" x14ac:dyDescent="0.25">
      <c r="A456" s="86">
        <f t="shared" si="258"/>
        <v>455</v>
      </c>
      <c r="B456" s="113">
        <v>0.2887622687754991</v>
      </c>
      <c r="C456" s="88"/>
      <c r="D456" s="88"/>
      <c r="E456" s="194">
        <f t="shared" si="261"/>
        <v>0.27570380833652341</v>
      </c>
      <c r="F456" s="89">
        <f t="shared" si="238"/>
        <v>3.8822236829431797E-2</v>
      </c>
      <c r="G456" s="113">
        <v>8.2419960269981843E-2</v>
      </c>
      <c r="H456" s="88"/>
      <c r="I456" s="84">
        <f t="shared" si="262"/>
        <v>19327.208245487596</v>
      </c>
      <c r="J456" s="84">
        <f t="shared" si="263"/>
        <v>19436.164905657064</v>
      </c>
      <c r="K456" s="84">
        <f t="shared" si="264"/>
        <v>19545.121565826539</v>
      </c>
      <c r="L456" s="84">
        <f t="shared" si="265"/>
        <v>19654.078225996011</v>
      </c>
      <c r="M456" s="108">
        <f>IF(T456&lt;&gt;0,(((G456+1)*('Data Raw'!$N$1007-'Data Raw'!$N$1008)/2+'Data Raw'!$N$1008)*'Data Raw'!$M$1010+'Data Raw'!$M$1009)*AE456+AE456)</f>
        <v>19763.034886165482</v>
      </c>
      <c r="N456" s="84">
        <f t="shared" si="266"/>
        <v>19871.991546334953</v>
      </c>
      <c r="O456" s="84">
        <f t="shared" si="267"/>
        <v>19980.948206504425</v>
      </c>
      <c r="P456" s="84">
        <f t="shared" si="268"/>
        <v>20089.9048666739</v>
      </c>
      <c r="Q456" s="84">
        <f t="shared" si="269"/>
        <v>20198.861526843368</v>
      </c>
      <c r="R456" s="166" t="str">
        <f t="shared" si="239"/>
        <v/>
      </c>
      <c r="S456" s="109">
        <f>'Data Raw'!E498</f>
        <v>19849.97</v>
      </c>
      <c r="T456" s="109">
        <f>'Data Raw'!G498</f>
        <v>20619.71</v>
      </c>
      <c r="U456" s="109">
        <f>'Data Raw'!D498</f>
        <v>20674.07</v>
      </c>
      <c r="V456" s="166" t="str">
        <f t="shared" si="240"/>
        <v/>
      </c>
      <c r="W456" s="89">
        <f t="shared" si="259"/>
        <v>-856.67511383451711</v>
      </c>
      <c r="X456" s="89">
        <f t="shared" si="260"/>
        <v>733892.25066338282</v>
      </c>
      <c r="Y456" s="89">
        <f t="shared" si="241"/>
        <v>381.50258223245987</v>
      </c>
      <c r="Z456" s="109">
        <f t="shared" si="270"/>
        <v>824.09999999999854</v>
      </c>
      <c r="AA456" s="89">
        <f t="shared" si="242"/>
        <v>405.01324756229633</v>
      </c>
      <c r="AB456" s="89">
        <f t="shared" si="243"/>
        <v>19565.079362834058</v>
      </c>
      <c r="AC456" s="89">
        <f t="shared" si="246"/>
        <v>20134.860637165944</v>
      </c>
      <c r="AD456" s="89" t="str">
        <f t="shared" si="247"/>
        <v/>
      </c>
      <c r="AE456" s="89">
        <f>'Data Raw'!C498</f>
        <v>19849.97</v>
      </c>
      <c r="AF456" s="89"/>
      <c r="AG456" s="89">
        <f t="shared" si="254"/>
        <v>769.73999999999796</v>
      </c>
      <c r="AH456" s="89">
        <f t="shared" si="255"/>
        <v>-86.935113834519143</v>
      </c>
      <c r="AI456" s="109">
        <f t="shared" si="256"/>
        <v>-1</v>
      </c>
      <c r="AJ456" s="109">
        <f t="shared" si="235"/>
        <v>50</v>
      </c>
      <c r="AK456" s="88"/>
      <c r="AL456" s="191" t="str">
        <f t="shared" si="236"/>
        <v/>
      </c>
      <c r="AM456" s="191">
        <f t="shared" si="237"/>
        <v>-769.73999999999796</v>
      </c>
      <c r="AN456" s="88"/>
      <c r="AO456" s="191"/>
      <c r="AP456" s="191">
        <f t="shared" si="257"/>
        <v>592499.6675999969</v>
      </c>
      <c r="AQ456" s="191">
        <f t="shared" si="244"/>
        <v>249.89420086950037</v>
      </c>
      <c r="AR456" s="191">
        <f t="shared" si="245"/>
        <v>-131.60838136295951</v>
      </c>
      <c r="AS456" s="250">
        <f t="shared" si="248"/>
        <v>0</v>
      </c>
      <c r="AT456" s="250">
        <f t="shared" si="249"/>
        <v>0</v>
      </c>
      <c r="AU456" s="250">
        <f t="shared" si="250"/>
        <v>0</v>
      </c>
      <c r="AV456" s="250">
        <f t="shared" si="251"/>
        <v>0</v>
      </c>
      <c r="AW456" s="250">
        <f t="shared" si="252"/>
        <v>0</v>
      </c>
      <c r="AX456" s="250">
        <f t="shared" si="253"/>
        <v>0</v>
      </c>
      <c r="AY456" s="89"/>
      <c r="AZ456" s="111"/>
      <c r="BA456" s="111"/>
      <c r="BB456" s="111"/>
      <c r="BC456" s="111"/>
      <c r="BD456" s="111"/>
      <c r="BE456" s="111"/>
      <c r="BF456" s="111"/>
      <c r="BG456" s="111"/>
      <c r="BH456" s="89"/>
      <c r="BI456" s="89"/>
      <c r="BJ456" s="89"/>
      <c r="BK456" s="89"/>
      <c r="BL456" s="89"/>
    </row>
    <row r="457" spans="1:64" x14ac:dyDescent="0.25">
      <c r="A457" s="86">
        <f t="shared" si="258"/>
        <v>456</v>
      </c>
      <c r="B457" s="113">
        <v>7.8793434826334211E-4</v>
      </c>
      <c r="C457" s="88"/>
      <c r="D457" s="88"/>
      <c r="E457" s="194">
        <f t="shared" si="261"/>
        <v>-0.28797433442723575</v>
      </c>
      <c r="F457" s="89">
        <f t="shared" si="238"/>
        <v>-7.8629876358064232E-3</v>
      </c>
      <c r="G457" s="113">
        <v>0.18910611448285797</v>
      </c>
      <c r="H457" s="88"/>
      <c r="I457" s="84">
        <f t="shared" si="262"/>
        <v>19712.422108718445</v>
      </c>
      <c r="J457" s="84">
        <f t="shared" si="263"/>
        <v>19903.173399834675</v>
      </c>
      <c r="K457" s="84">
        <f t="shared" si="264"/>
        <v>20093.924690950906</v>
      </c>
      <c r="L457" s="84">
        <f t="shared" si="265"/>
        <v>20284.675982067136</v>
      </c>
      <c r="M457" s="108">
        <f>IF(T457&lt;&gt;0,(((G457+1)*('Data Raw'!$N$1007-'Data Raw'!$N$1008)/2+'Data Raw'!$N$1008)*'Data Raw'!$M$1010+'Data Raw'!$M$1009)*AE457+AE457)</f>
        <v>20475.427273183366</v>
      </c>
      <c r="N457" s="84">
        <f t="shared" si="266"/>
        <v>20666.178564299596</v>
      </c>
      <c r="O457" s="84">
        <f t="shared" si="267"/>
        <v>20856.929855415827</v>
      </c>
      <c r="P457" s="84">
        <f t="shared" si="268"/>
        <v>21047.681146532057</v>
      </c>
      <c r="Q457" s="84">
        <f t="shared" si="269"/>
        <v>21238.432437648287</v>
      </c>
      <c r="R457" s="166" t="str">
        <f t="shared" si="239"/>
        <v/>
      </c>
      <c r="S457" s="109">
        <f>'Data Raw'!E499</f>
        <v>20321.25</v>
      </c>
      <c r="T457" s="109">
        <f>'Data Raw'!G499</f>
        <v>20429.46</v>
      </c>
      <c r="U457" s="109">
        <f>'Data Raw'!D499</f>
        <v>20548.57</v>
      </c>
      <c r="V457" s="166">
        <f t="shared" si="240"/>
        <v>1</v>
      </c>
      <c r="W457" s="89">
        <f t="shared" si="259"/>
        <v>45.96727318336707</v>
      </c>
      <c r="X457" s="89">
        <f t="shared" si="260"/>
        <v>2112.9902039142971</v>
      </c>
      <c r="Y457" s="89">
        <f t="shared" si="241"/>
        <v>353.62981283986852</v>
      </c>
      <c r="Z457" s="109">
        <f t="shared" si="270"/>
        <v>227.31999999999971</v>
      </c>
      <c r="AA457" s="89">
        <f t="shared" si="242"/>
        <v>379.62849791053964</v>
      </c>
      <c r="AB457" s="89">
        <f t="shared" si="243"/>
        <v>20045.758739572047</v>
      </c>
      <c r="AC457" s="89">
        <f t="shared" si="246"/>
        <v>20734.281260427953</v>
      </c>
      <c r="AD457" s="89">
        <f t="shared" si="247"/>
        <v>1</v>
      </c>
      <c r="AE457" s="89">
        <f>'Data Raw'!C499</f>
        <v>20390.02</v>
      </c>
      <c r="AF457" s="89"/>
      <c r="AG457" s="89">
        <f t="shared" si="254"/>
        <v>39.43999999999869</v>
      </c>
      <c r="AH457" s="89">
        <f t="shared" si="255"/>
        <v>85.40727318336576</v>
      </c>
      <c r="AI457" s="109">
        <f t="shared" si="256"/>
        <v>1</v>
      </c>
      <c r="AJ457" s="109">
        <f t="shared" ref="AJ457:AJ520" si="271">MIN(Y456/4,50)</f>
        <v>50</v>
      </c>
      <c r="AK457" s="88"/>
      <c r="AL457" s="191">
        <f t="shared" ref="AL457:AL520" si="272">IF(R457&lt;&gt;1,IF(V457=1,ABS(AG456),""),"")</f>
        <v>769.73999999999796</v>
      </c>
      <c r="AM457" s="191" t="str">
        <f t="shared" ref="AM457:AM520" si="273">IF(R457&lt;&gt;1,IF(V457="",-ABS(AG457),""),"")</f>
        <v/>
      </c>
      <c r="AN457" s="88"/>
      <c r="AO457" s="191"/>
      <c r="AP457" s="191">
        <f t="shared" si="257"/>
        <v>1555.5135999998968</v>
      </c>
      <c r="AQ457" s="191">
        <f t="shared" si="244"/>
        <v>226.51040077288908</v>
      </c>
      <c r="AR457" s="191">
        <f t="shared" si="245"/>
        <v>-127.11941206697944</v>
      </c>
      <c r="AS457" s="250">
        <f t="shared" si="248"/>
        <v>0</v>
      </c>
      <c r="AT457" s="250">
        <f t="shared" si="249"/>
        <v>0</v>
      </c>
      <c r="AU457" s="250">
        <f t="shared" si="250"/>
        <v>1</v>
      </c>
      <c r="AV457" s="250">
        <f t="shared" si="251"/>
        <v>0</v>
      </c>
      <c r="AW457" s="250">
        <f t="shared" si="252"/>
        <v>0</v>
      </c>
      <c r="AX457" s="250">
        <f t="shared" si="253"/>
        <v>0</v>
      </c>
      <c r="AY457" s="89"/>
      <c r="AZ457" s="111"/>
      <c r="BA457" s="111"/>
      <c r="BB457" s="111"/>
      <c r="BC457" s="111"/>
      <c r="BD457" s="111"/>
      <c r="BE457" s="111"/>
      <c r="BF457" s="111"/>
      <c r="BG457" s="111"/>
      <c r="BH457" s="89"/>
      <c r="BI457" s="89"/>
      <c r="BJ457" s="89"/>
      <c r="BK457" s="89"/>
      <c r="BL457" s="89"/>
    </row>
    <row r="458" spans="1:64" x14ac:dyDescent="0.25">
      <c r="A458" s="86">
        <f t="shared" si="258"/>
        <v>457</v>
      </c>
      <c r="B458" s="113">
        <v>1.6908943133603225E-2</v>
      </c>
      <c r="C458" s="88"/>
      <c r="D458" s="88"/>
      <c r="E458" s="194">
        <f t="shared" si="261"/>
        <v>1.6121008785339883E-2</v>
      </c>
      <c r="F458" s="89">
        <f t="shared" ref="F458:F521" si="274">E458/7+F457/7*6</f>
        <v>-4.4367024327855217E-3</v>
      </c>
      <c r="G458" s="113">
        <v>0.1854335631091954</v>
      </c>
      <c r="H458" s="88"/>
      <c r="I458" s="84">
        <f t="shared" si="262"/>
        <v>20076.492737832883</v>
      </c>
      <c r="J458" s="84">
        <f t="shared" si="263"/>
        <v>20253.307644252822</v>
      </c>
      <c r="K458" s="84">
        <f t="shared" si="264"/>
        <v>20430.122550672753</v>
      </c>
      <c r="L458" s="84">
        <f t="shared" si="265"/>
        <v>20606.937457092688</v>
      </c>
      <c r="M458" s="108">
        <f>IF(T458&lt;&gt;0,(((G458+1)*('Data Raw'!$N$1007-'Data Raw'!$N$1008)/2+'Data Raw'!$N$1008)*'Data Raw'!$M$1010+'Data Raw'!$M$1009)*AE458+AE458)</f>
        <v>20783.752363512624</v>
      </c>
      <c r="N458" s="84">
        <f t="shared" si="266"/>
        <v>20960.567269932559</v>
      </c>
      <c r="O458" s="84">
        <f t="shared" si="267"/>
        <v>21137.382176352494</v>
      </c>
      <c r="P458" s="84">
        <f t="shared" si="268"/>
        <v>21314.197082772425</v>
      </c>
      <c r="Q458" s="84">
        <f t="shared" si="269"/>
        <v>21491.011989192364</v>
      </c>
      <c r="R458" s="166" t="str">
        <f t="shared" ref="R458:R521" si="275">IF(B458&lt;&gt;"",IF(AND(M458&gt;AB458,M458&lt;AC458),"",1),"")</f>
        <v/>
      </c>
      <c r="S458" s="109">
        <f>'Data Raw'!E500</f>
        <v>20498.16</v>
      </c>
      <c r="T458" s="109">
        <f>'Data Raw'!G500</f>
        <v>20567.54</v>
      </c>
      <c r="U458" s="109">
        <f>'Data Raw'!D500</f>
        <v>20727.25</v>
      </c>
      <c r="V458" s="166" t="str">
        <f t="shared" ref="V458:V521" si="276">IF(R458&lt;&gt;1,IF(B458&lt;&gt;"",IF((AE458-M458)*(AE458-T458)&gt;0,1,""),""),"")</f>
        <v/>
      </c>
      <c r="W458" s="89">
        <f t="shared" si="259"/>
        <v>216.21236351262269</v>
      </c>
      <c r="X458" s="89">
        <f t="shared" si="260"/>
        <v>46747.786135714494</v>
      </c>
      <c r="Y458" s="89">
        <f t="shared" ref="Y458:Y521" si="277">IF(X458&gt;0,SQRT((X458)/7+(Y457*Y457)/7*6),Y457)</f>
        <v>337.44249315585552</v>
      </c>
      <c r="Z458" s="109">
        <f t="shared" si="270"/>
        <v>229.09000000000015</v>
      </c>
      <c r="AA458" s="89">
        <f t="shared" ref="AA458:AA521" si="278">Z458/7+AA457/7*6</f>
        <v>358.12299820903399</v>
      </c>
      <c r="AB458" s="89">
        <f t="shared" ref="AB458:AB521" si="279">AE458-$AD$1*AA457</f>
        <v>20380.455776776042</v>
      </c>
      <c r="AC458" s="89">
        <f t="shared" si="246"/>
        <v>21025.824223223957</v>
      </c>
      <c r="AD458" s="89">
        <f t="shared" si="247"/>
        <v>1</v>
      </c>
      <c r="AE458" s="89">
        <f>'Data Raw'!C500</f>
        <v>20703.14</v>
      </c>
      <c r="AF458" s="89"/>
      <c r="AG458" s="89">
        <f t="shared" si="254"/>
        <v>-135.59999999999854</v>
      </c>
      <c r="AH458" s="89">
        <f t="shared" si="255"/>
        <v>80.612363512624142</v>
      </c>
      <c r="AI458" s="109">
        <f t="shared" si="256"/>
        <v>1</v>
      </c>
      <c r="AJ458" s="109">
        <f t="shared" si="271"/>
        <v>50</v>
      </c>
      <c r="AK458" s="88"/>
      <c r="AL458" s="191" t="str">
        <f t="shared" si="272"/>
        <v/>
      </c>
      <c r="AM458" s="191">
        <f t="shared" si="273"/>
        <v>-135.59999999999854</v>
      </c>
      <c r="AN458" s="88"/>
      <c r="AO458" s="191"/>
      <c r="AP458" s="191">
        <f t="shared" si="257"/>
        <v>18387.359999999604</v>
      </c>
      <c r="AQ458" s="191">
        <f t="shared" ref="AQ458:AQ521" si="280">IF(AP458&gt;0,SQRT(AP458)/9+AQ457/9*8,AQ457)</f>
        <v>216.4092451314568</v>
      </c>
      <c r="AR458" s="191">
        <f t="shared" ref="AR458:AR521" si="281">AQ458-Y458</f>
        <v>-121.03324802439872</v>
      </c>
      <c r="AS458" s="250">
        <f t="shared" si="248"/>
        <v>0</v>
      </c>
      <c r="AT458" s="250">
        <f t="shared" si="249"/>
        <v>0</v>
      </c>
      <c r="AU458" s="250">
        <f t="shared" si="250"/>
        <v>1</v>
      </c>
      <c r="AV458" s="250">
        <f t="shared" si="251"/>
        <v>0</v>
      </c>
      <c r="AW458" s="250">
        <f t="shared" si="252"/>
        <v>0</v>
      </c>
      <c r="AX458" s="250">
        <f t="shared" si="253"/>
        <v>0</v>
      </c>
      <c r="AY458" s="89"/>
      <c r="AZ458" s="111"/>
      <c r="BA458" s="111"/>
      <c r="BB458" s="111"/>
      <c r="BC458" s="111"/>
      <c r="BD458" s="111"/>
      <c r="BE458" s="111"/>
      <c r="BF458" s="111"/>
      <c r="BG458" s="111"/>
      <c r="BH458" s="89"/>
      <c r="BI458" s="89"/>
      <c r="BJ458" s="89"/>
      <c r="BK458" s="89"/>
      <c r="BL458" s="89"/>
    </row>
    <row r="459" spans="1:64" x14ac:dyDescent="0.25">
      <c r="A459" s="86">
        <f t="shared" si="258"/>
        <v>458</v>
      </c>
      <c r="B459" s="113">
        <v>6.2197756502524815E-3</v>
      </c>
      <c r="C459" s="88"/>
      <c r="D459" s="88"/>
      <c r="E459" s="194">
        <f t="shared" si="261"/>
        <v>-1.0689167483350744E-2</v>
      </c>
      <c r="F459" s="89">
        <f t="shared" si="274"/>
        <v>-5.3299117257234099E-3</v>
      </c>
      <c r="G459" s="113">
        <v>0.15880334981768704</v>
      </c>
      <c r="H459" s="88"/>
      <c r="I459" s="84">
        <f t="shared" si="262"/>
        <v>19798.852923887654</v>
      </c>
      <c r="J459" s="84">
        <f t="shared" si="263"/>
        <v>19967.574170465585</v>
      </c>
      <c r="K459" s="84">
        <f t="shared" si="264"/>
        <v>20136.295417043511</v>
      </c>
      <c r="L459" s="84">
        <f t="shared" si="265"/>
        <v>20305.016663621442</v>
      </c>
      <c r="M459" s="108">
        <f>IF(T459&lt;&gt;0,(((G459+1)*('Data Raw'!$N$1007-'Data Raw'!$N$1008)/2+'Data Raw'!$N$1008)*'Data Raw'!$M$1010+'Data Raw'!$M$1009)*AE459+AE459)</f>
        <v>20473.737910199368</v>
      </c>
      <c r="N459" s="84">
        <f t="shared" si="266"/>
        <v>20642.459156777295</v>
      </c>
      <c r="O459" s="84">
        <f t="shared" si="267"/>
        <v>20811.180403355225</v>
      </c>
      <c r="P459" s="84">
        <f t="shared" si="268"/>
        <v>20979.901649933152</v>
      </c>
      <c r="Q459" s="84">
        <f t="shared" si="269"/>
        <v>21148.622896511082</v>
      </c>
      <c r="R459" s="166" t="str">
        <f t="shared" si="275"/>
        <v/>
      </c>
      <c r="S459" s="109">
        <f>'Data Raw'!E501</f>
        <v>20410</v>
      </c>
      <c r="T459" s="109">
        <f>'Data Raw'!G501</f>
        <v>20603.189999999999</v>
      </c>
      <c r="U459" s="109">
        <f>'Data Raw'!D501</f>
        <v>20702.75</v>
      </c>
      <c r="V459" s="166">
        <f t="shared" si="276"/>
        <v>1</v>
      </c>
      <c r="W459" s="89">
        <f t="shared" si="259"/>
        <v>-129.45208980063035</v>
      </c>
      <c r="X459" s="89">
        <f t="shared" si="260"/>
        <v>16757.843553750463</v>
      </c>
      <c r="Y459" s="89">
        <f t="shared" si="277"/>
        <v>316.21928663444658</v>
      </c>
      <c r="Z459" s="109">
        <f t="shared" si="270"/>
        <v>292.75</v>
      </c>
      <c r="AA459" s="89">
        <f t="shared" si="278"/>
        <v>348.78399846488628</v>
      </c>
      <c r="AB459" s="89">
        <f t="shared" si="279"/>
        <v>20133.465451522319</v>
      </c>
      <c r="AC459" s="89">
        <f t="shared" ref="AC459:AC522" si="282">AE459+$AD$1*AA458</f>
        <v>20742.274548477679</v>
      </c>
      <c r="AD459" s="89">
        <f t="shared" ref="AD459:AD522" si="283">IF(AND(T459&lt;AC459, T459&gt;AB459),1,"")</f>
        <v>1</v>
      </c>
      <c r="AE459" s="89">
        <f>'Data Raw'!C501</f>
        <v>20437.87</v>
      </c>
      <c r="AF459" s="89"/>
      <c r="AG459" s="89">
        <f t="shared" si="254"/>
        <v>165.31999999999971</v>
      </c>
      <c r="AH459" s="89">
        <f t="shared" si="255"/>
        <v>35.867910199369362</v>
      </c>
      <c r="AI459" s="109">
        <f t="shared" si="256"/>
        <v>1</v>
      </c>
      <c r="AJ459" s="109">
        <f t="shared" si="271"/>
        <v>50</v>
      </c>
      <c r="AK459" s="88"/>
      <c r="AL459" s="191">
        <f t="shared" si="272"/>
        <v>135.59999999999854</v>
      </c>
      <c r="AM459" s="191" t="str">
        <f t="shared" si="273"/>
        <v/>
      </c>
      <c r="AN459" s="88"/>
      <c r="AO459" s="191"/>
      <c r="AP459" s="191">
        <f t="shared" si="257"/>
        <v>27330.702399999904</v>
      </c>
      <c r="AQ459" s="191">
        <f t="shared" si="280"/>
        <v>210.73266233907268</v>
      </c>
      <c r="AR459" s="191">
        <f t="shared" si="281"/>
        <v>-105.4866242953739</v>
      </c>
      <c r="AS459" s="250">
        <f t="shared" si="248"/>
        <v>0</v>
      </c>
      <c r="AT459" s="250">
        <f t="shared" si="249"/>
        <v>0</v>
      </c>
      <c r="AU459" s="250">
        <f t="shared" si="250"/>
        <v>0</v>
      </c>
      <c r="AV459" s="250">
        <f t="shared" si="251"/>
        <v>1</v>
      </c>
      <c r="AW459" s="250">
        <f t="shared" si="252"/>
        <v>0</v>
      </c>
      <c r="AX459" s="250">
        <f t="shared" si="253"/>
        <v>0</v>
      </c>
      <c r="AY459" s="89"/>
      <c r="AZ459" s="111"/>
      <c r="BA459" s="111"/>
      <c r="BB459" s="111"/>
      <c r="BC459" s="111"/>
      <c r="BD459" s="111"/>
      <c r="BE459" s="111"/>
      <c r="BF459" s="111"/>
      <c r="BG459" s="111"/>
      <c r="BH459" s="89"/>
      <c r="BI459" s="89"/>
      <c r="BJ459" s="89"/>
      <c r="BK459" s="89"/>
      <c r="BL459" s="89"/>
    </row>
    <row r="460" spans="1:64" x14ac:dyDescent="0.25">
      <c r="A460" s="86">
        <f t="shared" si="258"/>
        <v>459</v>
      </c>
      <c r="B460" s="113">
        <v>6.6577586423969166E-3</v>
      </c>
      <c r="C460" s="88"/>
      <c r="D460" s="88"/>
      <c r="E460" s="194">
        <f t="shared" si="261"/>
        <v>4.3798299214443514E-4</v>
      </c>
      <c r="F460" s="89">
        <f t="shared" si="274"/>
        <v>-4.5059267660280036E-3</v>
      </c>
      <c r="G460" s="113">
        <v>0.17483069654881564</v>
      </c>
      <c r="H460" s="88"/>
      <c r="I460" s="84">
        <f t="shared" si="262"/>
        <v>20037.081071041895</v>
      </c>
      <c r="J460" s="84">
        <f t="shared" si="263"/>
        <v>20195.190714359116</v>
      </c>
      <c r="K460" s="84">
        <f t="shared" si="264"/>
        <v>20353.30035767634</v>
      </c>
      <c r="L460" s="84">
        <f t="shared" si="265"/>
        <v>20511.410000993561</v>
      </c>
      <c r="M460" s="108">
        <f>IF(T460&lt;&gt;0,(((G460+1)*('Data Raw'!$N$1007-'Data Raw'!$N$1008)/2+'Data Raw'!$N$1008)*'Data Raw'!$M$1010+'Data Raw'!$M$1009)*AE460+AE460)</f>
        <v>20669.519644310785</v>
      </c>
      <c r="N460" s="84">
        <f t="shared" si="266"/>
        <v>20827.629287628009</v>
      </c>
      <c r="O460" s="84">
        <f t="shared" si="267"/>
        <v>20985.73893094523</v>
      </c>
      <c r="P460" s="84">
        <f t="shared" si="268"/>
        <v>21143.848574262454</v>
      </c>
      <c r="Q460" s="84">
        <f t="shared" si="269"/>
        <v>21301.958217579675</v>
      </c>
      <c r="R460" s="166" t="str">
        <f t="shared" si="275"/>
        <v/>
      </c>
      <c r="S460" s="109">
        <f>'Data Raw'!E502</f>
        <v>20358.78</v>
      </c>
      <c r="T460" s="109">
        <f>'Data Raw'!G502</f>
        <v>20534.48</v>
      </c>
      <c r="U460" s="109">
        <f>'Data Raw'!D502</f>
        <v>21005.66</v>
      </c>
      <c r="V460" s="166" t="str">
        <f t="shared" si="276"/>
        <v/>
      </c>
      <c r="W460" s="89">
        <f t="shared" si="259"/>
        <v>135.03964431078566</v>
      </c>
      <c r="X460" s="89">
        <f t="shared" si="260"/>
        <v>18235.705535583507</v>
      </c>
      <c r="Y460" s="89">
        <f t="shared" si="277"/>
        <v>297.17804402968676</v>
      </c>
      <c r="Z460" s="109">
        <f t="shared" si="270"/>
        <v>646.88000000000102</v>
      </c>
      <c r="AA460" s="89">
        <f t="shared" si="278"/>
        <v>391.36914154133126</v>
      </c>
      <c r="AB460" s="89">
        <f t="shared" si="279"/>
        <v>20310.363601304849</v>
      </c>
      <c r="AC460" s="89">
        <f t="shared" si="282"/>
        <v>20903.296398695154</v>
      </c>
      <c r="AD460" s="89">
        <f t="shared" si="283"/>
        <v>1</v>
      </c>
      <c r="AE460" s="89">
        <f>'Data Raw'!C502</f>
        <v>20606.830000000002</v>
      </c>
      <c r="AF460" s="89"/>
      <c r="AG460" s="89">
        <f t="shared" si="254"/>
        <v>-72.350000000002183</v>
      </c>
      <c r="AH460" s="89">
        <f t="shared" si="255"/>
        <v>62.689644310783478</v>
      </c>
      <c r="AI460" s="109">
        <f t="shared" si="256"/>
        <v>1</v>
      </c>
      <c r="AJ460" s="109">
        <f t="shared" si="271"/>
        <v>50</v>
      </c>
      <c r="AK460" s="88"/>
      <c r="AL460" s="191" t="str">
        <f t="shared" si="272"/>
        <v/>
      </c>
      <c r="AM460" s="191">
        <f t="shared" si="273"/>
        <v>-72.350000000002183</v>
      </c>
      <c r="AN460" s="88"/>
      <c r="AO460" s="191"/>
      <c r="AP460" s="191">
        <f t="shared" si="257"/>
        <v>5234.5225000003156</v>
      </c>
      <c r="AQ460" s="191">
        <f t="shared" si="280"/>
        <v>195.35681096806482</v>
      </c>
      <c r="AR460" s="191">
        <f t="shared" si="281"/>
        <v>-101.82123306162194</v>
      </c>
      <c r="AS460" s="250">
        <f t="shared" si="248"/>
        <v>0</v>
      </c>
      <c r="AT460" s="250">
        <f t="shared" si="249"/>
        <v>0</v>
      </c>
      <c r="AU460" s="250">
        <f t="shared" si="250"/>
        <v>1</v>
      </c>
      <c r="AV460" s="250">
        <f t="shared" si="251"/>
        <v>0</v>
      </c>
      <c r="AW460" s="250">
        <f t="shared" si="252"/>
        <v>0</v>
      </c>
      <c r="AX460" s="250">
        <f t="shared" si="253"/>
        <v>0</v>
      </c>
      <c r="AY460" s="89"/>
      <c r="AZ460" s="111"/>
      <c r="BA460" s="111"/>
      <c r="BB460" s="111"/>
      <c r="BC460" s="111"/>
      <c r="BD460" s="111"/>
      <c r="BE460" s="111"/>
      <c r="BF460" s="111"/>
      <c r="BG460" s="111"/>
      <c r="BH460" s="89"/>
      <c r="BI460" s="89"/>
      <c r="BJ460" s="89"/>
      <c r="BK460" s="89"/>
      <c r="BL460" s="89"/>
    </row>
    <row r="461" spans="1:64" x14ac:dyDescent="0.25">
      <c r="A461" s="86">
        <f t="shared" si="258"/>
        <v>460</v>
      </c>
      <c r="B461" s="113">
        <v>2.1671579195069159E-2</v>
      </c>
      <c r="C461" s="88"/>
      <c r="D461" s="88"/>
      <c r="E461" s="194">
        <f t="shared" si="261"/>
        <v>1.5013820552672242E-2</v>
      </c>
      <c r="F461" s="89">
        <f t="shared" si="274"/>
        <v>-1.7173914347851115E-3</v>
      </c>
      <c r="G461" s="113">
        <v>0.15776390533612517</v>
      </c>
      <c r="H461" s="88"/>
      <c r="I461" s="84">
        <f t="shared" si="262"/>
        <v>19696.39314274722</v>
      </c>
      <c r="J461" s="84">
        <f t="shared" si="263"/>
        <v>19844.982164762063</v>
      </c>
      <c r="K461" s="84">
        <f t="shared" si="264"/>
        <v>19993.571186776906</v>
      </c>
      <c r="L461" s="84">
        <f t="shared" si="265"/>
        <v>20142.160208791749</v>
      </c>
      <c r="M461" s="108">
        <f>IF(T461&lt;&gt;0,(((G461+1)*('Data Raw'!$N$1007-'Data Raw'!$N$1008)/2+'Data Raw'!$N$1008)*'Data Raw'!$M$1010+'Data Raw'!$M$1009)*AE461+AE461)</f>
        <v>20290.749230806592</v>
      </c>
      <c r="N461" s="84">
        <f t="shared" si="266"/>
        <v>20439.338252821435</v>
      </c>
      <c r="O461" s="84">
        <f t="shared" si="267"/>
        <v>20587.927274836278</v>
      </c>
      <c r="P461" s="84">
        <f t="shared" si="268"/>
        <v>20736.516296851121</v>
      </c>
      <c r="Q461" s="84">
        <f t="shared" si="269"/>
        <v>20885.105318865964</v>
      </c>
      <c r="R461" s="166" t="str">
        <f t="shared" si="275"/>
        <v/>
      </c>
      <c r="S461" s="109">
        <f>'Data Raw'!E503</f>
        <v>19969.47</v>
      </c>
      <c r="T461" s="109">
        <f>'Data Raw'!G503</f>
        <v>20051.25</v>
      </c>
      <c r="U461" s="109">
        <f>'Data Raw'!D503</f>
        <v>20269.93</v>
      </c>
      <c r="V461" s="166" t="str">
        <f t="shared" si="276"/>
        <v/>
      </c>
      <c r="W461" s="89">
        <f t="shared" si="259"/>
        <v>239.4992308065921</v>
      </c>
      <c r="X461" s="89">
        <f t="shared" si="260"/>
        <v>57359.881556949273</v>
      </c>
      <c r="Y461" s="89">
        <f t="shared" si="277"/>
        <v>289.64229680191295</v>
      </c>
      <c r="Z461" s="109">
        <f t="shared" si="270"/>
        <v>300.45999999999913</v>
      </c>
      <c r="AA461" s="89">
        <f t="shared" si="278"/>
        <v>378.38212132114097</v>
      </c>
      <c r="AB461" s="89">
        <f t="shared" si="279"/>
        <v>19924.226229689866</v>
      </c>
      <c r="AC461" s="89">
        <f t="shared" si="282"/>
        <v>20589.553770310133</v>
      </c>
      <c r="AD461" s="89">
        <f t="shared" si="283"/>
        <v>1</v>
      </c>
      <c r="AE461" s="89">
        <f>'Data Raw'!C503</f>
        <v>20256.89</v>
      </c>
      <c r="AF461" s="89"/>
      <c r="AG461" s="89">
        <f t="shared" si="254"/>
        <v>-205.63999999999942</v>
      </c>
      <c r="AH461" s="89">
        <f t="shared" si="255"/>
        <v>33.859230806592677</v>
      </c>
      <c r="AI461" s="109">
        <f t="shared" si="256"/>
        <v>1</v>
      </c>
      <c r="AJ461" s="109">
        <f t="shared" si="271"/>
        <v>50</v>
      </c>
      <c r="AK461" s="88"/>
      <c r="AL461" s="191" t="str">
        <f t="shared" si="272"/>
        <v/>
      </c>
      <c r="AM461" s="191">
        <f t="shared" si="273"/>
        <v>-205.63999999999942</v>
      </c>
      <c r="AN461" s="88"/>
      <c r="AO461" s="191"/>
      <c r="AP461" s="191">
        <f t="shared" si="257"/>
        <v>42287.80959999976</v>
      </c>
      <c r="AQ461" s="191">
        <f t="shared" si="280"/>
        <v>196.49938752716866</v>
      </c>
      <c r="AR461" s="191">
        <f t="shared" si="281"/>
        <v>-93.142909274744284</v>
      </c>
      <c r="AS461" s="250">
        <f t="shared" si="248"/>
        <v>0</v>
      </c>
      <c r="AT461" s="250">
        <f t="shared" si="249"/>
        <v>0</v>
      </c>
      <c r="AU461" s="250">
        <f t="shared" si="250"/>
        <v>1</v>
      </c>
      <c r="AV461" s="250">
        <f t="shared" si="251"/>
        <v>0</v>
      </c>
      <c r="AW461" s="250">
        <f t="shared" si="252"/>
        <v>0</v>
      </c>
      <c r="AX461" s="250">
        <f t="shared" si="253"/>
        <v>0</v>
      </c>
      <c r="AY461" s="89"/>
      <c r="AZ461" s="111"/>
      <c r="BA461" s="111"/>
      <c r="BB461" s="111"/>
      <c r="BC461" s="111"/>
      <c r="BD461" s="111"/>
      <c r="BE461" s="111"/>
      <c r="BF461" s="111"/>
      <c r="BG461" s="111"/>
      <c r="BH461" s="89"/>
      <c r="BI461" s="89"/>
      <c r="BJ461" s="89"/>
      <c r="BK461" s="89"/>
      <c r="BL461" s="89"/>
    </row>
    <row r="462" spans="1:64" x14ac:dyDescent="0.25">
      <c r="A462" s="86">
        <f t="shared" si="258"/>
        <v>461</v>
      </c>
      <c r="B462" s="113">
        <v>7.9327857077709958E-3</v>
      </c>
      <c r="C462" s="88"/>
      <c r="D462" s="88"/>
      <c r="E462" s="194">
        <f t="shared" si="261"/>
        <v>-1.3738793487298163E-2</v>
      </c>
      <c r="F462" s="89">
        <f t="shared" si="274"/>
        <v>-3.434734585144119E-3</v>
      </c>
      <c r="G462" s="113">
        <v>0.12887489552650497</v>
      </c>
      <c r="H462" s="88"/>
      <c r="I462" s="84">
        <f t="shared" si="262"/>
        <v>19490.108499134269</v>
      </c>
      <c r="J462" s="84">
        <f t="shared" si="263"/>
        <v>19634.929647535228</v>
      </c>
      <c r="K462" s="84">
        <f t="shared" si="264"/>
        <v>19779.750795936183</v>
      </c>
      <c r="L462" s="84">
        <f t="shared" si="265"/>
        <v>19924.571944337142</v>
      </c>
      <c r="M462" s="108">
        <f>IF(T462&lt;&gt;0,(((G462+1)*('Data Raw'!$N$1007-'Data Raw'!$N$1008)/2+'Data Raw'!$N$1008)*'Data Raw'!$M$1010+'Data Raw'!$M$1009)*AE462+AE462)</f>
        <v>20069.393092738097</v>
      </c>
      <c r="N462" s="84">
        <f t="shared" si="266"/>
        <v>20214.214241139052</v>
      </c>
      <c r="O462" s="84">
        <f t="shared" si="267"/>
        <v>20359.035389540011</v>
      </c>
      <c r="P462" s="84">
        <f t="shared" si="268"/>
        <v>20503.856537940967</v>
      </c>
      <c r="Q462" s="84">
        <f t="shared" si="269"/>
        <v>20648.677686341925</v>
      </c>
      <c r="R462" s="166" t="str">
        <f t="shared" si="275"/>
        <v/>
      </c>
      <c r="S462" s="109">
        <f>'Data Raw'!E504</f>
        <v>19907.580000000002</v>
      </c>
      <c r="T462" s="109">
        <f>'Data Raw'!G504</f>
        <v>19925.740000000002</v>
      </c>
      <c r="U462" s="109">
        <f>'Data Raw'!D504</f>
        <v>20157.240000000002</v>
      </c>
      <c r="V462" s="166">
        <f t="shared" si="276"/>
        <v>1</v>
      </c>
      <c r="W462" s="89">
        <f t="shared" si="259"/>
        <v>143.65309273809544</v>
      </c>
      <c r="X462" s="89">
        <f t="shared" si="260"/>
        <v>20636.211053219849</v>
      </c>
      <c r="Y462" s="89">
        <f t="shared" si="277"/>
        <v>273.5982904168979</v>
      </c>
      <c r="Z462" s="109">
        <f t="shared" si="270"/>
        <v>249.65999999999985</v>
      </c>
      <c r="AA462" s="89">
        <f t="shared" si="278"/>
        <v>359.99324684669222</v>
      </c>
      <c r="AB462" s="89">
        <f t="shared" si="279"/>
        <v>19760.795196877029</v>
      </c>
      <c r="AC462" s="89">
        <f t="shared" si="282"/>
        <v>20404.044803122968</v>
      </c>
      <c r="AD462" s="89">
        <f t="shared" si="283"/>
        <v>1</v>
      </c>
      <c r="AE462" s="89">
        <f>'Data Raw'!C504</f>
        <v>20082.419999999998</v>
      </c>
      <c r="AF462" s="89"/>
      <c r="AG462" s="89">
        <f t="shared" si="254"/>
        <v>-156.67999999999665</v>
      </c>
      <c r="AH462" s="89">
        <f t="shared" si="255"/>
        <v>-13.026907261901215</v>
      </c>
      <c r="AI462" s="109">
        <f t="shared" si="256"/>
        <v>-1</v>
      </c>
      <c r="AJ462" s="109">
        <f t="shared" si="271"/>
        <v>50</v>
      </c>
      <c r="AK462" s="88"/>
      <c r="AL462" s="191">
        <f t="shared" si="272"/>
        <v>205.63999999999942</v>
      </c>
      <c r="AM462" s="191" t="str">
        <f t="shared" si="273"/>
        <v/>
      </c>
      <c r="AN462" s="88"/>
      <c r="AO462" s="191"/>
      <c r="AP462" s="191">
        <f t="shared" si="257"/>
        <v>24548.622399998952</v>
      </c>
      <c r="AQ462" s="191">
        <f t="shared" si="280"/>
        <v>192.07501113526067</v>
      </c>
      <c r="AR462" s="191">
        <f t="shared" si="281"/>
        <v>-81.52327928163723</v>
      </c>
      <c r="AS462" s="250">
        <f t="shared" si="248"/>
        <v>0</v>
      </c>
      <c r="AT462" s="250">
        <f t="shared" si="249"/>
        <v>0</v>
      </c>
      <c r="AU462" s="250">
        <f t="shared" si="250"/>
        <v>1</v>
      </c>
      <c r="AV462" s="250">
        <f t="shared" si="251"/>
        <v>0</v>
      </c>
      <c r="AW462" s="250">
        <f t="shared" si="252"/>
        <v>0</v>
      </c>
      <c r="AX462" s="250">
        <f t="shared" si="253"/>
        <v>0</v>
      </c>
      <c r="AY462" s="89"/>
      <c r="AZ462" s="111"/>
      <c r="BA462" s="111"/>
      <c r="BB462" s="111"/>
      <c r="BC462" s="111"/>
      <c r="BD462" s="111"/>
      <c r="BE462" s="111"/>
      <c r="BF462" s="111"/>
      <c r="BG462" s="111"/>
      <c r="BH462" s="89"/>
      <c r="BI462" s="89"/>
      <c r="BJ462" s="89"/>
      <c r="BK462" s="89"/>
      <c r="BL462" s="89"/>
    </row>
    <row r="463" spans="1:64" x14ac:dyDescent="0.25">
      <c r="A463" s="86">
        <f t="shared" si="258"/>
        <v>462</v>
      </c>
      <c r="B463" s="113">
        <v>1.9630730127530301E-2</v>
      </c>
      <c r="C463" s="88"/>
      <c r="D463" s="88"/>
      <c r="E463" s="194">
        <f t="shared" si="261"/>
        <v>1.1697944419759305E-2</v>
      </c>
      <c r="F463" s="89">
        <f t="shared" si="274"/>
        <v>-1.2729232987293436E-3</v>
      </c>
      <c r="G463" s="113">
        <v>0.11118239303444641</v>
      </c>
      <c r="H463" s="88"/>
      <c r="I463" s="84">
        <f t="shared" si="262"/>
        <v>18993.05882397572</v>
      </c>
      <c r="J463" s="84">
        <f t="shared" si="263"/>
        <v>19129.857969184173</v>
      </c>
      <c r="K463" s="84">
        <f t="shared" si="264"/>
        <v>19266.657114392619</v>
      </c>
      <c r="L463" s="84">
        <f t="shared" si="265"/>
        <v>19403.456259601069</v>
      </c>
      <c r="M463" s="108">
        <f>IF(T463&lt;&gt;0,(((G463+1)*('Data Raw'!$N$1007-'Data Raw'!$N$1008)/2+'Data Raw'!$N$1008)*'Data Raw'!$M$1010+'Data Raw'!$M$1009)*AE463+AE463)</f>
        <v>19540.255404809519</v>
      </c>
      <c r="N463" s="84">
        <f t="shared" si="266"/>
        <v>19677.054550017969</v>
      </c>
      <c r="O463" s="84">
        <f t="shared" si="267"/>
        <v>19813.853695226418</v>
      </c>
      <c r="P463" s="84">
        <f t="shared" si="268"/>
        <v>19950.652840434865</v>
      </c>
      <c r="Q463" s="84">
        <f t="shared" si="269"/>
        <v>20087.451985643318</v>
      </c>
      <c r="R463" s="166" t="str">
        <f t="shared" si="275"/>
        <v/>
      </c>
      <c r="S463" s="109">
        <f>'Data Raw'!E505</f>
        <v>19281.97</v>
      </c>
      <c r="T463" s="109">
        <f>'Data Raw'!G505</f>
        <v>19319.919999999998</v>
      </c>
      <c r="U463" s="109">
        <f>'Data Raw'!D505</f>
        <v>19637.72</v>
      </c>
      <c r="V463" s="166">
        <f t="shared" si="276"/>
        <v>1</v>
      </c>
      <c r="W463" s="89">
        <f t="shared" si="259"/>
        <v>220.3354048095207</v>
      </c>
      <c r="X463" s="89">
        <f t="shared" si="260"/>
        <v>48547.690612575359</v>
      </c>
      <c r="Y463" s="89">
        <f t="shared" si="277"/>
        <v>266.6415029657586</v>
      </c>
      <c r="Z463" s="109">
        <f t="shared" si="270"/>
        <v>355.75</v>
      </c>
      <c r="AA463" s="89">
        <f t="shared" si="278"/>
        <v>359.38706872573619</v>
      </c>
      <c r="AB463" s="89">
        <f t="shared" si="279"/>
        <v>19274.785740180312</v>
      </c>
      <c r="AC463" s="89">
        <f t="shared" si="282"/>
        <v>19886.774259819686</v>
      </c>
      <c r="AD463" s="89">
        <f t="shared" si="283"/>
        <v>1</v>
      </c>
      <c r="AE463" s="89">
        <f>'Data Raw'!C505</f>
        <v>19580.78</v>
      </c>
      <c r="AF463" s="89"/>
      <c r="AG463" s="89">
        <f t="shared" si="254"/>
        <v>-260.86000000000058</v>
      </c>
      <c r="AH463" s="89">
        <f t="shared" si="255"/>
        <v>-40.524595190479886</v>
      </c>
      <c r="AI463" s="109">
        <f t="shared" si="256"/>
        <v>-1</v>
      </c>
      <c r="AJ463" s="109">
        <f t="shared" si="271"/>
        <v>50</v>
      </c>
      <c r="AK463" s="88"/>
      <c r="AL463" s="191">
        <f t="shared" si="272"/>
        <v>156.67999999999665</v>
      </c>
      <c r="AM463" s="191" t="str">
        <f t="shared" si="273"/>
        <v/>
      </c>
      <c r="AN463" s="88"/>
      <c r="AO463" s="191"/>
      <c r="AP463" s="191">
        <f t="shared" si="257"/>
        <v>68047.939600000303</v>
      </c>
      <c r="AQ463" s="191">
        <f t="shared" si="280"/>
        <v>199.71778767578732</v>
      </c>
      <c r="AR463" s="191">
        <f t="shared" si="281"/>
        <v>-66.923715289971284</v>
      </c>
      <c r="AS463" s="250">
        <f t="shared" si="248"/>
        <v>0</v>
      </c>
      <c r="AT463" s="250">
        <f t="shared" si="249"/>
        <v>0</v>
      </c>
      <c r="AU463" s="250">
        <f t="shared" si="250"/>
        <v>1</v>
      </c>
      <c r="AV463" s="250">
        <f t="shared" si="251"/>
        <v>0</v>
      </c>
      <c r="AW463" s="250">
        <f t="shared" si="252"/>
        <v>0</v>
      </c>
      <c r="AX463" s="250">
        <f t="shared" si="253"/>
        <v>0</v>
      </c>
      <c r="AY463" s="89"/>
      <c r="AZ463" s="111"/>
      <c r="BA463" s="111"/>
      <c r="BB463" s="111"/>
      <c r="BC463" s="111"/>
      <c r="BD463" s="111"/>
      <c r="BE463" s="111"/>
      <c r="BF463" s="111"/>
      <c r="BG463" s="111"/>
      <c r="BH463" s="89"/>
      <c r="BI463" s="89"/>
      <c r="BJ463" s="89"/>
      <c r="BK463" s="89"/>
      <c r="BL463" s="89"/>
    </row>
    <row r="464" spans="1:64" x14ac:dyDescent="0.25">
      <c r="A464" s="86">
        <f t="shared" si="258"/>
        <v>463</v>
      </c>
      <c r="B464" s="113">
        <v>5.5810903763955276E-2</v>
      </c>
      <c r="C464" s="88"/>
      <c r="D464" s="88"/>
      <c r="E464" s="194">
        <f t="shared" si="261"/>
        <v>3.6180173636424978E-2</v>
      </c>
      <c r="F464" s="89">
        <f t="shared" si="274"/>
        <v>4.077519120578417E-3</v>
      </c>
      <c r="G464" s="113">
        <v>8.2930993664203881E-2</v>
      </c>
      <c r="H464" s="88"/>
      <c r="I464" s="84">
        <f t="shared" si="262"/>
        <v>18794.377258209348</v>
      </c>
      <c r="J464" s="84">
        <f t="shared" si="263"/>
        <v>18927.698009692227</v>
      </c>
      <c r="K464" s="84">
        <f t="shared" si="264"/>
        <v>19061.018761175106</v>
      </c>
      <c r="L464" s="84">
        <f t="shared" si="265"/>
        <v>19194.339512657985</v>
      </c>
      <c r="M464" s="108">
        <f>IF(T464&lt;&gt;0,(((G464+1)*('Data Raw'!$N$1007-'Data Raw'!$N$1008)/2+'Data Raw'!$N$1008)*'Data Raw'!$M$1010+'Data Raw'!$M$1009)*AE464+AE464)</f>
        <v>19327.660264140864</v>
      </c>
      <c r="N464" s="84">
        <f t="shared" si="266"/>
        <v>19460.981015623744</v>
      </c>
      <c r="O464" s="84">
        <f t="shared" si="267"/>
        <v>19594.301767106623</v>
      </c>
      <c r="P464" s="84">
        <f t="shared" si="268"/>
        <v>19727.622518589502</v>
      </c>
      <c r="Q464" s="84">
        <f t="shared" si="269"/>
        <v>19860.943270072381</v>
      </c>
      <c r="R464" s="166" t="str">
        <f t="shared" si="275"/>
        <v/>
      </c>
      <c r="S464" s="109">
        <f>'Data Raw'!E506</f>
        <v>19390.38</v>
      </c>
      <c r="T464" s="109">
        <f>'Data Raw'!G506</f>
        <v>19695.97</v>
      </c>
      <c r="U464" s="109">
        <f>'Data Raw'!D506</f>
        <v>19791.64</v>
      </c>
      <c r="V464" s="166" t="str">
        <f t="shared" si="276"/>
        <v/>
      </c>
      <c r="W464" s="89">
        <f t="shared" si="259"/>
        <v>-368.30973585913671</v>
      </c>
      <c r="X464" s="89">
        <f t="shared" si="260"/>
        <v>135652.06152862706</v>
      </c>
      <c r="Y464" s="89">
        <f t="shared" si="277"/>
        <v>283.40738173460755</v>
      </c>
      <c r="Z464" s="109">
        <f t="shared" si="270"/>
        <v>401.2599999999984</v>
      </c>
      <c r="AA464" s="89">
        <f t="shared" si="278"/>
        <v>365.36891605063073</v>
      </c>
      <c r="AB464" s="89">
        <f t="shared" si="279"/>
        <v>19106.400991583127</v>
      </c>
      <c r="AC464" s="89">
        <f t="shared" si="282"/>
        <v>19717.359008416875</v>
      </c>
      <c r="AD464" s="89">
        <f t="shared" si="283"/>
        <v>1</v>
      </c>
      <c r="AE464" s="89">
        <f>'Data Raw'!C506</f>
        <v>19411.88</v>
      </c>
      <c r="AF464" s="89"/>
      <c r="AG464" s="89">
        <f t="shared" si="254"/>
        <v>284.09000000000015</v>
      </c>
      <c r="AH464" s="89">
        <f t="shared" si="255"/>
        <v>-84.219735859136563</v>
      </c>
      <c r="AI464" s="109">
        <f t="shared" si="256"/>
        <v>-1</v>
      </c>
      <c r="AJ464" s="109">
        <f t="shared" si="271"/>
        <v>50</v>
      </c>
      <c r="AK464" s="88"/>
      <c r="AL464" s="191" t="str">
        <f t="shared" si="272"/>
        <v/>
      </c>
      <c r="AM464" s="191">
        <f t="shared" si="273"/>
        <v>-284.09000000000015</v>
      </c>
      <c r="AN464" s="88"/>
      <c r="AO464" s="191"/>
      <c r="AP464" s="191">
        <f t="shared" si="257"/>
        <v>80707.128100000089</v>
      </c>
      <c r="AQ464" s="191">
        <f t="shared" si="280"/>
        <v>209.09247793403318</v>
      </c>
      <c r="AR464" s="191">
        <f t="shared" si="281"/>
        <v>-74.314903800574371</v>
      </c>
      <c r="AS464" s="250">
        <f t="shared" si="248"/>
        <v>0</v>
      </c>
      <c r="AT464" s="250">
        <f t="shared" si="249"/>
        <v>0</v>
      </c>
      <c r="AU464" s="250">
        <f t="shared" si="250"/>
        <v>0</v>
      </c>
      <c r="AV464" s="250">
        <f t="shared" si="251"/>
        <v>0</v>
      </c>
      <c r="AW464" s="250">
        <f t="shared" si="252"/>
        <v>1</v>
      </c>
      <c r="AX464" s="250">
        <f t="shared" si="253"/>
        <v>0</v>
      </c>
      <c r="AY464" s="89"/>
      <c r="AZ464" s="111"/>
      <c r="BA464" s="111"/>
      <c r="BB464" s="111"/>
      <c r="BC464" s="111"/>
      <c r="BD464" s="111"/>
      <c r="BE464" s="111"/>
      <c r="BF464" s="111"/>
      <c r="BG464" s="111"/>
      <c r="BH464" s="89"/>
      <c r="BI464" s="89"/>
      <c r="BJ464" s="89"/>
      <c r="BK464" s="89"/>
      <c r="BL464" s="89"/>
    </row>
    <row r="465" spans="1:64" x14ac:dyDescent="0.25">
      <c r="A465" s="86">
        <f t="shared" si="258"/>
        <v>464</v>
      </c>
      <c r="B465" s="113">
        <v>2.8776553302434813E-2</v>
      </c>
      <c r="C465" s="88"/>
      <c r="D465" s="88"/>
      <c r="E465" s="194">
        <f t="shared" si="261"/>
        <v>-2.7034350461520463E-2</v>
      </c>
      <c r="F465" s="89">
        <f t="shared" si="274"/>
        <v>-3.6703367686428002E-4</v>
      </c>
      <c r="G465" s="113">
        <v>0.1302252390122883</v>
      </c>
      <c r="H465" s="88"/>
      <c r="I465" s="84">
        <f t="shared" si="262"/>
        <v>18947.147666835583</v>
      </c>
      <c r="J465" s="84">
        <f t="shared" si="263"/>
        <v>19088.851357702886</v>
      </c>
      <c r="K465" s="84">
        <f t="shared" si="264"/>
        <v>19230.55504857019</v>
      </c>
      <c r="L465" s="84">
        <f t="shared" si="265"/>
        <v>19372.258739437493</v>
      </c>
      <c r="M465" s="108">
        <f>IF(T465&lt;&gt;0,(((G465+1)*('Data Raw'!$N$1007-'Data Raw'!$N$1008)/2+'Data Raw'!$N$1008)*'Data Raw'!$M$1010+'Data Raw'!$M$1009)*AE465+AE465)</f>
        <v>19513.962430304797</v>
      </c>
      <c r="N465" s="84">
        <f t="shared" si="266"/>
        <v>19655.6661211721</v>
      </c>
      <c r="O465" s="84">
        <f t="shared" si="267"/>
        <v>19797.369812039404</v>
      </c>
      <c r="P465" s="84">
        <f t="shared" si="268"/>
        <v>19939.073502906707</v>
      </c>
      <c r="Q465" s="84">
        <f t="shared" si="269"/>
        <v>20080.777193774011</v>
      </c>
      <c r="R465" s="166" t="str">
        <f t="shared" si="275"/>
        <v/>
      </c>
      <c r="S465" s="109">
        <f>'Data Raw'!E507</f>
        <v>19122.82</v>
      </c>
      <c r="T465" s="109">
        <f>'Data Raw'!G507</f>
        <v>19247.96</v>
      </c>
      <c r="U465" s="109">
        <f>'Data Raw'!D507</f>
        <v>19639.52</v>
      </c>
      <c r="V465" s="166">
        <f t="shared" si="276"/>
        <v>1</v>
      </c>
      <c r="W465" s="89">
        <f t="shared" si="259"/>
        <v>266.0024303047976</v>
      </c>
      <c r="X465" s="89">
        <f t="shared" si="260"/>
        <v>70757.292928058698</v>
      </c>
      <c r="Y465" s="89">
        <f t="shared" si="277"/>
        <v>280.9869740392279</v>
      </c>
      <c r="Z465" s="109">
        <f t="shared" si="270"/>
        <v>516.70000000000073</v>
      </c>
      <c r="AA465" s="89">
        <f t="shared" si="278"/>
        <v>386.98764232911213</v>
      </c>
      <c r="AB465" s="89">
        <f t="shared" si="279"/>
        <v>19213.946421356963</v>
      </c>
      <c r="AC465" s="89">
        <f t="shared" si="282"/>
        <v>19835.073578643034</v>
      </c>
      <c r="AD465" s="89">
        <f t="shared" si="283"/>
        <v>1</v>
      </c>
      <c r="AE465" s="89">
        <f>'Data Raw'!C507</f>
        <v>19524.509999999998</v>
      </c>
      <c r="AF465" s="89"/>
      <c r="AG465" s="89">
        <f t="shared" si="254"/>
        <v>-276.54999999999927</v>
      </c>
      <c r="AH465" s="89">
        <f t="shared" si="255"/>
        <v>-10.547569695201673</v>
      </c>
      <c r="AI465" s="109">
        <f t="shared" si="256"/>
        <v>-1</v>
      </c>
      <c r="AJ465" s="109">
        <f t="shared" si="271"/>
        <v>50</v>
      </c>
      <c r="AK465" s="88"/>
      <c r="AL465" s="191">
        <f t="shared" si="272"/>
        <v>284.09000000000015</v>
      </c>
      <c r="AM465" s="191" t="str">
        <f t="shared" si="273"/>
        <v/>
      </c>
      <c r="AN465" s="88"/>
      <c r="AO465" s="191"/>
      <c r="AP465" s="191">
        <f t="shared" si="257"/>
        <v>76479.902499999604</v>
      </c>
      <c r="AQ465" s="191">
        <f t="shared" si="280"/>
        <v>216.58775816358497</v>
      </c>
      <c r="AR465" s="191">
        <f t="shared" si="281"/>
        <v>-64.399215875642938</v>
      </c>
      <c r="AS465" s="250">
        <f t="shared" si="248"/>
        <v>0</v>
      </c>
      <c r="AT465" s="250">
        <f t="shared" si="249"/>
        <v>0</v>
      </c>
      <c r="AU465" s="250">
        <f t="shared" si="250"/>
        <v>1</v>
      </c>
      <c r="AV465" s="250">
        <f t="shared" si="251"/>
        <v>0</v>
      </c>
      <c r="AW465" s="250">
        <f t="shared" si="252"/>
        <v>0</v>
      </c>
      <c r="AX465" s="250">
        <f t="shared" si="253"/>
        <v>0</v>
      </c>
      <c r="AY465" s="89"/>
      <c r="AZ465" s="111"/>
      <c r="BA465" s="111"/>
      <c r="BB465" s="111"/>
      <c r="BC465" s="111"/>
      <c r="BD465" s="111"/>
      <c r="BE465" s="111"/>
      <c r="BF465" s="111"/>
      <c r="BG465" s="111"/>
      <c r="BH465" s="89"/>
      <c r="BI465" s="89"/>
      <c r="BJ465" s="89"/>
      <c r="BK465" s="89"/>
      <c r="BL465" s="89"/>
    </row>
    <row r="466" spans="1:64" x14ac:dyDescent="0.25">
      <c r="A466" s="86">
        <f t="shared" si="258"/>
        <v>465</v>
      </c>
      <c r="B466" s="113">
        <v>2.6253088891284976E-3</v>
      </c>
      <c r="C466" s="88"/>
      <c r="D466" s="88"/>
      <c r="E466" s="194">
        <f t="shared" si="261"/>
        <v>-2.6151244413306317E-2</v>
      </c>
      <c r="F466" s="89">
        <f t="shared" si="274"/>
        <v>-4.0504923534988571E-3</v>
      </c>
      <c r="G466" s="113">
        <v>9.6160414421108537E-2</v>
      </c>
      <c r="H466" s="88"/>
      <c r="I466" s="84">
        <f t="shared" si="262"/>
        <v>18897.555699515447</v>
      </c>
      <c r="J466" s="84">
        <f t="shared" si="263"/>
        <v>19038.04918653506</v>
      </c>
      <c r="K466" s="84">
        <f t="shared" si="264"/>
        <v>19178.542673554675</v>
      </c>
      <c r="L466" s="84">
        <f t="shared" si="265"/>
        <v>19319.036160574287</v>
      </c>
      <c r="M466" s="108">
        <f>IF(T466&lt;&gt;0,(((G466+1)*('Data Raw'!$N$1007-'Data Raw'!$N$1008)/2+'Data Raw'!$N$1008)*'Data Raw'!$M$1010+'Data Raw'!$M$1009)*AE466+AE466)</f>
        <v>19459.529647593903</v>
      </c>
      <c r="N466" s="84">
        <f t="shared" si="266"/>
        <v>19600.023134613519</v>
      </c>
      <c r="O466" s="84">
        <f t="shared" si="267"/>
        <v>19740.516621633131</v>
      </c>
      <c r="P466" s="84">
        <f t="shared" si="268"/>
        <v>19881.010108652747</v>
      </c>
      <c r="Q466" s="84">
        <f t="shared" si="269"/>
        <v>20021.503595672359</v>
      </c>
      <c r="R466" s="166" t="str">
        <f t="shared" si="275"/>
        <v/>
      </c>
      <c r="S466" s="109">
        <f>'Data Raw'!E508</f>
        <v>19431.09</v>
      </c>
      <c r="T466" s="109">
        <f>'Data Raw'!G508</f>
        <v>19539.87</v>
      </c>
      <c r="U466" s="109">
        <f>'Data Raw'!D508</f>
        <v>19745.439999999999</v>
      </c>
      <c r="V466" s="166" t="str">
        <f t="shared" si="276"/>
        <v/>
      </c>
      <c r="W466" s="89">
        <f t="shared" si="259"/>
        <v>-80.340352406095917</v>
      </c>
      <c r="X466" s="89">
        <f t="shared" si="260"/>
        <v>6454.5722247356816</v>
      </c>
      <c r="Y466" s="89">
        <f t="shared" si="277"/>
        <v>261.90964900762089</v>
      </c>
      <c r="Z466" s="109">
        <f t="shared" si="270"/>
        <v>314.34999999999854</v>
      </c>
      <c r="AA466" s="89">
        <f t="shared" si="278"/>
        <v>376.61083628209593</v>
      </c>
      <c r="AB466" s="89">
        <f t="shared" si="279"/>
        <v>19194.550504020255</v>
      </c>
      <c r="AC466" s="89">
        <f t="shared" si="282"/>
        <v>19852.429495979748</v>
      </c>
      <c r="AD466" s="89">
        <f t="shared" si="283"/>
        <v>1</v>
      </c>
      <c r="AE466" s="89">
        <f>'Data Raw'!C508</f>
        <v>19523.490000000002</v>
      </c>
      <c r="AF466" s="89"/>
      <c r="AG466" s="89">
        <f t="shared" si="254"/>
        <v>16.379999999997381</v>
      </c>
      <c r="AH466" s="89">
        <f t="shared" si="255"/>
        <v>-63.960352406098536</v>
      </c>
      <c r="AI466" s="109">
        <f t="shared" si="256"/>
        <v>-1</v>
      </c>
      <c r="AJ466" s="109">
        <f t="shared" si="271"/>
        <v>50</v>
      </c>
      <c r="AK466" s="88"/>
      <c r="AL466" s="191" t="str">
        <f t="shared" si="272"/>
        <v/>
      </c>
      <c r="AM466" s="191">
        <f t="shared" si="273"/>
        <v>-16.379999999997381</v>
      </c>
      <c r="AN466" s="88"/>
      <c r="AO466" s="191"/>
      <c r="AP466" s="191">
        <f t="shared" si="257"/>
        <v>268.30439999991421</v>
      </c>
      <c r="AQ466" s="191">
        <f t="shared" si="280"/>
        <v>194.34245170096412</v>
      </c>
      <c r="AR466" s="191">
        <f t="shared" si="281"/>
        <v>-67.567197306656766</v>
      </c>
      <c r="AS466" s="250">
        <f t="shared" si="248"/>
        <v>0</v>
      </c>
      <c r="AT466" s="250">
        <f t="shared" si="249"/>
        <v>0</v>
      </c>
      <c r="AU466" s="250">
        <f t="shared" si="250"/>
        <v>0</v>
      </c>
      <c r="AV466" s="250">
        <f t="shared" si="251"/>
        <v>1</v>
      </c>
      <c r="AW466" s="250">
        <f t="shared" si="252"/>
        <v>0</v>
      </c>
      <c r="AX466" s="250">
        <f t="shared" si="253"/>
        <v>0</v>
      </c>
      <c r="AY466" s="89"/>
      <c r="AZ466" s="111"/>
      <c r="BA466" s="111"/>
      <c r="BB466" s="111"/>
      <c r="BC466" s="111"/>
      <c r="BD466" s="111"/>
      <c r="BE466" s="111"/>
      <c r="BF466" s="111"/>
      <c r="BG466" s="111"/>
      <c r="BH466" s="89"/>
      <c r="BI466" s="89"/>
      <c r="BJ466" s="89"/>
      <c r="BK466" s="89"/>
      <c r="BL466" s="89"/>
    </row>
    <row r="467" spans="1:64" x14ac:dyDescent="0.25">
      <c r="A467" s="86">
        <f t="shared" si="258"/>
        <v>466</v>
      </c>
      <c r="B467" s="113">
        <v>1.2027192323089747E-3</v>
      </c>
      <c r="C467" s="88"/>
      <c r="D467" s="88"/>
      <c r="E467" s="194">
        <f t="shared" si="261"/>
        <v>-1.422589656819523E-3</v>
      </c>
      <c r="F467" s="89">
        <f t="shared" si="274"/>
        <v>-3.6750776825446667E-3</v>
      </c>
      <c r="G467" s="113">
        <v>0.10612397191878474</v>
      </c>
      <c r="H467" s="88"/>
      <c r="I467" s="84">
        <f t="shared" si="262"/>
        <v>18626.619061276724</v>
      </c>
      <c r="J467" s="84">
        <f t="shared" si="263"/>
        <v>18757.573885780537</v>
      </c>
      <c r="K467" s="84">
        <f t="shared" si="264"/>
        <v>18888.528710284347</v>
      </c>
      <c r="L467" s="84">
        <f t="shared" si="265"/>
        <v>19019.48353478816</v>
      </c>
      <c r="M467" s="108">
        <f>IF(T467&lt;&gt;0,(((G467+1)*('Data Raw'!$N$1007-'Data Raw'!$N$1008)/2+'Data Raw'!$N$1008)*'Data Raw'!$M$1010+'Data Raw'!$M$1009)*AE467+AE467)</f>
        <v>19150.438359291969</v>
      </c>
      <c r="N467" s="84">
        <f t="shared" si="266"/>
        <v>19281.393183795779</v>
      </c>
      <c r="O467" s="84">
        <f t="shared" si="267"/>
        <v>19412.348008299592</v>
      </c>
      <c r="P467" s="84">
        <f t="shared" si="268"/>
        <v>19543.302832803402</v>
      </c>
      <c r="Q467" s="84">
        <f t="shared" si="269"/>
        <v>19674.257657307215</v>
      </c>
      <c r="R467" s="166" t="str">
        <f t="shared" si="275"/>
        <v/>
      </c>
      <c r="S467" s="109">
        <f>'Data Raw'!E509</f>
        <v>19109.07</v>
      </c>
      <c r="T467" s="109">
        <f>'Data Raw'!G509</f>
        <v>19203.91</v>
      </c>
      <c r="U467" s="109">
        <f>'Data Raw'!D509</f>
        <v>19388.77</v>
      </c>
      <c r="V467" s="166" t="str">
        <f t="shared" si="276"/>
        <v/>
      </c>
      <c r="W467" s="89">
        <f t="shared" si="259"/>
        <v>-53.471640708030463</v>
      </c>
      <c r="X467" s="89">
        <f t="shared" si="260"/>
        <v>2859.2163600087006</v>
      </c>
      <c r="Y467" s="89">
        <f t="shared" si="277"/>
        <v>243.32200940311282</v>
      </c>
      <c r="Z467" s="109">
        <f t="shared" si="270"/>
        <v>279.70000000000073</v>
      </c>
      <c r="AA467" s="89">
        <f t="shared" si="278"/>
        <v>362.76643109893945</v>
      </c>
      <c r="AB467" s="89">
        <f t="shared" si="279"/>
        <v>18877.85078916022</v>
      </c>
      <c r="AC467" s="89">
        <f t="shared" si="282"/>
        <v>19518.089210839782</v>
      </c>
      <c r="AD467" s="89">
        <f t="shared" si="283"/>
        <v>1</v>
      </c>
      <c r="AE467" s="89">
        <f>'Data Raw'!C509</f>
        <v>19197.97</v>
      </c>
      <c r="AF467" s="89"/>
      <c r="AG467" s="89">
        <f t="shared" si="254"/>
        <v>5.9399999999986903</v>
      </c>
      <c r="AH467" s="89">
        <f t="shared" si="255"/>
        <v>-47.531640708031773</v>
      </c>
      <c r="AI467" s="109">
        <f t="shared" si="256"/>
        <v>-1</v>
      </c>
      <c r="AJ467" s="109">
        <f t="shared" si="271"/>
        <v>50</v>
      </c>
      <c r="AK467" s="88"/>
      <c r="AL467" s="191" t="str">
        <f t="shared" si="272"/>
        <v/>
      </c>
      <c r="AM467" s="191">
        <f t="shared" si="273"/>
        <v>-5.9399999999986903</v>
      </c>
      <c r="AN467" s="88"/>
      <c r="AO467" s="191"/>
      <c r="AP467" s="191">
        <f t="shared" si="257"/>
        <v>35.283599999984439</v>
      </c>
      <c r="AQ467" s="191">
        <f t="shared" si="280"/>
        <v>173.40884595641239</v>
      </c>
      <c r="AR467" s="191">
        <f t="shared" si="281"/>
        <v>-69.913163446700423</v>
      </c>
      <c r="AS467" s="250">
        <f t="shared" si="248"/>
        <v>0</v>
      </c>
      <c r="AT467" s="250">
        <f t="shared" si="249"/>
        <v>0</v>
      </c>
      <c r="AU467" s="250">
        <f t="shared" si="250"/>
        <v>0</v>
      </c>
      <c r="AV467" s="250">
        <f t="shared" si="251"/>
        <v>1</v>
      </c>
      <c r="AW467" s="250">
        <f t="shared" si="252"/>
        <v>0</v>
      </c>
      <c r="AX467" s="250">
        <f t="shared" si="253"/>
        <v>0</v>
      </c>
      <c r="AY467" s="89"/>
      <c r="AZ467" s="111"/>
      <c r="BA467" s="111"/>
      <c r="BB467" s="111"/>
      <c r="BC467" s="111"/>
      <c r="BD467" s="111"/>
      <c r="BE467" s="111"/>
      <c r="BF467" s="111"/>
      <c r="BG467" s="111"/>
      <c r="BH467" s="89"/>
      <c r="BI467" s="89"/>
      <c r="BJ467" s="89"/>
      <c r="BK467" s="89"/>
      <c r="BL467" s="89"/>
    </row>
    <row r="468" spans="1:64" x14ac:dyDescent="0.25">
      <c r="A468" s="86">
        <f t="shared" si="258"/>
        <v>467</v>
      </c>
      <c r="B468" s="113">
        <v>5.4250890210831198E-3</v>
      </c>
      <c r="C468" s="88"/>
      <c r="D468" s="88"/>
      <c r="E468" s="194">
        <f t="shared" si="261"/>
        <v>4.2223697887741451E-3</v>
      </c>
      <c r="F468" s="89">
        <f t="shared" si="274"/>
        <v>-2.5468709009276932E-3</v>
      </c>
      <c r="G468" s="113">
        <v>0.11373610916875104</v>
      </c>
      <c r="H468" s="88"/>
      <c r="I468" s="84">
        <f t="shared" si="262"/>
        <v>18916.95012418738</v>
      </c>
      <c r="J468" s="84">
        <f t="shared" si="263"/>
        <v>19038.611128888937</v>
      </c>
      <c r="K468" s="84">
        <f t="shared" si="264"/>
        <v>19160.272133590493</v>
      </c>
      <c r="L468" s="84">
        <f t="shared" si="265"/>
        <v>19281.93313829205</v>
      </c>
      <c r="M468" s="108">
        <f>IF(T468&lt;&gt;0,(((G468+1)*('Data Raw'!$N$1007-'Data Raw'!$N$1008)/2+'Data Raw'!$N$1008)*'Data Raw'!$M$1010+'Data Raw'!$M$1009)*AE468+AE468)</f>
        <v>19403.594142993607</v>
      </c>
      <c r="N468" s="84">
        <f t="shared" si="266"/>
        <v>19525.255147695163</v>
      </c>
      <c r="O468" s="84">
        <f t="shared" si="267"/>
        <v>19646.91615239672</v>
      </c>
      <c r="P468" s="84">
        <f t="shared" si="268"/>
        <v>19768.577157098276</v>
      </c>
      <c r="Q468" s="84">
        <f t="shared" si="269"/>
        <v>19890.238161799833</v>
      </c>
      <c r="R468" s="166" t="str">
        <f t="shared" si="275"/>
        <v/>
      </c>
      <c r="S468" s="109">
        <f>'Data Raw'!E510</f>
        <v>19303.29</v>
      </c>
      <c r="T468" s="109">
        <f>'Data Raw'!G510</f>
        <v>19518.59</v>
      </c>
      <c r="U468" s="109">
        <f>'Data Raw'!D510</f>
        <v>19597.18</v>
      </c>
      <c r="V468" s="166" t="str">
        <f t="shared" si="276"/>
        <v/>
      </c>
      <c r="W468" s="89">
        <f t="shared" si="259"/>
        <v>-114.99585700639363</v>
      </c>
      <c r="X468" s="89">
        <f t="shared" si="260"/>
        <v>13224.047128634933</v>
      </c>
      <c r="Y468" s="89">
        <f t="shared" si="277"/>
        <v>229.42712776716772</v>
      </c>
      <c r="Z468" s="109">
        <f t="shared" si="270"/>
        <v>293.88999999999942</v>
      </c>
      <c r="AA468" s="89">
        <f t="shared" si="278"/>
        <v>352.92694094194803</v>
      </c>
      <c r="AB468" s="89">
        <f t="shared" si="279"/>
        <v>19131.488533565902</v>
      </c>
      <c r="AC468" s="89">
        <f t="shared" si="282"/>
        <v>19748.191466434098</v>
      </c>
      <c r="AD468" s="89">
        <f t="shared" si="283"/>
        <v>1</v>
      </c>
      <c r="AE468" s="89">
        <f>'Data Raw'!C510</f>
        <v>19439.84</v>
      </c>
      <c r="AF468" s="89"/>
      <c r="AG468" s="89">
        <f t="shared" si="254"/>
        <v>78.75</v>
      </c>
      <c r="AH468" s="89">
        <f t="shared" si="255"/>
        <v>-36.245857006393635</v>
      </c>
      <c r="AI468" s="109">
        <f t="shared" si="256"/>
        <v>-1</v>
      </c>
      <c r="AJ468" s="109">
        <f t="shared" si="271"/>
        <v>50</v>
      </c>
      <c r="AK468" s="88"/>
      <c r="AL468" s="191" t="str">
        <f t="shared" si="272"/>
        <v/>
      </c>
      <c r="AM468" s="191">
        <f t="shared" si="273"/>
        <v>-78.75</v>
      </c>
      <c r="AN468" s="88"/>
      <c r="AO468" s="191"/>
      <c r="AP468" s="191">
        <f t="shared" si="257"/>
        <v>6201.5625</v>
      </c>
      <c r="AQ468" s="191">
        <f t="shared" si="280"/>
        <v>162.8911964056999</v>
      </c>
      <c r="AR468" s="191">
        <f t="shared" si="281"/>
        <v>-66.535931361467817</v>
      </c>
      <c r="AS468" s="250">
        <f t="shared" ref="AS468:AS531" si="284">IF(R468=1,0,IF(AND($T468&gt;=I468,$T468&lt;J468),1,0))</f>
        <v>0</v>
      </c>
      <c r="AT468" s="250">
        <f t="shared" ref="AT468:AT531" si="285">IF(R468=1,0,IF(AND($T468&gt;=J468,$T468&lt;K468),1,0))</f>
        <v>0</v>
      </c>
      <c r="AU468" s="250">
        <f t="shared" ref="AU468:AU531" si="286">IF(R468=1,0,IF(AND($T468&gt;=K468,$T468&lt;M468),1,0))</f>
        <v>0</v>
      </c>
      <c r="AV468" s="250">
        <f t="shared" ref="AV468:AV531" si="287">IF(R468=1,0,IF(AND($T468&gt;M468,$T468&lt;=O468),1,0))</f>
        <v>1</v>
      </c>
      <c r="AW468" s="250">
        <f t="shared" ref="AW468:AW531" si="288">IF(R468=1,0,IF(AND($T468&gt;O468,$T468&lt;=P468),1,0))</f>
        <v>0</v>
      </c>
      <c r="AX468" s="250">
        <f t="shared" ref="AX468:AX531" si="289">IF(R468=1,0,IF(AND($T468&gt;P468,$T468&lt;=Q468),1,0))</f>
        <v>0</v>
      </c>
      <c r="AY468" s="89"/>
      <c r="AZ468" s="111"/>
      <c r="BA468" s="111"/>
      <c r="BB468" s="111"/>
      <c r="BC468" s="111"/>
      <c r="BD468" s="111"/>
      <c r="BE468" s="111"/>
      <c r="BF468" s="111"/>
      <c r="BG468" s="111"/>
      <c r="BH468" s="89"/>
      <c r="BI468" s="89"/>
      <c r="BJ468" s="89"/>
      <c r="BK468" s="89"/>
      <c r="BL468" s="89"/>
    </row>
    <row r="469" spans="1:64" x14ac:dyDescent="0.25">
      <c r="A469" s="86">
        <f t="shared" si="258"/>
        <v>468</v>
      </c>
      <c r="B469" s="113">
        <v>4.7504780084491029E-2</v>
      </c>
      <c r="C469" s="88"/>
      <c r="D469" s="88"/>
      <c r="E469" s="194">
        <f t="shared" si="261"/>
        <v>4.2079691063407906E-2</v>
      </c>
      <c r="F469" s="89">
        <f t="shared" si="274"/>
        <v>3.8283522368345348E-3</v>
      </c>
      <c r="G469" s="113">
        <v>0.12831543845905652</v>
      </c>
      <c r="H469" s="88"/>
      <c r="I469" s="84">
        <f t="shared" si="262"/>
        <v>18880.622497864191</v>
      </c>
      <c r="J469" s="84">
        <f t="shared" si="263"/>
        <v>18995.336061747777</v>
      </c>
      <c r="K469" s="84">
        <f t="shared" si="264"/>
        <v>19110.04962563136</v>
      </c>
      <c r="L469" s="84">
        <f t="shared" si="265"/>
        <v>19224.763189514946</v>
      </c>
      <c r="M469" s="108">
        <f>IF(T469&lt;&gt;0,(((G469+1)*('Data Raw'!$N$1007-'Data Raw'!$N$1008)/2+'Data Raw'!$N$1008)*'Data Raw'!$M$1010+'Data Raw'!$M$1009)*AE469+AE469)</f>
        <v>19339.476753398529</v>
      </c>
      <c r="N469" s="84">
        <f t="shared" si="266"/>
        <v>19454.190317282111</v>
      </c>
      <c r="O469" s="84">
        <f t="shared" si="267"/>
        <v>19568.903881165697</v>
      </c>
      <c r="P469" s="84">
        <f t="shared" si="268"/>
        <v>19683.61744504928</v>
      </c>
      <c r="Q469" s="84">
        <f t="shared" si="269"/>
        <v>19798.331008932866</v>
      </c>
      <c r="R469" s="166" t="str">
        <f t="shared" si="275"/>
        <v/>
      </c>
      <c r="S469" s="109">
        <f>'Data Raw'!E511</f>
        <v>18829.11</v>
      </c>
      <c r="T469" s="109">
        <f>'Data Raw'!G511</f>
        <v>19000.71</v>
      </c>
      <c r="U469" s="109">
        <f>'Data Raw'!D511</f>
        <v>19382.97</v>
      </c>
      <c r="V469" s="166">
        <f t="shared" si="276"/>
        <v>1</v>
      </c>
      <c r="W469" s="89">
        <f t="shared" si="259"/>
        <v>338.76675339852954</v>
      </c>
      <c r="X469" s="89">
        <f t="shared" si="260"/>
        <v>114762.91320818012</v>
      </c>
      <c r="Y469" s="89">
        <f t="shared" si="277"/>
        <v>248.01605793091414</v>
      </c>
      <c r="Z469" s="109">
        <f t="shared" si="270"/>
        <v>553.86000000000058</v>
      </c>
      <c r="AA469" s="89">
        <f t="shared" si="278"/>
        <v>381.63166366452697</v>
      </c>
      <c r="AB469" s="89">
        <f t="shared" si="279"/>
        <v>19052.912100199344</v>
      </c>
      <c r="AC469" s="89">
        <f t="shared" si="282"/>
        <v>19652.887899800658</v>
      </c>
      <c r="AD469" s="89" t="str">
        <f t="shared" si="283"/>
        <v/>
      </c>
      <c r="AE469" s="89">
        <f>'Data Raw'!C511</f>
        <v>19352.900000000001</v>
      </c>
      <c r="AF469" s="89"/>
      <c r="AG469" s="89">
        <f t="shared" si="254"/>
        <v>-352.19000000000233</v>
      </c>
      <c r="AH469" s="89">
        <f t="shared" si="255"/>
        <v>-13.423246601472783</v>
      </c>
      <c r="AI469" s="109">
        <f t="shared" si="256"/>
        <v>-1</v>
      </c>
      <c r="AJ469" s="109">
        <f t="shared" si="271"/>
        <v>50</v>
      </c>
      <c r="AK469" s="88"/>
      <c r="AL469" s="191">
        <f t="shared" si="272"/>
        <v>78.75</v>
      </c>
      <c r="AM469" s="191" t="str">
        <f t="shared" si="273"/>
        <v/>
      </c>
      <c r="AN469" s="88"/>
      <c r="AO469" s="191"/>
      <c r="AP469" s="191">
        <f t="shared" si="257"/>
        <v>124037.79610000164</v>
      </c>
      <c r="AQ469" s="191">
        <f t="shared" si="280"/>
        <v>183.92439680506683</v>
      </c>
      <c r="AR469" s="191">
        <f t="shared" si="281"/>
        <v>-64.09166112584731</v>
      </c>
      <c r="AS469" s="250">
        <f t="shared" si="284"/>
        <v>0</v>
      </c>
      <c r="AT469" s="250">
        <f t="shared" si="285"/>
        <v>1</v>
      </c>
      <c r="AU469" s="250">
        <f t="shared" si="286"/>
        <v>0</v>
      </c>
      <c r="AV469" s="250">
        <f t="shared" si="287"/>
        <v>0</v>
      </c>
      <c r="AW469" s="250">
        <f t="shared" si="288"/>
        <v>0</v>
      </c>
      <c r="AX469" s="250">
        <f t="shared" si="289"/>
        <v>0</v>
      </c>
      <c r="AY469" s="89"/>
      <c r="AZ469" s="111"/>
      <c r="BA469" s="111"/>
      <c r="BB469" s="111"/>
      <c r="BC469" s="111"/>
      <c r="BD469" s="111"/>
      <c r="BE469" s="111"/>
      <c r="BF469" s="111"/>
      <c r="BG469" s="111"/>
      <c r="BH469" s="89"/>
      <c r="BI469" s="89"/>
      <c r="BJ469" s="89"/>
      <c r="BK469" s="89"/>
      <c r="BL469" s="89"/>
    </row>
    <row r="470" spans="1:64" x14ac:dyDescent="0.25">
      <c r="A470" s="86">
        <f t="shared" si="258"/>
        <v>469</v>
      </c>
      <c r="B470" s="113">
        <v>2.0732537771679851E-2</v>
      </c>
      <c r="C470" s="88"/>
      <c r="D470" s="88"/>
      <c r="E470" s="194">
        <f t="shared" si="261"/>
        <v>-2.6772242312811178E-2</v>
      </c>
      <c r="F470" s="89">
        <f t="shared" si="274"/>
        <v>-5.4316127025770935E-4</v>
      </c>
      <c r="G470" s="113">
        <v>8.4067910594742473E-2</v>
      </c>
      <c r="H470" s="88"/>
      <c r="I470" s="84">
        <f t="shared" si="262"/>
        <v>18541.635121511958</v>
      </c>
      <c r="J470" s="84">
        <f t="shared" si="263"/>
        <v>18665.643150477419</v>
      </c>
      <c r="K470" s="84">
        <f t="shared" si="264"/>
        <v>18789.651179442873</v>
      </c>
      <c r="L470" s="84">
        <f t="shared" si="265"/>
        <v>18913.659208408331</v>
      </c>
      <c r="M470" s="108">
        <f>IF(T470&lt;&gt;0,(((G470+1)*('Data Raw'!$N$1007-'Data Raw'!$N$1008)/2+'Data Raw'!$N$1008)*'Data Raw'!$M$1010+'Data Raw'!$M$1009)*AE470+AE470)</f>
        <v>19037.667237373789</v>
      </c>
      <c r="N470" s="84">
        <f t="shared" si="266"/>
        <v>19161.675266339247</v>
      </c>
      <c r="O470" s="84">
        <f t="shared" si="267"/>
        <v>19285.683295304705</v>
      </c>
      <c r="P470" s="84">
        <f t="shared" si="268"/>
        <v>19409.691324270159</v>
      </c>
      <c r="Q470" s="84">
        <f t="shared" si="269"/>
        <v>19533.699353235621</v>
      </c>
      <c r="R470" s="166" t="str">
        <f t="shared" si="275"/>
        <v/>
      </c>
      <c r="S470" s="109">
        <f>'Data Raw'!E512</f>
        <v>19018.099999999999</v>
      </c>
      <c r="T470" s="109">
        <f>'Data Raw'!G512</f>
        <v>19258.759999999998</v>
      </c>
      <c r="U470" s="109">
        <f>'Data Raw'!D512</f>
        <v>19295.64</v>
      </c>
      <c r="V470" s="166" t="str">
        <f t="shared" si="276"/>
        <v/>
      </c>
      <c r="W470" s="89">
        <f t="shared" si="259"/>
        <v>-221.09276262620915</v>
      </c>
      <c r="X470" s="89">
        <f t="shared" si="260"/>
        <v>48882.009685689263</v>
      </c>
      <c r="Y470" s="89">
        <f t="shared" si="277"/>
        <v>244.35156161190395</v>
      </c>
      <c r="Z470" s="109">
        <f t="shared" si="270"/>
        <v>277.54000000000087</v>
      </c>
      <c r="AA470" s="89">
        <f t="shared" si="278"/>
        <v>366.76142599816609</v>
      </c>
      <c r="AB470" s="89">
        <f t="shared" si="279"/>
        <v>18794.483085885153</v>
      </c>
      <c r="AC470" s="89">
        <f t="shared" si="282"/>
        <v>19443.256914114845</v>
      </c>
      <c r="AD470" s="89">
        <f t="shared" si="283"/>
        <v>1</v>
      </c>
      <c r="AE470" s="89">
        <f>'Data Raw'!C512</f>
        <v>19118.87</v>
      </c>
      <c r="AF470" s="89"/>
      <c r="AG470" s="89">
        <f t="shared" si="254"/>
        <v>139.88999999999942</v>
      </c>
      <c r="AH470" s="89">
        <f t="shared" si="255"/>
        <v>-81.202762626209733</v>
      </c>
      <c r="AI470" s="109">
        <f t="shared" si="256"/>
        <v>-1</v>
      </c>
      <c r="AJ470" s="109">
        <f t="shared" si="271"/>
        <v>50</v>
      </c>
      <c r="AK470" s="88"/>
      <c r="AL470" s="191" t="str">
        <f t="shared" si="272"/>
        <v/>
      </c>
      <c r="AM470" s="191">
        <f t="shared" si="273"/>
        <v>-139.88999999999942</v>
      </c>
      <c r="AN470" s="88"/>
      <c r="AO470" s="191"/>
      <c r="AP470" s="191">
        <f t="shared" si="257"/>
        <v>19569.212099999837</v>
      </c>
      <c r="AQ470" s="191">
        <f t="shared" si="280"/>
        <v>179.03168604894822</v>
      </c>
      <c r="AR470" s="191">
        <f t="shared" si="281"/>
        <v>-65.31987556295573</v>
      </c>
      <c r="AS470" s="250">
        <f t="shared" si="284"/>
        <v>0</v>
      </c>
      <c r="AT470" s="250">
        <f t="shared" si="285"/>
        <v>0</v>
      </c>
      <c r="AU470" s="250">
        <f t="shared" si="286"/>
        <v>0</v>
      </c>
      <c r="AV470" s="250">
        <f t="shared" si="287"/>
        <v>1</v>
      </c>
      <c r="AW470" s="250">
        <f t="shared" si="288"/>
        <v>0</v>
      </c>
      <c r="AX470" s="250">
        <f t="shared" si="289"/>
        <v>0</v>
      </c>
      <c r="AY470" s="89"/>
      <c r="AZ470" s="111"/>
      <c r="BA470" s="111"/>
      <c r="BB470" s="111"/>
      <c r="BC470" s="111"/>
      <c r="BD470" s="111"/>
      <c r="BE470" s="111"/>
      <c r="BF470" s="111"/>
      <c r="BG470" s="111"/>
      <c r="BH470" s="89"/>
      <c r="BI470" s="89"/>
      <c r="BJ470" s="89"/>
      <c r="BK470" s="89"/>
      <c r="BL470" s="89"/>
    </row>
    <row r="471" spans="1:64" x14ac:dyDescent="0.25">
      <c r="A471" s="86">
        <f t="shared" si="258"/>
        <v>470</v>
      </c>
      <c r="B471" s="113">
        <v>1.6396850486507228E-2</v>
      </c>
      <c r="C471" s="88"/>
      <c r="D471" s="88"/>
      <c r="E471" s="194">
        <f t="shared" si="261"/>
        <v>-4.3356872851726229E-3</v>
      </c>
      <c r="F471" s="89">
        <f t="shared" si="274"/>
        <v>-1.0849507009598398E-3</v>
      </c>
      <c r="G471" s="113">
        <v>0.11341006381118537</v>
      </c>
      <c r="H471" s="88"/>
      <c r="I471" s="84">
        <f t="shared" si="262"/>
        <v>18902.923679295633</v>
      </c>
      <c r="J471" s="84">
        <f t="shared" si="263"/>
        <v>19025.099460101585</v>
      </c>
      <c r="K471" s="84">
        <f t="shared" si="264"/>
        <v>19147.275240907536</v>
      </c>
      <c r="L471" s="84">
        <f t="shared" si="265"/>
        <v>19269.451021713488</v>
      </c>
      <c r="M471" s="108">
        <f>IF(T471&lt;&gt;0,(((G471+1)*('Data Raw'!$N$1007-'Data Raw'!$N$1008)/2+'Data Raw'!$N$1008)*'Data Raw'!$M$1010+'Data Raw'!$M$1009)*AE471+AE471)</f>
        <v>19391.62680251944</v>
      </c>
      <c r="N471" s="84">
        <f t="shared" si="266"/>
        <v>19513.802583325392</v>
      </c>
      <c r="O471" s="84">
        <f t="shared" si="267"/>
        <v>19635.978364131344</v>
      </c>
      <c r="P471" s="84">
        <f t="shared" si="268"/>
        <v>19758.154144937296</v>
      </c>
      <c r="Q471" s="84">
        <f t="shared" si="269"/>
        <v>19880.329925743248</v>
      </c>
      <c r="R471" s="166" t="str">
        <f t="shared" si="275"/>
        <v/>
      </c>
      <c r="S471" s="109">
        <f>'Data Raw'!E513</f>
        <v>19428.36</v>
      </c>
      <c r="T471" s="109">
        <f>'Data Raw'!G513</f>
        <v>19591.43</v>
      </c>
      <c r="U471" s="109">
        <f>'Data Raw'!D513</f>
        <v>19775.689999999999</v>
      </c>
      <c r="V471" s="166" t="str">
        <f t="shared" si="276"/>
        <v/>
      </c>
      <c r="W471" s="89">
        <f t="shared" si="259"/>
        <v>-199.8031974805599</v>
      </c>
      <c r="X471" s="89">
        <f t="shared" si="260"/>
        <v>39921.317723455621</v>
      </c>
      <c r="Y471" s="89">
        <f t="shared" si="277"/>
        <v>238.49750873107732</v>
      </c>
      <c r="Z471" s="109">
        <f t="shared" si="270"/>
        <v>347.32999999999811</v>
      </c>
      <c r="AA471" s="89">
        <f t="shared" si="278"/>
        <v>363.98550799842781</v>
      </c>
      <c r="AB471" s="89">
        <f t="shared" si="279"/>
        <v>19116.612787901558</v>
      </c>
      <c r="AC471" s="89">
        <f t="shared" si="282"/>
        <v>19740.107212098443</v>
      </c>
      <c r="AD471" s="89">
        <f t="shared" si="283"/>
        <v>1</v>
      </c>
      <c r="AE471" s="89">
        <f>'Data Raw'!C513</f>
        <v>19428.36</v>
      </c>
      <c r="AF471" s="89"/>
      <c r="AG471" s="89">
        <f t="shared" si="254"/>
        <v>163.06999999999971</v>
      </c>
      <c r="AH471" s="89">
        <f t="shared" si="255"/>
        <v>-36.733197480560193</v>
      </c>
      <c r="AI471" s="109">
        <f t="shared" si="256"/>
        <v>-1</v>
      </c>
      <c r="AJ471" s="109">
        <f t="shared" si="271"/>
        <v>50</v>
      </c>
      <c r="AK471" s="88"/>
      <c r="AL471" s="191" t="str">
        <f t="shared" si="272"/>
        <v/>
      </c>
      <c r="AM471" s="191">
        <f t="shared" si="273"/>
        <v>-163.06999999999971</v>
      </c>
      <c r="AN471" s="88"/>
      <c r="AO471" s="191"/>
      <c r="AP471" s="191">
        <f t="shared" si="257"/>
        <v>26591.824899999905</v>
      </c>
      <c r="AQ471" s="191">
        <f t="shared" si="280"/>
        <v>177.25816537684281</v>
      </c>
      <c r="AR471" s="191">
        <f t="shared" si="281"/>
        <v>-61.239343354234506</v>
      </c>
      <c r="AS471" s="250">
        <f t="shared" si="284"/>
        <v>0</v>
      </c>
      <c r="AT471" s="250">
        <f t="shared" si="285"/>
        <v>0</v>
      </c>
      <c r="AU471" s="250">
        <f t="shared" si="286"/>
        <v>0</v>
      </c>
      <c r="AV471" s="250">
        <f t="shared" si="287"/>
        <v>1</v>
      </c>
      <c r="AW471" s="250">
        <f t="shared" si="288"/>
        <v>0</v>
      </c>
      <c r="AX471" s="250">
        <f t="shared" si="289"/>
        <v>0</v>
      </c>
      <c r="AY471" s="89"/>
      <c r="AZ471" s="111"/>
      <c r="BA471" s="111"/>
      <c r="BB471" s="111"/>
      <c r="BC471" s="111"/>
      <c r="BD471" s="111"/>
      <c r="BE471" s="111"/>
      <c r="BF471" s="111"/>
      <c r="BG471" s="111"/>
      <c r="BH471" s="89"/>
      <c r="BI471" s="89"/>
      <c r="BJ471" s="89"/>
      <c r="BK471" s="89"/>
      <c r="BL471" s="89"/>
    </row>
    <row r="472" spans="1:64" x14ac:dyDescent="0.25">
      <c r="A472" s="86">
        <f t="shared" si="258"/>
        <v>471</v>
      </c>
      <c r="B472" s="113">
        <v>7.3143964515465079E-2</v>
      </c>
      <c r="C472" s="88"/>
      <c r="D472" s="88"/>
      <c r="E472" s="194">
        <f t="shared" si="261"/>
        <v>5.6747114028957851E-2</v>
      </c>
      <c r="F472" s="89">
        <f t="shared" si="274"/>
        <v>7.1767728318855445E-3</v>
      </c>
      <c r="G472" s="113">
        <v>0.1393277719989135</v>
      </c>
      <c r="H472" s="88"/>
      <c r="I472" s="84">
        <f t="shared" si="262"/>
        <v>19146.489019828736</v>
      </c>
      <c r="J472" s="84">
        <f t="shared" si="263"/>
        <v>19265.737774194276</v>
      </c>
      <c r="K472" s="84">
        <f t="shared" si="264"/>
        <v>19384.986528559813</v>
      </c>
      <c r="L472" s="84">
        <f t="shared" si="265"/>
        <v>19504.235282925354</v>
      </c>
      <c r="M472" s="108">
        <f>IF(T472&lt;&gt;0,(((G472+1)*('Data Raw'!$N$1007-'Data Raw'!$N$1008)/2+'Data Raw'!$N$1008)*'Data Raw'!$M$1010+'Data Raw'!$M$1009)*AE472+AE472)</f>
        <v>19623.484037290891</v>
      </c>
      <c r="N472" s="84">
        <f t="shared" si="266"/>
        <v>19742.732791656428</v>
      </c>
      <c r="O472" s="84">
        <f t="shared" si="267"/>
        <v>19861.981546021969</v>
      </c>
      <c r="P472" s="84">
        <f t="shared" si="268"/>
        <v>19981.230300387506</v>
      </c>
      <c r="Q472" s="84">
        <f t="shared" si="269"/>
        <v>20100.479054753047</v>
      </c>
      <c r="R472" s="166" t="str">
        <f t="shared" si="275"/>
        <v/>
      </c>
      <c r="S472" s="109">
        <f>'Data Raw'!E514</f>
        <v>19523.5</v>
      </c>
      <c r="T472" s="109">
        <f>'Data Raw'!G514</f>
        <v>20049.64</v>
      </c>
      <c r="U472" s="109">
        <f>'Data Raw'!D514</f>
        <v>20051.259999999998</v>
      </c>
      <c r="V472" s="166">
        <f t="shared" si="276"/>
        <v>1</v>
      </c>
      <c r="W472" s="89">
        <f t="shared" si="259"/>
        <v>-426.15596270910828</v>
      </c>
      <c r="X472" s="89">
        <f t="shared" si="260"/>
        <v>181608.90455252689</v>
      </c>
      <c r="Y472" s="89">
        <f t="shared" si="277"/>
        <v>273.31177241335547</v>
      </c>
      <c r="Z472" s="109">
        <f t="shared" si="270"/>
        <v>527.7599999999984</v>
      </c>
      <c r="AA472" s="89">
        <f t="shared" si="278"/>
        <v>387.38186399865219</v>
      </c>
      <c r="AB472" s="89">
        <f t="shared" si="279"/>
        <v>19310.352318201338</v>
      </c>
      <c r="AC472" s="89">
        <f t="shared" si="282"/>
        <v>19929.127681798665</v>
      </c>
      <c r="AD472" s="89" t="str">
        <f t="shared" si="283"/>
        <v/>
      </c>
      <c r="AE472" s="89">
        <f>'Data Raw'!C514</f>
        <v>19619.740000000002</v>
      </c>
      <c r="AF472" s="89"/>
      <c r="AG472" s="89">
        <f t="shared" si="254"/>
        <v>429.89999999999782</v>
      </c>
      <c r="AH472" s="89">
        <f t="shared" si="255"/>
        <v>3.744037290889537</v>
      </c>
      <c r="AI472" s="109">
        <f t="shared" si="256"/>
        <v>1</v>
      </c>
      <c r="AJ472" s="109">
        <f t="shared" si="271"/>
        <v>50</v>
      </c>
      <c r="AK472" s="88"/>
      <c r="AL472" s="191">
        <f t="shared" si="272"/>
        <v>163.06999999999971</v>
      </c>
      <c r="AM472" s="191" t="str">
        <f t="shared" si="273"/>
        <v/>
      </c>
      <c r="AN472" s="88"/>
      <c r="AO472" s="191"/>
      <c r="AP472" s="191">
        <f t="shared" si="257"/>
        <v>184814.00999999812</v>
      </c>
      <c r="AQ472" s="191">
        <f t="shared" si="280"/>
        <v>205.32948033497115</v>
      </c>
      <c r="AR472" s="191">
        <f t="shared" si="281"/>
        <v>-67.982292078384319</v>
      </c>
      <c r="AS472" s="250">
        <f t="shared" si="284"/>
        <v>0</v>
      </c>
      <c r="AT472" s="250">
        <f t="shared" si="285"/>
        <v>0</v>
      </c>
      <c r="AU472" s="250">
        <f t="shared" si="286"/>
        <v>0</v>
      </c>
      <c r="AV472" s="250">
        <f t="shared" si="287"/>
        <v>0</v>
      </c>
      <c r="AW472" s="250">
        <f t="shared" si="288"/>
        <v>0</v>
      </c>
      <c r="AX472" s="250">
        <f t="shared" si="289"/>
        <v>1</v>
      </c>
      <c r="AY472" s="89"/>
      <c r="AZ472" s="111"/>
      <c r="BA472" s="111"/>
      <c r="BB472" s="111"/>
      <c r="BC472" s="111"/>
      <c r="BD472" s="111"/>
      <c r="BE472" s="111"/>
      <c r="BF472" s="111"/>
      <c r="BG472" s="111"/>
      <c r="BH472" s="89"/>
      <c r="BI472" s="89"/>
      <c r="BJ472" s="89"/>
      <c r="BK472" s="89"/>
      <c r="BL472" s="89"/>
    </row>
    <row r="473" spans="1:64" x14ac:dyDescent="0.25">
      <c r="A473" s="86">
        <f t="shared" si="258"/>
        <v>472</v>
      </c>
      <c r="B473" s="113">
        <v>3.4165291050560886E-3</v>
      </c>
      <c r="C473" s="88"/>
      <c r="D473" s="88"/>
      <c r="E473" s="194">
        <f t="shared" si="261"/>
        <v>-6.9727435410408989E-2</v>
      </c>
      <c r="F473" s="89">
        <f t="shared" si="274"/>
        <v>-3.8095426312993895E-3</v>
      </c>
      <c r="G473" s="113">
        <v>0.19292122789770375</v>
      </c>
      <c r="H473" s="88"/>
      <c r="I473" s="84">
        <f t="shared" si="262"/>
        <v>19462.566946582931</v>
      </c>
      <c r="J473" s="84">
        <f t="shared" si="263"/>
        <v>19599.222832789608</v>
      </c>
      <c r="K473" s="84">
        <f t="shared" si="264"/>
        <v>19735.878718996286</v>
      </c>
      <c r="L473" s="84">
        <f t="shared" si="265"/>
        <v>19872.534605202964</v>
      </c>
      <c r="M473" s="108">
        <f>IF(T473&lt;&gt;0,(((G473+1)*('Data Raw'!$N$1007-'Data Raw'!$N$1008)/2+'Data Raw'!$N$1008)*'Data Raw'!$M$1010+'Data Raw'!$M$1009)*AE473+AE473)</f>
        <v>20009.190491409641</v>
      </c>
      <c r="N473" s="84">
        <f t="shared" si="266"/>
        <v>20145.846377616319</v>
      </c>
      <c r="O473" s="84">
        <f t="shared" si="267"/>
        <v>20282.502263822997</v>
      </c>
      <c r="P473" s="84">
        <f t="shared" si="268"/>
        <v>20419.158150029674</v>
      </c>
      <c r="Q473" s="84">
        <f t="shared" si="269"/>
        <v>20555.814036236352</v>
      </c>
      <c r="R473" s="166" t="str">
        <f t="shared" si="275"/>
        <v/>
      </c>
      <c r="S473" s="109">
        <f>'Data Raw'!E515</f>
        <v>19834.45</v>
      </c>
      <c r="T473" s="109">
        <f>'Data Raw'!G515</f>
        <v>19915.68</v>
      </c>
      <c r="U473" s="109">
        <f>'Data Raw'!D515</f>
        <v>20118.29</v>
      </c>
      <c r="V473" s="166" t="str">
        <f t="shared" si="276"/>
        <v/>
      </c>
      <c r="W473" s="89">
        <f t="shared" si="259"/>
        <v>93.510491409640963</v>
      </c>
      <c r="X473" s="89">
        <f t="shared" si="260"/>
        <v>8744.2120036725355</v>
      </c>
      <c r="Y473" s="89">
        <f t="shared" si="277"/>
        <v>255.49396460359782</v>
      </c>
      <c r="Z473" s="109">
        <f t="shared" si="270"/>
        <v>283.84000000000015</v>
      </c>
      <c r="AA473" s="89">
        <f t="shared" si="278"/>
        <v>372.59016914170189</v>
      </c>
      <c r="AB473" s="89">
        <f t="shared" si="279"/>
        <v>19590.375415601146</v>
      </c>
      <c r="AC473" s="89">
        <f t="shared" si="282"/>
        <v>20248.924584398857</v>
      </c>
      <c r="AD473" s="89">
        <f t="shared" si="283"/>
        <v>1</v>
      </c>
      <c r="AE473" s="89">
        <f>'Data Raw'!C515</f>
        <v>19919.650000000001</v>
      </c>
      <c r="AF473" s="89"/>
      <c r="AG473" s="89">
        <f t="shared" si="254"/>
        <v>-3.9700000000011642</v>
      </c>
      <c r="AH473" s="89">
        <f t="shared" si="255"/>
        <v>89.540491409639799</v>
      </c>
      <c r="AI473" s="109">
        <f t="shared" si="256"/>
        <v>1</v>
      </c>
      <c r="AJ473" s="109">
        <f t="shared" si="271"/>
        <v>50</v>
      </c>
      <c r="AK473" s="88"/>
      <c r="AL473" s="191" t="str">
        <f t="shared" si="272"/>
        <v/>
      </c>
      <c r="AM473" s="191">
        <f t="shared" si="273"/>
        <v>-3.9700000000011642</v>
      </c>
      <c r="AN473" s="88"/>
      <c r="AO473" s="191"/>
      <c r="AP473" s="191">
        <f t="shared" si="257"/>
        <v>15.760900000009244</v>
      </c>
      <c r="AQ473" s="191">
        <f t="shared" si="280"/>
        <v>182.95620474219672</v>
      </c>
      <c r="AR473" s="191">
        <f t="shared" si="281"/>
        <v>-72.537759861401099</v>
      </c>
      <c r="AS473" s="250">
        <f t="shared" si="284"/>
        <v>0</v>
      </c>
      <c r="AT473" s="250">
        <f t="shared" si="285"/>
        <v>0</v>
      </c>
      <c r="AU473" s="250">
        <f t="shared" si="286"/>
        <v>1</v>
      </c>
      <c r="AV473" s="250">
        <f t="shared" si="287"/>
        <v>0</v>
      </c>
      <c r="AW473" s="250">
        <f t="shared" si="288"/>
        <v>0</v>
      </c>
      <c r="AX473" s="250">
        <f t="shared" si="289"/>
        <v>0</v>
      </c>
      <c r="AY473" s="89"/>
      <c r="AZ473" s="111"/>
      <c r="BA473" s="111"/>
      <c r="BB473" s="111"/>
      <c r="BC473" s="111"/>
      <c r="BD473" s="111"/>
      <c r="BE473" s="111"/>
      <c r="BF473" s="111"/>
      <c r="BG473" s="111"/>
      <c r="BH473" s="89"/>
      <c r="BI473" s="89"/>
      <c r="BJ473" s="89"/>
      <c r="BK473" s="89"/>
      <c r="BL473" s="89"/>
    </row>
    <row r="474" spans="1:64" x14ac:dyDescent="0.25">
      <c r="A474" s="86">
        <f t="shared" si="258"/>
        <v>473</v>
      </c>
      <c r="B474" s="113">
        <v>4.9678363917776205E-2</v>
      </c>
      <c r="C474" s="88"/>
      <c r="D474" s="88"/>
      <c r="E474" s="194">
        <f t="shared" si="261"/>
        <v>4.6261834812720115E-2</v>
      </c>
      <c r="F474" s="89">
        <f t="shared" si="274"/>
        <v>3.3435112892748254E-3</v>
      </c>
      <c r="G474" s="113">
        <v>0.18164724422037637</v>
      </c>
      <c r="H474" s="88"/>
      <c r="I474" s="84">
        <f t="shared" si="262"/>
        <v>19412.062763874303</v>
      </c>
      <c r="J474" s="84">
        <f t="shared" si="263"/>
        <v>19539.809746176099</v>
      </c>
      <c r="K474" s="84">
        <f t="shared" si="264"/>
        <v>19667.556728477899</v>
      </c>
      <c r="L474" s="84">
        <f t="shared" si="265"/>
        <v>19795.303710779695</v>
      </c>
      <c r="M474" s="108">
        <f>IF(T474&lt;&gt;0,(((G474+1)*('Data Raw'!$N$1007-'Data Raw'!$N$1008)/2+'Data Raw'!$N$1008)*'Data Raw'!$M$1010+'Data Raw'!$M$1009)*AE474+AE474)</f>
        <v>19923.050693081495</v>
      </c>
      <c r="N474" s="84">
        <f t="shared" si="266"/>
        <v>20050.797675383295</v>
      </c>
      <c r="O474" s="84">
        <f t="shared" si="267"/>
        <v>20178.544657685092</v>
      </c>
      <c r="P474" s="84">
        <f t="shared" si="268"/>
        <v>20306.291639986892</v>
      </c>
      <c r="Q474" s="84">
        <f t="shared" si="269"/>
        <v>20434.038622288688</v>
      </c>
      <c r="R474" s="166" t="str">
        <f t="shared" si="275"/>
        <v/>
      </c>
      <c r="S474" s="109">
        <f>'Data Raw'!E516</f>
        <v>19509.490000000002</v>
      </c>
      <c r="T474" s="109">
        <f>'Data Raw'!G516</f>
        <v>19567.689999999999</v>
      </c>
      <c r="U474" s="109">
        <f>'Data Raw'!D516</f>
        <v>19938.77</v>
      </c>
      <c r="V474" s="166" t="str">
        <f t="shared" si="276"/>
        <v/>
      </c>
      <c r="W474" s="89">
        <f t="shared" si="259"/>
        <v>355.36069308149672</v>
      </c>
      <c r="X474" s="89">
        <f t="shared" si="260"/>
        <v>126281.22218736171</v>
      </c>
      <c r="Y474" s="89">
        <f t="shared" si="277"/>
        <v>272.01476269826361</v>
      </c>
      <c r="Z474" s="109">
        <f t="shared" si="270"/>
        <v>429.27999999999884</v>
      </c>
      <c r="AA474" s="89">
        <f t="shared" si="278"/>
        <v>380.68871640717288</v>
      </c>
      <c r="AB474" s="89">
        <f t="shared" si="279"/>
        <v>19535.088356229553</v>
      </c>
      <c r="AC474" s="89">
        <f t="shared" si="282"/>
        <v>20168.491643770449</v>
      </c>
      <c r="AD474" s="89">
        <f t="shared" si="283"/>
        <v>1</v>
      </c>
      <c r="AE474" s="89">
        <f>'Data Raw'!C516</f>
        <v>19851.79</v>
      </c>
      <c r="AF474" s="89"/>
      <c r="AG474" s="89">
        <f t="shared" si="254"/>
        <v>-284.10000000000218</v>
      </c>
      <c r="AH474" s="89">
        <f t="shared" si="255"/>
        <v>71.260693081494537</v>
      </c>
      <c r="AI474" s="109">
        <f t="shared" si="256"/>
        <v>1</v>
      </c>
      <c r="AJ474" s="109">
        <f t="shared" si="271"/>
        <v>50</v>
      </c>
      <c r="AK474" s="88"/>
      <c r="AL474" s="191" t="str">
        <f t="shared" si="272"/>
        <v/>
      </c>
      <c r="AM474" s="191">
        <f t="shared" si="273"/>
        <v>-284.10000000000218</v>
      </c>
      <c r="AN474" s="88"/>
      <c r="AO474" s="191"/>
      <c r="AP474" s="191">
        <f t="shared" si="257"/>
        <v>80712.810000001235</v>
      </c>
      <c r="AQ474" s="191">
        <f t="shared" si="280"/>
        <v>194.19440421528623</v>
      </c>
      <c r="AR474" s="191">
        <f t="shared" si="281"/>
        <v>-77.820358482977383</v>
      </c>
      <c r="AS474" s="250">
        <f t="shared" si="284"/>
        <v>0</v>
      </c>
      <c r="AT474" s="250">
        <f t="shared" si="285"/>
        <v>1</v>
      </c>
      <c r="AU474" s="250">
        <f t="shared" si="286"/>
        <v>0</v>
      </c>
      <c r="AV474" s="250">
        <f t="shared" si="287"/>
        <v>0</v>
      </c>
      <c r="AW474" s="250">
        <f t="shared" si="288"/>
        <v>0</v>
      </c>
      <c r="AX474" s="250">
        <f t="shared" si="289"/>
        <v>0</v>
      </c>
      <c r="AY474" s="89"/>
      <c r="AZ474" s="111"/>
      <c r="BA474" s="111"/>
      <c r="BB474" s="111"/>
      <c r="BC474" s="111"/>
      <c r="BD474" s="111"/>
      <c r="BE474" s="111"/>
      <c r="BF474" s="111"/>
      <c r="BG474" s="111"/>
      <c r="BH474" s="89"/>
      <c r="BI474" s="89"/>
      <c r="BJ474" s="89"/>
      <c r="BK474" s="89"/>
      <c r="BL474" s="89"/>
    </row>
    <row r="475" spans="1:64" x14ac:dyDescent="0.25">
      <c r="A475" s="86">
        <f t="shared" si="258"/>
        <v>474</v>
      </c>
      <c r="B475" s="113">
        <v>3.7740023182062498E-3</v>
      </c>
      <c r="C475" s="88"/>
      <c r="D475" s="88"/>
      <c r="E475" s="194">
        <f t="shared" si="261"/>
        <v>-4.5904361599569954E-2</v>
      </c>
      <c r="F475" s="89">
        <f t="shared" si="274"/>
        <v>-3.6918991234172862E-3</v>
      </c>
      <c r="G475" s="113">
        <v>0.13644611170187021</v>
      </c>
      <c r="H475" s="88"/>
      <c r="I475" s="84">
        <f t="shared" si="262"/>
        <v>19143.481034996315</v>
      </c>
      <c r="J475" s="84">
        <f t="shared" si="263"/>
        <v>19279.488416345452</v>
      </c>
      <c r="K475" s="84">
        <f t="shared" si="264"/>
        <v>19415.495797694581</v>
      </c>
      <c r="L475" s="84">
        <f t="shared" si="265"/>
        <v>19551.503179043713</v>
      </c>
      <c r="M475" s="108">
        <f>IF(T475&lt;&gt;0,(((G475+1)*('Data Raw'!$N$1007-'Data Raw'!$N$1008)/2+'Data Raw'!$N$1008)*'Data Raw'!$M$1010+'Data Raw'!$M$1009)*AE475+AE475)</f>
        <v>19687.510560392846</v>
      </c>
      <c r="N475" s="84">
        <f t="shared" si="266"/>
        <v>19823.517941741979</v>
      </c>
      <c r="O475" s="84">
        <f t="shared" si="267"/>
        <v>19959.525323091111</v>
      </c>
      <c r="P475" s="84">
        <f t="shared" si="268"/>
        <v>20095.53270444024</v>
      </c>
      <c r="Q475" s="84">
        <f t="shared" si="269"/>
        <v>20231.540085789376</v>
      </c>
      <c r="R475" s="166" t="str">
        <f t="shared" si="275"/>
        <v/>
      </c>
      <c r="S475" s="109">
        <f>'Data Raw'!E517</f>
        <v>19559.47</v>
      </c>
      <c r="T475" s="109">
        <f>'Data Raw'!G517</f>
        <v>19784.650000000001</v>
      </c>
      <c r="U475" s="109">
        <f>'Data Raw'!D517</f>
        <v>19875.11</v>
      </c>
      <c r="V475" s="166" t="str">
        <f t="shared" si="276"/>
        <v/>
      </c>
      <c r="W475" s="89">
        <f t="shared" si="259"/>
        <v>-97.139439607155509</v>
      </c>
      <c r="X475" s="89">
        <f t="shared" si="260"/>
        <v>9436.0707271922129</v>
      </c>
      <c r="Y475" s="89">
        <f t="shared" si="277"/>
        <v>254.49901977974247</v>
      </c>
      <c r="Z475" s="109">
        <f t="shared" si="270"/>
        <v>315.63999999999942</v>
      </c>
      <c r="AA475" s="89">
        <f t="shared" si="278"/>
        <v>371.39604263471955</v>
      </c>
      <c r="AB475" s="89">
        <f t="shared" si="279"/>
        <v>19364.724591053906</v>
      </c>
      <c r="AC475" s="89">
        <f t="shared" si="282"/>
        <v>20011.895408946097</v>
      </c>
      <c r="AD475" s="89">
        <f t="shared" si="283"/>
        <v>1</v>
      </c>
      <c r="AE475" s="89">
        <f>'Data Raw'!C517</f>
        <v>19688.310000000001</v>
      </c>
      <c r="AF475" s="89"/>
      <c r="AG475" s="89">
        <f t="shared" si="254"/>
        <v>96.340000000000146</v>
      </c>
      <c r="AH475" s="89">
        <f t="shared" si="255"/>
        <v>-0.79943960715536377</v>
      </c>
      <c r="AI475" s="109">
        <f t="shared" si="256"/>
        <v>-1</v>
      </c>
      <c r="AJ475" s="109">
        <f t="shared" si="271"/>
        <v>50</v>
      </c>
      <c r="AK475" s="88"/>
      <c r="AL475" s="191" t="str">
        <f t="shared" si="272"/>
        <v/>
      </c>
      <c r="AM475" s="191">
        <f t="shared" si="273"/>
        <v>-96.340000000000146</v>
      </c>
      <c r="AN475" s="88"/>
      <c r="AO475" s="191"/>
      <c r="AP475" s="191">
        <f t="shared" si="257"/>
        <v>9281.3956000000289</v>
      </c>
      <c r="AQ475" s="191">
        <f t="shared" si="280"/>
        <v>183.32169263581</v>
      </c>
      <c r="AR475" s="191">
        <f t="shared" si="281"/>
        <v>-71.177327143932473</v>
      </c>
      <c r="AS475" s="250">
        <f t="shared" si="284"/>
        <v>0</v>
      </c>
      <c r="AT475" s="250">
        <f t="shared" si="285"/>
        <v>0</v>
      </c>
      <c r="AU475" s="250">
        <f t="shared" si="286"/>
        <v>0</v>
      </c>
      <c r="AV475" s="250">
        <f t="shared" si="287"/>
        <v>1</v>
      </c>
      <c r="AW475" s="250">
        <f t="shared" si="288"/>
        <v>0</v>
      </c>
      <c r="AX475" s="250">
        <f t="shared" si="289"/>
        <v>0</v>
      </c>
      <c r="AY475" s="89"/>
      <c r="AZ475" s="111"/>
      <c r="BA475" s="111"/>
      <c r="BB475" s="111"/>
      <c r="BC475" s="111"/>
      <c r="BD475" s="111"/>
      <c r="BE475" s="111"/>
      <c r="BF475" s="111"/>
      <c r="BG475" s="111"/>
      <c r="BH475" s="89"/>
      <c r="BI475" s="89"/>
      <c r="BJ475" s="89"/>
      <c r="BK475" s="89"/>
      <c r="BL475" s="89"/>
    </row>
    <row r="476" spans="1:64" x14ac:dyDescent="0.25">
      <c r="A476" s="86">
        <f t="shared" si="258"/>
        <v>475</v>
      </c>
      <c r="B476" s="113">
        <v>1.1657139075835812E-2</v>
      </c>
      <c r="C476" s="88"/>
      <c r="D476" s="88"/>
      <c r="E476" s="194">
        <f t="shared" si="261"/>
        <v>7.8831367576295622E-3</v>
      </c>
      <c r="F476" s="89">
        <f t="shared" si="274"/>
        <v>-2.0383225689820221E-3</v>
      </c>
      <c r="G476" s="113">
        <v>0.14931709056835035</v>
      </c>
      <c r="H476" s="88"/>
      <c r="I476" s="84">
        <f t="shared" si="262"/>
        <v>19859.850249257768</v>
      </c>
      <c r="J476" s="84">
        <f t="shared" si="263"/>
        <v>19987.099759147637</v>
      </c>
      <c r="K476" s="84">
        <f t="shared" si="264"/>
        <v>20114.34926903751</v>
      </c>
      <c r="L476" s="84">
        <f t="shared" si="265"/>
        <v>20241.598778927379</v>
      </c>
      <c r="M476" s="108">
        <f>IF(T476&lt;&gt;0,(((G476+1)*('Data Raw'!$N$1007-'Data Raw'!$N$1008)/2+'Data Raw'!$N$1008)*'Data Raw'!$M$1010+'Data Raw'!$M$1009)*AE476+AE476)</f>
        <v>20368.848288817251</v>
      </c>
      <c r="N476" s="84">
        <f t="shared" si="266"/>
        <v>20496.097798707124</v>
      </c>
      <c r="O476" s="84">
        <f t="shared" si="267"/>
        <v>20623.347308596993</v>
      </c>
      <c r="P476" s="84">
        <f t="shared" si="268"/>
        <v>20750.596818486865</v>
      </c>
      <c r="Q476" s="84">
        <f t="shared" si="269"/>
        <v>20877.846328376734</v>
      </c>
      <c r="R476" s="166" t="str">
        <f t="shared" si="275"/>
        <v/>
      </c>
      <c r="S476" s="109">
        <f>'Data Raw'!E518</f>
        <v>20107.73</v>
      </c>
      <c r="T476" s="109">
        <f>'Data Raw'!G518</f>
        <v>20192.400000000001</v>
      </c>
      <c r="U476" s="109">
        <f>'Data Raw'!D518</f>
        <v>20437.689999999999</v>
      </c>
      <c r="V476" s="166" t="str">
        <f t="shared" si="276"/>
        <v/>
      </c>
      <c r="W476" s="89">
        <f t="shared" si="259"/>
        <v>176.4482888172497</v>
      </c>
      <c r="X476" s="89">
        <f t="shared" si="260"/>
        <v>31133.998626535566</v>
      </c>
      <c r="Y476" s="89">
        <f t="shared" si="277"/>
        <v>244.87679264701785</v>
      </c>
      <c r="Z476" s="109">
        <f t="shared" si="270"/>
        <v>329.95999999999913</v>
      </c>
      <c r="AA476" s="89">
        <f t="shared" si="278"/>
        <v>365.47660797261665</v>
      </c>
      <c r="AB476" s="89">
        <f t="shared" si="279"/>
        <v>20032.953363760487</v>
      </c>
      <c r="AC476" s="89">
        <f t="shared" si="282"/>
        <v>20664.326636239512</v>
      </c>
      <c r="AD476" s="89">
        <f t="shared" si="283"/>
        <v>1</v>
      </c>
      <c r="AE476" s="89">
        <f>'Data Raw'!C518</f>
        <v>20348.64</v>
      </c>
      <c r="AF476" s="89"/>
      <c r="AG476" s="89">
        <f t="shared" si="254"/>
        <v>-156.23999999999796</v>
      </c>
      <c r="AH476" s="89">
        <f t="shared" si="255"/>
        <v>20.208288817251741</v>
      </c>
      <c r="AI476" s="109">
        <f t="shared" si="256"/>
        <v>1</v>
      </c>
      <c r="AJ476" s="109">
        <f t="shared" si="271"/>
        <v>50</v>
      </c>
      <c r="AK476" s="88"/>
      <c r="AL476" s="191" t="str">
        <f t="shared" si="272"/>
        <v/>
      </c>
      <c r="AM476" s="191">
        <f t="shared" si="273"/>
        <v>-156.23999999999796</v>
      </c>
      <c r="AN476" s="88"/>
      <c r="AO476" s="191"/>
      <c r="AP476" s="191">
        <f t="shared" si="257"/>
        <v>24410.937599999364</v>
      </c>
      <c r="AQ476" s="191">
        <f t="shared" si="280"/>
        <v>180.3126156762753</v>
      </c>
      <c r="AR476" s="191">
        <f t="shared" si="281"/>
        <v>-64.564176970742551</v>
      </c>
      <c r="AS476" s="250">
        <f t="shared" si="284"/>
        <v>0</v>
      </c>
      <c r="AT476" s="250">
        <f t="shared" si="285"/>
        <v>0</v>
      </c>
      <c r="AU476" s="250">
        <f t="shared" si="286"/>
        <v>1</v>
      </c>
      <c r="AV476" s="250">
        <f t="shared" si="287"/>
        <v>0</v>
      </c>
      <c r="AW476" s="250">
        <f t="shared" si="288"/>
        <v>0</v>
      </c>
      <c r="AX476" s="250">
        <f t="shared" si="289"/>
        <v>0</v>
      </c>
      <c r="AY476" s="89"/>
      <c r="AZ476" s="111"/>
      <c r="BA476" s="111"/>
      <c r="BB476" s="111"/>
      <c r="BC476" s="111"/>
      <c r="BD476" s="111"/>
      <c r="BE476" s="111"/>
      <c r="BF476" s="111"/>
      <c r="BG476" s="111"/>
      <c r="BH476" s="89"/>
      <c r="BI476" s="89"/>
      <c r="BJ476" s="89"/>
      <c r="BK476" s="89"/>
      <c r="BL476" s="89"/>
    </row>
    <row r="477" spans="1:64" x14ac:dyDescent="0.25">
      <c r="A477" s="86">
        <f t="shared" si="258"/>
        <v>476</v>
      </c>
      <c r="B477" s="113">
        <v>4.3458455812152999E-3</v>
      </c>
      <c r="C477" s="88"/>
      <c r="D477" s="88"/>
      <c r="E477" s="194">
        <f t="shared" si="261"/>
        <v>-7.311293494620512E-3</v>
      </c>
      <c r="F477" s="89">
        <f t="shared" si="274"/>
        <v>-2.7916041297875206E-3</v>
      </c>
      <c r="G477" s="113">
        <v>0.12789976132083838</v>
      </c>
      <c r="H477" s="88"/>
      <c r="I477" s="84">
        <f t="shared" si="262"/>
        <v>19712.339047358426</v>
      </c>
      <c r="J477" s="84">
        <f t="shared" si="263"/>
        <v>19834.777443681935</v>
      </c>
      <c r="K477" s="84">
        <f t="shared" si="264"/>
        <v>19957.215840005443</v>
      </c>
      <c r="L477" s="84">
        <f t="shared" si="265"/>
        <v>20079.654236328952</v>
      </c>
      <c r="M477" s="108">
        <f>IF(T477&lt;&gt;0,(((G477+1)*('Data Raw'!$N$1007-'Data Raw'!$N$1008)/2+'Data Raw'!$N$1008)*'Data Raw'!$M$1010+'Data Raw'!$M$1009)*AE477+AE477)</f>
        <v>20202.09263265246</v>
      </c>
      <c r="N477" s="84">
        <f t="shared" si="266"/>
        <v>20324.531028975969</v>
      </c>
      <c r="O477" s="84">
        <f t="shared" si="267"/>
        <v>20446.969425299478</v>
      </c>
      <c r="P477" s="84">
        <f t="shared" si="268"/>
        <v>20569.407821622986</v>
      </c>
      <c r="Q477" s="84">
        <f t="shared" si="269"/>
        <v>20691.846217946495</v>
      </c>
      <c r="R477" s="166" t="str">
        <f t="shared" si="275"/>
        <v/>
      </c>
      <c r="S477" s="109">
        <f>'Data Raw'!E519</f>
        <v>20017.169999999998</v>
      </c>
      <c r="T477" s="109">
        <f>'Data Raw'!G519</f>
        <v>20309.13</v>
      </c>
      <c r="U477" s="109">
        <f>'Data Raw'!D519</f>
        <v>20320.02</v>
      </c>
      <c r="V477" s="166" t="str">
        <f t="shared" si="276"/>
        <v/>
      </c>
      <c r="W477" s="89">
        <f t="shared" si="259"/>
        <v>-107.03736734754057</v>
      </c>
      <c r="X477" s="89">
        <f t="shared" si="260"/>
        <v>11456.998008692344</v>
      </c>
      <c r="Y477" s="89">
        <f t="shared" si="277"/>
        <v>230.29324767448622</v>
      </c>
      <c r="Z477" s="109">
        <f t="shared" si="270"/>
        <v>302.85000000000218</v>
      </c>
      <c r="AA477" s="89">
        <f t="shared" si="278"/>
        <v>356.52994969081459</v>
      </c>
      <c r="AB477" s="89">
        <f t="shared" si="279"/>
        <v>19906.134883223276</v>
      </c>
      <c r="AC477" s="89">
        <f t="shared" si="282"/>
        <v>20527.445116776726</v>
      </c>
      <c r="AD477" s="89">
        <f t="shared" si="283"/>
        <v>1</v>
      </c>
      <c r="AE477" s="89">
        <f>'Data Raw'!C519</f>
        <v>20216.79</v>
      </c>
      <c r="AF477" s="89"/>
      <c r="AG477" s="89">
        <f t="shared" si="254"/>
        <v>92.340000000000146</v>
      </c>
      <c r="AH477" s="89">
        <f t="shared" si="255"/>
        <v>-14.697367347540421</v>
      </c>
      <c r="AI477" s="109">
        <f t="shared" si="256"/>
        <v>-1</v>
      </c>
      <c r="AJ477" s="109">
        <f t="shared" si="271"/>
        <v>50</v>
      </c>
      <c r="AK477" s="88"/>
      <c r="AL477" s="191" t="str">
        <f t="shared" si="272"/>
        <v/>
      </c>
      <c r="AM477" s="191">
        <f t="shared" si="273"/>
        <v>-92.340000000000146</v>
      </c>
      <c r="AN477" s="88"/>
      <c r="AO477" s="191"/>
      <c r="AP477" s="191">
        <f t="shared" si="257"/>
        <v>8526.6756000000278</v>
      </c>
      <c r="AQ477" s="191">
        <f t="shared" si="280"/>
        <v>170.53788060113362</v>
      </c>
      <c r="AR477" s="191">
        <f t="shared" si="281"/>
        <v>-59.755367073352602</v>
      </c>
      <c r="AS477" s="250">
        <f t="shared" si="284"/>
        <v>0</v>
      </c>
      <c r="AT477" s="250">
        <f t="shared" si="285"/>
        <v>0</v>
      </c>
      <c r="AU477" s="250">
        <f t="shared" si="286"/>
        <v>0</v>
      </c>
      <c r="AV477" s="250">
        <f t="shared" si="287"/>
        <v>1</v>
      </c>
      <c r="AW477" s="250">
        <f t="shared" si="288"/>
        <v>0</v>
      </c>
      <c r="AX477" s="250">
        <f t="shared" si="289"/>
        <v>0</v>
      </c>
      <c r="AY477" s="89"/>
      <c r="AZ477" s="111"/>
      <c r="BA477" s="111"/>
      <c r="BB477" s="111"/>
      <c r="BC477" s="111"/>
      <c r="BD477" s="111"/>
      <c r="BE477" s="111"/>
      <c r="BF477" s="111"/>
      <c r="BG477" s="111"/>
      <c r="BH477" s="89"/>
      <c r="BI477" s="89"/>
      <c r="BJ477" s="89"/>
      <c r="BK477" s="89"/>
      <c r="BL477" s="89"/>
    </row>
    <row r="478" spans="1:64" x14ac:dyDescent="0.25">
      <c r="A478" s="86">
        <f t="shared" si="258"/>
        <v>477</v>
      </c>
      <c r="B478" s="113">
        <v>1.3246132795868757E-2</v>
      </c>
      <c r="C478" s="88"/>
      <c r="D478" s="88"/>
      <c r="E478" s="194">
        <f t="shared" si="261"/>
        <v>8.900287214653458E-3</v>
      </c>
      <c r="F478" s="89">
        <f t="shared" si="274"/>
        <v>-1.1213339377245239E-3</v>
      </c>
      <c r="G478" s="113">
        <v>0.14088027158264102</v>
      </c>
      <c r="H478" s="88"/>
      <c r="I478" s="84">
        <f t="shared" si="262"/>
        <v>20129.78804980381</v>
      </c>
      <c r="J478" s="84">
        <f t="shared" si="263"/>
        <v>20244.934673641055</v>
      </c>
      <c r="K478" s="84">
        <f t="shared" si="264"/>
        <v>20360.081297478297</v>
      </c>
      <c r="L478" s="84">
        <f t="shared" si="265"/>
        <v>20475.227921315542</v>
      </c>
      <c r="M478" s="108">
        <f>IF(T478&lt;&gt;0,(((G478+1)*('Data Raw'!$N$1007-'Data Raw'!$N$1008)/2+'Data Raw'!$N$1008)*'Data Raw'!$M$1010+'Data Raw'!$M$1009)*AE478+AE478)</f>
        <v>20590.374545152783</v>
      </c>
      <c r="N478" s="84">
        <f t="shared" si="266"/>
        <v>20705.521168990024</v>
      </c>
      <c r="O478" s="84">
        <f t="shared" si="267"/>
        <v>20820.667792827269</v>
      </c>
      <c r="P478" s="84">
        <f t="shared" si="268"/>
        <v>20935.814416664511</v>
      </c>
      <c r="Q478" s="84">
        <f t="shared" si="269"/>
        <v>21050.961040501756</v>
      </c>
      <c r="R478" s="166" t="str">
        <f t="shared" si="275"/>
        <v/>
      </c>
      <c r="S478" s="109">
        <f>'Data Raw'!E520</f>
        <v>20357.41</v>
      </c>
      <c r="T478" s="109">
        <f>'Data Raw'!G520</f>
        <v>20400.11</v>
      </c>
      <c r="U478" s="109">
        <f>'Data Raw'!D520</f>
        <v>20721.97</v>
      </c>
      <c r="V478" s="166" t="str">
        <f t="shared" si="276"/>
        <v/>
      </c>
      <c r="W478" s="89">
        <f t="shared" si="259"/>
        <v>190.26454515278238</v>
      </c>
      <c r="X478" s="89">
        <f t="shared" si="260"/>
        <v>36200.597142195162</v>
      </c>
      <c r="Y478" s="89">
        <f t="shared" si="277"/>
        <v>225.01126215908417</v>
      </c>
      <c r="Z478" s="109">
        <f t="shared" si="270"/>
        <v>364.56000000000131</v>
      </c>
      <c r="AA478" s="89">
        <f t="shared" si="278"/>
        <v>357.67709973498415</v>
      </c>
      <c r="AB478" s="89">
        <f t="shared" si="279"/>
        <v>20280.829542762807</v>
      </c>
      <c r="AC478" s="89">
        <f t="shared" si="282"/>
        <v>20886.930457237195</v>
      </c>
      <c r="AD478" s="89">
        <f t="shared" si="283"/>
        <v>1</v>
      </c>
      <c r="AE478" s="89">
        <f>'Data Raw'!C520</f>
        <v>20583.88</v>
      </c>
      <c r="AF478" s="89"/>
      <c r="AG478" s="89">
        <f t="shared" si="254"/>
        <v>-183.77000000000044</v>
      </c>
      <c r="AH478" s="89">
        <f t="shared" si="255"/>
        <v>6.4945451527819387</v>
      </c>
      <c r="AI478" s="109">
        <f t="shared" si="256"/>
        <v>1</v>
      </c>
      <c r="AJ478" s="109">
        <f t="shared" si="271"/>
        <v>50</v>
      </c>
      <c r="AK478" s="88"/>
      <c r="AL478" s="191" t="str">
        <f t="shared" si="272"/>
        <v/>
      </c>
      <c r="AM478" s="191">
        <f t="shared" si="273"/>
        <v>-183.77000000000044</v>
      </c>
      <c r="AN478" s="88"/>
      <c r="AO478" s="191"/>
      <c r="AP478" s="191">
        <f t="shared" si="257"/>
        <v>33771.412900000163</v>
      </c>
      <c r="AQ478" s="191">
        <f t="shared" si="280"/>
        <v>172.00811608989662</v>
      </c>
      <c r="AR478" s="191">
        <f t="shared" si="281"/>
        <v>-53.003146069187551</v>
      </c>
      <c r="AS478" s="250">
        <f t="shared" si="284"/>
        <v>0</v>
      </c>
      <c r="AT478" s="250">
        <f t="shared" si="285"/>
        <v>0</v>
      </c>
      <c r="AU478" s="250">
        <f t="shared" si="286"/>
        <v>1</v>
      </c>
      <c r="AV478" s="250">
        <f t="shared" si="287"/>
        <v>0</v>
      </c>
      <c r="AW478" s="250">
        <f t="shared" si="288"/>
        <v>0</v>
      </c>
      <c r="AX478" s="250">
        <f t="shared" si="289"/>
        <v>0</v>
      </c>
      <c r="AY478" s="89"/>
      <c r="AZ478" s="111"/>
      <c r="BA478" s="111"/>
      <c r="BB478" s="111"/>
      <c r="BC478" s="111"/>
      <c r="BD478" s="111"/>
      <c r="BE478" s="111"/>
      <c r="BF478" s="111"/>
      <c r="BG478" s="111"/>
      <c r="BH478" s="89"/>
      <c r="BI478" s="89"/>
      <c r="BJ478" s="89"/>
      <c r="BK478" s="89"/>
      <c r="BL478" s="89"/>
    </row>
    <row r="479" spans="1:64" x14ac:dyDescent="0.25">
      <c r="A479" s="86">
        <f t="shared" si="258"/>
        <v>478</v>
      </c>
      <c r="B479" s="113">
        <v>1.3916245338176333E-3</v>
      </c>
      <c r="C479" s="88"/>
      <c r="D479" s="88"/>
      <c r="E479" s="194">
        <f t="shared" si="261"/>
        <v>-1.1854508262051124E-2</v>
      </c>
      <c r="F479" s="89">
        <f t="shared" si="274"/>
        <v>-2.6546445554854669E-3</v>
      </c>
      <c r="G479" s="113">
        <v>0.11778082021551968</v>
      </c>
      <c r="H479" s="88"/>
      <c r="I479" s="84">
        <f t="shared" si="262"/>
        <v>19898.099748161403</v>
      </c>
      <c r="J479" s="84">
        <f t="shared" si="263"/>
        <v>20010.605379240948</v>
      </c>
      <c r="K479" s="84">
        <f t="shared" si="264"/>
        <v>20123.111010320488</v>
      </c>
      <c r="L479" s="84">
        <f t="shared" si="265"/>
        <v>20235.616641400033</v>
      </c>
      <c r="M479" s="108">
        <f>IF(T479&lt;&gt;0,(((G479+1)*('Data Raw'!$N$1007-'Data Raw'!$N$1008)/2+'Data Raw'!$N$1008)*'Data Raw'!$M$1010+'Data Raw'!$M$1009)*AE479+AE479)</f>
        <v>20348.122272479573</v>
      </c>
      <c r="N479" s="84">
        <f t="shared" si="266"/>
        <v>20460.627903559114</v>
      </c>
      <c r="O479" s="84">
        <f t="shared" si="267"/>
        <v>20573.133534638659</v>
      </c>
      <c r="P479" s="84">
        <f t="shared" si="268"/>
        <v>20685.639165718199</v>
      </c>
      <c r="Q479" s="84">
        <f t="shared" si="269"/>
        <v>20798.144796797744</v>
      </c>
      <c r="R479" s="166" t="str">
        <f t="shared" si="275"/>
        <v/>
      </c>
      <c r="S479" s="109">
        <f>'Data Raw'!E521</f>
        <v>20226.95</v>
      </c>
      <c r="T479" s="109">
        <f>'Data Raw'!G521</f>
        <v>20409.18</v>
      </c>
      <c r="U479" s="109">
        <f>'Data Raw'!D521</f>
        <v>20475.43</v>
      </c>
      <c r="V479" s="166" t="str">
        <f t="shared" si="276"/>
        <v/>
      </c>
      <c r="W479" s="89">
        <f t="shared" si="259"/>
        <v>-61.057727520426852</v>
      </c>
      <c r="X479" s="89">
        <f t="shared" si="260"/>
        <v>3728.0460899586906</v>
      </c>
      <c r="Y479" s="89">
        <f t="shared" si="277"/>
        <v>209.59432062933362</v>
      </c>
      <c r="Z479" s="109">
        <f t="shared" si="270"/>
        <v>248.47999999999956</v>
      </c>
      <c r="AA479" s="89">
        <f t="shared" si="278"/>
        <v>342.07751405855782</v>
      </c>
      <c r="AB479" s="89">
        <f t="shared" si="279"/>
        <v>20075.474465225263</v>
      </c>
      <c r="AC479" s="89">
        <f t="shared" si="282"/>
        <v>20683.525534774737</v>
      </c>
      <c r="AD479" s="89">
        <f t="shared" si="283"/>
        <v>1</v>
      </c>
      <c r="AE479" s="89">
        <f>'Data Raw'!C521</f>
        <v>20379.5</v>
      </c>
      <c r="AF479" s="89"/>
      <c r="AG479" s="89">
        <f t="shared" si="254"/>
        <v>29.680000000000291</v>
      </c>
      <c r="AH479" s="89">
        <f t="shared" si="255"/>
        <v>-31.377727520426561</v>
      </c>
      <c r="AI479" s="109">
        <f t="shared" si="256"/>
        <v>-1</v>
      </c>
      <c r="AJ479" s="109">
        <f t="shared" si="271"/>
        <v>50</v>
      </c>
      <c r="AK479" s="88"/>
      <c r="AL479" s="191" t="str">
        <f t="shared" si="272"/>
        <v/>
      </c>
      <c r="AM479" s="191">
        <f t="shared" si="273"/>
        <v>-29.680000000000291</v>
      </c>
      <c r="AN479" s="88"/>
      <c r="AO479" s="191"/>
      <c r="AP479" s="191">
        <f t="shared" si="257"/>
        <v>880.90240000001722</v>
      </c>
      <c r="AQ479" s="191">
        <f t="shared" si="280"/>
        <v>156.19388096879703</v>
      </c>
      <c r="AR479" s="191">
        <f t="shared" si="281"/>
        <v>-53.400439660536591</v>
      </c>
      <c r="AS479" s="250">
        <f t="shared" si="284"/>
        <v>0</v>
      </c>
      <c r="AT479" s="250">
        <f t="shared" si="285"/>
        <v>0</v>
      </c>
      <c r="AU479" s="250">
        <f t="shared" si="286"/>
        <v>0</v>
      </c>
      <c r="AV479" s="250">
        <f t="shared" si="287"/>
        <v>1</v>
      </c>
      <c r="AW479" s="250">
        <f t="shared" si="288"/>
        <v>0</v>
      </c>
      <c r="AX479" s="250">
        <f t="shared" si="289"/>
        <v>0</v>
      </c>
      <c r="AY479" s="89"/>
      <c r="AZ479" s="111"/>
      <c r="BA479" s="111"/>
      <c r="BB479" s="111"/>
      <c r="BC479" s="111"/>
      <c r="BD479" s="111"/>
      <c r="BE479" s="111"/>
      <c r="BF479" s="111"/>
      <c r="BG479" s="111"/>
      <c r="BH479" s="89"/>
      <c r="BI479" s="89"/>
      <c r="BJ479" s="89"/>
      <c r="BK479" s="89"/>
      <c r="BL479" s="89"/>
    </row>
    <row r="480" spans="1:64" x14ac:dyDescent="0.25">
      <c r="A480" s="86">
        <f t="shared" si="258"/>
        <v>479</v>
      </c>
      <c r="B480" s="113">
        <v>1.8687876936589374E-3</v>
      </c>
      <c r="C480" s="88"/>
      <c r="D480" s="88"/>
      <c r="E480" s="194">
        <f t="shared" si="261"/>
        <v>4.771631598413041E-4</v>
      </c>
      <c r="F480" s="89">
        <f t="shared" si="274"/>
        <v>-2.2072434532959279E-3</v>
      </c>
      <c r="G480" s="113">
        <v>0.12529355205812864</v>
      </c>
      <c r="H480" s="88"/>
      <c r="I480" s="84">
        <f t="shared" si="262"/>
        <v>19926.104192755087</v>
      </c>
      <c r="J480" s="84">
        <f t="shared" si="263"/>
        <v>20030.901353069756</v>
      </c>
      <c r="K480" s="84">
        <f t="shared" si="264"/>
        <v>20135.698513384421</v>
      </c>
      <c r="L480" s="84">
        <f t="shared" si="265"/>
        <v>20240.49567369909</v>
      </c>
      <c r="M480" s="108">
        <f>IF(T480&lt;&gt;0,(((G480+1)*('Data Raw'!$N$1007-'Data Raw'!$N$1008)/2+'Data Raw'!$N$1008)*'Data Raw'!$M$1010+'Data Raw'!$M$1009)*AE480+AE480)</f>
        <v>20345.292834013755</v>
      </c>
      <c r="N480" s="84">
        <f t="shared" si="266"/>
        <v>20450.08999432842</v>
      </c>
      <c r="O480" s="84">
        <f t="shared" si="267"/>
        <v>20554.887154643089</v>
      </c>
      <c r="P480" s="84">
        <f t="shared" si="268"/>
        <v>20659.684314957754</v>
      </c>
      <c r="Q480" s="84">
        <f t="shared" si="269"/>
        <v>20764.481475272423</v>
      </c>
      <c r="R480" s="166" t="str">
        <f t="shared" si="275"/>
        <v/>
      </c>
      <c r="S480" s="109">
        <f>'Data Raw'!E522</f>
        <v>20126.900000000001</v>
      </c>
      <c r="T480" s="109">
        <f>'Data Raw'!G522</f>
        <v>20274.59</v>
      </c>
      <c r="U480" s="109">
        <f>'Data Raw'!D522</f>
        <v>20364.36</v>
      </c>
      <c r="V480" s="166">
        <f t="shared" si="276"/>
        <v>1</v>
      </c>
      <c r="W480" s="89">
        <f t="shared" si="259"/>
        <v>70.702834013754909</v>
      </c>
      <c r="X480" s="89">
        <f t="shared" si="260"/>
        <v>4998.8907375765784</v>
      </c>
      <c r="Y480" s="89">
        <f t="shared" si="277"/>
        <v>195.87808386778605</v>
      </c>
      <c r="Z480" s="109">
        <f t="shared" si="270"/>
        <v>237.45999999999913</v>
      </c>
      <c r="AA480" s="89">
        <f t="shared" si="278"/>
        <v>327.13215490733518</v>
      </c>
      <c r="AB480" s="89">
        <f t="shared" si="279"/>
        <v>20073.594113050225</v>
      </c>
      <c r="AC480" s="89">
        <f t="shared" si="282"/>
        <v>20655.125886949776</v>
      </c>
      <c r="AD480" s="89">
        <f t="shared" si="283"/>
        <v>1</v>
      </c>
      <c r="AE480" s="89">
        <f>'Data Raw'!C522</f>
        <v>20364.36</v>
      </c>
      <c r="AF480" s="89"/>
      <c r="AG480" s="89">
        <f t="shared" si="254"/>
        <v>-89.770000000000437</v>
      </c>
      <c r="AH480" s="89">
        <f t="shared" si="255"/>
        <v>-19.067165986245527</v>
      </c>
      <c r="AI480" s="109">
        <f t="shared" si="256"/>
        <v>-1</v>
      </c>
      <c r="AJ480" s="109">
        <f t="shared" si="271"/>
        <v>50</v>
      </c>
      <c r="AK480" s="88"/>
      <c r="AL480" s="191">
        <f t="shared" si="272"/>
        <v>29.680000000000291</v>
      </c>
      <c r="AM480" s="191" t="str">
        <f t="shared" si="273"/>
        <v/>
      </c>
      <c r="AN480" s="88"/>
      <c r="AO480" s="191"/>
      <c r="AP480" s="191">
        <f t="shared" si="257"/>
        <v>8058.6529000000783</v>
      </c>
      <c r="AQ480" s="191">
        <f t="shared" si="280"/>
        <v>148.81344975004185</v>
      </c>
      <c r="AR480" s="191">
        <f t="shared" si="281"/>
        <v>-47.064634117744191</v>
      </c>
      <c r="AS480" s="250">
        <f t="shared" si="284"/>
        <v>0</v>
      </c>
      <c r="AT480" s="250">
        <f t="shared" si="285"/>
        <v>0</v>
      </c>
      <c r="AU480" s="250">
        <f t="shared" si="286"/>
        <v>1</v>
      </c>
      <c r="AV480" s="250">
        <f t="shared" si="287"/>
        <v>0</v>
      </c>
      <c r="AW480" s="250">
        <f t="shared" si="288"/>
        <v>0</v>
      </c>
      <c r="AX480" s="250">
        <f t="shared" si="289"/>
        <v>0</v>
      </c>
      <c r="AY480" s="89"/>
      <c r="AZ480" s="111"/>
      <c r="BA480" s="111"/>
      <c r="BB480" s="111"/>
      <c r="BC480" s="111"/>
      <c r="BD480" s="111"/>
      <c r="BE480" s="111"/>
      <c r="BF480" s="111"/>
      <c r="BG480" s="111"/>
      <c r="BH480" s="89"/>
      <c r="BI480" s="89"/>
      <c r="BJ480" s="89"/>
      <c r="BK480" s="89"/>
      <c r="BL480" s="89"/>
    </row>
    <row r="481" spans="1:64" x14ac:dyDescent="0.25">
      <c r="A481" s="86">
        <f t="shared" si="258"/>
        <v>480</v>
      </c>
      <c r="B481" s="113">
        <v>1.8062413414201024E-2</v>
      </c>
      <c r="C481" s="88"/>
      <c r="D481" s="88"/>
      <c r="E481" s="194">
        <f t="shared" si="261"/>
        <v>1.6193625720542087E-2</v>
      </c>
      <c r="F481" s="89">
        <f t="shared" si="274"/>
        <v>4.2145214296664579E-4</v>
      </c>
      <c r="G481" s="113">
        <v>0.11688124647887939</v>
      </c>
      <c r="H481" s="88"/>
      <c r="I481" s="84">
        <f t="shared" si="262"/>
        <v>19721.989765134196</v>
      </c>
      <c r="J481" s="84">
        <f t="shared" si="263"/>
        <v>19819.928807068089</v>
      </c>
      <c r="K481" s="84">
        <f t="shared" si="264"/>
        <v>19917.867849001981</v>
      </c>
      <c r="L481" s="84">
        <f t="shared" si="265"/>
        <v>20015.806890935874</v>
      </c>
      <c r="M481" s="108">
        <f>IF(T481&lt;&gt;0,(((G481+1)*('Data Raw'!$N$1007-'Data Raw'!$N$1008)/2+'Data Raw'!$N$1008)*'Data Raw'!$M$1010+'Data Raw'!$M$1009)*AE481+AE481)</f>
        <v>20113.745932869766</v>
      </c>
      <c r="N481" s="84">
        <f t="shared" si="266"/>
        <v>20211.684974803658</v>
      </c>
      <c r="O481" s="84">
        <f t="shared" si="267"/>
        <v>20309.624016737551</v>
      </c>
      <c r="P481" s="84">
        <f t="shared" si="268"/>
        <v>20407.563058671443</v>
      </c>
      <c r="Q481" s="84">
        <f t="shared" si="269"/>
        <v>20505.502100605336</v>
      </c>
      <c r="R481" s="166" t="str">
        <f t="shared" si="275"/>
        <v/>
      </c>
      <c r="S481" s="109">
        <f>'Data Raw'!E523</f>
        <v>20099.48</v>
      </c>
      <c r="T481" s="109">
        <f>'Data Raw'!G523</f>
        <v>20331.2</v>
      </c>
      <c r="U481" s="109">
        <f>'Data Raw'!D523</f>
        <v>20343.86</v>
      </c>
      <c r="V481" s="166" t="str">
        <f t="shared" si="276"/>
        <v/>
      </c>
      <c r="W481" s="89">
        <f t="shared" si="259"/>
        <v>-217.45406713023476</v>
      </c>
      <c r="X481" s="89">
        <f t="shared" si="260"/>
        <v>47286.271311480647</v>
      </c>
      <c r="Y481" s="89">
        <f t="shared" si="277"/>
        <v>199.10356736051187</v>
      </c>
      <c r="Z481" s="109">
        <f t="shared" si="270"/>
        <v>244.38000000000102</v>
      </c>
      <c r="AA481" s="89">
        <f t="shared" si="278"/>
        <v>315.3104184920017</v>
      </c>
      <c r="AB481" s="89">
        <f t="shared" si="279"/>
        <v>19868.157668328768</v>
      </c>
      <c r="AC481" s="89">
        <f t="shared" si="282"/>
        <v>20424.282331671235</v>
      </c>
      <c r="AD481" s="89">
        <f t="shared" si="283"/>
        <v>1</v>
      </c>
      <c r="AE481" s="89">
        <f>'Data Raw'!C523</f>
        <v>20146.22</v>
      </c>
      <c r="AF481" s="89"/>
      <c r="AG481" s="89">
        <f t="shared" si="254"/>
        <v>184.97999999999956</v>
      </c>
      <c r="AH481" s="89">
        <f t="shared" si="255"/>
        <v>-32.474067130235198</v>
      </c>
      <c r="AI481" s="109">
        <f t="shared" si="256"/>
        <v>-1</v>
      </c>
      <c r="AJ481" s="109">
        <f t="shared" si="271"/>
        <v>48.969520966946511</v>
      </c>
      <c r="AK481" s="88"/>
      <c r="AL481" s="191" t="str">
        <f t="shared" si="272"/>
        <v/>
      </c>
      <c r="AM481" s="191">
        <f t="shared" si="273"/>
        <v>-184.97999999999956</v>
      </c>
      <c r="AN481" s="88"/>
      <c r="AO481" s="191"/>
      <c r="AP481" s="191">
        <f t="shared" si="257"/>
        <v>34217.600399999836</v>
      </c>
      <c r="AQ481" s="191">
        <f t="shared" si="280"/>
        <v>152.8319553333705</v>
      </c>
      <c r="AR481" s="191">
        <f t="shared" si="281"/>
        <v>-46.271612027141373</v>
      </c>
      <c r="AS481" s="250">
        <f t="shared" si="284"/>
        <v>0</v>
      </c>
      <c r="AT481" s="250">
        <f t="shared" si="285"/>
        <v>0</v>
      </c>
      <c r="AU481" s="250">
        <f t="shared" si="286"/>
        <v>0</v>
      </c>
      <c r="AV481" s="250">
        <f t="shared" si="287"/>
        <v>0</v>
      </c>
      <c r="AW481" s="250">
        <f t="shared" si="288"/>
        <v>1</v>
      </c>
      <c r="AX481" s="250">
        <f t="shared" si="289"/>
        <v>0</v>
      </c>
      <c r="AY481" s="89"/>
      <c r="AZ481" s="111"/>
      <c r="BA481" s="111"/>
      <c r="BB481" s="111"/>
      <c r="BC481" s="111"/>
      <c r="BD481" s="111"/>
      <c r="BE481" s="111"/>
      <c r="BF481" s="111"/>
      <c r="BG481" s="111"/>
      <c r="BH481" s="89"/>
      <c r="BI481" s="89"/>
      <c r="BJ481" s="89"/>
      <c r="BK481" s="89"/>
      <c r="BL481" s="89"/>
    </row>
    <row r="482" spans="1:64" x14ac:dyDescent="0.25">
      <c r="A482" s="86">
        <f t="shared" si="258"/>
        <v>481</v>
      </c>
      <c r="B482" s="113">
        <v>3.1240449055161598E-3</v>
      </c>
      <c r="C482" s="88"/>
      <c r="D482" s="88"/>
      <c r="E482" s="194">
        <f t="shared" si="261"/>
        <v>-1.4938368508684864E-2</v>
      </c>
      <c r="F482" s="89">
        <f t="shared" si="274"/>
        <v>-1.7728079501264269E-3</v>
      </c>
      <c r="G482" s="113">
        <v>0.1435945138284648</v>
      </c>
      <c r="H482" s="88"/>
      <c r="I482" s="84">
        <f t="shared" si="262"/>
        <v>20179.355246580792</v>
      </c>
      <c r="J482" s="84">
        <f t="shared" si="263"/>
        <v>20278.907030261045</v>
      </c>
      <c r="K482" s="84">
        <f t="shared" si="264"/>
        <v>20378.458813941303</v>
      </c>
      <c r="L482" s="84">
        <f t="shared" si="265"/>
        <v>20478.010597621556</v>
      </c>
      <c r="M482" s="108">
        <f>IF(T482&lt;&gt;0,(((G482+1)*('Data Raw'!$N$1007-'Data Raw'!$N$1008)/2+'Data Raw'!$N$1008)*'Data Raw'!$M$1010+'Data Raw'!$M$1009)*AE482+AE482)</f>
        <v>20577.562381301814</v>
      </c>
      <c r="N482" s="84">
        <f t="shared" si="266"/>
        <v>20677.114164982071</v>
      </c>
      <c r="O482" s="84">
        <f t="shared" si="267"/>
        <v>20776.665948662325</v>
      </c>
      <c r="P482" s="84">
        <f t="shared" si="268"/>
        <v>20876.217732342582</v>
      </c>
      <c r="Q482" s="84">
        <f t="shared" si="269"/>
        <v>20975.769516022836</v>
      </c>
      <c r="R482" s="166" t="str">
        <f t="shared" si="275"/>
        <v/>
      </c>
      <c r="S482" s="109">
        <f>'Data Raw'!E524</f>
        <v>20293.37</v>
      </c>
      <c r="T482" s="109">
        <f>'Data Raw'!G524</f>
        <v>20485.240000000002</v>
      </c>
      <c r="U482" s="109">
        <f>'Data Raw'!D524</f>
        <v>20750.73</v>
      </c>
      <c r="V482" s="166" t="str">
        <f t="shared" si="276"/>
        <v/>
      </c>
      <c r="W482" s="89">
        <f t="shared" si="259"/>
        <v>92.322381301812129</v>
      </c>
      <c r="X482" s="89">
        <f t="shared" si="260"/>
        <v>8523.4220892371904</v>
      </c>
      <c r="Y482" s="89">
        <f t="shared" si="277"/>
        <v>187.60779960306576</v>
      </c>
      <c r="Z482" s="109">
        <f t="shared" si="270"/>
        <v>457.36000000000058</v>
      </c>
      <c r="AA482" s="89">
        <f t="shared" si="278"/>
        <v>335.60321585028726</v>
      </c>
      <c r="AB482" s="89">
        <f t="shared" si="279"/>
        <v>20298.5761442818</v>
      </c>
      <c r="AC482" s="89">
        <f t="shared" si="282"/>
        <v>20834.6038557182</v>
      </c>
      <c r="AD482" s="89">
        <f t="shared" si="283"/>
        <v>1</v>
      </c>
      <c r="AE482" s="89">
        <f>'Data Raw'!C524</f>
        <v>20566.59</v>
      </c>
      <c r="AF482" s="89"/>
      <c r="AG482" s="89">
        <f t="shared" si="254"/>
        <v>-81.349999999998545</v>
      </c>
      <c r="AH482" s="89">
        <f t="shared" si="255"/>
        <v>10.972381301813584</v>
      </c>
      <c r="AI482" s="109">
        <f t="shared" si="256"/>
        <v>1</v>
      </c>
      <c r="AJ482" s="109">
        <f t="shared" si="271"/>
        <v>49.775891840127969</v>
      </c>
      <c r="AK482" s="88"/>
      <c r="AL482" s="191" t="str">
        <f t="shared" si="272"/>
        <v/>
      </c>
      <c r="AM482" s="191">
        <f t="shared" si="273"/>
        <v>-81.349999999998545</v>
      </c>
      <c r="AN482" s="88"/>
      <c r="AO482" s="191"/>
      <c r="AP482" s="191">
        <f t="shared" si="257"/>
        <v>6617.8224999997628</v>
      </c>
      <c r="AQ482" s="191">
        <f t="shared" si="280"/>
        <v>144.88951585188471</v>
      </c>
      <c r="AR482" s="191">
        <f t="shared" si="281"/>
        <v>-42.718283751181048</v>
      </c>
      <c r="AS482" s="250">
        <f t="shared" si="284"/>
        <v>0</v>
      </c>
      <c r="AT482" s="250">
        <f t="shared" si="285"/>
        <v>0</v>
      </c>
      <c r="AU482" s="250">
        <f t="shared" si="286"/>
        <v>1</v>
      </c>
      <c r="AV482" s="250">
        <f t="shared" si="287"/>
        <v>0</v>
      </c>
      <c r="AW482" s="250">
        <f t="shared" si="288"/>
        <v>0</v>
      </c>
      <c r="AX482" s="250">
        <f t="shared" si="289"/>
        <v>0</v>
      </c>
      <c r="AY482" s="89"/>
      <c r="AZ482" s="111"/>
      <c r="BA482" s="111"/>
      <c r="BB482" s="111"/>
      <c r="BC482" s="111"/>
      <c r="BD482" s="111"/>
      <c r="BE482" s="111"/>
      <c r="BF482" s="111"/>
      <c r="BG482" s="111"/>
      <c r="BH482" s="89"/>
      <c r="BI482" s="89"/>
      <c r="BJ482" s="89"/>
      <c r="BK482" s="89"/>
      <c r="BL482" s="89"/>
    </row>
    <row r="483" spans="1:64" x14ac:dyDescent="0.25">
      <c r="A483" s="86">
        <f t="shared" si="258"/>
        <v>482</v>
      </c>
      <c r="B483" s="113">
        <v>9.92437903027041E-3</v>
      </c>
      <c r="C483" s="88"/>
      <c r="D483" s="88"/>
      <c r="E483" s="194">
        <f t="shared" si="261"/>
        <v>6.8003341247542502E-3</v>
      </c>
      <c r="F483" s="89">
        <f t="shared" si="274"/>
        <v>-5.4807336800061592E-4</v>
      </c>
      <c r="G483" s="113">
        <v>0.13221001908323549</v>
      </c>
      <c r="H483" s="88"/>
      <c r="I483" s="84">
        <f t="shared" si="262"/>
        <v>20098.514660009423</v>
      </c>
      <c r="J483" s="84">
        <f t="shared" si="263"/>
        <v>20192.318559810956</v>
      </c>
      <c r="K483" s="84">
        <f t="shared" si="264"/>
        <v>20286.122459612488</v>
      </c>
      <c r="L483" s="84">
        <f t="shared" si="265"/>
        <v>20379.926359414021</v>
      </c>
      <c r="M483" s="108">
        <f>IF(T483&lt;&gt;0,(((G483+1)*('Data Raw'!$N$1007-'Data Raw'!$N$1008)/2+'Data Raw'!$N$1008)*'Data Raw'!$M$1010+'Data Raw'!$M$1009)*AE483+AE483)</f>
        <v>20473.730259215554</v>
      </c>
      <c r="N483" s="84">
        <f t="shared" si="266"/>
        <v>20567.534159017086</v>
      </c>
      <c r="O483" s="84">
        <f t="shared" si="267"/>
        <v>20661.338058818619</v>
      </c>
      <c r="P483" s="84">
        <f t="shared" si="268"/>
        <v>20755.141958620152</v>
      </c>
      <c r="Q483" s="84">
        <f t="shared" si="269"/>
        <v>20848.945858421685</v>
      </c>
      <c r="R483" s="166" t="str">
        <f t="shared" si="275"/>
        <v/>
      </c>
      <c r="S483" s="109">
        <f>'Data Raw'!E525</f>
        <v>20236.919999999998</v>
      </c>
      <c r="T483" s="109">
        <f>'Data Raw'!G525</f>
        <v>20309.86</v>
      </c>
      <c r="U483" s="109">
        <f>'Data Raw'!D525</f>
        <v>20494.810000000001</v>
      </c>
      <c r="V483" s="166">
        <f t="shared" si="276"/>
        <v>1</v>
      </c>
      <c r="W483" s="89">
        <f t="shared" si="259"/>
        <v>163.87025921555323</v>
      </c>
      <c r="X483" s="89">
        <f t="shared" si="260"/>
        <v>26853.46185537261</v>
      </c>
      <c r="Y483" s="89">
        <f t="shared" si="277"/>
        <v>184.40389703303728</v>
      </c>
      <c r="Z483" s="109">
        <f t="shared" si="270"/>
        <v>257.89000000000306</v>
      </c>
      <c r="AA483" s="89">
        <f t="shared" si="278"/>
        <v>324.50132787167524</v>
      </c>
      <c r="AB483" s="89">
        <f t="shared" si="279"/>
        <v>20196.267266527255</v>
      </c>
      <c r="AC483" s="89">
        <f t="shared" si="282"/>
        <v>20766.792733472743</v>
      </c>
      <c r="AD483" s="89">
        <f t="shared" si="283"/>
        <v>1</v>
      </c>
      <c r="AE483" s="89">
        <f>'Data Raw'!C525</f>
        <v>20481.53</v>
      </c>
      <c r="AF483" s="89"/>
      <c r="AG483" s="89">
        <f t="shared" si="254"/>
        <v>-171.66999999999825</v>
      </c>
      <c r="AH483" s="89">
        <f t="shared" si="255"/>
        <v>-7.7997407844450208</v>
      </c>
      <c r="AI483" s="109">
        <f t="shared" si="256"/>
        <v>-1</v>
      </c>
      <c r="AJ483" s="109">
        <f t="shared" si="271"/>
        <v>46.901949900766439</v>
      </c>
      <c r="AK483" s="88"/>
      <c r="AL483" s="191">
        <f t="shared" si="272"/>
        <v>81.349999999998545</v>
      </c>
      <c r="AM483" s="191" t="str">
        <f t="shared" si="273"/>
        <v/>
      </c>
      <c r="AN483" s="88"/>
      <c r="AO483" s="191"/>
      <c r="AP483" s="191">
        <f t="shared" si="257"/>
        <v>29470.588899999402</v>
      </c>
      <c r="AQ483" s="191">
        <f t="shared" si="280"/>
        <v>147.86512520167511</v>
      </c>
      <c r="AR483" s="191">
        <f t="shared" si="281"/>
        <v>-36.538771831362169</v>
      </c>
      <c r="AS483" s="250">
        <f t="shared" si="284"/>
        <v>0</v>
      </c>
      <c r="AT483" s="250">
        <f t="shared" si="285"/>
        <v>0</v>
      </c>
      <c r="AU483" s="250">
        <f t="shared" si="286"/>
        <v>1</v>
      </c>
      <c r="AV483" s="250">
        <f t="shared" si="287"/>
        <v>0</v>
      </c>
      <c r="AW483" s="250">
        <f t="shared" si="288"/>
        <v>0</v>
      </c>
      <c r="AX483" s="250">
        <f t="shared" si="289"/>
        <v>0</v>
      </c>
      <c r="AY483" s="89"/>
      <c r="AZ483" s="111"/>
      <c r="BA483" s="111"/>
      <c r="BB483" s="111"/>
      <c r="BC483" s="111"/>
      <c r="BD483" s="111"/>
      <c r="BE483" s="111"/>
      <c r="BF483" s="111"/>
      <c r="BG483" s="111"/>
      <c r="BH483" s="89"/>
      <c r="BI483" s="89"/>
      <c r="BJ483" s="89"/>
      <c r="BK483" s="89"/>
      <c r="BL483" s="89"/>
    </row>
    <row r="484" spans="1:64" x14ac:dyDescent="0.25">
      <c r="A484" s="86">
        <f t="shared" si="258"/>
        <v>483</v>
      </c>
      <c r="B484" s="113">
        <v>6.4039608126042036E-2</v>
      </c>
      <c r="C484" s="88"/>
      <c r="D484" s="88"/>
      <c r="E484" s="194">
        <f t="shared" si="261"/>
        <v>5.4115229095771628E-2</v>
      </c>
      <c r="F484" s="89">
        <f t="shared" si="274"/>
        <v>7.2609698411097053E-3</v>
      </c>
      <c r="G484" s="113">
        <v>0.11232506304839772</v>
      </c>
      <c r="H484" s="88"/>
      <c r="I484" s="84">
        <f t="shared" si="262"/>
        <v>19569.639006143832</v>
      </c>
      <c r="J484" s="84">
        <f t="shared" si="263"/>
        <v>19661.840954660351</v>
      </c>
      <c r="K484" s="84">
        <f t="shared" si="264"/>
        <v>19754.042903176869</v>
      </c>
      <c r="L484" s="84">
        <f t="shared" si="265"/>
        <v>19846.244851693387</v>
      </c>
      <c r="M484" s="108">
        <f>IF(T484&lt;&gt;0,(((G484+1)*('Data Raw'!$N$1007-'Data Raw'!$N$1008)/2+'Data Raw'!$N$1008)*'Data Raw'!$M$1010+'Data Raw'!$M$1009)*AE484+AE484)</f>
        <v>19938.446800209906</v>
      </c>
      <c r="N484" s="84">
        <f t="shared" si="266"/>
        <v>20030.648748726424</v>
      </c>
      <c r="O484" s="84">
        <f t="shared" si="267"/>
        <v>20122.850697242942</v>
      </c>
      <c r="P484" s="84">
        <f t="shared" si="268"/>
        <v>20215.052645759461</v>
      </c>
      <c r="Q484" s="84">
        <f t="shared" si="269"/>
        <v>20307.254594275979</v>
      </c>
      <c r="R484" s="166" t="str">
        <f t="shared" si="275"/>
        <v/>
      </c>
      <c r="S484" s="109">
        <f>'Data Raw'!E526</f>
        <v>19885.53</v>
      </c>
      <c r="T484" s="109">
        <f>'Data Raw'!G526</f>
        <v>20344.48</v>
      </c>
      <c r="U484" s="109">
        <f>'Data Raw'!D526</f>
        <v>20344.48</v>
      </c>
      <c r="V484" s="166" t="str">
        <f t="shared" si="276"/>
        <v/>
      </c>
      <c r="W484" s="89">
        <f t="shared" si="259"/>
        <v>-406.03319979009393</v>
      </c>
      <c r="X484" s="89">
        <f t="shared" si="260"/>
        <v>164862.95933178233</v>
      </c>
      <c r="Y484" s="89">
        <f t="shared" si="277"/>
        <v>229.5622364344824</v>
      </c>
      <c r="Z484" s="109">
        <f t="shared" si="270"/>
        <v>458.95000000000073</v>
      </c>
      <c r="AA484" s="89">
        <f t="shared" si="278"/>
        <v>343.70828103286459</v>
      </c>
      <c r="AB484" s="89">
        <f t="shared" si="279"/>
        <v>19702.133871309074</v>
      </c>
      <c r="AC484" s="89">
        <f t="shared" si="282"/>
        <v>20253.786128690925</v>
      </c>
      <c r="AD484" s="89" t="str">
        <f t="shared" si="283"/>
        <v/>
      </c>
      <c r="AE484" s="89">
        <f>'Data Raw'!C526</f>
        <v>19977.96</v>
      </c>
      <c r="AF484" s="89"/>
      <c r="AG484" s="89">
        <f t="shared" si="254"/>
        <v>366.52000000000044</v>
      </c>
      <c r="AH484" s="89">
        <f t="shared" si="255"/>
        <v>-39.513199790093495</v>
      </c>
      <c r="AI484" s="109">
        <f t="shared" si="256"/>
        <v>-1</v>
      </c>
      <c r="AJ484" s="109">
        <f t="shared" si="271"/>
        <v>46.10097425825932</v>
      </c>
      <c r="AK484" s="88"/>
      <c r="AL484" s="191" t="str">
        <f t="shared" si="272"/>
        <v/>
      </c>
      <c r="AM484" s="191">
        <f t="shared" si="273"/>
        <v>-366.52000000000044</v>
      </c>
      <c r="AN484" s="88"/>
      <c r="AO484" s="191"/>
      <c r="AP484" s="191">
        <f t="shared" si="257"/>
        <v>134336.91040000031</v>
      </c>
      <c r="AQ484" s="191">
        <f t="shared" si="280"/>
        <v>172.16011129037793</v>
      </c>
      <c r="AR484" s="191">
        <f t="shared" si="281"/>
        <v>-57.402125144104474</v>
      </c>
      <c r="AS484" s="250">
        <f t="shared" si="284"/>
        <v>0</v>
      </c>
      <c r="AT484" s="250">
        <f t="shared" si="285"/>
        <v>0</v>
      </c>
      <c r="AU484" s="250">
        <f t="shared" si="286"/>
        <v>0</v>
      </c>
      <c r="AV484" s="250">
        <f t="shared" si="287"/>
        <v>0</v>
      </c>
      <c r="AW484" s="250">
        <f t="shared" si="288"/>
        <v>0</v>
      </c>
      <c r="AX484" s="250">
        <f t="shared" si="289"/>
        <v>0</v>
      </c>
      <c r="AY484" s="89"/>
      <c r="AZ484" s="111"/>
      <c r="BA484" s="111"/>
      <c r="BB484" s="111"/>
      <c r="BC484" s="111"/>
      <c r="BD484" s="111"/>
      <c r="BE484" s="111"/>
      <c r="BF484" s="111"/>
      <c r="BG484" s="111"/>
      <c r="BH484" s="89"/>
      <c r="BI484" s="89"/>
      <c r="BJ484" s="89"/>
      <c r="BK484" s="89"/>
      <c r="BL484" s="89"/>
    </row>
    <row r="485" spans="1:64" x14ac:dyDescent="0.25">
      <c r="A485" s="86">
        <f t="shared" si="258"/>
        <v>484</v>
      </c>
      <c r="B485" s="113">
        <v>2.6358626138011304E-4</v>
      </c>
      <c r="C485" s="88"/>
      <c r="D485" s="88"/>
      <c r="E485" s="194">
        <f t="shared" si="261"/>
        <v>-6.3776021864661928E-2</v>
      </c>
      <c r="F485" s="89">
        <f t="shared" si="274"/>
        <v>-2.887171831143385E-3</v>
      </c>
      <c r="G485" s="113">
        <v>0.16299674800382488</v>
      </c>
      <c r="H485" s="88"/>
      <c r="I485" s="84">
        <f t="shared" si="262"/>
        <v>20006.314906316064</v>
      </c>
      <c r="J485" s="84">
        <f t="shared" si="263"/>
        <v>20121.096024533304</v>
      </c>
      <c r="K485" s="84">
        <f t="shared" si="264"/>
        <v>20235.877142750545</v>
      </c>
      <c r="L485" s="84">
        <f t="shared" si="265"/>
        <v>20350.658260967786</v>
      </c>
      <c r="M485" s="108">
        <f>IF(T485&lt;&gt;0,(((G485+1)*('Data Raw'!$N$1007-'Data Raw'!$N$1008)/2+'Data Raw'!$N$1008)*'Data Raw'!$M$1010+'Data Raw'!$M$1009)*AE485+AE485)</f>
        <v>20465.439379185027</v>
      </c>
      <c r="N485" s="84">
        <f t="shared" si="266"/>
        <v>20580.220497402268</v>
      </c>
      <c r="O485" s="84">
        <f t="shared" si="267"/>
        <v>20695.001615619509</v>
      </c>
      <c r="P485" s="84">
        <f t="shared" si="268"/>
        <v>20809.78273383675</v>
      </c>
      <c r="Q485" s="84">
        <f t="shared" si="269"/>
        <v>20924.563852053991</v>
      </c>
      <c r="R485" s="166" t="str">
        <f t="shared" si="275"/>
        <v/>
      </c>
      <c r="S485" s="109">
        <f>'Data Raw'!E527</f>
        <v>20297.16</v>
      </c>
      <c r="T485" s="109">
        <f>'Data Raw'!G527</f>
        <v>20438.810000000001</v>
      </c>
      <c r="U485" s="109">
        <f>'Data Raw'!D527</f>
        <v>20482.68</v>
      </c>
      <c r="V485" s="166">
        <f t="shared" si="276"/>
        <v>1</v>
      </c>
      <c r="W485" s="89">
        <f t="shared" si="259"/>
        <v>26.629379185025755</v>
      </c>
      <c r="X485" s="89">
        <f t="shared" si="260"/>
        <v>709.12383577988294</v>
      </c>
      <c r="Y485" s="89">
        <f t="shared" si="277"/>
        <v>212.77152273761607</v>
      </c>
      <c r="Z485" s="109">
        <f t="shared" si="270"/>
        <v>185.52000000000044</v>
      </c>
      <c r="AA485" s="89">
        <f t="shared" si="278"/>
        <v>321.1099551710268</v>
      </c>
      <c r="AB485" s="89">
        <f t="shared" si="279"/>
        <v>20130.567961122066</v>
      </c>
      <c r="AC485" s="89">
        <f t="shared" si="282"/>
        <v>20714.872038877937</v>
      </c>
      <c r="AD485" s="89">
        <f t="shared" si="283"/>
        <v>1</v>
      </c>
      <c r="AE485" s="89">
        <f>'Data Raw'!C527</f>
        <v>20422.72</v>
      </c>
      <c r="AF485" s="89"/>
      <c r="AG485" s="89">
        <f t="shared" si="254"/>
        <v>16.090000000000146</v>
      </c>
      <c r="AH485" s="89">
        <f t="shared" si="255"/>
        <v>42.7193791850259</v>
      </c>
      <c r="AI485" s="109">
        <f t="shared" si="256"/>
        <v>1</v>
      </c>
      <c r="AJ485" s="109">
        <f t="shared" si="271"/>
        <v>50</v>
      </c>
      <c r="AK485" s="88"/>
      <c r="AL485" s="191">
        <f t="shared" si="272"/>
        <v>366.52000000000044</v>
      </c>
      <c r="AM485" s="191" t="str">
        <f t="shared" si="273"/>
        <v/>
      </c>
      <c r="AN485" s="88"/>
      <c r="AO485" s="191"/>
      <c r="AP485" s="191">
        <f t="shared" si="257"/>
        <v>258.88810000000467</v>
      </c>
      <c r="AQ485" s="191">
        <f t="shared" si="280"/>
        <v>154.81898781366928</v>
      </c>
      <c r="AR485" s="191">
        <f t="shared" si="281"/>
        <v>-57.952534923946786</v>
      </c>
      <c r="AS485" s="250">
        <f t="shared" si="284"/>
        <v>0</v>
      </c>
      <c r="AT485" s="250">
        <f t="shared" si="285"/>
        <v>0</v>
      </c>
      <c r="AU485" s="250">
        <f t="shared" si="286"/>
        <v>1</v>
      </c>
      <c r="AV485" s="250">
        <f t="shared" si="287"/>
        <v>0</v>
      </c>
      <c r="AW485" s="250">
        <f t="shared" si="288"/>
        <v>0</v>
      </c>
      <c r="AX485" s="250">
        <f t="shared" si="289"/>
        <v>0</v>
      </c>
      <c r="AY485" s="89"/>
      <c r="AZ485" s="111"/>
      <c r="BA485" s="111"/>
      <c r="BB485" s="111"/>
      <c r="BC485" s="111"/>
      <c r="BD485" s="111"/>
      <c r="BE485" s="111"/>
      <c r="BF485" s="111"/>
      <c r="BG485" s="111"/>
      <c r="BH485" s="89"/>
      <c r="BI485" s="89"/>
      <c r="BJ485" s="89"/>
      <c r="BK485" s="89"/>
      <c r="BL485" s="89"/>
    </row>
    <row r="486" spans="1:64" x14ac:dyDescent="0.25">
      <c r="A486" s="86">
        <f t="shared" si="258"/>
        <v>485</v>
      </c>
      <c r="B486" s="113">
        <v>5.1104115569355311E-2</v>
      </c>
      <c r="C486" s="88"/>
      <c r="D486" s="88"/>
      <c r="E486" s="194">
        <f t="shared" si="261"/>
        <v>5.0840529307975196E-2</v>
      </c>
      <c r="F486" s="89">
        <f t="shared" si="274"/>
        <v>4.7882140458735557E-3</v>
      </c>
      <c r="G486" s="113">
        <v>0.16018993920432933</v>
      </c>
      <c r="H486" s="88"/>
      <c r="I486" s="84">
        <f t="shared" si="262"/>
        <v>19986.992599742294</v>
      </c>
      <c r="J486" s="84">
        <f t="shared" si="263"/>
        <v>20093.378361111107</v>
      </c>
      <c r="K486" s="84">
        <f t="shared" si="264"/>
        <v>20199.764122479912</v>
      </c>
      <c r="L486" s="84">
        <f t="shared" si="265"/>
        <v>20306.14988384872</v>
      </c>
      <c r="M486" s="108">
        <f>IF(T486&lt;&gt;0,(((G486+1)*('Data Raw'!$N$1007-'Data Raw'!$N$1008)/2+'Data Raw'!$N$1008)*'Data Raw'!$M$1010+'Data Raw'!$M$1009)*AE486+AE486)</f>
        <v>20412.535645217529</v>
      </c>
      <c r="N486" s="84">
        <f t="shared" si="266"/>
        <v>20518.921406586338</v>
      </c>
      <c r="O486" s="84">
        <f t="shared" si="267"/>
        <v>20625.307167955147</v>
      </c>
      <c r="P486" s="84">
        <f t="shared" si="268"/>
        <v>20731.692929323952</v>
      </c>
      <c r="Q486" s="84">
        <f t="shared" si="269"/>
        <v>20838.078690692764</v>
      </c>
      <c r="R486" s="166" t="str">
        <f t="shared" si="275"/>
        <v/>
      </c>
      <c r="S486" s="109">
        <f>'Data Raw'!E528</f>
        <v>20299.150000000001</v>
      </c>
      <c r="T486" s="109">
        <f>'Data Raw'!G528</f>
        <v>20782.45</v>
      </c>
      <c r="U486" s="109">
        <f>'Data Raw'!D528</f>
        <v>20864.740000000002</v>
      </c>
      <c r="V486" s="166">
        <f t="shared" si="276"/>
        <v>1</v>
      </c>
      <c r="W486" s="89">
        <f t="shared" si="259"/>
        <v>-369.91435478247149</v>
      </c>
      <c r="X486" s="89">
        <f t="shared" si="260"/>
        <v>136836.6298741322</v>
      </c>
      <c r="Y486" s="89">
        <f t="shared" si="277"/>
        <v>241.56246018743281</v>
      </c>
      <c r="Z486" s="109">
        <f t="shared" si="270"/>
        <v>565.59000000000015</v>
      </c>
      <c r="AA486" s="89">
        <f t="shared" si="278"/>
        <v>356.03567586088013</v>
      </c>
      <c r="AB486" s="89">
        <f t="shared" si="279"/>
        <v>20101.566538104627</v>
      </c>
      <c r="AC486" s="89">
        <f t="shared" si="282"/>
        <v>20647.453461895369</v>
      </c>
      <c r="AD486" s="89" t="str">
        <f t="shared" si="283"/>
        <v/>
      </c>
      <c r="AE486" s="89">
        <f>'Data Raw'!C528</f>
        <v>20374.509999999998</v>
      </c>
      <c r="AF486" s="89"/>
      <c r="AG486" s="89">
        <f t="shared" si="254"/>
        <v>407.94000000000233</v>
      </c>
      <c r="AH486" s="89">
        <f t="shared" si="255"/>
        <v>38.025645217530837</v>
      </c>
      <c r="AI486" s="109">
        <f t="shared" si="256"/>
        <v>1</v>
      </c>
      <c r="AJ486" s="109">
        <f t="shared" si="271"/>
        <v>50</v>
      </c>
      <c r="AK486" s="88"/>
      <c r="AL486" s="191">
        <f t="shared" si="272"/>
        <v>16.090000000000146</v>
      </c>
      <c r="AM486" s="191" t="str">
        <f t="shared" si="273"/>
        <v/>
      </c>
      <c r="AN486" s="88"/>
      <c r="AO486" s="191"/>
      <c r="AP486" s="191">
        <f t="shared" si="257"/>
        <v>166415.0436000019</v>
      </c>
      <c r="AQ486" s="191">
        <f t="shared" si="280"/>
        <v>182.94354472326182</v>
      </c>
      <c r="AR486" s="191">
        <f t="shared" si="281"/>
        <v>-58.618915464170982</v>
      </c>
      <c r="AS486" s="250">
        <f t="shared" si="284"/>
        <v>0</v>
      </c>
      <c r="AT486" s="250">
        <f t="shared" si="285"/>
        <v>0</v>
      </c>
      <c r="AU486" s="250">
        <f t="shared" si="286"/>
        <v>0</v>
      </c>
      <c r="AV486" s="250">
        <f t="shared" si="287"/>
        <v>0</v>
      </c>
      <c r="AW486" s="250">
        <f t="shared" si="288"/>
        <v>0</v>
      </c>
      <c r="AX486" s="250">
        <f t="shared" si="289"/>
        <v>1</v>
      </c>
      <c r="AY486" s="89"/>
      <c r="AZ486" s="111"/>
      <c r="BA486" s="111"/>
      <c r="BB486" s="111"/>
      <c r="BC486" s="111"/>
      <c r="BD486" s="111"/>
      <c r="BE486" s="111"/>
      <c r="BF486" s="111"/>
      <c r="BG486" s="111"/>
      <c r="BH486" s="89"/>
      <c r="BI486" s="89"/>
      <c r="BJ486" s="89"/>
      <c r="BK486" s="89"/>
      <c r="BL486" s="89"/>
    </row>
    <row r="487" spans="1:64" x14ac:dyDescent="0.25">
      <c r="A487" s="86">
        <f t="shared" si="258"/>
        <v>486</v>
      </c>
      <c r="B487" s="113">
        <v>3.976615609494279E-3</v>
      </c>
      <c r="C487" s="88"/>
      <c r="D487" s="88"/>
      <c r="E487" s="194">
        <f t="shared" si="261"/>
        <v>-4.7127499959861034E-2</v>
      </c>
      <c r="F487" s="89">
        <f t="shared" si="274"/>
        <v>-2.6283165263742431E-3</v>
      </c>
      <c r="G487" s="113">
        <v>0.20429454111525219</v>
      </c>
      <c r="H487" s="88"/>
      <c r="I487" s="84">
        <f t="shared" si="262"/>
        <v>20271.935147283581</v>
      </c>
      <c r="J487" s="84">
        <f t="shared" si="263"/>
        <v>20392.716377377299</v>
      </c>
      <c r="K487" s="84">
        <f t="shared" si="264"/>
        <v>20513.497607471014</v>
      </c>
      <c r="L487" s="84">
        <f t="shared" si="265"/>
        <v>20634.278837564732</v>
      </c>
      <c r="M487" s="108">
        <f>IF(T487&lt;&gt;0,(((G487+1)*('Data Raw'!$N$1007-'Data Raw'!$N$1008)/2+'Data Raw'!$N$1008)*'Data Raw'!$M$1010+'Data Raw'!$M$1009)*AE487+AE487)</f>
        <v>20755.060067658447</v>
      </c>
      <c r="N487" s="84">
        <f t="shared" si="266"/>
        <v>20875.841297752162</v>
      </c>
      <c r="O487" s="84">
        <f t="shared" si="267"/>
        <v>20996.622527845881</v>
      </c>
      <c r="P487" s="84">
        <f t="shared" si="268"/>
        <v>21117.403757939595</v>
      </c>
      <c r="Q487" s="84">
        <f t="shared" si="269"/>
        <v>21238.184988033314</v>
      </c>
      <c r="R487" s="166" t="str">
        <f t="shared" si="275"/>
        <v/>
      </c>
      <c r="S487" s="109">
        <f>'Data Raw'!E529</f>
        <v>20559.080000000002</v>
      </c>
      <c r="T487" s="109">
        <f>'Data Raw'!G529</f>
        <v>20650.509999999998</v>
      </c>
      <c r="U487" s="109">
        <f>'Data Raw'!D529</f>
        <v>20742.39</v>
      </c>
      <c r="V487" s="166">
        <f t="shared" si="276"/>
        <v>1</v>
      </c>
      <c r="W487" s="89">
        <f t="shared" si="259"/>
        <v>104.55006765844882</v>
      </c>
      <c r="X487" s="89">
        <f t="shared" si="260"/>
        <v>10930.716647386227</v>
      </c>
      <c r="Y487" s="89">
        <f t="shared" si="277"/>
        <v>227.10766788282118</v>
      </c>
      <c r="Z487" s="109">
        <f t="shared" si="270"/>
        <v>183.30999999999767</v>
      </c>
      <c r="AA487" s="89">
        <f t="shared" si="278"/>
        <v>331.36057930932549</v>
      </c>
      <c r="AB487" s="89">
        <f t="shared" si="279"/>
        <v>20340.779675518253</v>
      </c>
      <c r="AC487" s="89">
        <f t="shared" si="282"/>
        <v>20946.040324481746</v>
      </c>
      <c r="AD487" s="89">
        <f t="shared" si="283"/>
        <v>1</v>
      </c>
      <c r="AE487" s="89">
        <f>'Data Raw'!C529</f>
        <v>20643.41</v>
      </c>
      <c r="AF487" s="89"/>
      <c r="AG487" s="89">
        <f t="shared" si="254"/>
        <v>7.0999999999985448</v>
      </c>
      <c r="AH487" s="89">
        <f t="shared" si="255"/>
        <v>111.65006765844737</v>
      </c>
      <c r="AI487" s="109">
        <f t="shared" si="256"/>
        <v>1</v>
      </c>
      <c r="AJ487" s="109">
        <f t="shared" si="271"/>
        <v>50</v>
      </c>
      <c r="AK487" s="88"/>
      <c r="AL487" s="191">
        <f t="shared" si="272"/>
        <v>407.94000000000233</v>
      </c>
      <c r="AM487" s="191" t="str">
        <f t="shared" si="273"/>
        <v/>
      </c>
      <c r="AN487" s="88"/>
      <c r="AO487" s="191"/>
      <c r="AP487" s="191">
        <f t="shared" si="257"/>
        <v>50.409999999979334</v>
      </c>
      <c r="AQ487" s="191">
        <f t="shared" si="280"/>
        <v>163.40537308734366</v>
      </c>
      <c r="AR487" s="191">
        <f t="shared" si="281"/>
        <v>-63.702294795477513</v>
      </c>
      <c r="AS487" s="250">
        <f t="shared" si="284"/>
        <v>0</v>
      </c>
      <c r="AT487" s="250">
        <f t="shared" si="285"/>
        <v>0</v>
      </c>
      <c r="AU487" s="250">
        <f t="shared" si="286"/>
        <v>1</v>
      </c>
      <c r="AV487" s="250">
        <f t="shared" si="287"/>
        <v>0</v>
      </c>
      <c r="AW487" s="250">
        <f t="shared" si="288"/>
        <v>0</v>
      </c>
      <c r="AX487" s="250">
        <f t="shared" si="289"/>
        <v>0</v>
      </c>
      <c r="AY487" s="89"/>
      <c r="AZ487" s="111"/>
      <c r="BA487" s="111"/>
      <c r="BB487" s="111"/>
      <c r="BC487" s="111"/>
      <c r="BD487" s="111"/>
      <c r="BE487" s="111"/>
      <c r="BF487" s="111"/>
      <c r="BG487" s="111"/>
      <c r="BH487" s="89"/>
      <c r="BI487" s="89"/>
      <c r="BJ487" s="89"/>
      <c r="BK487" s="89"/>
      <c r="BL487" s="89"/>
    </row>
    <row r="488" spans="1:64" x14ac:dyDescent="0.25">
      <c r="A488" s="86">
        <f t="shared" si="258"/>
        <v>487</v>
      </c>
      <c r="B488" s="113">
        <v>4.6615564234898384E-2</v>
      </c>
      <c r="C488" s="88"/>
      <c r="D488" s="88"/>
      <c r="E488" s="194">
        <f t="shared" si="261"/>
        <v>4.2638948625404106E-2</v>
      </c>
      <c r="F488" s="89">
        <f t="shared" si="274"/>
        <v>3.8384356381655207E-3</v>
      </c>
      <c r="G488" s="113">
        <v>0.19279521344315861</v>
      </c>
      <c r="H488" s="88"/>
      <c r="I488" s="84">
        <f t="shared" si="262"/>
        <v>20271.322905082823</v>
      </c>
      <c r="J488" s="84">
        <f t="shared" si="263"/>
        <v>20384.876739024236</v>
      </c>
      <c r="K488" s="84">
        <f t="shared" si="264"/>
        <v>20498.430572965644</v>
      </c>
      <c r="L488" s="84">
        <f t="shared" si="265"/>
        <v>20611.984406907057</v>
      </c>
      <c r="M488" s="108">
        <f>IF(T488&lt;&gt;0,(((G488+1)*('Data Raw'!$N$1007-'Data Raw'!$N$1008)/2+'Data Raw'!$N$1008)*'Data Raw'!$M$1010+'Data Raw'!$M$1009)*AE488+AE488)</f>
        <v>20725.538240848466</v>
      </c>
      <c r="N488" s="84">
        <f t="shared" si="266"/>
        <v>20839.092074789874</v>
      </c>
      <c r="O488" s="84">
        <f t="shared" si="267"/>
        <v>20952.645908731287</v>
      </c>
      <c r="P488" s="84">
        <f t="shared" si="268"/>
        <v>21066.199742672696</v>
      </c>
      <c r="Q488" s="84">
        <f t="shared" si="269"/>
        <v>21179.753576614108</v>
      </c>
      <c r="R488" s="166" t="str">
        <f t="shared" si="275"/>
        <v/>
      </c>
      <c r="S488" s="109">
        <f>'Data Raw'!E530</f>
        <v>20336.71</v>
      </c>
      <c r="T488" s="109">
        <f>'Data Raw'!G530</f>
        <v>20367.759999999998</v>
      </c>
      <c r="U488" s="109">
        <f>'Data Raw'!D530</f>
        <v>20633</v>
      </c>
      <c r="V488" s="166" t="str">
        <f t="shared" si="276"/>
        <v/>
      </c>
      <c r="W488" s="89">
        <f t="shared" si="259"/>
        <v>357.77824084846725</v>
      </c>
      <c r="X488" s="89">
        <f t="shared" si="260"/>
        <v>128005.26962462383</v>
      </c>
      <c r="Y488" s="89">
        <f t="shared" si="277"/>
        <v>249.99217887527905</v>
      </c>
      <c r="Z488" s="109">
        <f t="shared" si="270"/>
        <v>296.29000000000087</v>
      </c>
      <c r="AA488" s="89">
        <f t="shared" si="278"/>
        <v>326.35049655085055</v>
      </c>
      <c r="AB488" s="89">
        <f t="shared" si="279"/>
        <v>20351.343507587073</v>
      </c>
      <c r="AC488" s="89">
        <f t="shared" si="282"/>
        <v>20914.656492412927</v>
      </c>
      <c r="AD488" s="89">
        <f t="shared" si="283"/>
        <v>1</v>
      </c>
      <c r="AE488" s="89">
        <f>'Data Raw'!C530</f>
        <v>20633</v>
      </c>
      <c r="AF488" s="89"/>
      <c r="AG488" s="89">
        <f t="shared" si="254"/>
        <v>-265.2400000000016</v>
      </c>
      <c r="AH488" s="89">
        <f t="shared" si="255"/>
        <v>92.538240848465648</v>
      </c>
      <c r="AI488" s="109">
        <f t="shared" si="256"/>
        <v>1</v>
      </c>
      <c r="AJ488" s="109">
        <f t="shared" si="271"/>
        <v>50</v>
      </c>
      <c r="AK488" s="88"/>
      <c r="AL488" s="191" t="str">
        <f t="shared" si="272"/>
        <v/>
      </c>
      <c r="AM488" s="191">
        <f t="shared" si="273"/>
        <v>-265.2400000000016</v>
      </c>
      <c r="AN488" s="88"/>
      <c r="AO488" s="191"/>
      <c r="AP488" s="191">
        <f t="shared" si="257"/>
        <v>70352.257600000856</v>
      </c>
      <c r="AQ488" s="191">
        <f t="shared" si="280"/>
        <v>174.72033163319455</v>
      </c>
      <c r="AR488" s="191">
        <f t="shared" si="281"/>
        <v>-75.271847242084505</v>
      </c>
      <c r="AS488" s="250">
        <f t="shared" si="284"/>
        <v>1</v>
      </c>
      <c r="AT488" s="250">
        <f t="shared" si="285"/>
        <v>0</v>
      </c>
      <c r="AU488" s="250">
        <f t="shared" si="286"/>
        <v>0</v>
      </c>
      <c r="AV488" s="250">
        <f t="shared" si="287"/>
        <v>0</v>
      </c>
      <c r="AW488" s="250">
        <f t="shared" si="288"/>
        <v>0</v>
      </c>
      <c r="AX488" s="250">
        <f t="shared" si="289"/>
        <v>0</v>
      </c>
      <c r="AY488" s="89"/>
      <c r="AZ488" s="111"/>
      <c r="BA488" s="111"/>
      <c r="BB488" s="111"/>
      <c r="BC488" s="111"/>
      <c r="BD488" s="111"/>
      <c r="BE488" s="111"/>
      <c r="BF488" s="111"/>
      <c r="BG488" s="111"/>
      <c r="BH488" s="89"/>
      <c r="BI488" s="89"/>
      <c r="BJ488" s="89"/>
      <c r="BK488" s="89"/>
      <c r="BL488" s="89"/>
    </row>
    <row r="489" spans="1:64" x14ac:dyDescent="0.25">
      <c r="A489" s="86">
        <f t="shared" si="258"/>
        <v>488</v>
      </c>
      <c r="B489" s="113">
        <v>1.8315790249509088E-4</v>
      </c>
      <c r="C489" s="88"/>
      <c r="D489" s="88"/>
      <c r="E489" s="194">
        <f t="shared" si="261"/>
        <v>-4.6432406332403295E-2</v>
      </c>
      <c r="F489" s="89">
        <f t="shared" si="274"/>
        <v>-3.3431132147728818E-3</v>
      </c>
      <c r="G489" s="113">
        <v>0.14919561976768514</v>
      </c>
      <c r="H489" s="88"/>
      <c r="I489" s="84">
        <f t="shared" si="262"/>
        <v>19874.861502971708</v>
      </c>
      <c r="J489" s="84">
        <f t="shared" si="263"/>
        <v>19999.857592409349</v>
      </c>
      <c r="K489" s="84">
        <f t="shared" si="264"/>
        <v>20124.853681846987</v>
      </c>
      <c r="L489" s="84">
        <f t="shared" si="265"/>
        <v>20249.849771284629</v>
      </c>
      <c r="M489" s="108">
        <f>IF(T489&lt;&gt;0,(((G489+1)*('Data Raw'!$N$1007-'Data Raw'!$N$1008)/2+'Data Raw'!$N$1008)*'Data Raw'!$M$1010+'Data Raw'!$M$1009)*AE489+AE489)</f>
        <v>20374.845860722267</v>
      </c>
      <c r="N489" s="84">
        <f t="shared" si="266"/>
        <v>20499.841950159906</v>
      </c>
      <c r="O489" s="84">
        <f t="shared" si="267"/>
        <v>20624.838039597547</v>
      </c>
      <c r="P489" s="84">
        <f t="shared" si="268"/>
        <v>20749.834129035185</v>
      </c>
      <c r="Q489" s="84">
        <f t="shared" si="269"/>
        <v>20874.830218472827</v>
      </c>
      <c r="R489" s="166" t="str">
        <f t="shared" si="275"/>
        <v/>
      </c>
      <c r="S489" s="109">
        <f>'Data Raw'!E531</f>
        <v>20308.330000000002</v>
      </c>
      <c r="T489" s="109">
        <f>'Data Raw'!G531</f>
        <v>20396.97</v>
      </c>
      <c r="U489" s="109">
        <f>'Data Raw'!D531</f>
        <v>20472.5</v>
      </c>
      <c r="V489" s="166">
        <f t="shared" si="276"/>
        <v>1</v>
      </c>
      <c r="W489" s="89">
        <f t="shared" si="259"/>
        <v>-22.124139277733775</v>
      </c>
      <c r="X489" s="89">
        <f t="shared" si="260"/>
        <v>489.47753878056238</v>
      </c>
      <c r="Y489" s="89">
        <f t="shared" si="277"/>
        <v>231.59879549761962</v>
      </c>
      <c r="Z489" s="109">
        <f t="shared" si="270"/>
        <v>164.16999999999825</v>
      </c>
      <c r="AA489" s="89">
        <f t="shared" si="278"/>
        <v>303.1818541864431</v>
      </c>
      <c r="AB489" s="89">
        <f t="shared" si="279"/>
        <v>20077.432077931779</v>
      </c>
      <c r="AC489" s="89">
        <f t="shared" si="282"/>
        <v>20632.227922068225</v>
      </c>
      <c r="AD489" s="89">
        <f t="shared" si="283"/>
        <v>1</v>
      </c>
      <c r="AE489" s="89">
        <f>'Data Raw'!C531</f>
        <v>20354.830000000002</v>
      </c>
      <c r="AF489" s="89"/>
      <c r="AG489" s="89">
        <f t="shared" si="254"/>
        <v>42.139999999999418</v>
      </c>
      <c r="AH489" s="89">
        <f t="shared" si="255"/>
        <v>20.015860722265643</v>
      </c>
      <c r="AI489" s="109">
        <f t="shared" si="256"/>
        <v>1</v>
      </c>
      <c r="AJ489" s="109">
        <f t="shared" si="271"/>
        <v>50</v>
      </c>
      <c r="AK489" s="88"/>
      <c r="AL489" s="191">
        <f t="shared" si="272"/>
        <v>265.2400000000016</v>
      </c>
      <c r="AM489" s="191" t="str">
        <f t="shared" si="273"/>
        <v/>
      </c>
      <c r="AN489" s="88"/>
      <c r="AO489" s="191"/>
      <c r="AP489" s="191">
        <f t="shared" si="257"/>
        <v>1775.779599999951</v>
      </c>
      <c r="AQ489" s="191">
        <f t="shared" si="280"/>
        <v>159.98918367395063</v>
      </c>
      <c r="AR489" s="191">
        <f t="shared" si="281"/>
        <v>-71.609611823668985</v>
      </c>
      <c r="AS489" s="250">
        <f t="shared" si="284"/>
        <v>0</v>
      </c>
      <c r="AT489" s="250">
        <f t="shared" si="285"/>
        <v>0</v>
      </c>
      <c r="AU489" s="250">
        <f t="shared" si="286"/>
        <v>0</v>
      </c>
      <c r="AV489" s="250">
        <f t="shared" si="287"/>
        <v>1</v>
      </c>
      <c r="AW489" s="250">
        <f t="shared" si="288"/>
        <v>0</v>
      </c>
      <c r="AX489" s="250">
        <f t="shared" si="289"/>
        <v>0</v>
      </c>
      <c r="AY489" s="89"/>
      <c r="AZ489" s="111"/>
      <c r="BA489" s="111"/>
      <c r="BB489" s="111"/>
      <c r="BC489" s="111"/>
      <c r="BD489" s="111"/>
      <c r="BE489" s="111"/>
      <c r="BF489" s="111"/>
      <c r="BG489" s="111"/>
      <c r="BH489" s="89"/>
      <c r="BI489" s="89"/>
      <c r="BJ489" s="89"/>
      <c r="BK489" s="89"/>
      <c r="BL489" s="89"/>
    </row>
    <row r="490" spans="1:64" x14ac:dyDescent="0.25">
      <c r="A490" s="86">
        <f t="shared" si="258"/>
        <v>489</v>
      </c>
      <c r="B490" s="113">
        <v>2.9246937239900968E-2</v>
      </c>
      <c r="C490" s="88"/>
      <c r="D490" s="88"/>
      <c r="E490" s="194">
        <f t="shared" si="261"/>
        <v>2.9063779337405875E-2</v>
      </c>
      <c r="F490" s="89">
        <f t="shared" si="274"/>
        <v>1.2864428641097981E-3</v>
      </c>
      <c r="G490" s="113">
        <v>0.15214855329047292</v>
      </c>
      <c r="H490" s="88"/>
      <c r="I490" s="84">
        <f t="shared" si="262"/>
        <v>19891.765480246311</v>
      </c>
      <c r="J490" s="84">
        <f t="shared" si="263"/>
        <v>20007.564877995119</v>
      </c>
      <c r="K490" s="84">
        <f t="shared" si="264"/>
        <v>20123.36427574393</v>
      </c>
      <c r="L490" s="84">
        <f t="shared" si="265"/>
        <v>20239.163673492738</v>
      </c>
      <c r="M490" s="108">
        <f>IF(T490&lt;&gt;0,(((G490+1)*('Data Raw'!$N$1007-'Data Raw'!$N$1008)/2+'Data Raw'!$N$1008)*'Data Raw'!$M$1010+'Data Raw'!$M$1009)*AE490+AE490)</f>
        <v>20354.963071241549</v>
      </c>
      <c r="N490" s="84">
        <f t="shared" si="266"/>
        <v>20470.762468990361</v>
      </c>
      <c r="O490" s="84">
        <f t="shared" si="267"/>
        <v>20586.561866739168</v>
      </c>
      <c r="P490" s="84">
        <f t="shared" si="268"/>
        <v>20702.361264487979</v>
      </c>
      <c r="Q490" s="84">
        <f t="shared" si="269"/>
        <v>20818.160662236787</v>
      </c>
      <c r="R490" s="166" t="str">
        <f t="shared" si="275"/>
        <v/>
      </c>
      <c r="S490" s="109">
        <f>'Data Raw'!E532</f>
        <v>19974.91</v>
      </c>
      <c r="T490" s="109">
        <f>'Data Raw'!G532</f>
        <v>20075.73</v>
      </c>
      <c r="U490" s="109">
        <f>'Data Raw'!D532</f>
        <v>20378.900000000001</v>
      </c>
      <c r="V490" s="166" t="str">
        <f t="shared" si="276"/>
        <v/>
      </c>
      <c r="W490" s="89">
        <f t="shared" si="259"/>
        <v>279.23307124154962</v>
      </c>
      <c r="X490" s="89">
        <f t="shared" si="260"/>
        <v>77971.108074988326</v>
      </c>
      <c r="Y490" s="89">
        <f t="shared" si="277"/>
        <v>238.9856901067742</v>
      </c>
      <c r="Z490" s="109">
        <f t="shared" si="270"/>
        <v>403.9900000000016</v>
      </c>
      <c r="AA490" s="89">
        <f t="shared" si="278"/>
        <v>317.58301787409437</v>
      </c>
      <c r="AB490" s="89">
        <f t="shared" si="279"/>
        <v>20072.445423941524</v>
      </c>
      <c r="AC490" s="89">
        <f t="shared" si="282"/>
        <v>20587.854576058478</v>
      </c>
      <c r="AD490" s="89">
        <f t="shared" si="283"/>
        <v>1</v>
      </c>
      <c r="AE490" s="89">
        <f>'Data Raw'!C532</f>
        <v>20330.150000000001</v>
      </c>
      <c r="AF490" s="89"/>
      <c r="AG490" s="89">
        <f t="shared" si="254"/>
        <v>-254.42000000000189</v>
      </c>
      <c r="AH490" s="89">
        <f t="shared" si="255"/>
        <v>24.813071241547732</v>
      </c>
      <c r="AI490" s="109">
        <f t="shared" si="256"/>
        <v>1</v>
      </c>
      <c r="AJ490" s="109">
        <f t="shared" si="271"/>
        <v>50</v>
      </c>
      <c r="AK490" s="88"/>
      <c r="AL490" s="191" t="str">
        <f t="shared" si="272"/>
        <v/>
      </c>
      <c r="AM490" s="191">
        <f t="shared" si="273"/>
        <v>-254.42000000000189</v>
      </c>
      <c r="AN490" s="88"/>
      <c r="AO490" s="191"/>
      <c r="AP490" s="191">
        <f t="shared" si="257"/>
        <v>64729.536400000965</v>
      </c>
      <c r="AQ490" s="191">
        <f t="shared" si="280"/>
        <v>170.48149659906744</v>
      </c>
      <c r="AR490" s="191">
        <f t="shared" si="281"/>
        <v>-68.504193507706759</v>
      </c>
      <c r="AS490" s="250">
        <f t="shared" si="284"/>
        <v>0</v>
      </c>
      <c r="AT490" s="250">
        <f t="shared" si="285"/>
        <v>1</v>
      </c>
      <c r="AU490" s="250">
        <f t="shared" si="286"/>
        <v>0</v>
      </c>
      <c r="AV490" s="250">
        <f t="shared" si="287"/>
        <v>0</v>
      </c>
      <c r="AW490" s="250">
        <f t="shared" si="288"/>
        <v>0</v>
      </c>
      <c r="AX490" s="250">
        <f t="shared" si="289"/>
        <v>0</v>
      </c>
      <c r="AY490" s="89"/>
      <c r="AZ490" s="111"/>
      <c r="BA490" s="111"/>
      <c r="BB490" s="111"/>
      <c r="BC490" s="111"/>
      <c r="BD490" s="111"/>
      <c r="BE490" s="111"/>
      <c r="BF490" s="111"/>
      <c r="BG490" s="111"/>
      <c r="BH490" s="89"/>
      <c r="BI490" s="89"/>
      <c r="BJ490" s="89"/>
      <c r="BK490" s="89"/>
      <c r="BL490" s="89"/>
    </row>
    <row r="491" spans="1:64" x14ac:dyDescent="0.25">
      <c r="A491" s="86">
        <f t="shared" si="258"/>
        <v>490</v>
      </c>
      <c r="B491" s="113">
        <v>1.3417758046968163E-3</v>
      </c>
      <c r="C491" s="88"/>
      <c r="D491" s="88"/>
      <c r="E491" s="194">
        <f t="shared" si="261"/>
        <v>-2.7905161435204152E-2</v>
      </c>
      <c r="F491" s="89">
        <f t="shared" si="274"/>
        <v>-2.8837863215064805E-3</v>
      </c>
      <c r="G491" s="113">
        <v>0.1177340368900065</v>
      </c>
      <c r="H491" s="88"/>
      <c r="I491" s="84">
        <f t="shared" si="262"/>
        <v>19540.953080455743</v>
      </c>
      <c r="J491" s="84">
        <f t="shared" si="263"/>
        <v>19660.445925509135</v>
      </c>
      <c r="K491" s="84">
        <f t="shared" si="264"/>
        <v>19779.938770562519</v>
      </c>
      <c r="L491" s="84">
        <f t="shared" si="265"/>
        <v>19899.431615615908</v>
      </c>
      <c r="M491" s="108">
        <f>IF(T491&lt;&gt;0,(((G491+1)*('Data Raw'!$N$1007-'Data Raw'!$N$1008)/2+'Data Raw'!$N$1008)*'Data Raw'!$M$1010+'Data Raw'!$M$1009)*AE491+AE491)</f>
        <v>20018.924460669296</v>
      </c>
      <c r="N491" s="84">
        <f t="shared" si="266"/>
        <v>20138.417305722684</v>
      </c>
      <c r="O491" s="84">
        <f t="shared" si="267"/>
        <v>20257.910150776072</v>
      </c>
      <c r="P491" s="84">
        <f t="shared" si="268"/>
        <v>20377.402995829456</v>
      </c>
      <c r="Q491" s="84">
        <f t="shared" si="269"/>
        <v>20496.895840882848</v>
      </c>
      <c r="R491" s="166" t="str">
        <f t="shared" si="275"/>
        <v/>
      </c>
      <c r="S491" s="109">
        <f>'Data Raw'!E533</f>
        <v>19734.68</v>
      </c>
      <c r="T491" s="109">
        <f>'Data Raw'!G533</f>
        <v>19959.939999999999</v>
      </c>
      <c r="U491" s="109">
        <f>'Data Raw'!D533</f>
        <v>20146.37</v>
      </c>
      <c r="V491" s="166">
        <f t="shared" si="276"/>
        <v>1</v>
      </c>
      <c r="W491" s="89">
        <f t="shared" si="259"/>
        <v>58.984460669296823</v>
      </c>
      <c r="X491" s="89">
        <f t="shared" si="260"/>
        <v>3479.1666004478238</v>
      </c>
      <c r="Y491" s="89">
        <f t="shared" si="277"/>
        <v>222.37809728199227</v>
      </c>
      <c r="Z491" s="109">
        <f t="shared" si="270"/>
        <v>411.68999999999869</v>
      </c>
      <c r="AA491" s="89">
        <f t="shared" si="278"/>
        <v>331.02687246350928</v>
      </c>
      <c r="AB491" s="89">
        <f t="shared" si="279"/>
        <v>19779.924434807021</v>
      </c>
      <c r="AC491" s="89">
        <f t="shared" si="282"/>
        <v>20319.815565192977</v>
      </c>
      <c r="AD491" s="89">
        <f t="shared" si="283"/>
        <v>1</v>
      </c>
      <c r="AE491" s="89">
        <f>'Data Raw'!C533</f>
        <v>20049.87</v>
      </c>
      <c r="AF491" s="89"/>
      <c r="AG491" s="89">
        <f t="shared" si="254"/>
        <v>-89.930000000000291</v>
      </c>
      <c r="AH491" s="89">
        <f t="shared" si="255"/>
        <v>-30.945539330703468</v>
      </c>
      <c r="AI491" s="109">
        <f t="shared" si="256"/>
        <v>-1</v>
      </c>
      <c r="AJ491" s="109">
        <f t="shared" si="271"/>
        <v>50</v>
      </c>
      <c r="AK491" s="88"/>
      <c r="AL491" s="191">
        <f t="shared" si="272"/>
        <v>254.42000000000189</v>
      </c>
      <c r="AM491" s="191" t="str">
        <f t="shared" si="273"/>
        <v/>
      </c>
      <c r="AN491" s="88"/>
      <c r="AO491" s="191"/>
      <c r="AP491" s="191">
        <f t="shared" si="257"/>
        <v>8087.4049000000523</v>
      </c>
      <c r="AQ491" s="191">
        <f t="shared" si="280"/>
        <v>161.53133031028221</v>
      </c>
      <c r="AR491" s="191">
        <f t="shared" si="281"/>
        <v>-60.846766971710053</v>
      </c>
      <c r="AS491" s="250">
        <f t="shared" si="284"/>
        <v>0</v>
      </c>
      <c r="AT491" s="250">
        <f t="shared" si="285"/>
        <v>0</v>
      </c>
      <c r="AU491" s="250">
        <f t="shared" si="286"/>
        <v>1</v>
      </c>
      <c r="AV491" s="250">
        <f t="shared" si="287"/>
        <v>0</v>
      </c>
      <c r="AW491" s="250">
        <f t="shared" si="288"/>
        <v>0</v>
      </c>
      <c r="AX491" s="250">
        <f t="shared" si="289"/>
        <v>0</v>
      </c>
      <c r="AY491" s="89"/>
      <c r="AZ491" s="111"/>
      <c r="BA491" s="111"/>
      <c r="BB491" s="111"/>
      <c r="BC491" s="111"/>
      <c r="BD491" s="111"/>
      <c r="BE491" s="111"/>
      <c r="BF491" s="111"/>
      <c r="BG491" s="111"/>
      <c r="BH491" s="89"/>
      <c r="BI491" s="89"/>
      <c r="BJ491" s="89"/>
      <c r="BK491" s="89"/>
      <c r="BL491" s="89"/>
    </row>
    <row r="492" spans="1:64" x14ac:dyDescent="0.25">
      <c r="A492" s="86">
        <f t="shared" si="258"/>
        <v>491</v>
      </c>
      <c r="B492" s="113">
        <v>2.3062974419002423E-2</v>
      </c>
      <c r="C492" s="88"/>
      <c r="D492" s="88"/>
      <c r="E492" s="194">
        <f t="shared" si="261"/>
        <v>2.1721198614305607E-2</v>
      </c>
      <c r="F492" s="89">
        <f t="shared" si="274"/>
        <v>6.3121152646667495E-4</v>
      </c>
      <c r="G492" s="113">
        <v>0.11011935740805702</v>
      </c>
      <c r="H492" s="88"/>
      <c r="I492" s="84">
        <f t="shared" si="262"/>
        <v>19415.881967033834</v>
      </c>
      <c r="J492" s="84">
        <f t="shared" si="263"/>
        <v>19527.071015674828</v>
      </c>
      <c r="K492" s="84">
        <f t="shared" si="264"/>
        <v>19638.260064315826</v>
      </c>
      <c r="L492" s="84">
        <f t="shared" si="265"/>
        <v>19749.44911295682</v>
      </c>
      <c r="M492" s="108">
        <f>IF(T492&lt;&gt;0,(((G492+1)*('Data Raw'!$N$1007-'Data Raw'!$N$1008)/2+'Data Raw'!$N$1008)*'Data Raw'!$M$1010+'Data Raw'!$M$1009)*AE492+AE492)</f>
        <v>19860.638161597817</v>
      </c>
      <c r="N492" s="84">
        <f t="shared" si="266"/>
        <v>19971.827210238815</v>
      </c>
      <c r="O492" s="84">
        <f t="shared" si="267"/>
        <v>20083.016258879808</v>
      </c>
      <c r="P492" s="84">
        <f t="shared" si="268"/>
        <v>20194.205307520806</v>
      </c>
      <c r="Q492" s="84">
        <f t="shared" si="269"/>
        <v>20305.3943561618</v>
      </c>
      <c r="R492" s="166" t="str">
        <f t="shared" si="275"/>
        <v/>
      </c>
      <c r="S492" s="109">
        <f>'Data Raw'!E534</f>
        <v>19527.63</v>
      </c>
      <c r="T492" s="109">
        <f>'Data Raw'!G534</f>
        <v>19617.88</v>
      </c>
      <c r="U492" s="109">
        <f>'Data Raw'!D534</f>
        <v>19910.28</v>
      </c>
      <c r="V492" s="166">
        <f t="shared" si="276"/>
        <v>1</v>
      </c>
      <c r="W492" s="89">
        <f t="shared" si="259"/>
        <v>242.75816159781607</v>
      </c>
      <c r="X492" s="89">
        <f t="shared" si="260"/>
        <v>58931.525022351379</v>
      </c>
      <c r="Y492" s="89">
        <f t="shared" si="277"/>
        <v>225.40238112790541</v>
      </c>
      <c r="Z492" s="109">
        <f t="shared" si="270"/>
        <v>382.64999999999782</v>
      </c>
      <c r="AA492" s="89">
        <f t="shared" si="278"/>
        <v>338.40160496872198</v>
      </c>
      <c r="AB492" s="89">
        <f t="shared" si="279"/>
        <v>19622.157158406015</v>
      </c>
      <c r="AC492" s="89">
        <f t="shared" si="282"/>
        <v>20184.902841593983</v>
      </c>
      <c r="AD492" s="89" t="str">
        <f t="shared" si="283"/>
        <v/>
      </c>
      <c r="AE492" s="89">
        <f>'Data Raw'!C534</f>
        <v>19903.53</v>
      </c>
      <c r="AF492" s="89"/>
      <c r="AG492" s="89">
        <f t="shared" si="254"/>
        <v>-285.64999999999782</v>
      </c>
      <c r="AH492" s="89">
        <f t="shared" si="255"/>
        <v>-42.891838402181747</v>
      </c>
      <c r="AI492" s="109">
        <f t="shared" si="256"/>
        <v>-1</v>
      </c>
      <c r="AJ492" s="109">
        <f t="shared" si="271"/>
        <v>50</v>
      </c>
      <c r="AK492" s="88"/>
      <c r="AL492" s="191">
        <f t="shared" si="272"/>
        <v>89.930000000000291</v>
      </c>
      <c r="AM492" s="191" t="str">
        <f t="shared" si="273"/>
        <v/>
      </c>
      <c r="AN492" s="88"/>
      <c r="AO492" s="191"/>
      <c r="AP492" s="191">
        <f t="shared" si="257"/>
        <v>81595.922499998749</v>
      </c>
      <c r="AQ492" s="191">
        <f t="shared" si="280"/>
        <v>175.32229360913951</v>
      </c>
      <c r="AR492" s="191">
        <f t="shared" si="281"/>
        <v>-50.080087518765907</v>
      </c>
      <c r="AS492" s="250">
        <f t="shared" si="284"/>
        <v>0</v>
      </c>
      <c r="AT492" s="250">
        <f t="shared" si="285"/>
        <v>1</v>
      </c>
      <c r="AU492" s="250">
        <f t="shared" si="286"/>
        <v>0</v>
      </c>
      <c r="AV492" s="250">
        <f t="shared" si="287"/>
        <v>0</v>
      </c>
      <c r="AW492" s="250">
        <f t="shared" si="288"/>
        <v>0</v>
      </c>
      <c r="AX492" s="250">
        <f t="shared" si="289"/>
        <v>0</v>
      </c>
      <c r="AY492" s="89"/>
      <c r="AZ492" s="111"/>
      <c r="BA492" s="111"/>
      <c r="BB492" s="111"/>
      <c r="BC492" s="111"/>
      <c r="BD492" s="111"/>
      <c r="BE492" s="111"/>
      <c r="BF492" s="111"/>
      <c r="BG492" s="111"/>
      <c r="BH492" s="89"/>
      <c r="BI492" s="89"/>
      <c r="BJ492" s="89"/>
      <c r="BK492" s="89"/>
      <c r="BL492" s="89"/>
    </row>
    <row r="493" spans="1:64" x14ac:dyDescent="0.25">
      <c r="A493" s="86">
        <f t="shared" si="258"/>
        <v>492</v>
      </c>
      <c r="B493" s="113">
        <v>4.3155351278732601E-2</v>
      </c>
      <c r="C493" s="88"/>
      <c r="D493" s="88"/>
      <c r="E493" s="194">
        <f t="shared" si="261"/>
        <v>2.0092376859730178E-2</v>
      </c>
      <c r="F493" s="89">
        <f t="shared" si="274"/>
        <v>3.4113780026471755E-3</v>
      </c>
      <c r="G493" s="113">
        <v>7.9934895327834529E-2</v>
      </c>
      <c r="H493" s="88"/>
      <c r="I493" s="84">
        <f t="shared" si="262"/>
        <v>18980.774959203747</v>
      </c>
      <c r="J493" s="84">
        <f t="shared" si="263"/>
        <v>19093.476149767695</v>
      </c>
      <c r="K493" s="84">
        <f t="shared" si="264"/>
        <v>19206.177340331651</v>
      </c>
      <c r="L493" s="84">
        <f t="shared" si="265"/>
        <v>19318.878530895603</v>
      </c>
      <c r="M493" s="108">
        <f>IF(T493&lt;&gt;0,(((G493+1)*('Data Raw'!$N$1007-'Data Raw'!$N$1008)/2+'Data Raw'!$N$1008)*'Data Raw'!$M$1010+'Data Raw'!$M$1009)*AE493+AE493)</f>
        <v>19431.579721459555</v>
      </c>
      <c r="N493" s="84">
        <f t="shared" si="266"/>
        <v>19544.280912023507</v>
      </c>
      <c r="O493" s="84">
        <f t="shared" si="267"/>
        <v>19656.982102587459</v>
      </c>
      <c r="P493" s="84">
        <f t="shared" si="268"/>
        <v>19769.683293151415</v>
      </c>
      <c r="Q493" s="84">
        <f t="shared" si="269"/>
        <v>19882.384483715363</v>
      </c>
      <c r="R493" s="166" t="str">
        <f t="shared" si="275"/>
        <v/>
      </c>
      <c r="S493" s="109">
        <f>'Data Raw'!E535</f>
        <v>19520.97</v>
      </c>
      <c r="T493" s="109">
        <f>'Data Raw'!G535</f>
        <v>19757.27</v>
      </c>
      <c r="U493" s="109">
        <f>'Data Raw'!D535</f>
        <v>19903.73</v>
      </c>
      <c r="V493" s="166" t="str">
        <f t="shared" si="276"/>
        <v/>
      </c>
      <c r="W493" s="89">
        <f t="shared" si="259"/>
        <v>-325.69027854044543</v>
      </c>
      <c r="X493" s="89">
        <f t="shared" si="260"/>
        <v>106074.15753575294</v>
      </c>
      <c r="Y493" s="89">
        <f t="shared" si="277"/>
        <v>242.28423627883549</v>
      </c>
      <c r="Z493" s="109">
        <f t="shared" si="270"/>
        <v>382.7599999999984</v>
      </c>
      <c r="AA493" s="89">
        <f t="shared" si="278"/>
        <v>344.73851854461861</v>
      </c>
      <c r="AB493" s="89">
        <f t="shared" si="279"/>
        <v>19233.328635776586</v>
      </c>
      <c r="AC493" s="89">
        <f t="shared" si="282"/>
        <v>19808.611364223416</v>
      </c>
      <c r="AD493" s="89">
        <f t="shared" si="283"/>
        <v>1</v>
      </c>
      <c r="AE493" s="89">
        <f>'Data Raw'!C535</f>
        <v>19520.97</v>
      </c>
      <c r="AF493" s="89"/>
      <c r="AG493" s="89">
        <f t="shared" si="254"/>
        <v>236.29999999999927</v>
      </c>
      <c r="AH493" s="89">
        <f t="shared" si="255"/>
        <v>-89.390278540446161</v>
      </c>
      <c r="AI493" s="109">
        <f t="shared" si="256"/>
        <v>-1</v>
      </c>
      <c r="AJ493" s="109">
        <f t="shared" si="271"/>
        <v>50</v>
      </c>
      <c r="AK493" s="88"/>
      <c r="AL493" s="191" t="str">
        <f t="shared" si="272"/>
        <v/>
      </c>
      <c r="AM493" s="191">
        <f t="shared" si="273"/>
        <v>-236.29999999999927</v>
      </c>
      <c r="AN493" s="88"/>
      <c r="AO493" s="191"/>
      <c r="AP493" s="191">
        <f t="shared" si="257"/>
        <v>55837.689999999653</v>
      </c>
      <c r="AQ493" s="191">
        <f t="shared" si="280"/>
        <v>182.09759431923504</v>
      </c>
      <c r="AR493" s="191">
        <f t="shared" si="281"/>
        <v>-60.18664195960045</v>
      </c>
      <c r="AS493" s="250">
        <f t="shared" si="284"/>
        <v>0</v>
      </c>
      <c r="AT493" s="250">
        <f t="shared" si="285"/>
        <v>0</v>
      </c>
      <c r="AU493" s="250">
        <f t="shared" si="286"/>
        <v>0</v>
      </c>
      <c r="AV493" s="250">
        <f t="shared" si="287"/>
        <v>0</v>
      </c>
      <c r="AW493" s="250">
        <f t="shared" si="288"/>
        <v>1</v>
      </c>
      <c r="AX493" s="250">
        <f t="shared" si="289"/>
        <v>0</v>
      </c>
      <c r="AY493" s="89"/>
      <c r="AZ493" s="111"/>
      <c r="BA493" s="111"/>
      <c r="BB493" s="111"/>
      <c r="BC493" s="111"/>
      <c r="BD493" s="111"/>
      <c r="BE493" s="111"/>
      <c r="BF493" s="111"/>
      <c r="BG493" s="111"/>
      <c r="BH493" s="89"/>
      <c r="BI493" s="89"/>
      <c r="BJ493" s="89"/>
      <c r="BK493" s="89"/>
      <c r="BL493" s="89"/>
    </row>
    <row r="494" spans="1:64" x14ac:dyDescent="0.25">
      <c r="A494" s="86">
        <f t="shared" si="258"/>
        <v>493</v>
      </c>
      <c r="B494" s="113">
        <v>6.5866702338961206E-3</v>
      </c>
      <c r="C494" s="88"/>
      <c r="D494" s="88"/>
      <c r="E494" s="194">
        <f t="shared" si="261"/>
        <v>-3.656868104483648E-2</v>
      </c>
      <c r="F494" s="89">
        <f t="shared" si="274"/>
        <v>-2.3000590041362041E-3</v>
      </c>
      <c r="G494" s="113">
        <v>0.12136079762492265</v>
      </c>
      <c r="H494" s="88"/>
      <c r="I494" s="84">
        <f t="shared" si="262"/>
        <v>19227.068612538857</v>
      </c>
      <c r="J494" s="84">
        <f t="shared" si="263"/>
        <v>19348.210730678275</v>
      </c>
      <c r="K494" s="84">
        <f t="shared" si="264"/>
        <v>19469.352848817693</v>
      </c>
      <c r="L494" s="84">
        <f t="shared" si="265"/>
        <v>19590.494966957111</v>
      </c>
      <c r="M494" s="108">
        <f>IF(T494&lt;&gt;0,(((G494+1)*('Data Raw'!$N$1007-'Data Raw'!$N$1008)/2+'Data Raw'!$N$1008)*'Data Raw'!$M$1010+'Data Raw'!$M$1009)*AE494+AE494)</f>
        <v>19711.637085096529</v>
      </c>
      <c r="N494" s="84">
        <f t="shared" si="266"/>
        <v>19832.779203235947</v>
      </c>
      <c r="O494" s="84">
        <f t="shared" si="267"/>
        <v>19953.921321375365</v>
      </c>
      <c r="P494" s="84">
        <f t="shared" si="268"/>
        <v>20075.063439514783</v>
      </c>
      <c r="Q494" s="84">
        <f t="shared" si="269"/>
        <v>20196.205557654201</v>
      </c>
      <c r="R494" s="166" t="str">
        <f t="shared" si="275"/>
        <v/>
      </c>
      <c r="S494" s="109">
        <f>'Data Raw'!E536</f>
        <v>19662.599999999999</v>
      </c>
      <c r="T494" s="109">
        <f>'Data Raw'!G536</f>
        <v>19840.28</v>
      </c>
      <c r="U494" s="109">
        <f>'Data Raw'!D536</f>
        <v>19880.29</v>
      </c>
      <c r="V494" s="166" t="str">
        <f t="shared" si="276"/>
        <v/>
      </c>
      <c r="W494" s="89">
        <f t="shared" si="259"/>
        <v>-128.64291490347023</v>
      </c>
      <c r="X494" s="89">
        <f t="shared" si="260"/>
        <v>16548.999554861482</v>
      </c>
      <c r="Y494" s="89">
        <f t="shared" si="277"/>
        <v>229.5209005267192</v>
      </c>
      <c r="Z494" s="109">
        <f t="shared" si="270"/>
        <v>217.69000000000233</v>
      </c>
      <c r="AA494" s="89">
        <f t="shared" si="278"/>
        <v>326.58873018110199</v>
      </c>
      <c r="AB494" s="89">
        <f t="shared" si="279"/>
        <v>19443.322259237073</v>
      </c>
      <c r="AC494" s="89">
        <f t="shared" si="282"/>
        <v>20029.377740762924</v>
      </c>
      <c r="AD494" s="89">
        <f t="shared" si="283"/>
        <v>1</v>
      </c>
      <c r="AE494" s="89">
        <f>'Data Raw'!C536</f>
        <v>19736.349999999999</v>
      </c>
      <c r="AF494" s="89"/>
      <c r="AG494" s="89">
        <f t="shared" si="254"/>
        <v>103.93000000000029</v>
      </c>
      <c r="AH494" s="89">
        <f t="shared" si="255"/>
        <v>-24.712914903469937</v>
      </c>
      <c r="AI494" s="109">
        <f t="shared" si="256"/>
        <v>-1</v>
      </c>
      <c r="AJ494" s="109">
        <f t="shared" si="271"/>
        <v>50</v>
      </c>
      <c r="AK494" s="88"/>
      <c r="AL494" s="191" t="str">
        <f t="shared" si="272"/>
        <v/>
      </c>
      <c r="AM494" s="191">
        <f t="shared" si="273"/>
        <v>-103.93000000000029</v>
      </c>
      <c r="AN494" s="88"/>
      <c r="AO494" s="191"/>
      <c r="AP494" s="191">
        <f t="shared" si="257"/>
        <v>10801.44490000006</v>
      </c>
      <c r="AQ494" s="191">
        <f t="shared" si="280"/>
        <v>173.4123060615423</v>
      </c>
      <c r="AR494" s="191">
        <f t="shared" si="281"/>
        <v>-56.108594465176907</v>
      </c>
      <c r="AS494" s="250">
        <f t="shared" si="284"/>
        <v>0</v>
      </c>
      <c r="AT494" s="250">
        <f t="shared" si="285"/>
        <v>0</v>
      </c>
      <c r="AU494" s="250">
        <f t="shared" si="286"/>
        <v>0</v>
      </c>
      <c r="AV494" s="250">
        <f t="shared" si="287"/>
        <v>1</v>
      </c>
      <c r="AW494" s="250">
        <f t="shared" si="288"/>
        <v>0</v>
      </c>
      <c r="AX494" s="250">
        <f t="shared" si="289"/>
        <v>0</v>
      </c>
      <c r="AY494" s="89"/>
      <c r="AZ494" s="111"/>
      <c r="BA494" s="111"/>
      <c r="BB494" s="111"/>
      <c r="BC494" s="111"/>
      <c r="BD494" s="111"/>
      <c r="BE494" s="111"/>
      <c r="BF494" s="111"/>
      <c r="BG494" s="111"/>
      <c r="BH494" s="89"/>
      <c r="BI494" s="89"/>
      <c r="BJ494" s="89"/>
      <c r="BK494" s="89"/>
      <c r="BL494" s="89"/>
    </row>
    <row r="495" spans="1:64" x14ac:dyDescent="0.25">
      <c r="A495" s="86">
        <f t="shared" si="258"/>
        <v>494</v>
      </c>
      <c r="B495" s="113">
        <v>7.3252848725855824E-4</v>
      </c>
      <c r="C495" s="88"/>
      <c r="D495" s="88"/>
      <c r="E495" s="194">
        <f t="shared" si="261"/>
        <v>-5.8541417466375627E-3</v>
      </c>
      <c r="F495" s="89">
        <f t="shared" si="274"/>
        <v>-2.8077851102078265E-3</v>
      </c>
      <c r="G495" s="113">
        <v>0.13812886719381251</v>
      </c>
      <c r="H495" s="88"/>
      <c r="I495" s="84">
        <f t="shared" si="262"/>
        <v>19478.862998644669</v>
      </c>
      <c r="J495" s="84">
        <f t="shared" si="263"/>
        <v>19593.623448908031</v>
      </c>
      <c r="K495" s="84">
        <f t="shared" si="264"/>
        <v>19708.383899171389</v>
      </c>
      <c r="L495" s="84">
        <f t="shared" si="265"/>
        <v>19823.144349434751</v>
      </c>
      <c r="M495" s="108">
        <f>IF(T495&lt;&gt;0,(((G495+1)*('Data Raw'!$N$1007-'Data Raw'!$N$1008)/2+'Data Raw'!$N$1008)*'Data Raw'!$M$1010+'Data Raw'!$M$1009)*AE495+AE495)</f>
        <v>19937.90479969811</v>
      </c>
      <c r="N495" s="84">
        <f t="shared" si="266"/>
        <v>20052.665249961468</v>
      </c>
      <c r="O495" s="84">
        <f t="shared" si="267"/>
        <v>20167.425700224831</v>
      </c>
      <c r="P495" s="84">
        <f t="shared" si="268"/>
        <v>20282.186150488189</v>
      </c>
      <c r="Q495" s="84">
        <f t="shared" si="269"/>
        <v>20396.946600751551</v>
      </c>
      <c r="R495" s="166" t="str">
        <f t="shared" si="275"/>
        <v/>
      </c>
      <c r="S495" s="109">
        <f>'Data Raw'!E537</f>
        <v>19879.07</v>
      </c>
      <c r="T495" s="109">
        <f>'Data Raw'!G537</f>
        <v>19894.57</v>
      </c>
      <c r="U495" s="109">
        <f>'Data Raw'!D537</f>
        <v>20167.88</v>
      </c>
      <c r="V495" s="166" t="str">
        <f t="shared" si="276"/>
        <v/>
      </c>
      <c r="W495" s="89">
        <f t="shared" si="259"/>
        <v>43.334799698110146</v>
      </c>
      <c r="X495" s="89">
        <f t="shared" si="260"/>
        <v>1877.9048648753271</v>
      </c>
      <c r="Y495" s="89">
        <f t="shared" si="277"/>
        <v>213.1253713985711</v>
      </c>
      <c r="Z495" s="109">
        <f t="shared" si="270"/>
        <v>288.81000000000131</v>
      </c>
      <c r="AA495" s="89">
        <f t="shared" si="278"/>
        <v>321.19176872665901</v>
      </c>
      <c r="AB495" s="89">
        <f t="shared" si="279"/>
        <v>19658.419579346064</v>
      </c>
      <c r="AC495" s="89">
        <f t="shared" si="282"/>
        <v>20213.620420653937</v>
      </c>
      <c r="AD495" s="89">
        <f t="shared" si="283"/>
        <v>1</v>
      </c>
      <c r="AE495" s="89">
        <f>'Data Raw'!C537</f>
        <v>19936.02</v>
      </c>
      <c r="AF495" s="89"/>
      <c r="AG495" s="89">
        <f t="shared" si="254"/>
        <v>-41.450000000000728</v>
      </c>
      <c r="AH495" s="89">
        <f t="shared" si="255"/>
        <v>1.8847996981094184</v>
      </c>
      <c r="AI495" s="109">
        <f t="shared" si="256"/>
        <v>1</v>
      </c>
      <c r="AJ495" s="109">
        <f t="shared" si="271"/>
        <v>50</v>
      </c>
      <c r="AK495" s="88"/>
      <c r="AL495" s="191" t="str">
        <f t="shared" si="272"/>
        <v/>
      </c>
      <c r="AM495" s="191">
        <f t="shared" si="273"/>
        <v>-41.450000000000728</v>
      </c>
      <c r="AN495" s="88"/>
      <c r="AO495" s="191"/>
      <c r="AP495" s="191">
        <f t="shared" si="257"/>
        <v>1718.1025000000602</v>
      </c>
      <c r="AQ495" s="191">
        <f t="shared" si="280"/>
        <v>158.7498276102599</v>
      </c>
      <c r="AR495" s="191">
        <f t="shared" si="281"/>
        <v>-54.375543788311205</v>
      </c>
      <c r="AS495" s="250">
        <f t="shared" si="284"/>
        <v>0</v>
      </c>
      <c r="AT495" s="250">
        <f t="shared" si="285"/>
        <v>0</v>
      </c>
      <c r="AU495" s="250">
        <f t="shared" si="286"/>
        <v>1</v>
      </c>
      <c r="AV495" s="250">
        <f t="shared" si="287"/>
        <v>0</v>
      </c>
      <c r="AW495" s="250">
        <f t="shared" si="288"/>
        <v>0</v>
      </c>
      <c r="AX495" s="250">
        <f t="shared" si="289"/>
        <v>0</v>
      </c>
      <c r="AY495" s="89"/>
      <c r="AZ495" s="111"/>
      <c r="BA495" s="111"/>
      <c r="BB495" s="111"/>
      <c r="BC495" s="111"/>
      <c r="BD495" s="111"/>
      <c r="BE495" s="111"/>
      <c r="BF495" s="111"/>
      <c r="BG495" s="111"/>
      <c r="BH495" s="89"/>
      <c r="BI495" s="89"/>
      <c r="BJ495" s="89"/>
      <c r="BK495" s="89"/>
      <c r="BL495" s="89"/>
    </row>
    <row r="496" spans="1:64" x14ac:dyDescent="0.25">
      <c r="A496" s="86">
        <f t="shared" si="258"/>
        <v>495</v>
      </c>
      <c r="B496" s="113">
        <v>1.2593329184043727E-2</v>
      </c>
      <c r="C496" s="88"/>
      <c r="D496" s="88"/>
      <c r="E496" s="194">
        <f t="shared" si="261"/>
        <v>1.1860800696785169E-2</v>
      </c>
      <c r="F496" s="89">
        <f t="shared" si="274"/>
        <v>-7.122728520659702E-4</v>
      </c>
      <c r="G496" s="113">
        <v>0.1321700647300231</v>
      </c>
      <c r="H496" s="88"/>
      <c r="I496" s="84">
        <f t="shared" si="262"/>
        <v>19688.921517792973</v>
      </c>
      <c r="J496" s="84">
        <f t="shared" si="263"/>
        <v>19795.484203492259</v>
      </c>
      <c r="K496" s="84">
        <f t="shared" si="264"/>
        <v>19902.046889191544</v>
      </c>
      <c r="L496" s="84">
        <f t="shared" si="265"/>
        <v>20008.60957489083</v>
      </c>
      <c r="M496" s="108">
        <f>IF(T496&lt;&gt;0,(((G496+1)*('Data Raw'!$N$1007-'Data Raw'!$N$1008)/2+'Data Raw'!$N$1008)*'Data Raw'!$M$1010+'Data Raw'!$M$1009)*AE496+AE496)</f>
        <v>20115.172260590116</v>
      </c>
      <c r="N496" s="84">
        <f t="shared" si="266"/>
        <v>20221.734946289402</v>
      </c>
      <c r="O496" s="84">
        <f t="shared" si="267"/>
        <v>20328.297631988687</v>
      </c>
      <c r="P496" s="84">
        <f t="shared" si="268"/>
        <v>20434.860317687973</v>
      </c>
      <c r="Q496" s="84">
        <f t="shared" si="269"/>
        <v>20541.423003387259</v>
      </c>
      <c r="R496" s="166" t="str">
        <f t="shared" si="275"/>
        <v/>
      </c>
      <c r="S496" s="109">
        <f>'Data Raw'!E538</f>
        <v>19761.13</v>
      </c>
      <c r="T496" s="109">
        <f>'Data Raw'!G538</f>
        <v>19933.810000000001</v>
      </c>
      <c r="U496" s="109">
        <f>'Data Raw'!D538</f>
        <v>20286.46</v>
      </c>
      <c r="V496" s="166">
        <f t="shared" si="276"/>
        <v>1</v>
      </c>
      <c r="W496" s="89">
        <f t="shared" si="259"/>
        <v>181.3622605901146</v>
      </c>
      <c r="X496" s="89">
        <f t="shared" si="260"/>
        <v>32892.269566356634</v>
      </c>
      <c r="Y496" s="89">
        <f t="shared" si="277"/>
        <v>208.88370420233835</v>
      </c>
      <c r="Z496" s="109">
        <f t="shared" si="270"/>
        <v>525.32999999999811</v>
      </c>
      <c r="AA496" s="89">
        <f t="shared" si="278"/>
        <v>350.35437319427888</v>
      </c>
      <c r="AB496" s="89">
        <f t="shared" si="279"/>
        <v>19849.88699658234</v>
      </c>
      <c r="AC496" s="89">
        <f t="shared" si="282"/>
        <v>20395.913003417663</v>
      </c>
      <c r="AD496" s="89">
        <f t="shared" si="283"/>
        <v>1</v>
      </c>
      <c r="AE496" s="89">
        <f>'Data Raw'!C538</f>
        <v>20122.900000000001</v>
      </c>
      <c r="AF496" s="89"/>
      <c r="AG496" s="89">
        <f t="shared" si="254"/>
        <v>-189.09000000000015</v>
      </c>
      <c r="AH496" s="89">
        <f t="shared" si="255"/>
        <v>-7.7277394098855439</v>
      </c>
      <c r="AI496" s="109">
        <f t="shared" si="256"/>
        <v>-1</v>
      </c>
      <c r="AJ496" s="109">
        <f t="shared" si="271"/>
        <v>50</v>
      </c>
      <c r="AK496" s="88"/>
      <c r="AL496" s="191">
        <f t="shared" si="272"/>
        <v>41.450000000000728</v>
      </c>
      <c r="AM496" s="191" t="str">
        <f t="shared" si="273"/>
        <v/>
      </c>
      <c r="AN496" s="88"/>
      <c r="AO496" s="191"/>
      <c r="AP496" s="191">
        <f t="shared" si="257"/>
        <v>35755.028100000054</v>
      </c>
      <c r="AQ496" s="191">
        <f t="shared" si="280"/>
        <v>162.12095787578659</v>
      </c>
      <c r="AR496" s="191">
        <f t="shared" si="281"/>
        <v>-46.762746326551763</v>
      </c>
      <c r="AS496" s="250">
        <f t="shared" si="284"/>
        <v>0</v>
      </c>
      <c r="AT496" s="250">
        <f t="shared" si="285"/>
        <v>0</v>
      </c>
      <c r="AU496" s="250">
        <f t="shared" si="286"/>
        <v>1</v>
      </c>
      <c r="AV496" s="250">
        <f t="shared" si="287"/>
        <v>0</v>
      </c>
      <c r="AW496" s="250">
        <f t="shared" si="288"/>
        <v>0</v>
      </c>
      <c r="AX496" s="250">
        <f t="shared" si="289"/>
        <v>0</v>
      </c>
      <c r="AY496" s="89"/>
      <c r="AZ496" s="111"/>
      <c r="BA496" s="111"/>
      <c r="BB496" s="111"/>
      <c r="BC496" s="111"/>
      <c r="BD496" s="111"/>
      <c r="BE496" s="111"/>
      <c r="BF496" s="111"/>
      <c r="BG496" s="111"/>
      <c r="BH496" s="89"/>
      <c r="BI496" s="89"/>
      <c r="BJ496" s="89"/>
      <c r="BK496" s="89"/>
      <c r="BL496" s="89"/>
    </row>
    <row r="497" spans="1:64" x14ac:dyDescent="0.25">
      <c r="A497" s="86">
        <f t="shared" si="258"/>
        <v>496</v>
      </c>
      <c r="B497" s="113">
        <v>1.293806890339149E-3</v>
      </c>
      <c r="C497" s="88"/>
      <c r="D497" s="88"/>
      <c r="E497" s="194">
        <f t="shared" si="261"/>
        <v>-1.1299522293704577E-2</v>
      </c>
      <c r="F497" s="89">
        <f t="shared" si="274"/>
        <v>-2.2247370580143425E-3</v>
      </c>
      <c r="G497" s="113">
        <v>0.10921085084165133</v>
      </c>
      <c r="H497" s="88"/>
      <c r="I497" s="84">
        <f t="shared" si="262"/>
        <v>19224.522805687302</v>
      </c>
      <c r="J497" s="84">
        <f t="shared" si="263"/>
        <v>19328.964657788467</v>
      </c>
      <c r="K497" s="84">
        <f t="shared" si="264"/>
        <v>19433.406509889639</v>
      </c>
      <c r="L497" s="84">
        <f t="shared" si="265"/>
        <v>19537.848361990807</v>
      </c>
      <c r="M497" s="108">
        <f>IF(T497&lt;&gt;0,(((G497+1)*('Data Raw'!$N$1007-'Data Raw'!$N$1008)/2+'Data Raw'!$N$1008)*'Data Raw'!$M$1010+'Data Raw'!$M$1009)*AE497+AE497)</f>
        <v>19642.290214091976</v>
      </c>
      <c r="N497" s="84">
        <f t="shared" si="266"/>
        <v>19746.732066193144</v>
      </c>
      <c r="O497" s="84">
        <f t="shared" si="267"/>
        <v>19851.173918294313</v>
      </c>
      <c r="P497" s="84">
        <f t="shared" si="268"/>
        <v>19955.615770395485</v>
      </c>
      <c r="Q497" s="84">
        <f t="shared" si="269"/>
        <v>20060.05762249665</v>
      </c>
      <c r="R497" s="166" t="str">
        <f t="shared" si="275"/>
        <v/>
      </c>
      <c r="S497" s="109">
        <f>'Data Raw'!E539</f>
        <v>19538.72</v>
      </c>
      <c r="T497" s="109">
        <f>'Data Raw'!G539</f>
        <v>19699.16</v>
      </c>
      <c r="U497" s="109">
        <f>'Data Raw'!D539</f>
        <v>19721.96</v>
      </c>
      <c r="V497" s="166" t="str">
        <f t="shared" si="276"/>
        <v/>
      </c>
      <c r="W497" s="89">
        <f t="shared" si="259"/>
        <v>-56.869785908023914</v>
      </c>
      <c r="X497" s="89">
        <f t="shared" si="260"/>
        <v>3234.1725492244755</v>
      </c>
      <c r="Y497" s="89">
        <f t="shared" si="277"/>
        <v>194.57961420052069</v>
      </c>
      <c r="Z497" s="109">
        <f t="shared" si="270"/>
        <v>183.23999999999796</v>
      </c>
      <c r="AA497" s="89">
        <f t="shared" si="278"/>
        <v>326.48089130938155</v>
      </c>
      <c r="AB497" s="89">
        <f t="shared" si="279"/>
        <v>19388.348782784866</v>
      </c>
      <c r="AC497" s="89">
        <f t="shared" si="282"/>
        <v>19983.951217215137</v>
      </c>
      <c r="AD497" s="89">
        <f t="shared" si="283"/>
        <v>1</v>
      </c>
      <c r="AE497" s="89">
        <f>'Data Raw'!C539</f>
        <v>19686.150000000001</v>
      </c>
      <c r="AF497" s="89"/>
      <c r="AG497" s="89">
        <f t="shared" si="254"/>
        <v>13.009999999998399</v>
      </c>
      <c r="AH497" s="89">
        <f t="shared" si="255"/>
        <v>-43.859785908025515</v>
      </c>
      <c r="AI497" s="109">
        <f t="shared" si="256"/>
        <v>-1</v>
      </c>
      <c r="AJ497" s="109">
        <f t="shared" si="271"/>
        <v>50</v>
      </c>
      <c r="AK497" s="88"/>
      <c r="AL497" s="191" t="str">
        <f t="shared" si="272"/>
        <v/>
      </c>
      <c r="AM497" s="191">
        <f t="shared" si="273"/>
        <v>-13.009999999998399</v>
      </c>
      <c r="AN497" s="88"/>
      <c r="AO497" s="191"/>
      <c r="AP497" s="191">
        <f t="shared" si="257"/>
        <v>169.26009999995836</v>
      </c>
      <c r="AQ497" s="191">
        <f t="shared" si="280"/>
        <v>145.55307366736568</v>
      </c>
      <c r="AR497" s="191">
        <f t="shared" si="281"/>
        <v>-49.026540533155014</v>
      </c>
      <c r="AS497" s="250">
        <f t="shared" si="284"/>
        <v>0</v>
      </c>
      <c r="AT497" s="250">
        <f t="shared" si="285"/>
        <v>0</v>
      </c>
      <c r="AU497" s="250">
        <f t="shared" si="286"/>
        <v>0</v>
      </c>
      <c r="AV497" s="250">
        <f t="shared" si="287"/>
        <v>1</v>
      </c>
      <c r="AW497" s="250">
        <f t="shared" si="288"/>
        <v>0</v>
      </c>
      <c r="AX497" s="250">
        <f t="shared" si="289"/>
        <v>0</v>
      </c>
      <c r="AY497" s="89"/>
      <c r="AZ497" s="111"/>
      <c r="BA497" s="111"/>
      <c r="BB497" s="111"/>
      <c r="BC497" s="111"/>
      <c r="BD497" s="111"/>
      <c r="BE497" s="111"/>
      <c r="BF497" s="111"/>
      <c r="BG497" s="111"/>
      <c r="BH497" s="89"/>
      <c r="BI497" s="89"/>
      <c r="BJ497" s="89"/>
      <c r="BK497" s="89"/>
      <c r="BL497" s="89"/>
    </row>
    <row r="498" spans="1:64" x14ac:dyDescent="0.25">
      <c r="A498" s="86">
        <f t="shared" si="258"/>
        <v>497</v>
      </c>
      <c r="B498" s="113">
        <v>3.2262457490802046E-2</v>
      </c>
      <c r="C498" s="88"/>
      <c r="D498" s="88"/>
      <c r="E498" s="194">
        <f t="shared" si="261"/>
        <v>3.0968650600462898E-2</v>
      </c>
      <c r="F498" s="89">
        <f t="shared" si="274"/>
        <v>2.5171754646252627E-3</v>
      </c>
      <c r="G498" s="113">
        <v>0.11727610428913063</v>
      </c>
      <c r="H498" s="88"/>
      <c r="I498" s="84">
        <f t="shared" si="262"/>
        <v>19275.447453241399</v>
      </c>
      <c r="J498" s="84">
        <f t="shared" si="263"/>
        <v>19372.737260341659</v>
      </c>
      <c r="K498" s="84">
        <f t="shared" si="264"/>
        <v>19470.027067441919</v>
      </c>
      <c r="L498" s="84">
        <f t="shared" si="265"/>
        <v>19567.316874542179</v>
      </c>
      <c r="M498" s="108">
        <f>IF(T498&lt;&gt;0,(((G498+1)*('Data Raw'!$N$1007-'Data Raw'!$N$1008)/2+'Data Raw'!$N$1008)*'Data Raw'!$M$1010+'Data Raw'!$M$1009)*AE498+AE498)</f>
        <v>19664.606681642439</v>
      </c>
      <c r="N498" s="84">
        <f t="shared" si="266"/>
        <v>19761.896488742699</v>
      </c>
      <c r="O498" s="84">
        <f t="shared" si="267"/>
        <v>19859.186295842959</v>
      </c>
      <c r="P498" s="84">
        <f t="shared" si="268"/>
        <v>19956.476102943219</v>
      </c>
      <c r="Q498" s="84">
        <f t="shared" si="269"/>
        <v>20053.765910043479</v>
      </c>
      <c r="R498" s="166" t="str">
        <f t="shared" si="275"/>
        <v/>
      </c>
      <c r="S498" s="109">
        <f>'Data Raw'!E540</f>
        <v>19695.73</v>
      </c>
      <c r="T498" s="109">
        <f>'Data Raw'!G540</f>
        <v>19948.73</v>
      </c>
      <c r="U498" s="109">
        <f>'Data Raw'!D540</f>
        <v>19979.77</v>
      </c>
      <c r="V498" s="166" t="str">
        <f t="shared" si="276"/>
        <v/>
      </c>
      <c r="W498" s="89">
        <f t="shared" si="259"/>
        <v>-284.12331835756049</v>
      </c>
      <c r="X498" s="89">
        <f t="shared" si="260"/>
        <v>80726.060034511669</v>
      </c>
      <c r="Y498" s="89">
        <f t="shared" si="277"/>
        <v>209.72547280707309</v>
      </c>
      <c r="Z498" s="109">
        <f t="shared" si="270"/>
        <v>284.04000000000087</v>
      </c>
      <c r="AA498" s="89">
        <f t="shared" si="278"/>
        <v>320.41790683661287</v>
      </c>
      <c r="AB498" s="89">
        <f t="shared" si="279"/>
        <v>19418.221242387026</v>
      </c>
      <c r="AC498" s="89">
        <f t="shared" si="282"/>
        <v>19973.238757612973</v>
      </c>
      <c r="AD498" s="89">
        <f t="shared" si="283"/>
        <v>1</v>
      </c>
      <c r="AE498" s="89">
        <f>'Data Raw'!C540</f>
        <v>19695.73</v>
      </c>
      <c r="AF498" s="89"/>
      <c r="AG498" s="89">
        <f t="shared" si="254"/>
        <v>253</v>
      </c>
      <c r="AH498" s="89">
        <f t="shared" si="255"/>
        <v>-31.123318357560493</v>
      </c>
      <c r="AI498" s="109">
        <f t="shared" si="256"/>
        <v>-1</v>
      </c>
      <c r="AJ498" s="109">
        <f t="shared" si="271"/>
        <v>48.644903550130174</v>
      </c>
      <c r="AK498" s="88"/>
      <c r="AL498" s="191" t="str">
        <f t="shared" si="272"/>
        <v/>
      </c>
      <c r="AM498" s="191">
        <f t="shared" si="273"/>
        <v>-253</v>
      </c>
      <c r="AN498" s="88"/>
      <c r="AO498" s="191"/>
      <c r="AP498" s="191">
        <f t="shared" si="257"/>
        <v>64009</v>
      </c>
      <c r="AQ498" s="191">
        <f t="shared" si="280"/>
        <v>157.49162103765838</v>
      </c>
      <c r="AR498" s="191">
        <f t="shared" si="281"/>
        <v>-52.233851769414713</v>
      </c>
      <c r="AS498" s="250">
        <f t="shared" si="284"/>
        <v>0</v>
      </c>
      <c r="AT498" s="250">
        <f t="shared" si="285"/>
        <v>0</v>
      </c>
      <c r="AU498" s="250">
        <f t="shared" si="286"/>
        <v>0</v>
      </c>
      <c r="AV498" s="250">
        <f t="shared" si="287"/>
        <v>0</v>
      </c>
      <c r="AW498" s="250">
        <f t="shared" si="288"/>
        <v>1</v>
      </c>
      <c r="AX498" s="250">
        <f t="shared" si="289"/>
        <v>0</v>
      </c>
      <c r="AY498" s="89"/>
      <c r="AZ498" s="111"/>
      <c r="BA498" s="111"/>
      <c r="BB498" s="111"/>
      <c r="BC498" s="111"/>
      <c r="BD498" s="111"/>
      <c r="BE498" s="111"/>
      <c r="BF498" s="111"/>
      <c r="BG498" s="111"/>
      <c r="BH498" s="89"/>
      <c r="BI498" s="89"/>
      <c r="BJ498" s="89"/>
      <c r="BK498" s="89"/>
      <c r="BL498" s="89"/>
    </row>
    <row r="499" spans="1:64" x14ac:dyDescent="0.25">
      <c r="A499" s="86">
        <f t="shared" si="258"/>
        <v>498</v>
      </c>
      <c r="B499" s="113">
        <v>5.5357870269784955E-4</v>
      </c>
      <c r="C499" s="88"/>
      <c r="D499" s="88"/>
      <c r="E499" s="194">
        <f t="shared" si="261"/>
        <v>-3.1708878788104196E-2</v>
      </c>
      <c r="F499" s="89">
        <f t="shared" si="274"/>
        <v>-2.3722608571932315E-3</v>
      </c>
      <c r="G499" s="113">
        <v>0.15322430423099825</v>
      </c>
      <c r="H499" s="88"/>
      <c r="I499" s="84">
        <f t="shared" si="262"/>
        <v>19667.766833228412</v>
      </c>
      <c r="J499" s="84">
        <f t="shared" si="263"/>
        <v>19772.629569631947</v>
      </c>
      <c r="K499" s="84">
        <f t="shared" si="264"/>
        <v>19877.492306035485</v>
      </c>
      <c r="L499" s="84">
        <f t="shared" si="265"/>
        <v>19982.35504243902</v>
      </c>
      <c r="M499" s="108">
        <f>IF(T499&lt;&gt;0,(((G499+1)*('Data Raw'!$N$1007-'Data Raw'!$N$1008)/2+'Data Raw'!$N$1008)*'Data Raw'!$M$1010+'Data Raw'!$M$1009)*AE499+AE499)</f>
        <v>20087.217778842558</v>
      </c>
      <c r="N499" s="84">
        <f t="shared" si="266"/>
        <v>20192.080515246096</v>
      </c>
      <c r="O499" s="84">
        <f t="shared" si="267"/>
        <v>20296.943251649631</v>
      </c>
      <c r="P499" s="84">
        <f t="shared" si="268"/>
        <v>20401.805988053169</v>
      </c>
      <c r="Q499" s="84">
        <f t="shared" si="269"/>
        <v>20506.668724456704</v>
      </c>
      <c r="R499" s="166" t="str">
        <f t="shared" si="275"/>
        <v/>
      </c>
      <c r="S499" s="109">
        <f>'Data Raw'!E541</f>
        <v>19968.41</v>
      </c>
      <c r="T499" s="109">
        <f>'Data Raw'!G541</f>
        <v>20049.310000000001</v>
      </c>
      <c r="U499" s="109">
        <f>'Data Raw'!D541</f>
        <v>20208.75</v>
      </c>
      <c r="V499" s="166" t="str">
        <f t="shared" si="276"/>
        <v/>
      </c>
      <c r="W499" s="89">
        <f t="shared" si="259"/>
        <v>37.907778842556581</v>
      </c>
      <c r="X499" s="89">
        <f t="shared" si="260"/>
        <v>1436.9996967761804</v>
      </c>
      <c r="Y499" s="89">
        <f t="shared" si="277"/>
        <v>194.695969347698</v>
      </c>
      <c r="Z499" s="109">
        <f t="shared" si="270"/>
        <v>240.34000000000015</v>
      </c>
      <c r="AA499" s="89">
        <f t="shared" si="278"/>
        <v>308.9782058599539</v>
      </c>
      <c r="AB499" s="89">
        <f t="shared" si="279"/>
        <v>19788.644779188879</v>
      </c>
      <c r="AC499" s="89">
        <f t="shared" si="282"/>
        <v>20333.355220811121</v>
      </c>
      <c r="AD499" s="89">
        <f t="shared" si="283"/>
        <v>1</v>
      </c>
      <c r="AE499" s="89">
        <f>'Data Raw'!C541</f>
        <v>20061</v>
      </c>
      <c r="AF499" s="89"/>
      <c r="AG499" s="89">
        <f t="shared" si="254"/>
        <v>-11.68999999999869</v>
      </c>
      <c r="AH499" s="89">
        <f t="shared" si="255"/>
        <v>26.217778842557891</v>
      </c>
      <c r="AI499" s="109">
        <f t="shared" si="256"/>
        <v>1</v>
      </c>
      <c r="AJ499" s="109">
        <f t="shared" si="271"/>
        <v>50</v>
      </c>
      <c r="AK499" s="88"/>
      <c r="AL499" s="191" t="str">
        <f t="shared" si="272"/>
        <v/>
      </c>
      <c r="AM499" s="191">
        <f t="shared" si="273"/>
        <v>-11.68999999999869</v>
      </c>
      <c r="AN499" s="88"/>
      <c r="AO499" s="191"/>
      <c r="AP499" s="191">
        <f t="shared" si="257"/>
        <v>136.65609999996937</v>
      </c>
      <c r="AQ499" s="191">
        <f t="shared" si="280"/>
        <v>141.29144092236285</v>
      </c>
      <c r="AR499" s="191">
        <f t="shared" si="281"/>
        <v>-53.404528425335144</v>
      </c>
      <c r="AS499" s="250">
        <f t="shared" si="284"/>
        <v>0</v>
      </c>
      <c r="AT499" s="250">
        <f t="shared" si="285"/>
        <v>0</v>
      </c>
      <c r="AU499" s="250">
        <f t="shared" si="286"/>
        <v>1</v>
      </c>
      <c r="AV499" s="250">
        <f t="shared" si="287"/>
        <v>0</v>
      </c>
      <c r="AW499" s="250">
        <f t="shared" si="288"/>
        <v>0</v>
      </c>
      <c r="AX499" s="250">
        <f t="shared" si="289"/>
        <v>0</v>
      </c>
      <c r="AY499" s="89"/>
      <c r="AZ499" s="111"/>
      <c r="BA499" s="111"/>
      <c r="BB499" s="111"/>
      <c r="BC499" s="111"/>
      <c r="BD499" s="111"/>
      <c r="BE499" s="111"/>
      <c r="BF499" s="111"/>
      <c r="BG499" s="111"/>
      <c r="BH499" s="89"/>
      <c r="BI499" s="89"/>
      <c r="BJ499" s="89"/>
      <c r="BK499" s="89"/>
      <c r="BL499" s="89"/>
    </row>
    <row r="500" spans="1:64" x14ac:dyDescent="0.25">
      <c r="A500" s="86">
        <f t="shared" si="258"/>
        <v>499</v>
      </c>
      <c r="B500" s="113">
        <v>8.6385789436825358E-3</v>
      </c>
      <c r="C500" s="88"/>
      <c r="D500" s="88"/>
      <c r="E500" s="194">
        <f t="shared" si="261"/>
        <v>8.0850002409846855E-3</v>
      </c>
      <c r="F500" s="89">
        <f t="shared" si="274"/>
        <v>-8.783664145963863E-4</v>
      </c>
      <c r="G500" s="113">
        <v>0.14845822777236642</v>
      </c>
      <c r="H500" s="88"/>
      <c r="I500" s="84">
        <f t="shared" si="262"/>
        <v>19757.389011452393</v>
      </c>
      <c r="J500" s="84">
        <f t="shared" si="263"/>
        <v>19854.736996126237</v>
      </c>
      <c r="K500" s="84">
        <f t="shared" si="264"/>
        <v>19952.084980800089</v>
      </c>
      <c r="L500" s="84">
        <f t="shared" si="265"/>
        <v>20049.432965473938</v>
      </c>
      <c r="M500" s="108">
        <f>IF(T500&lt;&gt;0,(((G500+1)*('Data Raw'!$N$1007-'Data Raw'!$N$1008)/2+'Data Raw'!$N$1008)*'Data Raw'!$M$1010+'Data Raw'!$M$1009)*AE500+AE500)</f>
        <v>20146.780950147786</v>
      </c>
      <c r="N500" s="84">
        <f t="shared" si="266"/>
        <v>20244.128934821634</v>
      </c>
      <c r="O500" s="84">
        <f t="shared" si="267"/>
        <v>20341.476919495482</v>
      </c>
      <c r="P500" s="84">
        <f t="shared" si="268"/>
        <v>20438.824904169334</v>
      </c>
      <c r="Q500" s="84">
        <f t="shared" si="269"/>
        <v>20536.172888843179</v>
      </c>
      <c r="R500" s="166" t="str">
        <f t="shared" si="275"/>
        <v/>
      </c>
      <c r="S500" s="109">
        <f>'Data Raw'!E542</f>
        <v>20081.7</v>
      </c>
      <c r="T500" s="109">
        <f>'Data Raw'!G542</f>
        <v>20297.03</v>
      </c>
      <c r="U500" s="109">
        <f>'Data Raw'!D542</f>
        <v>20321.740000000002</v>
      </c>
      <c r="V500" s="166">
        <f t="shared" si="276"/>
        <v>1</v>
      </c>
      <c r="W500" s="89">
        <f t="shared" si="259"/>
        <v>-150.24904985221292</v>
      </c>
      <c r="X500" s="89">
        <f t="shared" si="260"/>
        <v>22574.776981492763</v>
      </c>
      <c r="Y500" s="89">
        <f t="shared" si="277"/>
        <v>188.98749008595829</v>
      </c>
      <c r="Z500" s="109">
        <f t="shared" si="270"/>
        <v>240.04000000000087</v>
      </c>
      <c r="AA500" s="89">
        <f t="shared" si="278"/>
        <v>299.12989073710344</v>
      </c>
      <c r="AB500" s="89">
        <f t="shared" si="279"/>
        <v>19865.54852501904</v>
      </c>
      <c r="AC500" s="89">
        <f t="shared" si="282"/>
        <v>20390.811474980961</v>
      </c>
      <c r="AD500" s="89">
        <f t="shared" si="283"/>
        <v>1</v>
      </c>
      <c r="AE500" s="89">
        <f>'Data Raw'!C542</f>
        <v>20128.18</v>
      </c>
      <c r="AF500" s="89"/>
      <c r="AG500" s="89">
        <f t="shared" si="254"/>
        <v>168.84999999999854</v>
      </c>
      <c r="AH500" s="89">
        <f t="shared" si="255"/>
        <v>18.600950147785625</v>
      </c>
      <c r="AI500" s="109">
        <f t="shared" si="256"/>
        <v>1</v>
      </c>
      <c r="AJ500" s="109">
        <f t="shared" si="271"/>
        <v>48.673992336924499</v>
      </c>
      <c r="AK500" s="88"/>
      <c r="AL500" s="191">
        <f t="shared" si="272"/>
        <v>11.68999999999869</v>
      </c>
      <c r="AM500" s="191" t="str">
        <f t="shared" si="273"/>
        <v/>
      </c>
      <c r="AN500" s="88"/>
      <c r="AO500" s="191"/>
      <c r="AP500" s="191">
        <f t="shared" si="257"/>
        <v>28510.322499999507</v>
      </c>
      <c r="AQ500" s="191">
        <f t="shared" si="280"/>
        <v>144.35350304210016</v>
      </c>
      <c r="AR500" s="191">
        <f t="shared" si="281"/>
        <v>-44.633987043858127</v>
      </c>
      <c r="AS500" s="250">
        <f t="shared" si="284"/>
        <v>0</v>
      </c>
      <c r="AT500" s="250">
        <f t="shared" si="285"/>
        <v>0</v>
      </c>
      <c r="AU500" s="250">
        <f t="shared" si="286"/>
        <v>0</v>
      </c>
      <c r="AV500" s="250">
        <f t="shared" si="287"/>
        <v>1</v>
      </c>
      <c r="AW500" s="250">
        <f t="shared" si="288"/>
        <v>0</v>
      </c>
      <c r="AX500" s="250">
        <f t="shared" si="289"/>
        <v>0</v>
      </c>
      <c r="AY500" s="89"/>
      <c r="AZ500" s="111"/>
      <c r="BA500" s="111"/>
      <c r="BB500" s="111"/>
      <c r="BC500" s="111"/>
      <c r="BD500" s="111"/>
      <c r="BE500" s="111"/>
      <c r="BF500" s="111"/>
      <c r="BG500" s="111"/>
      <c r="BH500" s="89"/>
      <c r="BI500" s="89"/>
      <c r="BJ500" s="89"/>
      <c r="BK500" s="89"/>
      <c r="BL500" s="89"/>
    </row>
    <row r="501" spans="1:64" x14ac:dyDescent="0.25">
      <c r="A501" s="86">
        <f t="shared" si="258"/>
        <v>500</v>
      </c>
      <c r="B501" s="113">
        <v>7.0994110463451707E-2</v>
      </c>
      <c r="C501" s="88"/>
      <c r="D501" s="88"/>
      <c r="E501" s="194">
        <f t="shared" si="261"/>
        <v>6.2355531519769171E-2</v>
      </c>
      <c r="F501" s="89">
        <f t="shared" si="274"/>
        <v>8.1550475760272644E-3</v>
      </c>
      <c r="G501" s="113">
        <v>0.16697245723985263</v>
      </c>
      <c r="H501" s="88"/>
      <c r="I501" s="84">
        <f t="shared" si="262"/>
        <v>19922.984097548462</v>
      </c>
      <c r="J501" s="84">
        <f t="shared" si="263"/>
        <v>20017.477842591441</v>
      </c>
      <c r="K501" s="84">
        <f t="shared" si="264"/>
        <v>20111.97158763442</v>
      </c>
      <c r="L501" s="84">
        <f t="shared" si="265"/>
        <v>20206.465332677399</v>
      </c>
      <c r="M501" s="108">
        <f>IF(T501&lt;&gt;0,(((G501+1)*('Data Raw'!$N$1007-'Data Raw'!$N$1008)/2+'Data Raw'!$N$1008)*'Data Raw'!$M$1010+'Data Raw'!$M$1009)*AE501+AE501)</f>
        <v>20300.959077720378</v>
      </c>
      <c r="N501" s="84">
        <f t="shared" si="266"/>
        <v>20395.452822763356</v>
      </c>
      <c r="O501" s="84">
        <f t="shared" si="267"/>
        <v>20489.946567806335</v>
      </c>
      <c r="P501" s="84">
        <f t="shared" si="268"/>
        <v>20584.440312849314</v>
      </c>
      <c r="Q501" s="84">
        <f t="shared" si="269"/>
        <v>20678.934057892293</v>
      </c>
      <c r="R501" s="166" t="str">
        <f t="shared" si="275"/>
        <v/>
      </c>
      <c r="S501" s="109">
        <f>'Data Raw'!E543</f>
        <v>19817.78</v>
      </c>
      <c r="T501" s="109">
        <f>'Data Raw'!G543</f>
        <v>19867.580000000002</v>
      </c>
      <c r="U501" s="109">
        <f>'Data Raw'!D543</f>
        <v>20297.830000000002</v>
      </c>
      <c r="V501" s="166" t="str">
        <f t="shared" si="276"/>
        <v/>
      </c>
      <c r="W501" s="89">
        <f t="shared" si="259"/>
        <v>433.37907772037579</v>
      </c>
      <c r="X501" s="89">
        <f t="shared" si="260"/>
        <v>187817.42500576351</v>
      </c>
      <c r="Y501" s="89">
        <f t="shared" si="277"/>
        <v>239.67688173267911</v>
      </c>
      <c r="Z501" s="109">
        <f t="shared" si="270"/>
        <v>480.05000000000291</v>
      </c>
      <c r="AA501" s="89">
        <f t="shared" si="278"/>
        <v>324.97562063180339</v>
      </c>
      <c r="AB501" s="89">
        <f t="shared" si="279"/>
        <v>19997.869592873463</v>
      </c>
      <c r="AC501" s="89">
        <f t="shared" si="282"/>
        <v>20506.390407126539</v>
      </c>
      <c r="AD501" s="89" t="str">
        <f t="shared" si="283"/>
        <v/>
      </c>
      <c r="AE501" s="89">
        <f>'Data Raw'!C543</f>
        <v>20252.13</v>
      </c>
      <c r="AF501" s="89"/>
      <c r="AG501" s="89">
        <f t="shared" si="254"/>
        <v>-384.54999999999927</v>
      </c>
      <c r="AH501" s="89">
        <f t="shared" si="255"/>
        <v>48.829077720376517</v>
      </c>
      <c r="AI501" s="109">
        <f t="shared" si="256"/>
        <v>1</v>
      </c>
      <c r="AJ501" s="109">
        <f t="shared" si="271"/>
        <v>47.246872521489571</v>
      </c>
      <c r="AK501" s="88"/>
      <c r="AL501" s="191" t="str">
        <f t="shared" si="272"/>
        <v/>
      </c>
      <c r="AM501" s="191">
        <f t="shared" si="273"/>
        <v>-384.54999999999927</v>
      </c>
      <c r="AN501" s="88"/>
      <c r="AO501" s="191"/>
      <c r="AP501" s="191">
        <f t="shared" si="257"/>
        <v>147878.70249999943</v>
      </c>
      <c r="AQ501" s="191">
        <f t="shared" si="280"/>
        <v>171.04200270408896</v>
      </c>
      <c r="AR501" s="191">
        <f t="shared" si="281"/>
        <v>-68.634879028590149</v>
      </c>
      <c r="AS501" s="250">
        <f t="shared" si="284"/>
        <v>0</v>
      </c>
      <c r="AT501" s="250">
        <f t="shared" si="285"/>
        <v>0</v>
      </c>
      <c r="AU501" s="250">
        <f t="shared" si="286"/>
        <v>0</v>
      </c>
      <c r="AV501" s="250">
        <f t="shared" si="287"/>
        <v>0</v>
      </c>
      <c r="AW501" s="250">
        <f t="shared" si="288"/>
        <v>0</v>
      </c>
      <c r="AX501" s="250">
        <f t="shared" si="289"/>
        <v>0</v>
      </c>
      <c r="AY501" s="89"/>
      <c r="AZ501" s="111"/>
      <c r="BA501" s="111"/>
      <c r="BB501" s="111"/>
      <c r="BC501" s="111"/>
      <c r="BD501" s="111"/>
      <c r="BE501" s="111"/>
      <c r="BF501" s="111"/>
      <c r="BG501" s="111"/>
      <c r="BH501" s="89"/>
      <c r="BI501" s="89"/>
      <c r="BJ501" s="89"/>
      <c r="BK501" s="89"/>
      <c r="BL501" s="89"/>
    </row>
    <row r="502" spans="1:64" x14ac:dyDescent="0.25">
      <c r="A502" s="86">
        <f t="shared" si="258"/>
        <v>501</v>
      </c>
      <c r="B502" s="113">
        <v>1.4469298058631471E-3</v>
      </c>
      <c r="C502" s="88"/>
      <c r="D502" s="88"/>
      <c r="E502" s="194">
        <f t="shared" si="261"/>
        <v>-6.9547180657588553E-2</v>
      </c>
      <c r="F502" s="89">
        <f t="shared" si="274"/>
        <v>-2.94527074306071E-3</v>
      </c>
      <c r="G502" s="113">
        <v>0.11336233830560601</v>
      </c>
      <c r="H502" s="88"/>
      <c r="I502" s="84">
        <f t="shared" si="262"/>
        <v>19343.519867108243</v>
      </c>
      <c r="J502" s="84">
        <f t="shared" si="263"/>
        <v>19463.35830797458</v>
      </c>
      <c r="K502" s="84">
        <f t="shared" si="264"/>
        <v>19583.196748840921</v>
      </c>
      <c r="L502" s="84">
        <f t="shared" si="265"/>
        <v>19703.035189707258</v>
      </c>
      <c r="M502" s="108">
        <f>IF(T502&lt;&gt;0,(((G502+1)*('Data Raw'!$N$1007-'Data Raw'!$N$1008)/2+'Data Raw'!$N$1008)*'Data Raw'!$M$1010+'Data Raw'!$M$1009)*AE502+AE502)</f>
        <v>19822.873630573598</v>
      </c>
      <c r="N502" s="84">
        <f t="shared" si="266"/>
        <v>19942.712071439939</v>
      </c>
      <c r="O502" s="84">
        <f t="shared" si="267"/>
        <v>20062.550512306276</v>
      </c>
      <c r="P502" s="84">
        <f t="shared" si="268"/>
        <v>20182.388953172616</v>
      </c>
      <c r="Q502" s="84">
        <f t="shared" si="269"/>
        <v>20302.227394038953</v>
      </c>
      <c r="R502" s="166" t="str">
        <f t="shared" si="275"/>
        <v/>
      </c>
      <c r="S502" s="109">
        <f>'Data Raw'!E544</f>
        <v>19696.59</v>
      </c>
      <c r="T502" s="109">
        <f>'Data Raw'!G544</f>
        <v>19762.2</v>
      </c>
      <c r="U502" s="109">
        <f>'Data Raw'!D544</f>
        <v>19880.03</v>
      </c>
      <c r="V502" s="166">
        <f t="shared" si="276"/>
        <v>1</v>
      </c>
      <c r="W502" s="89">
        <f t="shared" si="259"/>
        <v>60.67363057359762</v>
      </c>
      <c r="X502" s="89">
        <f t="shared" si="260"/>
        <v>3681.2894469814</v>
      </c>
      <c r="Y502" s="89">
        <f t="shared" si="277"/>
        <v>223.07952946669852</v>
      </c>
      <c r="Z502" s="109">
        <f t="shared" si="270"/>
        <v>183.43999999999869</v>
      </c>
      <c r="AA502" s="89">
        <f t="shared" si="278"/>
        <v>304.75624625583129</v>
      </c>
      <c r="AB502" s="89">
        <f t="shared" si="279"/>
        <v>19584.270722462967</v>
      </c>
      <c r="AC502" s="89">
        <f t="shared" si="282"/>
        <v>20136.729277537033</v>
      </c>
      <c r="AD502" s="89">
        <f t="shared" si="283"/>
        <v>1</v>
      </c>
      <c r="AE502" s="89">
        <f>'Data Raw'!C544</f>
        <v>19860.5</v>
      </c>
      <c r="AF502" s="89"/>
      <c r="AG502" s="89">
        <f t="shared" si="254"/>
        <v>-98.299999999999272</v>
      </c>
      <c r="AH502" s="89">
        <f t="shared" si="255"/>
        <v>-37.626369426401652</v>
      </c>
      <c r="AI502" s="109">
        <f t="shared" si="256"/>
        <v>-1</v>
      </c>
      <c r="AJ502" s="109">
        <f t="shared" si="271"/>
        <v>50</v>
      </c>
      <c r="AK502" s="88"/>
      <c r="AL502" s="191">
        <f t="shared" si="272"/>
        <v>384.54999999999927</v>
      </c>
      <c r="AM502" s="191" t="str">
        <f t="shared" si="273"/>
        <v/>
      </c>
      <c r="AN502" s="88"/>
      <c r="AO502" s="191"/>
      <c r="AP502" s="191">
        <f t="shared" si="257"/>
        <v>9662.8899999998575</v>
      </c>
      <c r="AQ502" s="191">
        <f t="shared" si="280"/>
        <v>162.95955795919011</v>
      </c>
      <c r="AR502" s="191">
        <f t="shared" si="281"/>
        <v>-60.11997150750841</v>
      </c>
      <c r="AS502" s="250">
        <f t="shared" si="284"/>
        <v>0</v>
      </c>
      <c r="AT502" s="250">
        <f t="shared" si="285"/>
        <v>0</v>
      </c>
      <c r="AU502" s="250">
        <f t="shared" si="286"/>
        <v>1</v>
      </c>
      <c r="AV502" s="250">
        <f t="shared" si="287"/>
        <v>0</v>
      </c>
      <c r="AW502" s="250">
        <f t="shared" si="288"/>
        <v>0</v>
      </c>
      <c r="AX502" s="250">
        <f t="shared" si="289"/>
        <v>0</v>
      </c>
      <c r="AY502" s="89"/>
      <c r="AZ502" s="111"/>
      <c r="BA502" s="111"/>
      <c r="BB502" s="111"/>
      <c r="BC502" s="111"/>
      <c r="BD502" s="111"/>
      <c r="BE502" s="111"/>
      <c r="BF502" s="111"/>
      <c r="BG502" s="111"/>
      <c r="BH502" s="89"/>
      <c r="BI502" s="89"/>
      <c r="BJ502" s="89"/>
      <c r="BK502" s="89"/>
      <c r="BL502" s="89"/>
    </row>
    <row r="503" spans="1:64" x14ac:dyDescent="0.25">
      <c r="A503" s="86">
        <f t="shared" si="258"/>
        <v>502</v>
      </c>
      <c r="B503" s="113">
        <v>9.7865143903522515E-4</v>
      </c>
      <c r="C503" s="88"/>
      <c r="D503" s="88"/>
      <c r="E503" s="194">
        <f t="shared" si="261"/>
        <v>-4.6827836682792191E-4</v>
      </c>
      <c r="F503" s="89">
        <f t="shared" si="274"/>
        <v>-2.5914146893131693E-3</v>
      </c>
      <c r="G503" s="113">
        <v>0.10599433332050508</v>
      </c>
      <c r="H503" s="88"/>
      <c r="I503" s="84">
        <f t="shared" si="262"/>
        <v>19347.48574214007</v>
      </c>
      <c r="J503" s="84">
        <f t="shared" si="263"/>
        <v>19459.025506873415</v>
      </c>
      <c r="K503" s="84">
        <f t="shared" si="264"/>
        <v>19570.565271606767</v>
      </c>
      <c r="L503" s="84">
        <f t="shared" si="265"/>
        <v>19682.105036340115</v>
      </c>
      <c r="M503" s="108">
        <f>IF(T503&lt;&gt;0,(((G503+1)*('Data Raw'!$N$1007-'Data Raw'!$N$1008)/2+'Data Raw'!$N$1008)*'Data Raw'!$M$1010+'Data Raw'!$M$1009)*AE503+AE503)</f>
        <v>19793.644801073464</v>
      </c>
      <c r="N503" s="84">
        <f t="shared" si="266"/>
        <v>19905.184565806812</v>
      </c>
      <c r="O503" s="84">
        <f t="shared" si="267"/>
        <v>20016.724330540161</v>
      </c>
      <c r="P503" s="84">
        <f t="shared" si="268"/>
        <v>20128.264095273513</v>
      </c>
      <c r="Q503" s="84">
        <f t="shared" si="269"/>
        <v>20239.803860006858</v>
      </c>
      <c r="R503" s="166" t="str">
        <f t="shared" si="275"/>
        <v/>
      </c>
      <c r="S503" s="109">
        <f>'Data Raw'!E545</f>
        <v>19567.62</v>
      </c>
      <c r="T503" s="109">
        <f>'Data Raw'!G545</f>
        <v>19743.79</v>
      </c>
      <c r="U503" s="109">
        <f>'Data Raw'!D545</f>
        <v>19854.490000000002</v>
      </c>
      <c r="V503" s="166">
        <f t="shared" si="276"/>
        <v>1</v>
      </c>
      <c r="W503" s="89">
        <f t="shared" si="259"/>
        <v>49.854801073463022</v>
      </c>
      <c r="X503" s="89">
        <f t="shared" si="260"/>
        <v>2485.5011900745699</v>
      </c>
      <c r="Y503" s="89">
        <f t="shared" si="277"/>
        <v>207.38933709763529</v>
      </c>
      <c r="Z503" s="109">
        <f t="shared" si="270"/>
        <v>286.87000000000262</v>
      </c>
      <c r="AA503" s="89">
        <f t="shared" si="278"/>
        <v>302.20106821928431</v>
      </c>
      <c r="AB503" s="89">
        <f t="shared" si="279"/>
        <v>19583.937190682544</v>
      </c>
      <c r="AC503" s="89">
        <f t="shared" si="282"/>
        <v>20102.022809317456</v>
      </c>
      <c r="AD503" s="89">
        <f t="shared" si="283"/>
        <v>1</v>
      </c>
      <c r="AE503" s="89">
        <f>'Data Raw'!C545</f>
        <v>19842.98</v>
      </c>
      <c r="AF503" s="89"/>
      <c r="AG503" s="89">
        <f t="shared" si="254"/>
        <v>-99.18999999999869</v>
      </c>
      <c r="AH503" s="89">
        <f t="shared" si="255"/>
        <v>-49.335198926535668</v>
      </c>
      <c r="AI503" s="109">
        <f t="shared" si="256"/>
        <v>-1</v>
      </c>
      <c r="AJ503" s="109">
        <f t="shared" si="271"/>
        <v>50</v>
      </c>
      <c r="AK503" s="88"/>
      <c r="AL503" s="191">
        <f t="shared" si="272"/>
        <v>98.299999999999272</v>
      </c>
      <c r="AM503" s="191" t="str">
        <f t="shared" si="273"/>
        <v/>
      </c>
      <c r="AN503" s="88"/>
      <c r="AO503" s="191"/>
      <c r="AP503" s="191">
        <f t="shared" si="257"/>
        <v>9838.65609999974</v>
      </c>
      <c r="AQ503" s="191">
        <f t="shared" si="280"/>
        <v>155.87405151927996</v>
      </c>
      <c r="AR503" s="191">
        <f t="shared" si="281"/>
        <v>-51.515285578355332</v>
      </c>
      <c r="AS503" s="250">
        <f t="shared" si="284"/>
        <v>0</v>
      </c>
      <c r="AT503" s="250">
        <f t="shared" si="285"/>
        <v>0</v>
      </c>
      <c r="AU503" s="250">
        <f t="shared" si="286"/>
        <v>1</v>
      </c>
      <c r="AV503" s="250">
        <f t="shared" si="287"/>
        <v>0</v>
      </c>
      <c r="AW503" s="250">
        <f t="shared" si="288"/>
        <v>0</v>
      </c>
      <c r="AX503" s="250">
        <f t="shared" si="289"/>
        <v>0</v>
      </c>
      <c r="AY503" s="89"/>
      <c r="AZ503" s="111"/>
      <c r="BA503" s="111"/>
      <c r="BB503" s="111"/>
      <c r="BC503" s="111"/>
      <c r="BD503" s="111"/>
      <c r="BE503" s="111"/>
      <c r="BF503" s="111"/>
      <c r="BG503" s="111"/>
      <c r="BH503" s="89"/>
      <c r="BI503" s="89"/>
      <c r="BJ503" s="89"/>
      <c r="BK503" s="89"/>
      <c r="BL503" s="89"/>
    </row>
    <row r="504" spans="1:64" x14ac:dyDescent="0.25">
      <c r="A504" s="86">
        <f t="shared" si="258"/>
        <v>503</v>
      </c>
      <c r="B504" s="113">
        <v>1.0691470881823434E-2</v>
      </c>
      <c r="C504" s="88"/>
      <c r="D504" s="88"/>
      <c r="E504" s="194">
        <f t="shared" si="261"/>
        <v>9.7128194427882081E-3</v>
      </c>
      <c r="F504" s="89">
        <f t="shared" si="274"/>
        <v>-8.3366695615582969E-4</v>
      </c>
      <c r="G504" s="113">
        <v>0.10009998118748813</v>
      </c>
      <c r="H504" s="88"/>
      <c r="I504" s="84">
        <f t="shared" si="262"/>
        <v>19377.309329114272</v>
      </c>
      <c r="J504" s="84">
        <f t="shared" si="263"/>
        <v>19481.003997663094</v>
      </c>
      <c r="K504" s="84">
        <f t="shared" si="264"/>
        <v>19584.698666211909</v>
      </c>
      <c r="L504" s="84">
        <f t="shared" si="265"/>
        <v>19688.393334760727</v>
      </c>
      <c r="M504" s="108">
        <f>IF(T504&lt;&gt;0,(((G504+1)*('Data Raw'!$N$1007-'Data Raw'!$N$1008)/2+'Data Raw'!$N$1008)*'Data Raw'!$M$1010+'Data Raw'!$M$1009)*AE504+AE504)</f>
        <v>19792.088003309545</v>
      </c>
      <c r="N504" s="84">
        <f t="shared" si="266"/>
        <v>19895.782671858364</v>
      </c>
      <c r="O504" s="84">
        <f t="shared" si="267"/>
        <v>19999.477340407182</v>
      </c>
      <c r="P504" s="84">
        <f t="shared" si="268"/>
        <v>20103.172008955997</v>
      </c>
      <c r="Q504" s="84">
        <f t="shared" si="269"/>
        <v>20206.866677504819</v>
      </c>
      <c r="R504" s="166" t="str">
        <f t="shared" si="275"/>
        <v/>
      </c>
      <c r="S504" s="109">
        <f>'Data Raw'!E546</f>
        <v>19596.490000000002</v>
      </c>
      <c r="T504" s="109">
        <f>'Data Raw'!G546</f>
        <v>19627.240000000002</v>
      </c>
      <c r="U504" s="109">
        <f>'Data Raw'!D546</f>
        <v>19853.37</v>
      </c>
      <c r="V504" s="166">
        <f t="shared" si="276"/>
        <v>1</v>
      </c>
      <c r="W504" s="89">
        <f t="shared" si="259"/>
        <v>164.84800330954386</v>
      </c>
      <c r="X504" s="89">
        <f t="shared" si="260"/>
        <v>27174.864195143382</v>
      </c>
      <c r="Y504" s="89">
        <f t="shared" si="277"/>
        <v>201.86165242771136</v>
      </c>
      <c r="Z504" s="109">
        <f t="shared" si="270"/>
        <v>256.87999999999738</v>
      </c>
      <c r="AA504" s="89">
        <f t="shared" si="278"/>
        <v>295.7266299022433</v>
      </c>
      <c r="AB504" s="89">
        <f t="shared" si="279"/>
        <v>19593.969092013609</v>
      </c>
      <c r="AC504" s="89">
        <f t="shared" si="282"/>
        <v>20107.710907986391</v>
      </c>
      <c r="AD504" s="89">
        <f t="shared" si="283"/>
        <v>1</v>
      </c>
      <c r="AE504" s="89">
        <f>'Data Raw'!C546</f>
        <v>19850.84</v>
      </c>
      <c r="AF504" s="89"/>
      <c r="AG504" s="89">
        <f t="shared" si="254"/>
        <v>-223.59999999999854</v>
      </c>
      <c r="AH504" s="89">
        <f t="shared" si="255"/>
        <v>-58.751996690454689</v>
      </c>
      <c r="AI504" s="109">
        <f t="shared" si="256"/>
        <v>-1</v>
      </c>
      <c r="AJ504" s="109">
        <f t="shared" si="271"/>
        <v>50</v>
      </c>
      <c r="AK504" s="88"/>
      <c r="AL504" s="191">
        <f t="shared" si="272"/>
        <v>99.18999999999869</v>
      </c>
      <c r="AM504" s="191" t="str">
        <f t="shared" si="273"/>
        <v/>
      </c>
      <c r="AN504" s="88"/>
      <c r="AO504" s="191"/>
      <c r="AP504" s="191">
        <f t="shared" si="257"/>
        <v>49996.959999999352</v>
      </c>
      <c r="AQ504" s="191">
        <f t="shared" si="280"/>
        <v>163.39915690602649</v>
      </c>
      <c r="AR504" s="191">
        <f t="shared" si="281"/>
        <v>-38.462495521684872</v>
      </c>
      <c r="AS504" s="250">
        <f t="shared" si="284"/>
        <v>0</v>
      </c>
      <c r="AT504" s="250">
        <f t="shared" si="285"/>
        <v>0</v>
      </c>
      <c r="AU504" s="250">
        <f t="shared" si="286"/>
        <v>1</v>
      </c>
      <c r="AV504" s="250">
        <f t="shared" si="287"/>
        <v>0</v>
      </c>
      <c r="AW504" s="250">
        <f t="shared" si="288"/>
        <v>0</v>
      </c>
      <c r="AX504" s="250">
        <f t="shared" si="289"/>
        <v>0</v>
      </c>
      <c r="AY504" s="89"/>
      <c r="AZ504" s="111"/>
      <c r="BA504" s="111"/>
      <c r="BB504" s="111"/>
      <c r="BC504" s="111"/>
      <c r="BD504" s="111"/>
      <c r="BE504" s="111"/>
      <c r="BF504" s="111"/>
      <c r="BG504" s="111"/>
      <c r="BH504" s="89"/>
      <c r="BI504" s="89"/>
      <c r="BJ504" s="89"/>
      <c r="BK504" s="89"/>
      <c r="BL504" s="89"/>
    </row>
    <row r="505" spans="1:64" x14ac:dyDescent="0.25">
      <c r="A505" s="86">
        <f t="shared" si="258"/>
        <v>504</v>
      </c>
      <c r="B505" s="113">
        <v>0.11725296773375347</v>
      </c>
      <c r="C505" s="88"/>
      <c r="D505" s="88"/>
      <c r="E505" s="194">
        <f t="shared" si="261"/>
        <v>0.10656149685193005</v>
      </c>
      <c r="F505" s="89">
        <f t="shared" si="274"/>
        <v>1.4508499302142153E-2</v>
      </c>
      <c r="G505" s="113">
        <v>7.8991686996160923E-2</v>
      </c>
      <c r="H505" s="88"/>
      <c r="I505" s="84">
        <f t="shared" si="262"/>
        <v>19030.448626729692</v>
      </c>
      <c r="J505" s="84">
        <f t="shared" si="263"/>
        <v>19131.379452943551</v>
      </c>
      <c r="K505" s="84">
        <f t="shared" si="264"/>
        <v>19232.310279157406</v>
      </c>
      <c r="L505" s="84">
        <f t="shared" si="265"/>
        <v>19333.241105371264</v>
      </c>
      <c r="M505" s="108">
        <f>IF(T505&lt;&gt;0,(((G505+1)*('Data Raw'!$N$1007-'Data Raw'!$N$1008)/2+'Data Raw'!$N$1008)*'Data Raw'!$M$1010+'Data Raw'!$M$1009)*AE505+AE505)</f>
        <v>19434.171931585119</v>
      </c>
      <c r="N505" s="84">
        <f t="shared" si="266"/>
        <v>19535.102757798973</v>
      </c>
      <c r="O505" s="84">
        <f t="shared" si="267"/>
        <v>19636.033584012832</v>
      </c>
      <c r="P505" s="84">
        <f t="shared" si="268"/>
        <v>19736.964410226687</v>
      </c>
      <c r="Q505" s="84">
        <f t="shared" si="269"/>
        <v>19837.895236440545</v>
      </c>
      <c r="R505" s="166" t="str">
        <f t="shared" si="275"/>
        <v/>
      </c>
      <c r="S505" s="109">
        <f>'Data Raw'!E547</f>
        <v>19498.04</v>
      </c>
      <c r="T505" s="109">
        <f>'Data Raw'!G547</f>
        <v>19971.13</v>
      </c>
      <c r="U505" s="109">
        <f>'Data Raw'!D547</f>
        <v>20063.349999999999</v>
      </c>
      <c r="V505" s="166" t="str">
        <f t="shared" si="276"/>
        <v/>
      </c>
      <c r="W505" s="89">
        <f t="shared" si="259"/>
        <v>-536.95806841488229</v>
      </c>
      <c r="X505" s="89">
        <f t="shared" si="260"/>
        <v>288323.96723584144</v>
      </c>
      <c r="Y505" s="89">
        <f t="shared" si="277"/>
        <v>275.89147130216628</v>
      </c>
      <c r="Z505" s="109">
        <f t="shared" si="270"/>
        <v>565.30999999999767</v>
      </c>
      <c r="AA505" s="89">
        <f t="shared" si="278"/>
        <v>334.2385399162082</v>
      </c>
      <c r="AB505" s="89">
        <f t="shared" si="279"/>
        <v>19273.692364583094</v>
      </c>
      <c r="AC505" s="89">
        <f t="shared" si="282"/>
        <v>19776.427635416909</v>
      </c>
      <c r="AD505" s="89" t="str">
        <f t="shared" si="283"/>
        <v/>
      </c>
      <c r="AE505" s="89">
        <f>'Data Raw'!C547</f>
        <v>19525.060000000001</v>
      </c>
      <c r="AF505" s="89"/>
      <c r="AG505" s="89">
        <f t="shared" si="254"/>
        <v>446.06999999999971</v>
      </c>
      <c r="AH505" s="89">
        <f t="shared" si="255"/>
        <v>-90.888068414882582</v>
      </c>
      <c r="AI505" s="109">
        <f t="shared" si="256"/>
        <v>-1</v>
      </c>
      <c r="AJ505" s="109">
        <f t="shared" si="271"/>
        <v>50</v>
      </c>
      <c r="AK505" s="88"/>
      <c r="AL505" s="191" t="str">
        <f t="shared" si="272"/>
        <v/>
      </c>
      <c r="AM505" s="191">
        <f t="shared" si="273"/>
        <v>-446.06999999999971</v>
      </c>
      <c r="AN505" s="88"/>
      <c r="AO505" s="191"/>
      <c r="AP505" s="191">
        <f t="shared" si="257"/>
        <v>198978.44489999974</v>
      </c>
      <c r="AQ505" s="191">
        <f t="shared" si="280"/>
        <v>194.8070283609124</v>
      </c>
      <c r="AR505" s="191">
        <f t="shared" si="281"/>
        <v>-81.084442941253883</v>
      </c>
      <c r="AS505" s="250">
        <f t="shared" si="284"/>
        <v>0</v>
      </c>
      <c r="AT505" s="250">
        <f t="shared" si="285"/>
        <v>0</v>
      </c>
      <c r="AU505" s="250">
        <f t="shared" si="286"/>
        <v>0</v>
      </c>
      <c r="AV505" s="250">
        <f t="shared" si="287"/>
        <v>0</v>
      </c>
      <c r="AW505" s="250">
        <f t="shared" si="288"/>
        <v>0</v>
      </c>
      <c r="AX505" s="250">
        <f t="shared" si="289"/>
        <v>0</v>
      </c>
      <c r="AY505" s="89"/>
      <c r="AZ505" s="111"/>
      <c r="BA505" s="111"/>
      <c r="BB505" s="111"/>
      <c r="BC505" s="111"/>
      <c r="BD505" s="111"/>
      <c r="BE505" s="111"/>
      <c r="BF505" s="111"/>
      <c r="BG505" s="111"/>
      <c r="BH505" s="89"/>
      <c r="BI505" s="89"/>
      <c r="BJ505" s="89"/>
      <c r="BK505" s="89"/>
      <c r="BL505" s="89"/>
    </row>
    <row r="506" spans="1:64" x14ac:dyDescent="0.25">
      <c r="A506" s="86">
        <f t="shared" si="258"/>
        <v>505</v>
      </c>
      <c r="B506" s="113">
        <v>1.868570165372152E-2</v>
      </c>
      <c r="C506" s="88"/>
      <c r="D506" s="88"/>
      <c r="E506" s="194">
        <f t="shared" si="261"/>
        <v>-9.8567266080031954E-2</v>
      </c>
      <c r="F506" s="89">
        <f t="shared" si="274"/>
        <v>-1.6451814667398645E-3</v>
      </c>
      <c r="G506" s="113">
        <v>0.14716218115565372</v>
      </c>
      <c r="H506" s="88"/>
      <c r="I506" s="84">
        <f t="shared" si="262"/>
        <v>19648.048060389909</v>
      </c>
      <c r="J506" s="84">
        <f t="shared" si="263"/>
        <v>19785.993796040992</v>
      </c>
      <c r="K506" s="84">
        <f t="shared" si="264"/>
        <v>19923.939531692075</v>
      </c>
      <c r="L506" s="84">
        <f t="shared" si="265"/>
        <v>20061.885267343157</v>
      </c>
      <c r="M506" s="108">
        <f>IF(T506&lt;&gt;0,(((G506+1)*('Data Raw'!$N$1007-'Data Raw'!$N$1008)/2+'Data Raw'!$N$1008)*'Data Raw'!$M$1010+'Data Raw'!$M$1009)*AE506+AE506)</f>
        <v>20199.83100299424</v>
      </c>
      <c r="N506" s="84">
        <f t="shared" si="266"/>
        <v>20337.776738645323</v>
      </c>
      <c r="O506" s="84">
        <f t="shared" si="267"/>
        <v>20475.722474296406</v>
      </c>
      <c r="P506" s="84">
        <f t="shared" si="268"/>
        <v>20613.668209947489</v>
      </c>
      <c r="Q506" s="84">
        <f t="shared" si="269"/>
        <v>20751.613945598572</v>
      </c>
      <c r="R506" s="166" t="str">
        <f t="shared" si="275"/>
        <v/>
      </c>
      <c r="S506" s="109">
        <f>'Data Raw'!E548</f>
        <v>19891.490000000002</v>
      </c>
      <c r="T506" s="109">
        <f>'Data Raw'!G548</f>
        <v>19978.25</v>
      </c>
      <c r="U506" s="109">
        <f>'Data Raw'!D548</f>
        <v>20183.28</v>
      </c>
      <c r="V506" s="166" t="str">
        <f t="shared" si="276"/>
        <v/>
      </c>
      <c r="W506" s="89">
        <f t="shared" si="259"/>
        <v>221.58100299424041</v>
      </c>
      <c r="X506" s="89">
        <f t="shared" si="260"/>
        <v>49098.14088793358</v>
      </c>
      <c r="Y506" s="89">
        <f t="shared" si="277"/>
        <v>268.80549646580033</v>
      </c>
      <c r="Z506" s="109">
        <f t="shared" si="270"/>
        <v>291.78999999999724</v>
      </c>
      <c r="AA506" s="89">
        <f t="shared" si="278"/>
        <v>328.17446278532088</v>
      </c>
      <c r="AB506" s="89">
        <f t="shared" si="279"/>
        <v>19899.177241071222</v>
      </c>
      <c r="AC506" s="89">
        <f t="shared" si="282"/>
        <v>20467.382758928776</v>
      </c>
      <c r="AD506" s="89">
        <f t="shared" si="283"/>
        <v>1</v>
      </c>
      <c r="AE506" s="89">
        <f>'Data Raw'!C548</f>
        <v>20183.28</v>
      </c>
      <c r="AF506" s="89"/>
      <c r="AG506" s="89">
        <f t="shared" si="254"/>
        <v>-205.02999999999884</v>
      </c>
      <c r="AH506" s="89">
        <f t="shared" si="255"/>
        <v>16.551002994241571</v>
      </c>
      <c r="AI506" s="109">
        <f t="shared" si="256"/>
        <v>1</v>
      </c>
      <c r="AJ506" s="109">
        <f t="shared" si="271"/>
        <v>50</v>
      </c>
      <c r="AK506" s="88"/>
      <c r="AL506" s="191" t="str">
        <f t="shared" si="272"/>
        <v/>
      </c>
      <c r="AM506" s="191">
        <f t="shared" si="273"/>
        <v>-205.02999999999884</v>
      </c>
      <c r="AN506" s="88"/>
      <c r="AO506" s="191"/>
      <c r="AP506" s="191">
        <f t="shared" si="257"/>
        <v>42037.300899999522</v>
      </c>
      <c r="AQ506" s="191">
        <f t="shared" si="280"/>
        <v>195.94291409858869</v>
      </c>
      <c r="AR506" s="191">
        <f t="shared" si="281"/>
        <v>-72.862582367211644</v>
      </c>
      <c r="AS506" s="250">
        <f t="shared" si="284"/>
        <v>0</v>
      </c>
      <c r="AT506" s="250">
        <f t="shared" si="285"/>
        <v>0</v>
      </c>
      <c r="AU506" s="250">
        <f t="shared" si="286"/>
        <v>1</v>
      </c>
      <c r="AV506" s="250">
        <f t="shared" si="287"/>
        <v>0</v>
      </c>
      <c r="AW506" s="250">
        <f t="shared" si="288"/>
        <v>0</v>
      </c>
      <c r="AX506" s="250">
        <f t="shared" si="289"/>
        <v>0</v>
      </c>
      <c r="AY506" s="89"/>
      <c r="AZ506" s="111"/>
      <c r="BA506" s="111"/>
      <c r="BB506" s="111"/>
      <c r="BC506" s="111"/>
      <c r="BD506" s="111"/>
      <c r="BE506" s="111"/>
      <c r="BF506" s="111"/>
      <c r="BG506" s="111"/>
      <c r="BH506" s="89"/>
      <c r="BI506" s="89"/>
      <c r="BJ506" s="89"/>
      <c r="BK506" s="89"/>
      <c r="BL506" s="89"/>
    </row>
    <row r="507" spans="1:64" x14ac:dyDescent="0.25">
      <c r="A507" s="86">
        <f t="shared" si="258"/>
        <v>506</v>
      </c>
      <c r="B507" s="113">
        <v>5.3018157850699417E-2</v>
      </c>
      <c r="C507" s="88"/>
      <c r="D507" s="88"/>
      <c r="E507" s="194">
        <f t="shared" si="261"/>
        <v>3.4332456196977897E-2</v>
      </c>
      <c r="F507" s="89">
        <f t="shared" si="274"/>
        <v>3.4944810566483872E-3</v>
      </c>
      <c r="G507" s="113">
        <v>0.12040567856126896</v>
      </c>
      <c r="H507" s="88"/>
      <c r="I507" s="84">
        <f t="shared" si="262"/>
        <v>19392.000089006651</v>
      </c>
      <c r="J507" s="84">
        <f t="shared" si="263"/>
        <v>19526.402837239551</v>
      </c>
      <c r="K507" s="84">
        <f t="shared" si="264"/>
        <v>19660.805585472452</v>
      </c>
      <c r="L507" s="84">
        <f t="shared" si="265"/>
        <v>19795.208333705352</v>
      </c>
      <c r="M507" s="108">
        <f>IF(T507&lt;&gt;0,(((G507+1)*('Data Raw'!$N$1007-'Data Raw'!$N$1008)/2+'Data Raw'!$N$1008)*'Data Raw'!$M$1010+'Data Raw'!$M$1009)*AE507+AE507)</f>
        <v>19929.611081938252</v>
      </c>
      <c r="N507" s="84">
        <f t="shared" si="266"/>
        <v>20064.013830171152</v>
      </c>
      <c r="O507" s="84">
        <f t="shared" si="267"/>
        <v>20198.416578404052</v>
      </c>
      <c r="P507" s="84">
        <f t="shared" si="268"/>
        <v>20332.819326636953</v>
      </c>
      <c r="Q507" s="84">
        <f t="shared" si="269"/>
        <v>20467.222074869853</v>
      </c>
      <c r="R507" s="166" t="str">
        <f t="shared" si="275"/>
        <v/>
      </c>
      <c r="S507" s="109">
        <f>'Data Raw'!E549</f>
        <v>19538.09</v>
      </c>
      <c r="T507" s="109">
        <f>'Data Raw'!G549</f>
        <v>19560.57</v>
      </c>
      <c r="U507" s="109">
        <f>'Data Raw'!D549</f>
        <v>19987.93</v>
      </c>
      <c r="V507" s="166">
        <f t="shared" si="276"/>
        <v>1</v>
      </c>
      <c r="W507" s="89">
        <f t="shared" si="259"/>
        <v>369.04108193825232</v>
      </c>
      <c r="X507" s="89">
        <f t="shared" si="260"/>
        <v>136191.32015815587</v>
      </c>
      <c r="Y507" s="89">
        <f t="shared" si="277"/>
        <v>285.28924914386909</v>
      </c>
      <c r="Z507" s="109">
        <f t="shared" si="270"/>
        <v>449.84000000000015</v>
      </c>
      <c r="AA507" s="89">
        <f t="shared" si="278"/>
        <v>345.55525381598937</v>
      </c>
      <c r="AB507" s="89">
        <f t="shared" si="279"/>
        <v>19677.181706632477</v>
      </c>
      <c r="AC507" s="89">
        <f t="shared" si="282"/>
        <v>20235.078293367525</v>
      </c>
      <c r="AD507" s="89" t="str">
        <f t="shared" si="283"/>
        <v/>
      </c>
      <c r="AE507" s="89">
        <f>'Data Raw'!C549</f>
        <v>19956.13</v>
      </c>
      <c r="AF507" s="89"/>
      <c r="AG507" s="89">
        <f t="shared" si="254"/>
        <v>-395.56000000000131</v>
      </c>
      <c r="AH507" s="89">
        <f t="shared" si="255"/>
        <v>-26.518918061748991</v>
      </c>
      <c r="AI507" s="109">
        <f t="shared" si="256"/>
        <v>-1</v>
      </c>
      <c r="AJ507" s="109">
        <f t="shared" si="271"/>
        <v>50</v>
      </c>
      <c r="AK507" s="88"/>
      <c r="AL507" s="191">
        <f t="shared" si="272"/>
        <v>205.02999999999884</v>
      </c>
      <c r="AM507" s="191" t="str">
        <f t="shared" si="273"/>
        <v/>
      </c>
      <c r="AN507" s="88"/>
      <c r="AO507" s="191"/>
      <c r="AP507" s="191">
        <f t="shared" si="257"/>
        <v>156467.71360000104</v>
      </c>
      <c r="AQ507" s="191">
        <f t="shared" si="280"/>
        <v>218.12259030985675</v>
      </c>
      <c r="AR507" s="191">
        <f t="shared" si="281"/>
        <v>-67.166658834012338</v>
      </c>
      <c r="AS507" s="250">
        <f t="shared" si="284"/>
        <v>0</v>
      </c>
      <c r="AT507" s="250">
        <f t="shared" si="285"/>
        <v>1</v>
      </c>
      <c r="AU507" s="250">
        <f t="shared" si="286"/>
        <v>0</v>
      </c>
      <c r="AV507" s="250">
        <f t="shared" si="287"/>
        <v>0</v>
      </c>
      <c r="AW507" s="250">
        <f t="shared" si="288"/>
        <v>0</v>
      </c>
      <c r="AX507" s="250">
        <f t="shared" si="289"/>
        <v>0</v>
      </c>
      <c r="AY507" s="89"/>
      <c r="AZ507" s="111"/>
      <c r="BA507" s="111"/>
      <c r="BB507" s="111"/>
      <c r="BC507" s="111"/>
      <c r="BD507" s="111"/>
      <c r="BE507" s="111"/>
      <c r="BF507" s="111"/>
      <c r="BG507" s="111"/>
      <c r="BH507" s="89"/>
      <c r="BI507" s="89"/>
      <c r="BJ507" s="89"/>
      <c r="BK507" s="89"/>
      <c r="BL507" s="89"/>
    </row>
    <row r="508" spans="1:64" x14ac:dyDescent="0.25">
      <c r="A508" s="86">
        <f t="shared" si="258"/>
        <v>507</v>
      </c>
      <c r="B508" s="113">
        <v>6.2628070097098254E-3</v>
      </c>
      <c r="C508" s="88"/>
      <c r="D508" s="88"/>
      <c r="E508" s="194">
        <f t="shared" si="261"/>
        <v>-4.6755350840989592E-2</v>
      </c>
      <c r="F508" s="89">
        <f t="shared" si="274"/>
        <v>-3.684066357299896E-3</v>
      </c>
      <c r="G508" s="113">
        <v>7.3309379823870063E-2</v>
      </c>
      <c r="H508" s="88"/>
      <c r="I508" s="84">
        <f t="shared" si="262"/>
        <v>19031.444785025978</v>
      </c>
      <c r="J508" s="84">
        <f t="shared" si="263"/>
        <v>19174.089409597913</v>
      </c>
      <c r="K508" s="84">
        <f t="shared" si="264"/>
        <v>19316.734034169847</v>
      </c>
      <c r="L508" s="84">
        <f t="shared" si="265"/>
        <v>19459.378658741782</v>
      </c>
      <c r="M508" s="108">
        <f>IF(T508&lt;&gt;0,(((G508+1)*('Data Raw'!$N$1007-'Data Raw'!$N$1008)/2+'Data Raw'!$N$1008)*'Data Raw'!$M$1010+'Data Raw'!$M$1009)*AE508+AE508)</f>
        <v>19602.023283313716</v>
      </c>
      <c r="N508" s="84">
        <f t="shared" si="266"/>
        <v>19744.66790788565</v>
      </c>
      <c r="O508" s="84">
        <f t="shared" si="267"/>
        <v>19887.312532457585</v>
      </c>
      <c r="P508" s="84">
        <f t="shared" si="268"/>
        <v>20029.957157029519</v>
      </c>
      <c r="Q508" s="84">
        <f t="shared" si="269"/>
        <v>20172.601781601454</v>
      </c>
      <c r="R508" s="166" t="str">
        <f t="shared" si="275"/>
        <v/>
      </c>
      <c r="S508" s="109">
        <f>'Data Raw'!E550</f>
        <v>19630.759999999998</v>
      </c>
      <c r="T508" s="109">
        <f>'Data Raw'!G550</f>
        <v>19727.25</v>
      </c>
      <c r="U508" s="109">
        <f>'Data Raw'!D550</f>
        <v>19894.23</v>
      </c>
      <c r="V508" s="166" t="str">
        <f t="shared" si="276"/>
        <v/>
      </c>
      <c r="W508" s="89">
        <f t="shared" si="259"/>
        <v>-125.22671668628391</v>
      </c>
      <c r="X508" s="89">
        <f t="shared" si="260"/>
        <v>15681.730572026816</v>
      </c>
      <c r="Y508" s="89">
        <f t="shared" si="277"/>
        <v>268.33387109411251</v>
      </c>
      <c r="Z508" s="109">
        <f t="shared" si="270"/>
        <v>263.47000000000116</v>
      </c>
      <c r="AA508" s="89">
        <f t="shared" si="278"/>
        <v>333.82878898513388</v>
      </c>
      <c r="AB508" s="89">
        <f t="shared" si="279"/>
        <v>19409.008034256407</v>
      </c>
      <c r="AC508" s="89">
        <f t="shared" si="282"/>
        <v>19996.451965743592</v>
      </c>
      <c r="AD508" s="89">
        <f t="shared" si="283"/>
        <v>1</v>
      </c>
      <c r="AE508" s="89">
        <f>'Data Raw'!C550</f>
        <v>19702.73</v>
      </c>
      <c r="AF508" s="89"/>
      <c r="AG508" s="89">
        <f t="shared" si="254"/>
        <v>24.520000000000437</v>
      </c>
      <c r="AH508" s="89">
        <f t="shared" si="255"/>
        <v>-100.70671668628347</v>
      </c>
      <c r="AI508" s="109">
        <f t="shared" si="256"/>
        <v>-1</v>
      </c>
      <c r="AJ508" s="109">
        <f t="shared" si="271"/>
        <v>50</v>
      </c>
      <c r="AK508" s="88"/>
      <c r="AL508" s="191" t="str">
        <f t="shared" si="272"/>
        <v/>
      </c>
      <c r="AM508" s="191">
        <f t="shared" si="273"/>
        <v>-24.520000000000437</v>
      </c>
      <c r="AN508" s="88"/>
      <c r="AO508" s="191"/>
      <c r="AP508" s="191">
        <f t="shared" si="257"/>
        <v>601.2304000000214</v>
      </c>
      <c r="AQ508" s="191">
        <f t="shared" si="280"/>
        <v>196.61119138653936</v>
      </c>
      <c r="AR508" s="191">
        <f t="shared" si="281"/>
        <v>-71.72267970757315</v>
      </c>
      <c r="AS508" s="250">
        <f t="shared" si="284"/>
        <v>0</v>
      </c>
      <c r="AT508" s="250">
        <f t="shared" si="285"/>
        <v>0</v>
      </c>
      <c r="AU508" s="250">
        <f t="shared" si="286"/>
        <v>0</v>
      </c>
      <c r="AV508" s="250">
        <f t="shared" si="287"/>
        <v>1</v>
      </c>
      <c r="AW508" s="250">
        <f t="shared" si="288"/>
        <v>0</v>
      </c>
      <c r="AX508" s="250">
        <f t="shared" si="289"/>
        <v>0</v>
      </c>
      <c r="AY508" s="89"/>
      <c r="AZ508" s="111"/>
      <c r="BA508" s="111"/>
      <c r="BB508" s="111"/>
      <c r="BC508" s="111"/>
      <c r="BD508" s="111"/>
      <c r="BE508" s="111"/>
      <c r="BF508" s="111"/>
      <c r="BG508" s="111"/>
      <c r="BH508" s="89"/>
      <c r="BI508" s="89"/>
      <c r="BJ508" s="89"/>
      <c r="BK508" s="89"/>
      <c r="BL508" s="89"/>
    </row>
    <row r="509" spans="1:64" x14ac:dyDescent="0.25">
      <c r="A509" s="86">
        <f t="shared" si="258"/>
        <v>508</v>
      </c>
      <c r="B509" s="113">
        <v>5.11209271693664E-5</v>
      </c>
      <c r="C509" s="88"/>
      <c r="D509" s="88"/>
      <c r="E509" s="194">
        <f t="shared" si="261"/>
        <v>-6.211686082540459E-3</v>
      </c>
      <c r="F509" s="89">
        <f t="shared" si="274"/>
        <v>-4.0451548894771192E-3</v>
      </c>
      <c r="G509" s="113">
        <v>8.9976372103724958E-2</v>
      </c>
      <c r="H509" s="88"/>
      <c r="I509" s="84">
        <f t="shared" si="262"/>
        <v>18925.120110779451</v>
      </c>
      <c r="J509" s="84">
        <f t="shared" si="263"/>
        <v>19059.28704632651</v>
      </c>
      <c r="K509" s="84">
        <f t="shared" si="264"/>
        <v>19193.453981873565</v>
      </c>
      <c r="L509" s="84">
        <f t="shared" si="265"/>
        <v>19327.620917420623</v>
      </c>
      <c r="M509" s="108">
        <f>IF(T509&lt;&gt;0,(((G509+1)*('Data Raw'!$N$1007-'Data Raw'!$N$1008)/2+'Data Raw'!$N$1008)*'Data Raw'!$M$1010+'Data Raw'!$M$1009)*AE509+AE509)</f>
        <v>19461.787852967678</v>
      </c>
      <c r="N509" s="84">
        <f t="shared" si="266"/>
        <v>19595.954788514733</v>
      </c>
      <c r="O509" s="84">
        <f t="shared" si="267"/>
        <v>19730.121724061792</v>
      </c>
      <c r="P509" s="84">
        <f t="shared" si="268"/>
        <v>19864.288659608847</v>
      </c>
      <c r="Q509" s="84">
        <f t="shared" si="269"/>
        <v>19998.455595155905</v>
      </c>
      <c r="R509" s="166" t="str">
        <f t="shared" si="275"/>
        <v/>
      </c>
      <c r="S509" s="109">
        <f>'Data Raw'!E551</f>
        <v>19352.810000000001</v>
      </c>
      <c r="T509" s="109">
        <f>'Data Raw'!G551</f>
        <v>19450.57</v>
      </c>
      <c r="U509" s="109">
        <f>'Data Raw'!D551</f>
        <v>19610.72</v>
      </c>
      <c r="V509" s="166">
        <f t="shared" si="276"/>
        <v>1</v>
      </c>
      <c r="W509" s="89">
        <f t="shared" si="259"/>
        <v>11.217852967678482</v>
      </c>
      <c r="X509" s="89">
        <f t="shared" si="260"/>
        <v>125.84022520445292</v>
      </c>
      <c r="Y509" s="89">
        <f t="shared" si="277"/>
        <v>248.46507040608782</v>
      </c>
      <c r="Z509" s="109">
        <f t="shared" si="270"/>
        <v>257.90999999999985</v>
      </c>
      <c r="AA509" s="89">
        <f t="shared" si="278"/>
        <v>322.98324770154335</v>
      </c>
      <c r="AB509" s="89">
        <f t="shared" si="279"/>
        <v>19251.735529362639</v>
      </c>
      <c r="AC509" s="89">
        <f t="shared" si="282"/>
        <v>19819.244470637364</v>
      </c>
      <c r="AD509" s="89">
        <f t="shared" si="283"/>
        <v>1</v>
      </c>
      <c r="AE509" s="89">
        <f>'Data Raw'!C551</f>
        <v>19535.490000000002</v>
      </c>
      <c r="AF509" s="89"/>
      <c r="AG509" s="89">
        <f t="shared" si="254"/>
        <v>-84.920000000001892</v>
      </c>
      <c r="AH509" s="89">
        <f t="shared" si="255"/>
        <v>-73.70214703232341</v>
      </c>
      <c r="AI509" s="109">
        <f t="shared" si="256"/>
        <v>-1</v>
      </c>
      <c r="AJ509" s="109">
        <f t="shared" si="271"/>
        <v>50</v>
      </c>
      <c r="AK509" s="88"/>
      <c r="AL509" s="191">
        <f t="shared" si="272"/>
        <v>24.520000000000437</v>
      </c>
      <c r="AM509" s="191" t="str">
        <f t="shared" si="273"/>
        <v/>
      </c>
      <c r="AN509" s="88"/>
      <c r="AO509" s="191"/>
      <c r="AP509" s="191">
        <f t="shared" si="257"/>
        <v>7211.4064000003209</v>
      </c>
      <c r="AQ509" s="191">
        <f t="shared" si="280"/>
        <v>184.20105901025741</v>
      </c>
      <c r="AR509" s="191">
        <f t="shared" si="281"/>
        <v>-64.264011395830408</v>
      </c>
      <c r="AS509" s="250">
        <f t="shared" si="284"/>
        <v>0</v>
      </c>
      <c r="AT509" s="250">
        <f t="shared" si="285"/>
        <v>0</v>
      </c>
      <c r="AU509" s="250">
        <f t="shared" si="286"/>
        <v>1</v>
      </c>
      <c r="AV509" s="250">
        <f t="shared" si="287"/>
        <v>0</v>
      </c>
      <c r="AW509" s="250">
        <f t="shared" si="288"/>
        <v>0</v>
      </c>
      <c r="AX509" s="250">
        <f t="shared" si="289"/>
        <v>0</v>
      </c>
      <c r="AY509" s="89"/>
      <c r="AZ509" s="111"/>
      <c r="BA509" s="111"/>
      <c r="BB509" s="111"/>
      <c r="BC509" s="111"/>
      <c r="BD509" s="111"/>
      <c r="BE509" s="111"/>
      <c r="BF509" s="111"/>
      <c r="BG509" s="111"/>
      <c r="BH509" s="89"/>
      <c r="BI509" s="89"/>
      <c r="BJ509" s="89"/>
      <c r="BK509" s="89"/>
      <c r="BL509" s="89"/>
    </row>
    <row r="510" spans="1:64" x14ac:dyDescent="0.25">
      <c r="A510" s="86">
        <f t="shared" si="258"/>
        <v>509</v>
      </c>
      <c r="B510" s="113">
        <v>3.0759208412293612E-2</v>
      </c>
      <c r="C510" s="88"/>
      <c r="D510" s="88"/>
      <c r="E510" s="194">
        <f t="shared" si="261"/>
        <v>3.0708087485124245E-2</v>
      </c>
      <c r="F510" s="89">
        <f t="shared" si="274"/>
        <v>9.1959402118021874E-4</v>
      </c>
      <c r="G510" s="113">
        <v>8.8842457556394652E-2</v>
      </c>
      <c r="H510" s="88"/>
      <c r="I510" s="84">
        <f t="shared" si="262"/>
        <v>18906.866685867204</v>
      </c>
      <c r="J510" s="84">
        <f t="shared" si="263"/>
        <v>19031.099221070246</v>
      </c>
      <c r="K510" s="84">
        <f t="shared" si="264"/>
        <v>19155.331756273292</v>
      </c>
      <c r="L510" s="84">
        <f t="shared" si="265"/>
        <v>19279.564291476334</v>
      </c>
      <c r="M510" s="108">
        <f>IF(T510&lt;&gt;0,(((G510+1)*('Data Raw'!$N$1007-'Data Raw'!$N$1008)/2+'Data Raw'!$N$1008)*'Data Raw'!$M$1010+'Data Raw'!$M$1009)*AE510+AE510)</f>
        <v>19403.79682667938</v>
      </c>
      <c r="N510" s="84">
        <f t="shared" si="266"/>
        <v>19528.029361882425</v>
      </c>
      <c r="O510" s="84">
        <f t="shared" si="267"/>
        <v>19652.261897085467</v>
      </c>
      <c r="P510" s="84">
        <f t="shared" si="268"/>
        <v>19776.494432288513</v>
      </c>
      <c r="Q510" s="84">
        <f t="shared" si="269"/>
        <v>19900.726967491555</v>
      </c>
      <c r="R510" s="166" t="str">
        <f t="shared" si="275"/>
        <v/>
      </c>
      <c r="S510" s="109">
        <f>'Data Raw'!E552</f>
        <v>19410.07</v>
      </c>
      <c r="T510" s="109">
        <f>'Data Raw'!G552</f>
        <v>19678.169999999998</v>
      </c>
      <c r="U510" s="109">
        <f>'Data Raw'!D552</f>
        <v>19806.439999999999</v>
      </c>
      <c r="V510" s="166" t="str">
        <f t="shared" si="276"/>
        <v/>
      </c>
      <c r="W510" s="89">
        <f t="shared" si="259"/>
        <v>-274.37317332061866</v>
      </c>
      <c r="X510" s="89">
        <f t="shared" si="260"/>
        <v>75280.638238026251</v>
      </c>
      <c r="Y510" s="89">
        <f t="shared" si="277"/>
        <v>252.32914601749812</v>
      </c>
      <c r="Z510" s="109">
        <f t="shared" si="270"/>
        <v>396.36999999999898</v>
      </c>
      <c r="AA510" s="89">
        <f t="shared" si="278"/>
        <v>333.46706945846557</v>
      </c>
      <c r="AB510" s="89">
        <f t="shared" si="279"/>
        <v>19204.524239453691</v>
      </c>
      <c r="AC510" s="89">
        <f t="shared" si="282"/>
        <v>19753.595760546312</v>
      </c>
      <c r="AD510" s="89">
        <f t="shared" si="283"/>
        <v>1</v>
      </c>
      <c r="AE510" s="89">
        <f>'Data Raw'!C552</f>
        <v>19479.060000000001</v>
      </c>
      <c r="AF510" s="89"/>
      <c r="AG510" s="89">
        <f t="shared" si="254"/>
        <v>199.10999999999694</v>
      </c>
      <c r="AH510" s="89">
        <f t="shared" si="255"/>
        <v>-75.263173320621718</v>
      </c>
      <c r="AI510" s="109">
        <f t="shared" si="256"/>
        <v>-1</v>
      </c>
      <c r="AJ510" s="109">
        <f t="shared" si="271"/>
        <v>50</v>
      </c>
      <c r="AK510" s="88"/>
      <c r="AL510" s="191" t="str">
        <f t="shared" si="272"/>
        <v/>
      </c>
      <c r="AM510" s="191">
        <f t="shared" si="273"/>
        <v>-199.10999999999694</v>
      </c>
      <c r="AN510" s="88"/>
      <c r="AO510" s="191"/>
      <c r="AP510" s="191">
        <f t="shared" si="257"/>
        <v>39644.792099998784</v>
      </c>
      <c r="AQ510" s="191">
        <f t="shared" si="280"/>
        <v>185.85760800911737</v>
      </c>
      <c r="AR510" s="191">
        <f t="shared" si="281"/>
        <v>-66.471538008380747</v>
      </c>
      <c r="AS510" s="250">
        <f t="shared" si="284"/>
        <v>0</v>
      </c>
      <c r="AT510" s="250">
        <f t="shared" si="285"/>
        <v>0</v>
      </c>
      <c r="AU510" s="250">
        <f t="shared" si="286"/>
        <v>0</v>
      </c>
      <c r="AV510" s="250">
        <f t="shared" si="287"/>
        <v>0</v>
      </c>
      <c r="AW510" s="250">
        <f t="shared" si="288"/>
        <v>1</v>
      </c>
      <c r="AX510" s="250">
        <f t="shared" si="289"/>
        <v>0</v>
      </c>
      <c r="AY510" s="89"/>
      <c r="AZ510" s="111"/>
      <c r="BA510" s="111"/>
      <c r="BB510" s="111"/>
      <c r="BC510" s="111"/>
      <c r="BD510" s="111"/>
      <c r="BE510" s="111"/>
      <c r="BF510" s="111"/>
      <c r="BG510" s="111"/>
      <c r="BH510" s="89"/>
      <c r="BI510" s="89"/>
      <c r="BJ510" s="89"/>
      <c r="BK510" s="89"/>
      <c r="BL510" s="89"/>
    </row>
    <row r="511" spans="1:64" x14ac:dyDescent="0.25">
      <c r="A511" s="86">
        <f t="shared" si="258"/>
        <v>510</v>
      </c>
      <c r="B511" s="113">
        <v>2.7126685160814758E-2</v>
      </c>
      <c r="C511" s="88"/>
      <c r="D511" s="88"/>
      <c r="E511" s="194">
        <f t="shared" si="261"/>
        <v>-3.6325232514788537E-3</v>
      </c>
      <c r="F511" s="89">
        <f t="shared" si="274"/>
        <v>2.6929155365749415E-4</v>
      </c>
      <c r="G511" s="113">
        <v>0.12340599100938819</v>
      </c>
      <c r="H511" s="88"/>
      <c r="I511" s="84">
        <f t="shared" si="262"/>
        <v>19187.355503023558</v>
      </c>
      <c r="J511" s="84">
        <f t="shared" si="263"/>
        <v>19313.52007603231</v>
      </c>
      <c r="K511" s="84">
        <f t="shared" si="264"/>
        <v>19439.684649041057</v>
      </c>
      <c r="L511" s="84">
        <f t="shared" si="265"/>
        <v>19565.849222049808</v>
      </c>
      <c r="M511" s="108">
        <f>IF(T511&lt;&gt;0,(((G511+1)*('Data Raw'!$N$1007-'Data Raw'!$N$1008)/2+'Data Raw'!$N$1008)*'Data Raw'!$M$1010+'Data Raw'!$M$1009)*AE511+AE511)</f>
        <v>19692.013795058556</v>
      </c>
      <c r="N511" s="84">
        <f t="shared" si="266"/>
        <v>19818.178368067303</v>
      </c>
      <c r="O511" s="84">
        <f t="shared" si="267"/>
        <v>19944.342941076055</v>
      </c>
      <c r="P511" s="84">
        <f t="shared" si="268"/>
        <v>20070.507514084802</v>
      </c>
      <c r="Q511" s="84">
        <f t="shared" si="269"/>
        <v>20196.672087093553</v>
      </c>
      <c r="R511" s="166" t="str">
        <f t="shared" si="275"/>
        <v/>
      </c>
      <c r="S511" s="109">
        <f>'Data Raw'!E553</f>
        <v>19363.5</v>
      </c>
      <c r="T511" s="109">
        <f>'Data Raw'!G553</f>
        <v>19431.25</v>
      </c>
      <c r="U511" s="109">
        <f>'Data Raw'!D553</f>
        <v>19769.14</v>
      </c>
      <c r="V511" s="166">
        <f t="shared" si="276"/>
        <v>1</v>
      </c>
      <c r="W511" s="89">
        <f t="shared" si="259"/>
        <v>260.76379505855584</v>
      </c>
      <c r="X511" s="89">
        <f t="shared" si="260"/>
        <v>67997.756813340515</v>
      </c>
      <c r="Y511" s="89">
        <f t="shared" si="277"/>
        <v>253.551275285651</v>
      </c>
      <c r="Z511" s="109">
        <f t="shared" si="270"/>
        <v>405.63999999999942</v>
      </c>
      <c r="AA511" s="89">
        <f t="shared" si="278"/>
        <v>343.77748810725615</v>
      </c>
      <c r="AB511" s="89">
        <f t="shared" si="279"/>
        <v>19430.012990960302</v>
      </c>
      <c r="AC511" s="89">
        <f t="shared" si="282"/>
        <v>19996.907009039696</v>
      </c>
      <c r="AD511" s="89">
        <f t="shared" si="283"/>
        <v>1</v>
      </c>
      <c r="AE511" s="89">
        <f>'Data Raw'!C553</f>
        <v>19713.46</v>
      </c>
      <c r="AF511" s="89"/>
      <c r="AG511" s="89">
        <f t="shared" si="254"/>
        <v>-282.20999999999913</v>
      </c>
      <c r="AH511" s="89">
        <f t="shared" si="255"/>
        <v>-21.446204941443284</v>
      </c>
      <c r="AI511" s="109">
        <f t="shared" si="256"/>
        <v>-1</v>
      </c>
      <c r="AJ511" s="109">
        <f t="shared" si="271"/>
        <v>50</v>
      </c>
      <c r="AK511" s="88"/>
      <c r="AL511" s="191">
        <f t="shared" si="272"/>
        <v>199.10999999999694</v>
      </c>
      <c r="AM511" s="191" t="str">
        <f t="shared" si="273"/>
        <v/>
      </c>
      <c r="AN511" s="88"/>
      <c r="AO511" s="191"/>
      <c r="AP511" s="191">
        <f t="shared" si="257"/>
        <v>79642.484099999507</v>
      </c>
      <c r="AQ511" s="191">
        <f t="shared" si="280"/>
        <v>196.56342934143757</v>
      </c>
      <c r="AR511" s="191">
        <f t="shared" si="281"/>
        <v>-56.987845944213433</v>
      </c>
      <c r="AS511" s="250">
        <f t="shared" si="284"/>
        <v>0</v>
      </c>
      <c r="AT511" s="250">
        <f t="shared" si="285"/>
        <v>1</v>
      </c>
      <c r="AU511" s="250">
        <f t="shared" si="286"/>
        <v>0</v>
      </c>
      <c r="AV511" s="250">
        <f t="shared" si="287"/>
        <v>0</v>
      </c>
      <c r="AW511" s="250">
        <f t="shared" si="288"/>
        <v>0</v>
      </c>
      <c r="AX511" s="250">
        <f t="shared" si="289"/>
        <v>0</v>
      </c>
      <c r="AY511" s="89"/>
      <c r="AZ511" s="111"/>
      <c r="BA511" s="111"/>
      <c r="BB511" s="111"/>
      <c r="BC511" s="111"/>
      <c r="BD511" s="111"/>
      <c r="BE511" s="111"/>
      <c r="BF511" s="111"/>
      <c r="BG511" s="111"/>
      <c r="BH511" s="89"/>
      <c r="BI511" s="89"/>
      <c r="BJ511" s="89"/>
      <c r="BK511" s="89"/>
      <c r="BL511" s="89"/>
    </row>
    <row r="512" spans="1:64" x14ac:dyDescent="0.25">
      <c r="A512" s="86">
        <f t="shared" si="258"/>
        <v>511</v>
      </c>
      <c r="B512" s="113">
        <v>3.4846499207246999E-3</v>
      </c>
      <c r="C512" s="88"/>
      <c r="D512" s="88"/>
      <c r="E512" s="194">
        <f t="shared" si="261"/>
        <v>-2.3642035240090058E-2</v>
      </c>
      <c r="F512" s="89">
        <f t="shared" si="274"/>
        <v>-3.1466122740207276E-3</v>
      </c>
      <c r="G512" s="113">
        <v>9.0414655863555238E-2</v>
      </c>
      <c r="H512" s="88"/>
      <c r="I512" s="84">
        <f t="shared" si="262"/>
        <v>18700.230131418455</v>
      </c>
      <c r="J512" s="84">
        <f t="shared" si="263"/>
        <v>18827.005769061281</v>
      </c>
      <c r="K512" s="84">
        <f t="shared" si="264"/>
        <v>18953.781406704107</v>
      </c>
      <c r="L512" s="84">
        <f t="shared" si="265"/>
        <v>19080.557044346933</v>
      </c>
      <c r="M512" s="108">
        <f>IF(T512&lt;&gt;0,(((G512+1)*('Data Raw'!$N$1007-'Data Raw'!$N$1008)/2+'Data Raw'!$N$1008)*'Data Raw'!$M$1010+'Data Raw'!$M$1009)*AE512+AE512)</f>
        <v>19207.332681989759</v>
      </c>
      <c r="N512" s="84">
        <f t="shared" si="266"/>
        <v>19334.108319632585</v>
      </c>
      <c r="O512" s="84">
        <f t="shared" si="267"/>
        <v>19460.883957275411</v>
      </c>
      <c r="P512" s="84">
        <f t="shared" si="268"/>
        <v>19587.659594918237</v>
      </c>
      <c r="Q512" s="84">
        <f t="shared" si="269"/>
        <v>19714.435232561063</v>
      </c>
      <c r="R512" s="166" t="str">
        <f t="shared" si="275"/>
        <v/>
      </c>
      <c r="S512" s="109">
        <f>'Data Raw'!E554</f>
        <v>19046.8</v>
      </c>
      <c r="T512" s="109">
        <f>'Data Raw'!G554</f>
        <v>19115.93</v>
      </c>
      <c r="U512" s="109">
        <f>'Data Raw'!D554</f>
        <v>19304.2</v>
      </c>
      <c r="V512" s="166">
        <f t="shared" si="276"/>
        <v>1</v>
      </c>
      <c r="W512" s="89">
        <f t="shared" si="259"/>
        <v>91.402681989759003</v>
      </c>
      <c r="X512" s="89">
        <f t="shared" si="260"/>
        <v>8354.4502749210151</v>
      </c>
      <c r="Y512" s="89">
        <f t="shared" si="277"/>
        <v>237.2713773204492</v>
      </c>
      <c r="Z512" s="109">
        <f t="shared" si="270"/>
        <v>257.40000000000146</v>
      </c>
      <c r="AA512" s="89">
        <f t="shared" si="278"/>
        <v>331.43784694907691</v>
      </c>
      <c r="AB512" s="89">
        <f t="shared" si="279"/>
        <v>18987.179135108832</v>
      </c>
      <c r="AC512" s="89">
        <f t="shared" si="282"/>
        <v>19571.600864891167</v>
      </c>
      <c r="AD512" s="89">
        <f t="shared" si="283"/>
        <v>1</v>
      </c>
      <c r="AE512" s="89">
        <f>'Data Raw'!C554</f>
        <v>19279.39</v>
      </c>
      <c r="AF512" s="89"/>
      <c r="AG512" s="89">
        <f t="shared" si="254"/>
        <v>-163.45999999999913</v>
      </c>
      <c r="AH512" s="89">
        <f t="shared" si="255"/>
        <v>-72.057318010240124</v>
      </c>
      <c r="AI512" s="109">
        <f t="shared" si="256"/>
        <v>-1</v>
      </c>
      <c r="AJ512" s="109">
        <f t="shared" si="271"/>
        <v>50</v>
      </c>
      <c r="AK512" s="88"/>
      <c r="AL512" s="191">
        <f t="shared" si="272"/>
        <v>282.20999999999913</v>
      </c>
      <c r="AM512" s="191" t="str">
        <f t="shared" si="273"/>
        <v/>
      </c>
      <c r="AN512" s="88"/>
      <c r="AO512" s="191"/>
      <c r="AP512" s="191">
        <f t="shared" si="257"/>
        <v>26719.171599999714</v>
      </c>
      <c r="AQ512" s="191">
        <f t="shared" si="280"/>
        <v>192.88527052572221</v>
      </c>
      <c r="AR512" s="191">
        <f t="shared" si="281"/>
        <v>-44.386106794726999</v>
      </c>
      <c r="AS512" s="250">
        <f t="shared" si="284"/>
        <v>0</v>
      </c>
      <c r="AT512" s="250">
        <f t="shared" si="285"/>
        <v>0</v>
      </c>
      <c r="AU512" s="250">
        <f t="shared" si="286"/>
        <v>1</v>
      </c>
      <c r="AV512" s="250">
        <f t="shared" si="287"/>
        <v>0</v>
      </c>
      <c r="AW512" s="250">
        <f t="shared" si="288"/>
        <v>0</v>
      </c>
      <c r="AX512" s="250">
        <f t="shared" si="289"/>
        <v>0</v>
      </c>
      <c r="AY512" s="89"/>
      <c r="AZ512" s="111"/>
      <c r="BA512" s="111"/>
      <c r="BB512" s="111"/>
      <c r="BC512" s="111"/>
      <c r="BD512" s="111"/>
      <c r="BE512" s="111"/>
      <c r="BF512" s="111"/>
      <c r="BG512" s="111"/>
      <c r="BH512" s="89"/>
      <c r="BI512" s="89"/>
      <c r="BJ512" s="89"/>
      <c r="BK512" s="89"/>
      <c r="BL512" s="89"/>
    </row>
    <row r="513" spans="1:64" x14ac:dyDescent="0.25">
      <c r="A513" s="86">
        <f t="shared" si="258"/>
        <v>512</v>
      </c>
      <c r="B513" s="113">
        <v>3.8787148965468768E-3</v>
      </c>
      <c r="C513" s="88"/>
      <c r="D513" s="88"/>
      <c r="E513" s="194">
        <f t="shared" si="261"/>
        <v>3.9406497582217693E-4</v>
      </c>
      <c r="F513" s="89">
        <f t="shared" si="274"/>
        <v>-2.6408012383288843E-3</v>
      </c>
      <c r="G513" s="113">
        <v>7.8659653443509031E-2</v>
      </c>
      <c r="H513" s="88"/>
      <c r="I513" s="84">
        <f t="shared" si="262"/>
        <v>18367.063272177398</v>
      </c>
      <c r="J513" s="84">
        <f t="shared" si="263"/>
        <v>18485.698960837621</v>
      </c>
      <c r="K513" s="84">
        <f t="shared" si="264"/>
        <v>18604.334649497847</v>
      </c>
      <c r="L513" s="84">
        <f t="shared" si="265"/>
        <v>18722.970338158069</v>
      </c>
      <c r="M513" s="108">
        <f>IF(T513&lt;&gt;0,(((G513+1)*('Data Raw'!$N$1007-'Data Raw'!$N$1008)/2+'Data Raw'!$N$1008)*'Data Raw'!$M$1010+'Data Raw'!$M$1009)*AE513+AE513)</f>
        <v>18841.606026818296</v>
      </c>
      <c r="N513" s="84">
        <f t="shared" si="266"/>
        <v>18960.241715478522</v>
      </c>
      <c r="O513" s="84">
        <f t="shared" si="267"/>
        <v>19078.877404138744</v>
      </c>
      <c r="P513" s="84">
        <f t="shared" si="268"/>
        <v>19197.51309279897</v>
      </c>
      <c r="Q513" s="84">
        <f t="shared" si="269"/>
        <v>19316.148781459193</v>
      </c>
      <c r="R513" s="166" t="str">
        <f t="shared" si="275"/>
        <v/>
      </c>
      <c r="S513" s="109">
        <f>'Data Raw'!E555</f>
        <v>18620.84</v>
      </c>
      <c r="T513" s="109">
        <f>'Data Raw'!G555</f>
        <v>18746.919999999998</v>
      </c>
      <c r="U513" s="109">
        <f>'Data Raw'!D555</f>
        <v>18930.23</v>
      </c>
      <c r="V513" s="166">
        <f t="shared" si="276"/>
        <v>1</v>
      </c>
      <c r="W513" s="89">
        <f t="shared" si="259"/>
        <v>94.68602681829725</v>
      </c>
      <c r="X513" s="89">
        <f t="shared" si="260"/>
        <v>8965.4436746353058</v>
      </c>
      <c r="Y513" s="89">
        <f t="shared" si="277"/>
        <v>222.56674204378501</v>
      </c>
      <c r="Z513" s="109">
        <f t="shared" si="270"/>
        <v>309.38999999999942</v>
      </c>
      <c r="AA513" s="89">
        <f t="shared" si="278"/>
        <v>328.28815452778014</v>
      </c>
      <c r="AB513" s="89">
        <f t="shared" si="279"/>
        <v>18648.507830093284</v>
      </c>
      <c r="AC513" s="89">
        <f t="shared" si="282"/>
        <v>19211.952169906715</v>
      </c>
      <c r="AD513" s="89">
        <f t="shared" si="283"/>
        <v>1</v>
      </c>
      <c r="AE513" s="89">
        <f>'Data Raw'!C555</f>
        <v>18930.23</v>
      </c>
      <c r="AF513" s="89"/>
      <c r="AG513" s="89">
        <f t="shared" si="254"/>
        <v>-183.31000000000131</v>
      </c>
      <c r="AH513" s="89">
        <f t="shared" si="255"/>
        <v>-88.623973181704059</v>
      </c>
      <c r="AI513" s="109">
        <f t="shared" si="256"/>
        <v>-1</v>
      </c>
      <c r="AJ513" s="109">
        <f t="shared" si="271"/>
        <v>50</v>
      </c>
      <c r="AK513" s="88"/>
      <c r="AL513" s="191">
        <f t="shared" si="272"/>
        <v>163.45999999999913</v>
      </c>
      <c r="AM513" s="191" t="str">
        <f t="shared" si="273"/>
        <v/>
      </c>
      <c r="AN513" s="88"/>
      <c r="AO513" s="191"/>
      <c r="AP513" s="191">
        <f t="shared" si="257"/>
        <v>33602.556100000482</v>
      </c>
      <c r="AQ513" s="191">
        <f t="shared" si="280"/>
        <v>191.82135157841986</v>
      </c>
      <c r="AR513" s="191">
        <f t="shared" si="281"/>
        <v>-30.745390465365148</v>
      </c>
      <c r="AS513" s="250">
        <f t="shared" si="284"/>
        <v>0</v>
      </c>
      <c r="AT513" s="250">
        <f t="shared" si="285"/>
        <v>0</v>
      </c>
      <c r="AU513" s="250">
        <f t="shared" si="286"/>
        <v>1</v>
      </c>
      <c r="AV513" s="250">
        <f t="shared" si="287"/>
        <v>0</v>
      </c>
      <c r="AW513" s="250">
        <f t="shared" si="288"/>
        <v>0</v>
      </c>
      <c r="AX513" s="250">
        <f t="shared" si="289"/>
        <v>0</v>
      </c>
      <c r="AY513" s="89"/>
      <c r="AZ513" s="111"/>
      <c r="BA513" s="111"/>
      <c r="BB513" s="111"/>
      <c r="BC513" s="111"/>
      <c r="BD513" s="111"/>
      <c r="BE513" s="111"/>
      <c r="BF513" s="111"/>
      <c r="BG513" s="111"/>
      <c r="BH513" s="89"/>
      <c r="BI513" s="89"/>
      <c r="BJ513" s="89"/>
      <c r="BK513" s="89"/>
      <c r="BL513" s="89"/>
    </row>
    <row r="514" spans="1:64" x14ac:dyDescent="0.25">
      <c r="A514" s="86">
        <f t="shared" si="258"/>
        <v>513</v>
      </c>
      <c r="B514" s="113">
        <v>1.2546363063190463E-2</v>
      </c>
      <c r="C514" s="88"/>
      <c r="D514" s="88"/>
      <c r="E514" s="194">
        <f t="shared" si="261"/>
        <v>8.6676481666435861E-3</v>
      </c>
      <c r="F514" s="89">
        <f t="shared" si="274"/>
        <v>-1.0253084661899598E-3</v>
      </c>
      <c r="G514" s="113">
        <v>6.6449650427412341E-2</v>
      </c>
      <c r="H514" s="88"/>
      <c r="I514" s="84">
        <f t="shared" si="262"/>
        <v>18275.343193030752</v>
      </c>
      <c r="J514" s="84">
        <f t="shared" si="263"/>
        <v>18386.626564052647</v>
      </c>
      <c r="K514" s="84">
        <f t="shared" si="264"/>
        <v>18497.909935074538</v>
      </c>
      <c r="L514" s="84">
        <f t="shared" si="265"/>
        <v>18609.193306096433</v>
      </c>
      <c r="M514" s="108">
        <f>IF(T514&lt;&gt;0,(((G514+1)*('Data Raw'!$N$1007-'Data Raw'!$N$1008)/2+'Data Raw'!$N$1008)*'Data Raw'!$M$1010+'Data Raw'!$M$1009)*AE514+AE514)</f>
        <v>18720.476677118324</v>
      </c>
      <c r="N514" s="84">
        <f t="shared" si="266"/>
        <v>18831.760048140215</v>
      </c>
      <c r="O514" s="84">
        <f t="shared" si="267"/>
        <v>18943.04341916211</v>
      </c>
      <c r="P514" s="84">
        <f t="shared" si="268"/>
        <v>19054.326790184001</v>
      </c>
      <c r="Q514" s="84">
        <f t="shared" si="269"/>
        <v>19165.610161205896</v>
      </c>
      <c r="R514" s="166" t="str">
        <f t="shared" si="275"/>
        <v/>
      </c>
      <c r="S514" s="109">
        <f>'Data Raw'!E556</f>
        <v>18517.86</v>
      </c>
      <c r="T514" s="109">
        <f>'Data Raw'!G556</f>
        <v>18551.11</v>
      </c>
      <c r="U514" s="109">
        <f>'Data Raw'!D556</f>
        <v>18879.09</v>
      </c>
      <c r="V514" s="166">
        <f t="shared" si="276"/>
        <v>1</v>
      </c>
      <c r="W514" s="89">
        <f t="shared" si="259"/>
        <v>169.36667711832342</v>
      </c>
      <c r="X514" s="89">
        <f t="shared" si="260"/>
        <v>28685.071318102418</v>
      </c>
      <c r="Y514" s="89">
        <f t="shared" si="277"/>
        <v>215.77130727495816</v>
      </c>
      <c r="Z514" s="109">
        <f t="shared" si="270"/>
        <v>361.22999999999956</v>
      </c>
      <c r="AA514" s="89">
        <f t="shared" si="278"/>
        <v>332.99413245238293</v>
      </c>
      <c r="AB514" s="89">
        <f t="shared" si="279"/>
        <v>18548.035068651388</v>
      </c>
      <c r="AC514" s="89">
        <f t="shared" si="282"/>
        <v>19106.124931348615</v>
      </c>
      <c r="AD514" s="89">
        <f t="shared" si="283"/>
        <v>1</v>
      </c>
      <c r="AE514" s="89">
        <f>'Data Raw'!C556</f>
        <v>18827.080000000002</v>
      </c>
      <c r="AF514" s="89"/>
      <c r="AG514" s="89">
        <f t="shared" ref="AG514:AG577" si="290">T514-AE514</f>
        <v>-275.97000000000116</v>
      </c>
      <c r="AH514" s="89">
        <f t="shared" ref="AH514:AH577" si="291">M514-AE514</f>
        <v>-106.60332288167774</v>
      </c>
      <c r="AI514" s="109">
        <f t="shared" ref="AI514:AI577" si="292">IF($AH514&gt;0,1,-1)</f>
        <v>-1</v>
      </c>
      <c r="AJ514" s="109">
        <f t="shared" si="271"/>
        <v>50</v>
      </c>
      <c r="AK514" s="88"/>
      <c r="AL514" s="191">
        <f t="shared" si="272"/>
        <v>183.31000000000131</v>
      </c>
      <c r="AM514" s="191" t="str">
        <f t="shared" si="273"/>
        <v/>
      </c>
      <c r="AN514" s="88"/>
      <c r="AO514" s="191"/>
      <c r="AP514" s="191">
        <f t="shared" ref="AP514:AP577" si="293">AG514*AG514</f>
        <v>76159.440900000642</v>
      </c>
      <c r="AQ514" s="191">
        <f t="shared" si="280"/>
        <v>201.17120140304002</v>
      </c>
      <c r="AR514" s="191">
        <f t="shared" si="281"/>
        <v>-14.600105871918146</v>
      </c>
      <c r="AS514" s="250">
        <f t="shared" si="284"/>
        <v>0</v>
      </c>
      <c r="AT514" s="250">
        <f t="shared" si="285"/>
        <v>0</v>
      </c>
      <c r="AU514" s="250">
        <f t="shared" si="286"/>
        <v>1</v>
      </c>
      <c r="AV514" s="250">
        <f t="shared" si="287"/>
        <v>0</v>
      </c>
      <c r="AW514" s="250">
        <f t="shared" si="288"/>
        <v>0</v>
      </c>
      <c r="AX514" s="250">
        <f t="shared" si="289"/>
        <v>0</v>
      </c>
      <c r="AY514" s="89"/>
      <c r="AZ514" s="111"/>
      <c r="BA514" s="111"/>
      <c r="BB514" s="111"/>
      <c r="BC514" s="111"/>
      <c r="BD514" s="111"/>
      <c r="BE514" s="111"/>
      <c r="BF514" s="111"/>
      <c r="BG514" s="111"/>
      <c r="BH514" s="89"/>
      <c r="BI514" s="89"/>
      <c r="BJ514" s="89"/>
      <c r="BK514" s="89"/>
      <c r="BL514" s="89"/>
    </row>
    <row r="515" spans="1:64" x14ac:dyDescent="0.25">
      <c r="A515" s="86">
        <f t="shared" ref="A515:A578" si="294">A514+1</f>
        <v>514</v>
      </c>
      <c r="B515" s="113">
        <v>1.1631644459442536E-2</v>
      </c>
      <c r="C515" s="88"/>
      <c r="D515" s="88"/>
      <c r="E515" s="194">
        <f t="shared" si="261"/>
        <v>-9.1471860374792678E-4</v>
      </c>
      <c r="F515" s="89">
        <f t="shared" si="274"/>
        <v>-1.0095099144125266E-3</v>
      </c>
      <c r="G515" s="113">
        <v>4.3574528813495259E-2</v>
      </c>
      <c r="H515" s="88"/>
      <c r="I515" s="84">
        <f t="shared" si="262"/>
        <v>18003.352029139529</v>
      </c>
      <c r="J515" s="84">
        <f t="shared" si="263"/>
        <v>18111.237682777006</v>
      </c>
      <c r="K515" s="84">
        <f t="shared" si="264"/>
        <v>18219.123336414486</v>
      </c>
      <c r="L515" s="84">
        <f t="shared" si="265"/>
        <v>18327.008990051963</v>
      </c>
      <c r="M515" s="108">
        <f>IF(T515&lt;&gt;0,(((G515+1)*('Data Raw'!$N$1007-'Data Raw'!$N$1008)/2+'Data Raw'!$N$1008)*'Data Raw'!$M$1010+'Data Raw'!$M$1009)*AE515+AE515)</f>
        <v>18434.894643689444</v>
      </c>
      <c r="N515" s="84">
        <f t="shared" si="266"/>
        <v>18542.780297326924</v>
      </c>
      <c r="O515" s="84">
        <f t="shared" si="267"/>
        <v>18650.665950964401</v>
      </c>
      <c r="P515" s="84">
        <f t="shared" si="268"/>
        <v>18758.551604601882</v>
      </c>
      <c r="Q515" s="84">
        <f t="shared" si="269"/>
        <v>18866.437258239359</v>
      </c>
      <c r="R515" s="166" t="str">
        <f t="shared" si="275"/>
        <v/>
      </c>
      <c r="S515" s="109">
        <f>'Data Raw'!E557</f>
        <v>18369.93</v>
      </c>
      <c r="T515" s="109">
        <f>'Data Raw'!G557</f>
        <v>18595.78</v>
      </c>
      <c r="U515" s="109">
        <f>'Data Raw'!D557</f>
        <v>18666.71</v>
      </c>
      <c r="V515" s="166" t="str">
        <f t="shared" si="276"/>
        <v/>
      </c>
      <c r="W515" s="89">
        <f t="shared" ref="W515:W578" si="295">IF(R515=1,0,(M515-T515))</f>
        <v>-160.88535631055493</v>
      </c>
      <c r="X515" s="89">
        <f t="shared" ref="X515:X578" si="296">IF(R515=1,0,(M515-T515)*(M515-T515))</f>
        <v>25884.097875174215</v>
      </c>
      <c r="Y515" s="89">
        <f t="shared" si="277"/>
        <v>208.81558512375759</v>
      </c>
      <c r="Z515" s="109">
        <f t="shared" si="270"/>
        <v>296.77999999999884</v>
      </c>
      <c r="AA515" s="89">
        <f t="shared" si="278"/>
        <v>327.8206849591852</v>
      </c>
      <c r="AB515" s="89">
        <f t="shared" si="279"/>
        <v>18291.144987415471</v>
      </c>
      <c r="AC515" s="89">
        <f t="shared" si="282"/>
        <v>18857.235012584526</v>
      </c>
      <c r="AD515" s="89">
        <f t="shared" si="283"/>
        <v>1</v>
      </c>
      <c r="AE515" s="89">
        <f>'Data Raw'!C557</f>
        <v>18574.189999999999</v>
      </c>
      <c r="AF515" s="89"/>
      <c r="AG515" s="89">
        <f t="shared" si="290"/>
        <v>21.590000000000146</v>
      </c>
      <c r="AH515" s="89">
        <f t="shared" si="291"/>
        <v>-139.29535631055478</v>
      </c>
      <c r="AI515" s="109">
        <f t="shared" si="292"/>
        <v>-1</v>
      </c>
      <c r="AJ515" s="109">
        <f t="shared" si="271"/>
        <v>50</v>
      </c>
      <c r="AK515" s="88"/>
      <c r="AL515" s="191" t="str">
        <f t="shared" si="272"/>
        <v/>
      </c>
      <c r="AM515" s="191">
        <f t="shared" si="273"/>
        <v>-21.590000000000146</v>
      </c>
      <c r="AN515" s="88"/>
      <c r="AO515" s="191"/>
      <c r="AP515" s="191">
        <f t="shared" si="293"/>
        <v>466.12810000000627</v>
      </c>
      <c r="AQ515" s="191">
        <f t="shared" si="280"/>
        <v>181.21773458048003</v>
      </c>
      <c r="AR515" s="191">
        <f t="shared" si="281"/>
        <v>-27.597850543277559</v>
      </c>
      <c r="AS515" s="250">
        <f t="shared" si="284"/>
        <v>0</v>
      </c>
      <c r="AT515" s="250">
        <f t="shared" si="285"/>
        <v>0</v>
      </c>
      <c r="AU515" s="250">
        <f t="shared" si="286"/>
        <v>0</v>
      </c>
      <c r="AV515" s="250">
        <f t="shared" si="287"/>
        <v>1</v>
      </c>
      <c r="AW515" s="250">
        <f t="shared" si="288"/>
        <v>0</v>
      </c>
      <c r="AX515" s="250">
        <f t="shared" si="289"/>
        <v>0</v>
      </c>
      <c r="AY515" s="89"/>
      <c r="AZ515" s="111"/>
      <c r="BA515" s="111"/>
      <c r="BB515" s="111"/>
      <c r="BC515" s="111"/>
      <c r="BD515" s="111"/>
      <c r="BE515" s="111"/>
      <c r="BF515" s="111"/>
      <c r="BG515" s="111"/>
      <c r="BH515" s="89"/>
      <c r="BI515" s="89"/>
      <c r="BJ515" s="89"/>
      <c r="BK515" s="89"/>
      <c r="BL515" s="89"/>
    </row>
    <row r="516" spans="1:64" x14ac:dyDescent="0.25">
      <c r="A516" s="86">
        <f t="shared" si="294"/>
        <v>515</v>
      </c>
      <c r="B516" s="113">
        <v>2.5742392469450324E-3</v>
      </c>
      <c r="C516" s="88"/>
      <c r="D516" s="88"/>
      <c r="E516" s="194">
        <f t="shared" ref="E516:E579" si="297">B516-B515</f>
        <v>-9.0574052124975032E-3</v>
      </c>
      <c r="F516" s="89">
        <f t="shared" si="274"/>
        <v>-2.1592092427103805E-3</v>
      </c>
      <c r="G516" s="113">
        <v>6.5488303938693843E-2</v>
      </c>
      <c r="H516" s="88"/>
      <c r="I516" s="84">
        <f t="shared" si="262"/>
        <v>17891.677002563865</v>
      </c>
      <c r="J516" s="84">
        <f t="shared" si="263"/>
        <v>17996.084795125742</v>
      </c>
      <c r="K516" s="84">
        <f t="shared" si="264"/>
        <v>18100.492587687622</v>
      </c>
      <c r="L516" s="84">
        <f t="shared" si="265"/>
        <v>18204.900380249499</v>
      </c>
      <c r="M516" s="108">
        <f>IF(T516&lt;&gt;0,(((G516+1)*('Data Raw'!$N$1007-'Data Raw'!$N$1008)/2+'Data Raw'!$N$1008)*'Data Raw'!$M$1010+'Data Raw'!$M$1009)*AE516+AE516)</f>
        <v>18309.308172811379</v>
      </c>
      <c r="N516" s="84">
        <f t="shared" si="266"/>
        <v>18413.71596537326</v>
      </c>
      <c r="O516" s="84">
        <f t="shared" si="267"/>
        <v>18518.123757935136</v>
      </c>
      <c r="P516" s="84">
        <f t="shared" si="268"/>
        <v>18622.531550497017</v>
      </c>
      <c r="Q516" s="84">
        <f t="shared" si="269"/>
        <v>18726.939343058893</v>
      </c>
      <c r="R516" s="166" t="str">
        <f t="shared" si="275"/>
        <v/>
      </c>
      <c r="S516" s="109">
        <f>'Data Raw'!E558</f>
        <v>18044.86</v>
      </c>
      <c r="T516" s="109">
        <f>'Data Raw'!G558</f>
        <v>18234.27</v>
      </c>
      <c r="U516" s="109">
        <f>'Data Raw'!D558</f>
        <v>18415</v>
      </c>
      <c r="V516" s="166">
        <f t="shared" si="276"/>
        <v>1</v>
      </c>
      <c r="W516" s="89">
        <f t="shared" si="295"/>
        <v>75.038172811378899</v>
      </c>
      <c r="X516" s="89">
        <f t="shared" si="296"/>
        <v>5630.7273788703633</v>
      </c>
      <c r="Y516" s="89">
        <f t="shared" si="277"/>
        <v>195.39499149975816</v>
      </c>
      <c r="Z516" s="109">
        <f t="shared" si="270"/>
        <v>370.13999999999942</v>
      </c>
      <c r="AA516" s="89">
        <f t="shared" si="278"/>
        <v>333.86630139358721</v>
      </c>
      <c r="AB516" s="89">
        <f t="shared" si="279"/>
        <v>18136.352417784692</v>
      </c>
      <c r="AC516" s="89">
        <f t="shared" si="282"/>
        <v>18693.647582215308</v>
      </c>
      <c r="AD516" s="89">
        <f t="shared" si="283"/>
        <v>1</v>
      </c>
      <c r="AE516" s="89">
        <f>'Data Raw'!C558</f>
        <v>18415</v>
      </c>
      <c r="AF516" s="89"/>
      <c r="AG516" s="89">
        <f t="shared" si="290"/>
        <v>-180.72999999999956</v>
      </c>
      <c r="AH516" s="89">
        <f t="shared" si="291"/>
        <v>-105.69182718862066</v>
      </c>
      <c r="AI516" s="109">
        <f t="shared" si="292"/>
        <v>-1</v>
      </c>
      <c r="AJ516" s="109">
        <f t="shared" si="271"/>
        <v>50</v>
      </c>
      <c r="AK516" s="88"/>
      <c r="AL516" s="191">
        <f t="shared" si="272"/>
        <v>21.590000000000146</v>
      </c>
      <c r="AM516" s="191" t="str">
        <f t="shared" si="273"/>
        <v/>
      </c>
      <c r="AN516" s="88"/>
      <c r="AO516" s="191"/>
      <c r="AP516" s="191">
        <f t="shared" si="293"/>
        <v>32663.332899999841</v>
      </c>
      <c r="AQ516" s="191">
        <f t="shared" si="280"/>
        <v>181.16354184931552</v>
      </c>
      <c r="AR516" s="191">
        <f t="shared" si="281"/>
        <v>-14.231449650442642</v>
      </c>
      <c r="AS516" s="250">
        <f t="shared" si="284"/>
        <v>0</v>
      </c>
      <c r="AT516" s="250">
        <f t="shared" si="285"/>
        <v>0</v>
      </c>
      <c r="AU516" s="250">
        <f t="shared" si="286"/>
        <v>1</v>
      </c>
      <c r="AV516" s="250">
        <f t="shared" si="287"/>
        <v>0</v>
      </c>
      <c r="AW516" s="250">
        <f t="shared" si="288"/>
        <v>0</v>
      </c>
      <c r="AX516" s="250">
        <f t="shared" si="289"/>
        <v>0</v>
      </c>
      <c r="AY516" s="89"/>
      <c r="AZ516" s="111"/>
      <c r="BA516" s="111"/>
      <c r="BB516" s="111"/>
      <c r="BC516" s="111"/>
      <c r="BD516" s="111"/>
      <c r="BE516" s="111"/>
      <c r="BF516" s="111"/>
      <c r="BG516" s="111"/>
      <c r="BH516" s="89"/>
      <c r="BI516" s="89"/>
      <c r="BJ516" s="89"/>
      <c r="BK516" s="89"/>
      <c r="BL516" s="89"/>
    </row>
    <row r="517" spans="1:64" x14ac:dyDescent="0.25">
      <c r="A517" s="86">
        <f t="shared" si="294"/>
        <v>516</v>
      </c>
      <c r="B517" s="113">
        <v>9.96816402775259E-3</v>
      </c>
      <c r="C517" s="88"/>
      <c r="D517" s="88"/>
      <c r="E517" s="194">
        <f t="shared" si="297"/>
        <v>7.3939247808075571E-3</v>
      </c>
      <c r="F517" s="89">
        <f t="shared" si="274"/>
        <v>-7.9447581077924669E-4</v>
      </c>
      <c r="G517" s="113">
        <v>5.534613571186342E-2</v>
      </c>
      <c r="H517" s="88"/>
      <c r="I517" s="84">
        <f t="shared" si="262"/>
        <v>17680.261159715963</v>
      </c>
      <c r="J517" s="84">
        <f t="shared" si="263"/>
        <v>17777.958655465842</v>
      </c>
      <c r="K517" s="84">
        <f t="shared" si="264"/>
        <v>17875.65615121572</v>
      </c>
      <c r="L517" s="84">
        <f t="shared" si="265"/>
        <v>17973.353646965599</v>
      </c>
      <c r="M517" s="108">
        <f>IF(T517&lt;&gt;0,(((G517+1)*('Data Raw'!$N$1007-'Data Raw'!$N$1008)/2+'Data Raw'!$N$1008)*'Data Raw'!$M$1010+'Data Raw'!$M$1009)*AE517+AE517)</f>
        <v>18071.051142715478</v>
      </c>
      <c r="N517" s="84">
        <f t="shared" si="266"/>
        <v>18168.748638465357</v>
      </c>
      <c r="O517" s="84">
        <f t="shared" si="267"/>
        <v>18266.446134215235</v>
      </c>
      <c r="P517" s="84">
        <f t="shared" si="268"/>
        <v>18364.143629965114</v>
      </c>
      <c r="Q517" s="84">
        <f t="shared" si="269"/>
        <v>18461.841125714993</v>
      </c>
      <c r="R517" s="166" t="str">
        <f t="shared" si="275"/>
        <v/>
      </c>
      <c r="S517" s="109">
        <f>'Data Raw'!E559</f>
        <v>18190.27</v>
      </c>
      <c r="T517" s="109">
        <f>'Data Raw'!G559</f>
        <v>18216.91</v>
      </c>
      <c r="U517" s="109">
        <f>'Data Raw'!D559</f>
        <v>18465.64</v>
      </c>
      <c r="V517" s="166" t="str">
        <f t="shared" si="276"/>
        <v/>
      </c>
      <c r="W517" s="89">
        <f t="shared" si="295"/>
        <v>-145.85885728452195</v>
      </c>
      <c r="X517" s="89">
        <f t="shared" si="296"/>
        <v>21274.80624834654</v>
      </c>
      <c r="Y517" s="89">
        <f t="shared" si="277"/>
        <v>189.11448628787574</v>
      </c>
      <c r="Z517" s="109">
        <f t="shared" si="270"/>
        <v>275.36999999999898</v>
      </c>
      <c r="AA517" s="89">
        <f t="shared" si="278"/>
        <v>325.50968690878892</v>
      </c>
      <c r="AB517" s="89">
        <f t="shared" si="279"/>
        <v>17906.483643815453</v>
      </c>
      <c r="AC517" s="89">
        <f t="shared" si="282"/>
        <v>18474.056356184548</v>
      </c>
      <c r="AD517" s="89">
        <f t="shared" si="283"/>
        <v>1</v>
      </c>
      <c r="AE517" s="89">
        <f>'Data Raw'!C559</f>
        <v>18190.27</v>
      </c>
      <c r="AF517" s="89"/>
      <c r="AG517" s="89">
        <f t="shared" si="290"/>
        <v>26.639999999999418</v>
      </c>
      <c r="AH517" s="89">
        <f t="shared" si="291"/>
        <v>-119.21885728452253</v>
      </c>
      <c r="AI517" s="109">
        <f t="shared" si="292"/>
        <v>-1</v>
      </c>
      <c r="AJ517" s="109">
        <f t="shared" si="271"/>
        <v>48.848747874939541</v>
      </c>
      <c r="AK517" s="88"/>
      <c r="AL517" s="191" t="str">
        <f t="shared" si="272"/>
        <v/>
      </c>
      <c r="AM517" s="191">
        <f t="shared" si="273"/>
        <v>-26.639999999999418</v>
      </c>
      <c r="AN517" s="88"/>
      <c r="AO517" s="191"/>
      <c r="AP517" s="191">
        <f t="shared" si="293"/>
        <v>709.689599999969</v>
      </c>
      <c r="AQ517" s="191">
        <f t="shared" si="280"/>
        <v>163.99425942161372</v>
      </c>
      <c r="AR517" s="191">
        <f t="shared" si="281"/>
        <v>-25.120226866262016</v>
      </c>
      <c r="AS517" s="250">
        <f t="shared" si="284"/>
        <v>0</v>
      </c>
      <c r="AT517" s="250">
        <f t="shared" si="285"/>
        <v>0</v>
      </c>
      <c r="AU517" s="250">
        <f t="shared" si="286"/>
        <v>0</v>
      </c>
      <c r="AV517" s="250">
        <f t="shared" si="287"/>
        <v>1</v>
      </c>
      <c r="AW517" s="250">
        <f t="shared" si="288"/>
        <v>0</v>
      </c>
      <c r="AX517" s="250">
        <f t="shared" si="289"/>
        <v>0</v>
      </c>
      <c r="AY517" s="89"/>
      <c r="AZ517" s="111"/>
      <c r="BA517" s="111"/>
      <c r="BB517" s="111"/>
      <c r="BC517" s="111"/>
      <c r="BD517" s="111"/>
      <c r="BE517" s="111"/>
      <c r="BF517" s="111"/>
      <c r="BG517" s="111"/>
      <c r="BH517" s="89"/>
      <c r="BI517" s="89"/>
      <c r="BJ517" s="89"/>
      <c r="BK517" s="89"/>
      <c r="BL517" s="89"/>
    </row>
    <row r="518" spans="1:64" x14ac:dyDescent="0.25">
      <c r="A518" s="86">
        <f t="shared" si="294"/>
        <v>517</v>
      </c>
      <c r="B518" s="113">
        <v>0.10169680402473229</v>
      </c>
      <c r="C518" s="88"/>
      <c r="D518" s="88"/>
      <c r="E518" s="194">
        <f t="shared" si="297"/>
        <v>9.1728639996979694E-2</v>
      </c>
      <c r="F518" s="89">
        <f t="shared" si="274"/>
        <v>1.2423112161757744E-2</v>
      </c>
      <c r="G518" s="113">
        <v>7.4987048379930726E-2</v>
      </c>
      <c r="H518" s="88"/>
      <c r="I518" s="84">
        <f t="shared" ref="I518:I581" si="298">K518-Y517</f>
        <v>18096.182014628412</v>
      </c>
      <c r="J518" s="84">
        <f t="shared" ref="J518:J581" si="299">M518-Y517*1.5</f>
        <v>18190.739257772348</v>
      </c>
      <c r="K518" s="84">
        <f t="shared" ref="K518:K581" si="300">M518-Y517</f>
        <v>18285.296500916287</v>
      </c>
      <c r="L518" s="84">
        <f t="shared" ref="L518:L581" si="301">M518-Y517/2</f>
        <v>18379.853744060223</v>
      </c>
      <c r="M518" s="108">
        <f>IF(T518&lt;&gt;0,(((G518+1)*('Data Raw'!$N$1007-'Data Raw'!$N$1008)/2+'Data Raw'!$N$1008)*'Data Raw'!$M$1010+'Data Raw'!$M$1009)*AE518+AE518)</f>
        <v>18474.410987204163</v>
      </c>
      <c r="N518" s="84">
        <f t="shared" ref="N518:N581" si="302">M518+Y517/2</f>
        <v>18568.968230348102</v>
      </c>
      <c r="O518" s="84">
        <f t="shared" ref="O518:O581" si="303">M518+Y517</f>
        <v>18663.525473492038</v>
      </c>
      <c r="P518" s="84">
        <f t="shared" ref="P518:P581" si="304">M518+1.5*Y517</f>
        <v>18758.082716635978</v>
      </c>
      <c r="Q518" s="84">
        <f t="shared" ref="Q518:Q581" si="305">O518+Y517</f>
        <v>18852.639959779914</v>
      </c>
      <c r="R518" s="166" t="str">
        <f t="shared" si="275"/>
        <v/>
      </c>
      <c r="S518" s="109">
        <f>'Data Raw'!E560</f>
        <v>18548.3</v>
      </c>
      <c r="T518" s="109">
        <f>'Data Raw'!G560</f>
        <v>18949.939999999999</v>
      </c>
      <c r="U518" s="109">
        <f>'Data Raw'!D560</f>
        <v>19024.91</v>
      </c>
      <c r="V518" s="166" t="str">
        <f t="shared" si="276"/>
        <v/>
      </c>
      <c r="W518" s="89">
        <f t="shared" si="295"/>
        <v>-475.52901279583602</v>
      </c>
      <c r="X518" s="89">
        <f t="shared" si="296"/>
        <v>226127.84201058239</v>
      </c>
      <c r="Y518" s="89">
        <f t="shared" si="277"/>
        <v>250.91648455615814</v>
      </c>
      <c r="Z518" s="109">
        <f t="shared" si="270"/>
        <v>476.61000000000058</v>
      </c>
      <c r="AA518" s="89">
        <f t="shared" si="278"/>
        <v>347.09544592181919</v>
      </c>
      <c r="AB518" s="89">
        <f t="shared" si="279"/>
        <v>18290.126766127531</v>
      </c>
      <c r="AC518" s="89">
        <f t="shared" si="282"/>
        <v>18843.493233872472</v>
      </c>
      <c r="AD518" s="89" t="str">
        <f t="shared" si="283"/>
        <v/>
      </c>
      <c r="AE518" s="89">
        <f>'Data Raw'!C560</f>
        <v>18566.810000000001</v>
      </c>
      <c r="AF518" s="89"/>
      <c r="AG518" s="89">
        <f t="shared" si="290"/>
        <v>383.12999999999738</v>
      </c>
      <c r="AH518" s="89">
        <f t="shared" si="291"/>
        <v>-92.399012795838644</v>
      </c>
      <c r="AI518" s="109">
        <f t="shared" si="292"/>
        <v>-1</v>
      </c>
      <c r="AJ518" s="109">
        <f t="shared" si="271"/>
        <v>47.278621571968934</v>
      </c>
      <c r="AK518" s="88"/>
      <c r="AL518" s="191" t="str">
        <f t="shared" si="272"/>
        <v/>
      </c>
      <c r="AM518" s="191">
        <f t="shared" si="273"/>
        <v>-383.12999999999738</v>
      </c>
      <c r="AN518" s="88"/>
      <c r="AO518" s="191"/>
      <c r="AP518" s="191">
        <f t="shared" si="293"/>
        <v>146788.596899998</v>
      </c>
      <c r="AQ518" s="191">
        <f t="shared" si="280"/>
        <v>188.34267504143412</v>
      </c>
      <c r="AR518" s="191">
        <f t="shared" si="281"/>
        <v>-62.573809514724019</v>
      </c>
      <c r="AS518" s="250">
        <f t="shared" si="284"/>
        <v>0</v>
      </c>
      <c r="AT518" s="250">
        <f t="shared" si="285"/>
        <v>0</v>
      </c>
      <c r="AU518" s="250">
        <f t="shared" si="286"/>
        <v>0</v>
      </c>
      <c r="AV518" s="250">
        <f t="shared" si="287"/>
        <v>0</v>
      </c>
      <c r="AW518" s="250">
        <f t="shared" si="288"/>
        <v>0</v>
      </c>
      <c r="AX518" s="250">
        <f t="shared" si="289"/>
        <v>0</v>
      </c>
      <c r="AY518" s="89"/>
      <c r="AZ518" s="111"/>
      <c r="BA518" s="111"/>
      <c r="BB518" s="111"/>
      <c r="BC518" s="111"/>
      <c r="BD518" s="111"/>
      <c r="BE518" s="111"/>
      <c r="BF518" s="111"/>
      <c r="BG518" s="111"/>
      <c r="BH518" s="89"/>
      <c r="BI518" s="89"/>
      <c r="BJ518" s="89"/>
      <c r="BK518" s="89"/>
      <c r="BL518" s="89"/>
    </row>
    <row r="519" spans="1:64" x14ac:dyDescent="0.25">
      <c r="A519" s="86">
        <f t="shared" si="294"/>
        <v>518</v>
      </c>
      <c r="B519" s="113">
        <v>3.4989815269265644E-3</v>
      </c>
      <c r="C519" s="88"/>
      <c r="D519" s="88"/>
      <c r="E519" s="194">
        <f t="shared" si="297"/>
        <v>-9.8197822497805717E-2</v>
      </c>
      <c r="F519" s="89">
        <f t="shared" si="274"/>
        <v>-3.3798785038941775E-3</v>
      </c>
      <c r="G519" s="113">
        <v>0.13905088335709945</v>
      </c>
      <c r="H519" s="88"/>
      <c r="I519" s="84">
        <f t="shared" si="298"/>
        <v>18516.33280765207</v>
      </c>
      <c r="J519" s="84">
        <f t="shared" si="299"/>
        <v>18641.791049930147</v>
      </c>
      <c r="K519" s="84">
        <f t="shared" si="300"/>
        <v>18767.249292208227</v>
      </c>
      <c r="L519" s="84">
        <f t="shared" si="301"/>
        <v>18892.707534486304</v>
      </c>
      <c r="M519" s="108">
        <f>IF(T519&lt;&gt;0,(((G519+1)*('Data Raw'!$N$1007-'Data Raw'!$N$1008)/2+'Data Raw'!$N$1008)*'Data Raw'!$M$1010+'Data Raw'!$M$1009)*AE519+AE519)</f>
        <v>19018.165776764385</v>
      </c>
      <c r="N519" s="84">
        <f t="shared" si="302"/>
        <v>19143.624019042465</v>
      </c>
      <c r="O519" s="84">
        <f t="shared" si="303"/>
        <v>19269.082261320542</v>
      </c>
      <c r="P519" s="84">
        <f t="shared" si="304"/>
        <v>19394.540503598622</v>
      </c>
      <c r="Q519" s="84">
        <f t="shared" si="305"/>
        <v>19519.998745876699</v>
      </c>
      <c r="R519" s="166" t="str">
        <f t="shared" si="275"/>
        <v/>
      </c>
      <c r="S519" s="109">
        <f>'Data Raw'!E561</f>
        <v>18896.13</v>
      </c>
      <c r="T519" s="109">
        <f>'Data Raw'!G561</f>
        <v>19108.5</v>
      </c>
      <c r="U519" s="109">
        <f>'Data Raw'!D561</f>
        <v>19123.8</v>
      </c>
      <c r="V519" s="166">
        <f t="shared" si="276"/>
        <v>1</v>
      </c>
      <c r="W519" s="89">
        <f t="shared" si="295"/>
        <v>-90.334223235615354</v>
      </c>
      <c r="X519" s="89">
        <f t="shared" si="296"/>
        <v>8160.2718875819892</v>
      </c>
      <c r="Y519" s="89">
        <f t="shared" si="277"/>
        <v>234.79923497676128</v>
      </c>
      <c r="Z519" s="109">
        <f t="shared" ref="Z519:Z582" si="306">U519-S519</f>
        <v>227.66999999999825</v>
      </c>
      <c r="AA519" s="89">
        <f t="shared" si="278"/>
        <v>330.03466793298759</v>
      </c>
      <c r="AB519" s="89">
        <f t="shared" si="279"/>
        <v>18719.928870966454</v>
      </c>
      <c r="AC519" s="89">
        <f t="shared" si="282"/>
        <v>19309.991129033544</v>
      </c>
      <c r="AD519" s="89">
        <f t="shared" si="283"/>
        <v>1</v>
      </c>
      <c r="AE519" s="89">
        <f>'Data Raw'!C561</f>
        <v>19014.96</v>
      </c>
      <c r="AF519" s="89"/>
      <c r="AG519" s="89">
        <f t="shared" si="290"/>
        <v>93.540000000000873</v>
      </c>
      <c r="AH519" s="89">
        <f t="shared" si="291"/>
        <v>3.2057767643855186</v>
      </c>
      <c r="AI519" s="109">
        <f t="shared" si="292"/>
        <v>1</v>
      </c>
      <c r="AJ519" s="109">
        <f t="shared" si="271"/>
        <v>50</v>
      </c>
      <c r="AK519" s="88"/>
      <c r="AL519" s="191">
        <f t="shared" si="272"/>
        <v>383.12999999999738</v>
      </c>
      <c r="AM519" s="191" t="str">
        <f t="shared" si="273"/>
        <v/>
      </c>
      <c r="AN519" s="88"/>
      <c r="AO519" s="191"/>
      <c r="AP519" s="191">
        <f t="shared" si="293"/>
        <v>8749.7316000001629</v>
      </c>
      <c r="AQ519" s="191">
        <f t="shared" si="280"/>
        <v>177.80904448127487</v>
      </c>
      <c r="AR519" s="191">
        <f t="shared" si="281"/>
        <v>-56.990190495486416</v>
      </c>
      <c r="AS519" s="250">
        <f t="shared" si="284"/>
        <v>0</v>
      </c>
      <c r="AT519" s="250">
        <f t="shared" si="285"/>
        <v>0</v>
      </c>
      <c r="AU519" s="250">
        <f t="shared" si="286"/>
        <v>0</v>
      </c>
      <c r="AV519" s="250">
        <f t="shared" si="287"/>
        <v>1</v>
      </c>
      <c r="AW519" s="250">
        <f t="shared" si="288"/>
        <v>0</v>
      </c>
      <c r="AX519" s="250">
        <f t="shared" si="289"/>
        <v>0</v>
      </c>
      <c r="AY519" s="89"/>
      <c r="AZ519" s="111"/>
      <c r="BA519" s="111"/>
      <c r="BB519" s="111"/>
      <c r="BC519" s="111"/>
      <c r="BD519" s="111"/>
      <c r="BE519" s="111"/>
      <c r="BF519" s="111"/>
      <c r="BG519" s="111"/>
      <c r="BH519" s="89"/>
      <c r="BI519" s="89"/>
      <c r="BJ519" s="89"/>
      <c r="BK519" s="89"/>
      <c r="BL519" s="89"/>
    </row>
    <row r="520" spans="1:64" x14ac:dyDescent="0.25">
      <c r="A520" s="86">
        <f t="shared" si="294"/>
        <v>519</v>
      </c>
      <c r="B520" s="113">
        <v>6.7096599091858713E-4</v>
      </c>
      <c r="C520" s="88"/>
      <c r="D520" s="88"/>
      <c r="E520" s="194">
        <f t="shared" si="297"/>
        <v>-2.8280155360079773E-3</v>
      </c>
      <c r="F520" s="89">
        <f t="shared" si="274"/>
        <v>-3.3010409370532916E-3</v>
      </c>
      <c r="G520" s="113">
        <v>0.15124174172026728</v>
      </c>
      <c r="H520" s="88"/>
      <c r="I520" s="84">
        <f t="shared" si="298"/>
        <v>18669.451802527576</v>
      </c>
      <c r="J520" s="84">
        <f t="shared" si="299"/>
        <v>18786.851420015959</v>
      </c>
      <c r="K520" s="84">
        <f t="shared" si="300"/>
        <v>18904.251037504338</v>
      </c>
      <c r="L520" s="84">
        <f t="shared" si="301"/>
        <v>19021.650654992722</v>
      </c>
      <c r="M520" s="108">
        <f>IF(T520&lt;&gt;0,(((G520+1)*('Data Raw'!$N$1007-'Data Raw'!$N$1008)/2+'Data Raw'!$N$1008)*'Data Raw'!$M$1010+'Data Raw'!$M$1009)*AE520+AE520)</f>
        <v>19139.050272481101</v>
      </c>
      <c r="N520" s="84">
        <f t="shared" si="302"/>
        <v>19256.449889969481</v>
      </c>
      <c r="O520" s="84">
        <f t="shared" si="303"/>
        <v>19373.849507457864</v>
      </c>
      <c r="P520" s="84">
        <f t="shared" si="304"/>
        <v>19491.249124946244</v>
      </c>
      <c r="Q520" s="84">
        <f t="shared" si="305"/>
        <v>19608.648742434627</v>
      </c>
      <c r="R520" s="166" t="str">
        <f t="shared" si="275"/>
        <v/>
      </c>
      <c r="S520" s="109">
        <f>'Data Raw'!E562</f>
        <v>19033.849999999999</v>
      </c>
      <c r="T520" s="109">
        <f>'Data Raw'!G562</f>
        <v>19099.28</v>
      </c>
      <c r="U520" s="109">
        <f>'Data Raw'!D562</f>
        <v>19377.38</v>
      </c>
      <c r="V520" s="166" t="str">
        <f t="shared" si="276"/>
        <v/>
      </c>
      <c r="W520" s="89">
        <f t="shared" si="295"/>
        <v>39.770272481102438</v>
      </c>
      <c r="X520" s="89">
        <f t="shared" si="296"/>
        <v>1581.6745732211339</v>
      </c>
      <c r="Y520" s="89">
        <f t="shared" si="277"/>
        <v>217.90094704024688</v>
      </c>
      <c r="Z520" s="109">
        <f t="shared" si="306"/>
        <v>343.53000000000247</v>
      </c>
      <c r="AA520" s="89">
        <f t="shared" si="278"/>
        <v>331.9625725139897</v>
      </c>
      <c r="AB520" s="89">
        <f t="shared" si="279"/>
        <v>18836.580532256961</v>
      </c>
      <c r="AC520" s="89">
        <f t="shared" si="282"/>
        <v>19397.63946774304</v>
      </c>
      <c r="AD520" s="89">
        <f t="shared" si="283"/>
        <v>1</v>
      </c>
      <c r="AE520" s="89">
        <f>'Data Raw'!C562</f>
        <v>19117.11</v>
      </c>
      <c r="AF520" s="89"/>
      <c r="AG520" s="89">
        <f t="shared" si="290"/>
        <v>-17.830000000001746</v>
      </c>
      <c r="AH520" s="89">
        <f t="shared" si="291"/>
        <v>21.940272481100692</v>
      </c>
      <c r="AI520" s="109">
        <f t="shared" si="292"/>
        <v>1</v>
      </c>
      <c r="AJ520" s="109">
        <f t="shared" si="271"/>
        <v>50</v>
      </c>
      <c r="AK520" s="88"/>
      <c r="AL520" s="191" t="str">
        <f t="shared" si="272"/>
        <v/>
      </c>
      <c r="AM520" s="191">
        <f t="shared" si="273"/>
        <v>-17.830000000001746</v>
      </c>
      <c r="AN520" s="88"/>
      <c r="AO520" s="191"/>
      <c r="AP520" s="191">
        <f t="shared" si="293"/>
        <v>317.90890000006226</v>
      </c>
      <c r="AQ520" s="191">
        <f t="shared" si="280"/>
        <v>160.03359509446676</v>
      </c>
      <c r="AR520" s="191">
        <f t="shared" si="281"/>
        <v>-57.867351945780115</v>
      </c>
      <c r="AS520" s="250">
        <f t="shared" si="284"/>
        <v>0</v>
      </c>
      <c r="AT520" s="250">
        <f t="shared" si="285"/>
        <v>0</v>
      </c>
      <c r="AU520" s="250">
        <f t="shared" si="286"/>
        <v>1</v>
      </c>
      <c r="AV520" s="250">
        <f t="shared" si="287"/>
        <v>0</v>
      </c>
      <c r="AW520" s="250">
        <f t="shared" si="288"/>
        <v>0</v>
      </c>
      <c r="AX520" s="250">
        <f t="shared" si="289"/>
        <v>0</v>
      </c>
      <c r="AY520" s="89"/>
      <c r="AZ520" s="111"/>
      <c r="BA520" s="111"/>
      <c r="BB520" s="111"/>
      <c r="BC520" s="111"/>
      <c r="BD520" s="111"/>
      <c r="BE520" s="111"/>
      <c r="BF520" s="111"/>
      <c r="BG520" s="111"/>
      <c r="BH520" s="89"/>
      <c r="BI520" s="89"/>
      <c r="BJ520" s="89"/>
      <c r="BK520" s="89"/>
      <c r="BL520" s="89"/>
    </row>
    <row r="521" spans="1:64" x14ac:dyDescent="0.25">
      <c r="A521" s="86">
        <f t="shared" si="294"/>
        <v>520</v>
      </c>
      <c r="B521" s="113">
        <v>3.2419043742390832E-3</v>
      </c>
      <c r="C521" s="88"/>
      <c r="D521" s="88"/>
      <c r="E521" s="194">
        <f t="shared" si="297"/>
        <v>2.570938383320496E-3</v>
      </c>
      <c r="F521" s="89">
        <f t="shared" si="274"/>
        <v>-2.4621867484284649E-3</v>
      </c>
      <c r="G521" s="113">
        <v>0.14547495661039794</v>
      </c>
      <c r="H521" s="88"/>
      <c r="I521" s="84">
        <f t="shared" si="298"/>
        <v>18904.578104655495</v>
      </c>
      <c r="J521" s="84">
        <f t="shared" si="299"/>
        <v>19013.528578175614</v>
      </c>
      <c r="K521" s="84">
        <f t="shared" si="300"/>
        <v>19122.47905169574</v>
      </c>
      <c r="L521" s="84">
        <f t="shared" si="301"/>
        <v>19231.429525215863</v>
      </c>
      <c r="M521" s="108">
        <f>IF(T521&lt;&gt;0,(((G521+1)*('Data Raw'!$N$1007-'Data Raw'!$N$1008)/2+'Data Raw'!$N$1008)*'Data Raw'!$M$1010+'Data Raw'!$M$1009)*AE521+AE521)</f>
        <v>19340.379998735985</v>
      </c>
      <c r="N521" s="84">
        <f t="shared" si="302"/>
        <v>19449.330472256108</v>
      </c>
      <c r="O521" s="84">
        <f t="shared" si="303"/>
        <v>19558.280945776231</v>
      </c>
      <c r="P521" s="84">
        <f t="shared" si="304"/>
        <v>19667.231419296357</v>
      </c>
      <c r="Q521" s="84">
        <f t="shared" si="305"/>
        <v>19776.181892816476</v>
      </c>
      <c r="R521" s="166" t="str">
        <f t="shared" si="275"/>
        <v/>
      </c>
      <c r="S521" s="109">
        <f>'Data Raw'!E563</f>
        <v>19196.09</v>
      </c>
      <c r="T521" s="109">
        <f>'Data Raw'!G563</f>
        <v>19252</v>
      </c>
      <c r="U521" s="109">
        <f>'Data Raw'!D563</f>
        <v>19410.48</v>
      </c>
      <c r="V521" s="166" t="str">
        <f t="shared" si="276"/>
        <v/>
      </c>
      <c r="W521" s="89">
        <f t="shared" si="295"/>
        <v>88.379998735985282</v>
      </c>
      <c r="X521" s="89">
        <f t="shared" si="296"/>
        <v>7811.0241765727596</v>
      </c>
      <c r="Y521" s="89">
        <f t="shared" si="277"/>
        <v>204.4840058372682</v>
      </c>
      <c r="Z521" s="109">
        <f t="shared" si="306"/>
        <v>214.38999999999942</v>
      </c>
      <c r="AA521" s="89">
        <f t="shared" si="278"/>
        <v>315.16649072627678</v>
      </c>
      <c r="AB521" s="89">
        <f t="shared" si="279"/>
        <v>19044.981813363109</v>
      </c>
      <c r="AC521" s="89">
        <f t="shared" si="282"/>
        <v>19609.318186636894</v>
      </c>
      <c r="AD521" s="89">
        <f t="shared" si="283"/>
        <v>1</v>
      </c>
      <c r="AE521" s="89">
        <f>'Data Raw'!C563</f>
        <v>19327.150000000001</v>
      </c>
      <c r="AF521" s="89"/>
      <c r="AG521" s="89">
        <f t="shared" si="290"/>
        <v>-75.150000000001455</v>
      </c>
      <c r="AH521" s="89">
        <f t="shared" si="291"/>
        <v>13.229998735983827</v>
      </c>
      <c r="AI521" s="109">
        <f t="shared" si="292"/>
        <v>1</v>
      </c>
      <c r="AJ521" s="109">
        <f t="shared" ref="AJ521:AJ584" si="307">MIN(Y520/4,50)</f>
        <v>50</v>
      </c>
      <c r="AK521" s="88"/>
      <c r="AL521" s="191" t="str">
        <f t="shared" ref="AL521:AL584" si="308">IF(R521&lt;&gt;1,IF(V521=1,ABS(AG520),""),"")</f>
        <v/>
      </c>
      <c r="AM521" s="191">
        <f t="shared" ref="AM521:AM584" si="309">IF(R521&lt;&gt;1,IF(V521="",-ABS(AG521),""),"")</f>
        <v>-75.150000000001455</v>
      </c>
      <c r="AN521" s="88"/>
      <c r="AO521" s="191"/>
      <c r="AP521" s="191">
        <f t="shared" si="293"/>
        <v>5647.5225000002183</v>
      </c>
      <c r="AQ521" s="191">
        <f t="shared" si="280"/>
        <v>150.60208452841508</v>
      </c>
      <c r="AR521" s="191">
        <f t="shared" si="281"/>
        <v>-53.881921308853123</v>
      </c>
      <c r="AS521" s="250">
        <f t="shared" si="284"/>
        <v>0</v>
      </c>
      <c r="AT521" s="250">
        <f t="shared" si="285"/>
        <v>0</v>
      </c>
      <c r="AU521" s="250">
        <f t="shared" si="286"/>
        <v>1</v>
      </c>
      <c r="AV521" s="250">
        <f t="shared" si="287"/>
        <v>0</v>
      </c>
      <c r="AW521" s="250">
        <f t="shared" si="288"/>
        <v>0</v>
      </c>
      <c r="AX521" s="250">
        <f t="shared" si="289"/>
        <v>0</v>
      </c>
      <c r="AY521" s="89"/>
      <c r="AZ521" s="111"/>
      <c r="BA521" s="111"/>
      <c r="BB521" s="111"/>
      <c r="BC521" s="111"/>
      <c r="BD521" s="111"/>
      <c r="BE521" s="111"/>
      <c r="BF521" s="111"/>
      <c r="BG521" s="111"/>
      <c r="BH521" s="89"/>
      <c r="BI521" s="89"/>
      <c r="BJ521" s="89"/>
      <c r="BK521" s="89"/>
      <c r="BL521" s="89"/>
    </row>
    <row r="522" spans="1:64" x14ac:dyDescent="0.25">
      <c r="A522" s="86">
        <f t="shared" si="294"/>
        <v>521</v>
      </c>
      <c r="B522" s="113">
        <v>2.3623928720641185E-3</v>
      </c>
      <c r="C522" s="88"/>
      <c r="D522" s="88"/>
      <c r="E522" s="194">
        <f t="shared" si="297"/>
        <v>-8.7951150217496473E-4</v>
      </c>
      <c r="F522" s="89">
        <f t="shared" ref="F522:F585" si="310">E522/7+F521/7*6</f>
        <v>-2.2360902846779653E-3</v>
      </c>
      <c r="G522" s="113">
        <v>0.13454453335454936</v>
      </c>
      <c r="H522" s="88"/>
      <c r="I522" s="84">
        <f t="shared" si="298"/>
        <v>18815.154740652026</v>
      </c>
      <c r="J522" s="84">
        <f t="shared" si="299"/>
        <v>18917.396743570662</v>
      </c>
      <c r="K522" s="84">
        <f t="shared" si="300"/>
        <v>19019.638746489294</v>
      </c>
      <c r="L522" s="84">
        <f t="shared" si="301"/>
        <v>19121.88074940793</v>
      </c>
      <c r="M522" s="108">
        <f>IF(T522&lt;&gt;0,(((G522+1)*('Data Raw'!$N$1007-'Data Raw'!$N$1008)/2+'Data Raw'!$N$1008)*'Data Raw'!$M$1010+'Data Raw'!$M$1009)*AE522+AE522)</f>
        <v>19224.122752326562</v>
      </c>
      <c r="N522" s="84">
        <f t="shared" si="302"/>
        <v>19326.364755245195</v>
      </c>
      <c r="O522" s="84">
        <f t="shared" si="303"/>
        <v>19428.606758163831</v>
      </c>
      <c r="P522" s="84">
        <f t="shared" si="304"/>
        <v>19530.848761082463</v>
      </c>
      <c r="Q522" s="84">
        <f t="shared" si="305"/>
        <v>19633.090764001099</v>
      </c>
      <c r="R522" s="166" t="str">
        <f t="shared" ref="R522:R585" si="311">IF(B522&lt;&gt;"",IF(AND(M522&gt;AB522,M522&lt;AC522),"",1),"")</f>
        <v/>
      </c>
      <c r="S522" s="109">
        <f>'Data Raw'!E564</f>
        <v>19087.66</v>
      </c>
      <c r="T522" s="109">
        <f>'Data Raw'!G564</f>
        <v>19299.18</v>
      </c>
      <c r="U522" s="109">
        <f>'Data Raw'!D564</f>
        <v>19339.82</v>
      </c>
      <c r="V522" s="166" t="str">
        <f t="shared" ref="V522:V585" si="312">IF(R522&lt;&gt;1,IF(B522&lt;&gt;"",IF((AE522-M522)*(AE522-T522)&gt;0,1,""),""),"")</f>
        <v/>
      </c>
      <c r="W522" s="89">
        <f t="shared" si="295"/>
        <v>-75.057247673437814</v>
      </c>
      <c r="X522" s="89">
        <f t="shared" si="296"/>
        <v>5633.5904283117861</v>
      </c>
      <c r="Y522" s="89">
        <f t="shared" ref="Y522:Y585" si="313">IF(X522&gt;0,SQRT((X522)/7+(Y521*Y521)/7*6),Y521)</f>
        <v>191.4291522387208</v>
      </c>
      <c r="Z522" s="109">
        <f t="shared" si="306"/>
        <v>252.15999999999985</v>
      </c>
      <c r="AA522" s="89">
        <f t="shared" ref="AA522:AA585" si="314">Z522/7+AA521/7*6</f>
        <v>306.16556347966576</v>
      </c>
      <c r="AB522" s="89">
        <f t="shared" ref="AB522:AB585" si="315">AE522-$AD$1*AA521</f>
        <v>18959.948482882664</v>
      </c>
      <c r="AC522" s="89">
        <f t="shared" si="282"/>
        <v>19495.731517117336</v>
      </c>
      <c r="AD522" s="89">
        <f t="shared" si="283"/>
        <v>1</v>
      </c>
      <c r="AE522" s="89">
        <f>'Data Raw'!C564</f>
        <v>19227.84</v>
      </c>
      <c r="AF522" s="89"/>
      <c r="AG522" s="89">
        <f t="shared" si="290"/>
        <v>71.340000000000146</v>
      </c>
      <c r="AH522" s="89">
        <f t="shared" si="291"/>
        <v>-3.7172476734376687</v>
      </c>
      <c r="AI522" s="109">
        <f t="shared" si="292"/>
        <v>-1</v>
      </c>
      <c r="AJ522" s="109">
        <f t="shared" si="307"/>
        <v>50</v>
      </c>
      <c r="AK522" s="88"/>
      <c r="AL522" s="191" t="str">
        <f t="shared" si="308"/>
        <v/>
      </c>
      <c r="AM522" s="191">
        <f t="shared" si="309"/>
        <v>-71.340000000000146</v>
      </c>
      <c r="AN522" s="88"/>
      <c r="AO522" s="191"/>
      <c r="AP522" s="191">
        <f t="shared" si="293"/>
        <v>5089.3956000000207</v>
      </c>
      <c r="AQ522" s="191">
        <f t="shared" ref="AQ522:AQ585" si="316">IF(AP522&gt;0,SQRT(AP522)/9+AQ521/9*8,AQ521)</f>
        <v>141.79518624748007</v>
      </c>
      <c r="AR522" s="191">
        <f t="shared" ref="AR522:AR585" si="317">AQ522-Y522</f>
        <v>-49.633965991240728</v>
      </c>
      <c r="AS522" s="250">
        <f t="shared" si="284"/>
        <v>0</v>
      </c>
      <c r="AT522" s="250">
        <f t="shared" si="285"/>
        <v>0</v>
      </c>
      <c r="AU522" s="250">
        <f t="shared" si="286"/>
        <v>0</v>
      </c>
      <c r="AV522" s="250">
        <f t="shared" si="287"/>
        <v>1</v>
      </c>
      <c r="AW522" s="250">
        <f t="shared" si="288"/>
        <v>0</v>
      </c>
      <c r="AX522" s="250">
        <f t="shared" si="289"/>
        <v>0</v>
      </c>
      <c r="AY522" s="89"/>
      <c r="AZ522" s="111"/>
      <c r="BA522" s="111"/>
      <c r="BB522" s="111"/>
      <c r="BC522" s="111"/>
      <c r="BD522" s="111"/>
      <c r="BE522" s="111"/>
      <c r="BF522" s="111"/>
      <c r="BG522" s="111"/>
      <c r="BH522" s="89"/>
      <c r="BI522" s="89"/>
      <c r="BJ522" s="89"/>
      <c r="BK522" s="89"/>
      <c r="BL522" s="89"/>
    </row>
    <row r="523" spans="1:64" x14ac:dyDescent="0.25">
      <c r="A523" s="86">
        <f t="shared" si="294"/>
        <v>522</v>
      </c>
      <c r="B523" s="113">
        <v>8.4035756587834615E-4</v>
      </c>
      <c r="C523" s="88"/>
      <c r="D523" s="88"/>
      <c r="E523" s="194">
        <f t="shared" si="297"/>
        <v>-1.5220353061857722E-3</v>
      </c>
      <c r="F523" s="89">
        <f t="shared" si="310"/>
        <v>-2.1340824306076518E-3</v>
      </c>
      <c r="G523" s="113">
        <v>0.1443632566632799</v>
      </c>
      <c r="H523" s="88"/>
      <c r="I523" s="84">
        <f t="shared" si="298"/>
        <v>18962.07982705938</v>
      </c>
      <c r="J523" s="84">
        <f t="shared" si="299"/>
        <v>19057.794403178741</v>
      </c>
      <c r="K523" s="84">
        <f t="shared" si="300"/>
        <v>19153.508979298102</v>
      </c>
      <c r="L523" s="84">
        <f t="shared" si="301"/>
        <v>19249.223555417462</v>
      </c>
      <c r="M523" s="108">
        <f>IF(T523&lt;&gt;0,(((G523+1)*('Data Raw'!$N$1007-'Data Raw'!$N$1008)/2+'Data Raw'!$N$1008)*'Data Raw'!$M$1010+'Data Raw'!$M$1009)*AE523+AE523)</f>
        <v>19344.938131536823</v>
      </c>
      <c r="N523" s="84">
        <f t="shared" si="302"/>
        <v>19440.652707656183</v>
      </c>
      <c r="O523" s="84">
        <f t="shared" si="303"/>
        <v>19536.367283775544</v>
      </c>
      <c r="P523" s="84">
        <f t="shared" si="304"/>
        <v>19632.081859894904</v>
      </c>
      <c r="Q523" s="84">
        <f t="shared" si="305"/>
        <v>19727.796436014265</v>
      </c>
      <c r="R523" s="166" t="str">
        <f t="shared" si="311"/>
        <v/>
      </c>
      <c r="S523" s="109">
        <f>'Data Raw'!E565</f>
        <v>19231.13</v>
      </c>
      <c r="T523" s="109">
        <f>'Data Raw'!G565</f>
        <v>19389.95</v>
      </c>
      <c r="U523" s="109">
        <f>'Data Raw'!D565</f>
        <v>19463.61</v>
      </c>
      <c r="V523" s="166">
        <f t="shared" si="312"/>
        <v>1</v>
      </c>
      <c r="W523" s="89">
        <f t="shared" si="295"/>
        <v>-45.011868463177962</v>
      </c>
      <c r="X523" s="89">
        <f t="shared" si="296"/>
        <v>2026.0683025464348</v>
      </c>
      <c r="Y523" s="89">
        <f t="shared" si="313"/>
        <v>178.04365045185591</v>
      </c>
      <c r="Z523" s="109">
        <f t="shared" si="306"/>
        <v>232.47999999999956</v>
      </c>
      <c r="AA523" s="89">
        <f t="shared" si="314"/>
        <v>295.63905441114201</v>
      </c>
      <c r="AB523" s="89">
        <f t="shared" si="315"/>
        <v>19073.189271042284</v>
      </c>
      <c r="AC523" s="89">
        <f t="shared" ref="AC523:AC586" si="318">AE523+$AD$1*AA522</f>
        <v>19593.670728957717</v>
      </c>
      <c r="AD523" s="89">
        <f t="shared" ref="AD523:AD586" si="319">IF(AND(T523&lt;AC523, T523&gt;AB523),1,"")</f>
        <v>1</v>
      </c>
      <c r="AE523" s="89">
        <f>'Data Raw'!C565</f>
        <v>19333.43</v>
      </c>
      <c r="AF523" s="89"/>
      <c r="AG523" s="89">
        <f t="shared" si="290"/>
        <v>56.520000000000437</v>
      </c>
      <c r="AH523" s="89">
        <f t="shared" si="291"/>
        <v>11.508131536822475</v>
      </c>
      <c r="AI523" s="109">
        <f t="shared" si="292"/>
        <v>1</v>
      </c>
      <c r="AJ523" s="109">
        <f t="shared" si="307"/>
        <v>47.857288059680201</v>
      </c>
      <c r="AK523" s="88"/>
      <c r="AL523" s="191">
        <f t="shared" si="308"/>
        <v>71.340000000000146</v>
      </c>
      <c r="AM523" s="191" t="str">
        <f t="shared" si="309"/>
        <v/>
      </c>
      <c r="AN523" s="88"/>
      <c r="AO523" s="191"/>
      <c r="AP523" s="191">
        <f t="shared" si="293"/>
        <v>3194.5104000000492</v>
      </c>
      <c r="AQ523" s="191">
        <f t="shared" si="316"/>
        <v>132.32016555331566</v>
      </c>
      <c r="AR523" s="191">
        <f t="shared" si="317"/>
        <v>-45.723484898540249</v>
      </c>
      <c r="AS523" s="250">
        <f t="shared" si="284"/>
        <v>0</v>
      </c>
      <c r="AT523" s="250">
        <f t="shared" si="285"/>
        <v>0</v>
      </c>
      <c r="AU523" s="250">
        <f t="shared" si="286"/>
        <v>0</v>
      </c>
      <c r="AV523" s="250">
        <f t="shared" si="287"/>
        <v>1</v>
      </c>
      <c r="AW523" s="250">
        <f t="shared" si="288"/>
        <v>0</v>
      </c>
      <c r="AX523" s="250">
        <f t="shared" si="289"/>
        <v>0</v>
      </c>
      <c r="AY523" s="89"/>
      <c r="AZ523" s="111"/>
      <c r="BA523" s="111"/>
      <c r="BB523" s="111"/>
      <c r="BC523" s="111"/>
      <c r="BD523" s="111"/>
      <c r="BE523" s="111"/>
      <c r="BF523" s="111"/>
      <c r="BG523" s="111"/>
      <c r="BH523" s="89"/>
      <c r="BI523" s="89"/>
      <c r="BJ523" s="89"/>
      <c r="BK523" s="89"/>
      <c r="BL523" s="89"/>
    </row>
    <row r="524" spans="1:64" x14ac:dyDescent="0.25">
      <c r="A524" s="86">
        <f t="shared" si="294"/>
        <v>523</v>
      </c>
      <c r="B524" s="113">
        <v>1.3518987640633346E-3</v>
      </c>
      <c r="C524" s="88"/>
      <c r="D524" s="88"/>
      <c r="E524" s="194">
        <f t="shared" si="297"/>
        <v>5.115411981849884E-4</v>
      </c>
      <c r="F524" s="89">
        <f t="shared" si="310"/>
        <v>-1.7561361979229889E-3</v>
      </c>
      <c r="G524" s="113">
        <v>0.15022760493015197</v>
      </c>
      <c r="H524" s="88"/>
      <c r="I524" s="84">
        <f t="shared" si="298"/>
        <v>19105.631243561584</v>
      </c>
      <c r="J524" s="84">
        <f t="shared" si="299"/>
        <v>19194.653068787509</v>
      </c>
      <c r="K524" s="84">
        <f t="shared" si="300"/>
        <v>19283.674894013438</v>
      </c>
      <c r="L524" s="84">
        <f t="shared" si="301"/>
        <v>19372.696719239364</v>
      </c>
      <c r="M524" s="108">
        <f>IF(T524&lt;&gt;0,(((G524+1)*('Data Raw'!$N$1007-'Data Raw'!$N$1008)/2+'Data Raw'!$N$1008)*'Data Raw'!$M$1010+'Data Raw'!$M$1009)*AE524+AE524)</f>
        <v>19461.718544465293</v>
      </c>
      <c r="N524" s="84">
        <f t="shared" si="302"/>
        <v>19550.740369691222</v>
      </c>
      <c r="O524" s="84">
        <f t="shared" si="303"/>
        <v>19639.762194917148</v>
      </c>
      <c r="P524" s="84">
        <f t="shared" si="304"/>
        <v>19728.784020143077</v>
      </c>
      <c r="Q524" s="84">
        <f t="shared" si="305"/>
        <v>19817.805845369003</v>
      </c>
      <c r="R524" s="166" t="str">
        <f t="shared" si="311"/>
        <v/>
      </c>
      <c r="S524" s="109">
        <f>'Data Raw'!E566</f>
        <v>19255.650000000001</v>
      </c>
      <c r="T524" s="109">
        <f>'Data Raw'!G566</f>
        <v>19404.310000000001</v>
      </c>
      <c r="U524" s="109">
        <f>'Data Raw'!D566</f>
        <v>19440.990000000002</v>
      </c>
      <c r="V524" s="166" t="str">
        <f t="shared" si="312"/>
        <v/>
      </c>
      <c r="W524" s="89">
        <f t="shared" si="295"/>
        <v>57.408544465291925</v>
      </c>
      <c r="X524" s="89">
        <f t="shared" si="296"/>
        <v>3295.7409776234003</v>
      </c>
      <c r="Y524" s="89">
        <f t="shared" si="313"/>
        <v>166.25840033555309</v>
      </c>
      <c r="Z524" s="109">
        <f t="shared" si="306"/>
        <v>185.34000000000015</v>
      </c>
      <c r="AA524" s="89">
        <f t="shared" si="314"/>
        <v>279.88204663812172</v>
      </c>
      <c r="AB524" s="89">
        <f t="shared" si="315"/>
        <v>19189.696803750532</v>
      </c>
      <c r="AC524" s="89">
        <f t="shared" si="318"/>
        <v>19692.283196249471</v>
      </c>
      <c r="AD524" s="89">
        <f t="shared" si="319"/>
        <v>1</v>
      </c>
      <c r="AE524" s="89">
        <f>'Data Raw'!C566</f>
        <v>19440.990000000002</v>
      </c>
      <c r="AF524" s="89"/>
      <c r="AG524" s="89">
        <f t="shared" si="290"/>
        <v>-36.680000000000291</v>
      </c>
      <c r="AH524" s="89">
        <f t="shared" si="291"/>
        <v>20.728544465291634</v>
      </c>
      <c r="AI524" s="109">
        <f t="shared" si="292"/>
        <v>1</v>
      </c>
      <c r="AJ524" s="109">
        <f t="shared" si="307"/>
        <v>44.510912612963978</v>
      </c>
      <c r="AK524" s="88"/>
      <c r="AL524" s="191" t="str">
        <f t="shared" si="308"/>
        <v/>
      </c>
      <c r="AM524" s="191">
        <f t="shared" si="309"/>
        <v>-36.680000000000291</v>
      </c>
      <c r="AN524" s="88"/>
      <c r="AO524" s="191"/>
      <c r="AP524" s="191">
        <f t="shared" si="293"/>
        <v>1345.4224000000213</v>
      </c>
      <c r="AQ524" s="191">
        <f t="shared" si="316"/>
        <v>121.69348049183617</v>
      </c>
      <c r="AR524" s="191">
        <f t="shared" si="317"/>
        <v>-44.564919843716922</v>
      </c>
      <c r="AS524" s="250">
        <f t="shared" si="284"/>
        <v>0</v>
      </c>
      <c r="AT524" s="250">
        <f t="shared" si="285"/>
        <v>0</v>
      </c>
      <c r="AU524" s="250">
        <f t="shared" si="286"/>
        <v>1</v>
      </c>
      <c r="AV524" s="250">
        <f t="shared" si="287"/>
        <v>0</v>
      </c>
      <c r="AW524" s="250">
        <f t="shared" si="288"/>
        <v>0</v>
      </c>
      <c r="AX524" s="250">
        <f t="shared" si="289"/>
        <v>0</v>
      </c>
      <c r="AY524" s="89"/>
      <c r="AZ524" s="111"/>
      <c r="BA524" s="111"/>
      <c r="BB524" s="111"/>
      <c r="BC524" s="111"/>
      <c r="BD524" s="111"/>
      <c r="BE524" s="111"/>
      <c r="BF524" s="111"/>
      <c r="BG524" s="111"/>
      <c r="BH524" s="89"/>
      <c r="BI524" s="89"/>
      <c r="BJ524" s="89"/>
      <c r="BK524" s="89"/>
      <c r="BL524" s="89"/>
    </row>
    <row r="525" spans="1:64" x14ac:dyDescent="0.25">
      <c r="A525" s="86">
        <f t="shared" si="294"/>
        <v>524</v>
      </c>
      <c r="B525" s="113">
        <v>1.0146899639290965E-2</v>
      </c>
      <c r="C525" s="88"/>
      <c r="D525" s="88"/>
      <c r="E525" s="194">
        <f t="shared" si="297"/>
        <v>8.7950008752276307E-3</v>
      </c>
      <c r="F525" s="89">
        <f t="shared" si="310"/>
        <v>-2.4883090175861463E-4</v>
      </c>
      <c r="G525" s="113">
        <v>0.14285790035983675</v>
      </c>
      <c r="H525" s="88"/>
      <c r="I525" s="84">
        <f t="shared" si="298"/>
        <v>19032.314464096518</v>
      </c>
      <c r="J525" s="84">
        <f t="shared" si="299"/>
        <v>19115.44366426429</v>
      </c>
      <c r="K525" s="84">
        <f t="shared" si="300"/>
        <v>19198.57286443207</v>
      </c>
      <c r="L525" s="84">
        <f t="shared" si="301"/>
        <v>19281.702064599845</v>
      </c>
      <c r="M525" s="108">
        <f>IF(T525&lt;&gt;0,(((G525+1)*('Data Raw'!$N$1007-'Data Raw'!$N$1008)/2+'Data Raw'!$N$1008)*'Data Raw'!$M$1010+'Data Raw'!$M$1009)*AE525+AE525)</f>
        <v>19364.831264767621</v>
      </c>
      <c r="N525" s="84">
        <f t="shared" si="302"/>
        <v>19447.960464935397</v>
      </c>
      <c r="O525" s="84">
        <f t="shared" si="303"/>
        <v>19531.089665103173</v>
      </c>
      <c r="P525" s="84">
        <f t="shared" si="304"/>
        <v>19614.218865270952</v>
      </c>
      <c r="Q525" s="84">
        <f t="shared" si="305"/>
        <v>19697.348065438724</v>
      </c>
      <c r="R525" s="166" t="str">
        <f t="shared" si="311"/>
        <v/>
      </c>
      <c r="S525" s="109">
        <f>'Data Raw'!E567</f>
        <v>19273.419999999998</v>
      </c>
      <c r="T525" s="109">
        <f>'Data Raw'!G567</f>
        <v>19521.419999999998</v>
      </c>
      <c r="U525" s="109">
        <f>'Data Raw'!D567</f>
        <v>19572.419999999998</v>
      </c>
      <c r="V525" s="166">
        <f t="shared" si="312"/>
        <v>1</v>
      </c>
      <c r="W525" s="89">
        <f t="shared" si="295"/>
        <v>-156.58873523237708</v>
      </c>
      <c r="X525" s="89">
        <f t="shared" si="296"/>
        <v>24520.032001675489</v>
      </c>
      <c r="Y525" s="89">
        <f t="shared" si="313"/>
        <v>164.91173660671495</v>
      </c>
      <c r="Z525" s="109">
        <f t="shared" si="306"/>
        <v>299</v>
      </c>
      <c r="AA525" s="89">
        <f t="shared" si="314"/>
        <v>282.61318283267576</v>
      </c>
      <c r="AB525" s="89">
        <f t="shared" si="315"/>
        <v>19117.750260357599</v>
      </c>
      <c r="AC525" s="89">
        <f t="shared" si="318"/>
        <v>19593.549739642403</v>
      </c>
      <c r="AD525" s="89">
        <f t="shared" si="319"/>
        <v>1</v>
      </c>
      <c r="AE525" s="89">
        <f>'Data Raw'!C567</f>
        <v>19355.650000000001</v>
      </c>
      <c r="AF525" s="89"/>
      <c r="AG525" s="89">
        <f t="shared" si="290"/>
        <v>165.7699999999968</v>
      </c>
      <c r="AH525" s="89">
        <f t="shared" si="291"/>
        <v>9.181264767619723</v>
      </c>
      <c r="AI525" s="109">
        <f t="shared" si="292"/>
        <v>1</v>
      </c>
      <c r="AJ525" s="109">
        <f t="shared" si="307"/>
        <v>41.564600083888273</v>
      </c>
      <c r="AK525" s="88"/>
      <c r="AL525" s="191">
        <f t="shared" si="308"/>
        <v>36.680000000000291</v>
      </c>
      <c r="AM525" s="191" t="str">
        <f t="shared" si="309"/>
        <v/>
      </c>
      <c r="AN525" s="88"/>
      <c r="AO525" s="191"/>
      <c r="AP525" s="191">
        <f t="shared" si="293"/>
        <v>27479.69289999894</v>
      </c>
      <c r="AQ525" s="191">
        <f t="shared" si="316"/>
        <v>126.59087154829847</v>
      </c>
      <c r="AR525" s="191">
        <f t="shared" si="317"/>
        <v>-38.320865058416487</v>
      </c>
      <c r="AS525" s="250">
        <f t="shared" si="284"/>
        <v>0</v>
      </c>
      <c r="AT525" s="250">
        <f t="shared" si="285"/>
        <v>0</v>
      </c>
      <c r="AU525" s="250">
        <f t="shared" si="286"/>
        <v>0</v>
      </c>
      <c r="AV525" s="250">
        <f t="shared" si="287"/>
        <v>1</v>
      </c>
      <c r="AW525" s="250">
        <f t="shared" si="288"/>
        <v>0</v>
      </c>
      <c r="AX525" s="250">
        <f t="shared" si="289"/>
        <v>0</v>
      </c>
      <c r="AY525" s="89"/>
      <c r="AZ525" s="111"/>
      <c r="BA525" s="111"/>
      <c r="BB525" s="111"/>
      <c r="BC525" s="111"/>
      <c r="BD525" s="111"/>
      <c r="BE525" s="111"/>
      <c r="BF525" s="111"/>
      <c r="BG525" s="111"/>
      <c r="BH525" s="89"/>
      <c r="BI525" s="89"/>
      <c r="BJ525" s="89"/>
      <c r="BK525" s="89"/>
      <c r="BL525" s="89"/>
    </row>
    <row r="526" spans="1:64" x14ac:dyDescent="0.25">
      <c r="A526" s="86">
        <f t="shared" si="294"/>
        <v>525</v>
      </c>
      <c r="B526" s="113">
        <v>1.3126771134452406E-2</v>
      </c>
      <c r="C526" s="88"/>
      <c r="D526" s="88"/>
      <c r="E526" s="194">
        <f t="shared" si="297"/>
        <v>2.9798714951614416E-3</v>
      </c>
      <c r="F526" s="89">
        <f t="shared" si="310"/>
        <v>2.1241229780139339E-4</v>
      </c>
      <c r="G526" s="113">
        <v>0.16288267218373478</v>
      </c>
      <c r="H526" s="88"/>
      <c r="I526" s="84">
        <f t="shared" si="298"/>
        <v>19258.466234699841</v>
      </c>
      <c r="J526" s="84">
        <f t="shared" si="299"/>
        <v>19340.922103003199</v>
      </c>
      <c r="K526" s="84">
        <f t="shared" si="300"/>
        <v>19423.377971306556</v>
      </c>
      <c r="L526" s="84">
        <f t="shared" si="301"/>
        <v>19505.833839609913</v>
      </c>
      <c r="M526" s="108">
        <f>IF(T526&lt;&gt;0,(((G526+1)*('Data Raw'!$N$1007-'Data Raw'!$N$1008)/2+'Data Raw'!$N$1008)*'Data Raw'!$M$1010+'Data Raw'!$M$1009)*AE526+AE526)</f>
        <v>19588.289707913271</v>
      </c>
      <c r="N526" s="84">
        <f t="shared" si="302"/>
        <v>19670.745576216628</v>
      </c>
      <c r="O526" s="84">
        <f t="shared" si="303"/>
        <v>19753.201444519986</v>
      </c>
      <c r="P526" s="84">
        <f t="shared" si="304"/>
        <v>19835.657312823343</v>
      </c>
      <c r="Q526" s="84">
        <f t="shared" si="305"/>
        <v>19918.113181126701</v>
      </c>
      <c r="R526" s="166" t="str">
        <f t="shared" si="311"/>
        <v/>
      </c>
      <c r="S526" s="109">
        <f>'Data Raw'!E568</f>
        <v>19352.34</v>
      </c>
      <c r="T526" s="109">
        <f>'Data Raw'!G568</f>
        <v>19408.419999999998</v>
      </c>
      <c r="U526" s="109">
        <f>'Data Raw'!D568</f>
        <v>19641.16</v>
      </c>
      <c r="V526" s="166" t="str">
        <f t="shared" si="312"/>
        <v/>
      </c>
      <c r="W526" s="89">
        <f t="shared" si="295"/>
        <v>179.86970791327258</v>
      </c>
      <c r="X526" s="89">
        <f t="shared" si="296"/>
        <v>32353.11182480599</v>
      </c>
      <c r="Y526" s="89">
        <f t="shared" si="313"/>
        <v>167.13057215784531</v>
      </c>
      <c r="Z526" s="109">
        <f t="shared" si="306"/>
        <v>288.81999999999971</v>
      </c>
      <c r="AA526" s="89">
        <f t="shared" si="314"/>
        <v>283.49987099943627</v>
      </c>
      <c r="AB526" s="89">
        <f t="shared" si="315"/>
        <v>19307.358794592226</v>
      </c>
      <c r="AC526" s="89">
        <f t="shared" si="318"/>
        <v>19787.801205407777</v>
      </c>
      <c r="AD526" s="89">
        <f t="shared" si="319"/>
        <v>1</v>
      </c>
      <c r="AE526" s="89">
        <f>'Data Raw'!C568</f>
        <v>19547.580000000002</v>
      </c>
      <c r="AF526" s="89"/>
      <c r="AG526" s="89">
        <f t="shared" si="290"/>
        <v>-139.16000000000349</v>
      </c>
      <c r="AH526" s="89">
        <f t="shared" si="291"/>
        <v>40.709707913269085</v>
      </c>
      <c r="AI526" s="109">
        <f t="shared" si="292"/>
        <v>1</v>
      </c>
      <c r="AJ526" s="109">
        <f t="shared" si="307"/>
        <v>41.227934151678738</v>
      </c>
      <c r="AK526" s="88"/>
      <c r="AL526" s="191" t="str">
        <f t="shared" si="308"/>
        <v/>
      </c>
      <c r="AM526" s="191">
        <f t="shared" si="309"/>
        <v>-139.16000000000349</v>
      </c>
      <c r="AN526" s="88"/>
      <c r="AO526" s="191"/>
      <c r="AP526" s="191">
        <f t="shared" si="293"/>
        <v>19365.505600000972</v>
      </c>
      <c r="AQ526" s="191">
        <f t="shared" si="316"/>
        <v>127.98744137626569</v>
      </c>
      <c r="AR526" s="191">
        <f t="shared" si="317"/>
        <v>-39.143130781579615</v>
      </c>
      <c r="AS526" s="250">
        <f t="shared" si="284"/>
        <v>0</v>
      </c>
      <c r="AT526" s="250">
        <f t="shared" si="285"/>
        <v>1</v>
      </c>
      <c r="AU526" s="250">
        <f t="shared" si="286"/>
        <v>0</v>
      </c>
      <c r="AV526" s="250">
        <f t="shared" si="287"/>
        <v>0</v>
      </c>
      <c r="AW526" s="250">
        <f t="shared" si="288"/>
        <v>0</v>
      </c>
      <c r="AX526" s="250">
        <f t="shared" si="289"/>
        <v>0</v>
      </c>
      <c r="AY526" s="89"/>
      <c r="AZ526" s="111"/>
      <c r="BA526" s="111"/>
      <c r="BB526" s="111"/>
      <c r="BC526" s="111"/>
      <c r="BD526" s="111"/>
      <c r="BE526" s="111"/>
      <c r="BF526" s="111"/>
      <c r="BG526" s="111"/>
      <c r="BH526" s="89"/>
      <c r="BI526" s="89"/>
      <c r="BJ526" s="89"/>
      <c r="BK526" s="89"/>
      <c r="BL526" s="89"/>
    </row>
    <row r="527" spans="1:64" x14ac:dyDescent="0.25">
      <c r="A527" s="86">
        <f t="shared" si="294"/>
        <v>526</v>
      </c>
      <c r="B527" s="113">
        <v>1.5683045145381051E-2</v>
      </c>
      <c r="C527" s="88"/>
      <c r="D527" s="88"/>
      <c r="E527" s="194">
        <f t="shared" si="297"/>
        <v>2.5562740109286441E-3</v>
      </c>
      <c r="F527" s="89">
        <f t="shared" si="310"/>
        <v>5.4724968539100066E-4</v>
      </c>
      <c r="G527" s="113">
        <v>0.13994502641367329</v>
      </c>
      <c r="H527" s="88"/>
      <c r="I527" s="84">
        <f t="shared" si="298"/>
        <v>19297.257210965327</v>
      </c>
      <c r="J527" s="84">
        <f t="shared" si="299"/>
        <v>19380.82249704425</v>
      </c>
      <c r="K527" s="84">
        <f t="shared" si="300"/>
        <v>19464.387783123173</v>
      </c>
      <c r="L527" s="84">
        <f t="shared" si="301"/>
        <v>19547.953069202096</v>
      </c>
      <c r="M527" s="108">
        <f>IF(T527&lt;&gt;0,(((G527+1)*('Data Raw'!$N$1007-'Data Raw'!$N$1008)/2+'Data Raw'!$N$1008)*'Data Raw'!$M$1010+'Data Raw'!$M$1009)*AE527+AE527)</f>
        <v>19631.518355281019</v>
      </c>
      <c r="N527" s="84">
        <f t="shared" si="302"/>
        <v>19715.083641359943</v>
      </c>
      <c r="O527" s="84">
        <f t="shared" si="303"/>
        <v>19798.648927438866</v>
      </c>
      <c r="P527" s="84">
        <f t="shared" si="304"/>
        <v>19882.214213517789</v>
      </c>
      <c r="Q527" s="84">
        <f t="shared" si="305"/>
        <v>19965.779499596712</v>
      </c>
      <c r="R527" s="166" t="str">
        <f t="shared" si="311"/>
        <v/>
      </c>
      <c r="S527" s="109">
        <f>'Data Raw'!E569</f>
        <v>19510.759999999998</v>
      </c>
      <c r="T527" s="109">
        <f>'Data Raw'!G569</f>
        <v>19828.919999999998</v>
      </c>
      <c r="U527" s="109">
        <f>'Data Raw'!D569</f>
        <v>19832.2</v>
      </c>
      <c r="V527" s="166">
        <f t="shared" si="312"/>
        <v>1</v>
      </c>
      <c r="W527" s="89">
        <f t="shared" si="295"/>
        <v>-197.40164471897879</v>
      </c>
      <c r="X527" s="89">
        <f t="shared" si="296"/>
        <v>38967.409337757927</v>
      </c>
      <c r="Y527" s="89">
        <f t="shared" si="313"/>
        <v>171.78191250062653</v>
      </c>
      <c r="Z527" s="109">
        <f t="shared" si="306"/>
        <v>321.44000000000233</v>
      </c>
      <c r="AA527" s="89">
        <f t="shared" si="314"/>
        <v>288.9198894280886</v>
      </c>
      <c r="AB527" s="89">
        <f t="shared" si="315"/>
        <v>19385.825109650479</v>
      </c>
      <c r="AC527" s="89">
        <f t="shared" si="318"/>
        <v>19867.774890349519</v>
      </c>
      <c r="AD527" s="89">
        <f t="shared" si="319"/>
        <v>1</v>
      </c>
      <c r="AE527" s="89">
        <f>'Data Raw'!C569</f>
        <v>19626.8</v>
      </c>
      <c r="AF527" s="89"/>
      <c r="AG527" s="89">
        <f t="shared" si="290"/>
        <v>202.11999999999898</v>
      </c>
      <c r="AH527" s="89">
        <f t="shared" si="291"/>
        <v>4.7183552810201945</v>
      </c>
      <c r="AI527" s="109">
        <f t="shared" si="292"/>
        <v>1</v>
      </c>
      <c r="AJ527" s="109">
        <f t="shared" si="307"/>
        <v>41.782643039461327</v>
      </c>
      <c r="AK527" s="88"/>
      <c r="AL527" s="191">
        <f t="shared" si="308"/>
        <v>139.16000000000349</v>
      </c>
      <c r="AM527" s="191" t="str">
        <f t="shared" si="309"/>
        <v/>
      </c>
      <c r="AN527" s="88"/>
      <c r="AO527" s="191"/>
      <c r="AP527" s="191">
        <f t="shared" si="293"/>
        <v>40852.494399999588</v>
      </c>
      <c r="AQ527" s="191">
        <f t="shared" si="316"/>
        <v>136.22439233445829</v>
      </c>
      <c r="AR527" s="191">
        <f t="shared" si="317"/>
        <v>-35.557520166168246</v>
      </c>
      <c r="AS527" s="250">
        <f t="shared" si="284"/>
        <v>0</v>
      </c>
      <c r="AT527" s="250">
        <f t="shared" si="285"/>
        <v>0</v>
      </c>
      <c r="AU527" s="250">
        <f t="shared" si="286"/>
        <v>0</v>
      </c>
      <c r="AV527" s="250">
        <f t="shared" si="287"/>
        <v>0</v>
      </c>
      <c r="AW527" s="250">
        <f t="shared" si="288"/>
        <v>1</v>
      </c>
      <c r="AX527" s="250">
        <f t="shared" si="289"/>
        <v>0</v>
      </c>
      <c r="AY527" s="89"/>
      <c r="AZ527" s="111"/>
      <c r="BA527" s="111"/>
      <c r="BB527" s="111"/>
      <c r="BC527" s="111"/>
      <c r="BD527" s="111"/>
      <c r="BE527" s="111"/>
      <c r="BF527" s="111"/>
      <c r="BG527" s="111"/>
      <c r="BH527" s="89"/>
      <c r="BI527" s="89"/>
      <c r="BJ527" s="89"/>
      <c r="BK527" s="89"/>
      <c r="BL527" s="89"/>
    </row>
    <row r="528" spans="1:64" x14ac:dyDescent="0.25">
      <c r="A528" s="86">
        <f t="shared" si="294"/>
        <v>527</v>
      </c>
      <c r="B528" s="113">
        <v>2.5113186939237195E-3</v>
      </c>
      <c r="C528" s="88"/>
      <c r="D528" s="88"/>
      <c r="E528" s="194">
        <f t="shared" si="297"/>
        <v>-1.3171726451457332E-2</v>
      </c>
      <c r="F528" s="89">
        <f t="shared" si="310"/>
        <v>-1.4126040484444755E-3</v>
      </c>
      <c r="G528" s="113">
        <v>0.16494577850410858</v>
      </c>
      <c r="H528" s="88"/>
      <c r="I528" s="84">
        <f t="shared" si="298"/>
        <v>19616.651862360693</v>
      </c>
      <c r="J528" s="84">
        <f t="shared" si="299"/>
        <v>19702.542818611011</v>
      </c>
      <c r="K528" s="84">
        <f t="shared" si="300"/>
        <v>19788.433774861322</v>
      </c>
      <c r="L528" s="84">
        <f t="shared" si="301"/>
        <v>19874.324731111636</v>
      </c>
      <c r="M528" s="108">
        <f>IF(T528&lt;&gt;0,(((G528+1)*('Data Raw'!$N$1007-'Data Raw'!$N$1008)/2+'Data Raw'!$N$1008)*'Data Raw'!$M$1010+'Data Raw'!$M$1009)*AE528+AE528)</f>
        <v>19960.21568736195</v>
      </c>
      <c r="N528" s="84">
        <f t="shared" si="302"/>
        <v>20046.106643612264</v>
      </c>
      <c r="O528" s="84">
        <f t="shared" si="303"/>
        <v>20131.997599862578</v>
      </c>
      <c r="P528" s="84">
        <f t="shared" si="304"/>
        <v>20217.888556112888</v>
      </c>
      <c r="Q528" s="84">
        <f t="shared" si="305"/>
        <v>20303.779512363206</v>
      </c>
      <c r="R528" s="166" t="str">
        <f t="shared" si="311"/>
        <v/>
      </c>
      <c r="S528" s="109">
        <f>'Data Raw'!E570</f>
        <v>19876.419999999998</v>
      </c>
      <c r="T528" s="109">
        <f>'Data Raw'!G570</f>
        <v>20040.37</v>
      </c>
      <c r="U528" s="109">
        <f>'Data Raw'!D570</f>
        <v>20155.919999999998</v>
      </c>
      <c r="V528" s="166">
        <f t="shared" si="312"/>
        <v>1</v>
      </c>
      <c r="W528" s="89">
        <f t="shared" si="295"/>
        <v>-80.154312638049305</v>
      </c>
      <c r="X528" s="89">
        <f t="shared" si="296"/>
        <v>6424.7138344781506</v>
      </c>
      <c r="Y528" s="89">
        <f t="shared" si="313"/>
        <v>161.89893964565655</v>
      </c>
      <c r="Z528" s="109">
        <f t="shared" si="306"/>
        <v>279.5</v>
      </c>
      <c r="AA528" s="89">
        <f t="shared" si="314"/>
        <v>287.57419093836165</v>
      </c>
      <c r="AB528" s="89">
        <f t="shared" si="315"/>
        <v>19669.858093986124</v>
      </c>
      <c r="AC528" s="89">
        <f t="shared" si="318"/>
        <v>20161.021906013873</v>
      </c>
      <c r="AD528" s="89">
        <f t="shared" si="319"/>
        <v>1</v>
      </c>
      <c r="AE528" s="89">
        <f>'Data Raw'!C570</f>
        <v>19915.439999999999</v>
      </c>
      <c r="AF528" s="89"/>
      <c r="AG528" s="89">
        <f t="shared" si="290"/>
        <v>124.93000000000029</v>
      </c>
      <c r="AH528" s="89">
        <f t="shared" si="291"/>
        <v>44.775687361950986</v>
      </c>
      <c r="AI528" s="109">
        <f t="shared" si="292"/>
        <v>1</v>
      </c>
      <c r="AJ528" s="109">
        <f t="shared" si="307"/>
        <v>42.945478125156633</v>
      </c>
      <c r="AK528" s="88"/>
      <c r="AL528" s="191">
        <f t="shared" si="308"/>
        <v>202.11999999999898</v>
      </c>
      <c r="AM528" s="191" t="str">
        <f t="shared" si="309"/>
        <v/>
      </c>
      <c r="AN528" s="88"/>
      <c r="AO528" s="191"/>
      <c r="AP528" s="191">
        <f t="shared" si="293"/>
        <v>15607.504900000073</v>
      </c>
      <c r="AQ528" s="191">
        <f t="shared" si="316"/>
        <v>134.96945985285186</v>
      </c>
      <c r="AR528" s="191">
        <f t="shared" si="317"/>
        <v>-26.929479792804699</v>
      </c>
      <c r="AS528" s="250">
        <f t="shared" si="284"/>
        <v>0</v>
      </c>
      <c r="AT528" s="250">
        <f t="shared" si="285"/>
        <v>0</v>
      </c>
      <c r="AU528" s="250">
        <f t="shared" si="286"/>
        <v>0</v>
      </c>
      <c r="AV528" s="250">
        <f t="shared" si="287"/>
        <v>1</v>
      </c>
      <c r="AW528" s="250">
        <f t="shared" si="288"/>
        <v>0</v>
      </c>
      <c r="AX528" s="250">
        <f t="shared" si="289"/>
        <v>0</v>
      </c>
      <c r="AY528" s="89"/>
      <c r="AZ528" s="111"/>
      <c r="BA528" s="111"/>
      <c r="BB528" s="111"/>
      <c r="BC528" s="111"/>
      <c r="BD528" s="111"/>
      <c r="BE528" s="111"/>
      <c r="BF528" s="111"/>
      <c r="BG528" s="111"/>
      <c r="BH528" s="89"/>
      <c r="BI528" s="89"/>
      <c r="BJ528" s="89"/>
      <c r="BK528" s="89"/>
      <c r="BL528" s="89"/>
    </row>
    <row r="529" spans="1:64" x14ac:dyDescent="0.25">
      <c r="A529" s="86">
        <f t="shared" si="294"/>
        <v>528</v>
      </c>
      <c r="B529" s="113">
        <v>6.758356251667417E-3</v>
      </c>
      <c r="C529" s="88"/>
      <c r="D529" s="88"/>
      <c r="E529" s="194">
        <f t="shared" si="297"/>
        <v>4.2470375577436971E-3</v>
      </c>
      <c r="F529" s="89">
        <f t="shared" si="310"/>
        <v>-6.0408381898902227E-4</v>
      </c>
      <c r="G529" s="113">
        <v>0.17522747057933427</v>
      </c>
      <c r="H529" s="88"/>
      <c r="I529" s="84">
        <f t="shared" si="298"/>
        <v>19721.031973612371</v>
      </c>
      <c r="J529" s="84">
        <f t="shared" si="299"/>
        <v>19801.981443435197</v>
      </c>
      <c r="K529" s="84">
        <f t="shared" si="300"/>
        <v>19882.930913258027</v>
      </c>
      <c r="L529" s="84">
        <f t="shared" si="301"/>
        <v>19963.880383080854</v>
      </c>
      <c r="M529" s="108">
        <f>IF(T529&lt;&gt;0,(((G529+1)*('Data Raw'!$N$1007-'Data Raw'!$N$1008)/2+'Data Raw'!$N$1008)*'Data Raw'!$M$1010+'Data Raw'!$M$1009)*AE529+AE529)</f>
        <v>20044.829852903684</v>
      </c>
      <c r="N529" s="84">
        <f t="shared" si="302"/>
        <v>20125.779322726514</v>
      </c>
      <c r="O529" s="84">
        <f t="shared" si="303"/>
        <v>20206.72879254934</v>
      </c>
      <c r="P529" s="84">
        <f t="shared" si="304"/>
        <v>20287.67826237217</v>
      </c>
      <c r="Q529" s="84">
        <f t="shared" si="305"/>
        <v>20368.627732194996</v>
      </c>
      <c r="R529" s="166" t="str">
        <f t="shared" si="311"/>
        <v/>
      </c>
      <c r="S529" s="109">
        <f>'Data Raw'!E571</f>
        <v>19718.43</v>
      </c>
      <c r="T529" s="109">
        <f>'Data Raw'!G571</f>
        <v>19912.89</v>
      </c>
      <c r="U529" s="109">
        <f>'Data Raw'!D571</f>
        <v>20000.22</v>
      </c>
      <c r="V529" s="166" t="str">
        <f t="shared" si="312"/>
        <v/>
      </c>
      <c r="W529" s="89">
        <f t="shared" si="295"/>
        <v>131.93985290368437</v>
      </c>
      <c r="X529" s="89">
        <f t="shared" si="296"/>
        <v>17408.124784245869</v>
      </c>
      <c r="Y529" s="89">
        <f t="shared" si="313"/>
        <v>157.96732245018882</v>
      </c>
      <c r="Z529" s="109">
        <f t="shared" si="306"/>
        <v>281.79000000000087</v>
      </c>
      <c r="AA529" s="89">
        <f t="shared" si="314"/>
        <v>286.7478779471673</v>
      </c>
      <c r="AB529" s="89">
        <f t="shared" si="315"/>
        <v>19738.961937702396</v>
      </c>
      <c r="AC529" s="89">
        <f t="shared" si="318"/>
        <v>20227.838062297607</v>
      </c>
      <c r="AD529" s="89">
        <f t="shared" si="319"/>
        <v>1</v>
      </c>
      <c r="AE529" s="89">
        <f>'Data Raw'!C571</f>
        <v>19983.400000000001</v>
      </c>
      <c r="AF529" s="89"/>
      <c r="AG529" s="89">
        <f t="shared" si="290"/>
        <v>-70.510000000002037</v>
      </c>
      <c r="AH529" s="89">
        <f t="shared" si="291"/>
        <v>61.429852903682331</v>
      </c>
      <c r="AI529" s="109">
        <f t="shared" si="292"/>
        <v>1</v>
      </c>
      <c r="AJ529" s="109">
        <f t="shared" si="307"/>
        <v>40.474734911414139</v>
      </c>
      <c r="AK529" s="88"/>
      <c r="AL529" s="191" t="str">
        <f t="shared" si="308"/>
        <v/>
      </c>
      <c r="AM529" s="191">
        <f t="shared" si="309"/>
        <v>-70.510000000002037</v>
      </c>
      <c r="AN529" s="88"/>
      <c r="AO529" s="191"/>
      <c r="AP529" s="191">
        <f t="shared" si="293"/>
        <v>4971.6601000002875</v>
      </c>
      <c r="AQ529" s="191">
        <f t="shared" si="316"/>
        <v>127.80729764697965</v>
      </c>
      <c r="AR529" s="191">
        <f t="shared" si="317"/>
        <v>-30.160024803209168</v>
      </c>
      <c r="AS529" s="250">
        <f t="shared" si="284"/>
        <v>0</v>
      </c>
      <c r="AT529" s="250">
        <f t="shared" si="285"/>
        <v>0</v>
      </c>
      <c r="AU529" s="250">
        <f t="shared" si="286"/>
        <v>1</v>
      </c>
      <c r="AV529" s="250">
        <f t="shared" si="287"/>
        <v>0</v>
      </c>
      <c r="AW529" s="250">
        <f t="shared" si="288"/>
        <v>0</v>
      </c>
      <c r="AX529" s="250">
        <f t="shared" si="289"/>
        <v>0</v>
      </c>
      <c r="AY529" s="89"/>
      <c r="AZ529" s="111"/>
      <c r="BA529" s="111"/>
      <c r="BB529" s="111"/>
      <c r="BC529" s="111"/>
      <c r="BD529" s="111"/>
      <c r="BE529" s="111"/>
      <c r="BF529" s="111"/>
      <c r="BG529" s="111"/>
      <c r="BH529" s="89"/>
      <c r="BI529" s="89"/>
      <c r="BJ529" s="89"/>
      <c r="BK529" s="89"/>
      <c r="BL529" s="89"/>
    </row>
    <row r="530" spans="1:64" x14ac:dyDescent="0.25">
      <c r="A530" s="86">
        <f t="shared" si="294"/>
        <v>529</v>
      </c>
      <c r="B530" s="113">
        <v>3.3351486545570297E-2</v>
      </c>
      <c r="C530" s="88"/>
      <c r="D530" s="88"/>
      <c r="E530" s="194">
        <f t="shared" si="297"/>
        <v>2.6593130293902881E-2</v>
      </c>
      <c r="F530" s="89">
        <f t="shared" si="310"/>
        <v>3.2812324828526782E-3</v>
      </c>
      <c r="G530" s="113">
        <v>0.15861799147071737</v>
      </c>
      <c r="H530" s="88"/>
      <c r="I530" s="84">
        <f t="shared" si="298"/>
        <v>19582.490186064279</v>
      </c>
      <c r="J530" s="84">
        <f t="shared" si="299"/>
        <v>19661.473847289373</v>
      </c>
      <c r="K530" s="84">
        <f t="shared" si="300"/>
        <v>19740.457508514468</v>
      </c>
      <c r="L530" s="84">
        <f t="shared" si="301"/>
        <v>19819.441169739563</v>
      </c>
      <c r="M530" s="108">
        <f>IF(T530&lt;&gt;0,(((G530+1)*('Data Raw'!$N$1007-'Data Raw'!$N$1008)/2+'Data Raw'!$N$1008)*'Data Raw'!$M$1010+'Data Raw'!$M$1009)*AE530+AE530)</f>
        <v>19898.424830964657</v>
      </c>
      <c r="N530" s="84">
        <f t="shared" si="302"/>
        <v>19977.408492189752</v>
      </c>
      <c r="O530" s="84">
        <f t="shared" si="303"/>
        <v>20056.392153414847</v>
      </c>
      <c r="P530" s="84">
        <f t="shared" si="304"/>
        <v>20135.375814639941</v>
      </c>
      <c r="Q530" s="84">
        <f t="shared" si="305"/>
        <v>20214.359475865036</v>
      </c>
      <c r="R530" s="166" t="str">
        <f t="shared" si="311"/>
        <v/>
      </c>
      <c r="S530" s="109">
        <f>'Data Raw'!E572</f>
        <v>19504.63</v>
      </c>
      <c r="T530" s="109">
        <f>'Data Raw'!G572</f>
        <v>19607.080000000002</v>
      </c>
      <c r="U530" s="109">
        <f>'Data Raw'!D572</f>
        <v>19863.86</v>
      </c>
      <c r="V530" s="166" t="str">
        <f t="shared" si="312"/>
        <v/>
      </c>
      <c r="W530" s="89">
        <f t="shared" si="295"/>
        <v>291.34483096465556</v>
      </c>
      <c r="X530" s="89">
        <f t="shared" si="296"/>
        <v>84881.810529823721</v>
      </c>
      <c r="Y530" s="89">
        <f t="shared" si="313"/>
        <v>183.07057979381898</v>
      </c>
      <c r="Z530" s="109">
        <f t="shared" si="306"/>
        <v>359.22999999999956</v>
      </c>
      <c r="AA530" s="89">
        <f t="shared" si="314"/>
        <v>297.1024668118576</v>
      </c>
      <c r="AB530" s="89">
        <f t="shared" si="315"/>
        <v>19620.124303744909</v>
      </c>
      <c r="AC530" s="89">
        <f t="shared" si="318"/>
        <v>20107.595696255092</v>
      </c>
      <c r="AD530" s="89" t="str">
        <f t="shared" si="319"/>
        <v/>
      </c>
      <c r="AE530" s="89">
        <f>'Data Raw'!C572</f>
        <v>19863.86</v>
      </c>
      <c r="AF530" s="89"/>
      <c r="AG530" s="89">
        <f t="shared" si="290"/>
        <v>-256.77999999999884</v>
      </c>
      <c r="AH530" s="89">
        <f t="shared" si="291"/>
        <v>34.564830964656721</v>
      </c>
      <c r="AI530" s="109">
        <f t="shared" si="292"/>
        <v>1</v>
      </c>
      <c r="AJ530" s="109">
        <f t="shared" si="307"/>
        <v>39.491830612547204</v>
      </c>
      <c r="AK530" s="88"/>
      <c r="AL530" s="191" t="str">
        <f t="shared" si="308"/>
        <v/>
      </c>
      <c r="AM530" s="191">
        <f t="shared" si="309"/>
        <v>-256.77999999999884</v>
      </c>
      <c r="AN530" s="88"/>
      <c r="AO530" s="191"/>
      <c r="AP530" s="191">
        <f t="shared" si="293"/>
        <v>65935.968399999401</v>
      </c>
      <c r="AQ530" s="191">
        <f t="shared" si="316"/>
        <v>142.13759790842622</v>
      </c>
      <c r="AR530" s="191">
        <f t="shared" si="317"/>
        <v>-40.932981885392763</v>
      </c>
      <c r="AS530" s="250">
        <f t="shared" si="284"/>
        <v>1</v>
      </c>
      <c r="AT530" s="250">
        <f t="shared" si="285"/>
        <v>0</v>
      </c>
      <c r="AU530" s="250">
        <f t="shared" si="286"/>
        <v>0</v>
      </c>
      <c r="AV530" s="250">
        <f t="shared" si="287"/>
        <v>0</v>
      </c>
      <c r="AW530" s="250">
        <f t="shared" si="288"/>
        <v>0</v>
      </c>
      <c r="AX530" s="250">
        <f t="shared" si="289"/>
        <v>0</v>
      </c>
      <c r="AY530" s="89"/>
      <c r="AZ530" s="111"/>
      <c r="BA530" s="111"/>
      <c r="BB530" s="111"/>
      <c r="BC530" s="111"/>
      <c r="BD530" s="111"/>
      <c r="BE530" s="111"/>
      <c r="BF530" s="111"/>
      <c r="BG530" s="111"/>
      <c r="BH530" s="89"/>
      <c r="BI530" s="89"/>
      <c r="BJ530" s="89"/>
      <c r="BK530" s="89"/>
      <c r="BL530" s="89"/>
    </row>
    <row r="531" spans="1:64" x14ac:dyDescent="0.25">
      <c r="A531" s="86">
        <f t="shared" si="294"/>
        <v>530</v>
      </c>
      <c r="B531" s="113">
        <v>1.6777903175291102E-3</v>
      </c>
      <c r="C531" s="88"/>
      <c r="D531" s="88"/>
      <c r="E531" s="194">
        <f t="shared" si="297"/>
        <v>-3.1673696228041184E-2</v>
      </c>
      <c r="F531" s="89">
        <f t="shared" si="310"/>
        <v>-1.7123287615607307E-3</v>
      </c>
      <c r="G531" s="113">
        <v>0.12187119103486362</v>
      </c>
      <c r="H531" s="88"/>
      <c r="I531" s="84">
        <f t="shared" si="298"/>
        <v>18915.71708672605</v>
      </c>
      <c r="J531" s="84">
        <f t="shared" si="299"/>
        <v>19007.252376622961</v>
      </c>
      <c r="K531" s="84">
        <f t="shared" si="300"/>
        <v>19098.787666519871</v>
      </c>
      <c r="L531" s="84">
        <f t="shared" si="301"/>
        <v>19190.322956416778</v>
      </c>
      <c r="M531" s="108">
        <f>IF(T531&lt;&gt;0,(((G531+1)*('Data Raw'!$N$1007-'Data Raw'!$N$1008)/2+'Data Raw'!$N$1008)*'Data Raw'!$M$1010+'Data Raw'!$M$1009)*AE531+AE531)</f>
        <v>19281.858246313688</v>
      </c>
      <c r="N531" s="84">
        <f t="shared" si="302"/>
        <v>19373.393536210599</v>
      </c>
      <c r="O531" s="84">
        <f t="shared" si="303"/>
        <v>19464.928826107505</v>
      </c>
      <c r="P531" s="84">
        <f t="shared" si="304"/>
        <v>19556.464116004416</v>
      </c>
      <c r="Q531" s="84">
        <f t="shared" si="305"/>
        <v>19647.999405901326</v>
      </c>
      <c r="R531" s="166" t="str">
        <f t="shared" si="311"/>
        <v/>
      </c>
      <c r="S531" s="109">
        <f>'Data Raw'!E573</f>
        <v>19174.16</v>
      </c>
      <c r="T531" s="109">
        <f>'Data Raw'!G573</f>
        <v>19218.349999999999</v>
      </c>
      <c r="U531" s="109">
        <f>'Data Raw'!D573</f>
        <v>19377.689999999999</v>
      </c>
      <c r="V531" s="166">
        <f t="shared" si="312"/>
        <v>1</v>
      </c>
      <c r="W531" s="89">
        <f t="shared" si="295"/>
        <v>63.508246313689597</v>
      </c>
      <c r="X531" s="89">
        <f t="shared" si="296"/>
        <v>4033.2973498402685</v>
      </c>
      <c r="Y531" s="89">
        <f t="shared" si="313"/>
        <v>171.18174154393859</v>
      </c>
      <c r="Z531" s="109">
        <f t="shared" si="306"/>
        <v>203.52999999999884</v>
      </c>
      <c r="AA531" s="89">
        <f t="shared" si="314"/>
        <v>283.73497155302067</v>
      </c>
      <c r="AB531" s="89">
        <f t="shared" si="315"/>
        <v>19052.702903209924</v>
      </c>
      <c r="AC531" s="89">
        <f t="shared" si="318"/>
        <v>19557.77709679008</v>
      </c>
      <c r="AD531" s="89">
        <f t="shared" si="319"/>
        <v>1</v>
      </c>
      <c r="AE531" s="89">
        <f>'Data Raw'!C573</f>
        <v>19305.240000000002</v>
      </c>
      <c r="AF531" s="89"/>
      <c r="AG531" s="89">
        <f t="shared" si="290"/>
        <v>-86.890000000003056</v>
      </c>
      <c r="AH531" s="89">
        <f t="shared" si="291"/>
        <v>-23.381753686313459</v>
      </c>
      <c r="AI531" s="109">
        <f t="shared" si="292"/>
        <v>-1</v>
      </c>
      <c r="AJ531" s="109">
        <f t="shared" si="307"/>
        <v>45.767644948454745</v>
      </c>
      <c r="AK531" s="88"/>
      <c r="AL531" s="191">
        <f t="shared" si="308"/>
        <v>256.77999999999884</v>
      </c>
      <c r="AM531" s="191" t="str">
        <f t="shared" si="309"/>
        <v/>
      </c>
      <c r="AN531" s="88"/>
      <c r="AO531" s="191"/>
      <c r="AP531" s="191">
        <f t="shared" si="293"/>
        <v>7549.8721000005307</v>
      </c>
      <c r="AQ531" s="191">
        <f t="shared" si="316"/>
        <v>135.99897591860142</v>
      </c>
      <c r="AR531" s="191">
        <f t="shared" si="317"/>
        <v>-35.182765625337169</v>
      </c>
      <c r="AS531" s="250">
        <f t="shared" si="284"/>
        <v>0</v>
      </c>
      <c r="AT531" s="250">
        <f t="shared" si="285"/>
        <v>0</v>
      </c>
      <c r="AU531" s="250">
        <f t="shared" si="286"/>
        <v>1</v>
      </c>
      <c r="AV531" s="250">
        <f t="shared" si="287"/>
        <v>0</v>
      </c>
      <c r="AW531" s="250">
        <f t="shared" si="288"/>
        <v>0</v>
      </c>
      <c r="AX531" s="250">
        <f t="shared" si="289"/>
        <v>0</v>
      </c>
      <c r="AY531" s="89"/>
      <c r="AZ531" s="111"/>
      <c r="BA531" s="111"/>
      <c r="BB531" s="111"/>
      <c r="BC531" s="111"/>
      <c r="BD531" s="111"/>
      <c r="BE531" s="111"/>
      <c r="BF531" s="111"/>
      <c r="BG531" s="111"/>
      <c r="BH531" s="89"/>
      <c r="BI531" s="89"/>
      <c r="BJ531" s="89"/>
      <c r="BK531" s="89"/>
      <c r="BL531" s="89"/>
    </row>
    <row r="532" spans="1:64" x14ac:dyDescent="0.25">
      <c r="A532" s="86">
        <f t="shared" si="294"/>
        <v>531</v>
      </c>
      <c r="B532" s="113">
        <v>1.8604756292443795E-2</v>
      </c>
      <c r="C532" s="88"/>
      <c r="D532" s="88"/>
      <c r="E532" s="194">
        <f t="shared" si="297"/>
        <v>1.6926965974914686E-2</v>
      </c>
      <c r="F532" s="89">
        <f t="shared" si="310"/>
        <v>9.5042762936432866E-4</v>
      </c>
      <c r="G532" s="113">
        <v>0.11389536965600389</v>
      </c>
      <c r="H532" s="88"/>
      <c r="I532" s="84">
        <f t="shared" si="298"/>
        <v>18757.223751300924</v>
      </c>
      <c r="J532" s="84">
        <f t="shared" si="299"/>
        <v>18842.814622072896</v>
      </c>
      <c r="K532" s="84">
        <f t="shared" si="300"/>
        <v>18928.405492844864</v>
      </c>
      <c r="L532" s="84">
        <f t="shared" si="301"/>
        <v>19013.996363616836</v>
      </c>
      <c r="M532" s="108">
        <f>IF(T532&lt;&gt;0,(((G532+1)*('Data Raw'!$N$1007-'Data Raw'!$N$1008)/2+'Data Raw'!$N$1008)*'Data Raw'!$M$1010+'Data Raw'!$M$1009)*AE532+AE532)</f>
        <v>19099.587234388804</v>
      </c>
      <c r="N532" s="84">
        <f t="shared" si="302"/>
        <v>19185.178105160772</v>
      </c>
      <c r="O532" s="84">
        <f t="shared" si="303"/>
        <v>19270.768975932744</v>
      </c>
      <c r="P532" s="84">
        <f t="shared" si="304"/>
        <v>19356.359846704712</v>
      </c>
      <c r="Q532" s="84">
        <f t="shared" si="305"/>
        <v>19441.950717476684</v>
      </c>
      <c r="R532" s="166" t="str">
        <f t="shared" si="311"/>
        <v/>
      </c>
      <c r="S532" s="109">
        <f>'Data Raw'!E574</f>
        <v>18800.34</v>
      </c>
      <c r="T532" s="109">
        <f>'Data Raw'!G574</f>
        <v>18889.97</v>
      </c>
      <c r="U532" s="109">
        <f>'Data Raw'!D574</f>
        <v>19138.419999999998</v>
      </c>
      <c r="V532" s="166">
        <f t="shared" si="312"/>
        <v>1</v>
      </c>
      <c r="W532" s="89">
        <f t="shared" si="295"/>
        <v>209.6172343888029</v>
      </c>
      <c r="X532" s="89">
        <f t="shared" si="296"/>
        <v>43939.384952810331</v>
      </c>
      <c r="Y532" s="89">
        <f t="shared" si="313"/>
        <v>177.18372900987151</v>
      </c>
      <c r="Z532" s="109">
        <f t="shared" si="306"/>
        <v>338.07999999999811</v>
      </c>
      <c r="AA532" s="89">
        <f t="shared" si="314"/>
        <v>291.498547045446</v>
      </c>
      <c r="AB532" s="89">
        <f t="shared" si="315"/>
        <v>18893.845274179934</v>
      </c>
      <c r="AC532" s="89">
        <f t="shared" si="318"/>
        <v>19376.194725820067</v>
      </c>
      <c r="AD532" s="89" t="str">
        <f t="shared" si="319"/>
        <v/>
      </c>
      <c r="AE532" s="89">
        <f>'Data Raw'!C574</f>
        <v>19135.02</v>
      </c>
      <c r="AF532" s="89"/>
      <c r="AG532" s="89">
        <f t="shared" si="290"/>
        <v>-245.04999999999927</v>
      </c>
      <c r="AH532" s="89">
        <f t="shared" si="291"/>
        <v>-35.432765611196373</v>
      </c>
      <c r="AI532" s="109">
        <f t="shared" si="292"/>
        <v>-1</v>
      </c>
      <c r="AJ532" s="109">
        <f t="shared" si="307"/>
        <v>42.795435385984646</v>
      </c>
      <c r="AK532" s="88"/>
      <c r="AL532" s="191">
        <f t="shared" si="308"/>
        <v>86.890000000003056</v>
      </c>
      <c r="AM532" s="191" t="str">
        <f t="shared" si="309"/>
        <v/>
      </c>
      <c r="AN532" s="88"/>
      <c r="AO532" s="191"/>
      <c r="AP532" s="191">
        <f t="shared" si="293"/>
        <v>60049.502499999646</v>
      </c>
      <c r="AQ532" s="191">
        <f t="shared" si="316"/>
        <v>148.11575637209006</v>
      </c>
      <c r="AR532" s="191">
        <f t="shared" si="317"/>
        <v>-29.067972637781452</v>
      </c>
      <c r="AS532" s="250">
        <f t="shared" ref="AS532:AS595" si="320">IF(R532=1,0,IF(AND($T532&gt;=I532,$T532&lt;J532),1,0))</f>
        <v>0</v>
      </c>
      <c r="AT532" s="250">
        <f t="shared" ref="AT532:AT595" si="321">IF(R532=1,0,IF(AND($T532&gt;=J532,$T532&lt;K532),1,0))</f>
        <v>1</v>
      </c>
      <c r="AU532" s="250">
        <f t="shared" ref="AU532:AU595" si="322">IF(R532=1,0,IF(AND($T532&gt;=K532,$T532&lt;M532),1,0))</f>
        <v>0</v>
      </c>
      <c r="AV532" s="250">
        <f t="shared" ref="AV532:AV595" si="323">IF(R532=1,0,IF(AND($T532&gt;M532,$T532&lt;=O532),1,0))</f>
        <v>0</v>
      </c>
      <c r="AW532" s="250">
        <f t="shared" ref="AW532:AW595" si="324">IF(R532=1,0,IF(AND($T532&gt;O532,$T532&lt;=P532),1,0))</f>
        <v>0</v>
      </c>
      <c r="AX532" s="250">
        <f t="shared" ref="AX532:AX595" si="325">IF(R532=1,0,IF(AND($T532&gt;P532,$T532&lt;=Q532),1,0))</f>
        <v>0</v>
      </c>
      <c r="AY532" s="89"/>
      <c r="AZ532" s="111"/>
      <c r="BA532" s="111"/>
      <c r="BB532" s="111"/>
      <c r="BC532" s="111"/>
      <c r="BD532" s="111"/>
      <c r="BE532" s="111"/>
      <c r="BF532" s="111"/>
      <c r="BG532" s="111"/>
      <c r="BH532" s="89"/>
      <c r="BI532" s="89"/>
      <c r="BJ532" s="89"/>
      <c r="BK532" s="89"/>
      <c r="BL532" s="89"/>
    </row>
    <row r="533" spans="1:64" x14ac:dyDescent="0.25">
      <c r="A533" s="86">
        <f t="shared" si="294"/>
        <v>532</v>
      </c>
      <c r="B533" s="113">
        <v>2.6345423723378886E-4</v>
      </c>
      <c r="C533" s="88"/>
      <c r="D533" s="88"/>
      <c r="E533" s="194">
        <f t="shared" si="297"/>
        <v>-1.8341302055210007E-2</v>
      </c>
      <c r="F533" s="89">
        <f t="shared" si="310"/>
        <v>-1.8055337541462906E-3</v>
      </c>
      <c r="G533" s="113">
        <v>8.6516552734254529E-2</v>
      </c>
      <c r="H533" s="88"/>
      <c r="I533" s="84">
        <f t="shared" si="298"/>
        <v>18415.195348292746</v>
      </c>
      <c r="J533" s="84">
        <f t="shared" si="299"/>
        <v>18503.787212797677</v>
      </c>
      <c r="K533" s="84">
        <f t="shared" si="300"/>
        <v>18592.379077302616</v>
      </c>
      <c r="L533" s="84">
        <f t="shared" si="301"/>
        <v>18680.970941807551</v>
      </c>
      <c r="M533" s="108">
        <f>IF(T533&lt;&gt;0,(((G533+1)*('Data Raw'!$N$1007-'Data Raw'!$N$1008)/2+'Data Raw'!$N$1008)*'Data Raw'!$M$1010+'Data Raw'!$M$1009)*AE533+AE533)</f>
        <v>18769.562806312486</v>
      </c>
      <c r="N533" s="84">
        <f t="shared" si="302"/>
        <v>18858.154670817421</v>
      </c>
      <c r="O533" s="84">
        <f t="shared" si="303"/>
        <v>18946.746535322356</v>
      </c>
      <c r="P533" s="84">
        <f t="shared" si="304"/>
        <v>19035.338399827295</v>
      </c>
      <c r="Q533" s="84">
        <f t="shared" si="305"/>
        <v>19123.930264332226</v>
      </c>
      <c r="R533" s="166" t="str">
        <f t="shared" si="311"/>
        <v/>
      </c>
      <c r="S533" s="109">
        <f>'Data Raw'!E575</f>
        <v>18767.150000000001</v>
      </c>
      <c r="T533" s="109">
        <f>'Data Raw'!G575</f>
        <v>18794.13</v>
      </c>
      <c r="U533" s="109">
        <f>'Data Raw'!D575</f>
        <v>19001.62</v>
      </c>
      <c r="V533" s="166">
        <f t="shared" si="312"/>
        <v>1</v>
      </c>
      <c r="W533" s="89">
        <f t="shared" si="295"/>
        <v>-24.5671936875151</v>
      </c>
      <c r="X533" s="89">
        <f t="shared" si="296"/>
        <v>603.54700567988175</v>
      </c>
      <c r="Y533" s="89">
        <f t="shared" si="313"/>
        <v>164.30285188410082</v>
      </c>
      <c r="Z533" s="109">
        <f t="shared" si="306"/>
        <v>234.46999999999753</v>
      </c>
      <c r="AA533" s="89">
        <f t="shared" si="314"/>
        <v>283.35161175323907</v>
      </c>
      <c r="AB533" s="89">
        <f t="shared" si="315"/>
        <v>18598.126235011372</v>
      </c>
      <c r="AC533" s="89">
        <f t="shared" si="318"/>
        <v>19093.673764988631</v>
      </c>
      <c r="AD533" s="89">
        <f t="shared" si="319"/>
        <v>1</v>
      </c>
      <c r="AE533" s="89">
        <f>'Data Raw'!C575</f>
        <v>18845.900000000001</v>
      </c>
      <c r="AF533" s="89"/>
      <c r="AG533" s="89">
        <f t="shared" si="290"/>
        <v>-51.770000000000437</v>
      </c>
      <c r="AH533" s="89">
        <f t="shared" si="291"/>
        <v>-76.337193687515537</v>
      </c>
      <c r="AI533" s="109">
        <f t="shared" si="292"/>
        <v>-1</v>
      </c>
      <c r="AJ533" s="109">
        <f t="shared" si="307"/>
        <v>44.295932252467878</v>
      </c>
      <c r="AK533" s="88"/>
      <c r="AL533" s="191">
        <f t="shared" si="308"/>
        <v>245.04999999999927</v>
      </c>
      <c r="AM533" s="191" t="str">
        <f t="shared" si="309"/>
        <v/>
      </c>
      <c r="AN533" s="88"/>
      <c r="AO533" s="191"/>
      <c r="AP533" s="191">
        <f t="shared" si="293"/>
        <v>2680.1329000000451</v>
      </c>
      <c r="AQ533" s="191">
        <f t="shared" si="316"/>
        <v>137.41067233074676</v>
      </c>
      <c r="AR533" s="191">
        <f t="shared" si="317"/>
        <v>-26.892179553354055</v>
      </c>
      <c r="AS533" s="250">
        <f t="shared" si="320"/>
        <v>0</v>
      </c>
      <c r="AT533" s="250">
        <f t="shared" si="321"/>
        <v>0</v>
      </c>
      <c r="AU533" s="250">
        <f t="shared" si="322"/>
        <v>0</v>
      </c>
      <c r="AV533" s="250">
        <f t="shared" si="323"/>
        <v>1</v>
      </c>
      <c r="AW533" s="250">
        <f t="shared" si="324"/>
        <v>0</v>
      </c>
      <c r="AX533" s="250">
        <f t="shared" si="325"/>
        <v>0</v>
      </c>
      <c r="AY533" s="89"/>
      <c r="AZ533" s="111"/>
      <c r="BA533" s="111"/>
      <c r="BB533" s="111"/>
      <c r="BC533" s="111"/>
      <c r="BD533" s="111"/>
      <c r="BE533" s="111"/>
      <c r="BF533" s="111"/>
      <c r="BG533" s="111"/>
      <c r="BH533" s="89"/>
      <c r="BI533" s="89"/>
      <c r="BJ533" s="89"/>
      <c r="BK533" s="89"/>
      <c r="BL533" s="89"/>
    </row>
    <row r="534" spans="1:64" x14ac:dyDescent="0.25">
      <c r="A534" s="86">
        <f t="shared" si="294"/>
        <v>533</v>
      </c>
      <c r="B534" s="113">
        <v>5.9103913236582678E-2</v>
      </c>
      <c r="C534" s="88"/>
      <c r="D534" s="88"/>
      <c r="E534" s="194">
        <f t="shared" si="297"/>
        <v>5.8840458999348887E-2</v>
      </c>
      <c r="F534" s="89">
        <f t="shared" si="310"/>
        <v>6.858179496353021E-3</v>
      </c>
      <c r="G534" s="113">
        <v>8.9653334460758613E-2</v>
      </c>
      <c r="H534" s="88"/>
      <c r="I534" s="84">
        <f t="shared" si="298"/>
        <v>18451.442965755818</v>
      </c>
      <c r="J534" s="84">
        <f t="shared" si="299"/>
        <v>18533.594391697869</v>
      </c>
      <c r="K534" s="84">
        <f t="shared" si="300"/>
        <v>18615.74581763992</v>
      </c>
      <c r="L534" s="84">
        <f t="shared" si="301"/>
        <v>18697.897243581971</v>
      </c>
      <c r="M534" s="108">
        <f>IF(T534&lt;&gt;0,(((G534+1)*('Data Raw'!$N$1007-'Data Raw'!$N$1008)/2+'Data Raw'!$N$1008)*'Data Raw'!$M$1010+'Data Raw'!$M$1009)*AE534+AE534)</f>
        <v>18780.048669524022</v>
      </c>
      <c r="N534" s="84">
        <f t="shared" si="302"/>
        <v>18862.200095466073</v>
      </c>
      <c r="O534" s="84">
        <f t="shared" si="303"/>
        <v>18944.351521408124</v>
      </c>
      <c r="P534" s="84">
        <f t="shared" si="304"/>
        <v>19026.502947350175</v>
      </c>
      <c r="Q534" s="84">
        <f t="shared" si="305"/>
        <v>19108.654373292226</v>
      </c>
      <c r="R534" s="166" t="str">
        <f t="shared" si="311"/>
        <v/>
      </c>
      <c r="S534" s="109">
        <f>'Data Raw'!E576</f>
        <v>18842.419999999998</v>
      </c>
      <c r="T534" s="109">
        <f>'Data Raw'!G576</f>
        <v>19148.13</v>
      </c>
      <c r="U534" s="109">
        <f>'Data Raw'!D576</f>
        <v>19226.32</v>
      </c>
      <c r="V534" s="166" t="str">
        <f t="shared" si="312"/>
        <v/>
      </c>
      <c r="W534" s="89">
        <f t="shared" si="295"/>
        <v>-368.08133047597948</v>
      </c>
      <c r="X534" s="89">
        <f t="shared" si="296"/>
        <v>135483.86584496722</v>
      </c>
      <c r="Y534" s="89">
        <f t="shared" si="313"/>
        <v>206.14018415647564</v>
      </c>
      <c r="Z534" s="109">
        <f t="shared" si="306"/>
        <v>383.90000000000146</v>
      </c>
      <c r="AA534" s="89">
        <f t="shared" si="314"/>
        <v>297.71566721706228</v>
      </c>
      <c r="AB534" s="89">
        <f t="shared" si="315"/>
        <v>18610.811130009748</v>
      </c>
      <c r="AC534" s="89">
        <f t="shared" si="318"/>
        <v>19092.508869990252</v>
      </c>
      <c r="AD534" s="89" t="str">
        <f t="shared" si="319"/>
        <v/>
      </c>
      <c r="AE534" s="89">
        <f>'Data Raw'!C576</f>
        <v>18851.66</v>
      </c>
      <c r="AF534" s="89"/>
      <c r="AG534" s="89">
        <f t="shared" si="290"/>
        <v>296.47000000000116</v>
      </c>
      <c r="AH534" s="89">
        <f t="shared" si="291"/>
        <v>-71.61133047597832</v>
      </c>
      <c r="AI534" s="109">
        <f t="shared" si="292"/>
        <v>-1</v>
      </c>
      <c r="AJ534" s="109">
        <f t="shared" si="307"/>
        <v>41.075712971025204</v>
      </c>
      <c r="AK534" s="88"/>
      <c r="AL534" s="191" t="str">
        <f t="shared" si="308"/>
        <v/>
      </c>
      <c r="AM534" s="191">
        <f t="shared" si="309"/>
        <v>-296.47000000000116</v>
      </c>
      <c r="AN534" s="88"/>
      <c r="AO534" s="191"/>
      <c r="AP534" s="191">
        <f t="shared" si="293"/>
        <v>87894.460900000689</v>
      </c>
      <c r="AQ534" s="191">
        <f t="shared" si="316"/>
        <v>155.08393096066391</v>
      </c>
      <c r="AR534" s="191">
        <f t="shared" si="317"/>
        <v>-51.056253195811735</v>
      </c>
      <c r="AS534" s="250">
        <f t="shared" si="320"/>
        <v>0</v>
      </c>
      <c r="AT534" s="250">
        <f t="shared" si="321"/>
        <v>0</v>
      </c>
      <c r="AU534" s="250">
        <f t="shared" si="322"/>
        <v>0</v>
      </c>
      <c r="AV534" s="250">
        <f t="shared" si="323"/>
        <v>0</v>
      </c>
      <c r="AW534" s="250">
        <f t="shared" si="324"/>
        <v>0</v>
      </c>
      <c r="AX534" s="250">
        <f t="shared" si="325"/>
        <v>0</v>
      </c>
      <c r="AY534" s="89"/>
      <c r="AZ534" s="111"/>
      <c r="BA534" s="111"/>
      <c r="BB534" s="111"/>
      <c r="BC534" s="111"/>
      <c r="BD534" s="111"/>
      <c r="BE534" s="111"/>
      <c r="BF534" s="111"/>
      <c r="BG534" s="111"/>
      <c r="BH534" s="89"/>
      <c r="BI534" s="89"/>
      <c r="BJ534" s="89"/>
      <c r="BK534" s="89"/>
      <c r="BL534" s="89"/>
    </row>
    <row r="535" spans="1:64" x14ac:dyDescent="0.25">
      <c r="A535" s="86">
        <f t="shared" si="294"/>
        <v>534</v>
      </c>
      <c r="B535" s="113">
        <v>2.1088170399818167E-3</v>
      </c>
      <c r="C535" s="88"/>
      <c r="D535" s="88"/>
      <c r="E535" s="194">
        <f t="shared" si="297"/>
        <v>-5.6995096196600863E-2</v>
      </c>
      <c r="F535" s="89">
        <f t="shared" si="310"/>
        <v>-2.2637170312118206E-3</v>
      </c>
      <c r="G535" s="113">
        <v>0.13839835600540404</v>
      </c>
      <c r="H535" s="88"/>
      <c r="I535" s="84">
        <f t="shared" si="298"/>
        <v>18689.328711355683</v>
      </c>
      <c r="J535" s="84">
        <f t="shared" si="299"/>
        <v>18792.398803433924</v>
      </c>
      <c r="K535" s="84">
        <f t="shared" si="300"/>
        <v>18895.46889551216</v>
      </c>
      <c r="L535" s="84">
        <f t="shared" si="301"/>
        <v>18998.5389875904</v>
      </c>
      <c r="M535" s="108">
        <f>IF(T535&lt;&gt;0,(((G535+1)*('Data Raw'!$N$1007-'Data Raw'!$N$1008)/2+'Data Raw'!$N$1008)*'Data Raw'!$M$1010+'Data Raw'!$M$1009)*AE535+AE535)</f>
        <v>19101.609079668637</v>
      </c>
      <c r="N535" s="84">
        <f t="shared" si="302"/>
        <v>19204.679171746873</v>
      </c>
      <c r="O535" s="84">
        <f t="shared" si="303"/>
        <v>19307.749263825113</v>
      </c>
      <c r="P535" s="84">
        <f t="shared" si="304"/>
        <v>19410.81935590335</v>
      </c>
      <c r="Q535" s="84">
        <f t="shared" si="305"/>
        <v>19513.88944798159</v>
      </c>
      <c r="R535" s="166" t="str">
        <f t="shared" si="311"/>
        <v/>
      </c>
      <c r="S535" s="109">
        <f>'Data Raw'!E577</f>
        <v>19019.259999999998</v>
      </c>
      <c r="T535" s="109">
        <f>'Data Raw'!G577</f>
        <v>19172.05</v>
      </c>
      <c r="U535" s="109">
        <f>'Data Raw'!D577</f>
        <v>19222.13</v>
      </c>
      <c r="V535" s="166">
        <f t="shared" si="312"/>
        <v>1</v>
      </c>
      <c r="W535" s="89">
        <f t="shared" si="295"/>
        <v>-70.440920331362577</v>
      </c>
      <c r="X535" s="89">
        <f t="shared" si="296"/>
        <v>4961.9232571293696</v>
      </c>
      <c r="Y535" s="89">
        <f t="shared" si="313"/>
        <v>192.69686645888871</v>
      </c>
      <c r="Z535" s="109">
        <f t="shared" si="306"/>
        <v>202.87000000000262</v>
      </c>
      <c r="AA535" s="89">
        <f t="shared" si="314"/>
        <v>284.1662861860537</v>
      </c>
      <c r="AB535" s="89">
        <f t="shared" si="315"/>
        <v>18846.331682865497</v>
      </c>
      <c r="AC535" s="89">
        <f t="shared" si="318"/>
        <v>19352.448317134502</v>
      </c>
      <c r="AD535" s="89">
        <f t="shared" si="319"/>
        <v>1</v>
      </c>
      <c r="AE535" s="89">
        <f>'Data Raw'!C577</f>
        <v>19099.39</v>
      </c>
      <c r="AF535" s="89"/>
      <c r="AG535" s="89">
        <f t="shared" si="290"/>
        <v>72.659999999999854</v>
      </c>
      <c r="AH535" s="89">
        <f t="shared" si="291"/>
        <v>2.2190796686372778</v>
      </c>
      <c r="AI535" s="109">
        <f t="shared" si="292"/>
        <v>1</v>
      </c>
      <c r="AJ535" s="109">
        <f t="shared" si="307"/>
        <v>50</v>
      </c>
      <c r="AK535" s="88"/>
      <c r="AL535" s="191">
        <f t="shared" si="308"/>
        <v>296.47000000000116</v>
      </c>
      <c r="AM535" s="191" t="str">
        <f t="shared" si="309"/>
        <v/>
      </c>
      <c r="AN535" s="88"/>
      <c r="AO535" s="191"/>
      <c r="AP535" s="191">
        <f t="shared" si="293"/>
        <v>5279.4755999999788</v>
      </c>
      <c r="AQ535" s="191">
        <f t="shared" si="316"/>
        <v>145.92571640947901</v>
      </c>
      <c r="AR535" s="191">
        <f t="shared" si="317"/>
        <v>-46.771150049409698</v>
      </c>
      <c r="AS535" s="250">
        <f t="shared" si="320"/>
        <v>0</v>
      </c>
      <c r="AT535" s="250">
        <f t="shared" si="321"/>
        <v>0</v>
      </c>
      <c r="AU535" s="250">
        <f t="shared" si="322"/>
        <v>0</v>
      </c>
      <c r="AV535" s="250">
        <f t="shared" si="323"/>
        <v>1</v>
      </c>
      <c r="AW535" s="250">
        <f t="shared" si="324"/>
        <v>0</v>
      </c>
      <c r="AX535" s="250">
        <f t="shared" si="325"/>
        <v>0</v>
      </c>
      <c r="AY535" s="89"/>
      <c r="AZ535" s="111"/>
      <c r="BA535" s="111"/>
      <c r="BB535" s="111"/>
      <c r="BC535" s="111"/>
      <c r="BD535" s="111"/>
      <c r="BE535" s="111"/>
      <c r="BF535" s="111"/>
      <c r="BG535" s="111"/>
      <c r="BH535" s="89"/>
      <c r="BI535" s="89"/>
      <c r="BJ535" s="89"/>
      <c r="BK535" s="89"/>
      <c r="BL535" s="89"/>
    </row>
    <row r="536" spans="1:64" x14ac:dyDescent="0.25">
      <c r="A536" s="86">
        <f t="shared" si="294"/>
        <v>535</v>
      </c>
      <c r="B536" s="113">
        <v>2.9065245419170785E-2</v>
      </c>
      <c r="C536" s="88"/>
      <c r="D536" s="88"/>
      <c r="E536" s="194">
        <f t="shared" si="297"/>
        <v>2.6956428379188969E-2</v>
      </c>
      <c r="F536" s="89">
        <f t="shared" si="310"/>
        <v>1.9105894559882923E-3</v>
      </c>
      <c r="G536" s="113">
        <v>0.14779293072276145</v>
      </c>
      <c r="H536" s="88"/>
      <c r="I536" s="84">
        <f t="shared" si="298"/>
        <v>18811.586398051404</v>
      </c>
      <c r="J536" s="84">
        <f t="shared" si="299"/>
        <v>18907.934831280851</v>
      </c>
      <c r="K536" s="84">
        <f t="shared" si="300"/>
        <v>19004.283264510294</v>
      </c>
      <c r="L536" s="84">
        <f t="shared" si="301"/>
        <v>19100.63169773974</v>
      </c>
      <c r="M536" s="108">
        <f>IF(T536&lt;&gt;0,(((G536+1)*('Data Raw'!$N$1007-'Data Raw'!$N$1008)/2+'Data Raw'!$N$1008)*'Data Raw'!$M$1010+'Data Raw'!$M$1009)*AE536+AE536)</f>
        <v>19196.980130969183</v>
      </c>
      <c r="N536" s="84">
        <f t="shared" si="302"/>
        <v>19293.328564198626</v>
      </c>
      <c r="O536" s="84">
        <f t="shared" si="303"/>
        <v>19389.676997428072</v>
      </c>
      <c r="P536" s="84">
        <f t="shared" si="304"/>
        <v>19486.025430657515</v>
      </c>
      <c r="Q536" s="84">
        <f t="shared" si="305"/>
        <v>19582.373863886962</v>
      </c>
      <c r="R536" s="166" t="str">
        <f t="shared" si="311"/>
        <v/>
      </c>
      <c r="S536" s="109">
        <f>'Data Raw'!E578</f>
        <v>18837.32</v>
      </c>
      <c r="T536" s="109">
        <f>'Data Raw'!G578</f>
        <v>18934.36</v>
      </c>
      <c r="U536" s="109">
        <f>'Data Raw'!D578</f>
        <v>19180.28</v>
      </c>
      <c r="V536" s="166" t="str">
        <f t="shared" si="312"/>
        <v/>
      </c>
      <c r="W536" s="89">
        <f t="shared" si="295"/>
        <v>262.62013096918236</v>
      </c>
      <c r="X536" s="89">
        <f t="shared" si="296"/>
        <v>68969.333190270496</v>
      </c>
      <c r="Y536" s="89">
        <f t="shared" si="313"/>
        <v>204.15744178337295</v>
      </c>
      <c r="Z536" s="109">
        <f t="shared" si="306"/>
        <v>342.95999999999913</v>
      </c>
      <c r="AA536" s="89">
        <f t="shared" si="314"/>
        <v>292.56538815947448</v>
      </c>
      <c r="AB536" s="89">
        <f t="shared" si="315"/>
        <v>18938.738656741854</v>
      </c>
      <c r="AC536" s="89">
        <f t="shared" si="318"/>
        <v>19421.821343258143</v>
      </c>
      <c r="AD536" s="89" t="str">
        <f t="shared" si="319"/>
        <v/>
      </c>
      <c r="AE536" s="89">
        <f>'Data Raw'!C578</f>
        <v>19180.28</v>
      </c>
      <c r="AF536" s="89"/>
      <c r="AG536" s="89">
        <f t="shared" si="290"/>
        <v>-245.91999999999825</v>
      </c>
      <c r="AH536" s="89">
        <f t="shared" si="291"/>
        <v>16.700130969184102</v>
      </c>
      <c r="AI536" s="109">
        <f t="shared" si="292"/>
        <v>1</v>
      </c>
      <c r="AJ536" s="109">
        <f t="shared" si="307"/>
        <v>48.174216614722177</v>
      </c>
      <c r="AK536" s="88"/>
      <c r="AL536" s="191" t="str">
        <f t="shared" si="308"/>
        <v/>
      </c>
      <c r="AM536" s="191">
        <f t="shared" si="309"/>
        <v>-245.91999999999825</v>
      </c>
      <c r="AN536" s="88"/>
      <c r="AO536" s="191"/>
      <c r="AP536" s="191">
        <f t="shared" si="293"/>
        <v>60476.646399999139</v>
      </c>
      <c r="AQ536" s="191">
        <f t="shared" si="316"/>
        <v>157.03619236398114</v>
      </c>
      <c r="AR536" s="191">
        <f t="shared" si="317"/>
        <v>-47.121249419391802</v>
      </c>
      <c r="AS536" s="250">
        <f t="shared" si="320"/>
        <v>0</v>
      </c>
      <c r="AT536" s="250">
        <f t="shared" si="321"/>
        <v>1</v>
      </c>
      <c r="AU536" s="250">
        <f t="shared" si="322"/>
        <v>0</v>
      </c>
      <c r="AV536" s="250">
        <f t="shared" si="323"/>
        <v>0</v>
      </c>
      <c r="AW536" s="250">
        <f t="shared" si="324"/>
        <v>0</v>
      </c>
      <c r="AX536" s="250">
        <f t="shared" si="325"/>
        <v>0</v>
      </c>
      <c r="AY536" s="89"/>
      <c r="AZ536" s="111"/>
      <c r="BA536" s="111"/>
      <c r="BB536" s="111"/>
      <c r="BC536" s="111"/>
      <c r="BD536" s="111"/>
      <c r="BE536" s="111"/>
      <c r="BF536" s="111"/>
      <c r="BG536" s="111"/>
      <c r="BH536" s="89"/>
      <c r="BI536" s="89"/>
      <c r="BJ536" s="89"/>
      <c r="BK536" s="89"/>
      <c r="BL536" s="89"/>
    </row>
    <row r="537" spans="1:64" x14ac:dyDescent="0.25">
      <c r="A537" s="86">
        <f t="shared" si="294"/>
        <v>536</v>
      </c>
      <c r="B537" s="113">
        <v>2.1885777322820936E-3</v>
      </c>
      <c r="C537" s="88"/>
      <c r="D537" s="88"/>
      <c r="E537" s="194">
        <f t="shared" si="297"/>
        <v>-2.6876667686888692E-2</v>
      </c>
      <c r="F537" s="89">
        <f t="shared" si="310"/>
        <v>-2.201875850136991E-3</v>
      </c>
      <c r="G537" s="113">
        <v>0.11325005546701891</v>
      </c>
      <c r="H537" s="88"/>
      <c r="I537" s="84">
        <f t="shared" si="298"/>
        <v>18437.173358760792</v>
      </c>
      <c r="J537" s="84">
        <f t="shared" si="299"/>
        <v>18539.252079652477</v>
      </c>
      <c r="K537" s="84">
        <f t="shared" si="300"/>
        <v>18641.330800544165</v>
      </c>
      <c r="L537" s="84">
        <f t="shared" si="301"/>
        <v>18743.409521435849</v>
      </c>
      <c r="M537" s="108">
        <f>IF(T537&lt;&gt;0,(((G537+1)*('Data Raw'!$N$1007-'Data Raw'!$N$1008)/2+'Data Raw'!$N$1008)*'Data Raw'!$M$1010+'Data Raw'!$M$1009)*AE537+AE537)</f>
        <v>18845.488242327538</v>
      </c>
      <c r="N537" s="84">
        <f t="shared" si="302"/>
        <v>18947.566963219226</v>
      </c>
      <c r="O537" s="84">
        <f t="shared" si="303"/>
        <v>19049.64568411091</v>
      </c>
      <c r="P537" s="84">
        <f t="shared" si="304"/>
        <v>19151.724405002598</v>
      </c>
      <c r="Q537" s="84">
        <f t="shared" si="305"/>
        <v>19253.803125894283</v>
      </c>
      <c r="R537" s="166" t="str">
        <f t="shared" si="311"/>
        <v/>
      </c>
      <c r="S537" s="109">
        <f>'Data Raw'!E579</f>
        <v>18838.62</v>
      </c>
      <c r="T537" s="109">
        <f>'Data Raw'!G579</f>
        <v>18916.43</v>
      </c>
      <c r="U537" s="109">
        <f>'Data Raw'!D579</f>
        <v>19070.11</v>
      </c>
      <c r="V537" s="166" t="str">
        <f t="shared" si="312"/>
        <v/>
      </c>
      <c r="W537" s="89">
        <f t="shared" si="295"/>
        <v>-70.9417576724627</v>
      </c>
      <c r="X537" s="89">
        <f t="shared" si="296"/>
        <v>5032.7329816584206</v>
      </c>
      <c r="Y537" s="89">
        <f t="shared" si="313"/>
        <v>190.90547369045774</v>
      </c>
      <c r="Z537" s="109">
        <f t="shared" si="306"/>
        <v>231.4900000000016</v>
      </c>
      <c r="AA537" s="89">
        <f t="shared" si="314"/>
        <v>283.8403327081212</v>
      </c>
      <c r="AB537" s="89">
        <f t="shared" si="315"/>
        <v>18632.749420064447</v>
      </c>
      <c r="AC537" s="89">
        <f t="shared" si="318"/>
        <v>19130.110579935554</v>
      </c>
      <c r="AD537" s="89">
        <f t="shared" si="319"/>
        <v>1</v>
      </c>
      <c r="AE537" s="89">
        <f>'Data Raw'!C579</f>
        <v>18881.43</v>
      </c>
      <c r="AF537" s="89"/>
      <c r="AG537" s="89">
        <f t="shared" si="290"/>
        <v>35</v>
      </c>
      <c r="AH537" s="89">
        <f t="shared" si="291"/>
        <v>-35.9417576724627</v>
      </c>
      <c r="AI537" s="109">
        <f t="shared" si="292"/>
        <v>-1</v>
      </c>
      <c r="AJ537" s="109">
        <f t="shared" si="307"/>
        <v>50</v>
      </c>
      <c r="AK537" s="88"/>
      <c r="AL537" s="191" t="str">
        <f t="shared" si="308"/>
        <v/>
      </c>
      <c r="AM537" s="191">
        <f t="shared" si="309"/>
        <v>-35</v>
      </c>
      <c r="AN537" s="88"/>
      <c r="AO537" s="191"/>
      <c r="AP537" s="191">
        <f t="shared" si="293"/>
        <v>1225</v>
      </c>
      <c r="AQ537" s="191">
        <f t="shared" si="316"/>
        <v>143.47661543464991</v>
      </c>
      <c r="AR537" s="191">
        <f t="shared" si="317"/>
        <v>-47.428858255807825</v>
      </c>
      <c r="AS537" s="250">
        <f t="shared" si="320"/>
        <v>0</v>
      </c>
      <c r="AT537" s="250">
        <f t="shared" si="321"/>
        <v>0</v>
      </c>
      <c r="AU537" s="250">
        <f t="shared" si="322"/>
        <v>0</v>
      </c>
      <c r="AV537" s="250">
        <f t="shared" si="323"/>
        <v>1</v>
      </c>
      <c r="AW537" s="250">
        <f t="shared" si="324"/>
        <v>0</v>
      </c>
      <c r="AX537" s="250">
        <f t="shared" si="325"/>
        <v>0</v>
      </c>
      <c r="AY537" s="89"/>
      <c r="AZ537" s="111"/>
      <c r="BA537" s="111"/>
      <c r="BB537" s="111"/>
      <c r="BC537" s="111"/>
      <c r="BD537" s="111"/>
      <c r="BE537" s="111"/>
      <c r="BF537" s="111"/>
      <c r="BG537" s="111"/>
      <c r="BH537" s="89"/>
      <c r="BI537" s="89"/>
      <c r="BJ537" s="89"/>
      <c r="BK537" s="89"/>
      <c r="BL537" s="89"/>
    </row>
    <row r="538" spans="1:64" x14ac:dyDescent="0.25">
      <c r="A538" s="86">
        <f t="shared" si="294"/>
        <v>537</v>
      </c>
      <c r="B538" s="113">
        <v>4.554067379503119E-2</v>
      </c>
      <c r="C538" s="88"/>
      <c r="D538" s="88"/>
      <c r="E538" s="194">
        <f t="shared" si="297"/>
        <v>4.3352096062749097E-2</v>
      </c>
      <c r="F538" s="89">
        <f t="shared" si="310"/>
        <v>4.3058344231324498E-3</v>
      </c>
      <c r="G538" s="113">
        <v>0.12276900585105255</v>
      </c>
      <c r="H538" s="88"/>
      <c r="I538" s="84">
        <f t="shared" si="298"/>
        <v>18599.094107659577</v>
      </c>
      <c r="J538" s="84">
        <f t="shared" si="299"/>
        <v>18694.546844504806</v>
      </c>
      <c r="K538" s="84">
        <f t="shared" si="300"/>
        <v>18789.999581350035</v>
      </c>
      <c r="L538" s="84">
        <f t="shared" si="301"/>
        <v>18885.452318195265</v>
      </c>
      <c r="M538" s="108">
        <f>IF(T538&lt;&gt;0,(((G538+1)*('Data Raw'!$N$1007-'Data Raw'!$N$1008)/2+'Data Raw'!$N$1008)*'Data Raw'!$M$1010+'Data Raw'!$M$1009)*AE538+AE538)</f>
        <v>18980.905055040494</v>
      </c>
      <c r="N538" s="84">
        <f t="shared" si="302"/>
        <v>19076.357791885723</v>
      </c>
      <c r="O538" s="84">
        <f t="shared" si="303"/>
        <v>19171.810528730952</v>
      </c>
      <c r="P538" s="84">
        <f t="shared" si="304"/>
        <v>19267.263265576181</v>
      </c>
      <c r="Q538" s="84">
        <f t="shared" si="305"/>
        <v>19362.71600242141</v>
      </c>
      <c r="R538" s="166" t="str">
        <f t="shared" si="311"/>
        <v/>
      </c>
      <c r="S538" s="109">
        <f>'Data Raw'!E580</f>
        <v>19002.55</v>
      </c>
      <c r="T538" s="109">
        <f>'Data Raw'!G580</f>
        <v>19306.59</v>
      </c>
      <c r="U538" s="109">
        <f>'Data Raw'!D580</f>
        <v>19371.71</v>
      </c>
      <c r="V538" s="166" t="str">
        <f t="shared" si="312"/>
        <v/>
      </c>
      <c r="W538" s="89">
        <f t="shared" si="295"/>
        <v>-325.68494495950654</v>
      </c>
      <c r="X538" s="89">
        <f t="shared" si="296"/>
        <v>106070.6833732768</v>
      </c>
      <c r="Y538" s="89">
        <f t="shared" si="313"/>
        <v>215.38672285753</v>
      </c>
      <c r="Z538" s="109">
        <f t="shared" si="306"/>
        <v>369.15999999999985</v>
      </c>
      <c r="AA538" s="89">
        <f t="shared" si="314"/>
        <v>296.02885660696103</v>
      </c>
      <c r="AB538" s="89">
        <f t="shared" si="315"/>
        <v>18761.285717198098</v>
      </c>
      <c r="AC538" s="89">
        <f t="shared" si="318"/>
        <v>19243.814282801901</v>
      </c>
      <c r="AD538" s="89" t="str">
        <f t="shared" si="319"/>
        <v/>
      </c>
      <c r="AE538" s="89">
        <f>'Data Raw'!C580</f>
        <v>19002.55</v>
      </c>
      <c r="AF538" s="89"/>
      <c r="AG538" s="89">
        <f t="shared" si="290"/>
        <v>304.04000000000087</v>
      </c>
      <c r="AH538" s="89">
        <f t="shared" si="291"/>
        <v>-21.644944959505665</v>
      </c>
      <c r="AI538" s="109">
        <f t="shared" si="292"/>
        <v>-1</v>
      </c>
      <c r="AJ538" s="109">
        <f t="shared" si="307"/>
        <v>47.726368422614435</v>
      </c>
      <c r="AK538" s="88"/>
      <c r="AL538" s="191" t="str">
        <f t="shared" si="308"/>
        <v/>
      </c>
      <c r="AM538" s="191">
        <f t="shared" si="309"/>
        <v>-304.04000000000087</v>
      </c>
      <c r="AN538" s="88"/>
      <c r="AO538" s="191"/>
      <c r="AP538" s="191">
        <f t="shared" si="293"/>
        <v>92440.321600000534</v>
      </c>
      <c r="AQ538" s="191">
        <f t="shared" si="316"/>
        <v>161.31699149746669</v>
      </c>
      <c r="AR538" s="191">
        <f t="shared" si="317"/>
        <v>-54.069731360063315</v>
      </c>
      <c r="AS538" s="250">
        <f t="shared" si="320"/>
        <v>0</v>
      </c>
      <c r="AT538" s="250">
        <f t="shared" si="321"/>
        <v>0</v>
      </c>
      <c r="AU538" s="250">
        <f t="shared" si="322"/>
        <v>0</v>
      </c>
      <c r="AV538" s="250">
        <f t="shared" si="323"/>
        <v>0</v>
      </c>
      <c r="AW538" s="250">
        <f t="shared" si="324"/>
        <v>0</v>
      </c>
      <c r="AX538" s="250">
        <f t="shared" si="325"/>
        <v>1</v>
      </c>
      <c r="AY538" s="89"/>
      <c r="AZ538" s="111"/>
      <c r="BA538" s="111"/>
      <c r="BB538" s="111"/>
      <c r="BC538" s="111"/>
      <c r="BD538" s="111"/>
      <c r="BE538" s="111"/>
      <c r="BF538" s="111"/>
      <c r="BG538" s="111"/>
      <c r="BH538" s="89"/>
      <c r="BI538" s="89"/>
      <c r="BJ538" s="89"/>
      <c r="BK538" s="89"/>
      <c r="BL538" s="89"/>
    </row>
    <row r="539" spans="1:64" x14ac:dyDescent="0.25">
      <c r="A539" s="86">
        <f t="shared" si="294"/>
        <v>538</v>
      </c>
      <c r="B539" s="113">
        <v>2.8112828635715285E-3</v>
      </c>
      <c r="C539" s="88"/>
      <c r="D539" s="88"/>
      <c r="E539" s="194">
        <f t="shared" si="297"/>
        <v>-4.2729390931459665E-2</v>
      </c>
      <c r="F539" s="89">
        <f t="shared" si="310"/>
        <v>-2.4134834846664234E-3</v>
      </c>
      <c r="G539" s="113">
        <v>0.1656646161965511</v>
      </c>
      <c r="H539" s="88"/>
      <c r="I539" s="84">
        <f t="shared" si="298"/>
        <v>18902.767554481601</v>
      </c>
      <c r="J539" s="84">
        <f t="shared" si="299"/>
        <v>19010.460915910364</v>
      </c>
      <c r="K539" s="84">
        <f t="shared" si="300"/>
        <v>19118.15427733913</v>
      </c>
      <c r="L539" s="84">
        <f t="shared" si="301"/>
        <v>19225.847638767893</v>
      </c>
      <c r="M539" s="108">
        <f>IF(T539&lt;&gt;0,(((G539+1)*('Data Raw'!$N$1007-'Data Raw'!$N$1008)/2+'Data Raw'!$N$1008)*'Data Raw'!$M$1010+'Data Raw'!$M$1009)*AE539+AE539)</f>
        <v>19333.541000196659</v>
      </c>
      <c r="N539" s="84">
        <f t="shared" si="302"/>
        <v>19441.234361625426</v>
      </c>
      <c r="O539" s="84">
        <f t="shared" si="303"/>
        <v>19548.927723054188</v>
      </c>
      <c r="P539" s="84">
        <f t="shared" si="304"/>
        <v>19656.621084482955</v>
      </c>
      <c r="Q539" s="84">
        <f t="shared" si="305"/>
        <v>19764.314445911717</v>
      </c>
      <c r="R539" s="166" t="str">
        <f t="shared" si="311"/>
        <v/>
      </c>
      <c r="S539" s="109">
        <f>'Data Raw'!E581</f>
        <v>19253.22</v>
      </c>
      <c r="T539" s="109">
        <f>'Data Raw'!G581</f>
        <v>19415.68</v>
      </c>
      <c r="U539" s="109">
        <f>'Data Raw'!D581</f>
        <v>19449.11</v>
      </c>
      <c r="V539" s="166">
        <f t="shared" si="312"/>
        <v>1</v>
      </c>
      <c r="W539" s="89">
        <f t="shared" si="295"/>
        <v>-82.138999803340994</v>
      </c>
      <c r="X539" s="89">
        <f t="shared" si="296"/>
        <v>6746.8152886932521</v>
      </c>
      <c r="Y539" s="89">
        <f t="shared" si="313"/>
        <v>201.81160153134755</v>
      </c>
      <c r="Z539" s="109">
        <f t="shared" si="306"/>
        <v>195.88999999999942</v>
      </c>
      <c r="AA539" s="89">
        <f t="shared" si="314"/>
        <v>281.72330566310939</v>
      </c>
      <c r="AB539" s="89">
        <f t="shared" si="315"/>
        <v>19037.435471884084</v>
      </c>
      <c r="AC539" s="89">
        <f t="shared" si="318"/>
        <v>19540.684528115919</v>
      </c>
      <c r="AD539" s="89">
        <f t="shared" si="319"/>
        <v>1</v>
      </c>
      <c r="AE539" s="89">
        <f>'Data Raw'!C581</f>
        <v>19289.060000000001</v>
      </c>
      <c r="AF539" s="89"/>
      <c r="AG539" s="89">
        <f t="shared" si="290"/>
        <v>126.61999999999898</v>
      </c>
      <c r="AH539" s="89">
        <f t="shared" si="291"/>
        <v>44.481000196657988</v>
      </c>
      <c r="AI539" s="109">
        <f t="shared" si="292"/>
        <v>1</v>
      </c>
      <c r="AJ539" s="109">
        <f t="shared" si="307"/>
        <v>50</v>
      </c>
      <c r="AK539" s="88"/>
      <c r="AL539" s="191">
        <f t="shared" si="308"/>
        <v>304.04000000000087</v>
      </c>
      <c r="AM539" s="191" t="str">
        <f t="shared" si="309"/>
        <v/>
      </c>
      <c r="AN539" s="88"/>
      <c r="AO539" s="191"/>
      <c r="AP539" s="191">
        <f t="shared" si="293"/>
        <v>16032.624399999742</v>
      </c>
      <c r="AQ539" s="191">
        <f t="shared" si="316"/>
        <v>157.46177021997028</v>
      </c>
      <c r="AR539" s="191">
        <f t="shared" si="317"/>
        <v>-44.349831311377272</v>
      </c>
      <c r="AS539" s="250">
        <f t="shared" si="320"/>
        <v>0</v>
      </c>
      <c r="AT539" s="250">
        <f t="shared" si="321"/>
        <v>0</v>
      </c>
      <c r="AU539" s="250">
        <f t="shared" si="322"/>
        <v>0</v>
      </c>
      <c r="AV539" s="250">
        <f t="shared" si="323"/>
        <v>1</v>
      </c>
      <c r="AW539" s="250">
        <f t="shared" si="324"/>
        <v>0</v>
      </c>
      <c r="AX539" s="250">
        <f t="shared" si="325"/>
        <v>0</v>
      </c>
      <c r="AY539" s="89"/>
      <c r="AZ539" s="111"/>
      <c r="BA539" s="111"/>
      <c r="BB539" s="111"/>
      <c r="BC539" s="111"/>
      <c r="BD539" s="111"/>
      <c r="BE539" s="111"/>
      <c r="BF539" s="111"/>
      <c r="BG539" s="111"/>
      <c r="BH539" s="89"/>
      <c r="BI539" s="89"/>
      <c r="BJ539" s="89"/>
      <c r="BK539" s="89"/>
      <c r="BL539" s="89"/>
    </row>
    <row r="540" spans="1:64" x14ac:dyDescent="0.25">
      <c r="A540" s="86">
        <f t="shared" si="294"/>
        <v>539</v>
      </c>
      <c r="B540" s="113">
        <v>3.8747406860597251E-2</v>
      </c>
      <c r="C540" s="88"/>
      <c r="D540" s="88"/>
      <c r="E540" s="194">
        <f t="shared" si="297"/>
        <v>3.5936123997025726E-2</v>
      </c>
      <c r="F540" s="89">
        <f t="shared" si="310"/>
        <v>3.0650318698610267E-3</v>
      </c>
      <c r="G540" s="113">
        <v>0.17639053795873805</v>
      </c>
      <c r="H540" s="88"/>
      <c r="I540" s="84">
        <f t="shared" si="298"/>
        <v>19012.743051036497</v>
      </c>
      <c r="J540" s="84">
        <f t="shared" si="299"/>
        <v>19113.648851802169</v>
      </c>
      <c r="K540" s="84">
        <f t="shared" si="300"/>
        <v>19214.554652567844</v>
      </c>
      <c r="L540" s="84">
        <f t="shared" si="301"/>
        <v>19315.460453333515</v>
      </c>
      <c r="M540" s="108">
        <f>IF(T540&lt;&gt;0,(((G540+1)*('Data Raw'!$N$1007-'Data Raw'!$N$1008)/2+'Data Raw'!$N$1008)*'Data Raw'!$M$1010+'Data Raw'!$M$1009)*AE540+AE540)</f>
        <v>19416.36625409919</v>
      </c>
      <c r="N540" s="84">
        <f t="shared" si="302"/>
        <v>19517.272054864865</v>
      </c>
      <c r="O540" s="84">
        <f t="shared" si="303"/>
        <v>19618.177855630536</v>
      </c>
      <c r="P540" s="84">
        <f t="shared" si="304"/>
        <v>19719.083656396211</v>
      </c>
      <c r="Q540" s="84">
        <f t="shared" si="305"/>
        <v>19819.989457161882</v>
      </c>
      <c r="R540" s="166" t="str">
        <f t="shared" si="311"/>
        <v/>
      </c>
      <c r="S540" s="109">
        <f>'Data Raw'!E582</f>
        <v>19095.599999999999</v>
      </c>
      <c r="T540" s="109">
        <f>'Data Raw'!G582</f>
        <v>19110.38</v>
      </c>
      <c r="U540" s="109">
        <f>'Data Raw'!D582</f>
        <v>19378.900000000001</v>
      </c>
      <c r="V540" s="166" t="str">
        <f t="shared" si="312"/>
        <v/>
      </c>
      <c r="W540" s="89">
        <f t="shared" si="295"/>
        <v>305.98625409918895</v>
      </c>
      <c r="X540" s="89">
        <f t="shared" si="296"/>
        <v>93627.587697653435</v>
      </c>
      <c r="Y540" s="89">
        <f t="shared" si="313"/>
        <v>219.73852083573519</v>
      </c>
      <c r="Z540" s="109">
        <f t="shared" si="306"/>
        <v>283.30000000000291</v>
      </c>
      <c r="AA540" s="89">
        <f t="shared" si="314"/>
        <v>281.94854771123704</v>
      </c>
      <c r="AB540" s="89">
        <f t="shared" si="315"/>
        <v>19115.595190186359</v>
      </c>
      <c r="AC540" s="89">
        <f t="shared" si="318"/>
        <v>19594.524809813644</v>
      </c>
      <c r="AD540" s="89" t="str">
        <f t="shared" si="319"/>
        <v/>
      </c>
      <c r="AE540" s="89">
        <f>'Data Raw'!C582</f>
        <v>19355.060000000001</v>
      </c>
      <c r="AF540" s="89"/>
      <c r="AG540" s="89">
        <f t="shared" si="290"/>
        <v>-244.68000000000029</v>
      </c>
      <c r="AH540" s="89">
        <f t="shared" si="291"/>
        <v>61.306254099188664</v>
      </c>
      <c r="AI540" s="109">
        <f t="shared" si="292"/>
        <v>1</v>
      </c>
      <c r="AJ540" s="109">
        <f t="shared" si="307"/>
        <v>50</v>
      </c>
      <c r="AK540" s="88"/>
      <c r="AL540" s="191" t="str">
        <f t="shared" si="308"/>
        <v/>
      </c>
      <c r="AM540" s="191">
        <f t="shared" si="309"/>
        <v>-244.68000000000029</v>
      </c>
      <c r="AN540" s="88"/>
      <c r="AO540" s="191"/>
      <c r="AP540" s="191">
        <f t="shared" si="293"/>
        <v>59868.302400000146</v>
      </c>
      <c r="AQ540" s="191">
        <f t="shared" si="316"/>
        <v>167.15268463997361</v>
      </c>
      <c r="AR540" s="191">
        <f t="shared" si="317"/>
        <v>-52.585836195761573</v>
      </c>
      <c r="AS540" s="250">
        <f t="shared" si="320"/>
        <v>1</v>
      </c>
      <c r="AT540" s="250">
        <f t="shared" si="321"/>
        <v>0</v>
      </c>
      <c r="AU540" s="250">
        <f t="shared" si="322"/>
        <v>0</v>
      </c>
      <c r="AV540" s="250">
        <f t="shared" si="323"/>
        <v>0</v>
      </c>
      <c r="AW540" s="250">
        <f t="shared" si="324"/>
        <v>0</v>
      </c>
      <c r="AX540" s="250">
        <f t="shared" si="325"/>
        <v>0</v>
      </c>
      <c r="AY540" s="89"/>
      <c r="AZ540" s="111"/>
      <c r="BA540" s="111"/>
      <c r="BB540" s="111"/>
      <c r="BC540" s="111"/>
      <c r="BD540" s="111"/>
      <c r="BE540" s="111"/>
      <c r="BF540" s="111"/>
      <c r="BG540" s="111"/>
      <c r="BH540" s="89"/>
      <c r="BI540" s="89"/>
      <c r="BJ540" s="89"/>
      <c r="BK540" s="89"/>
      <c r="BL540" s="89"/>
    </row>
    <row r="541" spans="1:64" x14ac:dyDescent="0.25">
      <c r="A541" s="86">
        <f t="shared" si="294"/>
        <v>540</v>
      </c>
      <c r="B541" s="113">
        <v>4.1144389450448064E-2</v>
      </c>
      <c r="C541" s="88"/>
      <c r="D541" s="88"/>
      <c r="E541" s="194">
        <f t="shared" si="297"/>
        <v>2.3969825898508129E-3</v>
      </c>
      <c r="F541" s="89">
        <f t="shared" si="310"/>
        <v>2.9695962584309959E-3</v>
      </c>
      <c r="G541" s="113">
        <v>0.13666396202689896</v>
      </c>
      <c r="H541" s="88"/>
      <c r="I541" s="84">
        <f t="shared" si="298"/>
        <v>18400.497583518983</v>
      </c>
      <c r="J541" s="84">
        <f t="shared" si="299"/>
        <v>18510.366843936848</v>
      </c>
      <c r="K541" s="84">
        <f t="shared" si="300"/>
        <v>18620.236104354717</v>
      </c>
      <c r="L541" s="84">
        <f t="shared" si="301"/>
        <v>18730.105364772582</v>
      </c>
      <c r="M541" s="108">
        <f>IF(T541&lt;&gt;0,(((G541+1)*('Data Raw'!$N$1007-'Data Raw'!$N$1008)/2+'Data Raw'!$N$1008)*'Data Raw'!$M$1010+'Data Raw'!$M$1009)*AE541+AE541)</f>
        <v>18839.974625190451</v>
      </c>
      <c r="N541" s="84">
        <f t="shared" si="302"/>
        <v>18949.843885608319</v>
      </c>
      <c r="O541" s="84">
        <f t="shared" si="303"/>
        <v>19059.713146026184</v>
      </c>
      <c r="P541" s="84">
        <f t="shared" si="304"/>
        <v>19169.582406444053</v>
      </c>
      <c r="Q541" s="84">
        <f t="shared" si="305"/>
        <v>19279.451666861918</v>
      </c>
      <c r="R541" s="166" t="str">
        <f t="shared" si="311"/>
        <v/>
      </c>
      <c r="S541" s="109">
        <f>'Data Raw'!E583</f>
        <v>18483.080000000002</v>
      </c>
      <c r="T541" s="109">
        <f>'Data Raw'!G583</f>
        <v>18533.05</v>
      </c>
      <c r="U541" s="109">
        <f>'Data Raw'!D583</f>
        <v>18973.009999999998</v>
      </c>
      <c r="V541" s="166">
        <f t="shared" si="312"/>
        <v>1</v>
      </c>
      <c r="W541" s="89">
        <f t="shared" si="295"/>
        <v>306.92462519045148</v>
      </c>
      <c r="X541" s="89">
        <f t="shared" si="296"/>
        <v>94202.725548299117</v>
      </c>
      <c r="Y541" s="89">
        <f t="shared" si="313"/>
        <v>234.18943210961265</v>
      </c>
      <c r="Z541" s="109">
        <f t="shared" si="306"/>
        <v>489.92999999999665</v>
      </c>
      <c r="AA541" s="89">
        <f t="shared" si="314"/>
        <v>311.66018375248848</v>
      </c>
      <c r="AB541" s="89">
        <f t="shared" si="315"/>
        <v>18600.753734445447</v>
      </c>
      <c r="AC541" s="89">
        <f t="shared" si="318"/>
        <v>19080.066265554553</v>
      </c>
      <c r="AD541" s="89" t="str">
        <f t="shared" si="319"/>
        <v/>
      </c>
      <c r="AE541" s="89">
        <f>'Data Raw'!C583</f>
        <v>18840.41</v>
      </c>
      <c r="AF541" s="89"/>
      <c r="AG541" s="89">
        <f t="shared" si="290"/>
        <v>-307.36000000000058</v>
      </c>
      <c r="AH541" s="89">
        <f t="shared" si="291"/>
        <v>-0.43537480954910279</v>
      </c>
      <c r="AI541" s="109">
        <f t="shared" si="292"/>
        <v>-1</v>
      </c>
      <c r="AJ541" s="109">
        <f t="shared" si="307"/>
        <v>50</v>
      </c>
      <c r="AK541" s="88"/>
      <c r="AL541" s="191">
        <f t="shared" si="308"/>
        <v>244.68000000000029</v>
      </c>
      <c r="AM541" s="191" t="str">
        <f t="shared" si="309"/>
        <v/>
      </c>
      <c r="AN541" s="88"/>
      <c r="AO541" s="191"/>
      <c r="AP541" s="191">
        <f t="shared" si="293"/>
        <v>94470.169600000358</v>
      </c>
      <c r="AQ541" s="191">
        <f t="shared" si="316"/>
        <v>182.73127523553217</v>
      </c>
      <c r="AR541" s="191">
        <f t="shared" si="317"/>
        <v>-51.458156874080487</v>
      </c>
      <c r="AS541" s="250">
        <f t="shared" si="320"/>
        <v>0</v>
      </c>
      <c r="AT541" s="250">
        <f t="shared" si="321"/>
        <v>1</v>
      </c>
      <c r="AU541" s="250">
        <f t="shared" si="322"/>
        <v>0</v>
      </c>
      <c r="AV541" s="250">
        <f t="shared" si="323"/>
        <v>0</v>
      </c>
      <c r="AW541" s="250">
        <f t="shared" si="324"/>
        <v>0</v>
      </c>
      <c r="AX541" s="250">
        <f t="shared" si="325"/>
        <v>0</v>
      </c>
      <c r="AY541" s="89"/>
      <c r="AZ541" s="111"/>
      <c r="BA541" s="111"/>
      <c r="BB541" s="111"/>
      <c r="BC541" s="111"/>
      <c r="BD541" s="111"/>
      <c r="BE541" s="111"/>
      <c r="BF541" s="111"/>
      <c r="BG541" s="111"/>
      <c r="BH541" s="89"/>
      <c r="BI541" s="89"/>
      <c r="BJ541" s="89"/>
      <c r="BK541" s="89"/>
      <c r="BL541" s="89"/>
    </row>
    <row r="542" spans="1:64" x14ac:dyDescent="0.25">
      <c r="A542" s="86">
        <f t="shared" si="294"/>
        <v>541</v>
      </c>
      <c r="B542" s="113">
        <v>3.0779282350576863E-5</v>
      </c>
      <c r="C542" s="88"/>
      <c r="D542" s="88"/>
      <c r="E542" s="194">
        <f t="shared" si="297"/>
        <v>-4.1113610168097489E-2</v>
      </c>
      <c r="F542" s="89">
        <f t="shared" si="310"/>
        <v>-3.3280046596445016E-3</v>
      </c>
      <c r="G542" s="113">
        <v>9.5383817345500943E-2</v>
      </c>
      <c r="H542" s="88"/>
      <c r="I542" s="84">
        <f t="shared" si="298"/>
        <v>17905.535411890938</v>
      </c>
      <c r="J542" s="84">
        <f t="shared" si="299"/>
        <v>18022.630127945744</v>
      </c>
      <c r="K542" s="84">
        <f t="shared" si="300"/>
        <v>18139.72484400055</v>
      </c>
      <c r="L542" s="84">
        <f t="shared" si="301"/>
        <v>18256.819560055355</v>
      </c>
      <c r="M542" s="108">
        <f>IF(T542&lt;&gt;0,(((G542+1)*('Data Raw'!$N$1007-'Data Raw'!$N$1008)/2+'Data Raw'!$N$1008)*'Data Raw'!$M$1010+'Data Raw'!$M$1009)*AE542+AE542)</f>
        <v>18373.914276110161</v>
      </c>
      <c r="N542" s="84">
        <f t="shared" si="302"/>
        <v>18491.008992164967</v>
      </c>
      <c r="O542" s="84">
        <f t="shared" si="303"/>
        <v>18608.103708219773</v>
      </c>
      <c r="P542" s="84">
        <f t="shared" si="304"/>
        <v>18725.198424274578</v>
      </c>
      <c r="Q542" s="84">
        <f t="shared" si="305"/>
        <v>18842.293140329384</v>
      </c>
      <c r="R542" s="166" t="str">
        <f t="shared" si="311"/>
        <v/>
      </c>
      <c r="S542" s="109">
        <f>'Data Raw'!E584</f>
        <v>18279.73</v>
      </c>
      <c r="T542" s="109">
        <f>'Data Raw'!G584</f>
        <v>18365.7</v>
      </c>
      <c r="U542" s="109">
        <f>'Data Raw'!D584</f>
        <v>18537.75</v>
      </c>
      <c r="V542" s="166">
        <f t="shared" si="312"/>
        <v>1</v>
      </c>
      <c r="W542" s="89">
        <f t="shared" si="295"/>
        <v>8.2142761101604265</v>
      </c>
      <c r="X542" s="89">
        <f t="shared" si="296"/>
        <v>67.474332013952306</v>
      </c>
      <c r="Y542" s="89">
        <f t="shared" si="313"/>
        <v>216.83951109484215</v>
      </c>
      <c r="Z542" s="109">
        <f t="shared" si="306"/>
        <v>258.02000000000044</v>
      </c>
      <c r="AA542" s="89">
        <f t="shared" si="314"/>
        <v>303.99730035927593</v>
      </c>
      <c r="AB542" s="89">
        <f t="shared" si="315"/>
        <v>18170.548843810386</v>
      </c>
      <c r="AC542" s="89">
        <f t="shared" si="318"/>
        <v>18700.371156189613</v>
      </c>
      <c r="AD542" s="89">
        <f t="shared" si="319"/>
        <v>1</v>
      </c>
      <c r="AE542" s="89">
        <f>'Data Raw'!C584</f>
        <v>18435.46</v>
      </c>
      <c r="AF542" s="89"/>
      <c r="AG542" s="89">
        <f t="shared" si="290"/>
        <v>-69.759999999998399</v>
      </c>
      <c r="AH542" s="89">
        <f t="shared" si="291"/>
        <v>-61.545723889837973</v>
      </c>
      <c r="AI542" s="109">
        <f t="shared" si="292"/>
        <v>-1</v>
      </c>
      <c r="AJ542" s="109">
        <f t="shared" si="307"/>
        <v>50</v>
      </c>
      <c r="AK542" s="88"/>
      <c r="AL542" s="191">
        <f t="shared" si="308"/>
        <v>307.36000000000058</v>
      </c>
      <c r="AM542" s="191" t="str">
        <f t="shared" si="309"/>
        <v/>
      </c>
      <c r="AN542" s="88"/>
      <c r="AO542" s="191"/>
      <c r="AP542" s="191">
        <f t="shared" si="293"/>
        <v>4866.4575999997769</v>
      </c>
      <c r="AQ542" s="191">
        <f t="shared" si="316"/>
        <v>170.17891132047285</v>
      </c>
      <c r="AR542" s="191">
        <f t="shared" si="317"/>
        <v>-46.660599774369302</v>
      </c>
      <c r="AS542" s="250">
        <f t="shared" si="320"/>
        <v>0</v>
      </c>
      <c r="AT542" s="250">
        <f t="shared" si="321"/>
        <v>0</v>
      </c>
      <c r="AU542" s="250">
        <f t="shared" si="322"/>
        <v>1</v>
      </c>
      <c r="AV542" s="250">
        <f t="shared" si="323"/>
        <v>0</v>
      </c>
      <c r="AW542" s="250">
        <f t="shared" si="324"/>
        <v>0</v>
      </c>
      <c r="AX542" s="250">
        <f t="shared" si="325"/>
        <v>0</v>
      </c>
      <c r="AY542" s="89"/>
      <c r="AZ542" s="111"/>
      <c r="BA542" s="111"/>
      <c r="BB542" s="111"/>
      <c r="BC542" s="111"/>
      <c r="BD542" s="111"/>
      <c r="BE542" s="111"/>
      <c r="BF542" s="111"/>
      <c r="BG542" s="111"/>
      <c r="BH542" s="89"/>
      <c r="BI542" s="89"/>
      <c r="BJ542" s="89"/>
      <c r="BK542" s="89"/>
      <c r="BL542" s="89"/>
    </row>
    <row r="543" spans="1:64" x14ac:dyDescent="0.25">
      <c r="A543" s="86">
        <f t="shared" si="294"/>
        <v>542</v>
      </c>
      <c r="B543" s="113">
        <v>1.8505964850771505E-2</v>
      </c>
      <c r="C543" s="88"/>
      <c r="D543" s="88"/>
      <c r="E543" s="194">
        <f t="shared" si="297"/>
        <v>1.8475185568420927E-2</v>
      </c>
      <c r="F543" s="89">
        <f t="shared" si="310"/>
        <v>-2.1326319849229768E-4</v>
      </c>
      <c r="G543" s="113">
        <v>9.5140440124200615E-2</v>
      </c>
      <c r="H543" s="88"/>
      <c r="I543" s="84">
        <f t="shared" si="298"/>
        <v>18250.86708083484</v>
      </c>
      <c r="J543" s="84">
        <f t="shared" si="299"/>
        <v>18359.286836382256</v>
      </c>
      <c r="K543" s="84">
        <f t="shared" si="300"/>
        <v>18467.70659192968</v>
      </c>
      <c r="L543" s="84">
        <f t="shared" si="301"/>
        <v>18576.1263474771</v>
      </c>
      <c r="M543" s="108">
        <f>IF(T543&lt;&gt;0,(((G543+1)*('Data Raw'!$N$1007-'Data Raw'!$N$1008)/2+'Data Raw'!$N$1008)*'Data Raw'!$M$1010+'Data Raw'!$M$1009)*AE543+AE543)</f>
        <v>18684.546103024521</v>
      </c>
      <c r="N543" s="84">
        <f t="shared" si="302"/>
        <v>18792.965858571941</v>
      </c>
      <c r="O543" s="84">
        <f t="shared" si="303"/>
        <v>18901.385614119361</v>
      </c>
      <c r="P543" s="84">
        <f t="shared" si="304"/>
        <v>19009.805369666785</v>
      </c>
      <c r="Q543" s="84">
        <f t="shared" si="305"/>
        <v>19118.225125214201</v>
      </c>
      <c r="R543" s="166" t="str">
        <f t="shared" si="311"/>
        <v/>
      </c>
      <c r="S543" s="109">
        <f>'Data Raw'!E585</f>
        <v>18417.63</v>
      </c>
      <c r="T543" s="109">
        <f>'Data Raw'!G585</f>
        <v>18479.72</v>
      </c>
      <c r="U543" s="109">
        <f>'Data Raw'!D585</f>
        <v>18781.21</v>
      </c>
      <c r="V543" s="166">
        <f t="shared" si="312"/>
        <v>1</v>
      </c>
      <c r="W543" s="89">
        <f t="shared" si="295"/>
        <v>204.8261030245194</v>
      </c>
      <c r="X543" s="89">
        <f t="shared" si="296"/>
        <v>41953.732480211038</v>
      </c>
      <c r="Y543" s="89">
        <f t="shared" si="313"/>
        <v>215.16438032062572</v>
      </c>
      <c r="Z543" s="109">
        <f t="shared" si="306"/>
        <v>363.57999999999811</v>
      </c>
      <c r="AA543" s="89">
        <f t="shared" si="314"/>
        <v>312.50911459366478</v>
      </c>
      <c r="AB543" s="89">
        <f t="shared" si="315"/>
        <v>18489.102294694614</v>
      </c>
      <c r="AC543" s="89">
        <f t="shared" si="318"/>
        <v>19005.897705305386</v>
      </c>
      <c r="AD543" s="89" t="str">
        <f t="shared" si="319"/>
        <v/>
      </c>
      <c r="AE543" s="89">
        <f>'Data Raw'!C585</f>
        <v>18747.5</v>
      </c>
      <c r="AF543" s="89"/>
      <c r="AG543" s="89">
        <f t="shared" si="290"/>
        <v>-267.77999999999884</v>
      </c>
      <c r="AH543" s="89">
        <f t="shared" si="291"/>
        <v>-62.953896975479438</v>
      </c>
      <c r="AI543" s="109">
        <f t="shared" si="292"/>
        <v>-1</v>
      </c>
      <c r="AJ543" s="109">
        <f t="shared" si="307"/>
        <v>50</v>
      </c>
      <c r="AK543" s="88"/>
      <c r="AL543" s="191">
        <f t="shared" si="308"/>
        <v>69.759999999998399</v>
      </c>
      <c r="AM543" s="191" t="str">
        <f t="shared" si="309"/>
        <v/>
      </c>
      <c r="AN543" s="88"/>
      <c r="AO543" s="191"/>
      <c r="AP543" s="191">
        <f t="shared" si="293"/>
        <v>71706.128399999376</v>
      </c>
      <c r="AQ543" s="191">
        <f t="shared" si="316"/>
        <v>181.0234767293091</v>
      </c>
      <c r="AR543" s="191">
        <f t="shared" si="317"/>
        <v>-34.140903591316629</v>
      </c>
      <c r="AS543" s="250">
        <f t="shared" si="320"/>
        <v>0</v>
      </c>
      <c r="AT543" s="250">
        <f t="shared" si="321"/>
        <v>0</v>
      </c>
      <c r="AU543" s="250">
        <f t="shared" si="322"/>
        <v>1</v>
      </c>
      <c r="AV543" s="250">
        <f t="shared" si="323"/>
        <v>0</v>
      </c>
      <c r="AW543" s="250">
        <f t="shared" si="324"/>
        <v>0</v>
      </c>
      <c r="AX543" s="250">
        <f t="shared" si="325"/>
        <v>0</v>
      </c>
      <c r="AY543" s="89"/>
      <c r="AZ543" s="111"/>
      <c r="BA543" s="111"/>
      <c r="BB543" s="111"/>
      <c r="BC543" s="111"/>
      <c r="BD543" s="111"/>
      <c r="BE543" s="111"/>
      <c r="BF543" s="111"/>
      <c r="BG543" s="111"/>
      <c r="BH543" s="89"/>
      <c r="BI543" s="89"/>
      <c r="BJ543" s="89"/>
      <c r="BK543" s="89"/>
      <c r="BL543" s="89"/>
    </row>
    <row r="544" spans="1:64" x14ac:dyDescent="0.25">
      <c r="A544" s="86">
        <f t="shared" si="294"/>
        <v>543</v>
      </c>
      <c r="B544" s="113">
        <v>3.7672491950616078E-3</v>
      </c>
      <c r="C544" s="88"/>
      <c r="D544" s="88"/>
      <c r="E544" s="194">
        <f t="shared" si="297"/>
        <v>-1.4738715655709897E-2</v>
      </c>
      <c r="F544" s="89">
        <f t="shared" si="310"/>
        <v>-2.2883278352376691E-3</v>
      </c>
      <c r="G544" s="113">
        <v>6.7844830706158682E-2</v>
      </c>
      <c r="H544" s="88"/>
      <c r="I544" s="84">
        <f t="shared" si="298"/>
        <v>18137.461454230619</v>
      </c>
      <c r="J544" s="84">
        <f t="shared" si="299"/>
        <v>18245.043644390928</v>
      </c>
      <c r="K544" s="84">
        <f t="shared" si="300"/>
        <v>18352.625834551243</v>
      </c>
      <c r="L544" s="84">
        <f t="shared" si="301"/>
        <v>18460.208024711555</v>
      </c>
      <c r="M544" s="108">
        <f>IF(T544&lt;&gt;0,(((G544+1)*('Data Raw'!$N$1007-'Data Raw'!$N$1008)/2+'Data Raw'!$N$1008)*'Data Raw'!$M$1010+'Data Raw'!$M$1009)*AE544+AE544)</f>
        <v>18567.790214871868</v>
      </c>
      <c r="N544" s="84">
        <f t="shared" si="302"/>
        <v>18675.37240503218</v>
      </c>
      <c r="O544" s="84">
        <f t="shared" si="303"/>
        <v>18782.954595192492</v>
      </c>
      <c r="P544" s="84">
        <f t="shared" si="304"/>
        <v>18890.536785352808</v>
      </c>
      <c r="Q544" s="84">
        <f t="shared" si="305"/>
        <v>18998.118975513116</v>
      </c>
      <c r="R544" s="166" t="str">
        <f t="shared" si="311"/>
        <v/>
      </c>
      <c r="S544" s="109">
        <f>'Data Raw'!E586</f>
        <v>18573.669999999998</v>
      </c>
      <c r="T544" s="109">
        <f>'Data Raw'!G586</f>
        <v>18659.830000000002</v>
      </c>
      <c r="U544" s="109">
        <f>'Data Raw'!D586</f>
        <v>18806.55</v>
      </c>
      <c r="V544" s="166">
        <f t="shared" si="312"/>
        <v>1</v>
      </c>
      <c r="W544" s="89">
        <f t="shared" si="295"/>
        <v>-92.039785128134099</v>
      </c>
      <c r="X544" s="89">
        <f t="shared" si="296"/>
        <v>8471.3220464330952</v>
      </c>
      <c r="Y544" s="89">
        <f t="shared" si="313"/>
        <v>202.21826447076802</v>
      </c>
      <c r="Z544" s="109">
        <f t="shared" si="306"/>
        <v>232.88000000000102</v>
      </c>
      <c r="AA544" s="89">
        <f t="shared" si="314"/>
        <v>301.13352679457</v>
      </c>
      <c r="AB544" s="89">
        <f t="shared" si="315"/>
        <v>18405.787252595383</v>
      </c>
      <c r="AC544" s="89">
        <f t="shared" si="318"/>
        <v>18937.052747404614</v>
      </c>
      <c r="AD544" s="89">
        <f t="shared" si="319"/>
        <v>1</v>
      </c>
      <c r="AE544" s="89">
        <f>'Data Raw'!C586</f>
        <v>18671.419999999998</v>
      </c>
      <c r="AF544" s="89"/>
      <c r="AG544" s="89">
        <f t="shared" si="290"/>
        <v>-11.589999999996508</v>
      </c>
      <c r="AH544" s="89">
        <f t="shared" si="291"/>
        <v>-103.62978512813061</v>
      </c>
      <c r="AI544" s="109">
        <f t="shared" si="292"/>
        <v>-1</v>
      </c>
      <c r="AJ544" s="109">
        <f t="shared" si="307"/>
        <v>50</v>
      </c>
      <c r="AK544" s="88"/>
      <c r="AL544" s="191">
        <f t="shared" si="308"/>
        <v>267.77999999999884</v>
      </c>
      <c r="AM544" s="191" t="str">
        <f t="shared" si="309"/>
        <v/>
      </c>
      <c r="AN544" s="88"/>
      <c r="AO544" s="191"/>
      <c r="AP544" s="191">
        <f t="shared" si="293"/>
        <v>134.32809999991903</v>
      </c>
      <c r="AQ544" s="191">
        <f t="shared" si="316"/>
        <v>162.19753487049658</v>
      </c>
      <c r="AR544" s="191">
        <f t="shared" si="317"/>
        <v>-40.020729600271437</v>
      </c>
      <c r="AS544" s="250">
        <f t="shared" si="320"/>
        <v>0</v>
      </c>
      <c r="AT544" s="250">
        <f t="shared" si="321"/>
        <v>0</v>
      </c>
      <c r="AU544" s="250">
        <f t="shared" si="322"/>
        <v>0</v>
      </c>
      <c r="AV544" s="250">
        <f t="shared" si="323"/>
        <v>1</v>
      </c>
      <c r="AW544" s="250">
        <f t="shared" si="324"/>
        <v>0</v>
      </c>
      <c r="AX544" s="250">
        <f t="shared" si="325"/>
        <v>0</v>
      </c>
      <c r="AY544" s="89"/>
      <c r="AZ544" s="111"/>
      <c r="BA544" s="111"/>
      <c r="BB544" s="111"/>
      <c r="BC544" s="111"/>
      <c r="BD544" s="111"/>
      <c r="BE544" s="111"/>
      <c r="BF544" s="111"/>
      <c r="BG544" s="111"/>
      <c r="BH544" s="89"/>
      <c r="BI544" s="89"/>
      <c r="BJ544" s="89"/>
      <c r="BK544" s="89"/>
      <c r="BL544" s="89"/>
    </row>
    <row r="545" spans="1:64" x14ac:dyDescent="0.25">
      <c r="A545" s="86">
        <f t="shared" si="294"/>
        <v>544</v>
      </c>
      <c r="B545" s="113">
        <v>9.8588578084908302E-3</v>
      </c>
      <c r="C545" s="88"/>
      <c r="D545" s="88"/>
      <c r="E545" s="194">
        <f t="shared" si="297"/>
        <v>6.0916086134292224E-3</v>
      </c>
      <c r="F545" s="89">
        <f t="shared" si="310"/>
        <v>-1.0911940568566847E-3</v>
      </c>
      <c r="G545" s="113">
        <v>8.0014239060837863E-2</v>
      </c>
      <c r="H545" s="88"/>
      <c r="I545" s="84">
        <f t="shared" si="298"/>
        <v>18306.618125561232</v>
      </c>
      <c r="J545" s="84">
        <f t="shared" si="299"/>
        <v>18407.727257796618</v>
      </c>
      <c r="K545" s="84">
        <f t="shared" si="300"/>
        <v>18508.836390032</v>
      </c>
      <c r="L545" s="84">
        <f t="shared" si="301"/>
        <v>18609.945522267386</v>
      </c>
      <c r="M545" s="108">
        <f>IF(T545&lt;&gt;0,(((G545+1)*('Data Raw'!$N$1007-'Data Raw'!$N$1008)/2+'Data Raw'!$N$1008)*'Data Raw'!$M$1010+'Data Raw'!$M$1009)*AE545+AE545)</f>
        <v>18711.054654502768</v>
      </c>
      <c r="N545" s="84">
        <f t="shared" si="302"/>
        <v>18812.163786738151</v>
      </c>
      <c r="O545" s="84">
        <f t="shared" si="303"/>
        <v>18913.272918973536</v>
      </c>
      <c r="P545" s="84">
        <f t="shared" si="304"/>
        <v>19014.382051208919</v>
      </c>
      <c r="Q545" s="84">
        <f t="shared" si="305"/>
        <v>19115.491183444305</v>
      </c>
      <c r="R545" s="166" t="str">
        <f t="shared" si="311"/>
        <v/>
      </c>
      <c r="S545" s="109">
        <f>'Data Raw'!E587</f>
        <v>18739.599999999999</v>
      </c>
      <c r="T545" s="109">
        <f>'Data Raw'!G587</f>
        <v>18860.95</v>
      </c>
      <c r="U545" s="109">
        <f>'Data Raw'!D587</f>
        <v>18932.18</v>
      </c>
      <c r="V545" s="166" t="str">
        <f t="shared" si="312"/>
        <v/>
      </c>
      <c r="W545" s="89">
        <f t="shared" si="295"/>
        <v>-149.89534549723248</v>
      </c>
      <c r="X545" s="89">
        <f t="shared" si="296"/>
        <v>22468.614601734695</v>
      </c>
      <c r="Y545" s="89">
        <f t="shared" si="313"/>
        <v>195.60235665946345</v>
      </c>
      <c r="Z545" s="109">
        <f t="shared" si="306"/>
        <v>192.58000000000175</v>
      </c>
      <c r="AA545" s="89">
        <f t="shared" si="314"/>
        <v>285.62588010963168</v>
      </c>
      <c r="AB545" s="89">
        <f t="shared" si="315"/>
        <v>18541.046502224614</v>
      </c>
      <c r="AC545" s="89">
        <f t="shared" si="318"/>
        <v>19052.973497775383</v>
      </c>
      <c r="AD545" s="89">
        <f t="shared" si="319"/>
        <v>1</v>
      </c>
      <c r="AE545" s="89">
        <f>'Data Raw'!C587</f>
        <v>18797.009999999998</v>
      </c>
      <c r="AF545" s="89"/>
      <c r="AG545" s="89">
        <f t="shared" si="290"/>
        <v>63.940000000002328</v>
      </c>
      <c r="AH545" s="89">
        <f t="shared" si="291"/>
        <v>-85.955345497230155</v>
      </c>
      <c r="AI545" s="109">
        <f t="shared" si="292"/>
        <v>-1</v>
      </c>
      <c r="AJ545" s="109">
        <f t="shared" si="307"/>
        <v>50</v>
      </c>
      <c r="AK545" s="88"/>
      <c r="AL545" s="191" t="str">
        <f t="shared" si="308"/>
        <v/>
      </c>
      <c r="AM545" s="191">
        <f t="shared" si="309"/>
        <v>-63.940000000002328</v>
      </c>
      <c r="AN545" s="88"/>
      <c r="AO545" s="191"/>
      <c r="AP545" s="191">
        <f t="shared" si="293"/>
        <v>4088.3236000002976</v>
      </c>
      <c r="AQ545" s="191">
        <f t="shared" si="316"/>
        <v>151.28003099599724</v>
      </c>
      <c r="AR545" s="191">
        <f t="shared" si="317"/>
        <v>-44.322325663466216</v>
      </c>
      <c r="AS545" s="250">
        <f t="shared" si="320"/>
        <v>0</v>
      </c>
      <c r="AT545" s="250">
        <f t="shared" si="321"/>
        <v>0</v>
      </c>
      <c r="AU545" s="250">
        <f t="shared" si="322"/>
        <v>0</v>
      </c>
      <c r="AV545" s="250">
        <f t="shared" si="323"/>
        <v>1</v>
      </c>
      <c r="AW545" s="250">
        <f t="shared" si="324"/>
        <v>0</v>
      </c>
      <c r="AX545" s="250">
        <f t="shared" si="325"/>
        <v>0</v>
      </c>
      <c r="AY545" s="89"/>
      <c r="AZ545" s="111"/>
      <c r="BA545" s="111"/>
      <c r="BB545" s="111"/>
      <c r="BC545" s="111"/>
      <c r="BD545" s="111"/>
      <c r="BE545" s="111"/>
      <c r="BF545" s="111"/>
      <c r="BG545" s="111"/>
      <c r="BH545" s="89"/>
      <c r="BI545" s="89"/>
      <c r="BJ545" s="89"/>
      <c r="BK545" s="89"/>
      <c r="BL545" s="89"/>
    </row>
    <row r="546" spans="1:64" x14ac:dyDescent="0.25">
      <c r="A546" s="86">
        <f t="shared" si="294"/>
        <v>545</v>
      </c>
      <c r="B546" s="113">
        <v>2.1512401851736668E-2</v>
      </c>
      <c r="C546" s="88"/>
      <c r="D546" s="88"/>
      <c r="E546" s="194">
        <f t="shared" si="297"/>
        <v>1.1653544043245838E-2</v>
      </c>
      <c r="F546" s="89">
        <f t="shared" si="310"/>
        <v>7.2948281458653261E-4</v>
      </c>
      <c r="G546" s="113">
        <v>0.10018583416448265</v>
      </c>
      <c r="H546" s="88"/>
      <c r="I546" s="84">
        <f t="shared" si="298"/>
        <v>18733.467137218962</v>
      </c>
      <c r="J546" s="84">
        <f t="shared" si="299"/>
        <v>18831.268315548692</v>
      </c>
      <c r="K546" s="84">
        <f t="shared" si="300"/>
        <v>18929.069493878425</v>
      </c>
      <c r="L546" s="84">
        <f t="shared" si="301"/>
        <v>19026.870672208155</v>
      </c>
      <c r="M546" s="108">
        <f>IF(T546&lt;&gt;0,(((G546+1)*('Data Raw'!$N$1007-'Data Raw'!$N$1008)/2+'Data Raw'!$N$1008)*'Data Raw'!$M$1010+'Data Raw'!$M$1009)*AE546+AE546)</f>
        <v>19124.671850537889</v>
      </c>
      <c r="N546" s="84">
        <f t="shared" si="302"/>
        <v>19222.473028867622</v>
      </c>
      <c r="O546" s="84">
        <f t="shared" si="303"/>
        <v>19320.274207197352</v>
      </c>
      <c r="P546" s="84">
        <f t="shared" si="304"/>
        <v>19418.075385527085</v>
      </c>
      <c r="Q546" s="84">
        <f t="shared" si="305"/>
        <v>19515.876563856815</v>
      </c>
      <c r="R546" s="166" t="str">
        <f t="shared" si="311"/>
        <v/>
      </c>
      <c r="S546" s="109">
        <f>'Data Raw'!E588</f>
        <v>19163.21</v>
      </c>
      <c r="T546" s="109">
        <f>'Data Raw'!G588</f>
        <v>19350.62</v>
      </c>
      <c r="U546" s="109">
        <f>'Data Raw'!D588</f>
        <v>19368.919999999998</v>
      </c>
      <c r="V546" s="166" t="str">
        <f t="shared" si="312"/>
        <v/>
      </c>
      <c r="W546" s="89">
        <f t="shared" si="295"/>
        <v>-225.94814946211045</v>
      </c>
      <c r="X546" s="89">
        <f t="shared" si="296"/>
        <v>51052.566245352202</v>
      </c>
      <c r="Y546" s="89">
        <f t="shared" si="313"/>
        <v>200.21925761159505</v>
      </c>
      <c r="Z546" s="109">
        <f t="shared" si="306"/>
        <v>205.70999999999913</v>
      </c>
      <c r="AA546" s="89">
        <f t="shared" si="314"/>
        <v>274.20932580825558</v>
      </c>
      <c r="AB546" s="89">
        <f t="shared" si="315"/>
        <v>18938.528001906816</v>
      </c>
      <c r="AC546" s="89">
        <f t="shared" si="318"/>
        <v>19424.091998093187</v>
      </c>
      <c r="AD546" s="89">
        <f t="shared" si="319"/>
        <v>1</v>
      </c>
      <c r="AE546" s="89">
        <f>'Data Raw'!C588</f>
        <v>19181.310000000001</v>
      </c>
      <c r="AF546" s="89"/>
      <c r="AG546" s="89">
        <f t="shared" si="290"/>
        <v>169.30999999999767</v>
      </c>
      <c r="AH546" s="89">
        <f t="shared" si="291"/>
        <v>-56.638149462112779</v>
      </c>
      <c r="AI546" s="109">
        <f t="shared" si="292"/>
        <v>-1</v>
      </c>
      <c r="AJ546" s="109">
        <f t="shared" si="307"/>
        <v>48.900589164865863</v>
      </c>
      <c r="AK546" s="88"/>
      <c r="AL546" s="191" t="str">
        <f t="shared" si="308"/>
        <v/>
      </c>
      <c r="AM546" s="191">
        <f t="shared" si="309"/>
        <v>-169.30999999999767</v>
      </c>
      <c r="AN546" s="88"/>
      <c r="AO546" s="191"/>
      <c r="AP546" s="191">
        <f t="shared" si="293"/>
        <v>28665.876099999212</v>
      </c>
      <c r="AQ546" s="191">
        <f t="shared" si="316"/>
        <v>153.28336088533064</v>
      </c>
      <c r="AR546" s="191">
        <f t="shared" si="317"/>
        <v>-46.935896726264417</v>
      </c>
      <c r="AS546" s="250">
        <f t="shared" si="320"/>
        <v>0</v>
      </c>
      <c r="AT546" s="250">
        <f t="shared" si="321"/>
        <v>0</v>
      </c>
      <c r="AU546" s="250">
        <f t="shared" si="322"/>
        <v>0</v>
      </c>
      <c r="AV546" s="250">
        <f t="shared" si="323"/>
        <v>0</v>
      </c>
      <c r="AW546" s="250">
        <f t="shared" si="324"/>
        <v>1</v>
      </c>
      <c r="AX546" s="250">
        <f t="shared" si="325"/>
        <v>0</v>
      </c>
      <c r="AY546" s="89"/>
      <c r="AZ546" s="111"/>
      <c r="BA546" s="111"/>
      <c r="BB546" s="111"/>
      <c r="BC546" s="111"/>
      <c r="BD546" s="111"/>
      <c r="BE546" s="111"/>
      <c r="BF546" s="111"/>
      <c r="BG546" s="111"/>
      <c r="BH546" s="89"/>
      <c r="BI546" s="89"/>
      <c r="BJ546" s="89"/>
      <c r="BK546" s="89"/>
      <c r="BL546" s="89"/>
    </row>
    <row r="547" spans="1:64" x14ac:dyDescent="0.25">
      <c r="A547" s="86">
        <f t="shared" si="294"/>
        <v>546</v>
      </c>
      <c r="B547" s="113">
        <v>4.84299203168829E-3</v>
      </c>
      <c r="C547" s="88"/>
      <c r="D547" s="88"/>
      <c r="E547" s="194">
        <f t="shared" si="297"/>
        <v>-1.666940982004838E-2</v>
      </c>
      <c r="F547" s="89">
        <f t="shared" si="310"/>
        <v>-1.7560732760755979E-3</v>
      </c>
      <c r="G547" s="113">
        <v>0.12939374669238568</v>
      </c>
      <c r="H547" s="88"/>
      <c r="I547" s="84">
        <f t="shared" si="298"/>
        <v>19122.523816418157</v>
      </c>
      <c r="J547" s="84">
        <f t="shared" si="299"/>
        <v>19222.633445223957</v>
      </c>
      <c r="K547" s="84">
        <f t="shared" si="300"/>
        <v>19322.743074029753</v>
      </c>
      <c r="L547" s="84">
        <f t="shared" si="301"/>
        <v>19422.852702835553</v>
      </c>
      <c r="M547" s="108">
        <f>IF(T547&lt;&gt;0,(((G547+1)*('Data Raw'!$N$1007-'Data Raw'!$N$1008)/2+'Data Raw'!$N$1008)*'Data Raw'!$M$1010+'Data Raw'!$M$1009)*AE547+AE547)</f>
        <v>19522.962331641349</v>
      </c>
      <c r="N547" s="84">
        <f t="shared" si="302"/>
        <v>19623.071960447145</v>
      </c>
      <c r="O547" s="84">
        <f t="shared" si="303"/>
        <v>19723.181589252945</v>
      </c>
      <c r="P547" s="84">
        <f t="shared" si="304"/>
        <v>19823.291218058741</v>
      </c>
      <c r="Q547" s="84">
        <f t="shared" si="305"/>
        <v>19923.400846864541</v>
      </c>
      <c r="R547" s="166" t="str">
        <f t="shared" si="311"/>
        <v/>
      </c>
      <c r="S547" s="109">
        <f>'Data Raw'!E589</f>
        <v>19364.599999999999</v>
      </c>
      <c r="T547" s="109">
        <f>'Data Raw'!G589</f>
        <v>19413.78</v>
      </c>
      <c r="U547" s="109">
        <f>'Data Raw'!D589</f>
        <v>19534.82</v>
      </c>
      <c r="V547" s="166">
        <f t="shared" si="312"/>
        <v>1</v>
      </c>
      <c r="W547" s="89">
        <f t="shared" si="295"/>
        <v>109.18233164135017</v>
      </c>
      <c r="X547" s="89">
        <f t="shared" si="296"/>
        <v>11920.781542641775</v>
      </c>
      <c r="Y547" s="89">
        <f t="shared" si="313"/>
        <v>189.9049718200701</v>
      </c>
      <c r="Z547" s="109">
        <f t="shared" si="306"/>
        <v>170.22000000000116</v>
      </c>
      <c r="AA547" s="89">
        <f t="shared" si="314"/>
        <v>259.35370783564781</v>
      </c>
      <c r="AB547" s="89">
        <f t="shared" si="315"/>
        <v>19301.742073062982</v>
      </c>
      <c r="AC547" s="89">
        <f t="shared" si="318"/>
        <v>19767.897926937017</v>
      </c>
      <c r="AD547" s="89">
        <f t="shared" si="319"/>
        <v>1</v>
      </c>
      <c r="AE547" s="89">
        <f>'Data Raw'!C589</f>
        <v>19534.82</v>
      </c>
      <c r="AF547" s="89"/>
      <c r="AG547" s="89">
        <f t="shared" si="290"/>
        <v>-121.04000000000087</v>
      </c>
      <c r="AH547" s="89">
        <f t="shared" si="291"/>
        <v>-11.857668358650699</v>
      </c>
      <c r="AI547" s="109">
        <f t="shared" si="292"/>
        <v>-1</v>
      </c>
      <c r="AJ547" s="109">
        <f t="shared" si="307"/>
        <v>50</v>
      </c>
      <c r="AK547" s="88"/>
      <c r="AL547" s="191">
        <f t="shared" si="308"/>
        <v>169.30999999999767</v>
      </c>
      <c r="AM547" s="191" t="str">
        <f t="shared" si="309"/>
        <v/>
      </c>
      <c r="AN547" s="88"/>
      <c r="AO547" s="191"/>
      <c r="AP547" s="191">
        <f t="shared" si="293"/>
        <v>14650.681600000211</v>
      </c>
      <c r="AQ547" s="191">
        <f t="shared" si="316"/>
        <v>149.70076523140509</v>
      </c>
      <c r="AR547" s="191">
        <f t="shared" si="317"/>
        <v>-40.204206588665016</v>
      </c>
      <c r="AS547" s="250">
        <f t="shared" si="320"/>
        <v>0</v>
      </c>
      <c r="AT547" s="250">
        <f t="shared" si="321"/>
        <v>0</v>
      </c>
      <c r="AU547" s="250">
        <f t="shared" si="322"/>
        <v>1</v>
      </c>
      <c r="AV547" s="250">
        <f t="shared" si="323"/>
        <v>0</v>
      </c>
      <c r="AW547" s="250">
        <f t="shared" si="324"/>
        <v>0</v>
      </c>
      <c r="AX547" s="250">
        <f t="shared" si="325"/>
        <v>0</v>
      </c>
      <c r="AY547" s="89"/>
      <c r="AZ547" s="111"/>
      <c r="BA547" s="111"/>
      <c r="BB547" s="111"/>
      <c r="BC547" s="111"/>
      <c r="BD547" s="111"/>
      <c r="BE547" s="111"/>
      <c r="BF547" s="111"/>
      <c r="BG547" s="111"/>
      <c r="BH547" s="89"/>
      <c r="BI547" s="89"/>
      <c r="BJ547" s="89"/>
      <c r="BK547" s="89"/>
      <c r="BL547" s="89"/>
    </row>
    <row r="548" spans="1:64" x14ac:dyDescent="0.25">
      <c r="A548" s="86">
        <f t="shared" si="294"/>
        <v>547</v>
      </c>
      <c r="B548" s="113">
        <v>3.1469196584290128E-2</v>
      </c>
      <c r="C548" s="88"/>
      <c r="D548" s="88"/>
      <c r="E548" s="194">
        <f t="shared" si="297"/>
        <v>2.662620455260184E-2</v>
      </c>
      <c r="F548" s="89">
        <f t="shared" si="310"/>
        <v>2.2985378423068933E-3</v>
      </c>
      <c r="G548" s="113">
        <v>0.1154937481873675</v>
      </c>
      <c r="H548" s="88"/>
      <c r="I548" s="84">
        <f t="shared" si="298"/>
        <v>18911.227400382439</v>
      </c>
      <c r="J548" s="84">
        <f t="shared" si="299"/>
        <v>19006.179886292473</v>
      </c>
      <c r="K548" s="84">
        <f t="shared" si="300"/>
        <v>19101.132372202508</v>
      </c>
      <c r="L548" s="84">
        <f t="shared" si="301"/>
        <v>19196.084858112543</v>
      </c>
      <c r="M548" s="108">
        <f>IF(T548&lt;&gt;0,(((G548+1)*('Data Raw'!$N$1007-'Data Raw'!$N$1008)/2+'Data Raw'!$N$1008)*'Data Raw'!$M$1010+'Data Raw'!$M$1009)*AE548+AE548)</f>
        <v>19291.037344022578</v>
      </c>
      <c r="N548" s="84">
        <f t="shared" si="302"/>
        <v>19385.989829932612</v>
      </c>
      <c r="O548" s="84">
        <f t="shared" si="303"/>
        <v>19480.942315842647</v>
      </c>
      <c r="P548" s="84">
        <f t="shared" si="304"/>
        <v>19575.894801752682</v>
      </c>
      <c r="Q548" s="84">
        <f t="shared" si="305"/>
        <v>19670.847287662717</v>
      </c>
      <c r="R548" s="166" t="str">
        <f t="shared" si="311"/>
        <v/>
      </c>
      <c r="S548" s="109">
        <f>'Data Raw'!E590</f>
        <v>18979.919999999998</v>
      </c>
      <c r="T548" s="109">
        <f>'Data Raw'!G590</f>
        <v>19015.72</v>
      </c>
      <c r="U548" s="109">
        <f>'Data Raw'!D590</f>
        <v>19324.34</v>
      </c>
      <c r="V548" s="166">
        <f t="shared" si="312"/>
        <v>1</v>
      </c>
      <c r="W548" s="89">
        <f t="shared" si="295"/>
        <v>275.31734402257644</v>
      </c>
      <c r="X548" s="89">
        <f t="shared" si="296"/>
        <v>75799.639919645706</v>
      </c>
      <c r="Y548" s="89">
        <f t="shared" si="313"/>
        <v>204.30475480500604</v>
      </c>
      <c r="Z548" s="109">
        <f t="shared" si="306"/>
        <v>344.42000000000189</v>
      </c>
      <c r="AA548" s="89">
        <f t="shared" si="314"/>
        <v>271.50603528769841</v>
      </c>
      <c r="AB548" s="89">
        <f t="shared" si="315"/>
        <v>19103.889348339701</v>
      </c>
      <c r="AC548" s="89">
        <f t="shared" si="318"/>
        <v>19544.7906516603</v>
      </c>
      <c r="AD548" s="89" t="str">
        <f t="shared" si="319"/>
        <v/>
      </c>
      <c r="AE548" s="89">
        <f>'Data Raw'!C590</f>
        <v>19324.34</v>
      </c>
      <c r="AF548" s="89"/>
      <c r="AG548" s="89">
        <f t="shared" si="290"/>
        <v>-308.61999999999898</v>
      </c>
      <c r="AH548" s="89">
        <f t="shared" si="291"/>
        <v>-33.302655977422546</v>
      </c>
      <c r="AI548" s="109">
        <f t="shared" si="292"/>
        <v>-1</v>
      </c>
      <c r="AJ548" s="109">
        <f t="shared" si="307"/>
        <v>47.476242955017526</v>
      </c>
      <c r="AK548" s="88"/>
      <c r="AL548" s="191">
        <f t="shared" si="308"/>
        <v>121.04000000000087</v>
      </c>
      <c r="AM548" s="191" t="str">
        <f t="shared" si="309"/>
        <v/>
      </c>
      <c r="AN548" s="88"/>
      <c r="AO548" s="191"/>
      <c r="AP548" s="191">
        <f t="shared" si="293"/>
        <v>95246.304399999368</v>
      </c>
      <c r="AQ548" s="191">
        <f t="shared" si="316"/>
        <v>167.35845798347108</v>
      </c>
      <c r="AR548" s="191">
        <f t="shared" si="317"/>
        <v>-36.946296821534958</v>
      </c>
      <c r="AS548" s="250">
        <f t="shared" si="320"/>
        <v>0</v>
      </c>
      <c r="AT548" s="250">
        <f t="shared" si="321"/>
        <v>1</v>
      </c>
      <c r="AU548" s="250">
        <f t="shared" si="322"/>
        <v>0</v>
      </c>
      <c r="AV548" s="250">
        <f t="shared" si="323"/>
        <v>0</v>
      </c>
      <c r="AW548" s="250">
        <f t="shared" si="324"/>
        <v>0</v>
      </c>
      <c r="AX548" s="250">
        <f t="shared" si="325"/>
        <v>0</v>
      </c>
      <c r="AY548" s="89"/>
      <c r="AZ548" s="111"/>
      <c r="BA548" s="111"/>
      <c r="BB548" s="111"/>
      <c r="BC548" s="111"/>
      <c r="BD548" s="111"/>
      <c r="BE548" s="111"/>
      <c r="BF548" s="111"/>
      <c r="BG548" s="111"/>
      <c r="BH548" s="89"/>
      <c r="BI548" s="89"/>
      <c r="BJ548" s="89"/>
      <c r="BK548" s="89"/>
      <c r="BL548" s="89"/>
    </row>
    <row r="549" spans="1:64" x14ac:dyDescent="0.25">
      <c r="A549" s="86">
        <f t="shared" si="294"/>
        <v>548</v>
      </c>
      <c r="B549" s="113">
        <v>1.9749351691988055E-2</v>
      </c>
      <c r="C549" s="88"/>
      <c r="D549" s="88"/>
      <c r="E549" s="194">
        <f t="shared" si="297"/>
        <v>-1.1719844892302073E-2</v>
      </c>
      <c r="F549" s="89">
        <f t="shared" si="310"/>
        <v>2.959117373627551E-4</v>
      </c>
      <c r="G549" s="113">
        <v>7.956631608334841E-2</v>
      </c>
      <c r="H549" s="88"/>
      <c r="I549" s="84">
        <f t="shared" si="298"/>
        <v>18331.212612057363</v>
      </c>
      <c r="J549" s="84">
        <f t="shared" si="299"/>
        <v>18433.364989459864</v>
      </c>
      <c r="K549" s="84">
        <f t="shared" si="300"/>
        <v>18535.517366862368</v>
      </c>
      <c r="L549" s="84">
        <f t="shared" si="301"/>
        <v>18637.669744264869</v>
      </c>
      <c r="M549" s="108">
        <f>IF(T549&lt;&gt;0,(((G549+1)*('Data Raw'!$N$1007-'Data Raw'!$N$1008)/2+'Data Raw'!$N$1008)*'Data Raw'!$M$1010+'Data Raw'!$M$1009)*AE549+AE549)</f>
        <v>18739.822121667374</v>
      </c>
      <c r="N549" s="84">
        <f t="shared" si="302"/>
        <v>18841.974499069878</v>
      </c>
      <c r="O549" s="84">
        <f t="shared" si="303"/>
        <v>18944.126876472379</v>
      </c>
      <c r="P549" s="84">
        <f t="shared" si="304"/>
        <v>19046.279253874884</v>
      </c>
      <c r="Q549" s="84">
        <f t="shared" si="305"/>
        <v>19148.431631277384</v>
      </c>
      <c r="R549" s="166" t="str">
        <f t="shared" si="311"/>
        <v/>
      </c>
      <c r="S549" s="109">
        <f>'Data Raw'!E591</f>
        <v>18711.03</v>
      </c>
      <c r="T549" s="109">
        <f>'Data Raw'!G591</f>
        <v>18952.310000000001</v>
      </c>
      <c r="U549" s="109">
        <f>'Data Raw'!D591</f>
        <v>19004.419999999998</v>
      </c>
      <c r="V549" s="166" t="str">
        <f t="shared" si="312"/>
        <v/>
      </c>
      <c r="W549" s="89">
        <f t="shared" si="295"/>
        <v>-212.48787833262759</v>
      </c>
      <c r="X549" s="89">
        <f t="shared" si="296"/>
        <v>45151.098438301546</v>
      </c>
      <c r="Y549" s="89">
        <f t="shared" si="313"/>
        <v>205.49372442760642</v>
      </c>
      <c r="Z549" s="109">
        <f t="shared" si="306"/>
        <v>293.38999999999942</v>
      </c>
      <c r="AA549" s="89">
        <f t="shared" si="314"/>
        <v>274.63231596088428</v>
      </c>
      <c r="AB549" s="89">
        <f t="shared" si="315"/>
        <v>18595.809870005458</v>
      </c>
      <c r="AC549" s="89">
        <f t="shared" si="318"/>
        <v>19057.370129994542</v>
      </c>
      <c r="AD549" s="89">
        <f t="shared" si="319"/>
        <v>1</v>
      </c>
      <c r="AE549" s="89">
        <f>'Data Raw'!C591</f>
        <v>18826.59</v>
      </c>
      <c r="AF549" s="89"/>
      <c r="AG549" s="89">
        <f t="shared" si="290"/>
        <v>125.72000000000116</v>
      </c>
      <c r="AH549" s="89">
        <f t="shared" si="291"/>
        <v>-86.767878332626424</v>
      </c>
      <c r="AI549" s="109">
        <f t="shared" si="292"/>
        <v>-1</v>
      </c>
      <c r="AJ549" s="109">
        <f t="shared" si="307"/>
        <v>50</v>
      </c>
      <c r="AK549" s="88"/>
      <c r="AL549" s="191" t="str">
        <f t="shared" si="308"/>
        <v/>
      </c>
      <c r="AM549" s="191">
        <f t="shared" si="309"/>
        <v>-125.72000000000116</v>
      </c>
      <c r="AN549" s="88"/>
      <c r="AO549" s="191"/>
      <c r="AP549" s="191">
        <f t="shared" si="293"/>
        <v>15805.518400000292</v>
      </c>
      <c r="AQ549" s="191">
        <f t="shared" si="316"/>
        <v>162.73196265197441</v>
      </c>
      <c r="AR549" s="191">
        <f t="shared" si="317"/>
        <v>-42.76176177563201</v>
      </c>
      <c r="AS549" s="250">
        <f t="shared" si="320"/>
        <v>0</v>
      </c>
      <c r="AT549" s="250">
        <f t="shared" si="321"/>
        <v>0</v>
      </c>
      <c r="AU549" s="250">
        <f t="shared" si="322"/>
        <v>0</v>
      </c>
      <c r="AV549" s="250">
        <f t="shared" si="323"/>
        <v>0</v>
      </c>
      <c r="AW549" s="250">
        <f t="shared" si="324"/>
        <v>1</v>
      </c>
      <c r="AX549" s="250">
        <f t="shared" si="325"/>
        <v>0</v>
      </c>
      <c r="AY549" s="89"/>
      <c r="AZ549" s="111"/>
      <c r="BA549" s="111"/>
      <c r="BB549" s="111"/>
      <c r="BC549" s="111"/>
      <c r="BD549" s="111"/>
      <c r="BE549" s="111"/>
      <c r="BF549" s="111"/>
      <c r="BG549" s="111"/>
      <c r="BH549" s="89"/>
      <c r="BI549" s="89"/>
      <c r="BJ549" s="89"/>
      <c r="BK549" s="89"/>
      <c r="BL549" s="89"/>
    </row>
    <row r="550" spans="1:64" x14ac:dyDescent="0.25">
      <c r="A550" s="86">
        <f t="shared" si="294"/>
        <v>549</v>
      </c>
      <c r="B550" s="113">
        <v>4.1485631243064891E-4</v>
      </c>
      <c r="C550" s="88"/>
      <c r="D550" s="88"/>
      <c r="E550" s="194">
        <f t="shared" si="297"/>
        <v>-1.9334495379557406E-2</v>
      </c>
      <c r="F550" s="89">
        <f t="shared" si="310"/>
        <v>-2.5084321364829821E-3</v>
      </c>
      <c r="G550" s="113">
        <v>0.1080080606137078</v>
      </c>
      <c r="H550" s="88"/>
      <c r="I550" s="84">
        <f t="shared" si="298"/>
        <v>18548.118454488082</v>
      </c>
      <c r="J550" s="84">
        <f t="shared" si="299"/>
        <v>18650.865316701889</v>
      </c>
      <c r="K550" s="84">
        <f t="shared" si="300"/>
        <v>18753.61217891569</v>
      </c>
      <c r="L550" s="84">
        <f t="shared" si="301"/>
        <v>18856.359041129494</v>
      </c>
      <c r="M550" s="108">
        <f>IF(T550&lt;&gt;0,(((G550+1)*('Data Raw'!$N$1007-'Data Raw'!$N$1008)/2+'Data Raw'!$N$1008)*'Data Raw'!$M$1010+'Data Raw'!$M$1009)*AE550+AE550)</f>
        <v>18959.105903343298</v>
      </c>
      <c r="N550" s="84">
        <f t="shared" si="302"/>
        <v>19061.852765557102</v>
      </c>
      <c r="O550" s="84">
        <f t="shared" si="303"/>
        <v>19164.599627770905</v>
      </c>
      <c r="P550" s="84">
        <f t="shared" si="304"/>
        <v>19267.346489984706</v>
      </c>
      <c r="Q550" s="84">
        <f t="shared" si="305"/>
        <v>19370.093352198513</v>
      </c>
      <c r="R550" s="166" t="str">
        <f t="shared" si="311"/>
        <v/>
      </c>
      <c r="S550" s="109">
        <f>'Data Raw'!E592</f>
        <v>18888.759999999998</v>
      </c>
      <c r="T550" s="109">
        <f>'Data Raw'!G592</f>
        <v>18928.02</v>
      </c>
      <c r="U550" s="109">
        <f>'Data Raw'!D592</f>
        <v>19215.740000000002</v>
      </c>
      <c r="V550" s="166">
        <f t="shared" si="312"/>
        <v>1</v>
      </c>
      <c r="W550" s="89">
        <f t="shared" si="295"/>
        <v>31.085903343297105</v>
      </c>
      <c r="X550" s="89">
        <f t="shared" si="296"/>
        <v>966.33338666881014</v>
      </c>
      <c r="Y550" s="89">
        <f t="shared" si="313"/>
        <v>190.6126806085513</v>
      </c>
      <c r="Z550" s="109">
        <f t="shared" si="306"/>
        <v>326.9800000000032</v>
      </c>
      <c r="AA550" s="89">
        <f t="shared" si="314"/>
        <v>282.11055653790129</v>
      </c>
      <c r="AB550" s="89">
        <f t="shared" si="315"/>
        <v>18769.842531433249</v>
      </c>
      <c r="AC550" s="89">
        <f t="shared" si="318"/>
        <v>19236.717468566749</v>
      </c>
      <c r="AD550" s="89">
        <f t="shared" si="319"/>
        <v>1</v>
      </c>
      <c r="AE550" s="89">
        <f>'Data Raw'!C592</f>
        <v>19003.28</v>
      </c>
      <c r="AF550" s="89"/>
      <c r="AG550" s="89">
        <f t="shared" si="290"/>
        <v>-75.259999999998399</v>
      </c>
      <c r="AH550" s="89">
        <f t="shared" si="291"/>
        <v>-44.174096656701295</v>
      </c>
      <c r="AI550" s="109">
        <f t="shared" si="292"/>
        <v>-1</v>
      </c>
      <c r="AJ550" s="109">
        <f t="shared" si="307"/>
        <v>50</v>
      </c>
      <c r="AK550" s="88"/>
      <c r="AL550" s="191">
        <f t="shared" si="308"/>
        <v>125.72000000000116</v>
      </c>
      <c r="AM550" s="191" t="str">
        <f t="shared" si="309"/>
        <v/>
      </c>
      <c r="AN550" s="88"/>
      <c r="AO550" s="191"/>
      <c r="AP550" s="191">
        <f t="shared" si="293"/>
        <v>5664.0675999997593</v>
      </c>
      <c r="AQ550" s="191">
        <f t="shared" si="316"/>
        <v>153.01285569064373</v>
      </c>
      <c r="AR550" s="191">
        <f t="shared" si="317"/>
        <v>-37.599824917907569</v>
      </c>
      <c r="AS550" s="250">
        <f t="shared" si="320"/>
        <v>0</v>
      </c>
      <c r="AT550" s="250">
        <f t="shared" si="321"/>
        <v>0</v>
      </c>
      <c r="AU550" s="250">
        <f t="shared" si="322"/>
        <v>1</v>
      </c>
      <c r="AV550" s="250">
        <f t="shared" si="323"/>
        <v>0</v>
      </c>
      <c r="AW550" s="250">
        <f t="shared" si="324"/>
        <v>0</v>
      </c>
      <c r="AX550" s="250">
        <f t="shared" si="325"/>
        <v>0</v>
      </c>
      <c r="AY550" s="89"/>
      <c r="AZ550" s="111"/>
      <c r="BA550" s="111"/>
      <c r="BB550" s="111"/>
      <c r="BC550" s="111"/>
      <c r="BD550" s="111"/>
      <c r="BE550" s="111"/>
      <c r="BF550" s="111"/>
      <c r="BG550" s="111"/>
      <c r="BH550" s="89"/>
      <c r="BI550" s="89"/>
      <c r="BJ550" s="89"/>
      <c r="BK550" s="89"/>
      <c r="BL550" s="89"/>
    </row>
    <row r="551" spans="1:64" x14ac:dyDescent="0.25">
      <c r="A551" s="86">
        <f t="shared" si="294"/>
        <v>550</v>
      </c>
      <c r="B551" s="113">
        <v>1.8492314395940651E-2</v>
      </c>
      <c r="C551" s="88"/>
      <c r="D551" s="88"/>
      <c r="E551" s="194">
        <f t="shared" si="297"/>
        <v>1.8077458083510002E-2</v>
      </c>
      <c r="F551" s="89">
        <f t="shared" si="310"/>
        <v>4.3240932351601554E-4</v>
      </c>
      <c r="G551" s="113">
        <v>0.10400467410779873</v>
      </c>
      <c r="H551" s="88"/>
      <c r="I551" s="84">
        <f t="shared" si="298"/>
        <v>18487.414333786783</v>
      </c>
      <c r="J551" s="84">
        <f t="shared" si="299"/>
        <v>18582.720674091059</v>
      </c>
      <c r="K551" s="84">
        <f t="shared" si="300"/>
        <v>18678.027014395335</v>
      </c>
      <c r="L551" s="84">
        <f t="shared" si="301"/>
        <v>18773.333354699611</v>
      </c>
      <c r="M551" s="108">
        <f>IF(T551&lt;&gt;0,(((G551+1)*('Data Raw'!$N$1007-'Data Raw'!$N$1008)/2+'Data Raw'!$N$1008)*'Data Raw'!$M$1010+'Data Raw'!$M$1009)*AE551+AE551)</f>
        <v>18868.639695003887</v>
      </c>
      <c r="N551" s="84">
        <f t="shared" si="302"/>
        <v>18963.946035308163</v>
      </c>
      <c r="O551" s="84">
        <f t="shared" si="303"/>
        <v>19059.252375612439</v>
      </c>
      <c r="P551" s="84">
        <f t="shared" si="304"/>
        <v>19154.558715916715</v>
      </c>
      <c r="Q551" s="84">
        <f t="shared" si="305"/>
        <v>19249.865056220991</v>
      </c>
      <c r="R551" s="166" t="str">
        <f t="shared" si="311"/>
        <v/>
      </c>
      <c r="S551" s="109">
        <f>'Data Raw'!E593</f>
        <v>18886.43</v>
      </c>
      <c r="T551" s="109">
        <f>'Data Raw'!G593</f>
        <v>19075.259999999998</v>
      </c>
      <c r="U551" s="109">
        <f>'Data Raw'!D593</f>
        <v>19169.75</v>
      </c>
      <c r="V551" s="166" t="str">
        <f t="shared" si="312"/>
        <v/>
      </c>
      <c r="W551" s="89">
        <f t="shared" si="295"/>
        <v>-206.62030499611137</v>
      </c>
      <c r="X551" s="89">
        <f t="shared" si="296"/>
        <v>42691.950436686086</v>
      </c>
      <c r="Y551" s="89">
        <f t="shared" si="313"/>
        <v>192.98079641299307</v>
      </c>
      <c r="Z551" s="109">
        <f t="shared" si="306"/>
        <v>283.31999999999971</v>
      </c>
      <c r="AA551" s="89">
        <f t="shared" si="314"/>
        <v>282.2833341753439</v>
      </c>
      <c r="AB551" s="89">
        <f t="shared" si="315"/>
        <v>18678.906026942786</v>
      </c>
      <c r="AC551" s="89">
        <f t="shared" si="318"/>
        <v>19158.493973057215</v>
      </c>
      <c r="AD551" s="89">
        <f t="shared" si="319"/>
        <v>1</v>
      </c>
      <c r="AE551" s="89">
        <f>'Data Raw'!C593</f>
        <v>18918.7</v>
      </c>
      <c r="AF551" s="89"/>
      <c r="AG551" s="89">
        <f t="shared" si="290"/>
        <v>156.55999999999767</v>
      </c>
      <c r="AH551" s="89">
        <f t="shared" si="291"/>
        <v>-50.0603049961137</v>
      </c>
      <c r="AI551" s="109">
        <f t="shared" si="292"/>
        <v>-1</v>
      </c>
      <c r="AJ551" s="109">
        <f t="shared" si="307"/>
        <v>47.653170152137825</v>
      </c>
      <c r="AK551" s="88"/>
      <c r="AL551" s="191" t="str">
        <f t="shared" si="308"/>
        <v/>
      </c>
      <c r="AM551" s="191">
        <f t="shared" si="309"/>
        <v>-156.55999999999767</v>
      </c>
      <c r="AN551" s="88"/>
      <c r="AO551" s="191"/>
      <c r="AP551" s="191">
        <f t="shared" si="293"/>
        <v>24511.033599999271</v>
      </c>
      <c r="AQ551" s="191">
        <f t="shared" si="316"/>
        <v>153.4069828361275</v>
      </c>
      <c r="AR551" s="191">
        <f t="shared" si="317"/>
        <v>-39.573813576865575</v>
      </c>
      <c r="AS551" s="250">
        <f t="shared" si="320"/>
        <v>0</v>
      </c>
      <c r="AT551" s="250">
        <f t="shared" si="321"/>
        <v>0</v>
      </c>
      <c r="AU551" s="250">
        <f t="shared" si="322"/>
        <v>0</v>
      </c>
      <c r="AV551" s="250">
        <f t="shared" si="323"/>
        <v>0</v>
      </c>
      <c r="AW551" s="250">
        <f t="shared" si="324"/>
        <v>1</v>
      </c>
      <c r="AX551" s="250">
        <f t="shared" si="325"/>
        <v>0</v>
      </c>
      <c r="AY551" s="89"/>
      <c r="AZ551" s="111"/>
      <c r="BA551" s="111"/>
      <c r="BB551" s="111"/>
      <c r="BC551" s="111"/>
      <c r="BD551" s="111"/>
      <c r="BE551" s="111"/>
      <c r="BF551" s="111"/>
      <c r="BG551" s="111"/>
      <c r="BH551" s="89"/>
      <c r="BI551" s="89"/>
      <c r="BJ551" s="89"/>
      <c r="BK551" s="89"/>
      <c r="BL551" s="89"/>
    </row>
    <row r="552" spans="1:64" x14ac:dyDescent="0.25">
      <c r="A552" s="86">
        <f t="shared" si="294"/>
        <v>551</v>
      </c>
      <c r="B552" s="113">
        <v>1.5800916221710704E-2</v>
      </c>
      <c r="C552" s="88"/>
      <c r="D552" s="88"/>
      <c r="E552" s="194">
        <f t="shared" si="297"/>
        <v>-2.6913981742299475E-3</v>
      </c>
      <c r="F552" s="89">
        <f t="shared" si="310"/>
        <v>-1.3848890447693452E-5</v>
      </c>
      <c r="G552" s="113">
        <v>0.13102400405999179</v>
      </c>
      <c r="H552" s="88"/>
      <c r="I552" s="84">
        <f t="shared" si="298"/>
        <v>18472.666090080689</v>
      </c>
      <c r="J552" s="84">
        <f t="shared" si="299"/>
        <v>18569.156488287186</v>
      </c>
      <c r="K552" s="84">
        <f t="shared" si="300"/>
        <v>18665.646886493683</v>
      </c>
      <c r="L552" s="84">
        <f t="shared" si="301"/>
        <v>18762.13728470018</v>
      </c>
      <c r="M552" s="108">
        <f>IF(T552&lt;&gt;0,(((G552+1)*('Data Raw'!$N$1007-'Data Raw'!$N$1008)/2+'Data Raw'!$N$1008)*'Data Raw'!$M$1010+'Data Raw'!$M$1009)*AE552+AE552)</f>
        <v>18858.627682906677</v>
      </c>
      <c r="N552" s="84">
        <f t="shared" si="302"/>
        <v>18955.118081113174</v>
      </c>
      <c r="O552" s="84">
        <f t="shared" si="303"/>
        <v>19051.608479319671</v>
      </c>
      <c r="P552" s="84">
        <f t="shared" si="304"/>
        <v>19148.098877526169</v>
      </c>
      <c r="Q552" s="84">
        <f t="shared" si="305"/>
        <v>19244.589275732666</v>
      </c>
      <c r="R552" s="166" t="str">
        <f t="shared" si="311"/>
        <v/>
      </c>
      <c r="S552" s="109">
        <f>'Data Raw'!E594</f>
        <v>18562.12</v>
      </c>
      <c r="T552" s="109">
        <f>'Data Raw'!G594</f>
        <v>18668.150000000001</v>
      </c>
      <c r="U552" s="109">
        <f>'Data Raw'!D594</f>
        <v>18946.560000000001</v>
      </c>
      <c r="V552" s="166">
        <f t="shared" si="312"/>
        <v>1</v>
      </c>
      <c r="W552" s="89">
        <f t="shared" si="295"/>
        <v>190.47768290667591</v>
      </c>
      <c r="X552" s="89">
        <f t="shared" si="296"/>
        <v>36281.747685496179</v>
      </c>
      <c r="Y552" s="89">
        <f t="shared" si="313"/>
        <v>192.62520024673177</v>
      </c>
      <c r="Z552" s="109">
        <f t="shared" si="306"/>
        <v>384.44000000000233</v>
      </c>
      <c r="AA552" s="89">
        <f t="shared" si="314"/>
        <v>296.87714357886654</v>
      </c>
      <c r="AB552" s="89">
        <f t="shared" si="315"/>
        <v>18627.66916595096</v>
      </c>
      <c r="AC552" s="89">
        <f t="shared" si="318"/>
        <v>19107.550834049041</v>
      </c>
      <c r="AD552" s="89">
        <f t="shared" si="319"/>
        <v>1</v>
      </c>
      <c r="AE552" s="89">
        <f>'Data Raw'!C594</f>
        <v>18867.61</v>
      </c>
      <c r="AF552" s="89"/>
      <c r="AG552" s="89">
        <f t="shared" si="290"/>
        <v>-199.45999999999913</v>
      </c>
      <c r="AH552" s="89">
        <f t="shared" si="291"/>
        <v>-8.9823170933232177</v>
      </c>
      <c r="AI552" s="109">
        <f t="shared" si="292"/>
        <v>-1</v>
      </c>
      <c r="AJ552" s="109">
        <f t="shared" si="307"/>
        <v>48.245199103248268</v>
      </c>
      <c r="AK552" s="88"/>
      <c r="AL552" s="191">
        <f t="shared" si="308"/>
        <v>156.55999999999767</v>
      </c>
      <c r="AM552" s="191" t="str">
        <f t="shared" si="309"/>
        <v/>
      </c>
      <c r="AN552" s="88"/>
      <c r="AO552" s="191"/>
      <c r="AP552" s="191">
        <f t="shared" si="293"/>
        <v>39784.291599999655</v>
      </c>
      <c r="AQ552" s="191">
        <f t="shared" si="316"/>
        <v>158.52398474322433</v>
      </c>
      <c r="AR552" s="191">
        <f t="shared" si="317"/>
        <v>-34.101215503507433</v>
      </c>
      <c r="AS552" s="250">
        <f t="shared" si="320"/>
        <v>0</v>
      </c>
      <c r="AT552" s="250">
        <f t="shared" si="321"/>
        <v>0</v>
      </c>
      <c r="AU552" s="250">
        <f t="shared" si="322"/>
        <v>1</v>
      </c>
      <c r="AV552" s="250">
        <f t="shared" si="323"/>
        <v>0</v>
      </c>
      <c r="AW552" s="250">
        <f t="shared" si="324"/>
        <v>0</v>
      </c>
      <c r="AX552" s="250">
        <f t="shared" si="325"/>
        <v>0</v>
      </c>
      <c r="AY552" s="89"/>
      <c r="AZ552" s="111"/>
      <c r="BA552" s="111"/>
      <c r="BB552" s="111"/>
      <c r="BC552" s="111"/>
      <c r="BD552" s="111"/>
      <c r="BE552" s="111"/>
      <c r="BF552" s="111"/>
      <c r="BG552" s="111"/>
      <c r="BH552" s="89"/>
      <c r="BI552" s="89"/>
      <c r="BJ552" s="89"/>
      <c r="BK552" s="89"/>
      <c r="BL552" s="89"/>
    </row>
    <row r="553" spans="1:64" x14ac:dyDescent="0.25">
      <c r="A553" s="86">
        <f t="shared" si="294"/>
        <v>552</v>
      </c>
      <c r="B553" s="113">
        <v>4.0536247894655104E-2</v>
      </c>
      <c r="C553" s="88"/>
      <c r="D553" s="88"/>
      <c r="E553" s="194">
        <f t="shared" si="297"/>
        <v>2.4735331672944401E-2</v>
      </c>
      <c r="F553" s="89">
        <f t="shared" si="310"/>
        <v>3.5217483328940343E-3</v>
      </c>
      <c r="G553" s="113">
        <v>0.10584719225470612</v>
      </c>
      <c r="H553" s="88"/>
      <c r="I553" s="84">
        <f t="shared" si="298"/>
        <v>18739.135382917295</v>
      </c>
      <c r="J553" s="84">
        <f t="shared" si="299"/>
        <v>18835.44798304066</v>
      </c>
      <c r="K553" s="84">
        <f t="shared" si="300"/>
        <v>18931.760583164025</v>
      </c>
      <c r="L553" s="84">
        <f t="shared" si="301"/>
        <v>19028.073183287393</v>
      </c>
      <c r="M553" s="108">
        <f>IF(T553&lt;&gt;0,(((G553+1)*('Data Raw'!$N$1007-'Data Raw'!$N$1008)/2+'Data Raw'!$N$1008)*'Data Raw'!$M$1010+'Data Raw'!$M$1009)*AE553+AE553)</f>
        <v>19124.385783410758</v>
      </c>
      <c r="N553" s="84">
        <f t="shared" si="302"/>
        <v>19220.698383534123</v>
      </c>
      <c r="O553" s="84">
        <f t="shared" si="303"/>
        <v>19317.010983657492</v>
      </c>
      <c r="P553" s="84">
        <f t="shared" si="304"/>
        <v>19413.323583780857</v>
      </c>
      <c r="Q553" s="84">
        <f t="shared" si="305"/>
        <v>19509.636183904222</v>
      </c>
      <c r="R553" s="166" t="str">
        <f t="shared" si="311"/>
        <v/>
      </c>
      <c r="S553" s="109">
        <f>'Data Raw'!E595</f>
        <v>19111.82</v>
      </c>
      <c r="T553" s="109">
        <f>'Data Raw'!G595</f>
        <v>19434.400000000001</v>
      </c>
      <c r="U553" s="109">
        <f>'Data Raw'!D595</f>
        <v>19465.27</v>
      </c>
      <c r="V553" s="166" t="str">
        <f t="shared" si="312"/>
        <v/>
      </c>
      <c r="W553" s="89">
        <f t="shared" si="295"/>
        <v>-310.01421658924301</v>
      </c>
      <c r="X553" s="89">
        <f t="shared" si="296"/>
        <v>96108.814487442069</v>
      </c>
      <c r="Y553" s="89">
        <f t="shared" si="313"/>
        <v>213.38617611805634</v>
      </c>
      <c r="Z553" s="109">
        <f t="shared" si="306"/>
        <v>353.45000000000073</v>
      </c>
      <c r="AA553" s="89">
        <f t="shared" si="314"/>
        <v>304.95898021045713</v>
      </c>
      <c r="AB553" s="89">
        <f t="shared" si="315"/>
        <v>18919.934427957964</v>
      </c>
      <c r="AC553" s="89">
        <f t="shared" si="318"/>
        <v>19424.625572042034</v>
      </c>
      <c r="AD553" s="89" t="str">
        <f t="shared" si="319"/>
        <v/>
      </c>
      <c r="AE553" s="89">
        <f>'Data Raw'!C595</f>
        <v>19172.28</v>
      </c>
      <c r="AF553" s="89"/>
      <c r="AG553" s="89">
        <f t="shared" si="290"/>
        <v>262.12000000000262</v>
      </c>
      <c r="AH553" s="89">
        <f t="shared" si="291"/>
        <v>-47.894216589240386</v>
      </c>
      <c r="AI553" s="109">
        <f t="shared" si="292"/>
        <v>-1</v>
      </c>
      <c r="AJ553" s="109">
        <f t="shared" si="307"/>
        <v>48.156300061682941</v>
      </c>
      <c r="AK553" s="88"/>
      <c r="AL553" s="191" t="str">
        <f t="shared" si="308"/>
        <v/>
      </c>
      <c r="AM553" s="191">
        <f t="shared" si="309"/>
        <v>-262.12000000000262</v>
      </c>
      <c r="AN553" s="88"/>
      <c r="AO553" s="191"/>
      <c r="AP553" s="191">
        <f t="shared" si="293"/>
        <v>68706.894400001373</v>
      </c>
      <c r="AQ553" s="191">
        <f t="shared" si="316"/>
        <v>170.03465310508858</v>
      </c>
      <c r="AR553" s="191">
        <f t="shared" si="317"/>
        <v>-43.35152301296776</v>
      </c>
      <c r="AS553" s="250">
        <f t="shared" si="320"/>
        <v>0</v>
      </c>
      <c r="AT553" s="250">
        <f t="shared" si="321"/>
        <v>0</v>
      </c>
      <c r="AU553" s="250">
        <f t="shared" si="322"/>
        <v>0</v>
      </c>
      <c r="AV553" s="250">
        <f t="shared" si="323"/>
        <v>0</v>
      </c>
      <c r="AW553" s="250">
        <f t="shared" si="324"/>
        <v>0</v>
      </c>
      <c r="AX553" s="250">
        <f t="shared" si="325"/>
        <v>1</v>
      </c>
      <c r="AY553" s="89"/>
      <c r="AZ553" s="111"/>
      <c r="BA553" s="111"/>
      <c r="BB553" s="111"/>
      <c r="BC553" s="111"/>
      <c r="BD553" s="111"/>
      <c r="BE553" s="111"/>
      <c r="BF553" s="111"/>
      <c r="BG553" s="111"/>
      <c r="BH553" s="89"/>
      <c r="BI553" s="89"/>
      <c r="BJ553" s="89"/>
      <c r="BK553" s="89"/>
      <c r="BL553" s="89"/>
    </row>
    <row r="554" spans="1:64" x14ac:dyDescent="0.25">
      <c r="A554" s="86">
        <f t="shared" si="294"/>
        <v>553</v>
      </c>
      <c r="B554" s="113">
        <v>4.2325274402048879E-5</v>
      </c>
      <c r="C554" s="88"/>
      <c r="D554" s="88"/>
      <c r="E554" s="194">
        <f t="shared" si="297"/>
        <v>-4.0493922620253059E-2</v>
      </c>
      <c r="F554" s="89">
        <f t="shared" si="310"/>
        <v>-2.7662046604126937E-3</v>
      </c>
      <c r="G554" s="113">
        <v>0.14613492102725867</v>
      </c>
      <c r="H554" s="88"/>
      <c r="I554" s="84">
        <f t="shared" si="298"/>
        <v>18928.262103118686</v>
      </c>
      <c r="J554" s="84">
        <f t="shared" si="299"/>
        <v>19034.955191177713</v>
      </c>
      <c r="K554" s="84">
        <f t="shared" si="300"/>
        <v>19141.648279236742</v>
      </c>
      <c r="L554" s="84">
        <f t="shared" si="301"/>
        <v>19248.341367295769</v>
      </c>
      <c r="M554" s="108">
        <f>IF(T554&lt;&gt;0,(((G554+1)*('Data Raw'!$N$1007-'Data Raw'!$N$1008)/2+'Data Raw'!$N$1008)*'Data Raw'!$M$1010+'Data Raw'!$M$1009)*AE554+AE554)</f>
        <v>19355.034455354798</v>
      </c>
      <c r="N554" s="84">
        <f t="shared" si="302"/>
        <v>19461.727543413828</v>
      </c>
      <c r="O554" s="84">
        <f t="shared" si="303"/>
        <v>19568.420631472854</v>
      </c>
      <c r="P554" s="84">
        <f t="shared" si="304"/>
        <v>19675.113719531884</v>
      </c>
      <c r="Q554" s="84">
        <f t="shared" si="305"/>
        <v>19781.80680759091</v>
      </c>
      <c r="R554" s="166" t="str">
        <f t="shared" si="311"/>
        <v/>
      </c>
      <c r="S554" s="109">
        <f>'Data Raw'!E596</f>
        <v>19245.66</v>
      </c>
      <c r="T554" s="109">
        <f>'Data Raw'!G596</f>
        <v>19365.14</v>
      </c>
      <c r="U554" s="109">
        <f>'Data Raw'!D596</f>
        <v>19404.5</v>
      </c>
      <c r="V554" s="166">
        <f t="shared" si="312"/>
        <v>1</v>
      </c>
      <c r="W554" s="89">
        <f t="shared" si="295"/>
        <v>-10.105544645201007</v>
      </c>
      <c r="X554" s="89">
        <f t="shared" si="296"/>
        <v>102.12203257615076</v>
      </c>
      <c r="Y554" s="89">
        <f t="shared" si="313"/>
        <v>197.59413054552473</v>
      </c>
      <c r="Z554" s="109">
        <f t="shared" si="306"/>
        <v>158.84000000000015</v>
      </c>
      <c r="AA554" s="89">
        <f t="shared" si="314"/>
        <v>284.08484018039184</v>
      </c>
      <c r="AB554" s="89">
        <f t="shared" si="315"/>
        <v>19081.554866821112</v>
      </c>
      <c r="AC554" s="89">
        <f t="shared" si="318"/>
        <v>19599.985133178889</v>
      </c>
      <c r="AD554" s="89">
        <f t="shared" si="319"/>
        <v>1</v>
      </c>
      <c r="AE554" s="89">
        <f>'Data Raw'!C596</f>
        <v>19340.77</v>
      </c>
      <c r="AF554" s="89"/>
      <c r="AG554" s="89">
        <f t="shared" si="290"/>
        <v>24.369999999998981</v>
      </c>
      <c r="AH554" s="89">
        <f t="shared" si="291"/>
        <v>14.264455354797974</v>
      </c>
      <c r="AI554" s="109">
        <f t="shared" si="292"/>
        <v>1</v>
      </c>
      <c r="AJ554" s="109">
        <f t="shared" si="307"/>
        <v>50</v>
      </c>
      <c r="AK554" s="88"/>
      <c r="AL554" s="191">
        <f t="shared" si="308"/>
        <v>262.12000000000262</v>
      </c>
      <c r="AM554" s="191" t="str">
        <f t="shared" si="309"/>
        <v/>
      </c>
      <c r="AN554" s="88"/>
      <c r="AO554" s="191"/>
      <c r="AP554" s="191">
        <f t="shared" si="293"/>
        <v>593.89689999995039</v>
      </c>
      <c r="AQ554" s="191">
        <f t="shared" si="316"/>
        <v>153.84969164896751</v>
      </c>
      <c r="AR554" s="191">
        <f t="shared" si="317"/>
        <v>-43.744438896557227</v>
      </c>
      <c r="AS554" s="250">
        <f t="shared" si="320"/>
        <v>0</v>
      </c>
      <c r="AT554" s="250">
        <f t="shared" si="321"/>
        <v>0</v>
      </c>
      <c r="AU554" s="250">
        <f t="shared" si="322"/>
        <v>0</v>
      </c>
      <c r="AV554" s="250">
        <f t="shared" si="323"/>
        <v>1</v>
      </c>
      <c r="AW554" s="250">
        <f t="shared" si="324"/>
        <v>0</v>
      </c>
      <c r="AX554" s="250">
        <f t="shared" si="325"/>
        <v>0</v>
      </c>
      <c r="AY554" s="89"/>
      <c r="AZ554" s="111"/>
      <c r="BA554" s="111"/>
      <c r="BB554" s="111"/>
      <c r="BC554" s="111"/>
      <c r="BD554" s="111"/>
      <c r="BE554" s="111"/>
      <c r="BF554" s="111"/>
      <c r="BG554" s="111"/>
      <c r="BH554" s="89"/>
      <c r="BI554" s="89"/>
      <c r="BJ554" s="89"/>
      <c r="BK554" s="89"/>
      <c r="BL554" s="89"/>
    </row>
    <row r="555" spans="1:64" x14ac:dyDescent="0.25">
      <c r="A555" s="86">
        <f t="shared" si="294"/>
        <v>554</v>
      </c>
      <c r="B555" s="113">
        <v>5.8418083903219419E-3</v>
      </c>
      <c r="C555" s="88"/>
      <c r="D555" s="88"/>
      <c r="E555" s="194">
        <f t="shared" si="297"/>
        <v>5.7994831159198929E-3</v>
      </c>
      <c r="F555" s="89">
        <f t="shared" si="310"/>
        <v>-1.5425349780794669E-3</v>
      </c>
      <c r="G555" s="113">
        <v>0.14800157264259903</v>
      </c>
      <c r="H555" s="88"/>
      <c r="I555" s="84">
        <f t="shared" si="298"/>
        <v>19124.208857547321</v>
      </c>
      <c r="J555" s="84">
        <f t="shared" si="299"/>
        <v>19223.005922820081</v>
      </c>
      <c r="K555" s="84">
        <f t="shared" si="300"/>
        <v>19321.802988092844</v>
      </c>
      <c r="L555" s="84">
        <f t="shared" si="301"/>
        <v>19420.600053365604</v>
      </c>
      <c r="M555" s="108">
        <f>IF(T555&lt;&gt;0,(((G555+1)*('Data Raw'!$N$1007-'Data Raw'!$N$1008)/2+'Data Raw'!$N$1008)*'Data Raw'!$M$1010+'Data Raw'!$M$1009)*AE555+AE555)</f>
        <v>19519.397118638368</v>
      </c>
      <c r="N555" s="84">
        <f t="shared" si="302"/>
        <v>19618.194183911131</v>
      </c>
      <c r="O555" s="84">
        <f t="shared" si="303"/>
        <v>19716.991249183891</v>
      </c>
      <c r="P555" s="84">
        <f t="shared" si="304"/>
        <v>19815.788314456655</v>
      </c>
      <c r="Q555" s="84">
        <f t="shared" si="305"/>
        <v>19914.585379729415</v>
      </c>
      <c r="R555" s="166" t="str">
        <f t="shared" si="311"/>
        <v/>
      </c>
      <c r="S555" s="109">
        <f>'Data Raw'!E597</f>
        <v>19482.47</v>
      </c>
      <c r="T555" s="109">
        <f>'Data Raw'!G597</f>
        <v>19639.11</v>
      </c>
      <c r="U555" s="109">
        <f>'Data Raw'!D597</f>
        <v>19685.79</v>
      </c>
      <c r="V555" s="166">
        <f t="shared" si="312"/>
        <v>1</v>
      </c>
      <c r="W555" s="89">
        <f t="shared" si="295"/>
        <v>-119.71288136163275</v>
      </c>
      <c r="X555" s="89">
        <f t="shared" si="296"/>
        <v>14331.173963904359</v>
      </c>
      <c r="Y555" s="89">
        <f t="shared" si="313"/>
        <v>188.44924156317666</v>
      </c>
      <c r="Z555" s="109">
        <f t="shared" si="306"/>
        <v>203.31999999999971</v>
      </c>
      <c r="AA555" s="89">
        <f t="shared" si="314"/>
        <v>272.54700586890726</v>
      </c>
      <c r="AB555" s="89">
        <f t="shared" si="315"/>
        <v>19260.617885846666</v>
      </c>
      <c r="AC555" s="89">
        <f t="shared" si="318"/>
        <v>19743.562114153334</v>
      </c>
      <c r="AD555" s="89">
        <f t="shared" si="319"/>
        <v>1</v>
      </c>
      <c r="AE555" s="89">
        <f>'Data Raw'!C597</f>
        <v>19502.09</v>
      </c>
      <c r="AF555" s="89"/>
      <c r="AG555" s="89">
        <f t="shared" si="290"/>
        <v>137.02000000000044</v>
      </c>
      <c r="AH555" s="89">
        <f t="shared" si="291"/>
        <v>17.307118638367683</v>
      </c>
      <c r="AI555" s="109">
        <f t="shared" si="292"/>
        <v>1</v>
      </c>
      <c r="AJ555" s="109">
        <f t="shared" si="307"/>
        <v>49.398532636381184</v>
      </c>
      <c r="AK555" s="88"/>
      <c r="AL555" s="191">
        <f t="shared" si="308"/>
        <v>24.369999999998981</v>
      </c>
      <c r="AM555" s="191" t="str">
        <f t="shared" si="309"/>
        <v/>
      </c>
      <c r="AN555" s="88"/>
      <c r="AO555" s="191"/>
      <c r="AP555" s="191">
        <f t="shared" si="293"/>
        <v>18774.48040000012</v>
      </c>
      <c r="AQ555" s="191">
        <f t="shared" si="316"/>
        <v>151.97972591019339</v>
      </c>
      <c r="AR555" s="191">
        <f t="shared" si="317"/>
        <v>-36.469515652983262</v>
      </c>
      <c r="AS555" s="250">
        <f t="shared" si="320"/>
        <v>0</v>
      </c>
      <c r="AT555" s="250">
        <f t="shared" si="321"/>
        <v>0</v>
      </c>
      <c r="AU555" s="250">
        <f t="shared" si="322"/>
        <v>0</v>
      </c>
      <c r="AV555" s="250">
        <f t="shared" si="323"/>
        <v>1</v>
      </c>
      <c r="AW555" s="250">
        <f t="shared" si="324"/>
        <v>0</v>
      </c>
      <c r="AX555" s="250">
        <f t="shared" si="325"/>
        <v>0</v>
      </c>
      <c r="AY555" s="89"/>
      <c r="AZ555" s="111"/>
      <c r="BA555" s="111"/>
      <c r="BB555" s="111"/>
      <c r="BC555" s="111"/>
      <c r="BD555" s="111"/>
      <c r="BE555" s="111"/>
      <c r="BF555" s="111"/>
      <c r="BG555" s="111"/>
      <c r="BH555" s="89"/>
      <c r="BI555" s="89"/>
      <c r="BJ555" s="89"/>
      <c r="BK555" s="89"/>
      <c r="BL555" s="89"/>
    </row>
    <row r="556" spans="1:64" x14ac:dyDescent="0.25">
      <c r="A556" s="86">
        <f t="shared" si="294"/>
        <v>555</v>
      </c>
      <c r="B556" s="113">
        <v>8.6093782431711605E-2</v>
      </c>
      <c r="C556" s="88"/>
      <c r="D556" s="88"/>
      <c r="E556" s="194">
        <f t="shared" si="297"/>
        <v>8.0251974041389659E-2</v>
      </c>
      <c r="F556" s="89">
        <f t="shared" si="310"/>
        <v>1.0142394881844694E-2</v>
      </c>
      <c r="G556" s="113">
        <v>0.16290697881684957</v>
      </c>
      <c r="H556" s="88"/>
      <c r="I556" s="84">
        <f t="shared" si="298"/>
        <v>19082.060269254238</v>
      </c>
      <c r="J556" s="84">
        <f t="shared" si="299"/>
        <v>19176.284890035826</v>
      </c>
      <c r="K556" s="84">
        <f t="shared" si="300"/>
        <v>19270.509510817414</v>
      </c>
      <c r="L556" s="84">
        <f t="shared" si="301"/>
        <v>19364.734131599002</v>
      </c>
      <c r="M556" s="108">
        <f>IF(T556&lt;&gt;0,(((G556+1)*('Data Raw'!$N$1007-'Data Raw'!$N$1008)/2+'Data Raw'!$N$1008)*'Data Raw'!$M$1010+'Data Raw'!$M$1009)*AE556+AE556)</f>
        <v>19458.958752380589</v>
      </c>
      <c r="N556" s="84">
        <f t="shared" si="302"/>
        <v>19553.183373162177</v>
      </c>
      <c r="O556" s="84">
        <f t="shared" si="303"/>
        <v>19647.407993943765</v>
      </c>
      <c r="P556" s="84">
        <f t="shared" si="304"/>
        <v>19741.632614725353</v>
      </c>
      <c r="Q556" s="84">
        <f t="shared" si="305"/>
        <v>19835.857235506941</v>
      </c>
      <c r="R556" s="166" t="str">
        <f t="shared" si="311"/>
        <v/>
      </c>
      <c r="S556" s="109">
        <f>'Data Raw'!E598</f>
        <v>19381.900000000001</v>
      </c>
      <c r="T556" s="109">
        <f>'Data Raw'!G598</f>
        <v>19916.560000000001</v>
      </c>
      <c r="U556" s="109">
        <f>'Data Raw'!D598</f>
        <v>19940.59</v>
      </c>
      <c r="V556" s="166">
        <f t="shared" si="312"/>
        <v>1</v>
      </c>
      <c r="W556" s="89">
        <f t="shared" si="295"/>
        <v>-457.60124761941188</v>
      </c>
      <c r="X556" s="89">
        <f t="shared" si="296"/>
        <v>209398.90182284231</v>
      </c>
      <c r="Y556" s="89">
        <f t="shared" si="313"/>
        <v>245.67039524454054</v>
      </c>
      <c r="Z556" s="109">
        <f t="shared" si="306"/>
        <v>558.68999999999869</v>
      </c>
      <c r="AA556" s="89">
        <f t="shared" si="314"/>
        <v>313.42457645906319</v>
      </c>
      <c r="AB556" s="89">
        <f t="shared" si="315"/>
        <v>19186.81504501143</v>
      </c>
      <c r="AC556" s="89">
        <f t="shared" si="318"/>
        <v>19650.144954988569</v>
      </c>
      <c r="AD556" s="89" t="str">
        <f t="shared" si="319"/>
        <v/>
      </c>
      <c r="AE556" s="89">
        <f>'Data Raw'!C598</f>
        <v>19418.48</v>
      </c>
      <c r="AF556" s="89"/>
      <c r="AG556" s="89">
        <f t="shared" si="290"/>
        <v>498.08000000000175</v>
      </c>
      <c r="AH556" s="89">
        <f t="shared" si="291"/>
        <v>40.478752380589867</v>
      </c>
      <c r="AI556" s="109">
        <f t="shared" si="292"/>
        <v>1</v>
      </c>
      <c r="AJ556" s="109">
        <f t="shared" si="307"/>
        <v>47.112310390794164</v>
      </c>
      <c r="AK556" s="88"/>
      <c r="AL556" s="191">
        <f t="shared" si="308"/>
        <v>137.02000000000044</v>
      </c>
      <c r="AM556" s="191" t="str">
        <f t="shared" si="309"/>
        <v/>
      </c>
      <c r="AN556" s="88"/>
      <c r="AO556" s="191"/>
      <c r="AP556" s="191">
        <f t="shared" si="293"/>
        <v>248083.68640000175</v>
      </c>
      <c r="AQ556" s="191">
        <f t="shared" si="316"/>
        <v>190.43531192017213</v>
      </c>
      <c r="AR556" s="191">
        <f t="shared" si="317"/>
        <v>-55.235083324368418</v>
      </c>
      <c r="AS556" s="250">
        <f t="shared" si="320"/>
        <v>0</v>
      </c>
      <c r="AT556" s="250">
        <f t="shared" si="321"/>
        <v>0</v>
      </c>
      <c r="AU556" s="250">
        <f t="shared" si="322"/>
        <v>0</v>
      </c>
      <c r="AV556" s="250">
        <f t="shared" si="323"/>
        <v>0</v>
      </c>
      <c r="AW556" s="250">
        <f t="shared" si="324"/>
        <v>0</v>
      </c>
      <c r="AX556" s="250">
        <f t="shared" si="325"/>
        <v>0</v>
      </c>
      <c r="AY556" s="89"/>
      <c r="AZ556" s="111"/>
      <c r="BA556" s="111"/>
      <c r="BB556" s="111"/>
      <c r="BC556" s="111"/>
      <c r="BD556" s="111"/>
      <c r="BE556" s="111"/>
      <c r="BF556" s="111"/>
      <c r="BG556" s="111"/>
      <c r="BH556" s="89"/>
      <c r="BI556" s="89"/>
      <c r="BJ556" s="89"/>
      <c r="BK556" s="89"/>
      <c r="BL556" s="89"/>
    </row>
    <row r="557" spans="1:64" x14ac:dyDescent="0.25">
      <c r="A557" s="86">
        <f t="shared" si="294"/>
        <v>556</v>
      </c>
      <c r="B557" s="113">
        <v>3.3102522644947473E-2</v>
      </c>
      <c r="C557" s="88"/>
      <c r="D557" s="88"/>
      <c r="E557" s="194">
        <f t="shared" si="297"/>
        <v>-5.2991259786764132E-2</v>
      </c>
      <c r="F557" s="89">
        <f t="shared" si="310"/>
        <v>1.1233013577577177E-3</v>
      </c>
      <c r="G557" s="113">
        <v>0.22131910429561694</v>
      </c>
      <c r="H557" s="88"/>
      <c r="I557" s="84">
        <f t="shared" si="298"/>
        <v>19883.31473401541</v>
      </c>
      <c r="J557" s="84">
        <f t="shared" si="299"/>
        <v>20006.149931637683</v>
      </c>
      <c r="K557" s="84">
        <f t="shared" si="300"/>
        <v>20128.985129259952</v>
      </c>
      <c r="L557" s="84">
        <f t="shared" si="301"/>
        <v>20251.820326882225</v>
      </c>
      <c r="M557" s="108">
        <f>IF(T557&lt;&gt;0,(((G557+1)*('Data Raw'!$N$1007-'Data Raw'!$N$1008)/2+'Data Raw'!$N$1008)*'Data Raw'!$M$1010+'Data Raw'!$M$1009)*AE557+AE557)</f>
        <v>20374.655524504495</v>
      </c>
      <c r="N557" s="84">
        <f t="shared" si="302"/>
        <v>20497.490722126764</v>
      </c>
      <c r="O557" s="84">
        <f t="shared" si="303"/>
        <v>20620.325919749037</v>
      </c>
      <c r="P557" s="84">
        <f t="shared" si="304"/>
        <v>20743.161117371306</v>
      </c>
      <c r="Q557" s="84">
        <f t="shared" si="305"/>
        <v>20865.996314993579</v>
      </c>
      <c r="R557" s="166" t="str">
        <f t="shared" si="311"/>
        <v/>
      </c>
      <c r="S557" s="109">
        <f>'Data Raw'!E599</f>
        <v>20019.79</v>
      </c>
      <c r="T557" s="109">
        <f>'Data Raw'!G599</f>
        <v>20078.939999999999</v>
      </c>
      <c r="U557" s="109">
        <f>'Data Raw'!D599</f>
        <v>20361.03</v>
      </c>
      <c r="V557" s="166" t="str">
        <f t="shared" si="312"/>
        <v/>
      </c>
      <c r="W557" s="89">
        <f t="shared" si="295"/>
        <v>295.71552450449599</v>
      </c>
      <c r="X557" s="89">
        <f t="shared" si="296"/>
        <v>87447.67143296916</v>
      </c>
      <c r="Y557" s="89">
        <f t="shared" si="313"/>
        <v>253.42548356205273</v>
      </c>
      <c r="Z557" s="109">
        <f t="shared" si="306"/>
        <v>341.23999999999796</v>
      </c>
      <c r="AA557" s="89">
        <f t="shared" si="314"/>
        <v>317.39820839348249</v>
      </c>
      <c r="AB557" s="89">
        <f t="shared" si="315"/>
        <v>19971.119110009797</v>
      </c>
      <c r="AC557" s="89">
        <f t="shared" si="318"/>
        <v>20503.940889990201</v>
      </c>
      <c r="AD557" s="89">
        <f t="shared" si="319"/>
        <v>1</v>
      </c>
      <c r="AE557" s="89">
        <f>'Data Raw'!C599</f>
        <v>20237.53</v>
      </c>
      <c r="AF557" s="89"/>
      <c r="AG557" s="89">
        <f t="shared" si="290"/>
        <v>-158.59000000000015</v>
      </c>
      <c r="AH557" s="89">
        <f t="shared" si="291"/>
        <v>137.12552450449584</v>
      </c>
      <c r="AI557" s="109">
        <f t="shared" si="292"/>
        <v>1</v>
      </c>
      <c r="AJ557" s="109">
        <f t="shared" si="307"/>
        <v>50</v>
      </c>
      <c r="AK557" s="88"/>
      <c r="AL557" s="191" t="str">
        <f t="shared" si="308"/>
        <v/>
      </c>
      <c r="AM557" s="191">
        <f t="shared" si="309"/>
        <v>-158.59000000000015</v>
      </c>
      <c r="AN557" s="88"/>
      <c r="AO557" s="191"/>
      <c r="AP557" s="191">
        <f t="shared" si="293"/>
        <v>25150.788100000045</v>
      </c>
      <c r="AQ557" s="191">
        <f t="shared" si="316"/>
        <v>186.89694392904192</v>
      </c>
      <c r="AR557" s="191">
        <f t="shared" si="317"/>
        <v>-66.528539633010809</v>
      </c>
      <c r="AS557" s="250">
        <f t="shared" si="320"/>
        <v>0</v>
      </c>
      <c r="AT557" s="250">
        <f t="shared" si="321"/>
        <v>1</v>
      </c>
      <c r="AU557" s="250">
        <f t="shared" si="322"/>
        <v>0</v>
      </c>
      <c r="AV557" s="250">
        <f t="shared" si="323"/>
        <v>0</v>
      </c>
      <c r="AW557" s="250">
        <f t="shared" si="324"/>
        <v>0</v>
      </c>
      <c r="AX557" s="250">
        <f t="shared" si="325"/>
        <v>0</v>
      </c>
      <c r="AY557" s="89"/>
      <c r="AZ557" s="111"/>
      <c r="BA557" s="111"/>
      <c r="BB557" s="111"/>
      <c r="BC557" s="111"/>
      <c r="BD557" s="111"/>
      <c r="BE557" s="111"/>
      <c r="BF557" s="111"/>
      <c r="BG557" s="111"/>
      <c r="BH557" s="89"/>
      <c r="BI557" s="89"/>
      <c r="BJ557" s="89"/>
      <c r="BK557" s="89"/>
      <c r="BL557" s="89"/>
    </row>
    <row r="558" spans="1:64" x14ac:dyDescent="0.25">
      <c r="A558" s="86">
        <f t="shared" si="294"/>
        <v>557</v>
      </c>
      <c r="B558" s="113">
        <v>2.9400999506698996E-2</v>
      </c>
      <c r="C558" s="88"/>
      <c r="D558" s="88"/>
      <c r="E558" s="194">
        <f t="shared" si="297"/>
        <v>-3.7015231382484769E-3</v>
      </c>
      <c r="F558" s="89">
        <f t="shared" si="310"/>
        <v>4.3404071547111834E-4</v>
      </c>
      <c r="G558" s="113">
        <v>0.18515794120654239</v>
      </c>
      <c r="H558" s="88"/>
      <c r="I558" s="84">
        <f t="shared" si="298"/>
        <v>19782.598520809202</v>
      </c>
      <c r="J558" s="84">
        <f t="shared" si="299"/>
        <v>19909.311262590229</v>
      </c>
      <c r="K558" s="84">
        <f t="shared" si="300"/>
        <v>20036.024004371255</v>
      </c>
      <c r="L558" s="84">
        <f t="shared" si="301"/>
        <v>20162.736746152281</v>
      </c>
      <c r="M558" s="108">
        <f>IF(T558&lt;&gt;0,(((G558+1)*('Data Raw'!$N$1007-'Data Raw'!$N$1008)/2+'Data Raw'!$N$1008)*'Data Raw'!$M$1010+'Data Raw'!$M$1009)*AE558+AE558)</f>
        <v>20289.449487933307</v>
      </c>
      <c r="N558" s="84">
        <f t="shared" si="302"/>
        <v>20416.162229714333</v>
      </c>
      <c r="O558" s="84">
        <f t="shared" si="303"/>
        <v>20542.874971495359</v>
      </c>
      <c r="P558" s="84">
        <f t="shared" si="304"/>
        <v>20669.587713276385</v>
      </c>
      <c r="Q558" s="84">
        <f t="shared" si="305"/>
        <v>20796.300455057411</v>
      </c>
      <c r="R558" s="166" t="str">
        <f t="shared" si="311"/>
        <v/>
      </c>
      <c r="S558" s="109">
        <f>'Data Raw'!E600</f>
        <v>19891.810000000001</v>
      </c>
      <c r="T558" s="109">
        <f>'Data Raw'!G600</f>
        <v>20011.12</v>
      </c>
      <c r="U558" s="109">
        <f>'Data Raw'!D600</f>
        <v>20331.28</v>
      </c>
      <c r="V558" s="166" t="str">
        <f t="shared" si="312"/>
        <v/>
      </c>
      <c r="W558" s="89">
        <f t="shared" si="295"/>
        <v>278.32948793330797</v>
      </c>
      <c r="X558" s="89">
        <f t="shared" si="296"/>
        <v>77467.303853217425</v>
      </c>
      <c r="Y558" s="89">
        <f t="shared" si="313"/>
        <v>257.13091667341615</v>
      </c>
      <c r="Z558" s="109">
        <f t="shared" si="306"/>
        <v>439.46999999999753</v>
      </c>
      <c r="AA558" s="89">
        <f t="shared" si="314"/>
        <v>334.83703576584179</v>
      </c>
      <c r="AB558" s="89">
        <f t="shared" si="315"/>
        <v>19941.411522865539</v>
      </c>
      <c r="AC558" s="89">
        <f t="shared" si="318"/>
        <v>20480.988477134462</v>
      </c>
      <c r="AD558" s="89">
        <f t="shared" si="319"/>
        <v>1</v>
      </c>
      <c r="AE558" s="89">
        <f>'Data Raw'!C600</f>
        <v>20211.2</v>
      </c>
      <c r="AF558" s="89"/>
      <c r="AG558" s="89">
        <f t="shared" si="290"/>
        <v>-200.08000000000175</v>
      </c>
      <c r="AH558" s="89">
        <f t="shared" si="291"/>
        <v>78.249487933306227</v>
      </c>
      <c r="AI558" s="109">
        <f t="shared" si="292"/>
        <v>1</v>
      </c>
      <c r="AJ558" s="109">
        <f t="shared" si="307"/>
        <v>50</v>
      </c>
      <c r="AK558" s="88"/>
      <c r="AL558" s="191" t="str">
        <f t="shared" si="308"/>
        <v/>
      </c>
      <c r="AM558" s="191">
        <f t="shared" si="309"/>
        <v>-200.08000000000175</v>
      </c>
      <c r="AN558" s="88"/>
      <c r="AO558" s="191"/>
      <c r="AP558" s="191">
        <f t="shared" si="293"/>
        <v>40032.006400000697</v>
      </c>
      <c r="AQ558" s="191">
        <f t="shared" si="316"/>
        <v>188.36172793692634</v>
      </c>
      <c r="AR558" s="191">
        <f t="shared" si="317"/>
        <v>-68.769188736489809</v>
      </c>
      <c r="AS558" s="250">
        <f t="shared" si="320"/>
        <v>0</v>
      </c>
      <c r="AT558" s="250">
        <f t="shared" si="321"/>
        <v>1</v>
      </c>
      <c r="AU558" s="250">
        <f t="shared" si="322"/>
        <v>0</v>
      </c>
      <c r="AV558" s="250">
        <f t="shared" si="323"/>
        <v>0</v>
      </c>
      <c r="AW558" s="250">
        <f t="shared" si="324"/>
        <v>0</v>
      </c>
      <c r="AX558" s="250">
        <f t="shared" si="325"/>
        <v>0</v>
      </c>
      <c r="AY558" s="89"/>
      <c r="AZ558" s="111"/>
      <c r="BA558" s="111"/>
      <c r="BB558" s="111"/>
      <c r="BC558" s="111"/>
      <c r="BD558" s="111"/>
      <c r="BE558" s="111"/>
      <c r="BF558" s="111"/>
      <c r="BG558" s="111"/>
      <c r="BH558" s="89"/>
      <c r="BI558" s="89"/>
      <c r="BJ558" s="89"/>
      <c r="BK558" s="89"/>
      <c r="BL558" s="89"/>
    </row>
    <row r="559" spans="1:64" x14ac:dyDescent="0.25">
      <c r="A559" s="86">
        <f t="shared" si="294"/>
        <v>558</v>
      </c>
      <c r="B559" s="113">
        <v>6.4582677801362537E-2</v>
      </c>
      <c r="C559" s="88"/>
      <c r="D559" s="88"/>
      <c r="E559" s="194">
        <f t="shared" si="297"/>
        <v>3.5181678294663538E-2</v>
      </c>
      <c r="F559" s="89">
        <f t="shared" si="310"/>
        <v>5.3979889410700355E-3</v>
      </c>
      <c r="G559" s="113">
        <v>0.14998089772215767</v>
      </c>
      <c r="H559" s="88"/>
      <c r="I559" s="84">
        <f t="shared" si="298"/>
        <v>19409.3347246495</v>
      </c>
      <c r="J559" s="84">
        <f t="shared" si="299"/>
        <v>19537.90018298621</v>
      </c>
      <c r="K559" s="84">
        <f t="shared" si="300"/>
        <v>19666.465641322917</v>
      </c>
      <c r="L559" s="84">
        <f t="shared" si="301"/>
        <v>19795.031099659627</v>
      </c>
      <c r="M559" s="108">
        <f>IF(T559&lt;&gt;0,(((G559+1)*('Data Raw'!$N$1007-'Data Raw'!$N$1008)/2+'Data Raw'!$N$1008)*'Data Raw'!$M$1010+'Data Raw'!$M$1009)*AE559+AE559)</f>
        <v>19923.596557996334</v>
      </c>
      <c r="N559" s="84">
        <f t="shared" si="302"/>
        <v>20052.162016333041</v>
      </c>
      <c r="O559" s="84">
        <f t="shared" si="303"/>
        <v>20180.727474669751</v>
      </c>
      <c r="P559" s="84">
        <f t="shared" si="304"/>
        <v>20309.292933006458</v>
      </c>
      <c r="Q559" s="84">
        <f t="shared" si="305"/>
        <v>20437.858391343168</v>
      </c>
      <c r="R559" s="166" t="str">
        <f t="shared" si="311"/>
        <v/>
      </c>
      <c r="S559" s="109">
        <f>'Data Raw'!E601</f>
        <v>19475.150000000001</v>
      </c>
      <c r="T559" s="109">
        <f>'Data Raw'!G601</f>
        <v>19517.38</v>
      </c>
      <c r="U559" s="109">
        <f>'Data Raw'!D601</f>
        <v>19981</v>
      </c>
      <c r="V559" s="166" t="str">
        <f t="shared" si="312"/>
        <v/>
      </c>
      <c r="W559" s="89">
        <f t="shared" si="295"/>
        <v>406.21655799633299</v>
      </c>
      <c r="X559" s="89">
        <f t="shared" si="296"/>
        <v>165011.89199038816</v>
      </c>
      <c r="Y559" s="89">
        <f t="shared" si="313"/>
        <v>283.27415843168507</v>
      </c>
      <c r="Z559" s="109">
        <f t="shared" si="306"/>
        <v>505.84999999999854</v>
      </c>
      <c r="AA559" s="89">
        <f t="shared" si="314"/>
        <v>359.26745922786415</v>
      </c>
      <c r="AB559" s="89">
        <f t="shared" si="315"/>
        <v>19618.158519599034</v>
      </c>
      <c r="AC559" s="89">
        <f t="shared" si="318"/>
        <v>20187.381480400967</v>
      </c>
      <c r="AD559" s="89" t="str">
        <f t="shared" si="319"/>
        <v/>
      </c>
      <c r="AE559" s="89">
        <f>'Data Raw'!C601</f>
        <v>19902.77</v>
      </c>
      <c r="AF559" s="89"/>
      <c r="AG559" s="89">
        <f t="shared" si="290"/>
        <v>-385.38999999999942</v>
      </c>
      <c r="AH559" s="89">
        <f t="shared" si="291"/>
        <v>20.826557996333577</v>
      </c>
      <c r="AI559" s="109">
        <f t="shared" si="292"/>
        <v>1</v>
      </c>
      <c r="AJ559" s="109">
        <f t="shared" si="307"/>
        <v>50</v>
      </c>
      <c r="AK559" s="88"/>
      <c r="AL559" s="191" t="str">
        <f t="shared" si="308"/>
        <v/>
      </c>
      <c r="AM559" s="191">
        <f t="shared" si="309"/>
        <v>-385.38999999999942</v>
      </c>
      <c r="AN559" s="88"/>
      <c r="AO559" s="191"/>
      <c r="AP559" s="191">
        <f t="shared" si="293"/>
        <v>148525.45209999956</v>
      </c>
      <c r="AQ559" s="191">
        <f t="shared" si="316"/>
        <v>210.25375816615667</v>
      </c>
      <c r="AR559" s="191">
        <f t="shared" si="317"/>
        <v>-73.020400265528394</v>
      </c>
      <c r="AS559" s="250">
        <f t="shared" si="320"/>
        <v>1</v>
      </c>
      <c r="AT559" s="250">
        <f t="shared" si="321"/>
        <v>0</v>
      </c>
      <c r="AU559" s="250">
        <f t="shared" si="322"/>
        <v>0</v>
      </c>
      <c r="AV559" s="250">
        <f t="shared" si="323"/>
        <v>0</v>
      </c>
      <c r="AW559" s="250">
        <f t="shared" si="324"/>
        <v>0</v>
      </c>
      <c r="AX559" s="250">
        <f t="shared" si="325"/>
        <v>0</v>
      </c>
      <c r="AY559" s="89"/>
      <c r="AZ559" s="111"/>
      <c r="BA559" s="111"/>
      <c r="BB559" s="111"/>
      <c r="BC559" s="111"/>
      <c r="BD559" s="111"/>
      <c r="BE559" s="111"/>
      <c r="BF559" s="111"/>
      <c r="BG559" s="111"/>
      <c r="BH559" s="89"/>
      <c r="BI559" s="89"/>
      <c r="BJ559" s="89"/>
      <c r="BK559" s="89"/>
      <c r="BL559" s="89"/>
    </row>
    <row r="560" spans="1:64" x14ac:dyDescent="0.25">
      <c r="A560" s="86">
        <f t="shared" si="294"/>
        <v>559</v>
      </c>
      <c r="B560" s="113">
        <v>2.3514286678830939E-3</v>
      </c>
      <c r="C560" s="88"/>
      <c r="D560" s="88"/>
      <c r="E560" s="194">
        <f t="shared" si="297"/>
        <v>-6.2231249133479445E-2</v>
      </c>
      <c r="F560" s="89">
        <f t="shared" si="310"/>
        <v>-4.2633307838656036E-3</v>
      </c>
      <c r="G560" s="113">
        <v>9.9195492958877224E-2</v>
      </c>
      <c r="H560" s="88"/>
      <c r="I560" s="84">
        <f t="shared" si="298"/>
        <v>18778.752212977106</v>
      </c>
      <c r="J560" s="84">
        <f t="shared" si="299"/>
        <v>18920.389292192951</v>
      </c>
      <c r="K560" s="84">
        <f t="shared" si="300"/>
        <v>19062.026371408792</v>
      </c>
      <c r="L560" s="84">
        <f t="shared" si="301"/>
        <v>19203.663450624637</v>
      </c>
      <c r="M560" s="108">
        <f>IF(T560&lt;&gt;0,(((G560+1)*('Data Raw'!$N$1007-'Data Raw'!$N$1008)/2+'Data Raw'!$N$1008)*'Data Raw'!$M$1010+'Data Raw'!$M$1009)*AE560+AE560)</f>
        <v>19345.300529840479</v>
      </c>
      <c r="N560" s="84">
        <f t="shared" si="302"/>
        <v>19486.93760905632</v>
      </c>
      <c r="O560" s="84">
        <f t="shared" si="303"/>
        <v>19628.574688272165</v>
      </c>
      <c r="P560" s="84">
        <f t="shared" si="304"/>
        <v>19770.211767488006</v>
      </c>
      <c r="Q560" s="84">
        <f t="shared" si="305"/>
        <v>19911.848846703851</v>
      </c>
      <c r="R560" s="166" t="str">
        <f t="shared" si="311"/>
        <v/>
      </c>
      <c r="S560" s="109">
        <f>'Data Raw'!E602</f>
        <v>19369.060000000001</v>
      </c>
      <c r="T560" s="109">
        <f>'Data Raw'!G602</f>
        <v>19420.87</v>
      </c>
      <c r="U560" s="109">
        <f>'Data Raw'!D602</f>
        <v>19650.16</v>
      </c>
      <c r="V560" s="166" t="str">
        <f t="shared" si="312"/>
        <v/>
      </c>
      <c r="W560" s="89">
        <f t="shared" si="295"/>
        <v>-75.569470159520279</v>
      </c>
      <c r="X560" s="89">
        <f t="shared" si="296"/>
        <v>5710.7448201906254</v>
      </c>
      <c r="Y560" s="89">
        <f t="shared" si="313"/>
        <v>263.81168549642894</v>
      </c>
      <c r="Z560" s="109">
        <f t="shared" si="306"/>
        <v>281.09999999999854</v>
      </c>
      <c r="AA560" s="89">
        <f t="shared" si="314"/>
        <v>348.10067933816907</v>
      </c>
      <c r="AB560" s="89">
        <f t="shared" si="315"/>
        <v>19098.762659656313</v>
      </c>
      <c r="AC560" s="89">
        <f t="shared" si="318"/>
        <v>19709.517340343686</v>
      </c>
      <c r="AD560" s="89">
        <f t="shared" si="319"/>
        <v>1</v>
      </c>
      <c r="AE560" s="89">
        <f>'Data Raw'!C602</f>
        <v>19404.14</v>
      </c>
      <c r="AF560" s="89"/>
      <c r="AG560" s="89">
        <f t="shared" si="290"/>
        <v>16.729999999999563</v>
      </c>
      <c r="AH560" s="89">
        <f t="shared" si="291"/>
        <v>-58.839470159520715</v>
      </c>
      <c r="AI560" s="109">
        <f t="shared" si="292"/>
        <v>-1</v>
      </c>
      <c r="AJ560" s="109">
        <f t="shared" si="307"/>
        <v>50</v>
      </c>
      <c r="AK560" s="88"/>
      <c r="AL560" s="191" t="str">
        <f t="shared" si="308"/>
        <v/>
      </c>
      <c r="AM560" s="191">
        <f t="shared" si="309"/>
        <v>-16.729999999999563</v>
      </c>
      <c r="AN560" s="88"/>
      <c r="AO560" s="191"/>
      <c r="AP560" s="191">
        <f t="shared" si="293"/>
        <v>279.89289999998539</v>
      </c>
      <c r="AQ560" s="191">
        <f t="shared" si="316"/>
        <v>188.75111836991698</v>
      </c>
      <c r="AR560" s="191">
        <f t="shared" si="317"/>
        <v>-75.060567126511955</v>
      </c>
      <c r="AS560" s="250">
        <f t="shared" si="320"/>
        <v>0</v>
      </c>
      <c r="AT560" s="250">
        <f t="shared" si="321"/>
        <v>0</v>
      </c>
      <c r="AU560" s="250">
        <f t="shared" si="322"/>
        <v>0</v>
      </c>
      <c r="AV560" s="250">
        <f t="shared" si="323"/>
        <v>1</v>
      </c>
      <c r="AW560" s="250">
        <f t="shared" si="324"/>
        <v>0</v>
      </c>
      <c r="AX560" s="250">
        <f t="shared" si="325"/>
        <v>0</v>
      </c>
      <c r="AY560" s="89"/>
      <c r="AZ560" s="111"/>
      <c r="BA560" s="111"/>
      <c r="BB560" s="111"/>
      <c r="BC560" s="111"/>
      <c r="BD560" s="111"/>
      <c r="BE560" s="111"/>
      <c r="BF560" s="111"/>
      <c r="BG560" s="111"/>
      <c r="BH560" s="89"/>
      <c r="BI560" s="89"/>
      <c r="BJ560" s="89"/>
      <c r="BK560" s="89"/>
      <c r="BL560" s="89"/>
    </row>
    <row r="561" spans="1:64" x14ac:dyDescent="0.25">
      <c r="A561" s="86">
        <f t="shared" si="294"/>
        <v>560</v>
      </c>
      <c r="B561" s="113">
        <v>3.1296980819807822E-3</v>
      </c>
      <c r="C561" s="88"/>
      <c r="D561" s="88"/>
      <c r="E561" s="194">
        <f t="shared" si="297"/>
        <v>7.7826941409768827E-4</v>
      </c>
      <c r="F561" s="89">
        <f t="shared" si="310"/>
        <v>-3.5431021841565613E-3</v>
      </c>
      <c r="G561" s="113">
        <v>0.10955195170051553</v>
      </c>
      <c r="H561" s="88"/>
      <c r="I561" s="84">
        <f t="shared" si="298"/>
        <v>19100.219194535119</v>
      </c>
      <c r="J561" s="84">
        <f t="shared" si="299"/>
        <v>19232.125037283331</v>
      </c>
      <c r="K561" s="84">
        <f t="shared" si="300"/>
        <v>19364.030880031547</v>
      </c>
      <c r="L561" s="84">
        <f t="shared" si="301"/>
        <v>19495.936722779759</v>
      </c>
      <c r="M561" s="108">
        <f>IF(T561&lt;&gt;0,(((G561+1)*('Data Raw'!$N$1007-'Data Raw'!$N$1008)/2+'Data Raw'!$N$1008)*'Data Raw'!$M$1010+'Data Raw'!$M$1009)*AE561+AE561)</f>
        <v>19627.842565527975</v>
      </c>
      <c r="N561" s="84">
        <f t="shared" si="302"/>
        <v>19759.748408276191</v>
      </c>
      <c r="O561" s="84">
        <f t="shared" si="303"/>
        <v>19891.654251024403</v>
      </c>
      <c r="P561" s="84">
        <f t="shared" si="304"/>
        <v>20023.560093772619</v>
      </c>
      <c r="Q561" s="84">
        <f t="shared" si="305"/>
        <v>20155.465936520832</v>
      </c>
      <c r="R561" s="166" t="str">
        <f t="shared" si="311"/>
        <v/>
      </c>
      <c r="S561" s="109">
        <f>'Data Raw'!E603</f>
        <v>19461.61</v>
      </c>
      <c r="T561" s="109">
        <f>'Data Raw'!G603</f>
        <v>19539.46</v>
      </c>
      <c r="U561" s="109">
        <f>'Data Raw'!D603</f>
        <v>19857.39</v>
      </c>
      <c r="V561" s="166">
        <f t="shared" si="312"/>
        <v>1</v>
      </c>
      <c r="W561" s="89">
        <f t="shared" si="295"/>
        <v>88.382565527976112</v>
      </c>
      <c r="X561" s="89">
        <f t="shared" si="296"/>
        <v>7811.4778893069915</v>
      </c>
      <c r="Y561" s="89">
        <f t="shared" si="313"/>
        <v>246.51604129668067</v>
      </c>
      <c r="Z561" s="109">
        <f t="shared" si="306"/>
        <v>395.77999999999884</v>
      </c>
      <c r="AA561" s="89">
        <f t="shared" si="314"/>
        <v>354.91201086128763</v>
      </c>
      <c r="AB561" s="89">
        <f t="shared" si="315"/>
        <v>19375.244422562559</v>
      </c>
      <c r="AC561" s="89">
        <f t="shared" si="318"/>
        <v>19967.015577437443</v>
      </c>
      <c r="AD561" s="89">
        <f t="shared" si="319"/>
        <v>1</v>
      </c>
      <c r="AE561" s="89">
        <f>'Data Raw'!C603</f>
        <v>19671.13</v>
      </c>
      <c r="AF561" s="89"/>
      <c r="AG561" s="89">
        <f t="shared" si="290"/>
        <v>-131.67000000000189</v>
      </c>
      <c r="AH561" s="89">
        <f t="shared" si="291"/>
        <v>-43.28743447202578</v>
      </c>
      <c r="AI561" s="109">
        <f t="shared" si="292"/>
        <v>-1</v>
      </c>
      <c r="AJ561" s="109">
        <f t="shared" si="307"/>
        <v>50</v>
      </c>
      <c r="AK561" s="88"/>
      <c r="AL561" s="191">
        <f t="shared" si="308"/>
        <v>16.729999999999563</v>
      </c>
      <c r="AM561" s="191" t="str">
        <f t="shared" si="309"/>
        <v/>
      </c>
      <c r="AN561" s="88"/>
      <c r="AO561" s="191"/>
      <c r="AP561" s="191">
        <f t="shared" si="293"/>
        <v>17336.988900000499</v>
      </c>
      <c r="AQ561" s="191">
        <f t="shared" si="316"/>
        <v>182.40877188437088</v>
      </c>
      <c r="AR561" s="191">
        <f t="shared" si="317"/>
        <v>-64.10726941230979</v>
      </c>
      <c r="AS561" s="250">
        <f t="shared" si="320"/>
        <v>0</v>
      </c>
      <c r="AT561" s="250">
        <f t="shared" si="321"/>
        <v>0</v>
      </c>
      <c r="AU561" s="250">
        <f t="shared" si="322"/>
        <v>1</v>
      </c>
      <c r="AV561" s="250">
        <f t="shared" si="323"/>
        <v>0</v>
      </c>
      <c r="AW561" s="250">
        <f t="shared" si="324"/>
        <v>0</v>
      </c>
      <c r="AX561" s="250">
        <f t="shared" si="325"/>
        <v>0</v>
      </c>
      <c r="AY561" s="89"/>
      <c r="AZ561" s="111"/>
      <c r="BA561" s="111"/>
      <c r="BB561" s="111"/>
      <c r="BC561" s="111"/>
      <c r="BD561" s="111"/>
      <c r="BE561" s="111"/>
      <c r="BF561" s="111"/>
      <c r="BG561" s="111"/>
      <c r="BH561" s="89"/>
      <c r="BI561" s="89"/>
      <c r="BJ561" s="89"/>
      <c r="BK561" s="89"/>
      <c r="BL561" s="89"/>
    </row>
    <row r="562" spans="1:64" x14ac:dyDescent="0.25">
      <c r="A562" s="86">
        <f t="shared" si="294"/>
        <v>561</v>
      </c>
      <c r="B562" s="113">
        <v>6.2157685159461911E-3</v>
      </c>
      <c r="C562" s="88"/>
      <c r="D562" s="88"/>
      <c r="E562" s="194">
        <f t="shared" si="297"/>
        <v>3.086070433965409E-3</v>
      </c>
      <c r="F562" s="89">
        <f t="shared" si="310"/>
        <v>-2.5960775244248512E-3</v>
      </c>
      <c r="G562" s="113">
        <v>9.8557329196391319E-2</v>
      </c>
      <c r="H562" s="88"/>
      <c r="I562" s="84">
        <f t="shared" si="298"/>
        <v>18921.576476102349</v>
      </c>
      <c r="J562" s="84">
        <f t="shared" si="299"/>
        <v>19044.834496750689</v>
      </c>
      <c r="K562" s="84">
        <f t="shared" si="300"/>
        <v>19168.092517399029</v>
      </c>
      <c r="L562" s="84">
        <f t="shared" si="301"/>
        <v>19291.350538047369</v>
      </c>
      <c r="M562" s="108">
        <f>IF(T562&lt;&gt;0,(((G562+1)*('Data Raw'!$N$1007-'Data Raw'!$N$1008)/2+'Data Raw'!$N$1008)*'Data Raw'!$M$1010+'Data Raw'!$M$1009)*AE562+AE562)</f>
        <v>19414.608558695709</v>
      </c>
      <c r="N562" s="84">
        <f t="shared" si="302"/>
        <v>19537.866579344049</v>
      </c>
      <c r="O562" s="84">
        <f t="shared" si="303"/>
        <v>19661.124599992389</v>
      </c>
      <c r="P562" s="84">
        <f t="shared" si="304"/>
        <v>19784.382620640728</v>
      </c>
      <c r="Q562" s="84">
        <f t="shared" si="305"/>
        <v>19907.640641289068</v>
      </c>
      <c r="R562" s="166" t="str">
        <f t="shared" si="311"/>
        <v/>
      </c>
      <c r="S562" s="109">
        <f>'Data Raw'!E604</f>
        <v>19352.349999999999</v>
      </c>
      <c r="T562" s="109">
        <f>'Data Raw'!G604</f>
        <v>19537.919999999998</v>
      </c>
      <c r="U562" s="109">
        <f>'Data Raw'!D604</f>
        <v>19581.82</v>
      </c>
      <c r="V562" s="166" t="str">
        <f t="shared" si="312"/>
        <v/>
      </c>
      <c r="W562" s="89">
        <f t="shared" si="295"/>
        <v>-123.31144130428947</v>
      </c>
      <c r="X562" s="89">
        <f t="shared" si="296"/>
        <v>15205.711556541228</v>
      </c>
      <c r="Y562" s="89">
        <f t="shared" si="313"/>
        <v>232.93980315464148</v>
      </c>
      <c r="Z562" s="109">
        <f t="shared" si="306"/>
        <v>229.47000000000116</v>
      </c>
      <c r="AA562" s="89">
        <f t="shared" si="314"/>
        <v>336.9917235953896</v>
      </c>
      <c r="AB562" s="89">
        <f t="shared" si="315"/>
        <v>19172.984790767907</v>
      </c>
      <c r="AC562" s="89">
        <f t="shared" si="318"/>
        <v>19776.335209232093</v>
      </c>
      <c r="AD562" s="89">
        <f t="shared" si="319"/>
        <v>1</v>
      </c>
      <c r="AE562" s="89">
        <f>'Data Raw'!C604</f>
        <v>19474.66</v>
      </c>
      <c r="AF562" s="89"/>
      <c r="AG562" s="89">
        <f t="shared" si="290"/>
        <v>63.259999999998399</v>
      </c>
      <c r="AH562" s="89">
        <f t="shared" si="291"/>
        <v>-60.051441304291075</v>
      </c>
      <c r="AI562" s="109">
        <f t="shared" si="292"/>
        <v>-1</v>
      </c>
      <c r="AJ562" s="109">
        <f t="shared" si="307"/>
        <v>50</v>
      </c>
      <c r="AK562" s="88"/>
      <c r="AL562" s="191" t="str">
        <f t="shared" si="308"/>
        <v/>
      </c>
      <c r="AM562" s="191">
        <f t="shared" si="309"/>
        <v>-63.259999999998399</v>
      </c>
      <c r="AN562" s="88"/>
      <c r="AO562" s="191"/>
      <c r="AP562" s="191">
        <f t="shared" si="293"/>
        <v>4001.8275999997973</v>
      </c>
      <c r="AQ562" s="191">
        <f t="shared" si="316"/>
        <v>169.17001945277391</v>
      </c>
      <c r="AR562" s="191">
        <f t="shared" si="317"/>
        <v>-63.769783701867567</v>
      </c>
      <c r="AS562" s="250">
        <f t="shared" si="320"/>
        <v>0</v>
      </c>
      <c r="AT562" s="250">
        <f t="shared" si="321"/>
        <v>0</v>
      </c>
      <c r="AU562" s="250">
        <f t="shared" si="322"/>
        <v>0</v>
      </c>
      <c r="AV562" s="250">
        <f t="shared" si="323"/>
        <v>1</v>
      </c>
      <c r="AW562" s="250">
        <f t="shared" si="324"/>
        <v>0</v>
      </c>
      <c r="AX562" s="250">
        <f t="shared" si="325"/>
        <v>0</v>
      </c>
      <c r="AY562" s="89"/>
      <c r="AZ562" s="111"/>
      <c r="BA562" s="111"/>
      <c r="BB562" s="111"/>
      <c r="BC562" s="111"/>
      <c r="BD562" s="111"/>
      <c r="BE562" s="111"/>
      <c r="BF562" s="111"/>
      <c r="BG562" s="111"/>
      <c r="BH562" s="89"/>
      <c r="BI562" s="89"/>
      <c r="BJ562" s="89"/>
      <c r="BK562" s="89"/>
      <c r="BL562" s="89"/>
    </row>
    <row r="563" spans="1:64" x14ac:dyDescent="0.25">
      <c r="A563" s="86">
        <f t="shared" si="294"/>
        <v>562</v>
      </c>
      <c r="B563" s="113">
        <v>3.3002103171489738E-3</v>
      </c>
      <c r="C563" s="88"/>
      <c r="D563" s="88"/>
      <c r="E563" s="194">
        <f t="shared" si="297"/>
        <v>-2.9155581987972174E-3</v>
      </c>
      <c r="F563" s="89">
        <f t="shared" si="310"/>
        <v>-2.6417176207637607E-3</v>
      </c>
      <c r="G563" s="113">
        <v>0.11419168012729652</v>
      </c>
      <c r="H563" s="88"/>
      <c r="I563" s="84">
        <f t="shared" si="298"/>
        <v>18807.375795562704</v>
      </c>
      <c r="J563" s="84">
        <f t="shared" si="299"/>
        <v>18923.845697140023</v>
      </c>
      <c r="K563" s="84">
        <f t="shared" si="300"/>
        <v>19040.315598717345</v>
      </c>
      <c r="L563" s="84">
        <f t="shared" si="301"/>
        <v>19156.785500294664</v>
      </c>
      <c r="M563" s="108">
        <f>IF(T563&lt;&gt;0,(((G563+1)*('Data Raw'!$N$1007-'Data Raw'!$N$1008)/2+'Data Raw'!$N$1008)*'Data Raw'!$M$1010+'Data Raw'!$M$1009)*AE563+AE563)</f>
        <v>19273.255401871986</v>
      </c>
      <c r="N563" s="84">
        <f t="shared" si="302"/>
        <v>19389.725303449308</v>
      </c>
      <c r="O563" s="84">
        <f t="shared" si="303"/>
        <v>19506.195205026626</v>
      </c>
      <c r="P563" s="84">
        <f t="shared" si="304"/>
        <v>19622.665106603949</v>
      </c>
      <c r="Q563" s="84">
        <f t="shared" si="305"/>
        <v>19739.135008181267</v>
      </c>
      <c r="R563" s="166" t="str">
        <f t="shared" si="311"/>
        <v/>
      </c>
      <c r="S563" s="109">
        <f>'Data Raw'!E605</f>
        <v>19112.61</v>
      </c>
      <c r="T563" s="109">
        <f>'Data Raw'!G605</f>
        <v>19184.169999999998</v>
      </c>
      <c r="U563" s="109">
        <f>'Data Raw'!D605</f>
        <v>19370.8</v>
      </c>
      <c r="V563" s="166">
        <f t="shared" si="312"/>
        <v>1</v>
      </c>
      <c r="W563" s="89">
        <f t="shared" si="295"/>
        <v>89.085401871987415</v>
      </c>
      <c r="X563" s="89">
        <f t="shared" si="296"/>
        <v>7936.2088266934988</v>
      </c>
      <c r="Y563" s="89">
        <f t="shared" si="313"/>
        <v>218.27306626236788</v>
      </c>
      <c r="Z563" s="109">
        <f t="shared" si="306"/>
        <v>258.18999999999869</v>
      </c>
      <c r="AA563" s="89">
        <f t="shared" si="314"/>
        <v>325.73433451033372</v>
      </c>
      <c r="AB563" s="89">
        <f t="shared" si="315"/>
        <v>19022.107034943918</v>
      </c>
      <c r="AC563" s="89">
        <f t="shared" si="318"/>
        <v>19594.992965056081</v>
      </c>
      <c r="AD563" s="89">
        <f t="shared" si="319"/>
        <v>1</v>
      </c>
      <c r="AE563" s="89">
        <f>'Data Raw'!C605</f>
        <v>19308.55</v>
      </c>
      <c r="AF563" s="89"/>
      <c r="AG563" s="89">
        <f t="shared" si="290"/>
        <v>-124.38000000000102</v>
      </c>
      <c r="AH563" s="89">
        <f t="shared" si="291"/>
        <v>-35.294598128013604</v>
      </c>
      <c r="AI563" s="109">
        <f t="shared" si="292"/>
        <v>-1</v>
      </c>
      <c r="AJ563" s="109">
        <f t="shared" si="307"/>
        <v>50</v>
      </c>
      <c r="AK563" s="88"/>
      <c r="AL563" s="191">
        <f t="shared" si="308"/>
        <v>63.259999999998399</v>
      </c>
      <c r="AM563" s="191" t="str">
        <f t="shared" si="309"/>
        <v/>
      </c>
      <c r="AN563" s="88"/>
      <c r="AO563" s="191"/>
      <c r="AP563" s="191">
        <f t="shared" si="293"/>
        <v>15470.384400000254</v>
      </c>
      <c r="AQ563" s="191">
        <f t="shared" si="316"/>
        <v>164.19335062468804</v>
      </c>
      <c r="AR563" s="191">
        <f t="shared" si="317"/>
        <v>-54.07971563767984</v>
      </c>
      <c r="AS563" s="250">
        <f t="shared" si="320"/>
        <v>0</v>
      </c>
      <c r="AT563" s="250">
        <f t="shared" si="321"/>
        <v>0</v>
      </c>
      <c r="AU563" s="250">
        <f t="shared" si="322"/>
        <v>1</v>
      </c>
      <c r="AV563" s="250">
        <f t="shared" si="323"/>
        <v>0</v>
      </c>
      <c r="AW563" s="250">
        <f t="shared" si="324"/>
        <v>0</v>
      </c>
      <c r="AX563" s="250">
        <f t="shared" si="325"/>
        <v>0</v>
      </c>
      <c r="AY563" s="89"/>
      <c r="AZ563" s="111"/>
      <c r="BA563" s="111"/>
      <c r="BB563" s="111"/>
      <c r="BC563" s="111"/>
      <c r="BD563" s="111"/>
      <c r="BE563" s="111"/>
      <c r="BF563" s="111"/>
      <c r="BG563" s="111"/>
      <c r="BH563" s="89"/>
      <c r="BI563" s="89"/>
      <c r="BJ563" s="89"/>
      <c r="BK563" s="89"/>
      <c r="BL563" s="89"/>
    </row>
    <row r="564" spans="1:64" x14ac:dyDescent="0.25">
      <c r="A564" s="86">
        <f t="shared" si="294"/>
        <v>563</v>
      </c>
      <c r="B564" s="113">
        <v>2.4340068059556481E-2</v>
      </c>
      <c r="C564" s="88"/>
      <c r="D564" s="88"/>
      <c r="E564" s="194">
        <f t="shared" si="297"/>
        <v>2.1039857742407506E-2</v>
      </c>
      <c r="F564" s="89">
        <f t="shared" si="310"/>
        <v>7.4136457397499123E-4</v>
      </c>
      <c r="G564" s="113">
        <v>0.10274305818380607</v>
      </c>
      <c r="H564" s="88"/>
      <c r="I564" s="84">
        <f t="shared" si="298"/>
        <v>18570.669586462023</v>
      </c>
      <c r="J564" s="84">
        <f t="shared" si="299"/>
        <v>18679.80611959321</v>
      </c>
      <c r="K564" s="84">
        <f t="shared" si="300"/>
        <v>18788.942652724392</v>
      </c>
      <c r="L564" s="84">
        <f t="shared" si="301"/>
        <v>18898.079185855579</v>
      </c>
      <c r="M564" s="108">
        <f>IF(T564&lt;&gt;0,(((G564+1)*('Data Raw'!$N$1007-'Data Raw'!$N$1008)/2+'Data Raw'!$N$1008)*'Data Raw'!$M$1010+'Data Raw'!$M$1009)*AE564+AE564)</f>
        <v>19007.215718986761</v>
      </c>
      <c r="N564" s="84">
        <f t="shared" si="302"/>
        <v>19116.352252117944</v>
      </c>
      <c r="O564" s="84">
        <f t="shared" si="303"/>
        <v>19225.48878524913</v>
      </c>
      <c r="P564" s="84">
        <f t="shared" si="304"/>
        <v>19334.625318380313</v>
      </c>
      <c r="Q564" s="84">
        <f t="shared" si="305"/>
        <v>19443.761851511499</v>
      </c>
      <c r="R564" s="166" t="str">
        <f t="shared" si="311"/>
        <v/>
      </c>
      <c r="S564" s="109">
        <f>'Data Raw'!E606</f>
        <v>19056.099999999999</v>
      </c>
      <c r="T564" s="109">
        <f>'Data Raw'!G606</f>
        <v>19246.03</v>
      </c>
      <c r="U564" s="109">
        <f>'Data Raw'!D606</f>
        <v>19270.48</v>
      </c>
      <c r="V564" s="166" t="str">
        <f t="shared" si="312"/>
        <v/>
      </c>
      <c r="W564" s="89">
        <f t="shared" si="295"/>
        <v>-238.81428101323763</v>
      </c>
      <c r="X564" s="89">
        <f t="shared" si="296"/>
        <v>57032.260815869631</v>
      </c>
      <c r="Y564" s="89">
        <f t="shared" si="313"/>
        <v>221.32427713629542</v>
      </c>
      <c r="Z564" s="109">
        <f t="shared" si="306"/>
        <v>214.38000000000102</v>
      </c>
      <c r="AA564" s="89">
        <f t="shared" si="314"/>
        <v>309.82657243742904</v>
      </c>
      <c r="AB564" s="89">
        <f t="shared" si="315"/>
        <v>18782.705815666217</v>
      </c>
      <c r="AC564" s="89">
        <f t="shared" si="318"/>
        <v>19336.454184333787</v>
      </c>
      <c r="AD564" s="89">
        <f t="shared" si="319"/>
        <v>1</v>
      </c>
      <c r="AE564" s="89">
        <f>'Data Raw'!C606</f>
        <v>19059.580000000002</v>
      </c>
      <c r="AF564" s="89"/>
      <c r="AG564" s="89">
        <f t="shared" si="290"/>
        <v>186.44999999999709</v>
      </c>
      <c r="AH564" s="89">
        <f t="shared" si="291"/>
        <v>-52.364281013240543</v>
      </c>
      <c r="AI564" s="109">
        <f t="shared" si="292"/>
        <v>-1</v>
      </c>
      <c r="AJ564" s="109">
        <f t="shared" si="307"/>
        <v>50</v>
      </c>
      <c r="AK564" s="88"/>
      <c r="AL564" s="191" t="str">
        <f t="shared" si="308"/>
        <v/>
      </c>
      <c r="AM564" s="191">
        <f t="shared" si="309"/>
        <v>-186.44999999999709</v>
      </c>
      <c r="AN564" s="88"/>
      <c r="AO564" s="191"/>
      <c r="AP564" s="191">
        <f t="shared" si="293"/>
        <v>34763.602499998917</v>
      </c>
      <c r="AQ564" s="191">
        <f t="shared" si="316"/>
        <v>166.66631166638905</v>
      </c>
      <c r="AR564" s="191">
        <f t="shared" si="317"/>
        <v>-54.657965469906372</v>
      </c>
      <c r="AS564" s="250">
        <f t="shared" si="320"/>
        <v>0</v>
      </c>
      <c r="AT564" s="250">
        <f t="shared" si="321"/>
        <v>0</v>
      </c>
      <c r="AU564" s="250">
        <f t="shared" si="322"/>
        <v>0</v>
      </c>
      <c r="AV564" s="250">
        <f t="shared" si="323"/>
        <v>0</v>
      </c>
      <c r="AW564" s="250">
        <f t="shared" si="324"/>
        <v>1</v>
      </c>
      <c r="AX564" s="250">
        <f t="shared" si="325"/>
        <v>0</v>
      </c>
      <c r="AY564" s="89"/>
      <c r="AZ564" s="111"/>
      <c r="BA564" s="111"/>
      <c r="BB564" s="111"/>
      <c r="BC564" s="111"/>
      <c r="BD564" s="111"/>
      <c r="BE564" s="111"/>
      <c r="BF564" s="111"/>
      <c r="BG564" s="111"/>
      <c r="BH564" s="89"/>
      <c r="BI564" s="89"/>
      <c r="BJ564" s="89"/>
      <c r="BK564" s="89"/>
      <c r="BL564" s="89"/>
    </row>
    <row r="565" spans="1:64" x14ac:dyDescent="0.25">
      <c r="A565" s="86">
        <f t="shared" si="294"/>
        <v>564</v>
      </c>
      <c r="B565" s="113">
        <v>6.943092475135494E-3</v>
      </c>
      <c r="C565" s="88"/>
      <c r="D565" s="88"/>
      <c r="E565" s="194">
        <f t="shared" si="297"/>
        <v>-1.7396975584420986E-2</v>
      </c>
      <c r="F565" s="89">
        <f t="shared" si="310"/>
        <v>-1.8498268772244339E-3</v>
      </c>
      <c r="G565" s="113">
        <v>0.1338745512502173</v>
      </c>
      <c r="H565" s="88"/>
      <c r="I565" s="84">
        <f t="shared" si="298"/>
        <v>18677.624995984555</v>
      </c>
      <c r="J565" s="84">
        <f t="shared" si="299"/>
        <v>18788.287134552706</v>
      </c>
      <c r="K565" s="84">
        <f t="shared" si="300"/>
        <v>18898.949273120852</v>
      </c>
      <c r="L565" s="84">
        <f t="shared" si="301"/>
        <v>19009.611411689002</v>
      </c>
      <c r="M565" s="108">
        <f>IF(T565&lt;&gt;0,(((G565+1)*('Data Raw'!$N$1007-'Data Raw'!$N$1008)/2+'Data Raw'!$N$1008)*'Data Raw'!$M$1010+'Data Raw'!$M$1009)*AE565+AE565)</f>
        <v>19120.273550257149</v>
      </c>
      <c r="N565" s="84">
        <f t="shared" si="302"/>
        <v>19230.935688825295</v>
      </c>
      <c r="O565" s="84">
        <f t="shared" si="303"/>
        <v>19341.597827393445</v>
      </c>
      <c r="P565" s="84">
        <f t="shared" si="304"/>
        <v>19452.259965961592</v>
      </c>
      <c r="Q565" s="84">
        <f t="shared" si="305"/>
        <v>19562.922104529742</v>
      </c>
      <c r="R565" s="166" t="str">
        <f t="shared" si="311"/>
        <v/>
      </c>
      <c r="S565" s="109">
        <f>'Data Raw'!E607</f>
        <v>19030.39</v>
      </c>
      <c r="T565" s="109">
        <f>'Data Raw'!G607</f>
        <v>19248.259999999998</v>
      </c>
      <c r="U565" s="109">
        <f>'Data Raw'!D607</f>
        <v>19315.169999999998</v>
      </c>
      <c r="V565" s="166" t="str">
        <f t="shared" si="312"/>
        <v/>
      </c>
      <c r="W565" s="89">
        <f t="shared" si="295"/>
        <v>-127.9864497428498</v>
      </c>
      <c r="X565" s="89">
        <f t="shared" si="296"/>
        <v>16380.531317779018</v>
      </c>
      <c r="Y565" s="89">
        <f t="shared" si="313"/>
        <v>210.53915320203211</v>
      </c>
      <c r="Z565" s="109">
        <f t="shared" si="306"/>
        <v>284.77999999999884</v>
      </c>
      <c r="AA565" s="89">
        <f t="shared" si="314"/>
        <v>306.24849066065326</v>
      </c>
      <c r="AB565" s="89">
        <f t="shared" si="315"/>
        <v>18861.647413428185</v>
      </c>
      <c r="AC565" s="89">
        <f t="shared" si="318"/>
        <v>19388.352586571815</v>
      </c>
      <c r="AD565" s="89">
        <f t="shared" si="319"/>
        <v>1</v>
      </c>
      <c r="AE565" s="89">
        <f>'Data Raw'!C607</f>
        <v>19125</v>
      </c>
      <c r="AF565" s="89"/>
      <c r="AG565" s="89">
        <f t="shared" si="290"/>
        <v>123.2599999999984</v>
      </c>
      <c r="AH565" s="89">
        <f t="shared" si="291"/>
        <v>-4.7264497428514005</v>
      </c>
      <c r="AI565" s="109">
        <f t="shared" si="292"/>
        <v>-1</v>
      </c>
      <c r="AJ565" s="109">
        <f t="shared" si="307"/>
        <v>50</v>
      </c>
      <c r="AK565" s="88"/>
      <c r="AL565" s="191" t="str">
        <f t="shared" si="308"/>
        <v/>
      </c>
      <c r="AM565" s="191">
        <f t="shared" si="309"/>
        <v>-123.2599999999984</v>
      </c>
      <c r="AN565" s="88"/>
      <c r="AO565" s="191"/>
      <c r="AP565" s="191">
        <f t="shared" si="293"/>
        <v>15193.027599999605</v>
      </c>
      <c r="AQ565" s="191">
        <f t="shared" si="316"/>
        <v>161.84338814790121</v>
      </c>
      <c r="AR565" s="191">
        <f t="shared" si="317"/>
        <v>-48.695765054130902</v>
      </c>
      <c r="AS565" s="250">
        <f t="shared" si="320"/>
        <v>0</v>
      </c>
      <c r="AT565" s="250">
        <f t="shared" si="321"/>
        <v>0</v>
      </c>
      <c r="AU565" s="250">
        <f t="shared" si="322"/>
        <v>0</v>
      </c>
      <c r="AV565" s="250">
        <f t="shared" si="323"/>
        <v>1</v>
      </c>
      <c r="AW565" s="250">
        <f t="shared" si="324"/>
        <v>0</v>
      </c>
      <c r="AX565" s="250">
        <f t="shared" si="325"/>
        <v>0</v>
      </c>
      <c r="AY565" s="89"/>
      <c r="AZ565" s="111"/>
      <c r="BA565" s="111"/>
      <c r="BB565" s="111"/>
      <c r="BC565" s="111"/>
      <c r="BD565" s="111"/>
      <c r="BE565" s="111"/>
      <c r="BF565" s="111"/>
      <c r="BG565" s="111"/>
      <c r="BH565" s="89"/>
      <c r="BI565" s="89"/>
      <c r="BJ565" s="89"/>
      <c r="BK565" s="89"/>
      <c r="BL565" s="89"/>
    </row>
    <row r="566" spans="1:64" x14ac:dyDescent="0.25">
      <c r="A566" s="86">
        <f t="shared" si="294"/>
        <v>565</v>
      </c>
      <c r="B566" s="113">
        <v>2.9454350586254428E-2</v>
      </c>
      <c r="C566" s="88"/>
      <c r="D566" s="88"/>
      <c r="E566" s="194">
        <f t="shared" si="297"/>
        <v>2.2511258111118933E-2</v>
      </c>
      <c r="F566" s="89">
        <f t="shared" si="310"/>
        <v>1.6303281211103326E-3</v>
      </c>
      <c r="G566" s="113">
        <v>0.15085746999692562</v>
      </c>
      <c r="H566" s="88"/>
      <c r="I566" s="84">
        <f t="shared" si="298"/>
        <v>18920.408463366788</v>
      </c>
      <c r="J566" s="84">
        <f t="shared" si="299"/>
        <v>19025.678039967806</v>
      </c>
      <c r="K566" s="84">
        <f t="shared" si="300"/>
        <v>19130.947616568821</v>
      </c>
      <c r="L566" s="84">
        <f t="shared" si="301"/>
        <v>19236.217193169839</v>
      </c>
      <c r="M566" s="108">
        <f>IF(T566&lt;&gt;0,(((G566+1)*('Data Raw'!$N$1007-'Data Raw'!$N$1008)/2+'Data Raw'!$N$1008)*'Data Raw'!$M$1010+'Data Raw'!$M$1009)*AE566+AE566)</f>
        <v>19341.486769770854</v>
      </c>
      <c r="N566" s="84">
        <f t="shared" si="302"/>
        <v>19446.756346371869</v>
      </c>
      <c r="O566" s="84">
        <f t="shared" si="303"/>
        <v>19552.025922972887</v>
      </c>
      <c r="P566" s="84">
        <f t="shared" si="304"/>
        <v>19657.295499573902</v>
      </c>
      <c r="Q566" s="84">
        <f t="shared" si="305"/>
        <v>19762.56507617492</v>
      </c>
      <c r="R566" s="166" t="str">
        <f t="shared" si="311"/>
        <v/>
      </c>
      <c r="S566" s="109">
        <f>'Data Raw'!E608</f>
        <v>19049.919999999998</v>
      </c>
      <c r="T566" s="109">
        <f>'Data Raw'!G608</f>
        <v>19075.189999999999</v>
      </c>
      <c r="U566" s="109">
        <f>'Data Raw'!D608</f>
        <v>19346.29</v>
      </c>
      <c r="V566" s="166" t="str">
        <f t="shared" si="312"/>
        <v/>
      </c>
      <c r="W566" s="89">
        <f t="shared" si="295"/>
        <v>266.29676977085546</v>
      </c>
      <c r="X566" s="89">
        <f t="shared" si="296"/>
        <v>70913.969590391993</v>
      </c>
      <c r="Y566" s="89">
        <f t="shared" si="313"/>
        <v>219.37390773893796</v>
      </c>
      <c r="Z566" s="109">
        <f t="shared" si="306"/>
        <v>296.37000000000262</v>
      </c>
      <c r="AA566" s="89">
        <f t="shared" si="314"/>
        <v>304.83727770913174</v>
      </c>
      <c r="AB566" s="89">
        <f t="shared" si="315"/>
        <v>19059.598782938443</v>
      </c>
      <c r="AC566" s="89">
        <f t="shared" si="318"/>
        <v>19580.221217061557</v>
      </c>
      <c r="AD566" s="89">
        <f t="shared" si="319"/>
        <v>1</v>
      </c>
      <c r="AE566" s="89">
        <f>'Data Raw'!C608</f>
        <v>19319.91</v>
      </c>
      <c r="AF566" s="89"/>
      <c r="AG566" s="89">
        <f t="shared" si="290"/>
        <v>-244.72000000000116</v>
      </c>
      <c r="AH566" s="89">
        <f t="shared" si="291"/>
        <v>21.576769770854298</v>
      </c>
      <c r="AI566" s="109">
        <f t="shared" si="292"/>
        <v>1</v>
      </c>
      <c r="AJ566" s="109">
        <f t="shared" si="307"/>
        <v>50</v>
      </c>
      <c r="AK566" s="88"/>
      <c r="AL566" s="191" t="str">
        <f t="shared" si="308"/>
        <v/>
      </c>
      <c r="AM566" s="191">
        <f t="shared" si="309"/>
        <v>-244.72000000000116</v>
      </c>
      <c r="AN566" s="88"/>
      <c r="AO566" s="191"/>
      <c r="AP566" s="191">
        <f t="shared" si="293"/>
        <v>59887.878400000569</v>
      </c>
      <c r="AQ566" s="191">
        <f t="shared" si="316"/>
        <v>171.05190057591233</v>
      </c>
      <c r="AR566" s="191">
        <f t="shared" si="317"/>
        <v>-48.322007163025631</v>
      </c>
      <c r="AS566" s="250">
        <f t="shared" si="320"/>
        <v>0</v>
      </c>
      <c r="AT566" s="250">
        <f t="shared" si="321"/>
        <v>1</v>
      </c>
      <c r="AU566" s="250">
        <f t="shared" si="322"/>
        <v>0</v>
      </c>
      <c r="AV566" s="250">
        <f t="shared" si="323"/>
        <v>0</v>
      </c>
      <c r="AW566" s="250">
        <f t="shared" si="324"/>
        <v>0</v>
      </c>
      <c r="AX566" s="250">
        <f t="shared" si="325"/>
        <v>0</v>
      </c>
      <c r="AY566" s="89"/>
      <c r="AZ566" s="111"/>
      <c r="BA566" s="111"/>
      <c r="BB566" s="111"/>
      <c r="BC566" s="111"/>
      <c r="BD566" s="111"/>
      <c r="BE566" s="111"/>
      <c r="BF566" s="111"/>
      <c r="BG566" s="111"/>
      <c r="BH566" s="89"/>
      <c r="BI566" s="89"/>
      <c r="BJ566" s="89"/>
      <c r="BK566" s="89"/>
      <c r="BL566" s="89"/>
    </row>
    <row r="567" spans="1:64" x14ac:dyDescent="0.25">
      <c r="A567" s="86">
        <f t="shared" si="294"/>
        <v>566</v>
      </c>
      <c r="B567" s="113">
        <v>5.1413490594975466E-3</v>
      </c>
      <c r="C567" s="88"/>
      <c r="D567" s="88"/>
      <c r="E567" s="194">
        <f t="shared" si="297"/>
        <v>-2.4313001526756882E-2</v>
      </c>
      <c r="F567" s="89">
        <f t="shared" si="310"/>
        <v>-2.0758618285849836E-3</v>
      </c>
      <c r="G567" s="113">
        <v>0.11600634896974318</v>
      </c>
      <c r="H567" s="88"/>
      <c r="I567" s="84">
        <f t="shared" si="298"/>
        <v>18227.12982955356</v>
      </c>
      <c r="J567" s="84">
        <f t="shared" si="299"/>
        <v>18336.816783423026</v>
      </c>
      <c r="K567" s="84">
        <f t="shared" si="300"/>
        <v>18446.503737292496</v>
      </c>
      <c r="L567" s="84">
        <f t="shared" si="301"/>
        <v>18556.190691161963</v>
      </c>
      <c r="M567" s="108">
        <f>IF(T567&lt;&gt;0,(((G567+1)*('Data Raw'!$N$1007-'Data Raw'!$N$1008)/2+'Data Raw'!$N$1008)*'Data Raw'!$M$1010+'Data Raw'!$M$1009)*AE567+AE567)</f>
        <v>18665.877645031433</v>
      </c>
      <c r="N567" s="84">
        <f t="shared" si="302"/>
        <v>18775.564598900903</v>
      </c>
      <c r="O567" s="84">
        <f t="shared" si="303"/>
        <v>18885.251552770369</v>
      </c>
      <c r="P567" s="84">
        <f t="shared" si="304"/>
        <v>18994.938506639839</v>
      </c>
      <c r="Q567" s="84">
        <f t="shared" si="305"/>
        <v>19104.625460509305</v>
      </c>
      <c r="R567" s="166" t="str">
        <f t="shared" si="311"/>
        <v/>
      </c>
      <c r="S567" s="109">
        <f>'Data Raw'!E609</f>
        <v>18554.509999999998</v>
      </c>
      <c r="T567" s="109">
        <f>'Data Raw'!G609</f>
        <v>18773.55</v>
      </c>
      <c r="U567" s="109">
        <f>'Data Raw'!D609</f>
        <v>18792.72</v>
      </c>
      <c r="V567" s="166" t="str">
        <f t="shared" si="312"/>
        <v/>
      </c>
      <c r="W567" s="89">
        <f t="shared" si="295"/>
        <v>-107.67235496856665</v>
      </c>
      <c r="X567" s="89">
        <f t="shared" si="296"/>
        <v>11593.336024477019</v>
      </c>
      <c r="Y567" s="89">
        <f t="shared" si="313"/>
        <v>207.13791278979514</v>
      </c>
      <c r="Z567" s="109">
        <f t="shared" si="306"/>
        <v>238.21000000000276</v>
      </c>
      <c r="AA567" s="89">
        <f t="shared" si="314"/>
        <v>295.31909517925618</v>
      </c>
      <c r="AB567" s="89">
        <f t="shared" si="315"/>
        <v>18438.21831394724</v>
      </c>
      <c r="AC567" s="89">
        <f t="shared" si="318"/>
        <v>18956.441686052764</v>
      </c>
      <c r="AD567" s="89">
        <f t="shared" si="319"/>
        <v>1</v>
      </c>
      <c r="AE567" s="89">
        <f>'Data Raw'!C609</f>
        <v>18697.330000000002</v>
      </c>
      <c r="AF567" s="89"/>
      <c r="AG567" s="89">
        <f t="shared" si="290"/>
        <v>76.219999999997526</v>
      </c>
      <c r="AH567" s="89">
        <f t="shared" si="291"/>
        <v>-31.452354968569125</v>
      </c>
      <c r="AI567" s="109">
        <f t="shared" si="292"/>
        <v>-1</v>
      </c>
      <c r="AJ567" s="109">
        <f t="shared" si="307"/>
        <v>50</v>
      </c>
      <c r="AK567" s="88"/>
      <c r="AL567" s="191" t="str">
        <f t="shared" si="308"/>
        <v/>
      </c>
      <c r="AM567" s="191">
        <f t="shared" si="309"/>
        <v>-76.219999999997526</v>
      </c>
      <c r="AN567" s="88"/>
      <c r="AO567" s="191"/>
      <c r="AP567" s="191">
        <f t="shared" si="293"/>
        <v>5809.4883999996227</v>
      </c>
      <c r="AQ567" s="191">
        <f t="shared" si="316"/>
        <v>160.51502273414403</v>
      </c>
      <c r="AR567" s="191">
        <f t="shared" si="317"/>
        <v>-46.622890055651112</v>
      </c>
      <c r="AS567" s="250">
        <f t="shared" si="320"/>
        <v>0</v>
      </c>
      <c r="AT567" s="250">
        <f t="shared" si="321"/>
        <v>0</v>
      </c>
      <c r="AU567" s="250">
        <f t="shared" si="322"/>
        <v>0</v>
      </c>
      <c r="AV567" s="250">
        <f t="shared" si="323"/>
        <v>1</v>
      </c>
      <c r="AW567" s="250">
        <f t="shared" si="324"/>
        <v>0</v>
      </c>
      <c r="AX567" s="250">
        <f t="shared" si="325"/>
        <v>0</v>
      </c>
      <c r="AY567" s="89"/>
      <c r="AZ567" s="111"/>
      <c r="BA567" s="111"/>
      <c r="BB567" s="111"/>
      <c r="BC567" s="111"/>
      <c r="BD567" s="111"/>
      <c r="BE567" s="111"/>
      <c r="BF567" s="111"/>
      <c r="BG567" s="111"/>
      <c r="BH567" s="89"/>
      <c r="BI567" s="89"/>
      <c r="BJ567" s="89"/>
      <c r="BK567" s="89"/>
      <c r="BL567" s="89"/>
    </row>
    <row r="568" spans="1:64" x14ac:dyDescent="0.25">
      <c r="A568" s="86">
        <f t="shared" si="294"/>
        <v>567</v>
      </c>
      <c r="B568" s="113">
        <v>3.4461908652848426E-5</v>
      </c>
      <c r="C568" s="88"/>
      <c r="D568" s="88"/>
      <c r="E568" s="194">
        <f t="shared" si="297"/>
        <v>-5.1068871508446979E-3</v>
      </c>
      <c r="F568" s="89">
        <f t="shared" si="310"/>
        <v>-2.5088654460506568E-3</v>
      </c>
      <c r="G568" s="113">
        <v>0.13071172701194414</v>
      </c>
      <c r="H568" s="88"/>
      <c r="I568" s="84">
        <f t="shared" si="298"/>
        <v>18175.603173035463</v>
      </c>
      <c r="J568" s="84">
        <f t="shared" si="299"/>
        <v>18279.172129430361</v>
      </c>
      <c r="K568" s="84">
        <f t="shared" si="300"/>
        <v>18382.741085825259</v>
      </c>
      <c r="L568" s="84">
        <f t="shared" si="301"/>
        <v>18486.310042220157</v>
      </c>
      <c r="M568" s="108">
        <f>IF(T568&lt;&gt;0,(((G568+1)*('Data Raw'!$N$1007-'Data Raw'!$N$1008)/2+'Data Raw'!$N$1008)*'Data Raw'!$M$1010+'Data Raw'!$M$1009)*AE568+AE568)</f>
        <v>18589.878998615055</v>
      </c>
      <c r="N568" s="84">
        <f t="shared" si="302"/>
        <v>18693.447955009953</v>
      </c>
      <c r="O568" s="84">
        <f t="shared" si="303"/>
        <v>18797.016911404851</v>
      </c>
      <c r="P568" s="84">
        <f t="shared" si="304"/>
        <v>18900.585867799749</v>
      </c>
      <c r="Q568" s="84">
        <f t="shared" si="305"/>
        <v>19004.154824194648</v>
      </c>
      <c r="R568" s="166" t="str">
        <f t="shared" si="311"/>
        <v/>
      </c>
      <c r="S568" s="109">
        <f>'Data Raw'!E610</f>
        <v>18513.78</v>
      </c>
      <c r="T568" s="109">
        <f>'Data Raw'!G610</f>
        <v>18581.11</v>
      </c>
      <c r="U568" s="109">
        <f>'Data Raw'!D610</f>
        <v>18745.82</v>
      </c>
      <c r="V568" s="166">
        <f t="shared" si="312"/>
        <v>1</v>
      </c>
      <c r="W568" s="89">
        <f t="shared" si="295"/>
        <v>8.7689986150544428</v>
      </c>
      <c r="X568" s="89">
        <f t="shared" si="296"/>
        <v>76.89533671082674</v>
      </c>
      <c r="Y568" s="89">
        <f t="shared" si="313"/>
        <v>191.80108178831952</v>
      </c>
      <c r="Z568" s="109">
        <f t="shared" si="306"/>
        <v>232.04000000000087</v>
      </c>
      <c r="AA568" s="89">
        <f t="shared" si="314"/>
        <v>286.27922443936251</v>
      </c>
      <c r="AB568" s="89">
        <f t="shared" si="315"/>
        <v>18348.178769097634</v>
      </c>
      <c r="AC568" s="89">
        <f t="shared" si="318"/>
        <v>18850.221230902367</v>
      </c>
      <c r="AD568" s="89">
        <f t="shared" si="319"/>
        <v>1</v>
      </c>
      <c r="AE568" s="89">
        <f>'Data Raw'!C610</f>
        <v>18599.2</v>
      </c>
      <c r="AF568" s="89"/>
      <c r="AG568" s="89">
        <f t="shared" si="290"/>
        <v>-18.090000000000146</v>
      </c>
      <c r="AH568" s="89">
        <f t="shared" si="291"/>
        <v>-9.3210013849457027</v>
      </c>
      <c r="AI568" s="109">
        <f t="shared" si="292"/>
        <v>-1</v>
      </c>
      <c r="AJ568" s="109">
        <f t="shared" si="307"/>
        <v>50</v>
      </c>
      <c r="AK568" s="88"/>
      <c r="AL568" s="191">
        <f t="shared" si="308"/>
        <v>76.219999999997526</v>
      </c>
      <c r="AM568" s="191" t="str">
        <f t="shared" si="309"/>
        <v/>
      </c>
      <c r="AN568" s="88"/>
      <c r="AO568" s="191"/>
      <c r="AP568" s="191">
        <f t="shared" si="293"/>
        <v>327.24810000000525</v>
      </c>
      <c r="AQ568" s="191">
        <f t="shared" si="316"/>
        <v>144.69002020812803</v>
      </c>
      <c r="AR568" s="191">
        <f t="shared" si="317"/>
        <v>-47.111061580191489</v>
      </c>
      <c r="AS568" s="250">
        <f t="shared" si="320"/>
        <v>0</v>
      </c>
      <c r="AT568" s="250">
        <f t="shared" si="321"/>
        <v>0</v>
      </c>
      <c r="AU568" s="250">
        <f t="shared" si="322"/>
        <v>1</v>
      </c>
      <c r="AV568" s="250">
        <f t="shared" si="323"/>
        <v>0</v>
      </c>
      <c r="AW568" s="250">
        <f t="shared" si="324"/>
        <v>0</v>
      </c>
      <c r="AX568" s="250">
        <f t="shared" si="325"/>
        <v>0</v>
      </c>
      <c r="AY568" s="89"/>
      <c r="AZ568" s="111"/>
      <c r="BA568" s="111"/>
      <c r="BB568" s="111"/>
      <c r="BC568" s="111"/>
      <c r="BD568" s="111"/>
      <c r="BE568" s="111"/>
      <c r="BF568" s="111"/>
      <c r="BG568" s="111"/>
      <c r="BH568" s="89"/>
      <c r="BI568" s="89"/>
      <c r="BJ568" s="89"/>
      <c r="BK568" s="89"/>
      <c r="BL568" s="89"/>
    </row>
    <row r="569" spans="1:64" x14ac:dyDescent="0.25">
      <c r="A569" s="86">
        <f t="shared" si="294"/>
        <v>568</v>
      </c>
      <c r="B569" s="113">
        <v>1.2932947101987138E-4</v>
      </c>
      <c r="C569" s="88"/>
      <c r="D569" s="88"/>
      <c r="E569" s="194">
        <f t="shared" si="297"/>
        <v>9.4867562367022956E-5</v>
      </c>
      <c r="F569" s="89">
        <f t="shared" si="310"/>
        <v>-2.1369035877052741E-3</v>
      </c>
      <c r="G569" s="113">
        <v>0.12977255606993454</v>
      </c>
      <c r="H569" s="88"/>
      <c r="I569" s="84">
        <f t="shared" si="298"/>
        <v>17962.46378970291</v>
      </c>
      <c r="J569" s="84">
        <f t="shared" si="299"/>
        <v>18058.364330597069</v>
      </c>
      <c r="K569" s="84">
        <f t="shared" si="300"/>
        <v>18154.264871491228</v>
      </c>
      <c r="L569" s="84">
        <f t="shared" si="301"/>
        <v>18250.165412385388</v>
      </c>
      <c r="M569" s="108">
        <f>IF(T569&lt;&gt;0,(((G569+1)*('Data Raw'!$N$1007-'Data Raw'!$N$1008)/2+'Data Raw'!$N$1008)*'Data Raw'!$M$1010+'Data Raw'!$M$1009)*AE569+AE569)</f>
        <v>18346.065953279547</v>
      </c>
      <c r="N569" s="84">
        <f t="shared" si="302"/>
        <v>18441.966494173706</v>
      </c>
      <c r="O569" s="84">
        <f t="shared" si="303"/>
        <v>18537.867035067866</v>
      </c>
      <c r="P569" s="84">
        <f t="shared" si="304"/>
        <v>18633.767575962025</v>
      </c>
      <c r="Q569" s="84">
        <f t="shared" si="305"/>
        <v>18729.668116856184</v>
      </c>
      <c r="R569" s="166" t="str">
        <f t="shared" si="311"/>
        <v/>
      </c>
      <c r="S569" s="109">
        <f>'Data Raw'!E611</f>
        <v>18261.849999999999</v>
      </c>
      <c r="T569" s="109">
        <f>'Data Raw'!G611</f>
        <v>18329.3</v>
      </c>
      <c r="U569" s="109">
        <f>'Data Raw'!D611</f>
        <v>18440.96</v>
      </c>
      <c r="V569" s="166">
        <f t="shared" si="312"/>
        <v>1</v>
      </c>
      <c r="W569" s="89">
        <f t="shared" si="295"/>
        <v>16.76595327954783</v>
      </c>
      <c r="X569" s="89">
        <f t="shared" si="296"/>
        <v>281.09718937198062</v>
      </c>
      <c r="Y569" s="89">
        <f t="shared" si="313"/>
        <v>177.68633159120992</v>
      </c>
      <c r="Z569" s="109">
        <f t="shared" si="306"/>
        <v>179.11000000000058</v>
      </c>
      <c r="AA569" s="89">
        <f t="shared" si="314"/>
        <v>270.9693352337394</v>
      </c>
      <c r="AB569" s="89">
        <f t="shared" si="315"/>
        <v>18113.312659226543</v>
      </c>
      <c r="AC569" s="89">
        <f t="shared" si="318"/>
        <v>18599.987340773459</v>
      </c>
      <c r="AD569" s="89">
        <f t="shared" si="319"/>
        <v>1</v>
      </c>
      <c r="AE569" s="89">
        <f>'Data Raw'!C611</f>
        <v>18356.650000000001</v>
      </c>
      <c r="AF569" s="89"/>
      <c r="AG569" s="89">
        <f t="shared" si="290"/>
        <v>-27.350000000002183</v>
      </c>
      <c r="AH569" s="89">
        <f t="shared" si="291"/>
        <v>-10.584046720454353</v>
      </c>
      <c r="AI569" s="109">
        <f t="shared" si="292"/>
        <v>-1</v>
      </c>
      <c r="AJ569" s="109">
        <f t="shared" si="307"/>
        <v>47.95027044707988</v>
      </c>
      <c r="AK569" s="88"/>
      <c r="AL569" s="191">
        <f t="shared" si="308"/>
        <v>18.090000000000146</v>
      </c>
      <c r="AM569" s="191" t="str">
        <f t="shared" si="309"/>
        <v/>
      </c>
      <c r="AN569" s="88"/>
      <c r="AO569" s="191"/>
      <c r="AP569" s="191">
        <f t="shared" si="293"/>
        <v>748.02250000011941</v>
      </c>
      <c r="AQ569" s="191">
        <f t="shared" si="316"/>
        <v>131.65224018500294</v>
      </c>
      <c r="AR569" s="191">
        <f t="shared" si="317"/>
        <v>-46.034091406206983</v>
      </c>
      <c r="AS569" s="250">
        <f t="shared" si="320"/>
        <v>0</v>
      </c>
      <c r="AT569" s="250">
        <f t="shared" si="321"/>
        <v>0</v>
      </c>
      <c r="AU569" s="250">
        <f t="shared" si="322"/>
        <v>1</v>
      </c>
      <c r="AV569" s="250">
        <f t="shared" si="323"/>
        <v>0</v>
      </c>
      <c r="AW569" s="250">
        <f t="shared" si="324"/>
        <v>0</v>
      </c>
      <c r="AX569" s="250">
        <f t="shared" si="325"/>
        <v>0</v>
      </c>
      <c r="AY569" s="89"/>
      <c r="AZ569" s="111"/>
      <c r="BA569" s="111"/>
      <c r="BB569" s="111"/>
      <c r="BC569" s="111"/>
      <c r="BD569" s="111"/>
      <c r="BE569" s="111"/>
      <c r="BF569" s="111"/>
      <c r="BG569" s="111"/>
      <c r="BH569" s="89"/>
      <c r="BI569" s="89"/>
      <c r="BJ569" s="89"/>
      <c r="BK569" s="89"/>
      <c r="BL569" s="89"/>
    </row>
    <row r="570" spans="1:64" x14ac:dyDescent="0.25">
      <c r="A570" s="86">
        <f t="shared" si="294"/>
        <v>569</v>
      </c>
      <c r="B570" s="113">
        <v>4.8100422554647644E-2</v>
      </c>
      <c r="C570" s="88"/>
      <c r="D570" s="88"/>
      <c r="E570" s="194">
        <f t="shared" si="297"/>
        <v>4.7971093083627771E-2</v>
      </c>
      <c r="F570" s="89">
        <f t="shared" si="310"/>
        <v>5.021381651056589E-3</v>
      </c>
      <c r="G570" s="113">
        <v>0.1273206080325518</v>
      </c>
      <c r="H570" s="88"/>
      <c r="I570" s="84">
        <f t="shared" si="298"/>
        <v>17653.796429852104</v>
      </c>
      <c r="J570" s="84">
        <f t="shared" si="299"/>
        <v>17742.639595647706</v>
      </c>
      <c r="K570" s="84">
        <f t="shared" si="300"/>
        <v>17831.482761443312</v>
      </c>
      <c r="L570" s="84">
        <f t="shared" si="301"/>
        <v>17920.325927238915</v>
      </c>
      <c r="M570" s="108">
        <f>IF(T570&lt;&gt;0,(((G570+1)*('Data Raw'!$N$1007-'Data Raw'!$N$1008)/2+'Data Raw'!$N$1008)*'Data Raw'!$M$1010+'Data Raw'!$M$1009)*AE570+AE570)</f>
        <v>18009.169093034521</v>
      </c>
      <c r="N570" s="84">
        <f t="shared" si="302"/>
        <v>18098.012258830127</v>
      </c>
      <c r="O570" s="84">
        <f t="shared" si="303"/>
        <v>18186.85542462573</v>
      </c>
      <c r="P570" s="84">
        <f t="shared" si="304"/>
        <v>18275.698590421336</v>
      </c>
      <c r="Q570" s="84">
        <f t="shared" si="305"/>
        <v>18364.541756216939</v>
      </c>
      <c r="R570" s="166" t="str">
        <f t="shared" si="311"/>
        <v/>
      </c>
      <c r="S570" s="109">
        <f>'Data Raw'!E612</f>
        <v>17900.77</v>
      </c>
      <c r="T570" s="109">
        <f>'Data Raw'!G612</f>
        <v>18326.63</v>
      </c>
      <c r="U570" s="109">
        <f>'Data Raw'!D612</f>
        <v>18399.2</v>
      </c>
      <c r="V570" s="166" t="str">
        <f t="shared" si="312"/>
        <v/>
      </c>
      <c r="W570" s="89">
        <f t="shared" si="295"/>
        <v>-317.46090696547981</v>
      </c>
      <c r="X570" s="89">
        <f t="shared" si="296"/>
        <v>100781.42745134502</v>
      </c>
      <c r="Y570" s="89">
        <f t="shared" si="313"/>
        <v>203.61589260783347</v>
      </c>
      <c r="Z570" s="109">
        <f t="shared" si="306"/>
        <v>498.43000000000029</v>
      </c>
      <c r="AA570" s="89">
        <f t="shared" si="314"/>
        <v>303.46371591463378</v>
      </c>
      <c r="AB570" s="89">
        <f t="shared" si="315"/>
        <v>17792.786065051321</v>
      </c>
      <c r="AC570" s="89">
        <f t="shared" si="318"/>
        <v>18253.43393494868</v>
      </c>
      <c r="AD570" s="89" t="str">
        <f t="shared" si="319"/>
        <v/>
      </c>
      <c r="AE570" s="89">
        <f>'Data Raw'!C612</f>
        <v>18023.11</v>
      </c>
      <c r="AF570" s="89"/>
      <c r="AG570" s="89">
        <f t="shared" si="290"/>
        <v>303.52000000000044</v>
      </c>
      <c r="AH570" s="89">
        <f t="shared" si="291"/>
        <v>-13.940906965479371</v>
      </c>
      <c r="AI570" s="109">
        <f t="shared" si="292"/>
        <v>-1</v>
      </c>
      <c r="AJ570" s="109">
        <f t="shared" si="307"/>
        <v>44.42158289780248</v>
      </c>
      <c r="AK570" s="88"/>
      <c r="AL570" s="191" t="str">
        <f t="shared" si="308"/>
        <v/>
      </c>
      <c r="AM570" s="191">
        <f t="shared" si="309"/>
        <v>-303.52000000000044</v>
      </c>
      <c r="AN570" s="88"/>
      <c r="AO570" s="191"/>
      <c r="AP570" s="191">
        <f t="shared" si="293"/>
        <v>92124.390400000266</v>
      </c>
      <c r="AQ570" s="191">
        <f t="shared" si="316"/>
        <v>150.7486579422249</v>
      </c>
      <c r="AR570" s="191">
        <f t="shared" si="317"/>
        <v>-52.867234665608578</v>
      </c>
      <c r="AS570" s="250">
        <f t="shared" si="320"/>
        <v>0</v>
      </c>
      <c r="AT570" s="250">
        <f t="shared" si="321"/>
        <v>0</v>
      </c>
      <c r="AU570" s="250">
        <f t="shared" si="322"/>
        <v>0</v>
      </c>
      <c r="AV570" s="250">
        <f t="shared" si="323"/>
        <v>0</v>
      </c>
      <c r="AW570" s="250">
        <f t="shared" si="324"/>
        <v>0</v>
      </c>
      <c r="AX570" s="250">
        <f t="shared" si="325"/>
        <v>1</v>
      </c>
      <c r="AY570" s="89"/>
      <c r="AZ570" s="111"/>
      <c r="BA570" s="111"/>
      <c r="BB570" s="111"/>
      <c r="BC570" s="111"/>
      <c r="BD570" s="111"/>
      <c r="BE570" s="111"/>
      <c r="BF570" s="111"/>
      <c r="BG570" s="111"/>
      <c r="BH570" s="89"/>
      <c r="BI570" s="89"/>
      <c r="BJ570" s="89"/>
      <c r="BK570" s="89"/>
      <c r="BL570" s="89"/>
    </row>
    <row r="571" spans="1:64" x14ac:dyDescent="0.25">
      <c r="A571" s="86">
        <f t="shared" si="294"/>
        <v>570</v>
      </c>
      <c r="B571" s="113">
        <v>4.4141555097628508E-2</v>
      </c>
      <c r="C571" s="88"/>
      <c r="D571" s="88"/>
      <c r="E571" s="194">
        <f t="shared" si="297"/>
        <v>-3.9588674570191357E-3</v>
      </c>
      <c r="F571" s="89">
        <f t="shared" si="310"/>
        <v>3.7384889213314854E-3</v>
      </c>
      <c r="G571" s="113">
        <v>0.17054163721398055</v>
      </c>
      <c r="H571" s="88"/>
      <c r="I571" s="84">
        <f t="shared" si="298"/>
        <v>17850.870772634858</v>
      </c>
      <c r="J571" s="84">
        <f t="shared" si="299"/>
        <v>17952.67871893878</v>
      </c>
      <c r="K571" s="84">
        <f t="shared" si="300"/>
        <v>18054.486665242694</v>
      </c>
      <c r="L571" s="84">
        <f t="shared" si="301"/>
        <v>18156.294611546611</v>
      </c>
      <c r="M571" s="108">
        <f>IF(T571&lt;&gt;0,(((G571+1)*('Data Raw'!$N$1007-'Data Raw'!$N$1008)/2+'Data Raw'!$N$1008)*'Data Raw'!$M$1010+'Data Raw'!$M$1009)*AE571+AE571)</f>
        <v>18258.102557850529</v>
      </c>
      <c r="N571" s="84">
        <f t="shared" si="302"/>
        <v>18359.910504154446</v>
      </c>
      <c r="O571" s="84">
        <f t="shared" si="303"/>
        <v>18461.718450458364</v>
      </c>
      <c r="P571" s="84">
        <f t="shared" si="304"/>
        <v>18563.526396762278</v>
      </c>
      <c r="Q571" s="84">
        <f t="shared" si="305"/>
        <v>18665.334343066199</v>
      </c>
      <c r="R571" s="166" t="str">
        <f t="shared" si="311"/>
        <v/>
      </c>
      <c r="S571" s="109">
        <f>'Data Raw'!E613</f>
        <v>17936.43</v>
      </c>
      <c r="T571" s="109">
        <f>'Data Raw'!G613</f>
        <v>17950.849999999999</v>
      </c>
      <c r="U571" s="109">
        <f>'Data Raw'!D613</f>
        <v>18336.41</v>
      </c>
      <c r="V571" s="166" t="str">
        <f t="shared" si="312"/>
        <v/>
      </c>
      <c r="W571" s="89">
        <f t="shared" si="295"/>
        <v>307.25255785053014</v>
      </c>
      <c r="X571" s="89">
        <f t="shared" si="296"/>
        <v>94404.134305693369</v>
      </c>
      <c r="Y571" s="89">
        <f t="shared" si="313"/>
        <v>221.41129298873432</v>
      </c>
      <c r="Z571" s="109">
        <f t="shared" si="306"/>
        <v>399.97999999999956</v>
      </c>
      <c r="AA571" s="89">
        <f t="shared" si="314"/>
        <v>317.25175649825746</v>
      </c>
      <c r="AB571" s="89">
        <f t="shared" si="315"/>
        <v>17951.03584147256</v>
      </c>
      <c r="AC571" s="89">
        <f t="shared" si="318"/>
        <v>18466.924158527439</v>
      </c>
      <c r="AD571" s="89" t="str">
        <f t="shared" si="319"/>
        <v/>
      </c>
      <c r="AE571" s="89">
        <f>'Data Raw'!C613</f>
        <v>18208.98</v>
      </c>
      <c r="AF571" s="89"/>
      <c r="AG571" s="89">
        <f t="shared" si="290"/>
        <v>-258.13000000000102</v>
      </c>
      <c r="AH571" s="89">
        <f t="shared" si="291"/>
        <v>49.12255785052912</v>
      </c>
      <c r="AI571" s="109">
        <f t="shared" si="292"/>
        <v>1</v>
      </c>
      <c r="AJ571" s="109">
        <f t="shared" si="307"/>
        <v>50</v>
      </c>
      <c r="AK571" s="88"/>
      <c r="AL571" s="191" t="str">
        <f t="shared" si="308"/>
        <v/>
      </c>
      <c r="AM571" s="191">
        <f t="shared" si="309"/>
        <v>-258.13000000000102</v>
      </c>
      <c r="AN571" s="88"/>
      <c r="AO571" s="191"/>
      <c r="AP571" s="191">
        <f t="shared" si="293"/>
        <v>66631.096900000528</v>
      </c>
      <c r="AQ571" s="191">
        <f t="shared" si="316"/>
        <v>162.67991817086667</v>
      </c>
      <c r="AR571" s="191">
        <f t="shared" si="317"/>
        <v>-58.731374817867646</v>
      </c>
      <c r="AS571" s="250">
        <f t="shared" si="320"/>
        <v>1</v>
      </c>
      <c r="AT571" s="250">
        <f t="shared" si="321"/>
        <v>0</v>
      </c>
      <c r="AU571" s="250">
        <f t="shared" si="322"/>
        <v>0</v>
      </c>
      <c r="AV571" s="250">
        <f t="shared" si="323"/>
        <v>0</v>
      </c>
      <c r="AW571" s="250">
        <f t="shared" si="324"/>
        <v>0</v>
      </c>
      <c r="AX571" s="250">
        <f t="shared" si="325"/>
        <v>0</v>
      </c>
      <c r="AY571" s="89"/>
      <c r="AZ571" s="111"/>
      <c r="BA571" s="111"/>
      <c r="BB571" s="111"/>
      <c r="BC571" s="111"/>
      <c r="BD571" s="111"/>
      <c r="BE571" s="111"/>
      <c r="BF571" s="111"/>
      <c r="BG571" s="111"/>
      <c r="BH571" s="89"/>
      <c r="BI571" s="89"/>
      <c r="BJ571" s="89"/>
      <c r="BK571" s="89"/>
      <c r="BL571" s="89"/>
    </row>
    <row r="572" spans="1:64" x14ac:dyDescent="0.25">
      <c r="A572" s="86">
        <f t="shared" si="294"/>
        <v>571</v>
      </c>
      <c r="B572" s="113">
        <v>1.298523770297085E-2</v>
      </c>
      <c r="C572" s="88"/>
      <c r="D572" s="88"/>
      <c r="E572" s="194">
        <f t="shared" si="297"/>
        <v>-3.1156317394657657E-2</v>
      </c>
      <c r="F572" s="89">
        <f t="shared" si="310"/>
        <v>-1.2464834095241061E-3</v>
      </c>
      <c r="G572" s="113">
        <v>0.12835378561023283</v>
      </c>
      <c r="H572" s="88"/>
      <c r="I572" s="84">
        <f t="shared" si="298"/>
        <v>17343.357141412958</v>
      </c>
      <c r="J572" s="84">
        <f t="shared" si="299"/>
        <v>17454.062787907325</v>
      </c>
      <c r="K572" s="84">
        <f t="shared" si="300"/>
        <v>17564.768434401693</v>
      </c>
      <c r="L572" s="84">
        <f t="shared" si="301"/>
        <v>17675.47408089606</v>
      </c>
      <c r="M572" s="108">
        <f>IF(T572&lt;&gt;0,(((G572+1)*('Data Raw'!$N$1007-'Data Raw'!$N$1008)/2+'Data Raw'!$N$1008)*'Data Raw'!$M$1010+'Data Raw'!$M$1009)*AE572+AE572)</f>
        <v>17786.179727390427</v>
      </c>
      <c r="N572" s="84">
        <f t="shared" si="302"/>
        <v>17896.885373884794</v>
      </c>
      <c r="O572" s="84">
        <f t="shared" si="303"/>
        <v>18007.591020379161</v>
      </c>
      <c r="P572" s="84">
        <f t="shared" si="304"/>
        <v>18118.296666873528</v>
      </c>
      <c r="Q572" s="84">
        <f t="shared" si="305"/>
        <v>18229.002313367895</v>
      </c>
      <c r="R572" s="166" t="str">
        <f t="shared" si="311"/>
        <v/>
      </c>
      <c r="S572" s="109">
        <f>'Data Raw'!E614</f>
        <v>17587.38</v>
      </c>
      <c r="T572" s="109">
        <f>'Data Raw'!G614</f>
        <v>17623.29</v>
      </c>
      <c r="U572" s="109">
        <f>'Data Raw'!D614</f>
        <v>17867.66</v>
      </c>
      <c r="V572" s="166">
        <f t="shared" si="312"/>
        <v>1</v>
      </c>
      <c r="W572" s="89">
        <f t="shared" si="295"/>
        <v>162.88972739042583</v>
      </c>
      <c r="X572" s="89">
        <f t="shared" si="296"/>
        <v>26533.063289327245</v>
      </c>
      <c r="Y572" s="89">
        <f t="shared" si="313"/>
        <v>214.03298386229639</v>
      </c>
      <c r="Z572" s="109">
        <f t="shared" si="306"/>
        <v>280.27999999999884</v>
      </c>
      <c r="AA572" s="89">
        <f t="shared" si="314"/>
        <v>311.97007699850622</v>
      </c>
      <c r="AB572" s="89">
        <f t="shared" si="315"/>
        <v>17528.806006976483</v>
      </c>
      <c r="AC572" s="89">
        <f t="shared" si="318"/>
        <v>18068.133993023519</v>
      </c>
      <c r="AD572" s="89">
        <f t="shared" si="319"/>
        <v>1</v>
      </c>
      <c r="AE572" s="89">
        <f>'Data Raw'!C614</f>
        <v>17798.47</v>
      </c>
      <c r="AF572" s="89"/>
      <c r="AG572" s="89">
        <f t="shared" si="290"/>
        <v>-175.18000000000029</v>
      </c>
      <c r="AH572" s="89">
        <f t="shared" si="291"/>
        <v>-12.290272609574458</v>
      </c>
      <c r="AI572" s="109">
        <f t="shared" si="292"/>
        <v>-1</v>
      </c>
      <c r="AJ572" s="109">
        <f t="shared" si="307"/>
        <v>50</v>
      </c>
      <c r="AK572" s="88"/>
      <c r="AL572" s="191">
        <f t="shared" si="308"/>
        <v>258.13000000000102</v>
      </c>
      <c r="AM572" s="191" t="str">
        <f t="shared" si="309"/>
        <v/>
      </c>
      <c r="AN572" s="88"/>
      <c r="AO572" s="191"/>
      <c r="AP572" s="191">
        <f t="shared" si="293"/>
        <v>30688.032400000102</v>
      </c>
      <c r="AQ572" s="191">
        <f t="shared" si="316"/>
        <v>164.06881615188152</v>
      </c>
      <c r="AR572" s="191">
        <f t="shared" si="317"/>
        <v>-49.96416771041487</v>
      </c>
      <c r="AS572" s="250">
        <f t="shared" si="320"/>
        <v>0</v>
      </c>
      <c r="AT572" s="250">
        <f t="shared" si="321"/>
        <v>0</v>
      </c>
      <c r="AU572" s="250">
        <f t="shared" si="322"/>
        <v>1</v>
      </c>
      <c r="AV572" s="250">
        <f t="shared" si="323"/>
        <v>0</v>
      </c>
      <c r="AW572" s="250">
        <f t="shared" si="324"/>
        <v>0</v>
      </c>
      <c r="AX572" s="250">
        <f t="shared" si="325"/>
        <v>0</v>
      </c>
      <c r="AY572" s="89"/>
      <c r="AZ572" s="111"/>
      <c r="BA572" s="111"/>
      <c r="BB572" s="111"/>
      <c r="BC572" s="111"/>
      <c r="BD572" s="111"/>
      <c r="BE572" s="111"/>
      <c r="BF572" s="111"/>
      <c r="BG572" s="111"/>
      <c r="BH572" s="89"/>
      <c r="BI572" s="89"/>
      <c r="BJ572" s="89"/>
      <c r="BK572" s="89"/>
      <c r="BL572" s="89"/>
    </row>
    <row r="573" spans="1:64" x14ac:dyDescent="0.25">
      <c r="A573" s="86">
        <f t="shared" si="294"/>
        <v>572</v>
      </c>
      <c r="B573" s="113">
        <v>1.8690982985545879E-2</v>
      </c>
      <c r="C573" s="88"/>
      <c r="D573" s="88"/>
      <c r="E573" s="194">
        <f t="shared" si="297"/>
        <v>5.7057452825750293E-3</v>
      </c>
      <c r="F573" s="89">
        <f t="shared" si="310"/>
        <v>-2.533078820813725E-4</v>
      </c>
      <c r="G573" s="113">
        <v>0.10550386065437756</v>
      </c>
      <c r="H573" s="88"/>
      <c r="I573" s="84">
        <f t="shared" si="298"/>
        <v>17169.236496674308</v>
      </c>
      <c r="J573" s="84">
        <f t="shared" si="299"/>
        <v>17276.252988605458</v>
      </c>
      <c r="K573" s="84">
        <f t="shared" si="300"/>
        <v>17383.269480536605</v>
      </c>
      <c r="L573" s="84">
        <f t="shared" si="301"/>
        <v>17490.285972467755</v>
      </c>
      <c r="M573" s="108">
        <f>IF(T573&lt;&gt;0,(((G573+1)*('Data Raw'!$N$1007-'Data Raw'!$N$1008)/2+'Data Raw'!$N$1008)*'Data Raw'!$M$1010+'Data Raw'!$M$1009)*AE573+AE573)</f>
        <v>17597.302464398901</v>
      </c>
      <c r="N573" s="84">
        <f t="shared" si="302"/>
        <v>17704.318956330048</v>
      </c>
      <c r="O573" s="84">
        <f t="shared" si="303"/>
        <v>17811.335448261198</v>
      </c>
      <c r="P573" s="84">
        <f t="shared" si="304"/>
        <v>17918.351940192344</v>
      </c>
      <c r="Q573" s="84">
        <f t="shared" si="305"/>
        <v>18025.368432123494</v>
      </c>
      <c r="R573" s="166" t="str">
        <f t="shared" si="311"/>
        <v/>
      </c>
      <c r="S573" s="109">
        <f>'Data Raw'!E615</f>
        <v>17573.7</v>
      </c>
      <c r="T573" s="109">
        <f>'Data Raw'!G615</f>
        <v>17791.009999999998</v>
      </c>
      <c r="U573" s="109">
        <f>'Data Raw'!D615</f>
        <v>17965.259999999998</v>
      </c>
      <c r="V573" s="166" t="str">
        <f t="shared" si="312"/>
        <v/>
      </c>
      <c r="W573" s="89">
        <f t="shared" si="295"/>
        <v>-193.70753560109733</v>
      </c>
      <c r="X573" s="89">
        <f t="shared" si="296"/>
        <v>37522.609348650389</v>
      </c>
      <c r="Y573" s="89">
        <f t="shared" si="313"/>
        <v>211.24911443081959</v>
      </c>
      <c r="Z573" s="109">
        <f t="shared" si="306"/>
        <v>391.55999999999767</v>
      </c>
      <c r="AA573" s="89">
        <f t="shared" si="314"/>
        <v>323.3400659987193</v>
      </c>
      <c r="AB573" s="89">
        <f t="shared" si="315"/>
        <v>17376.685434551269</v>
      </c>
      <c r="AC573" s="89">
        <f t="shared" si="318"/>
        <v>17907.034565448732</v>
      </c>
      <c r="AD573" s="89">
        <f t="shared" si="319"/>
        <v>1</v>
      </c>
      <c r="AE573" s="89">
        <f>'Data Raw'!C615</f>
        <v>17641.86</v>
      </c>
      <c r="AF573" s="89"/>
      <c r="AG573" s="89">
        <f t="shared" si="290"/>
        <v>149.14999999999782</v>
      </c>
      <c r="AH573" s="89">
        <f t="shared" si="291"/>
        <v>-44.557535601099516</v>
      </c>
      <c r="AI573" s="109">
        <f t="shared" si="292"/>
        <v>-1</v>
      </c>
      <c r="AJ573" s="109">
        <f t="shared" si="307"/>
        <v>50</v>
      </c>
      <c r="AK573" s="88"/>
      <c r="AL573" s="191" t="str">
        <f t="shared" si="308"/>
        <v/>
      </c>
      <c r="AM573" s="191">
        <f t="shared" si="309"/>
        <v>-149.14999999999782</v>
      </c>
      <c r="AN573" s="88"/>
      <c r="AO573" s="191"/>
      <c r="AP573" s="191">
        <f t="shared" si="293"/>
        <v>22245.722499999349</v>
      </c>
      <c r="AQ573" s="191">
        <f t="shared" si="316"/>
        <v>162.41116991278335</v>
      </c>
      <c r="AR573" s="191">
        <f t="shared" si="317"/>
        <v>-48.837944518036238</v>
      </c>
      <c r="AS573" s="250">
        <f t="shared" si="320"/>
        <v>0</v>
      </c>
      <c r="AT573" s="250">
        <f t="shared" si="321"/>
        <v>0</v>
      </c>
      <c r="AU573" s="250">
        <f t="shared" si="322"/>
        <v>0</v>
      </c>
      <c r="AV573" s="250">
        <f t="shared" si="323"/>
        <v>1</v>
      </c>
      <c r="AW573" s="250">
        <f t="shared" si="324"/>
        <v>0</v>
      </c>
      <c r="AX573" s="250">
        <f t="shared" si="325"/>
        <v>0</v>
      </c>
      <c r="AY573" s="89"/>
      <c r="AZ573" s="111"/>
      <c r="BA573" s="111"/>
      <c r="BB573" s="111"/>
      <c r="BC573" s="111"/>
      <c r="BD573" s="111"/>
      <c r="BE573" s="111"/>
      <c r="BF573" s="111"/>
      <c r="BG573" s="111"/>
      <c r="BH573" s="89"/>
      <c r="BI573" s="89"/>
      <c r="BJ573" s="89"/>
      <c r="BK573" s="89"/>
      <c r="BL573" s="89"/>
    </row>
    <row r="574" spans="1:64" x14ac:dyDescent="0.25">
      <c r="A574" s="86">
        <f t="shared" si="294"/>
        <v>573</v>
      </c>
      <c r="B574" s="113">
        <v>3.8092938724365736E-3</v>
      </c>
      <c r="C574" s="88"/>
      <c r="D574" s="88"/>
      <c r="E574" s="194">
        <f t="shared" si="297"/>
        <v>-1.4881689113109307E-2</v>
      </c>
      <c r="F574" s="89">
        <f t="shared" si="310"/>
        <v>-2.3430766293710773E-3</v>
      </c>
      <c r="G574" s="113">
        <v>0.13352542433208228</v>
      </c>
      <c r="H574" s="88"/>
      <c r="I574" s="84">
        <f t="shared" si="298"/>
        <v>17335.373920143389</v>
      </c>
      <c r="J574" s="84">
        <f t="shared" si="299"/>
        <v>17440.998477358797</v>
      </c>
      <c r="K574" s="84">
        <f t="shared" si="300"/>
        <v>17546.623034574208</v>
      </c>
      <c r="L574" s="84">
        <f t="shared" si="301"/>
        <v>17652.247591789615</v>
      </c>
      <c r="M574" s="108">
        <f>IF(T574&lt;&gt;0,(((G574+1)*('Data Raw'!$N$1007-'Data Raw'!$N$1008)/2+'Data Raw'!$N$1008)*'Data Raw'!$M$1010+'Data Raw'!$M$1009)*AE574+AE574)</f>
        <v>17757.872149005027</v>
      </c>
      <c r="N574" s="84">
        <f t="shared" si="302"/>
        <v>17863.496706220438</v>
      </c>
      <c r="O574" s="84">
        <f t="shared" si="303"/>
        <v>17969.121263435845</v>
      </c>
      <c r="P574" s="84">
        <f t="shared" si="304"/>
        <v>18074.745820651257</v>
      </c>
      <c r="Q574" s="84">
        <f t="shared" si="305"/>
        <v>18180.370377866664</v>
      </c>
      <c r="R574" s="166" t="str">
        <f t="shared" si="311"/>
        <v/>
      </c>
      <c r="S574" s="109">
        <f>'Data Raw'!E616</f>
        <v>17730.79</v>
      </c>
      <c r="T574" s="109">
        <f>'Data Raw'!G616</f>
        <v>17845.919999999998</v>
      </c>
      <c r="U574" s="109">
        <f>'Data Raw'!D616</f>
        <v>18000.53</v>
      </c>
      <c r="V574" s="166" t="str">
        <f t="shared" si="312"/>
        <v/>
      </c>
      <c r="W574" s="89">
        <f t="shared" si="295"/>
        <v>-88.047850994971668</v>
      </c>
      <c r="X574" s="89">
        <f t="shared" si="296"/>
        <v>7752.4240648327332</v>
      </c>
      <c r="Y574" s="89">
        <f t="shared" si="313"/>
        <v>198.38978737816183</v>
      </c>
      <c r="Z574" s="109">
        <f t="shared" si="306"/>
        <v>269.73999999999796</v>
      </c>
      <c r="AA574" s="89">
        <f t="shared" si="314"/>
        <v>315.6829137131877</v>
      </c>
      <c r="AB574" s="89">
        <f t="shared" si="315"/>
        <v>17487.920943901088</v>
      </c>
      <c r="AC574" s="89">
        <f t="shared" si="318"/>
        <v>18037.599056098908</v>
      </c>
      <c r="AD574" s="89">
        <f t="shared" si="319"/>
        <v>1</v>
      </c>
      <c r="AE574" s="89">
        <f>'Data Raw'!C616</f>
        <v>17762.759999999998</v>
      </c>
      <c r="AF574" s="89"/>
      <c r="AG574" s="89">
        <f t="shared" si="290"/>
        <v>83.159999999999854</v>
      </c>
      <c r="AH574" s="89">
        <f t="shared" si="291"/>
        <v>-4.8878509949718136</v>
      </c>
      <c r="AI574" s="109">
        <f t="shared" si="292"/>
        <v>-1</v>
      </c>
      <c r="AJ574" s="109">
        <f t="shared" si="307"/>
        <v>50</v>
      </c>
      <c r="AK574" s="88"/>
      <c r="AL574" s="191" t="str">
        <f t="shared" si="308"/>
        <v/>
      </c>
      <c r="AM574" s="191">
        <f t="shared" si="309"/>
        <v>-83.159999999999854</v>
      </c>
      <c r="AN574" s="88"/>
      <c r="AO574" s="191"/>
      <c r="AP574" s="191">
        <f t="shared" si="293"/>
        <v>6915.5855999999758</v>
      </c>
      <c r="AQ574" s="191">
        <f t="shared" si="316"/>
        <v>153.60548436691852</v>
      </c>
      <c r="AR574" s="191">
        <f t="shared" si="317"/>
        <v>-44.78430301124331</v>
      </c>
      <c r="AS574" s="250">
        <f t="shared" si="320"/>
        <v>0</v>
      </c>
      <c r="AT574" s="250">
        <f t="shared" si="321"/>
        <v>0</v>
      </c>
      <c r="AU574" s="250">
        <f t="shared" si="322"/>
        <v>0</v>
      </c>
      <c r="AV574" s="250">
        <f t="shared" si="323"/>
        <v>1</v>
      </c>
      <c r="AW574" s="250">
        <f t="shared" si="324"/>
        <v>0</v>
      </c>
      <c r="AX574" s="250">
        <f t="shared" si="325"/>
        <v>0</v>
      </c>
      <c r="AY574" s="89"/>
      <c r="AZ574" s="111"/>
      <c r="BA574" s="111"/>
      <c r="BB574" s="111"/>
      <c r="BC574" s="111"/>
      <c r="BD574" s="111"/>
      <c r="BE574" s="111"/>
      <c r="BF574" s="111"/>
      <c r="BG574" s="111"/>
      <c r="BH574" s="89"/>
      <c r="BI574" s="89"/>
      <c r="BJ574" s="89"/>
      <c r="BK574" s="89"/>
      <c r="BL574" s="89"/>
    </row>
    <row r="575" spans="1:64" x14ac:dyDescent="0.25">
      <c r="A575" s="86">
        <f t="shared" si="294"/>
        <v>574</v>
      </c>
      <c r="B575" s="113">
        <v>2.0355741633887838E-2</v>
      </c>
      <c r="C575" s="88"/>
      <c r="D575" s="88"/>
      <c r="E575" s="194">
        <f t="shared" si="297"/>
        <v>1.6546447761451265E-2</v>
      </c>
      <c r="F575" s="89">
        <f t="shared" si="310"/>
        <v>3.5542685503211482E-4</v>
      </c>
      <c r="G575" s="113">
        <v>0.14613438947776577</v>
      </c>
      <c r="H575" s="88"/>
      <c r="I575" s="84">
        <f t="shared" si="298"/>
        <v>17609.219888550459</v>
      </c>
      <c r="J575" s="84">
        <f t="shared" si="299"/>
        <v>17708.414782239539</v>
      </c>
      <c r="K575" s="84">
        <f t="shared" si="300"/>
        <v>17807.609675928619</v>
      </c>
      <c r="L575" s="84">
        <f t="shared" si="301"/>
        <v>17906.8045696177</v>
      </c>
      <c r="M575" s="108">
        <f>IF(T575&lt;&gt;0,(((G575+1)*('Data Raw'!$N$1007-'Data Raw'!$N$1008)/2+'Data Raw'!$N$1008)*'Data Raw'!$M$1010+'Data Raw'!$M$1009)*AE575+AE575)</f>
        <v>18005.99946330678</v>
      </c>
      <c r="N575" s="84">
        <f t="shared" si="302"/>
        <v>18105.19435699586</v>
      </c>
      <c r="O575" s="84">
        <f t="shared" si="303"/>
        <v>18204.389250684941</v>
      </c>
      <c r="P575" s="84">
        <f t="shared" si="304"/>
        <v>18303.584144374021</v>
      </c>
      <c r="Q575" s="84">
        <f t="shared" si="305"/>
        <v>18402.779038063101</v>
      </c>
      <c r="R575" s="166" t="str">
        <f t="shared" si="311"/>
        <v/>
      </c>
      <c r="S575" s="109">
        <f>'Data Raw'!E617</f>
        <v>17945.009999999998</v>
      </c>
      <c r="T575" s="109">
        <f>'Data Raw'!G617</f>
        <v>18212.169999999998</v>
      </c>
      <c r="U575" s="109">
        <f>'Data Raw'!D617</f>
        <v>18272.95</v>
      </c>
      <c r="V575" s="166">
        <f t="shared" si="312"/>
        <v>1</v>
      </c>
      <c r="W575" s="89">
        <f t="shared" si="295"/>
        <v>-206.17053669321831</v>
      </c>
      <c r="X575" s="89">
        <f t="shared" si="296"/>
        <v>42506.29020036968</v>
      </c>
      <c r="Y575" s="89">
        <f t="shared" si="313"/>
        <v>199.51990112556379</v>
      </c>
      <c r="Z575" s="109">
        <f t="shared" si="306"/>
        <v>327.94000000000233</v>
      </c>
      <c r="AA575" s="89">
        <f t="shared" si="314"/>
        <v>317.43392603987547</v>
      </c>
      <c r="AB575" s="89">
        <f t="shared" si="315"/>
        <v>17724.399523343789</v>
      </c>
      <c r="AC575" s="89">
        <f t="shared" si="318"/>
        <v>18261.06047665621</v>
      </c>
      <c r="AD575" s="89">
        <f t="shared" si="319"/>
        <v>1</v>
      </c>
      <c r="AE575" s="89">
        <f>'Data Raw'!C617</f>
        <v>17992.73</v>
      </c>
      <c r="AF575" s="89"/>
      <c r="AG575" s="89">
        <f t="shared" si="290"/>
        <v>219.43999999999869</v>
      </c>
      <c r="AH575" s="89">
        <f t="shared" si="291"/>
        <v>13.269463306780381</v>
      </c>
      <c r="AI575" s="109">
        <f t="shared" si="292"/>
        <v>1</v>
      </c>
      <c r="AJ575" s="109">
        <f t="shared" si="307"/>
        <v>49.597446844540457</v>
      </c>
      <c r="AK575" s="88"/>
      <c r="AL575" s="191">
        <f t="shared" si="308"/>
        <v>83.159999999999854</v>
      </c>
      <c r="AM575" s="191" t="str">
        <f t="shared" si="309"/>
        <v/>
      </c>
      <c r="AN575" s="88"/>
      <c r="AO575" s="191"/>
      <c r="AP575" s="191">
        <f t="shared" si="293"/>
        <v>48153.913599999425</v>
      </c>
      <c r="AQ575" s="191">
        <f t="shared" si="316"/>
        <v>160.92043054837188</v>
      </c>
      <c r="AR575" s="191">
        <f t="shared" si="317"/>
        <v>-38.599470577191909</v>
      </c>
      <c r="AS575" s="250">
        <f t="shared" si="320"/>
        <v>0</v>
      </c>
      <c r="AT575" s="250">
        <f t="shared" si="321"/>
        <v>0</v>
      </c>
      <c r="AU575" s="250">
        <f t="shared" si="322"/>
        <v>0</v>
      </c>
      <c r="AV575" s="250">
        <f t="shared" si="323"/>
        <v>0</v>
      </c>
      <c r="AW575" s="250">
        <f t="shared" si="324"/>
        <v>1</v>
      </c>
      <c r="AX575" s="250">
        <f t="shared" si="325"/>
        <v>0</v>
      </c>
      <c r="AY575" s="89"/>
      <c r="AZ575" s="111"/>
      <c r="BA575" s="111"/>
      <c r="BB575" s="111"/>
      <c r="BC575" s="111"/>
      <c r="BD575" s="111"/>
      <c r="BE575" s="111"/>
      <c r="BF575" s="111"/>
      <c r="BG575" s="111"/>
      <c r="BH575" s="89"/>
      <c r="BI575" s="89"/>
      <c r="BJ575" s="89"/>
      <c r="BK575" s="89"/>
      <c r="BL575" s="89"/>
    </row>
    <row r="576" spans="1:64" x14ac:dyDescent="0.25">
      <c r="A576" s="86">
        <f t="shared" si="294"/>
        <v>575</v>
      </c>
      <c r="B576" s="113">
        <v>3.6683914216901966E-4</v>
      </c>
      <c r="C576" s="88"/>
      <c r="D576" s="88"/>
      <c r="E576" s="194">
        <f t="shared" si="297"/>
        <v>-1.9988902491718818E-2</v>
      </c>
      <c r="F576" s="89">
        <f t="shared" si="310"/>
        <v>-2.5509059087894474E-3</v>
      </c>
      <c r="G576" s="113">
        <v>0.17425793408159765</v>
      </c>
      <c r="H576" s="88"/>
      <c r="I576" s="84">
        <f t="shared" si="298"/>
        <v>17692.604052210983</v>
      </c>
      <c r="J576" s="84">
        <f t="shared" si="299"/>
        <v>17792.364002773767</v>
      </c>
      <c r="K576" s="84">
        <f t="shared" si="300"/>
        <v>17892.123953336548</v>
      </c>
      <c r="L576" s="84">
        <f t="shared" si="301"/>
        <v>17991.883903899332</v>
      </c>
      <c r="M576" s="108">
        <f>IF(T576&lt;&gt;0,(((G576+1)*('Data Raw'!$N$1007-'Data Raw'!$N$1008)/2+'Data Raw'!$N$1008)*'Data Raw'!$M$1010+'Data Raw'!$M$1009)*AE576+AE576)</f>
        <v>18091.643854462112</v>
      </c>
      <c r="N576" s="84">
        <f t="shared" si="302"/>
        <v>18191.403805024893</v>
      </c>
      <c r="O576" s="84">
        <f t="shared" si="303"/>
        <v>18291.163755587677</v>
      </c>
      <c r="P576" s="84">
        <f t="shared" si="304"/>
        <v>18390.923706150457</v>
      </c>
      <c r="Q576" s="84">
        <f t="shared" si="305"/>
        <v>18490.683656713241</v>
      </c>
      <c r="R576" s="166" t="str">
        <f t="shared" si="311"/>
        <v/>
      </c>
      <c r="S576" s="109">
        <f>'Data Raw'!E618</f>
        <v>17969.41</v>
      </c>
      <c r="T576" s="109">
        <f>'Data Raw'!G618</f>
        <v>18119.39</v>
      </c>
      <c r="U576" s="109">
        <f>'Data Raw'!D618</f>
        <v>18137.650000000001</v>
      </c>
      <c r="V576" s="166">
        <f t="shared" si="312"/>
        <v>1</v>
      </c>
      <c r="W576" s="89">
        <f t="shared" si="295"/>
        <v>-27.74614553788706</v>
      </c>
      <c r="X576" s="89">
        <f t="shared" si="296"/>
        <v>769.84859220960993</v>
      </c>
      <c r="Y576" s="89">
        <f t="shared" si="313"/>
        <v>185.01698542224176</v>
      </c>
      <c r="Z576" s="109">
        <f t="shared" si="306"/>
        <v>168.2400000000016</v>
      </c>
      <c r="AA576" s="89">
        <f t="shared" si="314"/>
        <v>296.12050803417924</v>
      </c>
      <c r="AB576" s="89">
        <f t="shared" si="315"/>
        <v>17767.781162866104</v>
      </c>
      <c r="AC576" s="89">
        <f t="shared" si="318"/>
        <v>18307.418837133893</v>
      </c>
      <c r="AD576" s="89">
        <f t="shared" si="319"/>
        <v>1</v>
      </c>
      <c r="AE576" s="89">
        <f>'Data Raw'!C618</f>
        <v>18037.599999999999</v>
      </c>
      <c r="AF576" s="89"/>
      <c r="AG576" s="89">
        <f t="shared" si="290"/>
        <v>81.790000000000873</v>
      </c>
      <c r="AH576" s="89">
        <f t="shared" si="291"/>
        <v>54.043854462113813</v>
      </c>
      <c r="AI576" s="109">
        <f t="shared" si="292"/>
        <v>1</v>
      </c>
      <c r="AJ576" s="109">
        <f t="shared" si="307"/>
        <v>49.879975281390948</v>
      </c>
      <c r="AK576" s="88"/>
      <c r="AL576" s="191">
        <f t="shared" si="308"/>
        <v>219.43999999999869</v>
      </c>
      <c r="AM576" s="191" t="str">
        <f t="shared" si="309"/>
        <v/>
      </c>
      <c r="AN576" s="88"/>
      <c r="AO576" s="191"/>
      <c r="AP576" s="191">
        <f t="shared" si="293"/>
        <v>6689.6041000001433</v>
      </c>
      <c r="AQ576" s="191">
        <f t="shared" si="316"/>
        <v>152.12816048744179</v>
      </c>
      <c r="AR576" s="191">
        <f t="shared" si="317"/>
        <v>-32.88882493479997</v>
      </c>
      <c r="AS576" s="250">
        <f t="shared" si="320"/>
        <v>0</v>
      </c>
      <c r="AT576" s="250">
        <f t="shared" si="321"/>
        <v>0</v>
      </c>
      <c r="AU576" s="250">
        <f t="shared" si="322"/>
        <v>0</v>
      </c>
      <c r="AV576" s="250">
        <f t="shared" si="323"/>
        <v>1</v>
      </c>
      <c r="AW576" s="250">
        <f t="shared" si="324"/>
        <v>0</v>
      </c>
      <c r="AX576" s="250">
        <f t="shared" si="325"/>
        <v>0</v>
      </c>
      <c r="AY576" s="89"/>
      <c r="AZ576" s="111"/>
      <c r="BA576" s="111"/>
      <c r="BB576" s="111"/>
      <c r="BC576" s="111"/>
      <c r="BD576" s="111"/>
      <c r="BE576" s="111"/>
      <c r="BF576" s="111"/>
      <c r="BG576" s="111"/>
      <c r="BH576" s="89"/>
      <c r="BI576" s="89"/>
      <c r="BJ576" s="89"/>
      <c r="BK576" s="89"/>
      <c r="BL576" s="89"/>
    </row>
    <row r="577" spans="1:64" x14ac:dyDescent="0.25">
      <c r="A577" s="86">
        <f t="shared" si="294"/>
        <v>576</v>
      </c>
      <c r="B577" s="113">
        <v>9.1692626693804985E-2</v>
      </c>
      <c r="C577" s="88"/>
      <c r="D577" s="88"/>
      <c r="E577" s="194">
        <f t="shared" si="297"/>
        <v>9.1325787551635965E-2</v>
      </c>
      <c r="F577" s="89">
        <f t="shared" si="310"/>
        <v>1.0860050299842754E-2</v>
      </c>
      <c r="G577" s="113">
        <v>0.17865973351663694</v>
      </c>
      <c r="H577" s="88"/>
      <c r="I577" s="84">
        <f t="shared" si="298"/>
        <v>18211.079383611472</v>
      </c>
      <c r="J577" s="84">
        <f t="shared" si="299"/>
        <v>18303.587876322588</v>
      </c>
      <c r="K577" s="84">
        <f t="shared" si="300"/>
        <v>18396.096369033712</v>
      </c>
      <c r="L577" s="84">
        <f t="shared" si="301"/>
        <v>18488.604861744832</v>
      </c>
      <c r="M577" s="108">
        <f>IF(T577&lt;&gt;0,(((G577+1)*('Data Raw'!$N$1007-'Data Raw'!$N$1008)/2+'Data Raw'!$N$1008)*'Data Raw'!$M$1010+'Data Raw'!$M$1009)*AE577+AE577)</f>
        <v>18581.113354455953</v>
      </c>
      <c r="N577" s="84">
        <f t="shared" si="302"/>
        <v>18673.621847167073</v>
      </c>
      <c r="O577" s="84">
        <f t="shared" si="303"/>
        <v>18766.130339878193</v>
      </c>
      <c r="P577" s="84">
        <f t="shared" si="304"/>
        <v>18858.638832589317</v>
      </c>
      <c r="Q577" s="84">
        <f t="shared" si="305"/>
        <v>18951.147325300433</v>
      </c>
      <c r="R577" s="166" t="str">
        <f t="shared" si="311"/>
        <v/>
      </c>
      <c r="S577" s="109">
        <f>'Data Raw'!E619</f>
        <v>18113.23</v>
      </c>
      <c r="T577" s="109">
        <f>'Data Raw'!G619</f>
        <v>18130.740000000002</v>
      </c>
      <c r="U577" s="109">
        <f>'Data Raw'!D619</f>
        <v>18564.43</v>
      </c>
      <c r="V577" s="166" t="str">
        <f t="shared" si="312"/>
        <v/>
      </c>
      <c r="W577" s="89">
        <f t="shared" si="295"/>
        <v>450.3733544559509</v>
      </c>
      <c r="X577" s="89">
        <f t="shared" si="296"/>
        <v>202836.1584039056</v>
      </c>
      <c r="Y577" s="89">
        <f t="shared" si="313"/>
        <v>241.4905699940357</v>
      </c>
      <c r="Z577" s="109">
        <f t="shared" si="306"/>
        <v>451.20000000000073</v>
      </c>
      <c r="AA577" s="89">
        <f t="shared" si="314"/>
        <v>318.2747211721537</v>
      </c>
      <c r="AB577" s="89">
        <f t="shared" si="315"/>
        <v>18267.377568170949</v>
      </c>
      <c r="AC577" s="89">
        <f t="shared" si="318"/>
        <v>18770.782431829055</v>
      </c>
      <c r="AD577" s="89" t="str">
        <f t="shared" si="319"/>
        <v/>
      </c>
      <c r="AE577" s="89">
        <f>'Data Raw'!C619</f>
        <v>18519.080000000002</v>
      </c>
      <c r="AF577" s="89"/>
      <c r="AG577" s="89">
        <f t="shared" si="290"/>
        <v>-388.34000000000015</v>
      </c>
      <c r="AH577" s="89">
        <f t="shared" si="291"/>
        <v>62.033354455950757</v>
      </c>
      <c r="AI577" s="109">
        <f t="shared" si="292"/>
        <v>1</v>
      </c>
      <c r="AJ577" s="109">
        <f t="shared" si="307"/>
        <v>46.25424635556044</v>
      </c>
      <c r="AK577" s="88"/>
      <c r="AL577" s="191" t="str">
        <f t="shared" si="308"/>
        <v/>
      </c>
      <c r="AM577" s="191">
        <f t="shared" si="309"/>
        <v>-388.34000000000015</v>
      </c>
      <c r="AN577" s="88"/>
      <c r="AO577" s="191"/>
      <c r="AP577" s="191">
        <f t="shared" si="293"/>
        <v>150807.9556000001</v>
      </c>
      <c r="AQ577" s="191">
        <f t="shared" si="316"/>
        <v>178.3739204332816</v>
      </c>
      <c r="AR577" s="191">
        <f t="shared" si="317"/>
        <v>-63.116649560754098</v>
      </c>
      <c r="AS577" s="250">
        <f t="shared" si="320"/>
        <v>0</v>
      </c>
      <c r="AT577" s="250">
        <f t="shared" si="321"/>
        <v>0</v>
      </c>
      <c r="AU577" s="250">
        <f t="shared" si="322"/>
        <v>0</v>
      </c>
      <c r="AV577" s="250">
        <f t="shared" si="323"/>
        <v>0</v>
      </c>
      <c r="AW577" s="250">
        <f t="shared" si="324"/>
        <v>0</v>
      </c>
      <c r="AX577" s="250">
        <f t="shared" si="325"/>
        <v>0</v>
      </c>
      <c r="AY577" s="89"/>
      <c r="AZ577" s="111"/>
      <c r="BA577" s="111"/>
      <c r="BB577" s="111"/>
      <c r="BC577" s="111"/>
      <c r="BD577" s="111"/>
      <c r="BE577" s="111"/>
      <c r="BF577" s="111"/>
      <c r="BG577" s="111"/>
      <c r="BH577" s="89"/>
      <c r="BI577" s="89"/>
      <c r="BJ577" s="89"/>
      <c r="BK577" s="89"/>
      <c r="BL577" s="89"/>
    </row>
    <row r="578" spans="1:64" x14ac:dyDescent="0.25">
      <c r="A578" s="86">
        <f t="shared" si="294"/>
        <v>577</v>
      </c>
      <c r="B578" s="113">
        <v>2.941448786165481E-2</v>
      </c>
      <c r="C578" s="88"/>
      <c r="D578" s="88"/>
      <c r="E578" s="194">
        <f t="shared" si="297"/>
        <v>-6.2278138832150179E-2</v>
      </c>
      <c r="F578" s="89">
        <f t="shared" si="310"/>
        <v>4.1173756670090551E-4</v>
      </c>
      <c r="G578" s="113">
        <v>0.11704215307771883</v>
      </c>
      <c r="H578" s="88"/>
      <c r="I578" s="84">
        <f t="shared" si="298"/>
        <v>17749.508495841434</v>
      </c>
      <c r="J578" s="84">
        <f t="shared" si="299"/>
        <v>17870.253780838451</v>
      </c>
      <c r="K578" s="84">
        <f t="shared" si="300"/>
        <v>17990.999065835469</v>
      </c>
      <c r="L578" s="84">
        <f t="shared" si="301"/>
        <v>18111.744350832487</v>
      </c>
      <c r="M578" s="108">
        <f>IF(T578&lt;&gt;0,(((G578+1)*('Data Raw'!$N$1007-'Data Raw'!$N$1008)/2+'Data Raw'!$N$1008)*'Data Raw'!$M$1010+'Data Raw'!$M$1009)*AE578+AE578)</f>
        <v>18232.489635829505</v>
      </c>
      <c r="N578" s="84">
        <f t="shared" si="302"/>
        <v>18353.234920826522</v>
      </c>
      <c r="O578" s="84">
        <f t="shared" si="303"/>
        <v>18473.98020582354</v>
      </c>
      <c r="P578" s="84">
        <f t="shared" si="304"/>
        <v>18594.725490820558</v>
      </c>
      <c r="Q578" s="84">
        <f t="shared" si="305"/>
        <v>18715.470775817575</v>
      </c>
      <c r="R578" s="166" t="str">
        <f t="shared" si="311"/>
        <v/>
      </c>
      <c r="S578" s="109">
        <f>'Data Raw'!E620</f>
        <v>18239.919999999998</v>
      </c>
      <c r="T578" s="109">
        <f>'Data Raw'!G620</f>
        <v>18484.03</v>
      </c>
      <c r="U578" s="109">
        <f>'Data Raw'!D620</f>
        <v>18583.8</v>
      </c>
      <c r="V578" s="166" t="str">
        <f t="shared" si="312"/>
        <v/>
      </c>
      <c r="W578" s="89">
        <f t="shared" si="295"/>
        <v>-251.54036417049429</v>
      </c>
      <c r="X578" s="89">
        <f t="shared" si="296"/>
        <v>63272.554807024884</v>
      </c>
      <c r="Y578" s="89">
        <f t="shared" si="313"/>
        <v>242.95170807128682</v>
      </c>
      <c r="Z578" s="109">
        <f t="shared" si="306"/>
        <v>343.88000000000102</v>
      </c>
      <c r="AA578" s="89">
        <f t="shared" si="314"/>
        <v>321.93261814756045</v>
      </c>
      <c r="AB578" s="89">
        <f t="shared" si="315"/>
        <v>17991.156487003667</v>
      </c>
      <c r="AC578" s="89">
        <f t="shared" si="318"/>
        <v>18532.22351299633</v>
      </c>
      <c r="AD578" s="89">
        <f t="shared" si="319"/>
        <v>1</v>
      </c>
      <c r="AE578" s="89">
        <f>'Data Raw'!C620</f>
        <v>18261.689999999999</v>
      </c>
      <c r="AF578" s="89"/>
      <c r="AG578" s="89">
        <f t="shared" ref="AG578:AG641" si="326">T578-AE578</f>
        <v>222.34000000000015</v>
      </c>
      <c r="AH578" s="89">
        <f t="shared" ref="AH578:AH641" si="327">M578-AE578</f>
        <v>-29.20036417049414</v>
      </c>
      <c r="AI578" s="109">
        <f t="shared" ref="AI578:AI641" si="328">IF($AH578&gt;0,1,-1)</f>
        <v>-1</v>
      </c>
      <c r="AJ578" s="109">
        <f t="shared" si="307"/>
        <v>50</v>
      </c>
      <c r="AK578" s="88"/>
      <c r="AL578" s="191" t="str">
        <f t="shared" si="308"/>
        <v/>
      </c>
      <c r="AM578" s="191">
        <f t="shared" si="309"/>
        <v>-222.34000000000015</v>
      </c>
      <c r="AN578" s="88"/>
      <c r="AO578" s="191"/>
      <c r="AP578" s="191">
        <f t="shared" ref="AP578:AP641" si="329">AG578*AG578</f>
        <v>49435.075600000062</v>
      </c>
      <c r="AQ578" s="191">
        <f t="shared" si="316"/>
        <v>183.2590403851392</v>
      </c>
      <c r="AR578" s="191">
        <f t="shared" si="317"/>
        <v>-59.692667686147615</v>
      </c>
      <c r="AS578" s="250">
        <f t="shared" si="320"/>
        <v>0</v>
      </c>
      <c r="AT578" s="250">
        <f t="shared" si="321"/>
        <v>0</v>
      </c>
      <c r="AU578" s="250">
        <f t="shared" si="322"/>
        <v>0</v>
      </c>
      <c r="AV578" s="250">
        <f t="shared" si="323"/>
        <v>0</v>
      </c>
      <c r="AW578" s="250">
        <f t="shared" si="324"/>
        <v>1</v>
      </c>
      <c r="AX578" s="250">
        <f t="shared" si="325"/>
        <v>0</v>
      </c>
      <c r="AY578" s="89"/>
      <c r="AZ578" s="111"/>
      <c r="BA578" s="111"/>
      <c r="BB578" s="111"/>
      <c r="BC578" s="111"/>
      <c r="BD578" s="111"/>
      <c r="BE578" s="111"/>
      <c r="BF578" s="111"/>
      <c r="BG578" s="111"/>
      <c r="BH578" s="89"/>
      <c r="BI578" s="89"/>
      <c r="BJ578" s="89"/>
      <c r="BK578" s="89"/>
      <c r="BL578" s="89"/>
    </row>
    <row r="579" spans="1:64" x14ac:dyDescent="0.25">
      <c r="A579" s="86">
        <f t="shared" ref="A579:A642" si="330">A578+1</f>
        <v>578</v>
      </c>
      <c r="B579" s="113">
        <v>1.7737647301531663E-2</v>
      </c>
      <c r="C579" s="88"/>
      <c r="D579" s="88"/>
      <c r="E579" s="194">
        <f t="shared" si="297"/>
        <v>-1.1676840560123147E-2</v>
      </c>
      <c r="F579" s="89">
        <f t="shared" si="310"/>
        <v>-1.3152021657025304E-3</v>
      </c>
      <c r="G579" s="113">
        <v>0.15196049484794455</v>
      </c>
      <c r="H579" s="88"/>
      <c r="I579" s="84">
        <f t="shared" si="298"/>
        <v>18196.549346530333</v>
      </c>
      <c r="J579" s="84">
        <f t="shared" si="299"/>
        <v>18318.025200565975</v>
      </c>
      <c r="K579" s="84">
        <f t="shared" si="300"/>
        <v>18439.50105460162</v>
      </c>
      <c r="L579" s="84">
        <f t="shared" si="301"/>
        <v>18560.976908637262</v>
      </c>
      <c r="M579" s="108">
        <f>IF(T579&lt;&gt;0,(((G579+1)*('Data Raw'!$N$1007-'Data Raw'!$N$1008)/2+'Data Raw'!$N$1008)*'Data Raw'!$M$1010+'Data Raw'!$M$1009)*AE579+AE579)</f>
        <v>18682.452762672907</v>
      </c>
      <c r="N579" s="84">
        <f t="shared" si="302"/>
        <v>18803.928616708552</v>
      </c>
      <c r="O579" s="84">
        <f t="shared" si="303"/>
        <v>18925.404470744194</v>
      </c>
      <c r="P579" s="84">
        <f t="shared" si="304"/>
        <v>19046.880324779839</v>
      </c>
      <c r="Q579" s="84">
        <f t="shared" si="305"/>
        <v>19168.35617881548</v>
      </c>
      <c r="R579" s="166" t="str">
        <f t="shared" si="311"/>
        <v/>
      </c>
      <c r="S579" s="109">
        <f>'Data Raw'!E621</f>
        <v>18427.22</v>
      </c>
      <c r="T579" s="109">
        <f>'Data Raw'!G621</f>
        <v>18482.86</v>
      </c>
      <c r="U579" s="109">
        <f>'Data Raw'!D621</f>
        <v>18742.14</v>
      </c>
      <c r="V579" s="166" t="str">
        <f t="shared" si="312"/>
        <v/>
      </c>
      <c r="W579" s="89">
        <f t="shared" ref="W579:W642" si="331">IF(R579=1,0,(M579-T579))</f>
        <v>199.59276267290625</v>
      </c>
      <c r="X579" s="89">
        <f t="shared" ref="X579:X642" si="332">IF(R579=1,0,(M579-T579)*(M579-T579))</f>
        <v>39837.27091140308</v>
      </c>
      <c r="Y579" s="89">
        <f t="shared" si="313"/>
        <v>237.24323432771862</v>
      </c>
      <c r="Z579" s="109">
        <f t="shared" si="306"/>
        <v>314.91999999999825</v>
      </c>
      <c r="AA579" s="89">
        <f t="shared" si="314"/>
        <v>320.93081555505154</v>
      </c>
      <c r="AB579" s="89">
        <f t="shared" si="315"/>
        <v>18386.317274574572</v>
      </c>
      <c r="AC579" s="89">
        <f t="shared" si="318"/>
        <v>18933.602725425426</v>
      </c>
      <c r="AD579" s="89">
        <f t="shared" si="319"/>
        <v>1</v>
      </c>
      <c r="AE579" s="89">
        <f>'Data Raw'!C621</f>
        <v>18659.96</v>
      </c>
      <c r="AF579" s="89"/>
      <c r="AG579" s="89">
        <f t="shared" si="326"/>
        <v>-177.09999999999854</v>
      </c>
      <c r="AH579" s="89">
        <f t="shared" si="327"/>
        <v>22.492762672907702</v>
      </c>
      <c r="AI579" s="109">
        <f t="shared" si="328"/>
        <v>1</v>
      </c>
      <c r="AJ579" s="109">
        <f t="shared" si="307"/>
        <v>50</v>
      </c>
      <c r="AK579" s="88"/>
      <c r="AL579" s="191" t="str">
        <f t="shared" si="308"/>
        <v/>
      </c>
      <c r="AM579" s="191">
        <f t="shared" si="309"/>
        <v>-177.09999999999854</v>
      </c>
      <c r="AN579" s="88"/>
      <c r="AO579" s="191"/>
      <c r="AP579" s="191">
        <f t="shared" si="329"/>
        <v>31364.409999999483</v>
      </c>
      <c r="AQ579" s="191">
        <f t="shared" si="316"/>
        <v>182.57470256456801</v>
      </c>
      <c r="AR579" s="191">
        <f t="shared" si="317"/>
        <v>-54.668531763150611</v>
      </c>
      <c r="AS579" s="250">
        <f t="shared" si="320"/>
        <v>0</v>
      </c>
      <c r="AT579" s="250">
        <f t="shared" si="321"/>
        <v>0</v>
      </c>
      <c r="AU579" s="250">
        <f t="shared" si="322"/>
        <v>1</v>
      </c>
      <c r="AV579" s="250">
        <f t="shared" si="323"/>
        <v>0</v>
      </c>
      <c r="AW579" s="250">
        <f t="shared" si="324"/>
        <v>0</v>
      </c>
      <c r="AX579" s="250">
        <f t="shared" si="325"/>
        <v>0</v>
      </c>
      <c r="AY579" s="89"/>
      <c r="AZ579" s="111"/>
      <c r="BA579" s="111"/>
      <c r="BB579" s="111"/>
      <c r="BC579" s="111"/>
      <c r="BD579" s="111"/>
      <c r="BE579" s="111"/>
      <c r="BF579" s="111"/>
      <c r="BG579" s="111"/>
      <c r="BH579" s="89"/>
      <c r="BI579" s="89"/>
      <c r="BJ579" s="89"/>
      <c r="BK579" s="89"/>
      <c r="BL579" s="89"/>
    </row>
    <row r="580" spans="1:64" x14ac:dyDescent="0.25">
      <c r="A580" s="86">
        <f t="shared" si="330"/>
        <v>579</v>
      </c>
      <c r="B580" s="113">
        <v>1.4846926185407739E-2</v>
      </c>
      <c r="C580" s="88"/>
      <c r="D580" s="88"/>
      <c r="E580" s="194">
        <f t="shared" ref="E580:E643" si="333">B580-B579</f>
        <v>-2.8907211161239236E-3</v>
      </c>
      <c r="F580" s="89">
        <f t="shared" si="310"/>
        <v>-1.5402763014770149E-3</v>
      </c>
      <c r="G580" s="113">
        <v>0.12583972341073657</v>
      </c>
      <c r="H580" s="88"/>
      <c r="I580" s="84">
        <f t="shared" si="298"/>
        <v>18089.401649360268</v>
      </c>
      <c r="J580" s="84">
        <f t="shared" si="299"/>
        <v>18208.023266524127</v>
      </c>
      <c r="K580" s="84">
        <f t="shared" si="300"/>
        <v>18326.644883687986</v>
      </c>
      <c r="L580" s="84">
        <f t="shared" si="301"/>
        <v>18445.266500851845</v>
      </c>
      <c r="M580" s="108">
        <f>IF(T580&lt;&gt;0,(((G580+1)*('Data Raw'!$N$1007-'Data Raw'!$N$1008)/2+'Data Raw'!$N$1008)*'Data Raw'!$M$1010+'Data Raw'!$M$1009)*AE580+AE580)</f>
        <v>18563.888118015704</v>
      </c>
      <c r="N580" s="84">
        <f t="shared" si="302"/>
        <v>18682.509735179563</v>
      </c>
      <c r="O580" s="84">
        <f t="shared" si="303"/>
        <v>18801.131352343422</v>
      </c>
      <c r="P580" s="84">
        <f t="shared" si="304"/>
        <v>18919.752969507281</v>
      </c>
      <c r="Q580" s="84">
        <f t="shared" si="305"/>
        <v>19038.37458667114</v>
      </c>
      <c r="R580" s="166" t="str">
        <f t="shared" si="311"/>
        <v/>
      </c>
      <c r="S580" s="109">
        <f>'Data Raw'!E622</f>
        <v>18312.759999999998</v>
      </c>
      <c r="T580" s="109">
        <f>'Data Raw'!G622</f>
        <v>18382.060000000001</v>
      </c>
      <c r="U580" s="109">
        <f>'Data Raw'!D622</f>
        <v>18667.18</v>
      </c>
      <c r="V580" s="166">
        <f t="shared" si="312"/>
        <v>1</v>
      </c>
      <c r="W580" s="89">
        <f t="shared" si="331"/>
        <v>181.82811801570278</v>
      </c>
      <c r="X580" s="89">
        <f t="shared" si="332"/>
        <v>33061.464501132337</v>
      </c>
      <c r="Y580" s="89">
        <f t="shared" si="313"/>
        <v>230.14516471963429</v>
      </c>
      <c r="Z580" s="109">
        <f t="shared" si="306"/>
        <v>354.42000000000189</v>
      </c>
      <c r="AA580" s="89">
        <f t="shared" si="314"/>
        <v>325.71498476147303</v>
      </c>
      <c r="AB580" s="89">
        <f t="shared" si="315"/>
        <v>18307.678806778207</v>
      </c>
      <c r="AC580" s="89">
        <f t="shared" si="318"/>
        <v>18853.261193221795</v>
      </c>
      <c r="AD580" s="89">
        <f t="shared" si="319"/>
        <v>1</v>
      </c>
      <c r="AE580" s="89">
        <f>'Data Raw'!C622</f>
        <v>18580.47</v>
      </c>
      <c r="AF580" s="89"/>
      <c r="AG580" s="89">
        <f t="shared" si="326"/>
        <v>-198.40999999999985</v>
      </c>
      <c r="AH580" s="89">
        <f t="shared" si="327"/>
        <v>-16.58188198429707</v>
      </c>
      <c r="AI580" s="109">
        <f t="shared" si="328"/>
        <v>-1</v>
      </c>
      <c r="AJ580" s="109">
        <f t="shared" si="307"/>
        <v>50</v>
      </c>
      <c r="AK580" s="88"/>
      <c r="AL580" s="191">
        <f t="shared" si="308"/>
        <v>177.09999999999854</v>
      </c>
      <c r="AM580" s="191" t="str">
        <f t="shared" si="309"/>
        <v/>
      </c>
      <c r="AN580" s="88"/>
      <c r="AO580" s="191"/>
      <c r="AP580" s="191">
        <f t="shared" si="329"/>
        <v>39366.528099999945</v>
      </c>
      <c r="AQ580" s="191">
        <f t="shared" si="316"/>
        <v>184.33418005739378</v>
      </c>
      <c r="AR580" s="191">
        <f t="shared" si="317"/>
        <v>-45.810984662240514</v>
      </c>
      <c r="AS580" s="250">
        <f t="shared" si="320"/>
        <v>0</v>
      </c>
      <c r="AT580" s="250">
        <f t="shared" si="321"/>
        <v>0</v>
      </c>
      <c r="AU580" s="250">
        <f t="shared" si="322"/>
        <v>1</v>
      </c>
      <c r="AV580" s="250">
        <f t="shared" si="323"/>
        <v>0</v>
      </c>
      <c r="AW580" s="250">
        <f t="shared" si="324"/>
        <v>0</v>
      </c>
      <c r="AX580" s="250">
        <f t="shared" si="325"/>
        <v>0</v>
      </c>
      <c r="AY580" s="89"/>
      <c r="AZ580" s="111"/>
      <c r="BA580" s="111"/>
      <c r="BB580" s="111"/>
      <c r="BC580" s="111"/>
      <c r="BD580" s="111"/>
      <c r="BE580" s="111"/>
      <c r="BF580" s="111"/>
      <c r="BG580" s="111"/>
      <c r="BH580" s="89"/>
      <c r="BI580" s="89"/>
      <c r="BJ580" s="89"/>
      <c r="BK580" s="89"/>
      <c r="BL580" s="89"/>
    </row>
    <row r="581" spans="1:64" x14ac:dyDescent="0.25">
      <c r="A581" s="86">
        <f t="shared" si="330"/>
        <v>580</v>
      </c>
      <c r="B581" s="113">
        <v>4.1984918447360721E-2</v>
      </c>
      <c r="C581" s="88"/>
      <c r="D581" s="88"/>
      <c r="E581" s="194">
        <f t="shared" si="333"/>
        <v>2.713799226195298E-2</v>
      </c>
      <c r="F581" s="89">
        <f t="shared" si="310"/>
        <v>2.5566192075844128E-3</v>
      </c>
      <c r="G581" s="113">
        <v>0.10056420027610578</v>
      </c>
      <c r="H581" s="88"/>
      <c r="I581" s="84">
        <f t="shared" si="298"/>
        <v>18077.905042549515</v>
      </c>
      <c r="J581" s="84">
        <f t="shared" si="299"/>
        <v>18192.97762490933</v>
      </c>
      <c r="K581" s="84">
        <f t="shared" si="300"/>
        <v>18308.050207269149</v>
      </c>
      <c r="L581" s="84">
        <f t="shared" si="301"/>
        <v>18423.122789628964</v>
      </c>
      <c r="M581" s="108">
        <f>IF(T581&lt;&gt;0,(((G581+1)*('Data Raw'!$N$1007-'Data Raw'!$N$1008)/2+'Data Raw'!$N$1008)*'Data Raw'!$M$1010+'Data Raw'!$M$1009)*AE581+AE581)</f>
        <v>18538.195371988782</v>
      </c>
      <c r="N581" s="84">
        <f t="shared" si="302"/>
        <v>18653.267954348601</v>
      </c>
      <c r="O581" s="84">
        <f t="shared" si="303"/>
        <v>18768.340536708416</v>
      </c>
      <c r="P581" s="84">
        <f t="shared" si="304"/>
        <v>18883.413119068235</v>
      </c>
      <c r="Q581" s="84">
        <f t="shared" si="305"/>
        <v>18998.48570142805</v>
      </c>
      <c r="R581" s="166" t="str">
        <f t="shared" si="311"/>
        <v/>
      </c>
      <c r="S581" s="109">
        <f>'Data Raw'!E623</f>
        <v>18575.45</v>
      </c>
      <c r="T581" s="109">
        <f>'Data Raw'!G623</f>
        <v>18844.16</v>
      </c>
      <c r="U581" s="109">
        <f>'Data Raw'!D623</f>
        <v>18899.490000000002</v>
      </c>
      <c r="V581" s="166" t="str">
        <f t="shared" si="312"/>
        <v/>
      </c>
      <c r="W581" s="89">
        <f t="shared" si="331"/>
        <v>-305.96462801121743</v>
      </c>
      <c r="X581" s="89">
        <f t="shared" si="332"/>
        <v>93614.353594042652</v>
      </c>
      <c r="Y581" s="89">
        <f t="shared" si="313"/>
        <v>242.43265181341994</v>
      </c>
      <c r="Z581" s="109">
        <f t="shared" si="306"/>
        <v>324.04000000000087</v>
      </c>
      <c r="AA581" s="89">
        <f t="shared" si="314"/>
        <v>325.47570122411986</v>
      </c>
      <c r="AB581" s="89">
        <f t="shared" si="315"/>
        <v>18315.672262952747</v>
      </c>
      <c r="AC581" s="89">
        <f t="shared" si="318"/>
        <v>18869.387737047251</v>
      </c>
      <c r="AD581" s="89">
        <f t="shared" si="319"/>
        <v>1</v>
      </c>
      <c r="AE581" s="89">
        <f>'Data Raw'!C623</f>
        <v>18592.53</v>
      </c>
      <c r="AF581" s="89"/>
      <c r="AG581" s="89">
        <f t="shared" si="326"/>
        <v>251.63000000000102</v>
      </c>
      <c r="AH581" s="89">
        <f t="shared" si="327"/>
        <v>-54.33462801121641</v>
      </c>
      <c r="AI581" s="109">
        <f t="shared" si="328"/>
        <v>-1</v>
      </c>
      <c r="AJ581" s="109">
        <f t="shared" si="307"/>
        <v>50</v>
      </c>
      <c r="AK581" s="88"/>
      <c r="AL581" s="191" t="str">
        <f t="shared" si="308"/>
        <v/>
      </c>
      <c r="AM581" s="191">
        <f t="shared" si="309"/>
        <v>-251.63000000000102</v>
      </c>
      <c r="AN581" s="88"/>
      <c r="AO581" s="191"/>
      <c r="AP581" s="191">
        <f t="shared" si="329"/>
        <v>63317.656900000511</v>
      </c>
      <c r="AQ581" s="191">
        <f t="shared" si="316"/>
        <v>191.81149338435014</v>
      </c>
      <c r="AR581" s="191">
        <f t="shared" si="317"/>
        <v>-50.621158429069794</v>
      </c>
      <c r="AS581" s="250">
        <f t="shared" si="320"/>
        <v>0</v>
      </c>
      <c r="AT581" s="250">
        <f t="shared" si="321"/>
        <v>0</v>
      </c>
      <c r="AU581" s="250">
        <f t="shared" si="322"/>
        <v>0</v>
      </c>
      <c r="AV581" s="250">
        <f t="shared" si="323"/>
        <v>0</v>
      </c>
      <c r="AW581" s="250">
        <f t="shared" si="324"/>
        <v>1</v>
      </c>
      <c r="AX581" s="250">
        <f t="shared" si="325"/>
        <v>0</v>
      </c>
      <c r="AY581" s="89"/>
      <c r="AZ581" s="111"/>
      <c r="BA581" s="111"/>
      <c r="BB581" s="111"/>
      <c r="BC581" s="111"/>
      <c r="BD581" s="111"/>
      <c r="BE581" s="111"/>
      <c r="BF581" s="111"/>
      <c r="BG581" s="111"/>
      <c r="BH581" s="89"/>
      <c r="BI581" s="89"/>
      <c r="BJ581" s="89"/>
      <c r="BK581" s="89"/>
      <c r="BL581" s="89"/>
    </row>
    <row r="582" spans="1:64" x14ac:dyDescent="0.25">
      <c r="A582" s="86">
        <f t="shared" si="330"/>
        <v>581</v>
      </c>
      <c r="B582" s="113">
        <v>3.1861938980915466E-2</v>
      </c>
      <c r="C582" s="88"/>
      <c r="D582" s="88"/>
      <c r="E582" s="194">
        <f t="shared" si="333"/>
        <v>-1.0122979466445255E-2</v>
      </c>
      <c r="F582" s="89">
        <f t="shared" si="310"/>
        <v>7.4524796843731742E-4</v>
      </c>
      <c r="G582" s="113">
        <v>0.14215330514518484</v>
      </c>
      <c r="H582" s="88"/>
      <c r="I582" s="84">
        <f t="shared" ref="I582:I645" si="334">K582-Y581</f>
        <v>18240.374034814518</v>
      </c>
      <c r="J582" s="84">
        <f t="shared" ref="J582:J645" si="335">M582-Y581*1.5</f>
        <v>18361.590360721224</v>
      </c>
      <c r="K582" s="84">
        <f t="shared" ref="K582:K645" si="336">M582-Y581</f>
        <v>18482.806686627937</v>
      </c>
      <c r="L582" s="84">
        <f t="shared" ref="L582:L645" si="337">M582-Y581/2</f>
        <v>18604.023012534646</v>
      </c>
      <c r="M582" s="108">
        <f>IF(T582&lt;&gt;0,(((G582+1)*('Data Raw'!$N$1007-'Data Raw'!$N$1008)/2+'Data Raw'!$N$1008)*'Data Raw'!$M$1010+'Data Raw'!$M$1009)*AE582+AE582)</f>
        <v>18725.239338441355</v>
      </c>
      <c r="N582" s="84">
        <f t="shared" ref="N582:N645" si="338">M582+Y581/2</f>
        <v>18846.455664348065</v>
      </c>
      <c r="O582" s="84">
        <f t="shared" ref="O582:O645" si="339">M582+Y581</f>
        <v>18967.671990254774</v>
      </c>
      <c r="P582" s="84">
        <f t="shared" ref="P582:P645" si="340">M582+1.5*Y581</f>
        <v>19088.888316161487</v>
      </c>
      <c r="Q582" s="84">
        <f t="shared" ref="Q582:Q645" si="341">O582+Y581</f>
        <v>19210.104642068192</v>
      </c>
      <c r="R582" s="166" t="str">
        <f t="shared" si="311"/>
        <v/>
      </c>
      <c r="S582" s="109">
        <f>'Data Raw'!E624</f>
        <v>18431.72</v>
      </c>
      <c r="T582" s="109">
        <f>'Data Raw'!G624</f>
        <v>18456.91</v>
      </c>
      <c r="U582" s="109">
        <f>'Data Raw'!D624</f>
        <v>18725.5</v>
      </c>
      <c r="V582" s="166" t="str">
        <f t="shared" si="312"/>
        <v/>
      </c>
      <c r="W582" s="89">
        <f t="shared" si="331"/>
        <v>268.3293384413555</v>
      </c>
      <c r="X582" s="89">
        <f t="shared" si="332"/>
        <v>72000.633868375502</v>
      </c>
      <c r="Y582" s="89">
        <f t="shared" si="313"/>
        <v>246.2989408538497</v>
      </c>
      <c r="Z582" s="109">
        <f t="shared" si="306"/>
        <v>293.77999999999884</v>
      </c>
      <c r="AA582" s="89">
        <f t="shared" si="314"/>
        <v>320.94774390638827</v>
      </c>
      <c r="AB582" s="89">
        <f t="shared" si="315"/>
        <v>18440.765653959497</v>
      </c>
      <c r="AC582" s="89">
        <f t="shared" si="318"/>
        <v>18994.074346040499</v>
      </c>
      <c r="AD582" s="89">
        <f t="shared" si="319"/>
        <v>1</v>
      </c>
      <c r="AE582" s="89">
        <f>'Data Raw'!C624</f>
        <v>18717.419999999998</v>
      </c>
      <c r="AF582" s="89"/>
      <c r="AG582" s="89">
        <f t="shared" si="326"/>
        <v>-260.5099999999984</v>
      </c>
      <c r="AH582" s="89">
        <f t="shared" si="327"/>
        <v>7.8193384413571039</v>
      </c>
      <c r="AI582" s="109">
        <f t="shared" si="328"/>
        <v>1</v>
      </c>
      <c r="AJ582" s="109">
        <f t="shared" si="307"/>
        <v>50</v>
      </c>
      <c r="AK582" s="88"/>
      <c r="AL582" s="191" t="str">
        <f t="shared" si="308"/>
        <v/>
      </c>
      <c r="AM582" s="191">
        <f t="shared" si="309"/>
        <v>-260.5099999999984</v>
      </c>
      <c r="AN582" s="88"/>
      <c r="AO582" s="191"/>
      <c r="AP582" s="191">
        <f t="shared" si="329"/>
        <v>67865.460099999167</v>
      </c>
      <c r="AQ582" s="191">
        <f t="shared" si="316"/>
        <v>199.44466078608886</v>
      </c>
      <c r="AR582" s="191">
        <f t="shared" si="317"/>
        <v>-46.85428006776084</v>
      </c>
      <c r="AS582" s="250">
        <f t="shared" si="320"/>
        <v>0</v>
      </c>
      <c r="AT582" s="250">
        <f t="shared" si="321"/>
        <v>1</v>
      </c>
      <c r="AU582" s="250">
        <f t="shared" si="322"/>
        <v>0</v>
      </c>
      <c r="AV582" s="250">
        <f t="shared" si="323"/>
        <v>0</v>
      </c>
      <c r="AW582" s="250">
        <f t="shared" si="324"/>
        <v>0</v>
      </c>
      <c r="AX582" s="250">
        <f t="shared" si="325"/>
        <v>0</v>
      </c>
      <c r="AY582" s="89"/>
      <c r="AZ582" s="111"/>
      <c r="BA582" s="111"/>
      <c r="BB582" s="111"/>
      <c r="BC582" s="111"/>
      <c r="BD582" s="111"/>
      <c r="BE582" s="111"/>
      <c r="BF582" s="111"/>
      <c r="BG582" s="111"/>
      <c r="BH582" s="89"/>
      <c r="BI582" s="89"/>
      <c r="BJ582" s="89"/>
      <c r="BK582" s="89"/>
      <c r="BL582" s="89"/>
    </row>
    <row r="583" spans="1:64" x14ac:dyDescent="0.25">
      <c r="A583" s="86">
        <f t="shared" si="330"/>
        <v>582</v>
      </c>
      <c r="B583" s="113">
        <v>3.7007716117275001E-3</v>
      </c>
      <c r="C583" s="88"/>
      <c r="D583" s="88"/>
      <c r="E583" s="194">
        <f t="shared" si="333"/>
        <v>-2.8161167369187966E-2</v>
      </c>
      <c r="F583" s="89">
        <f t="shared" si="310"/>
        <v>-3.384239936937723E-3</v>
      </c>
      <c r="G583" s="113">
        <v>0.1064863825874313</v>
      </c>
      <c r="H583" s="88"/>
      <c r="I583" s="84">
        <f t="shared" si="334"/>
        <v>17867.459247978386</v>
      </c>
      <c r="J583" s="84">
        <f t="shared" si="335"/>
        <v>17990.60871840531</v>
      </c>
      <c r="K583" s="84">
        <f t="shared" si="336"/>
        <v>18113.758188832235</v>
      </c>
      <c r="L583" s="84">
        <f t="shared" si="337"/>
        <v>18236.907659259159</v>
      </c>
      <c r="M583" s="108">
        <f>IF(T583&lt;&gt;0,(((G583+1)*('Data Raw'!$N$1007-'Data Raw'!$N$1008)/2+'Data Raw'!$N$1008)*'Data Raw'!$M$1010+'Data Raw'!$M$1009)*AE583+AE583)</f>
        <v>18360.057129686083</v>
      </c>
      <c r="N583" s="84">
        <f t="shared" si="338"/>
        <v>18483.206600113008</v>
      </c>
      <c r="O583" s="84">
        <f t="shared" si="339"/>
        <v>18606.356070539932</v>
      </c>
      <c r="P583" s="84">
        <f t="shared" si="340"/>
        <v>18729.505540966857</v>
      </c>
      <c r="Q583" s="84">
        <f t="shared" si="341"/>
        <v>18852.655011393781</v>
      </c>
      <c r="R583" s="166" t="str">
        <f t="shared" si="311"/>
        <v/>
      </c>
      <c r="S583" s="109">
        <f>'Data Raw'!E625</f>
        <v>18256.099999999999</v>
      </c>
      <c r="T583" s="109">
        <f>'Data Raw'!G625</f>
        <v>18449.98</v>
      </c>
      <c r="U583" s="109">
        <f>'Data Raw'!D625</f>
        <v>18492.59</v>
      </c>
      <c r="V583" s="166" t="str">
        <f t="shared" si="312"/>
        <v/>
      </c>
      <c r="W583" s="89">
        <f t="shared" si="331"/>
        <v>-89.922870313916064</v>
      </c>
      <c r="X583" s="89">
        <f t="shared" si="332"/>
        <v>8086.1226054933668</v>
      </c>
      <c r="Y583" s="89">
        <f t="shared" si="313"/>
        <v>230.54752599591581</v>
      </c>
      <c r="Z583" s="109">
        <f t="shared" ref="Z583:Z646" si="342">U583-S583</f>
        <v>236.4900000000016</v>
      </c>
      <c r="AA583" s="89">
        <f t="shared" si="314"/>
        <v>308.88235191976162</v>
      </c>
      <c r="AB583" s="89">
        <f t="shared" si="315"/>
        <v>18132.28441767957</v>
      </c>
      <c r="AC583" s="89">
        <f t="shared" si="318"/>
        <v>18677.895582320431</v>
      </c>
      <c r="AD583" s="89">
        <f t="shared" si="319"/>
        <v>1</v>
      </c>
      <c r="AE583" s="89">
        <f>'Data Raw'!C625</f>
        <v>18405.09</v>
      </c>
      <c r="AF583" s="89"/>
      <c r="AG583" s="89">
        <f t="shared" si="326"/>
        <v>44.889999999999418</v>
      </c>
      <c r="AH583" s="89">
        <f t="shared" si="327"/>
        <v>-45.032870313916646</v>
      </c>
      <c r="AI583" s="109">
        <f t="shared" si="328"/>
        <v>-1</v>
      </c>
      <c r="AJ583" s="109">
        <f t="shared" si="307"/>
        <v>50</v>
      </c>
      <c r="AK583" s="88"/>
      <c r="AL583" s="191" t="str">
        <f t="shared" si="308"/>
        <v/>
      </c>
      <c r="AM583" s="191">
        <f t="shared" si="309"/>
        <v>-44.889999999999418</v>
      </c>
      <c r="AN583" s="88"/>
      <c r="AO583" s="191"/>
      <c r="AP583" s="191">
        <f t="shared" si="329"/>
        <v>2015.1120999999478</v>
      </c>
      <c r="AQ583" s="191">
        <f t="shared" si="316"/>
        <v>182.27192069874559</v>
      </c>
      <c r="AR583" s="191">
        <f t="shared" si="317"/>
        <v>-48.275605297170216</v>
      </c>
      <c r="AS583" s="250">
        <f t="shared" si="320"/>
        <v>0</v>
      </c>
      <c r="AT583" s="250">
        <f t="shared" si="321"/>
        <v>0</v>
      </c>
      <c r="AU583" s="250">
        <f t="shared" si="322"/>
        <v>0</v>
      </c>
      <c r="AV583" s="250">
        <f t="shared" si="323"/>
        <v>1</v>
      </c>
      <c r="AW583" s="250">
        <f t="shared" si="324"/>
        <v>0</v>
      </c>
      <c r="AX583" s="250">
        <f t="shared" si="325"/>
        <v>0</v>
      </c>
      <c r="AY583" s="89"/>
      <c r="AZ583" s="111"/>
      <c r="BA583" s="111"/>
      <c r="BB583" s="111"/>
      <c r="BC583" s="111"/>
      <c r="BD583" s="111"/>
      <c r="BE583" s="111"/>
      <c r="BF583" s="111"/>
      <c r="BG583" s="111"/>
      <c r="BH583" s="89"/>
      <c r="BI583" s="89"/>
      <c r="BJ583" s="89"/>
      <c r="BK583" s="89"/>
      <c r="BL583" s="89"/>
    </row>
    <row r="584" spans="1:64" x14ac:dyDescent="0.25">
      <c r="A584" s="86">
        <f t="shared" si="330"/>
        <v>583</v>
      </c>
      <c r="B584" s="113">
        <v>1.9726775868213524E-2</v>
      </c>
      <c r="C584" s="88"/>
      <c r="D584" s="88"/>
      <c r="E584" s="194">
        <f t="shared" si="333"/>
        <v>1.6026004256486023E-2</v>
      </c>
      <c r="F584" s="89">
        <f t="shared" si="310"/>
        <v>-6.1134790930575909E-4</v>
      </c>
      <c r="G584" s="113">
        <v>0.11842564558343699</v>
      </c>
      <c r="H584" s="88"/>
      <c r="I584" s="84">
        <f t="shared" si="334"/>
        <v>17948.952130712536</v>
      </c>
      <c r="J584" s="84">
        <f t="shared" si="335"/>
        <v>18064.225893710496</v>
      </c>
      <c r="K584" s="84">
        <f t="shared" si="336"/>
        <v>18179.499656708453</v>
      </c>
      <c r="L584" s="84">
        <f t="shared" si="337"/>
        <v>18294.773419706413</v>
      </c>
      <c r="M584" s="108">
        <f>IF(T584&lt;&gt;0,(((G584+1)*('Data Raw'!$N$1007-'Data Raw'!$N$1008)/2+'Data Raw'!$N$1008)*'Data Raw'!$M$1010+'Data Raw'!$M$1009)*AE584+AE584)</f>
        <v>18410.047182704369</v>
      </c>
      <c r="N584" s="84">
        <f t="shared" si="338"/>
        <v>18525.320945702326</v>
      </c>
      <c r="O584" s="84">
        <f t="shared" si="339"/>
        <v>18640.594708700286</v>
      </c>
      <c r="P584" s="84">
        <f t="shared" si="340"/>
        <v>18755.868471698243</v>
      </c>
      <c r="Q584" s="84">
        <f t="shared" si="341"/>
        <v>18871.142234696203</v>
      </c>
      <c r="R584" s="166" t="str">
        <f t="shared" si="311"/>
        <v/>
      </c>
      <c r="S584" s="109">
        <f>'Data Raw'!E626</f>
        <v>18173.439999999999</v>
      </c>
      <c r="T584" s="109">
        <f>'Data Raw'!G626</f>
        <v>18202.07</v>
      </c>
      <c r="U584" s="109">
        <f>'Data Raw'!D626</f>
        <v>18437.48</v>
      </c>
      <c r="V584" s="166">
        <f t="shared" si="312"/>
        <v>1</v>
      </c>
      <c r="W584" s="89">
        <f t="shared" si="331"/>
        <v>207.97718270436962</v>
      </c>
      <c r="X584" s="89">
        <f t="shared" si="332"/>
        <v>43254.508525646743</v>
      </c>
      <c r="Y584" s="89">
        <f t="shared" si="313"/>
        <v>227.46035101361909</v>
      </c>
      <c r="Z584" s="109">
        <f t="shared" si="342"/>
        <v>264.04000000000087</v>
      </c>
      <c r="AA584" s="89">
        <f t="shared" si="314"/>
        <v>302.47630164551009</v>
      </c>
      <c r="AB584" s="89">
        <f t="shared" si="315"/>
        <v>18174.930000868204</v>
      </c>
      <c r="AC584" s="89">
        <f t="shared" si="318"/>
        <v>18700.029999131795</v>
      </c>
      <c r="AD584" s="89">
        <f t="shared" si="319"/>
        <v>1</v>
      </c>
      <c r="AE584" s="89">
        <f>'Data Raw'!C626</f>
        <v>18437.48</v>
      </c>
      <c r="AF584" s="89"/>
      <c r="AG584" s="89">
        <f t="shared" si="326"/>
        <v>-235.40999999999985</v>
      </c>
      <c r="AH584" s="89">
        <f t="shared" si="327"/>
        <v>-27.43281729563023</v>
      </c>
      <c r="AI584" s="109">
        <f t="shared" si="328"/>
        <v>-1</v>
      </c>
      <c r="AJ584" s="109">
        <f t="shared" si="307"/>
        <v>50</v>
      </c>
      <c r="AK584" s="88"/>
      <c r="AL584" s="191">
        <f t="shared" si="308"/>
        <v>44.889999999999418</v>
      </c>
      <c r="AM584" s="191" t="str">
        <f t="shared" si="309"/>
        <v/>
      </c>
      <c r="AN584" s="88"/>
      <c r="AO584" s="191"/>
      <c r="AP584" s="191">
        <f t="shared" si="329"/>
        <v>55417.868099999934</v>
      </c>
      <c r="AQ584" s="191">
        <f t="shared" si="316"/>
        <v>188.17615173221827</v>
      </c>
      <c r="AR584" s="191">
        <f t="shared" si="317"/>
        <v>-39.284199281400817</v>
      </c>
      <c r="AS584" s="250">
        <f t="shared" si="320"/>
        <v>0</v>
      </c>
      <c r="AT584" s="250">
        <f t="shared" si="321"/>
        <v>0</v>
      </c>
      <c r="AU584" s="250">
        <f t="shared" si="322"/>
        <v>1</v>
      </c>
      <c r="AV584" s="250">
        <f t="shared" si="323"/>
        <v>0</v>
      </c>
      <c r="AW584" s="250">
        <f t="shared" si="324"/>
        <v>0</v>
      </c>
      <c r="AX584" s="250">
        <f t="shared" si="325"/>
        <v>0</v>
      </c>
      <c r="AY584" s="89"/>
      <c r="AZ584" s="111"/>
      <c r="BA584" s="111"/>
      <c r="BB584" s="111"/>
      <c r="BC584" s="111"/>
      <c r="BD584" s="111"/>
      <c r="BE584" s="111"/>
      <c r="BF584" s="111"/>
      <c r="BG584" s="111"/>
      <c r="BH584" s="89"/>
      <c r="BI584" s="89"/>
      <c r="BJ584" s="89"/>
      <c r="BK584" s="89"/>
      <c r="BL584" s="89"/>
    </row>
    <row r="585" spans="1:64" x14ac:dyDescent="0.25">
      <c r="A585" s="86">
        <f t="shared" si="330"/>
        <v>584</v>
      </c>
      <c r="B585" s="113">
        <v>2.3656781229822108E-2</v>
      </c>
      <c r="C585" s="88"/>
      <c r="D585" s="88"/>
      <c r="E585" s="194">
        <f t="shared" si="333"/>
        <v>3.9300053616085837E-3</v>
      </c>
      <c r="F585" s="89">
        <f t="shared" si="310"/>
        <v>3.741684368200411E-5</v>
      </c>
      <c r="G585" s="113">
        <v>9.0573321858754732E-2</v>
      </c>
      <c r="H585" s="88"/>
      <c r="I585" s="84">
        <f t="shared" si="334"/>
        <v>17419.900454222974</v>
      </c>
      <c r="J585" s="84">
        <f t="shared" si="335"/>
        <v>17533.630629729782</v>
      </c>
      <c r="K585" s="84">
        <f t="shared" si="336"/>
        <v>17647.360805236593</v>
      </c>
      <c r="L585" s="84">
        <f t="shared" si="337"/>
        <v>17761.0909807434</v>
      </c>
      <c r="M585" s="108">
        <f>IF(T585&lt;&gt;0,(((G585+1)*('Data Raw'!$N$1007-'Data Raw'!$N$1008)/2+'Data Raw'!$N$1008)*'Data Raw'!$M$1010+'Data Raw'!$M$1009)*AE585+AE585)</f>
        <v>17874.821156250211</v>
      </c>
      <c r="N585" s="84">
        <f t="shared" si="338"/>
        <v>17988.551331757022</v>
      </c>
      <c r="O585" s="84">
        <f t="shared" si="339"/>
        <v>18102.28150726383</v>
      </c>
      <c r="P585" s="84">
        <f t="shared" si="340"/>
        <v>18216.011682770641</v>
      </c>
      <c r="Q585" s="84">
        <f t="shared" si="341"/>
        <v>18329.741858277448</v>
      </c>
      <c r="R585" s="166" t="str">
        <f t="shared" si="311"/>
        <v/>
      </c>
      <c r="S585" s="109">
        <f>'Data Raw'!E627</f>
        <v>17842.37</v>
      </c>
      <c r="T585" s="109">
        <f>'Data Raw'!G627</f>
        <v>18096.45</v>
      </c>
      <c r="U585" s="109">
        <f>'Data Raw'!D627</f>
        <v>18164.61</v>
      </c>
      <c r="V585" s="166" t="str">
        <f t="shared" si="312"/>
        <v/>
      </c>
      <c r="W585" s="89">
        <f t="shared" si="331"/>
        <v>-221.62884374978967</v>
      </c>
      <c r="X585" s="89">
        <f t="shared" si="332"/>
        <v>49119.344381868679</v>
      </c>
      <c r="Y585" s="89">
        <f t="shared" si="313"/>
        <v>226.63646538054272</v>
      </c>
      <c r="Z585" s="109">
        <f t="shared" si="342"/>
        <v>322.2400000000016</v>
      </c>
      <c r="AA585" s="89">
        <f t="shared" si="314"/>
        <v>305.29968712472316</v>
      </c>
      <c r="AB585" s="89">
        <f t="shared" si="315"/>
        <v>17684.545143601317</v>
      </c>
      <c r="AC585" s="89">
        <f t="shared" si="318"/>
        <v>18198.754856398686</v>
      </c>
      <c r="AD585" s="89">
        <f t="shared" si="319"/>
        <v>1</v>
      </c>
      <c r="AE585" s="89">
        <f>'Data Raw'!C627</f>
        <v>17941.650000000001</v>
      </c>
      <c r="AF585" s="89"/>
      <c r="AG585" s="89">
        <f t="shared" si="326"/>
        <v>154.79999999999927</v>
      </c>
      <c r="AH585" s="89">
        <f t="shared" si="327"/>
        <v>-66.828843749790394</v>
      </c>
      <c r="AI585" s="109">
        <f t="shared" si="328"/>
        <v>-1</v>
      </c>
      <c r="AJ585" s="109">
        <f t="shared" ref="AJ585:AJ648" si="343">MIN(Y584/4,50)</f>
        <v>50</v>
      </c>
      <c r="AK585" s="88"/>
      <c r="AL585" s="191" t="str">
        <f t="shared" ref="AL585:AL648" si="344">IF(R585&lt;&gt;1,IF(V585=1,ABS(AG584),""),"")</f>
        <v/>
      </c>
      <c r="AM585" s="191">
        <f t="shared" ref="AM585:AM648" si="345">IF(R585&lt;&gt;1,IF(V585="",-ABS(AG585),""),"")</f>
        <v>-154.79999999999927</v>
      </c>
      <c r="AN585" s="88"/>
      <c r="AO585" s="191"/>
      <c r="AP585" s="191">
        <f t="shared" si="329"/>
        <v>23963.039999999775</v>
      </c>
      <c r="AQ585" s="191">
        <f t="shared" si="316"/>
        <v>184.46769042863838</v>
      </c>
      <c r="AR585" s="191">
        <f t="shared" si="317"/>
        <v>-42.168774951904339</v>
      </c>
      <c r="AS585" s="250">
        <f t="shared" si="320"/>
        <v>0</v>
      </c>
      <c r="AT585" s="250">
        <f t="shared" si="321"/>
        <v>0</v>
      </c>
      <c r="AU585" s="250">
        <f t="shared" si="322"/>
        <v>0</v>
      </c>
      <c r="AV585" s="250">
        <f t="shared" si="323"/>
        <v>1</v>
      </c>
      <c r="AW585" s="250">
        <f t="shared" si="324"/>
        <v>0</v>
      </c>
      <c r="AX585" s="250">
        <f t="shared" si="325"/>
        <v>0</v>
      </c>
      <c r="AY585" s="89"/>
      <c r="AZ585" s="111"/>
      <c r="BA585" s="111"/>
      <c r="BB585" s="111"/>
      <c r="BC585" s="111"/>
      <c r="BD585" s="111"/>
      <c r="BE585" s="111"/>
      <c r="BF585" s="111"/>
      <c r="BG585" s="111"/>
      <c r="BH585" s="89"/>
      <c r="BI585" s="89"/>
      <c r="BJ585" s="89"/>
      <c r="BK585" s="89"/>
      <c r="BL585" s="89"/>
    </row>
    <row r="586" spans="1:64" x14ac:dyDescent="0.25">
      <c r="A586" s="86">
        <f t="shared" si="330"/>
        <v>585</v>
      </c>
      <c r="B586" s="113">
        <v>5.2966737252803809E-4</v>
      </c>
      <c r="C586" s="88"/>
      <c r="D586" s="88"/>
      <c r="E586" s="194">
        <f t="shared" si="333"/>
        <v>-2.312711385729407E-2</v>
      </c>
      <c r="F586" s="89">
        <f t="shared" ref="F586:F649" si="346">E586/7+F585/7*6</f>
        <v>-3.2718018278860067E-3</v>
      </c>
      <c r="G586" s="113">
        <v>0.12107666800703157</v>
      </c>
      <c r="H586" s="88"/>
      <c r="I586" s="84">
        <f t="shared" si="334"/>
        <v>17539.317742675012</v>
      </c>
      <c r="J586" s="84">
        <f t="shared" si="335"/>
        <v>17652.635975365283</v>
      </c>
      <c r="K586" s="84">
        <f t="shared" si="336"/>
        <v>17765.954208055555</v>
      </c>
      <c r="L586" s="84">
        <f t="shared" si="337"/>
        <v>17879.272440745826</v>
      </c>
      <c r="M586" s="108">
        <f>IF(T586&lt;&gt;0,(((G586+1)*('Data Raw'!$N$1007-'Data Raw'!$N$1008)/2+'Data Raw'!$N$1008)*'Data Raw'!$M$1010+'Data Raw'!$M$1009)*AE586+AE586)</f>
        <v>17992.590673436098</v>
      </c>
      <c r="N586" s="84">
        <f t="shared" si="338"/>
        <v>18105.908906126369</v>
      </c>
      <c r="O586" s="84">
        <f t="shared" si="339"/>
        <v>18219.227138816641</v>
      </c>
      <c r="P586" s="84">
        <f t="shared" si="340"/>
        <v>18332.545371506912</v>
      </c>
      <c r="Q586" s="84">
        <f t="shared" si="341"/>
        <v>18445.863604197184</v>
      </c>
      <c r="R586" s="166" t="str">
        <f t="shared" ref="R586:R649" si="347">IF(B586&lt;&gt;"",IF(AND(M586&gt;AB586,M586&lt;AC586),"",1),"")</f>
        <v/>
      </c>
      <c r="S586" s="109">
        <f>'Data Raw'!E628</f>
        <v>17892.009999999998</v>
      </c>
      <c r="T586" s="109">
        <f>'Data Raw'!G628</f>
        <v>18025.89</v>
      </c>
      <c r="U586" s="109">
        <f>'Data Raw'!D628</f>
        <v>18145.580000000002</v>
      </c>
      <c r="V586" s="166" t="str">
        <f t="shared" ref="V586:V649" si="348">IF(R586&lt;&gt;1,IF(B586&lt;&gt;"",IF((AE586-M586)*(AE586-T586)&gt;0,1,""),""),"")</f>
        <v/>
      </c>
      <c r="W586" s="89">
        <f t="shared" si="331"/>
        <v>-33.299326563901559</v>
      </c>
      <c r="X586" s="89">
        <f t="shared" si="332"/>
        <v>1108.8451496093601</v>
      </c>
      <c r="Y586" s="89">
        <f t="shared" ref="Y586:Y649" si="349">IF(X586&gt;0,SQRT((X586)/7+(Y585*Y585)/7*6),Y585)</f>
        <v>210.20172956700597</v>
      </c>
      <c r="Z586" s="109">
        <f t="shared" si="342"/>
        <v>253.57000000000335</v>
      </c>
      <c r="AA586" s="89">
        <f t="shared" ref="AA586:AA649" si="350">Z586/7+AA585/7*6</f>
        <v>297.90973182119177</v>
      </c>
      <c r="AB586" s="89">
        <f t="shared" ref="AB586:AB649" si="351">AE586-$AD$1*AA585</f>
        <v>17756.055265943985</v>
      </c>
      <c r="AC586" s="89">
        <f t="shared" si="318"/>
        <v>18275.064734056017</v>
      </c>
      <c r="AD586" s="89">
        <f t="shared" si="319"/>
        <v>1</v>
      </c>
      <c r="AE586" s="89">
        <f>'Data Raw'!C628</f>
        <v>18015.560000000001</v>
      </c>
      <c r="AF586" s="89"/>
      <c r="AG586" s="89">
        <f t="shared" si="326"/>
        <v>10.329999999998108</v>
      </c>
      <c r="AH586" s="89">
        <f t="shared" si="327"/>
        <v>-22.969326563903451</v>
      </c>
      <c r="AI586" s="109">
        <f t="shared" si="328"/>
        <v>-1</v>
      </c>
      <c r="AJ586" s="109">
        <f t="shared" si="343"/>
        <v>50</v>
      </c>
      <c r="AK586" s="88"/>
      <c r="AL586" s="191" t="str">
        <f t="shared" si="344"/>
        <v/>
      </c>
      <c r="AM586" s="191">
        <f t="shared" si="345"/>
        <v>-10.329999999998108</v>
      </c>
      <c r="AN586" s="88"/>
      <c r="AO586" s="191"/>
      <c r="AP586" s="191">
        <f t="shared" si="329"/>
        <v>106.70889999996092</v>
      </c>
      <c r="AQ586" s="191">
        <f t="shared" ref="AQ586:AQ649" si="352">IF(AP586&gt;0,SQRT(AP586)/9+AQ585/9*8,AQ585)</f>
        <v>165.11905815878947</v>
      </c>
      <c r="AR586" s="191">
        <f t="shared" ref="AR586:AR649" si="353">AQ586-Y586</f>
        <v>-45.082671408216498</v>
      </c>
      <c r="AS586" s="250">
        <f t="shared" si="320"/>
        <v>0</v>
      </c>
      <c r="AT586" s="250">
        <f t="shared" si="321"/>
        <v>0</v>
      </c>
      <c r="AU586" s="250">
        <f t="shared" si="322"/>
        <v>0</v>
      </c>
      <c r="AV586" s="250">
        <f t="shared" si="323"/>
        <v>1</v>
      </c>
      <c r="AW586" s="250">
        <f t="shared" si="324"/>
        <v>0</v>
      </c>
      <c r="AX586" s="250">
        <f t="shared" si="325"/>
        <v>0</v>
      </c>
      <c r="AY586" s="89"/>
      <c r="AZ586" s="111"/>
      <c r="BA586" s="111"/>
      <c r="BB586" s="111"/>
      <c r="BC586" s="111"/>
      <c r="BD586" s="111"/>
      <c r="BE586" s="111"/>
      <c r="BF586" s="111"/>
      <c r="BG586" s="111"/>
      <c r="BH586" s="89"/>
      <c r="BI586" s="89"/>
      <c r="BJ586" s="89"/>
      <c r="BK586" s="89"/>
      <c r="BL586" s="89"/>
    </row>
    <row r="587" spans="1:64" x14ac:dyDescent="0.25">
      <c r="A587" s="86">
        <f t="shared" si="330"/>
        <v>586</v>
      </c>
      <c r="B587" s="113">
        <v>5.2993866497108664E-3</v>
      </c>
      <c r="C587" s="88"/>
      <c r="D587" s="88"/>
      <c r="E587" s="194">
        <f t="shared" si="333"/>
        <v>4.7697192771828283E-3</v>
      </c>
      <c r="F587" s="89">
        <f t="shared" si="346"/>
        <v>-2.1230130985904587E-3</v>
      </c>
      <c r="G587" s="113">
        <v>0.12604920371132985</v>
      </c>
      <c r="H587" s="88"/>
      <c r="I587" s="84">
        <f t="shared" si="334"/>
        <v>17694.820730515145</v>
      </c>
      <c r="J587" s="84">
        <f t="shared" si="335"/>
        <v>17799.921595298645</v>
      </c>
      <c r="K587" s="84">
        <f t="shared" si="336"/>
        <v>17905.022460082149</v>
      </c>
      <c r="L587" s="84">
        <f t="shared" si="337"/>
        <v>18010.12332486565</v>
      </c>
      <c r="M587" s="108">
        <f>IF(T587&lt;&gt;0,(((G587+1)*('Data Raw'!$N$1007-'Data Raw'!$N$1008)/2+'Data Raw'!$N$1008)*'Data Raw'!$M$1010+'Data Raw'!$M$1009)*AE587+AE587)</f>
        <v>18115.224189649154</v>
      </c>
      <c r="N587" s="84">
        <f t="shared" si="338"/>
        <v>18220.325054432658</v>
      </c>
      <c r="O587" s="84">
        <f t="shared" si="339"/>
        <v>18325.425919216159</v>
      </c>
      <c r="P587" s="84">
        <f t="shared" si="340"/>
        <v>18430.526783999663</v>
      </c>
      <c r="Q587" s="84">
        <f t="shared" si="341"/>
        <v>18535.627648783164</v>
      </c>
      <c r="R587" s="166" t="str">
        <f t="shared" si="347"/>
        <v/>
      </c>
      <c r="S587" s="109">
        <f>'Data Raw'!E629</f>
        <v>17954.97</v>
      </c>
      <c r="T587" s="109">
        <f>'Data Raw'!G629</f>
        <v>18009.22</v>
      </c>
      <c r="U587" s="109">
        <f>'Data Raw'!D629</f>
        <v>18200.52</v>
      </c>
      <c r="V587" s="166">
        <f t="shared" si="348"/>
        <v>1</v>
      </c>
      <c r="W587" s="89">
        <f t="shared" si="331"/>
        <v>106.00418964915298</v>
      </c>
      <c r="X587" s="89">
        <f t="shared" si="332"/>
        <v>11236.888223173592</v>
      </c>
      <c r="Y587" s="89">
        <f t="shared" si="349"/>
        <v>198.69053140892888</v>
      </c>
      <c r="Z587" s="109">
        <f t="shared" si="342"/>
        <v>245.54999999999927</v>
      </c>
      <c r="AA587" s="89">
        <f t="shared" si="350"/>
        <v>290.42977013244996</v>
      </c>
      <c r="AB587" s="89">
        <f t="shared" si="351"/>
        <v>17877.876727951985</v>
      </c>
      <c r="AC587" s="89">
        <f t="shared" ref="AC587:AC650" si="354">AE587+$AD$1*AA586</f>
        <v>18384.323272048012</v>
      </c>
      <c r="AD587" s="89">
        <f t="shared" ref="AD587:AD650" si="355">IF(AND(T587&lt;AC587, T587&gt;AB587),1,"")</f>
        <v>1</v>
      </c>
      <c r="AE587" s="89">
        <f>'Data Raw'!C629</f>
        <v>18131.099999999999</v>
      </c>
      <c r="AF587" s="89"/>
      <c r="AG587" s="89">
        <f t="shared" si="326"/>
        <v>-121.87999999999738</v>
      </c>
      <c r="AH587" s="89">
        <f t="shared" si="327"/>
        <v>-15.875810350844404</v>
      </c>
      <c r="AI587" s="109">
        <f t="shared" si="328"/>
        <v>-1</v>
      </c>
      <c r="AJ587" s="109">
        <f t="shared" si="343"/>
        <v>50</v>
      </c>
      <c r="AK587" s="88"/>
      <c r="AL587" s="191">
        <f t="shared" si="344"/>
        <v>10.329999999998108</v>
      </c>
      <c r="AM587" s="191" t="str">
        <f t="shared" si="345"/>
        <v/>
      </c>
      <c r="AN587" s="88"/>
      <c r="AO587" s="191"/>
      <c r="AP587" s="191">
        <f t="shared" si="329"/>
        <v>14854.734399999361</v>
      </c>
      <c r="AQ587" s="191">
        <f t="shared" si="352"/>
        <v>160.31471836336814</v>
      </c>
      <c r="AR587" s="191">
        <f t="shared" si="353"/>
        <v>-38.375813045560733</v>
      </c>
      <c r="AS587" s="250">
        <f t="shared" si="320"/>
        <v>0</v>
      </c>
      <c r="AT587" s="250">
        <f t="shared" si="321"/>
        <v>0</v>
      </c>
      <c r="AU587" s="250">
        <f t="shared" si="322"/>
        <v>1</v>
      </c>
      <c r="AV587" s="250">
        <f t="shared" si="323"/>
        <v>0</v>
      </c>
      <c r="AW587" s="250">
        <f t="shared" si="324"/>
        <v>0</v>
      </c>
      <c r="AX587" s="250">
        <f t="shared" si="325"/>
        <v>0</v>
      </c>
      <c r="AY587" s="89"/>
      <c r="AZ587" s="111"/>
      <c r="BA587" s="111"/>
      <c r="BB587" s="111"/>
      <c r="BC587" s="111"/>
      <c r="BD587" s="111"/>
      <c r="BE587" s="111"/>
      <c r="BF587" s="111"/>
      <c r="BG587" s="111"/>
      <c r="BH587" s="89"/>
      <c r="BI587" s="89"/>
      <c r="BJ587" s="89"/>
      <c r="BK587" s="89"/>
      <c r="BL587" s="89"/>
    </row>
    <row r="588" spans="1:64" x14ac:dyDescent="0.25">
      <c r="A588" s="86">
        <f t="shared" si="330"/>
        <v>587</v>
      </c>
      <c r="B588" s="113">
        <v>1.2901835432271226E-4</v>
      </c>
      <c r="C588" s="88"/>
      <c r="D588" s="88"/>
      <c r="E588" s="194">
        <f t="shared" si="333"/>
        <v>-5.1703682953881539E-3</v>
      </c>
      <c r="F588" s="89">
        <f t="shared" si="346"/>
        <v>-2.5583495552758437E-3</v>
      </c>
      <c r="G588" s="113">
        <v>0.11113936739785117</v>
      </c>
      <c r="H588" s="88"/>
      <c r="I588" s="84">
        <f t="shared" si="334"/>
        <v>17667.05237226281</v>
      </c>
      <c r="J588" s="84">
        <f t="shared" si="335"/>
        <v>17766.397637967271</v>
      </c>
      <c r="K588" s="84">
        <f t="shared" si="336"/>
        <v>17865.742903671737</v>
      </c>
      <c r="L588" s="84">
        <f t="shared" si="337"/>
        <v>17965.088169376198</v>
      </c>
      <c r="M588" s="108">
        <f>IF(T588&lt;&gt;0,(((G588+1)*('Data Raw'!$N$1007-'Data Raw'!$N$1008)/2+'Data Raw'!$N$1008)*'Data Raw'!$M$1010+'Data Raw'!$M$1009)*AE588+AE588)</f>
        <v>18064.433435080664</v>
      </c>
      <c r="N588" s="84">
        <f t="shared" si="338"/>
        <v>18163.778700785129</v>
      </c>
      <c r="O588" s="84">
        <f t="shared" si="339"/>
        <v>18263.123966489591</v>
      </c>
      <c r="P588" s="84">
        <f t="shared" si="340"/>
        <v>18362.469232194057</v>
      </c>
      <c r="Q588" s="84">
        <f t="shared" si="341"/>
        <v>18461.814497898518</v>
      </c>
      <c r="R588" s="166" t="str">
        <f t="shared" si="347"/>
        <v/>
      </c>
      <c r="S588" s="109">
        <f>'Data Raw'!E630</f>
        <v>17928.63</v>
      </c>
      <c r="T588" s="109">
        <f>'Data Raw'!G630</f>
        <v>18047.919999999998</v>
      </c>
      <c r="U588" s="109">
        <f>'Data Raw'!D630</f>
        <v>18173.54</v>
      </c>
      <c r="V588" s="166">
        <f t="shared" si="348"/>
        <v>1</v>
      </c>
      <c r="W588" s="89">
        <f t="shared" si="331"/>
        <v>16.513435080665658</v>
      </c>
      <c r="X588" s="89">
        <f t="shared" si="332"/>
        <v>272.69353816335922</v>
      </c>
      <c r="Y588" s="89">
        <f t="shared" si="349"/>
        <v>184.05754425005966</v>
      </c>
      <c r="Z588" s="109">
        <f t="shared" si="342"/>
        <v>244.90999999999985</v>
      </c>
      <c r="AA588" s="89">
        <f t="shared" si="350"/>
        <v>283.92694582781422</v>
      </c>
      <c r="AB588" s="89">
        <f t="shared" si="351"/>
        <v>17855.094695387415</v>
      </c>
      <c r="AC588" s="89">
        <f t="shared" si="354"/>
        <v>18348.825304612583</v>
      </c>
      <c r="AD588" s="89">
        <f t="shared" si="355"/>
        <v>1</v>
      </c>
      <c r="AE588" s="89">
        <f>'Data Raw'!C630</f>
        <v>18101.96</v>
      </c>
      <c r="AF588" s="89"/>
      <c r="AG588" s="89">
        <f t="shared" si="326"/>
        <v>-54.040000000000873</v>
      </c>
      <c r="AH588" s="89">
        <f t="shared" si="327"/>
        <v>-37.526564919335215</v>
      </c>
      <c r="AI588" s="109">
        <f t="shared" si="328"/>
        <v>-1</v>
      </c>
      <c r="AJ588" s="109">
        <f t="shared" si="343"/>
        <v>49.672632852232219</v>
      </c>
      <c r="AK588" s="88"/>
      <c r="AL588" s="191">
        <f t="shared" si="344"/>
        <v>121.87999999999738</v>
      </c>
      <c r="AM588" s="191" t="str">
        <f t="shared" si="345"/>
        <v/>
      </c>
      <c r="AN588" s="88"/>
      <c r="AO588" s="191"/>
      <c r="AP588" s="191">
        <f t="shared" si="329"/>
        <v>2920.3216000000943</v>
      </c>
      <c r="AQ588" s="191">
        <f t="shared" si="352"/>
        <v>148.506416322994</v>
      </c>
      <c r="AR588" s="191">
        <f t="shared" si="353"/>
        <v>-35.551127927065664</v>
      </c>
      <c r="AS588" s="250">
        <f t="shared" si="320"/>
        <v>0</v>
      </c>
      <c r="AT588" s="250">
        <f t="shared" si="321"/>
        <v>0</v>
      </c>
      <c r="AU588" s="250">
        <f t="shared" si="322"/>
        <v>1</v>
      </c>
      <c r="AV588" s="250">
        <f t="shared" si="323"/>
        <v>0</v>
      </c>
      <c r="AW588" s="250">
        <f t="shared" si="324"/>
        <v>0</v>
      </c>
      <c r="AX588" s="250">
        <f t="shared" si="325"/>
        <v>0</v>
      </c>
      <c r="AY588" s="89"/>
      <c r="AZ588" s="111"/>
      <c r="BA588" s="111"/>
      <c r="BB588" s="111"/>
      <c r="BC588" s="111"/>
      <c r="BD588" s="111"/>
      <c r="BE588" s="111"/>
      <c r="BF588" s="111"/>
      <c r="BG588" s="111"/>
      <c r="BH588" s="89"/>
      <c r="BI588" s="89"/>
      <c r="BJ588" s="89"/>
      <c r="BK588" s="89"/>
      <c r="BL588" s="89"/>
    </row>
    <row r="589" spans="1:64" x14ac:dyDescent="0.25">
      <c r="A589" s="86">
        <f t="shared" si="330"/>
        <v>588</v>
      </c>
      <c r="B589" s="113">
        <v>2.2844341090052611E-3</v>
      </c>
      <c r="C589" s="88"/>
      <c r="D589" s="88"/>
      <c r="E589" s="194">
        <f t="shared" si="333"/>
        <v>2.155415754682549E-3</v>
      </c>
      <c r="F589" s="89">
        <f t="shared" si="346"/>
        <v>-1.8849545109960735E-3</v>
      </c>
      <c r="G589" s="113">
        <v>0.10896384410894537</v>
      </c>
      <c r="H589" s="88"/>
      <c r="I589" s="84">
        <f t="shared" si="334"/>
        <v>17745.088522340302</v>
      </c>
      <c r="J589" s="84">
        <f t="shared" si="335"/>
        <v>17837.11729446533</v>
      </c>
      <c r="K589" s="84">
        <f t="shared" si="336"/>
        <v>17929.146066590361</v>
      </c>
      <c r="L589" s="84">
        <f t="shared" si="337"/>
        <v>18021.174838715389</v>
      </c>
      <c r="M589" s="108">
        <f>IF(T589&lt;&gt;0,(((G589+1)*('Data Raw'!$N$1007-'Data Raw'!$N$1008)/2+'Data Raw'!$N$1008)*'Data Raw'!$M$1010+'Data Raw'!$M$1009)*AE589+AE589)</f>
        <v>18113.203610840421</v>
      </c>
      <c r="N589" s="84">
        <f t="shared" si="338"/>
        <v>18205.232382965452</v>
      </c>
      <c r="O589" s="84">
        <f t="shared" si="339"/>
        <v>18297.26115509048</v>
      </c>
      <c r="P589" s="84">
        <f t="shared" si="340"/>
        <v>18389.289927215512</v>
      </c>
      <c r="Q589" s="84">
        <f t="shared" si="341"/>
        <v>18481.31869934054</v>
      </c>
      <c r="R589" s="166" t="str">
        <f t="shared" si="347"/>
        <v/>
      </c>
      <c r="S589" s="109">
        <f>'Data Raw'!E631</f>
        <v>18030.79</v>
      </c>
      <c r="T589" s="109">
        <f>'Data Raw'!G631</f>
        <v>18182.89</v>
      </c>
      <c r="U589" s="109">
        <f>'Data Raw'!D631</f>
        <v>18372.650000000001</v>
      </c>
      <c r="V589" s="166" t="str">
        <f t="shared" si="348"/>
        <v/>
      </c>
      <c r="W589" s="89">
        <f t="shared" si="331"/>
        <v>-69.686389159578539</v>
      </c>
      <c r="X589" s="89">
        <f t="shared" si="332"/>
        <v>4856.1928341002249</v>
      </c>
      <c r="Y589" s="89">
        <f t="shared" si="349"/>
        <v>172.42773658479007</v>
      </c>
      <c r="Z589" s="109">
        <f t="shared" si="342"/>
        <v>341.86000000000058</v>
      </c>
      <c r="AA589" s="89">
        <f t="shared" si="350"/>
        <v>292.20309642384086</v>
      </c>
      <c r="AB589" s="89">
        <f t="shared" si="351"/>
        <v>17912.672096046357</v>
      </c>
      <c r="AC589" s="89">
        <f t="shared" si="354"/>
        <v>18395.34790395364</v>
      </c>
      <c r="AD589" s="89">
        <f t="shared" si="355"/>
        <v>1</v>
      </c>
      <c r="AE589" s="89">
        <f>'Data Raw'!C631</f>
        <v>18154.009999999998</v>
      </c>
      <c r="AF589" s="89"/>
      <c r="AG589" s="89">
        <f t="shared" si="326"/>
        <v>28.880000000001019</v>
      </c>
      <c r="AH589" s="89">
        <f t="shared" si="327"/>
        <v>-40.80638915957752</v>
      </c>
      <c r="AI589" s="109">
        <f t="shared" si="328"/>
        <v>-1</v>
      </c>
      <c r="AJ589" s="109">
        <f t="shared" si="343"/>
        <v>46.014386062514916</v>
      </c>
      <c r="AK589" s="88"/>
      <c r="AL589" s="191" t="str">
        <f t="shared" si="344"/>
        <v/>
      </c>
      <c r="AM589" s="191">
        <f t="shared" si="345"/>
        <v>-28.880000000001019</v>
      </c>
      <c r="AN589" s="88"/>
      <c r="AO589" s="191"/>
      <c r="AP589" s="191">
        <f t="shared" si="329"/>
        <v>834.05440000005888</v>
      </c>
      <c r="AQ589" s="191">
        <f t="shared" si="352"/>
        <v>135.21459228710589</v>
      </c>
      <c r="AR589" s="191">
        <f t="shared" si="353"/>
        <v>-37.213144297684181</v>
      </c>
      <c r="AS589" s="250">
        <f t="shared" si="320"/>
        <v>0</v>
      </c>
      <c r="AT589" s="250">
        <f t="shared" si="321"/>
        <v>0</v>
      </c>
      <c r="AU589" s="250">
        <f t="shared" si="322"/>
        <v>0</v>
      </c>
      <c r="AV589" s="250">
        <f t="shared" si="323"/>
        <v>1</v>
      </c>
      <c r="AW589" s="250">
        <f t="shared" si="324"/>
        <v>0</v>
      </c>
      <c r="AX589" s="250">
        <f t="shared" si="325"/>
        <v>0</v>
      </c>
      <c r="AY589" s="89"/>
      <c r="AZ589" s="111"/>
      <c r="BA589" s="111"/>
      <c r="BB589" s="111"/>
      <c r="BC589" s="111"/>
      <c r="BD589" s="111"/>
      <c r="BE589" s="111"/>
      <c r="BF589" s="111"/>
      <c r="BG589" s="111"/>
      <c r="BH589" s="89"/>
      <c r="BI589" s="89"/>
      <c r="BJ589" s="89"/>
      <c r="BK589" s="89"/>
      <c r="BL589" s="89"/>
    </row>
    <row r="590" spans="1:64" x14ac:dyDescent="0.25">
      <c r="A590" s="86">
        <f t="shared" si="330"/>
        <v>589</v>
      </c>
      <c r="B590" s="113">
        <v>5.9204346005127979E-3</v>
      </c>
      <c r="C590" s="88"/>
      <c r="D590" s="88"/>
      <c r="E590" s="194">
        <f t="shared" si="333"/>
        <v>3.6360004915075368E-3</v>
      </c>
      <c r="F590" s="89">
        <f t="shared" si="346"/>
        <v>-1.096246653495558E-3</v>
      </c>
      <c r="G590" s="113">
        <v>0.11846334232389695</v>
      </c>
      <c r="H590" s="88"/>
      <c r="I590" s="84">
        <f t="shared" si="334"/>
        <v>17697.354609971313</v>
      </c>
      <c r="J590" s="84">
        <f t="shared" si="335"/>
        <v>17783.568478263704</v>
      </c>
      <c r="K590" s="84">
        <f t="shared" si="336"/>
        <v>17869.782346556101</v>
      </c>
      <c r="L590" s="84">
        <f t="shared" si="337"/>
        <v>17955.996214848496</v>
      </c>
      <c r="M590" s="108">
        <f>IF(T590&lt;&gt;0,(((G590+1)*('Data Raw'!$N$1007-'Data Raw'!$N$1008)/2+'Data Raw'!$N$1008)*'Data Raw'!$M$1010+'Data Raw'!$M$1009)*AE590+AE590)</f>
        <v>18042.21008314089</v>
      </c>
      <c r="N590" s="84">
        <f t="shared" si="338"/>
        <v>18128.423951433284</v>
      </c>
      <c r="O590" s="84">
        <f t="shared" si="339"/>
        <v>18214.637819725678</v>
      </c>
      <c r="P590" s="84">
        <f t="shared" si="340"/>
        <v>18300.851688018076</v>
      </c>
      <c r="Q590" s="84">
        <f t="shared" si="341"/>
        <v>18387.065556310466</v>
      </c>
      <c r="R590" s="166" t="str">
        <f t="shared" si="347"/>
        <v/>
      </c>
      <c r="S590" s="109">
        <f>'Data Raw'!E632</f>
        <v>17894.810000000001</v>
      </c>
      <c r="T590" s="109">
        <f>'Data Raw'!G632</f>
        <v>17930.55</v>
      </c>
      <c r="U590" s="109">
        <f>'Data Raw'!D632</f>
        <v>18114.82</v>
      </c>
      <c r="V590" s="166">
        <f t="shared" si="348"/>
        <v>1</v>
      </c>
      <c r="W590" s="89">
        <f t="shared" si="331"/>
        <v>111.66008314089049</v>
      </c>
      <c r="X590" s="89">
        <f t="shared" si="332"/>
        <v>12467.974167030578</v>
      </c>
      <c r="Y590" s="89">
        <f t="shared" si="349"/>
        <v>165.12156570649617</v>
      </c>
      <c r="Z590" s="109">
        <f t="shared" si="342"/>
        <v>220.0099999999984</v>
      </c>
      <c r="AA590" s="89">
        <f t="shared" si="350"/>
        <v>281.88979693472055</v>
      </c>
      <c r="AB590" s="89">
        <f t="shared" si="351"/>
        <v>17820.667368039736</v>
      </c>
      <c r="AC590" s="89">
        <f t="shared" si="354"/>
        <v>18317.412631960266</v>
      </c>
      <c r="AD590" s="89">
        <f t="shared" si="355"/>
        <v>1</v>
      </c>
      <c r="AE590" s="89">
        <f>'Data Raw'!C632</f>
        <v>18069.04</v>
      </c>
      <c r="AF590" s="89"/>
      <c r="AG590" s="89">
        <f t="shared" si="326"/>
        <v>-138.4900000000016</v>
      </c>
      <c r="AH590" s="89">
        <f t="shared" si="327"/>
        <v>-26.829916859111108</v>
      </c>
      <c r="AI590" s="109">
        <f t="shared" si="328"/>
        <v>-1</v>
      </c>
      <c r="AJ590" s="109">
        <f t="shared" si="343"/>
        <v>43.106934146197517</v>
      </c>
      <c r="AK590" s="88"/>
      <c r="AL590" s="191">
        <f t="shared" si="344"/>
        <v>28.880000000001019</v>
      </c>
      <c r="AM590" s="191" t="str">
        <f t="shared" si="345"/>
        <v/>
      </c>
      <c r="AN590" s="88"/>
      <c r="AO590" s="191"/>
      <c r="AP590" s="191">
        <f t="shared" si="329"/>
        <v>19179.480100000445</v>
      </c>
      <c r="AQ590" s="191">
        <f t="shared" si="352"/>
        <v>135.57852647742763</v>
      </c>
      <c r="AR590" s="191">
        <f t="shared" si="353"/>
        <v>-29.54303922906854</v>
      </c>
      <c r="AS590" s="250">
        <f t="shared" si="320"/>
        <v>0</v>
      </c>
      <c r="AT590" s="250">
        <f t="shared" si="321"/>
        <v>0</v>
      </c>
      <c r="AU590" s="250">
        <f t="shared" si="322"/>
        <v>1</v>
      </c>
      <c r="AV590" s="250">
        <f t="shared" si="323"/>
        <v>0</v>
      </c>
      <c r="AW590" s="250">
        <f t="shared" si="324"/>
        <v>0</v>
      </c>
      <c r="AX590" s="250">
        <f t="shared" si="325"/>
        <v>0</v>
      </c>
      <c r="AY590" s="89"/>
      <c r="AZ590" s="111"/>
      <c r="BA590" s="111"/>
      <c r="BB590" s="111"/>
      <c r="BC590" s="111"/>
      <c r="BD590" s="111"/>
      <c r="BE590" s="111"/>
      <c r="BF590" s="111"/>
      <c r="BG590" s="111"/>
      <c r="BH590" s="89"/>
      <c r="BI590" s="89"/>
      <c r="BJ590" s="89"/>
      <c r="BK590" s="89"/>
      <c r="BL590" s="89"/>
    </row>
    <row r="591" spans="1:64" x14ac:dyDescent="0.25">
      <c r="A591" s="86">
        <f t="shared" si="330"/>
        <v>590</v>
      </c>
      <c r="B591" s="113">
        <v>5.1858242574576449E-3</v>
      </c>
      <c r="C591" s="88"/>
      <c r="D591" s="88"/>
      <c r="E591" s="194">
        <f t="shared" si="333"/>
        <v>-7.3461034305515299E-4</v>
      </c>
      <c r="F591" s="89">
        <f t="shared" si="346"/>
        <v>-1.044584323432643E-3</v>
      </c>
      <c r="G591" s="113">
        <v>0.10317683298736133</v>
      </c>
      <c r="H591" s="88"/>
      <c r="I591" s="84">
        <f t="shared" si="334"/>
        <v>17563.157895792108</v>
      </c>
      <c r="J591" s="84">
        <f t="shared" si="335"/>
        <v>17645.718678645357</v>
      </c>
      <c r="K591" s="84">
        <f t="shared" si="336"/>
        <v>17728.279461498605</v>
      </c>
      <c r="L591" s="84">
        <f t="shared" si="337"/>
        <v>17810.840244351853</v>
      </c>
      <c r="M591" s="108">
        <f>IF(T591&lt;&gt;0,(((G591+1)*('Data Raw'!$N$1007-'Data Raw'!$N$1008)/2+'Data Raw'!$N$1008)*'Data Raw'!$M$1010+'Data Raw'!$M$1009)*AE591+AE591)</f>
        <v>17893.401027205102</v>
      </c>
      <c r="N591" s="84">
        <f t="shared" si="338"/>
        <v>17975.96181005835</v>
      </c>
      <c r="O591" s="84">
        <f t="shared" si="339"/>
        <v>18058.522592911599</v>
      </c>
      <c r="P591" s="84">
        <f t="shared" si="340"/>
        <v>18141.083375764847</v>
      </c>
      <c r="Q591" s="84">
        <f t="shared" si="341"/>
        <v>18223.644158618095</v>
      </c>
      <c r="R591" s="166" t="str">
        <f t="shared" si="347"/>
        <v/>
      </c>
      <c r="S591" s="109">
        <f>'Data Raw'!E633</f>
        <v>17832.3</v>
      </c>
      <c r="T591" s="109">
        <f>'Data Raw'!G633</f>
        <v>17997.169999999998</v>
      </c>
      <c r="U591" s="109">
        <f>'Data Raw'!D633</f>
        <v>18004.740000000002</v>
      </c>
      <c r="V591" s="166" t="str">
        <f t="shared" si="348"/>
        <v/>
      </c>
      <c r="W591" s="89">
        <f t="shared" si="331"/>
        <v>-103.7689727948964</v>
      </c>
      <c r="X591" s="89">
        <f t="shared" si="332"/>
        <v>10767.999714907948</v>
      </c>
      <c r="Y591" s="89">
        <f t="shared" si="349"/>
        <v>157.82394734237278</v>
      </c>
      <c r="Z591" s="109">
        <f t="shared" si="342"/>
        <v>172.44000000000233</v>
      </c>
      <c r="AA591" s="89">
        <f t="shared" si="350"/>
        <v>266.25411165833225</v>
      </c>
      <c r="AB591" s="89">
        <f t="shared" si="351"/>
        <v>17702.463672605489</v>
      </c>
      <c r="AC591" s="89">
        <f t="shared" si="354"/>
        <v>18181.676327394511</v>
      </c>
      <c r="AD591" s="89">
        <f t="shared" si="355"/>
        <v>1</v>
      </c>
      <c r="AE591" s="89">
        <f>'Data Raw'!C633</f>
        <v>17942.07</v>
      </c>
      <c r="AF591" s="89"/>
      <c r="AG591" s="89">
        <f t="shared" si="326"/>
        <v>55.099999999998545</v>
      </c>
      <c r="AH591" s="89">
        <f t="shared" si="327"/>
        <v>-48.668972794897854</v>
      </c>
      <c r="AI591" s="109">
        <f t="shared" si="328"/>
        <v>-1</v>
      </c>
      <c r="AJ591" s="109">
        <f t="shared" si="343"/>
        <v>41.280391426624043</v>
      </c>
      <c r="AK591" s="88"/>
      <c r="AL591" s="191" t="str">
        <f t="shared" si="344"/>
        <v/>
      </c>
      <c r="AM591" s="191">
        <f t="shared" si="345"/>
        <v>-55.099999999998545</v>
      </c>
      <c r="AN591" s="88"/>
      <c r="AO591" s="191"/>
      <c r="AP591" s="191">
        <f t="shared" si="329"/>
        <v>3036.0099999998397</v>
      </c>
      <c r="AQ591" s="191">
        <f t="shared" si="352"/>
        <v>126.63646797993552</v>
      </c>
      <c r="AR591" s="191">
        <f t="shared" si="353"/>
        <v>-31.187479362437259</v>
      </c>
      <c r="AS591" s="250">
        <f t="shared" si="320"/>
        <v>0</v>
      </c>
      <c r="AT591" s="250">
        <f t="shared" si="321"/>
        <v>0</v>
      </c>
      <c r="AU591" s="250">
        <f t="shared" si="322"/>
        <v>0</v>
      </c>
      <c r="AV591" s="250">
        <f t="shared" si="323"/>
        <v>1</v>
      </c>
      <c r="AW591" s="250">
        <f t="shared" si="324"/>
        <v>0</v>
      </c>
      <c r="AX591" s="250">
        <f t="shared" si="325"/>
        <v>0</v>
      </c>
      <c r="AY591" s="89"/>
      <c r="AZ591" s="111"/>
      <c r="BA591" s="111"/>
      <c r="BB591" s="111"/>
      <c r="BC591" s="111"/>
      <c r="BD591" s="111"/>
      <c r="BE591" s="111"/>
      <c r="BF591" s="111"/>
      <c r="BG591" s="111"/>
      <c r="BH591" s="89"/>
      <c r="BI591" s="89"/>
      <c r="BJ591" s="89"/>
      <c r="BK591" s="89"/>
      <c r="BL591" s="89"/>
    </row>
    <row r="592" spans="1:64" x14ac:dyDescent="0.25">
      <c r="A592" s="86">
        <f t="shared" si="330"/>
        <v>591</v>
      </c>
      <c r="B592" s="113">
        <v>3.2166090780286948E-4</v>
      </c>
      <c r="C592" s="88"/>
      <c r="D592" s="88"/>
      <c r="E592" s="194">
        <f t="shared" si="333"/>
        <v>-4.8641633496547751E-3</v>
      </c>
      <c r="F592" s="89">
        <f t="shared" si="346"/>
        <v>-1.5902384700358049E-3</v>
      </c>
      <c r="G592" s="113">
        <v>0.11764919892571173</v>
      </c>
      <c r="H592" s="88"/>
      <c r="I592" s="84">
        <f t="shared" si="334"/>
        <v>17595.791926109472</v>
      </c>
      <c r="J592" s="84">
        <f t="shared" si="335"/>
        <v>17674.703899780663</v>
      </c>
      <c r="K592" s="84">
        <f t="shared" si="336"/>
        <v>17753.615873451847</v>
      </c>
      <c r="L592" s="84">
        <f t="shared" si="337"/>
        <v>17832.527847123034</v>
      </c>
      <c r="M592" s="108">
        <f>IF(T592&lt;&gt;0,(((G592+1)*('Data Raw'!$N$1007-'Data Raw'!$N$1008)/2+'Data Raw'!$N$1008)*'Data Raw'!$M$1010+'Data Raw'!$M$1009)*AE592+AE592)</f>
        <v>17911.439820794221</v>
      </c>
      <c r="N592" s="84">
        <f t="shared" si="338"/>
        <v>17990.351794465409</v>
      </c>
      <c r="O592" s="84">
        <f t="shared" si="339"/>
        <v>18069.263768136596</v>
      </c>
      <c r="P592" s="84">
        <f t="shared" si="340"/>
        <v>18148.17574180778</v>
      </c>
      <c r="Q592" s="84">
        <f t="shared" si="341"/>
        <v>18227.08771547897</v>
      </c>
      <c r="R592" s="166" t="str">
        <f t="shared" si="347"/>
        <v/>
      </c>
      <c r="S592" s="109">
        <f>'Data Raw'!E634</f>
        <v>17833.2</v>
      </c>
      <c r="T592" s="109">
        <f>'Data Raw'!G634</f>
        <v>17885.599999999999</v>
      </c>
      <c r="U592" s="109">
        <f>'Data Raw'!D634</f>
        <v>17995.38</v>
      </c>
      <c r="V592" s="166">
        <f t="shared" si="348"/>
        <v>1</v>
      </c>
      <c r="W592" s="89">
        <f t="shared" si="331"/>
        <v>25.83982079422276</v>
      </c>
      <c r="X592" s="89">
        <f t="shared" si="332"/>
        <v>667.69633867754692</v>
      </c>
      <c r="Y592" s="89">
        <f t="shared" si="349"/>
        <v>146.44261990234841</v>
      </c>
      <c r="Z592" s="109">
        <f t="shared" si="342"/>
        <v>162.18000000000029</v>
      </c>
      <c r="AA592" s="89">
        <f t="shared" si="350"/>
        <v>251.38638142142773</v>
      </c>
      <c r="AB592" s="89">
        <f t="shared" si="351"/>
        <v>17712.934005090417</v>
      </c>
      <c r="AC592" s="89">
        <f t="shared" si="354"/>
        <v>18165.565994909583</v>
      </c>
      <c r="AD592" s="89">
        <f t="shared" si="355"/>
        <v>1</v>
      </c>
      <c r="AE592" s="89">
        <f>'Data Raw'!C634</f>
        <v>17939.25</v>
      </c>
      <c r="AF592" s="89"/>
      <c r="AG592" s="89">
        <f t="shared" si="326"/>
        <v>-53.650000000001455</v>
      </c>
      <c r="AH592" s="89">
        <f t="shared" si="327"/>
        <v>-27.810179205778695</v>
      </c>
      <c r="AI592" s="109">
        <f t="shared" si="328"/>
        <v>-1</v>
      </c>
      <c r="AJ592" s="109">
        <f t="shared" si="343"/>
        <v>39.455986835593194</v>
      </c>
      <c r="AK592" s="88"/>
      <c r="AL592" s="191">
        <f t="shared" si="344"/>
        <v>55.099999999998545</v>
      </c>
      <c r="AM592" s="191" t="str">
        <f t="shared" si="345"/>
        <v/>
      </c>
      <c r="AN592" s="88"/>
      <c r="AO592" s="191"/>
      <c r="AP592" s="191">
        <f t="shared" si="329"/>
        <v>2878.3225000001562</v>
      </c>
      <c r="AQ592" s="191">
        <f t="shared" si="352"/>
        <v>118.52686042660952</v>
      </c>
      <c r="AR592" s="191">
        <f t="shared" si="353"/>
        <v>-27.915759475738895</v>
      </c>
      <c r="AS592" s="250">
        <f t="shared" si="320"/>
        <v>0</v>
      </c>
      <c r="AT592" s="250">
        <f t="shared" si="321"/>
        <v>0</v>
      </c>
      <c r="AU592" s="250">
        <f t="shared" si="322"/>
        <v>1</v>
      </c>
      <c r="AV592" s="250">
        <f t="shared" si="323"/>
        <v>0</v>
      </c>
      <c r="AW592" s="250">
        <f t="shared" si="324"/>
        <v>0</v>
      </c>
      <c r="AX592" s="250">
        <f t="shared" si="325"/>
        <v>0</v>
      </c>
      <c r="AY592" s="89"/>
      <c r="AZ592" s="111"/>
      <c r="BA592" s="111"/>
      <c r="BB592" s="111"/>
      <c r="BC592" s="111"/>
      <c r="BD592" s="111"/>
      <c r="BE592" s="111"/>
      <c r="BF592" s="111"/>
      <c r="BG592" s="111"/>
      <c r="BH592" s="89"/>
      <c r="BI592" s="89"/>
      <c r="BJ592" s="89"/>
      <c r="BK592" s="89"/>
      <c r="BL592" s="89"/>
    </row>
    <row r="593" spans="1:64" x14ac:dyDescent="0.25">
      <c r="A593" s="86">
        <f t="shared" si="330"/>
        <v>592</v>
      </c>
      <c r="B593" s="113">
        <v>5.6934975763162626E-3</v>
      </c>
      <c r="C593" s="88"/>
      <c r="D593" s="88"/>
      <c r="E593" s="194">
        <f t="shared" si="333"/>
        <v>5.3718366685133927E-3</v>
      </c>
      <c r="F593" s="89">
        <f t="shared" si="346"/>
        <v>-5.9565630738591963E-4</v>
      </c>
      <c r="G593" s="113">
        <v>0.1141795764755538</v>
      </c>
      <c r="H593" s="88"/>
      <c r="I593" s="84">
        <f t="shared" si="334"/>
        <v>17470.3680579721</v>
      </c>
      <c r="J593" s="84">
        <f t="shared" si="335"/>
        <v>17543.589367923272</v>
      </c>
      <c r="K593" s="84">
        <f t="shared" si="336"/>
        <v>17616.810677874448</v>
      </c>
      <c r="L593" s="84">
        <f t="shared" si="337"/>
        <v>17690.03198782562</v>
      </c>
      <c r="M593" s="108">
        <f>IF(T593&lt;&gt;0,(((G593+1)*('Data Raw'!$N$1007-'Data Raw'!$N$1008)/2+'Data Raw'!$N$1008)*'Data Raw'!$M$1010+'Data Raw'!$M$1009)*AE593+AE593)</f>
        <v>17763.253297776795</v>
      </c>
      <c r="N593" s="84">
        <f t="shared" si="338"/>
        <v>17836.474607727971</v>
      </c>
      <c r="O593" s="84">
        <f t="shared" si="339"/>
        <v>17909.695917679142</v>
      </c>
      <c r="P593" s="84">
        <f t="shared" si="340"/>
        <v>17982.917227630318</v>
      </c>
      <c r="Q593" s="84">
        <f t="shared" si="341"/>
        <v>18056.13853758149</v>
      </c>
      <c r="R593" s="166" t="str">
        <f t="shared" si="347"/>
        <v/>
      </c>
      <c r="S593" s="109">
        <f>'Data Raw'!E635</f>
        <v>17623.87</v>
      </c>
      <c r="T593" s="109">
        <f>'Data Raw'!G635</f>
        <v>17655.41</v>
      </c>
      <c r="U593" s="109">
        <f>'Data Raw'!D635</f>
        <v>17823.82</v>
      </c>
      <c r="V593" s="166">
        <f t="shared" si="348"/>
        <v>1</v>
      </c>
      <c r="W593" s="89">
        <f t="shared" si="331"/>
        <v>107.84329777679523</v>
      </c>
      <c r="X593" s="89">
        <f t="shared" si="332"/>
        <v>11630.176875374525</v>
      </c>
      <c r="Y593" s="89">
        <f t="shared" si="349"/>
        <v>141.57422203744611</v>
      </c>
      <c r="Z593" s="109">
        <f t="shared" si="342"/>
        <v>199.95000000000073</v>
      </c>
      <c r="AA593" s="89">
        <f t="shared" si="350"/>
        <v>244.03832693265247</v>
      </c>
      <c r="AB593" s="89">
        <f t="shared" si="351"/>
        <v>17582.121575791785</v>
      </c>
      <c r="AC593" s="89">
        <f t="shared" si="354"/>
        <v>18009.478424208213</v>
      </c>
      <c r="AD593" s="89">
        <f t="shared" si="355"/>
        <v>1</v>
      </c>
      <c r="AE593" s="89">
        <f>'Data Raw'!C635</f>
        <v>17795.8</v>
      </c>
      <c r="AF593" s="89"/>
      <c r="AG593" s="89">
        <f t="shared" si="326"/>
        <v>-140.38999999999942</v>
      </c>
      <c r="AH593" s="89">
        <f t="shared" si="327"/>
        <v>-32.546702223204193</v>
      </c>
      <c r="AI593" s="109">
        <f t="shared" si="328"/>
        <v>-1</v>
      </c>
      <c r="AJ593" s="109">
        <f t="shared" si="343"/>
        <v>36.610654975587103</v>
      </c>
      <c r="AK593" s="88"/>
      <c r="AL593" s="191">
        <f t="shared" si="344"/>
        <v>53.650000000001455</v>
      </c>
      <c r="AM593" s="191" t="str">
        <f t="shared" si="345"/>
        <v/>
      </c>
      <c r="AN593" s="88"/>
      <c r="AO593" s="191"/>
      <c r="AP593" s="191">
        <f t="shared" si="329"/>
        <v>19709.352099999836</v>
      </c>
      <c r="AQ593" s="191">
        <f t="shared" si="352"/>
        <v>120.95609815698617</v>
      </c>
      <c r="AR593" s="191">
        <f t="shared" si="353"/>
        <v>-20.618123880459933</v>
      </c>
      <c r="AS593" s="250">
        <f t="shared" si="320"/>
        <v>0</v>
      </c>
      <c r="AT593" s="250">
        <f t="shared" si="321"/>
        <v>0</v>
      </c>
      <c r="AU593" s="250">
        <f t="shared" si="322"/>
        <v>1</v>
      </c>
      <c r="AV593" s="250">
        <f t="shared" si="323"/>
        <v>0</v>
      </c>
      <c r="AW593" s="250">
        <f t="shared" si="324"/>
        <v>0</v>
      </c>
      <c r="AX593" s="250">
        <f t="shared" si="325"/>
        <v>0</v>
      </c>
      <c r="AY593" s="89"/>
      <c r="AZ593" s="111"/>
      <c r="BA593" s="111"/>
      <c r="BB593" s="111"/>
      <c r="BC593" s="111"/>
      <c r="BD593" s="111"/>
      <c r="BE593" s="111"/>
      <c r="BF593" s="111"/>
      <c r="BG593" s="111"/>
      <c r="BH593" s="89"/>
      <c r="BI593" s="89"/>
      <c r="BJ593" s="89"/>
      <c r="BK593" s="89"/>
      <c r="BL593" s="89"/>
    </row>
    <row r="594" spans="1:64" x14ac:dyDescent="0.25">
      <c r="A594" s="86">
        <f t="shared" si="330"/>
        <v>593</v>
      </c>
      <c r="B594" s="113">
        <v>0.14255075891473129</v>
      </c>
      <c r="C594" s="88"/>
      <c r="D594" s="88"/>
      <c r="E594" s="194">
        <f t="shared" si="333"/>
        <v>0.13685726133841503</v>
      </c>
      <c r="F594" s="89">
        <f t="shared" si="346"/>
        <v>1.9040474784871361E-2</v>
      </c>
      <c r="G594" s="113">
        <v>9.8819279245368458E-2</v>
      </c>
      <c r="H594" s="88"/>
      <c r="I594" s="84">
        <f t="shared" si="334"/>
        <v>17241.277604784886</v>
      </c>
      <c r="J594" s="84">
        <f t="shared" si="335"/>
        <v>17312.064715803608</v>
      </c>
      <c r="K594" s="84">
        <f t="shared" si="336"/>
        <v>17382.851826822331</v>
      </c>
      <c r="L594" s="84">
        <f t="shared" si="337"/>
        <v>17453.638937841053</v>
      </c>
      <c r="M594" s="108">
        <f>IF(T594&lt;&gt;0,(((G594+1)*('Data Raw'!$N$1007-'Data Raw'!$N$1008)/2+'Data Raw'!$N$1008)*'Data Raw'!$M$1010+'Data Raw'!$M$1009)*AE594+AE594)</f>
        <v>17524.426048859776</v>
      </c>
      <c r="N594" s="84">
        <f t="shared" si="338"/>
        <v>17595.213159878498</v>
      </c>
      <c r="O594" s="84">
        <f t="shared" si="339"/>
        <v>17666.000270897221</v>
      </c>
      <c r="P594" s="84">
        <f t="shared" si="340"/>
        <v>17736.787381915943</v>
      </c>
      <c r="Q594" s="84">
        <f t="shared" si="341"/>
        <v>17807.574492934666</v>
      </c>
      <c r="R594" s="166" t="str">
        <f t="shared" si="347"/>
        <v/>
      </c>
      <c r="S594" s="109">
        <f>'Data Raw'!E636</f>
        <v>17573.810000000001</v>
      </c>
      <c r="T594" s="109">
        <f>'Data Raw'!G636</f>
        <v>18057.45</v>
      </c>
      <c r="U594" s="109">
        <f>'Data Raw'!D636</f>
        <v>18078.689999999999</v>
      </c>
      <c r="V594" s="166" t="str">
        <f t="shared" si="348"/>
        <v/>
      </c>
      <c r="W594" s="89">
        <f t="shared" si="331"/>
        <v>-533.02395114022511</v>
      </c>
      <c r="X594" s="89">
        <f t="shared" si="332"/>
        <v>284114.53248913708</v>
      </c>
      <c r="Y594" s="89">
        <f t="shared" si="349"/>
        <v>240.34917889312197</v>
      </c>
      <c r="Z594" s="109">
        <f t="shared" si="342"/>
        <v>504.87999999999738</v>
      </c>
      <c r="AA594" s="89">
        <f t="shared" si="350"/>
        <v>281.3014230851303</v>
      </c>
      <c r="AB594" s="89">
        <f t="shared" si="351"/>
        <v>17370.827422107242</v>
      </c>
      <c r="AC594" s="89">
        <f t="shared" si="354"/>
        <v>17785.692577892754</v>
      </c>
      <c r="AD594" s="89" t="str">
        <f t="shared" si="355"/>
        <v/>
      </c>
      <c r="AE594" s="89">
        <f>'Data Raw'!C636</f>
        <v>17578.259999999998</v>
      </c>
      <c r="AF594" s="89"/>
      <c r="AG594" s="89">
        <f t="shared" si="326"/>
        <v>479.19000000000233</v>
      </c>
      <c r="AH594" s="89">
        <f t="shared" si="327"/>
        <v>-53.83395114022278</v>
      </c>
      <c r="AI594" s="109">
        <f t="shared" si="328"/>
        <v>-1</v>
      </c>
      <c r="AJ594" s="109">
        <f t="shared" si="343"/>
        <v>35.393555509361526</v>
      </c>
      <c r="AK594" s="88"/>
      <c r="AL594" s="191" t="str">
        <f t="shared" si="344"/>
        <v/>
      </c>
      <c r="AM594" s="191">
        <f t="shared" si="345"/>
        <v>-479.19000000000233</v>
      </c>
      <c r="AN594" s="88"/>
      <c r="AO594" s="191"/>
      <c r="AP594" s="191">
        <f t="shared" si="329"/>
        <v>229623.05610000223</v>
      </c>
      <c r="AQ594" s="191">
        <f t="shared" si="352"/>
        <v>160.75986502843242</v>
      </c>
      <c r="AR594" s="191">
        <f t="shared" si="353"/>
        <v>-79.589313864689558</v>
      </c>
      <c r="AS594" s="250">
        <f t="shared" si="320"/>
        <v>0</v>
      </c>
      <c r="AT594" s="250">
        <f t="shared" si="321"/>
        <v>0</v>
      </c>
      <c r="AU594" s="250">
        <f t="shared" si="322"/>
        <v>0</v>
      </c>
      <c r="AV594" s="250">
        <f t="shared" si="323"/>
        <v>0</v>
      </c>
      <c r="AW594" s="250">
        <f t="shared" si="324"/>
        <v>0</v>
      </c>
      <c r="AX594" s="250">
        <f t="shared" si="325"/>
        <v>0</v>
      </c>
      <c r="AY594" s="89"/>
      <c r="AZ594" s="111"/>
      <c r="BA594" s="111"/>
      <c r="BB594" s="111"/>
      <c r="BC594" s="111"/>
      <c r="BD594" s="111"/>
      <c r="BE594" s="111"/>
      <c r="BF594" s="111"/>
      <c r="BG594" s="111"/>
      <c r="BH594" s="89"/>
      <c r="BI594" s="89"/>
      <c r="BJ594" s="89"/>
      <c r="BK594" s="89"/>
      <c r="BL594" s="89"/>
    </row>
    <row r="595" spans="1:64" x14ac:dyDescent="0.25">
      <c r="A595" s="86">
        <f t="shared" si="330"/>
        <v>594</v>
      </c>
      <c r="B595" s="113">
        <v>6.5651650822455596E-2</v>
      </c>
      <c r="C595" s="88"/>
      <c r="D595" s="88"/>
      <c r="E595" s="194">
        <f t="shared" si="333"/>
        <v>-7.6899108092275695E-2</v>
      </c>
      <c r="F595" s="89">
        <f t="shared" si="346"/>
        <v>5.3348200881360684E-3</v>
      </c>
      <c r="G595" s="113">
        <v>0.17405241362537296</v>
      </c>
      <c r="H595" s="88"/>
      <c r="I595" s="84">
        <f t="shared" si="334"/>
        <v>17619.965449688443</v>
      </c>
      <c r="J595" s="84">
        <f t="shared" si="335"/>
        <v>17740.140039135</v>
      </c>
      <c r="K595" s="84">
        <f t="shared" si="336"/>
        <v>17860.314628581564</v>
      </c>
      <c r="L595" s="84">
        <f t="shared" si="337"/>
        <v>17980.489218028124</v>
      </c>
      <c r="M595" s="108">
        <f>IF(T595&lt;&gt;0,(((G595+1)*('Data Raw'!$N$1007-'Data Raw'!$N$1008)/2+'Data Raw'!$N$1008)*'Data Raw'!$M$1010+'Data Raw'!$M$1009)*AE595+AE595)</f>
        <v>18100.663807474684</v>
      </c>
      <c r="N595" s="84">
        <f t="shared" si="338"/>
        <v>18220.838396921245</v>
      </c>
      <c r="O595" s="84">
        <f t="shared" si="339"/>
        <v>18341.012986367805</v>
      </c>
      <c r="P595" s="84">
        <f t="shared" si="340"/>
        <v>18461.187575814369</v>
      </c>
      <c r="Q595" s="84">
        <f t="shared" si="341"/>
        <v>18581.362165260925</v>
      </c>
      <c r="R595" s="166" t="str">
        <f t="shared" si="347"/>
        <v/>
      </c>
      <c r="S595" s="109">
        <f>'Data Raw'!E637</f>
        <v>17722.490000000002</v>
      </c>
      <c r="T595" s="109">
        <f>'Data Raw'!G637</f>
        <v>17729.29</v>
      </c>
      <c r="U595" s="109">
        <f>'Data Raw'!D637</f>
        <v>18046.89</v>
      </c>
      <c r="V595" s="166" t="str">
        <f t="shared" si="348"/>
        <v/>
      </c>
      <c r="W595" s="89">
        <f t="shared" si="331"/>
        <v>371.37380747468342</v>
      </c>
      <c r="X595" s="89">
        <f t="shared" si="332"/>
        <v>137918.50487824323</v>
      </c>
      <c r="Y595" s="89">
        <f t="shared" si="349"/>
        <v>263.09283305811903</v>
      </c>
      <c r="Z595" s="109">
        <f t="shared" si="342"/>
        <v>324.39999999999782</v>
      </c>
      <c r="AA595" s="89">
        <f t="shared" si="350"/>
        <v>287.45836264439708</v>
      </c>
      <c r="AB595" s="89">
        <f t="shared" si="351"/>
        <v>17807.783790377638</v>
      </c>
      <c r="AC595" s="89">
        <f t="shared" si="354"/>
        <v>18285.996209622361</v>
      </c>
      <c r="AD595" s="89" t="str">
        <f t="shared" si="355"/>
        <v/>
      </c>
      <c r="AE595" s="89">
        <f>'Data Raw'!C637</f>
        <v>18046.89</v>
      </c>
      <c r="AF595" s="89"/>
      <c r="AG595" s="89">
        <f t="shared" si="326"/>
        <v>-317.59999999999854</v>
      </c>
      <c r="AH595" s="89">
        <f t="shared" si="327"/>
        <v>53.773807474684872</v>
      </c>
      <c r="AI595" s="109">
        <f t="shared" si="328"/>
        <v>1</v>
      </c>
      <c r="AJ595" s="109">
        <f t="shared" si="343"/>
        <v>50</v>
      </c>
      <c r="AK595" s="88"/>
      <c r="AL595" s="191" t="str">
        <f t="shared" si="344"/>
        <v/>
      </c>
      <c r="AM595" s="191">
        <f t="shared" si="345"/>
        <v>-317.59999999999854</v>
      </c>
      <c r="AN595" s="88"/>
      <c r="AO595" s="191"/>
      <c r="AP595" s="191">
        <f t="shared" si="329"/>
        <v>100869.75999999908</v>
      </c>
      <c r="AQ595" s="191">
        <f t="shared" si="352"/>
        <v>178.18654669193975</v>
      </c>
      <c r="AR595" s="191">
        <f t="shared" si="353"/>
        <v>-84.906286366179273</v>
      </c>
      <c r="AS595" s="250">
        <f t="shared" si="320"/>
        <v>1</v>
      </c>
      <c r="AT595" s="250">
        <f t="shared" si="321"/>
        <v>0</v>
      </c>
      <c r="AU595" s="250">
        <f t="shared" si="322"/>
        <v>0</v>
      </c>
      <c r="AV595" s="250">
        <f t="shared" si="323"/>
        <v>0</v>
      </c>
      <c r="AW595" s="250">
        <f t="shared" si="324"/>
        <v>0</v>
      </c>
      <c r="AX595" s="250">
        <f t="shared" si="325"/>
        <v>0</v>
      </c>
      <c r="AY595" s="89"/>
      <c r="AZ595" s="111"/>
      <c r="BA595" s="111"/>
      <c r="BB595" s="111"/>
      <c r="BC595" s="111"/>
      <c r="BD595" s="111"/>
      <c r="BE595" s="111"/>
      <c r="BF595" s="111"/>
      <c r="BG595" s="111"/>
      <c r="BH595" s="89"/>
      <c r="BI595" s="89"/>
      <c r="BJ595" s="89"/>
      <c r="BK595" s="89"/>
      <c r="BL595" s="89"/>
    </row>
    <row r="596" spans="1:64" x14ac:dyDescent="0.25">
      <c r="A596" s="86">
        <f t="shared" si="330"/>
        <v>595</v>
      </c>
      <c r="B596" s="113">
        <v>1.5290169402126037E-2</v>
      </c>
      <c r="C596" s="88"/>
      <c r="D596" s="88"/>
      <c r="E596" s="194">
        <f t="shared" si="333"/>
        <v>-5.0361481420329562E-2</v>
      </c>
      <c r="F596" s="89">
        <f t="shared" si="346"/>
        <v>-2.6217944130733075E-3</v>
      </c>
      <c r="G596" s="113">
        <v>0.1231689698745289</v>
      </c>
      <c r="H596" s="88"/>
      <c r="I596" s="84">
        <f t="shared" si="334"/>
        <v>17116.113859361427</v>
      </c>
      <c r="J596" s="84">
        <f t="shared" si="335"/>
        <v>17247.660275890488</v>
      </c>
      <c r="K596" s="84">
        <f t="shared" si="336"/>
        <v>17379.206692419546</v>
      </c>
      <c r="L596" s="84">
        <f t="shared" si="337"/>
        <v>17510.753108948607</v>
      </c>
      <c r="M596" s="108">
        <f>IF(T596&lt;&gt;0,(((G596+1)*('Data Raw'!$N$1007-'Data Raw'!$N$1008)/2+'Data Raw'!$N$1008)*'Data Raw'!$M$1010+'Data Raw'!$M$1009)*AE596+AE596)</f>
        <v>17642.299525477665</v>
      </c>
      <c r="N596" s="84">
        <f t="shared" si="338"/>
        <v>17773.845942006723</v>
      </c>
      <c r="O596" s="84">
        <f t="shared" si="339"/>
        <v>17905.392358535784</v>
      </c>
      <c r="P596" s="84">
        <f t="shared" si="340"/>
        <v>18036.938775064842</v>
      </c>
      <c r="Q596" s="84">
        <f t="shared" si="341"/>
        <v>18168.485191593903</v>
      </c>
      <c r="R596" s="166" t="str">
        <f t="shared" si="347"/>
        <v/>
      </c>
      <c r="S596" s="109">
        <f>'Data Raw'!E638</f>
        <v>17379.439999999999</v>
      </c>
      <c r="T596" s="109">
        <f>'Data Raw'!G638</f>
        <v>17466.900000000001</v>
      </c>
      <c r="U596" s="109">
        <f>'Data Raw'!D638</f>
        <v>17718.18</v>
      </c>
      <c r="V596" s="166">
        <f t="shared" si="348"/>
        <v>1</v>
      </c>
      <c r="W596" s="89">
        <f t="shared" si="331"/>
        <v>175.3995254776637</v>
      </c>
      <c r="X596" s="89">
        <f t="shared" si="332"/>
        <v>30764.993537789596</v>
      </c>
      <c r="Y596" s="89">
        <f t="shared" si="349"/>
        <v>252.43726982504933</v>
      </c>
      <c r="Z596" s="109">
        <f t="shared" si="342"/>
        <v>338.7400000000016</v>
      </c>
      <c r="AA596" s="89">
        <f t="shared" si="350"/>
        <v>294.78431083805486</v>
      </c>
      <c r="AB596" s="89">
        <f t="shared" si="351"/>
        <v>17417.510391752261</v>
      </c>
      <c r="AC596" s="89">
        <f t="shared" si="354"/>
        <v>17906.189608247736</v>
      </c>
      <c r="AD596" s="89">
        <f t="shared" si="355"/>
        <v>1</v>
      </c>
      <c r="AE596" s="89">
        <f>'Data Raw'!C638</f>
        <v>17661.849999999999</v>
      </c>
      <c r="AF596" s="89"/>
      <c r="AG596" s="89">
        <f t="shared" si="326"/>
        <v>-194.94999999999709</v>
      </c>
      <c r="AH596" s="89">
        <f t="shared" si="327"/>
        <v>-19.550474522333388</v>
      </c>
      <c r="AI596" s="109">
        <f t="shared" si="328"/>
        <v>-1</v>
      </c>
      <c r="AJ596" s="109">
        <f t="shared" si="343"/>
        <v>50</v>
      </c>
      <c r="AK596" s="88"/>
      <c r="AL596" s="191">
        <f t="shared" si="344"/>
        <v>317.59999999999854</v>
      </c>
      <c r="AM596" s="191" t="str">
        <f t="shared" si="345"/>
        <v/>
      </c>
      <c r="AN596" s="88"/>
      <c r="AO596" s="191"/>
      <c r="AP596" s="191">
        <f t="shared" si="329"/>
        <v>38005.502499998867</v>
      </c>
      <c r="AQ596" s="191">
        <f t="shared" si="352"/>
        <v>180.04915261505724</v>
      </c>
      <c r="AR596" s="191">
        <f t="shared" si="353"/>
        <v>-72.388117209992089</v>
      </c>
      <c r="AS596" s="250">
        <f t="shared" ref="AS596:AS659" si="356">IF(R596=1,0,IF(AND($T596&gt;=I596,$T596&lt;J596),1,0))</f>
        <v>0</v>
      </c>
      <c r="AT596" s="250">
        <f t="shared" ref="AT596:AT659" si="357">IF(R596=1,0,IF(AND($T596&gt;=J596,$T596&lt;K596),1,0))</f>
        <v>0</v>
      </c>
      <c r="AU596" s="250">
        <f t="shared" ref="AU596:AU659" si="358">IF(R596=1,0,IF(AND($T596&gt;=K596,$T596&lt;M596),1,0))</f>
        <v>1</v>
      </c>
      <c r="AV596" s="250">
        <f t="shared" ref="AV596:AV659" si="359">IF(R596=1,0,IF(AND($T596&gt;M596,$T596&lt;=O596),1,0))</f>
        <v>0</v>
      </c>
      <c r="AW596" s="250">
        <f t="shared" ref="AW596:AW659" si="360">IF(R596=1,0,IF(AND($T596&gt;O596,$T596&lt;=P596),1,0))</f>
        <v>0</v>
      </c>
      <c r="AX596" s="250">
        <f t="shared" ref="AX596:AX659" si="361">IF(R596=1,0,IF(AND($T596&gt;P596,$T596&lt;=Q596),1,0))</f>
        <v>0</v>
      </c>
      <c r="AY596" s="89"/>
      <c r="AZ596" s="111"/>
      <c r="BA596" s="111"/>
      <c r="BB596" s="111"/>
      <c r="BC596" s="111"/>
      <c r="BD596" s="111"/>
      <c r="BE596" s="111"/>
      <c r="BF596" s="111"/>
      <c r="BG596" s="111"/>
      <c r="BH596" s="89"/>
      <c r="BI596" s="89"/>
      <c r="BJ596" s="89"/>
      <c r="BK596" s="89"/>
      <c r="BL596" s="89"/>
    </row>
    <row r="597" spans="1:64" x14ac:dyDescent="0.25">
      <c r="A597" s="86">
        <f t="shared" si="330"/>
        <v>596</v>
      </c>
      <c r="B597" s="113">
        <v>1.9307307948291871E-2</v>
      </c>
      <c r="C597" s="88"/>
      <c r="D597" s="88"/>
      <c r="E597" s="194">
        <f t="shared" si="333"/>
        <v>4.0171385461658347E-3</v>
      </c>
      <c r="F597" s="89">
        <f t="shared" si="346"/>
        <v>-1.6733754188962872E-3</v>
      </c>
      <c r="G597" s="113">
        <v>9.7599147816615953E-2</v>
      </c>
      <c r="H597" s="88"/>
      <c r="I597" s="84">
        <f t="shared" si="334"/>
        <v>16912.01446163678</v>
      </c>
      <c r="J597" s="84">
        <f t="shared" si="335"/>
        <v>17038.233096549302</v>
      </c>
      <c r="K597" s="84">
        <f t="shared" si="336"/>
        <v>17164.451731461828</v>
      </c>
      <c r="L597" s="84">
        <f t="shared" si="337"/>
        <v>17290.67036637435</v>
      </c>
      <c r="M597" s="108">
        <f>IF(T597&lt;&gt;0,(((G597+1)*('Data Raw'!$N$1007-'Data Raw'!$N$1008)/2+'Data Raw'!$N$1008)*'Data Raw'!$M$1010+'Data Raw'!$M$1009)*AE597+AE597)</f>
        <v>17416.889001286876</v>
      </c>
      <c r="N597" s="84">
        <f t="shared" si="338"/>
        <v>17543.107636199402</v>
      </c>
      <c r="O597" s="84">
        <f t="shared" si="339"/>
        <v>17669.326271111924</v>
      </c>
      <c r="P597" s="84">
        <f t="shared" si="340"/>
        <v>17795.54490602445</v>
      </c>
      <c r="Q597" s="84">
        <f t="shared" si="341"/>
        <v>17921.763540936972</v>
      </c>
      <c r="R597" s="166" t="str">
        <f t="shared" si="347"/>
        <v/>
      </c>
      <c r="S597" s="109">
        <f>'Data Raw'!E639</f>
        <v>17472.11</v>
      </c>
      <c r="T597" s="109">
        <f>'Data Raw'!G639</f>
        <v>17611.87</v>
      </c>
      <c r="U597" s="109">
        <f>'Data Raw'!D639</f>
        <v>17655.310000000001</v>
      </c>
      <c r="V597" s="166" t="str">
        <f t="shared" si="348"/>
        <v/>
      </c>
      <c r="W597" s="89">
        <f t="shared" si="331"/>
        <v>-194.98099871312297</v>
      </c>
      <c r="X597" s="89">
        <f t="shared" si="332"/>
        <v>38017.589859166859</v>
      </c>
      <c r="Y597" s="89">
        <f t="shared" si="349"/>
        <v>245.05539928744841</v>
      </c>
      <c r="Z597" s="109">
        <f t="shared" si="342"/>
        <v>183.20000000000073</v>
      </c>
      <c r="AA597" s="89">
        <f t="shared" si="350"/>
        <v>278.84369500404711</v>
      </c>
      <c r="AB597" s="89">
        <f t="shared" si="351"/>
        <v>17221.543335787654</v>
      </c>
      <c r="AC597" s="89">
        <f t="shared" si="354"/>
        <v>17722.676664212348</v>
      </c>
      <c r="AD597" s="89">
        <f t="shared" si="355"/>
        <v>1</v>
      </c>
      <c r="AE597" s="89">
        <f>'Data Raw'!C639</f>
        <v>17472.11</v>
      </c>
      <c r="AF597" s="89"/>
      <c r="AG597" s="89">
        <f t="shared" si="326"/>
        <v>139.7599999999984</v>
      </c>
      <c r="AH597" s="89">
        <f t="shared" si="327"/>
        <v>-55.220998713124573</v>
      </c>
      <c r="AI597" s="109">
        <f t="shared" si="328"/>
        <v>-1</v>
      </c>
      <c r="AJ597" s="109">
        <f t="shared" si="343"/>
        <v>50</v>
      </c>
      <c r="AK597" s="88"/>
      <c r="AL597" s="191" t="str">
        <f t="shared" si="344"/>
        <v/>
      </c>
      <c r="AM597" s="191">
        <f t="shared" si="345"/>
        <v>-139.7599999999984</v>
      </c>
      <c r="AN597" s="88"/>
      <c r="AO597" s="191"/>
      <c r="AP597" s="191">
        <f t="shared" si="329"/>
        <v>19532.857599999552</v>
      </c>
      <c r="AQ597" s="191">
        <f t="shared" si="352"/>
        <v>175.57258010227292</v>
      </c>
      <c r="AR597" s="191">
        <f t="shared" si="353"/>
        <v>-69.482819185175487</v>
      </c>
      <c r="AS597" s="250">
        <f t="shared" si="356"/>
        <v>0</v>
      </c>
      <c r="AT597" s="250">
        <f t="shared" si="357"/>
        <v>0</v>
      </c>
      <c r="AU597" s="250">
        <f t="shared" si="358"/>
        <v>0</v>
      </c>
      <c r="AV597" s="250">
        <f t="shared" si="359"/>
        <v>1</v>
      </c>
      <c r="AW597" s="250">
        <f t="shared" si="360"/>
        <v>0</v>
      </c>
      <c r="AX597" s="250">
        <f t="shared" si="361"/>
        <v>0</v>
      </c>
      <c r="AY597" s="89"/>
      <c r="AZ597" s="111"/>
      <c r="BA597" s="111"/>
      <c r="BB597" s="111"/>
      <c r="BC597" s="111"/>
      <c r="BD597" s="111"/>
      <c r="BE597" s="111"/>
      <c r="BF597" s="111"/>
      <c r="BG597" s="111"/>
      <c r="BH597" s="89"/>
      <c r="BI597" s="89"/>
      <c r="BJ597" s="89"/>
      <c r="BK597" s="89"/>
      <c r="BL597" s="89"/>
    </row>
    <row r="598" spans="1:64" x14ac:dyDescent="0.25">
      <c r="A598" s="86">
        <f t="shared" si="330"/>
        <v>597</v>
      </c>
      <c r="B598" s="113">
        <v>1.9922053987760098E-2</v>
      </c>
      <c r="C598" s="88"/>
      <c r="D598" s="88"/>
      <c r="E598" s="194">
        <f t="shared" si="333"/>
        <v>6.1474603946822665E-4</v>
      </c>
      <c r="F598" s="89">
        <f t="shared" si="346"/>
        <v>-1.3465009248442138E-3</v>
      </c>
      <c r="G598" s="113">
        <v>0.12655436044615481</v>
      </c>
      <c r="H598" s="88"/>
      <c r="I598" s="84">
        <f t="shared" si="334"/>
        <v>17082.283261249522</v>
      </c>
      <c r="J598" s="84">
        <f t="shared" si="335"/>
        <v>17204.810960893246</v>
      </c>
      <c r="K598" s="84">
        <f t="shared" si="336"/>
        <v>17327.338660536971</v>
      </c>
      <c r="L598" s="84">
        <f t="shared" si="337"/>
        <v>17449.866360180695</v>
      </c>
      <c r="M598" s="108">
        <f>IF(T598&lt;&gt;0,(((G598+1)*('Data Raw'!$N$1007-'Data Raw'!$N$1008)/2+'Data Raw'!$N$1008)*'Data Raw'!$M$1010+'Data Raw'!$M$1009)*AE598+AE598)</f>
        <v>17572.394059824419</v>
      </c>
      <c r="N598" s="84">
        <f t="shared" si="338"/>
        <v>17694.921759468143</v>
      </c>
      <c r="O598" s="84">
        <f t="shared" si="339"/>
        <v>17817.449459111867</v>
      </c>
      <c r="P598" s="84">
        <f t="shared" si="340"/>
        <v>17939.977158755592</v>
      </c>
      <c r="Q598" s="84">
        <f t="shared" si="341"/>
        <v>18062.504858399316</v>
      </c>
      <c r="R598" s="166" t="str">
        <f t="shared" si="347"/>
        <v/>
      </c>
      <c r="S598" s="109">
        <f>'Data Raw'!E640</f>
        <v>17352.830000000002</v>
      </c>
      <c r="T598" s="109">
        <f>'Data Raw'!G640</f>
        <v>17373.03</v>
      </c>
      <c r="U598" s="109">
        <f>'Data Raw'!D640</f>
        <v>17627.73</v>
      </c>
      <c r="V598" s="166">
        <f t="shared" si="348"/>
        <v>1</v>
      </c>
      <c r="W598" s="89">
        <f t="shared" si="331"/>
        <v>199.36405982442011</v>
      </c>
      <c r="X598" s="89">
        <f t="shared" si="332"/>
        <v>39746.028349674962</v>
      </c>
      <c r="Y598" s="89">
        <f t="shared" si="349"/>
        <v>239.06332713597627</v>
      </c>
      <c r="Z598" s="109">
        <f t="shared" si="342"/>
        <v>274.89999999999782</v>
      </c>
      <c r="AA598" s="89">
        <f t="shared" si="350"/>
        <v>278.28031000346863</v>
      </c>
      <c r="AB598" s="89">
        <f t="shared" si="351"/>
        <v>17350.062859246562</v>
      </c>
      <c r="AC598" s="89">
        <f t="shared" si="354"/>
        <v>17824.097140753442</v>
      </c>
      <c r="AD598" s="89">
        <f t="shared" si="355"/>
        <v>1</v>
      </c>
      <c r="AE598" s="89">
        <f>'Data Raw'!C640</f>
        <v>17587.080000000002</v>
      </c>
      <c r="AF598" s="89"/>
      <c r="AG598" s="89">
        <f t="shared" si="326"/>
        <v>-214.05000000000291</v>
      </c>
      <c r="AH598" s="89">
        <f t="shared" si="327"/>
        <v>-14.6859401755828</v>
      </c>
      <c r="AI598" s="109">
        <f t="shared" si="328"/>
        <v>-1</v>
      </c>
      <c r="AJ598" s="109">
        <f t="shared" si="343"/>
        <v>50</v>
      </c>
      <c r="AK598" s="88"/>
      <c r="AL598" s="191">
        <f t="shared" si="344"/>
        <v>139.7599999999984</v>
      </c>
      <c r="AM598" s="191" t="str">
        <f t="shared" si="345"/>
        <v/>
      </c>
      <c r="AN598" s="88"/>
      <c r="AO598" s="191"/>
      <c r="AP598" s="191">
        <f t="shared" si="329"/>
        <v>45817.402500001248</v>
      </c>
      <c r="AQ598" s="191">
        <f t="shared" si="352"/>
        <v>179.84784897979847</v>
      </c>
      <c r="AR598" s="191">
        <f t="shared" si="353"/>
        <v>-59.215478156177795</v>
      </c>
      <c r="AS598" s="250">
        <f t="shared" si="356"/>
        <v>0</v>
      </c>
      <c r="AT598" s="250">
        <f t="shared" si="357"/>
        <v>0</v>
      </c>
      <c r="AU598" s="250">
        <f t="shared" si="358"/>
        <v>1</v>
      </c>
      <c r="AV598" s="250">
        <f t="shared" si="359"/>
        <v>0</v>
      </c>
      <c r="AW598" s="250">
        <f t="shared" si="360"/>
        <v>0</v>
      </c>
      <c r="AX598" s="250">
        <f t="shared" si="361"/>
        <v>0</v>
      </c>
      <c r="AY598" s="89"/>
      <c r="AZ598" s="111"/>
      <c r="BA598" s="111"/>
      <c r="BB598" s="111"/>
      <c r="BC598" s="111"/>
      <c r="BD598" s="111"/>
      <c r="BE598" s="111"/>
      <c r="BF598" s="111"/>
      <c r="BG598" s="111"/>
      <c r="BH598" s="89"/>
      <c r="BI598" s="89"/>
      <c r="BJ598" s="89"/>
      <c r="BK598" s="89"/>
      <c r="BL598" s="89"/>
    </row>
    <row r="599" spans="1:64" x14ac:dyDescent="0.25">
      <c r="A599" s="86">
        <f t="shared" si="330"/>
        <v>598</v>
      </c>
      <c r="B599" s="113">
        <v>7.2987622044998826E-2</v>
      </c>
      <c r="C599" s="88"/>
      <c r="D599" s="88"/>
      <c r="E599" s="194">
        <f t="shared" si="333"/>
        <v>5.3065568057238728E-2</v>
      </c>
      <c r="F599" s="89">
        <f t="shared" si="346"/>
        <v>6.426651786881921E-3</v>
      </c>
      <c r="G599" s="113">
        <v>9.8020019914599368E-2</v>
      </c>
      <c r="H599" s="88"/>
      <c r="I599" s="84">
        <f t="shared" si="334"/>
        <v>16952.152783761972</v>
      </c>
      <c r="J599" s="84">
        <f t="shared" si="335"/>
        <v>17071.684447329961</v>
      </c>
      <c r="K599" s="84">
        <f t="shared" si="336"/>
        <v>17191.216110897949</v>
      </c>
      <c r="L599" s="84">
        <f t="shared" si="337"/>
        <v>17310.747774465937</v>
      </c>
      <c r="M599" s="108">
        <f>IF(T599&lt;&gt;0,(((G599+1)*('Data Raw'!$N$1007-'Data Raw'!$N$1008)/2+'Data Raw'!$N$1008)*'Data Raw'!$M$1010+'Data Raw'!$M$1009)*AE599+AE599)</f>
        <v>17430.279438033926</v>
      </c>
      <c r="N599" s="84">
        <f t="shared" si="338"/>
        <v>17549.811101601914</v>
      </c>
      <c r="O599" s="84">
        <f t="shared" si="339"/>
        <v>17669.342765169902</v>
      </c>
      <c r="P599" s="84">
        <f t="shared" si="340"/>
        <v>17788.87442873789</v>
      </c>
      <c r="Q599" s="84">
        <f t="shared" si="341"/>
        <v>17908.406092305879</v>
      </c>
      <c r="R599" s="166" t="str">
        <f t="shared" si="347"/>
        <v/>
      </c>
      <c r="S599" s="109">
        <f>'Data Raw'!E641</f>
        <v>17482.39</v>
      </c>
      <c r="T599" s="109">
        <f>'Data Raw'!G641</f>
        <v>17809.66</v>
      </c>
      <c r="U599" s="109">
        <f>'Data Raw'!D641</f>
        <v>17935.150000000001</v>
      </c>
      <c r="V599" s="166" t="str">
        <f t="shared" si="348"/>
        <v/>
      </c>
      <c r="W599" s="89">
        <f t="shared" si="331"/>
        <v>-379.38056196607431</v>
      </c>
      <c r="X599" s="89">
        <f t="shared" si="332"/>
        <v>143929.61079769436</v>
      </c>
      <c r="Y599" s="89">
        <f t="shared" si="349"/>
        <v>263.71988848712488</v>
      </c>
      <c r="Z599" s="109">
        <f t="shared" si="342"/>
        <v>452.76000000000204</v>
      </c>
      <c r="AA599" s="89">
        <f t="shared" si="350"/>
        <v>303.20598000297343</v>
      </c>
      <c r="AB599" s="89">
        <f t="shared" si="351"/>
        <v>17248.411736497052</v>
      </c>
      <c r="AC599" s="89">
        <f t="shared" si="354"/>
        <v>17721.48826350295</v>
      </c>
      <c r="AD599" s="89" t="str">
        <f t="shared" si="355"/>
        <v/>
      </c>
      <c r="AE599" s="89">
        <f>'Data Raw'!C641</f>
        <v>17484.95</v>
      </c>
      <c r="AF599" s="89"/>
      <c r="AG599" s="89">
        <f t="shared" si="326"/>
        <v>324.70999999999913</v>
      </c>
      <c r="AH599" s="89">
        <f t="shared" si="327"/>
        <v>-54.670561966075184</v>
      </c>
      <c r="AI599" s="109">
        <f t="shared" si="328"/>
        <v>-1</v>
      </c>
      <c r="AJ599" s="109">
        <f t="shared" si="343"/>
        <v>50</v>
      </c>
      <c r="AK599" s="88"/>
      <c r="AL599" s="191" t="str">
        <f t="shared" si="344"/>
        <v/>
      </c>
      <c r="AM599" s="191">
        <f t="shared" si="345"/>
        <v>-324.70999999999913</v>
      </c>
      <c r="AN599" s="88"/>
      <c r="AO599" s="191"/>
      <c r="AP599" s="191">
        <f t="shared" si="329"/>
        <v>105436.58409999944</v>
      </c>
      <c r="AQ599" s="191">
        <f t="shared" si="352"/>
        <v>195.94364353759855</v>
      </c>
      <c r="AR599" s="191">
        <f t="shared" si="353"/>
        <v>-67.77624494952633</v>
      </c>
      <c r="AS599" s="250">
        <f t="shared" si="356"/>
        <v>0</v>
      </c>
      <c r="AT599" s="250">
        <f t="shared" si="357"/>
        <v>0</v>
      </c>
      <c r="AU599" s="250">
        <f t="shared" si="358"/>
        <v>0</v>
      </c>
      <c r="AV599" s="250">
        <f t="shared" si="359"/>
        <v>0</v>
      </c>
      <c r="AW599" s="250">
        <f t="shared" si="360"/>
        <v>0</v>
      </c>
      <c r="AX599" s="250">
        <f t="shared" si="361"/>
        <v>1</v>
      </c>
      <c r="AY599" s="89"/>
      <c r="AZ599" s="111"/>
      <c r="BA599" s="111"/>
      <c r="BB599" s="111"/>
      <c r="BC599" s="111"/>
      <c r="BD599" s="111"/>
      <c r="BE599" s="111"/>
      <c r="BF599" s="111"/>
      <c r="BG599" s="111"/>
      <c r="BH599" s="89"/>
      <c r="BI599" s="89"/>
      <c r="BJ599" s="89"/>
      <c r="BK599" s="89"/>
      <c r="BL599" s="89"/>
    </row>
    <row r="600" spans="1:64" x14ac:dyDescent="0.25">
      <c r="A600" s="86">
        <f t="shared" si="330"/>
        <v>599</v>
      </c>
      <c r="B600" s="113">
        <v>2.7863367967845391E-2</v>
      </c>
      <c r="C600" s="88"/>
      <c r="D600" s="88"/>
      <c r="E600" s="194">
        <f t="shared" si="333"/>
        <v>-4.5124254077153439E-2</v>
      </c>
      <c r="F600" s="89">
        <f t="shared" si="346"/>
        <v>-9.3776333655170175E-4</v>
      </c>
      <c r="G600" s="113">
        <v>0.15118589163740589</v>
      </c>
      <c r="H600" s="88"/>
      <c r="I600" s="84">
        <f t="shared" si="334"/>
        <v>17039.009111718984</v>
      </c>
      <c r="J600" s="84">
        <f t="shared" si="335"/>
        <v>17170.869055962547</v>
      </c>
      <c r="K600" s="84">
        <f t="shared" si="336"/>
        <v>17302.729000206109</v>
      </c>
      <c r="L600" s="84">
        <f t="shared" si="337"/>
        <v>17434.588944449672</v>
      </c>
      <c r="M600" s="108">
        <f>IF(T600&lt;&gt;0,(((G600+1)*('Data Raw'!$N$1007-'Data Raw'!$N$1008)/2+'Data Raw'!$N$1008)*'Data Raw'!$M$1010+'Data Raw'!$M$1009)*AE600+AE600)</f>
        <v>17566.448888693234</v>
      </c>
      <c r="N600" s="84">
        <f t="shared" si="338"/>
        <v>17698.308832936797</v>
      </c>
      <c r="O600" s="84">
        <f t="shared" si="339"/>
        <v>17830.168777180359</v>
      </c>
      <c r="P600" s="84">
        <f t="shared" si="340"/>
        <v>17962.028721423922</v>
      </c>
      <c r="Q600" s="84">
        <f t="shared" si="341"/>
        <v>18093.888665667484</v>
      </c>
      <c r="R600" s="166" t="str">
        <f t="shared" si="347"/>
        <v/>
      </c>
      <c r="S600" s="109">
        <f>'Data Raw'!E642</f>
        <v>17212.87</v>
      </c>
      <c r="T600" s="109">
        <f>'Data Raw'!G642</f>
        <v>17331.22</v>
      </c>
      <c r="U600" s="109">
        <f>'Data Raw'!D642</f>
        <v>17546.39</v>
      </c>
      <c r="V600" s="166" t="str">
        <f t="shared" si="348"/>
        <v/>
      </c>
      <c r="W600" s="89">
        <f t="shared" si="331"/>
        <v>235.22888869323288</v>
      </c>
      <c r="X600" s="89">
        <f t="shared" si="332"/>
        <v>55332.63007585334</v>
      </c>
      <c r="Y600" s="89">
        <f t="shared" si="349"/>
        <v>259.84107988697986</v>
      </c>
      <c r="Z600" s="109">
        <f t="shared" si="342"/>
        <v>333.52000000000044</v>
      </c>
      <c r="AA600" s="89">
        <f t="shared" si="350"/>
        <v>307.53655428826301</v>
      </c>
      <c r="AB600" s="89">
        <f t="shared" si="351"/>
        <v>17288.664916997473</v>
      </c>
      <c r="AC600" s="89">
        <f t="shared" si="354"/>
        <v>17804.115083002525</v>
      </c>
      <c r="AD600" s="89">
        <f t="shared" si="355"/>
        <v>1</v>
      </c>
      <c r="AE600" s="89">
        <f>'Data Raw'!C642</f>
        <v>17546.39</v>
      </c>
      <c r="AF600" s="89"/>
      <c r="AG600" s="89">
        <f t="shared" si="326"/>
        <v>-215.16999999999825</v>
      </c>
      <c r="AH600" s="89">
        <f t="shared" si="327"/>
        <v>20.058888693234621</v>
      </c>
      <c r="AI600" s="109">
        <f t="shared" si="328"/>
        <v>1</v>
      </c>
      <c r="AJ600" s="109">
        <f t="shared" si="343"/>
        <v>50</v>
      </c>
      <c r="AK600" s="88"/>
      <c r="AL600" s="191" t="str">
        <f t="shared" si="344"/>
        <v/>
      </c>
      <c r="AM600" s="191">
        <f t="shared" si="345"/>
        <v>-215.16999999999825</v>
      </c>
      <c r="AN600" s="88"/>
      <c r="AO600" s="191"/>
      <c r="AP600" s="191">
        <f t="shared" si="329"/>
        <v>46298.128899999247</v>
      </c>
      <c r="AQ600" s="191">
        <f t="shared" si="352"/>
        <v>198.07990536675408</v>
      </c>
      <c r="AR600" s="191">
        <f t="shared" si="353"/>
        <v>-61.761174520225779</v>
      </c>
      <c r="AS600" s="250">
        <f t="shared" si="356"/>
        <v>0</v>
      </c>
      <c r="AT600" s="250">
        <f t="shared" si="357"/>
        <v>0</v>
      </c>
      <c r="AU600" s="250">
        <f t="shared" si="358"/>
        <v>1</v>
      </c>
      <c r="AV600" s="250">
        <f t="shared" si="359"/>
        <v>0</v>
      </c>
      <c r="AW600" s="250">
        <f t="shared" si="360"/>
        <v>0</v>
      </c>
      <c r="AX600" s="250">
        <f t="shared" si="361"/>
        <v>0</v>
      </c>
      <c r="AY600" s="89"/>
      <c r="AZ600" s="111"/>
      <c r="BA600" s="111"/>
      <c r="BB600" s="111"/>
      <c r="BC600" s="111"/>
      <c r="BD600" s="111"/>
      <c r="BE600" s="111"/>
      <c r="BF600" s="111"/>
      <c r="BG600" s="111"/>
      <c r="BH600" s="89"/>
      <c r="BI600" s="89"/>
      <c r="BJ600" s="89"/>
      <c r="BK600" s="89"/>
      <c r="BL600" s="89"/>
    </row>
    <row r="601" spans="1:64" x14ac:dyDescent="0.25">
      <c r="A601" s="86">
        <f t="shared" si="330"/>
        <v>600</v>
      </c>
      <c r="B601" s="113">
        <v>1.0863492082653229E-3</v>
      </c>
      <c r="C601" s="88"/>
      <c r="D601" s="88"/>
      <c r="E601" s="194">
        <f t="shared" si="333"/>
        <v>-2.6777018759580069E-2</v>
      </c>
      <c r="F601" s="89">
        <f t="shared" si="346"/>
        <v>-4.6290855398414682E-3</v>
      </c>
      <c r="G601" s="113">
        <v>0.11872711189843131</v>
      </c>
      <c r="H601" s="88"/>
      <c r="I601" s="84">
        <f t="shared" si="334"/>
        <v>16721.864886975691</v>
      </c>
      <c r="J601" s="84">
        <f t="shared" si="335"/>
        <v>16851.785426919181</v>
      </c>
      <c r="K601" s="84">
        <f t="shared" si="336"/>
        <v>16981.705966862672</v>
      </c>
      <c r="L601" s="84">
        <f t="shared" si="337"/>
        <v>17111.626506806162</v>
      </c>
      <c r="M601" s="108">
        <f>IF(T601&lt;&gt;0,(((G601+1)*('Data Raw'!$N$1007-'Data Raw'!$N$1008)/2+'Data Raw'!$N$1008)*'Data Raw'!$M$1010+'Data Raw'!$M$1009)*AE601+AE601)</f>
        <v>17241.547046749653</v>
      </c>
      <c r="N601" s="84">
        <f t="shared" si="338"/>
        <v>17371.467586693143</v>
      </c>
      <c r="O601" s="84">
        <f t="shared" si="339"/>
        <v>17501.388126636633</v>
      </c>
      <c r="P601" s="84">
        <f t="shared" si="340"/>
        <v>17631.308666580124</v>
      </c>
      <c r="Q601" s="84">
        <f t="shared" si="341"/>
        <v>17761.229206523614</v>
      </c>
      <c r="R601" s="166" t="str">
        <f t="shared" si="347"/>
        <v/>
      </c>
      <c r="S601" s="109">
        <f>'Data Raw'!E643</f>
        <v>17094</v>
      </c>
      <c r="T601" s="109">
        <f>'Data Raw'!G643</f>
        <v>17195.84</v>
      </c>
      <c r="U601" s="109">
        <f>'Data Raw'!D643</f>
        <v>17266.82</v>
      </c>
      <c r="V601" s="166">
        <f t="shared" si="348"/>
        <v>1</v>
      </c>
      <c r="W601" s="89">
        <f t="shared" si="331"/>
        <v>45.707046749652363</v>
      </c>
      <c r="X601" s="89">
        <f t="shared" si="332"/>
        <v>2089.1341225749065</v>
      </c>
      <c r="Y601" s="89">
        <f t="shared" si="349"/>
        <v>241.18559981402763</v>
      </c>
      <c r="Z601" s="109">
        <f t="shared" si="342"/>
        <v>172.81999999999971</v>
      </c>
      <c r="AA601" s="89">
        <f t="shared" si="350"/>
        <v>288.29133224708249</v>
      </c>
      <c r="AB601" s="89">
        <f t="shared" si="351"/>
        <v>17005.413928854978</v>
      </c>
      <c r="AC601" s="89">
        <f t="shared" si="354"/>
        <v>17528.226071145022</v>
      </c>
      <c r="AD601" s="89">
        <f t="shared" si="355"/>
        <v>1</v>
      </c>
      <c r="AE601" s="89">
        <f>'Data Raw'!C643</f>
        <v>17266.82</v>
      </c>
      <c r="AF601" s="89"/>
      <c r="AG601" s="89">
        <f t="shared" si="326"/>
        <v>-70.979999999999563</v>
      </c>
      <c r="AH601" s="89">
        <f t="shared" si="327"/>
        <v>-25.2729532503472</v>
      </c>
      <c r="AI601" s="109">
        <f t="shared" si="328"/>
        <v>-1</v>
      </c>
      <c r="AJ601" s="109">
        <f t="shared" si="343"/>
        <v>50</v>
      </c>
      <c r="AK601" s="88"/>
      <c r="AL601" s="191">
        <f t="shared" si="344"/>
        <v>215.16999999999825</v>
      </c>
      <c r="AM601" s="191" t="str">
        <f t="shared" si="345"/>
        <v/>
      </c>
      <c r="AN601" s="88"/>
      <c r="AO601" s="191"/>
      <c r="AP601" s="191">
        <f t="shared" si="329"/>
        <v>5038.1603999999379</v>
      </c>
      <c r="AQ601" s="191">
        <f t="shared" si="352"/>
        <v>183.95769365933691</v>
      </c>
      <c r="AR601" s="191">
        <f t="shared" si="353"/>
        <v>-57.227906154690714</v>
      </c>
      <c r="AS601" s="250">
        <f t="shared" si="356"/>
        <v>0</v>
      </c>
      <c r="AT601" s="250">
        <f t="shared" si="357"/>
        <v>0</v>
      </c>
      <c r="AU601" s="250">
        <f t="shared" si="358"/>
        <v>1</v>
      </c>
      <c r="AV601" s="250">
        <f t="shared" si="359"/>
        <v>0</v>
      </c>
      <c r="AW601" s="250">
        <f t="shared" si="360"/>
        <v>0</v>
      </c>
      <c r="AX601" s="250">
        <f t="shared" si="361"/>
        <v>0</v>
      </c>
      <c r="AY601" s="89"/>
      <c r="AZ601" s="111"/>
      <c r="BA601" s="111"/>
      <c r="BB601" s="111"/>
      <c r="BC601" s="111"/>
      <c r="BD601" s="111"/>
      <c r="BE601" s="111"/>
      <c r="BF601" s="111"/>
      <c r="BG601" s="111"/>
      <c r="BH601" s="89"/>
      <c r="BI601" s="89"/>
      <c r="BJ601" s="89"/>
      <c r="BK601" s="89"/>
      <c r="BL601" s="89"/>
    </row>
    <row r="602" spans="1:64" x14ac:dyDescent="0.25">
      <c r="A602" s="86">
        <f t="shared" si="330"/>
        <v>601</v>
      </c>
      <c r="B602" s="113">
        <v>1.151535342650016E-6</v>
      </c>
      <c r="C602" s="88"/>
      <c r="D602" s="88"/>
      <c r="E602" s="194">
        <f t="shared" si="333"/>
        <v>-1.0851976729226729E-3</v>
      </c>
      <c r="F602" s="89">
        <f t="shared" si="346"/>
        <v>-4.1228158445673546E-3</v>
      </c>
      <c r="G602" s="113">
        <v>0.11196728705126552</v>
      </c>
      <c r="H602" s="88"/>
      <c r="I602" s="84">
        <f t="shared" si="334"/>
        <v>16732.985465154306</v>
      </c>
      <c r="J602" s="84">
        <f t="shared" si="335"/>
        <v>16853.578265061318</v>
      </c>
      <c r="K602" s="84">
        <f t="shared" si="336"/>
        <v>16974.171064968334</v>
      </c>
      <c r="L602" s="84">
        <f t="shared" si="337"/>
        <v>17094.763864875345</v>
      </c>
      <c r="M602" s="108">
        <f>IF(T602&lt;&gt;0,(((G602+1)*('Data Raw'!$N$1007-'Data Raw'!$N$1008)/2+'Data Raw'!$N$1008)*'Data Raw'!$M$1010+'Data Raw'!$M$1009)*AE602+AE602)</f>
        <v>17215.356664782361</v>
      </c>
      <c r="N602" s="84">
        <f t="shared" si="338"/>
        <v>17335.949464689376</v>
      </c>
      <c r="O602" s="84">
        <f t="shared" si="339"/>
        <v>17456.542264596388</v>
      </c>
      <c r="P602" s="84">
        <f t="shared" si="340"/>
        <v>17577.135064503404</v>
      </c>
      <c r="Q602" s="84">
        <f t="shared" si="341"/>
        <v>17697.727864410415</v>
      </c>
      <c r="R602" s="166" t="str">
        <f t="shared" si="347"/>
        <v/>
      </c>
      <c r="S602" s="109">
        <f>'Data Raw'!E644</f>
        <v>17197.61</v>
      </c>
      <c r="T602" s="109">
        <f>'Data Raw'!G644</f>
        <v>17213.87</v>
      </c>
      <c r="U602" s="109">
        <f>'Data Raw'!D644</f>
        <v>17336.43</v>
      </c>
      <c r="V602" s="166">
        <f t="shared" si="348"/>
        <v>1</v>
      </c>
      <c r="W602" s="89">
        <f t="shared" si="331"/>
        <v>1.4866647823619132</v>
      </c>
      <c r="X602" s="89">
        <f t="shared" si="332"/>
        <v>2.2101721751151948</v>
      </c>
      <c r="Y602" s="89">
        <f t="shared" si="349"/>
        <v>223.29518308351032</v>
      </c>
      <c r="Z602" s="109">
        <f t="shared" si="342"/>
        <v>138.81999999999971</v>
      </c>
      <c r="AA602" s="89">
        <f t="shared" si="350"/>
        <v>266.93828478321353</v>
      </c>
      <c r="AB602" s="89">
        <f t="shared" si="351"/>
        <v>17004.922367589981</v>
      </c>
      <c r="AC602" s="89">
        <f t="shared" si="354"/>
        <v>17495.017632410021</v>
      </c>
      <c r="AD602" s="89">
        <f t="shared" si="355"/>
        <v>1</v>
      </c>
      <c r="AE602" s="89">
        <f>'Data Raw'!C644</f>
        <v>17249.97</v>
      </c>
      <c r="AF602" s="89"/>
      <c r="AG602" s="89">
        <f t="shared" si="326"/>
        <v>-36.100000000002183</v>
      </c>
      <c r="AH602" s="89">
        <f t="shared" si="327"/>
        <v>-34.61333521764027</v>
      </c>
      <c r="AI602" s="109">
        <f t="shared" si="328"/>
        <v>-1</v>
      </c>
      <c r="AJ602" s="109">
        <f t="shared" si="343"/>
        <v>50</v>
      </c>
      <c r="AK602" s="88"/>
      <c r="AL602" s="191">
        <f t="shared" si="344"/>
        <v>70.979999999999563</v>
      </c>
      <c r="AM602" s="191" t="str">
        <f t="shared" si="345"/>
        <v/>
      </c>
      <c r="AN602" s="88"/>
      <c r="AO602" s="191"/>
      <c r="AP602" s="191">
        <f t="shared" si="329"/>
        <v>1303.2100000001576</v>
      </c>
      <c r="AQ602" s="191">
        <f t="shared" si="352"/>
        <v>167.52906103052194</v>
      </c>
      <c r="AR602" s="191">
        <f t="shared" si="353"/>
        <v>-55.766122052988379</v>
      </c>
      <c r="AS602" s="250">
        <f t="shared" si="356"/>
        <v>0</v>
      </c>
      <c r="AT602" s="250">
        <f t="shared" si="357"/>
        <v>0</v>
      </c>
      <c r="AU602" s="250">
        <f t="shared" si="358"/>
        <v>1</v>
      </c>
      <c r="AV602" s="250">
        <f t="shared" si="359"/>
        <v>0</v>
      </c>
      <c r="AW602" s="250">
        <f t="shared" si="360"/>
        <v>0</v>
      </c>
      <c r="AX602" s="250">
        <f t="shared" si="361"/>
        <v>0</v>
      </c>
      <c r="AY602" s="89"/>
      <c r="AZ602" s="111"/>
      <c r="BA602" s="111"/>
      <c r="BB602" s="111"/>
      <c r="BC602" s="111"/>
      <c r="BD602" s="111"/>
      <c r="BE602" s="111"/>
      <c r="BF602" s="111"/>
      <c r="BG602" s="111"/>
      <c r="BH602" s="89"/>
      <c r="BI602" s="89"/>
      <c r="BJ602" s="89"/>
      <c r="BK602" s="89"/>
      <c r="BL602" s="89"/>
    </row>
    <row r="603" spans="1:64" x14ac:dyDescent="0.25">
      <c r="A603" s="86">
        <f t="shared" si="330"/>
        <v>602</v>
      </c>
      <c r="B603" s="113">
        <v>1.1664780767178425E-2</v>
      </c>
      <c r="C603" s="88"/>
      <c r="D603" s="88"/>
      <c r="E603" s="194">
        <f t="shared" si="333"/>
        <v>1.1663629231835775E-2</v>
      </c>
      <c r="F603" s="89">
        <f t="shared" si="346"/>
        <v>-1.8676094050811935E-3</v>
      </c>
      <c r="G603" s="113">
        <v>0.11206397838222987</v>
      </c>
      <c r="H603" s="88"/>
      <c r="I603" s="84">
        <f t="shared" si="334"/>
        <v>16888.720277651926</v>
      </c>
      <c r="J603" s="84">
        <f t="shared" si="335"/>
        <v>17000.367869193684</v>
      </c>
      <c r="K603" s="84">
        <f t="shared" si="336"/>
        <v>17112.015460735438</v>
      </c>
      <c r="L603" s="84">
        <f t="shared" si="337"/>
        <v>17223.663052277196</v>
      </c>
      <c r="M603" s="108">
        <f>IF(T603&lt;&gt;0,(((G603+1)*('Data Raw'!$N$1007-'Data Raw'!$N$1008)/2+'Data Raw'!$N$1008)*'Data Raw'!$M$1010+'Data Raw'!$M$1009)*AE603+AE603)</f>
        <v>17335.31064381895</v>
      </c>
      <c r="N603" s="84">
        <f t="shared" si="338"/>
        <v>17446.958235360704</v>
      </c>
      <c r="O603" s="84">
        <f t="shared" si="339"/>
        <v>17558.605826902462</v>
      </c>
      <c r="P603" s="84">
        <f t="shared" si="340"/>
        <v>17670.253418444216</v>
      </c>
      <c r="Q603" s="84">
        <f t="shared" si="341"/>
        <v>17781.901009985973</v>
      </c>
      <c r="R603" s="166" t="str">
        <f t="shared" si="347"/>
        <v/>
      </c>
      <c r="S603" s="109">
        <f>'Data Raw'!E645</f>
        <v>17370.03</v>
      </c>
      <c r="T603" s="109">
        <f>'Data Raw'!G645</f>
        <v>17485.98</v>
      </c>
      <c r="U603" s="109">
        <f>'Data Raw'!D645</f>
        <v>17603.8</v>
      </c>
      <c r="V603" s="166" t="str">
        <f t="shared" si="348"/>
        <v/>
      </c>
      <c r="W603" s="89">
        <f t="shared" si="331"/>
        <v>-150.66935618104981</v>
      </c>
      <c r="X603" s="89">
        <f t="shared" si="332"/>
        <v>22701.25489201205</v>
      </c>
      <c r="Y603" s="89">
        <f t="shared" si="349"/>
        <v>214.43137018029884</v>
      </c>
      <c r="Z603" s="109">
        <f t="shared" si="342"/>
        <v>233.77000000000044</v>
      </c>
      <c r="AA603" s="89">
        <f t="shared" si="350"/>
        <v>262.19995838561169</v>
      </c>
      <c r="AB603" s="89">
        <f t="shared" si="351"/>
        <v>17143.132457934269</v>
      </c>
      <c r="AC603" s="89">
        <f t="shared" si="354"/>
        <v>17596.927542065729</v>
      </c>
      <c r="AD603" s="89">
        <f t="shared" si="355"/>
        <v>1</v>
      </c>
      <c r="AE603" s="89">
        <f>'Data Raw'!C645</f>
        <v>17370.03</v>
      </c>
      <c r="AF603" s="89"/>
      <c r="AG603" s="89">
        <f t="shared" si="326"/>
        <v>115.95000000000073</v>
      </c>
      <c r="AH603" s="89">
        <f t="shared" si="327"/>
        <v>-34.719356181049079</v>
      </c>
      <c r="AI603" s="109">
        <f t="shared" si="328"/>
        <v>-1</v>
      </c>
      <c r="AJ603" s="109">
        <f t="shared" si="343"/>
        <v>50</v>
      </c>
      <c r="AK603" s="88"/>
      <c r="AL603" s="191" t="str">
        <f t="shared" si="344"/>
        <v/>
      </c>
      <c r="AM603" s="191">
        <f t="shared" si="345"/>
        <v>-115.95000000000073</v>
      </c>
      <c r="AN603" s="88"/>
      <c r="AO603" s="191"/>
      <c r="AP603" s="191">
        <f t="shared" si="329"/>
        <v>13444.402500000169</v>
      </c>
      <c r="AQ603" s="191">
        <f t="shared" si="352"/>
        <v>161.79805424935293</v>
      </c>
      <c r="AR603" s="191">
        <f t="shared" si="353"/>
        <v>-52.633315930945912</v>
      </c>
      <c r="AS603" s="250">
        <f t="shared" si="356"/>
        <v>0</v>
      </c>
      <c r="AT603" s="250">
        <f t="shared" si="357"/>
        <v>0</v>
      </c>
      <c r="AU603" s="250">
        <f t="shared" si="358"/>
        <v>0</v>
      </c>
      <c r="AV603" s="250">
        <f t="shared" si="359"/>
        <v>1</v>
      </c>
      <c r="AW603" s="250">
        <f t="shared" si="360"/>
        <v>0</v>
      </c>
      <c r="AX603" s="250">
        <f t="shared" si="361"/>
        <v>0</v>
      </c>
      <c r="AY603" s="89"/>
      <c r="AZ603" s="111"/>
      <c r="BA603" s="111"/>
      <c r="BB603" s="111"/>
      <c r="BC603" s="111"/>
      <c r="BD603" s="111"/>
      <c r="BE603" s="111"/>
      <c r="BF603" s="111"/>
      <c r="BG603" s="111"/>
      <c r="BH603" s="89"/>
      <c r="BI603" s="89"/>
      <c r="BJ603" s="89"/>
      <c r="BK603" s="89"/>
      <c r="BL603" s="89"/>
    </row>
    <row r="604" spans="1:64" x14ac:dyDescent="0.25">
      <c r="A604" s="86">
        <f t="shared" si="330"/>
        <v>603</v>
      </c>
      <c r="B604" s="113">
        <v>2.4373379777621531E-4</v>
      </c>
      <c r="C604" s="88"/>
      <c r="D604" s="88"/>
      <c r="E604" s="194">
        <f t="shared" si="333"/>
        <v>-1.1421046969402208E-2</v>
      </c>
      <c r="F604" s="89">
        <f t="shared" si="346"/>
        <v>-3.2323861999841957E-3</v>
      </c>
      <c r="G604" s="113">
        <v>0.13345633304804824</v>
      </c>
      <c r="H604" s="88"/>
      <c r="I604" s="84">
        <f t="shared" si="334"/>
        <v>17066.5945032206</v>
      </c>
      <c r="J604" s="84">
        <f t="shared" si="335"/>
        <v>17173.810188310752</v>
      </c>
      <c r="K604" s="84">
        <f t="shared" si="336"/>
        <v>17281.0258734009</v>
      </c>
      <c r="L604" s="84">
        <f t="shared" si="337"/>
        <v>17388.241558491052</v>
      </c>
      <c r="M604" s="108">
        <f>IF(T604&lt;&gt;0,(((G604+1)*('Data Raw'!$N$1007-'Data Raw'!$N$1008)/2+'Data Raw'!$N$1008)*'Data Raw'!$M$1010+'Data Raw'!$M$1009)*AE604+AE604)</f>
        <v>17495.457243581201</v>
      </c>
      <c r="N604" s="84">
        <f t="shared" si="338"/>
        <v>17602.672928671349</v>
      </c>
      <c r="O604" s="84">
        <f t="shared" si="339"/>
        <v>17709.888613761501</v>
      </c>
      <c r="P604" s="84">
        <f t="shared" si="340"/>
        <v>17817.104298851649</v>
      </c>
      <c r="Q604" s="84">
        <f t="shared" si="341"/>
        <v>17924.319983941801</v>
      </c>
      <c r="R604" s="166" t="str">
        <f t="shared" si="347"/>
        <v/>
      </c>
      <c r="S604" s="109">
        <f>'Data Raw'!E646</f>
        <v>17447.759999999998</v>
      </c>
      <c r="T604" s="109">
        <f>'Data Raw'!G646</f>
        <v>17517.400000000001</v>
      </c>
      <c r="U604" s="109">
        <f>'Data Raw'!D646</f>
        <v>17633.189999999999</v>
      </c>
      <c r="V604" s="166" t="str">
        <f t="shared" si="348"/>
        <v/>
      </c>
      <c r="W604" s="89">
        <f t="shared" si="331"/>
        <v>-21.942756418800855</v>
      </c>
      <c r="X604" s="89">
        <f t="shared" si="332"/>
        <v>481.48455925482608</v>
      </c>
      <c r="Y604" s="89">
        <f t="shared" si="349"/>
        <v>198.69803351663944</v>
      </c>
      <c r="Z604" s="109">
        <f t="shared" si="342"/>
        <v>185.43000000000029</v>
      </c>
      <c r="AA604" s="89">
        <f t="shared" si="350"/>
        <v>251.23282147338148</v>
      </c>
      <c r="AB604" s="89">
        <f t="shared" si="351"/>
        <v>17277.500035372228</v>
      </c>
      <c r="AC604" s="89">
        <f t="shared" si="354"/>
        <v>17723.23996462777</v>
      </c>
      <c r="AD604" s="89">
        <f t="shared" si="355"/>
        <v>1</v>
      </c>
      <c r="AE604" s="89">
        <f>'Data Raw'!C646</f>
        <v>17500.37</v>
      </c>
      <c r="AF604" s="89"/>
      <c r="AG604" s="89">
        <f t="shared" si="326"/>
        <v>17.030000000002474</v>
      </c>
      <c r="AH604" s="89">
        <f t="shared" si="327"/>
        <v>-4.9127564187983808</v>
      </c>
      <c r="AI604" s="109">
        <f t="shared" si="328"/>
        <v>-1</v>
      </c>
      <c r="AJ604" s="109">
        <f t="shared" si="343"/>
        <v>50</v>
      </c>
      <c r="AK604" s="88"/>
      <c r="AL604" s="191" t="str">
        <f t="shared" si="344"/>
        <v/>
      </c>
      <c r="AM604" s="191">
        <f t="shared" si="345"/>
        <v>-17.030000000002474</v>
      </c>
      <c r="AN604" s="88"/>
      <c r="AO604" s="191"/>
      <c r="AP604" s="191">
        <f t="shared" si="329"/>
        <v>290.02090000008428</v>
      </c>
      <c r="AQ604" s="191">
        <f t="shared" si="352"/>
        <v>145.712714888314</v>
      </c>
      <c r="AR604" s="191">
        <f t="shared" si="353"/>
        <v>-52.985318628325444</v>
      </c>
      <c r="AS604" s="250">
        <f t="shared" si="356"/>
        <v>0</v>
      </c>
      <c r="AT604" s="250">
        <f t="shared" si="357"/>
        <v>0</v>
      </c>
      <c r="AU604" s="250">
        <f t="shared" si="358"/>
        <v>0</v>
      </c>
      <c r="AV604" s="250">
        <f t="shared" si="359"/>
        <v>1</v>
      </c>
      <c r="AW604" s="250">
        <f t="shared" si="360"/>
        <v>0</v>
      </c>
      <c r="AX604" s="250">
        <f t="shared" si="361"/>
        <v>0</v>
      </c>
      <c r="AY604" s="89"/>
      <c r="AZ604" s="111"/>
      <c r="BA604" s="111"/>
      <c r="BB604" s="111"/>
      <c r="BC604" s="111"/>
      <c r="BD604" s="111"/>
      <c r="BE604" s="111"/>
      <c r="BF604" s="111"/>
      <c r="BG604" s="111"/>
      <c r="BH604" s="89"/>
      <c r="BI604" s="89"/>
      <c r="BJ604" s="89"/>
      <c r="BK604" s="89"/>
      <c r="BL604" s="89"/>
    </row>
    <row r="605" spans="1:64" x14ac:dyDescent="0.25">
      <c r="A605" s="86">
        <f t="shared" si="330"/>
        <v>604</v>
      </c>
      <c r="B605" s="113">
        <v>1.8664293388289607E-3</v>
      </c>
      <c r="C605" s="88"/>
      <c r="D605" s="88"/>
      <c r="E605" s="194">
        <f t="shared" si="333"/>
        <v>1.6226955410527455E-3</v>
      </c>
      <c r="F605" s="89">
        <f t="shared" si="346"/>
        <v>-2.538803094121776E-3</v>
      </c>
      <c r="G605" s="113">
        <v>0.13667499980995229</v>
      </c>
      <c r="H605" s="88"/>
      <c r="I605" s="84">
        <f t="shared" si="334"/>
        <v>17328.840010279204</v>
      </c>
      <c r="J605" s="84">
        <f t="shared" si="335"/>
        <v>17428.189027037526</v>
      </c>
      <c r="K605" s="84">
        <f t="shared" si="336"/>
        <v>17527.538043795845</v>
      </c>
      <c r="L605" s="84">
        <f t="shared" si="337"/>
        <v>17626.887060554167</v>
      </c>
      <c r="M605" s="108">
        <f>IF(T605&lt;&gt;0,(((G605+1)*('Data Raw'!$N$1007-'Data Raw'!$N$1008)/2+'Data Raw'!$N$1008)*'Data Raw'!$M$1010+'Data Raw'!$M$1009)*AE605+AE605)</f>
        <v>17726.236077312486</v>
      </c>
      <c r="N605" s="84">
        <f t="shared" si="338"/>
        <v>17825.585094070804</v>
      </c>
      <c r="O605" s="84">
        <f t="shared" si="339"/>
        <v>17924.934110829126</v>
      </c>
      <c r="P605" s="84">
        <f t="shared" si="340"/>
        <v>18024.283127587445</v>
      </c>
      <c r="Q605" s="84">
        <f t="shared" si="341"/>
        <v>18123.632144345767</v>
      </c>
      <c r="R605" s="166" t="str">
        <f t="shared" si="347"/>
        <v/>
      </c>
      <c r="S605" s="109">
        <f>'Data Raw'!E647</f>
        <v>17638.009999999998</v>
      </c>
      <c r="T605" s="109">
        <f>'Data Raw'!G647</f>
        <v>17664.73</v>
      </c>
      <c r="U605" s="109">
        <f>'Data Raw'!D647</f>
        <v>17916.62</v>
      </c>
      <c r="V605" s="166">
        <f t="shared" si="348"/>
        <v>1</v>
      </c>
      <c r="W605" s="89">
        <f t="shared" si="331"/>
        <v>61.506077312486013</v>
      </c>
      <c r="X605" s="89">
        <f t="shared" si="332"/>
        <v>3782.9975463695068</v>
      </c>
      <c r="Y605" s="89">
        <f t="shared" si="349"/>
        <v>185.421700335304</v>
      </c>
      <c r="Z605" s="109">
        <f t="shared" si="342"/>
        <v>278.61000000000058</v>
      </c>
      <c r="AA605" s="89">
        <f t="shared" si="350"/>
        <v>255.14384697718421</v>
      </c>
      <c r="AB605" s="89">
        <f t="shared" si="351"/>
        <v>17513.082101747626</v>
      </c>
      <c r="AC605" s="89">
        <f t="shared" si="354"/>
        <v>17940.177898252376</v>
      </c>
      <c r="AD605" s="89">
        <f t="shared" si="355"/>
        <v>1</v>
      </c>
      <c r="AE605" s="89">
        <f>'Data Raw'!C647</f>
        <v>17726.63</v>
      </c>
      <c r="AF605" s="89"/>
      <c r="AG605" s="89">
        <f t="shared" si="326"/>
        <v>-61.900000000001455</v>
      </c>
      <c r="AH605" s="89">
        <f t="shared" si="327"/>
        <v>-0.39392268751544179</v>
      </c>
      <c r="AI605" s="109">
        <f t="shared" si="328"/>
        <v>-1</v>
      </c>
      <c r="AJ605" s="109">
        <f t="shared" si="343"/>
        <v>49.67450837915986</v>
      </c>
      <c r="AK605" s="88"/>
      <c r="AL605" s="191">
        <f t="shared" si="344"/>
        <v>17.030000000002474</v>
      </c>
      <c r="AM605" s="191" t="str">
        <f t="shared" si="345"/>
        <v/>
      </c>
      <c r="AN605" s="88"/>
      <c r="AO605" s="191"/>
      <c r="AP605" s="191">
        <f t="shared" si="329"/>
        <v>3831.6100000001802</v>
      </c>
      <c r="AQ605" s="191">
        <f t="shared" si="352"/>
        <v>136.40019101183483</v>
      </c>
      <c r="AR605" s="191">
        <f t="shared" si="353"/>
        <v>-49.021509323469161</v>
      </c>
      <c r="AS605" s="250">
        <f t="shared" si="356"/>
        <v>0</v>
      </c>
      <c r="AT605" s="250">
        <f t="shared" si="357"/>
        <v>0</v>
      </c>
      <c r="AU605" s="250">
        <f t="shared" si="358"/>
        <v>1</v>
      </c>
      <c r="AV605" s="250">
        <f t="shared" si="359"/>
        <v>0</v>
      </c>
      <c r="AW605" s="250">
        <f t="shared" si="360"/>
        <v>0</v>
      </c>
      <c r="AX605" s="250">
        <f t="shared" si="361"/>
        <v>0</v>
      </c>
      <c r="AY605" s="89"/>
      <c r="AZ605" s="111"/>
      <c r="BA605" s="111"/>
      <c r="BB605" s="111"/>
      <c r="BC605" s="111"/>
      <c r="BD605" s="111"/>
      <c r="BE605" s="111"/>
      <c r="BF605" s="111"/>
      <c r="BG605" s="111"/>
      <c r="BH605" s="89"/>
      <c r="BI605" s="89"/>
      <c r="BJ605" s="89"/>
      <c r="BK605" s="89"/>
      <c r="BL605" s="89"/>
    </row>
    <row r="606" spans="1:64" x14ac:dyDescent="0.25">
      <c r="A606" s="86">
        <f t="shared" si="330"/>
        <v>605</v>
      </c>
      <c r="B606" s="113">
        <v>1.2075512282356394E-3</v>
      </c>
      <c r="C606" s="88"/>
      <c r="D606" s="88"/>
      <c r="E606" s="194">
        <f t="shared" si="333"/>
        <v>-6.5887811059332129E-4</v>
      </c>
      <c r="F606" s="89">
        <f t="shared" si="346"/>
        <v>-2.2702423821891397E-3</v>
      </c>
      <c r="G606" s="113">
        <v>0.12751110645557409</v>
      </c>
      <c r="H606" s="88"/>
      <c r="I606" s="84">
        <f t="shared" si="334"/>
        <v>17572.371690719356</v>
      </c>
      <c r="J606" s="84">
        <f t="shared" si="335"/>
        <v>17665.082540887008</v>
      </c>
      <c r="K606" s="84">
        <f t="shared" si="336"/>
        <v>17757.79339105466</v>
      </c>
      <c r="L606" s="84">
        <f t="shared" si="337"/>
        <v>17850.504241222312</v>
      </c>
      <c r="M606" s="108">
        <f>IF(T606&lt;&gt;0,(((G606+1)*('Data Raw'!$N$1007-'Data Raw'!$N$1008)/2+'Data Raw'!$N$1008)*'Data Raw'!$M$1010+'Data Raw'!$M$1009)*AE606+AE606)</f>
        <v>17943.215091389964</v>
      </c>
      <c r="N606" s="84">
        <f t="shared" si="338"/>
        <v>18035.925941557616</v>
      </c>
      <c r="O606" s="84">
        <f t="shared" si="339"/>
        <v>18128.636791725268</v>
      </c>
      <c r="P606" s="84">
        <f t="shared" si="340"/>
        <v>18221.34764189292</v>
      </c>
      <c r="Q606" s="84">
        <f t="shared" si="341"/>
        <v>18314.058492060572</v>
      </c>
      <c r="R606" s="166" t="str">
        <f t="shared" si="347"/>
        <v/>
      </c>
      <c r="S606" s="109">
        <f>'Data Raw'!E648</f>
        <v>17889.71</v>
      </c>
      <c r="T606" s="109">
        <f>'Data Raw'!G648</f>
        <v>17893.099999999999</v>
      </c>
      <c r="U606" s="109">
        <f>'Data Raw'!D648</f>
        <v>18022.45</v>
      </c>
      <c r="V606" s="166">
        <f t="shared" si="348"/>
        <v>1</v>
      </c>
      <c r="W606" s="89">
        <f t="shared" si="331"/>
        <v>50.115091389965528</v>
      </c>
      <c r="X606" s="89">
        <f t="shared" si="332"/>
        <v>2511.522385024597</v>
      </c>
      <c r="Y606" s="89">
        <f t="shared" si="349"/>
        <v>172.70898897792381</v>
      </c>
      <c r="Z606" s="109">
        <f t="shared" si="342"/>
        <v>132.7400000000016</v>
      </c>
      <c r="AA606" s="89">
        <f t="shared" si="350"/>
        <v>237.65758312330098</v>
      </c>
      <c r="AB606" s="89">
        <f t="shared" si="351"/>
        <v>17739.957730069396</v>
      </c>
      <c r="AC606" s="89">
        <f t="shared" si="354"/>
        <v>18173.702269930607</v>
      </c>
      <c r="AD606" s="89">
        <f t="shared" si="355"/>
        <v>1</v>
      </c>
      <c r="AE606" s="89">
        <f>'Data Raw'!C648</f>
        <v>17956.830000000002</v>
      </c>
      <c r="AF606" s="89"/>
      <c r="AG606" s="89">
        <f t="shared" si="326"/>
        <v>-63.730000000003201</v>
      </c>
      <c r="AH606" s="89">
        <f t="shared" si="327"/>
        <v>-13.614908610037673</v>
      </c>
      <c r="AI606" s="109">
        <f t="shared" si="328"/>
        <v>-1</v>
      </c>
      <c r="AJ606" s="109">
        <f t="shared" si="343"/>
        <v>46.355425083825999</v>
      </c>
      <c r="AK606" s="88"/>
      <c r="AL606" s="191">
        <f t="shared" si="344"/>
        <v>61.900000000001455</v>
      </c>
      <c r="AM606" s="191" t="str">
        <f t="shared" si="345"/>
        <v/>
      </c>
      <c r="AN606" s="88"/>
      <c r="AO606" s="191"/>
      <c r="AP606" s="191">
        <f t="shared" si="329"/>
        <v>4061.5129000004081</v>
      </c>
      <c r="AQ606" s="191">
        <f t="shared" si="352"/>
        <v>128.32572534385355</v>
      </c>
      <c r="AR606" s="191">
        <f t="shared" si="353"/>
        <v>-44.383263634070261</v>
      </c>
      <c r="AS606" s="250">
        <f t="shared" si="356"/>
        <v>0</v>
      </c>
      <c r="AT606" s="250">
        <f t="shared" si="357"/>
        <v>0</v>
      </c>
      <c r="AU606" s="250">
        <f t="shared" si="358"/>
        <v>1</v>
      </c>
      <c r="AV606" s="250">
        <f t="shared" si="359"/>
        <v>0</v>
      </c>
      <c r="AW606" s="250">
        <f t="shared" si="360"/>
        <v>0</v>
      </c>
      <c r="AX606" s="250">
        <f t="shared" si="361"/>
        <v>0</v>
      </c>
      <c r="AY606" s="89"/>
      <c r="AZ606" s="111"/>
      <c r="BA606" s="111"/>
      <c r="BB606" s="111"/>
      <c r="BC606" s="111"/>
      <c r="BD606" s="111"/>
      <c r="BE606" s="111"/>
      <c r="BF606" s="111"/>
      <c r="BG606" s="111"/>
      <c r="BH606" s="89"/>
      <c r="BI606" s="89"/>
      <c r="BJ606" s="89"/>
      <c r="BK606" s="89"/>
      <c r="BL606" s="89"/>
    </row>
    <row r="607" spans="1:64" x14ac:dyDescent="0.25">
      <c r="A607" s="86">
        <f t="shared" si="330"/>
        <v>606</v>
      </c>
      <c r="B607" s="113">
        <v>4.8335352512166774E-6</v>
      </c>
      <c r="C607" s="88"/>
      <c r="D607" s="88"/>
      <c r="E607" s="194">
        <f t="shared" si="333"/>
        <v>-1.2027176929844227E-3</v>
      </c>
      <c r="F607" s="89">
        <f t="shared" si="346"/>
        <v>-2.1177388551598944E-3</v>
      </c>
      <c r="G607" s="113">
        <v>0.12108000228249748</v>
      </c>
      <c r="H607" s="88"/>
      <c r="I607" s="84">
        <f t="shared" si="334"/>
        <v>17889.568149186463</v>
      </c>
      <c r="J607" s="84">
        <f t="shared" si="335"/>
        <v>17975.922643675425</v>
      </c>
      <c r="K607" s="84">
        <f t="shared" si="336"/>
        <v>18062.277138164387</v>
      </c>
      <c r="L607" s="84">
        <f t="shared" si="337"/>
        <v>18148.631632653349</v>
      </c>
      <c r="M607" s="108">
        <f>IF(T607&lt;&gt;0,(((G607+1)*('Data Raw'!$N$1007-'Data Raw'!$N$1008)/2+'Data Raw'!$N$1008)*'Data Raw'!$M$1010+'Data Raw'!$M$1009)*AE607+AE607)</f>
        <v>18234.986127142311</v>
      </c>
      <c r="N607" s="84">
        <f t="shared" si="338"/>
        <v>18321.340621631272</v>
      </c>
      <c r="O607" s="84">
        <f t="shared" si="339"/>
        <v>18407.695116120234</v>
      </c>
      <c r="P607" s="84">
        <f t="shared" si="340"/>
        <v>18494.049610609196</v>
      </c>
      <c r="Q607" s="84">
        <f t="shared" si="341"/>
        <v>18580.404105098158</v>
      </c>
      <c r="R607" s="166" t="str">
        <f t="shared" si="347"/>
        <v/>
      </c>
      <c r="S607" s="109">
        <f>'Data Raw'!E649</f>
        <v>18175.349999999999</v>
      </c>
      <c r="T607" s="109">
        <f>'Data Raw'!G649</f>
        <v>18238.21</v>
      </c>
      <c r="U607" s="109">
        <f>'Data Raw'!D649</f>
        <v>18290.91</v>
      </c>
      <c r="V607" s="166">
        <f t="shared" si="348"/>
        <v>1</v>
      </c>
      <c r="W607" s="89">
        <f t="shared" si="331"/>
        <v>-3.2238728576885478</v>
      </c>
      <c r="X607" s="89">
        <f t="shared" si="332"/>
        <v>10.393356202540923</v>
      </c>
      <c r="Y607" s="89">
        <f t="shared" si="349"/>
        <v>159.90209620660397</v>
      </c>
      <c r="Z607" s="109">
        <f t="shared" si="342"/>
        <v>115.56000000000131</v>
      </c>
      <c r="AA607" s="89">
        <f t="shared" si="350"/>
        <v>220.21507124854386</v>
      </c>
      <c r="AB607" s="89">
        <f t="shared" si="351"/>
        <v>18056.251054345194</v>
      </c>
      <c r="AC607" s="89">
        <f t="shared" si="354"/>
        <v>18460.268945654803</v>
      </c>
      <c r="AD607" s="89">
        <f t="shared" si="355"/>
        <v>1</v>
      </c>
      <c r="AE607" s="89">
        <f>'Data Raw'!C649</f>
        <v>18258.259999999998</v>
      </c>
      <c r="AF607" s="89"/>
      <c r="AG607" s="89">
        <f t="shared" si="326"/>
        <v>-20.049999999999272</v>
      </c>
      <c r="AH607" s="89">
        <f t="shared" si="327"/>
        <v>-23.27387285768782</v>
      </c>
      <c r="AI607" s="109">
        <f t="shared" si="328"/>
        <v>-1</v>
      </c>
      <c r="AJ607" s="109">
        <f t="shared" si="343"/>
        <v>43.177247244480952</v>
      </c>
      <c r="AK607" s="88"/>
      <c r="AL607" s="191">
        <f t="shared" si="344"/>
        <v>63.730000000003201</v>
      </c>
      <c r="AM607" s="191" t="str">
        <f t="shared" si="345"/>
        <v/>
      </c>
      <c r="AN607" s="88"/>
      <c r="AO607" s="191"/>
      <c r="AP607" s="191">
        <f t="shared" si="329"/>
        <v>402.00249999997084</v>
      </c>
      <c r="AQ607" s="191">
        <f t="shared" si="352"/>
        <v>116.29508919453642</v>
      </c>
      <c r="AR607" s="191">
        <f t="shared" si="353"/>
        <v>-43.607007012067555</v>
      </c>
      <c r="AS607" s="250">
        <f t="shared" si="356"/>
        <v>0</v>
      </c>
      <c r="AT607" s="250">
        <f t="shared" si="357"/>
        <v>0</v>
      </c>
      <c r="AU607" s="250">
        <f t="shared" si="358"/>
        <v>0</v>
      </c>
      <c r="AV607" s="250">
        <f t="shared" si="359"/>
        <v>1</v>
      </c>
      <c r="AW607" s="250">
        <f t="shared" si="360"/>
        <v>0</v>
      </c>
      <c r="AX607" s="250">
        <f t="shared" si="361"/>
        <v>0</v>
      </c>
      <c r="AY607" s="89"/>
      <c r="AZ607" s="111"/>
      <c r="BA607" s="111"/>
      <c r="BB607" s="111"/>
      <c r="BC607" s="111"/>
      <c r="BD607" s="111"/>
      <c r="BE607" s="111"/>
      <c r="BF607" s="111"/>
      <c r="BG607" s="111"/>
      <c r="BH607" s="89"/>
      <c r="BI607" s="89"/>
      <c r="BJ607" s="89"/>
      <c r="BK607" s="89"/>
      <c r="BL607" s="89"/>
    </row>
    <row r="608" spans="1:64" x14ac:dyDescent="0.25">
      <c r="A608" s="86">
        <f t="shared" si="330"/>
        <v>607</v>
      </c>
      <c r="B608" s="113">
        <v>5.9545620678454888E-3</v>
      </c>
      <c r="C608" s="88"/>
      <c r="D608" s="88"/>
      <c r="E608" s="194">
        <f t="shared" si="333"/>
        <v>5.9497285325942721E-3</v>
      </c>
      <c r="F608" s="89">
        <f t="shared" si="346"/>
        <v>-9.6524351405215638E-4</v>
      </c>
      <c r="G608" s="113">
        <v>0.12162150586187541</v>
      </c>
      <c r="H608" s="88"/>
      <c r="I608" s="84">
        <f t="shared" si="334"/>
        <v>17604.869493635029</v>
      </c>
      <c r="J608" s="84">
        <f t="shared" si="335"/>
        <v>17684.820541738329</v>
      </c>
      <c r="K608" s="84">
        <f t="shared" si="336"/>
        <v>17764.771589841632</v>
      </c>
      <c r="L608" s="84">
        <f t="shared" si="337"/>
        <v>17844.722637944931</v>
      </c>
      <c r="M608" s="108">
        <f>IF(T608&lt;&gt;0,(((G608+1)*('Data Raw'!$N$1007-'Data Raw'!$N$1008)/2+'Data Raw'!$N$1008)*'Data Raw'!$M$1010+'Data Raw'!$M$1009)*AE608+AE608)</f>
        <v>17924.673686048234</v>
      </c>
      <c r="N608" s="84">
        <f t="shared" si="338"/>
        <v>18004.624734151537</v>
      </c>
      <c r="O608" s="84">
        <f t="shared" si="339"/>
        <v>18084.575782254837</v>
      </c>
      <c r="P608" s="84">
        <f t="shared" si="340"/>
        <v>18164.52683035814</v>
      </c>
      <c r="Q608" s="84">
        <f t="shared" si="341"/>
        <v>18244.477878461439</v>
      </c>
      <c r="R608" s="166" t="str">
        <f t="shared" si="347"/>
        <v/>
      </c>
      <c r="S608" s="109">
        <f>'Data Raw'!E650</f>
        <v>17776.95</v>
      </c>
      <c r="T608" s="109">
        <f>'Data Raw'!G650</f>
        <v>17813.45</v>
      </c>
      <c r="U608" s="109">
        <f>'Data Raw'!D650</f>
        <v>18013.669999999998</v>
      </c>
      <c r="V608" s="166">
        <f t="shared" si="348"/>
        <v>1</v>
      </c>
      <c r="W608" s="89">
        <f t="shared" si="331"/>
        <v>111.2236860482335</v>
      </c>
      <c r="X608" s="89">
        <f t="shared" si="332"/>
        <v>12370.708338156011</v>
      </c>
      <c r="Y608" s="89">
        <f t="shared" si="349"/>
        <v>153.89365092526546</v>
      </c>
      <c r="Z608" s="109">
        <f t="shared" si="342"/>
        <v>236.71999999999753</v>
      </c>
      <c r="AA608" s="89">
        <f t="shared" si="350"/>
        <v>222.57291821303724</v>
      </c>
      <c r="AB608" s="89">
        <f t="shared" si="351"/>
        <v>17759.587189438738</v>
      </c>
      <c r="AC608" s="89">
        <f t="shared" si="354"/>
        <v>18133.952810561263</v>
      </c>
      <c r="AD608" s="89">
        <f t="shared" si="355"/>
        <v>1</v>
      </c>
      <c r="AE608" s="89">
        <f>'Data Raw'!C650</f>
        <v>17946.77</v>
      </c>
      <c r="AF608" s="89"/>
      <c r="AG608" s="89">
        <f t="shared" si="326"/>
        <v>-133.31999999999971</v>
      </c>
      <c r="AH608" s="89">
        <f t="shared" si="327"/>
        <v>-22.096313951766206</v>
      </c>
      <c r="AI608" s="109">
        <f t="shared" si="328"/>
        <v>-1</v>
      </c>
      <c r="AJ608" s="109">
        <f t="shared" si="343"/>
        <v>39.975524051650993</v>
      </c>
      <c r="AK608" s="88"/>
      <c r="AL608" s="191">
        <f t="shared" si="344"/>
        <v>20.049999999999272</v>
      </c>
      <c r="AM608" s="191" t="str">
        <f t="shared" si="345"/>
        <v/>
      </c>
      <c r="AN608" s="88"/>
      <c r="AO608" s="191"/>
      <c r="AP608" s="191">
        <f t="shared" si="329"/>
        <v>17774.222399999922</v>
      </c>
      <c r="AQ608" s="191">
        <f t="shared" si="352"/>
        <v>118.18674595069901</v>
      </c>
      <c r="AR608" s="191">
        <f t="shared" si="353"/>
        <v>-35.706904974566456</v>
      </c>
      <c r="AS608" s="250">
        <f t="shared" si="356"/>
        <v>0</v>
      </c>
      <c r="AT608" s="250">
        <f t="shared" si="357"/>
        <v>0</v>
      </c>
      <c r="AU608" s="250">
        <f t="shared" si="358"/>
        <v>1</v>
      </c>
      <c r="AV608" s="250">
        <f t="shared" si="359"/>
        <v>0</v>
      </c>
      <c r="AW608" s="250">
        <f t="shared" si="360"/>
        <v>0</v>
      </c>
      <c r="AX608" s="250">
        <f t="shared" si="361"/>
        <v>0</v>
      </c>
      <c r="AY608" s="89"/>
      <c r="AZ608" s="111"/>
      <c r="BA608" s="111"/>
      <c r="BB608" s="111"/>
      <c r="BC608" s="111"/>
      <c r="BD608" s="111"/>
      <c r="BE608" s="111"/>
      <c r="BF608" s="111"/>
      <c r="BG608" s="111"/>
      <c r="BH608" s="89"/>
      <c r="BI608" s="89"/>
      <c r="BJ608" s="89"/>
      <c r="BK608" s="89"/>
      <c r="BL608" s="89"/>
    </row>
    <row r="609" spans="1:64" x14ac:dyDescent="0.25">
      <c r="A609" s="86">
        <f t="shared" si="330"/>
        <v>608</v>
      </c>
      <c r="B609" s="113">
        <v>6.8765309089000928E-3</v>
      </c>
      <c r="C609" s="88"/>
      <c r="D609" s="88"/>
      <c r="E609" s="194">
        <f t="shared" si="333"/>
        <v>9.2196884105460401E-4</v>
      </c>
      <c r="F609" s="89">
        <f t="shared" si="346"/>
        <v>-6.9564174903690486E-4</v>
      </c>
      <c r="G609" s="113">
        <v>0.10591258267918383</v>
      </c>
      <c r="H609" s="88"/>
      <c r="I609" s="84">
        <f t="shared" si="334"/>
        <v>17451.141799225185</v>
      </c>
      <c r="J609" s="84">
        <f t="shared" si="335"/>
        <v>17528.088624687822</v>
      </c>
      <c r="K609" s="84">
        <f t="shared" si="336"/>
        <v>17605.035450150452</v>
      </c>
      <c r="L609" s="84">
        <f t="shared" si="337"/>
        <v>17681.982275613085</v>
      </c>
      <c r="M609" s="108">
        <f>IF(T609&lt;&gt;0,(((G609+1)*('Data Raw'!$N$1007-'Data Raw'!$N$1008)/2+'Data Raw'!$N$1008)*'Data Raw'!$M$1010+'Data Raw'!$M$1009)*AE609+AE609)</f>
        <v>17758.929101075719</v>
      </c>
      <c r="N609" s="84">
        <f t="shared" si="338"/>
        <v>17835.875926538352</v>
      </c>
      <c r="O609" s="84">
        <f t="shared" si="339"/>
        <v>17912.822752000986</v>
      </c>
      <c r="P609" s="84">
        <f t="shared" si="340"/>
        <v>17989.769577463616</v>
      </c>
      <c r="Q609" s="84">
        <f t="shared" si="341"/>
        <v>18066.716402926253</v>
      </c>
      <c r="R609" s="166" t="str">
        <f t="shared" si="347"/>
        <v/>
      </c>
      <c r="S609" s="109">
        <f>'Data Raw'!E651</f>
        <v>17601.5</v>
      </c>
      <c r="T609" s="109">
        <f>'Data Raw'!G651</f>
        <v>17640.36</v>
      </c>
      <c r="U609" s="109">
        <f>'Data Raw'!D651</f>
        <v>17858.18</v>
      </c>
      <c r="V609" s="166">
        <f t="shared" si="348"/>
        <v>1</v>
      </c>
      <c r="W609" s="89">
        <f t="shared" si="331"/>
        <v>118.56910107571821</v>
      </c>
      <c r="X609" s="89">
        <f t="shared" si="332"/>
        <v>14058.63172990388</v>
      </c>
      <c r="Y609" s="89">
        <f t="shared" si="349"/>
        <v>149.35966490347511</v>
      </c>
      <c r="Z609" s="109">
        <f t="shared" si="342"/>
        <v>256.68000000000029</v>
      </c>
      <c r="AA609" s="89">
        <f t="shared" si="350"/>
        <v>227.44535846831769</v>
      </c>
      <c r="AB609" s="89">
        <f t="shared" si="351"/>
        <v>17614.12301951892</v>
      </c>
      <c r="AC609" s="89">
        <f t="shared" si="354"/>
        <v>17992.496980481083</v>
      </c>
      <c r="AD609" s="89">
        <f t="shared" si="355"/>
        <v>1</v>
      </c>
      <c r="AE609" s="89">
        <f>'Data Raw'!C651</f>
        <v>17803.310000000001</v>
      </c>
      <c r="AF609" s="89"/>
      <c r="AG609" s="89">
        <f t="shared" si="326"/>
        <v>-162.95000000000073</v>
      </c>
      <c r="AH609" s="89">
        <f t="shared" si="327"/>
        <v>-44.380898924282519</v>
      </c>
      <c r="AI609" s="109">
        <f t="shared" si="328"/>
        <v>-1</v>
      </c>
      <c r="AJ609" s="109">
        <f t="shared" si="343"/>
        <v>38.473412731316365</v>
      </c>
      <c r="AK609" s="88"/>
      <c r="AL609" s="191">
        <f t="shared" si="344"/>
        <v>133.31999999999971</v>
      </c>
      <c r="AM609" s="191" t="str">
        <f t="shared" si="345"/>
        <v/>
      </c>
      <c r="AN609" s="88"/>
      <c r="AO609" s="191"/>
      <c r="AP609" s="191">
        <f t="shared" si="329"/>
        <v>26552.702500000236</v>
      </c>
      <c r="AQ609" s="191">
        <f t="shared" si="352"/>
        <v>123.16044084506586</v>
      </c>
      <c r="AR609" s="191">
        <f t="shared" si="353"/>
        <v>-26.199224058409243</v>
      </c>
      <c r="AS609" s="250">
        <f t="shared" si="356"/>
        <v>0</v>
      </c>
      <c r="AT609" s="250">
        <f t="shared" si="357"/>
        <v>0</v>
      </c>
      <c r="AU609" s="250">
        <f t="shared" si="358"/>
        <v>1</v>
      </c>
      <c r="AV609" s="250">
        <f t="shared" si="359"/>
        <v>0</v>
      </c>
      <c r="AW609" s="250">
        <f t="shared" si="360"/>
        <v>0</v>
      </c>
      <c r="AX609" s="250">
        <f t="shared" si="361"/>
        <v>0</v>
      </c>
      <c r="AY609" s="89"/>
      <c r="AZ609" s="111"/>
      <c r="BA609" s="111"/>
      <c r="BB609" s="111"/>
      <c r="BC609" s="111"/>
      <c r="BD609" s="111"/>
      <c r="BE609" s="111"/>
      <c r="BF609" s="111"/>
      <c r="BG609" s="111"/>
      <c r="BH609" s="89"/>
      <c r="BI609" s="89"/>
      <c r="BJ609" s="89"/>
      <c r="BK609" s="89"/>
      <c r="BL609" s="89"/>
    </row>
    <row r="610" spans="1:64" x14ac:dyDescent="0.25">
      <c r="A610" s="86">
        <f t="shared" si="330"/>
        <v>609</v>
      </c>
      <c r="B610" s="113">
        <v>6.1398036497288771E-4</v>
      </c>
      <c r="C610" s="88"/>
      <c r="D610" s="88"/>
      <c r="E610" s="194">
        <f t="shared" si="333"/>
        <v>-6.2625505439272049E-3</v>
      </c>
      <c r="F610" s="89">
        <f t="shared" si="346"/>
        <v>-1.4909144340212333E-3</v>
      </c>
      <c r="G610" s="113">
        <v>8.917423185658073E-2</v>
      </c>
      <c r="H610" s="88"/>
      <c r="I610" s="84">
        <f t="shared" si="334"/>
        <v>17439.185437119486</v>
      </c>
      <c r="J610" s="84">
        <f t="shared" si="335"/>
        <v>17513.865269571219</v>
      </c>
      <c r="K610" s="84">
        <f t="shared" si="336"/>
        <v>17588.545102022959</v>
      </c>
      <c r="L610" s="84">
        <f t="shared" si="337"/>
        <v>17663.224934474696</v>
      </c>
      <c r="M610" s="108">
        <f>IF(T610&lt;&gt;0,(((G610+1)*('Data Raw'!$N$1007-'Data Raw'!$N$1008)/2+'Data Raw'!$N$1008)*'Data Raw'!$M$1010+'Data Raw'!$M$1009)*AE610+AE610)</f>
        <v>17737.904766926433</v>
      </c>
      <c r="N610" s="84">
        <f t="shared" si="338"/>
        <v>17812.58459937817</v>
      </c>
      <c r="O610" s="84">
        <f t="shared" si="339"/>
        <v>17887.264431829906</v>
      </c>
      <c r="P610" s="84">
        <f t="shared" si="340"/>
        <v>17961.944264281647</v>
      </c>
      <c r="Q610" s="84">
        <f t="shared" si="341"/>
        <v>18036.62409673338</v>
      </c>
      <c r="R610" s="166" t="str">
        <f t="shared" si="347"/>
        <v/>
      </c>
      <c r="S610" s="109">
        <f>'Data Raw'!E652</f>
        <v>17671.990000000002</v>
      </c>
      <c r="T610" s="109">
        <f>'Data Raw'!G652</f>
        <v>17773.34</v>
      </c>
      <c r="U610" s="109">
        <f>'Data Raw'!D652</f>
        <v>17815.71</v>
      </c>
      <c r="V610" s="166">
        <f t="shared" si="348"/>
        <v>1</v>
      </c>
      <c r="W610" s="89">
        <f t="shared" si="331"/>
        <v>-35.43523307356736</v>
      </c>
      <c r="X610" s="89">
        <f t="shared" si="332"/>
        <v>1255.6557429780421</v>
      </c>
      <c r="Y610" s="89">
        <f t="shared" si="349"/>
        <v>138.92727426527279</v>
      </c>
      <c r="Z610" s="109">
        <f t="shared" si="342"/>
        <v>143.71999999999753</v>
      </c>
      <c r="AA610" s="89">
        <f t="shared" si="350"/>
        <v>215.48459297284339</v>
      </c>
      <c r="AB610" s="89">
        <f t="shared" si="351"/>
        <v>17612.90144530193</v>
      </c>
      <c r="AC610" s="89">
        <f t="shared" si="354"/>
        <v>17999.558554698069</v>
      </c>
      <c r="AD610" s="89">
        <f t="shared" si="355"/>
        <v>1</v>
      </c>
      <c r="AE610" s="89">
        <f>'Data Raw'!C652</f>
        <v>17806.23</v>
      </c>
      <c r="AF610" s="89"/>
      <c r="AG610" s="89">
        <f t="shared" si="326"/>
        <v>-32.889999999999418</v>
      </c>
      <c r="AH610" s="89">
        <f t="shared" si="327"/>
        <v>-68.325233073566778</v>
      </c>
      <c r="AI610" s="109">
        <f t="shared" si="328"/>
        <v>-1</v>
      </c>
      <c r="AJ610" s="109">
        <f t="shared" si="343"/>
        <v>37.339916225868777</v>
      </c>
      <c r="AK610" s="88"/>
      <c r="AL610" s="191">
        <f t="shared" si="344"/>
        <v>162.95000000000073</v>
      </c>
      <c r="AM610" s="191" t="str">
        <f t="shared" si="345"/>
        <v/>
      </c>
      <c r="AN610" s="88"/>
      <c r="AO610" s="191"/>
      <c r="AP610" s="191">
        <f t="shared" si="329"/>
        <v>1081.7520999999617</v>
      </c>
      <c r="AQ610" s="191">
        <f t="shared" si="352"/>
        <v>113.1303918622807</v>
      </c>
      <c r="AR610" s="191">
        <f t="shared" si="353"/>
        <v>-25.796882402992082</v>
      </c>
      <c r="AS610" s="250">
        <f t="shared" si="356"/>
        <v>0</v>
      </c>
      <c r="AT610" s="250">
        <f t="shared" si="357"/>
        <v>0</v>
      </c>
      <c r="AU610" s="250">
        <f t="shared" si="358"/>
        <v>0</v>
      </c>
      <c r="AV610" s="250">
        <f t="shared" si="359"/>
        <v>1</v>
      </c>
      <c r="AW610" s="250">
        <f t="shared" si="360"/>
        <v>0</v>
      </c>
      <c r="AX610" s="250">
        <f t="shared" si="361"/>
        <v>0</v>
      </c>
      <c r="AY610" s="89"/>
      <c r="AZ610" s="111"/>
      <c r="BA610" s="111"/>
      <c r="BB610" s="111"/>
      <c r="BC610" s="111"/>
      <c r="BD610" s="111"/>
      <c r="BE610" s="111"/>
      <c r="BF610" s="111"/>
      <c r="BG610" s="111"/>
      <c r="BH610" s="89"/>
      <c r="BI610" s="89"/>
      <c r="BJ610" s="89"/>
      <c r="BK610" s="89"/>
      <c r="BL610" s="89"/>
    </row>
    <row r="611" spans="1:64" x14ac:dyDescent="0.25">
      <c r="A611" s="86">
        <f t="shared" si="330"/>
        <v>610</v>
      </c>
      <c r="B611" s="113">
        <v>2.0680376877587523E-3</v>
      </c>
      <c r="C611" s="88"/>
      <c r="D611" s="88"/>
      <c r="E611" s="194">
        <f t="shared" si="333"/>
        <v>1.4540573227858646E-3</v>
      </c>
      <c r="F611" s="89">
        <f t="shared" si="346"/>
        <v>-1.0702041830487907E-3</v>
      </c>
      <c r="G611" s="113">
        <v>9.4475007122452784E-2</v>
      </c>
      <c r="H611" s="88"/>
      <c r="I611" s="84">
        <f t="shared" si="334"/>
        <v>17389.916734735572</v>
      </c>
      <c r="J611" s="84">
        <f t="shared" si="335"/>
        <v>17459.380371868207</v>
      </c>
      <c r="K611" s="84">
        <f t="shared" si="336"/>
        <v>17528.844009000844</v>
      </c>
      <c r="L611" s="84">
        <f t="shared" si="337"/>
        <v>17598.307646133479</v>
      </c>
      <c r="M611" s="108">
        <f>IF(T611&lt;&gt;0,(((G611+1)*('Data Raw'!$N$1007-'Data Raw'!$N$1008)/2+'Data Raw'!$N$1008)*'Data Raw'!$M$1010+'Data Raw'!$M$1009)*AE611+AE611)</f>
        <v>17667.771283266116</v>
      </c>
      <c r="N611" s="84">
        <f t="shared" si="338"/>
        <v>17737.234920398754</v>
      </c>
      <c r="O611" s="84">
        <f t="shared" si="339"/>
        <v>17806.698557531388</v>
      </c>
      <c r="P611" s="84">
        <f t="shared" si="340"/>
        <v>17876.162194664026</v>
      </c>
      <c r="Q611" s="84">
        <f t="shared" si="341"/>
        <v>17945.62583179666</v>
      </c>
      <c r="R611" s="166" t="str">
        <f t="shared" si="347"/>
        <v/>
      </c>
      <c r="S611" s="109">
        <f>'Data Raw'!E653</f>
        <v>17625.89</v>
      </c>
      <c r="T611" s="109">
        <f>'Data Raw'!G653</f>
        <v>17732.52</v>
      </c>
      <c r="U611" s="109">
        <f>'Data Raw'!D653</f>
        <v>17831.18</v>
      </c>
      <c r="V611" s="166" t="str">
        <f t="shared" si="348"/>
        <v/>
      </c>
      <c r="W611" s="89">
        <f t="shared" si="331"/>
        <v>-64.748716733884066</v>
      </c>
      <c r="X611" s="89">
        <f t="shared" si="332"/>
        <v>4192.3963186847586</v>
      </c>
      <c r="Y611" s="89">
        <f t="shared" si="349"/>
        <v>130.92916379660892</v>
      </c>
      <c r="Z611" s="109">
        <f t="shared" si="342"/>
        <v>205.29000000000087</v>
      </c>
      <c r="AA611" s="89">
        <f t="shared" si="350"/>
        <v>214.02822254815158</v>
      </c>
      <c r="AB611" s="89">
        <f t="shared" si="351"/>
        <v>17545.088095973082</v>
      </c>
      <c r="AC611" s="89">
        <f t="shared" si="354"/>
        <v>17911.411904026918</v>
      </c>
      <c r="AD611" s="89">
        <f t="shared" si="355"/>
        <v>1</v>
      </c>
      <c r="AE611" s="89">
        <f>'Data Raw'!C653</f>
        <v>17728.25</v>
      </c>
      <c r="AF611" s="89"/>
      <c r="AG611" s="89">
        <f t="shared" si="326"/>
        <v>4.2700000000004366</v>
      </c>
      <c r="AH611" s="89">
        <f t="shared" si="327"/>
        <v>-60.47871673388363</v>
      </c>
      <c r="AI611" s="109">
        <f t="shared" si="328"/>
        <v>-1</v>
      </c>
      <c r="AJ611" s="109">
        <f t="shared" si="343"/>
        <v>34.731818566318196</v>
      </c>
      <c r="AK611" s="88"/>
      <c r="AL611" s="191" t="str">
        <f t="shared" si="344"/>
        <v/>
      </c>
      <c r="AM611" s="191">
        <f t="shared" si="345"/>
        <v>-4.2700000000004366</v>
      </c>
      <c r="AN611" s="88"/>
      <c r="AO611" s="191"/>
      <c r="AP611" s="191">
        <f t="shared" si="329"/>
        <v>18.232900000003728</v>
      </c>
      <c r="AQ611" s="191">
        <f t="shared" si="352"/>
        <v>101.03479276647178</v>
      </c>
      <c r="AR611" s="191">
        <f t="shared" si="353"/>
        <v>-29.894371030137137</v>
      </c>
      <c r="AS611" s="250">
        <f t="shared" si="356"/>
        <v>0</v>
      </c>
      <c r="AT611" s="250">
        <f t="shared" si="357"/>
        <v>0</v>
      </c>
      <c r="AU611" s="250">
        <f t="shared" si="358"/>
        <v>0</v>
      </c>
      <c r="AV611" s="250">
        <f t="shared" si="359"/>
        <v>1</v>
      </c>
      <c r="AW611" s="250">
        <f t="shared" si="360"/>
        <v>0</v>
      </c>
      <c r="AX611" s="250">
        <f t="shared" si="361"/>
        <v>0</v>
      </c>
      <c r="AY611" s="89"/>
      <c r="AZ611" s="111"/>
      <c r="BA611" s="111"/>
      <c r="BB611" s="111"/>
      <c r="BC611" s="111"/>
      <c r="BD611" s="111"/>
      <c r="BE611" s="111"/>
      <c r="BF611" s="111"/>
      <c r="BG611" s="111"/>
      <c r="BH611" s="89"/>
      <c r="BI611" s="89"/>
      <c r="BJ611" s="89"/>
      <c r="BK611" s="89"/>
      <c r="BL611" s="89"/>
    </row>
    <row r="612" spans="1:64" x14ac:dyDescent="0.25">
      <c r="A612" s="86">
        <f t="shared" si="330"/>
        <v>611</v>
      </c>
      <c r="B612" s="113">
        <v>1.9650189039417443E-2</v>
      </c>
      <c r="C612" s="88"/>
      <c r="D612" s="88"/>
      <c r="E612" s="194">
        <f t="shared" si="333"/>
        <v>1.7582151351658692E-2</v>
      </c>
      <c r="F612" s="89">
        <f t="shared" si="346"/>
        <v>1.5944180361951357E-3</v>
      </c>
      <c r="G612" s="113">
        <v>0.10352026774881486</v>
      </c>
      <c r="H612" s="88"/>
      <c r="I612" s="84">
        <f t="shared" si="334"/>
        <v>17231.505897595442</v>
      </c>
      <c r="J612" s="84">
        <f t="shared" si="335"/>
        <v>17296.970479493746</v>
      </c>
      <c r="K612" s="84">
        <f t="shared" si="336"/>
        <v>17362.435061392051</v>
      </c>
      <c r="L612" s="84">
        <f t="shared" si="337"/>
        <v>17427.899643290355</v>
      </c>
      <c r="M612" s="108">
        <f>IF(T612&lt;&gt;0,(((G612+1)*('Data Raw'!$N$1007-'Data Raw'!$N$1008)/2+'Data Raw'!$N$1008)*'Data Raw'!$M$1010+'Data Raw'!$M$1009)*AE612+AE612)</f>
        <v>17493.364225188659</v>
      </c>
      <c r="N612" s="84">
        <f t="shared" si="338"/>
        <v>17558.828807086964</v>
      </c>
      <c r="O612" s="84">
        <f t="shared" si="339"/>
        <v>17624.293388985268</v>
      </c>
      <c r="P612" s="84">
        <f t="shared" si="340"/>
        <v>17689.757970883573</v>
      </c>
      <c r="Q612" s="84">
        <f t="shared" si="341"/>
        <v>17755.222552781877</v>
      </c>
      <c r="R612" s="166" t="str">
        <f t="shared" si="347"/>
        <v/>
      </c>
      <c r="S612" s="109">
        <f>'Data Raw'!E654</f>
        <v>17292.36</v>
      </c>
      <c r="T612" s="109">
        <f>'Data Raw'!G654</f>
        <v>17295.89</v>
      </c>
      <c r="U612" s="109">
        <f>'Data Raw'!D654</f>
        <v>17540.46</v>
      </c>
      <c r="V612" s="166">
        <f t="shared" si="348"/>
        <v>1</v>
      </c>
      <c r="W612" s="89">
        <f t="shared" si="331"/>
        <v>197.47422518866006</v>
      </c>
      <c r="X612" s="89">
        <f t="shared" si="332"/>
        <v>38996.069613861619</v>
      </c>
      <c r="Y612" s="89">
        <f t="shared" si="349"/>
        <v>142.35305466577361</v>
      </c>
      <c r="Z612" s="109">
        <f t="shared" si="342"/>
        <v>248.09999999999854</v>
      </c>
      <c r="AA612" s="89">
        <f t="shared" si="350"/>
        <v>218.89561932698689</v>
      </c>
      <c r="AB612" s="89">
        <f t="shared" si="351"/>
        <v>17358.536010834072</v>
      </c>
      <c r="AC612" s="89">
        <f t="shared" si="354"/>
        <v>17722.383989165926</v>
      </c>
      <c r="AD612" s="89" t="str">
        <f t="shared" si="355"/>
        <v/>
      </c>
      <c r="AE612" s="89">
        <f>'Data Raw'!C654</f>
        <v>17540.46</v>
      </c>
      <c r="AF612" s="89"/>
      <c r="AG612" s="89">
        <f t="shared" si="326"/>
        <v>-244.56999999999971</v>
      </c>
      <c r="AH612" s="89">
        <f t="shared" si="327"/>
        <v>-47.095774811339652</v>
      </c>
      <c r="AI612" s="109">
        <f t="shared" si="328"/>
        <v>-1</v>
      </c>
      <c r="AJ612" s="109">
        <f t="shared" si="343"/>
        <v>32.73229094915223</v>
      </c>
      <c r="AK612" s="88"/>
      <c r="AL612" s="191">
        <f t="shared" si="344"/>
        <v>4.2700000000004366</v>
      </c>
      <c r="AM612" s="191" t="str">
        <f t="shared" si="345"/>
        <v/>
      </c>
      <c r="AN612" s="88"/>
      <c r="AO612" s="191"/>
      <c r="AP612" s="191">
        <f t="shared" si="329"/>
        <v>59814.484899999858</v>
      </c>
      <c r="AQ612" s="191">
        <f t="shared" si="352"/>
        <v>116.98314912575267</v>
      </c>
      <c r="AR612" s="191">
        <f t="shared" si="353"/>
        <v>-25.369905540020937</v>
      </c>
      <c r="AS612" s="250">
        <f t="shared" si="356"/>
        <v>1</v>
      </c>
      <c r="AT612" s="250">
        <f t="shared" si="357"/>
        <v>0</v>
      </c>
      <c r="AU612" s="250">
        <f t="shared" si="358"/>
        <v>0</v>
      </c>
      <c r="AV612" s="250">
        <f t="shared" si="359"/>
        <v>0</v>
      </c>
      <c r="AW612" s="250">
        <f t="shared" si="360"/>
        <v>0</v>
      </c>
      <c r="AX612" s="250">
        <f t="shared" si="361"/>
        <v>0</v>
      </c>
      <c r="AY612" s="89"/>
      <c r="AZ612" s="111"/>
      <c r="BA612" s="111"/>
      <c r="BB612" s="111"/>
      <c r="BC612" s="111"/>
      <c r="BD612" s="111"/>
      <c r="BE612" s="111"/>
      <c r="BF612" s="111"/>
      <c r="BG612" s="111"/>
      <c r="BH612" s="89"/>
      <c r="BI612" s="89"/>
      <c r="BJ612" s="89"/>
      <c r="BK612" s="89"/>
      <c r="BL612" s="89"/>
    </row>
    <row r="613" spans="1:64" x14ac:dyDescent="0.25">
      <c r="A613" s="86">
        <f t="shared" si="330"/>
        <v>612</v>
      </c>
      <c r="B613" s="113">
        <v>8.9079595696822025E-3</v>
      </c>
      <c r="C613" s="88"/>
      <c r="D613" s="88"/>
      <c r="E613" s="194">
        <f t="shared" si="333"/>
        <v>-1.0742229469735241E-2</v>
      </c>
      <c r="F613" s="89">
        <f t="shared" si="346"/>
        <v>-1.6796017893777539E-4</v>
      </c>
      <c r="G613" s="113">
        <v>7.5189566594161789E-2</v>
      </c>
      <c r="H613" s="88"/>
      <c r="I613" s="84">
        <f t="shared" si="334"/>
        <v>16757.597470289151</v>
      </c>
      <c r="J613" s="84">
        <f t="shared" si="335"/>
        <v>16828.77399762204</v>
      </c>
      <c r="K613" s="84">
        <f t="shared" si="336"/>
        <v>16899.950524954926</v>
      </c>
      <c r="L613" s="84">
        <f t="shared" si="337"/>
        <v>16971.127052287815</v>
      </c>
      <c r="M613" s="108">
        <f>IF(T613&lt;&gt;0,(((G613+1)*('Data Raw'!$N$1007-'Data Raw'!$N$1008)/2+'Data Raw'!$N$1008)*'Data Raw'!$M$1010+'Data Raw'!$M$1009)*AE613+AE613)</f>
        <v>17042.3035796207</v>
      </c>
      <c r="N613" s="84">
        <f t="shared" si="338"/>
        <v>17113.480106953586</v>
      </c>
      <c r="O613" s="84">
        <f t="shared" si="339"/>
        <v>17184.656634286475</v>
      </c>
      <c r="P613" s="84">
        <f t="shared" si="340"/>
        <v>17255.833161619361</v>
      </c>
      <c r="Q613" s="84">
        <f t="shared" si="341"/>
        <v>17327.00968895225</v>
      </c>
      <c r="R613" s="166" t="str">
        <f t="shared" si="347"/>
        <v/>
      </c>
      <c r="S613" s="109">
        <f>'Data Raw'!E655</f>
        <v>17118.07</v>
      </c>
      <c r="T613" s="109">
        <f>'Data Raw'!G655</f>
        <v>17172.13</v>
      </c>
      <c r="U613" s="109">
        <f>'Data Raw'!D655</f>
        <v>17309.740000000002</v>
      </c>
      <c r="V613" s="166" t="str">
        <f t="shared" si="348"/>
        <v/>
      </c>
      <c r="W613" s="89">
        <f t="shared" si="331"/>
        <v>-129.82642037930054</v>
      </c>
      <c r="X613" s="89">
        <f t="shared" si="332"/>
        <v>16854.899428502864</v>
      </c>
      <c r="Y613" s="89">
        <f t="shared" si="349"/>
        <v>140.63186616358288</v>
      </c>
      <c r="Z613" s="109">
        <f t="shared" si="342"/>
        <v>191.67000000000189</v>
      </c>
      <c r="AA613" s="89">
        <f t="shared" si="350"/>
        <v>215.00624513741761</v>
      </c>
      <c r="AB613" s="89">
        <f t="shared" si="351"/>
        <v>16941.198723572059</v>
      </c>
      <c r="AC613" s="89">
        <f t="shared" si="354"/>
        <v>17313.321276427938</v>
      </c>
      <c r="AD613" s="89">
        <f t="shared" si="355"/>
        <v>1</v>
      </c>
      <c r="AE613" s="89">
        <f>'Data Raw'!C655</f>
        <v>17127.259999999998</v>
      </c>
      <c r="AF613" s="89"/>
      <c r="AG613" s="89">
        <f t="shared" si="326"/>
        <v>44.870000000002619</v>
      </c>
      <c r="AH613" s="89">
        <f t="shared" si="327"/>
        <v>-84.956420379297924</v>
      </c>
      <c r="AI613" s="109">
        <f t="shared" si="328"/>
        <v>-1</v>
      </c>
      <c r="AJ613" s="109">
        <f t="shared" si="343"/>
        <v>35.588263666443403</v>
      </c>
      <c r="AK613" s="88"/>
      <c r="AL613" s="191" t="str">
        <f t="shared" si="344"/>
        <v/>
      </c>
      <c r="AM613" s="191">
        <f t="shared" si="345"/>
        <v>-44.870000000002619</v>
      </c>
      <c r="AN613" s="88"/>
      <c r="AO613" s="191"/>
      <c r="AP613" s="191">
        <f t="shared" si="329"/>
        <v>2013.3169000002351</v>
      </c>
      <c r="AQ613" s="191">
        <f t="shared" si="352"/>
        <v>108.97057700066934</v>
      </c>
      <c r="AR613" s="191">
        <f t="shared" si="353"/>
        <v>-31.661289162913548</v>
      </c>
      <c r="AS613" s="250">
        <f t="shared" si="356"/>
        <v>0</v>
      </c>
      <c r="AT613" s="250">
        <f t="shared" si="357"/>
        <v>0</v>
      </c>
      <c r="AU613" s="250">
        <f t="shared" si="358"/>
        <v>0</v>
      </c>
      <c r="AV613" s="250">
        <f t="shared" si="359"/>
        <v>1</v>
      </c>
      <c r="AW613" s="250">
        <f t="shared" si="360"/>
        <v>0</v>
      </c>
      <c r="AX613" s="250">
        <f t="shared" si="361"/>
        <v>0</v>
      </c>
      <c r="AY613" s="89"/>
      <c r="AZ613" s="111"/>
      <c r="BA613" s="111"/>
      <c r="BB613" s="111"/>
      <c r="BC613" s="111"/>
      <c r="BD613" s="111"/>
      <c r="BE613" s="111"/>
      <c r="BF613" s="111"/>
      <c r="BG613" s="111"/>
      <c r="BH613" s="89"/>
      <c r="BI613" s="89"/>
      <c r="BJ613" s="89"/>
      <c r="BK613" s="89"/>
      <c r="BL613" s="89"/>
    </row>
    <row r="614" spans="1:64" x14ac:dyDescent="0.25">
      <c r="A614" s="86">
        <f t="shared" si="330"/>
        <v>613</v>
      </c>
      <c r="B614" s="113">
        <v>4.7376355166704705E-6</v>
      </c>
      <c r="C614" s="88"/>
      <c r="D614" s="88"/>
      <c r="E614" s="194">
        <f t="shared" si="333"/>
        <v>-8.9032219341655325E-3</v>
      </c>
      <c r="F614" s="89">
        <f t="shared" si="346"/>
        <v>-1.4158547153988834E-3</v>
      </c>
      <c r="G614" s="113">
        <v>9.4136748694297154E-2</v>
      </c>
      <c r="H614" s="88"/>
      <c r="I614" s="84">
        <f t="shared" si="334"/>
        <v>16713.247333105148</v>
      </c>
      <c r="J614" s="84">
        <f t="shared" si="335"/>
        <v>16783.563266186935</v>
      </c>
      <c r="K614" s="84">
        <f t="shared" si="336"/>
        <v>16853.879199268729</v>
      </c>
      <c r="L614" s="84">
        <f t="shared" si="337"/>
        <v>16924.19513235052</v>
      </c>
      <c r="M614" s="108">
        <f>IF(T614&lt;&gt;0,(((G614+1)*('Data Raw'!$N$1007-'Data Raw'!$N$1008)/2+'Data Raw'!$N$1008)*'Data Raw'!$M$1010+'Data Raw'!$M$1009)*AE614+AE614)</f>
        <v>16994.511065432311</v>
      </c>
      <c r="N614" s="84">
        <f t="shared" si="338"/>
        <v>17064.826998514101</v>
      </c>
      <c r="O614" s="84">
        <f t="shared" si="339"/>
        <v>17135.142931595892</v>
      </c>
      <c r="P614" s="84">
        <f t="shared" si="340"/>
        <v>17205.458864677687</v>
      </c>
      <c r="Q614" s="84">
        <f t="shared" si="341"/>
        <v>17275.774797759474</v>
      </c>
      <c r="R614" s="166" t="str">
        <f t="shared" si="347"/>
        <v/>
      </c>
      <c r="S614" s="109">
        <f>'Data Raw'!E656</f>
        <v>16879.66</v>
      </c>
      <c r="T614" s="109">
        <f>'Data Raw'!G656</f>
        <v>16991.53</v>
      </c>
      <c r="U614" s="109">
        <f>'Data Raw'!D656</f>
        <v>17139.53</v>
      </c>
      <c r="V614" s="166">
        <f t="shared" si="348"/>
        <v>1</v>
      </c>
      <c r="W614" s="89">
        <f t="shared" si="331"/>
        <v>2.9810654323118797</v>
      </c>
      <c r="X614" s="89">
        <f t="shared" si="332"/>
        <v>8.8867511117248146</v>
      </c>
      <c r="Y614" s="89">
        <f t="shared" si="349"/>
        <v>130.20468360844291</v>
      </c>
      <c r="Z614" s="109">
        <f t="shared" si="342"/>
        <v>259.86999999999898</v>
      </c>
      <c r="AA614" s="89">
        <f t="shared" si="350"/>
        <v>221.41535297492925</v>
      </c>
      <c r="AB614" s="89">
        <f t="shared" si="351"/>
        <v>16870.394691633195</v>
      </c>
      <c r="AC614" s="89">
        <f t="shared" si="354"/>
        <v>17235.905308366808</v>
      </c>
      <c r="AD614" s="89">
        <f t="shared" si="355"/>
        <v>1</v>
      </c>
      <c r="AE614" s="89">
        <f>'Data Raw'!C656</f>
        <v>17053.150000000001</v>
      </c>
      <c r="AF614" s="89"/>
      <c r="AG614" s="89">
        <f t="shared" si="326"/>
        <v>-61.620000000002619</v>
      </c>
      <c r="AH614" s="89">
        <f t="shared" si="327"/>
        <v>-58.63893456769074</v>
      </c>
      <c r="AI614" s="109">
        <f t="shared" si="328"/>
        <v>-1</v>
      </c>
      <c r="AJ614" s="109">
        <f t="shared" si="343"/>
        <v>35.157966540895721</v>
      </c>
      <c r="AK614" s="88"/>
      <c r="AL614" s="191">
        <f t="shared" si="344"/>
        <v>44.870000000002619</v>
      </c>
      <c r="AM614" s="191" t="str">
        <f t="shared" si="345"/>
        <v/>
      </c>
      <c r="AN614" s="88"/>
      <c r="AO614" s="191"/>
      <c r="AP614" s="191">
        <f t="shared" si="329"/>
        <v>3797.0244000003227</v>
      </c>
      <c r="AQ614" s="191">
        <f t="shared" si="352"/>
        <v>103.70940177837304</v>
      </c>
      <c r="AR614" s="191">
        <f t="shared" si="353"/>
        <v>-26.495281830069871</v>
      </c>
      <c r="AS614" s="250">
        <f t="shared" si="356"/>
        <v>0</v>
      </c>
      <c r="AT614" s="250">
        <f t="shared" si="357"/>
        <v>0</v>
      </c>
      <c r="AU614" s="250">
        <f t="shared" si="358"/>
        <v>1</v>
      </c>
      <c r="AV614" s="250">
        <f t="shared" si="359"/>
        <v>0</v>
      </c>
      <c r="AW614" s="250">
        <f t="shared" si="360"/>
        <v>0</v>
      </c>
      <c r="AX614" s="250">
        <f t="shared" si="361"/>
        <v>0</v>
      </c>
      <c r="AY614" s="89"/>
      <c r="AZ614" s="111"/>
      <c r="BA614" s="111"/>
      <c r="BB614" s="111"/>
      <c r="BC614" s="111"/>
      <c r="BD614" s="111"/>
      <c r="BE614" s="111"/>
      <c r="BF614" s="111"/>
      <c r="BG614" s="111"/>
      <c r="BH614" s="89"/>
      <c r="BI614" s="89"/>
      <c r="BJ614" s="89"/>
      <c r="BK614" s="89"/>
      <c r="BL614" s="89"/>
    </row>
    <row r="615" spans="1:64" x14ac:dyDescent="0.25">
      <c r="A615" s="86">
        <f t="shared" si="330"/>
        <v>614</v>
      </c>
      <c r="B615" s="113">
        <v>5.1952443935750346E-2</v>
      </c>
      <c r="C615" s="88"/>
      <c r="D615" s="88"/>
      <c r="E615" s="194">
        <f t="shared" si="333"/>
        <v>5.1947706300233674E-2</v>
      </c>
      <c r="F615" s="89">
        <f t="shared" si="346"/>
        <v>6.2075111439771962E-3</v>
      </c>
      <c r="G615" s="113">
        <v>9.3905428839463484E-2</v>
      </c>
      <c r="H615" s="88"/>
      <c r="I615" s="84">
        <f t="shared" si="334"/>
        <v>17144.639560082687</v>
      </c>
      <c r="J615" s="84">
        <f t="shared" si="335"/>
        <v>17209.741901886911</v>
      </c>
      <c r="K615" s="84">
        <f t="shared" si="336"/>
        <v>17274.844243691132</v>
      </c>
      <c r="L615" s="84">
        <f t="shared" si="337"/>
        <v>17339.946585495356</v>
      </c>
      <c r="M615" s="108">
        <f>IF(T615&lt;&gt;0,(((G615+1)*('Data Raw'!$N$1007-'Data Raw'!$N$1008)/2+'Data Raw'!$N$1008)*'Data Raw'!$M$1010+'Data Raw'!$M$1009)*AE615+AE615)</f>
        <v>17405.048927299576</v>
      </c>
      <c r="N615" s="84">
        <f t="shared" si="338"/>
        <v>17470.151269103797</v>
      </c>
      <c r="O615" s="84">
        <f t="shared" si="339"/>
        <v>17535.253610908021</v>
      </c>
      <c r="P615" s="84">
        <f t="shared" si="340"/>
        <v>17600.355952712242</v>
      </c>
      <c r="Q615" s="84">
        <f t="shared" si="341"/>
        <v>17665.458294516466</v>
      </c>
      <c r="R615" s="166" t="str">
        <f t="shared" si="347"/>
        <v/>
      </c>
      <c r="S615" s="109">
        <f>'Data Raw'!E657</f>
        <v>17001.43</v>
      </c>
      <c r="T615" s="109">
        <f>'Data Raw'!G657</f>
        <v>17085.330000000002</v>
      </c>
      <c r="U615" s="109">
        <f>'Data Raw'!D657</f>
        <v>17465.82</v>
      </c>
      <c r="V615" s="166">
        <f t="shared" si="348"/>
        <v>1</v>
      </c>
      <c r="W615" s="89">
        <f t="shared" si="331"/>
        <v>319.71892729957472</v>
      </c>
      <c r="X615" s="89">
        <f t="shared" si="332"/>
        <v>102220.19247359074</v>
      </c>
      <c r="Y615" s="89">
        <f t="shared" si="349"/>
        <v>170.68758021394322</v>
      </c>
      <c r="Z615" s="109">
        <f t="shared" si="342"/>
        <v>464.38999999999942</v>
      </c>
      <c r="AA615" s="89">
        <f t="shared" si="350"/>
        <v>256.12601683565356</v>
      </c>
      <c r="AB615" s="89">
        <f t="shared" si="351"/>
        <v>17277.226949971311</v>
      </c>
      <c r="AC615" s="89">
        <f t="shared" si="354"/>
        <v>17653.633050028689</v>
      </c>
      <c r="AD615" s="89" t="str">
        <f t="shared" si="355"/>
        <v/>
      </c>
      <c r="AE615" s="89">
        <f>'Data Raw'!C657</f>
        <v>17465.43</v>
      </c>
      <c r="AF615" s="89"/>
      <c r="AG615" s="89">
        <f t="shared" si="326"/>
        <v>-380.09999999999854</v>
      </c>
      <c r="AH615" s="89">
        <f t="shared" si="327"/>
        <v>-60.381072700423829</v>
      </c>
      <c r="AI615" s="109">
        <f t="shared" si="328"/>
        <v>-1</v>
      </c>
      <c r="AJ615" s="109">
        <f t="shared" si="343"/>
        <v>32.551170902110727</v>
      </c>
      <c r="AK615" s="88"/>
      <c r="AL615" s="191">
        <f t="shared" si="344"/>
        <v>61.620000000002619</v>
      </c>
      <c r="AM615" s="191" t="str">
        <f t="shared" si="345"/>
        <v/>
      </c>
      <c r="AN615" s="88"/>
      <c r="AO615" s="191"/>
      <c r="AP615" s="191">
        <f t="shared" si="329"/>
        <v>144476.0099999989</v>
      </c>
      <c r="AQ615" s="191">
        <f t="shared" si="352"/>
        <v>134.41946824744252</v>
      </c>
      <c r="AR615" s="191">
        <f t="shared" si="353"/>
        <v>-36.268111966500697</v>
      </c>
      <c r="AS615" s="250">
        <f t="shared" si="356"/>
        <v>0</v>
      </c>
      <c r="AT615" s="250">
        <f t="shared" si="357"/>
        <v>0</v>
      </c>
      <c r="AU615" s="250">
        <f t="shared" si="358"/>
        <v>0</v>
      </c>
      <c r="AV615" s="250">
        <f t="shared" si="359"/>
        <v>0</v>
      </c>
      <c r="AW615" s="250">
        <f t="shared" si="360"/>
        <v>0</v>
      </c>
      <c r="AX615" s="250">
        <f t="shared" si="361"/>
        <v>0</v>
      </c>
      <c r="AY615" s="89"/>
      <c r="AZ615" s="111"/>
      <c r="BA615" s="111"/>
      <c r="BB615" s="111"/>
      <c r="BC615" s="111"/>
      <c r="BD615" s="111"/>
      <c r="BE615" s="111"/>
      <c r="BF615" s="111"/>
      <c r="BG615" s="111"/>
      <c r="BH615" s="89"/>
      <c r="BI615" s="89"/>
      <c r="BJ615" s="89"/>
      <c r="BK615" s="89"/>
      <c r="BL615" s="89"/>
    </row>
    <row r="616" spans="1:64" x14ac:dyDescent="0.25">
      <c r="A616" s="86">
        <f t="shared" si="330"/>
        <v>615</v>
      </c>
      <c r="B616" s="113">
        <v>3.6193870102318175E-3</v>
      </c>
      <c r="C616" s="88"/>
      <c r="D616" s="88"/>
      <c r="E616" s="194">
        <f t="shared" si="333"/>
        <v>-4.8333056925518529E-2</v>
      </c>
      <c r="F616" s="89">
        <f t="shared" si="346"/>
        <v>-1.5839985802364792E-3</v>
      </c>
      <c r="G616" s="113">
        <v>4.726751145462274E-2</v>
      </c>
      <c r="H616" s="88"/>
      <c r="I616" s="84">
        <f t="shared" si="334"/>
        <v>16620.683976398461</v>
      </c>
      <c r="J616" s="84">
        <f t="shared" si="335"/>
        <v>16706.027766505435</v>
      </c>
      <c r="K616" s="84">
        <f t="shared" si="336"/>
        <v>16791.371556612405</v>
      </c>
      <c r="L616" s="84">
        <f t="shared" si="337"/>
        <v>16876.715346719378</v>
      </c>
      <c r="M616" s="108">
        <f>IF(T616&lt;&gt;0,(((G616+1)*('Data Raw'!$N$1007-'Data Raw'!$N$1008)/2+'Data Raw'!$N$1008)*'Data Raw'!$M$1010+'Data Raw'!$M$1009)*AE616+AE616)</f>
        <v>16962.059136826349</v>
      </c>
      <c r="N616" s="84">
        <f t="shared" si="338"/>
        <v>17047.402926933319</v>
      </c>
      <c r="O616" s="84">
        <f t="shared" si="339"/>
        <v>17132.746717040292</v>
      </c>
      <c r="P616" s="84">
        <f t="shared" si="340"/>
        <v>17218.090507147263</v>
      </c>
      <c r="Q616" s="84">
        <f t="shared" si="341"/>
        <v>17303.434297254236</v>
      </c>
      <c r="R616" s="166" t="str">
        <f t="shared" si="347"/>
        <v/>
      </c>
      <c r="S616" s="109">
        <f>'Data Raw'!E658</f>
        <v>16917.22</v>
      </c>
      <c r="T616" s="109">
        <f>'Data Raw'!G658</f>
        <v>17044.61</v>
      </c>
      <c r="U616" s="109">
        <f>'Data Raw'!D658</f>
        <v>17174.080000000002</v>
      </c>
      <c r="V616" s="166">
        <f t="shared" si="348"/>
        <v>1</v>
      </c>
      <c r="W616" s="89">
        <f t="shared" si="331"/>
        <v>-82.550863173652033</v>
      </c>
      <c r="X616" s="89">
        <f t="shared" si="332"/>
        <v>6814.6450107150195</v>
      </c>
      <c r="Y616" s="89">
        <f t="shared" si="349"/>
        <v>161.07679856270107</v>
      </c>
      <c r="Z616" s="109">
        <f t="shared" si="342"/>
        <v>256.86000000000058</v>
      </c>
      <c r="AA616" s="89">
        <f t="shared" si="350"/>
        <v>256.2308715734174</v>
      </c>
      <c r="AB616" s="89">
        <f t="shared" si="351"/>
        <v>16867.412885689693</v>
      </c>
      <c r="AC616" s="89">
        <f t="shared" si="354"/>
        <v>17302.827114310305</v>
      </c>
      <c r="AD616" s="89">
        <f t="shared" si="355"/>
        <v>1</v>
      </c>
      <c r="AE616" s="89">
        <f>'Data Raw'!C658</f>
        <v>17085.12</v>
      </c>
      <c r="AF616" s="89"/>
      <c r="AG616" s="89">
        <f t="shared" si="326"/>
        <v>-40.509999999998399</v>
      </c>
      <c r="AH616" s="89">
        <f t="shared" si="327"/>
        <v>-123.06086317365043</v>
      </c>
      <c r="AI616" s="109">
        <f t="shared" si="328"/>
        <v>-1</v>
      </c>
      <c r="AJ616" s="109">
        <f t="shared" si="343"/>
        <v>42.671895053485805</v>
      </c>
      <c r="AK616" s="88"/>
      <c r="AL616" s="191">
        <f t="shared" si="344"/>
        <v>380.09999999999854</v>
      </c>
      <c r="AM616" s="191" t="str">
        <f t="shared" si="345"/>
        <v/>
      </c>
      <c r="AN616" s="88"/>
      <c r="AO616" s="191"/>
      <c r="AP616" s="191">
        <f t="shared" si="329"/>
        <v>1641.0600999998703</v>
      </c>
      <c r="AQ616" s="191">
        <f t="shared" si="352"/>
        <v>123.9850828866154</v>
      </c>
      <c r="AR616" s="191">
        <f t="shared" si="353"/>
        <v>-37.09171567608567</v>
      </c>
      <c r="AS616" s="250">
        <f t="shared" si="356"/>
        <v>0</v>
      </c>
      <c r="AT616" s="250">
        <f t="shared" si="357"/>
        <v>0</v>
      </c>
      <c r="AU616" s="250">
        <f t="shared" si="358"/>
        <v>0</v>
      </c>
      <c r="AV616" s="250">
        <f t="shared" si="359"/>
        <v>1</v>
      </c>
      <c r="AW616" s="250">
        <f t="shared" si="360"/>
        <v>0</v>
      </c>
      <c r="AX616" s="250">
        <f t="shared" si="361"/>
        <v>0</v>
      </c>
      <c r="AY616" s="89"/>
      <c r="AZ616" s="111"/>
      <c r="BA616" s="111"/>
      <c r="BB616" s="111"/>
      <c r="BC616" s="111"/>
      <c r="BD616" s="111"/>
      <c r="BE616" s="111"/>
      <c r="BF616" s="111"/>
      <c r="BG616" s="111"/>
      <c r="BH616" s="89"/>
      <c r="BI616" s="89"/>
      <c r="BJ616" s="89"/>
      <c r="BK616" s="89"/>
      <c r="BL616" s="89"/>
    </row>
    <row r="617" spans="1:64" x14ac:dyDescent="0.25">
      <c r="A617" s="86">
        <f t="shared" si="330"/>
        <v>616</v>
      </c>
      <c r="B617" s="113">
        <v>6.2483756586850875E-2</v>
      </c>
      <c r="C617" s="88"/>
      <c r="D617" s="88"/>
      <c r="E617" s="194">
        <f t="shared" si="333"/>
        <v>5.8864369576619058E-2</v>
      </c>
      <c r="F617" s="89">
        <f t="shared" si="346"/>
        <v>7.051482585028598E-3</v>
      </c>
      <c r="G617" s="113">
        <v>6.0037211155077715E-2</v>
      </c>
      <c r="H617" s="88"/>
      <c r="I617" s="84">
        <f t="shared" si="334"/>
        <v>16732.073612503009</v>
      </c>
      <c r="J617" s="84">
        <f t="shared" si="335"/>
        <v>16812.612011784364</v>
      </c>
      <c r="K617" s="84">
        <f t="shared" si="336"/>
        <v>16893.150411065712</v>
      </c>
      <c r="L617" s="84">
        <f t="shared" si="337"/>
        <v>16973.688810347063</v>
      </c>
      <c r="M617" s="108">
        <f>IF(T617&lt;&gt;0,(((G617+1)*('Data Raw'!$N$1007-'Data Raw'!$N$1008)/2+'Data Raw'!$N$1008)*'Data Raw'!$M$1010+'Data Raw'!$M$1009)*AE617+AE617)</f>
        <v>17054.227209628414</v>
      </c>
      <c r="N617" s="84">
        <f t="shared" si="338"/>
        <v>17134.765608909765</v>
      </c>
      <c r="O617" s="84">
        <f t="shared" si="339"/>
        <v>17215.304008191117</v>
      </c>
      <c r="P617" s="84">
        <f t="shared" si="340"/>
        <v>17295.842407472464</v>
      </c>
      <c r="Q617" s="84">
        <f t="shared" si="341"/>
        <v>17376.380806753819</v>
      </c>
      <c r="R617" s="166" t="str">
        <f t="shared" si="347"/>
        <v/>
      </c>
      <c r="S617" s="109">
        <f>'Data Raw'!E659</f>
        <v>17078.240000000002</v>
      </c>
      <c r="T617" s="109">
        <f>'Data Raw'!G659</f>
        <v>17398.73</v>
      </c>
      <c r="U617" s="109">
        <f>'Data Raw'!D659</f>
        <v>17497.72</v>
      </c>
      <c r="V617" s="166" t="str">
        <f t="shared" si="348"/>
        <v/>
      </c>
      <c r="W617" s="89">
        <f t="shared" si="331"/>
        <v>-344.50279037158543</v>
      </c>
      <c r="X617" s="89">
        <f t="shared" si="332"/>
        <v>118682.17257380854</v>
      </c>
      <c r="Y617" s="89">
        <f t="shared" si="349"/>
        <v>197.97423453753572</v>
      </c>
      <c r="Z617" s="109">
        <f t="shared" si="342"/>
        <v>419.47999999999956</v>
      </c>
      <c r="AA617" s="89">
        <f t="shared" si="350"/>
        <v>279.5521756343577</v>
      </c>
      <c r="AB617" s="89">
        <f t="shared" si="351"/>
        <v>16942.433759162595</v>
      </c>
      <c r="AC617" s="89">
        <f t="shared" si="354"/>
        <v>17378.026240837404</v>
      </c>
      <c r="AD617" s="89" t="str">
        <f t="shared" si="355"/>
        <v/>
      </c>
      <c r="AE617" s="89">
        <f>'Data Raw'!C659</f>
        <v>17160.23</v>
      </c>
      <c r="AF617" s="89"/>
      <c r="AG617" s="89">
        <f t="shared" si="326"/>
        <v>238.5</v>
      </c>
      <c r="AH617" s="89">
        <f t="shared" si="327"/>
        <v>-106.00279037158543</v>
      </c>
      <c r="AI617" s="109">
        <f t="shared" si="328"/>
        <v>-1</v>
      </c>
      <c r="AJ617" s="109">
        <f t="shared" si="343"/>
        <v>40.269199640675268</v>
      </c>
      <c r="AK617" s="88"/>
      <c r="AL617" s="191" t="str">
        <f t="shared" si="344"/>
        <v/>
      </c>
      <c r="AM617" s="191">
        <f t="shared" si="345"/>
        <v>-238.5</v>
      </c>
      <c r="AN617" s="88"/>
      <c r="AO617" s="191"/>
      <c r="AP617" s="191">
        <f t="shared" si="329"/>
        <v>56882.25</v>
      </c>
      <c r="AQ617" s="191">
        <f t="shared" si="352"/>
        <v>136.70896256588037</v>
      </c>
      <c r="AR617" s="191">
        <f t="shared" si="353"/>
        <v>-61.265271971655352</v>
      </c>
      <c r="AS617" s="250">
        <f t="shared" si="356"/>
        <v>0</v>
      </c>
      <c r="AT617" s="250">
        <f t="shared" si="357"/>
        <v>0</v>
      </c>
      <c r="AU617" s="250">
        <f t="shared" si="358"/>
        <v>0</v>
      </c>
      <c r="AV617" s="250">
        <f t="shared" si="359"/>
        <v>0</v>
      </c>
      <c r="AW617" s="250">
        <f t="shared" si="360"/>
        <v>0</v>
      </c>
      <c r="AX617" s="250">
        <f t="shared" si="361"/>
        <v>0</v>
      </c>
      <c r="AY617" s="89"/>
      <c r="AZ617" s="111"/>
      <c r="BA617" s="111"/>
      <c r="BB617" s="111"/>
      <c r="BC617" s="111"/>
      <c r="BD617" s="111"/>
      <c r="BE617" s="111"/>
      <c r="BF617" s="111"/>
      <c r="BG617" s="111"/>
      <c r="BH617" s="89"/>
      <c r="BI617" s="89"/>
      <c r="BJ617" s="89"/>
      <c r="BK617" s="89"/>
      <c r="BL617" s="89"/>
    </row>
    <row r="618" spans="1:64" x14ac:dyDescent="0.25">
      <c r="A618" s="86">
        <f t="shared" si="330"/>
        <v>617</v>
      </c>
      <c r="B618" s="113">
        <v>2.4734702258382375E-2</v>
      </c>
      <c r="C618" s="88"/>
      <c r="D618" s="88"/>
      <c r="E618" s="194">
        <f t="shared" si="333"/>
        <v>-3.77490543284685E-2</v>
      </c>
      <c r="F618" s="89">
        <f t="shared" si="346"/>
        <v>6.514058831004416E-4</v>
      </c>
      <c r="G618" s="113">
        <v>0.11030224543397076</v>
      </c>
      <c r="H618" s="88"/>
      <c r="I618" s="84">
        <f t="shared" si="334"/>
        <v>16792.833503169732</v>
      </c>
      <c r="J618" s="84">
        <f t="shared" si="335"/>
        <v>16891.820620438495</v>
      </c>
      <c r="K618" s="84">
        <f t="shared" si="336"/>
        <v>16990.807737707266</v>
      </c>
      <c r="L618" s="84">
        <f t="shared" si="337"/>
        <v>17089.794854976033</v>
      </c>
      <c r="M618" s="108">
        <f>IF(T618&lt;&gt;0,(((G618+1)*('Data Raw'!$N$1007-'Data Raw'!$N$1008)/2+'Data Raw'!$N$1008)*'Data Raw'!$M$1010+'Data Raw'!$M$1009)*AE618+AE618)</f>
        <v>17188.7819722448</v>
      </c>
      <c r="N618" s="84">
        <f t="shared" si="338"/>
        <v>17287.769089513567</v>
      </c>
      <c r="O618" s="84">
        <f t="shared" si="339"/>
        <v>17386.756206782335</v>
      </c>
      <c r="P618" s="84">
        <f t="shared" si="340"/>
        <v>17485.743324051105</v>
      </c>
      <c r="Q618" s="84">
        <f t="shared" si="341"/>
        <v>17584.730441319869</v>
      </c>
      <c r="R618" s="166" t="str">
        <f t="shared" si="347"/>
        <v/>
      </c>
      <c r="S618" s="109">
        <f>'Data Raw'!E660</f>
        <v>17225.650000000001</v>
      </c>
      <c r="T618" s="109">
        <f>'Data Raw'!G660</f>
        <v>17406.36</v>
      </c>
      <c r="U618" s="109">
        <f>'Data Raw'!D660</f>
        <v>17406.36</v>
      </c>
      <c r="V618" s="166" t="str">
        <f t="shared" si="348"/>
        <v/>
      </c>
      <c r="W618" s="89">
        <f t="shared" si="331"/>
        <v>-217.57802775520031</v>
      </c>
      <c r="X618" s="89">
        <f t="shared" si="332"/>
        <v>47340.198161842716</v>
      </c>
      <c r="Y618" s="89">
        <f t="shared" si="349"/>
        <v>200.89193378039346</v>
      </c>
      <c r="Z618" s="109">
        <f t="shared" si="342"/>
        <v>180.70999999999913</v>
      </c>
      <c r="AA618" s="89">
        <f t="shared" si="350"/>
        <v>265.4318648294493</v>
      </c>
      <c r="AB618" s="89">
        <f t="shared" si="351"/>
        <v>16988.030650710796</v>
      </c>
      <c r="AC618" s="89">
        <f t="shared" si="354"/>
        <v>17463.269349289207</v>
      </c>
      <c r="AD618" s="89">
        <f t="shared" si="355"/>
        <v>1</v>
      </c>
      <c r="AE618" s="89">
        <f>'Data Raw'!C660</f>
        <v>17225.650000000001</v>
      </c>
      <c r="AF618" s="89"/>
      <c r="AG618" s="89">
        <f t="shared" si="326"/>
        <v>180.70999999999913</v>
      </c>
      <c r="AH618" s="89">
        <f t="shared" si="327"/>
        <v>-36.868027755201183</v>
      </c>
      <c r="AI618" s="109">
        <f t="shared" si="328"/>
        <v>-1</v>
      </c>
      <c r="AJ618" s="109">
        <f t="shared" si="343"/>
        <v>49.49355863438393</v>
      </c>
      <c r="AK618" s="88"/>
      <c r="AL618" s="191" t="str">
        <f t="shared" si="344"/>
        <v/>
      </c>
      <c r="AM618" s="191">
        <f t="shared" si="345"/>
        <v>-180.70999999999913</v>
      </c>
      <c r="AN618" s="88"/>
      <c r="AO618" s="191"/>
      <c r="AP618" s="191">
        <f t="shared" si="329"/>
        <v>32656.104099999684</v>
      </c>
      <c r="AQ618" s="191">
        <f t="shared" si="352"/>
        <v>141.59796672522691</v>
      </c>
      <c r="AR618" s="191">
        <f t="shared" si="353"/>
        <v>-59.293967055166547</v>
      </c>
      <c r="AS618" s="250">
        <f t="shared" si="356"/>
        <v>0</v>
      </c>
      <c r="AT618" s="250">
        <f t="shared" si="357"/>
        <v>0</v>
      </c>
      <c r="AU618" s="250">
        <f t="shared" si="358"/>
        <v>0</v>
      </c>
      <c r="AV618" s="250">
        <f t="shared" si="359"/>
        <v>0</v>
      </c>
      <c r="AW618" s="250">
        <f t="shared" si="360"/>
        <v>1</v>
      </c>
      <c r="AX618" s="250">
        <f t="shared" si="361"/>
        <v>0</v>
      </c>
      <c r="AY618" s="89"/>
      <c r="AZ618" s="111"/>
      <c r="BA618" s="111"/>
      <c r="BB618" s="111"/>
      <c r="BC618" s="111"/>
      <c r="BD618" s="111"/>
      <c r="BE618" s="111"/>
      <c r="BF618" s="111"/>
      <c r="BG618" s="111"/>
      <c r="BH618" s="89"/>
      <c r="BI618" s="89"/>
      <c r="BJ618" s="89"/>
      <c r="BK618" s="89"/>
      <c r="BL618" s="89"/>
    </row>
    <row r="619" spans="1:64" x14ac:dyDescent="0.25">
      <c r="A619" s="86">
        <f t="shared" si="330"/>
        <v>618</v>
      </c>
      <c r="B619" s="113">
        <v>2.7771344208610015E-2</v>
      </c>
      <c r="C619" s="88"/>
      <c r="D619" s="88"/>
      <c r="E619" s="194">
        <f t="shared" si="333"/>
        <v>3.0366419502276393E-3</v>
      </c>
      <c r="F619" s="89">
        <f t="shared" si="346"/>
        <v>9.921538926900412E-4</v>
      </c>
      <c r="G619" s="113">
        <v>0.14185460459572941</v>
      </c>
      <c r="H619" s="88"/>
      <c r="I619" s="84">
        <f t="shared" si="334"/>
        <v>16942.743159193305</v>
      </c>
      <c r="J619" s="84">
        <f t="shared" si="335"/>
        <v>17043.1891260835</v>
      </c>
      <c r="K619" s="84">
        <f t="shared" si="336"/>
        <v>17143.635092973698</v>
      </c>
      <c r="L619" s="84">
        <f t="shared" si="337"/>
        <v>17244.081059863893</v>
      </c>
      <c r="M619" s="108">
        <f>IF(T619&lt;&gt;0,(((G619+1)*('Data Raw'!$N$1007-'Data Raw'!$N$1008)/2+'Data Raw'!$N$1008)*'Data Raw'!$M$1010+'Data Raw'!$M$1009)*AE619+AE619)</f>
        <v>17344.527026754091</v>
      </c>
      <c r="N619" s="84">
        <f t="shared" si="338"/>
        <v>17444.972993644289</v>
      </c>
      <c r="O619" s="84">
        <f t="shared" si="339"/>
        <v>17545.418960534484</v>
      </c>
      <c r="P619" s="84">
        <f t="shared" si="340"/>
        <v>17645.864927424682</v>
      </c>
      <c r="Q619" s="84">
        <f t="shared" si="341"/>
        <v>17746.310894314876</v>
      </c>
      <c r="R619" s="166" t="str">
        <f t="shared" si="347"/>
        <v/>
      </c>
      <c r="S619" s="109">
        <f>'Data Raw'!E661</f>
        <v>17042.099999999999</v>
      </c>
      <c r="T619" s="109">
        <f>'Data Raw'!G661</f>
        <v>17112.48</v>
      </c>
      <c r="U619" s="109">
        <f>'Data Raw'!D661</f>
        <v>17337.7</v>
      </c>
      <c r="V619" s="166" t="str">
        <f t="shared" si="348"/>
        <v/>
      </c>
      <c r="W619" s="89">
        <f t="shared" si="331"/>
        <v>232.04702675409135</v>
      </c>
      <c r="X619" s="89">
        <f t="shared" si="332"/>
        <v>53845.822625413988</v>
      </c>
      <c r="Y619" s="89">
        <f t="shared" si="349"/>
        <v>205.63186140478257</v>
      </c>
      <c r="Z619" s="109">
        <f t="shared" si="342"/>
        <v>295.60000000000218</v>
      </c>
      <c r="AA619" s="89">
        <f t="shared" si="350"/>
        <v>269.74159842524256</v>
      </c>
      <c r="AB619" s="89">
        <f t="shared" si="351"/>
        <v>17112.082914894971</v>
      </c>
      <c r="AC619" s="89">
        <f t="shared" si="354"/>
        <v>17563.317085105031</v>
      </c>
      <c r="AD619" s="89">
        <f t="shared" si="355"/>
        <v>1</v>
      </c>
      <c r="AE619" s="89">
        <f>'Data Raw'!C661</f>
        <v>17337.7</v>
      </c>
      <c r="AF619" s="89"/>
      <c r="AG619" s="89">
        <f t="shared" si="326"/>
        <v>-225.22000000000116</v>
      </c>
      <c r="AH619" s="89">
        <f t="shared" si="327"/>
        <v>6.8270267540901841</v>
      </c>
      <c r="AI619" s="109">
        <f t="shared" si="328"/>
        <v>1</v>
      </c>
      <c r="AJ619" s="109">
        <f t="shared" si="343"/>
        <v>50</v>
      </c>
      <c r="AK619" s="88"/>
      <c r="AL619" s="191" t="str">
        <f t="shared" si="344"/>
        <v/>
      </c>
      <c r="AM619" s="191">
        <f t="shared" si="345"/>
        <v>-225.22000000000116</v>
      </c>
      <c r="AN619" s="88"/>
      <c r="AO619" s="191"/>
      <c r="AP619" s="191">
        <f t="shared" si="329"/>
        <v>50724.048400000524</v>
      </c>
      <c r="AQ619" s="191">
        <f t="shared" si="352"/>
        <v>150.8893037557574</v>
      </c>
      <c r="AR619" s="191">
        <f t="shared" si="353"/>
        <v>-54.742557649025173</v>
      </c>
      <c r="AS619" s="250">
        <f t="shared" si="356"/>
        <v>0</v>
      </c>
      <c r="AT619" s="250">
        <f t="shared" si="357"/>
        <v>1</v>
      </c>
      <c r="AU619" s="250">
        <f t="shared" si="358"/>
        <v>0</v>
      </c>
      <c r="AV619" s="250">
        <f t="shared" si="359"/>
        <v>0</v>
      </c>
      <c r="AW619" s="250">
        <f t="shared" si="360"/>
        <v>0</v>
      </c>
      <c r="AX619" s="250">
        <f t="shared" si="361"/>
        <v>0</v>
      </c>
      <c r="AY619" s="89"/>
      <c r="AZ619" s="111"/>
      <c r="BA619" s="111"/>
      <c r="BB619" s="111"/>
      <c r="BC619" s="111"/>
      <c r="BD619" s="111"/>
      <c r="BE619" s="111"/>
      <c r="BF619" s="111"/>
      <c r="BG619" s="111"/>
      <c r="BH619" s="89"/>
      <c r="BI619" s="89"/>
      <c r="BJ619" s="89"/>
      <c r="BK619" s="89"/>
      <c r="BL619" s="89"/>
    </row>
    <row r="620" spans="1:64" x14ac:dyDescent="0.25">
      <c r="A620" s="86">
        <f t="shared" si="330"/>
        <v>619</v>
      </c>
      <c r="B620" s="113">
        <v>2.1077942466447653E-6</v>
      </c>
      <c r="C620" s="88"/>
      <c r="D620" s="88"/>
      <c r="E620" s="194">
        <f t="shared" si="333"/>
        <v>-2.7769236414363369E-2</v>
      </c>
      <c r="F620" s="89">
        <f t="shared" si="346"/>
        <v>-3.1166161511747316E-3</v>
      </c>
      <c r="G620" s="113">
        <v>0.10817002783473142</v>
      </c>
      <c r="H620" s="88"/>
      <c r="I620" s="84">
        <f t="shared" si="334"/>
        <v>16688.517815647552</v>
      </c>
      <c r="J620" s="84">
        <f t="shared" si="335"/>
        <v>16791.333746349941</v>
      </c>
      <c r="K620" s="84">
        <f t="shared" si="336"/>
        <v>16894.149677052334</v>
      </c>
      <c r="L620" s="84">
        <f t="shared" si="337"/>
        <v>16996.965607754722</v>
      </c>
      <c r="M620" s="108">
        <f>IF(T620&lt;&gt;0,(((G620+1)*('Data Raw'!$N$1007-'Data Raw'!$N$1008)/2+'Data Raw'!$N$1008)*'Data Raw'!$M$1010+'Data Raw'!$M$1009)*AE620+AE620)</f>
        <v>17099.781538457115</v>
      </c>
      <c r="N620" s="84">
        <f t="shared" si="338"/>
        <v>17202.597469159507</v>
      </c>
      <c r="O620" s="84">
        <f t="shared" si="339"/>
        <v>17305.413399861896</v>
      </c>
      <c r="P620" s="84">
        <f t="shared" si="340"/>
        <v>17408.229330564289</v>
      </c>
      <c r="Q620" s="84">
        <f t="shared" si="341"/>
        <v>17511.045261266678</v>
      </c>
      <c r="R620" s="166" t="str">
        <f t="shared" si="347"/>
        <v/>
      </c>
      <c r="S620" s="109">
        <f>'Data Raw'!E662</f>
        <v>16979.259999999998</v>
      </c>
      <c r="T620" s="109">
        <f>'Data Raw'!G662</f>
        <v>17101.78</v>
      </c>
      <c r="U620" s="109">
        <f>'Data Raw'!D662</f>
        <v>17188.849999999999</v>
      </c>
      <c r="V620" s="166">
        <f t="shared" si="348"/>
        <v>1</v>
      </c>
      <c r="W620" s="89">
        <f t="shared" si="331"/>
        <v>-1.9984615428838879</v>
      </c>
      <c r="X620" s="89">
        <f t="shared" si="332"/>
        <v>3.9938485383858495</v>
      </c>
      <c r="Y620" s="89">
        <f t="shared" si="349"/>
        <v>190.37960890108576</v>
      </c>
      <c r="Z620" s="109">
        <f t="shared" si="342"/>
        <v>209.59000000000015</v>
      </c>
      <c r="AA620" s="89">
        <f t="shared" si="350"/>
        <v>261.14851293592227</v>
      </c>
      <c r="AB620" s="89">
        <f t="shared" si="351"/>
        <v>16910.119641338544</v>
      </c>
      <c r="AC620" s="89">
        <f t="shared" si="354"/>
        <v>17368.680358661459</v>
      </c>
      <c r="AD620" s="89">
        <f t="shared" si="355"/>
        <v>1</v>
      </c>
      <c r="AE620" s="89">
        <f>'Data Raw'!C662</f>
        <v>17139.400000000001</v>
      </c>
      <c r="AF620" s="89"/>
      <c r="AG620" s="89">
        <f t="shared" si="326"/>
        <v>-37.620000000002619</v>
      </c>
      <c r="AH620" s="89">
        <f t="shared" si="327"/>
        <v>-39.618461542886507</v>
      </c>
      <c r="AI620" s="109">
        <f t="shared" si="328"/>
        <v>-1</v>
      </c>
      <c r="AJ620" s="109">
        <f t="shared" si="343"/>
        <v>50</v>
      </c>
      <c r="AK620" s="88"/>
      <c r="AL620" s="191">
        <f t="shared" si="344"/>
        <v>225.22000000000116</v>
      </c>
      <c r="AM620" s="191" t="str">
        <f t="shared" si="345"/>
        <v/>
      </c>
      <c r="AN620" s="88"/>
      <c r="AO620" s="191"/>
      <c r="AP620" s="191">
        <f t="shared" si="329"/>
        <v>1415.2644000001972</v>
      </c>
      <c r="AQ620" s="191">
        <f t="shared" si="352"/>
        <v>138.30382556067354</v>
      </c>
      <c r="AR620" s="191">
        <f t="shared" si="353"/>
        <v>-52.075783340412215</v>
      </c>
      <c r="AS620" s="250">
        <f t="shared" si="356"/>
        <v>0</v>
      </c>
      <c r="AT620" s="250">
        <f t="shared" si="357"/>
        <v>0</v>
      </c>
      <c r="AU620" s="250">
        <f t="shared" si="358"/>
        <v>0</v>
      </c>
      <c r="AV620" s="250">
        <f t="shared" si="359"/>
        <v>1</v>
      </c>
      <c r="AW620" s="250">
        <f t="shared" si="360"/>
        <v>0</v>
      </c>
      <c r="AX620" s="250">
        <f t="shared" si="361"/>
        <v>0</v>
      </c>
      <c r="AY620" s="89"/>
      <c r="AZ620" s="111"/>
      <c r="BA620" s="111"/>
      <c r="BB620" s="111"/>
      <c r="BC620" s="111"/>
      <c r="BD620" s="111"/>
      <c r="BE620" s="111"/>
      <c r="BF620" s="111"/>
      <c r="BG620" s="111"/>
      <c r="BH620" s="89"/>
      <c r="BI620" s="89"/>
      <c r="BJ620" s="89"/>
      <c r="BK620" s="89"/>
      <c r="BL620" s="89"/>
    </row>
    <row r="621" spans="1:64" x14ac:dyDescent="0.25">
      <c r="A621" s="86">
        <f t="shared" si="330"/>
        <v>620</v>
      </c>
      <c r="B621" s="113">
        <v>7.9543261094368409E-5</v>
      </c>
      <c r="C621" s="88"/>
      <c r="D621" s="88"/>
      <c r="E621" s="194">
        <f t="shared" si="333"/>
        <v>7.7435466847723639E-5</v>
      </c>
      <c r="F621" s="89">
        <f t="shared" si="346"/>
        <v>-2.660323062885809E-3</v>
      </c>
      <c r="G621" s="113">
        <v>0.10855054645342425</v>
      </c>
      <c r="H621" s="88"/>
      <c r="I621" s="84">
        <f t="shared" si="334"/>
        <v>16862.209953449135</v>
      </c>
      <c r="J621" s="84">
        <f t="shared" si="335"/>
        <v>16957.399757899679</v>
      </c>
      <c r="K621" s="84">
        <f t="shared" si="336"/>
        <v>17052.589562350222</v>
      </c>
      <c r="L621" s="84">
        <f t="shared" si="337"/>
        <v>17147.779366800765</v>
      </c>
      <c r="M621" s="108">
        <f>IF(T621&lt;&gt;0,(((G621+1)*('Data Raw'!$N$1007-'Data Raw'!$N$1008)/2+'Data Raw'!$N$1008)*'Data Raw'!$M$1010+'Data Raw'!$M$1009)*AE621+AE621)</f>
        <v>17242.969171251309</v>
      </c>
      <c r="N621" s="84">
        <f t="shared" si="338"/>
        <v>17338.158975701852</v>
      </c>
      <c r="O621" s="84">
        <f t="shared" si="339"/>
        <v>17433.348780152395</v>
      </c>
      <c r="P621" s="84">
        <f t="shared" si="340"/>
        <v>17528.538584602938</v>
      </c>
      <c r="Q621" s="84">
        <f t="shared" si="341"/>
        <v>17623.728389053482</v>
      </c>
      <c r="R621" s="166" t="str">
        <f t="shared" si="347"/>
        <v/>
      </c>
      <c r="S621" s="109">
        <f>'Data Raw'!E663</f>
        <v>17176.009999999998</v>
      </c>
      <c r="T621" s="109">
        <f>'Data Raw'!G663</f>
        <v>17230.59</v>
      </c>
      <c r="U621" s="109">
        <f>'Data Raw'!D663</f>
        <v>17459.43</v>
      </c>
      <c r="V621" s="166">
        <f t="shared" si="348"/>
        <v>1</v>
      </c>
      <c r="W621" s="89">
        <f t="shared" si="331"/>
        <v>12.379171251308435</v>
      </c>
      <c r="X621" s="89">
        <f t="shared" si="332"/>
        <v>153.24388086922124</v>
      </c>
      <c r="Y621" s="89">
        <f t="shared" si="349"/>
        <v>176.31935992593969</v>
      </c>
      <c r="Z621" s="109">
        <f t="shared" si="342"/>
        <v>283.42000000000189</v>
      </c>
      <c r="AA621" s="89">
        <f t="shared" si="350"/>
        <v>264.33015394507652</v>
      </c>
      <c r="AB621" s="89">
        <f t="shared" si="351"/>
        <v>17060.413764004465</v>
      </c>
      <c r="AC621" s="89">
        <f t="shared" si="354"/>
        <v>17504.366235995534</v>
      </c>
      <c r="AD621" s="89">
        <f t="shared" si="355"/>
        <v>1</v>
      </c>
      <c r="AE621" s="89">
        <f>'Data Raw'!C663</f>
        <v>17282.39</v>
      </c>
      <c r="AF621" s="89"/>
      <c r="AG621" s="89">
        <f t="shared" si="326"/>
        <v>-51.799999999999272</v>
      </c>
      <c r="AH621" s="89">
        <f t="shared" si="327"/>
        <v>-39.420828748690838</v>
      </c>
      <c r="AI621" s="109">
        <f t="shared" si="328"/>
        <v>-1</v>
      </c>
      <c r="AJ621" s="109">
        <f t="shared" si="343"/>
        <v>47.59490222527144</v>
      </c>
      <c r="AK621" s="88"/>
      <c r="AL621" s="191">
        <f t="shared" si="344"/>
        <v>37.620000000002619</v>
      </c>
      <c r="AM621" s="191" t="str">
        <f t="shared" si="345"/>
        <v/>
      </c>
      <c r="AN621" s="88"/>
      <c r="AO621" s="191"/>
      <c r="AP621" s="191">
        <f t="shared" si="329"/>
        <v>2683.2399999999247</v>
      </c>
      <c r="AQ621" s="191">
        <f t="shared" si="352"/>
        <v>128.6922893872653</v>
      </c>
      <c r="AR621" s="191">
        <f t="shared" si="353"/>
        <v>-47.627070538674388</v>
      </c>
      <c r="AS621" s="250">
        <f t="shared" si="356"/>
        <v>0</v>
      </c>
      <c r="AT621" s="250">
        <f t="shared" si="357"/>
        <v>0</v>
      </c>
      <c r="AU621" s="250">
        <f t="shared" si="358"/>
        <v>1</v>
      </c>
      <c r="AV621" s="250">
        <f t="shared" si="359"/>
        <v>0</v>
      </c>
      <c r="AW621" s="250">
        <f t="shared" si="360"/>
        <v>0</v>
      </c>
      <c r="AX621" s="250">
        <f t="shared" si="361"/>
        <v>0</v>
      </c>
      <c r="AY621" s="89"/>
      <c r="AZ621" s="111"/>
      <c r="BA621" s="111"/>
      <c r="BB621" s="111"/>
      <c r="BC621" s="111"/>
      <c r="BD621" s="111"/>
      <c r="BE621" s="111"/>
      <c r="BF621" s="111"/>
      <c r="BG621" s="111"/>
      <c r="BH621" s="89"/>
      <c r="BI621" s="89"/>
      <c r="BJ621" s="89"/>
      <c r="BK621" s="89"/>
      <c r="BL621" s="89"/>
    </row>
    <row r="622" spans="1:64" x14ac:dyDescent="0.25">
      <c r="A622" s="86">
        <f t="shared" si="330"/>
        <v>621</v>
      </c>
      <c r="B622" s="113">
        <v>4.6110756213376111E-2</v>
      </c>
      <c r="C622" s="88"/>
      <c r="D622" s="88"/>
      <c r="E622" s="194">
        <f t="shared" si="333"/>
        <v>4.6031212952281741E-2</v>
      </c>
      <c r="F622" s="89">
        <f t="shared" si="346"/>
        <v>4.2956106535666982E-3</v>
      </c>
      <c r="G622" s="113">
        <v>0.10692747365634483</v>
      </c>
      <c r="H622" s="88"/>
      <c r="I622" s="84">
        <f t="shared" si="334"/>
        <v>17011.299775965832</v>
      </c>
      <c r="J622" s="84">
        <f t="shared" si="335"/>
        <v>17099.459455928802</v>
      </c>
      <c r="K622" s="84">
        <f t="shared" si="336"/>
        <v>17187.619135891771</v>
      </c>
      <c r="L622" s="84">
        <f t="shared" si="337"/>
        <v>17275.778815854741</v>
      </c>
      <c r="M622" s="108">
        <f>IF(T622&lt;&gt;0,(((G622+1)*('Data Raw'!$N$1007-'Data Raw'!$N$1008)/2+'Data Raw'!$N$1008)*'Data Raw'!$M$1010+'Data Raw'!$M$1009)*AE622+AE622)</f>
        <v>17363.938495817711</v>
      </c>
      <c r="N622" s="84">
        <f t="shared" si="338"/>
        <v>17452.09817578068</v>
      </c>
      <c r="O622" s="84">
        <f t="shared" si="339"/>
        <v>17540.25785574365</v>
      </c>
      <c r="P622" s="84">
        <f t="shared" si="340"/>
        <v>17628.41753570662</v>
      </c>
      <c r="Q622" s="84">
        <f t="shared" si="341"/>
        <v>17716.577215669589</v>
      </c>
      <c r="R622" s="166" t="str">
        <f t="shared" si="347"/>
        <v/>
      </c>
      <c r="S622" s="109">
        <f>'Data Raw'!E664</f>
        <v>17352.599999999999</v>
      </c>
      <c r="T622" s="109">
        <f>'Data Raw'!G664</f>
        <v>17664.12</v>
      </c>
      <c r="U622" s="109">
        <f>'Data Raw'!D664</f>
        <v>17729.43</v>
      </c>
      <c r="V622" s="166" t="str">
        <f t="shared" si="348"/>
        <v/>
      </c>
      <c r="W622" s="89">
        <f t="shared" si="331"/>
        <v>-300.18150418228834</v>
      </c>
      <c r="X622" s="89">
        <f t="shared" si="332"/>
        <v>90108.935453141195</v>
      </c>
      <c r="Y622" s="89">
        <f t="shared" si="349"/>
        <v>198.7963910139861</v>
      </c>
      <c r="Z622" s="109">
        <f t="shared" si="342"/>
        <v>376.83000000000175</v>
      </c>
      <c r="AA622" s="89">
        <f t="shared" si="350"/>
        <v>280.40156052435157</v>
      </c>
      <c r="AB622" s="89">
        <f t="shared" si="351"/>
        <v>17181.229369146684</v>
      </c>
      <c r="AC622" s="89">
        <f t="shared" si="354"/>
        <v>17630.590630853316</v>
      </c>
      <c r="AD622" s="89" t="str">
        <f t="shared" si="355"/>
        <v/>
      </c>
      <c r="AE622" s="89">
        <f>'Data Raw'!C664</f>
        <v>17405.91</v>
      </c>
      <c r="AF622" s="89"/>
      <c r="AG622" s="89">
        <f t="shared" si="326"/>
        <v>258.20999999999913</v>
      </c>
      <c r="AH622" s="89">
        <f t="shared" si="327"/>
        <v>-41.971504182289209</v>
      </c>
      <c r="AI622" s="109">
        <f t="shared" si="328"/>
        <v>-1</v>
      </c>
      <c r="AJ622" s="109">
        <f t="shared" si="343"/>
        <v>44.079839981484923</v>
      </c>
      <c r="AK622" s="88"/>
      <c r="AL622" s="191" t="str">
        <f t="shared" si="344"/>
        <v/>
      </c>
      <c r="AM622" s="191">
        <f t="shared" si="345"/>
        <v>-258.20999999999913</v>
      </c>
      <c r="AN622" s="88"/>
      <c r="AO622" s="191"/>
      <c r="AP622" s="191">
        <f t="shared" si="329"/>
        <v>66672.404099999549</v>
      </c>
      <c r="AQ622" s="191">
        <f t="shared" si="352"/>
        <v>143.08314612201352</v>
      </c>
      <c r="AR622" s="191">
        <f t="shared" si="353"/>
        <v>-55.713244891972579</v>
      </c>
      <c r="AS622" s="250">
        <f t="shared" si="356"/>
        <v>0</v>
      </c>
      <c r="AT622" s="250">
        <f t="shared" si="357"/>
        <v>0</v>
      </c>
      <c r="AU622" s="250">
        <f t="shared" si="358"/>
        <v>0</v>
      </c>
      <c r="AV622" s="250">
        <f t="shared" si="359"/>
        <v>0</v>
      </c>
      <c r="AW622" s="250">
        <f t="shared" si="360"/>
        <v>0</v>
      </c>
      <c r="AX622" s="250">
        <f t="shared" si="361"/>
        <v>1</v>
      </c>
      <c r="AY622" s="89"/>
      <c r="AZ622" s="111"/>
      <c r="BA622" s="111"/>
      <c r="BB622" s="111"/>
      <c r="BC622" s="111"/>
      <c r="BD622" s="111"/>
      <c r="BE622" s="111"/>
      <c r="BF622" s="111"/>
      <c r="BG622" s="111"/>
      <c r="BH622" s="89"/>
      <c r="BI622" s="89"/>
      <c r="BJ622" s="89"/>
      <c r="BK622" s="89"/>
      <c r="BL622" s="89"/>
    </row>
    <row r="623" spans="1:64" x14ac:dyDescent="0.25">
      <c r="A623" s="86">
        <f t="shared" si="330"/>
        <v>622</v>
      </c>
      <c r="B623" s="113">
        <v>5.8573829201913504E-4</v>
      </c>
      <c r="C623" s="88"/>
      <c r="D623" s="88"/>
      <c r="E623" s="194">
        <f t="shared" si="333"/>
        <v>-4.5525017921356978E-2</v>
      </c>
      <c r="F623" s="89">
        <f t="shared" si="346"/>
        <v>-2.8216219999938272E-3</v>
      </c>
      <c r="G623" s="113">
        <v>0.14962346252374981</v>
      </c>
      <c r="H623" s="88"/>
      <c r="I623" s="84">
        <f t="shared" si="334"/>
        <v>17534.177977004216</v>
      </c>
      <c r="J623" s="84">
        <f t="shared" si="335"/>
        <v>17633.576172511213</v>
      </c>
      <c r="K623" s="84">
        <f t="shared" si="336"/>
        <v>17732.974368018204</v>
      </c>
      <c r="L623" s="84">
        <f t="shared" si="337"/>
        <v>17832.372563525198</v>
      </c>
      <c r="M623" s="108">
        <f>IF(T623&lt;&gt;0,(((G623+1)*('Data Raw'!$N$1007-'Data Raw'!$N$1008)/2+'Data Raw'!$N$1008)*'Data Raw'!$M$1010+'Data Raw'!$M$1009)*AE623+AE623)</f>
        <v>17931.770759032192</v>
      </c>
      <c r="N623" s="84">
        <f t="shared" si="338"/>
        <v>18031.168954539186</v>
      </c>
      <c r="O623" s="84">
        <f t="shared" si="339"/>
        <v>18130.567150046179</v>
      </c>
      <c r="P623" s="84">
        <f t="shared" si="340"/>
        <v>18229.96534555317</v>
      </c>
      <c r="Q623" s="84">
        <f t="shared" si="341"/>
        <v>18329.363541060167</v>
      </c>
      <c r="R623" s="166" t="str">
        <f t="shared" si="347"/>
        <v/>
      </c>
      <c r="S623" s="109">
        <f>'Data Raw'!E665</f>
        <v>17899.349999999999</v>
      </c>
      <c r="T623" s="109">
        <f>'Data Raw'!G665</f>
        <v>17966.59</v>
      </c>
      <c r="U623" s="109">
        <f>'Data Raw'!D665</f>
        <v>18037.939999999999</v>
      </c>
      <c r="V623" s="166">
        <f t="shared" si="348"/>
        <v>1</v>
      </c>
      <c r="W623" s="89">
        <f t="shared" si="331"/>
        <v>-34.819240967808582</v>
      </c>
      <c r="X623" s="89">
        <f t="shared" si="332"/>
        <v>1212.3795415743195</v>
      </c>
      <c r="Y623" s="89">
        <f t="shared" si="349"/>
        <v>184.51961181971501</v>
      </c>
      <c r="Z623" s="109">
        <f t="shared" si="342"/>
        <v>138.59000000000015</v>
      </c>
      <c r="AA623" s="89">
        <f t="shared" si="350"/>
        <v>260.1427661637299</v>
      </c>
      <c r="AB623" s="89">
        <f t="shared" si="351"/>
        <v>17675.198673554303</v>
      </c>
      <c r="AC623" s="89">
        <f t="shared" si="354"/>
        <v>18151.881326445699</v>
      </c>
      <c r="AD623" s="89">
        <f t="shared" si="355"/>
        <v>1</v>
      </c>
      <c r="AE623" s="89">
        <f>'Data Raw'!C665</f>
        <v>17913.54</v>
      </c>
      <c r="AF623" s="89"/>
      <c r="AG623" s="89">
        <f t="shared" si="326"/>
        <v>53.049999999999272</v>
      </c>
      <c r="AH623" s="89">
        <f t="shared" si="327"/>
        <v>18.23075903219069</v>
      </c>
      <c r="AI623" s="109">
        <f t="shared" si="328"/>
        <v>1</v>
      </c>
      <c r="AJ623" s="109">
        <f t="shared" si="343"/>
        <v>49.699097753496524</v>
      </c>
      <c r="AK623" s="88"/>
      <c r="AL623" s="191">
        <f t="shared" si="344"/>
        <v>258.20999999999913</v>
      </c>
      <c r="AM623" s="191" t="str">
        <f t="shared" si="345"/>
        <v/>
      </c>
      <c r="AN623" s="88"/>
      <c r="AO623" s="191"/>
      <c r="AP623" s="191">
        <f t="shared" si="329"/>
        <v>2814.3024999999229</v>
      </c>
      <c r="AQ623" s="191">
        <f t="shared" si="352"/>
        <v>133.07946321956749</v>
      </c>
      <c r="AR623" s="191">
        <f t="shared" si="353"/>
        <v>-51.440148600147523</v>
      </c>
      <c r="AS623" s="250">
        <f t="shared" si="356"/>
        <v>0</v>
      </c>
      <c r="AT623" s="250">
        <f t="shared" si="357"/>
        <v>0</v>
      </c>
      <c r="AU623" s="250">
        <f t="shared" si="358"/>
        <v>0</v>
      </c>
      <c r="AV623" s="250">
        <f t="shared" si="359"/>
        <v>1</v>
      </c>
      <c r="AW623" s="250">
        <f t="shared" si="360"/>
        <v>0</v>
      </c>
      <c r="AX623" s="250">
        <f t="shared" si="361"/>
        <v>0</v>
      </c>
      <c r="AY623" s="89"/>
      <c r="AZ623" s="111"/>
      <c r="BA623" s="111"/>
      <c r="BB623" s="111"/>
      <c r="BC623" s="111"/>
      <c r="BD623" s="111"/>
      <c r="BE623" s="111"/>
      <c r="BF623" s="111"/>
      <c r="BG623" s="111"/>
      <c r="BH623" s="89"/>
      <c r="BI623" s="89"/>
      <c r="BJ623" s="89"/>
      <c r="BK623" s="89"/>
      <c r="BL623" s="89"/>
    </row>
    <row r="624" spans="1:64" x14ac:dyDescent="0.25">
      <c r="A624" s="86">
        <f t="shared" si="330"/>
        <v>623</v>
      </c>
      <c r="B624" s="113">
        <v>2.0701812159290608E-2</v>
      </c>
      <c r="C624" s="88"/>
      <c r="D624" s="88"/>
      <c r="E624" s="194">
        <f t="shared" si="333"/>
        <v>2.0116073867271475E-2</v>
      </c>
      <c r="F624" s="89">
        <f t="shared" si="346"/>
        <v>4.5519169532978743E-4</v>
      </c>
      <c r="G624" s="113">
        <v>0.15497804464551357</v>
      </c>
      <c r="H624" s="88"/>
      <c r="I624" s="84">
        <f t="shared" si="334"/>
        <v>17507.393987938645</v>
      </c>
      <c r="J624" s="84">
        <f t="shared" si="335"/>
        <v>17599.653793848505</v>
      </c>
      <c r="K624" s="84">
        <f t="shared" si="336"/>
        <v>17691.913599758362</v>
      </c>
      <c r="L624" s="84">
        <f t="shared" si="337"/>
        <v>17784.173405668222</v>
      </c>
      <c r="M624" s="108">
        <f>IF(T624&lt;&gt;0,(((G624+1)*('Data Raw'!$N$1007-'Data Raw'!$N$1008)/2+'Data Raw'!$N$1008)*'Data Raw'!$M$1010+'Data Raw'!$M$1009)*AE624+AE624)</f>
        <v>17876.433211578078</v>
      </c>
      <c r="N624" s="84">
        <f t="shared" si="338"/>
        <v>17968.693017487934</v>
      </c>
      <c r="O624" s="84">
        <f t="shared" si="339"/>
        <v>18060.952823397794</v>
      </c>
      <c r="P624" s="84">
        <f t="shared" si="340"/>
        <v>18153.212629307651</v>
      </c>
      <c r="Q624" s="84">
        <f t="shared" si="341"/>
        <v>18245.472435217511</v>
      </c>
      <c r="R624" s="166" t="str">
        <f t="shared" si="347"/>
        <v/>
      </c>
      <c r="S624" s="109">
        <f>'Data Raw'!E666</f>
        <v>17658.91</v>
      </c>
      <c r="T624" s="109">
        <f>'Data Raw'!G666</f>
        <v>17670.16</v>
      </c>
      <c r="U624" s="109">
        <f>'Data Raw'!D666</f>
        <v>17890.63</v>
      </c>
      <c r="V624" s="166" t="str">
        <f t="shared" si="348"/>
        <v/>
      </c>
      <c r="W624" s="89">
        <f t="shared" si="331"/>
        <v>206.27321157807819</v>
      </c>
      <c r="X624" s="89">
        <f t="shared" si="332"/>
        <v>42548.637814734611</v>
      </c>
      <c r="Y624" s="89">
        <f t="shared" si="349"/>
        <v>187.78162114972216</v>
      </c>
      <c r="Z624" s="109">
        <f t="shared" si="342"/>
        <v>231.72000000000116</v>
      </c>
      <c r="AA624" s="89">
        <f t="shared" si="350"/>
        <v>256.08237099748294</v>
      </c>
      <c r="AB624" s="89">
        <f t="shared" si="351"/>
        <v>17629.468648760831</v>
      </c>
      <c r="AC624" s="89">
        <f t="shared" si="354"/>
        <v>18071.71135123917</v>
      </c>
      <c r="AD624" s="89">
        <f t="shared" si="355"/>
        <v>1</v>
      </c>
      <c r="AE624" s="89">
        <f>'Data Raw'!C666</f>
        <v>17850.59</v>
      </c>
      <c r="AF624" s="89"/>
      <c r="AG624" s="89">
        <f t="shared" si="326"/>
        <v>-180.43000000000029</v>
      </c>
      <c r="AH624" s="89">
        <f t="shared" si="327"/>
        <v>25.843211578077899</v>
      </c>
      <c r="AI624" s="109">
        <f t="shared" si="328"/>
        <v>1</v>
      </c>
      <c r="AJ624" s="109">
        <f t="shared" si="343"/>
        <v>46.129902954928752</v>
      </c>
      <c r="AK624" s="88"/>
      <c r="AL624" s="191" t="str">
        <f t="shared" si="344"/>
        <v/>
      </c>
      <c r="AM624" s="191">
        <f t="shared" si="345"/>
        <v>-180.43000000000029</v>
      </c>
      <c r="AN624" s="88"/>
      <c r="AO624" s="191"/>
      <c r="AP624" s="191">
        <f t="shared" si="329"/>
        <v>32554.984900000105</v>
      </c>
      <c r="AQ624" s="191">
        <f t="shared" si="352"/>
        <v>138.34063397294892</v>
      </c>
      <c r="AR624" s="191">
        <f t="shared" si="353"/>
        <v>-49.440987176773234</v>
      </c>
      <c r="AS624" s="250">
        <f t="shared" si="356"/>
        <v>0</v>
      </c>
      <c r="AT624" s="250">
        <f t="shared" si="357"/>
        <v>1</v>
      </c>
      <c r="AU624" s="250">
        <f t="shared" si="358"/>
        <v>0</v>
      </c>
      <c r="AV624" s="250">
        <f t="shared" si="359"/>
        <v>0</v>
      </c>
      <c r="AW624" s="250">
        <f t="shared" si="360"/>
        <v>0</v>
      </c>
      <c r="AX624" s="250">
        <f t="shared" si="361"/>
        <v>0</v>
      </c>
      <c r="AY624" s="89"/>
      <c r="AZ624" s="111"/>
      <c r="BA624" s="111"/>
      <c r="BB624" s="111"/>
      <c r="BC624" s="111"/>
      <c r="BD624" s="111"/>
      <c r="BE624" s="111"/>
      <c r="BF624" s="111"/>
      <c r="BG624" s="111"/>
      <c r="BH624" s="89"/>
      <c r="BI624" s="89"/>
      <c r="BJ624" s="89"/>
      <c r="BK624" s="89"/>
      <c r="BL624" s="89"/>
    </row>
    <row r="625" spans="1:64" x14ac:dyDescent="0.25">
      <c r="A625" s="86">
        <f t="shared" si="330"/>
        <v>624</v>
      </c>
      <c r="B625" s="113">
        <v>2.1865458422580183E-3</v>
      </c>
      <c r="C625" s="88"/>
      <c r="D625" s="88"/>
      <c r="E625" s="194">
        <f t="shared" si="333"/>
        <v>-1.851526631703259E-2</v>
      </c>
      <c r="F625" s="89">
        <f t="shared" si="346"/>
        <v>-2.254873735007695E-3</v>
      </c>
      <c r="G625" s="113">
        <v>0.12583131196841232</v>
      </c>
      <c r="H625" s="88"/>
      <c r="I625" s="84">
        <f t="shared" si="334"/>
        <v>17259.182881806013</v>
      </c>
      <c r="J625" s="84">
        <f t="shared" si="335"/>
        <v>17353.073692380876</v>
      </c>
      <c r="K625" s="84">
        <f t="shared" si="336"/>
        <v>17446.964502955736</v>
      </c>
      <c r="L625" s="84">
        <f t="shared" si="337"/>
        <v>17540.855313530599</v>
      </c>
      <c r="M625" s="108">
        <f>IF(T625&lt;&gt;0,(((G625+1)*('Data Raw'!$N$1007-'Data Raw'!$N$1008)/2+'Data Raw'!$N$1008)*'Data Raw'!$M$1010+'Data Raw'!$M$1009)*AE625+AE625)</f>
        <v>17634.746124105459</v>
      </c>
      <c r="N625" s="84">
        <f t="shared" si="338"/>
        <v>17728.636934680319</v>
      </c>
      <c r="O625" s="84">
        <f t="shared" si="339"/>
        <v>17822.527745255182</v>
      </c>
      <c r="P625" s="84">
        <f t="shared" si="340"/>
        <v>17916.418555830041</v>
      </c>
      <c r="Q625" s="84">
        <f t="shared" si="341"/>
        <v>18010.309366404905</v>
      </c>
      <c r="R625" s="166" t="str">
        <f t="shared" si="347"/>
        <v/>
      </c>
      <c r="S625" s="109">
        <f>'Data Raw'!E667</f>
        <v>17537.2</v>
      </c>
      <c r="T625" s="109">
        <f>'Data Raw'!G667</f>
        <v>17568.46</v>
      </c>
      <c r="U625" s="109">
        <f>'Data Raw'!D667</f>
        <v>17753.59</v>
      </c>
      <c r="V625" s="166">
        <f t="shared" si="348"/>
        <v>1</v>
      </c>
      <c r="W625" s="89">
        <f t="shared" si="331"/>
        <v>66.286124105459749</v>
      </c>
      <c r="X625" s="89">
        <f t="shared" si="332"/>
        <v>4393.850248924412</v>
      </c>
      <c r="Y625" s="89">
        <f t="shared" si="349"/>
        <v>175.64797331132479</v>
      </c>
      <c r="Z625" s="109">
        <f t="shared" si="342"/>
        <v>216.38999999999942</v>
      </c>
      <c r="AA625" s="89">
        <f t="shared" si="350"/>
        <v>250.41203228355673</v>
      </c>
      <c r="AB625" s="89">
        <f t="shared" si="351"/>
        <v>17432.839984652139</v>
      </c>
      <c r="AC625" s="89">
        <f t="shared" si="354"/>
        <v>17868.180015347858</v>
      </c>
      <c r="AD625" s="89">
        <f t="shared" si="355"/>
        <v>1</v>
      </c>
      <c r="AE625" s="89">
        <f>'Data Raw'!C667</f>
        <v>17650.509999999998</v>
      </c>
      <c r="AF625" s="89"/>
      <c r="AG625" s="89">
        <f t="shared" si="326"/>
        <v>-82.049999999999272</v>
      </c>
      <c r="AH625" s="89">
        <f t="shared" si="327"/>
        <v>-15.763875894539524</v>
      </c>
      <c r="AI625" s="109">
        <f t="shared" si="328"/>
        <v>-1</v>
      </c>
      <c r="AJ625" s="109">
        <f t="shared" si="343"/>
        <v>46.945405287430539</v>
      </c>
      <c r="AK625" s="88"/>
      <c r="AL625" s="191">
        <f t="shared" si="344"/>
        <v>180.43000000000029</v>
      </c>
      <c r="AM625" s="191" t="str">
        <f t="shared" si="345"/>
        <v/>
      </c>
      <c r="AN625" s="88"/>
      <c r="AO625" s="191"/>
      <c r="AP625" s="191">
        <f t="shared" si="329"/>
        <v>6732.2024999998803</v>
      </c>
      <c r="AQ625" s="191">
        <f t="shared" si="352"/>
        <v>132.08611908706561</v>
      </c>
      <c r="AR625" s="191">
        <f t="shared" si="353"/>
        <v>-43.561854224259179</v>
      </c>
      <c r="AS625" s="250">
        <f t="shared" si="356"/>
        <v>0</v>
      </c>
      <c r="AT625" s="250">
        <f t="shared" si="357"/>
        <v>0</v>
      </c>
      <c r="AU625" s="250">
        <f t="shared" si="358"/>
        <v>1</v>
      </c>
      <c r="AV625" s="250">
        <f t="shared" si="359"/>
        <v>0</v>
      </c>
      <c r="AW625" s="250">
        <f t="shared" si="360"/>
        <v>0</v>
      </c>
      <c r="AX625" s="250">
        <f t="shared" si="361"/>
        <v>0</v>
      </c>
      <c r="AY625" s="89"/>
      <c r="AZ625" s="111"/>
      <c r="BA625" s="111"/>
      <c r="BB625" s="111"/>
      <c r="BC625" s="111"/>
      <c r="BD625" s="111"/>
      <c r="BE625" s="111"/>
      <c r="BF625" s="111"/>
      <c r="BG625" s="111"/>
      <c r="BH625" s="89"/>
      <c r="BI625" s="89"/>
      <c r="BJ625" s="89"/>
      <c r="BK625" s="89"/>
      <c r="BL625" s="89"/>
    </row>
    <row r="626" spans="1:64" x14ac:dyDescent="0.25">
      <c r="A626" s="86">
        <f t="shared" si="330"/>
        <v>625</v>
      </c>
      <c r="B626" s="113">
        <v>8.6694299454647121E-5</v>
      </c>
      <c r="C626" s="88"/>
      <c r="D626" s="88"/>
      <c r="E626" s="194">
        <f t="shared" si="333"/>
        <v>-2.0998515428033711E-3</v>
      </c>
      <c r="F626" s="89">
        <f t="shared" si="346"/>
        <v>-2.2327277075499348E-3</v>
      </c>
      <c r="G626" s="113">
        <v>0.11649155487228785</v>
      </c>
      <c r="H626" s="88"/>
      <c r="I626" s="84">
        <f t="shared" si="334"/>
        <v>17173.120256787071</v>
      </c>
      <c r="J626" s="84">
        <f t="shared" si="335"/>
        <v>17260.944243442736</v>
      </c>
      <c r="K626" s="84">
        <f t="shared" si="336"/>
        <v>17348.768230098398</v>
      </c>
      <c r="L626" s="84">
        <f t="shared" si="337"/>
        <v>17436.592216754063</v>
      </c>
      <c r="M626" s="108">
        <f>IF(T626&lt;&gt;0,(((G626+1)*('Data Raw'!$N$1007-'Data Raw'!$N$1008)/2+'Data Raw'!$N$1008)*'Data Raw'!$M$1010+'Data Raw'!$M$1009)*AE626+AE626)</f>
        <v>17524.416203409724</v>
      </c>
      <c r="N626" s="84">
        <f t="shared" si="338"/>
        <v>17612.240190065386</v>
      </c>
      <c r="O626" s="84">
        <f t="shared" si="339"/>
        <v>17700.064176721051</v>
      </c>
      <c r="P626" s="84">
        <f t="shared" si="340"/>
        <v>17787.888163376712</v>
      </c>
      <c r="Q626" s="84">
        <f t="shared" si="341"/>
        <v>17875.712150032377</v>
      </c>
      <c r="R626" s="166" t="str">
        <f t="shared" si="347"/>
        <v/>
      </c>
      <c r="S626" s="109">
        <f>'Data Raw'!E668</f>
        <v>17457</v>
      </c>
      <c r="T626" s="109">
        <f>'Data Raw'!G668</f>
        <v>17511.29</v>
      </c>
      <c r="U626" s="109">
        <f>'Data Raw'!D668</f>
        <v>17617.27</v>
      </c>
      <c r="V626" s="166">
        <f t="shared" si="348"/>
        <v>1</v>
      </c>
      <c r="W626" s="89">
        <f t="shared" si="331"/>
        <v>13.12620340972353</v>
      </c>
      <c r="X626" s="89">
        <f t="shared" si="332"/>
        <v>172.29721595343761</v>
      </c>
      <c r="Y626" s="89">
        <f t="shared" si="349"/>
        <v>162.6940864612429</v>
      </c>
      <c r="Z626" s="109">
        <f t="shared" si="342"/>
        <v>160.27000000000044</v>
      </c>
      <c r="AA626" s="89">
        <f t="shared" si="350"/>
        <v>237.53459910019154</v>
      </c>
      <c r="AB626" s="89">
        <f t="shared" si="351"/>
        <v>17340.409772558975</v>
      </c>
      <c r="AC626" s="89">
        <f t="shared" si="354"/>
        <v>17766.110227441022</v>
      </c>
      <c r="AD626" s="89">
        <f t="shared" si="355"/>
        <v>1</v>
      </c>
      <c r="AE626" s="89">
        <f>'Data Raw'!C668</f>
        <v>17553.259999999998</v>
      </c>
      <c r="AF626" s="89"/>
      <c r="AG626" s="89">
        <f t="shared" si="326"/>
        <v>-41.969999999997526</v>
      </c>
      <c r="AH626" s="89">
        <f t="shared" si="327"/>
        <v>-28.843796590273996</v>
      </c>
      <c r="AI626" s="109">
        <f t="shared" si="328"/>
        <v>-1</v>
      </c>
      <c r="AJ626" s="109">
        <f t="shared" si="343"/>
        <v>43.911993327831198</v>
      </c>
      <c r="AK626" s="88"/>
      <c r="AL626" s="191">
        <f t="shared" si="344"/>
        <v>82.049999999999272</v>
      </c>
      <c r="AM626" s="191" t="str">
        <f t="shared" si="345"/>
        <v/>
      </c>
      <c r="AN626" s="88"/>
      <c r="AO626" s="191"/>
      <c r="AP626" s="191">
        <f t="shared" si="329"/>
        <v>1761.4808999997924</v>
      </c>
      <c r="AQ626" s="191">
        <f t="shared" si="352"/>
        <v>122.07321696628027</v>
      </c>
      <c r="AR626" s="191">
        <f t="shared" si="353"/>
        <v>-40.620869494962633</v>
      </c>
      <c r="AS626" s="250">
        <f t="shared" si="356"/>
        <v>0</v>
      </c>
      <c r="AT626" s="250">
        <f t="shared" si="357"/>
        <v>0</v>
      </c>
      <c r="AU626" s="250">
        <f t="shared" si="358"/>
        <v>1</v>
      </c>
      <c r="AV626" s="250">
        <f t="shared" si="359"/>
        <v>0</v>
      </c>
      <c r="AW626" s="250">
        <f t="shared" si="360"/>
        <v>0</v>
      </c>
      <c r="AX626" s="250">
        <f t="shared" si="361"/>
        <v>0</v>
      </c>
      <c r="AY626" s="89"/>
      <c r="AZ626" s="111"/>
      <c r="BA626" s="111"/>
      <c r="BB626" s="111"/>
      <c r="BC626" s="111"/>
      <c r="BD626" s="111"/>
      <c r="BE626" s="111"/>
      <c r="BF626" s="111"/>
      <c r="BG626" s="111"/>
      <c r="BH626" s="89"/>
      <c r="BI626" s="89"/>
      <c r="BJ626" s="89"/>
      <c r="BK626" s="89"/>
      <c r="BL626" s="89"/>
    </row>
    <row r="627" spans="1:64" x14ac:dyDescent="0.25">
      <c r="A627" s="86">
        <f t="shared" si="330"/>
        <v>626</v>
      </c>
      <c r="B627" s="113">
        <v>7.0405906751273128E-3</v>
      </c>
      <c r="C627" s="88"/>
      <c r="D627" s="88"/>
      <c r="E627" s="194">
        <f t="shared" si="333"/>
        <v>6.9538963756726659E-3</v>
      </c>
      <c r="F627" s="89">
        <f t="shared" si="346"/>
        <v>-9.2035283851813463E-4</v>
      </c>
      <c r="G627" s="113">
        <v>0.11493248715892536</v>
      </c>
      <c r="H627" s="88"/>
      <c r="I627" s="84">
        <f t="shared" si="334"/>
        <v>16994.798038319532</v>
      </c>
      <c r="J627" s="84">
        <f t="shared" si="335"/>
        <v>17076.145081550156</v>
      </c>
      <c r="K627" s="84">
        <f t="shared" si="336"/>
        <v>17157.492124780776</v>
      </c>
      <c r="L627" s="84">
        <f t="shared" si="337"/>
        <v>17238.8391680114</v>
      </c>
      <c r="M627" s="108">
        <f>IF(T627&lt;&gt;0,(((G627+1)*('Data Raw'!$N$1007-'Data Raw'!$N$1008)/2+'Data Raw'!$N$1008)*'Data Raw'!$M$1010+'Data Raw'!$M$1009)*AE627+AE627)</f>
        <v>17320.18621124202</v>
      </c>
      <c r="N627" s="84">
        <f t="shared" si="338"/>
        <v>17401.533254472641</v>
      </c>
      <c r="O627" s="84">
        <f t="shared" si="339"/>
        <v>17482.880297703265</v>
      </c>
      <c r="P627" s="84">
        <f t="shared" si="340"/>
        <v>17564.227340933885</v>
      </c>
      <c r="Q627" s="84">
        <f t="shared" si="341"/>
        <v>17645.574384164509</v>
      </c>
      <c r="R627" s="166" t="str">
        <f t="shared" si="347"/>
        <v/>
      </c>
      <c r="S627" s="109">
        <f>'Data Raw'!E669</f>
        <v>17177.53</v>
      </c>
      <c r="T627" s="109">
        <f>'Data Raw'!G669</f>
        <v>17203.259999999998</v>
      </c>
      <c r="U627" s="109">
        <f>'Data Raw'!D669</f>
        <v>17350.87</v>
      </c>
      <c r="V627" s="166">
        <f t="shared" si="348"/>
        <v>1</v>
      </c>
      <c r="W627" s="89">
        <f t="shared" si="331"/>
        <v>116.92621124202196</v>
      </c>
      <c r="X627" s="89">
        <f t="shared" si="332"/>
        <v>13671.738875413943</v>
      </c>
      <c r="Y627" s="89">
        <f t="shared" si="349"/>
        <v>156.97494499449095</v>
      </c>
      <c r="Z627" s="109">
        <f t="shared" si="342"/>
        <v>173.34000000000015</v>
      </c>
      <c r="AA627" s="89">
        <f t="shared" si="350"/>
        <v>228.36394208587851</v>
      </c>
      <c r="AB627" s="89">
        <f t="shared" si="351"/>
        <v>17148.965590764838</v>
      </c>
      <c r="AC627" s="89">
        <f t="shared" si="354"/>
        <v>17552.77440923516</v>
      </c>
      <c r="AD627" s="89">
        <f t="shared" si="355"/>
        <v>1</v>
      </c>
      <c r="AE627" s="89">
        <f>'Data Raw'!C669</f>
        <v>17350.87</v>
      </c>
      <c r="AF627" s="89"/>
      <c r="AG627" s="89">
        <f t="shared" si="326"/>
        <v>-147.61000000000058</v>
      </c>
      <c r="AH627" s="89">
        <f t="shared" si="327"/>
        <v>-30.683788757978618</v>
      </c>
      <c r="AI627" s="109">
        <f t="shared" si="328"/>
        <v>-1</v>
      </c>
      <c r="AJ627" s="109">
        <f t="shared" si="343"/>
        <v>40.673521615310726</v>
      </c>
      <c r="AK627" s="88"/>
      <c r="AL627" s="191">
        <f t="shared" si="344"/>
        <v>41.969999999997526</v>
      </c>
      <c r="AM627" s="191" t="str">
        <f t="shared" si="345"/>
        <v/>
      </c>
      <c r="AN627" s="88"/>
      <c r="AO627" s="191"/>
      <c r="AP627" s="191">
        <f t="shared" si="329"/>
        <v>21788.712100000172</v>
      </c>
      <c r="AQ627" s="191">
        <f t="shared" si="352"/>
        <v>124.9106373033603</v>
      </c>
      <c r="AR627" s="191">
        <f t="shared" si="353"/>
        <v>-32.064307691130651</v>
      </c>
      <c r="AS627" s="250">
        <f t="shared" si="356"/>
        <v>0</v>
      </c>
      <c r="AT627" s="250">
        <f t="shared" si="357"/>
        <v>0</v>
      </c>
      <c r="AU627" s="250">
        <f t="shared" si="358"/>
        <v>1</v>
      </c>
      <c r="AV627" s="250">
        <f t="shared" si="359"/>
        <v>0</v>
      </c>
      <c r="AW627" s="250">
        <f t="shared" si="360"/>
        <v>0</v>
      </c>
      <c r="AX627" s="250">
        <f t="shared" si="361"/>
        <v>0</v>
      </c>
      <c r="AY627" s="89"/>
      <c r="AZ627" s="111"/>
      <c r="BA627" s="111"/>
      <c r="BB627" s="111"/>
      <c r="BC627" s="111"/>
      <c r="BD627" s="111"/>
      <c r="BE627" s="111"/>
      <c r="BF627" s="111"/>
      <c r="BG627" s="111"/>
      <c r="BH627" s="89"/>
      <c r="BI627" s="89"/>
      <c r="BJ627" s="89"/>
      <c r="BK627" s="89"/>
      <c r="BL627" s="89"/>
    </row>
    <row r="628" spans="1:64" x14ac:dyDescent="0.25">
      <c r="A628" s="86">
        <f t="shared" si="330"/>
        <v>627</v>
      </c>
      <c r="B628" s="113">
        <v>2.4547105526678555E-2</v>
      </c>
      <c r="C628" s="88"/>
      <c r="D628" s="88"/>
      <c r="E628" s="194">
        <f t="shared" si="333"/>
        <v>1.750651485155124E-2</v>
      </c>
      <c r="F628" s="89">
        <f t="shared" si="346"/>
        <v>1.712056831491776E-3</v>
      </c>
      <c r="G628" s="113">
        <v>9.7994952912333011E-2</v>
      </c>
      <c r="H628" s="88"/>
      <c r="I628" s="84">
        <f t="shared" si="334"/>
        <v>16895.038769795614</v>
      </c>
      <c r="J628" s="84">
        <f t="shared" si="335"/>
        <v>16973.526242292857</v>
      </c>
      <c r="K628" s="84">
        <f t="shared" si="336"/>
        <v>17052.013714790104</v>
      </c>
      <c r="L628" s="84">
        <f t="shared" si="337"/>
        <v>17130.501187287347</v>
      </c>
      <c r="M628" s="108">
        <f>IF(T628&lt;&gt;0,(((G628+1)*('Data Raw'!$N$1007-'Data Raw'!$N$1008)/2+'Data Raw'!$N$1008)*'Data Raw'!$M$1010+'Data Raw'!$M$1009)*AE628+AE628)</f>
        <v>17208.988659784594</v>
      </c>
      <c r="N628" s="84">
        <f t="shared" si="338"/>
        <v>17287.476132281841</v>
      </c>
      <c r="O628" s="84">
        <f t="shared" si="339"/>
        <v>17365.963604779085</v>
      </c>
      <c r="P628" s="84">
        <f t="shared" si="340"/>
        <v>17444.451077276331</v>
      </c>
      <c r="Q628" s="84">
        <f t="shared" si="341"/>
        <v>17522.938549773575</v>
      </c>
      <c r="R628" s="166" t="str">
        <f t="shared" si="347"/>
        <v/>
      </c>
      <c r="S628" s="109">
        <f>'Data Raw'!E670</f>
        <v>17126.61</v>
      </c>
      <c r="T628" s="109">
        <f>'Data Raw'!G670</f>
        <v>17426.21</v>
      </c>
      <c r="U628" s="109">
        <f>'Data Raw'!D670</f>
        <v>17456.080000000002</v>
      </c>
      <c r="V628" s="166" t="str">
        <f t="shared" si="348"/>
        <v/>
      </c>
      <c r="W628" s="89">
        <f t="shared" si="331"/>
        <v>-217.22134021540478</v>
      </c>
      <c r="X628" s="89">
        <f t="shared" si="332"/>
        <v>47185.11064497663</v>
      </c>
      <c r="Y628" s="89">
        <f t="shared" si="349"/>
        <v>166.91824807419837</v>
      </c>
      <c r="Z628" s="109">
        <f t="shared" si="342"/>
        <v>329.47000000000116</v>
      </c>
      <c r="AA628" s="89">
        <f t="shared" si="350"/>
        <v>242.80766464503887</v>
      </c>
      <c r="AB628" s="89">
        <f t="shared" si="351"/>
        <v>17068.890649227003</v>
      </c>
      <c r="AC628" s="89">
        <f t="shared" si="354"/>
        <v>17457.109350772997</v>
      </c>
      <c r="AD628" s="89">
        <f t="shared" si="355"/>
        <v>1</v>
      </c>
      <c r="AE628" s="89">
        <f>'Data Raw'!C670</f>
        <v>17263</v>
      </c>
      <c r="AF628" s="89"/>
      <c r="AG628" s="89">
        <f t="shared" si="326"/>
        <v>163.20999999999913</v>
      </c>
      <c r="AH628" s="89">
        <f t="shared" si="327"/>
        <v>-54.011340215405653</v>
      </c>
      <c r="AI628" s="109">
        <f t="shared" si="328"/>
        <v>-1</v>
      </c>
      <c r="AJ628" s="109">
        <f t="shared" si="343"/>
        <v>39.243736248622739</v>
      </c>
      <c r="AK628" s="88"/>
      <c r="AL628" s="191" t="str">
        <f t="shared" si="344"/>
        <v/>
      </c>
      <c r="AM628" s="191">
        <f t="shared" si="345"/>
        <v>-163.20999999999913</v>
      </c>
      <c r="AN628" s="88"/>
      <c r="AO628" s="191"/>
      <c r="AP628" s="191">
        <f t="shared" si="329"/>
        <v>26637.504099999715</v>
      </c>
      <c r="AQ628" s="191">
        <f t="shared" si="352"/>
        <v>129.16612204743129</v>
      </c>
      <c r="AR628" s="191">
        <f t="shared" si="353"/>
        <v>-37.752126026767087</v>
      </c>
      <c r="AS628" s="250">
        <f t="shared" si="356"/>
        <v>0</v>
      </c>
      <c r="AT628" s="250">
        <f t="shared" si="357"/>
        <v>0</v>
      </c>
      <c r="AU628" s="250">
        <f t="shared" si="358"/>
        <v>0</v>
      </c>
      <c r="AV628" s="250">
        <f t="shared" si="359"/>
        <v>0</v>
      </c>
      <c r="AW628" s="250">
        <f t="shared" si="360"/>
        <v>1</v>
      </c>
      <c r="AX628" s="250">
        <f t="shared" si="361"/>
        <v>0</v>
      </c>
      <c r="AY628" s="89"/>
      <c r="AZ628" s="111"/>
      <c r="BA628" s="111"/>
      <c r="BB628" s="111"/>
      <c r="BC628" s="111"/>
      <c r="BD628" s="111"/>
      <c r="BE628" s="111"/>
      <c r="BF628" s="111"/>
      <c r="BG628" s="111"/>
      <c r="BH628" s="89"/>
      <c r="BI628" s="89"/>
      <c r="BJ628" s="89"/>
      <c r="BK628" s="89"/>
      <c r="BL628" s="89"/>
    </row>
    <row r="629" spans="1:64" x14ac:dyDescent="0.25">
      <c r="A629" s="86">
        <f t="shared" si="330"/>
        <v>628</v>
      </c>
      <c r="B629" s="113">
        <v>3.8624330524956851E-3</v>
      </c>
      <c r="C629" s="88"/>
      <c r="D629" s="88"/>
      <c r="E629" s="194">
        <f t="shared" si="333"/>
        <v>-2.0684672474182868E-2</v>
      </c>
      <c r="F629" s="89">
        <f t="shared" si="346"/>
        <v>-1.4874759264617448E-3</v>
      </c>
      <c r="G629" s="113">
        <v>0.12918267548304607</v>
      </c>
      <c r="H629" s="88"/>
      <c r="I629" s="84">
        <f t="shared" si="334"/>
        <v>17150.347376013338</v>
      </c>
      <c r="J629" s="84">
        <f t="shared" si="335"/>
        <v>17233.806500050436</v>
      </c>
      <c r="K629" s="84">
        <f t="shared" si="336"/>
        <v>17317.265624087537</v>
      </c>
      <c r="L629" s="84">
        <f t="shared" si="337"/>
        <v>17400.724748124634</v>
      </c>
      <c r="M629" s="108">
        <f>IF(T629&lt;&gt;0,(((G629+1)*('Data Raw'!$N$1007-'Data Raw'!$N$1008)/2+'Data Raw'!$N$1008)*'Data Raw'!$M$1010+'Data Raw'!$M$1009)*AE629+AE629)</f>
        <v>17484.183872161735</v>
      </c>
      <c r="N629" s="84">
        <f t="shared" si="338"/>
        <v>17567.642996198836</v>
      </c>
      <c r="O629" s="84">
        <f t="shared" si="339"/>
        <v>17651.102120235933</v>
      </c>
      <c r="P629" s="84">
        <f t="shared" si="340"/>
        <v>17734.561244273034</v>
      </c>
      <c r="Q629" s="84">
        <f t="shared" si="341"/>
        <v>17818.020368310132</v>
      </c>
      <c r="R629" s="166" t="str">
        <f t="shared" si="347"/>
        <v/>
      </c>
      <c r="S629" s="109">
        <f>'Data Raw'!E671</f>
        <v>17358.89</v>
      </c>
      <c r="T629" s="109">
        <f>'Data Raw'!G671</f>
        <v>17396.86</v>
      </c>
      <c r="U629" s="109">
        <f>'Data Raw'!D671</f>
        <v>17565.22</v>
      </c>
      <c r="V629" s="166">
        <f t="shared" si="348"/>
        <v>1</v>
      </c>
      <c r="W629" s="89">
        <f t="shared" si="331"/>
        <v>87.323872161734471</v>
      </c>
      <c r="X629" s="89">
        <f t="shared" si="332"/>
        <v>7625.4586493189445</v>
      </c>
      <c r="Y629" s="89">
        <f t="shared" si="349"/>
        <v>158.0215482097646</v>
      </c>
      <c r="Z629" s="109">
        <f t="shared" si="342"/>
        <v>206.33000000000175</v>
      </c>
      <c r="AA629" s="89">
        <f t="shared" si="350"/>
        <v>237.59656969574786</v>
      </c>
      <c r="AB629" s="89">
        <f t="shared" si="351"/>
        <v>17288.713485051714</v>
      </c>
      <c r="AC629" s="89">
        <f t="shared" si="354"/>
        <v>17701.486514948283</v>
      </c>
      <c r="AD629" s="89">
        <f t="shared" si="355"/>
        <v>1</v>
      </c>
      <c r="AE629" s="89">
        <f>'Data Raw'!C671</f>
        <v>17495.099999999999</v>
      </c>
      <c r="AF629" s="89"/>
      <c r="AG629" s="89">
        <f t="shared" si="326"/>
        <v>-98.239999999997963</v>
      </c>
      <c r="AH629" s="89">
        <f t="shared" si="327"/>
        <v>-10.916127838263492</v>
      </c>
      <c r="AI629" s="109">
        <f t="shared" si="328"/>
        <v>-1</v>
      </c>
      <c r="AJ629" s="109">
        <f t="shared" si="343"/>
        <v>41.729562018549593</v>
      </c>
      <c r="AK629" s="88"/>
      <c r="AL629" s="191">
        <f t="shared" si="344"/>
        <v>163.20999999999913</v>
      </c>
      <c r="AM629" s="191" t="str">
        <f t="shared" si="345"/>
        <v/>
      </c>
      <c r="AN629" s="88"/>
      <c r="AO629" s="191"/>
      <c r="AP629" s="191">
        <f t="shared" si="329"/>
        <v>9651.097599999599</v>
      </c>
      <c r="AQ629" s="191">
        <f t="shared" si="352"/>
        <v>125.72988626438314</v>
      </c>
      <c r="AR629" s="191">
        <f t="shared" si="353"/>
        <v>-32.291661945381463</v>
      </c>
      <c r="AS629" s="250">
        <f t="shared" si="356"/>
        <v>0</v>
      </c>
      <c r="AT629" s="250">
        <f t="shared" si="357"/>
        <v>0</v>
      </c>
      <c r="AU629" s="250">
        <f t="shared" si="358"/>
        <v>1</v>
      </c>
      <c r="AV629" s="250">
        <f t="shared" si="359"/>
        <v>0</v>
      </c>
      <c r="AW629" s="250">
        <f t="shared" si="360"/>
        <v>0</v>
      </c>
      <c r="AX629" s="250">
        <f t="shared" si="361"/>
        <v>0</v>
      </c>
      <c r="AY629" s="89"/>
      <c r="AZ629" s="111"/>
      <c r="BA629" s="111"/>
      <c r="BB629" s="111"/>
      <c r="BC629" s="111"/>
      <c r="BD629" s="111"/>
      <c r="BE629" s="111"/>
      <c r="BF629" s="111"/>
      <c r="BG629" s="111"/>
      <c r="BH629" s="89"/>
      <c r="BI629" s="89"/>
      <c r="BJ629" s="89"/>
      <c r="BK629" s="89"/>
      <c r="BL629" s="89"/>
    </row>
    <row r="630" spans="1:64" x14ac:dyDescent="0.25">
      <c r="A630" s="86">
        <f t="shared" si="330"/>
        <v>629</v>
      </c>
      <c r="B630" s="113">
        <v>3.5787692464208473E-2</v>
      </c>
      <c r="C630" s="88"/>
      <c r="D630" s="88"/>
      <c r="E630" s="194">
        <f t="shared" si="333"/>
        <v>3.1925259411712786E-2</v>
      </c>
      <c r="F630" s="89">
        <f t="shared" si="346"/>
        <v>3.2857719789917599E-3</v>
      </c>
      <c r="G630" s="113">
        <v>0.1169532521604122</v>
      </c>
      <c r="H630" s="88"/>
      <c r="I630" s="84">
        <f t="shared" si="334"/>
        <v>17491.958824599253</v>
      </c>
      <c r="J630" s="84">
        <f t="shared" si="335"/>
        <v>17570.96959870413</v>
      </c>
      <c r="K630" s="84">
        <f t="shared" si="336"/>
        <v>17649.980372809016</v>
      </c>
      <c r="L630" s="84">
        <f t="shared" si="337"/>
        <v>17728.991146913897</v>
      </c>
      <c r="M630" s="108">
        <f>IF(T630&lt;&gt;0,(((G630+1)*('Data Raw'!$N$1007-'Data Raw'!$N$1008)/2+'Data Raw'!$N$1008)*'Data Raw'!$M$1010+'Data Raw'!$M$1009)*AE630+AE630)</f>
        <v>17808.001921018778</v>
      </c>
      <c r="N630" s="84">
        <f t="shared" si="338"/>
        <v>17887.01269512366</v>
      </c>
      <c r="O630" s="84">
        <f t="shared" si="339"/>
        <v>17966.023469228541</v>
      </c>
      <c r="P630" s="84">
        <f t="shared" si="340"/>
        <v>18045.034243333426</v>
      </c>
      <c r="Q630" s="84">
        <f t="shared" si="341"/>
        <v>18124.045017438304</v>
      </c>
      <c r="R630" s="166" t="str">
        <f t="shared" si="347"/>
        <v/>
      </c>
      <c r="S630" s="109">
        <f>'Data Raw'!E672</f>
        <v>17766.22</v>
      </c>
      <c r="T630" s="109">
        <f>'Data Raw'!G672</f>
        <v>18079</v>
      </c>
      <c r="U630" s="109">
        <f>'Data Raw'!D672</f>
        <v>18102.28</v>
      </c>
      <c r="V630" s="166" t="str">
        <f t="shared" si="348"/>
        <v/>
      </c>
      <c r="W630" s="89">
        <f t="shared" si="331"/>
        <v>-270.99807898122162</v>
      </c>
      <c r="X630" s="89">
        <f t="shared" si="332"/>
        <v>73439.958811512435</v>
      </c>
      <c r="Y630" s="89">
        <f t="shared" si="349"/>
        <v>178.59163994318683</v>
      </c>
      <c r="Z630" s="109">
        <f t="shared" si="342"/>
        <v>336.05999999999767</v>
      </c>
      <c r="AA630" s="89">
        <f t="shared" si="350"/>
        <v>251.66277402492636</v>
      </c>
      <c r="AB630" s="89">
        <f t="shared" si="351"/>
        <v>17634.692915758616</v>
      </c>
      <c r="AC630" s="89">
        <f t="shared" si="354"/>
        <v>18038.607084241386</v>
      </c>
      <c r="AD630" s="89" t="str">
        <f t="shared" si="355"/>
        <v/>
      </c>
      <c r="AE630" s="89">
        <f>'Data Raw'!C672</f>
        <v>17836.650000000001</v>
      </c>
      <c r="AF630" s="89"/>
      <c r="AG630" s="89">
        <f t="shared" si="326"/>
        <v>242.34999999999854</v>
      </c>
      <c r="AH630" s="89">
        <f t="shared" si="327"/>
        <v>-28.64807898122308</v>
      </c>
      <c r="AI630" s="109">
        <f t="shared" si="328"/>
        <v>-1</v>
      </c>
      <c r="AJ630" s="109">
        <f t="shared" si="343"/>
        <v>39.505387052441151</v>
      </c>
      <c r="AK630" s="88"/>
      <c r="AL630" s="191" t="str">
        <f t="shared" si="344"/>
        <v/>
      </c>
      <c r="AM630" s="191">
        <f t="shared" si="345"/>
        <v>-242.34999999999854</v>
      </c>
      <c r="AN630" s="88"/>
      <c r="AO630" s="191"/>
      <c r="AP630" s="191">
        <f t="shared" si="329"/>
        <v>58733.522499999293</v>
      </c>
      <c r="AQ630" s="191">
        <f t="shared" si="352"/>
        <v>138.68767667945153</v>
      </c>
      <c r="AR630" s="191">
        <f t="shared" si="353"/>
        <v>-39.903963263735307</v>
      </c>
      <c r="AS630" s="250">
        <f t="shared" si="356"/>
        <v>0</v>
      </c>
      <c r="AT630" s="250">
        <f t="shared" si="357"/>
        <v>0</v>
      </c>
      <c r="AU630" s="250">
        <f t="shared" si="358"/>
        <v>0</v>
      </c>
      <c r="AV630" s="250">
        <f t="shared" si="359"/>
        <v>0</v>
      </c>
      <c r="AW630" s="250">
        <f t="shared" si="360"/>
        <v>0</v>
      </c>
      <c r="AX630" s="250">
        <f t="shared" si="361"/>
        <v>1</v>
      </c>
      <c r="AY630" s="89"/>
      <c r="AZ630" s="111"/>
      <c r="BA630" s="111"/>
      <c r="BB630" s="111"/>
      <c r="BC630" s="111"/>
      <c r="BD630" s="111"/>
      <c r="BE630" s="111"/>
      <c r="BF630" s="111"/>
      <c r="BG630" s="111"/>
      <c r="BH630" s="89"/>
      <c r="BI630" s="89"/>
      <c r="BJ630" s="89"/>
      <c r="BK630" s="89"/>
      <c r="BL630" s="89"/>
    </row>
    <row r="631" spans="1:64" x14ac:dyDescent="0.25">
      <c r="A631" s="86">
        <f t="shared" si="330"/>
        <v>630</v>
      </c>
      <c r="B631" s="113">
        <v>6.3284436888527376E-2</v>
      </c>
      <c r="C631" s="88"/>
      <c r="D631" s="88"/>
      <c r="E631" s="194">
        <f t="shared" si="333"/>
        <v>2.7496744424318903E-2</v>
      </c>
      <c r="F631" s="89">
        <f t="shared" si="346"/>
        <v>6.7444823283242085E-3</v>
      </c>
      <c r="G631" s="113">
        <v>0.15430434154075265</v>
      </c>
      <c r="H631" s="88"/>
      <c r="I631" s="84">
        <f t="shared" si="334"/>
        <v>17842.835767232697</v>
      </c>
      <c r="J631" s="84">
        <f t="shared" si="335"/>
        <v>17932.131587204291</v>
      </c>
      <c r="K631" s="84">
        <f t="shared" si="336"/>
        <v>18021.427407175885</v>
      </c>
      <c r="L631" s="84">
        <f t="shared" si="337"/>
        <v>18110.723227147479</v>
      </c>
      <c r="M631" s="108">
        <f>IF(T631&lt;&gt;0,(((G631+1)*('Data Raw'!$N$1007-'Data Raw'!$N$1008)/2+'Data Raw'!$N$1008)*'Data Raw'!$M$1010+'Data Raw'!$M$1009)*AE631+AE631)</f>
        <v>18200.019047119073</v>
      </c>
      <c r="N631" s="84">
        <f t="shared" si="338"/>
        <v>18289.314867090667</v>
      </c>
      <c r="O631" s="84">
        <f t="shared" si="339"/>
        <v>18378.610687062261</v>
      </c>
      <c r="P631" s="84">
        <f t="shared" si="340"/>
        <v>18467.906507033855</v>
      </c>
      <c r="Q631" s="84">
        <f t="shared" si="341"/>
        <v>18557.202327005449</v>
      </c>
      <c r="R631" s="166" t="str">
        <f t="shared" si="347"/>
        <v/>
      </c>
      <c r="S631" s="109">
        <f>'Data Raw'!E673</f>
        <v>17722.86</v>
      </c>
      <c r="T631" s="109">
        <f>'Data Raw'!G673</f>
        <v>17832.82</v>
      </c>
      <c r="U631" s="109">
        <f>'Data Raw'!D673</f>
        <v>18174.689999999999</v>
      </c>
      <c r="V631" s="166" t="str">
        <f t="shared" si="348"/>
        <v/>
      </c>
      <c r="W631" s="89">
        <f t="shared" si="331"/>
        <v>367.19904711907293</v>
      </c>
      <c r="X631" s="89">
        <f t="shared" si="332"/>
        <v>134835.14020515516</v>
      </c>
      <c r="Y631" s="89">
        <f t="shared" si="349"/>
        <v>215.87198036625335</v>
      </c>
      <c r="Z631" s="109">
        <f t="shared" si="342"/>
        <v>451.82999999999811</v>
      </c>
      <c r="AA631" s="89">
        <f t="shared" si="350"/>
        <v>280.2580920213652</v>
      </c>
      <c r="AB631" s="89">
        <f t="shared" si="351"/>
        <v>17960.77664207881</v>
      </c>
      <c r="AC631" s="89">
        <f t="shared" si="354"/>
        <v>18388.603357921187</v>
      </c>
      <c r="AD631" s="89" t="str">
        <f t="shared" si="355"/>
        <v/>
      </c>
      <c r="AE631" s="89">
        <f>'Data Raw'!C673</f>
        <v>18174.689999999999</v>
      </c>
      <c r="AF631" s="89"/>
      <c r="AG631" s="89">
        <f t="shared" si="326"/>
        <v>-341.86999999999898</v>
      </c>
      <c r="AH631" s="89">
        <f t="shared" si="327"/>
        <v>25.329047119073948</v>
      </c>
      <c r="AI631" s="109">
        <f t="shared" si="328"/>
        <v>1</v>
      </c>
      <c r="AJ631" s="109">
        <f t="shared" si="343"/>
        <v>44.647909985796709</v>
      </c>
      <c r="AK631" s="88"/>
      <c r="AL631" s="191" t="str">
        <f t="shared" si="344"/>
        <v/>
      </c>
      <c r="AM631" s="191">
        <f t="shared" si="345"/>
        <v>-341.86999999999898</v>
      </c>
      <c r="AN631" s="88"/>
      <c r="AO631" s="191"/>
      <c r="AP631" s="191">
        <f t="shared" si="329"/>
        <v>116875.09689999931</v>
      </c>
      <c r="AQ631" s="191">
        <f t="shared" si="352"/>
        <v>161.26349038173458</v>
      </c>
      <c r="AR631" s="191">
        <f t="shared" si="353"/>
        <v>-54.608489984518769</v>
      </c>
      <c r="AS631" s="250">
        <f t="shared" si="356"/>
        <v>0</v>
      </c>
      <c r="AT631" s="250">
        <f t="shared" si="357"/>
        <v>0</v>
      </c>
      <c r="AU631" s="250">
        <f t="shared" si="358"/>
        <v>0</v>
      </c>
      <c r="AV631" s="250">
        <f t="shared" si="359"/>
        <v>0</v>
      </c>
      <c r="AW631" s="250">
        <f t="shared" si="360"/>
        <v>0</v>
      </c>
      <c r="AX631" s="250">
        <f t="shared" si="361"/>
        <v>0</v>
      </c>
      <c r="AY631" s="89"/>
      <c r="AZ631" s="111"/>
      <c r="BA631" s="111"/>
      <c r="BB631" s="111"/>
      <c r="BC631" s="111"/>
      <c r="BD631" s="111"/>
      <c r="BE631" s="111"/>
      <c r="BF631" s="111"/>
      <c r="BG631" s="111"/>
      <c r="BH631" s="89"/>
      <c r="BI631" s="89"/>
      <c r="BJ631" s="89"/>
      <c r="BK631" s="89"/>
      <c r="BL631" s="89"/>
    </row>
    <row r="632" spans="1:64" x14ac:dyDescent="0.25">
      <c r="A632" s="86">
        <f t="shared" si="330"/>
        <v>631</v>
      </c>
      <c r="B632" s="113">
        <v>3.4778227303670006E-3</v>
      </c>
      <c r="C632" s="88"/>
      <c r="D632" s="88"/>
      <c r="E632" s="194">
        <f t="shared" si="333"/>
        <v>-5.9806614158160375E-2</v>
      </c>
      <c r="F632" s="89">
        <f t="shared" si="346"/>
        <v>-2.7628171697450174E-3</v>
      </c>
      <c r="G632" s="113">
        <v>0.10378103330807409</v>
      </c>
      <c r="H632" s="88"/>
      <c r="I632" s="84">
        <f t="shared" si="334"/>
        <v>17105.730767476281</v>
      </c>
      <c r="J632" s="84">
        <f t="shared" si="335"/>
        <v>17213.666757659408</v>
      </c>
      <c r="K632" s="84">
        <f t="shared" si="336"/>
        <v>17321.602747842535</v>
      </c>
      <c r="L632" s="84">
        <f t="shared" si="337"/>
        <v>17429.538738025662</v>
      </c>
      <c r="M632" s="108">
        <f>IF(T632&lt;&gt;0,(((G632+1)*('Data Raw'!$N$1007-'Data Raw'!$N$1008)/2+'Data Raw'!$N$1008)*'Data Raw'!$M$1010+'Data Raw'!$M$1009)*AE632+AE632)</f>
        <v>17537.474728208788</v>
      </c>
      <c r="N632" s="84">
        <f t="shared" si="338"/>
        <v>17645.410718391915</v>
      </c>
      <c r="O632" s="84">
        <f t="shared" si="339"/>
        <v>17753.346708575042</v>
      </c>
      <c r="P632" s="84">
        <f t="shared" si="340"/>
        <v>17861.282698758168</v>
      </c>
      <c r="Q632" s="84">
        <f t="shared" si="341"/>
        <v>17969.218688941295</v>
      </c>
      <c r="R632" s="166" t="str">
        <f t="shared" si="347"/>
        <v/>
      </c>
      <c r="S632" s="109">
        <f>'Data Raw'!E674</f>
        <v>17413.46</v>
      </c>
      <c r="T632" s="109">
        <f>'Data Raw'!G674</f>
        <v>17454.189999999999</v>
      </c>
      <c r="U632" s="109">
        <f>'Data Raw'!D674</f>
        <v>17631.04</v>
      </c>
      <c r="V632" s="166">
        <f t="shared" si="348"/>
        <v>1</v>
      </c>
      <c r="W632" s="89">
        <f t="shared" si="331"/>
        <v>83.284728208789602</v>
      </c>
      <c r="X632" s="89">
        <f t="shared" si="332"/>
        <v>6936.3459528119547</v>
      </c>
      <c r="Y632" s="89">
        <f t="shared" si="349"/>
        <v>202.32245034537615</v>
      </c>
      <c r="Z632" s="109">
        <f t="shared" si="342"/>
        <v>217.58000000000175</v>
      </c>
      <c r="AA632" s="89">
        <f t="shared" si="350"/>
        <v>271.30407887545613</v>
      </c>
      <c r="AB632" s="89">
        <f t="shared" si="351"/>
        <v>17346.100621781839</v>
      </c>
      <c r="AC632" s="89">
        <f t="shared" si="354"/>
        <v>17822.53937821816</v>
      </c>
      <c r="AD632" s="89">
        <f t="shared" si="355"/>
        <v>1</v>
      </c>
      <c r="AE632" s="89">
        <f>'Data Raw'!C674</f>
        <v>17584.32</v>
      </c>
      <c r="AF632" s="89"/>
      <c r="AG632" s="89">
        <f t="shared" si="326"/>
        <v>-130.13000000000102</v>
      </c>
      <c r="AH632" s="89">
        <f t="shared" si="327"/>
        <v>-46.845271791211417</v>
      </c>
      <c r="AI632" s="109">
        <f t="shared" si="328"/>
        <v>-1</v>
      </c>
      <c r="AJ632" s="109">
        <f t="shared" si="343"/>
        <v>50</v>
      </c>
      <c r="AK632" s="88"/>
      <c r="AL632" s="191">
        <f t="shared" si="344"/>
        <v>341.86999999999898</v>
      </c>
      <c r="AM632" s="191" t="str">
        <f t="shared" si="345"/>
        <v/>
      </c>
      <c r="AN632" s="88"/>
      <c r="AO632" s="191"/>
      <c r="AP632" s="191">
        <f t="shared" si="329"/>
        <v>16933.816900000264</v>
      </c>
      <c r="AQ632" s="191">
        <f t="shared" si="352"/>
        <v>157.80421367265308</v>
      </c>
      <c r="AR632" s="191">
        <f t="shared" si="353"/>
        <v>-44.518236672723077</v>
      </c>
      <c r="AS632" s="250">
        <f t="shared" si="356"/>
        <v>0</v>
      </c>
      <c r="AT632" s="250">
        <f t="shared" si="357"/>
        <v>0</v>
      </c>
      <c r="AU632" s="250">
        <f t="shared" si="358"/>
        <v>1</v>
      </c>
      <c r="AV632" s="250">
        <f t="shared" si="359"/>
        <v>0</v>
      </c>
      <c r="AW632" s="250">
        <f t="shared" si="360"/>
        <v>0</v>
      </c>
      <c r="AX632" s="250">
        <f t="shared" si="361"/>
        <v>0</v>
      </c>
      <c r="AY632" s="89"/>
      <c r="AZ632" s="111"/>
      <c r="BA632" s="111"/>
      <c r="BB632" s="111"/>
      <c r="BC632" s="111"/>
      <c r="BD632" s="111"/>
      <c r="BE632" s="111"/>
      <c r="BF632" s="111"/>
      <c r="BG632" s="111"/>
      <c r="BH632" s="89"/>
      <c r="BI632" s="89"/>
      <c r="BJ632" s="89"/>
      <c r="BK632" s="89"/>
      <c r="BL632" s="89"/>
    </row>
    <row r="633" spans="1:64" x14ac:dyDescent="0.25">
      <c r="A633" s="86">
        <f t="shared" si="330"/>
        <v>632</v>
      </c>
      <c r="B633" s="113">
        <v>2.3254704616788149E-2</v>
      </c>
      <c r="C633" s="88"/>
      <c r="D633" s="88"/>
      <c r="E633" s="194">
        <f t="shared" si="333"/>
        <v>1.9776881886421148E-2</v>
      </c>
      <c r="F633" s="89">
        <f t="shared" si="346"/>
        <v>4.5713983827872038E-4</v>
      </c>
      <c r="G633" s="113">
        <v>9.1995353177957984E-2</v>
      </c>
      <c r="H633" s="88"/>
      <c r="I633" s="84">
        <f t="shared" si="334"/>
        <v>17157.555586827388</v>
      </c>
      <c r="J633" s="84">
        <f t="shared" si="335"/>
        <v>17258.716812000072</v>
      </c>
      <c r="K633" s="84">
        <f t="shared" si="336"/>
        <v>17359.878037172763</v>
      </c>
      <c r="L633" s="84">
        <f t="shared" si="337"/>
        <v>17461.03926234545</v>
      </c>
      <c r="M633" s="108">
        <f>IF(T633&lt;&gt;0,(((G633+1)*('Data Raw'!$N$1007-'Data Raw'!$N$1008)/2+'Data Raw'!$N$1008)*'Data Raw'!$M$1010+'Data Raw'!$M$1009)*AE633+AE633)</f>
        <v>17562.200487518137</v>
      </c>
      <c r="N633" s="84">
        <f t="shared" si="338"/>
        <v>17663.361712690825</v>
      </c>
      <c r="O633" s="84">
        <f t="shared" si="339"/>
        <v>17764.522937863512</v>
      </c>
      <c r="P633" s="84">
        <f t="shared" si="340"/>
        <v>17865.684163036203</v>
      </c>
      <c r="Q633" s="84">
        <f t="shared" si="341"/>
        <v>17966.845388208887</v>
      </c>
      <c r="R633" s="166" t="str">
        <f t="shared" si="347"/>
        <v/>
      </c>
      <c r="S633" s="109">
        <f>'Data Raw'!E675</f>
        <v>17532.73</v>
      </c>
      <c r="T633" s="109">
        <f>'Data Raw'!G675</f>
        <v>17778.07</v>
      </c>
      <c r="U633" s="109">
        <f>'Data Raw'!D675</f>
        <v>17788.900000000001</v>
      </c>
      <c r="V633" s="166" t="str">
        <f t="shared" si="348"/>
        <v/>
      </c>
      <c r="W633" s="89">
        <f t="shared" si="331"/>
        <v>-215.86951248186233</v>
      </c>
      <c r="X633" s="89">
        <f t="shared" si="332"/>
        <v>46599.646419156918</v>
      </c>
      <c r="Y633" s="89">
        <f t="shared" si="349"/>
        <v>204.31274692829552</v>
      </c>
      <c r="Z633" s="109">
        <f t="shared" si="342"/>
        <v>256.17000000000189</v>
      </c>
      <c r="AA633" s="89">
        <f t="shared" si="350"/>
        <v>269.1420676075341</v>
      </c>
      <c r="AB633" s="89">
        <f t="shared" si="351"/>
        <v>17395.231532955862</v>
      </c>
      <c r="AC633" s="89">
        <f t="shared" si="354"/>
        <v>17856.448467044138</v>
      </c>
      <c r="AD633" s="89">
        <f t="shared" si="355"/>
        <v>1</v>
      </c>
      <c r="AE633" s="89">
        <f>'Data Raw'!C675</f>
        <v>17625.84</v>
      </c>
      <c r="AF633" s="89"/>
      <c r="AG633" s="89">
        <f t="shared" si="326"/>
        <v>152.22999999999956</v>
      </c>
      <c r="AH633" s="89">
        <f t="shared" si="327"/>
        <v>-63.639512481862766</v>
      </c>
      <c r="AI633" s="109">
        <f t="shared" si="328"/>
        <v>-1</v>
      </c>
      <c r="AJ633" s="109">
        <f t="shared" si="343"/>
        <v>50</v>
      </c>
      <c r="AK633" s="88"/>
      <c r="AL633" s="191" t="str">
        <f t="shared" si="344"/>
        <v/>
      </c>
      <c r="AM633" s="191">
        <f t="shared" si="345"/>
        <v>-152.22999999999956</v>
      </c>
      <c r="AN633" s="88"/>
      <c r="AO633" s="191"/>
      <c r="AP633" s="191">
        <f t="shared" si="329"/>
        <v>23173.972899999866</v>
      </c>
      <c r="AQ633" s="191">
        <f t="shared" si="352"/>
        <v>157.18485659791381</v>
      </c>
      <c r="AR633" s="191">
        <f t="shared" si="353"/>
        <v>-47.127890330381717</v>
      </c>
      <c r="AS633" s="250">
        <f t="shared" si="356"/>
        <v>0</v>
      </c>
      <c r="AT633" s="250">
        <f t="shared" si="357"/>
        <v>0</v>
      </c>
      <c r="AU633" s="250">
        <f t="shared" si="358"/>
        <v>0</v>
      </c>
      <c r="AV633" s="250">
        <f t="shared" si="359"/>
        <v>0</v>
      </c>
      <c r="AW633" s="250">
        <f t="shared" si="360"/>
        <v>1</v>
      </c>
      <c r="AX633" s="250">
        <f t="shared" si="361"/>
        <v>0</v>
      </c>
      <c r="AY633" s="89"/>
      <c r="AZ633" s="111"/>
      <c r="BA633" s="111"/>
      <c r="BB633" s="111"/>
      <c r="BC633" s="111"/>
      <c r="BD633" s="111"/>
      <c r="BE633" s="111"/>
      <c r="BF633" s="111"/>
      <c r="BG633" s="111"/>
      <c r="BH633" s="89"/>
      <c r="BI633" s="89"/>
      <c r="BJ633" s="89"/>
      <c r="BK633" s="89"/>
      <c r="BL633" s="89"/>
    </row>
    <row r="634" spans="1:64" x14ac:dyDescent="0.25">
      <c r="A634" s="86">
        <f t="shared" si="330"/>
        <v>633</v>
      </c>
      <c r="B634" s="113">
        <v>1.5458091409079222E-2</v>
      </c>
      <c r="C634" s="88"/>
      <c r="D634" s="88"/>
      <c r="E634" s="194">
        <f t="shared" si="333"/>
        <v>-7.7966132077089273E-3</v>
      </c>
      <c r="F634" s="89">
        <f t="shared" si="346"/>
        <v>-7.2196773971951503E-4</v>
      </c>
      <c r="G634" s="113">
        <v>0.12335164651978528</v>
      </c>
      <c r="H634" s="88"/>
      <c r="I634" s="84">
        <f t="shared" si="334"/>
        <v>17504.327490060867</v>
      </c>
      <c r="J634" s="84">
        <f t="shared" si="335"/>
        <v>17606.483863525013</v>
      </c>
      <c r="K634" s="84">
        <f t="shared" si="336"/>
        <v>17708.640236989162</v>
      </c>
      <c r="L634" s="84">
        <f t="shared" si="337"/>
        <v>17810.796610453308</v>
      </c>
      <c r="M634" s="108">
        <f>IF(T634&lt;&gt;0,(((G634+1)*('Data Raw'!$N$1007-'Data Raw'!$N$1008)/2+'Data Raw'!$N$1008)*'Data Raw'!$M$1010+'Data Raw'!$M$1009)*AE634+AE634)</f>
        <v>17912.952983917457</v>
      </c>
      <c r="N634" s="84">
        <f t="shared" si="338"/>
        <v>18015.109357381607</v>
      </c>
      <c r="O634" s="84">
        <f t="shared" si="339"/>
        <v>18117.265730845753</v>
      </c>
      <c r="P634" s="84">
        <f t="shared" si="340"/>
        <v>18219.422104309902</v>
      </c>
      <c r="Q634" s="84">
        <f t="shared" si="341"/>
        <v>18321.578477774048</v>
      </c>
      <c r="R634" s="166" t="str">
        <f t="shared" si="347"/>
        <v/>
      </c>
      <c r="S634" s="109">
        <f>'Data Raw'!E676</f>
        <v>17689.009999999998</v>
      </c>
      <c r="T634" s="109">
        <f>'Data Raw'!G676</f>
        <v>17733.89</v>
      </c>
      <c r="U634" s="109">
        <f>'Data Raw'!D676</f>
        <v>18057.62</v>
      </c>
      <c r="V634" s="166">
        <f t="shared" si="348"/>
        <v>1</v>
      </c>
      <c r="W634" s="89">
        <f t="shared" si="331"/>
        <v>179.06298391745804</v>
      </c>
      <c r="X634" s="89">
        <f t="shared" si="332"/>
        <v>32063.552209423837</v>
      </c>
      <c r="Y634" s="89">
        <f t="shared" si="349"/>
        <v>200.90002615150871</v>
      </c>
      <c r="Z634" s="109">
        <f t="shared" si="342"/>
        <v>368.61000000000058</v>
      </c>
      <c r="AA634" s="89">
        <f t="shared" si="350"/>
        <v>283.35177223502933</v>
      </c>
      <c r="AB634" s="89">
        <f t="shared" si="351"/>
        <v>17703.769242533595</v>
      </c>
      <c r="AC634" s="89">
        <f t="shared" si="354"/>
        <v>18161.310757466406</v>
      </c>
      <c r="AD634" s="89">
        <f t="shared" si="355"/>
        <v>1</v>
      </c>
      <c r="AE634" s="89">
        <f>'Data Raw'!C676</f>
        <v>17932.54</v>
      </c>
      <c r="AF634" s="89"/>
      <c r="AG634" s="89">
        <f t="shared" si="326"/>
        <v>-198.65000000000146</v>
      </c>
      <c r="AH634" s="89">
        <f t="shared" si="327"/>
        <v>-19.587016082543414</v>
      </c>
      <c r="AI634" s="109">
        <f t="shared" si="328"/>
        <v>-1</v>
      </c>
      <c r="AJ634" s="109">
        <f t="shared" si="343"/>
        <v>50</v>
      </c>
      <c r="AK634" s="88"/>
      <c r="AL634" s="191">
        <f t="shared" si="344"/>
        <v>152.22999999999956</v>
      </c>
      <c r="AM634" s="191" t="str">
        <f t="shared" si="345"/>
        <v/>
      </c>
      <c r="AN634" s="88"/>
      <c r="AO634" s="191"/>
      <c r="AP634" s="191">
        <f t="shared" si="329"/>
        <v>39461.822500000577</v>
      </c>
      <c r="AQ634" s="191">
        <f t="shared" si="352"/>
        <v>161.79209475370132</v>
      </c>
      <c r="AR634" s="191">
        <f t="shared" si="353"/>
        <v>-39.107931397807391</v>
      </c>
      <c r="AS634" s="250">
        <f t="shared" si="356"/>
        <v>0</v>
      </c>
      <c r="AT634" s="250">
        <f t="shared" si="357"/>
        <v>0</v>
      </c>
      <c r="AU634" s="250">
        <f t="shared" si="358"/>
        <v>1</v>
      </c>
      <c r="AV634" s="250">
        <f t="shared" si="359"/>
        <v>0</v>
      </c>
      <c r="AW634" s="250">
        <f t="shared" si="360"/>
        <v>0</v>
      </c>
      <c r="AX634" s="250">
        <f t="shared" si="361"/>
        <v>0</v>
      </c>
      <c r="AY634" s="89"/>
      <c r="AZ634" s="111"/>
      <c r="BA634" s="111"/>
      <c r="BB634" s="111"/>
      <c r="BC634" s="111"/>
      <c r="BD634" s="111"/>
      <c r="BE634" s="111"/>
      <c r="BF634" s="111"/>
      <c r="BG634" s="111"/>
      <c r="BH634" s="89"/>
      <c r="BI634" s="89"/>
      <c r="BJ634" s="89"/>
      <c r="BK634" s="89"/>
      <c r="BL634" s="89"/>
    </row>
    <row r="635" spans="1:64" x14ac:dyDescent="0.25">
      <c r="A635" s="86">
        <f t="shared" si="330"/>
        <v>634</v>
      </c>
      <c r="B635" s="113">
        <v>1.4378897746494155E-3</v>
      </c>
      <c r="C635" s="88"/>
      <c r="D635" s="88"/>
      <c r="E635" s="194">
        <f t="shared" si="333"/>
        <v>-1.4020201634429807E-2</v>
      </c>
      <c r="F635" s="89">
        <f t="shared" si="346"/>
        <v>-2.6217154389638424E-3</v>
      </c>
      <c r="G635" s="113">
        <v>9.7768543110670916E-2</v>
      </c>
      <c r="H635" s="88"/>
      <c r="I635" s="84">
        <f t="shared" si="334"/>
        <v>17278.784952000231</v>
      </c>
      <c r="J635" s="84">
        <f t="shared" si="335"/>
        <v>17379.23496507599</v>
      </c>
      <c r="K635" s="84">
        <f t="shared" si="336"/>
        <v>17479.684978151741</v>
      </c>
      <c r="L635" s="84">
        <f t="shared" si="337"/>
        <v>17580.134991227496</v>
      </c>
      <c r="M635" s="108">
        <f>IF(T635&lt;&gt;0,(((G635+1)*('Data Raw'!$N$1007-'Data Raw'!$N$1008)/2+'Data Raw'!$N$1008)*'Data Raw'!$M$1010+'Data Raw'!$M$1009)*AE635+AE635)</f>
        <v>17680.585004303251</v>
      </c>
      <c r="N635" s="84">
        <f t="shared" si="338"/>
        <v>17781.035017379007</v>
      </c>
      <c r="O635" s="84">
        <f t="shared" si="339"/>
        <v>17881.485030454762</v>
      </c>
      <c r="P635" s="84">
        <f t="shared" si="340"/>
        <v>17981.935043530513</v>
      </c>
      <c r="Q635" s="84">
        <f t="shared" si="341"/>
        <v>18082.385056606272</v>
      </c>
      <c r="R635" s="166" t="str">
        <f t="shared" si="347"/>
        <v/>
      </c>
      <c r="S635" s="109">
        <f>'Data Raw'!E677</f>
        <v>17650.490000000002</v>
      </c>
      <c r="T635" s="109">
        <f>'Data Raw'!G677</f>
        <v>17734.599999999999</v>
      </c>
      <c r="U635" s="109">
        <f>'Data Raw'!D677</f>
        <v>17796.86</v>
      </c>
      <c r="V635" s="166">
        <f t="shared" si="348"/>
        <v>1</v>
      </c>
      <c r="W635" s="89">
        <f t="shared" si="331"/>
        <v>-54.014995696747064</v>
      </c>
      <c r="X635" s="89">
        <f t="shared" si="332"/>
        <v>2917.6197601196041</v>
      </c>
      <c r="Y635" s="89">
        <f t="shared" si="349"/>
        <v>187.11438167456402</v>
      </c>
      <c r="Z635" s="109">
        <f t="shared" si="342"/>
        <v>146.36999999999898</v>
      </c>
      <c r="AA635" s="89">
        <f t="shared" si="350"/>
        <v>263.78294763002498</v>
      </c>
      <c r="AB635" s="89">
        <f t="shared" si="351"/>
        <v>17495.550993600227</v>
      </c>
      <c r="AC635" s="89">
        <f t="shared" si="354"/>
        <v>17977.249006399776</v>
      </c>
      <c r="AD635" s="89">
        <f t="shared" si="355"/>
        <v>1</v>
      </c>
      <c r="AE635" s="89">
        <f>'Data Raw'!C677</f>
        <v>17736.400000000001</v>
      </c>
      <c r="AF635" s="89"/>
      <c r="AG635" s="89">
        <f t="shared" si="326"/>
        <v>-1.8000000000029104</v>
      </c>
      <c r="AH635" s="89">
        <f t="shared" si="327"/>
        <v>-55.814995696749975</v>
      </c>
      <c r="AI635" s="109">
        <f t="shared" si="328"/>
        <v>-1</v>
      </c>
      <c r="AJ635" s="109">
        <f t="shared" si="343"/>
        <v>50</v>
      </c>
      <c r="AK635" s="88"/>
      <c r="AL635" s="191">
        <f t="shared" si="344"/>
        <v>198.65000000000146</v>
      </c>
      <c r="AM635" s="191" t="str">
        <f t="shared" si="345"/>
        <v/>
      </c>
      <c r="AN635" s="88"/>
      <c r="AO635" s="191"/>
      <c r="AP635" s="191">
        <f t="shared" si="329"/>
        <v>3.2400000000104772</v>
      </c>
      <c r="AQ635" s="191">
        <f t="shared" si="352"/>
        <v>144.01519533662372</v>
      </c>
      <c r="AR635" s="191">
        <f t="shared" si="353"/>
        <v>-43.099186337940296</v>
      </c>
      <c r="AS635" s="250">
        <f t="shared" si="356"/>
        <v>0</v>
      </c>
      <c r="AT635" s="250">
        <f t="shared" si="357"/>
        <v>0</v>
      </c>
      <c r="AU635" s="250">
        <f t="shared" si="358"/>
        <v>0</v>
      </c>
      <c r="AV635" s="250">
        <f t="shared" si="359"/>
        <v>1</v>
      </c>
      <c r="AW635" s="250">
        <f t="shared" si="360"/>
        <v>0</v>
      </c>
      <c r="AX635" s="250">
        <f t="shared" si="361"/>
        <v>0</v>
      </c>
      <c r="AY635" s="89"/>
      <c r="AZ635" s="111"/>
      <c r="BA635" s="111"/>
      <c r="BB635" s="111"/>
      <c r="BC635" s="111"/>
      <c r="BD635" s="111"/>
      <c r="BE635" s="111"/>
      <c r="BF635" s="111"/>
      <c r="BG635" s="111"/>
      <c r="BH635" s="89"/>
      <c r="BI635" s="89"/>
      <c r="BJ635" s="89"/>
      <c r="BK635" s="89"/>
      <c r="BL635" s="89"/>
    </row>
    <row r="636" spans="1:64" x14ac:dyDescent="0.25">
      <c r="A636" s="86">
        <f t="shared" si="330"/>
        <v>635</v>
      </c>
      <c r="B636" s="113">
        <v>3.754946113383175E-2</v>
      </c>
      <c r="C636" s="88"/>
      <c r="D636" s="88"/>
      <c r="E636" s="194">
        <f t="shared" si="333"/>
        <v>3.6111571359182332E-2</v>
      </c>
      <c r="F636" s="89">
        <f t="shared" si="346"/>
        <v>2.9116112464856111E-3</v>
      </c>
      <c r="G636" s="113">
        <v>0.10571005787800693</v>
      </c>
      <c r="H636" s="88"/>
      <c r="I636" s="84">
        <f t="shared" si="334"/>
        <v>17261.460033066309</v>
      </c>
      <c r="J636" s="84">
        <f t="shared" si="335"/>
        <v>17355.017223903593</v>
      </c>
      <c r="K636" s="84">
        <f t="shared" si="336"/>
        <v>17448.574414740873</v>
      </c>
      <c r="L636" s="84">
        <f t="shared" si="337"/>
        <v>17542.131605578157</v>
      </c>
      <c r="M636" s="108">
        <f>IF(T636&lt;&gt;0,(((G636+1)*('Data Raw'!$N$1007-'Data Raw'!$N$1008)/2+'Data Raw'!$N$1008)*'Data Raw'!$M$1010+'Data Raw'!$M$1009)*AE636+AE636)</f>
        <v>17635.688796415438</v>
      </c>
      <c r="N636" s="84">
        <f t="shared" si="338"/>
        <v>17729.245987252718</v>
      </c>
      <c r="O636" s="84">
        <f t="shared" si="339"/>
        <v>17822.803178090002</v>
      </c>
      <c r="P636" s="84">
        <f t="shared" si="340"/>
        <v>17916.360368927282</v>
      </c>
      <c r="Q636" s="84">
        <f t="shared" si="341"/>
        <v>18009.917559764566</v>
      </c>
      <c r="R636" s="166" t="str">
        <f t="shared" si="347"/>
        <v/>
      </c>
      <c r="S636" s="109">
        <f>'Data Raw'!E678</f>
        <v>17577.310000000001</v>
      </c>
      <c r="T636" s="109">
        <f>'Data Raw'!G678</f>
        <v>17910.84</v>
      </c>
      <c r="U636" s="109">
        <f>'Data Raw'!D678</f>
        <v>17927.36</v>
      </c>
      <c r="V636" s="166" t="str">
        <f t="shared" si="348"/>
        <v/>
      </c>
      <c r="W636" s="89">
        <f t="shared" si="331"/>
        <v>-275.15120358456261</v>
      </c>
      <c r="X636" s="89">
        <f t="shared" si="332"/>
        <v>75708.184834033425</v>
      </c>
      <c r="Y636" s="89">
        <f t="shared" si="349"/>
        <v>202.05336487839045</v>
      </c>
      <c r="Z636" s="109">
        <f t="shared" si="342"/>
        <v>350.04999999999927</v>
      </c>
      <c r="AA636" s="89">
        <f t="shared" si="350"/>
        <v>276.10681225430699</v>
      </c>
      <c r="AB636" s="89">
        <f t="shared" si="351"/>
        <v>17455.834494514478</v>
      </c>
      <c r="AC636" s="89">
        <f t="shared" si="354"/>
        <v>17904.26550548552</v>
      </c>
      <c r="AD636" s="89" t="str">
        <f t="shared" si="355"/>
        <v/>
      </c>
      <c r="AE636" s="89">
        <f>'Data Raw'!C678</f>
        <v>17680.05</v>
      </c>
      <c r="AF636" s="89"/>
      <c r="AG636" s="89">
        <f t="shared" si="326"/>
        <v>230.79000000000087</v>
      </c>
      <c r="AH636" s="89">
        <f t="shared" si="327"/>
        <v>-44.361203584561736</v>
      </c>
      <c r="AI636" s="109">
        <f t="shared" si="328"/>
        <v>-1</v>
      </c>
      <c r="AJ636" s="109">
        <f t="shared" si="343"/>
        <v>46.778595418641004</v>
      </c>
      <c r="AK636" s="88"/>
      <c r="AL636" s="191" t="str">
        <f t="shared" si="344"/>
        <v/>
      </c>
      <c r="AM636" s="191">
        <f t="shared" si="345"/>
        <v>-230.79000000000087</v>
      </c>
      <c r="AN636" s="88"/>
      <c r="AO636" s="191"/>
      <c r="AP636" s="191">
        <f t="shared" si="329"/>
        <v>53264.024100000403</v>
      </c>
      <c r="AQ636" s="191">
        <f t="shared" si="352"/>
        <v>153.65684029922119</v>
      </c>
      <c r="AR636" s="191">
        <f t="shared" si="353"/>
        <v>-48.396524579169267</v>
      </c>
      <c r="AS636" s="250">
        <f t="shared" si="356"/>
        <v>0</v>
      </c>
      <c r="AT636" s="250">
        <f t="shared" si="357"/>
        <v>0</v>
      </c>
      <c r="AU636" s="250">
        <f t="shared" si="358"/>
        <v>0</v>
      </c>
      <c r="AV636" s="250">
        <f t="shared" si="359"/>
        <v>0</v>
      </c>
      <c r="AW636" s="250">
        <f t="shared" si="360"/>
        <v>1</v>
      </c>
      <c r="AX636" s="250">
        <f t="shared" si="361"/>
        <v>0</v>
      </c>
      <c r="AY636" s="89"/>
      <c r="AZ636" s="111"/>
      <c r="BA636" s="111"/>
      <c r="BB636" s="111"/>
      <c r="BC636" s="111"/>
      <c r="BD636" s="111"/>
      <c r="BE636" s="111"/>
      <c r="BF636" s="111"/>
      <c r="BG636" s="111"/>
      <c r="BH636" s="89"/>
      <c r="BI636" s="89"/>
      <c r="BJ636" s="89"/>
      <c r="BK636" s="89"/>
      <c r="BL636" s="89"/>
    </row>
    <row r="637" spans="1:64" x14ac:dyDescent="0.25">
      <c r="A637" s="86">
        <f t="shared" si="330"/>
        <v>636</v>
      </c>
      <c r="B637" s="113">
        <v>2.4476634038436879E-2</v>
      </c>
      <c r="C637" s="88"/>
      <c r="D637" s="88"/>
      <c r="E637" s="194">
        <f t="shared" si="333"/>
        <v>-1.3072827095394871E-2</v>
      </c>
      <c r="F637" s="89">
        <f t="shared" si="346"/>
        <v>6.2812005478839932E-4</v>
      </c>
      <c r="G637" s="113">
        <v>0.14463873811548109</v>
      </c>
      <c r="H637" s="88"/>
      <c r="I637" s="84">
        <f t="shared" si="334"/>
        <v>17378.615014830451</v>
      </c>
      <c r="J637" s="84">
        <f t="shared" si="335"/>
        <v>17479.641697269646</v>
      </c>
      <c r="K637" s="84">
        <f t="shared" si="336"/>
        <v>17580.668379708841</v>
      </c>
      <c r="L637" s="84">
        <f t="shared" si="337"/>
        <v>17681.695062148036</v>
      </c>
      <c r="M637" s="108">
        <f>IF(T637&lt;&gt;0,(((G637+1)*('Data Raw'!$N$1007-'Data Raw'!$N$1008)/2+'Data Raw'!$N$1008)*'Data Raw'!$M$1010+'Data Raw'!$M$1009)*AE637+AE637)</f>
        <v>17782.72174458723</v>
      </c>
      <c r="N637" s="84">
        <f t="shared" si="338"/>
        <v>17883.748427026425</v>
      </c>
      <c r="O637" s="84">
        <f t="shared" si="339"/>
        <v>17984.77510946562</v>
      </c>
      <c r="P637" s="84">
        <f t="shared" si="340"/>
        <v>18085.801791904814</v>
      </c>
      <c r="Q637" s="84">
        <f t="shared" si="341"/>
        <v>18186.828474344009</v>
      </c>
      <c r="R637" s="166" t="str">
        <f t="shared" si="347"/>
        <v/>
      </c>
      <c r="S637" s="109">
        <f>'Data Raw'!E679</f>
        <v>17545.61</v>
      </c>
      <c r="T637" s="109">
        <f>'Data Raw'!G679</f>
        <v>17559.419999999998</v>
      </c>
      <c r="U637" s="109">
        <f>'Data Raw'!D679</f>
        <v>17771.75</v>
      </c>
      <c r="V637" s="166" t="str">
        <f t="shared" si="348"/>
        <v/>
      </c>
      <c r="W637" s="89">
        <f t="shared" si="331"/>
        <v>223.30174458723195</v>
      </c>
      <c r="X637" s="89">
        <f t="shared" si="332"/>
        <v>49863.669135701377</v>
      </c>
      <c r="Y637" s="89">
        <f t="shared" si="349"/>
        <v>205.22358632469312</v>
      </c>
      <c r="Z637" s="109">
        <f t="shared" si="342"/>
        <v>226.13999999999942</v>
      </c>
      <c r="AA637" s="89">
        <f t="shared" si="350"/>
        <v>268.96869621797737</v>
      </c>
      <c r="AB637" s="89">
        <f t="shared" si="351"/>
        <v>17537.05920958384</v>
      </c>
      <c r="AC637" s="89">
        <f t="shared" si="354"/>
        <v>18006.44079041616</v>
      </c>
      <c r="AD637" s="89">
        <f t="shared" si="355"/>
        <v>1</v>
      </c>
      <c r="AE637" s="89">
        <f>'Data Raw'!C679</f>
        <v>17771.75</v>
      </c>
      <c r="AF637" s="89"/>
      <c r="AG637" s="89">
        <f t="shared" si="326"/>
        <v>-212.33000000000175</v>
      </c>
      <c r="AH637" s="89">
        <f t="shared" si="327"/>
        <v>10.971744587230205</v>
      </c>
      <c r="AI637" s="109">
        <f t="shared" si="328"/>
        <v>1</v>
      </c>
      <c r="AJ637" s="109">
        <f t="shared" si="343"/>
        <v>50</v>
      </c>
      <c r="AK637" s="88"/>
      <c r="AL637" s="191" t="str">
        <f t="shared" si="344"/>
        <v/>
      </c>
      <c r="AM637" s="191">
        <f t="shared" si="345"/>
        <v>-212.33000000000175</v>
      </c>
      <c r="AN637" s="88"/>
      <c r="AO637" s="191"/>
      <c r="AP637" s="191">
        <f t="shared" si="329"/>
        <v>45084.02890000074</v>
      </c>
      <c r="AQ637" s="191">
        <f t="shared" si="352"/>
        <v>160.17608026597458</v>
      </c>
      <c r="AR637" s="191">
        <f t="shared" si="353"/>
        <v>-45.04750605871854</v>
      </c>
      <c r="AS637" s="250">
        <f t="shared" si="356"/>
        <v>0</v>
      </c>
      <c r="AT637" s="250">
        <f t="shared" si="357"/>
        <v>1</v>
      </c>
      <c r="AU637" s="250">
        <f t="shared" si="358"/>
        <v>0</v>
      </c>
      <c r="AV637" s="250">
        <f t="shared" si="359"/>
        <v>0</v>
      </c>
      <c r="AW637" s="250">
        <f t="shared" si="360"/>
        <v>0</v>
      </c>
      <c r="AX637" s="250">
        <f t="shared" si="361"/>
        <v>0</v>
      </c>
      <c r="AY637" s="89"/>
      <c r="AZ637" s="111"/>
      <c r="BA637" s="111"/>
      <c r="BB637" s="111"/>
      <c r="BC637" s="111"/>
      <c r="BD637" s="111"/>
      <c r="BE637" s="111"/>
      <c r="BF637" s="111"/>
      <c r="BG637" s="111"/>
      <c r="BH637" s="89"/>
      <c r="BI637" s="89"/>
      <c r="BJ637" s="89"/>
      <c r="BK637" s="89"/>
      <c r="BL637" s="89"/>
    </row>
    <row r="638" spans="1:64" x14ac:dyDescent="0.25">
      <c r="A638" s="86">
        <f t="shared" si="330"/>
        <v>637</v>
      </c>
      <c r="B638" s="113">
        <v>6.9983370638189747E-3</v>
      </c>
      <c r="C638" s="88"/>
      <c r="D638" s="88"/>
      <c r="E638" s="194">
        <f t="shared" si="333"/>
        <v>-1.7478296974617905E-2</v>
      </c>
      <c r="F638" s="89">
        <f t="shared" si="346"/>
        <v>-1.9585109494125014E-3</v>
      </c>
      <c r="G638" s="113">
        <v>0.11322154986056128</v>
      </c>
      <c r="H638" s="88"/>
      <c r="I638" s="84">
        <f t="shared" si="334"/>
        <v>17233.382302879483</v>
      </c>
      <c r="J638" s="84">
        <f t="shared" si="335"/>
        <v>17335.994096041832</v>
      </c>
      <c r="K638" s="84">
        <f t="shared" si="336"/>
        <v>17438.605889204176</v>
      </c>
      <c r="L638" s="84">
        <f t="shared" si="337"/>
        <v>17541.217682366525</v>
      </c>
      <c r="M638" s="108">
        <f>IF(T638&lt;&gt;0,(((G638+1)*('Data Raw'!$N$1007-'Data Raw'!$N$1008)/2+'Data Raw'!$N$1008)*'Data Raw'!$M$1010+'Data Raw'!$M$1009)*AE638+AE638)</f>
        <v>17643.82947552887</v>
      </c>
      <c r="N638" s="84">
        <f t="shared" si="338"/>
        <v>17746.441268691215</v>
      </c>
      <c r="O638" s="84">
        <f t="shared" si="339"/>
        <v>17849.053061853563</v>
      </c>
      <c r="P638" s="84">
        <f t="shared" si="340"/>
        <v>17951.664855015908</v>
      </c>
      <c r="Q638" s="84">
        <f t="shared" si="341"/>
        <v>18054.276648178256</v>
      </c>
      <c r="R638" s="166" t="str">
        <f t="shared" si="347"/>
        <v/>
      </c>
      <c r="S638" s="109">
        <f>'Data Raw'!E680</f>
        <v>17358.240000000002</v>
      </c>
      <c r="T638" s="109">
        <f>'Data Raw'!G680</f>
        <v>17525.060000000001</v>
      </c>
      <c r="U638" s="109">
        <f>'Data Raw'!D680</f>
        <v>17677.52</v>
      </c>
      <c r="V638" s="166">
        <f t="shared" si="348"/>
        <v>1</v>
      </c>
      <c r="W638" s="89">
        <f t="shared" si="331"/>
        <v>118.7694755288685</v>
      </c>
      <c r="X638" s="89">
        <f t="shared" si="332"/>
        <v>14106.188317402493</v>
      </c>
      <c r="Y638" s="89">
        <f t="shared" si="349"/>
        <v>195.23118552892808</v>
      </c>
      <c r="Z638" s="109">
        <f t="shared" si="342"/>
        <v>319.27999999999884</v>
      </c>
      <c r="AA638" s="89">
        <f t="shared" si="350"/>
        <v>276.15602532969473</v>
      </c>
      <c r="AB638" s="89">
        <f t="shared" si="351"/>
        <v>17448.89660821472</v>
      </c>
      <c r="AC638" s="89">
        <f t="shared" si="354"/>
        <v>17906.143391785281</v>
      </c>
      <c r="AD638" s="89">
        <f t="shared" si="355"/>
        <v>1</v>
      </c>
      <c r="AE638" s="89">
        <f>'Data Raw'!C680</f>
        <v>17677.52</v>
      </c>
      <c r="AF638" s="89"/>
      <c r="AG638" s="89">
        <f t="shared" si="326"/>
        <v>-152.45999999999913</v>
      </c>
      <c r="AH638" s="89">
        <f t="shared" si="327"/>
        <v>-33.69052447113063</v>
      </c>
      <c r="AI638" s="109">
        <f t="shared" si="328"/>
        <v>-1</v>
      </c>
      <c r="AJ638" s="109">
        <f t="shared" si="343"/>
        <v>50</v>
      </c>
      <c r="AK638" s="88"/>
      <c r="AL638" s="191">
        <f t="shared" si="344"/>
        <v>212.33000000000175</v>
      </c>
      <c r="AM638" s="191" t="str">
        <f t="shared" si="345"/>
        <v/>
      </c>
      <c r="AN638" s="88"/>
      <c r="AO638" s="191"/>
      <c r="AP638" s="191">
        <f t="shared" si="329"/>
        <v>23244.051599999733</v>
      </c>
      <c r="AQ638" s="191">
        <f t="shared" si="352"/>
        <v>159.31873801419954</v>
      </c>
      <c r="AR638" s="191">
        <f t="shared" si="353"/>
        <v>-35.912447514728541</v>
      </c>
      <c r="AS638" s="250">
        <f t="shared" si="356"/>
        <v>0</v>
      </c>
      <c r="AT638" s="250">
        <f t="shared" si="357"/>
        <v>0</v>
      </c>
      <c r="AU638" s="250">
        <f t="shared" si="358"/>
        <v>1</v>
      </c>
      <c r="AV638" s="250">
        <f t="shared" si="359"/>
        <v>0</v>
      </c>
      <c r="AW638" s="250">
        <f t="shared" si="360"/>
        <v>0</v>
      </c>
      <c r="AX638" s="250">
        <f t="shared" si="361"/>
        <v>0</v>
      </c>
      <c r="AY638" s="89"/>
      <c r="AZ638" s="111"/>
      <c r="BA638" s="111"/>
      <c r="BB638" s="111"/>
      <c r="BC638" s="111"/>
      <c r="BD638" s="111"/>
      <c r="BE638" s="111"/>
      <c r="BF638" s="111"/>
      <c r="BG638" s="111"/>
      <c r="BH638" s="89"/>
      <c r="BI638" s="89"/>
      <c r="BJ638" s="89"/>
      <c r="BK638" s="89"/>
      <c r="BL638" s="89"/>
    </row>
    <row r="639" spans="1:64" x14ac:dyDescent="0.25">
      <c r="A639" s="86">
        <f t="shared" si="330"/>
        <v>638</v>
      </c>
      <c r="B639" s="113">
        <v>8.4767594222537723E-3</v>
      </c>
      <c r="C639" s="88"/>
      <c r="D639" s="88"/>
      <c r="E639" s="194">
        <f t="shared" si="333"/>
        <v>1.4784223584347975E-3</v>
      </c>
      <c r="F639" s="89">
        <f t="shared" si="346"/>
        <v>-1.4675204768628872E-3</v>
      </c>
      <c r="G639" s="113">
        <v>9.6043497706338729E-2</v>
      </c>
      <c r="H639" s="88"/>
      <c r="I639" s="84">
        <f t="shared" si="334"/>
        <v>17093.38576994673</v>
      </c>
      <c r="J639" s="84">
        <f t="shared" si="335"/>
        <v>17191.001362711191</v>
      </c>
      <c r="K639" s="84">
        <f t="shared" si="336"/>
        <v>17288.616955475656</v>
      </c>
      <c r="L639" s="84">
        <f t="shared" si="337"/>
        <v>17386.232548240117</v>
      </c>
      <c r="M639" s="108">
        <f>IF(T639&lt;&gt;0,(((G639+1)*('Data Raw'!$N$1007-'Data Raw'!$N$1008)/2+'Data Raw'!$N$1008)*'Data Raw'!$M$1010+'Data Raw'!$M$1009)*AE639+AE639)</f>
        <v>17483.848141004582</v>
      </c>
      <c r="N639" s="84">
        <f t="shared" si="338"/>
        <v>17581.463733769047</v>
      </c>
      <c r="O639" s="84">
        <f t="shared" si="339"/>
        <v>17679.079326533509</v>
      </c>
      <c r="P639" s="84">
        <f t="shared" si="340"/>
        <v>17776.694919297974</v>
      </c>
      <c r="Q639" s="84">
        <f t="shared" si="341"/>
        <v>17874.310512062435</v>
      </c>
      <c r="R639" s="166" t="str">
        <f t="shared" si="347"/>
        <v/>
      </c>
      <c r="S639" s="109">
        <f>'Data Raw'!E681</f>
        <v>17303.82</v>
      </c>
      <c r="T639" s="109">
        <f>'Data Raw'!G681</f>
        <v>17354.14</v>
      </c>
      <c r="U639" s="109">
        <f>'Data Raw'!D681</f>
        <v>17541.48</v>
      </c>
      <c r="V639" s="166">
        <f t="shared" si="348"/>
        <v>1</v>
      </c>
      <c r="W639" s="89">
        <f t="shared" si="331"/>
        <v>129.70814100458301</v>
      </c>
      <c r="X639" s="89">
        <f t="shared" si="332"/>
        <v>16824.20184286479</v>
      </c>
      <c r="Y639" s="89">
        <f t="shared" si="349"/>
        <v>187.27958345786092</v>
      </c>
      <c r="Z639" s="109">
        <f t="shared" si="342"/>
        <v>237.65999999999985</v>
      </c>
      <c r="AA639" s="89">
        <f t="shared" si="350"/>
        <v>270.65659313973833</v>
      </c>
      <c r="AB639" s="89">
        <f t="shared" si="351"/>
        <v>17306.747378469758</v>
      </c>
      <c r="AC639" s="89">
        <f t="shared" si="354"/>
        <v>17776.212621530241</v>
      </c>
      <c r="AD639" s="89">
        <f t="shared" si="355"/>
        <v>1</v>
      </c>
      <c r="AE639" s="89">
        <f>'Data Raw'!C681</f>
        <v>17541.48</v>
      </c>
      <c r="AF639" s="89"/>
      <c r="AG639" s="89">
        <f t="shared" si="326"/>
        <v>-187.34000000000015</v>
      </c>
      <c r="AH639" s="89">
        <f t="shared" si="327"/>
        <v>-57.631858995417133</v>
      </c>
      <c r="AI639" s="109">
        <f t="shared" si="328"/>
        <v>-1</v>
      </c>
      <c r="AJ639" s="109">
        <f t="shared" si="343"/>
        <v>48.80779638223202</v>
      </c>
      <c r="AK639" s="88"/>
      <c r="AL639" s="191">
        <f t="shared" si="344"/>
        <v>152.45999999999913</v>
      </c>
      <c r="AM639" s="191" t="str">
        <f t="shared" si="345"/>
        <v/>
      </c>
      <c r="AN639" s="88"/>
      <c r="AO639" s="191"/>
      <c r="AP639" s="191">
        <f t="shared" si="329"/>
        <v>35096.275600000052</v>
      </c>
      <c r="AQ639" s="191">
        <f t="shared" si="352"/>
        <v>162.43221156817737</v>
      </c>
      <c r="AR639" s="191">
        <f t="shared" si="353"/>
        <v>-24.847371889683558</v>
      </c>
      <c r="AS639" s="250">
        <f t="shared" si="356"/>
        <v>0</v>
      </c>
      <c r="AT639" s="250">
        <f t="shared" si="357"/>
        <v>0</v>
      </c>
      <c r="AU639" s="250">
        <f t="shared" si="358"/>
        <v>1</v>
      </c>
      <c r="AV639" s="250">
        <f t="shared" si="359"/>
        <v>0</v>
      </c>
      <c r="AW639" s="250">
        <f t="shared" si="360"/>
        <v>0</v>
      </c>
      <c r="AX639" s="250">
        <f t="shared" si="361"/>
        <v>0</v>
      </c>
      <c r="AY639" s="89"/>
      <c r="AZ639" s="111"/>
      <c r="BA639" s="111"/>
      <c r="BB639" s="111"/>
      <c r="BC639" s="111"/>
      <c r="BD639" s="111"/>
      <c r="BE639" s="111"/>
      <c r="BF639" s="111"/>
      <c r="BG639" s="111"/>
      <c r="BH639" s="89"/>
      <c r="BI639" s="89"/>
      <c r="BJ639" s="89"/>
      <c r="BK639" s="89"/>
      <c r="BL639" s="89"/>
    </row>
    <row r="640" spans="1:64" x14ac:dyDescent="0.25">
      <c r="A640" s="86">
        <f t="shared" si="330"/>
        <v>639</v>
      </c>
      <c r="B640" s="113">
        <v>4.1375394310183361E-2</v>
      </c>
      <c r="C640" s="88"/>
      <c r="D640" s="88"/>
      <c r="E640" s="194">
        <f t="shared" si="333"/>
        <v>3.2898634887929587E-2</v>
      </c>
      <c r="F640" s="89">
        <f t="shared" si="346"/>
        <v>3.4419302895360377E-3</v>
      </c>
      <c r="G640" s="113">
        <v>7.8095764939086279E-2</v>
      </c>
      <c r="H640" s="88"/>
      <c r="I640" s="84">
        <f t="shared" si="334"/>
        <v>16902.466221953349</v>
      </c>
      <c r="J640" s="84">
        <f t="shared" si="335"/>
        <v>16996.106013682282</v>
      </c>
      <c r="K640" s="84">
        <f t="shared" si="336"/>
        <v>17089.74580541121</v>
      </c>
      <c r="L640" s="84">
        <f t="shared" si="337"/>
        <v>17183.385597140143</v>
      </c>
      <c r="M640" s="108">
        <f>IF(T640&lt;&gt;0,(((G640+1)*('Data Raw'!$N$1007-'Data Raw'!$N$1008)/2+'Data Raw'!$N$1008)*'Data Raw'!$M$1010+'Data Raw'!$M$1009)*AE640+AE640)</f>
        <v>17277.025388869071</v>
      </c>
      <c r="N640" s="84">
        <f t="shared" si="338"/>
        <v>17370.665180598</v>
      </c>
      <c r="O640" s="84">
        <f t="shared" si="339"/>
        <v>17464.304972326932</v>
      </c>
      <c r="P640" s="84">
        <f t="shared" si="340"/>
        <v>17557.944764055861</v>
      </c>
      <c r="Q640" s="84">
        <f t="shared" si="341"/>
        <v>17651.584555784793</v>
      </c>
      <c r="R640" s="166" t="str">
        <f t="shared" si="347"/>
        <v/>
      </c>
      <c r="S640" s="109">
        <f>'Data Raw'!E682</f>
        <v>16881.98</v>
      </c>
      <c r="T640" s="109">
        <f>'Data Raw'!G682</f>
        <v>16993.439999999999</v>
      </c>
      <c r="U640" s="109">
        <f>'Data Raw'!D682</f>
        <v>17359.080000000002</v>
      </c>
      <c r="V640" s="166">
        <f t="shared" si="348"/>
        <v>1</v>
      </c>
      <c r="W640" s="89">
        <f t="shared" si="331"/>
        <v>283.58538886907263</v>
      </c>
      <c r="X640" s="89">
        <f t="shared" si="332"/>
        <v>80420.672780023146</v>
      </c>
      <c r="Y640" s="89">
        <f t="shared" si="349"/>
        <v>203.84256076720533</v>
      </c>
      <c r="Z640" s="109">
        <f t="shared" si="342"/>
        <v>477.10000000000218</v>
      </c>
      <c r="AA640" s="89">
        <f t="shared" si="350"/>
        <v>300.14850840549036</v>
      </c>
      <c r="AB640" s="89">
        <f t="shared" si="351"/>
        <v>17129.021895831225</v>
      </c>
      <c r="AC640" s="89">
        <f t="shared" si="354"/>
        <v>17589.138104168778</v>
      </c>
      <c r="AD640" s="89" t="str">
        <f t="shared" si="355"/>
        <v/>
      </c>
      <c r="AE640" s="89">
        <f>'Data Raw'!C682</f>
        <v>17359.080000000002</v>
      </c>
      <c r="AF640" s="89"/>
      <c r="AG640" s="89">
        <f t="shared" si="326"/>
        <v>-365.64000000000306</v>
      </c>
      <c r="AH640" s="89">
        <f t="shared" si="327"/>
        <v>-82.054611130930425</v>
      </c>
      <c r="AI640" s="109">
        <f t="shared" si="328"/>
        <v>-1</v>
      </c>
      <c r="AJ640" s="109">
        <f t="shared" si="343"/>
        <v>46.819895864465231</v>
      </c>
      <c r="AK640" s="88"/>
      <c r="AL640" s="191">
        <f t="shared" si="344"/>
        <v>187.34000000000015</v>
      </c>
      <c r="AM640" s="191" t="str">
        <f t="shared" si="345"/>
        <v/>
      </c>
      <c r="AN640" s="88"/>
      <c r="AO640" s="191"/>
      <c r="AP640" s="191">
        <f t="shared" si="329"/>
        <v>133692.60960000224</v>
      </c>
      <c r="AQ640" s="191">
        <f t="shared" si="352"/>
        <v>185.01085472726911</v>
      </c>
      <c r="AR640" s="191">
        <f t="shared" si="353"/>
        <v>-18.831706039936222</v>
      </c>
      <c r="AS640" s="250">
        <f t="shared" si="356"/>
        <v>1</v>
      </c>
      <c r="AT640" s="250">
        <f t="shared" si="357"/>
        <v>0</v>
      </c>
      <c r="AU640" s="250">
        <f t="shared" si="358"/>
        <v>0</v>
      </c>
      <c r="AV640" s="250">
        <f t="shared" si="359"/>
        <v>0</v>
      </c>
      <c r="AW640" s="250">
        <f t="shared" si="360"/>
        <v>0</v>
      </c>
      <c r="AX640" s="250">
        <f t="shared" si="361"/>
        <v>0</v>
      </c>
      <c r="AY640" s="89"/>
      <c r="AZ640" s="111"/>
      <c r="BA640" s="111"/>
      <c r="BB640" s="111"/>
      <c r="BC640" s="111"/>
      <c r="BD640" s="111"/>
      <c r="BE640" s="111"/>
      <c r="BF640" s="111"/>
      <c r="BG640" s="111"/>
      <c r="BH640" s="89"/>
      <c r="BI640" s="89"/>
      <c r="BJ640" s="89"/>
      <c r="BK640" s="89"/>
      <c r="BL640" s="89"/>
    </row>
    <row r="641" spans="1:64" x14ac:dyDescent="0.25">
      <c r="A641" s="86">
        <f t="shared" si="330"/>
        <v>640</v>
      </c>
      <c r="B641" s="113">
        <v>2.0369016306848228E-2</v>
      </c>
      <c r="C641" s="88"/>
      <c r="D641" s="88"/>
      <c r="E641" s="194">
        <f t="shared" si="333"/>
        <v>-2.1006378003335133E-2</v>
      </c>
      <c r="F641" s="89">
        <f t="shared" si="346"/>
        <v>-5.0685180874129442E-5</v>
      </c>
      <c r="G641" s="113">
        <v>3.6529606390288655E-2</v>
      </c>
      <c r="H641" s="88"/>
      <c r="I641" s="84">
        <f t="shared" si="334"/>
        <v>16440.505949873525</v>
      </c>
      <c r="J641" s="84">
        <f t="shared" si="335"/>
        <v>16542.42723025713</v>
      </c>
      <c r="K641" s="84">
        <f t="shared" si="336"/>
        <v>16644.348510640732</v>
      </c>
      <c r="L641" s="84">
        <f t="shared" si="337"/>
        <v>16746.269791024337</v>
      </c>
      <c r="M641" s="108">
        <f>IF(T641&lt;&gt;0,(((G641+1)*('Data Raw'!$N$1007-'Data Raw'!$N$1008)/2+'Data Raw'!$N$1008)*'Data Raw'!$M$1010+'Data Raw'!$M$1009)*AE641+AE641)</f>
        <v>16848.191071407939</v>
      </c>
      <c r="N641" s="84">
        <f t="shared" si="338"/>
        <v>16950.11235179154</v>
      </c>
      <c r="O641" s="84">
        <f t="shared" si="339"/>
        <v>17052.033632175146</v>
      </c>
      <c r="P641" s="84">
        <f t="shared" si="340"/>
        <v>17153.954912558747</v>
      </c>
      <c r="Q641" s="84">
        <f t="shared" si="341"/>
        <v>17255.876192942353</v>
      </c>
      <c r="R641" s="166" t="str">
        <f t="shared" si="347"/>
        <v/>
      </c>
      <c r="S641" s="109">
        <f>'Data Raw'!E683</f>
        <v>16863.05</v>
      </c>
      <c r="T641" s="109">
        <f>'Data Raw'!G683</f>
        <v>17042.88</v>
      </c>
      <c r="U641" s="109">
        <f>'Data Raw'!D683</f>
        <v>17068.259999999998</v>
      </c>
      <c r="V641" s="166" t="str">
        <f t="shared" si="348"/>
        <v/>
      </c>
      <c r="W641" s="89">
        <f t="shared" si="331"/>
        <v>-194.68892859206244</v>
      </c>
      <c r="X641" s="89">
        <f t="shared" si="332"/>
        <v>37903.778916325187</v>
      </c>
      <c r="Y641" s="89">
        <f t="shared" si="349"/>
        <v>202.560226104702</v>
      </c>
      <c r="Z641" s="109">
        <f t="shared" si="342"/>
        <v>205.20999999999913</v>
      </c>
      <c r="AA641" s="89">
        <f t="shared" si="350"/>
        <v>286.58586434756302</v>
      </c>
      <c r="AB641" s="89">
        <f t="shared" si="351"/>
        <v>16730.053767855334</v>
      </c>
      <c r="AC641" s="89">
        <f t="shared" si="354"/>
        <v>17240.306232144667</v>
      </c>
      <c r="AD641" s="89">
        <f t="shared" si="355"/>
        <v>1</v>
      </c>
      <c r="AE641" s="89">
        <f>'Data Raw'!C683</f>
        <v>16985.18</v>
      </c>
      <c r="AF641" s="89"/>
      <c r="AG641" s="89">
        <f t="shared" si="326"/>
        <v>57.700000000000728</v>
      </c>
      <c r="AH641" s="89">
        <f t="shared" si="327"/>
        <v>-136.98892859206171</v>
      </c>
      <c r="AI641" s="109">
        <f t="shared" si="328"/>
        <v>-1</v>
      </c>
      <c r="AJ641" s="109">
        <f t="shared" si="343"/>
        <v>50</v>
      </c>
      <c r="AK641" s="88"/>
      <c r="AL641" s="191" t="str">
        <f t="shared" si="344"/>
        <v/>
      </c>
      <c r="AM641" s="191">
        <f t="shared" si="345"/>
        <v>-57.700000000000728</v>
      </c>
      <c r="AN641" s="88"/>
      <c r="AO641" s="191"/>
      <c r="AP641" s="191">
        <f t="shared" si="329"/>
        <v>3329.2900000000841</v>
      </c>
      <c r="AQ641" s="191">
        <f t="shared" si="352"/>
        <v>170.86520420201705</v>
      </c>
      <c r="AR641" s="191">
        <f t="shared" si="353"/>
        <v>-31.695021902684942</v>
      </c>
      <c r="AS641" s="250">
        <f t="shared" si="356"/>
        <v>0</v>
      </c>
      <c r="AT641" s="250">
        <f t="shared" si="357"/>
        <v>0</v>
      </c>
      <c r="AU641" s="250">
        <f t="shared" si="358"/>
        <v>0</v>
      </c>
      <c r="AV641" s="250">
        <f t="shared" si="359"/>
        <v>1</v>
      </c>
      <c r="AW641" s="250">
        <f t="shared" si="360"/>
        <v>0</v>
      </c>
      <c r="AX641" s="250">
        <f t="shared" si="361"/>
        <v>0</v>
      </c>
      <c r="AY641" s="89"/>
      <c r="AZ641" s="111"/>
      <c r="BA641" s="111"/>
      <c r="BB641" s="111"/>
      <c r="BC641" s="111"/>
      <c r="BD641" s="111"/>
      <c r="BE641" s="111"/>
      <c r="BF641" s="111"/>
      <c r="BG641" s="111"/>
      <c r="BH641" s="89"/>
      <c r="BI641" s="89"/>
      <c r="BJ641" s="89"/>
      <c r="BK641" s="89"/>
      <c r="BL641" s="89"/>
    </row>
    <row r="642" spans="1:64" x14ac:dyDescent="0.25">
      <c r="A642" s="86">
        <f t="shared" si="330"/>
        <v>641</v>
      </c>
      <c r="B642" s="113">
        <v>4.507787421405546E-3</v>
      </c>
      <c r="C642" s="88"/>
      <c r="D642" s="88"/>
      <c r="E642" s="194">
        <f t="shared" si="333"/>
        <v>-1.5861228885442683E-2</v>
      </c>
      <c r="F642" s="89">
        <f t="shared" si="346"/>
        <v>-2.3093342815267799E-3</v>
      </c>
      <c r="G642" s="113">
        <v>6.5913869763613506E-2</v>
      </c>
      <c r="H642" s="88"/>
      <c r="I642" s="84">
        <f t="shared" si="334"/>
        <v>16516.95069559785</v>
      </c>
      <c r="J642" s="84">
        <f t="shared" si="335"/>
        <v>16618.230808650202</v>
      </c>
      <c r="K642" s="84">
        <f t="shared" si="336"/>
        <v>16719.510921702553</v>
      </c>
      <c r="L642" s="84">
        <f t="shared" si="337"/>
        <v>16820.791034754904</v>
      </c>
      <c r="M642" s="108">
        <f>IF(T642&lt;&gt;0,(((G642+1)*('Data Raw'!$N$1007-'Data Raw'!$N$1008)/2+'Data Raw'!$N$1008)*'Data Raw'!$M$1010+'Data Raw'!$M$1009)*AE642+AE642)</f>
        <v>16922.071147807255</v>
      </c>
      <c r="N642" s="84">
        <f t="shared" si="338"/>
        <v>17023.351260859607</v>
      </c>
      <c r="O642" s="84">
        <f t="shared" si="339"/>
        <v>17124.631373911958</v>
      </c>
      <c r="P642" s="84">
        <f t="shared" si="340"/>
        <v>17225.911486964309</v>
      </c>
      <c r="Q642" s="84">
        <f t="shared" si="341"/>
        <v>17327.19160001666</v>
      </c>
      <c r="R642" s="166" t="str">
        <f t="shared" si="347"/>
        <v/>
      </c>
      <c r="S642" s="109">
        <f>'Data Raw'!E684</f>
        <v>16830.3</v>
      </c>
      <c r="T642" s="109">
        <f>'Data Raw'!G684</f>
        <v>16830.3</v>
      </c>
      <c r="U642" s="109">
        <f>'Data Raw'!D684</f>
        <v>17038.98</v>
      </c>
      <c r="V642" s="166">
        <f t="shared" si="348"/>
        <v>1</v>
      </c>
      <c r="W642" s="89">
        <f t="shared" si="331"/>
        <v>91.771147807256057</v>
      </c>
      <c r="X642" s="89">
        <f t="shared" si="332"/>
        <v>8421.9435698612378</v>
      </c>
      <c r="Y642" s="89">
        <f t="shared" si="349"/>
        <v>190.71512591423934</v>
      </c>
      <c r="Z642" s="109">
        <f t="shared" si="342"/>
        <v>208.68000000000029</v>
      </c>
      <c r="AA642" s="89">
        <f t="shared" si="350"/>
        <v>275.45645515505407</v>
      </c>
      <c r="AB642" s="89">
        <f t="shared" si="351"/>
        <v>16775.57201530457</v>
      </c>
      <c r="AC642" s="89">
        <f t="shared" si="354"/>
        <v>17262.767984695427</v>
      </c>
      <c r="AD642" s="89">
        <f t="shared" si="355"/>
        <v>1</v>
      </c>
      <c r="AE642" s="89">
        <f>'Data Raw'!C684</f>
        <v>17019.169999999998</v>
      </c>
      <c r="AF642" s="89"/>
      <c r="AG642" s="89">
        <f t="shared" ref="AG642:AG705" si="362">T642-AE642</f>
        <v>-188.86999999999898</v>
      </c>
      <c r="AH642" s="89">
        <f t="shared" ref="AH642:AH705" si="363">M642-AE642</f>
        <v>-97.098852192742925</v>
      </c>
      <c r="AI642" s="109">
        <f t="shared" ref="AI642:AI705" si="364">IF($AH642&gt;0,1,-1)</f>
        <v>-1</v>
      </c>
      <c r="AJ642" s="109">
        <f t="shared" si="343"/>
        <v>50</v>
      </c>
      <c r="AK642" s="88"/>
      <c r="AL642" s="191">
        <f t="shared" si="344"/>
        <v>57.700000000000728</v>
      </c>
      <c r="AM642" s="191" t="str">
        <f t="shared" si="345"/>
        <v/>
      </c>
      <c r="AN642" s="88"/>
      <c r="AO642" s="191"/>
      <c r="AP642" s="191">
        <f t="shared" ref="AP642:AP705" si="365">AG642*AG642</f>
        <v>35671.876899999617</v>
      </c>
      <c r="AQ642" s="191">
        <f t="shared" si="352"/>
        <v>172.86573706845948</v>
      </c>
      <c r="AR642" s="191">
        <f t="shared" si="353"/>
        <v>-17.849388845779856</v>
      </c>
      <c r="AS642" s="250">
        <f t="shared" si="356"/>
        <v>0</v>
      </c>
      <c r="AT642" s="250">
        <f t="shared" si="357"/>
        <v>0</v>
      </c>
      <c r="AU642" s="250">
        <f t="shared" si="358"/>
        <v>1</v>
      </c>
      <c r="AV642" s="250">
        <f t="shared" si="359"/>
        <v>0</v>
      </c>
      <c r="AW642" s="250">
        <f t="shared" si="360"/>
        <v>0</v>
      </c>
      <c r="AX642" s="250">
        <f t="shared" si="361"/>
        <v>0</v>
      </c>
      <c r="AY642" s="89"/>
      <c r="AZ642" s="111"/>
      <c r="BA642" s="111"/>
      <c r="BB642" s="111"/>
      <c r="BC642" s="111"/>
      <c r="BD642" s="111"/>
      <c r="BE642" s="111"/>
      <c r="BF642" s="111"/>
      <c r="BG642" s="111"/>
      <c r="BH642" s="89"/>
      <c r="BI642" s="89"/>
      <c r="BJ642" s="89"/>
      <c r="BK642" s="89"/>
      <c r="BL642" s="89"/>
    </row>
    <row r="643" spans="1:64" x14ac:dyDescent="0.25">
      <c r="A643" s="86">
        <f t="shared" ref="A643:A706" si="366">A642+1</f>
        <v>642</v>
      </c>
      <c r="B643" s="113">
        <v>1.3609587560840228E-2</v>
      </c>
      <c r="C643" s="88"/>
      <c r="D643" s="88"/>
      <c r="E643" s="194">
        <f t="shared" si="333"/>
        <v>9.1018001394346827E-3</v>
      </c>
      <c r="F643" s="89">
        <f t="shared" si="346"/>
        <v>-6.791722213894283E-4</v>
      </c>
      <c r="G643" s="113">
        <v>5.2680549806534853E-2</v>
      </c>
      <c r="H643" s="88"/>
      <c r="I643" s="84">
        <f t="shared" si="334"/>
        <v>16423.140199268899</v>
      </c>
      <c r="J643" s="84">
        <f t="shared" si="335"/>
        <v>16518.497762226023</v>
      </c>
      <c r="K643" s="84">
        <f t="shared" si="336"/>
        <v>16613.85532518314</v>
      </c>
      <c r="L643" s="84">
        <f t="shared" si="337"/>
        <v>16709.21288814026</v>
      </c>
      <c r="M643" s="108">
        <f>IF(T643&lt;&gt;0,(((G643+1)*('Data Raw'!$N$1007-'Data Raw'!$N$1008)/2+'Data Raw'!$N$1008)*'Data Raw'!$M$1010+'Data Raw'!$M$1009)*AE643+AE643)</f>
        <v>16804.570451097381</v>
      </c>
      <c r="N643" s="84">
        <f t="shared" si="338"/>
        <v>16899.928014054502</v>
      </c>
      <c r="O643" s="84">
        <f t="shared" si="339"/>
        <v>16995.285577011622</v>
      </c>
      <c r="P643" s="84">
        <f t="shared" si="340"/>
        <v>17090.643139968739</v>
      </c>
      <c r="Q643" s="84">
        <f t="shared" si="341"/>
        <v>17186.000702925863</v>
      </c>
      <c r="R643" s="166" t="str">
        <f t="shared" si="347"/>
        <v/>
      </c>
      <c r="S643" s="109">
        <f>'Data Raw'!E685</f>
        <v>16617.03</v>
      </c>
      <c r="T643" s="109">
        <f>'Data Raw'!G685</f>
        <v>16646.05</v>
      </c>
      <c r="U643" s="109">
        <f>'Data Raw'!D685</f>
        <v>16941.91</v>
      </c>
      <c r="V643" s="166">
        <f t="shared" si="348"/>
        <v>1</v>
      </c>
      <c r="W643" s="89">
        <f t="shared" ref="W643:W706" si="367">IF(R643=1,0,(M643-T643))</f>
        <v>158.52045109738174</v>
      </c>
      <c r="X643" s="89">
        <f t="shared" ref="X643:X706" si="368">IF(R643=1,0,(M643-T643)*(M643-T643))</f>
        <v>25128.733416117397</v>
      </c>
      <c r="Y643" s="89">
        <f t="shared" si="349"/>
        <v>186.45653991174549</v>
      </c>
      <c r="Z643" s="109">
        <f t="shared" si="342"/>
        <v>324.88000000000102</v>
      </c>
      <c r="AA643" s="89">
        <f t="shared" si="350"/>
        <v>282.51696156147506</v>
      </c>
      <c r="AB643" s="89">
        <f t="shared" si="351"/>
        <v>16684.942013118205</v>
      </c>
      <c r="AC643" s="89">
        <f t="shared" si="354"/>
        <v>17153.217986881798</v>
      </c>
      <c r="AD643" s="89" t="str">
        <f t="shared" si="355"/>
        <v/>
      </c>
      <c r="AE643" s="89">
        <f>'Data Raw'!C685</f>
        <v>16919.080000000002</v>
      </c>
      <c r="AF643" s="89"/>
      <c r="AG643" s="89">
        <f t="shared" si="362"/>
        <v>-273.03000000000247</v>
      </c>
      <c r="AH643" s="89">
        <f t="shared" si="363"/>
        <v>-114.50954890262074</v>
      </c>
      <c r="AI643" s="109">
        <f t="shared" si="364"/>
        <v>-1</v>
      </c>
      <c r="AJ643" s="109">
        <f t="shared" si="343"/>
        <v>47.678781478559834</v>
      </c>
      <c r="AK643" s="88"/>
      <c r="AL643" s="191">
        <f t="shared" si="344"/>
        <v>188.86999999999898</v>
      </c>
      <c r="AM643" s="191" t="str">
        <f t="shared" si="345"/>
        <v/>
      </c>
      <c r="AN643" s="88"/>
      <c r="AO643" s="191"/>
      <c r="AP643" s="191">
        <f t="shared" si="365"/>
        <v>74545.380900001357</v>
      </c>
      <c r="AQ643" s="191">
        <f t="shared" si="352"/>
        <v>183.99509961640871</v>
      </c>
      <c r="AR643" s="191">
        <f t="shared" si="353"/>
        <v>-2.4614402953367858</v>
      </c>
      <c r="AS643" s="250">
        <f t="shared" si="356"/>
        <v>0</v>
      </c>
      <c r="AT643" s="250">
        <f t="shared" si="357"/>
        <v>0</v>
      </c>
      <c r="AU643" s="250">
        <f t="shared" si="358"/>
        <v>1</v>
      </c>
      <c r="AV643" s="250">
        <f t="shared" si="359"/>
        <v>0</v>
      </c>
      <c r="AW643" s="250">
        <f t="shared" si="360"/>
        <v>0</v>
      </c>
      <c r="AX643" s="250">
        <f t="shared" si="361"/>
        <v>0</v>
      </c>
      <c r="AY643" s="89"/>
      <c r="AZ643" s="111"/>
      <c r="BA643" s="111"/>
      <c r="BB643" s="111"/>
      <c r="BC643" s="111"/>
      <c r="BD643" s="111"/>
      <c r="BE643" s="111"/>
      <c r="BF643" s="111"/>
      <c r="BG643" s="111"/>
      <c r="BH643" s="89"/>
      <c r="BI643" s="89"/>
      <c r="BJ643" s="89"/>
      <c r="BK643" s="89"/>
      <c r="BL643" s="89"/>
    </row>
    <row r="644" spans="1:64" x14ac:dyDescent="0.25">
      <c r="A644" s="86">
        <f t="shared" si="366"/>
        <v>643</v>
      </c>
      <c r="B644" s="113">
        <v>1.0088644133136426E-2</v>
      </c>
      <c r="C644" s="88"/>
      <c r="D644" s="88"/>
      <c r="E644" s="194">
        <f t="shared" ref="E644:E707" si="369">B644-B643</f>
        <v>-3.5209434277038015E-3</v>
      </c>
      <c r="F644" s="89">
        <f t="shared" si="346"/>
        <v>-1.085139536577196E-3</v>
      </c>
      <c r="G644" s="113">
        <v>2.8444803440865762E-2</v>
      </c>
      <c r="H644" s="88"/>
      <c r="I644" s="84">
        <f t="shared" si="334"/>
        <v>16088.908922700277</v>
      </c>
      <c r="J644" s="84">
        <f t="shared" si="335"/>
        <v>16182.13719265615</v>
      </c>
      <c r="K644" s="84">
        <f t="shared" si="336"/>
        <v>16275.365462612022</v>
      </c>
      <c r="L644" s="84">
        <f t="shared" si="337"/>
        <v>16368.593732567895</v>
      </c>
      <c r="M644" s="108">
        <f>IF(T644&lt;&gt;0,(((G644+1)*('Data Raw'!$N$1007-'Data Raw'!$N$1008)/2+'Data Raw'!$N$1008)*'Data Raw'!$M$1010+'Data Raw'!$M$1009)*AE644+AE644)</f>
        <v>16461.822002523768</v>
      </c>
      <c r="N644" s="84">
        <f t="shared" si="338"/>
        <v>16555.050272479639</v>
      </c>
      <c r="O644" s="84">
        <f t="shared" si="339"/>
        <v>16648.278542435513</v>
      </c>
      <c r="P644" s="84">
        <f t="shared" si="340"/>
        <v>16741.506812391388</v>
      </c>
      <c r="Q644" s="84">
        <f t="shared" si="341"/>
        <v>16834.735082347259</v>
      </c>
      <c r="R644" s="166" t="str">
        <f t="shared" si="347"/>
        <v/>
      </c>
      <c r="S644" s="109">
        <f>'Data Raw'!E686</f>
        <v>16228.52</v>
      </c>
      <c r="T644" s="109">
        <f>'Data Raw'!G686</f>
        <v>16327.86</v>
      </c>
      <c r="U644" s="109">
        <f>'Data Raw'!D686</f>
        <v>16606.54</v>
      </c>
      <c r="V644" s="166">
        <f t="shared" si="348"/>
        <v>1</v>
      </c>
      <c r="W644" s="89">
        <f t="shared" si="367"/>
        <v>133.9620025237673</v>
      </c>
      <c r="X644" s="89">
        <f t="shared" si="368"/>
        <v>17945.818120177835</v>
      </c>
      <c r="Y644" s="89">
        <f t="shared" si="349"/>
        <v>179.89761603095241</v>
      </c>
      <c r="Z644" s="109">
        <f t="shared" si="342"/>
        <v>378.02000000000044</v>
      </c>
      <c r="AA644" s="89">
        <f t="shared" si="350"/>
        <v>296.16025276697866</v>
      </c>
      <c r="AB644" s="89">
        <f t="shared" si="351"/>
        <v>16366.400582672748</v>
      </c>
      <c r="AC644" s="89">
        <f t="shared" si="354"/>
        <v>16846.679417327254</v>
      </c>
      <c r="AD644" s="89" t="str">
        <f t="shared" si="355"/>
        <v/>
      </c>
      <c r="AE644" s="89">
        <f>'Data Raw'!C686</f>
        <v>16606.54</v>
      </c>
      <c r="AF644" s="89"/>
      <c r="AG644" s="89">
        <f t="shared" si="362"/>
        <v>-278.68000000000029</v>
      </c>
      <c r="AH644" s="89">
        <f t="shared" si="363"/>
        <v>-144.71799747623299</v>
      </c>
      <c r="AI644" s="109">
        <f t="shared" si="364"/>
        <v>-1</v>
      </c>
      <c r="AJ644" s="109">
        <f t="shared" si="343"/>
        <v>46.614134977936374</v>
      </c>
      <c r="AK644" s="88"/>
      <c r="AL644" s="191">
        <f t="shared" si="344"/>
        <v>273.03000000000247</v>
      </c>
      <c r="AM644" s="191" t="str">
        <f t="shared" si="345"/>
        <v/>
      </c>
      <c r="AN644" s="88"/>
      <c r="AO644" s="191"/>
      <c r="AP644" s="191">
        <f t="shared" si="365"/>
        <v>77662.542400000166</v>
      </c>
      <c r="AQ644" s="191">
        <f t="shared" si="352"/>
        <v>194.51564410347444</v>
      </c>
      <c r="AR644" s="191">
        <f t="shared" si="353"/>
        <v>14.618028072522037</v>
      </c>
      <c r="AS644" s="250">
        <f t="shared" si="356"/>
        <v>0</v>
      </c>
      <c r="AT644" s="250">
        <f t="shared" si="357"/>
        <v>0</v>
      </c>
      <c r="AU644" s="250">
        <f t="shared" si="358"/>
        <v>1</v>
      </c>
      <c r="AV644" s="250">
        <f t="shared" si="359"/>
        <v>0</v>
      </c>
      <c r="AW644" s="250">
        <f t="shared" si="360"/>
        <v>0</v>
      </c>
      <c r="AX644" s="250">
        <f t="shared" si="361"/>
        <v>0</v>
      </c>
      <c r="AY644" s="89"/>
      <c r="AZ644" s="111"/>
      <c r="BA644" s="111"/>
      <c r="BB644" s="111"/>
      <c r="BC644" s="111"/>
      <c r="BD644" s="111"/>
      <c r="BE644" s="111"/>
      <c r="BF644" s="111"/>
      <c r="BG644" s="111"/>
      <c r="BH644" s="89"/>
      <c r="BI644" s="89"/>
      <c r="BJ644" s="89"/>
      <c r="BK644" s="89"/>
      <c r="BL644" s="89"/>
    </row>
    <row r="645" spans="1:64" x14ac:dyDescent="0.25">
      <c r="A645" s="86">
        <f t="shared" si="366"/>
        <v>644</v>
      </c>
      <c r="B645" s="113">
        <v>5.9531703629655257E-2</v>
      </c>
      <c r="C645" s="88"/>
      <c r="D645" s="88"/>
      <c r="E645" s="194">
        <f t="shared" si="369"/>
        <v>4.9443059496518831E-2</v>
      </c>
      <c r="F645" s="89">
        <f t="shared" si="346"/>
        <v>6.1331746110079499E-3</v>
      </c>
      <c r="G645" s="113">
        <v>8.4511157370582967E-3</v>
      </c>
      <c r="H645" s="88"/>
      <c r="I645" s="84">
        <f t="shared" si="334"/>
        <v>15783.820900353017</v>
      </c>
      <c r="J645" s="84">
        <f t="shared" si="335"/>
        <v>15873.769708368493</v>
      </c>
      <c r="K645" s="84">
        <f t="shared" si="336"/>
        <v>15963.718516383969</v>
      </c>
      <c r="L645" s="84">
        <f t="shared" si="337"/>
        <v>16053.667324399445</v>
      </c>
      <c r="M645" s="108">
        <f>IF(T645&lt;&gt;0,(((G645+1)*('Data Raw'!$N$1007-'Data Raw'!$N$1008)/2+'Data Raw'!$N$1008)*'Data Raw'!$M$1010+'Data Raw'!$M$1009)*AE645+AE645)</f>
        <v>16143.616132414922</v>
      </c>
      <c r="N645" s="84">
        <f t="shared" si="338"/>
        <v>16233.564940430399</v>
      </c>
      <c r="O645" s="84">
        <f t="shared" si="339"/>
        <v>16323.513748445874</v>
      </c>
      <c r="P645" s="84">
        <f t="shared" si="340"/>
        <v>16413.462556461349</v>
      </c>
      <c r="Q645" s="84">
        <f t="shared" si="341"/>
        <v>16503.411364476826</v>
      </c>
      <c r="R645" s="166" t="str">
        <f t="shared" si="347"/>
        <v/>
      </c>
      <c r="S645" s="109">
        <f>'Data Raw'!E687</f>
        <v>16234.84</v>
      </c>
      <c r="T645" s="109">
        <f>'Data Raw'!G687</f>
        <v>16463.259999999998</v>
      </c>
      <c r="U645" s="109">
        <f>'Data Raw'!D687</f>
        <v>16600.36</v>
      </c>
      <c r="V645" s="166" t="str">
        <f t="shared" si="348"/>
        <v/>
      </c>
      <c r="W645" s="89">
        <f t="shared" si="367"/>
        <v>-319.6438675850768</v>
      </c>
      <c r="X645" s="89">
        <f t="shared" si="368"/>
        <v>102172.20208474611</v>
      </c>
      <c r="Y645" s="89">
        <f t="shared" si="349"/>
        <v>205.75683137642494</v>
      </c>
      <c r="Z645" s="109">
        <f t="shared" si="342"/>
        <v>365.52000000000044</v>
      </c>
      <c r="AA645" s="89">
        <f t="shared" si="350"/>
        <v>306.06878808598179</v>
      </c>
      <c r="AB645" s="89">
        <f t="shared" si="351"/>
        <v>16060.223785148068</v>
      </c>
      <c r="AC645" s="89">
        <f t="shared" si="354"/>
        <v>16563.696214851931</v>
      </c>
      <c r="AD645" s="89">
        <f t="shared" si="355"/>
        <v>1</v>
      </c>
      <c r="AE645" s="89">
        <f>'Data Raw'!C687</f>
        <v>16311.96</v>
      </c>
      <c r="AF645" s="89"/>
      <c r="AG645" s="89">
        <f t="shared" si="362"/>
        <v>151.29999999999927</v>
      </c>
      <c r="AH645" s="89">
        <f t="shared" si="363"/>
        <v>-168.34386758507753</v>
      </c>
      <c r="AI645" s="109">
        <f t="shared" si="364"/>
        <v>-1</v>
      </c>
      <c r="AJ645" s="109">
        <f t="shared" si="343"/>
        <v>44.974404007738102</v>
      </c>
      <c r="AK645" s="88"/>
      <c r="AL645" s="191" t="str">
        <f t="shared" si="344"/>
        <v/>
      </c>
      <c r="AM645" s="191">
        <f t="shared" si="345"/>
        <v>-151.29999999999927</v>
      </c>
      <c r="AN645" s="88"/>
      <c r="AO645" s="191"/>
      <c r="AP645" s="191">
        <f t="shared" si="365"/>
        <v>22891.68999999978</v>
      </c>
      <c r="AQ645" s="191">
        <f t="shared" si="352"/>
        <v>189.71390586975497</v>
      </c>
      <c r="AR645" s="191">
        <f t="shared" si="353"/>
        <v>-16.042925506669974</v>
      </c>
      <c r="AS645" s="250">
        <f t="shared" si="356"/>
        <v>0</v>
      </c>
      <c r="AT645" s="250">
        <f t="shared" si="357"/>
        <v>0</v>
      </c>
      <c r="AU645" s="250">
        <f t="shared" si="358"/>
        <v>0</v>
      </c>
      <c r="AV645" s="250">
        <f t="shared" si="359"/>
        <v>0</v>
      </c>
      <c r="AW645" s="250">
        <f t="shared" si="360"/>
        <v>0</v>
      </c>
      <c r="AX645" s="250">
        <f t="shared" si="361"/>
        <v>1</v>
      </c>
      <c r="AY645" s="89"/>
      <c r="AZ645" s="111"/>
      <c r="BA645" s="111"/>
      <c r="BB645" s="111"/>
      <c r="BC645" s="111"/>
      <c r="BD645" s="111"/>
      <c r="BE645" s="111"/>
      <c r="BF645" s="111"/>
      <c r="BG645" s="111"/>
      <c r="BH645" s="89"/>
      <c r="BI645" s="89"/>
      <c r="BJ645" s="89"/>
      <c r="BK645" s="89"/>
      <c r="BL645" s="89"/>
    </row>
    <row r="646" spans="1:64" x14ac:dyDescent="0.25">
      <c r="A646" s="86">
        <f t="shared" si="366"/>
        <v>645</v>
      </c>
      <c r="B646" s="113">
        <v>3.1461404758339876E-3</v>
      </c>
      <c r="C646" s="88"/>
      <c r="D646" s="88"/>
      <c r="E646" s="194">
        <f t="shared" si="369"/>
        <v>-5.6385563153821268E-2</v>
      </c>
      <c r="F646" s="89">
        <f t="shared" si="346"/>
        <v>-2.7980736411105092E-3</v>
      </c>
      <c r="G646" s="113">
        <v>5.7633556531141217E-2</v>
      </c>
      <c r="H646" s="88"/>
      <c r="I646" s="84">
        <f t="shared" ref="I646:I709" si="370">K646-Y645</f>
        <v>15860.60381586388</v>
      </c>
      <c r="J646" s="84">
        <f t="shared" ref="J646:J709" si="371">M646-Y645*1.5</f>
        <v>15963.482231552091</v>
      </c>
      <c r="K646" s="84">
        <f t="shared" ref="K646:K709" si="372">M646-Y645</f>
        <v>16066.360647240304</v>
      </c>
      <c r="L646" s="84">
        <f t="shared" ref="L646:L709" si="373">M646-Y645/2</f>
        <v>16169.239062928516</v>
      </c>
      <c r="M646" s="108">
        <f>IF(T646&lt;&gt;0,(((G646+1)*('Data Raw'!$N$1007-'Data Raw'!$N$1008)/2+'Data Raw'!$N$1008)*'Data Raw'!$M$1010+'Data Raw'!$M$1009)*AE646+AE646)</f>
        <v>16272.117478616728</v>
      </c>
      <c r="N646" s="84">
        <f t="shared" ref="N646:N709" si="374">M646+Y645/2</f>
        <v>16374.995894304941</v>
      </c>
      <c r="O646" s="84">
        <f t="shared" ref="O646:O709" si="375">M646+Y645</f>
        <v>16477.874309993153</v>
      </c>
      <c r="P646" s="84">
        <f t="shared" ref="P646:P709" si="376">M646+1.5*Y645</f>
        <v>16580.752725681366</v>
      </c>
      <c r="Q646" s="84">
        <f t="shared" ref="Q646:Q709" si="377">O646+Y645</f>
        <v>16683.631141369577</v>
      </c>
      <c r="R646" s="166" t="str">
        <f t="shared" si="347"/>
        <v/>
      </c>
      <c r="S646" s="109">
        <f>'Data Raw'!E688</f>
        <v>16157.98</v>
      </c>
      <c r="T646" s="109">
        <f>'Data Raw'!G688</f>
        <v>16345.89</v>
      </c>
      <c r="U646" s="109">
        <f>'Data Raw'!D688</f>
        <v>16376.44</v>
      </c>
      <c r="V646" s="166">
        <f t="shared" si="348"/>
        <v>1</v>
      </c>
      <c r="W646" s="89">
        <f t="shared" si="367"/>
        <v>-73.772521383270941</v>
      </c>
      <c r="X646" s="89">
        <f t="shared" si="368"/>
        <v>5442.384911245168</v>
      </c>
      <c r="Y646" s="89">
        <f t="shared" si="349"/>
        <v>192.52370052973609</v>
      </c>
      <c r="Z646" s="109">
        <f t="shared" si="342"/>
        <v>218.46000000000095</v>
      </c>
      <c r="AA646" s="89">
        <f t="shared" si="350"/>
        <v>293.55324693084168</v>
      </c>
      <c r="AB646" s="89">
        <f t="shared" si="351"/>
        <v>16116.281530126917</v>
      </c>
      <c r="AC646" s="89">
        <f t="shared" si="354"/>
        <v>16636.598469873086</v>
      </c>
      <c r="AD646" s="89">
        <f t="shared" si="355"/>
        <v>1</v>
      </c>
      <c r="AE646" s="89">
        <f>'Data Raw'!C688</f>
        <v>16376.44</v>
      </c>
      <c r="AF646" s="89"/>
      <c r="AG646" s="89">
        <f t="shared" si="362"/>
        <v>-30.550000000001091</v>
      </c>
      <c r="AH646" s="89">
        <f t="shared" si="363"/>
        <v>-104.32252138327203</v>
      </c>
      <c r="AI646" s="109">
        <f t="shared" si="364"/>
        <v>-1</v>
      </c>
      <c r="AJ646" s="109">
        <f t="shared" si="343"/>
        <v>50</v>
      </c>
      <c r="AK646" s="88"/>
      <c r="AL646" s="191">
        <f t="shared" si="344"/>
        <v>151.29999999999927</v>
      </c>
      <c r="AM646" s="191" t="str">
        <f t="shared" si="345"/>
        <v/>
      </c>
      <c r="AN646" s="88"/>
      <c r="AO646" s="191"/>
      <c r="AP646" s="191">
        <f t="shared" si="365"/>
        <v>933.30250000006663</v>
      </c>
      <c r="AQ646" s="191">
        <f t="shared" si="352"/>
        <v>172.02902743978231</v>
      </c>
      <c r="AR646" s="191">
        <f t="shared" si="353"/>
        <v>-20.494673089953778</v>
      </c>
      <c r="AS646" s="250">
        <f t="shared" si="356"/>
        <v>0</v>
      </c>
      <c r="AT646" s="250">
        <f t="shared" si="357"/>
        <v>0</v>
      </c>
      <c r="AU646" s="250">
        <f t="shared" si="358"/>
        <v>0</v>
      </c>
      <c r="AV646" s="250">
        <f t="shared" si="359"/>
        <v>1</v>
      </c>
      <c r="AW646" s="250">
        <f t="shared" si="360"/>
        <v>0</v>
      </c>
      <c r="AX646" s="250">
        <f t="shared" si="361"/>
        <v>0</v>
      </c>
      <c r="AY646" s="89"/>
      <c r="AZ646" s="111"/>
      <c r="BA646" s="111"/>
      <c r="BB646" s="111"/>
      <c r="BC646" s="111"/>
      <c r="BD646" s="111"/>
      <c r="BE646" s="111"/>
      <c r="BF646" s="111"/>
      <c r="BG646" s="111"/>
      <c r="BH646" s="89"/>
      <c r="BI646" s="89"/>
      <c r="BJ646" s="89"/>
      <c r="BK646" s="89"/>
      <c r="BL646" s="89"/>
    </row>
    <row r="647" spans="1:64" x14ac:dyDescent="0.25">
      <c r="A647" s="86">
        <f t="shared" si="366"/>
        <v>646</v>
      </c>
      <c r="B647" s="113">
        <v>1.4404544545707008E-3</v>
      </c>
      <c r="C647" s="88"/>
      <c r="D647" s="88"/>
      <c r="E647" s="194">
        <f t="shared" si="369"/>
        <v>-1.7056860212632868E-3</v>
      </c>
      <c r="F647" s="89">
        <f t="shared" si="346"/>
        <v>-2.6420182668466202E-3</v>
      </c>
      <c r="G647" s="113">
        <v>6.9287364477313207E-2</v>
      </c>
      <c r="H647" s="88"/>
      <c r="I647" s="84">
        <f t="shared" si="370"/>
        <v>15899.413954790423</v>
      </c>
      <c r="J647" s="84">
        <f t="shared" si="371"/>
        <v>15995.675805055293</v>
      </c>
      <c r="K647" s="84">
        <f t="shared" si="372"/>
        <v>16091.93765532016</v>
      </c>
      <c r="L647" s="84">
        <f t="shared" si="373"/>
        <v>16188.199505585029</v>
      </c>
      <c r="M647" s="108">
        <f>IF(T647&lt;&gt;0,(((G647+1)*('Data Raw'!$N$1007-'Data Raw'!$N$1008)/2+'Data Raw'!$N$1008)*'Data Raw'!$M$1010+'Data Raw'!$M$1009)*AE647+AE647)</f>
        <v>16284.461355849897</v>
      </c>
      <c r="N647" s="84">
        <f t="shared" si="374"/>
        <v>16380.723206114764</v>
      </c>
      <c r="O647" s="84">
        <f t="shared" si="375"/>
        <v>16476.985056379632</v>
      </c>
      <c r="P647" s="84">
        <f t="shared" si="376"/>
        <v>16573.246906644501</v>
      </c>
      <c r="Q647" s="84">
        <f t="shared" si="377"/>
        <v>16669.508756909367</v>
      </c>
      <c r="R647" s="166" t="str">
        <f t="shared" si="347"/>
        <v/>
      </c>
      <c r="S647" s="109">
        <f>'Data Raw'!E689</f>
        <v>16249.15</v>
      </c>
      <c r="T647" s="109">
        <f>'Data Raw'!G689</f>
        <v>16334.37</v>
      </c>
      <c r="U647" s="109">
        <f>'Data Raw'!D689</f>
        <v>16464.14</v>
      </c>
      <c r="V647" s="166">
        <f t="shared" si="348"/>
        <v>1</v>
      </c>
      <c r="W647" s="89">
        <f t="shared" si="367"/>
        <v>-49.90864415010401</v>
      </c>
      <c r="X647" s="89">
        <f t="shared" si="368"/>
        <v>2490.872760901711</v>
      </c>
      <c r="Y647" s="89">
        <f t="shared" si="349"/>
        <v>179.23772098006074</v>
      </c>
      <c r="Z647" s="109">
        <f t="shared" ref="Z647:Z710" si="378">U647-S647</f>
        <v>214.98999999999978</v>
      </c>
      <c r="AA647" s="89">
        <f t="shared" si="350"/>
        <v>282.32992594072141</v>
      </c>
      <c r="AB647" s="89">
        <f t="shared" si="351"/>
        <v>16123.919740108786</v>
      </c>
      <c r="AC647" s="89">
        <f t="shared" si="354"/>
        <v>16622.960259891217</v>
      </c>
      <c r="AD647" s="89">
        <f t="shared" si="355"/>
        <v>1</v>
      </c>
      <c r="AE647" s="89">
        <f>'Data Raw'!C689</f>
        <v>16373.44</v>
      </c>
      <c r="AF647" s="89"/>
      <c r="AG647" s="89">
        <f t="shared" si="362"/>
        <v>-39.069999999999709</v>
      </c>
      <c r="AH647" s="89">
        <f t="shared" si="363"/>
        <v>-88.978644150103719</v>
      </c>
      <c r="AI647" s="109">
        <f t="shared" si="364"/>
        <v>-1</v>
      </c>
      <c r="AJ647" s="109">
        <f t="shared" si="343"/>
        <v>48.130925132434022</v>
      </c>
      <c r="AK647" s="88"/>
      <c r="AL647" s="191">
        <f t="shared" si="344"/>
        <v>30.550000000001091</v>
      </c>
      <c r="AM647" s="191" t="str">
        <f t="shared" si="345"/>
        <v/>
      </c>
      <c r="AN647" s="88"/>
      <c r="AO647" s="191"/>
      <c r="AP647" s="191">
        <f t="shared" si="365"/>
        <v>1526.4648999999772</v>
      </c>
      <c r="AQ647" s="191">
        <f t="shared" si="352"/>
        <v>157.25580216869534</v>
      </c>
      <c r="AR647" s="191">
        <f t="shared" si="353"/>
        <v>-21.981918811365404</v>
      </c>
      <c r="AS647" s="250">
        <f t="shared" si="356"/>
        <v>0</v>
      </c>
      <c r="AT647" s="250">
        <f t="shared" si="357"/>
        <v>0</v>
      </c>
      <c r="AU647" s="250">
        <f t="shared" si="358"/>
        <v>0</v>
      </c>
      <c r="AV647" s="250">
        <f t="shared" si="359"/>
        <v>1</v>
      </c>
      <c r="AW647" s="250">
        <f t="shared" si="360"/>
        <v>0</v>
      </c>
      <c r="AX647" s="250">
        <f t="shared" si="361"/>
        <v>0</v>
      </c>
      <c r="AY647" s="89"/>
      <c r="AZ647" s="111"/>
      <c r="BA647" s="111"/>
      <c r="BB647" s="111"/>
      <c r="BC647" s="111"/>
      <c r="BD647" s="111"/>
      <c r="BE647" s="111"/>
      <c r="BF647" s="111"/>
      <c r="BG647" s="111"/>
      <c r="BH647" s="89"/>
      <c r="BI647" s="89"/>
      <c r="BJ647" s="89"/>
      <c r="BK647" s="89"/>
      <c r="BL647" s="89"/>
    </row>
    <row r="648" spans="1:64" x14ac:dyDescent="0.25">
      <c r="A648" s="86">
        <f t="shared" si="366"/>
        <v>647</v>
      </c>
      <c r="B648" s="113">
        <v>1.0190845618302852E-2</v>
      </c>
      <c r="C648" s="88"/>
      <c r="D648" s="88"/>
      <c r="E648" s="194">
        <f t="shared" si="369"/>
        <v>8.7503911637321508E-3</v>
      </c>
      <c r="F648" s="89">
        <f t="shared" si="346"/>
        <v>-1.0145312053353674E-3</v>
      </c>
      <c r="G648" s="113">
        <v>7.6426649815704184E-2</v>
      </c>
      <c r="H648" s="88"/>
      <c r="I648" s="84">
        <f t="shared" si="370"/>
        <v>15712.084779620884</v>
      </c>
      <c r="J648" s="84">
        <f t="shared" si="371"/>
        <v>15801.703640110916</v>
      </c>
      <c r="K648" s="84">
        <f t="shared" si="372"/>
        <v>15891.322500600945</v>
      </c>
      <c r="L648" s="84">
        <f t="shared" si="373"/>
        <v>15980.941361090976</v>
      </c>
      <c r="M648" s="108">
        <f>IF(T648&lt;&gt;0,(((G648+1)*('Data Raw'!$N$1007-'Data Raw'!$N$1008)/2+'Data Raw'!$N$1008)*'Data Raw'!$M$1010+'Data Raw'!$M$1009)*AE648+AE648)</f>
        <v>16070.560221581007</v>
      </c>
      <c r="N648" s="84">
        <f t="shared" si="374"/>
        <v>16160.179082071038</v>
      </c>
      <c r="O648" s="84">
        <f t="shared" si="375"/>
        <v>16249.797942561068</v>
      </c>
      <c r="P648" s="84">
        <f t="shared" si="376"/>
        <v>16339.416803051097</v>
      </c>
      <c r="Q648" s="84">
        <f t="shared" si="377"/>
        <v>16429.03566354113</v>
      </c>
      <c r="R648" s="166" t="str">
        <f t="shared" si="347"/>
        <v/>
      </c>
      <c r="S648" s="109">
        <f>'Data Raw'!E690</f>
        <v>15972.31</v>
      </c>
      <c r="T648" s="109">
        <f>'Data Raw'!G690</f>
        <v>16201.49</v>
      </c>
      <c r="U648" s="109">
        <f>'Data Raw'!D690</f>
        <v>16276.88</v>
      </c>
      <c r="V648" s="166" t="str">
        <f t="shared" si="348"/>
        <v/>
      </c>
      <c r="W648" s="89">
        <f t="shared" si="367"/>
        <v>-130.92977841899301</v>
      </c>
      <c r="X648" s="89">
        <f t="shared" si="368"/>
        <v>17142.606876846607</v>
      </c>
      <c r="Y648" s="89">
        <f t="shared" si="349"/>
        <v>173.16365942145319</v>
      </c>
      <c r="Z648" s="109">
        <f t="shared" si="378"/>
        <v>304.56999999999971</v>
      </c>
      <c r="AA648" s="89">
        <f t="shared" si="350"/>
        <v>285.50707937776116</v>
      </c>
      <c r="AB648" s="89">
        <f t="shared" si="351"/>
        <v>15909.079562950386</v>
      </c>
      <c r="AC648" s="89">
        <f t="shared" si="354"/>
        <v>16389.040437049614</v>
      </c>
      <c r="AD648" s="89">
        <f t="shared" si="355"/>
        <v>1</v>
      </c>
      <c r="AE648" s="89">
        <f>'Data Raw'!C690</f>
        <v>16149.06</v>
      </c>
      <c r="AF648" s="89"/>
      <c r="AG648" s="89">
        <f t="shared" si="362"/>
        <v>52.430000000000291</v>
      </c>
      <c r="AH648" s="89">
        <f t="shared" si="363"/>
        <v>-78.499778418992719</v>
      </c>
      <c r="AI648" s="109">
        <f t="shared" si="364"/>
        <v>-1</v>
      </c>
      <c r="AJ648" s="109">
        <f t="shared" si="343"/>
        <v>44.809430245015186</v>
      </c>
      <c r="AK648" s="88"/>
      <c r="AL648" s="191" t="str">
        <f t="shared" si="344"/>
        <v/>
      </c>
      <c r="AM648" s="191">
        <f t="shared" si="345"/>
        <v>-52.430000000000291</v>
      </c>
      <c r="AN648" s="88"/>
      <c r="AO648" s="191"/>
      <c r="AP648" s="191">
        <f t="shared" si="365"/>
        <v>2748.9049000000305</v>
      </c>
      <c r="AQ648" s="191">
        <f t="shared" si="352"/>
        <v>145.60849081661812</v>
      </c>
      <c r="AR648" s="191">
        <f t="shared" si="353"/>
        <v>-27.555168604835075</v>
      </c>
      <c r="AS648" s="250">
        <f t="shared" si="356"/>
        <v>0</v>
      </c>
      <c r="AT648" s="250">
        <f t="shared" si="357"/>
        <v>0</v>
      </c>
      <c r="AU648" s="250">
        <f t="shared" si="358"/>
        <v>0</v>
      </c>
      <c r="AV648" s="250">
        <f t="shared" si="359"/>
        <v>1</v>
      </c>
      <c r="AW648" s="250">
        <f t="shared" si="360"/>
        <v>0</v>
      </c>
      <c r="AX648" s="250">
        <f t="shared" si="361"/>
        <v>0</v>
      </c>
      <c r="AY648" s="89"/>
      <c r="AZ648" s="111"/>
      <c r="BA648" s="111"/>
      <c r="BB648" s="111"/>
      <c r="BC648" s="111"/>
      <c r="BD648" s="111"/>
      <c r="BE648" s="111"/>
      <c r="BF648" s="111"/>
      <c r="BG648" s="111"/>
      <c r="BH648" s="89"/>
      <c r="BI648" s="89"/>
      <c r="BJ648" s="89"/>
      <c r="BK648" s="89"/>
      <c r="BL648" s="89"/>
    </row>
    <row r="649" spans="1:64" x14ac:dyDescent="0.25">
      <c r="A649" s="86">
        <f t="shared" si="366"/>
        <v>648</v>
      </c>
      <c r="B649" s="113">
        <v>2.1431213559184238E-2</v>
      </c>
      <c r="C649" s="88"/>
      <c r="D649" s="88"/>
      <c r="E649" s="194">
        <f t="shared" si="369"/>
        <v>1.1240367940881386E-2</v>
      </c>
      <c r="F649" s="89">
        <f t="shared" si="346"/>
        <v>7.3616867269559751E-4</v>
      </c>
      <c r="G649" s="113">
        <v>9.6725959418652072E-2</v>
      </c>
      <c r="H649" s="88"/>
      <c r="I649" s="84">
        <f t="shared" si="370"/>
        <v>15837.279637245547</v>
      </c>
      <c r="J649" s="84">
        <f t="shared" si="371"/>
        <v>15923.861466956272</v>
      </c>
      <c r="K649" s="84">
        <f t="shared" si="372"/>
        <v>16010.443296666999</v>
      </c>
      <c r="L649" s="84">
        <f t="shared" si="373"/>
        <v>16097.025126377725</v>
      </c>
      <c r="M649" s="108">
        <f>IF(T649&lt;&gt;0,(((G649+1)*('Data Raw'!$N$1007-'Data Raw'!$N$1008)/2+'Data Raw'!$N$1008)*'Data Raw'!$M$1010+'Data Raw'!$M$1009)*AE649+AE649)</f>
        <v>16183.606956088452</v>
      </c>
      <c r="N649" s="84">
        <f t="shared" si="374"/>
        <v>16270.188785799179</v>
      </c>
      <c r="O649" s="84">
        <f t="shared" si="375"/>
        <v>16356.770615509904</v>
      </c>
      <c r="P649" s="84">
        <f t="shared" si="376"/>
        <v>16443.352445220633</v>
      </c>
      <c r="Q649" s="84">
        <f t="shared" si="377"/>
        <v>16529.934274931358</v>
      </c>
      <c r="R649" s="166" t="str">
        <f t="shared" si="347"/>
        <v/>
      </c>
      <c r="S649" s="109">
        <f>'Data Raw'!E691</f>
        <v>16157.68</v>
      </c>
      <c r="T649" s="109">
        <f>'Data Raw'!G691</f>
        <v>16374.5</v>
      </c>
      <c r="U649" s="109">
        <f>'Data Raw'!D691</f>
        <v>16420.97</v>
      </c>
      <c r="V649" s="166" t="str">
        <f t="shared" si="348"/>
        <v/>
      </c>
      <c r="W649" s="89">
        <f t="shared" si="367"/>
        <v>-190.89304391154838</v>
      </c>
      <c r="X649" s="89">
        <f t="shared" si="368"/>
        <v>36440.154213816335</v>
      </c>
      <c r="Y649" s="89">
        <f t="shared" si="349"/>
        <v>175.80592866615757</v>
      </c>
      <c r="Z649" s="109">
        <f t="shared" si="378"/>
        <v>263.29000000000087</v>
      </c>
      <c r="AA649" s="89">
        <f t="shared" si="350"/>
        <v>282.333210895224</v>
      </c>
      <c r="AB649" s="89">
        <f t="shared" si="351"/>
        <v>15993.378982528902</v>
      </c>
      <c r="AC649" s="89">
        <f t="shared" si="354"/>
        <v>16478.741017471097</v>
      </c>
      <c r="AD649" s="89">
        <f t="shared" si="355"/>
        <v>1</v>
      </c>
      <c r="AE649" s="89">
        <f>'Data Raw'!C691</f>
        <v>16236.06</v>
      </c>
      <c r="AF649" s="89"/>
      <c r="AG649" s="89">
        <f t="shared" si="362"/>
        <v>138.44000000000051</v>
      </c>
      <c r="AH649" s="89">
        <f t="shared" si="363"/>
        <v>-52.453043911547866</v>
      </c>
      <c r="AI649" s="109">
        <f t="shared" si="364"/>
        <v>-1</v>
      </c>
      <c r="AJ649" s="109">
        <f t="shared" ref="AJ649:AJ712" si="379">MIN(Y648/4,50)</f>
        <v>43.290914855363297</v>
      </c>
      <c r="AK649" s="88"/>
      <c r="AL649" s="191" t="str">
        <f t="shared" ref="AL649:AL712" si="380">IF(R649&lt;&gt;1,IF(V649=1,ABS(AG648),""),"")</f>
        <v/>
      </c>
      <c r="AM649" s="191">
        <f t="shared" ref="AM649:AM712" si="381">IF(R649&lt;&gt;1,IF(V649="",-ABS(AG649),""),"")</f>
        <v>-138.44000000000051</v>
      </c>
      <c r="AN649" s="88"/>
      <c r="AO649" s="191"/>
      <c r="AP649" s="191">
        <f t="shared" si="365"/>
        <v>19165.633600000139</v>
      </c>
      <c r="AQ649" s="191">
        <f t="shared" si="352"/>
        <v>144.81199183699394</v>
      </c>
      <c r="AR649" s="191">
        <f t="shared" si="353"/>
        <v>-30.99393682916363</v>
      </c>
      <c r="AS649" s="250">
        <f t="shared" si="356"/>
        <v>0</v>
      </c>
      <c r="AT649" s="250">
        <f t="shared" si="357"/>
        <v>0</v>
      </c>
      <c r="AU649" s="250">
        <f t="shared" si="358"/>
        <v>0</v>
      </c>
      <c r="AV649" s="250">
        <f t="shared" si="359"/>
        <v>0</v>
      </c>
      <c r="AW649" s="250">
        <f t="shared" si="360"/>
        <v>1</v>
      </c>
      <c r="AX649" s="250">
        <f t="shared" si="361"/>
        <v>0</v>
      </c>
      <c r="AY649" s="89"/>
      <c r="AZ649" s="111"/>
      <c r="BA649" s="111"/>
      <c r="BB649" s="111"/>
      <c r="BC649" s="111"/>
      <c r="BD649" s="111"/>
      <c r="BE649" s="111"/>
      <c r="BF649" s="111"/>
      <c r="BG649" s="111"/>
      <c r="BH649" s="89"/>
      <c r="BI649" s="89"/>
      <c r="BJ649" s="89"/>
      <c r="BK649" s="89"/>
      <c r="BL649" s="89"/>
    </row>
    <row r="650" spans="1:64" x14ac:dyDescent="0.25">
      <c r="A650" s="86">
        <f t="shared" si="366"/>
        <v>649</v>
      </c>
      <c r="B650" s="113">
        <v>2.7594299987126632E-3</v>
      </c>
      <c r="C650" s="88"/>
      <c r="D650" s="88"/>
      <c r="E650" s="194">
        <f t="shared" si="369"/>
        <v>-1.8671783560471576E-2</v>
      </c>
      <c r="F650" s="89">
        <f t="shared" ref="F650:F713" si="382">E650/7+F649/7*6</f>
        <v>-2.0363959320425702E-3</v>
      </c>
      <c r="G650" s="113">
        <v>0.12615580660270906</v>
      </c>
      <c r="H650" s="88"/>
      <c r="I650" s="84">
        <f t="shared" si="370"/>
        <v>15945.955066572082</v>
      </c>
      <c r="J650" s="84">
        <f t="shared" si="371"/>
        <v>16033.858030905159</v>
      </c>
      <c r="K650" s="84">
        <f t="shared" si="372"/>
        <v>16121.760995238239</v>
      </c>
      <c r="L650" s="84">
        <f t="shared" si="373"/>
        <v>16209.663959571317</v>
      </c>
      <c r="M650" s="108">
        <f>IF(T650&lt;&gt;0,(((G650+1)*('Data Raw'!$N$1007-'Data Raw'!$N$1008)/2+'Data Raw'!$N$1008)*'Data Raw'!$M$1010+'Data Raw'!$M$1009)*AE650+AE650)</f>
        <v>16297.566923904396</v>
      </c>
      <c r="N650" s="84">
        <f t="shared" si="374"/>
        <v>16385.469888237476</v>
      </c>
      <c r="O650" s="84">
        <f t="shared" si="375"/>
        <v>16473.372852570556</v>
      </c>
      <c r="P650" s="84">
        <f t="shared" si="376"/>
        <v>16561.275816903631</v>
      </c>
      <c r="Q650" s="84">
        <f t="shared" si="377"/>
        <v>16649.178781236715</v>
      </c>
      <c r="R650" s="166" t="str">
        <f t="shared" ref="R650:R713" si="383">IF(B650&lt;&gt;"",IF(AND(M650&gt;AB650,M650&lt;AC650),"",1),"")</f>
        <v/>
      </c>
      <c r="S650" s="109">
        <f>'Data Raw'!E692</f>
        <v>16145.25</v>
      </c>
      <c r="T650" s="109">
        <f>'Data Raw'!G692</f>
        <v>16228.75</v>
      </c>
      <c r="U650" s="109">
        <f>'Data Raw'!D692</f>
        <v>16326.95</v>
      </c>
      <c r="V650" s="166">
        <f t="shared" ref="V650:V713" si="384">IF(R650&lt;&gt;1,IF(B650&lt;&gt;"",IF((AE650-M650)*(AE650-T650)&gt;0,1,""),""),"")</f>
        <v>1</v>
      </c>
      <c r="W650" s="89">
        <f t="shared" si="367"/>
        <v>68.81692390439639</v>
      </c>
      <c r="X650" s="89">
        <f t="shared" si="368"/>
        <v>4735.7690156634835</v>
      </c>
      <c r="Y650" s="89">
        <f t="shared" ref="Y650:Y713" si="385">IF(X650&gt;0,SQRT((X650)/7+(Y649*Y649)/7*6),Y649)</f>
        <v>164.82983274563756</v>
      </c>
      <c r="Z650" s="109">
        <f t="shared" si="378"/>
        <v>181.70000000000073</v>
      </c>
      <c r="AA650" s="89">
        <f t="shared" ref="AA650:AA713" si="386">Z650/7+AA649/7*6</f>
        <v>267.95703791019207</v>
      </c>
      <c r="AB650" s="89">
        <f t="shared" ref="AB650:AB713" si="387">AE650-$AD$1*AA649</f>
        <v>16071.726770739058</v>
      </c>
      <c r="AC650" s="89">
        <f t="shared" si="354"/>
        <v>16551.693229260938</v>
      </c>
      <c r="AD650" s="89">
        <f t="shared" si="355"/>
        <v>1</v>
      </c>
      <c r="AE650" s="89">
        <f>'Data Raw'!C692</f>
        <v>16311.71</v>
      </c>
      <c r="AF650" s="89"/>
      <c r="AG650" s="89">
        <f t="shared" si="362"/>
        <v>-82.959999999999127</v>
      </c>
      <c r="AH650" s="89">
        <f t="shared" si="363"/>
        <v>-14.143076095602737</v>
      </c>
      <c r="AI650" s="109">
        <f t="shared" si="364"/>
        <v>-1</v>
      </c>
      <c r="AJ650" s="109">
        <f t="shared" si="379"/>
        <v>43.951482166539392</v>
      </c>
      <c r="AK650" s="88"/>
      <c r="AL650" s="191">
        <f t="shared" si="380"/>
        <v>138.44000000000051</v>
      </c>
      <c r="AM650" s="191" t="str">
        <f t="shared" si="381"/>
        <v/>
      </c>
      <c r="AN650" s="88"/>
      <c r="AO650" s="191"/>
      <c r="AP650" s="191">
        <f t="shared" si="365"/>
        <v>6882.3615999998556</v>
      </c>
      <c r="AQ650" s="191">
        <f t="shared" ref="AQ650:AQ713" si="388">IF(AP650&gt;0,SQRT(AP650)/9+AQ649/9*8,AQ649)</f>
        <v>137.93954829955007</v>
      </c>
      <c r="AR650" s="191">
        <f t="shared" ref="AR650:AR713" si="389">AQ650-Y650</f>
        <v>-26.890284446087492</v>
      </c>
      <c r="AS650" s="250">
        <f t="shared" si="356"/>
        <v>0</v>
      </c>
      <c r="AT650" s="250">
        <f t="shared" si="357"/>
        <v>0</v>
      </c>
      <c r="AU650" s="250">
        <f t="shared" si="358"/>
        <v>1</v>
      </c>
      <c r="AV650" s="250">
        <f t="shared" si="359"/>
        <v>0</v>
      </c>
      <c r="AW650" s="250">
        <f t="shared" si="360"/>
        <v>0</v>
      </c>
      <c r="AX650" s="250">
        <f t="shared" si="361"/>
        <v>0</v>
      </c>
      <c r="AY650" s="89"/>
      <c r="AZ650" s="111"/>
      <c r="BA650" s="111"/>
      <c r="BB650" s="111"/>
      <c r="BC650" s="111"/>
      <c r="BD650" s="111"/>
      <c r="BE650" s="111"/>
      <c r="BF650" s="111"/>
      <c r="BG650" s="111"/>
      <c r="BH650" s="89"/>
      <c r="BI650" s="89"/>
      <c r="BJ650" s="89"/>
      <c r="BK650" s="89"/>
      <c r="BL650" s="89"/>
    </row>
    <row r="651" spans="1:64" x14ac:dyDescent="0.25">
      <c r="A651" s="86">
        <f t="shared" si="366"/>
        <v>650</v>
      </c>
      <c r="B651" s="113">
        <v>6.2799866020852449E-5</v>
      </c>
      <c r="C651" s="88"/>
      <c r="D651" s="88"/>
      <c r="E651" s="194">
        <f t="shared" si="369"/>
        <v>-2.6966301326918109E-3</v>
      </c>
      <c r="F651" s="89">
        <f t="shared" si="382"/>
        <v>-2.1307151035638901E-3</v>
      </c>
      <c r="G651" s="113">
        <v>0.11571868944457964</v>
      </c>
      <c r="H651" s="88"/>
      <c r="I651" s="84">
        <f t="shared" si="370"/>
        <v>16062.079963522385</v>
      </c>
      <c r="J651" s="84">
        <f t="shared" si="371"/>
        <v>16144.494879895205</v>
      </c>
      <c r="K651" s="84">
        <f t="shared" si="372"/>
        <v>16226.909796268023</v>
      </c>
      <c r="L651" s="84">
        <f t="shared" si="373"/>
        <v>16309.324712640842</v>
      </c>
      <c r="M651" s="108">
        <f>IF(T651&lt;&gt;0,(((G651+1)*('Data Raw'!$N$1007-'Data Raw'!$N$1008)/2+'Data Raw'!$N$1008)*'Data Raw'!$M$1010+'Data Raw'!$M$1009)*AE651+AE651)</f>
        <v>16391.73962901366</v>
      </c>
      <c r="N651" s="84">
        <f t="shared" si="374"/>
        <v>16474.154545386478</v>
      </c>
      <c r="O651" s="84">
        <f t="shared" si="375"/>
        <v>16556.569461759296</v>
      </c>
      <c r="P651" s="84">
        <f t="shared" si="376"/>
        <v>16638.984378132118</v>
      </c>
      <c r="Q651" s="84">
        <f t="shared" si="377"/>
        <v>16721.399294504932</v>
      </c>
      <c r="R651" s="166" t="str">
        <f t="shared" si="383"/>
        <v/>
      </c>
      <c r="S651" s="109">
        <f>'Data Raw'!E693</f>
        <v>16319.22</v>
      </c>
      <c r="T651" s="109">
        <f>'Data Raw'!G693</f>
        <v>16402.189999999999</v>
      </c>
      <c r="U651" s="109">
        <f>'Data Raw'!D693</f>
        <v>16577.75</v>
      </c>
      <c r="V651" s="166">
        <f t="shared" si="384"/>
        <v>1</v>
      </c>
      <c r="W651" s="89">
        <f t="shared" si="367"/>
        <v>-10.450370986338385</v>
      </c>
      <c r="X651" s="89">
        <f t="shared" si="368"/>
        <v>109.2102537521031</v>
      </c>
      <c r="Y651" s="89">
        <f t="shared" si="385"/>
        <v>152.65388153386226</v>
      </c>
      <c r="Z651" s="109">
        <f t="shared" si="378"/>
        <v>258.53000000000065</v>
      </c>
      <c r="AA651" s="89">
        <f t="shared" si="386"/>
        <v>266.61031820873615</v>
      </c>
      <c r="AB651" s="89">
        <f t="shared" si="387"/>
        <v>16191.976517776338</v>
      </c>
      <c r="AC651" s="89">
        <f t="shared" ref="AC651:AC714" si="390">AE651+$AD$1*AA650</f>
        <v>16647.503482223667</v>
      </c>
      <c r="AD651" s="89">
        <f t="shared" ref="AD651:AD714" si="391">IF(AND(T651&lt;AC651, T651&gt;AB651),1,"")</f>
        <v>1</v>
      </c>
      <c r="AE651" s="89">
        <f>'Data Raw'!C693</f>
        <v>16419.740000000002</v>
      </c>
      <c r="AF651" s="89"/>
      <c r="AG651" s="89">
        <f t="shared" si="362"/>
        <v>-17.55000000000291</v>
      </c>
      <c r="AH651" s="89">
        <f t="shared" si="363"/>
        <v>-28.000370986341295</v>
      </c>
      <c r="AI651" s="109">
        <f t="shared" si="364"/>
        <v>-1</v>
      </c>
      <c r="AJ651" s="109">
        <f t="shared" si="379"/>
        <v>41.20745818640939</v>
      </c>
      <c r="AK651" s="88"/>
      <c r="AL651" s="191">
        <f t="shared" si="380"/>
        <v>82.959999999999127</v>
      </c>
      <c r="AM651" s="191" t="str">
        <f t="shared" si="381"/>
        <v/>
      </c>
      <c r="AN651" s="88"/>
      <c r="AO651" s="191"/>
      <c r="AP651" s="191">
        <f t="shared" si="365"/>
        <v>308.00250000010215</v>
      </c>
      <c r="AQ651" s="191">
        <f t="shared" si="388"/>
        <v>124.56293182182262</v>
      </c>
      <c r="AR651" s="191">
        <f t="shared" si="389"/>
        <v>-28.090949712039645</v>
      </c>
      <c r="AS651" s="250">
        <f t="shared" si="356"/>
        <v>0</v>
      </c>
      <c r="AT651" s="250">
        <f t="shared" si="357"/>
        <v>0</v>
      </c>
      <c r="AU651" s="250">
        <f t="shared" si="358"/>
        <v>0</v>
      </c>
      <c r="AV651" s="250">
        <f t="shared" si="359"/>
        <v>1</v>
      </c>
      <c r="AW651" s="250">
        <f t="shared" si="360"/>
        <v>0</v>
      </c>
      <c r="AX651" s="250">
        <f t="shared" si="361"/>
        <v>0</v>
      </c>
      <c r="AY651" s="89"/>
      <c r="AZ651" s="111"/>
      <c r="BA651" s="111"/>
      <c r="BB651" s="111"/>
      <c r="BC651" s="111"/>
      <c r="BD651" s="111"/>
      <c r="BE651" s="111"/>
      <c r="BF651" s="111"/>
      <c r="BG651" s="111"/>
      <c r="BH651" s="89"/>
      <c r="BI651" s="89"/>
      <c r="BJ651" s="89"/>
      <c r="BK651" s="89"/>
      <c r="BL651" s="89"/>
    </row>
    <row r="652" spans="1:64" x14ac:dyDescent="0.25">
      <c r="A652" s="86">
        <f t="shared" si="366"/>
        <v>651</v>
      </c>
      <c r="B652" s="113">
        <v>2.4323384810748423E-2</v>
      </c>
      <c r="C652" s="88"/>
      <c r="D652" s="88"/>
      <c r="E652" s="194">
        <f t="shared" si="369"/>
        <v>2.4260584944727572E-2</v>
      </c>
      <c r="F652" s="89">
        <f t="shared" si="382"/>
        <v>1.6394706176206049E-3</v>
      </c>
      <c r="G652" s="113">
        <v>0.11703591235903323</v>
      </c>
      <c r="H652" s="88"/>
      <c r="I652" s="84">
        <f t="shared" si="370"/>
        <v>16278.823473240196</v>
      </c>
      <c r="J652" s="84">
        <f t="shared" si="371"/>
        <v>16355.150414007127</v>
      </c>
      <c r="K652" s="84">
        <f t="shared" si="372"/>
        <v>16431.477354774059</v>
      </c>
      <c r="L652" s="84">
        <f t="shared" si="373"/>
        <v>16507.804295540987</v>
      </c>
      <c r="M652" s="108">
        <f>IF(T652&lt;&gt;0,(((G652+1)*('Data Raw'!$N$1007-'Data Raw'!$N$1008)/2+'Data Raw'!$N$1008)*'Data Raw'!$M$1010+'Data Raw'!$M$1009)*AE652+AE652)</f>
        <v>16584.13123630792</v>
      </c>
      <c r="N652" s="84">
        <f t="shared" si="374"/>
        <v>16660.458177074852</v>
      </c>
      <c r="O652" s="84">
        <f t="shared" si="375"/>
        <v>16736.78511784178</v>
      </c>
      <c r="P652" s="84">
        <f t="shared" si="376"/>
        <v>16813.112058608713</v>
      </c>
      <c r="Q652" s="84">
        <f t="shared" si="377"/>
        <v>16889.438999375641</v>
      </c>
      <c r="R652" s="166" t="str">
        <f t="shared" si="383"/>
        <v/>
      </c>
      <c r="S652" s="109">
        <f>'Data Raw'!E694</f>
        <v>16610.7</v>
      </c>
      <c r="T652" s="109">
        <f>'Data Raw'!G694</f>
        <v>16792.189999999999</v>
      </c>
      <c r="U652" s="109">
        <f>'Data Raw'!D694</f>
        <v>16964.330000000002</v>
      </c>
      <c r="V652" s="166" t="str">
        <f t="shared" si="384"/>
        <v/>
      </c>
      <c r="W652" s="89">
        <f t="shared" si="367"/>
        <v>-208.05876369207908</v>
      </c>
      <c r="X652" s="89">
        <f t="shared" si="368"/>
        <v>43288.449149076405</v>
      </c>
      <c r="Y652" s="89">
        <f t="shared" si="385"/>
        <v>161.73509842296497</v>
      </c>
      <c r="Z652" s="109">
        <f t="shared" si="378"/>
        <v>353.63000000000102</v>
      </c>
      <c r="AA652" s="89">
        <f t="shared" si="386"/>
        <v>279.04170132177399</v>
      </c>
      <c r="AB652" s="89">
        <f t="shared" si="387"/>
        <v>16384.081229522573</v>
      </c>
      <c r="AC652" s="89">
        <f t="shared" si="390"/>
        <v>16837.318770477428</v>
      </c>
      <c r="AD652" s="89">
        <f t="shared" si="391"/>
        <v>1</v>
      </c>
      <c r="AE652" s="89">
        <f>'Data Raw'!C694</f>
        <v>16610.7</v>
      </c>
      <c r="AF652" s="89"/>
      <c r="AG652" s="89">
        <f t="shared" si="362"/>
        <v>181.48999999999796</v>
      </c>
      <c r="AH652" s="89">
        <f t="shared" si="363"/>
        <v>-26.56876369208112</v>
      </c>
      <c r="AI652" s="109">
        <f t="shared" si="364"/>
        <v>-1</v>
      </c>
      <c r="AJ652" s="109">
        <f t="shared" si="379"/>
        <v>38.163470383465565</v>
      </c>
      <c r="AK652" s="88"/>
      <c r="AL652" s="191" t="str">
        <f t="shared" si="380"/>
        <v/>
      </c>
      <c r="AM652" s="191">
        <f t="shared" si="381"/>
        <v>-181.48999999999796</v>
      </c>
      <c r="AN652" s="88"/>
      <c r="AO652" s="191"/>
      <c r="AP652" s="191">
        <f t="shared" si="365"/>
        <v>32938.620099999258</v>
      </c>
      <c r="AQ652" s="191">
        <f t="shared" si="388"/>
        <v>130.88816161939764</v>
      </c>
      <c r="AR652" s="191">
        <f t="shared" si="389"/>
        <v>-30.846936803567331</v>
      </c>
      <c r="AS652" s="250">
        <f t="shared" si="356"/>
        <v>0</v>
      </c>
      <c r="AT652" s="250">
        <f t="shared" si="357"/>
        <v>0</v>
      </c>
      <c r="AU652" s="250">
        <f t="shared" si="358"/>
        <v>0</v>
      </c>
      <c r="AV652" s="250">
        <f t="shared" si="359"/>
        <v>0</v>
      </c>
      <c r="AW652" s="250">
        <f t="shared" si="360"/>
        <v>1</v>
      </c>
      <c r="AX652" s="250">
        <f t="shared" si="361"/>
        <v>0</v>
      </c>
      <c r="AY652" s="89"/>
      <c r="AZ652" s="111"/>
      <c r="BA652" s="111"/>
      <c r="BB652" s="111"/>
      <c r="BC652" s="111"/>
      <c r="BD652" s="111"/>
      <c r="BE652" s="111"/>
      <c r="BF652" s="111"/>
      <c r="BG652" s="111"/>
      <c r="BH652" s="89"/>
      <c r="BI652" s="89"/>
      <c r="BJ652" s="89"/>
      <c r="BK652" s="89"/>
      <c r="BL652" s="89"/>
    </row>
    <row r="653" spans="1:64" x14ac:dyDescent="0.25">
      <c r="A653" s="86">
        <f t="shared" si="366"/>
        <v>652</v>
      </c>
      <c r="B653" s="113">
        <v>1.7399873713007507E-3</v>
      </c>
      <c r="C653" s="88"/>
      <c r="D653" s="88"/>
      <c r="E653" s="194">
        <f t="shared" si="369"/>
        <v>-2.2583397439447671E-2</v>
      </c>
      <c r="F653" s="89">
        <f t="shared" si="382"/>
        <v>-1.8209391048177202E-3</v>
      </c>
      <c r="G653" s="113">
        <v>0.14834674299920653</v>
      </c>
      <c r="H653" s="88"/>
      <c r="I653" s="84">
        <f t="shared" si="370"/>
        <v>16361.605540833296</v>
      </c>
      <c r="J653" s="84">
        <f t="shared" si="371"/>
        <v>16442.473090044776</v>
      </c>
      <c r="K653" s="84">
        <f t="shared" si="372"/>
        <v>16523.340639256261</v>
      </c>
      <c r="L653" s="84">
        <f t="shared" si="373"/>
        <v>16604.208188467743</v>
      </c>
      <c r="M653" s="108">
        <f>IF(T653&lt;&gt;0,(((G653+1)*('Data Raw'!$N$1007-'Data Raw'!$N$1008)/2+'Data Raw'!$N$1008)*'Data Raw'!$M$1010+'Data Raw'!$M$1009)*AE653+AE653)</f>
        <v>16685.075737679224</v>
      </c>
      <c r="N653" s="84">
        <f t="shared" si="374"/>
        <v>16765.943286890706</v>
      </c>
      <c r="O653" s="84">
        <f t="shared" si="375"/>
        <v>16846.810836102188</v>
      </c>
      <c r="P653" s="84">
        <f t="shared" si="376"/>
        <v>16927.678385313673</v>
      </c>
      <c r="Q653" s="84">
        <f t="shared" si="377"/>
        <v>17008.545934525151</v>
      </c>
      <c r="R653" s="166" t="str">
        <f t="shared" si="383"/>
        <v/>
      </c>
      <c r="S653" s="109">
        <f>'Data Raw'!E695</f>
        <v>16572.88</v>
      </c>
      <c r="T653" s="109">
        <f>'Data Raw'!G695</f>
        <v>16629.23</v>
      </c>
      <c r="U653" s="109">
        <f>'Data Raw'!D695</f>
        <v>16713.41</v>
      </c>
      <c r="V653" s="166" t="str">
        <f t="shared" si="384"/>
        <v/>
      </c>
      <c r="W653" s="89">
        <f t="shared" si="367"/>
        <v>55.84573767922484</v>
      </c>
      <c r="X653" s="89">
        <f t="shared" si="368"/>
        <v>3118.7464169367931</v>
      </c>
      <c r="Y653" s="89">
        <f t="shared" si="385"/>
        <v>151.21800666977168</v>
      </c>
      <c r="Z653" s="109">
        <f t="shared" si="378"/>
        <v>140.52999999999884</v>
      </c>
      <c r="AA653" s="89">
        <f t="shared" si="386"/>
        <v>259.25431541866323</v>
      </c>
      <c r="AB653" s="89">
        <f t="shared" si="387"/>
        <v>16432.634553876491</v>
      </c>
      <c r="AC653" s="89">
        <f t="shared" si="390"/>
        <v>16907.005446123509</v>
      </c>
      <c r="AD653" s="89">
        <f t="shared" si="391"/>
        <v>1</v>
      </c>
      <c r="AE653" s="89">
        <f>'Data Raw'!C695</f>
        <v>16669.82</v>
      </c>
      <c r="AF653" s="89"/>
      <c r="AG653" s="89">
        <f t="shared" si="362"/>
        <v>-40.590000000000146</v>
      </c>
      <c r="AH653" s="89">
        <f t="shared" si="363"/>
        <v>15.255737679224694</v>
      </c>
      <c r="AI653" s="109">
        <f t="shared" si="364"/>
        <v>1</v>
      </c>
      <c r="AJ653" s="109">
        <f t="shared" si="379"/>
        <v>40.433774605741242</v>
      </c>
      <c r="AK653" s="88"/>
      <c r="AL653" s="191" t="str">
        <f t="shared" si="380"/>
        <v/>
      </c>
      <c r="AM653" s="191">
        <f t="shared" si="381"/>
        <v>-40.590000000000146</v>
      </c>
      <c r="AN653" s="88"/>
      <c r="AO653" s="191"/>
      <c r="AP653" s="191">
        <f t="shared" si="365"/>
        <v>1647.5481000000118</v>
      </c>
      <c r="AQ653" s="191">
        <f t="shared" si="388"/>
        <v>120.8550325505757</v>
      </c>
      <c r="AR653" s="191">
        <f t="shared" si="389"/>
        <v>-30.362974119195982</v>
      </c>
      <c r="AS653" s="250">
        <f t="shared" si="356"/>
        <v>0</v>
      </c>
      <c r="AT653" s="250">
        <f t="shared" si="357"/>
        <v>0</v>
      </c>
      <c r="AU653" s="250">
        <f t="shared" si="358"/>
        <v>1</v>
      </c>
      <c r="AV653" s="250">
        <f t="shared" si="359"/>
        <v>0</v>
      </c>
      <c r="AW653" s="250">
        <f t="shared" si="360"/>
        <v>0</v>
      </c>
      <c r="AX653" s="250">
        <f t="shared" si="361"/>
        <v>0</v>
      </c>
      <c r="AY653" s="89"/>
      <c r="AZ653" s="111"/>
      <c r="BA653" s="111"/>
      <c r="BB653" s="111"/>
      <c r="BC653" s="111"/>
      <c r="BD653" s="111"/>
      <c r="BE653" s="111"/>
      <c r="BF653" s="111"/>
      <c r="BG653" s="111"/>
      <c r="BH653" s="89"/>
      <c r="BI653" s="89"/>
      <c r="BJ653" s="89"/>
      <c r="BK653" s="89"/>
      <c r="BL653" s="89"/>
    </row>
    <row r="654" spans="1:64" x14ac:dyDescent="0.25">
      <c r="A654" s="86">
        <f t="shared" si="366"/>
        <v>653</v>
      </c>
      <c r="B654" s="113">
        <v>1.4703736192821749E-3</v>
      </c>
      <c r="C654" s="88"/>
      <c r="D654" s="88"/>
      <c r="E654" s="194">
        <f t="shared" si="369"/>
        <v>-2.6961375201857581E-4</v>
      </c>
      <c r="F654" s="89">
        <f t="shared" si="382"/>
        <v>-1.5993211972749851E-3</v>
      </c>
      <c r="G654" s="113">
        <v>0.14036137154605527</v>
      </c>
      <c r="H654" s="88"/>
      <c r="I654" s="84">
        <f t="shared" si="370"/>
        <v>16253.536460150301</v>
      </c>
      <c r="J654" s="84">
        <f t="shared" si="371"/>
        <v>16329.145463485187</v>
      </c>
      <c r="K654" s="84">
        <f t="shared" si="372"/>
        <v>16404.754466820072</v>
      </c>
      <c r="L654" s="84">
        <f t="shared" si="373"/>
        <v>16480.36347015496</v>
      </c>
      <c r="M654" s="108">
        <f>IF(T654&lt;&gt;0,(((G654+1)*('Data Raw'!$N$1007-'Data Raw'!$N$1008)/2+'Data Raw'!$N$1008)*'Data Raw'!$M$1010+'Data Raw'!$M$1009)*AE654+AE654)</f>
        <v>16555.972473489845</v>
      </c>
      <c r="N654" s="84">
        <f t="shared" si="374"/>
        <v>16631.581476824729</v>
      </c>
      <c r="O654" s="84">
        <f t="shared" si="375"/>
        <v>16707.190480159617</v>
      </c>
      <c r="P654" s="84">
        <f t="shared" si="376"/>
        <v>16782.799483494502</v>
      </c>
      <c r="Q654" s="84">
        <f t="shared" si="377"/>
        <v>16858.40848682939</v>
      </c>
      <c r="R654" s="166" t="str">
        <f t="shared" si="383"/>
        <v/>
      </c>
      <c r="S654" s="109">
        <f>'Data Raw'!E696</f>
        <v>16408.02</v>
      </c>
      <c r="T654" s="109">
        <f>'Data Raw'!G696</f>
        <v>16505</v>
      </c>
      <c r="U654" s="109">
        <f>'Data Raw'!D696</f>
        <v>16579.55</v>
      </c>
      <c r="V654" s="166" t="str">
        <f t="shared" si="384"/>
        <v/>
      </c>
      <c r="W654" s="89">
        <f t="shared" si="367"/>
        <v>50.97247348984456</v>
      </c>
      <c r="X654" s="89">
        <f t="shared" si="368"/>
        <v>2598.1930536729064</v>
      </c>
      <c r="Y654" s="89">
        <f t="shared" si="385"/>
        <v>141.32005534588478</v>
      </c>
      <c r="Z654" s="109">
        <f t="shared" si="378"/>
        <v>171.52999999999884</v>
      </c>
      <c r="AA654" s="89">
        <f t="shared" si="386"/>
        <v>246.72227035885399</v>
      </c>
      <c r="AB654" s="89">
        <f t="shared" si="387"/>
        <v>16331.073831894135</v>
      </c>
      <c r="AC654" s="89">
        <f t="shared" si="390"/>
        <v>16771.806168105861</v>
      </c>
      <c r="AD654" s="89">
        <f t="shared" si="391"/>
        <v>1</v>
      </c>
      <c r="AE654" s="89">
        <f>'Data Raw'!C696</f>
        <v>16551.439999999999</v>
      </c>
      <c r="AF654" s="89"/>
      <c r="AG654" s="89">
        <f t="shared" si="362"/>
        <v>-46.43999999999869</v>
      </c>
      <c r="AH654" s="89">
        <f t="shared" si="363"/>
        <v>4.5324734898458701</v>
      </c>
      <c r="AI654" s="109">
        <f t="shared" si="364"/>
        <v>1</v>
      </c>
      <c r="AJ654" s="109">
        <f t="shared" si="379"/>
        <v>37.804501667442921</v>
      </c>
      <c r="AK654" s="88"/>
      <c r="AL654" s="191" t="str">
        <f t="shared" si="380"/>
        <v/>
      </c>
      <c r="AM654" s="191">
        <f t="shared" si="381"/>
        <v>-46.43999999999869</v>
      </c>
      <c r="AN654" s="88"/>
      <c r="AO654" s="191"/>
      <c r="AP654" s="191">
        <f t="shared" si="365"/>
        <v>2156.6735999998782</v>
      </c>
      <c r="AQ654" s="191">
        <f t="shared" si="388"/>
        <v>112.58669560051159</v>
      </c>
      <c r="AR654" s="191">
        <f t="shared" si="389"/>
        <v>-28.733359745373193</v>
      </c>
      <c r="AS654" s="250">
        <f t="shared" si="356"/>
        <v>0</v>
      </c>
      <c r="AT654" s="250">
        <f t="shared" si="357"/>
        <v>0</v>
      </c>
      <c r="AU654" s="250">
        <f t="shared" si="358"/>
        <v>1</v>
      </c>
      <c r="AV654" s="250">
        <f t="shared" si="359"/>
        <v>0</v>
      </c>
      <c r="AW654" s="250">
        <f t="shared" si="360"/>
        <v>0</v>
      </c>
      <c r="AX654" s="250">
        <f t="shared" si="361"/>
        <v>0</v>
      </c>
      <c r="AY654" s="89"/>
      <c r="AZ654" s="111"/>
      <c r="BA654" s="111"/>
      <c r="BB654" s="111"/>
      <c r="BC654" s="111"/>
      <c r="BD654" s="111"/>
      <c r="BE654" s="111"/>
      <c r="BF654" s="111"/>
      <c r="BG654" s="111"/>
      <c r="BH654" s="89"/>
      <c r="BI654" s="89"/>
      <c r="BJ654" s="89"/>
      <c r="BK654" s="89"/>
      <c r="BL654" s="89"/>
    </row>
    <row r="655" spans="1:64" x14ac:dyDescent="0.25">
      <c r="A655" s="86">
        <f t="shared" si="366"/>
        <v>654</v>
      </c>
      <c r="B655" s="113">
        <v>4.4566654650858442E-4</v>
      </c>
      <c r="C655" s="88"/>
      <c r="D655" s="88"/>
      <c r="E655" s="194">
        <f t="shared" si="369"/>
        <v>-1.0247070727735905E-3</v>
      </c>
      <c r="F655" s="89">
        <f t="shared" si="382"/>
        <v>-1.5172334652033572E-3</v>
      </c>
      <c r="G655" s="113">
        <v>0.13252863683627525</v>
      </c>
      <c r="H655" s="88"/>
      <c r="I655" s="84">
        <f t="shared" si="370"/>
        <v>16359.396052890599</v>
      </c>
      <c r="J655" s="84">
        <f t="shared" si="371"/>
        <v>16430.05608056354</v>
      </c>
      <c r="K655" s="84">
        <f t="shared" si="372"/>
        <v>16500.716108236484</v>
      </c>
      <c r="L655" s="84">
        <f t="shared" si="373"/>
        <v>16571.376135909424</v>
      </c>
      <c r="M655" s="108">
        <f>IF(T655&lt;&gt;0,(((G655+1)*('Data Raw'!$N$1007-'Data Raw'!$N$1008)/2+'Data Raw'!$N$1008)*'Data Raw'!$M$1010+'Data Raw'!$M$1009)*AE655+AE655)</f>
        <v>16642.036163582368</v>
      </c>
      <c r="N655" s="84">
        <f t="shared" si="374"/>
        <v>16712.696191255312</v>
      </c>
      <c r="O655" s="84">
        <f t="shared" si="375"/>
        <v>16783.356218928253</v>
      </c>
      <c r="P655" s="84">
        <f t="shared" si="376"/>
        <v>16854.016246601197</v>
      </c>
      <c r="Q655" s="84">
        <f t="shared" si="377"/>
        <v>16924.676274274138</v>
      </c>
      <c r="R655" s="166" t="str">
        <f t="shared" si="383"/>
        <v/>
      </c>
      <c r="S655" s="109">
        <f>'Data Raw'!E697</f>
        <v>16549.490000000002</v>
      </c>
      <c r="T655" s="109">
        <f>'Data Raw'!G697</f>
        <v>16613.810000000001</v>
      </c>
      <c r="U655" s="109">
        <f>'Data Raw'!D697</f>
        <v>16741.05</v>
      </c>
      <c r="V655" s="166">
        <f t="shared" si="384"/>
        <v>1</v>
      </c>
      <c r="W655" s="89">
        <f t="shared" si="367"/>
        <v>28.226163582367008</v>
      </c>
      <c r="X655" s="89">
        <f t="shared" si="368"/>
        <v>796.71631057854154</v>
      </c>
      <c r="Y655" s="89">
        <f t="shared" si="385"/>
        <v>131.27118308968662</v>
      </c>
      <c r="Z655" s="109">
        <f t="shared" si="378"/>
        <v>191.55999999999767</v>
      </c>
      <c r="AA655" s="89">
        <f t="shared" si="386"/>
        <v>238.84194602187452</v>
      </c>
      <c r="AB655" s="89">
        <f t="shared" si="387"/>
        <v>16438.236070194976</v>
      </c>
      <c r="AC655" s="89">
        <f t="shared" si="390"/>
        <v>16857.663929805025</v>
      </c>
      <c r="AD655" s="89">
        <f t="shared" si="391"/>
        <v>1</v>
      </c>
      <c r="AE655" s="89">
        <f>'Data Raw'!C697</f>
        <v>16647.95</v>
      </c>
      <c r="AF655" s="89"/>
      <c r="AG655" s="89">
        <f t="shared" si="362"/>
        <v>-34.139999999999418</v>
      </c>
      <c r="AH655" s="89">
        <f t="shared" si="363"/>
        <v>-5.9138364176324103</v>
      </c>
      <c r="AI655" s="109">
        <f t="shared" si="364"/>
        <v>-1</v>
      </c>
      <c r="AJ655" s="109">
        <f t="shared" si="379"/>
        <v>35.330013836471196</v>
      </c>
      <c r="AK655" s="88"/>
      <c r="AL655" s="191">
        <f t="shared" si="380"/>
        <v>46.43999999999869</v>
      </c>
      <c r="AM655" s="191" t="str">
        <f t="shared" si="381"/>
        <v/>
      </c>
      <c r="AN655" s="88"/>
      <c r="AO655" s="191"/>
      <c r="AP655" s="191">
        <f t="shared" si="365"/>
        <v>1165.5395999999603</v>
      </c>
      <c r="AQ655" s="191">
        <f t="shared" si="388"/>
        <v>103.87039608934357</v>
      </c>
      <c r="AR655" s="191">
        <f t="shared" si="389"/>
        <v>-27.400787000343044</v>
      </c>
      <c r="AS655" s="250">
        <f t="shared" si="356"/>
        <v>0</v>
      </c>
      <c r="AT655" s="250">
        <f t="shared" si="357"/>
        <v>0</v>
      </c>
      <c r="AU655" s="250">
        <f t="shared" si="358"/>
        <v>1</v>
      </c>
      <c r="AV655" s="250">
        <f t="shared" si="359"/>
        <v>0</v>
      </c>
      <c r="AW655" s="250">
        <f t="shared" si="360"/>
        <v>0</v>
      </c>
      <c r="AX655" s="250">
        <f t="shared" si="361"/>
        <v>0</v>
      </c>
      <c r="AY655" s="89"/>
      <c r="AZ655" s="111"/>
      <c r="BA655" s="111"/>
      <c r="BB655" s="111"/>
      <c r="BC655" s="111"/>
      <c r="BD655" s="111"/>
      <c r="BE655" s="111"/>
      <c r="BF655" s="111"/>
      <c r="BG655" s="111"/>
      <c r="BH655" s="89"/>
      <c r="BI655" s="89"/>
      <c r="BJ655" s="89"/>
      <c r="BK655" s="89"/>
      <c r="BL655" s="89"/>
    </row>
    <row r="656" spans="1:64" x14ac:dyDescent="0.25">
      <c r="A656" s="86">
        <f t="shared" si="366"/>
        <v>655</v>
      </c>
      <c r="B656" s="113">
        <v>1.8017348927865814E-2</v>
      </c>
      <c r="C656" s="88"/>
      <c r="D656" s="88"/>
      <c r="E656" s="194">
        <f t="shared" si="369"/>
        <v>1.7571682381357229E-2</v>
      </c>
      <c r="F656" s="89">
        <f t="shared" si="382"/>
        <v>1.2097545128767267E-3</v>
      </c>
      <c r="G656" s="113">
        <v>0.12832431359152419</v>
      </c>
      <c r="H656" s="88"/>
      <c r="I656" s="84">
        <f t="shared" si="370"/>
        <v>16181.196013850134</v>
      </c>
      <c r="J656" s="84">
        <f t="shared" si="371"/>
        <v>16246.831605394977</v>
      </c>
      <c r="K656" s="84">
        <f t="shared" si="372"/>
        <v>16312.46719693982</v>
      </c>
      <c r="L656" s="84">
        <f t="shared" si="373"/>
        <v>16378.102788484663</v>
      </c>
      <c r="M656" s="108">
        <f>IF(T656&lt;&gt;0,(((G656+1)*('Data Raw'!$N$1007-'Data Raw'!$N$1008)/2+'Data Raw'!$N$1008)*'Data Raw'!$M$1010+'Data Raw'!$M$1009)*AE656+AE656)</f>
        <v>16443.738380029507</v>
      </c>
      <c r="N656" s="84">
        <f t="shared" si="374"/>
        <v>16509.37397157435</v>
      </c>
      <c r="O656" s="84">
        <f t="shared" si="375"/>
        <v>16575.009563119194</v>
      </c>
      <c r="P656" s="84">
        <f t="shared" si="376"/>
        <v>16640.645154664038</v>
      </c>
      <c r="Q656" s="84">
        <f t="shared" si="377"/>
        <v>16706.280746208882</v>
      </c>
      <c r="R656" s="166" t="str">
        <f t="shared" si="383"/>
        <v/>
      </c>
      <c r="S656" s="109">
        <f>'Data Raw'!E698</f>
        <v>16444.73</v>
      </c>
      <c r="T656" s="109">
        <f>'Data Raw'!G698</f>
        <v>16621.13</v>
      </c>
      <c r="U656" s="109">
        <f>'Data Raw'!D698</f>
        <v>16649.57</v>
      </c>
      <c r="V656" s="166" t="str">
        <f t="shared" si="384"/>
        <v/>
      </c>
      <c r="W656" s="89">
        <f t="shared" si="367"/>
        <v>-177.3916199704945</v>
      </c>
      <c r="X656" s="89">
        <f t="shared" si="368"/>
        <v>31467.786835756346</v>
      </c>
      <c r="Y656" s="89">
        <f t="shared" si="385"/>
        <v>138.80125971760205</v>
      </c>
      <c r="Z656" s="109">
        <f t="shared" si="378"/>
        <v>204.84000000000015</v>
      </c>
      <c r="AA656" s="89">
        <f t="shared" si="386"/>
        <v>233.98452516160677</v>
      </c>
      <c r="AB656" s="89">
        <f t="shared" si="387"/>
        <v>16252.124345881406</v>
      </c>
      <c r="AC656" s="89">
        <f t="shared" si="390"/>
        <v>16658.155654118593</v>
      </c>
      <c r="AD656" s="89">
        <f t="shared" si="391"/>
        <v>1</v>
      </c>
      <c r="AE656" s="89">
        <f>'Data Raw'!C698</f>
        <v>16455.14</v>
      </c>
      <c r="AF656" s="89"/>
      <c r="AG656" s="89">
        <f t="shared" si="362"/>
        <v>165.9900000000016</v>
      </c>
      <c r="AH656" s="89">
        <f t="shared" si="363"/>
        <v>-11.401619970492902</v>
      </c>
      <c r="AI656" s="109">
        <f t="shared" si="364"/>
        <v>-1</v>
      </c>
      <c r="AJ656" s="109">
        <f t="shared" si="379"/>
        <v>32.817795772421654</v>
      </c>
      <c r="AK656" s="88"/>
      <c r="AL656" s="191" t="str">
        <f t="shared" si="380"/>
        <v/>
      </c>
      <c r="AM656" s="191">
        <f t="shared" si="381"/>
        <v>-165.9900000000016</v>
      </c>
      <c r="AN656" s="88"/>
      <c r="AO656" s="191"/>
      <c r="AP656" s="191">
        <f t="shared" si="365"/>
        <v>27552.680100000533</v>
      </c>
      <c r="AQ656" s="191">
        <f t="shared" si="388"/>
        <v>110.77257430163891</v>
      </c>
      <c r="AR656" s="191">
        <f t="shared" si="389"/>
        <v>-28.028685415963139</v>
      </c>
      <c r="AS656" s="250">
        <f t="shared" si="356"/>
        <v>0</v>
      </c>
      <c r="AT656" s="250">
        <f t="shared" si="357"/>
        <v>0</v>
      </c>
      <c r="AU656" s="250">
        <f t="shared" si="358"/>
        <v>0</v>
      </c>
      <c r="AV656" s="250">
        <f t="shared" si="359"/>
        <v>0</v>
      </c>
      <c r="AW656" s="250">
        <f t="shared" si="360"/>
        <v>1</v>
      </c>
      <c r="AX656" s="250">
        <f t="shared" si="361"/>
        <v>0</v>
      </c>
      <c r="AY656" s="89"/>
      <c r="AZ656" s="111"/>
      <c r="BA656" s="111"/>
      <c r="BB656" s="111"/>
      <c r="BC656" s="111"/>
      <c r="BD656" s="111"/>
      <c r="BE656" s="111"/>
      <c r="BF656" s="111"/>
      <c r="BG656" s="111"/>
      <c r="BH656" s="89"/>
      <c r="BI656" s="89"/>
      <c r="BJ656" s="89"/>
      <c r="BK656" s="89"/>
      <c r="BL656" s="89"/>
    </row>
    <row r="657" spans="1:64" x14ac:dyDescent="0.25">
      <c r="A657" s="86">
        <f t="shared" si="366"/>
        <v>656</v>
      </c>
      <c r="B657" s="113">
        <v>0.10094440523784222</v>
      </c>
      <c r="C657" s="88"/>
      <c r="D657" s="88"/>
      <c r="E657" s="194">
        <f t="shared" si="369"/>
        <v>8.2927056309976405E-2</v>
      </c>
      <c r="F657" s="89">
        <f t="shared" si="382"/>
        <v>1.2883654769605252E-2</v>
      </c>
      <c r="G657" s="113">
        <v>0.15523126669481996</v>
      </c>
      <c r="H657" s="88"/>
      <c r="I657" s="84">
        <f t="shared" si="370"/>
        <v>16490.037768513597</v>
      </c>
      <c r="J657" s="84">
        <f t="shared" si="371"/>
        <v>16559.4383983724</v>
      </c>
      <c r="K657" s="84">
        <f t="shared" si="372"/>
        <v>16628.839028231199</v>
      </c>
      <c r="L657" s="84">
        <f t="shared" si="373"/>
        <v>16698.239658090002</v>
      </c>
      <c r="M657" s="108">
        <f>IF(T657&lt;&gt;0,(((G657+1)*('Data Raw'!$N$1007-'Data Raw'!$N$1008)/2+'Data Raw'!$N$1008)*'Data Raw'!$M$1010+'Data Raw'!$M$1009)*AE657+AE657)</f>
        <v>16767.640287948801</v>
      </c>
      <c r="N657" s="84">
        <f t="shared" si="374"/>
        <v>16837.040917807601</v>
      </c>
      <c r="O657" s="84">
        <f t="shared" si="375"/>
        <v>16906.441547666403</v>
      </c>
      <c r="P657" s="84">
        <f t="shared" si="376"/>
        <v>16975.842177525203</v>
      </c>
      <c r="Q657" s="84">
        <f t="shared" si="377"/>
        <v>17045.242807384006</v>
      </c>
      <c r="R657" s="166" t="str">
        <f t="shared" si="383"/>
        <v/>
      </c>
      <c r="S657" s="109">
        <f>'Data Raw'!E699</f>
        <v>16271.5</v>
      </c>
      <c r="T657" s="109">
        <f>'Data Raw'!G699</f>
        <v>16340.41</v>
      </c>
      <c r="U657" s="109">
        <f>'Data Raw'!D699</f>
        <v>16857.84</v>
      </c>
      <c r="V657" s="166" t="str">
        <f t="shared" si="384"/>
        <v/>
      </c>
      <c r="W657" s="89">
        <f t="shared" si="367"/>
        <v>427.23028794880156</v>
      </c>
      <c r="X657" s="89">
        <f t="shared" si="368"/>
        <v>182525.71894081589</v>
      </c>
      <c r="Y657" s="89">
        <f t="shared" si="385"/>
        <v>206.3701449670246</v>
      </c>
      <c r="Z657" s="109">
        <f t="shared" si="378"/>
        <v>586.34000000000015</v>
      </c>
      <c r="AA657" s="89">
        <f t="shared" si="386"/>
        <v>284.32102156709158</v>
      </c>
      <c r="AB657" s="89">
        <f t="shared" si="387"/>
        <v>16544.173153612635</v>
      </c>
      <c r="AC657" s="89">
        <f t="shared" si="390"/>
        <v>16941.946846387367</v>
      </c>
      <c r="AD657" s="89" t="str">
        <f t="shared" si="391"/>
        <v/>
      </c>
      <c r="AE657" s="89">
        <f>'Data Raw'!C699</f>
        <v>16743.060000000001</v>
      </c>
      <c r="AF657" s="89"/>
      <c r="AG657" s="89">
        <f t="shared" si="362"/>
        <v>-402.65000000000146</v>
      </c>
      <c r="AH657" s="89">
        <f t="shared" si="363"/>
        <v>24.580287948800105</v>
      </c>
      <c r="AI657" s="109">
        <f t="shared" si="364"/>
        <v>1</v>
      </c>
      <c r="AJ657" s="109">
        <f t="shared" si="379"/>
        <v>34.700314929400513</v>
      </c>
      <c r="AK657" s="88"/>
      <c r="AL657" s="191" t="str">
        <f t="shared" si="380"/>
        <v/>
      </c>
      <c r="AM657" s="191">
        <f t="shared" si="381"/>
        <v>-402.65000000000146</v>
      </c>
      <c r="AN657" s="88"/>
      <c r="AO657" s="191"/>
      <c r="AP657" s="191">
        <f t="shared" si="365"/>
        <v>162127.02250000119</v>
      </c>
      <c r="AQ657" s="191">
        <f t="shared" si="388"/>
        <v>143.20339937923475</v>
      </c>
      <c r="AR657" s="191">
        <f t="shared" si="389"/>
        <v>-63.166745587789848</v>
      </c>
      <c r="AS657" s="250">
        <f t="shared" si="356"/>
        <v>0</v>
      </c>
      <c r="AT657" s="250">
        <f t="shared" si="357"/>
        <v>0</v>
      </c>
      <c r="AU657" s="250">
        <f t="shared" si="358"/>
        <v>0</v>
      </c>
      <c r="AV657" s="250">
        <f t="shared" si="359"/>
        <v>0</v>
      </c>
      <c r="AW657" s="250">
        <f t="shared" si="360"/>
        <v>0</v>
      </c>
      <c r="AX657" s="250">
        <f t="shared" si="361"/>
        <v>0</v>
      </c>
      <c r="AY657" s="89"/>
      <c r="AZ657" s="111"/>
      <c r="BA657" s="111"/>
      <c r="BB657" s="111"/>
      <c r="BC657" s="111"/>
      <c r="BD657" s="111"/>
      <c r="BE657" s="111"/>
      <c r="BF657" s="111"/>
      <c r="BG657" s="111"/>
      <c r="BH657" s="89"/>
      <c r="BI657" s="89"/>
      <c r="BJ657" s="89"/>
      <c r="BK657" s="89"/>
      <c r="BL657" s="89"/>
    </row>
    <row r="658" spans="1:64" x14ac:dyDescent="0.25">
      <c r="A658" s="86">
        <f t="shared" si="366"/>
        <v>657</v>
      </c>
      <c r="B658" s="113">
        <v>8.8058290203250345E-3</v>
      </c>
      <c r="C658" s="88"/>
      <c r="D658" s="88"/>
      <c r="E658" s="194">
        <f t="shared" si="369"/>
        <v>-9.2138576217517185E-2</v>
      </c>
      <c r="F658" s="89">
        <f t="shared" si="382"/>
        <v>-2.1195210856979532E-3</v>
      </c>
      <c r="G658" s="113">
        <v>9.0521323800283451E-2</v>
      </c>
      <c r="H658" s="88"/>
      <c r="I658" s="84">
        <f t="shared" si="370"/>
        <v>16087.281425602949</v>
      </c>
      <c r="J658" s="84">
        <f t="shared" si="371"/>
        <v>16190.46649808646</v>
      </c>
      <c r="K658" s="84">
        <f t="shared" si="372"/>
        <v>16293.651570569973</v>
      </c>
      <c r="L658" s="84">
        <f t="shared" si="373"/>
        <v>16396.836643053484</v>
      </c>
      <c r="M658" s="108">
        <f>IF(T658&lt;&gt;0,(((G658+1)*('Data Raw'!$N$1007-'Data Raw'!$N$1008)/2+'Data Raw'!$N$1008)*'Data Raw'!$M$1010+'Data Raw'!$M$1009)*AE658+AE658)</f>
        <v>16500.021715536997</v>
      </c>
      <c r="N658" s="84">
        <f t="shared" si="374"/>
        <v>16603.20678802051</v>
      </c>
      <c r="O658" s="84">
        <f t="shared" si="375"/>
        <v>16706.391860504023</v>
      </c>
      <c r="P658" s="84">
        <f t="shared" si="376"/>
        <v>16809.576932987533</v>
      </c>
      <c r="Q658" s="84">
        <f t="shared" si="377"/>
        <v>16912.76200547105</v>
      </c>
      <c r="R658" s="166" t="str">
        <f t="shared" si="383"/>
        <v/>
      </c>
      <c r="S658" s="109">
        <f>'Data Raw'!E700</f>
        <v>16439.259999999998</v>
      </c>
      <c r="T658" s="109">
        <f>'Data Raw'!G700</f>
        <v>16624.84</v>
      </c>
      <c r="U658" s="109">
        <f>'Data Raw'!D700</f>
        <v>16673.57</v>
      </c>
      <c r="V658" s="166" t="str">
        <f t="shared" si="384"/>
        <v/>
      </c>
      <c r="W658" s="89">
        <f t="shared" si="367"/>
        <v>-124.81828446300278</v>
      </c>
      <c r="X658" s="89">
        <f t="shared" si="368"/>
        <v>15579.604136287082</v>
      </c>
      <c r="Y658" s="89">
        <f t="shared" si="385"/>
        <v>196.79990728023063</v>
      </c>
      <c r="Z658" s="109">
        <f t="shared" si="378"/>
        <v>234.31000000000131</v>
      </c>
      <c r="AA658" s="89">
        <f t="shared" si="386"/>
        <v>277.17658991465009</v>
      </c>
      <c r="AB658" s="89">
        <f t="shared" si="387"/>
        <v>16320.107131667972</v>
      </c>
      <c r="AC658" s="89">
        <f t="shared" si="390"/>
        <v>16803.452868332028</v>
      </c>
      <c r="AD658" s="89">
        <f t="shared" si="391"/>
        <v>1</v>
      </c>
      <c r="AE658" s="89">
        <f>'Data Raw'!C700</f>
        <v>16561.78</v>
      </c>
      <c r="AF658" s="89"/>
      <c r="AG658" s="89">
        <f t="shared" si="362"/>
        <v>63.06000000000131</v>
      </c>
      <c r="AH658" s="89">
        <f t="shared" si="363"/>
        <v>-61.758284463001473</v>
      </c>
      <c r="AI658" s="109">
        <f t="shared" si="364"/>
        <v>-1</v>
      </c>
      <c r="AJ658" s="109">
        <f t="shared" si="379"/>
        <v>50</v>
      </c>
      <c r="AK658" s="88"/>
      <c r="AL658" s="191" t="str">
        <f t="shared" si="380"/>
        <v/>
      </c>
      <c r="AM658" s="191">
        <f t="shared" si="381"/>
        <v>-63.06000000000131</v>
      </c>
      <c r="AN658" s="88"/>
      <c r="AO658" s="191"/>
      <c r="AP658" s="191">
        <f t="shared" si="365"/>
        <v>3976.563600000165</v>
      </c>
      <c r="AQ658" s="191">
        <f t="shared" si="388"/>
        <v>134.29857722598658</v>
      </c>
      <c r="AR658" s="191">
        <f t="shared" si="389"/>
        <v>-62.50133005424405</v>
      </c>
      <c r="AS658" s="250">
        <f t="shared" si="356"/>
        <v>0</v>
      </c>
      <c r="AT658" s="250">
        <f t="shared" si="357"/>
        <v>0</v>
      </c>
      <c r="AU658" s="250">
        <f t="shared" si="358"/>
        <v>0</v>
      </c>
      <c r="AV658" s="250">
        <f t="shared" si="359"/>
        <v>1</v>
      </c>
      <c r="AW658" s="250">
        <f t="shared" si="360"/>
        <v>0</v>
      </c>
      <c r="AX658" s="250">
        <f t="shared" si="361"/>
        <v>0</v>
      </c>
      <c r="AY658" s="89"/>
      <c r="AZ658" s="111"/>
      <c r="BA658" s="111"/>
      <c r="BB658" s="111"/>
      <c r="BC658" s="111"/>
      <c r="BD658" s="111"/>
      <c r="BE658" s="111"/>
      <c r="BF658" s="111"/>
      <c r="BG658" s="111"/>
      <c r="BH658" s="89"/>
      <c r="BI658" s="89"/>
      <c r="BJ658" s="89"/>
      <c r="BK658" s="89"/>
      <c r="BL658" s="89"/>
    </row>
    <row r="659" spans="1:64" x14ac:dyDescent="0.25">
      <c r="A659" s="86">
        <f t="shared" si="366"/>
        <v>658</v>
      </c>
      <c r="B659" s="113">
        <v>8.9723928989964452E-2</v>
      </c>
      <c r="C659" s="88"/>
      <c r="D659" s="88"/>
      <c r="E659" s="194">
        <f t="shared" si="369"/>
        <v>8.0918099969639418E-2</v>
      </c>
      <c r="F659" s="89">
        <f t="shared" si="382"/>
        <v>9.7429962079216715E-3</v>
      </c>
      <c r="G659" s="113">
        <v>0.11013006238245972</v>
      </c>
      <c r="H659" s="88"/>
      <c r="I659" s="84">
        <f t="shared" si="370"/>
        <v>16248.703164080147</v>
      </c>
      <c r="J659" s="84">
        <f t="shared" si="371"/>
        <v>16347.103117720262</v>
      </c>
      <c r="K659" s="84">
        <f t="shared" si="372"/>
        <v>16445.503071360377</v>
      </c>
      <c r="L659" s="84">
        <f t="shared" si="373"/>
        <v>16543.903025000491</v>
      </c>
      <c r="M659" s="108">
        <f>IF(T659&lt;&gt;0,(((G659+1)*('Data Raw'!$N$1007-'Data Raw'!$N$1008)/2+'Data Raw'!$N$1008)*'Data Raw'!$M$1010+'Data Raw'!$M$1009)*AE659+AE659)</f>
        <v>16642.302978640608</v>
      </c>
      <c r="N659" s="84">
        <f t="shared" si="374"/>
        <v>16740.702932280725</v>
      </c>
      <c r="O659" s="84">
        <f t="shared" si="375"/>
        <v>16839.102885920838</v>
      </c>
      <c r="P659" s="84">
        <f t="shared" si="376"/>
        <v>16937.502839560955</v>
      </c>
      <c r="Q659" s="84">
        <f t="shared" si="377"/>
        <v>17035.902793201069</v>
      </c>
      <c r="R659" s="166" t="str">
        <f t="shared" si="383"/>
        <v/>
      </c>
      <c r="S659" s="109">
        <f>'Data Raw'!E701</f>
        <v>16644.43</v>
      </c>
      <c r="T659" s="109">
        <f>'Data Raw'!G701</f>
        <v>17043.53</v>
      </c>
      <c r="U659" s="109">
        <f>'Data Raw'!D701</f>
        <v>17086.099999999999</v>
      </c>
      <c r="V659" s="166" t="str">
        <f t="shared" si="384"/>
        <v/>
      </c>
      <c r="W659" s="89">
        <f t="shared" si="367"/>
        <v>-401.22702135939107</v>
      </c>
      <c r="X659" s="89">
        <f t="shared" si="368"/>
        <v>160983.12266892925</v>
      </c>
      <c r="Y659" s="89">
        <f t="shared" si="385"/>
        <v>237.05464822090934</v>
      </c>
      <c r="Z659" s="109">
        <f t="shared" si="378"/>
        <v>441.66999999999825</v>
      </c>
      <c r="AA659" s="89">
        <f t="shared" si="386"/>
        <v>300.67564849827124</v>
      </c>
      <c r="AB659" s="89">
        <f t="shared" si="387"/>
        <v>16442.629898572548</v>
      </c>
      <c r="AC659" s="89">
        <f t="shared" si="390"/>
        <v>16913.830101427451</v>
      </c>
      <c r="AD659" s="89" t="str">
        <f t="shared" si="391"/>
        <v/>
      </c>
      <c r="AE659" s="89">
        <f>'Data Raw'!C701</f>
        <v>16678.23</v>
      </c>
      <c r="AF659" s="89"/>
      <c r="AG659" s="89">
        <f t="shared" si="362"/>
        <v>365.29999999999927</v>
      </c>
      <c r="AH659" s="89">
        <f t="shared" si="363"/>
        <v>-35.927021359391802</v>
      </c>
      <c r="AI659" s="109">
        <f t="shared" si="364"/>
        <v>-1</v>
      </c>
      <c r="AJ659" s="109">
        <f t="shared" si="379"/>
        <v>49.199976820057657</v>
      </c>
      <c r="AK659" s="88"/>
      <c r="AL659" s="191" t="str">
        <f t="shared" si="380"/>
        <v/>
      </c>
      <c r="AM659" s="191">
        <f t="shared" si="381"/>
        <v>-365.29999999999927</v>
      </c>
      <c r="AN659" s="88"/>
      <c r="AO659" s="191"/>
      <c r="AP659" s="191">
        <f t="shared" si="365"/>
        <v>133444.08999999947</v>
      </c>
      <c r="AQ659" s="191">
        <f t="shared" si="388"/>
        <v>159.96540197865465</v>
      </c>
      <c r="AR659" s="191">
        <f t="shared" si="389"/>
        <v>-77.089246242254688</v>
      </c>
      <c r="AS659" s="250">
        <f t="shared" si="356"/>
        <v>0</v>
      </c>
      <c r="AT659" s="250">
        <f t="shared" si="357"/>
        <v>0</v>
      </c>
      <c r="AU659" s="250">
        <f t="shared" si="358"/>
        <v>0</v>
      </c>
      <c r="AV659" s="250">
        <f t="shared" si="359"/>
        <v>0</v>
      </c>
      <c r="AW659" s="250">
        <f t="shared" si="360"/>
        <v>0</v>
      </c>
      <c r="AX659" s="250">
        <f t="shared" si="361"/>
        <v>0</v>
      </c>
      <c r="AY659" s="89"/>
      <c r="AZ659" s="111"/>
      <c r="BA659" s="111"/>
      <c r="BB659" s="111"/>
      <c r="BC659" s="111"/>
      <c r="BD659" s="111"/>
      <c r="BE659" s="111"/>
      <c r="BF659" s="111"/>
      <c r="BG659" s="111"/>
      <c r="BH659" s="89"/>
      <c r="BI659" s="89"/>
      <c r="BJ659" s="89"/>
      <c r="BK659" s="89"/>
      <c r="BL659" s="89"/>
    </row>
    <row r="660" spans="1:64" x14ac:dyDescent="0.25">
      <c r="A660" s="86">
        <f t="shared" si="366"/>
        <v>659</v>
      </c>
      <c r="B660" s="113">
        <v>2.2567260320886613E-3</v>
      </c>
      <c r="C660" s="88"/>
      <c r="D660" s="88"/>
      <c r="E660" s="194">
        <f t="shared" si="369"/>
        <v>-8.7467202957875786E-2</v>
      </c>
      <c r="F660" s="89">
        <f t="shared" si="382"/>
        <v>-4.1441751014779649E-3</v>
      </c>
      <c r="G660" s="113">
        <v>0.17049996588140021</v>
      </c>
      <c r="H660" s="88"/>
      <c r="I660" s="84">
        <f t="shared" si="370"/>
        <v>16638.39411758785</v>
      </c>
      <c r="J660" s="84">
        <f t="shared" si="371"/>
        <v>16756.921441698305</v>
      </c>
      <c r="K660" s="84">
        <f t="shared" si="372"/>
        <v>16875.44876580876</v>
      </c>
      <c r="L660" s="84">
        <f t="shared" si="373"/>
        <v>16993.976089919215</v>
      </c>
      <c r="M660" s="108">
        <f>IF(T660&lt;&gt;0,(((G660+1)*('Data Raw'!$N$1007-'Data Raw'!$N$1008)/2+'Data Raw'!$N$1008)*'Data Raw'!$M$1010+'Data Raw'!$M$1009)*AE660+AE660)</f>
        <v>17112.50341402967</v>
      </c>
      <c r="N660" s="84">
        <f t="shared" si="374"/>
        <v>17231.030738140125</v>
      </c>
      <c r="O660" s="84">
        <f t="shared" si="375"/>
        <v>17349.55806225058</v>
      </c>
      <c r="P660" s="84">
        <f t="shared" si="376"/>
        <v>17468.085386361035</v>
      </c>
      <c r="Q660" s="84">
        <f t="shared" si="377"/>
        <v>17586.612710471491</v>
      </c>
      <c r="R660" s="166" t="str">
        <f t="shared" si="383"/>
        <v/>
      </c>
      <c r="S660" s="109">
        <f>'Data Raw'!E702</f>
        <v>16950.900000000001</v>
      </c>
      <c r="T660" s="109">
        <f>'Data Raw'!G702</f>
        <v>17047.39</v>
      </c>
      <c r="U660" s="109">
        <f>'Data Raw'!D702</f>
        <v>17095.12</v>
      </c>
      <c r="V660" s="166" t="str">
        <f t="shared" si="384"/>
        <v/>
      </c>
      <c r="W660" s="89">
        <f t="shared" si="367"/>
        <v>65.113414029670821</v>
      </c>
      <c r="X660" s="89">
        <f t="shared" si="368"/>
        <v>4239.7566865993331</v>
      </c>
      <c r="Y660" s="89">
        <f t="shared" si="385"/>
        <v>220.84551618897825</v>
      </c>
      <c r="Z660" s="109">
        <f t="shared" si="378"/>
        <v>144.21999999999753</v>
      </c>
      <c r="AA660" s="89">
        <f t="shared" si="386"/>
        <v>278.32484156994644</v>
      </c>
      <c r="AB660" s="89">
        <f t="shared" si="387"/>
        <v>16810.945698776472</v>
      </c>
      <c r="AC660" s="89">
        <f t="shared" si="390"/>
        <v>17322.094301223529</v>
      </c>
      <c r="AD660" s="89">
        <f t="shared" si="391"/>
        <v>1</v>
      </c>
      <c r="AE660" s="89">
        <f>'Data Raw'!C702</f>
        <v>17066.52</v>
      </c>
      <c r="AF660" s="89"/>
      <c r="AG660" s="89">
        <f t="shared" si="362"/>
        <v>-19.130000000001019</v>
      </c>
      <c r="AH660" s="89">
        <f t="shared" si="363"/>
        <v>45.983414029669802</v>
      </c>
      <c r="AI660" s="109">
        <f t="shared" si="364"/>
        <v>1</v>
      </c>
      <c r="AJ660" s="109">
        <f t="shared" si="379"/>
        <v>50</v>
      </c>
      <c r="AK660" s="88"/>
      <c r="AL660" s="191" t="str">
        <f t="shared" si="380"/>
        <v/>
      </c>
      <c r="AM660" s="191">
        <f t="shared" si="381"/>
        <v>-19.130000000001019</v>
      </c>
      <c r="AN660" s="88"/>
      <c r="AO660" s="191"/>
      <c r="AP660" s="191">
        <f t="shared" si="365"/>
        <v>365.95690000003896</v>
      </c>
      <c r="AQ660" s="191">
        <f t="shared" si="388"/>
        <v>144.31702398102649</v>
      </c>
      <c r="AR660" s="191">
        <f t="shared" si="389"/>
        <v>-76.528492207951757</v>
      </c>
      <c r="AS660" s="250">
        <f t="shared" ref="AS660:AS723" si="392">IF(R660=1,0,IF(AND($T660&gt;=I660,$T660&lt;J660),1,0))</f>
        <v>0</v>
      </c>
      <c r="AT660" s="250">
        <f t="shared" ref="AT660:AT723" si="393">IF(R660=1,0,IF(AND($T660&gt;=J660,$T660&lt;K660),1,0))</f>
        <v>0</v>
      </c>
      <c r="AU660" s="250">
        <f t="shared" ref="AU660:AU723" si="394">IF(R660=1,0,IF(AND($T660&gt;=K660,$T660&lt;M660),1,0))</f>
        <v>1</v>
      </c>
      <c r="AV660" s="250">
        <f t="shared" ref="AV660:AV723" si="395">IF(R660=1,0,IF(AND($T660&gt;M660,$T660&lt;=O660),1,0))</f>
        <v>0</v>
      </c>
      <c r="AW660" s="250">
        <f t="shared" ref="AW660:AW723" si="396">IF(R660=1,0,IF(AND($T660&gt;O660,$T660&lt;=P660),1,0))</f>
        <v>0</v>
      </c>
      <c r="AX660" s="250">
        <f t="shared" ref="AX660:AX723" si="397">IF(R660=1,0,IF(AND($T660&gt;P660,$T660&lt;=Q660),1,0))</f>
        <v>0</v>
      </c>
      <c r="AY660" s="89"/>
      <c r="AZ660" s="111"/>
      <c r="BA660" s="111"/>
      <c r="BB660" s="111"/>
      <c r="BC660" s="111"/>
      <c r="BD660" s="111"/>
      <c r="BE660" s="111"/>
      <c r="BF660" s="111"/>
      <c r="BG660" s="111"/>
      <c r="BH660" s="89"/>
      <c r="BI660" s="89"/>
      <c r="BJ660" s="89"/>
      <c r="BK660" s="89"/>
      <c r="BL660" s="89"/>
    </row>
    <row r="661" spans="1:64" x14ac:dyDescent="0.25">
      <c r="A661" s="86">
        <f t="shared" si="366"/>
        <v>660</v>
      </c>
      <c r="B661" s="113">
        <v>7.6106480618396893E-2</v>
      </c>
      <c r="C661" s="88"/>
      <c r="D661" s="88"/>
      <c r="E661" s="194">
        <f t="shared" si="369"/>
        <v>7.3849754586308228E-2</v>
      </c>
      <c r="F661" s="89">
        <f t="shared" si="382"/>
        <v>6.997814853920062E-3</v>
      </c>
      <c r="G661" s="113">
        <v>0.16098976415720406</v>
      </c>
      <c r="H661" s="88"/>
      <c r="I661" s="84">
        <f t="shared" si="370"/>
        <v>16726.509526420999</v>
      </c>
      <c r="J661" s="84">
        <f t="shared" si="371"/>
        <v>16836.932284515493</v>
      </c>
      <c r="K661" s="84">
        <f t="shared" si="372"/>
        <v>16947.355042609979</v>
      </c>
      <c r="L661" s="84">
        <f t="shared" si="373"/>
        <v>17057.777800704469</v>
      </c>
      <c r="M661" s="108">
        <f>IF(T661&lt;&gt;0,(((G661+1)*('Data Raw'!$N$1007-'Data Raw'!$N$1008)/2+'Data Raw'!$N$1008)*'Data Raw'!$M$1010+'Data Raw'!$M$1009)*AE661+AE661)</f>
        <v>17168.200558798959</v>
      </c>
      <c r="N661" s="84">
        <f t="shared" si="374"/>
        <v>17278.623316893449</v>
      </c>
      <c r="O661" s="84">
        <f t="shared" si="375"/>
        <v>17389.046074987938</v>
      </c>
      <c r="P661" s="84">
        <f t="shared" si="376"/>
        <v>17499.468833082425</v>
      </c>
      <c r="Q661" s="84">
        <f t="shared" si="377"/>
        <v>17609.891591176918</v>
      </c>
      <c r="R661" s="166" t="str">
        <f t="shared" si="383"/>
        <v/>
      </c>
      <c r="S661" s="109">
        <f>'Data Raw'!E703</f>
        <v>16725.28</v>
      </c>
      <c r="T661" s="109">
        <f>'Data Raw'!G703</f>
        <v>16788.55</v>
      </c>
      <c r="U661" s="109">
        <f>'Data Raw'!D703</f>
        <v>17135.12</v>
      </c>
      <c r="V661" s="166" t="str">
        <f t="shared" si="384"/>
        <v/>
      </c>
      <c r="W661" s="89">
        <f t="shared" si="367"/>
        <v>379.65055879895954</v>
      </c>
      <c r="X661" s="89">
        <f t="shared" si="368"/>
        <v>144134.54679636224</v>
      </c>
      <c r="Y661" s="89">
        <f t="shared" si="385"/>
        <v>249.79162713893575</v>
      </c>
      <c r="Z661" s="109">
        <f t="shared" si="378"/>
        <v>409.84000000000015</v>
      </c>
      <c r="AA661" s="89">
        <f t="shared" si="386"/>
        <v>297.11272134566843</v>
      </c>
      <c r="AB661" s="89">
        <f t="shared" si="387"/>
        <v>16898.543884665545</v>
      </c>
      <c r="AC661" s="89">
        <f t="shared" si="390"/>
        <v>17371.696115334453</v>
      </c>
      <c r="AD661" s="89" t="str">
        <f t="shared" si="391"/>
        <v/>
      </c>
      <c r="AE661" s="89">
        <f>'Data Raw'!C703</f>
        <v>17135.12</v>
      </c>
      <c r="AF661" s="89"/>
      <c r="AG661" s="89">
        <f t="shared" si="362"/>
        <v>-346.56999999999971</v>
      </c>
      <c r="AH661" s="89">
        <f t="shared" si="363"/>
        <v>33.080558798959828</v>
      </c>
      <c r="AI661" s="109">
        <f t="shared" si="364"/>
        <v>1</v>
      </c>
      <c r="AJ661" s="109">
        <f t="shared" si="379"/>
        <v>50</v>
      </c>
      <c r="AK661" s="88"/>
      <c r="AL661" s="191" t="str">
        <f t="shared" si="380"/>
        <v/>
      </c>
      <c r="AM661" s="191">
        <f t="shared" si="381"/>
        <v>-346.56999999999971</v>
      </c>
      <c r="AN661" s="88"/>
      <c r="AO661" s="191"/>
      <c r="AP661" s="191">
        <f t="shared" si="365"/>
        <v>120110.76489999981</v>
      </c>
      <c r="AQ661" s="191">
        <f t="shared" si="388"/>
        <v>166.78957687202353</v>
      </c>
      <c r="AR661" s="191">
        <f t="shared" si="389"/>
        <v>-83.002050266912221</v>
      </c>
      <c r="AS661" s="250">
        <f t="shared" si="392"/>
        <v>1</v>
      </c>
      <c r="AT661" s="250">
        <f t="shared" si="393"/>
        <v>0</v>
      </c>
      <c r="AU661" s="250">
        <f t="shared" si="394"/>
        <v>0</v>
      </c>
      <c r="AV661" s="250">
        <f t="shared" si="395"/>
        <v>0</v>
      </c>
      <c r="AW661" s="250">
        <f t="shared" si="396"/>
        <v>0</v>
      </c>
      <c r="AX661" s="250">
        <f t="shared" si="397"/>
        <v>0</v>
      </c>
      <c r="AY661" s="89"/>
      <c r="AZ661" s="111"/>
      <c r="BA661" s="111"/>
      <c r="BB661" s="111"/>
      <c r="BC661" s="111"/>
      <c r="BD661" s="111"/>
      <c r="BE661" s="111"/>
      <c r="BF661" s="111"/>
      <c r="BG661" s="111"/>
      <c r="BH661" s="89"/>
      <c r="BI661" s="89"/>
      <c r="BJ661" s="89"/>
      <c r="BK661" s="89"/>
      <c r="BL661" s="89"/>
    </row>
    <row r="662" spans="1:64" x14ac:dyDescent="0.25">
      <c r="A662" s="86">
        <f t="shared" si="366"/>
        <v>661</v>
      </c>
      <c r="B662" s="113">
        <v>2.3003095544344883E-3</v>
      </c>
      <c r="C662" s="88"/>
      <c r="D662" s="88"/>
      <c r="E662" s="194">
        <f t="shared" si="369"/>
        <v>-7.3806171063962409E-2</v>
      </c>
      <c r="F662" s="89">
        <f t="shared" si="382"/>
        <v>-4.5456117057774345E-3</v>
      </c>
      <c r="G662" s="113">
        <v>0.10508514318890272</v>
      </c>
      <c r="H662" s="88"/>
      <c r="I662" s="84">
        <f t="shared" si="370"/>
        <v>16082.788595392416</v>
      </c>
      <c r="J662" s="84">
        <f t="shared" si="371"/>
        <v>16207.684408961883</v>
      </c>
      <c r="K662" s="84">
        <f t="shared" si="372"/>
        <v>16332.580222531351</v>
      </c>
      <c r="L662" s="84">
        <f t="shared" si="373"/>
        <v>16457.476036100819</v>
      </c>
      <c r="M662" s="108">
        <f>IF(T662&lt;&gt;0,(((G662+1)*('Data Raw'!$N$1007-'Data Raw'!$N$1008)/2+'Data Raw'!$N$1008)*'Data Raw'!$M$1010+'Data Raw'!$M$1009)*AE662+AE662)</f>
        <v>16582.371849670286</v>
      </c>
      <c r="N662" s="84">
        <f t="shared" si="374"/>
        <v>16707.267663239752</v>
      </c>
      <c r="O662" s="84">
        <f t="shared" si="375"/>
        <v>16832.163476809223</v>
      </c>
      <c r="P662" s="84">
        <f t="shared" si="376"/>
        <v>16957.059290378689</v>
      </c>
      <c r="Q662" s="84">
        <f t="shared" si="377"/>
        <v>17081.955103948159</v>
      </c>
      <c r="R662" s="166" t="str">
        <f t="shared" si="383"/>
        <v/>
      </c>
      <c r="S662" s="109">
        <f>'Data Raw'!E704</f>
        <v>16564.8</v>
      </c>
      <c r="T662" s="109">
        <f>'Data Raw'!G704</f>
        <v>16646.41</v>
      </c>
      <c r="U662" s="109">
        <f>'Data Raw'!D704</f>
        <v>16657.509999999998</v>
      </c>
      <c r="V662" s="166" t="str">
        <f t="shared" si="384"/>
        <v/>
      </c>
      <c r="W662" s="89">
        <f t="shared" si="367"/>
        <v>-64.038150329713972</v>
      </c>
      <c r="X662" s="89">
        <f t="shared" si="368"/>
        <v>4100.8846976510458</v>
      </c>
      <c r="Y662" s="89">
        <f t="shared" si="385"/>
        <v>232.52527562456322</v>
      </c>
      <c r="Z662" s="109">
        <f t="shared" si="378"/>
        <v>92.709999999999127</v>
      </c>
      <c r="AA662" s="89">
        <f t="shared" si="386"/>
        <v>267.9123325820014</v>
      </c>
      <c r="AB662" s="89">
        <f t="shared" si="387"/>
        <v>16372.374186856179</v>
      </c>
      <c r="AC662" s="89">
        <f t="shared" si="390"/>
        <v>16877.465813143815</v>
      </c>
      <c r="AD662" s="89">
        <f t="shared" si="391"/>
        <v>1</v>
      </c>
      <c r="AE662" s="89">
        <f>'Data Raw'!C704</f>
        <v>16624.919999999998</v>
      </c>
      <c r="AF662" s="89"/>
      <c r="AG662" s="89">
        <f t="shared" si="362"/>
        <v>21.490000000001601</v>
      </c>
      <c r="AH662" s="89">
        <f t="shared" si="363"/>
        <v>-42.548150329712371</v>
      </c>
      <c r="AI662" s="109">
        <f t="shared" si="364"/>
        <v>-1</v>
      </c>
      <c r="AJ662" s="109">
        <f t="shared" si="379"/>
        <v>50</v>
      </c>
      <c r="AK662" s="88"/>
      <c r="AL662" s="191" t="str">
        <f t="shared" si="380"/>
        <v/>
      </c>
      <c r="AM662" s="191">
        <f t="shared" si="381"/>
        <v>-21.490000000001601</v>
      </c>
      <c r="AN662" s="88"/>
      <c r="AO662" s="191"/>
      <c r="AP662" s="191">
        <f t="shared" si="365"/>
        <v>461.82010000006881</v>
      </c>
      <c r="AQ662" s="191">
        <f t="shared" si="388"/>
        <v>150.64517944179886</v>
      </c>
      <c r="AR662" s="191">
        <f t="shared" si="389"/>
        <v>-81.880096182764362</v>
      </c>
      <c r="AS662" s="250">
        <f t="shared" si="392"/>
        <v>0</v>
      </c>
      <c r="AT662" s="250">
        <f t="shared" si="393"/>
        <v>0</v>
      </c>
      <c r="AU662" s="250">
        <f t="shared" si="394"/>
        <v>0</v>
      </c>
      <c r="AV662" s="250">
        <f t="shared" si="395"/>
        <v>1</v>
      </c>
      <c r="AW662" s="250">
        <f t="shared" si="396"/>
        <v>0</v>
      </c>
      <c r="AX662" s="250">
        <f t="shared" si="397"/>
        <v>0</v>
      </c>
      <c r="AY662" s="89"/>
      <c r="AZ662" s="111"/>
      <c r="BA662" s="111"/>
      <c r="BB662" s="111"/>
      <c r="BC662" s="111"/>
      <c r="BD662" s="111"/>
      <c r="BE662" s="111"/>
      <c r="BF662" s="111"/>
      <c r="BG662" s="111"/>
      <c r="BH662" s="89"/>
      <c r="BI662" s="89"/>
      <c r="BJ662" s="89"/>
      <c r="BK662" s="89"/>
      <c r="BL662" s="89"/>
    </row>
    <row r="663" spans="1:64" x14ac:dyDescent="0.25">
      <c r="A663" s="86">
        <f t="shared" si="366"/>
        <v>662</v>
      </c>
      <c r="B663" s="113">
        <v>1.3539085465203045E-6</v>
      </c>
      <c r="C663" s="88"/>
      <c r="D663" s="88"/>
      <c r="E663" s="194">
        <f t="shared" si="369"/>
        <v>-2.2989556458879678E-3</v>
      </c>
      <c r="F663" s="89">
        <f t="shared" si="382"/>
        <v>-4.2246608400789394E-3</v>
      </c>
      <c r="G663" s="113">
        <v>0.11531154753638813</v>
      </c>
      <c r="H663" s="88"/>
      <c r="I663" s="84">
        <f t="shared" si="370"/>
        <v>16179.371314380778</v>
      </c>
      <c r="J663" s="84">
        <f t="shared" si="371"/>
        <v>16295.63395219306</v>
      </c>
      <c r="K663" s="84">
        <f t="shared" si="372"/>
        <v>16411.896590005341</v>
      </c>
      <c r="L663" s="84">
        <f t="shared" si="373"/>
        <v>16528.159227817625</v>
      </c>
      <c r="M663" s="108">
        <f>IF(T663&lt;&gt;0,(((G663+1)*('Data Raw'!$N$1007-'Data Raw'!$N$1008)/2+'Data Raw'!$N$1008)*'Data Raw'!$M$1010+'Data Raw'!$M$1009)*AE663+AE663)</f>
        <v>16644.421865629905</v>
      </c>
      <c r="N663" s="84">
        <f t="shared" si="374"/>
        <v>16760.684503442186</v>
      </c>
      <c r="O663" s="84">
        <f t="shared" si="375"/>
        <v>16876.94714125447</v>
      </c>
      <c r="P663" s="84">
        <f t="shared" si="376"/>
        <v>16993.20977906675</v>
      </c>
      <c r="Q663" s="84">
        <f t="shared" si="377"/>
        <v>17109.472416879034</v>
      </c>
      <c r="R663" s="166" t="str">
        <f t="shared" si="383"/>
        <v/>
      </c>
      <c r="S663" s="109">
        <f>'Data Raw'!E705</f>
        <v>16516.330000000002</v>
      </c>
      <c r="T663" s="109">
        <f>'Data Raw'!G705</f>
        <v>16645.98</v>
      </c>
      <c r="U663" s="109">
        <f>'Data Raw'!D705</f>
        <v>16673.400000000001</v>
      </c>
      <c r="V663" s="166">
        <f t="shared" si="384"/>
        <v>1</v>
      </c>
      <c r="W663" s="89">
        <f t="shared" si="367"/>
        <v>-1.5581343700941943</v>
      </c>
      <c r="X663" s="89">
        <f t="shared" si="368"/>
        <v>2.4277827152688318</v>
      </c>
      <c r="Y663" s="89">
        <f t="shared" si="385"/>
        <v>215.27737941296303</v>
      </c>
      <c r="Z663" s="109">
        <f t="shared" si="378"/>
        <v>157.06999999999971</v>
      </c>
      <c r="AA663" s="89">
        <f t="shared" si="386"/>
        <v>252.07771364171543</v>
      </c>
      <c r="AB663" s="89">
        <f t="shared" si="387"/>
        <v>16445.674517305299</v>
      </c>
      <c r="AC663" s="89">
        <f t="shared" si="390"/>
        <v>16901.125482694704</v>
      </c>
      <c r="AD663" s="89">
        <f t="shared" si="391"/>
        <v>1</v>
      </c>
      <c r="AE663" s="89">
        <f>'Data Raw'!C705</f>
        <v>16673.400000000001</v>
      </c>
      <c r="AF663" s="89"/>
      <c r="AG663" s="89">
        <f t="shared" si="362"/>
        <v>-27.420000000001892</v>
      </c>
      <c r="AH663" s="89">
        <f t="shared" si="363"/>
        <v>-28.978134370096086</v>
      </c>
      <c r="AI663" s="109">
        <f t="shared" si="364"/>
        <v>-1</v>
      </c>
      <c r="AJ663" s="109">
        <f t="shared" si="379"/>
        <v>50</v>
      </c>
      <c r="AK663" s="88"/>
      <c r="AL663" s="191">
        <f t="shared" si="380"/>
        <v>21.490000000001601</v>
      </c>
      <c r="AM663" s="191" t="str">
        <f t="shared" si="381"/>
        <v/>
      </c>
      <c r="AN663" s="88"/>
      <c r="AO663" s="191"/>
      <c r="AP663" s="191">
        <f t="shared" si="365"/>
        <v>751.85640000010369</v>
      </c>
      <c r="AQ663" s="191">
        <f t="shared" si="388"/>
        <v>136.95349283715476</v>
      </c>
      <c r="AR663" s="191">
        <f t="shared" si="389"/>
        <v>-78.323886575808274</v>
      </c>
      <c r="AS663" s="250">
        <f t="shared" si="392"/>
        <v>0</v>
      </c>
      <c r="AT663" s="250">
        <f t="shared" si="393"/>
        <v>0</v>
      </c>
      <c r="AU663" s="250">
        <f t="shared" si="394"/>
        <v>0</v>
      </c>
      <c r="AV663" s="250">
        <f t="shared" si="395"/>
        <v>1</v>
      </c>
      <c r="AW663" s="250">
        <f t="shared" si="396"/>
        <v>0</v>
      </c>
      <c r="AX663" s="250">
        <f t="shared" si="397"/>
        <v>0</v>
      </c>
      <c r="AY663" s="89"/>
      <c r="AZ663" s="111"/>
      <c r="BA663" s="111"/>
      <c r="BB663" s="111"/>
      <c r="BC663" s="111"/>
      <c r="BD663" s="111"/>
      <c r="BE663" s="111"/>
      <c r="BF663" s="111"/>
      <c r="BG663" s="111"/>
      <c r="BH663" s="89"/>
      <c r="BI663" s="89"/>
      <c r="BJ663" s="89"/>
      <c r="BK663" s="89"/>
      <c r="BL663" s="89"/>
    </row>
    <row r="664" spans="1:64" x14ac:dyDescent="0.25">
      <c r="A664" s="86">
        <f t="shared" si="366"/>
        <v>663</v>
      </c>
      <c r="B664" s="113">
        <v>5.3397086671592223E-5</v>
      </c>
      <c r="C664" s="88"/>
      <c r="D664" s="88"/>
      <c r="E664" s="194">
        <f t="shared" si="369"/>
        <v>5.2043178125071919E-5</v>
      </c>
      <c r="F664" s="89">
        <f t="shared" si="382"/>
        <v>-3.6137031231926521E-3</v>
      </c>
      <c r="G664" s="113">
        <v>0.11586764151752987</v>
      </c>
      <c r="H664" s="88"/>
      <c r="I664" s="84">
        <f t="shared" si="370"/>
        <v>16114.50157407159</v>
      </c>
      <c r="J664" s="84">
        <f t="shared" si="371"/>
        <v>16222.14026377807</v>
      </c>
      <c r="K664" s="84">
        <f t="shared" si="372"/>
        <v>16329.778953484552</v>
      </c>
      <c r="L664" s="84">
        <f t="shared" si="373"/>
        <v>16437.417643191035</v>
      </c>
      <c r="M664" s="108">
        <f>IF(T664&lt;&gt;0,(((G664+1)*('Data Raw'!$N$1007-'Data Raw'!$N$1008)/2+'Data Raw'!$N$1008)*'Data Raw'!$M$1010+'Data Raw'!$M$1009)*AE664+AE664)</f>
        <v>16545.056332897515</v>
      </c>
      <c r="N664" s="84">
        <f t="shared" si="374"/>
        <v>16652.695022603995</v>
      </c>
      <c r="O664" s="84">
        <f t="shared" si="375"/>
        <v>16760.333712310479</v>
      </c>
      <c r="P664" s="84">
        <f t="shared" si="376"/>
        <v>16867.97240201696</v>
      </c>
      <c r="Q664" s="84">
        <f t="shared" si="377"/>
        <v>16975.611091723444</v>
      </c>
      <c r="R664" s="166" t="str">
        <f t="shared" si="383"/>
        <v/>
      </c>
      <c r="S664" s="109">
        <f>'Data Raw'!E706</f>
        <v>16455.57</v>
      </c>
      <c r="T664" s="109">
        <f>'Data Raw'!G706</f>
        <v>16535.330000000002</v>
      </c>
      <c r="U664" s="109">
        <f>'Data Raw'!D706</f>
        <v>16745.73</v>
      </c>
      <c r="V664" s="166">
        <f t="shared" si="384"/>
        <v>1</v>
      </c>
      <c r="W664" s="89">
        <f t="shared" si="367"/>
        <v>9.7263328975132026</v>
      </c>
      <c r="X664" s="89">
        <f t="shared" si="368"/>
        <v>94.601551633247567</v>
      </c>
      <c r="Y664" s="89">
        <f t="shared" si="385"/>
        <v>199.34202555733569</v>
      </c>
      <c r="Z664" s="109">
        <f t="shared" si="378"/>
        <v>290.15999999999985</v>
      </c>
      <c r="AA664" s="89">
        <f t="shared" si="386"/>
        <v>257.51804026432751</v>
      </c>
      <c r="AB664" s="89">
        <f t="shared" si="387"/>
        <v>16358.853943404541</v>
      </c>
      <c r="AC664" s="89">
        <f t="shared" si="390"/>
        <v>16787.386056595456</v>
      </c>
      <c r="AD664" s="89">
        <f t="shared" si="391"/>
        <v>1</v>
      </c>
      <c r="AE664" s="89">
        <f>'Data Raw'!C706</f>
        <v>16573.12</v>
      </c>
      <c r="AF664" s="89"/>
      <c r="AG664" s="89">
        <f t="shared" si="362"/>
        <v>-37.789999999997235</v>
      </c>
      <c r="AH664" s="89">
        <f t="shared" si="363"/>
        <v>-28.063667102484033</v>
      </c>
      <c r="AI664" s="109">
        <f t="shared" si="364"/>
        <v>-1</v>
      </c>
      <c r="AJ664" s="109">
        <f t="shared" si="379"/>
        <v>50</v>
      </c>
      <c r="AK664" s="88"/>
      <c r="AL664" s="191">
        <f t="shared" si="380"/>
        <v>27.420000000001892</v>
      </c>
      <c r="AM664" s="191" t="str">
        <f t="shared" si="381"/>
        <v/>
      </c>
      <c r="AN664" s="88"/>
      <c r="AO664" s="191"/>
      <c r="AP664" s="191">
        <f t="shared" si="365"/>
        <v>1428.0840999997911</v>
      </c>
      <c r="AQ664" s="191">
        <f t="shared" si="388"/>
        <v>125.93532696635947</v>
      </c>
      <c r="AR664" s="191">
        <f t="shared" si="389"/>
        <v>-73.40669859097622</v>
      </c>
      <c r="AS664" s="250">
        <f t="shared" si="392"/>
        <v>0</v>
      </c>
      <c r="AT664" s="250">
        <f t="shared" si="393"/>
        <v>0</v>
      </c>
      <c r="AU664" s="250">
        <f t="shared" si="394"/>
        <v>1</v>
      </c>
      <c r="AV664" s="250">
        <f t="shared" si="395"/>
        <v>0</v>
      </c>
      <c r="AW664" s="250">
        <f t="shared" si="396"/>
        <v>0</v>
      </c>
      <c r="AX664" s="250">
        <f t="shared" si="397"/>
        <v>0</v>
      </c>
      <c r="AY664" s="89"/>
      <c r="AZ664" s="111"/>
      <c r="BA664" s="111"/>
      <c r="BB664" s="111"/>
      <c r="BC664" s="111"/>
      <c r="BD664" s="111"/>
      <c r="BE664" s="111"/>
      <c r="BF664" s="111"/>
      <c r="BG664" s="111"/>
      <c r="BH664" s="89"/>
      <c r="BI664" s="89"/>
      <c r="BJ664" s="89"/>
      <c r="BK664" s="89"/>
      <c r="BL664" s="89"/>
    </row>
    <row r="665" spans="1:64" x14ac:dyDescent="0.25">
      <c r="A665" s="86">
        <f t="shared" si="366"/>
        <v>664</v>
      </c>
      <c r="B665" s="113">
        <v>6.0071475625370296E-2</v>
      </c>
      <c r="C665" s="88"/>
      <c r="D665" s="88"/>
      <c r="E665" s="194">
        <f t="shared" si="369"/>
        <v>6.0018078538698706E-2</v>
      </c>
      <c r="F665" s="89">
        <f t="shared" si="382"/>
        <v>5.4765513999346848E-3</v>
      </c>
      <c r="G665" s="113">
        <v>0.11366823275619095</v>
      </c>
      <c r="H665" s="88"/>
      <c r="I665" s="84">
        <f t="shared" si="370"/>
        <v>16152.168442359209</v>
      </c>
      <c r="J665" s="84">
        <f t="shared" si="371"/>
        <v>16251.839455137879</v>
      </c>
      <c r="K665" s="84">
        <f t="shared" si="372"/>
        <v>16351.510467916545</v>
      </c>
      <c r="L665" s="84">
        <f t="shared" si="373"/>
        <v>16451.181480695213</v>
      </c>
      <c r="M665" s="108">
        <f>IF(T665&lt;&gt;0,(((G665+1)*('Data Raw'!$N$1007-'Data Raw'!$N$1008)/2+'Data Raw'!$N$1008)*'Data Raw'!$M$1010+'Data Raw'!$M$1009)*AE665+AE665)</f>
        <v>16550.852493473882</v>
      </c>
      <c r="N665" s="84">
        <f t="shared" si="374"/>
        <v>16650.52350625255</v>
      </c>
      <c r="O665" s="84">
        <f t="shared" si="375"/>
        <v>16750.194519031218</v>
      </c>
      <c r="P665" s="84">
        <f t="shared" si="376"/>
        <v>16849.865531809886</v>
      </c>
      <c r="Q665" s="84">
        <f t="shared" si="377"/>
        <v>16949.536544588555</v>
      </c>
      <c r="R665" s="166" t="str">
        <f t="shared" si="383"/>
        <v/>
      </c>
      <c r="S665" s="109">
        <f>'Data Raw'!E707</f>
        <v>16144.56</v>
      </c>
      <c r="T665" s="109">
        <f>'Data Raw'!G707</f>
        <v>16224.45</v>
      </c>
      <c r="U665" s="109">
        <f>'Data Raw'!D707</f>
        <v>16592.060000000001</v>
      </c>
      <c r="V665" s="166">
        <f t="shared" si="384"/>
        <v>1</v>
      </c>
      <c r="W665" s="89">
        <f t="shared" si="367"/>
        <v>326.4024934738809</v>
      </c>
      <c r="X665" s="89">
        <f t="shared" si="368"/>
        <v>106538.58774596686</v>
      </c>
      <c r="Y665" s="89">
        <f t="shared" si="385"/>
        <v>221.99164934930573</v>
      </c>
      <c r="Z665" s="109">
        <f t="shared" si="378"/>
        <v>447.50000000000182</v>
      </c>
      <c r="AA665" s="89">
        <f t="shared" si="386"/>
        <v>284.65832022656667</v>
      </c>
      <c r="AB665" s="89">
        <f t="shared" si="387"/>
        <v>16362.969665775323</v>
      </c>
      <c r="AC665" s="89">
        <f t="shared" si="390"/>
        <v>16800.750334224678</v>
      </c>
      <c r="AD665" s="89" t="str">
        <f t="shared" si="391"/>
        <v/>
      </c>
      <c r="AE665" s="89">
        <f>'Data Raw'!C707</f>
        <v>16581.86</v>
      </c>
      <c r="AF665" s="89"/>
      <c r="AG665" s="89">
        <f t="shared" si="362"/>
        <v>-357.40999999999985</v>
      </c>
      <c r="AH665" s="89">
        <f t="shared" si="363"/>
        <v>-31.007506526118959</v>
      </c>
      <c r="AI665" s="109">
        <f t="shared" si="364"/>
        <v>-1</v>
      </c>
      <c r="AJ665" s="109">
        <f t="shared" si="379"/>
        <v>49.835506389333922</v>
      </c>
      <c r="AK665" s="88"/>
      <c r="AL665" s="191">
        <f t="shared" si="380"/>
        <v>37.789999999997235</v>
      </c>
      <c r="AM665" s="191" t="str">
        <f t="shared" si="381"/>
        <v/>
      </c>
      <c r="AN665" s="88"/>
      <c r="AO665" s="191"/>
      <c r="AP665" s="191">
        <f t="shared" si="365"/>
        <v>127741.9080999999</v>
      </c>
      <c r="AQ665" s="191">
        <f t="shared" si="388"/>
        <v>151.6547350812084</v>
      </c>
      <c r="AR665" s="191">
        <f t="shared" si="389"/>
        <v>-70.336914268097331</v>
      </c>
      <c r="AS665" s="250">
        <f t="shared" si="392"/>
        <v>1</v>
      </c>
      <c r="AT665" s="250">
        <f t="shared" si="393"/>
        <v>0</v>
      </c>
      <c r="AU665" s="250">
        <f t="shared" si="394"/>
        <v>0</v>
      </c>
      <c r="AV665" s="250">
        <f t="shared" si="395"/>
        <v>0</v>
      </c>
      <c r="AW665" s="250">
        <f t="shared" si="396"/>
        <v>0</v>
      </c>
      <c r="AX665" s="250">
        <f t="shared" si="397"/>
        <v>0</v>
      </c>
      <c r="AY665" s="89"/>
      <c r="AZ665" s="111"/>
      <c r="BA665" s="111"/>
      <c r="BB665" s="111"/>
      <c r="BC665" s="111"/>
      <c r="BD665" s="111"/>
      <c r="BE665" s="111"/>
      <c r="BF665" s="111"/>
      <c r="BG665" s="111"/>
      <c r="BH665" s="89"/>
      <c r="BI665" s="89"/>
      <c r="BJ665" s="89"/>
      <c r="BK665" s="89"/>
      <c r="BL665" s="89"/>
    </row>
    <row r="666" spans="1:64" x14ac:dyDescent="0.25">
      <c r="A666" s="86">
        <f t="shared" si="366"/>
        <v>665</v>
      </c>
      <c r="B666" s="113">
        <v>4.8396047550266114E-4</v>
      </c>
      <c r="C666" s="88"/>
      <c r="D666" s="88"/>
      <c r="E666" s="194">
        <f t="shared" si="369"/>
        <v>-5.9587515149867633E-2</v>
      </c>
      <c r="F666" s="89">
        <f t="shared" si="382"/>
        <v>-3.8183152500370753E-3</v>
      </c>
      <c r="G666" s="113">
        <v>6.4338948347441804E-2</v>
      </c>
      <c r="H666" s="88"/>
      <c r="I666" s="84">
        <f t="shared" si="370"/>
        <v>15717.315183734901</v>
      </c>
      <c r="J666" s="84">
        <f t="shared" si="371"/>
        <v>15828.311008409553</v>
      </c>
      <c r="K666" s="84">
        <f t="shared" si="372"/>
        <v>15939.306833084207</v>
      </c>
      <c r="L666" s="84">
        <f t="shared" si="373"/>
        <v>16050.302657758859</v>
      </c>
      <c r="M666" s="108">
        <f>IF(T666&lt;&gt;0,(((G666+1)*('Data Raw'!$N$1007-'Data Raw'!$N$1008)/2+'Data Raw'!$N$1008)*'Data Raw'!$M$1010+'Data Raw'!$M$1009)*AE666+AE666)</f>
        <v>16161.298482433513</v>
      </c>
      <c r="N666" s="84">
        <f t="shared" si="374"/>
        <v>16272.294307108166</v>
      </c>
      <c r="O666" s="84">
        <f t="shared" si="375"/>
        <v>16383.290131782818</v>
      </c>
      <c r="P666" s="84">
        <f t="shared" si="376"/>
        <v>16494.285956457472</v>
      </c>
      <c r="Q666" s="84">
        <f t="shared" si="377"/>
        <v>16605.281781132126</v>
      </c>
      <c r="R666" s="166" t="str">
        <f t="shared" si="383"/>
        <v/>
      </c>
      <c r="S666" s="109">
        <f>'Data Raw'!E708</f>
        <v>16190.02</v>
      </c>
      <c r="T666" s="109">
        <f>'Data Raw'!G708</f>
        <v>16190.02</v>
      </c>
      <c r="U666" s="109">
        <f>'Data Raw'!D708</f>
        <v>16414.79</v>
      </c>
      <c r="V666" s="166">
        <f t="shared" si="384"/>
        <v>1</v>
      </c>
      <c r="W666" s="89">
        <f t="shared" si="367"/>
        <v>-28.721517566487819</v>
      </c>
      <c r="X666" s="89">
        <f t="shared" si="368"/>
        <v>824.92557132206832</v>
      </c>
      <c r="Y666" s="89">
        <f t="shared" si="385"/>
        <v>205.81082848656112</v>
      </c>
      <c r="Z666" s="109">
        <f t="shared" si="378"/>
        <v>224.77000000000044</v>
      </c>
      <c r="AA666" s="89">
        <f t="shared" si="386"/>
        <v>276.10284590848579</v>
      </c>
      <c r="AB666" s="89">
        <f t="shared" si="387"/>
        <v>16014.140427807419</v>
      </c>
      <c r="AC666" s="89">
        <f t="shared" si="390"/>
        <v>16498.059572192582</v>
      </c>
      <c r="AD666" s="89">
        <f t="shared" si="391"/>
        <v>1</v>
      </c>
      <c r="AE666" s="89">
        <f>'Data Raw'!C708</f>
        <v>16256.1</v>
      </c>
      <c r="AF666" s="89"/>
      <c r="AG666" s="89">
        <f t="shared" si="362"/>
        <v>-66.079999999999927</v>
      </c>
      <c r="AH666" s="89">
        <f t="shared" si="363"/>
        <v>-94.801517566487746</v>
      </c>
      <c r="AI666" s="109">
        <f t="shared" si="364"/>
        <v>-1</v>
      </c>
      <c r="AJ666" s="109">
        <f t="shared" si="379"/>
        <v>50</v>
      </c>
      <c r="AK666" s="88"/>
      <c r="AL666" s="191">
        <f t="shared" si="380"/>
        <v>357.40999999999985</v>
      </c>
      <c r="AM666" s="191" t="str">
        <f t="shared" si="381"/>
        <v/>
      </c>
      <c r="AN666" s="88"/>
      <c r="AO666" s="191"/>
      <c r="AP666" s="191">
        <f t="shared" si="365"/>
        <v>4366.5663999999906</v>
      </c>
      <c r="AQ666" s="191">
        <f t="shared" si="388"/>
        <v>142.14643118329633</v>
      </c>
      <c r="AR666" s="191">
        <f t="shared" si="389"/>
        <v>-63.664397303264792</v>
      </c>
      <c r="AS666" s="250">
        <f t="shared" si="392"/>
        <v>0</v>
      </c>
      <c r="AT666" s="250">
        <f t="shared" si="393"/>
        <v>0</v>
      </c>
      <c r="AU666" s="250">
        <f t="shared" si="394"/>
        <v>0</v>
      </c>
      <c r="AV666" s="250">
        <f t="shared" si="395"/>
        <v>1</v>
      </c>
      <c r="AW666" s="250">
        <f t="shared" si="396"/>
        <v>0</v>
      </c>
      <c r="AX666" s="250">
        <f t="shared" si="397"/>
        <v>0</v>
      </c>
      <c r="AY666" s="89"/>
      <c r="AZ666" s="111"/>
      <c r="BA666" s="111"/>
      <c r="BB666" s="111"/>
      <c r="BC666" s="111"/>
      <c r="BD666" s="111"/>
      <c r="BE666" s="111"/>
      <c r="BF666" s="111"/>
      <c r="BG666" s="111"/>
      <c r="BH666" s="89"/>
      <c r="BI666" s="89"/>
      <c r="BJ666" s="89"/>
      <c r="BK666" s="89"/>
      <c r="BL666" s="89"/>
    </row>
    <row r="667" spans="1:64" x14ac:dyDescent="0.25">
      <c r="A667" s="86">
        <f t="shared" si="366"/>
        <v>666</v>
      </c>
      <c r="B667" s="113">
        <v>1.0192482838414423E-3</v>
      </c>
      <c r="C667" s="88"/>
      <c r="D667" s="88"/>
      <c r="E667" s="194">
        <f t="shared" si="369"/>
        <v>5.3528780833878107E-4</v>
      </c>
      <c r="F667" s="89">
        <f t="shared" si="382"/>
        <v>-3.1963719559833809E-3</v>
      </c>
      <c r="G667" s="113">
        <v>6.9015665446180888E-2</v>
      </c>
      <c r="H667" s="88"/>
      <c r="I667" s="84">
        <f t="shared" si="370"/>
        <v>15644.26443695763</v>
      </c>
      <c r="J667" s="84">
        <f t="shared" si="371"/>
        <v>15747.169851200912</v>
      </c>
      <c r="K667" s="84">
        <f t="shared" si="372"/>
        <v>15850.075265444191</v>
      </c>
      <c r="L667" s="84">
        <f t="shared" si="373"/>
        <v>15952.980679687473</v>
      </c>
      <c r="M667" s="108">
        <f>IF(T667&lt;&gt;0,(((G667+1)*('Data Raw'!$N$1007-'Data Raw'!$N$1008)/2+'Data Raw'!$N$1008)*'Data Raw'!$M$1010+'Data Raw'!$M$1009)*AE667+AE667)</f>
        <v>16055.886093930752</v>
      </c>
      <c r="N667" s="84">
        <f t="shared" si="374"/>
        <v>16158.791508174032</v>
      </c>
      <c r="O667" s="84">
        <f t="shared" si="375"/>
        <v>16261.696922417314</v>
      </c>
      <c r="P667" s="84">
        <f t="shared" si="376"/>
        <v>16364.602336660593</v>
      </c>
      <c r="Q667" s="84">
        <f t="shared" si="377"/>
        <v>16467.507750903875</v>
      </c>
      <c r="R667" s="166" t="str">
        <f t="shared" si="383"/>
        <v/>
      </c>
      <c r="S667" s="109">
        <f>'Data Raw'!E709</f>
        <v>16036.42</v>
      </c>
      <c r="T667" s="109">
        <f>'Data Raw'!G709</f>
        <v>16097.28</v>
      </c>
      <c r="U667" s="109">
        <f>'Data Raw'!D709</f>
        <v>16247.3</v>
      </c>
      <c r="V667" s="166">
        <f t="shared" si="384"/>
        <v>1</v>
      </c>
      <c r="W667" s="89">
        <f t="shared" si="367"/>
        <v>-41.39390606924826</v>
      </c>
      <c r="X667" s="89">
        <f t="shared" si="368"/>
        <v>1713.4554596697478</v>
      </c>
      <c r="Y667" s="89">
        <f t="shared" si="385"/>
        <v>191.18504058096545</v>
      </c>
      <c r="Z667" s="109">
        <f t="shared" si="378"/>
        <v>210.8799999999992</v>
      </c>
      <c r="AA667" s="89">
        <f t="shared" si="386"/>
        <v>266.7852964929877</v>
      </c>
      <c r="AB667" s="89">
        <f t="shared" si="387"/>
        <v>15909.282580977786</v>
      </c>
      <c r="AC667" s="89">
        <f t="shared" si="390"/>
        <v>16378.657419022213</v>
      </c>
      <c r="AD667" s="89">
        <f t="shared" si="391"/>
        <v>1</v>
      </c>
      <c r="AE667" s="89">
        <f>'Data Raw'!C709</f>
        <v>16143.97</v>
      </c>
      <c r="AF667" s="89"/>
      <c r="AG667" s="89">
        <f t="shared" si="362"/>
        <v>-46.68999999999869</v>
      </c>
      <c r="AH667" s="89">
        <f t="shared" si="363"/>
        <v>-88.08390606924695</v>
      </c>
      <c r="AI667" s="109">
        <f t="shared" si="364"/>
        <v>-1</v>
      </c>
      <c r="AJ667" s="109">
        <f t="shared" si="379"/>
        <v>50</v>
      </c>
      <c r="AK667" s="88"/>
      <c r="AL667" s="191">
        <f t="shared" si="380"/>
        <v>66.079999999999927</v>
      </c>
      <c r="AM667" s="191" t="str">
        <f t="shared" si="381"/>
        <v/>
      </c>
      <c r="AN667" s="88"/>
      <c r="AO667" s="191"/>
      <c r="AP667" s="191">
        <f t="shared" si="365"/>
        <v>2179.9560999998776</v>
      </c>
      <c r="AQ667" s="191">
        <f t="shared" si="388"/>
        <v>131.54016105181881</v>
      </c>
      <c r="AR667" s="191">
        <f t="shared" si="389"/>
        <v>-59.644879529146635</v>
      </c>
      <c r="AS667" s="250">
        <f t="shared" si="392"/>
        <v>0</v>
      </c>
      <c r="AT667" s="250">
        <f t="shared" si="393"/>
        <v>0</v>
      </c>
      <c r="AU667" s="250">
        <f t="shared" si="394"/>
        <v>0</v>
      </c>
      <c r="AV667" s="250">
        <f t="shared" si="395"/>
        <v>1</v>
      </c>
      <c r="AW667" s="250">
        <f t="shared" si="396"/>
        <v>0</v>
      </c>
      <c r="AX667" s="250">
        <f t="shared" si="397"/>
        <v>0</v>
      </c>
      <c r="AY667" s="89"/>
      <c r="AZ667" s="111"/>
      <c r="BA667" s="111"/>
      <c r="BB667" s="111"/>
      <c r="BC667" s="111"/>
      <c r="BD667" s="111"/>
      <c r="BE667" s="111"/>
      <c r="BF667" s="111"/>
      <c r="BG667" s="111"/>
      <c r="BH667" s="89"/>
      <c r="BI667" s="89"/>
      <c r="BJ667" s="89"/>
      <c r="BK667" s="89"/>
      <c r="BL667" s="89"/>
    </row>
    <row r="668" spans="1:64" x14ac:dyDescent="0.25">
      <c r="A668" s="86">
        <f t="shared" si="366"/>
        <v>667</v>
      </c>
      <c r="B668" s="113">
        <v>3.0644586913056066E-2</v>
      </c>
      <c r="C668" s="88"/>
      <c r="D668" s="88"/>
      <c r="E668" s="194">
        <f t="shared" si="369"/>
        <v>2.9625338629214622E-2</v>
      </c>
      <c r="F668" s="89">
        <f t="shared" si="382"/>
        <v>1.4924438419020485E-3</v>
      </c>
      <c r="G668" s="113">
        <v>7.58706737815283E-2</v>
      </c>
      <c r="H668" s="88"/>
      <c r="I668" s="84">
        <f t="shared" si="370"/>
        <v>15692.553982923149</v>
      </c>
      <c r="J668" s="84">
        <f t="shared" si="371"/>
        <v>15788.146503213633</v>
      </c>
      <c r="K668" s="84">
        <f t="shared" si="372"/>
        <v>15883.739023504115</v>
      </c>
      <c r="L668" s="84">
        <f t="shared" si="373"/>
        <v>15979.331543794598</v>
      </c>
      <c r="M668" s="108">
        <f>IF(T668&lt;&gt;0,(((G668+1)*('Data Raw'!$N$1007-'Data Raw'!$N$1008)/2+'Data Raw'!$N$1008)*'Data Raw'!$M$1010+'Data Raw'!$M$1009)*AE668+AE668)</f>
        <v>16074.92406408508</v>
      </c>
      <c r="N668" s="84">
        <f t="shared" si="374"/>
        <v>16170.516584375562</v>
      </c>
      <c r="O668" s="84">
        <f t="shared" si="375"/>
        <v>16266.109104666046</v>
      </c>
      <c r="P668" s="84">
        <f t="shared" si="376"/>
        <v>16361.701624956528</v>
      </c>
      <c r="Q668" s="84">
        <f t="shared" si="377"/>
        <v>16457.294145247011</v>
      </c>
      <c r="R668" s="166" t="str">
        <f t="shared" si="383"/>
        <v/>
      </c>
      <c r="S668" s="109">
        <f>'Data Raw'!E710</f>
        <v>16106.83</v>
      </c>
      <c r="T668" s="109">
        <f>'Data Raw'!G710</f>
        <v>16302.04</v>
      </c>
      <c r="U668" s="109">
        <f>'Data Raw'!D710</f>
        <v>16459.919999999998</v>
      </c>
      <c r="V668" s="166" t="str">
        <f t="shared" si="384"/>
        <v/>
      </c>
      <c r="W668" s="89">
        <f t="shared" si="367"/>
        <v>-227.11593591492056</v>
      </c>
      <c r="X668" s="89">
        <f t="shared" si="368"/>
        <v>51581.648346510301</v>
      </c>
      <c r="Y668" s="89">
        <f t="shared" si="385"/>
        <v>196.72023891745451</v>
      </c>
      <c r="Z668" s="109">
        <f t="shared" si="378"/>
        <v>353.08999999999833</v>
      </c>
      <c r="AA668" s="89">
        <f t="shared" si="386"/>
        <v>279.11453985113206</v>
      </c>
      <c r="AB668" s="89">
        <f t="shared" si="387"/>
        <v>15927.40249798096</v>
      </c>
      <c r="AC668" s="89">
        <f t="shared" si="390"/>
        <v>16380.93750201904</v>
      </c>
      <c r="AD668" s="89">
        <f t="shared" si="391"/>
        <v>1</v>
      </c>
      <c r="AE668" s="89">
        <f>'Data Raw'!C710</f>
        <v>16154.17</v>
      </c>
      <c r="AF668" s="89"/>
      <c r="AG668" s="89">
        <f t="shared" si="362"/>
        <v>147.8700000000008</v>
      </c>
      <c r="AH668" s="89">
        <f t="shared" si="363"/>
        <v>-79.245935914919755</v>
      </c>
      <c r="AI668" s="109">
        <f t="shared" si="364"/>
        <v>-1</v>
      </c>
      <c r="AJ668" s="109">
        <f t="shared" si="379"/>
        <v>47.796260145241362</v>
      </c>
      <c r="AK668" s="88"/>
      <c r="AL668" s="191" t="str">
        <f t="shared" si="380"/>
        <v/>
      </c>
      <c r="AM668" s="191">
        <f t="shared" si="381"/>
        <v>-147.8700000000008</v>
      </c>
      <c r="AN668" s="88"/>
      <c r="AO668" s="191"/>
      <c r="AP668" s="191">
        <f t="shared" si="365"/>
        <v>21865.536900000236</v>
      </c>
      <c r="AQ668" s="191">
        <f t="shared" si="388"/>
        <v>133.3545876016168</v>
      </c>
      <c r="AR668" s="191">
        <f t="shared" si="389"/>
        <v>-63.365651315837709</v>
      </c>
      <c r="AS668" s="250">
        <f t="shared" si="392"/>
        <v>0</v>
      </c>
      <c r="AT668" s="250">
        <f t="shared" si="393"/>
        <v>0</v>
      </c>
      <c r="AU668" s="250">
        <f t="shared" si="394"/>
        <v>0</v>
      </c>
      <c r="AV668" s="250">
        <f t="shared" si="395"/>
        <v>0</v>
      </c>
      <c r="AW668" s="250">
        <f t="shared" si="396"/>
        <v>1</v>
      </c>
      <c r="AX668" s="250">
        <f t="shared" si="397"/>
        <v>0</v>
      </c>
      <c r="AY668" s="89"/>
      <c r="AZ668" s="111"/>
      <c r="BA668" s="111"/>
      <c r="BB668" s="111"/>
      <c r="BC668" s="111"/>
      <c r="BD668" s="111"/>
      <c r="BE668" s="111"/>
      <c r="BF668" s="111"/>
      <c r="BG668" s="111"/>
      <c r="BH668" s="89"/>
      <c r="BI668" s="89"/>
      <c r="BJ668" s="89"/>
      <c r="BK668" s="89"/>
      <c r="BL668" s="89"/>
    </row>
    <row r="669" spans="1:64" x14ac:dyDescent="0.25">
      <c r="A669" s="86">
        <f t="shared" si="366"/>
        <v>668</v>
      </c>
      <c r="B669" s="113">
        <v>2.2819072487049734E-3</v>
      </c>
      <c r="C669" s="88"/>
      <c r="D669" s="88"/>
      <c r="E669" s="194">
        <f t="shared" si="369"/>
        <v>-2.8362679664351093E-2</v>
      </c>
      <c r="F669" s="89">
        <f t="shared" si="382"/>
        <v>-2.7725738018483997E-3</v>
      </c>
      <c r="G669" s="113">
        <v>0.1103811482323543</v>
      </c>
      <c r="H669" s="88"/>
      <c r="I669" s="84">
        <f t="shared" si="370"/>
        <v>15788.923136104111</v>
      </c>
      <c r="J669" s="84">
        <f t="shared" si="371"/>
        <v>15887.283255562837</v>
      </c>
      <c r="K669" s="84">
        <f t="shared" si="372"/>
        <v>15985.643375021566</v>
      </c>
      <c r="L669" s="84">
        <f t="shared" si="373"/>
        <v>16084.003494480292</v>
      </c>
      <c r="M669" s="108">
        <f>IF(T669&lt;&gt;0,(((G669+1)*('Data Raw'!$N$1007-'Data Raw'!$N$1008)/2+'Data Raw'!$N$1008)*'Data Raw'!$M$1010+'Data Raw'!$M$1009)*AE669+AE669)</f>
        <v>16182.36361393902</v>
      </c>
      <c r="N669" s="84">
        <f t="shared" si="374"/>
        <v>16280.723733397748</v>
      </c>
      <c r="O669" s="84">
        <f t="shared" si="375"/>
        <v>16379.083852856475</v>
      </c>
      <c r="P669" s="84">
        <f t="shared" si="376"/>
        <v>16477.443972315203</v>
      </c>
      <c r="Q669" s="84">
        <f t="shared" si="377"/>
        <v>16575.804091773931</v>
      </c>
      <c r="R669" s="166" t="str">
        <f t="shared" si="383"/>
        <v/>
      </c>
      <c r="S669" s="109">
        <f>'Data Raw'!E711</f>
        <v>16185.91</v>
      </c>
      <c r="T669" s="109">
        <f>'Data Raw'!G711</f>
        <v>16244.58</v>
      </c>
      <c r="U669" s="109">
        <f>'Data Raw'!D711</f>
        <v>16393.740000000002</v>
      </c>
      <c r="V669" s="166" t="str">
        <f t="shared" si="384"/>
        <v/>
      </c>
      <c r="W669" s="89">
        <f t="shared" si="367"/>
        <v>-62.216386060979858</v>
      </c>
      <c r="X669" s="89">
        <f t="shared" si="368"/>
        <v>3870.8786944888889</v>
      </c>
      <c r="Y669" s="89">
        <f t="shared" si="385"/>
        <v>183.63939551388327</v>
      </c>
      <c r="Z669" s="109">
        <f t="shared" si="378"/>
        <v>207.83000000000175</v>
      </c>
      <c r="AA669" s="89">
        <f t="shared" si="386"/>
        <v>268.93103415811339</v>
      </c>
      <c r="AB669" s="89">
        <f t="shared" si="387"/>
        <v>15979.722641126536</v>
      </c>
      <c r="AC669" s="89">
        <f t="shared" si="390"/>
        <v>16454.217358873462</v>
      </c>
      <c r="AD669" s="89">
        <f t="shared" si="391"/>
        <v>1</v>
      </c>
      <c r="AE669" s="89">
        <f>'Data Raw'!C711</f>
        <v>16216.97</v>
      </c>
      <c r="AF669" s="89"/>
      <c r="AG669" s="89">
        <f t="shared" si="362"/>
        <v>27.610000000000582</v>
      </c>
      <c r="AH669" s="89">
        <f t="shared" si="363"/>
        <v>-34.606386060979275</v>
      </c>
      <c r="AI669" s="109">
        <f t="shared" si="364"/>
        <v>-1</v>
      </c>
      <c r="AJ669" s="109">
        <f t="shared" si="379"/>
        <v>49.180059729363627</v>
      </c>
      <c r="AK669" s="88"/>
      <c r="AL669" s="191" t="str">
        <f t="shared" si="380"/>
        <v/>
      </c>
      <c r="AM669" s="191">
        <f t="shared" si="381"/>
        <v>-27.610000000000582</v>
      </c>
      <c r="AN669" s="88"/>
      <c r="AO669" s="191"/>
      <c r="AP669" s="191">
        <f t="shared" si="365"/>
        <v>762.31210000003216</v>
      </c>
      <c r="AQ669" s="191">
        <f t="shared" si="388"/>
        <v>121.605188979215</v>
      </c>
      <c r="AR669" s="191">
        <f t="shared" si="389"/>
        <v>-62.034206534668272</v>
      </c>
      <c r="AS669" s="250">
        <f t="shared" si="392"/>
        <v>0</v>
      </c>
      <c r="AT669" s="250">
        <f t="shared" si="393"/>
        <v>0</v>
      </c>
      <c r="AU669" s="250">
        <f t="shared" si="394"/>
        <v>0</v>
      </c>
      <c r="AV669" s="250">
        <f t="shared" si="395"/>
        <v>1</v>
      </c>
      <c r="AW669" s="250">
        <f t="shared" si="396"/>
        <v>0</v>
      </c>
      <c r="AX669" s="250">
        <f t="shared" si="397"/>
        <v>0</v>
      </c>
      <c r="AY669" s="89"/>
      <c r="AZ669" s="111"/>
      <c r="BA669" s="111"/>
      <c r="BB669" s="111"/>
      <c r="BC669" s="111"/>
      <c r="BD669" s="111"/>
      <c r="BE669" s="111"/>
      <c r="BF669" s="111"/>
      <c r="BG669" s="111"/>
      <c r="BH669" s="89"/>
      <c r="BI669" s="89"/>
      <c r="BJ669" s="89"/>
      <c r="BK669" s="89"/>
      <c r="BL669" s="89"/>
    </row>
    <row r="670" spans="1:64" x14ac:dyDescent="0.25">
      <c r="A670" s="86">
        <f t="shared" si="366"/>
        <v>669</v>
      </c>
      <c r="B670" s="113">
        <v>2.3736441942775969E-4</v>
      </c>
      <c r="C670" s="88"/>
      <c r="D670" s="88"/>
      <c r="E670" s="194">
        <f t="shared" si="369"/>
        <v>-2.0445428292772136E-3</v>
      </c>
      <c r="F670" s="89">
        <f t="shared" si="382"/>
        <v>-2.668569377195373E-3</v>
      </c>
      <c r="G670" s="113">
        <v>0.1202312459113403</v>
      </c>
      <c r="H670" s="88"/>
      <c r="I670" s="84">
        <f t="shared" si="370"/>
        <v>15869.168452901653</v>
      </c>
      <c r="J670" s="84">
        <f t="shared" si="371"/>
        <v>15960.988150658593</v>
      </c>
      <c r="K670" s="84">
        <f t="shared" si="372"/>
        <v>16052.807848415536</v>
      </c>
      <c r="L670" s="84">
        <f t="shared" si="373"/>
        <v>16144.627546172476</v>
      </c>
      <c r="M670" s="108">
        <f>IF(T670&lt;&gt;0,(((G670+1)*('Data Raw'!$N$1007-'Data Raw'!$N$1008)/2+'Data Raw'!$N$1008)*'Data Raw'!$M$1010+'Data Raw'!$M$1009)*AE670+AE670)</f>
        <v>16236.447243929419</v>
      </c>
      <c r="N670" s="84">
        <f t="shared" si="374"/>
        <v>16328.266941686361</v>
      </c>
      <c r="O670" s="84">
        <f t="shared" si="375"/>
        <v>16420.086639443303</v>
      </c>
      <c r="P670" s="84">
        <f t="shared" si="376"/>
        <v>16511.906337200242</v>
      </c>
      <c r="Q670" s="84">
        <f t="shared" si="377"/>
        <v>16603.726034957188</v>
      </c>
      <c r="R670" s="166" t="str">
        <f t="shared" si="383"/>
        <v/>
      </c>
      <c r="S670" s="109">
        <f>'Data Raw'!E712</f>
        <v>16104.5</v>
      </c>
      <c r="T670" s="109">
        <f>'Data Raw'!G712</f>
        <v>16216.33</v>
      </c>
      <c r="U670" s="109">
        <f>'Data Raw'!D712</f>
        <v>16334.71</v>
      </c>
      <c r="V670" s="166">
        <f t="shared" si="384"/>
        <v>1</v>
      </c>
      <c r="W670" s="89">
        <f t="shared" si="367"/>
        <v>20.117243929418692</v>
      </c>
      <c r="X670" s="89">
        <f t="shared" si="368"/>
        <v>404.7035033157332</v>
      </c>
      <c r="Y670" s="89">
        <f t="shared" si="385"/>
        <v>170.18698498649002</v>
      </c>
      <c r="Z670" s="109">
        <f t="shared" si="378"/>
        <v>230.20999999999913</v>
      </c>
      <c r="AA670" s="89">
        <f t="shared" si="386"/>
        <v>263.39945784981137</v>
      </c>
      <c r="AB670" s="89">
        <f t="shared" si="387"/>
        <v>16029.688620965604</v>
      </c>
      <c r="AC670" s="89">
        <f t="shared" si="390"/>
        <v>16486.871379034397</v>
      </c>
      <c r="AD670" s="89">
        <f t="shared" si="391"/>
        <v>1</v>
      </c>
      <c r="AE670" s="89">
        <f>'Data Raw'!C712</f>
        <v>16258.28</v>
      </c>
      <c r="AF670" s="89"/>
      <c r="AG670" s="89">
        <f t="shared" si="362"/>
        <v>-41.950000000000728</v>
      </c>
      <c r="AH670" s="89">
        <f t="shared" si="363"/>
        <v>-21.832756070582036</v>
      </c>
      <c r="AI670" s="109">
        <f t="shared" si="364"/>
        <v>-1</v>
      </c>
      <c r="AJ670" s="109">
        <f t="shared" si="379"/>
        <v>45.909848878470818</v>
      </c>
      <c r="AK670" s="88"/>
      <c r="AL670" s="191">
        <f t="shared" si="380"/>
        <v>27.610000000000582</v>
      </c>
      <c r="AM670" s="191" t="str">
        <f t="shared" si="381"/>
        <v/>
      </c>
      <c r="AN670" s="88"/>
      <c r="AO670" s="191"/>
      <c r="AP670" s="191">
        <f t="shared" si="365"/>
        <v>1759.8025000000609</v>
      </c>
      <c r="AQ670" s="191">
        <f t="shared" si="388"/>
        <v>112.75461242596897</v>
      </c>
      <c r="AR670" s="191">
        <f t="shared" si="389"/>
        <v>-57.432372560521046</v>
      </c>
      <c r="AS670" s="250">
        <f t="shared" si="392"/>
        <v>0</v>
      </c>
      <c r="AT670" s="250">
        <f t="shared" si="393"/>
        <v>0</v>
      </c>
      <c r="AU670" s="250">
        <f t="shared" si="394"/>
        <v>1</v>
      </c>
      <c r="AV670" s="250">
        <f t="shared" si="395"/>
        <v>0</v>
      </c>
      <c r="AW670" s="250">
        <f t="shared" si="396"/>
        <v>0</v>
      </c>
      <c r="AX670" s="250">
        <f t="shared" si="397"/>
        <v>0</v>
      </c>
      <c r="AY670" s="89"/>
      <c r="AZ670" s="111"/>
      <c r="BA670" s="111"/>
      <c r="BB670" s="111"/>
      <c r="BC670" s="111"/>
      <c r="BD670" s="111"/>
      <c r="BE670" s="111"/>
      <c r="BF670" s="111"/>
      <c r="BG670" s="111"/>
      <c r="BH670" s="89"/>
      <c r="BI670" s="89"/>
      <c r="BJ670" s="89"/>
      <c r="BK670" s="89"/>
      <c r="BL670" s="89"/>
    </row>
    <row r="671" spans="1:64" x14ac:dyDescent="0.25">
      <c r="A671" s="86">
        <f t="shared" si="366"/>
        <v>670</v>
      </c>
      <c r="B671" s="113">
        <v>1.1608876284226702E-2</v>
      </c>
      <c r="C671" s="88"/>
      <c r="D671" s="88"/>
      <c r="E671" s="194">
        <f t="shared" si="369"/>
        <v>1.1371511864798942E-2</v>
      </c>
      <c r="F671" s="89">
        <f t="shared" si="382"/>
        <v>-6.6284348548189946E-4</v>
      </c>
      <c r="G671" s="113">
        <v>0.11705510383092885</v>
      </c>
      <c r="H671" s="88"/>
      <c r="I671" s="84">
        <f t="shared" si="370"/>
        <v>15664.260402162021</v>
      </c>
      <c r="J671" s="84">
        <f t="shared" si="371"/>
        <v>15749.353894655267</v>
      </c>
      <c r="K671" s="84">
        <f t="shared" si="372"/>
        <v>15834.447387148512</v>
      </c>
      <c r="L671" s="84">
        <f t="shared" si="373"/>
        <v>15919.540879641758</v>
      </c>
      <c r="M671" s="108">
        <f>IF(T671&lt;&gt;0,(((G671+1)*('Data Raw'!$N$1007-'Data Raw'!$N$1008)/2+'Data Raw'!$N$1008)*'Data Raw'!$M$1010+'Data Raw'!$M$1009)*AE671+AE671)</f>
        <v>16004.634372135002</v>
      </c>
      <c r="N671" s="84">
        <f t="shared" si="374"/>
        <v>16089.727864628247</v>
      </c>
      <c r="O671" s="84">
        <f t="shared" si="375"/>
        <v>16174.821357121493</v>
      </c>
      <c r="P671" s="84">
        <f t="shared" si="376"/>
        <v>16259.914849614737</v>
      </c>
      <c r="Q671" s="84">
        <f t="shared" si="377"/>
        <v>16345.008342107983</v>
      </c>
      <c r="R671" s="166" t="str">
        <f t="shared" si="383"/>
        <v/>
      </c>
      <c r="S671" s="109">
        <f>'Data Raw'!E713</f>
        <v>15834.41</v>
      </c>
      <c r="T671" s="109">
        <f>'Data Raw'!G713</f>
        <v>15865.92</v>
      </c>
      <c r="U671" s="109">
        <f>'Data Raw'!D713</f>
        <v>16197.04</v>
      </c>
      <c r="V671" s="166">
        <f t="shared" si="384"/>
        <v>1</v>
      </c>
      <c r="W671" s="89">
        <f t="shared" si="367"/>
        <v>138.71437213500212</v>
      </c>
      <c r="X671" s="89">
        <f t="shared" si="368"/>
        <v>19241.677036807854</v>
      </c>
      <c r="Y671" s="89">
        <f t="shared" si="385"/>
        <v>166.05650337398436</v>
      </c>
      <c r="Z671" s="109">
        <f t="shared" si="378"/>
        <v>362.63000000000102</v>
      </c>
      <c r="AA671" s="89">
        <f t="shared" si="386"/>
        <v>277.57524958555274</v>
      </c>
      <c r="AB671" s="89">
        <f t="shared" si="387"/>
        <v>15806.36046082766</v>
      </c>
      <c r="AC671" s="89">
        <f t="shared" si="390"/>
        <v>16254.13953917234</v>
      </c>
      <c r="AD671" s="89">
        <f t="shared" si="391"/>
        <v>1</v>
      </c>
      <c r="AE671" s="89">
        <f>'Data Raw'!C713</f>
        <v>16030.25</v>
      </c>
      <c r="AF671" s="89"/>
      <c r="AG671" s="89">
        <f t="shared" si="362"/>
        <v>-164.32999999999993</v>
      </c>
      <c r="AH671" s="89">
        <f t="shared" si="363"/>
        <v>-25.615627864997805</v>
      </c>
      <c r="AI671" s="109">
        <f t="shared" si="364"/>
        <v>-1</v>
      </c>
      <c r="AJ671" s="109">
        <f t="shared" si="379"/>
        <v>42.546746246622504</v>
      </c>
      <c r="AK671" s="88"/>
      <c r="AL671" s="191">
        <f t="shared" si="380"/>
        <v>41.950000000000728</v>
      </c>
      <c r="AM671" s="191" t="str">
        <f t="shared" si="381"/>
        <v/>
      </c>
      <c r="AN671" s="88"/>
      <c r="AO671" s="191"/>
      <c r="AP671" s="191">
        <f t="shared" si="365"/>
        <v>27004.348899999975</v>
      </c>
      <c r="AQ671" s="191">
        <f t="shared" si="388"/>
        <v>118.48521104530575</v>
      </c>
      <c r="AR671" s="191">
        <f t="shared" si="389"/>
        <v>-47.571292328678609</v>
      </c>
      <c r="AS671" s="250">
        <f t="shared" si="392"/>
        <v>0</v>
      </c>
      <c r="AT671" s="250">
        <f t="shared" si="393"/>
        <v>0</v>
      </c>
      <c r="AU671" s="250">
        <f t="shared" si="394"/>
        <v>1</v>
      </c>
      <c r="AV671" s="250">
        <f t="shared" si="395"/>
        <v>0</v>
      </c>
      <c r="AW671" s="250">
        <f t="shared" si="396"/>
        <v>0</v>
      </c>
      <c r="AX671" s="250">
        <f t="shared" si="397"/>
        <v>0</v>
      </c>
      <c r="AY671" s="89"/>
      <c r="AZ671" s="111"/>
      <c r="BA671" s="111"/>
      <c r="BB671" s="111"/>
      <c r="BC671" s="111"/>
      <c r="BD671" s="111"/>
      <c r="BE671" s="111"/>
      <c r="BF671" s="111"/>
      <c r="BG671" s="111"/>
      <c r="BH671" s="89"/>
      <c r="BI671" s="89"/>
      <c r="BJ671" s="89"/>
      <c r="BK671" s="89"/>
      <c r="BL671" s="89"/>
    </row>
    <row r="672" spans="1:64" x14ac:dyDescent="0.25">
      <c r="A672" s="86">
        <f t="shared" si="366"/>
        <v>671</v>
      </c>
      <c r="B672" s="113">
        <v>0.11779766635899523</v>
      </c>
      <c r="C672" s="88"/>
      <c r="D672" s="88"/>
      <c r="E672" s="194">
        <f t="shared" si="369"/>
        <v>0.10618879007476853</v>
      </c>
      <c r="F672" s="89">
        <f t="shared" si="382"/>
        <v>1.4601675594553876E-2</v>
      </c>
      <c r="G672" s="113">
        <v>9.5138991519507582E-2</v>
      </c>
      <c r="H672" s="88"/>
      <c r="I672" s="84">
        <f t="shared" si="370"/>
        <v>15379.328546078375</v>
      </c>
      <c r="J672" s="84">
        <f t="shared" si="371"/>
        <v>15462.356797765367</v>
      </c>
      <c r="K672" s="84">
        <f t="shared" si="372"/>
        <v>15545.385049452359</v>
      </c>
      <c r="L672" s="84">
        <f t="shared" si="373"/>
        <v>15628.413301139351</v>
      </c>
      <c r="M672" s="108">
        <f>IF(T672&lt;&gt;0,(((G672+1)*('Data Raw'!$N$1007-'Data Raw'!$N$1008)/2+'Data Raw'!$N$1008)*'Data Raw'!$M$1010+'Data Raw'!$M$1009)*AE672+AE672)</f>
        <v>15711.441552826343</v>
      </c>
      <c r="N672" s="84">
        <f t="shared" si="374"/>
        <v>15794.469804513335</v>
      </c>
      <c r="O672" s="84">
        <f t="shared" si="375"/>
        <v>15877.498056200327</v>
      </c>
      <c r="P672" s="84">
        <f t="shared" si="376"/>
        <v>15960.526307887319</v>
      </c>
      <c r="Q672" s="84">
        <f t="shared" si="377"/>
        <v>16043.554559574311</v>
      </c>
      <c r="R672" s="166" t="str">
        <f t="shared" si="383"/>
        <v/>
      </c>
      <c r="S672" s="109">
        <f>'Data Raw'!E714</f>
        <v>15194.94</v>
      </c>
      <c r="T672" s="109">
        <f>'Data Raw'!G714</f>
        <v>15276.9</v>
      </c>
      <c r="U672" s="109">
        <f>'Data Raw'!D714</f>
        <v>15764.38</v>
      </c>
      <c r="V672" s="166">
        <f t="shared" si="384"/>
        <v>1</v>
      </c>
      <c r="W672" s="89">
        <f t="shared" si="367"/>
        <v>434.54155282634383</v>
      </c>
      <c r="X672" s="89">
        <f t="shared" si="368"/>
        <v>188826.36113273018</v>
      </c>
      <c r="Y672" s="89">
        <f t="shared" si="385"/>
        <v>224.96823109353991</v>
      </c>
      <c r="Z672" s="109">
        <f t="shared" si="378"/>
        <v>569.43999999999869</v>
      </c>
      <c r="AA672" s="89">
        <f t="shared" si="386"/>
        <v>319.27021393047357</v>
      </c>
      <c r="AB672" s="89">
        <f t="shared" si="387"/>
        <v>15528.441037852279</v>
      </c>
      <c r="AC672" s="89">
        <f t="shared" si="390"/>
        <v>16000.31896214772</v>
      </c>
      <c r="AD672" s="89" t="str">
        <f t="shared" si="391"/>
        <v/>
      </c>
      <c r="AE672" s="89">
        <f>'Data Raw'!C714</f>
        <v>15764.38</v>
      </c>
      <c r="AF672" s="89"/>
      <c r="AG672" s="89">
        <f t="shared" si="362"/>
        <v>-487.47999999999956</v>
      </c>
      <c r="AH672" s="89">
        <f t="shared" si="363"/>
        <v>-52.938447173655732</v>
      </c>
      <c r="AI672" s="109">
        <f t="shared" si="364"/>
        <v>-1</v>
      </c>
      <c r="AJ672" s="109">
        <f t="shared" si="379"/>
        <v>41.514125843496089</v>
      </c>
      <c r="AK672" s="88"/>
      <c r="AL672" s="191">
        <f t="shared" si="380"/>
        <v>164.32999999999993</v>
      </c>
      <c r="AM672" s="191" t="str">
        <f t="shared" si="381"/>
        <v/>
      </c>
      <c r="AN672" s="88"/>
      <c r="AO672" s="191"/>
      <c r="AP672" s="191">
        <f t="shared" si="365"/>
        <v>237636.75039999958</v>
      </c>
      <c r="AQ672" s="191">
        <f t="shared" si="388"/>
        <v>159.48463204027172</v>
      </c>
      <c r="AR672" s="191">
        <f t="shared" si="389"/>
        <v>-65.483599053268193</v>
      </c>
      <c r="AS672" s="250">
        <f t="shared" si="392"/>
        <v>0</v>
      </c>
      <c r="AT672" s="250">
        <f t="shared" si="393"/>
        <v>0</v>
      </c>
      <c r="AU672" s="250">
        <f t="shared" si="394"/>
        <v>0</v>
      </c>
      <c r="AV672" s="250">
        <f t="shared" si="395"/>
        <v>0</v>
      </c>
      <c r="AW672" s="250">
        <f t="shared" si="396"/>
        <v>0</v>
      </c>
      <c r="AX672" s="250">
        <f t="shared" si="397"/>
        <v>0</v>
      </c>
      <c r="AY672" s="89"/>
      <c r="AZ672" s="111"/>
      <c r="BA672" s="111"/>
      <c r="BB672" s="111"/>
      <c r="BC672" s="111"/>
      <c r="BD672" s="111"/>
      <c r="BE672" s="111"/>
      <c r="BF672" s="111"/>
      <c r="BG672" s="111"/>
      <c r="BH672" s="89"/>
      <c r="BI672" s="89"/>
      <c r="BJ672" s="89"/>
      <c r="BK672" s="89"/>
      <c r="BL672" s="89"/>
    </row>
    <row r="673" spans="1:64" x14ac:dyDescent="0.25">
      <c r="A673" s="86">
        <f t="shared" si="366"/>
        <v>672</v>
      </c>
      <c r="B673" s="113">
        <v>3.4257955331317577E-2</v>
      </c>
      <c r="C673" s="88"/>
      <c r="D673" s="88"/>
      <c r="E673" s="194">
        <f t="shared" si="369"/>
        <v>-8.3539711027677654E-2</v>
      </c>
      <c r="F673" s="89">
        <f t="shared" si="382"/>
        <v>5.814775056636589E-4</v>
      </c>
      <c r="G673" s="113">
        <v>2.558800856581387E-2</v>
      </c>
      <c r="H673" s="88"/>
      <c r="I673" s="84">
        <f t="shared" si="370"/>
        <v>14714.400364178438</v>
      </c>
      <c r="J673" s="84">
        <f t="shared" si="371"/>
        <v>14826.88447972521</v>
      </c>
      <c r="K673" s="84">
        <f t="shared" si="372"/>
        <v>14939.368595271979</v>
      </c>
      <c r="L673" s="84">
        <f t="shared" si="373"/>
        <v>15051.85271081875</v>
      </c>
      <c r="M673" s="108">
        <f>IF(T673&lt;&gt;0,(((G673+1)*('Data Raw'!$N$1007-'Data Raw'!$N$1008)/2+'Data Raw'!$N$1008)*'Data Raw'!$M$1010+'Data Raw'!$M$1009)*AE673+AE673)</f>
        <v>15164.336826365519</v>
      </c>
      <c r="N673" s="84">
        <f t="shared" si="374"/>
        <v>15276.820941912289</v>
      </c>
      <c r="O673" s="84">
        <f t="shared" si="375"/>
        <v>15389.30505745906</v>
      </c>
      <c r="P673" s="84">
        <f t="shared" si="376"/>
        <v>15501.789173005829</v>
      </c>
      <c r="Q673" s="84">
        <f t="shared" si="377"/>
        <v>15614.2732885526</v>
      </c>
      <c r="R673" s="166" t="str">
        <f t="shared" si="383"/>
        <v/>
      </c>
      <c r="S673" s="109">
        <f>'Data Raw'!E715</f>
        <v>15183.96</v>
      </c>
      <c r="T673" s="109">
        <f>'Data Raw'!G715</f>
        <v>15391.79</v>
      </c>
      <c r="U673" s="109">
        <f>'Data Raw'!D715</f>
        <v>15463.69</v>
      </c>
      <c r="V673" s="166" t="str">
        <f t="shared" si="384"/>
        <v/>
      </c>
      <c r="W673" s="89">
        <f t="shared" si="367"/>
        <v>-227.45317363448157</v>
      </c>
      <c r="X673" s="89">
        <f t="shared" si="368"/>
        <v>51734.946196397621</v>
      </c>
      <c r="Y673" s="89">
        <f t="shared" si="385"/>
        <v>225.32490072418156</v>
      </c>
      <c r="Z673" s="109">
        <f t="shared" si="378"/>
        <v>279.73000000000138</v>
      </c>
      <c r="AA673" s="89">
        <f t="shared" si="386"/>
        <v>313.62161194040613</v>
      </c>
      <c r="AB673" s="89">
        <f t="shared" si="387"/>
        <v>15029.810318159098</v>
      </c>
      <c r="AC673" s="89">
        <f t="shared" si="390"/>
        <v>15572.569681840903</v>
      </c>
      <c r="AD673" s="89">
        <f t="shared" si="391"/>
        <v>1</v>
      </c>
      <c r="AE673" s="89">
        <f>'Data Raw'!C715</f>
        <v>15301.19</v>
      </c>
      <c r="AF673" s="89"/>
      <c r="AG673" s="89">
        <f t="shared" si="362"/>
        <v>90.600000000000364</v>
      </c>
      <c r="AH673" s="89">
        <f t="shared" si="363"/>
        <v>-136.85317363448121</v>
      </c>
      <c r="AI673" s="109">
        <f t="shared" si="364"/>
        <v>-1</v>
      </c>
      <c r="AJ673" s="109">
        <f t="shared" si="379"/>
        <v>50</v>
      </c>
      <c r="AK673" s="88"/>
      <c r="AL673" s="191" t="str">
        <f t="shared" si="380"/>
        <v/>
      </c>
      <c r="AM673" s="191">
        <f t="shared" si="381"/>
        <v>-90.600000000000364</v>
      </c>
      <c r="AN673" s="88"/>
      <c r="AO673" s="191"/>
      <c r="AP673" s="191">
        <f t="shared" si="365"/>
        <v>8208.3600000000661</v>
      </c>
      <c r="AQ673" s="191">
        <f t="shared" si="388"/>
        <v>151.83078403579714</v>
      </c>
      <c r="AR673" s="191">
        <f t="shared" si="389"/>
        <v>-73.494116688384423</v>
      </c>
      <c r="AS673" s="250">
        <f t="shared" si="392"/>
        <v>0</v>
      </c>
      <c r="AT673" s="250">
        <f t="shared" si="393"/>
        <v>0</v>
      </c>
      <c r="AU673" s="250">
        <f t="shared" si="394"/>
        <v>0</v>
      </c>
      <c r="AV673" s="250">
        <f t="shared" si="395"/>
        <v>0</v>
      </c>
      <c r="AW673" s="250">
        <f t="shared" si="396"/>
        <v>1</v>
      </c>
      <c r="AX673" s="250">
        <f t="shared" si="397"/>
        <v>0</v>
      </c>
      <c r="AY673" s="89"/>
      <c r="AZ673" s="111"/>
      <c r="BA673" s="111"/>
      <c r="BB673" s="111"/>
      <c r="BC673" s="111"/>
      <c r="BD673" s="111"/>
      <c r="BE673" s="111"/>
      <c r="BF673" s="111"/>
      <c r="BG673" s="111"/>
      <c r="BH673" s="89"/>
      <c r="BI673" s="89"/>
      <c r="BJ673" s="89"/>
      <c r="BK673" s="89"/>
      <c r="BL673" s="89"/>
    </row>
    <row r="674" spans="1:64" x14ac:dyDescent="0.25">
      <c r="A674" s="86">
        <f t="shared" si="366"/>
        <v>673</v>
      </c>
      <c r="B674" s="113">
        <v>1.9731021997631338E-5</v>
      </c>
      <c r="C674" s="88"/>
      <c r="D674" s="88"/>
      <c r="E674" s="194">
        <f t="shared" si="369"/>
        <v>-3.4238224309319949E-2</v>
      </c>
      <c r="F674" s="89">
        <f t="shared" si="382"/>
        <v>-4.3927656107625715E-3</v>
      </c>
      <c r="G674" s="113">
        <v>6.3798930017644875E-2</v>
      </c>
      <c r="H674" s="88"/>
      <c r="I674" s="84">
        <f t="shared" si="370"/>
        <v>14863.535782255371</v>
      </c>
      <c r="J674" s="84">
        <f t="shared" si="371"/>
        <v>14976.19823261746</v>
      </c>
      <c r="K674" s="84">
        <f t="shared" si="372"/>
        <v>15088.860682979552</v>
      </c>
      <c r="L674" s="84">
        <f t="shared" si="373"/>
        <v>15201.523133341641</v>
      </c>
      <c r="M674" s="108">
        <f>IF(T674&lt;&gt;0,(((G674+1)*('Data Raw'!$N$1007-'Data Raw'!$N$1008)/2+'Data Raw'!$N$1008)*'Data Raw'!$M$1010+'Data Raw'!$M$1009)*AE674+AE674)</f>
        <v>15314.185583703733</v>
      </c>
      <c r="N674" s="84">
        <f t="shared" si="374"/>
        <v>15426.848034065824</v>
      </c>
      <c r="O674" s="84">
        <f t="shared" si="375"/>
        <v>15539.510484427914</v>
      </c>
      <c r="P674" s="84">
        <f t="shared" si="376"/>
        <v>15652.172934790005</v>
      </c>
      <c r="Q674" s="84">
        <f t="shared" si="377"/>
        <v>15764.835385152095</v>
      </c>
      <c r="R674" s="166" t="str">
        <f t="shared" si="383"/>
        <v/>
      </c>
      <c r="S674" s="109">
        <f>'Data Raw'!E716</f>
        <v>15207.99</v>
      </c>
      <c r="T674" s="109">
        <f>'Data Raw'!G716</f>
        <v>15308.69</v>
      </c>
      <c r="U674" s="109">
        <f>'Data Raw'!D716</f>
        <v>15540.75</v>
      </c>
      <c r="V674" s="166">
        <f t="shared" si="384"/>
        <v>1</v>
      </c>
      <c r="W674" s="89">
        <f t="shared" si="367"/>
        <v>5.4955837037323363</v>
      </c>
      <c r="X674" s="89">
        <f t="shared" si="368"/>
        <v>30.201440244728424</v>
      </c>
      <c r="Y674" s="89">
        <f t="shared" si="385"/>
        <v>208.62066284404415</v>
      </c>
      <c r="Z674" s="109">
        <f t="shared" si="378"/>
        <v>332.76000000000022</v>
      </c>
      <c r="AA674" s="89">
        <f t="shared" si="386"/>
        <v>316.35566737749099</v>
      </c>
      <c r="AB674" s="89">
        <f t="shared" si="387"/>
        <v>15138.111629850655</v>
      </c>
      <c r="AC674" s="89">
        <f t="shared" si="390"/>
        <v>15671.268370149346</v>
      </c>
      <c r="AD674" s="89">
        <f t="shared" si="391"/>
        <v>1</v>
      </c>
      <c r="AE674" s="89">
        <f>'Data Raw'!C716</f>
        <v>15404.69</v>
      </c>
      <c r="AF674" s="89"/>
      <c r="AG674" s="89">
        <f t="shared" si="362"/>
        <v>-96</v>
      </c>
      <c r="AH674" s="89">
        <f t="shared" si="363"/>
        <v>-90.504416296267664</v>
      </c>
      <c r="AI674" s="109">
        <f t="shared" si="364"/>
        <v>-1</v>
      </c>
      <c r="AJ674" s="109">
        <f t="shared" si="379"/>
        <v>50</v>
      </c>
      <c r="AK674" s="88"/>
      <c r="AL674" s="191">
        <f t="shared" si="380"/>
        <v>90.600000000000364</v>
      </c>
      <c r="AM674" s="191" t="str">
        <f t="shared" si="381"/>
        <v/>
      </c>
      <c r="AN674" s="88"/>
      <c r="AO674" s="191"/>
      <c r="AP674" s="191">
        <f t="shared" si="365"/>
        <v>9216</v>
      </c>
      <c r="AQ674" s="191">
        <f t="shared" si="388"/>
        <v>145.62736358737521</v>
      </c>
      <c r="AR674" s="191">
        <f t="shared" si="389"/>
        <v>-62.993299256668934</v>
      </c>
      <c r="AS674" s="250">
        <f t="shared" si="392"/>
        <v>0</v>
      </c>
      <c r="AT674" s="250">
        <f t="shared" si="393"/>
        <v>0</v>
      </c>
      <c r="AU674" s="250">
        <f t="shared" si="394"/>
        <v>1</v>
      </c>
      <c r="AV674" s="250">
        <f t="shared" si="395"/>
        <v>0</v>
      </c>
      <c r="AW674" s="250">
        <f t="shared" si="396"/>
        <v>0</v>
      </c>
      <c r="AX674" s="250">
        <f t="shared" si="397"/>
        <v>0</v>
      </c>
      <c r="AY674" s="89"/>
      <c r="AZ674" s="111"/>
      <c r="BA674" s="111"/>
      <c r="BB674" s="111"/>
      <c r="BC674" s="111"/>
      <c r="BD674" s="111"/>
      <c r="BE674" s="111"/>
      <c r="BF674" s="111"/>
      <c r="BG674" s="111"/>
      <c r="BH674" s="89"/>
      <c r="BI674" s="89"/>
      <c r="BJ674" s="89"/>
      <c r="BK674" s="89"/>
      <c r="BL674" s="89"/>
    </row>
    <row r="675" spans="1:64" x14ac:dyDescent="0.25">
      <c r="A675" s="86">
        <f t="shared" si="366"/>
        <v>674</v>
      </c>
      <c r="B675" s="113">
        <v>5.8073307481756986E-2</v>
      </c>
      <c r="C675" s="88"/>
      <c r="D675" s="88"/>
      <c r="E675" s="194">
        <f t="shared" si="369"/>
        <v>5.8053576459759358E-2</v>
      </c>
      <c r="F675" s="89">
        <f t="shared" si="382"/>
        <v>4.5281403993119897E-3</v>
      </c>
      <c r="G675" s="113">
        <v>6.3292340705094027E-2</v>
      </c>
      <c r="H675" s="88"/>
      <c r="I675" s="84">
        <f t="shared" si="370"/>
        <v>14841.00666246169</v>
      </c>
      <c r="J675" s="84">
        <f t="shared" si="371"/>
        <v>14945.316993883715</v>
      </c>
      <c r="K675" s="84">
        <f t="shared" si="372"/>
        <v>15049.627325305735</v>
      </c>
      <c r="L675" s="84">
        <f t="shared" si="373"/>
        <v>15153.937656727758</v>
      </c>
      <c r="M675" s="108">
        <f>IF(T675&lt;&gt;0,(((G675+1)*('Data Raw'!$N$1007-'Data Raw'!$N$1008)/2+'Data Raw'!$N$1008)*'Data Raw'!$M$1010+'Data Raw'!$M$1009)*AE675+AE675)</f>
        <v>15258.24798814978</v>
      </c>
      <c r="N675" s="84">
        <f t="shared" si="374"/>
        <v>15362.558319571803</v>
      </c>
      <c r="O675" s="84">
        <f t="shared" si="375"/>
        <v>15466.868650993825</v>
      </c>
      <c r="P675" s="84">
        <f t="shared" si="376"/>
        <v>15571.178982415846</v>
      </c>
      <c r="Q675" s="84">
        <f t="shared" si="377"/>
        <v>15675.48931383787</v>
      </c>
      <c r="R675" s="166" t="str">
        <f t="shared" si="383"/>
        <v/>
      </c>
      <c r="S675" s="109">
        <f>'Data Raw'!E717</f>
        <v>14794.16</v>
      </c>
      <c r="T675" s="109">
        <f>'Data Raw'!G717</f>
        <v>14961.18</v>
      </c>
      <c r="U675" s="109">
        <f>'Data Raw'!D717</f>
        <v>15362.91</v>
      </c>
      <c r="V675" s="166">
        <f t="shared" si="384"/>
        <v>1</v>
      </c>
      <c r="W675" s="89">
        <f t="shared" si="367"/>
        <v>297.06798814977992</v>
      </c>
      <c r="X675" s="89">
        <f t="shared" si="368"/>
        <v>88249.389583357784</v>
      </c>
      <c r="Y675" s="89">
        <f t="shared" si="385"/>
        <v>223.41021698605326</v>
      </c>
      <c r="Z675" s="109">
        <f t="shared" si="378"/>
        <v>568.75</v>
      </c>
      <c r="AA675" s="89">
        <f t="shared" si="386"/>
        <v>352.41200060927798</v>
      </c>
      <c r="AB675" s="89">
        <f t="shared" si="387"/>
        <v>15080.147682729132</v>
      </c>
      <c r="AC675" s="89">
        <f t="shared" si="390"/>
        <v>15617.952317270867</v>
      </c>
      <c r="AD675" s="89" t="str">
        <f t="shared" si="391"/>
        <v/>
      </c>
      <c r="AE675" s="89">
        <f>'Data Raw'!C717</f>
        <v>15349.05</v>
      </c>
      <c r="AF675" s="89"/>
      <c r="AG675" s="89">
        <f t="shared" si="362"/>
        <v>-387.86999999999898</v>
      </c>
      <c r="AH675" s="89">
        <f t="shared" si="363"/>
        <v>-90.80201185021906</v>
      </c>
      <c r="AI675" s="109">
        <f t="shared" si="364"/>
        <v>-1</v>
      </c>
      <c r="AJ675" s="109">
        <f t="shared" si="379"/>
        <v>50</v>
      </c>
      <c r="AK675" s="88"/>
      <c r="AL675" s="191">
        <f t="shared" si="380"/>
        <v>96</v>
      </c>
      <c r="AM675" s="191" t="str">
        <f t="shared" si="381"/>
        <v/>
      </c>
      <c r="AN675" s="88"/>
      <c r="AO675" s="191"/>
      <c r="AP675" s="191">
        <f t="shared" si="365"/>
        <v>150443.1368999992</v>
      </c>
      <c r="AQ675" s="191">
        <f t="shared" si="388"/>
        <v>172.54321207766674</v>
      </c>
      <c r="AR675" s="191">
        <f t="shared" si="389"/>
        <v>-50.867004908386519</v>
      </c>
      <c r="AS675" s="250">
        <f t="shared" si="392"/>
        <v>0</v>
      </c>
      <c r="AT675" s="250">
        <f t="shared" si="393"/>
        <v>1</v>
      </c>
      <c r="AU675" s="250">
        <f t="shared" si="394"/>
        <v>0</v>
      </c>
      <c r="AV675" s="250">
        <f t="shared" si="395"/>
        <v>0</v>
      </c>
      <c r="AW675" s="250">
        <f t="shared" si="396"/>
        <v>0</v>
      </c>
      <c r="AX675" s="250">
        <f t="shared" si="397"/>
        <v>0</v>
      </c>
      <c r="AY675" s="89"/>
      <c r="AZ675" s="111"/>
      <c r="BA675" s="111"/>
      <c r="BB675" s="111"/>
      <c r="BC675" s="111"/>
      <c r="BD675" s="111"/>
      <c r="BE675" s="111"/>
      <c r="BF675" s="111"/>
      <c r="BG675" s="111"/>
      <c r="BH675" s="89"/>
      <c r="BI675" s="89"/>
      <c r="BJ675" s="89"/>
      <c r="BK675" s="89"/>
      <c r="BL675" s="89"/>
    </row>
    <row r="676" spans="1:64" x14ac:dyDescent="0.25">
      <c r="A676" s="86">
        <f t="shared" si="366"/>
        <v>675</v>
      </c>
      <c r="B676" s="113">
        <v>0.14796181100551617</v>
      </c>
      <c r="C676" s="88"/>
      <c r="D676" s="88"/>
      <c r="E676" s="194">
        <f t="shared" si="369"/>
        <v>8.9888503523759183E-2</v>
      </c>
      <c r="F676" s="89">
        <f t="shared" si="382"/>
        <v>1.6722477988518732E-2</v>
      </c>
      <c r="G676" s="113">
        <v>1.3642207644590116E-2</v>
      </c>
      <c r="H676" s="88"/>
      <c r="I676" s="84">
        <f t="shared" si="370"/>
        <v>14442.579572699451</v>
      </c>
      <c r="J676" s="84">
        <f t="shared" si="371"/>
        <v>14554.284681192476</v>
      </c>
      <c r="K676" s="84">
        <f t="shared" si="372"/>
        <v>14665.989789685504</v>
      </c>
      <c r="L676" s="84">
        <f t="shared" si="373"/>
        <v>14777.69489817853</v>
      </c>
      <c r="M676" s="108">
        <f>IF(T676&lt;&gt;0,(((G676+1)*('Data Raw'!$N$1007-'Data Raw'!$N$1008)/2+'Data Raw'!$N$1008)*'Data Raw'!$M$1010+'Data Raw'!$M$1009)*AE676+AE676)</f>
        <v>14889.400006671556</v>
      </c>
      <c r="N676" s="84">
        <f t="shared" si="374"/>
        <v>15001.105115164582</v>
      </c>
      <c r="O676" s="84">
        <f t="shared" si="375"/>
        <v>15112.810223657609</v>
      </c>
      <c r="P676" s="84">
        <f t="shared" si="376"/>
        <v>15224.515332150637</v>
      </c>
      <c r="Q676" s="84">
        <f t="shared" si="377"/>
        <v>15336.220440643661</v>
      </c>
      <c r="R676" s="166" t="str">
        <f t="shared" si="383"/>
        <v/>
      </c>
      <c r="S676" s="109">
        <f>'Data Raw'!E718</f>
        <v>14994.37</v>
      </c>
      <c r="T676" s="109">
        <f>'Data Raw'!G718</f>
        <v>15353.98</v>
      </c>
      <c r="U676" s="109">
        <f>'Data Raw'!D718</f>
        <v>15516.8</v>
      </c>
      <c r="V676" s="166" t="str">
        <f t="shared" si="384"/>
        <v/>
      </c>
      <c r="W676" s="89">
        <f t="shared" si="367"/>
        <v>-464.57999332844338</v>
      </c>
      <c r="X676" s="89">
        <f t="shared" si="368"/>
        <v>215834.57020105649</v>
      </c>
      <c r="Y676" s="89">
        <f t="shared" si="385"/>
        <v>271.32145418925103</v>
      </c>
      <c r="Z676" s="109">
        <f t="shared" si="378"/>
        <v>522.42999999999847</v>
      </c>
      <c r="AA676" s="89">
        <f t="shared" si="386"/>
        <v>376.70028623652377</v>
      </c>
      <c r="AB676" s="89">
        <f t="shared" si="387"/>
        <v>14738.779799482114</v>
      </c>
      <c r="AC676" s="89">
        <f t="shared" si="390"/>
        <v>15337.880200517886</v>
      </c>
      <c r="AD676" s="89" t="str">
        <f t="shared" si="391"/>
        <v/>
      </c>
      <c r="AE676" s="89">
        <f>'Data Raw'!C718</f>
        <v>15038.33</v>
      </c>
      <c r="AF676" s="89"/>
      <c r="AG676" s="89">
        <f t="shared" si="362"/>
        <v>315.64999999999964</v>
      </c>
      <c r="AH676" s="89">
        <f t="shared" si="363"/>
        <v>-148.92999332844374</v>
      </c>
      <c r="AI676" s="109">
        <f t="shared" si="364"/>
        <v>-1</v>
      </c>
      <c r="AJ676" s="109">
        <f t="shared" si="379"/>
        <v>50</v>
      </c>
      <c r="AK676" s="88"/>
      <c r="AL676" s="191" t="str">
        <f t="shared" si="380"/>
        <v/>
      </c>
      <c r="AM676" s="191">
        <f t="shared" si="381"/>
        <v>-315.64999999999964</v>
      </c>
      <c r="AN676" s="88"/>
      <c r="AO676" s="191"/>
      <c r="AP676" s="191">
        <f t="shared" si="365"/>
        <v>99634.922499999768</v>
      </c>
      <c r="AQ676" s="191">
        <f t="shared" si="388"/>
        <v>188.4439662912593</v>
      </c>
      <c r="AR676" s="191">
        <f t="shared" si="389"/>
        <v>-82.877487897991728</v>
      </c>
      <c r="AS676" s="250">
        <f t="shared" si="392"/>
        <v>0</v>
      </c>
      <c r="AT676" s="250">
        <f t="shared" si="393"/>
        <v>0</v>
      </c>
      <c r="AU676" s="250">
        <f t="shared" si="394"/>
        <v>0</v>
      </c>
      <c r="AV676" s="250">
        <f t="shared" si="395"/>
        <v>0</v>
      </c>
      <c r="AW676" s="250">
        <f t="shared" si="396"/>
        <v>0</v>
      </c>
      <c r="AX676" s="250">
        <f t="shared" si="397"/>
        <v>0</v>
      </c>
      <c r="AY676" s="89"/>
      <c r="AZ676" s="111"/>
      <c r="BA676" s="111"/>
      <c r="BB676" s="111"/>
      <c r="BC676" s="111"/>
      <c r="BD676" s="111"/>
      <c r="BE676" s="111"/>
      <c r="BF676" s="111"/>
      <c r="BG676" s="111"/>
      <c r="BH676" s="89"/>
      <c r="BI676" s="89"/>
      <c r="BJ676" s="89"/>
      <c r="BK676" s="89"/>
      <c r="BL676" s="89"/>
    </row>
    <row r="677" spans="1:64" x14ac:dyDescent="0.25">
      <c r="A677" s="86">
        <f t="shared" si="366"/>
        <v>676</v>
      </c>
      <c r="B677" s="113">
        <v>8.0168559319403448E-2</v>
      </c>
      <c r="C677" s="88"/>
      <c r="D677" s="88"/>
      <c r="E677" s="194">
        <f t="shared" si="369"/>
        <v>-6.7793251686112721E-2</v>
      </c>
      <c r="F677" s="89">
        <f t="shared" si="382"/>
        <v>4.6488023207142386E-3</v>
      </c>
      <c r="G677" s="113">
        <v>9.1162289830195045E-2</v>
      </c>
      <c r="H677" s="88"/>
      <c r="I677" s="84">
        <f t="shared" si="370"/>
        <v>15002.429296221067</v>
      </c>
      <c r="J677" s="84">
        <f t="shared" si="371"/>
        <v>15138.090023315692</v>
      </c>
      <c r="K677" s="84">
        <f t="shared" si="372"/>
        <v>15273.750750410318</v>
      </c>
      <c r="L677" s="84">
        <f t="shared" si="373"/>
        <v>15409.411477504942</v>
      </c>
      <c r="M677" s="108">
        <f>IF(T677&lt;&gt;0,(((G677+1)*('Data Raw'!$N$1007-'Data Raw'!$N$1008)/2+'Data Raw'!$N$1008)*'Data Raw'!$M$1010+'Data Raw'!$M$1009)*AE677+AE677)</f>
        <v>15545.072204599568</v>
      </c>
      <c r="N677" s="84">
        <f t="shared" si="374"/>
        <v>15680.732931694194</v>
      </c>
      <c r="O677" s="84">
        <f t="shared" si="375"/>
        <v>15816.393658788818</v>
      </c>
      <c r="P677" s="84">
        <f t="shared" si="376"/>
        <v>15952.054385883444</v>
      </c>
      <c r="Q677" s="84">
        <f t="shared" si="377"/>
        <v>16087.715112978069</v>
      </c>
      <c r="R677" s="166" t="str">
        <f t="shared" si="383"/>
        <v/>
      </c>
      <c r="S677" s="109">
        <f>'Data Raw'!E719</f>
        <v>15412.1</v>
      </c>
      <c r="T677" s="109">
        <f>'Data Raw'!G719</f>
        <v>15899.87</v>
      </c>
      <c r="U677" s="109">
        <f>'Data Raw'!D719</f>
        <v>15975.11</v>
      </c>
      <c r="V677" s="166" t="str">
        <f t="shared" si="384"/>
        <v/>
      </c>
      <c r="W677" s="89">
        <f t="shared" si="367"/>
        <v>-354.79779540043273</v>
      </c>
      <c r="X677" s="89">
        <f t="shared" si="368"/>
        <v>125881.47562100732</v>
      </c>
      <c r="Y677" s="89">
        <f t="shared" si="385"/>
        <v>284.74887799634121</v>
      </c>
      <c r="Z677" s="109">
        <f t="shared" si="378"/>
        <v>563.01000000000022</v>
      </c>
      <c r="AA677" s="89">
        <f t="shared" si="386"/>
        <v>403.3159596313061</v>
      </c>
      <c r="AB677" s="89">
        <f t="shared" si="387"/>
        <v>15282.254756698956</v>
      </c>
      <c r="AC677" s="89">
        <f t="shared" si="390"/>
        <v>15922.645243301045</v>
      </c>
      <c r="AD677" s="89">
        <f t="shared" si="391"/>
        <v>1</v>
      </c>
      <c r="AE677" s="89">
        <f>'Data Raw'!C719</f>
        <v>15602.45</v>
      </c>
      <c r="AF677" s="89"/>
      <c r="AG677" s="89">
        <f t="shared" si="362"/>
        <v>297.42000000000007</v>
      </c>
      <c r="AH677" s="89">
        <f t="shared" si="363"/>
        <v>-57.37779540043266</v>
      </c>
      <c r="AI677" s="109">
        <f t="shared" si="364"/>
        <v>-1</v>
      </c>
      <c r="AJ677" s="109">
        <f t="shared" si="379"/>
        <v>50</v>
      </c>
      <c r="AK677" s="88"/>
      <c r="AL677" s="191" t="str">
        <f t="shared" si="380"/>
        <v/>
      </c>
      <c r="AM677" s="191">
        <f t="shared" si="381"/>
        <v>-297.42000000000007</v>
      </c>
      <c r="AN677" s="88"/>
      <c r="AO677" s="191"/>
      <c r="AP677" s="191">
        <f t="shared" si="365"/>
        <v>88458.656400000036</v>
      </c>
      <c r="AQ677" s="191">
        <f t="shared" si="388"/>
        <v>200.5524144811194</v>
      </c>
      <c r="AR677" s="191">
        <f t="shared" si="389"/>
        <v>-84.196463515221808</v>
      </c>
      <c r="AS677" s="250">
        <f t="shared" si="392"/>
        <v>0</v>
      </c>
      <c r="AT677" s="250">
        <f t="shared" si="393"/>
        <v>0</v>
      </c>
      <c r="AU677" s="250">
        <f t="shared" si="394"/>
        <v>0</v>
      </c>
      <c r="AV677" s="250">
        <f t="shared" si="395"/>
        <v>0</v>
      </c>
      <c r="AW677" s="250">
        <f t="shared" si="396"/>
        <v>1</v>
      </c>
      <c r="AX677" s="250">
        <f t="shared" si="397"/>
        <v>0</v>
      </c>
      <c r="AY677" s="89"/>
      <c r="AZ677" s="111"/>
      <c r="BA677" s="111"/>
      <c r="BB677" s="111"/>
      <c r="BC677" s="111"/>
      <c r="BD677" s="111"/>
      <c r="BE677" s="111"/>
      <c r="BF677" s="111"/>
      <c r="BG677" s="111"/>
      <c r="BH677" s="89"/>
      <c r="BI677" s="89"/>
      <c r="BJ677" s="89"/>
      <c r="BK677" s="89"/>
      <c r="BL677" s="89"/>
    </row>
    <row r="678" spans="1:64" x14ac:dyDescent="0.25">
      <c r="A678" s="86">
        <f t="shared" si="366"/>
        <v>677</v>
      </c>
      <c r="B678" s="113">
        <v>2.6013973776134725E-2</v>
      </c>
      <c r="C678" s="88"/>
      <c r="D678" s="88"/>
      <c r="E678" s="194">
        <f t="shared" si="369"/>
        <v>-5.4154585543268727E-2</v>
      </c>
      <c r="F678" s="89">
        <f t="shared" si="382"/>
        <v>-3.7516816598547565E-3</v>
      </c>
      <c r="G678" s="113">
        <v>0.14854896014505509</v>
      </c>
      <c r="H678" s="88"/>
      <c r="I678" s="84">
        <f t="shared" si="370"/>
        <v>15435.335462555469</v>
      </c>
      <c r="J678" s="84">
        <f t="shared" si="371"/>
        <v>15577.709901553639</v>
      </c>
      <c r="K678" s="84">
        <f t="shared" si="372"/>
        <v>15720.08434055181</v>
      </c>
      <c r="L678" s="84">
        <f t="shared" si="373"/>
        <v>15862.458779549979</v>
      </c>
      <c r="M678" s="108">
        <f>IF(T678&lt;&gt;0,(((G678+1)*('Data Raw'!$N$1007-'Data Raw'!$N$1008)/2+'Data Raw'!$N$1008)*'Data Raw'!$M$1010+'Data Raw'!$M$1009)*AE678+AE678)</f>
        <v>16004.83321854815</v>
      </c>
      <c r="N678" s="84">
        <f t="shared" si="374"/>
        <v>16147.207657546322</v>
      </c>
      <c r="O678" s="84">
        <f t="shared" si="375"/>
        <v>16289.582096544491</v>
      </c>
      <c r="P678" s="84">
        <f t="shared" si="376"/>
        <v>16431.956535542664</v>
      </c>
      <c r="Q678" s="84">
        <f t="shared" si="377"/>
        <v>16574.330974540833</v>
      </c>
      <c r="R678" s="166" t="str">
        <f t="shared" si="383"/>
        <v/>
      </c>
      <c r="S678" s="109">
        <f>'Data Raw'!E720</f>
        <v>15828.93</v>
      </c>
      <c r="T678" s="109">
        <f>'Data Raw'!G720</f>
        <v>16211.96</v>
      </c>
      <c r="U678" s="109">
        <f>'Data Raw'!D720</f>
        <v>16254.93</v>
      </c>
      <c r="V678" s="166">
        <f t="shared" si="384"/>
        <v>1</v>
      </c>
      <c r="W678" s="89">
        <f t="shared" si="367"/>
        <v>-207.12678145184873</v>
      </c>
      <c r="X678" s="89">
        <f t="shared" si="368"/>
        <v>42901.503594601905</v>
      </c>
      <c r="Y678" s="89">
        <f t="shared" si="385"/>
        <v>275.00468689919069</v>
      </c>
      <c r="Z678" s="109">
        <f t="shared" si="378"/>
        <v>426</v>
      </c>
      <c r="AA678" s="89">
        <f t="shared" si="386"/>
        <v>406.55653682683379</v>
      </c>
      <c r="AB678" s="89">
        <f t="shared" si="387"/>
        <v>15647.121434313391</v>
      </c>
      <c r="AC678" s="89">
        <f t="shared" si="390"/>
        <v>16332.75856568661</v>
      </c>
      <c r="AD678" s="89">
        <f t="shared" si="391"/>
        <v>1</v>
      </c>
      <c r="AE678" s="89">
        <f>'Data Raw'!C720</f>
        <v>15989.94</v>
      </c>
      <c r="AF678" s="89"/>
      <c r="AG678" s="89">
        <f t="shared" si="362"/>
        <v>222.01999999999862</v>
      </c>
      <c r="AH678" s="89">
        <f t="shared" si="363"/>
        <v>14.893218548149889</v>
      </c>
      <c r="AI678" s="109">
        <f t="shared" si="364"/>
        <v>1</v>
      </c>
      <c r="AJ678" s="109">
        <f t="shared" si="379"/>
        <v>50</v>
      </c>
      <c r="AK678" s="88"/>
      <c r="AL678" s="191">
        <f t="shared" si="380"/>
        <v>297.42000000000007</v>
      </c>
      <c r="AM678" s="191" t="str">
        <f t="shared" si="381"/>
        <v/>
      </c>
      <c r="AN678" s="88"/>
      <c r="AO678" s="191"/>
      <c r="AP678" s="191">
        <f t="shared" si="365"/>
        <v>49292.880399999383</v>
      </c>
      <c r="AQ678" s="191">
        <f t="shared" si="388"/>
        <v>202.93770176099488</v>
      </c>
      <c r="AR678" s="191">
        <f t="shared" si="389"/>
        <v>-72.066985138195804</v>
      </c>
      <c r="AS678" s="250">
        <f t="shared" si="392"/>
        <v>0</v>
      </c>
      <c r="AT678" s="250">
        <f t="shared" si="393"/>
        <v>0</v>
      </c>
      <c r="AU678" s="250">
        <f t="shared" si="394"/>
        <v>0</v>
      </c>
      <c r="AV678" s="250">
        <f t="shared" si="395"/>
        <v>1</v>
      </c>
      <c r="AW678" s="250">
        <f t="shared" si="396"/>
        <v>0</v>
      </c>
      <c r="AX678" s="250">
        <f t="shared" si="397"/>
        <v>0</v>
      </c>
      <c r="AY678" s="89"/>
      <c r="AZ678" s="111"/>
      <c r="BA678" s="111"/>
      <c r="BB678" s="111"/>
      <c r="BC678" s="111"/>
      <c r="BD678" s="111"/>
      <c r="BE678" s="111"/>
      <c r="BF678" s="111"/>
      <c r="BG678" s="111"/>
      <c r="BH678" s="89"/>
      <c r="BI678" s="89"/>
      <c r="BJ678" s="89"/>
      <c r="BK678" s="89"/>
      <c r="BL678" s="89"/>
    </row>
    <row r="679" spans="1:64" x14ac:dyDescent="0.25">
      <c r="A679" s="86">
        <f t="shared" si="366"/>
        <v>678</v>
      </c>
      <c r="B679" s="113">
        <v>4.104279656332558E-2</v>
      </c>
      <c r="C679" s="88"/>
      <c r="D679" s="88"/>
      <c r="E679" s="194">
        <f t="shared" si="369"/>
        <v>1.5028822787190855E-2</v>
      </c>
      <c r="F679" s="89">
        <f t="shared" si="382"/>
        <v>-1.0687524531339549E-3</v>
      </c>
      <c r="G679" s="113">
        <v>0.18042879023832378</v>
      </c>
      <c r="H679" s="88"/>
      <c r="I679" s="84">
        <f t="shared" si="370"/>
        <v>15665.133287650468</v>
      </c>
      <c r="J679" s="84">
        <f t="shared" si="371"/>
        <v>15802.635631100062</v>
      </c>
      <c r="K679" s="84">
        <f t="shared" si="372"/>
        <v>15940.137974549658</v>
      </c>
      <c r="L679" s="84">
        <f t="shared" si="373"/>
        <v>16077.640317999252</v>
      </c>
      <c r="M679" s="108">
        <f>IF(T679&lt;&gt;0,(((G679+1)*('Data Raw'!$N$1007-'Data Raw'!$N$1008)/2+'Data Raw'!$N$1008)*'Data Raw'!$M$1010+'Data Raw'!$M$1009)*AE679+AE679)</f>
        <v>16215.142661448848</v>
      </c>
      <c r="N679" s="84">
        <f t="shared" si="374"/>
        <v>16352.645004898444</v>
      </c>
      <c r="O679" s="84">
        <f t="shared" si="375"/>
        <v>16490.14734834804</v>
      </c>
      <c r="P679" s="84">
        <f t="shared" si="376"/>
        <v>16627.649691797633</v>
      </c>
      <c r="Q679" s="84">
        <f t="shared" si="377"/>
        <v>16765.152035247233</v>
      </c>
      <c r="R679" s="166" t="str">
        <f t="shared" si="383"/>
        <v/>
      </c>
      <c r="S679" s="109">
        <f>'Data Raw'!E721</f>
        <v>15888.04</v>
      </c>
      <c r="T679" s="109">
        <f>'Data Raw'!G721</f>
        <v>15952.23</v>
      </c>
      <c r="U679" s="109">
        <f>'Data Raw'!D721</f>
        <v>16240.96</v>
      </c>
      <c r="V679" s="166" t="str">
        <f t="shared" si="384"/>
        <v/>
      </c>
      <c r="W679" s="89">
        <f t="shared" si="367"/>
        <v>262.91266144884867</v>
      </c>
      <c r="X679" s="89">
        <f t="shared" si="368"/>
        <v>69123.067550116917</v>
      </c>
      <c r="Y679" s="89">
        <f t="shared" si="385"/>
        <v>273.31001091101353</v>
      </c>
      <c r="Z679" s="109">
        <f t="shared" si="378"/>
        <v>352.91999999999825</v>
      </c>
      <c r="AA679" s="89">
        <f t="shared" si="386"/>
        <v>398.89417442300015</v>
      </c>
      <c r="AB679" s="89">
        <f t="shared" si="387"/>
        <v>15813.146943697191</v>
      </c>
      <c r="AC679" s="89">
        <f t="shared" si="390"/>
        <v>16504.293056302809</v>
      </c>
      <c r="AD679" s="89">
        <f t="shared" si="391"/>
        <v>1</v>
      </c>
      <c r="AE679" s="89">
        <f>'Data Raw'!C721</f>
        <v>16158.72</v>
      </c>
      <c r="AF679" s="89"/>
      <c r="AG679" s="89">
        <f t="shared" si="362"/>
        <v>-206.48999999999978</v>
      </c>
      <c r="AH679" s="89">
        <f t="shared" si="363"/>
        <v>56.422661448848885</v>
      </c>
      <c r="AI679" s="109">
        <f t="shared" si="364"/>
        <v>1</v>
      </c>
      <c r="AJ679" s="109">
        <f t="shared" si="379"/>
        <v>50</v>
      </c>
      <c r="AK679" s="88"/>
      <c r="AL679" s="191" t="str">
        <f t="shared" si="380"/>
        <v/>
      </c>
      <c r="AM679" s="191">
        <f t="shared" si="381"/>
        <v>-206.48999999999978</v>
      </c>
      <c r="AN679" s="88"/>
      <c r="AO679" s="191"/>
      <c r="AP679" s="191">
        <f t="shared" si="365"/>
        <v>42638.120099999913</v>
      </c>
      <c r="AQ679" s="191">
        <f t="shared" si="388"/>
        <v>203.33240156532875</v>
      </c>
      <c r="AR679" s="191">
        <f t="shared" si="389"/>
        <v>-69.977609345684783</v>
      </c>
      <c r="AS679" s="250">
        <f t="shared" si="392"/>
        <v>0</v>
      </c>
      <c r="AT679" s="250">
        <f t="shared" si="393"/>
        <v>0</v>
      </c>
      <c r="AU679" s="250">
        <f t="shared" si="394"/>
        <v>1</v>
      </c>
      <c r="AV679" s="250">
        <f t="shared" si="395"/>
        <v>0</v>
      </c>
      <c r="AW679" s="250">
        <f t="shared" si="396"/>
        <v>0</v>
      </c>
      <c r="AX679" s="250">
        <f t="shared" si="397"/>
        <v>0</v>
      </c>
      <c r="AY679" s="89"/>
      <c r="AZ679" s="111"/>
      <c r="BA679" s="111"/>
      <c r="BB679" s="111"/>
      <c r="BC679" s="111"/>
      <c r="BD679" s="111"/>
      <c r="BE679" s="111"/>
      <c r="BF679" s="111"/>
      <c r="BG679" s="111"/>
      <c r="BH679" s="89"/>
      <c r="BI679" s="89"/>
      <c r="BJ679" s="89"/>
      <c r="BK679" s="89"/>
      <c r="BL679" s="89"/>
    </row>
    <row r="680" spans="1:64" x14ac:dyDescent="0.25">
      <c r="A680" s="86">
        <f t="shared" si="366"/>
        <v>679</v>
      </c>
      <c r="B680" s="113">
        <v>4.4210869353162869E-4</v>
      </c>
      <c r="C680" s="88"/>
      <c r="D680" s="88"/>
      <c r="E680" s="194">
        <f t="shared" si="369"/>
        <v>-4.0600687869793949E-2</v>
      </c>
      <c r="F680" s="89">
        <f t="shared" si="382"/>
        <v>-6.7161717983710966E-3</v>
      </c>
      <c r="G680" s="113">
        <v>0.13997237014526043</v>
      </c>
      <c r="H680" s="88"/>
      <c r="I680" s="84">
        <f t="shared" si="370"/>
        <v>15503.522794501285</v>
      </c>
      <c r="J680" s="84">
        <f t="shared" si="371"/>
        <v>15640.177799956789</v>
      </c>
      <c r="K680" s="84">
        <f t="shared" si="372"/>
        <v>15776.832805412298</v>
      </c>
      <c r="L680" s="84">
        <f t="shared" si="373"/>
        <v>15913.487810867804</v>
      </c>
      <c r="M680" s="108">
        <f>IF(T680&lt;&gt;0,(((G680+1)*('Data Raw'!$N$1007-'Data Raw'!$N$1008)/2+'Data Raw'!$N$1008)*'Data Raw'!$M$1010+'Data Raw'!$M$1009)*AE680+AE680)</f>
        <v>16050.14281632331</v>
      </c>
      <c r="N680" s="84">
        <f t="shared" si="374"/>
        <v>16186.797821778817</v>
      </c>
      <c r="O680" s="84">
        <f t="shared" si="375"/>
        <v>16323.452827234323</v>
      </c>
      <c r="P680" s="84">
        <f t="shared" si="376"/>
        <v>16460.107832689831</v>
      </c>
      <c r="Q680" s="84">
        <f t="shared" si="377"/>
        <v>16596.762838145336</v>
      </c>
      <c r="R680" s="166" t="str">
        <f t="shared" si="383"/>
        <v/>
      </c>
      <c r="S680" s="109">
        <f>'Data Raw'!E722</f>
        <v>16012.59</v>
      </c>
      <c r="T680" s="109">
        <f>'Data Raw'!G722</f>
        <v>16077.24</v>
      </c>
      <c r="U680" s="109">
        <f>'Data Raw'!D722</f>
        <v>16258.45</v>
      </c>
      <c r="V680" s="166">
        <f t="shared" si="384"/>
        <v>1</v>
      </c>
      <c r="W680" s="89">
        <f t="shared" si="367"/>
        <v>-27.097183676689383</v>
      </c>
      <c r="X680" s="89">
        <f t="shared" si="368"/>
        <v>734.2573632082416</v>
      </c>
      <c r="Y680" s="89">
        <f t="shared" si="385"/>
        <v>253.24308755148911</v>
      </c>
      <c r="Z680" s="109">
        <f t="shared" si="378"/>
        <v>245.86000000000058</v>
      </c>
      <c r="AA680" s="89">
        <f t="shared" si="386"/>
        <v>377.03214950542883</v>
      </c>
      <c r="AB680" s="89">
        <f t="shared" si="387"/>
        <v>15707.189951740449</v>
      </c>
      <c r="AC680" s="89">
        <f t="shared" si="390"/>
        <v>16385.310048259551</v>
      </c>
      <c r="AD680" s="89">
        <f t="shared" si="391"/>
        <v>1</v>
      </c>
      <c r="AE680" s="89">
        <f>'Data Raw'!C722</f>
        <v>16046.25</v>
      </c>
      <c r="AF680" s="89"/>
      <c r="AG680" s="89">
        <f t="shared" si="362"/>
        <v>30.989999999999782</v>
      </c>
      <c r="AH680" s="89">
        <f t="shared" si="363"/>
        <v>3.8928163233103987</v>
      </c>
      <c r="AI680" s="109">
        <f t="shared" si="364"/>
        <v>1</v>
      </c>
      <c r="AJ680" s="109">
        <f t="shared" si="379"/>
        <v>50</v>
      </c>
      <c r="AK680" s="88"/>
      <c r="AL680" s="191">
        <f t="shared" si="380"/>
        <v>206.48999999999978</v>
      </c>
      <c r="AM680" s="191" t="str">
        <f t="shared" si="381"/>
        <v/>
      </c>
      <c r="AN680" s="88"/>
      <c r="AO680" s="191"/>
      <c r="AP680" s="191">
        <f t="shared" si="365"/>
        <v>960.38009999998644</v>
      </c>
      <c r="AQ680" s="191">
        <f t="shared" si="388"/>
        <v>184.18324583584774</v>
      </c>
      <c r="AR680" s="191">
        <f t="shared" si="389"/>
        <v>-69.059841715641369</v>
      </c>
      <c r="AS680" s="250">
        <f t="shared" si="392"/>
        <v>0</v>
      </c>
      <c r="AT680" s="250">
        <f t="shared" si="393"/>
        <v>0</v>
      </c>
      <c r="AU680" s="250">
        <f t="shared" si="394"/>
        <v>0</v>
      </c>
      <c r="AV680" s="250">
        <f t="shared" si="395"/>
        <v>1</v>
      </c>
      <c r="AW680" s="250">
        <f t="shared" si="396"/>
        <v>0</v>
      </c>
      <c r="AX680" s="250">
        <f t="shared" si="397"/>
        <v>0</v>
      </c>
      <c r="AY680" s="89"/>
      <c r="AZ680" s="111"/>
      <c r="BA680" s="111"/>
      <c r="BB680" s="111"/>
      <c r="BC680" s="111"/>
      <c r="BD680" s="111"/>
      <c r="BE680" s="111"/>
      <c r="BF680" s="111"/>
      <c r="BG680" s="111"/>
      <c r="BH680" s="89"/>
      <c r="BI680" s="89"/>
      <c r="BJ680" s="89"/>
      <c r="BK680" s="89"/>
      <c r="BL680" s="89"/>
    </row>
    <row r="681" spans="1:64" x14ac:dyDescent="0.25">
      <c r="A681" s="86">
        <f t="shared" si="366"/>
        <v>680</v>
      </c>
      <c r="B681" s="113">
        <v>2.5159388523545476E-2</v>
      </c>
      <c r="C681" s="88"/>
      <c r="D681" s="88"/>
      <c r="E681" s="194">
        <f t="shared" si="369"/>
        <v>2.4717279830013848E-2</v>
      </c>
      <c r="F681" s="89">
        <f t="shared" si="382"/>
        <v>-2.2256787086018183E-3</v>
      </c>
      <c r="G681" s="113">
        <v>0.14423441235014806</v>
      </c>
      <c r="H681" s="88"/>
      <c r="I681" s="84">
        <f t="shared" si="370"/>
        <v>15399.471738855738</v>
      </c>
      <c r="J681" s="84">
        <f t="shared" si="371"/>
        <v>15526.093282631484</v>
      </c>
      <c r="K681" s="84">
        <f t="shared" si="372"/>
        <v>15652.714826407228</v>
      </c>
      <c r="L681" s="84">
        <f t="shared" si="373"/>
        <v>15779.336370182973</v>
      </c>
      <c r="M681" s="108">
        <f>IF(T681&lt;&gt;0,(((G681+1)*('Data Raw'!$N$1007-'Data Raw'!$N$1008)/2+'Data Raw'!$N$1008)*'Data Raw'!$M$1010+'Data Raw'!$M$1009)*AE681+AE681)</f>
        <v>15905.957913958717</v>
      </c>
      <c r="N681" s="84">
        <f t="shared" si="374"/>
        <v>16032.57945773446</v>
      </c>
      <c r="O681" s="84">
        <f t="shared" si="375"/>
        <v>16159.201001510206</v>
      </c>
      <c r="P681" s="84">
        <f t="shared" si="376"/>
        <v>16285.82254528595</v>
      </c>
      <c r="Q681" s="84">
        <f t="shared" si="377"/>
        <v>16412.444089061693</v>
      </c>
      <c r="R681" s="166" t="str">
        <f t="shared" si="383"/>
        <v/>
      </c>
      <c r="S681" s="109">
        <f>'Data Raw'!E723</f>
        <v>15654.97</v>
      </c>
      <c r="T681" s="109">
        <f>'Data Raw'!G723</f>
        <v>15703.45</v>
      </c>
      <c r="U681" s="109">
        <f>'Data Raw'!D723</f>
        <v>15896.66</v>
      </c>
      <c r="V681" s="166" t="str">
        <f t="shared" si="384"/>
        <v/>
      </c>
      <c r="W681" s="89">
        <f t="shared" si="367"/>
        <v>202.50791395871602</v>
      </c>
      <c r="X681" s="89">
        <f t="shared" si="368"/>
        <v>41009.455215910726</v>
      </c>
      <c r="Y681" s="89">
        <f t="shared" si="385"/>
        <v>246.63501766536888</v>
      </c>
      <c r="Z681" s="109">
        <f t="shared" si="378"/>
        <v>241.69000000000051</v>
      </c>
      <c r="AA681" s="89">
        <f t="shared" si="386"/>
        <v>357.69755671893904</v>
      </c>
      <c r="AB681" s="89">
        <f t="shared" si="387"/>
        <v>15576.182672920386</v>
      </c>
      <c r="AC681" s="89">
        <f t="shared" si="390"/>
        <v>16217.137327079614</v>
      </c>
      <c r="AD681" s="89">
        <f t="shared" si="391"/>
        <v>1</v>
      </c>
      <c r="AE681" s="89">
        <f>'Data Raw'!C723</f>
        <v>15896.66</v>
      </c>
      <c r="AF681" s="89"/>
      <c r="AG681" s="89">
        <f t="shared" si="362"/>
        <v>-193.20999999999913</v>
      </c>
      <c r="AH681" s="89">
        <f t="shared" si="363"/>
        <v>9.2979139587168902</v>
      </c>
      <c r="AI681" s="109">
        <f t="shared" si="364"/>
        <v>1</v>
      </c>
      <c r="AJ681" s="109">
        <f t="shared" si="379"/>
        <v>50</v>
      </c>
      <c r="AK681" s="88"/>
      <c r="AL681" s="191" t="str">
        <f t="shared" si="380"/>
        <v/>
      </c>
      <c r="AM681" s="191">
        <f t="shared" si="381"/>
        <v>-193.20999999999913</v>
      </c>
      <c r="AN681" s="88"/>
      <c r="AO681" s="191"/>
      <c r="AP681" s="191">
        <f t="shared" si="365"/>
        <v>37330.104099999662</v>
      </c>
      <c r="AQ681" s="191">
        <f t="shared" si="388"/>
        <v>185.18621852075344</v>
      </c>
      <c r="AR681" s="191">
        <f t="shared" si="389"/>
        <v>-61.448799144615435</v>
      </c>
      <c r="AS681" s="250">
        <f t="shared" si="392"/>
        <v>0</v>
      </c>
      <c r="AT681" s="250">
        <f t="shared" si="393"/>
        <v>0</v>
      </c>
      <c r="AU681" s="250">
        <f t="shared" si="394"/>
        <v>1</v>
      </c>
      <c r="AV681" s="250">
        <f t="shared" si="395"/>
        <v>0</v>
      </c>
      <c r="AW681" s="250">
        <f t="shared" si="396"/>
        <v>0</v>
      </c>
      <c r="AX681" s="250">
        <f t="shared" si="397"/>
        <v>0</v>
      </c>
      <c r="AY681" s="89"/>
      <c r="AZ681" s="111"/>
      <c r="BA681" s="111"/>
      <c r="BB681" s="111"/>
      <c r="BC681" s="111"/>
      <c r="BD681" s="111"/>
      <c r="BE681" s="111"/>
      <c r="BF681" s="111"/>
      <c r="BG681" s="111"/>
      <c r="BH681" s="89"/>
      <c r="BI681" s="89"/>
      <c r="BJ681" s="89"/>
      <c r="BK681" s="89"/>
      <c r="BL681" s="89"/>
    </row>
    <row r="682" spans="1:64" x14ac:dyDescent="0.25">
      <c r="A682" s="86">
        <f t="shared" si="366"/>
        <v>681</v>
      </c>
      <c r="B682" s="113">
        <v>1.1838619297457829E-2</v>
      </c>
      <c r="C682" s="88"/>
      <c r="D682" s="88"/>
      <c r="E682" s="194">
        <f t="shared" si="369"/>
        <v>-1.3320769226087647E-2</v>
      </c>
      <c r="F682" s="89">
        <f t="shared" si="382"/>
        <v>-3.8106916396712228E-3</v>
      </c>
      <c r="G682" s="113">
        <v>0.11292375308946331</v>
      </c>
      <c r="H682" s="88"/>
      <c r="I682" s="84">
        <f t="shared" si="370"/>
        <v>15128.575312391289</v>
      </c>
      <c r="J682" s="84">
        <f t="shared" si="371"/>
        <v>15251.892821223973</v>
      </c>
      <c r="K682" s="84">
        <f t="shared" si="372"/>
        <v>15375.210330056658</v>
      </c>
      <c r="L682" s="84">
        <f t="shared" si="373"/>
        <v>15498.527838889342</v>
      </c>
      <c r="M682" s="108">
        <f>IF(T682&lt;&gt;0,(((G682+1)*('Data Raw'!$N$1007-'Data Raw'!$N$1008)/2+'Data Raw'!$N$1008)*'Data Raw'!$M$1010+'Data Raw'!$M$1009)*AE682+AE682)</f>
        <v>15621.845347722026</v>
      </c>
      <c r="N682" s="84">
        <f t="shared" si="374"/>
        <v>15745.162856554711</v>
      </c>
      <c r="O682" s="84">
        <f t="shared" si="375"/>
        <v>15868.480365387395</v>
      </c>
      <c r="P682" s="84">
        <f t="shared" si="376"/>
        <v>15991.797874220079</v>
      </c>
      <c r="Q682" s="84">
        <f t="shared" si="377"/>
        <v>16115.115383052764</v>
      </c>
      <c r="R682" s="166" t="str">
        <f t="shared" si="383"/>
        <v/>
      </c>
      <c r="S682" s="109">
        <f>'Data Raw'!E724</f>
        <v>15411.66</v>
      </c>
      <c r="T682" s="109">
        <f>'Data Raw'!G724</f>
        <v>15485.07</v>
      </c>
      <c r="U682" s="109">
        <f>'Data Raw'!D724</f>
        <v>15744.04</v>
      </c>
      <c r="V682" s="166">
        <f t="shared" si="384"/>
        <v>1</v>
      </c>
      <c r="W682" s="89">
        <f t="shared" si="367"/>
        <v>136.77534772202671</v>
      </c>
      <c r="X682" s="89">
        <f t="shared" si="368"/>
        <v>18707.495744481315</v>
      </c>
      <c r="Y682" s="89">
        <f t="shared" si="385"/>
        <v>234.11855585739406</v>
      </c>
      <c r="Z682" s="109">
        <f t="shared" si="378"/>
        <v>332.38000000000102</v>
      </c>
      <c r="AA682" s="89">
        <f t="shared" si="386"/>
        <v>354.08076290194794</v>
      </c>
      <c r="AB682" s="89">
        <f t="shared" si="387"/>
        <v>15348.007076788901</v>
      </c>
      <c r="AC682" s="89">
        <f t="shared" si="390"/>
        <v>15956.092923211098</v>
      </c>
      <c r="AD682" s="89">
        <f t="shared" si="391"/>
        <v>1</v>
      </c>
      <c r="AE682" s="89">
        <f>'Data Raw'!C724</f>
        <v>15652.05</v>
      </c>
      <c r="AF682" s="89"/>
      <c r="AG682" s="89">
        <f t="shared" si="362"/>
        <v>-166.97999999999956</v>
      </c>
      <c r="AH682" s="89">
        <f t="shared" si="363"/>
        <v>-30.204652277972855</v>
      </c>
      <c r="AI682" s="109">
        <f t="shared" si="364"/>
        <v>-1</v>
      </c>
      <c r="AJ682" s="109">
        <f t="shared" si="379"/>
        <v>50</v>
      </c>
      <c r="AK682" s="88"/>
      <c r="AL682" s="191">
        <f t="shared" si="380"/>
        <v>193.20999999999913</v>
      </c>
      <c r="AM682" s="191" t="str">
        <f t="shared" si="381"/>
        <v/>
      </c>
      <c r="AN682" s="88"/>
      <c r="AO682" s="191"/>
      <c r="AP682" s="191">
        <f t="shared" si="365"/>
        <v>27882.320399999855</v>
      </c>
      <c r="AQ682" s="191">
        <f t="shared" si="388"/>
        <v>183.16330535178079</v>
      </c>
      <c r="AR682" s="191">
        <f t="shared" si="389"/>
        <v>-50.955250505613265</v>
      </c>
      <c r="AS682" s="250">
        <f t="shared" si="392"/>
        <v>0</v>
      </c>
      <c r="AT682" s="250">
        <f t="shared" si="393"/>
        <v>0</v>
      </c>
      <c r="AU682" s="250">
        <f t="shared" si="394"/>
        <v>1</v>
      </c>
      <c r="AV682" s="250">
        <f t="shared" si="395"/>
        <v>0</v>
      </c>
      <c r="AW682" s="250">
        <f t="shared" si="396"/>
        <v>0</v>
      </c>
      <c r="AX682" s="250">
        <f t="shared" si="397"/>
        <v>0</v>
      </c>
      <c r="AY682" s="89"/>
      <c r="AZ682" s="111"/>
      <c r="BA682" s="111"/>
      <c r="BB682" s="111"/>
      <c r="BC682" s="111"/>
      <c r="BD682" s="111"/>
      <c r="BE682" s="111"/>
      <c r="BF682" s="111"/>
      <c r="BG682" s="111"/>
      <c r="BH682" s="89"/>
      <c r="BI682" s="89"/>
      <c r="BJ682" s="89"/>
      <c r="BK682" s="89"/>
      <c r="BL682" s="89"/>
    </row>
    <row r="683" spans="1:64" x14ac:dyDescent="0.25">
      <c r="A683" s="86">
        <f t="shared" si="366"/>
        <v>682</v>
      </c>
      <c r="B683" s="113">
        <v>6.5846397206570321E-3</v>
      </c>
      <c r="C683" s="88"/>
      <c r="D683" s="88"/>
      <c r="E683" s="194">
        <f t="shared" si="369"/>
        <v>-5.253979576800797E-3</v>
      </c>
      <c r="F683" s="89">
        <f t="shared" si="382"/>
        <v>-4.0168756306897336E-3</v>
      </c>
      <c r="G683" s="113">
        <v>9.0578029620104653E-2</v>
      </c>
      <c r="H683" s="88"/>
      <c r="I683" s="84">
        <f t="shared" si="370"/>
        <v>14996.809393764279</v>
      </c>
      <c r="J683" s="84">
        <f t="shared" si="371"/>
        <v>15113.868671692977</v>
      </c>
      <c r="K683" s="84">
        <f t="shared" si="372"/>
        <v>15230.927949621673</v>
      </c>
      <c r="L683" s="84">
        <f t="shared" si="373"/>
        <v>15347.987227550371</v>
      </c>
      <c r="M683" s="108">
        <f>IF(T683&lt;&gt;0,(((G683+1)*('Data Raw'!$N$1007-'Data Raw'!$N$1008)/2+'Data Raw'!$N$1008)*'Data Raw'!$M$1010+'Data Raw'!$M$1009)*AE683+AE683)</f>
        <v>15465.046505479067</v>
      </c>
      <c r="N683" s="84">
        <f t="shared" si="374"/>
        <v>15582.105783407764</v>
      </c>
      <c r="O683" s="84">
        <f t="shared" si="375"/>
        <v>15699.165061336462</v>
      </c>
      <c r="P683" s="84">
        <f t="shared" si="376"/>
        <v>15816.224339265158</v>
      </c>
      <c r="Q683" s="84">
        <f t="shared" si="377"/>
        <v>15933.283617193856</v>
      </c>
      <c r="R683" s="166" t="str">
        <f t="shared" si="383"/>
        <v/>
      </c>
      <c r="S683" s="109">
        <f>'Data Raw'!E725</f>
        <v>15434.82</v>
      </c>
      <c r="T683" s="109">
        <f>'Data Raw'!G725</f>
        <v>15566.21</v>
      </c>
      <c r="U683" s="109">
        <f>'Data Raw'!D725</f>
        <v>15805.06</v>
      </c>
      <c r="V683" s="166" t="str">
        <f t="shared" si="384"/>
        <v/>
      </c>
      <c r="W683" s="89">
        <f t="shared" si="367"/>
        <v>-101.16349452093164</v>
      </c>
      <c r="X683" s="89">
        <f t="shared" si="368"/>
        <v>10234.052623686564</v>
      </c>
      <c r="Y683" s="89">
        <f t="shared" si="385"/>
        <v>220.0983682045686</v>
      </c>
      <c r="Z683" s="109">
        <f t="shared" si="378"/>
        <v>370.23999999999978</v>
      </c>
      <c r="AA683" s="89">
        <f t="shared" si="386"/>
        <v>356.38922534452678</v>
      </c>
      <c r="AB683" s="89">
        <f t="shared" si="387"/>
        <v>15221.891351533344</v>
      </c>
      <c r="AC683" s="89">
        <f t="shared" si="390"/>
        <v>15823.828648466657</v>
      </c>
      <c r="AD683" s="89">
        <f t="shared" si="391"/>
        <v>1</v>
      </c>
      <c r="AE683" s="89">
        <f>'Data Raw'!C725</f>
        <v>15522.86</v>
      </c>
      <c r="AF683" s="89"/>
      <c r="AG683" s="89">
        <f t="shared" si="362"/>
        <v>43.349999999998545</v>
      </c>
      <c r="AH683" s="89">
        <f t="shared" si="363"/>
        <v>-57.813494520933091</v>
      </c>
      <c r="AI683" s="109">
        <f t="shared" si="364"/>
        <v>-1</v>
      </c>
      <c r="AJ683" s="109">
        <f t="shared" si="379"/>
        <v>50</v>
      </c>
      <c r="AK683" s="88"/>
      <c r="AL683" s="191" t="str">
        <f t="shared" si="380"/>
        <v/>
      </c>
      <c r="AM683" s="191">
        <f t="shared" si="381"/>
        <v>-43.349999999998545</v>
      </c>
      <c r="AN683" s="88"/>
      <c r="AO683" s="191"/>
      <c r="AP683" s="191">
        <f t="shared" si="365"/>
        <v>1879.2224999998739</v>
      </c>
      <c r="AQ683" s="191">
        <f t="shared" si="388"/>
        <v>167.62849364602721</v>
      </c>
      <c r="AR683" s="191">
        <f t="shared" si="389"/>
        <v>-52.469874558541392</v>
      </c>
      <c r="AS683" s="250">
        <f t="shared" si="392"/>
        <v>0</v>
      </c>
      <c r="AT683" s="250">
        <f t="shared" si="393"/>
        <v>0</v>
      </c>
      <c r="AU683" s="250">
        <f t="shared" si="394"/>
        <v>0</v>
      </c>
      <c r="AV683" s="250">
        <f t="shared" si="395"/>
        <v>1</v>
      </c>
      <c r="AW683" s="250">
        <f t="shared" si="396"/>
        <v>0</v>
      </c>
      <c r="AX683" s="250">
        <f t="shared" si="397"/>
        <v>0</v>
      </c>
      <c r="AY683" s="89"/>
      <c r="AZ683" s="111"/>
      <c r="BA683" s="111"/>
      <c r="BB683" s="111"/>
      <c r="BC683" s="111"/>
      <c r="BD683" s="111"/>
      <c r="BE683" s="111"/>
      <c r="BF683" s="111"/>
      <c r="BG683" s="111"/>
      <c r="BH683" s="89"/>
      <c r="BI683" s="89"/>
      <c r="BJ683" s="89"/>
      <c r="BK683" s="89"/>
      <c r="BL683" s="89"/>
    </row>
    <row r="684" spans="1:64" x14ac:dyDescent="0.25">
      <c r="A684" s="86">
        <f t="shared" si="366"/>
        <v>683</v>
      </c>
      <c r="B684" s="113">
        <v>2.1273514826816352E-2</v>
      </c>
      <c r="C684" s="88"/>
      <c r="D684" s="88"/>
      <c r="E684" s="194">
        <f t="shared" si="369"/>
        <v>1.468887510615932E-2</v>
      </c>
      <c r="F684" s="89">
        <f t="shared" si="382"/>
        <v>-1.3446255254255827E-3</v>
      </c>
      <c r="G684" s="113">
        <v>0.10692802585644556</v>
      </c>
      <c r="H684" s="88"/>
      <c r="I684" s="84">
        <f t="shared" si="370"/>
        <v>15277.930656837378</v>
      </c>
      <c r="J684" s="84">
        <f t="shared" si="371"/>
        <v>15387.979840939661</v>
      </c>
      <c r="K684" s="84">
        <f t="shared" si="372"/>
        <v>15498.029025041946</v>
      </c>
      <c r="L684" s="84">
        <f t="shared" si="373"/>
        <v>15608.078209144229</v>
      </c>
      <c r="M684" s="108">
        <f>IF(T684&lt;&gt;0,(((G684+1)*('Data Raw'!$N$1007-'Data Raw'!$N$1008)/2+'Data Raw'!$N$1008)*'Data Raw'!$M$1010+'Data Raw'!$M$1009)*AE684+AE684)</f>
        <v>15718.127393246514</v>
      </c>
      <c r="N684" s="84">
        <f t="shared" si="374"/>
        <v>15828.176577348799</v>
      </c>
      <c r="O684" s="84">
        <f t="shared" si="375"/>
        <v>15938.225761451082</v>
      </c>
      <c r="P684" s="84">
        <f t="shared" si="376"/>
        <v>16048.274945553367</v>
      </c>
      <c r="Q684" s="84">
        <f t="shared" si="377"/>
        <v>16158.32412965565</v>
      </c>
      <c r="R684" s="166" t="str">
        <f t="shared" si="383"/>
        <v/>
      </c>
      <c r="S684" s="109">
        <f>'Data Raw'!E726</f>
        <v>15435.85</v>
      </c>
      <c r="T684" s="109">
        <f>'Data Raw'!G726</f>
        <v>15533.56</v>
      </c>
      <c r="U684" s="109">
        <f>'Data Raw'!D726</f>
        <v>15912.61</v>
      </c>
      <c r="V684" s="166">
        <f t="shared" si="384"/>
        <v>1</v>
      </c>
      <c r="W684" s="89">
        <f t="shared" si="367"/>
        <v>184.56739324651426</v>
      </c>
      <c r="X684" s="89">
        <f t="shared" si="368"/>
        <v>34065.122649813435</v>
      </c>
      <c r="Y684" s="89">
        <f t="shared" si="385"/>
        <v>215.38167874320777</v>
      </c>
      <c r="Z684" s="109">
        <f t="shared" si="378"/>
        <v>476.76000000000022</v>
      </c>
      <c r="AA684" s="89">
        <f t="shared" si="386"/>
        <v>373.58505029530869</v>
      </c>
      <c r="AB684" s="89">
        <f t="shared" si="387"/>
        <v>15453.189158457153</v>
      </c>
      <c r="AC684" s="89">
        <f t="shared" si="390"/>
        <v>16059.050841542849</v>
      </c>
      <c r="AD684" s="89">
        <f t="shared" si="391"/>
        <v>1</v>
      </c>
      <c r="AE684" s="89">
        <f>'Data Raw'!C726</f>
        <v>15756.12</v>
      </c>
      <c r="AF684" s="89"/>
      <c r="AG684" s="89">
        <f t="shared" si="362"/>
        <v>-222.56000000000131</v>
      </c>
      <c r="AH684" s="89">
        <f t="shared" si="363"/>
        <v>-37.992606753487053</v>
      </c>
      <c r="AI684" s="109">
        <f t="shared" si="364"/>
        <v>-1</v>
      </c>
      <c r="AJ684" s="109">
        <f t="shared" si="379"/>
        <v>50</v>
      </c>
      <c r="AK684" s="88"/>
      <c r="AL684" s="191">
        <f t="shared" si="380"/>
        <v>43.349999999998545</v>
      </c>
      <c r="AM684" s="191" t="str">
        <f t="shared" si="381"/>
        <v/>
      </c>
      <c r="AN684" s="88"/>
      <c r="AO684" s="191"/>
      <c r="AP684" s="191">
        <f t="shared" si="365"/>
        <v>49532.953600000583</v>
      </c>
      <c r="AQ684" s="191">
        <f t="shared" si="388"/>
        <v>173.73199435202432</v>
      </c>
      <c r="AR684" s="191">
        <f t="shared" si="389"/>
        <v>-41.649684391183456</v>
      </c>
      <c r="AS684" s="250">
        <f t="shared" si="392"/>
        <v>0</v>
      </c>
      <c r="AT684" s="250">
        <f t="shared" si="393"/>
        <v>0</v>
      </c>
      <c r="AU684" s="250">
        <f t="shared" si="394"/>
        <v>1</v>
      </c>
      <c r="AV684" s="250">
        <f t="shared" si="395"/>
        <v>0</v>
      </c>
      <c r="AW684" s="250">
        <f t="shared" si="396"/>
        <v>0</v>
      </c>
      <c r="AX684" s="250">
        <f t="shared" si="397"/>
        <v>0</v>
      </c>
      <c r="AY684" s="89"/>
      <c r="AZ684" s="111"/>
      <c r="BA684" s="111"/>
      <c r="BB684" s="111"/>
      <c r="BC684" s="111"/>
      <c r="BD684" s="111"/>
      <c r="BE684" s="111"/>
      <c r="BF684" s="111"/>
      <c r="BG684" s="111"/>
      <c r="BH684" s="89"/>
      <c r="BI684" s="89"/>
      <c r="BJ684" s="89"/>
      <c r="BK684" s="89"/>
      <c r="BL684" s="89"/>
    </row>
    <row r="685" spans="1:64" x14ac:dyDescent="0.25">
      <c r="A685" s="86">
        <f t="shared" si="366"/>
        <v>684</v>
      </c>
      <c r="B685" s="113">
        <v>4.0010088655773955E-2</v>
      </c>
      <c r="C685" s="88"/>
      <c r="D685" s="88"/>
      <c r="E685" s="194">
        <f t="shared" si="369"/>
        <v>1.8736573828957603E-2</v>
      </c>
      <c r="F685" s="89">
        <f t="shared" si="382"/>
        <v>1.5241172394863012E-3</v>
      </c>
      <c r="G685" s="113">
        <v>7.7498843833099337E-2</v>
      </c>
      <c r="H685" s="88"/>
      <c r="I685" s="84">
        <f t="shared" si="370"/>
        <v>14832.865602793239</v>
      </c>
      <c r="J685" s="84">
        <f t="shared" si="371"/>
        <v>14940.556442164843</v>
      </c>
      <c r="K685" s="84">
        <f t="shared" si="372"/>
        <v>15048.247281536447</v>
      </c>
      <c r="L685" s="84">
        <f t="shared" si="373"/>
        <v>15155.938120908051</v>
      </c>
      <c r="M685" s="108">
        <f>IF(T685&lt;&gt;0,(((G685+1)*('Data Raw'!$N$1007-'Data Raw'!$N$1008)/2+'Data Raw'!$N$1008)*'Data Raw'!$M$1010+'Data Raw'!$M$1009)*AE685+AE685)</f>
        <v>15263.628960279655</v>
      </c>
      <c r="N685" s="84">
        <f t="shared" si="374"/>
        <v>15371.319799651259</v>
      </c>
      <c r="O685" s="84">
        <f t="shared" si="375"/>
        <v>15479.010639022863</v>
      </c>
      <c r="P685" s="84">
        <f t="shared" si="376"/>
        <v>15586.701478394467</v>
      </c>
      <c r="Q685" s="84">
        <f t="shared" si="377"/>
        <v>15694.392317766071</v>
      </c>
      <c r="R685" s="166" t="str">
        <f t="shared" si="383"/>
        <v/>
      </c>
      <c r="S685" s="109">
        <f>'Data Raw'!E727</f>
        <v>15336.86</v>
      </c>
      <c r="T685" s="109">
        <f>'Data Raw'!G727</f>
        <v>15510.01</v>
      </c>
      <c r="U685" s="109">
        <f>'Data Raw'!D727</f>
        <v>15669.77</v>
      </c>
      <c r="V685" s="166" t="str">
        <f t="shared" si="384"/>
        <v/>
      </c>
      <c r="W685" s="89">
        <f t="shared" si="367"/>
        <v>-246.38103972034514</v>
      </c>
      <c r="X685" s="89">
        <f t="shared" si="368"/>
        <v>60703.616733678289</v>
      </c>
      <c r="Y685" s="89">
        <f t="shared" si="385"/>
        <v>220.07765576305508</v>
      </c>
      <c r="Z685" s="109">
        <f t="shared" si="378"/>
        <v>332.90999999999985</v>
      </c>
      <c r="AA685" s="89">
        <f t="shared" si="386"/>
        <v>367.77432882455025</v>
      </c>
      <c r="AB685" s="89">
        <f t="shared" si="387"/>
        <v>15019.312707248988</v>
      </c>
      <c r="AC685" s="89">
        <f t="shared" si="390"/>
        <v>15654.407292751013</v>
      </c>
      <c r="AD685" s="89">
        <f t="shared" si="391"/>
        <v>1</v>
      </c>
      <c r="AE685" s="89">
        <f>'Data Raw'!C727</f>
        <v>15336.86</v>
      </c>
      <c r="AF685" s="89"/>
      <c r="AG685" s="89">
        <f t="shared" si="362"/>
        <v>173.14999999999964</v>
      </c>
      <c r="AH685" s="89">
        <f t="shared" si="363"/>
        <v>-73.231039720345507</v>
      </c>
      <c r="AI685" s="109">
        <f t="shared" si="364"/>
        <v>-1</v>
      </c>
      <c r="AJ685" s="109">
        <f t="shared" si="379"/>
        <v>50</v>
      </c>
      <c r="AK685" s="88"/>
      <c r="AL685" s="191" t="str">
        <f t="shared" si="380"/>
        <v/>
      </c>
      <c r="AM685" s="191">
        <f t="shared" si="381"/>
        <v>-173.14999999999964</v>
      </c>
      <c r="AN685" s="88"/>
      <c r="AO685" s="191"/>
      <c r="AP685" s="191">
        <f t="shared" si="365"/>
        <v>29980.922499999873</v>
      </c>
      <c r="AQ685" s="191">
        <f t="shared" si="388"/>
        <v>173.66732831291046</v>
      </c>
      <c r="AR685" s="191">
        <f t="shared" si="389"/>
        <v>-46.410327450144621</v>
      </c>
      <c r="AS685" s="250">
        <f t="shared" si="392"/>
        <v>0</v>
      </c>
      <c r="AT685" s="250">
        <f t="shared" si="393"/>
        <v>0</v>
      </c>
      <c r="AU685" s="250">
        <f t="shared" si="394"/>
        <v>0</v>
      </c>
      <c r="AV685" s="250">
        <f t="shared" si="395"/>
        <v>0</v>
      </c>
      <c r="AW685" s="250">
        <f t="shared" si="396"/>
        <v>1</v>
      </c>
      <c r="AX685" s="250">
        <f t="shared" si="397"/>
        <v>0</v>
      </c>
      <c r="AY685" s="89"/>
      <c r="AZ685" s="111"/>
      <c r="BA685" s="111"/>
      <c r="BB685" s="111"/>
      <c r="BC685" s="111"/>
      <c r="BD685" s="111"/>
      <c r="BE685" s="111"/>
      <c r="BF685" s="111"/>
      <c r="BG685" s="111"/>
      <c r="BH685" s="89"/>
      <c r="BI685" s="89"/>
      <c r="BJ685" s="89"/>
      <c r="BK685" s="89"/>
      <c r="BL685" s="89"/>
    </row>
    <row r="686" spans="1:64" x14ac:dyDescent="0.25">
      <c r="A686" s="86">
        <f t="shared" si="366"/>
        <v>685</v>
      </c>
      <c r="B686" s="113">
        <v>0.24651893878454162</v>
      </c>
      <c r="C686" s="88"/>
      <c r="D686" s="88"/>
      <c r="E686" s="194">
        <f t="shared" si="369"/>
        <v>0.20650885012876766</v>
      </c>
      <c r="F686" s="89">
        <f t="shared" si="382"/>
        <v>3.0807650509383635E-2</v>
      </c>
      <c r="G686" s="113">
        <v>0.11765809755589257</v>
      </c>
      <c r="H686" s="88"/>
      <c r="I686" s="84">
        <f t="shared" si="370"/>
        <v>15076.993127588352</v>
      </c>
      <c r="J686" s="84">
        <f t="shared" si="371"/>
        <v>15187.031955469878</v>
      </c>
      <c r="K686" s="84">
        <f t="shared" si="372"/>
        <v>15297.070783351406</v>
      </c>
      <c r="L686" s="84">
        <f t="shared" si="373"/>
        <v>15407.109611232932</v>
      </c>
      <c r="M686" s="108">
        <f>IF(T686&lt;&gt;0,(((G686+1)*('Data Raw'!$N$1007-'Data Raw'!$N$1008)/2+'Data Raw'!$N$1008)*'Data Raw'!$M$1010+'Data Raw'!$M$1009)*AE686+AE686)</f>
        <v>15517.14843911446</v>
      </c>
      <c r="N686" s="84">
        <f t="shared" si="374"/>
        <v>15627.187266995988</v>
      </c>
      <c r="O686" s="84">
        <f t="shared" si="375"/>
        <v>15737.226094877515</v>
      </c>
      <c r="P686" s="84">
        <f t="shared" si="376"/>
        <v>15847.264922759043</v>
      </c>
      <c r="Q686" s="84">
        <f t="shared" si="377"/>
        <v>15957.303750640569</v>
      </c>
      <c r="R686" s="166" t="str">
        <f t="shared" si="383"/>
        <v/>
      </c>
      <c r="S686" s="109">
        <f>'Data Raw'!E728</f>
        <v>15541.23</v>
      </c>
      <c r="T686" s="109">
        <f>'Data Raw'!G728</f>
        <v>16136.87</v>
      </c>
      <c r="U686" s="109">
        <f>'Data Raw'!D728</f>
        <v>16154.05</v>
      </c>
      <c r="V686" s="166" t="str">
        <f t="shared" si="384"/>
        <v/>
      </c>
      <c r="W686" s="89">
        <f t="shared" si="367"/>
        <v>-619.72156088554038</v>
      </c>
      <c r="X686" s="89">
        <f t="shared" si="368"/>
        <v>384054.81302641053</v>
      </c>
      <c r="Y686" s="89">
        <f t="shared" si="385"/>
        <v>310.45125230941335</v>
      </c>
      <c r="Z686" s="109">
        <f t="shared" si="378"/>
        <v>612.81999999999971</v>
      </c>
      <c r="AA686" s="89">
        <f t="shared" si="386"/>
        <v>402.78085327818587</v>
      </c>
      <c r="AB686" s="89">
        <f t="shared" si="387"/>
        <v>15228.621820499131</v>
      </c>
      <c r="AC686" s="89">
        <f t="shared" si="390"/>
        <v>15853.838179500868</v>
      </c>
      <c r="AD686" s="89" t="str">
        <f t="shared" si="391"/>
        <v/>
      </c>
      <c r="AE686" s="89">
        <f>'Data Raw'!C728</f>
        <v>15541.23</v>
      </c>
      <c r="AF686" s="89"/>
      <c r="AG686" s="89">
        <f t="shared" si="362"/>
        <v>595.64000000000124</v>
      </c>
      <c r="AH686" s="89">
        <f t="shared" si="363"/>
        <v>-24.081560885539147</v>
      </c>
      <c r="AI686" s="109">
        <f t="shared" si="364"/>
        <v>-1</v>
      </c>
      <c r="AJ686" s="109">
        <f t="shared" si="379"/>
        <v>50</v>
      </c>
      <c r="AK686" s="88"/>
      <c r="AL686" s="191" t="str">
        <f t="shared" si="380"/>
        <v/>
      </c>
      <c r="AM686" s="191">
        <f t="shared" si="381"/>
        <v>-595.64000000000124</v>
      </c>
      <c r="AN686" s="88"/>
      <c r="AO686" s="191"/>
      <c r="AP686" s="191">
        <f t="shared" si="365"/>
        <v>354787.00960000145</v>
      </c>
      <c r="AQ686" s="191">
        <f t="shared" si="388"/>
        <v>220.55318072258723</v>
      </c>
      <c r="AR686" s="191">
        <f t="shared" si="389"/>
        <v>-89.89807158682612</v>
      </c>
      <c r="AS686" s="250">
        <f t="shared" si="392"/>
        <v>0</v>
      </c>
      <c r="AT686" s="250">
        <f t="shared" si="393"/>
        <v>0</v>
      </c>
      <c r="AU686" s="250">
        <f t="shared" si="394"/>
        <v>0</v>
      </c>
      <c r="AV686" s="250">
        <f t="shared" si="395"/>
        <v>0</v>
      </c>
      <c r="AW686" s="250">
        <f t="shared" si="396"/>
        <v>0</v>
      </c>
      <c r="AX686" s="250">
        <f t="shared" si="397"/>
        <v>0</v>
      </c>
      <c r="AY686" s="89"/>
      <c r="AZ686" s="111"/>
      <c r="BA686" s="111"/>
      <c r="BB686" s="111"/>
      <c r="BC686" s="111"/>
      <c r="BD686" s="111"/>
      <c r="BE686" s="111"/>
      <c r="BF686" s="111"/>
      <c r="BG686" s="111"/>
      <c r="BH686" s="89"/>
      <c r="BI686" s="89"/>
      <c r="BJ686" s="89"/>
      <c r="BK686" s="89"/>
      <c r="BL686" s="89"/>
    </row>
    <row r="687" spans="1:64" x14ac:dyDescent="0.25">
      <c r="A687" s="86">
        <f t="shared" si="366"/>
        <v>686</v>
      </c>
      <c r="B687" s="113">
        <v>5.4563641914876337E-2</v>
      </c>
      <c r="C687" s="88"/>
      <c r="D687" s="88"/>
      <c r="E687" s="194">
        <f t="shared" si="369"/>
        <v>-0.19195529686966528</v>
      </c>
      <c r="F687" s="89">
        <f t="shared" si="382"/>
        <v>-1.0156276876233557E-3</v>
      </c>
      <c r="G687" s="113">
        <v>0.21721630657866883</v>
      </c>
      <c r="H687" s="88"/>
      <c r="I687" s="84">
        <f t="shared" si="370"/>
        <v>15766.448588413841</v>
      </c>
      <c r="J687" s="84">
        <f t="shared" si="371"/>
        <v>15921.674214568546</v>
      </c>
      <c r="K687" s="84">
        <f t="shared" si="372"/>
        <v>16076.899840723254</v>
      </c>
      <c r="L687" s="84">
        <f t="shared" si="373"/>
        <v>16232.12546687796</v>
      </c>
      <c r="M687" s="108">
        <f>IF(T687&lt;&gt;0,(((G687+1)*('Data Raw'!$N$1007-'Data Raw'!$N$1008)/2+'Data Raw'!$N$1008)*'Data Raw'!$M$1010+'Data Raw'!$M$1009)*AE687+AE687)</f>
        <v>16387.351093032667</v>
      </c>
      <c r="N687" s="84">
        <f t="shared" si="374"/>
        <v>16542.576719187375</v>
      </c>
      <c r="O687" s="84">
        <f t="shared" si="375"/>
        <v>16697.802345342079</v>
      </c>
      <c r="P687" s="84">
        <f t="shared" si="376"/>
        <v>16853.027971496787</v>
      </c>
      <c r="Q687" s="84">
        <f t="shared" si="377"/>
        <v>17008.253597651492</v>
      </c>
      <c r="R687" s="166" t="str">
        <f t="shared" si="383"/>
        <v/>
      </c>
      <c r="S687" s="109">
        <f>'Data Raw'!E729</f>
        <v>16035.43</v>
      </c>
      <c r="T687" s="109">
        <f>'Data Raw'!G729</f>
        <v>16081.89</v>
      </c>
      <c r="U687" s="109">
        <f>'Data Raw'!D729</f>
        <v>16408.150000000001</v>
      </c>
      <c r="V687" s="166" t="str">
        <f t="shared" si="384"/>
        <v/>
      </c>
      <c r="W687" s="89">
        <f t="shared" si="367"/>
        <v>305.46109303266712</v>
      </c>
      <c r="X687" s="89">
        <f t="shared" si="368"/>
        <v>93306.479356711716</v>
      </c>
      <c r="Y687" s="89">
        <f t="shared" si="385"/>
        <v>309.74329457047628</v>
      </c>
      <c r="Z687" s="109">
        <f t="shared" si="378"/>
        <v>372.72000000000116</v>
      </c>
      <c r="AA687" s="89">
        <f t="shared" si="386"/>
        <v>398.4864456670166</v>
      </c>
      <c r="AB687" s="89">
        <f t="shared" si="387"/>
        <v>15940.026274713542</v>
      </c>
      <c r="AC687" s="89">
        <f t="shared" si="390"/>
        <v>16624.753725286457</v>
      </c>
      <c r="AD687" s="89">
        <f t="shared" si="391"/>
        <v>1</v>
      </c>
      <c r="AE687" s="89">
        <f>'Data Raw'!C729</f>
        <v>16282.39</v>
      </c>
      <c r="AF687" s="89"/>
      <c r="AG687" s="89">
        <f t="shared" si="362"/>
        <v>-200.5</v>
      </c>
      <c r="AH687" s="89">
        <f t="shared" si="363"/>
        <v>104.96109303266712</v>
      </c>
      <c r="AI687" s="109">
        <f t="shared" si="364"/>
        <v>1</v>
      </c>
      <c r="AJ687" s="109">
        <f t="shared" si="379"/>
        <v>50</v>
      </c>
      <c r="AK687" s="88"/>
      <c r="AL687" s="191" t="str">
        <f t="shared" si="380"/>
        <v/>
      </c>
      <c r="AM687" s="191">
        <f t="shared" si="381"/>
        <v>-200.5</v>
      </c>
      <c r="AN687" s="88"/>
      <c r="AO687" s="191"/>
      <c r="AP687" s="191">
        <f t="shared" si="365"/>
        <v>40200.25</v>
      </c>
      <c r="AQ687" s="191">
        <f t="shared" si="388"/>
        <v>218.32504953118865</v>
      </c>
      <c r="AR687" s="191">
        <f t="shared" si="389"/>
        <v>-91.418245039287626</v>
      </c>
      <c r="AS687" s="250">
        <f t="shared" si="392"/>
        <v>0</v>
      </c>
      <c r="AT687" s="250">
        <f t="shared" si="393"/>
        <v>0</v>
      </c>
      <c r="AU687" s="250">
        <f t="shared" si="394"/>
        <v>1</v>
      </c>
      <c r="AV687" s="250">
        <f t="shared" si="395"/>
        <v>0</v>
      </c>
      <c r="AW687" s="250">
        <f t="shared" si="396"/>
        <v>0</v>
      </c>
      <c r="AX687" s="250">
        <f t="shared" si="397"/>
        <v>0</v>
      </c>
      <c r="AY687" s="89"/>
      <c r="AZ687" s="111"/>
      <c r="BA687" s="111"/>
      <c r="BB687" s="111"/>
      <c r="BC687" s="111"/>
      <c r="BD687" s="111"/>
      <c r="BE687" s="111"/>
      <c r="BF687" s="111"/>
      <c r="BG687" s="111"/>
      <c r="BH687" s="89"/>
      <c r="BI687" s="89"/>
      <c r="BJ687" s="89"/>
      <c r="BK687" s="89"/>
      <c r="BL687" s="89"/>
    </row>
    <row r="688" spans="1:64" x14ac:dyDescent="0.25">
      <c r="A688" s="86">
        <f t="shared" si="366"/>
        <v>687</v>
      </c>
      <c r="B688" s="113">
        <v>1.4298861214417348E-2</v>
      </c>
      <c r="C688" s="88"/>
      <c r="D688" s="88"/>
      <c r="E688" s="194">
        <f t="shared" si="369"/>
        <v>-4.0264780700458989E-2</v>
      </c>
      <c r="F688" s="89">
        <f t="shared" si="382"/>
        <v>-6.6226495465998752E-3</v>
      </c>
      <c r="G688" s="113">
        <v>0.1704377579445589</v>
      </c>
      <c r="H688" s="88"/>
      <c r="I688" s="84">
        <f t="shared" si="370"/>
        <v>15412.132689244454</v>
      </c>
      <c r="J688" s="84">
        <f t="shared" si="371"/>
        <v>15567.004336529693</v>
      </c>
      <c r="K688" s="84">
        <f t="shared" si="372"/>
        <v>15721.875983814931</v>
      </c>
      <c r="L688" s="84">
        <f t="shared" si="373"/>
        <v>15876.74763110017</v>
      </c>
      <c r="M688" s="108">
        <f>IF(T688&lt;&gt;0,(((G688+1)*('Data Raw'!$N$1007-'Data Raw'!$N$1008)/2+'Data Raw'!$N$1008)*'Data Raw'!$M$1010+'Data Raw'!$M$1009)*AE688+AE688)</f>
        <v>16031.619278385408</v>
      </c>
      <c r="N688" s="84">
        <f t="shared" si="374"/>
        <v>16186.490925670645</v>
      </c>
      <c r="O688" s="84">
        <f t="shared" si="375"/>
        <v>16341.362572955884</v>
      </c>
      <c r="P688" s="84">
        <f t="shared" si="376"/>
        <v>16496.234220241124</v>
      </c>
      <c r="Q688" s="84">
        <f t="shared" si="377"/>
        <v>16651.105867526359</v>
      </c>
      <c r="R688" s="166" t="str">
        <f t="shared" si="383"/>
        <v/>
      </c>
      <c r="S688" s="109">
        <f>'Data Raw'!E730</f>
        <v>15821.86</v>
      </c>
      <c r="T688" s="109">
        <f>'Data Raw'!G730</f>
        <v>15878.07</v>
      </c>
      <c r="U688" s="109">
        <f>'Data Raw'!D730</f>
        <v>16093.52</v>
      </c>
      <c r="V688" s="166" t="str">
        <f t="shared" si="384"/>
        <v/>
      </c>
      <c r="W688" s="89">
        <f t="shared" si="367"/>
        <v>153.54927838540789</v>
      </c>
      <c r="X688" s="89">
        <f t="shared" si="368"/>
        <v>23577.380892679492</v>
      </c>
      <c r="Y688" s="89">
        <f t="shared" si="385"/>
        <v>292.58035088817093</v>
      </c>
      <c r="Z688" s="109">
        <f t="shared" si="378"/>
        <v>271.65999999999985</v>
      </c>
      <c r="AA688" s="89">
        <f t="shared" si="386"/>
        <v>380.3683820002999</v>
      </c>
      <c r="AB688" s="89">
        <f t="shared" si="387"/>
        <v>15649.906521183037</v>
      </c>
      <c r="AC688" s="89">
        <f t="shared" si="390"/>
        <v>16327.333478816965</v>
      </c>
      <c r="AD688" s="89">
        <f t="shared" si="391"/>
        <v>1</v>
      </c>
      <c r="AE688" s="89">
        <f>'Data Raw'!C730</f>
        <v>15988.62</v>
      </c>
      <c r="AF688" s="89"/>
      <c r="AG688" s="89">
        <f t="shared" si="362"/>
        <v>-110.55000000000109</v>
      </c>
      <c r="AH688" s="89">
        <f t="shared" si="363"/>
        <v>42.999278385406797</v>
      </c>
      <c r="AI688" s="109">
        <f t="shared" si="364"/>
        <v>1</v>
      </c>
      <c r="AJ688" s="109">
        <f t="shared" si="379"/>
        <v>50</v>
      </c>
      <c r="AK688" s="88"/>
      <c r="AL688" s="191" t="str">
        <f t="shared" si="380"/>
        <v/>
      </c>
      <c r="AM688" s="191">
        <f t="shared" si="381"/>
        <v>-110.55000000000109</v>
      </c>
      <c r="AN688" s="88"/>
      <c r="AO688" s="191"/>
      <c r="AP688" s="191">
        <f t="shared" si="365"/>
        <v>12221.302500000242</v>
      </c>
      <c r="AQ688" s="191">
        <f t="shared" si="388"/>
        <v>206.35004402772336</v>
      </c>
      <c r="AR688" s="191">
        <f t="shared" si="389"/>
        <v>-86.23030686044757</v>
      </c>
      <c r="AS688" s="250">
        <f t="shared" si="392"/>
        <v>0</v>
      </c>
      <c r="AT688" s="250">
        <f t="shared" si="393"/>
        <v>0</v>
      </c>
      <c r="AU688" s="250">
        <f t="shared" si="394"/>
        <v>1</v>
      </c>
      <c r="AV688" s="250">
        <f t="shared" si="395"/>
        <v>0</v>
      </c>
      <c r="AW688" s="250">
        <f t="shared" si="396"/>
        <v>0</v>
      </c>
      <c r="AX688" s="250">
        <f t="shared" si="397"/>
        <v>0</v>
      </c>
      <c r="AY688" s="89"/>
      <c r="AZ688" s="111"/>
      <c r="BA688" s="111"/>
      <c r="BB688" s="111"/>
      <c r="BC688" s="111"/>
      <c r="BD688" s="111"/>
      <c r="BE688" s="111"/>
      <c r="BF688" s="111"/>
      <c r="BG688" s="111"/>
      <c r="BH688" s="89"/>
      <c r="BI688" s="89"/>
      <c r="BJ688" s="89"/>
      <c r="BK688" s="89"/>
      <c r="BL688" s="89"/>
    </row>
    <row r="689" spans="1:64" x14ac:dyDescent="0.25">
      <c r="A689" s="86">
        <f t="shared" si="366"/>
        <v>688</v>
      </c>
      <c r="B689" s="113">
        <v>4.0659834213136196E-4</v>
      </c>
      <c r="C689" s="88"/>
      <c r="D689" s="88"/>
      <c r="E689" s="194">
        <f t="shared" si="369"/>
        <v>-1.3892262872285985E-2</v>
      </c>
      <c r="F689" s="89">
        <f t="shared" si="382"/>
        <v>-7.661165735983605E-3</v>
      </c>
      <c r="G689" s="113">
        <v>0.1463357431595495</v>
      </c>
      <c r="H689" s="88"/>
      <c r="I689" s="84">
        <f t="shared" si="370"/>
        <v>15135.978794344259</v>
      </c>
      <c r="J689" s="84">
        <f t="shared" si="371"/>
        <v>15282.268969788343</v>
      </c>
      <c r="K689" s="84">
        <f t="shared" si="372"/>
        <v>15428.55914523243</v>
      </c>
      <c r="L689" s="84">
        <f t="shared" si="373"/>
        <v>15574.849320676514</v>
      </c>
      <c r="M689" s="108">
        <f>IF(T689&lt;&gt;0,(((G689+1)*('Data Raw'!$N$1007-'Data Raw'!$N$1008)/2+'Data Raw'!$N$1008)*'Data Raw'!$M$1010+'Data Raw'!$M$1009)*AE689+AE689)</f>
        <v>15721.139496120601</v>
      </c>
      <c r="N689" s="84">
        <f t="shared" si="374"/>
        <v>15867.429671564687</v>
      </c>
      <c r="O689" s="84">
        <f t="shared" si="375"/>
        <v>16013.719847008771</v>
      </c>
      <c r="P689" s="84">
        <f t="shared" si="376"/>
        <v>16160.010022452858</v>
      </c>
      <c r="Q689" s="84">
        <f t="shared" si="377"/>
        <v>16306.300197896942</v>
      </c>
      <c r="R689" s="166" t="str">
        <f t="shared" si="383"/>
        <v/>
      </c>
      <c r="S689" s="109">
        <f>'Data Raw'!E731</f>
        <v>15531.03</v>
      </c>
      <c r="T689" s="109">
        <f>'Data Raw'!G731</f>
        <v>15746.58</v>
      </c>
      <c r="U689" s="109">
        <f>'Data Raw'!D731</f>
        <v>15754.01</v>
      </c>
      <c r="V689" s="166">
        <f t="shared" si="384"/>
        <v>1</v>
      </c>
      <c r="W689" s="89">
        <f t="shared" si="367"/>
        <v>-25.44050387939933</v>
      </c>
      <c r="X689" s="89">
        <f t="shared" si="368"/>
        <v>647.21923763773236</v>
      </c>
      <c r="Y689" s="89">
        <f t="shared" si="385"/>
        <v>271.04738373120273</v>
      </c>
      <c r="Z689" s="109">
        <f t="shared" si="378"/>
        <v>222.97999999999956</v>
      </c>
      <c r="AA689" s="89">
        <f t="shared" si="386"/>
        <v>357.88432742882844</v>
      </c>
      <c r="AB689" s="89">
        <f t="shared" si="387"/>
        <v>15385.986875299744</v>
      </c>
      <c r="AC689" s="89">
        <f t="shared" si="390"/>
        <v>16032.613124700254</v>
      </c>
      <c r="AD689" s="89">
        <f t="shared" si="391"/>
        <v>1</v>
      </c>
      <c r="AE689" s="89">
        <f>'Data Raw'!C731</f>
        <v>15709.3</v>
      </c>
      <c r="AF689" s="89"/>
      <c r="AG689" s="89">
        <f t="shared" si="362"/>
        <v>37.280000000000655</v>
      </c>
      <c r="AH689" s="89">
        <f t="shared" si="363"/>
        <v>11.839496120601325</v>
      </c>
      <c r="AI689" s="109">
        <f t="shared" si="364"/>
        <v>1</v>
      </c>
      <c r="AJ689" s="109">
        <f t="shared" si="379"/>
        <v>50</v>
      </c>
      <c r="AK689" s="88"/>
      <c r="AL689" s="191">
        <f t="shared" si="380"/>
        <v>110.55000000000109</v>
      </c>
      <c r="AM689" s="191" t="str">
        <f t="shared" si="381"/>
        <v/>
      </c>
      <c r="AN689" s="88"/>
      <c r="AO689" s="191"/>
      <c r="AP689" s="191">
        <f t="shared" si="365"/>
        <v>1389.7984000000488</v>
      </c>
      <c r="AQ689" s="191">
        <f t="shared" si="388"/>
        <v>187.56448358019861</v>
      </c>
      <c r="AR689" s="191">
        <f t="shared" si="389"/>
        <v>-83.482900151004117</v>
      </c>
      <c r="AS689" s="250">
        <f t="shared" si="392"/>
        <v>0</v>
      </c>
      <c r="AT689" s="250">
        <f t="shared" si="393"/>
        <v>0</v>
      </c>
      <c r="AU689" s="250">
        <f t="shared" si="394"/>
        <v>0</v>
      </c>
      <c r="AV689" s="250">
        <f t="shared" si="395"/>
        <v>1</v>
      </c>
      <c r="AW689" s="250">
        <f t="shared" si="396"/>
        <v>0</v>
      </c>
      <c r="AX689" s="250">
        <f t="shared" si="397"/>
        <v>0</v>
      </c>
      <c r="AY689" s="89"/>
      <c r="AZ689" s="111"/>
      <c r="BA689" s="111"/>
      <c r="BB689" s="111"/>
      <c r="BC689" s="111"/>
      <c r="BD689" s="111"/>
      <c r="BE689" s="111"/>
      <c r="BF689" s="111"/>
      <c r="BG689" s="111"/>
      <c r="BH689" s="89"/>
      <c r="BI689" s="89"/>
      <c r="BJ689" s="89"/>
      <c r="BK689" s="89"/>
      <c r="BL689" s="89"/>
    </row>
    <row r="690" spans="1:64" x14ac:dyDescent="0.25">
      <c r="A690" s="86">
        <f t="shared" si="366"/>
        <v>689</v>
      </c>
      <c r="B690" s="113">
        <v>5.0882726430844953E-2</v>
      </c>
      <c r="C690" s="88"/>
      <c r="D690" s="88"/>
      <c r="E690" s="194">
        <f t="shared" si="369"/>
        <v>5.0476128088713594E-2</v>
      </c>
      <c r="F690" s="89">
        <f t="shared" si="382"/>
        <v>6.4416195325885193E-4</v>
      </c>
      <c r="G690" s="113">
        <v>0.15111982835818627</v>
      </c>
      <c r="H690" s="88"/>
      <c r="I690" s="84">
        <f t="shared" si="370"/>
        <v>15055.04282553341</v>
      </c>
      <c r="J690" s="84">
        <f t="shared" si="371"/>
        <v>15190.566517399009</v>
      </c>
      <c r="K690" s="84">
        <f t="shared" si="372"/>
        <v>15326.090209264612</v>
      </c>
      <c r="L690" s="84">
        <f t="shared" si="373"/>
        <v>15461.613901130213</v>
      </c>
      <c r="M690" s="108">
        <f>IF(T690&lt;&gt;0,(((G690+1)*('Data Raw'!$N$1007-'Data Raw'!$N$1008)/2+'Data Raw'!$N$1008)*'Data Raw'!$M$1010+'Data Raw'!$M$1009)*AE690+AE690)</f>
        <v>15597.137592995814</v>
      </c>
      <c r="N690" s="84">
        <f t="shared" si="374"/>
        <v>15732.661284861415</v>
      </c>
      <c r="O690" s="84">
        <f t="shared" si="375"/>
        <v>15868.184976727016</v>
      </c>
      <c r="P690" s="84">
        <f t="shared" si="376"/>
        <v>16003.708668592619</v>
      </c>
      <c r="Q690" s="84">
        <f t="shared" si="377"/>
        <v>16139.232360458218</v>
      </c>
      <c r="R690" s="166" t="str">
        <f t="shared" si="383"/>
        <v/>
      </c>
      <c r="S690" s="109">
        <f>'Data Raw'!E732</f>
        <v>15456.32</v>
      </c>
      <c r="T690" s="109">
        <f>'Data Raw'!G732</f>
        <v>15879.38</v>
      </c>
      <c r="U690" s="109">
        <f>'Data Raw'!D732</f>
        <v>15911.05</v>
      </c>
      <c r="V690" s="166">
        <f t="shared" si="384"/>
        <v>1</v>
      </c>
      <c r="W690" s="89">
        <f t="shared" si="367"/>
        <v>-282.24240700418522</v>
      </c>
      <c r="X690" s="89">
        <f t="shared" si="368"/>
        <v>79660.776311516151</v>
      </c>
      <c r="Y690" s="89">
        <f t="shared" si="385"/>
        <v>272.67481461484886</v>
      </c>
      <c r="Z690" s="109">
        <f t="shared" si="378"/>
        <v>454.72999999999956</v>
      </c>
      <c r="AA690" s="89">
        <f t="shared" si="386"/>
        <v>371.71942351042435</v>
      </c>
      <c r="AB690" s="89">
        <f t="shared" si="387"/>
        <v>15275.208321685495</v>
      </c>
      <c r="AC690" s="89">
        <f t="shared" si="390"/>
        <v>15883.611678314504</v>
      </c>
      <c r="AD690" s="89">
        <f t="shared" si="391"/>
        <v>1</v>
      </c>
      <c r="AE690" s="89">
        <f>'Data Raw'!C732</f>
        <v>15579.41</v>
      </c>
      <c r="AF690" s="89"/>
      <c r="AG690" s="89">
        <f t="shared" si="362"/>
        <v>299.96999999999935</v>
      </c>
      <c r="AH690" s="89">
        <f t="shared" si="363"/>
        <v>17.727592995814121</v>
      </c>
      <c r="AI690" s="109">
        <f t="shared" si="364"/>
        <v>1</v>
      </c>
      <c r="AJ690" s="109">
        <f t="shared" si="379"/>
        <v>50</v>
      </c>
      <c r="AK690" s="88"/>
      <c r="AL690" s="191">
        <f t="shared" si="380"/>
        <v>37.280000000000655</v>
      </c>
      <c r="AM690" s="191" t="str">
        <f t="shared" si="381"/>
        <v/>
      </c>
      <c r="AN690" s="88"/>
      <c r="AO690" s="191"/>
      <c r="AP690" s="191">
        <f t="shared" si="365"/>
        <v>89982.000899999606</v>
      </c>
      <c r="AQ690" s="191">
        <f t="shared" si="388"/>
        <v>200.0539854046209</v>
      </c>
      <c r="AR690" s="191">
        <f t="shared" si="389"/>
        <v>-72.620829210227953</v>
      </c>
      <c r="AS690" s="250">
        <f t="shared" si="392"/>
        <v>0</v>
      </c>
      <c r="AT690" s="250">
        <f t="shared" si="393"/>
        <v>0</v>
      </c>
      <c r="AU690" s="250">
        <f t="shared" si="394"/>
        <v>0</v>
      </c>
      <c r="AV690" s="250">
        <f t="shared" si="395"/>
        <v>0</v>
      </c>
      <c r="AW690" s="250">
        <f t="shared" si="396"/>
        <v>1</v>
      </c>
      <c r="AX690" s="250">
        <f t="shared" si="397"/>
        <v>0</v>
      </c>
      <c r="AY690" s="89"/>
      <c r="AZ690" s="111"/>
      <c r="BA690" s="111"/>
      <c r="BB690" s="111"/>
      <c r="BC690" s="111"/>
      <c r="BD690" s="111"/>
      <c r="BE690" s="111"/>
      <c r="BF690" s="111"/>
      <c r="BG690" s="111"/>
      <c r="BH690" s="89"/>
      <c r="BI690" s="89"/>
      <c r="BJ690" s="89"/>
      <c r="BK690" s="89"/>
      <c r="BL690" s="89"/>
    </row>
    <row r="691" spans="1:64" x14ac:dyDescent="0.25">
      <c r="A691" s="86">
        <f t="shared" si="366"/>
        <v>690</v>
      </c>
      <c r="B691" s="113">
        <v>1.2855933047980477E-3</v>
      </c>
      <c r="C691" s="88"/>
      <c r="D691" s="88"/>
      <c r="E691" s="194">
        <f t="shared" si="369"/>
        <v>-4.9597133126046904E-2</v>
      </c>
      <c r="F691" s="89">
        <f t="shared" si="382"/>
        <v>-6.5331659152133986E-3</v>
      </c>
      <c r="G691" s="113">
        <v>0.1958489857472191</v>
      </c>
      <c r="H691" s="88"/>
      <c r="I691" s="84">
        <f t="shared" si="370"/>
        <v>15353.712376577514</v>
      </c>
      <c r="J691" s="84">
        <f t="shared" si="371"/>
        <v>15490.049783884939</v>
      </c>
      <c r="K691" s="84">
        <f t="shared" si="372"/>
        <v>15626.387191192363</v>
      </c>
      <c r="L691" s="84">
        <f t="shared" si="373"/>
        <v>15762.724598499788</v>
      </c>
      <c r="M691" s="108">
        <f>IF(T691&lt;&gt;0,(((G691+1)*('Data Raw'!$N$1007-'Data Raw'!$N$1008)/2+'Data Raw'!$N$1008)*'Data Raw'!$M$1010+'Data Raw'!$M$1009)*AE691+AE691)</f>
        <v>15899.062005807213</v>
      </c>
      <c r="N691" s="84">
        <f t="shared" si="374"/>
        <v>16035.399413114637</v>
      </c>
      <c r="O691" s="84">
        <f t="shared" si="375"/>
        <v>16171.736820422062</v>
      </c>
      <c r="P691" s="84">
        <f t="shared" si="376"/>
        <v>16308.074227729487</v>
      </c>
      <c r="Q691" s="84">
        <f t="shared" si="377"/>
        <v>16444.411635036911</v>
      </c>
      <c r="R691" s="166" t="str">
        <f t="shared" si="383"/>
        <v/>
      </c>
      <c r="S691" s="109">
        <f>'Data Raw'!E733</f>
        <v>15751.36</v>
      </c>
      <c r="T691" s="109">
        <f>'Data Raw'!G733</f>
        <v>15944.63</v>
      </c>
      <c r="U691" s="109">
        <f>'Data Raw'!D733</f>
        <v>16029.02</v>
      </c>
      <c r="V691" s="166">
        <f t="shared" si="384"/>
        <v>1</v>
      </c>
      <c r="W691" s="89">
        <f t="shared" si="367"/>
        <v>-45.5679941927865</v>
      </c>
      <c r="X691" s="89">
        <f t="shared" si="368"/>
        <v>2076.4420947538242</v>
      </c>
      <c r="Y691" s="89">
        <f t="shared" si="385"/>
        <v>253.03465862158853</v>
      </c>
      <c r="Z691" s="109">
        <f t="shared" si="378"/>
        <v>277.65999999999985</v>
      </c>
      <c r="AA691" s="89">
        <f t="shared" si="386"/>
        <v>358.28236300893514</v>
      </c>
      <c r="AB691" s="89">
        <f t="shared" si="387"/>
        <v>15508.248490016138</v>
      </c>
      <c r="AC691" s="89">
        <f t="shared" si="390"/>
        <v>16140.17150998386</v>
      </c>
      <c r="AD691" s="89">
        <f t="shared" si="391"/>
        <v>1</v>
      </c>
      <c r="AE691" s="89">
        <f>'Data Raw'!C733</f>
        <v>15824.21</v>
      </c>
      <c r="AF691" s="89"/>
      <c r="AG691" s="89">
        <f t="shared" si="362"/>
        <v>120.42000000000007</v>
      </c>
      <c r="AH691" s="89">
        <f t="shared" si="363"/>
        <v>74.852005807213573</v>
      </c>
      <c r="AI691" s="109">
        <f t="shared" si="364"/>
        <v>1</v>
      </c>
      <c r="AJ691" s="109">
        <f t="shared" si="379"/>
        <v>50</v>
      </c>
      <c r="AK691" s="88"/>
      <c r="AL691" s="191">
        <f t="shared" si="380"/>
        <v>299.96999999999935</v>
      </c>
      <c r="AM691" s="191" t="str">
        <f t="shared" si="381"/>
        <v/>
      </c>
      <c r="AN691" s="88"/>
      <c r="AO691" s="191"/>
      <c r="AP691" s="191">
        <f t="shared" si="365"/>
        <v>14500.976400000018</v>
      </c>
      <c r="AQ691" s="191">
        <f t="shared" si="388"/>
        <v>191.20576480410747</v>
      </c>
      <c r="AR691" s="191">
        <f t="shared" si="389"/>
        <v>-61.82889381748106</v>
      </c>
      <c r="AS691" s="250">
        <f t="shared" si="392"/>
        <v>0</v>
      </c>
      <c r="AT691" s="250">
        <f t="shared" si="393"/>
        <v>0</v>
      </c>
      <c r="AU691" s="250">
        <f t="shared" si="394"/>
        <v>0</v>
      </c>
      <c r="AV691" s="250">
        <f t="shared" si="395"/>
        <v>1</v>
      </c>
      <c r="AW691" s="250">
        <f t="shared" si="396"/>
        <v>0</v>
      </c>
      <c r="AX691" s="250">
        <f t="shared" si="397"/>
        <v>0</v>
      </c>
      <c r="AY691" s="89"/>
      <c r="AZ691" s="111"/>
      <c r="BA691" s="111"/>
      <c r="BB691" s="111"/>
      <c r="BC691" s="111"/>
      <c r="BD691" s="111"/>
      <c r="BE691" s="111"/>
      <c r="BF691" s="111"/>
      <c r="BG691" s="111"/>
      <c r="BH691" s="89"/>
      <c r="BI691" s="89"/>
      <c r="BJ691" s="89"/>
      <c r="BK691" s="89"/>
      <c r="BL691" s="89"/>
    </row>
    <row r="692" spans="1:64" x14ac:dyDescent="0.25">
      <c r="A692" s="86">
        <f t="shared" si="366"/>
        <v>691</v>
      </c>
      <c r="B692" s="113">
        <v>3.6984854518664324E-2</v>
      </c>
      <c r="C692" s="88"/>
      <c r="D692" s="88"/>
      <c r="E692" s="194">
        <f t="shared" si="369"/>
        <v>3.5699261213866275E-2</v>
      </c>
      <c r="F692" s="89">
        <f t="shared" si="382"/>
        <v>-4.9996203963058837E-4</v>
      </c>
      <c r="G692" s="113">
        <v>0.2032062373400419</v>
      </c>
      <c r="H692" s="88"/>
      <c r="I692" s="84">
        <f t="shared" si="370"/>
        <v>15586.648467233419</v>
      </c>
      <c r="J692" s="84">
        <f t="shared" si="371"/>
        <v>15713.165796544215</v>
      </c>
      <c r="K692" s="84">
        <f t="shared" si="372"/>
        <v>15839.683125855008</v>
      </c>
      <c r="L692" s="84">
        <f t="shared" si="373"/>
        <v>15966.200455165803</v>
      </c>
      <c r="M692" s="108">
        <f>IF(T692&lt;&gt;0,(((G692+1)*('Data Raw'!$N$1007-'Data Raw'!$N$1008)/2+'Data Raw'!$N$1008)*'Data Raw'!$M$1010+'Data Raw'!$M$1009)*AE692+AE692)</f>
        <v>16092.717784476597</v>
      </c>
      <c r="N692" s="84">
        <f t="shared" si="374"/>
        <v>16219.235113787392</v>
      </c>
      <c r="O692" s="84">
        <f t="shared" si="375"/>
        <v>16345.752443098187</v>
      </c>
      <c r="P692" s="84">
        <f t="shared" si="376"/>
        <v>16472.269772408981</v>
      </c>
      <c r="Q692" s="84">
        <f t="shared" si="377"/>
        <v>16598.787101719776</v>
      </c>
      <c r="R692" s="166" t="str">
        <f t="shared" si="383"/>
        <v/>
      </c>
      <c r="S692" s="109">
        <f>'Data Raw'!E734</f>
        <v>15937.28</v>
      </c>
      <c r="T692" s="109">
        <f>'Data Raw'!G734</f>
        <v>16339.96</v>
      </c>
      <c r="U692" s="109">
        <f>'Data Raw'!D734</f>
        <v>16394.16</v>
      </c>
      <c r="V692" s="166">
        <f t="shared" si="384"/>
        <v>1</v>
      </c>
      <c r="W692" s="89">
        <f t="shared" si="367"/>
        <v>-247.24221552340168</v>
      </c>
      <c r="X692" s="89">
        <f t="shared" si="368"/>
        <v>61128.713136920211</v>
      </c>
      <c r="Y692" s="89">
        <f t="shared" si="385"/>
        <v>252.2153116229361</v>
      </c>
      <c r="Z692" s="109">
        <f t="shared" si="378"/>
        <v>456.8799999999992</v>
      </c>
      <c r="AA692" s="89">
        <f t="shared" si="386"/>
        <v>372.36773972194425</v>
      </c>
      <c r="AB692" s="89">
        <f t="shared" si="387"/>
        <v>15702.999991442406</v>
      </c>
      <c r="AC692" s="89">
        <f t="shared" si="390"/>
        <v>16312.080008557596</v>
      </c>
      <c r="AD692" s="89" t="str">
        <f t="shared" si="391"/>
        <v/>
      </c>
      <c r="AE692" s="89">
        <f>'Data Raw'!C734</f>
        <v>16007.54</v>
      </c>
      <c r="AF692" s="89"/>
      <c r="AG692" s="89">
        <f t="shared" si="362"/>
        <v>332.41999999999825</v>
      </c>
      <c r="AH692" s="89">
        <f t="shared" si="363"/>
        <v>85.177784476596571</v>
      </c>
      <c r="AI692" s="109">
        <f t="shared" si="364"/>
        <v>1</v>
      </c>
      <c r="AJ692" s="109">
        <f t="shared" si="379"/>
        <v>50</v>
      </c>
      <c r="AK692" s="88"/>
      <c r="AL692" s="191">
        <f t="shared" si="380"/>
        <v>120.42000000000007</v>
      </c>
      <c r="AM692" s="191" t="str">
        <f t="shared" si="381"/>
        <v/>
      </c>
      <c r="AN692" s="88"/>
      <c r="AO692" s="191"/>
      <c r="AP692" s="191">
        <f t="shared" si="365"/>
        <v>110503.05639999884</v>
      </c>
      <c r="AQ692" s="191">
        <f t="shared" si="388"/>
        <v>206.89623538142868</v>
      </c>
      <c r="AR692" s="191">
        <f t="shared" si="389"/>
        <v>-45.319076241507418</v>
      </c>
      <c r="AS692" s="250">
        <f t="shared" si="392"/>
        <v>0</v>
      </c>
      <c r="AT692" s="250">
        <f t="shared" si="393"/>
        <v>0</v>
      </c>
      <c r="AU692" s="250">
        <f t="shared" si="394"/>
        <v>0</v>
      </c>
      <c r="AV692" s="250">
        <f t="shared" si="395"/>
        <v>1</v>
      </c>
      <c r="AW692" s="250">
        <f t="shared" si="396"/>
        <v>0</v>
      </c>
      <c r="AX692" s="250">
        <f t="shared" si="397"/>
        <v>0</v>
      </c>
      <c r="AY692" s="89"/>
      <c r="AZ692" s="111"/>
      <c r="BA692" s="111"/>
      <c r="BB692" s="111"/>
      <c r="BC692" s="111"/>
      <c r="BD692" s="111"/>
      <c r="BE692" s="111"/>
      <c r="BF692" s="111"/>
      <c r="BG692" s="111"/>
      <c r="BH692" s="89"/>
      <c r="BI692" s="89"/>
      <c r="BJ692" s="89"/>
      <c r="BK692" s="89"/>
      <c r="BL692" s="89"/>
    </row>
    <row r="693" spans="1:64" x14ac:dyDescent="0.25">
      <c r="A693" s="86">
        <f t="shared" si="366"/>
        <v>692</v>
      </c>
      <c r="B693" s="113">
        <v>5.7934129942137189E-2</v>
      </c>
      <c r="C693" s="88"/>
      <c r="D693" s="88"/>
      <c r="E693" s="194">
        <f t="shared" si="369"/>
        <v>2.0949275423472864E-2</v>
      </c>
      <c r="F693" s="89">
        <f t="shared" si="382"/>
        <v>2.5642147408127618E-3</v>
      </c>
      <c r="G693" s="113">
        <v>0.24130716245534886</v>
      </c>
      <c r="H693" s="88"/>
      <c r="I693" s="84">
        <f t="shared" si="370"/>
        <v>15966.940287262201</v>
      </c>
      <c r="J693" s="84">
        <f t="shared" si="371"/>
        <v>16093.04794307367</v>
      </c>
      <c r="K693" s="84">
        <f t="shared" si="372"/>
        <v>16219.155598885138</v>
      </c>
      <c r="L693" s="84">
        <f t="shared" si="373"/>
        <v>16345.263254696607</v>
      </c>
      <c r="M693" s="108">
        <f>IF(T693&lt;&gt;0,(((G693+1)*('Data Raw'!$N$1007-'Data Raw'!$N$1008)/2+'Data Raw'!$N$1008)*'Data Raw'!$M$1010+'Data Raw'!$M$1009)*AE693+AE693)</f>
        <v>16471.370910508074</v>
      </c>
      <c r="N693" s="84">
        <f t="shared" si="374"/>
        <v>16597.478566319543</v>
      </c>
      <c r="O693" s="84">
        <f t="shared" si="375"/>
        <v>16723.586222131009</v>
      </c>
      <c r="P693" s="84">
        <f t="shared" si="376"/>
        <v>16849.693877942478</v>
      </c>
      <c r="Q693" s="84">
        <f t="shared" si="377"/>
        <v>16975.801533753944</v>
      </c>
      <c r="R693" s="166" t="str">
        <f t="shared" si="383"/>
        <v/>
      </c>
      <c r="S693" s="109">
        <f>'Data Raw'!E735</f>
        <v>16137.98</v>
      </c>
      <c r="T693" s="109">
        <f>'Data Raw'!G735</f>
        <v>16155.61</v>
      </c>
      <c r="U693" s="109">
        <f>'Data Raw'!D735</f>
        <v>16334.47</v>
      </c>
      <c r="V693" s="166" t="str">
        <f t="shared" si="384"/>
        <v/>
      </c>
      <c r="W693" s="89">
        <f t="shared" si="367"/>
        <v>315.76091050807372</v>
      </c>
      <c r="X693" s="89">
        <f t="shared" si="368"/>
        <v>99704.952604887745</v>
      </c>
      <c r="Y693" s="89">
        <f t="shared" si="385"/>
        <v>262.23771470808049</v>
      </c>
      <c r="Z693" s="109">
        <f t="shared" si="378"/>
        <v>196.48999999999978</v>
      </c>
      <c r="AA693" s="89">
        <f t="shared" si="386"/>
        <v>347.24234833309509</v>
      </c>
      <c r="AB693" s="89">
        <f t="shared" si="387"/>
        <v>16017.957421236346</v>
      </c>
      <c r="AC693" s="89">
        <f t="shared" si="390"/>
        <v>16650.982578763651</v>
      </c>
      <c r="AD693" s="89">
        <f t="shared" si="391"/>
        <v>1</v>
      </c>
      <c r="AE693" s="89">
        <f>'Data Raw'!C735</f>
        <v>16334.47</v>
      </c>
      <c r="AF693" s="89"/>
      <c r="AG693" s="89">
        <f t="shared" si="362"/>
        <v>-178.85999999999876</v>
      </c>
      <c r="AH693" s="89">
        <f t="shared" si="363"/>
        <v>136.90091050807496</v>
      </c>
      <c r="AI693" s="109">
        <f t="shared" si="364"/>
        <v>1</v>
      </c>
      <c r="AJ693" s="109">
        <f t="shared" si="379"/>
        <v>50</v>
      </c>
      <c r="AK693" s="88"/>
      <c r="AL693" s="191" t="str">
        <f t="shared" si="380"/>
        <v/>
      </c>
      <c r="AM693" s="191">
        <f t="shared" si="381"/>
        <v>-178.85999999999876</v>
      </c>
      <c r="AN693" s="88"/>
      <c r="AO693" s="191"/>
      <c r="AP693" s="191">
        <f t="shared" si="365"/>
        <v>31990.899599999557</v>
      </c>
      <c r="AQ693" s="191">
        <f t="shared" si="388"/>
        <v>203.78109811682535</v>
      </c>
      <c r="AR693" s="191">
        <f t="shared" si="389"/>
        <v>-58.456616591255141</v>
      </c>
      <c r="AS693" s="250">
        <f t="shared" si="392"/>
        <v>0</v>
      </c>
      <c r="AT693" s="250">
        <f t="shared" si="393"/>
        <v>1</v>
      </c>
      <c r="AU693" s="250">
        <f t="shared" si="394"/>
        <v>0</v>
      </c>
      <c r="AV693" s="250">
        <f t="shared" si="395"/>
        <v>0</v>
      </c>
      <c r="AW693" s="250">
        <f t="shared" si="396"/>
        <v>0</v>
      </c>
      <c r="AX693" s="250">
        <f t="shared" si="397"/>
        <v>0</v>
      </c>
      <c r="AY693" s="89"/>
      <c r="AZ693" s="111"/>
      <c r="BA693" s="111"/>
      <c r="BB693" s="111"/>
      <c r="BC693" s="111"/>
      <c r="BD693" s="111"/>
      <c r="BE693" s="111"/>
      <c r="BF693" s="111"/>
      <c r="BG693" s="111"/>
      <c r="BH693" s="89"/>
      <c r="BI693" s="89"/>
      <c r="BJ693" s="89"/>
      <c r="BK693" s="89"/>
      <c r="BL693" s="89"/>
    </row>
    <row r="694" spans="1:64" x14ac:dyDescent="0.25">
      <c r="A694" s="86">
        <f t="shared" si="366"/>
        <v>693</v>
      </c>
      <c r="B694" s="113">
        <v>1.3837010375784896E-3</v>
      </c>
      <c r="C694" s="88"/>
      <c r="D694" s="88"/>
      <c r="E694" s="194">
        <f t="shared" si="369"/>
        <v>-5.6550428904558699E-2</v>
      </c>
      <c r="F694" s="89">
        <f t="shared" si="382"/>
        <v>-5.8807343513831607E-3</v>
      </c>
      <c r="G694" s="113">
        <v>0.19366096629347029</v>
      </c>
      <c r="H694" s="88"/>
      <c r="I694" s="84">
        <f t="shared" si="370"/>
        <v>15771.497985550688</v>
      </c>
      <c r="J694" s="84">
        <f t="shared" si="371"/>
        <v>15902.616842904728</v>
      </c>
      <c r="K694" s="84">
        <f t="shared" si="372"/>
        <v>16033.735700258769</v>
      </c>
      <c r="L694" s="84">
        <f t="shared" si="373"/>
        <v>16164.854557612809</v>
      </c>
      <c r="M694" s="108">
        <f>IF(T694&lt;&gt;0,(((G694+1)*('Data Raw'!$N$1007-'Data Raw'!$N$1008)/2+'Data Raw'!$N$1008)*'Data Raw'!$M$1010+'Data Raw'!$M$1009)*AE694+AE694)</f>
        <v>16295.973414966849</v>
      </c>
      <c r="N694" s="84">
        <f t="shared" si="374"/>
        <v>16427.09227232089</v>
      </c>
      <c r="O694" s="84">
        <f t="shared" si="375"/>
        <v>16558.211129674928</v>
      </c>
      <c r="P694" s="84">
        <f t="shared" si="376"/>
        <v>16689.32998702897</v>
      </c>
      <c r="Q694" s="84">
        <f t="shared" si="377"/>
        <v>16820.448844383009</v>
      </c>
      <c r="R694" s="166" t="str">
        <f t="shared" si="383"/>
        <v/>
      </c>
      <c r="S694" s="109">
        <f>'Data Raw'!E736</f>
        <v>16055.08</v>
      </c>
      <c r="T694" s="109">
        <f>'Data Raw'!G736</f>
        <v>16247.51</v>
      </c>
      <c r="U694" s="109">
        <f>'Data Raw'!D736</f>
        <v>16274.56</v>
      </c>
      <c r="V694" s="166">
        <f t="shared" si="384"/>
        <v>1</v>
      </c>
      <c r="W694" s="89">
        <f t="shared" si="367"/>
        <v>48.463414966849086</v>
      </c>
      <c r="X694" s="89">
        <f t="shared" si="368"/>
        <v>2348.7025902490122</v>
      </c>
      <c r="Y694" s="89">
        <f t="shared" si="385"/>
        <v>243.47496693915215</v>
      </c>
      <c r="Z694" s="109">
        <f t="shared" si="378"/>
        <v>219.47999999999956</v>
      </c>
      <c r="AA694" s="89">
        <f t="shared" si="386"/>
        <v>328.99058428551001</v>
      </c>
      <c r="AB694" s="89">
        <f t="shared" si="387"/>
        <v>15926.934003916869</v>
      </c>
      <c r="AC694" s="89">
        <f t="shared" si="390"/>
        <v>16517.245996083129</v>
      </c>
      <c r="AD694" s="89">
        <f t="shared" si="391"/>
        <v>1</v>
      </c>
      <c r="AE694" s="89">
        <f>'Data Raw'!C736</f>
        <v>16222.09</v>
      </c>
      <c r="AF694" s="89"/>
      <c r="AG694" s="89">
        <f t="shared" si="362"/>
        <v>25.420000000000073</v>
      </c>
      <c r="AH694" s="89">
        <f t="shared" si="363"/>
        <v>73.883414966849159</v>
      </c>
      <c r="AI694" s="109">
        <f t="shared" si="364"/>
        <v>1</v>
      </c>
      <c r="AJ694" s="109">
        <f t="shared" si="379"/>
        <v>50</v>
      </c>
      <c r="AK694" s="88"/>
      <c r="AL694" s="191">
        <f t="shared" si="380"/>
        <v>178.85999999999876</v>
      </c>
      <c r="AM694" s="191" t="str">
        <f t="shared" si="381"/>
        <v/>
      </c>
      <c r="AN694" s="88"/>
      <c r="AO694" s="191"/>
      <c r="AP694" s="191">
        <f t="shared" si="365"/>
        <v>646.1764000000037</v>
      </c>
      <c r="AQ694" s="191">
        <f t="shared" si="388"/>
        <v>183.96319832606699</v>
      </c>
      <c r="AR694" s="191">
        <f t="shared" si="389"/>
        <v>-59.511768613085167</v>
      </c>
      <c r="AS694" s="250">
        <f t="shared" si="392"/>
        <v>0</v>
      </c>
      <c r="AT694" s="250">
        <f t="shared" si="393"/>
        <v>0</v>
      </c>
      <c r="AU694" s="250">
        <f t="shared" si="394"/>
        <v>1</v>
      </c>
      <c r="AV694" s="250">
        <f t="shared" si="395"/>
        <v>0</v>
      </c>
      <c r="AW694" s="250">
        <f t="shared" si="396"/>
        <v>0</v>
      </c>
      <c r="AX694" s="250">
        <f t="shared" si="397"/>
        <v>0</v>
      </c>
      <c r="AY694" s="89"/>
      <c r="AZ694" s="111"/>
      <c r="BA694" s="111"/>
      <c r="BB694" s="111"/>
      <c r="BC694" s="111"/>
      <c r="BD694" s="111"/>
      <c r="BE694" s="111"/>
      <c r="BF694" s="111"/>
      <c r="BG694" s="111"/>
      <c r="BH694" s="89"/>
      <c r="BI694" s="89"/>
      <c r="BJ694" s="89"/>
      <c r="BK694" s="89"/>
      <c r="BL694" s="89"/>
    </row>
    <row r="695" spans="1:64" x14ac:dyDescent="0.25">
      <c r="A695" s="86">
        <f t="shared" si="366"/>
        <v>694</v>
      </c>
      <c r="B695" s="113">
        <v>3.8932014866232267E-2</v>
      </c>
      <c r="C695" s="88"/>
      <c r="D695" s="88"/>
      <c r="E695" s="194">
        <f t="shared" si="369"/>
        <v>3.7548313828653777E-2</v>
      </c>
      <c r="F695" s="89">
        <f t="shared" si="382"/>
        <v>3.234153886221159E-4</v>
      </c>
      <c r="G695" s="113">
        <v>0.18598112064489916</v>
      </c>
      <c r="H695" s="88"/>
      <c r="I695" s="84">
        <f t="shared" si="370"/>
        <v>15759.703629173708</v>
      </c>
      <c r="J695" s="84">
        <f t="shared" si="371"/>
        <v>15881.441112643282</v>
      </c>
      <c r="K695" s="84">
        <f t="shared" si="372"/>
        <v>16003.178596112859</v>
      </c>
      <c r="L695" s="84">
        <f t="shared" si="373"/>
        <v>16124.916079582434</v>
      </c>
      <c r="M695" s="108">
        <f>IF(T695&lt;&gt;0,(((G695+1)*('Data Raw'!$N$1007-'Data Raw'!$N$1008)/2+'Data Raw'!$N$1008)*'Data Raw'!$M$1010+'Data Raw'!$M$1009)*AE695+AE695)</f>
        <v>16246.65356305201</v>
      </c>
      <c r="N695" s="84">
        <f t="shared" si="374"/>
        <v>16368.391046521587</v>
      </c>
      <c r="O695" s="84">
        <f t="shared" si="375"/>
        <v>16490.128529991161</v>
      </c>
      <c r="P695" s="84">
        <f t="shared" si="376"/>
        <v>16611.866013460738</v>
      </c>
      <c r="Q695" s="84">
        <f t="shared" si="377"/>
        <v>16733.603496930315</v>
      </c>
      <c r="R695" s="166" t="str">
        <f t="shared" si="383"/>
        <v/>
      </c>
      <c r="S695" s="109">
        <f>'Data Raw'!E737</f>
        <v>16138.81</v>
      </c>
      <c r="T695" s="109">
        <f>'Data Raw'!G737</f>
        <v>16503.099999999999</v>
      </c>
      <c r="U695" s="109">
        <f>'Data Raw'!D737</f>
        <v>16756.009999999998</v>
      </c>
      <c r="V695" s="166">
        <f t="shared" si="384"/>
        <v>1</v>
      </c>
      <c r="W695" s="89">
        <f t="shared" si="367"/>
        <v>-256.44643694798833</v>
      </c>
      <c r="X695" s="89">
        <f t="shared" si="368"/>
        <v>65764.775023318551</v>
      </c>
      <c r="Y695" s="89">
        <f t="shared" si="385"/>
        <v>245.37002150671663</v>
      </c>
      <c r="Z695" s="109">
        <f t="shared" si="378"/>
        <v>617.19999999999891</v>
      </c>
      <c r="AA695" s="89">
        <f t="shared" si="386"/>
        <v>370.16335795900841</v>
      </c>
      <c r="AB695" s="89">
        <f t="shared" si="387"/>
        <v>15903.288003357316</v>
      </c>
      <c r="AC695" s="89">
        <f t="shared" si="390"/>
        <v>16462.571996642684</v>
      </c>
      <c r="AD695" s="89" t="str">
        <f t="shared" si="391"/>
        <v/>
      </c>
      <c r="AE695" s="89">
        <f>'Data Raw'!C737</f>
        <v>16182.93</v>
      </c>
      <c r="AF695" s="89"/>
      <c r="AG695" s="89">
        <f t="shared" si="362"/>
        <v>320.16999999999825</v>
      </c>
      <c r="AH695" s="89">
        <f t="shared" si="363"/>
        <v>63.723563052009922</v>
      </c>
      <c r="AI695" s="109">
        <f t="shared" si="364"/>
        <v>1</v>
      </c>
      <c r="AJ695" s="109">
        <f t="shared" si="379"/>
        <v>50</v>
      </c>
      <c r="AK695" s="88"/>
      <c r="AL695" s="191">
        <f t="shared" si="380"/>
        <v>25.420000000000073</v>
      </c>
      <c r="AM695" s="191" t="str">
        <f t="shared" si="381"/>
        <v/>
      </c>
      <c r="AN695" s="88"/>
      <c r="AO695" s="191"/>
      <c r="AP695" s="191">
        <f t="shared" si="365"/>
        <v>102508.82889999889</v>
      </c>
      <c r="AQ695" s="191">
        <f t="shared" si="388"/>
        <v>199.09728740094823</v>
      </c>
      <c r="AR695" s="191">
        <f t="shared" si="389"/>
        <v>-46.272734105768393</v>
      </c>
      <c r="AS695" s="250">
        <f t="shared" si="392"/>
        <v>0</v>
      </c>
      <c r="AT695" s="250">
        <f t="shared" si="393"/>
        <v>0</v>
      </c>
      <c r="AU695" s="250">
        <f t="shared" si="394"/>
        <v>0</v>
      </c>
      <c r="AV695" s="250">
        <f t="shared" si="395"/>
        <v>0</v>
      </c>
      <c r="AW695" s="250">
        <f t="shared" si="396"/>
        <v>1</v>
      </c>
      <c r="AX695" s="250">
        <f t="shared" si="397"/>
        <v>0</v>
      </c>
      <c r="AY695" s="89"/>
      <c r="AZ695" s="111"/>
      <c r="BA695" s="111"/>
      <c r="BB695" s="111"/>
      <c r="BC695" s="111"/>
      <c r="BD695" s="111"/>
      <c r="BE695" s="111"/>
      <c r="BF695" s="111"/>
      <c r="BG695" s="111"/>
      <c r="BH695" s="89"/>
      <c r="BI695" s="89"/>
      <c r="BJ695" s="89"/>
      <c r="BK695" s="89"/>
      <c r="BL695" s="89"/>
    </row>
    <row r="696" spans="1:64" x14ac:dyDescent="0.25">
      <c r="A696" s="86">
        <f t="shared" si="366"/>
        <v>695</v>
      </c>
      <c r="B696" s="113">
        <v>1.0593074219264481E-2</v>
      </c>
      <c r="C696" s="88"/>
      <c r="D696" s="88"/>
      <c r="E696" s="194">
        <f t="shared" si="369"/>
        <v>-2.8338940646967785E-2</v>
      </c>
      <c r="F696" s="89">
        <f t="shared" si="382"/>
        <v>-3.7712069021764412E-3</v>
      </c>
      <c r="G696" s="113">
        <v>0.22514931866760846</v>
      </c>
      <c r="H696" s="88"/>
      <c r="I696" s="84">
        <f t="shared" si="370"/>
        <v>16115.904412220876</v>
      </c>
      <c r="J696" s="84">
        <f t="shared" si="371"/>
        <v>16238.589422974233</v>
      </c>
      <c r="K696" s="84">
        <f t="shared" si="372"/>
        <v>16361.274433727593</v>
      </c>
      <c r="L696" s="84">
        <f t="shared" si="373"/>
        <v>16483.959444480952</v>
      </c>
      <c r="M696" s="108">
        <f>IF(T696&lt;&gt;0,(((G696+1)*('Data Raw'!$N$1007-'Data Raw'!$N$1008)/2+'Data Raw'!$N$1008)*'Data Raw'!$M$1010+'Data Raw'!$M$1009)*AE696+AE696)</f>
        <v>16606.644455234309</v>
      </c>
      <c r="N696" s="84">
        <f t="shared" si="374"/>
        <v>16729.329465987666</v>
      </c>
      <c r="O696" s="84">
        <f t="shared" si="375"/>
        <v>16852.014476741027</v>
      </c>
      <c r="P696" s="84">
        <f t="shared" si="376"/>
        <v>16974.699487494385</v>
      </c>
      <c r="Q696" s="84">
        <f t="shared" si="377"/>
        <v>17097.384498247746</v>
      </c>
      <c r="R696" s="166" t="str">
        <f t="shared" si="383"/>
        <v/>
      </c>
      <c r="S696" s="109">
        <f>'Data Raw'!E738</f>
        <v>16424.79</v>
      </c>
      <c r="T696" s="109">
        <f>'Data Raw'!G738</f>
        <v>16742.95</v>
      </c>
      <c r="U696" s="109">
        <f>'Data Raw'!D738</f>
        <v>16742.95</v>
      </c>
      <c r="V696" s="166">
        <f t="shared" si="384"/>
        <v>1</v>
      </c>
      <c r="W696" s="89">
        <f t="shared" si="367"/>
        <v>-136.30554476569159</v>
      </c>
      <c r="X696" s="89">
        <f t="shared" si="368"/>
        <v>18579.201533871954</v>
      </c>
      <c r="Y696" s="89">
        <f t="shared" si="385"/>
        <v>232.93711176413242</v>
      </c>
      <c r="Z696" s="109">
        <f t="shared" si="378"/>
        <v>318.15999999999985</v>
      </c>
      <c r="AA696" s="89">
        <f t="shared" si="386"/>
        <v>362.73430682200717</v>
      </c>
      <c r="AB696" s="89">
        <f t="shared" si="387"/>
        <v>16175.201145734844</v>
      </c>
      <c r="AC696" s="89">
        <f t="shared" si="390"/>
        <v>16804.478854265159</v>
      </c>
      <c r="AD696" s="89">
        <f t="shared" si="391"/>
        <v>1</v>
      </c>
      <c r="AE696" s="89">
        <f>'Data Raw'!C738</f>
        <v>16489.84</v>
      </c>
      <c r="AF696" s="89"/>
      <c r="AG696" s="89">
        <f t="shared" si="362"/>
        <v>253.11000000000058</v>
      </c>
      <c r="AH696" s="89">
        <f t="shared" si="363"/>
        <v>116.80445523430899</v>
      </c>
      <c r="AI696" s="109">
        <f t="shared" si="364"/>
        <v>1</v>
      </c>
      <c r="AJ696" s="109">
        <f t="shared" si="379"/>
        <v>50</v>
      </c>
      <c r="AK696" s="88"/>
      <c r="AL696" s="191">
        <f t="shared" si="380"/>
        <v>320.16999999999825</v>
      </c>
      <c r="AM696" s="191" t="str">
        <f t="shared" si="381"/>
        <v/>
      </c>
      <c r="AN696" s="88"/>
      <c r="AO696" s="191"/>
      <c r="AP696" s="191">
        <f t="shared" si="365"/>
        <v>64064.672100000294</v>
      </c>
      <c r="AQ696" s="191">
        <f t="shared" si="388"/>
        <v>205.09869991195404</v>
      </c>
      <c r="AR696" s="191">
        <f t="shared" si="389"/>
        <v>-27.838411852178382</v>
      </c>
      <c r="AS696" s="250">
        <f t="shared" si="392"/>
        <v>0</v>
      </c>
      <c r="AT696" s="250">
        <f t="shared" si="393"/>
        <v>0</v>
      </c>
      <c r="AU696" s="250">
        <f t="shared" si="394"/>
        <v>0</v>
      </c>
      <c r="AV696" s="250">
        <f t="shared" si="395"/>
        <v>1</v>
      </c>
      <c r="AW696" s="250">
        <f t="shared" si="396"/>
        <v>0</v>
      </c>
      <c r="AX696" s="250">
        <f t="shared" si="397"/>
        <v>0</v>
      </c>
      <c r="AY696" s="89"/>
      <c r="AZ696" s="111"/>
      <c r="BA696" s="111"/>
      <c r="BB696" s="111"/>
      <c r="BC696" s="111"/>
      <c r="BD696" s="111"/>
      <c r="BE696" s="111"/>
      <c r="BF696" s="111"/>
      <c r="BG696" s="111"/>
      <c r="BH696" s="89"/>
      <c r="BI696" s="89"/>
      <c r="BJ696" s="89"/>
      <c r="BK696" s="89"/>
      <c r="BL696" s="89"/>
    </row>
    <row r="697" spans="1:64" x14ac:dyDescent="0.25">
      <c r="A697" s="86">
        <f t="shared" si="366"/>
        <v>696</v>
      </c>
      <c r="B697" s="113">
        <v>3.1500311073886333E-3</v>
      </c>
      <c r="C697" s="88"/>
      <c r="D697" s="88"/>
      <c r="E697" s="194">
        <f t="shared" si="369"/>
        <v>-7.443043111875847E-3</v>
      </c>
      <c r="F697" s="89">
        <f t="shared" si="382"/>
        <v>-4.2957549321334986E-3</v>
      </c>
      <c r="G697" s="113">
        <v>0.24629202114604531</v>
      </c>
      <c r="H697" s="88"/>
      <c r="I697" s="84">
        <f t="shared" si="370"/>
        <v>16335.058087858944</v>
      </c>
      <c r="J697" s="84">
        <f t="shared" si="371"/>
        <v>16451.52664374101</v>
      </c>
      <c r="K697" s="84">
        <f t="shared" si="372"/>
        <v>16567.995199623077</v>
      </c>
      <c r="L697" s="84">
        <f t="shared" si="373"/>
        <v>16684.463755505141</v>
      </c>
      <c r="M697" s="108">
        <f>IF(T697&lt;&gt;0,(((G697+1)*('Data Raw'!$N$1007-'Data Raw'!$N$1008)/2+'Data Raw'!$N$1008)*'Data Raw'!$M$1010+'Data Raw'!$M$1009)*AE697+AE697)</f>
        <v>16800.932311387209</v>
      </c>
      <c r="N697" s="84">
        <f t="shared" si="374"/>
        <v>16917.400867269276</v>
      </c>
      <c r="O697" s="84">
        <f t="shared" si="375"/>
        <v>17033.86942315134</v>
      </c>
      <c r="P697" s="84">
        <f t="shared" si="376"/>
        <v>17150.337979033407</v>
      </c>
      <c r="Q697" s="84">
        <f t="shared" si="377"/>
        <v>17266.806534915471</v>
      </c>
      <c r="R697" s="166" t="str">
        <f t="shared" si="383"/>
        <v/>
      </c>
      <c r="S697" s="109">
        <f>'Data Raw'!E739</f>
        <v>16654.68</v>
      </c>
      <c r="T697" s="109">
        <f>'Data Raw'!G739</f>
        <v>16725.86</v>
      </c>
      <c r="U697" s="109">
        <f>'Data Raw'!D739</f>
        <v>16895.82</v>
      </c>
      <c r="V697" s="166">
        <f t="shared" si="384"/>
        <v>1</v>
      </c>
      <c r="W697" s="89">
        <f t="shared" si="367"/>
        <v>75.072311387208174</v>
      </c>
      <c r="X697" s="89">
        <f t="shared" si="368"/>
        <v>5635.8519370179465</v>
      </c>
      <c r="Y697" s="89">
        <f t="shared" si="385"/>
        <v>217.51651502459481</v>
      </c>
      <c r="Z697" s="109">
        <f t="shared" si="378"/>
        <v>241.13999999999942</v>
      </c>
      <c r="AA697" s="89">
        <f t="shared" si="386"/>
        <v>345.36369156172037</v>
      </c>
      <c r="AB697" s="89">
        <f t="shared" si="387"/>
        <v>16346.355839201295</v>
      </c>
      <c r="AC697" s="89">
        <f t="shared" si="390"/>
        <v>16963.004160798708</v>
      </c>
      <c r="AD697" s="89">
        <f t="shared" si="391"/>
        <v>1</v>
      </c>
      <c r="AE697" s="89">
        <f>'Data Raw'!C739</f>
        <v>16654.68</v>
      </c>
      <c r="AF697" s="89"/>
      <c r="AG697" s="89">
        <f t="shared" si="362"/>
        <v>71.180000000000291</v>
      </c>
      <c r="AH697" s="89">
        <f t="shared" si="363"/>
        <v>146.25231138720847</v>
      </c>
      <c r="AI697" s="109">
        <f t="shared" si="364"/>
        <v>1</v>
      </c>
      <c r="AJ697" s="109">
        <f t="shared" si="379"/>
        <v>50</v>
      </c>
      <c r="AK697" s="88"/>
      <c r="AL697" s="191">
        <f t="shared" si="380"/>
        <v>253.11000000000058</v>
      </c>
      <c r="AM697" s="191" t="str">
        <f t="shared" si="381"/>
        <v/>
      </c>
      <c r="AN697" s="88"/>
      <c r="AO697" s="191"/>
      <c r="AP697" s="191">
        <f t="shared" si="365"/>
        <v>5066.5924000000414</v>
      </c>
      <c r="AQ697" s="191">
        <f t="shared" si="388"/>
        <v>190.2188443661814</v>
      </c>
      <c r="AR697" s="191">
        <f t="shared" si="389"/>
        <v>-27.297670658413409</v>
      </c>
      <c r="AS697" s="250">
        <f t="shared" si="392"/>
        <v>0</v>
      </c>
      <c r="AT697" s="250">
        <f t="shared" si="393"/>
        <v>0</v>
      </c>
      <c r="AU697" s="250">
        <f t="shared" si="394"/>
        <v>1</v>
      </c>
      <c r="AV697" s="250">
        <f t="shared" si="395"/>
        <v>0</v>
      </c>
      <c r="AW697" s="250">
        <f t="shared" si="396"/>
        <v>0</v>
      </c>
      <c r="AX697" s="250">
        <f t="shared" si="397"/>
        <v>0</v>
      </c>
      <c r="AY697" s="89"/>
      <c r="AZ697" s="111"/>
      <c r="BA697" s="111"/>
      <c r="BB697" s="111"/>
      <c r="BC697" s="111"/>
      <c r="BD697" s="111"/>
      <c r="BE697" s="111"/>
      <c r="BF697" s="111"/>
      <c r="BG697" s="111"/>
      <c r="BH697" s="89"/>
      <c r="BI697" s="89"/>
      <c r="BJ697" s="89"/>
      <c r="BK697" s="89"/>
      <c r="BL697" s="89"/>
    </row>
    <row r="698" spans="1:64" x14ac:dyDescent="0.25">
      <c r="A698" s="86">
        <f t="shared" si="366"/>
        <v>697</v>
      </c>
      <c r="B698" s="113">
        <v>1.832475752330906E-2</v>
      </c>
      <c r="C698" s="88"/>
      <c r="D698" s="88"/>
      <c r="E698" s="194">
        <f t="shared" si="369"/>
        <v>1.5174726415920426E-2</v>
      </c>
      <c r="F698" s="89">
        <f t="shared" si="382"/>
        <v>-1.5142575966972239E-3</v>
      </c>
      <c r="G698" s="113">
        <v>0.23484360549753089</v>
      </c>
      <c r="H698" s="88"/>
      <c r="I698" s="84">
        <f t="shared" si="370"/>
        <v>16381.104079142504</v>
      </c>
      <c r="J698" s="84">
        <f t="shared" si="371"/>
        <v>16489.862336654802</v>
      </c>
      <c r="K698" s="84">
        <f t="shared" si="372"/>
        <v>16598.6205941671</v>
      </c>
      <c r="L698" s="84">
        <f t="shared" si="373"/>
        <v>16707.378851679397</v>
      </c>
      <c r="M698" s="108">
        <f>IF(T698&lt;&gt;0,(((G698+1)*('Data Raw'!$N$1007-'Data Raw'!$N$1008)/2+'Data Raw'!$N$1008)*'Data Raw'!$M$1010+'Data Raw'!$M$1009)*AE698+AE698)</f>
        <v>16816.137109191695</v>
      </c>
      <c r="N698" s="84">
        <f t="shared" si="374"/>
        <v>16924.895366703993</v>
      </c>
      <c r="O698" s="84">
        <f t="shared" si="375"/>
        <v>17033.653624216291</v>
      </c>
      <c r="P698" s="84">
        <f t="shared" si="376"/>
        <v>17142.411881728589</v>
      </c>
      <c r="Q698" s="84">
        <f t="shared" si="377"/>
        <v>17251.170139240887</v>
      </c>
      <c r="R698" s="166" t="str">
        <f t="shared" si="383"/>
        <v/>
      </c>
      <c r="S698" s="109">
        <f>'Data Raw'!E740</f>
        <v>16590.71</v>
      </c>
      <c r="T698" s="109">
        <f>'Data Raw'!G740</f>
        <v>16634.740000000002</v>
      </c>
      <c r="U698" s="109">
        <f>'Data Raw'!D740</f>
        <v>16777.41</v>
      </c>
      <c r="V698" s="166" t="str">
        <f t="shared" si="384"/>
        <v/>
      </c>
      <c r="W698" s="89">
        <f t="shared" si="367"/>
        <v>181.39710919169374</v>
      </c>
      <c r="X698" s="89">
        <f t="shared" si="368"/>
        <v>32904.911223103263</v>
      </c>
      <c r="Y698" s="89">
        <f t="shared" si="385"/>
        <v>212.73239966606334</v>
      </c>
      <c r="Z698" s="109">
        <f t="shared" si="378"/>
        <v>186.70000000000073</v>
      </c>
      <c r="AA698" s="89">
        <f t="shared" si="386"/>
        <v>322.69744991004615</v>
      </c>
      <c r="AB698" s="89">
        <f t="shared" si="387"/>
        <v>16391.400862172537</v>
      </c>
      <c r="AC698" s="89">
        <f t="shared" si="390"/>
        <v>16978.519137827461</v>
      </c>
      <c r="AD698" s="89">
        <f t="shared" si="391"/>
        <v>1</v>
      </c>
      <c r="AE698" s="89">
        <f>'Data Raw'!C740</f>
        <v>16684.96</v>
      </c>
      <c r="AF698" s="89"/>
      <c r="AG698" s="89">
        <f t="shared" si="362"/>
        <v>-50.219999999997526</v>
      </c>
      <c r="AH698" s="89">
        <f t="shared" si="363"/>
        <v>131.17710919169622</v>
      </c>
      <c r="AI698" s="109">
        <f t="shared" si="364"/>
        <v>1</v>
      </c>
      <c r="AJ698" s="109">
        <f t="shared" si="379"/>
        <v>50</v>
      </c>
      <c r="AK698" s="88"/>
      <c r="AL698" s="191" t="str">
        <f t="shared" si="380"/>
        <v/>
      </c>
      <c r="AM698" s="191">
        <f t="shared" si="381"/>
        <v>-50.219999999997526</v>
      </c>
      <c r="AN698" s="88"/>
      <c r="AO698" s="191"/>
      <c r="AP698" s="191">
        <f t="shared" si="365"/>
        <v>2522.0483999997514</v>
      </c>
      <c r="AQ698" s="191">
        <f t="shared" si="388"/>
        <v>174.6634172143832</v>
      </c>
      <c r="AR698" s="191">
        <f t="shared" si="389"/>
        <v>-38.068982451680142</v>
      </c>
      <c r="AS698" s="250">
        <f t="shared" si="392"/>
        <v>0</v>
      </c>
      <c r="AT698" s="250">
        <f t="shared" si="393"/>
        <v>0</v>
      </c>
      <c r="AU698" s="250">
        <f t="shared" si="394"/>
        <v>1</v>
      </c>
      <c r="AV698" s="250">
        <f t="shared" si="395"/>
        <v>0</v>
      </c>
      <c r="AW698" s="250">
        <f t="shared" si="396"/>
        <v>0</v>
      </c>
      <c r="AX698" s="250">
        <f t="shared" si="397"/>
        <v>0</v>
      </c>
      <c r="AY698" s="89"/>
      <c r="AZ698" s="111"/>
      <c r="BA698" s="111"/>
      <c r="BB698" s="111"/>
      <c r="BC698" s="111"/>
      <c r="BD698" s="111"/>
      <c r="BE698" s="111"/>
      <c r="BF698" s="111"/>
      <c r="BG698" s="111"/>
      <c r="BH698" s="89"/>
      <c r="BI698" s="89"/>
      <c r="BJ698" s="89"/>
      <c r="BK698" s="89"/>
      <c r="BL698" s="89"/>
    </row>
    <row r="699" spans="1:64" x14ac:dyDescent="0.25">
      <c r="A699" s="86">
        <f t="shared" si="366"/>
        <v>698</v>
      </c>
      <c r="B699" s="113">
        <v>1.4189407805501836E-3</v>
      </c>
      <c r="C699" s="88"/>
      <c r="D699" s="88"/>
      <c r="E699" s="194">
        <f t="shared" si="369"/>
        <v>-1.6905816742758876E-2</v>
      </c>
      <c r="F699" s="89">
        <f t="shared" si="382"/>
        <v>-3.7130517604203172E-3</v>
      </c>
      <c r="G699" s="113">
        <v>0.20787304616166136</v>
      </c>
      <c r="H699" s="88"/>
      <c r="I699" s="84">
        <f t="shared" si="370"/>
        <v>16314.977203890339</v>
      </c>
      <c r="J699" s="84">
        <f t="shared" si="371"/>
        <v>16421.343403723371</v>
      </c>
      <c r="K699" s="84">
        <f t="shared" si="372"/>
        <v>16527.709603556403</v>
      </c>
      <c r="L699" s="84">
        <f t="shared" si="373"/>
        <v>16634.075803389434</v>
      </c>
      <c r="M699" s="108">
        <f>IF(T699&lt;&gt;0,(((G699+1)*('Data Raw'!$N$1007-'Data Raw'!$N$1008)/2+'Data Raw'!$N$1008)*'Data Raw'!$M$1010+'Data Raw'!$M$1009)*AE699+AE699)</f>
        <v>16740.442003222466</v>
      </c>
      <c r="N699" s="84">
        <f t="shared" si="374"/>
        <v>16846.808203055498</v>
      </c>
      <c r="O699" s="84">
        <f t="shared" si="375"/>
        <v>16953.17440288853</v>
      </c>
      <c r="P699" s="84">
        <f t="shared" si="376"/>
        <v>17059.540602721561</v>
      </c>
      <c r="Q699" s="84">
        <f t="shared" si="377"/>
        <v>17165.906802554593</v>
      </c>
      <c r="R699" s="166" t="str">
        <f t="shared" si="383"/>
        <v/>
      </c>
      <c r="S699" s="109">
        <f>'Data Raw'!E741</f>
        <v>16453.5</v>
      </c>
      <c r="T699" s="109">
        <f>'Data Raw'!G741</f>
        <v>16790.8</v>
      </c>
      <c r="U699" s="109">
        <f>'Data Raw'!D741</f>
        <v>16828.669999999998</v>
      </c>
      <c r="V699" s="166">
        <f t="shared" si="384"/>
        <v>1</v>
      </c>
      <c r="W699" s="89">
        <f t="shared" si="367"/>
        <v>-50.357996777533117</v>
      </c>
      <c r="X699" s="89">
        <f t="shared" si="368"/>
        <v>2535.9278394460357</v>
      </c>
      <c r="Y699" s="89">
        <f t="shared" si="385"/>
        <v>197.86949921802221</v>
      </c>
      <c r="Z699" s="109">
        <f t="shared" si="378"/>
        <v>375.16999999999825</v>
      </c>
      <c r="AA699" s="89">
        <f t="shared" si="386"/>
        <v>330.19352849432505</v>
      </c>
      <c r="AB699" s="89">
        <f t="shared" si="387"/>
        <v>16371.337167576461</v>
      </c>
      <c r="AC699" s="89">
        <f t="shared" si="390"/>
        <v>16919.922832423541</v>
      </c>
      <c r="AD699" s="89">
        <f t="shared" si="391"/>
        <v>1</v>
      </c>
      <c r="AE699" s="89">
        <f>'Data Raw'!C741</f>
        <v>16645.63</v>
      </c>
      <c r="AF699" s="89"/>
      <c r="AG699" s="89">
        <f t="shared" si="362"/>
        <v>145.16999999999825</v>
      </c>
      <c r="AH699" s="89">
        <f t="shared" si="363"/>
        <v>94.812003222465137</v>
      </c>
      <c r="AI699" s="109">
        <f t="shared" si="364"/>
        <v>1</v>
      </c>
      <c r="AJ699" s="109">
        <f t="shared" si="379"/>
        <v>50</v>
      </c>
      <c r="AK699" s="88"/>
      <c r="AL699" s="191">
        <f t="shared" si="380"/>
        <v>50.219999999997526</v>
      </c>
      <c r="AM699" s="191" t="str">
        <f t="shared" si="381"/>
        <v/>
      </c>
      <c r="AN699" s="88"/>
      <c r="AO699" s="191"/>
      <c r="AP699" s="191">
        <f t="shared" si="365"/>
        <v>21074.328899999495</v>
      </c>
      <c r="AQ699" s="191">
        <f t="shared" si="388"/>
        <v>171.38637085722931</v>
      </c>
      <c r="AR699" s="191">
        <f t="shared" si="389"/>
        <v>-26.483128360792904</v>
      </c>
      <c r="AS699" s="250">
        <f t="shared" si="392"/>
        <v>0</v>
      </c>
      <c r="AT699" s="250">
        <f t="shared" si="393"/>
        <v>0</v>
      </c>
      <c r="AU699" s="250">
        <f t="shared" si="394"/>
        <v>0</v>
      </c>
      <c r="AV699" s="250">
        <f t="shared" si="395"/>
        <v>1</v>
      </c>
      <c r="AW699" s="250">
        <f t="shared" si="396"/>
        <v>0</v>
      </c>
      <c r="AX699" s="250">
        <f t="shared" si="397"/>
        <v>0</v>
      </c>
      <c r="AY699" s="89"/>
      <c r="AZ699" s="111"/>
      <c r="BA699" s="111"/>
      <c r="BB699" s="111"/>
      <c r="BC699" s="111"/>
      <c r="BD699" s="111"/>
      <c r="BE699" s="111"/>
      <c r="BF699" s="111"/>
      <c r="BG699" s="111"/>
      <c r="BH699" s="89"/>
      <c r="BI699" s="89"/>
      <c r="BJ699" s="89"/>
      <c r="BK699" s="89"/>
      <c r="BL699" s="89"/>
    </row>
    <row r="700" spans="1:64" x14ac:dyDescent="0.25">
      <c r="A700" s="86">
        <f t="shared" si="366"/>
        <v>699</v>
      </c>
      <c r="B700" s="113">
        <v>8.8730528698559435E-2</v>
      </c>
      <c r="C700" s="88"/>
      <c r="D700" s="88"/>
      <c r="E700" s="194">
        <f t="shared" si="369"/>
        <v>8.7311587918009248E-2</v>
      </c>
      <c r="F700" s="89">
        <f t="shared" si="382"/>
        <v>9.290468193641049E-3</v>
      </c>
      <c r="G700" s="113">
        <v>0.21532460146760835</v>
      </c>
      <c r="H700" s="88"/>
      <c r="I700" s="84">
        <f t="shared" si="370"/>
        <v>16543.827914802456</v>
      </c>
      <c r="J700" s="84">
        <f t="shared" si="371"/>
        <v>16642.762664411464</v>
      </c>
      <c r="K700" s="84">
        <f t="shared" si="372"/>
        <v>16741.697414020477</v>
      </c>
      <c r="L700" s="84">
        <f t="shared" si="373"/>
        <v>16840.632163629485</v>
      </c>
      <c r="M700" s="108">
        <f>IF(T700&lt;&gt;0,(((G700+1)*('Data Raw'!$N$1007-'Data Raw'!$N$1008)/2+'Data Raw'!$N$1008)*'Data Raw'!$M$1010+'Data Raw'!$M$1009)*AE700+AE700)</f>
        <v>16939.566913238497</v>
      </c>
      <c r="N700" s="84">
        <f t="shared" si="374"/>
        <v>17038.50166284751</v>
      </c>
      <c r="O700" s="84">
        <f t="shared" si="375"/>
        <v>17137.436412456518</v>
      </c>
      <c r="P700" s="84">
        <f t="shared" si="376"/>
        <v>17236.37116206553</v>
      </c>
      <c r="Q700" s="84">
        <f t="shared" si="377"/>
        <v>17335.305911674539</v>
      </c>
      <c r="R700" s="166" t="str">
        <f t="shared" si="383"/>
        <v/>
      </c>
      <c r="S700" s="109">
        <f>'Data Raw'!E742</f>
        <v>16517.84</v>
      </c>
      <c r="T700" s="109">
        <f>'Data Raw'!G742</f>
        <v>16536.849999999999</v>
      </c>
      <c r="U700" s="109">
        <f>'Data Raw'!D742</f>
        <v>16844.330000000002</v>
      </c>
      <c r="V700" s="166" t="str">
        <f t="shared" si="384"/>
        <v/>
      </c>
      <c r="W700" s="89">
        <f t="shared" si="367"/>
        <v>402.71691323849882</v>
      </c>
      <c r="X700" s="89">
        <f t="shared" si="368"/>
        <v>162180.91220834458</v>
      </c>
      <c r="Y700" s="89">
        <f t="shared" si="385"/>
        <v>238.17608868023015</v>
      </c>
      <c r="Z700" s="109">
        <f t="shared" si="378"/>
        <v>326.4900000000016</v>
      </c>
      <c r="AA700" s="89">
        <f t="shared" si="386"/>
        <v>329.66445299513595</v>
      </c>
      <c r="AB700" s="89">
        <f t="shared" si="387"/>
        <v>16552.945500779824</v>
      </c>
      <c r="AC700" s="89">
        <f t="shared" si="390"/>
        <v>17114.274499220177</v>
      </c>
      <c r="AD700" s="89" t="str">
        <f t="shared" si="391"/>
        <v/>
      </c>
      <c r="AE700" s="89">
        <f>'Data Raw'!C742</f>
        <v>16833.61</v>
      </c>
      <c r="AF700" s="89"/>
      <c r="AG700" s="89">
        <f t="shared" si="362"/>
        <v>-296.76000000000204</v>
      </c>
      <c r="AH700" s="89">
        <f t="shared" si="363"/>
        <v>105.95691323849678</v>
      </c>
      <c r="AI700" s="109">
        <f t="shared" si="364"/>
        <v>1</v>
      </c>
      <c r="AJ700" s="109">
        <f t="shared" si="379"/>
        <v>49.467374804505553</v>
      </c>
      <c r="AK700" s="88"/>
      <c r="AL700" s="191" t="str">
        <f t="shared" si="380"/>
        <v/>
      </c>
      <c r="AM700" s="191">
        <f t="shared" si="381"/>
        <v>-296.76000000000204</v>
      </c>
      <c r="AN700" s="88"/>
      <c r="AO700" s="191"/>
      <c r="AP700" s="191">
        <f t="shared" si="365"/>
        <v>88066.49760000121</v>
      </c>
      <c r="AQ700" s="191">
        <f t="shared" si="388"/>
        <v>185.31677409531517</v>
      </c>
      <c r="AR700" s="191">
        <f t="shared" si="389"/>
        <v>-52.859314584914983</v>
      </c>
      <c r="AS700" s="250">
        <f t="shared" si="392"/>
        <v>0</v>
      </c>
      <c r="AT700" s="250">
        <f t="shared" si="393"/>
        <v>0</v>
      </c>
      <c r="AU700" s="250">
        <f t="shared" si="394"/>
        <v>0</v>
      </c>
      <c r="AV700" s="250">
        <f t="shared" si="395"/>
        <v>0</v>
      </c>
      <c r="AW700" s="250">
        <f t="shared" si="396"/>
        <v>0</v>
      </c>
      <c r="AX700" s="250">
        <f t="shared" si="397"/>
        <v>0</v>
      </c>
      <c r="AY700" s="89"/>
      <c r="AZ700" s="111"/>
      <c r="BA700" s="111"/>
      <c r="BB700" s="111"/>
      <c r="BC700" s="111"/>
      <c r="BD700" s="111"/>
      <c r="BE700" s="111"/>
      <c r="BF700" s="111"/>
      <c r="BG700" s="111"/>
      <c r="BH700" s="89"/>
      <c r="BI700" s="89"/>
      <c r="BJ700" s="89"/>
      <c r="BK700" s="89"/>
      <c r="BL700" s="89"/>
    </row>
    <row r="701" spans="1:64" x14ac:dyDescent="0.25">
      <c r="A701" s="86">
        <f t="shared" si="366"/>
        <v>700</v>
      </c>
      <c r="B701" s="113">
        <v>1.8785989327309181E-3</v>
      </c>
      <c r="C701" s="88"/>
      <c r="D701" s="88"/>
      <c r="E701" s="194">
        <f t="shared" si="369"/>
        <v>-8.685192976582852E-2</v>
      </c>
      <c r="F701" s="89">
        <f t="shared" si="382"/>
        <v>-4.4441600862831759E-3</v>
      </c>
      <c r="G701" s="113">
        <v>0.15565470474845614</v>
      </c>
      <c r="H701" s="88"/>
      <c r="I701" s="84">
        <f t="shared" si="370"/>
        <v>15977.896609846692</v>
      </c>
      <c r="J701" s="84">
        <f t="shared" si="371"/>
        <v>16096.984654186805</v>
      </c>
      <c r="K701" s="84">
        <f t="shared" si="372"/>
        <v>16216.072698526921</v>
      </c>
      <c r="L701" s="84">
        <f t="shared" si="373"/>
        <v>16335.160742867036</v>
      </c>
      <c r="M701" s="108">
        <f>IF(T701&lt;&gt;0,(((G701+1)*('Data Raw'!$N$1007-'Data Raw'!$N$1008)/2+'Data Raw'!$N$1008)*'Data Raw'!$M$1010+'Data Raw'!$M$1009)*AE701+AE701)</f>
        <v>16454.248787207151</v>
      </c>
      <c r="N701" s="84">
        <f t="shared" si="374"/>
        <v>16573.336831547265</v>
      </c>
      <c r="O701" s="84">
        <f t="shared" si="375"/>
        <v>16692.42487588738</v>
      </c>
      <c r="P701" s="84">
        <f t="shared" si="376"/>
        <v>16811.512920227495</v>
      </c>
      <c r="Q701" s="84">
        <f t="shared" si="377"/>
        <v>16930.600964567609</v>
      </c>
      <c r="R701" s="166" t="str">
        <f t="shared" si="383"/>
        <v/>
      </c>
      <c r="S701" s="109">
        <f>'Data Raw'!E743</f>
        <v>16429.57</v>
      </c>
      <c r="T701" s="109">
        <f>'Data Raw'!G743</f>
        <v>16511.439999999999</v>
      </c>
      <c r="U701" s="109">
        <f>'Data Raw'!D743</f>
        <v>16695.36</v>
      </c>
      <c r="V701" s="166">
        <f t="shared" si="384"/>
        <v>1</v>
      </c>
      <c r="W701" s="89">
        <f t="shared" si="367"/>
        <v>-57.191212792848091</v>
      </c>
      <c r="X701" s="89">
        <f t="shared" si="368"/>
        <v>3270.834820716831</v>
      </c>
      <c r="Y701" s="89">
        <f t="shared" si="385"/>
        <v>221.56518877386662</v>
      </c>
      <c r="Z701" s="109">
        <f t="shared" si="378"/>
        <v>265.79000000000087</v>
      </c>
      <c r="AA701" s="89">
        <f t="shared" si="386"/>
        <v>320.53953113868806</v>
      </c>
      <c r="AB701" s="89">
        <f t="shared" si="387"/>
        <v>16149.355214954134</v>
      </c>
      <c r="AC701" s="89">
        <f t="shared" si="390"/>
        <v>16709.784785045864</v>
      </c>
      <c r="AD701" s="89">
        <f t="shared" si="391"/>
        <v>1</v>
      </c>
      <c r="AE701" s="89">
        <f>'Data Raw'!C743</f>
        <v>16429.57</v>
      </c>
      <c r="AF701" s="89"/>
      <c r="AG701" s="89">
        <f t="shared" si="362"/>
        <v>81.869999999998981</v>
      </c>
      <c r="AH701" s="89">
        <f t="shared" si="363"/>
        <v>24.67878720715089</v>
      </c>
      <c r="AI701" s="109">
        <f t="shared" si="364"/>
        <v>1</v>
      </c>
      <c r="AJ701" s="109">
        <f t="shared" si="379"/>
        <v>50</v>
      </c>
      <c r="AK701" s="88"/>
      <c r="AL701" s="191">
        <f t="shared" si="380"/>
        <v>296.76000000000204</v>
      </c>
      <c r="AM701" s="191" t="str">
        <f t="shared" si="381"/>
        <v/>
      </c>
      <c r="AN701" s="88"/>
      <c r="AO701" s="191"/>
      <c r="AP701" s="191">
        <f t="shared" si="365"/>
        <v>6702.6968999998335</v>
      </c>
      <c r="AQ701" s="191">
        <f t="shared" si="388"/>
        <v>173.82268808472449</v>
      </c>
      <c r="AR701" s="191">
        <f t="shared" si="389"/>
        <v>-47.742500689142133</v>
      </c>
      <c r="AS701" s="250">
        <f t="shared" si="392"/>
        <v>0</v>
      </c>
      <c r="AT701" s="250">
        <f t="shared" si="393"/>
        <v>0</v>
      </c>
      <c r="AU701" s="250">
        <f t="shared" si="394"/>
        <v>0</v>
      </c>
      <c r="AV701" s="250">
        <f t="shared" si="395"/>
        <v>1</v>
      </c>
      <c r="AW701" s="250">
        <f t="shared" si="396"/>
        <v>0</v>
      </c>
      <c r="AX701" s="250">
        <f t="shared" si="397"/>
        <v>0</v>
      </c>
      <c r="AY701" s="89"/>
      <c r="AZ701" s="111"/>
      <c r="BA701" s="111"/>
      <c r="BB701" s="111"/>
      <c r="BC701" s="111"/>
      <c r="BD701" s="111"/>
      <c r="BE701" s="111"/>
      <c r="BF701" s="111"/>
      <c r="BG701" s="111"/>
      <c r="BH701" s="89"/>
      <c r="BI701" s="89"/>
      <c r="BJ701" s="89"/>
      <c r="BK701" s="89"/>
      <c r="BL701" s="89"/>
    </row>
    <row r="702" spans="1:64" x14ac:dyDescent="0.25">
      <c r="A702" s="86">
        <f t="shared" si="366"/>
        <v>701</v>
      </c>
      <c r="B702" s="113">
        <v>1.5280075512864821E-2</v>
      </c>
      <c r="C702" s="88"/>
      <c r="D702" s="88"/>
      <c r="E702" s="194">
        <f t="shared" si="369"/>
        <v>1.3401476580133902E-2</v>
      </c>
      <c r="F702" s="89">
        <f t="shared" si="382"/>
        <v>-1.8947834196521649E-3</v>
      </c>
      <c r="G702" s="113">
        <v>0.16416685092215003</v>
      </c>
      <c r="H702" s="88"/>
      <c r="I702" s="84">
        <f t="shared" si="370"/>
        <v>15983.58571679972</v>
      </c>
      <c r="J702" s="84">
        <f t="shared" si="371"/>
        <v>16094.368311186652</v>
      </c>
      <c r="K702" s="84">
        <f t="shared" si="372"/>
        <v>16205.150905573586</v>
      </c>
      <c r="L702" s="84">
        <f t="shared" si="373"/>
        <v>16315.933499960518</v>
      </c>
      <c r="M702" s="108">
        <f>IF(T702&lt;&gt;0,(((G702+1)*('Data Raw'!$N$1007-'Data Raw'!$N$1008)/2+'Data Raw'!$N$1008)*'Data Raw'!$M$1010+'Data Raw'!$M$1009)*AE702+AE702)</f>
        <v>16426.716094347452</v>
      </c>
      <c r="N702" s="84">
        <f t="shared" si="374"/>
        <v>16537.498688734384</v>
      </c>
      <c r="O702" s="84">
        <f t="shared" si="375"/>
        <v>16648.28128312132</v>
      </c>
      <c r="P702" s="84">
        <f t="shared" si="376"/>
        <v>16759.063877508252</v>
      </c>
      <c r="Q702" s="84">
        <f t="shared" si="377"/>
        <v>16869.846471895187</v>
      </c>
      <c r="R702" s="166" t="str">
        <f t="shared" si="383"/>
        <v/>
      </c>
      <c r="S702" s="109">
        <f>'Data Raw'!E744</f>
        <v>16321.12</v>
      </c>
      <c r="T702" s="109">
        <f>'Data Raw'!G744</f>
        <v>16589.439999999999</v>
      </c>
      <c r="U702" s="109">
        <f>'Data Raw'!D744</f>
        <v>16651.669999999998</v>
      </c>
      <c r="V702" s="166">
        <f t="shared" si="384"/>
        <v>1</v>
      </c>
      <c r="W702" s="89">
        <f t="shared" si="367"/>
        <v>-162.72390565254682</v>
      </c>
      <c r="X702" s="89">
        <f t="shared" si="368"/>
        <v>26479.069470818959</v>
      </c>
      <c r="Y702" s="89">
        <f t="shared" si="385"/>
        <v>214.15143731521721</v>
      </c>
      <c r="Z702" s="109">
        <f t="shared" si="378"/>
        <v>330.54999999999745</v>
      </c>
      <c r="AA702" s="89">
        <f t="shared" si="386"/>
        <v>321.96959811887507</v>
      </c>
      <c r="AB702" s="89">
        <f t="shared" si="387"/>
        <v>16118.431398532115</v>
      </c>
      <c r="AC702" s="89">
        <f t="shared" si="390"/>
        <v>16663.348601467886</v>
      </c>
      <c r="AD702" s="89">
        <f t="shared" si="391"/>
        <v>1</v>
      </c>
      <c r="AE702" s="89">
        <f>'Data Raw'!C744</f>
        <v>16390.89</v>
      </c>
      <c r="AF702" s="89"/>
      <c r="AG702" s="89">
        <f t="shared" si="362"/>
        <v>198.54999999999927</v>
      </c>
      <c r="AH702" s="89">
        <f t="shared" si="363"/>
        <v>35.826094347452454</v>
      </c>
      <c r="AI702" s="109">
        <f t="shared" si="364"/>
        <v>1</v>
      </c>
      <c r="AJ702" s="109">
        <f t="shared" si="379"/>
        <v>50</v>
      </c>
      <c r="AK702" s="88"/>
      <c r="AL702" s="191">
        <f t="shared" si="380"/>
        <v>81.869999999998981</v>
      </c>
      <c r="AM702" s="191" t="str">
        <f t="shared" si="381"/>
        <v/>
      </c>
      <c r="AN702" s="88"/>
      <c r="AO702" s="191"/>
      <c r="AP702" s="191">
        <f t="shared" si="365"/>
        <v>39422.10249999971</v>
      </c>
      <c r="AQ702" s="191">
        <f t="shared" si="388"/>
        <v>176.57016718642171</v>
      </c>
      <c r="AR702" s="191">
        <f t="shared" si="389"/>
        <v>-37.581270128795495</v>
      </c>
      <c r="AS702" s="250">
        <f t="shared" si="392"/>
        <v>0</v>
      </c>
      <c r="AT702" s="250">
        <f t="shared" si="393"/>
        <v>0</v>
      </c>
      <c r="AU702" s="250">
        <f t="shared" si="394"/>
        <v>0</v>
      </c>
      <c r="AV702" s="250">
        <f t="shared" si="395"/>
        <v>1</v>
      </c>
      <c r="AW702" s="250">
        <f t="shared" si="396"/>
        <v>0</v>
      </c>
      <c r="AX702" s="250">
        <f t="shared" si="397"/>
        <v>0</v>
      </c>
      <c r="AY702" s="89"/>
      <c r="AZ702" s="111"/>
      <c r="BA702" s="111"/>
      <c r="BB702" s="111"/>
      <c r="BC702" s="111"/>
      <c r="BD702" s="111"/>
      <c r="BE702" s="111"/>
      <c r="BF702" s="111"/>
      <c r="BG702" s="111"/>
      <c r="BH702" s="89"/>
      <c r="BI702" s="89"/>
      <c r="BJ702" s="89"/>
      <c r="BK702" s="89"/>
      <c r="BL702" s="89"/>
    </row>
    <row r="703" spans="1:64" x14ac:dyDescent="0.25">
      <c r="A703" s="86">
        <f t="shared" si="366"/>
        <v>702</v>
      </c>
      <c r="B703" s="113">
        <v>6.0190942951304791E-3</v>
      </c>
      <c r="C703" s="88"/>
      <c r="D703" s="88"/>
      <c r="E703" s="194">
        <f t="shared" si="369"/>
        <v>-9.2609812177343424E-3</v>
      </c>
      <c r="F703" s="89">
        <f t="shared" si="382"/>
        <v>-2.947097390806762E-3</v>
      </c>
      <c r="G703" s="113">
        <v>0.1893916875346382</v>
      </c>
      <c r="H703" s="88"/>
      <c r="I703" s="84">
        <f t="shared" si="370"/>
        <v>16271.284395023551</v>
      </c>
      <c r="J703" s="84">
        <f t="shared" si="371"/>
        <v>16378.360113681159</v>
      </c>
      <c r="K703" s="84">
        <f t="shared" si="372"/>
        <v>16485.435832338768</v>
      </c>
      <c r="L703" s="84">
        <f t="shared" si="373"/>
        <v>16592.511550996376</v>
      </c>
      <c r="M703" s="108">
        <f>IF(T703&lt;&gt;0,(((G703+1)*('Data Raw'!$N$1007-'Data Raw'!$N$1008)/2+'Data Raw'!$N$1008)*'Data Raw'!$M$1010+'Data Raw'!$M$1009)*AE703+AE703)</f>
        <v>16699.587269653985</v>
      </c>
      <c r="N703" s="84">
        <f t="shared" si="374"/>
        <v>16806.662988311593</v>
      </c>
      <c r="O703" s="84">
        <f t="shared" si="375"/>
        <v>16913.738706969201</v>
      </c>
      <c r="P703" s="84">
        <f t="shared" si="376"/>
        <v>17020.81442562681</v>
      </c>
      <c r="Q703" s="84">
        <f t="shared" si="377"/>
        <v>17127.890144284418</v>
      </c>
      <c r="R703" s="166" t="str">
        <f t="shared" si="383"/>
        <v/>
      </c>
      <c r="S703" s="109">
        <f>'Data Raw'!E745</f>
        <v>16473.650000000001</v>
      </c>
      <c r="T703" s="109">
        <f>'Data Raw'!G745</f>
        <v>16595.97</v>
      </c>
      <c r="U703" s="109">
        <f>'Data Raw'!D745</f>
        <v>16645.96</v>
      </c>
      <c r="V703" s="166" t="str">
        <f t="shared" si="384"/>
        <v/>
      </c>
      <c r="W703" s="89">
        <f t="shared" si="367"/>
        <v>103.61726965398339</v>
      </c>
      <c r="X703" s="89">
        <f t="shared" si="368"/>
        <v>10736.538570546307</v>
      </c>
      <c r="Y703" s="89">
        <f t="shared" si="385"/>
        <v>202.09671206613174</v>
      </c>
      <c r="Z703" s="109">
        <f t="shared" si="378"/>
        <v>172.30999999999767</v>
      </c>
      <c r="AA703" s="89">
        <f t="shared" si="386"/>
        <v>300.58965553046403</v>
      </c>
      <c r="AB703" s="89">
        <f t="shared" si="387"/>
        <v>16355.875841598956</v>
      </c>
      <c r="AC703" s="89">
        <f t="shared" si="390"/>
        <v>16903.224158401044</v>
      </c>
      <c r="AD703" s="89">
        <f t="shared" si="391"/>
        <v>1</v>
      </c>
      <c r="AE703" s="89">
        <f>'Data Raw'!C745</f>
        <v>16629.55</v>
      </c>
      <c r="AF703" s="89"/>
      <c r="AG703" s="89">
        <f t="shared" si="362"/>
        <v>-33.579999999998108</v>
      </c>
      <c r="AH703" s="89">
        <f t="shared" si="363"/>
        <v>70.037269653985277</v>
      </c>
      <c r="AI703" s="109">
        <f t="shared" si="364"/>
        <v>1</v>
      </c>
      <c r="AJ703" s="109">
        <f t="shared" si="379"/>
        <v>50</v>
      </c>
      <c r="AK703" s="88"/>
      <c r="AL703" s="191" t="str">
        <f t="shared" si="380"/>
        <v/>
      </c>
      <c r="AM703" s="191">
        <f t="shared" si="381"/>
        <v>-33.579999999998108</v>
      </c>
      <c r="AN703" s="88"/>
      <c r="AO703" s="191"/>
      <c r="AP703" s="191">
        <f t="shared" si="365"/>
        <v>1127.616399999873</v>
      </c>
      <c r="AQ703" s="191">
        <f t="shared" si="388"/>
        <v>160.68237083237463</v>
      </c>
      <c r="AR703" s="191">
        <f t="shared" si="389"/>
        <v>-41.414341233757114</v>
      </c>
      <c r="AS703" s="250">
        <f t="shared" si="392"/>
        <v>0</v>
      </c>
      <c r="AT703" s="250">
        <f t="shared" si="393"/>
        <v>0</v>
      </c>
      <c r="AU703" s="250">
        <f t="shared" si="394"/>
        <v>1</v>
      </c>
      <c r="AV703" s="250">
        <f t="shared" si="395"/>
        <v>0</v>
      </c>
      <c r="AW703" s="250">
        <f t="shared" si="396"/>
        <v>0</v>
      </c>
      <c r="AX703" s="250">
        <f t="shared" si="397"/>
        <v>0</v>
      </c>
      <c r="AY703" s="89"/>
      <c r="AZ703" s="111"/>
      <c r="BA703" s="111"/>
      <c r="BB703" s="111"/>
      <c r="BC703" s="111"/>
      <c r="BD703" s="111"/>
      <c r="BE703" s="111"/>
      <c r="BF703" s="111"/>
      <c r="BG703" s="111"/>
      <c r="BH703" s="89"/>
      <c r="BI703" s="89"/>
      <c r="BJ703" s="89"/>
      <c r="BK703" s="89"/>
      <c r="BL703" s="89"/>
    </row>
    <row r="704" spans="1:64" x14ac:dyDescent="0.25">
      <c r="A704" s="86">
        <f t="shared" si="366"/>
        <v>703</v>
      </c>
      <c r="B704" s="113">
        <v>3.0615639641736924E-2</v>
      </c>
      <c r="C704" s="88"/>
      <c r="D704" s="88"/>
      <c r="E704" s="194">
        <f t="shared" si="369"/>
        <v>2.4596545346606446E-2</v>
      </c>
      <c r="F704" s="89">
        <f t="shared" si="382"/>
        <v>9.8770871453798164E-4</v>
      </c>
      <c r="G704" s="113">
        <v>0.17379792182442821</v>
      </c>
      <c r="H704" s="88"/>
      <c r="I704" s="84">
        <f t="shared" si="370"/>
        <v>15988.122127044062</v>
      </c>
      <c r="J704" s="84">
        <f t="shared" si="371"/>
        <v>16089.170483077127</v>
      </c>
      <c r="K704" s="84">
        <f t="shared" si="372"/>
        <v>16190.218839110194</v>
      </c>
      <c r="L704" s="84">
        <f t="shared" si="373"/>
        <v>16291.267195143259</v>
      </c>
      <c r="M704" s="108">
        <f>IF(T704&lt;&gt;0,(((G704+1)*('Data Raw'!$N$1007-'Data Raw'!$N$1008)/2+'Data Raw'!$N$1008)*'Data Raw'!$M$1010+'Data Raw'!$M$1009)*AE704+AE704)</f>
        <v>16392.315551176325</v>
      </c>
      <c r="N704" s="84">
        <f t="shared" si="374"/>
        <v>16493.36390720939</v>
      </c>
      <c r="O704" s="84">
        <f t="shared" si="375"/>
        <v>16594.412263242459</v>
      </c>
      <c r="P704" s="84">
        <f t="shared" si="376"/>
        <v>16695.460619275524</v>
      </c>
      <c r="Q704" s="84">
        <f t="shared" si="377"/>
        <v>16796.508975308592</v>
      </c>
      <c r="R704" s="166" t="str">
        <f t="shared" si="383"/>
        <v/>
      </c>
      <c r="S704" s="109">
        <f>'Data Raw'!E746</f>
        <v>16095.68</v>
      </c>
      <c r="T704" s="109">
        <f>'Data Raw'!G746</f>
        <v>16162.64</v>
      </c>
      <c r="U704" s="109">
        <f>'Data Raw'!D746</f>
        <v>16450.37</v>
      </c>
      <c r="V704" s="166" t="str">
        <f t="shared" si="384"/>
        <v/>
      </c>
      <c r="W704" s="89">
        <f t="shared" si="367"/>
        <v>229.67555117632583</v>
      </c>
      <c r="X704" s="89">
        <f t="shared" si="368"/>
        <v>52750.85880814906</v>
      </c>
      <c r="Y704" s="89">
        <f t="shared" si="385"/>
        <v>206.26243511458713</v>
      </c>
      <c r="Z704" s="109">
        <f t="shared" si="378"/>
        <v>354.68999999999869</v>
      </c>
      <c r="AA704" s="89">
        <f t="shared" si="386"/>
        <v>308.31827616896896</v>
      </c>
      <c r="AB704" s="89">
        <f t="shared" si="387"/>
        <v>16088.448792799107</v>
      </c>
      <c r="AC704" s="89">
        <f t="shared" si="390"/>
        <v>16599.451207200895</v>
      </c>
      <c r="AD704" s="89">
        <f t="shared" si="391"/>
        <v>1</v>
      </c>
      <c r="AE704" s="89">
        <f>'Data Raw'!C746</f>
        <v>16343.95</v>
      </c>
      <c r="AF704" s="89"/>
      <c r="AG704" s="89">
        <f t="shared" si="362"/>
        <v>-181.31000000000131</v>
      </c>
      <c r="AH704" s="89">
        <f t="shared" si="363"/>
        <v>48.365551176324516</v>
      </c>
      <c r="AI704" s="109">
        <f t="shared" si="364"/>
        <v>1</v>
      </c>
      <c r="AJ704" s="109">
        <f t="shared" si="379"/>
        <v>50</v>
      </c>
      <c r="AK704" s="88"/>
      <c r="AL704" s="191" t="str">
        <f t="shared" si="380"/>
        <v/>
      </c>
      <c r="AM704" s="191">
        <f t="shared" si="381"/>
        <v>-181.31000000000131</v>
      </c>
      <c r="AN704" s="88"/>
      <c r="AO704" s="191"/>
      <c r="AP704" s="191">
        <f t="shared" si="365"/>
        <v>32873.316100000477</v>
      </c>
      <c r="AQ704" s="191">
        <f t="shared" si="388"/>
        <v>162.97432962877758</v>
      </c>
      <c r="AR704" s="191">
        <f t="shared" si="389"/>
        <v>-43.288105485809552</v>
      </c>
      <c r="AS704" s="250">
        <f t="shared" si="392"/>
        <v>0</v>
      </c>
      <c r="AT704" s="250">
        <f t="shared" si="393"/>
        <v>1</v>
      </c>
      <c r="AU704" s="250">
        <f t="shared" si="394"/>
        <v>0</v>
      </c>
      <c r="AV704" s="250">
        <f t="shared" si="395"/>
        <v>0</v>
      </c>
      <c r="AW704" s="250">
        <f t="shared" si="396"/>
        <v>0</v>
      </c>
      <c r="AX704" s="250">
        <f t="shared" si="397"/>
        <v>0</v>
      </c>
      <c r="AY704" s="89"/>
      <c r="AZ704" s="111"/>
      <c r="BA704" s="111"/>
      <c r="BB704" s="111"/>
      <c r="BC704" s="111"/>
      <c r="BD704" s="111"/>
      <c r="BE704" s="111"/>
      <c r="BF704" s="111"/>
      <c r="BG704" s="111"/>
      <c r="BH704" s="89"/>
      <c r="BI704" s="89"/>
      <c r="BJ704" s="89"/>
      <c r="BK704" s="89"/>
      <c r="BL704" s="89"/>
    </row>
    <row r="705" spans="1:64" x14ac:dyDescent="0.25">
      <c r="A705" s="86">
        <f t="shared" si="366"/>
        <v>704</v>
      </c>
      <c r="B705" s="113">
        <v>4.2930241399169719E-2</v>
      </c>
      <c r="C705" s="88"/>
      <c r="D705" s="88"/>
      <c r="E705" s="194">
        <f t="shared" si="369"/>
        <v>1.2314601757432795E-2</v>
      </c>
      <c r="F705" s="89">
        <f t="shared" si="382"/>
        <v>2.6058362920943837E-3</v>
      </c>
      <c r="G705" s="113">
        <v>0.13818754552378751</v>
      </c>
      <c r="H705" s="88"/>
      <c r="I705" s="84">
        <f t="shared" si="370"/>
        <v>15756.529831011328</v>
      </c>
      <c r="J705" s="84">
        <f t="shared" si="371"/>
        <v>15859.661048568623</v>
      </c>
      <c r="K705" s="84">
        <f t="shared" si="372"/>
        <v>15962.792266125916</v>
      </c>
      <c r="L705" s="84">
        <f t="shared" si="373"/>
        <v>16065.923483683211</v>
      </c>
      <c r="M705" s="108">
        <f>IF(T705&lt;&gt;0,(((G705+1)*('Data Raw'!$N$1007-'Data Raw'!$N$1008)/2+'Data Raw'!$N$1008)*'Data Raw'!$M$1010+'Data Raw'!$M$1009)*AE705+AE705)</f>
        <v>16169.054701240504</v>
      </c>
      <c r="N705" s="84">
        <f t="shared" si="374"/>
        <v>16272.185918797797</v>
      </c>
      <c r="O705" s="84">
        <f t="shared" si="375"/>
        <v>16375.317136355092</v>
      </c>
      <c r="P705" s="84">
        <f t="shared" si="376"/>
        <v>16478.448353912383</v>
      </c>
      <c r="Q705" s="84">
        <f t="shared" si="377"/>
        <v>16581.57957146968</v>
      </c>
      <c r="R705" s="166" t="str">
        <f t="shared" si="383"/>
        <v/>
      </c>
      <c r="S705" s="109">
        <f>'Data Raw'!E747</f>
        <v>16145.22</v>
      </c>
      <c r="T705" s="109">
        <f>'Data Raw'!G747</f>
        <v>16438.09</v>
      </c>
      <c r="U705" s="109">
        <f>'Data Raw'!D747</f>
        <v>16545.05</v>
      </c>
      <c r="V705" s="166">
        <f t="shared" si="384"/>
        <v>1</v>
      </c>
      <c r="W705" s="89">
        <f t="shared" si="367"/>
        <v>-269.03529875949607</v>
      </c>
      <c r="X705" s="89">
        <f t="shared" si="368"/>
        <v>72379.991978611302</v>
      </c>
      <c r="Y705" s="89">
        <f t="shared" si="385"/>
        <v>216.34798187014988</v>
      </c>
      <c r="Z705" s="109">
        <f t="shared" si="378"/>
        <v>399.82999999999993</v>
      </c>
      <c r="AA705" s="89">
        <f t="shared" si="386"/>
        <v>321.39137957340199</v>
      </c>
      <c r="AB705" s="89">
        <f t="shared" si="387"/>
        <v>15905.379465256377</v>
      </c>
      <c r="AC705" s="89">
        <f t="shared" si="390"/>
        <v>16429.520534743624</v>
      </c>
      <c r="AD705" s="89" t="str">
        <f t="shared" si="391"/>
        <v/>
      </c>
      <c r="AE705" s="89">
        <f>'Data Raw'!C747</f>
        <v>16167.45</v>
      </c>
      <c r="AF705" s="89"/>
      <c r="AG705" s="89">
        <f t="shared" si="362"/>
        <v>270.63999999999942</v>
      </c>
      <c r="AH705" s="89">
        <f t="shared" si="363"/>
        <v>1.6047012405033456</v>
      </c>
      <c r="AI705" s="109">
        <f t="shared" si="364"/>
        <v>1</v>
      </c>
      <c r="AJ705" s="109">
        <f t="shared" si="379"/>
        <v>50</v>
      </c>
      <c r="AK705" s="88"/>
      <c r="AL705" s="191">
        <f t="shared" si="380"/>
        <v>181.31000000000131</v>
      </c>
      <c r="AM705" s="191" t="str">
        <f t="shared" si="381"/>
        <v/>
      </c>
      <c r="AN705" s="88"/>
      <c r="AO705" s="191"/>
      <c r="AP705" s="191">
        <f t="shared" si="365"/>
        <v>73246.009599999685</v>
      </c>
      <c r="AQ705" s="191">
        <f t="shared" si="388"/>
        <v>174.93718189224666</v>
      </c>
      <c r="AR705" s="191">
        <f t="shared" si="389"/>
        <v>-41.410799977903224</v>
      </c>
      <c r="AS705" s="250">
        <f t="shared" si="392"/>
        <v>0</v>
      </c>
      <c r="AT705" s="250">
        <f t="shared" si="393"/>
        <v>0</v>
      </c>
      <c r="AU705" s="250">
        <f t="shared" si="394"/>
        <v>0</v>
      </c>
      <c r="AV705" s="250">
        <f t="shared" si="395"/>
        <v>0</v>
      </c>
      <c r="AW705" s="250">
        <f t="shared" si="396"/>
        <v>1</v>
      </c>
      <c r="AX705" s="250">
        <f t="shared" si="397"/>
        <v>0</v>
      </c>
      <c r="AY705" s="89"/>
      <c r="AZ705" s="111"/>
      <c r="BA705" s="111"/>
      <c r="BB705" s="111"/>
      <c r="BC705" s="111"/>
      <c r="BD705" s="111"/>
      <c r="BE705" s="111"/>
      <c r="BF705" s="111"/>
      <c r="BG705" s="111"/>
      <c r="BH705" s="89"/>
      <c r="BI705" s="89"/>
      <c r="BJ705" s="89"/>
      <c r="BK705" s="89"/>
      <c r="BL705" s="89"/>
    </row>
    <row r="706" spans="1:64" x14ac:dyDescent="0.25">
      <c r="A706" s="86">
        <f t="shared" si="366"/>
        <v>705</v>
      </c>
      <c r="B706" s="113">
        <v>3.4388662563520543E-2</v>
      </c>
      <c r="C706" s="88"/>
      <c r="D706" s="88"/>
      <c r="E706" s="194">
        <f t="shared" si="369"/>
        <v>-8.5415788356491759E-3</v>
      </c>
      <c r="F706" s="89">
        <f t="shared" si="382"/>
        <v>1.0133484167024467E-3</v>
      </c>
      <c r="G706" s="113">
        <v>0.17982140983475844</v>
      </c>
      <c r="H706" s="88"/>
      <c r="I706" s="84">
        <f t="shared" si="370"/>
        <v>16041.600374635243</v>
      </c>
      <c r="J706" s="84">
        <f t="shared" si="371"/>
        <v>16149.77436557032</v>
      </c>
      <c r="K706" s="84">
        <f t="shared" si="372"/>
        <v>16257.948356505394</v>
      </c>
      <c r="L706" s="84">
        <f t="shared" si="373"/>
        <v>16366.122347440471</v>
      </c>
      <c r="M706" s="108">
        <f>IF(T706&lt;&gt;0,(((G706+1)*('Data Raw'!$N$1007-'Data Raw'!$N$1008)/2+'Data Raw'!$N$1008)*'Data Raw'!$M$1010+'Data Raw'!$M$1009)*AE706+AE706)</f>
        <v>16474.296338375545</v>
      </c>
      <c r="N706" s="84">
        <f t="shared" si="374"/>
        <v>16582.470329310621</v>
      </c>
      <c r="O706" s="84">
        <f t="shared" si="375"/>
        <v>16690.644320245694</v>
      </c>
      <c r="P706" s="84">
        <f t="shared" si="376"/>
        <v>16798.81831118077</v>
      </c>
      <c r="Q706" s="84">
        <f t="shared" si="377"/>
        <v>16906.992302115843</v>
      </c>
      <c r="R706" s="166" t="str">
        <f t="shared" si="383"/>
        <v/>
      </c>
      <c r="S706" s="109">
        <f>'Data Raw'!E748</f>
        <v>16136.12</v>
      </c>
      <c r="T706" s="109">
        <f>'Data Raw'!G748</f>
        <v>16229.78</v>
      </c>
      <c r="U706" s="109">
        <f>'Data Raw'!D748</f>
        <v>16512.41</v>
      </c>
      <c r="V706" s="166" t="str">
        <f t="shared" si="384"/>
        <v/>
      </c>
      <c r="W706" s="89">
        <f t="shared" si="367"/>
        <v>244.51633837554436</v>
      </c>
      <c r="X706" s="89">
        <f t="shared" si="368"/>
        <v>59788.239732583708</v>
      </c>
      <c r="Y706" s="89">
        <f t="shared" si="385"/>
        <v>220.59236332083663</v>
      </c>
      <c r="Z706" s="109">
        <f t="shared" si="378"/>
        <v>376.28999999999905</v>
      </c>
      <c r="AA706" s="89">
        <f t="shared" si="386"/>
        <v>329.23403963434441</v>
      </c>
      <c r="AB706" s="89">
        <f t="shared" si="387"/>
        <v>16144.587327362609</v>
      </c>
      <c r="AC706" s="89">
        <f t="shared" si="390"/>
        <v>16690.952672637392</v>
      </c>
      <c r="AD706" s="89">
        <f t="shared" si="391"/>
        <v>1</v>
      </c>
      <c r="AE706" s="89">
        <f>'Data Raw'!C748</f>
        <v>16417.77</v>
      </c>
      <c r="AF706" s="89"/>
      <c r="AG706" s="89">
        <f t="shared" ref="AG706:AG769" si="398">T706-AE706</f>
        <v>-187.98999999999978</v>
      </c>
      <c r="AH706" s="89">
        <f t="shared" ref="AH706:AH769" si="399">M706-AE706</f>
        <v>56.526338375544583</v>
      </c>
      <c r="AI706" s="109">
        <f t="shared" ref="AI706:AI769" si="400">IF($AH706&gt;0,1,-1)</f>
        <v>1</v>
      </c>
      <c r="AJ706" s="109">
        <f t="shared" si="379"/>
        <v>50</v>
      </c>
      <c r="AK706" s="88"/>
      <c r="AL706" s="191" t="str">
        <f t="shared" si="380"/>
        <v/>
      </c>
      <c r="AM706" s="191">
        <f t="shared" si="381"/>
        <v>-187.98999999999978</v>
      </c>
      <c r="AN706" s="88"/>
      <c r="AO706" s="191"/>
      <c r="AP706" s="191">
        <f t="shared" ref="AP706:AP769" si="401">AG706*AG706</f>
        <v>35340.240099999915</v>
      </c>
      <c r="AQ706" s="191">
        <f t="shared" si="388"/>
        <v>176.38749501533033</v>
      </c>
      <c r="AR706" s="191">
        <f t="shared" si="389"/>
        <v>-44.204868305506295</v>
      </c>
      <c r="AS706" s="250">
        <f t="shared" si="392"/>
        <v>0</v>
      </c>
      <c r="AT706" s="250">
        <f t="shared" si="393"/>
        <v>1</v>
      </c>
      <c r="AU706" s="250">
        <f t="shared" si="394"/>
        <v>0</v>
      </c>
      <c r="AV706" s="250">
        <f t="shared" si="395"/>
        <v>0</v>
      </c>
      <c r="AW706" s="250">
        <f t="shared" si="396"/>
        <v>0</v>
      </c>
      <c r="AX706" s="250">
        <f t="shared" si="397"/>
        <v>0</v>
      </c>
      <c r="AY706" s="89"/>
      <c r="AZ706" s="111"/>
      <c r="BA706" s="111"/>
      <c r="BB706" s="111"/>
      <c r="BC706" s="111"/>
      <c r="BD706" s="111"/>
      <c r="BE706" s="111"/>
      <c r="BF706" s="111"/>
      <c r="BG706" s="111"/>
      <c r="BH706" s="89"/>
      <c r="BI706" s="89"/>
      <c r="BJ706" s="89"/>
      <c r="BK706" s="89"/>
      <c r="BL706" s="89"/>
    </row>
    <row r="707" spans="1:64" x14ac:dyDescent="0.25">
      <c r="A707" s="86">
        <f t="shared" ref="A707:A770" si="402">A706+1</f>
        <v>706</v>
      </c>
      <c r="B707" s="113">
        <v>2.8902800213809008E-3</v>
      </c>
      <c r="C707" s="88"/>
      <c r="D707" s="88"/>
      <c r="E707" s="194">
        <f t="shared" si="369"/>
        <v>-3.1498382542139644E-2</v>
      </c>
      <c r="F707" s="89">
        <f t="shared" si="382"/>
        <v>-3.6311845774178522E-3</v>
      </c>
      <c r="G707" s="113">
        <v>0.14286326592744708</v>
      </c>
      <c r="H707" s="88"/>
      <c r="I707" s="84">
        <f t="shared" si="370"/>
        <v>15841.93244424234</v>
      </c>
      <c r="J707" s="84">
        <f t="shared" si="371"/>
        <v>15952.228625902759</v>
      </c>
      <c r="K707" s="84">
        <f t="shared" si="372"/>
        <v>16062.524807563177</v>
      </c>
      <c r="L707" s="84">
        <f t="shared" si="373"/>
        <v>16172.820989223595</v>
      </c>
      <c r="M707" s="108">
        <f>IF(T707&lt;&gt;0,(((G707+1)*('Data Raw'!$N$1007-'Data Raw'!$N$1008)/2+'Data Raw'!$N$1008)*'Data Raw'!$M$1010+'Data Raw'!$M$1009)*AE707+AE707)</f>
        <v>16283.117170884014</v>
      </c>
      <c r="N707" s="84">
        <f t="shared" si="374"/>
        <v>16393.41335254443</v>
      </c>
      <c r="O707" s="84">
        <f t="shared" si="375"/>
        <v>16503.709534204849</v>
      </c>
      <c r="P707" s="84">
        <f t="shared" si="376"/>
        <v>16614.005715865267</v>
      </c>
      <c r="Q707" s="84">
        <f t="shared" si="377"/>
        <v>16724.301897525685</v>
      </c>
      <c r="R707" s="166" t="str">
        <f t="shared" si="383"/>
        <v/>
      </c>
      <c r="S707" s="109">
        <f>'Data Raw'!E749</f>
        <v>16275.39</v>
      </c>
      <c r="T707" s="109">
        <f>'Data Raw'!G749</f>
        <v>16353.39</v>
      </c>
      <c r="U707" s="109">
        <f>'Data Raw'!D749</f>
        <v>16489.73</v>
      </c>
      <c r="V707" s="166">
        <f t="shared" si="384"/>
        <v>1</v>
      </c>
      <c r="W707" s="89">
        <f t="shared" ref="W707:W770" si="403">IF(R707=1,0,(M707-T707))</f>
        <v>-70.272829115985587</v>
      </c>
      <c r="X707" s="89">
        <f t="shared" ref="X707:X770" si="404">IF(R707=1,0,(M707-T707)*(M707-T707))</f>
        <v>4938.2705119645116</v>
      </c>
      <c r="Y707" s="89">
        <f t="shared" si="385"/>
        <v>205.94875057533696</v>
      </c>
      <c r="Z707" s="109">
        <f t="shared" si="378"/>
        <v>214.34000000000015</v>
      </c>
      <c r="AA707" s="89">
        <f t="shared" si="386"/>
        <v>312.82060540086661</v>
      </c>
      <c r="AB707" s="89">
        <f t="shared" si="387"/>
        <v>15995.541066310807</v>
      </c>
      <c r="AC707" s="89">
        <f t="shared" si="390"/>
        <v>16555.238933689194</v>
      </c>
      <c r="AD707" s="89">
        <f t="shared" si="391"/>
        <v>1</v>
      </c>
      <c r="AE707" s="89">
        <f>'Data Raw'!C749</f>
        <v>16275.39</v>
      </c>
      <c r="AF707" s="89"/>
      <c r="AG707" s="89">
        <f t="shared" si="398"/>
        <v>78</v>
      </c>
      <c r="AH707" s="89">
        <f t="shared" si="399"/>
        <v>7.7271708840144129</v>
      </c>
      <c r="AI707" s="109">
        <f t="shared" si="400"/>
        <v>1</v>
      </c>
      <c r="AJ707" s="109">
        <f t="shared" si="379"/>
        <v>50</v>
      </c>
      <c r="AK707" s="88"/>
      <c r="AL707" s="191">
        <f t="shared" si="380"/>
        <v>187.98999999999978</v>
      </c>
      <c r="AM707" s="191" t="str">
        <f t="shared" si="381"/>
        <v/>
      </c>
      <c r="AN707" s="88"/>
      <c r="AO707" s="191"/>
      <c r="AP707" s="191">
        <f t="shared" si="401"/>
        <v>6084</v>
      </c>
      <c r="AQ707" s="191">
        <f t="shared" si="388"/>
        <v>165.45555112473807</v>
      </c>
      <c r="AR707" s="191">
        <f t="shared" si="389"/>
        <v>-40.493199450598894</v>
      </c>
      <c r="AS707" s="250">
        <f t="shared" si="392"/>
        <v>0</v>
      </c>
      <c r="AT707" s="250">
        <f t="shared" si="393"/>
        <v>0</v>
      </c>
      <c r="AU707" s="250">
        <f t="shared" si="394"/>
        <v>0</v>
      </c>
      <c r="AV707" s="250">
        <f t="shared" si="395"/>
        <v>1</v>
      </c>
      <c r="AW707" s="250">
        <f t="shared" si="396"/>
        <v>0</v>
      </c>
      <c r="AX707" s="250">
        <f t="shared" si="397"/>
        <v>0</v>
      </c>
      <c r="AY707" s="89"/>
      <c r="AZ707" s="111"/>
      <c r="BA707" s="111"/>
      <c r="BB707" s="111"/>
      <c r="BC707" s="111"/>
      <c r="BD707" s="111"/>
      <c r="BE707" s="111"/>
      <c r="BF707" s="111"/>
      <c r="BG707" s="111"/>
      <c r="BH707" s="89"/>
      <c r="BI707" s="89"/>
      <c r="BJ707" s="89"/>
      <c r="BK707" s="89"/>
      <c r="BL707" s="89"/>
    </row>
    <row r="708" spans="1:64" x14ac:dyDescent="0.25">
      <c r="A708" s="86">
        <f t="shared" si="402"/>
        <v>707</v>
      </c>
      <c r="B708" s="113">
        <v>1.2887971078075678E-2</v>
      </c>
      <c r="C708" s="88"/>
      <c r="D708" s="88"/>
      <c r="E708" s="194">
        <f t="shared" ref="E708:E771" si="405">B708-B707</f>
        <v>9.9976910566947769E-3</v>
      </c>
      <c r="F708" s="89">
        <f t="shared" si="382"/>
        <v>-1.6842023439731907E-3</v>
      </c>
      <c r="G708" s="113">
        <v>0.1534293519390881</v>
      </c>
      <c r="H708" s="88"/>
      <c r="I708" s="84">
        <f t="shared" si="370"/>
        <v>16025.997180408773</v>
      </c>
      <c r="J708" s="84">
        <f t="shared" si="371"/>
        <v>16128.97155569644</v>
      </c>
      <c r="K708" s="84">
        <f t="shared" si="372"/>
        <v>16231.94593098411</v>
      </c>
      <c r="L708" s="84">
        <f t="shared" si="373"/>
        <v>16334.920306271777</v>
      </c>
      <c r="M708" s="108">
        <f>IF(T708&lt;&gt;0,(((G708+1)*('Data Raw'!$N$1007-'Data Raw'!$N$1008)/2+'Data Raw'!$N$1008)*'Data Raw'!$M$1010+'Data Raw'!$M$1009)*AE708+AE708)</f>
        <v>16437.894681559446</v>
      </c>
      <c r="N708" s="84">
        <f t="shared" si="374"/>
        <v>16540.869056847114</v>
      </c>
      <c r="O708" s="84">
        <f t="shared" si="375"/>
        <v>16643.843432134785</v>
      </c>
      <c r="P708" s="84">
        <f t="shared" si="376"/>
        <v>16746.817807422452</v>
      </c>
      <c r="Q708" s="84">
        <f t="shared" si="377"/>
        <v>16849.792182710124</v>
      </c>
      <c r="R708" s="166" t="str">
        <f t="shared" si="383"/>
        <v/>
      </c>
      <c r="S708" s="109">
        <f>'Data Raw'!E750</f>
        <v>16416.169999999998</v>
      </c>
      <c r="T708" s="109">
        <f>'Data Raw'!G750</f>
        <v>16587.57</v>
      </c>
      <c r="U708" s="109">
        <f>'Data Raw'!D750</f>
        <v>16625.64</v>
      </c>
      <c r="V708" s="166">
        <f t="shared" si="384"/>
        <v>1</v>
      </c>
      <c r="W708" s="89">
        <f t="shared" si="403"/>
        <v>-149.67531844055338</v>
      </c>
      <c r="X708" s="89">
        <f t="shared" si="404"/>
        <v>22402.700950281058</v>
      </c>
      <c r="Y708" s="89">
        <f t="shared" si="385"/>
        <v>198.88691263828986</v>
      </c>
      <c r="Z708" s="109">
        <f t="shared" si="378"/>
        <v>209.47000000000116</v>
      </c>
      <c r="AA708" s="89">
        <f t="shared" si="386"/>
        <v>298.05623320074295</v>
      </c>
      <c r="AB708" s="89">
        <f t="shared" si="387"/>
        <v>16150.272485409261</v>
      </c>
      <c r="AC708" s="89">
        <f t="shared" si="390"/>
        <v>16682.067514590733</v>
      </c>
      <c r="AD708" s="89">
        <f t="shared" si="391"/>
        <v>1</v>
      </c>
      <c r="AE708" s="89">
        <f>'Data Raw'!C750</f>
        <v>16416.169999999998</v>
      </c>
      <c r="AF708" s="89"/>
      <c r="AG708" s="89">
        <f t="shared" si="398"/>
        <v>171.40000000000146</v>
      </c>
      <c r="AH708" s="89">
        <f t="shared" si="399"/>
        <v>21.724681559448072</v>
      </c>
      <c r="AI708" s="109">
        <f t="shared" si="400"/>
        <v>1</v>
      </c>
      <c r="AJ708" s="109">
        <f t="shared" si="379"/>
        <v>50</v>
      </c>
      <c r="AK708" s="88"/>
      <c r="AL708" s="191">
        <f t="shared" si="380"/>
        <v>78</v>
      </c>
      <c r="AM708" s="191" t="str">
        <f t="shared" si="381"/>
        <v/>
      </c>
      <c r="AN708" s="88"/>
      <c r="AO708" s="191"/>
      <c r="AP708" s="191">
        <f t="shared" si="401"/>
        <v>29377.960000000498</v>
      </c>
      <c r="AQ708" s="191">
        <f t="shared" si="388"/>
        <v>166.11604544421175</v>
      </c>
      <c r="AR708" s="191">
        <f t="shared" si="389"/>
        <v>-32.770867194078107</v>
      </c>
      <c r="AS708" s="250">
        <f t="shared" si="392"/>
        <v>0</v>
      </c>
      <c r="AT708" s="250">
        <f t="shared" si="393"/>
        <v>0</v>
      </c>
      <c r="AU708" s="250">
        <f t="shared" si="394"/>
        <v>0</v>
      </c>
      <c r="AV708" s="250">
        <f t="shared" si="395"/>
        <v>1</v>
      </c>
      <c r="AW708" s="250">
        <f t="shared" si="396"/>
        <v>0</v>
      </c>
      <c r="AX708" s="250">
        <f t="shared" si="397"/>
        <v>0</v>
      </c>
      <c r="AY708" s="89"/>
      <c r="AZ708" s="111"/>
      <c r="BA708" s="111"/>
      <c r="BB708" s="111"/>
      <c r="BC708" s="111"/>
      <c r="BD708" s="111"/>
      <c r="BE708" s="111"/>
      <c r="BF708" s="111"/>
      <c r="BG708" s="111"/>
      <c r="BH708" s="89"/>
      <c r="BI708" s="89"/>
      <c r="BJ708" s="89"/>
      <c r="BK708" s="89"/>
      <c r="BL708" s="89"/>
    </row>
    <row r="709" spans="1:64" x14ac:dyDescent="0.25">
      <c r="A709" s="86">
        <f t="shared" si="402"/>
        <v>708</v>
      </c>
      <c r="B709" s="113">
        <v>6.3605762330833149E-2</v>
      </c>
      <c r="C709" s="88"/>
      <c r="D709" s="88"/>
      <c r="E709" s="194">
        <f t="shared" si="405"/>
        <v>5.0717791252757473E-2</v>
      </c>
      <c r="F709" s="89">
        <f t="shared" si="382"/>
        <v>5.801796741274047E-3</v>
      </c>
      <c r="G709" s="113">
        <v>0.17664978432782116</v>
      </c>
      <c r="H709" s="88"/>
      <c r="I709" s="84">
        <f t="shared" si="370"/>
        <v>16357.426575089883</v>
      </c>
      <c r="J709" s="84">
        <f t="shared" si="371"/>
        <v>16456.870031409027</v>
      </c>
      <c r="K709" s="84">
        <f t="shared" si="372"/>
        <v>16556.313487728174</v>
      </c>
      <c r="L709" s="84">
        <f t="shared" si="373"/>
        <v>16655.756944047316</v>
      </c>
      <c r="M709" s="108">
        <f>IF(T709&lt;&gt;0,(((G709+1)*('Data Raw'!$N$1007-'Data Raw'!$N$1008)/2+'Data Raw'!$N$1008)*'Data Raw'!$M$1010+'Data Raw'!$M$1009)*AE709+AE709)</f>
        <v>16755.200400366462</v>
      </c>
      <c r="N709" s="84">
        <f t="shared" si="374"/>
        <v>16854.643856685609</v>
      </c>
      <c r="O709" s="84">
        <f t="shared" si="375"/>
        <v>16954.087313004751</v>
      </c>
      <c r="P709" s="84">
        <f t="shared" si="376"/>
        <v>17053.530769323897</v>
      </c>
      <c r="Q709" s="84">
        <f t="shared" si="377"/>
        <v>17152.97422564304</v>
      </c>
      <c r="R709" s="166" t="str">
        <f t="shared" si="383"/>
        <v/>
      </c>
      <c r="S709" s="109">
        <f>'Data Raw'!E751</f>
        <v>16613.45</v>
      </c>
      <c r="T709" s="109">
        <f>'Data Raw'!G751</f>
        <v>17093.5</v>
      </c>
      <c r="U709" s="109">
        <f>'Data Raw'!D751</f>
        <v>17154.87</v>
      </c>
      <c r="V709" s="166">
        <f t="shared" si="384"/>
        <v>1</v>
      </c>
      <c r="W709" s="89">
        <f t="shared" si="403"/>
        <v>-338.29959963353758</v>
      </c>
      <c r="X709" s="89">
        <f t="shared" si="404"/>
        <v>114446.61911221182</v>
      </c>
      <c r="Y709" s="89">
        <f t="shared" si="385"/>
        <v>224.1755189976169</v>
      </c>
      <c r="Z709" s="109">
        <f t="shared" si="378"/>
        <v>541.41999999999825</v>
      </c>
      <c r="AA709" s="89">
        <f t="shared" si="386"/>
        <v>332.82248560063658</v>
      </c>
      <c r="AB709" s="89">
        <f t="shared" si="387"/>
        <v>16448.602201779369</v>
      </c>
      <c r="AC709" s="89">
        <f t="shared" si="390"/>
        <v>16955.297798220632</v>
      </c>
      <c r="AD709" s="89" t="str">
        <f t="shared" si="391"/>
        <v/>
      </c>
      <c r="AE709" s="89">
        <f>'Data Raw'!C751</f>
        <v>16701.95</v>
      </c>
      <c r="AF709" s="89"/>
      <c r="AG709" s="89">
        <f t="shared" si="398"/>
        <v>391.54999999999927</v>
      </c>
      <c r="AH709" s="89">
        <f t="shared" si="399"/>
        <v>53.25040036646169</v>
      </c>
      <c r="AI709" s="109">
        <f t="shared" si="400"/>
        <v>1</v>
      </c>
      <c r="AJ709" s="109">
        <f t="shared" si="379"/>
        <v>49.721728159572464</v>
      </c>
      <c r="AK709" s="88"/>
      <c r="AL709" s="191">
        <f t="shared" si="380"/>
        <v>171.40000000000146</v>
      </c>
      <c r="AM709" s="191" t="str">
        <f t="shared" si="381"/>
        <v/>
      </c>
      <c r="AN709" s="88"/>
      <c r="AO709" s="191"/>
      <c r="AP709" s="191">
        <f t="shared" si="401"/>
        <v>153311.40249999944</v>
      </c>
      <c r="AQ709" s="191">
        <f t="shared" si="388"/>
        <v>191.16426261707704</v>
      </c>
      <c r="AR709" s="191">
        <f t="shared" si="389"/>
        <v>-33.011256380539862</v>
      </c>
      <c r="AS709" s="250">
        <f t="shared" si="392"/>
        <v>0</v>
      </c>
      <c r="AT709" s="250">
        <f t="shared" si="393"/>
        <v>0</v>
      </c>
      <c r="AU709" s="250">
        <f t="shared" si="394"/>
        <v>0</v>
      </c>
      <c r="AV709" s="250">
        <f t="shared" si="395"/>
        <v>0</v>
      </c>
      <c r="AW709" s="250">
        <f t="shared" si="396"/>
        <v>0</v>
      </c>
      <c r="AX709" s="250">
        <f t="shared" si="397"/>
        <v>1</v>
      </c>
      <c r="AY709" s="89"/>
      <c r="AZ709" s="111"/>
      <c r="BA709" s="111"/>
      <c r="BB709" s="111"/>
      <c r="BC709" s="111"/>
      <c r="BD709" s="111"/>
      <c r="BE709" s="111"/>
      <c r="BF709" s="111"/>
      <c r="BG709" s="111"/>
      <c r="BH709" s="89"/>
      <c r="BI709" s="89"/>
      <c r="BJ709" s="89"/>
      <c r="BK709" s="89"/>
      <c r="BL709" s="89"/>
    </row>
    <row r="710" spans="1:64" x14ac:dyDescent="0.25">
      <c r="A710" s="86">
        <f t="shared" si="402"/>
        <v>709</v>
      </c>
      <c r="B710" s="113">
        <v>5.3031724744167959E-3</v>
      </c>
      <c r="C710" s="88"/>
      <c r="D710" s="88"/>
      <c r="E710" s="194">
        <f t="shared" si="405"/>
        <v>-5.8302589856416356E-2</v>
      </c>
      <c r="F710" s="89">
        <f t="shared" si="382"/>
        <v>-3.3559727726817246E-3</v>
      </c>
      <c r="G710" s="113">
        <v>0.22656205298812507</v>
      </c>
      <c r="H710" s="88"/>
      <c r="I710" s="84">
        <f t="shared" ref="I710:I773" si="406">K710-Y709</f>
        <v>16733.531339005844</v>
      </c>
      <c r="J710" s="84">
        <f t="shared" ref="J710:J773" si="407">M710-Y709*1.5</f>
        <v>16845.619098504652</v>
      </c>
      <c r="K710" s="84">
        <f t="shared" ref="K710:K773" si="408">M710-Y709</f>
        <v>16957.706858003461</v>
      </c>
      <c r="L710" s="84">
        <f t="shared" ref="L710:L773" si="409">M710-Y709/2</f>
        <v>17069.79461750227</v>
      </c>
      <c r="M710" s="108">
        <f>IF(T710&lt;&gt;0,(((G710+1)*('Data Raw'!$N$1007-'Data Raw'!$N$1008)/2+'Data Raw'!$N$1008)*'Data Raw'!$M$1010+'Data Raw'!$M$1009)*AE710+AE710)</f>
        <v>17181.882377001079</v>
      </c>
      <c r="N710" s="84">
        <f t="shared" ref="N710:N773" si="410">M710+Y709/2</f>
        <v>17293.970136499887</v>
      </c>
      <c r="O710" s="84">
        <f t="shared" ref="O710:O773" si="411">M710+Y709</f>
        <v>17406.057895998696</v>
      </c>
      <c r="P710" s="84">
        <f t="shared" ref="P710:P773" si="412">M710+1.5*Y709</f>
        <v>17518.145655497505</v>
      </c>
      <c r="Q710" s="84">
        <f t="shared" ref="Q710:Q773" si="413">O710+Y709</f>
        <v>17630.233414996314</v>
      </c>
      <c r="R710" s="166" t="str">
        <f t="shared" si="383"/>
        <v/>
      </c>
      <c r="S710" s="109">
        <f>'Data Raw'!E752</f>
        <v>17050.87</v>
      </c>
      <c r="T710" s="109">
        <f>'Data Raw'!G752</f>
        <v>17082.11</v>
      </c>
      <c r="U710" s="109">
        <f>'Data Raw'!D752</f>
        <v>17214.669999999998</v>
      </c>
      <c r="V710" s="166">
        <f t="shared" si="384"/>
        <v>1</v>
      </c>
      <c r="W710" s="89">
        <f t="shared" si="403"/>
        <v>99.772377001077984</v>
      </c>
      <c r="X710" s="89">
        <f t="shared" si="404"/>
        <v>9954.5272124452349</v>
      </c>
      <c r="Y710" s="89">
        <f t="shared" si="385"/>
        <v>210.94430785654936</v>
      </c>
      <c r="Z710" s="109">
        <f t="shared" si="378"/>
        <v>163.79999999999927</v>
      </c>
      <c r="AA710" s="89">
        <f t="shared" si="386"/>
        <v>308.67641622911702</v>
      </c>
      <c r="AB710" s="89">
        <f t="shared" si="387"/>
        <v>16776.21088723946</v>
      </c>
      <c r="AC710" s="89">
        <f t="shared" si="390"/>
        <v>17342.009112760541</v>
      </c>
      <c r="AD710" s="89">
        <f t="shared" si="391"/>
        <v>1</v>
      </c>
      <c r="AE710" s="89">
        <f>'Data Raw'!C752</f>
        <v>17059.11</v>
      </c>
      <c r="AF710" s="89"/>
      <c r="AG710" s="89">
        <f t="shared" si="398"/>
        <v>23</v>
      </c>
      <c r="AH710" s="89">
        <f t="shared" si="399"/>
        <v>122.77237700107798</v>
      </c>
      <c r="AI710" s="109">
        <f t="shared" si="400"/>
        <v>1</v>
      </c>
      <c r="AJ710" s="109">
        <f t="shared" si="379"/>
        <v>50</v>
      </c>
      <c r="AK710" s="88"/>
      <c r="AL710" s="191">
        <f t="shared" si="380"/>
        <v>391.54999999999927</v>
      </c>
      <c r="AM710" s="191" t="str">
        <f t="shared" si="381"/>
        <v/>
      </c>
      <c r="AN710" s="88"/>
      <c r="AO710" s="191"/>
      <c r="AP710" s="191">
        <f t="shared" si="401"/>
        <v>529</v>
      </c>
      <c r="AQ710" s="191">
        <f t="shared" si="388"/>
        <v>172.47934454851293</v>
      </c>
      <c r="AR710" s="191">
        <f t="shared" si="389"/>
        <v>-38.464963308036431</v>
      </c>
      <c r="AS710" s="250">
        <f t="shared" si="392"/>
        <v>0</v>
      </c>
      <c r="AT710" s="250">
        <f t="shared" si="393"/>
        <v>0</v>
      </c>
      <c r="AU710" s="250">
        <f t="shared" si="394"/>
        <v>1</v>
      </c>
      <c r="AV710" s="250">
        <f t="shared" si="395"/>
        <v>0</v>
      </c>
      <c r="AW710" s="250">
        <f t="shared" si="396"/>
        <v>0</v>
      </c>
      <c r="AX710" s="250">
        <f t="shared" si="397"/>
        <v>0</v>
      </c>
      <c r="AY710" s="89"/>
      <c r="AZ710" s="111"/>
      <c r="BA710" s="111"/>
      <c r="BB710" s="111"/>
      <c r="BC710" s="111"/>
      <c r="BD710" s="111"/>
      <c r="BE710" s="111"/>
      <c r="BF710" s="111"/>
      <c r="BG710" s="111"/>
      <c r="BH710" s="89"/>
      <c r="BI710" s="89"/>
      <c r="BJ710" s="89"/>
      <c r="BK710" s="89"/>
      <c r="BL710" s="89"/>
    </row>
    <row r="711" spans="1:64" x14ac:dyDescent="0.25">
      <c r="A711" s="86">
        <f t="shared" si="402"/>
        <v>710</v>
      </c>
      <c r="B711" s="113">
        <v>3.6507264161746773E-2</v>
      </c>
      <c r="C711" s="88"/>
      <c r="D711" s="88"/>
      <c r="E711" s="194">
        <f t="shared" si="405"/>
        <v>3.1204091687329977E-2</v>
      </c>
      <c r="F711" s="89">
        <f t="shared" si="382"/>
        <v>1.5811792930342326E-3</v>
      </c>
      <c r="G711" s="113">
        <v>0.21247156614845455</v>
      </c>
      <c r="H711" s="88"/>
      <c r="I711" s="84">
        <f t="shared" si="406"/>
        <v>16802.491409048213</v>
      </c>
      <c r="J711" s="84">
        <f t="shared" si="407"/>
        <v>16907.963562976485</v>
      </c>
      <c r="K711" s="84">
        <f t="shared" si="408"/>
        <v>17013.435716904762</v>
      </c>
      <c r="L711" s="84">
        <f t="shared" si="409"/>
        <v>17118.907870833034</v>
      </c>
      <c r="M711" s="108">
        <f>IF(T711&lt;&gt;0,(((G711+1)*('Data Raw'!$N$1007-'Data Raw'!$N$1008)/2+'Data Raw'!$N$1008)*'Data Raw'!$M$1010+'Data Raw'!$M$1009)*AE711+AE711)</f>
        <v>17224.380024761311</v>
      </c>
      <c r="N711" s="84">
        <f t="shared" si="410"/>
        <v>17329.852178689587</v>
      </c>
      <c r="O711" s="84">
        <f t="shared" si="411"/>
        <v>17435.32433261786</v>
      </c>
      <c r="P711" s="84">
        <f t="shared" si="412"/>
        <v>17540.796486546136</v>
      </c>
      <c r="Q711" s="84">
        <f t="shared" si="413"/>
        <v>17646.268640474409</v>
      </c>
      <c r="R711" s="166" t="str">
        <f t="shared" si="383"/>
        <v/>
      </c>
      <c r="S711" s="109">
        <f>'Data Raw'!E753</f>
        <v>16878.11</v>
      </c>
      <c r="T711" s="109">
        <f>'Data Raw'!G753</f>
        <v>16961.66</v>
      </c>
      <c r="U711" s="109">
        <f>'Data Raw'!D753</f>
        <v>17209.82</v>
      </c>
      <c r="V711" s="166" t="str">
        <f t="shared" si="384"/>
        <v/>
      </c>
      <c r="W711" s="89">
        <f t="shared" si="403"/>
        <v>262.72002476131092</v>
      </c>
      <c r="X711" s="89">
        <f t="shared" si="404"/>
        <v>69021.811410583832</v>
      </c>
      <c r="Y711" s="89">
        <f t="shared" si="385"/>
        <v>219.0912456727483</v>
      </c>
      <c r="Z711" s="109">
        <f t="shared" ref="Z711:Z774" si="414">U711-S711</f>
        <v>331.70999999999913</v>
      </c>
      <c r="AA711" s="89">
        <f t="shared" si="386"/>
        <v>311.96692819638588</v>
      </c>
      <c r="AB711" s="89">
        <f t="shared" si="387"/>
        <v>16858.165046205253</v>
      </c>
      <c r="AC711" s="89">
        <f t="shared" si="390"/>
        <v>17382.914953794749</v>
      </c>
      <c r="AD711" s="89">
        <f t="shared" si="391"/>
        <v>1</v>
      </c>
      <c r="AE711" s="89">
        <f>'Data Raw'!C753</f>
        <v>17120.54</v>
      </c>
      <c r="AF711" s="89"/>
      <c r="AG711" s="89">
        <f t="shared" si="398"/>
        <v>-158.88000000000102</v>
      </c>
      <c r="AH711" s="89">
        <f t="shared" si="399"/>
        <v>103.84002476130991</v>
      </c>
      <c r="AI711" s="109">
        <f t="shared" si="400"/>
        <v>1</v>
      </c>
      <c r="AJ711" s="109">
        <f t="shared" si="379"/>
        <v>50</v>
      </c>
      <c r="AK711" s="88"/>
      <c r="AL711" s="191" t="str">
        <f t="shared" si="380"/>
        <v/>
      </c>
      <c r="AM711" s="191">
        <f t="shared" si="381"/>
        <v>-158.88000000000102</v>
      </c>
      <c r="AN711" s="88"/>
      <c r="AO711" s="191"/>
      <c r="AP711" s="191">
        <f t="shared" si="401"/>
        <v>25242.854400000324</v>
      </c>
      <c r="AQ711" s="191">
        <f t="shared" si="388"/>
        <v>170.96830626534495</v>
      </c>
      <c r="AR711" s="191">
        <f t="shared" si="389"/>
        <v>-48.122939407403351</v>
      </c>
      <c r="AS711" s="250">
        <f t="shared" si="392"/>
        <v>0</v>
      </c>
      <c r="AT711" s="250">
        <f t="shared" si="393"/>
        <v>1</v>
      </c>
      <c r="AU711" s="250">
        <f t="shared" si="394"/>
        <v>0</v>
      </c>
      <c r="AV711" s="250">
        <f t="shared" si="395"/>
        <v>0</v>
      </c>
      <c r="AW711" s="250">
        <f t="shared" si="396"/>
        <v>0</v>
      </c>
      <c r="AX711" s="250">
        <f t="shared" si="397"/>
        <v>0</v>
      </c>
      <c r="AY711" s="89"/>
      <c r="AZ711" s="111"/>
      <c r="BA711" s="111"/>
      <c r="BB711" s="111"/>
      <c r="BC711" s="111"/>
      <c r="BD711" s="111"/>
      <c r="BE711" s="111"/>
      <c r="BF711" s="111"/>
      <c r="BG711" s="111"/>
      <c r="BH711" s="89"/>
      <c r="BI711" s="89"/>
      <c r="BJ711" s="89"/>
      <c r="BK711" s="89"/>
      <c r="BL711" s="89"/>
    </row>
    <row r="712" spans="1:64" x14ac:dyDescent="0.25">
      <c r="A712" s="86">
        <f t="shared" si="402"/>
        <v>711</v>
      </c>
      <c r="B712" s="113">
        <v>4.1893896782910058E-3</v>
      </c>
      <c r="C712" s="88"/>
      <c r="D712" s="88"/>
      <c r="E712" s="194">
        <f t="shared" si="405"/>
        <v>-3.2317874483455765E-2</v>
      </c>
      <c r="F712" s="89">
        <f t="shared" si="382"/>
        <v>-3.2615426750357674E-3</v>
      </c>
      <c r="G712" s="113">
        <v>0.17383738843392307</v>
      </c>
      <c r="H712" s="88"/>
      <c r="I712" s="84">
        <f t="shared" si="406"/>
        <v>16369.822514147545</v>
      </c>
      <c r="J712" s="84">
        <f t="shared" si="407"/>
        <v>16479.368136983921</v>
      </c>
      <c r="K712" s="84">
        <f t="shared" si="408"/>
        <v>16588.913759820294</v>
      </c>
      <c r="L712" s="84">
        <f t="shared" si="409"/>
        <v>16698.459382656671</v>
      </c>
      <c r="M712" s="108">
        <f>IF(T712&lt;&gt;0,(((G712+1)*('Data Raw'!$N$1007-'Data Raw'!$N$1008)/2+'Data Raw'!$N$1008)*'Data Raw'!$M$1010+'Data Raw'!$M$1009)*AE712+AE712)</f>
        <v>16808.005005493043</v>
      </c>
      <c r="N712" s="84">
        <f t="shared" si="410"/>
        <v>16917.550628329416</v>
      </c>
      <c r="O712" s="84">
        <f t="shared" si="411"/>
        <v>17027.096251165793</v>
      </c>
      <c r="P712" s="84">
        <f t="shared" si="412"/>
        <v>17136.641874002165</v>
      </c>
      <c r="Q712" s="84">
        <f t="shared" si="413"/>
        <v>17246.187496838542</v>
      </c>
      <c r="R712" s="166" t="str">
        <f t="shared" si="383"/>
        <v/>
      </c>
      <c r="S712" s="109">
        <f>'Data Raw'!E754</f>
        <v>16550.419999999998</v>
      </c>
      <c r="T712" s="109">
        <f>'Data Raw'!G754</f>
        <v>16720.89</v>
      </c>
      <c r="U712" s="109">
        <f>'Data Raw'!D754</f>
        <v>16821.13</v>
      </c>
      <c r="V712" s="166" t="str">
        <f t="shared" si="384"/>
        <v/>
      </c>
      <c r="W712" s="89">
        <f t="shared" si="403"/>
        <v>87.115005493044009</v>
      </c>
      <c r="X712" s="89">
        <f t="shared" si="404"/>
        <v>7589.0241820530882</v>
      </c>
      <c r="Y712" s="89">
        <f t="shared" si="385"/>
        <v>205.49413191645169</v>
      </c>
      <c r="Z712" s="109">
        <f t="shared" si="414"/>
        <v>270.71000000000276</v>
      </c>
      <c r="AA712" s="89">
        <f t="shared" si="386"/>
        <v>306.07308131118828</v>
      </c>
      <c r="AB712" s="89">
        <f t="shared" si="387"/>
        <v>16493.188111033072</v>
      </c>
      <c r="AC712" s="89">
        <f t="shared" si="390"/>
        <v>17023.531888966929</v>
      </c>
      <c r="AD712" s="89">
        <f t="shared" si="391"/>
        <v>1</v>
      </c>
      <c r="AE712" s="89">
        <f>'Data Raw'!C754</f>
        <v>16758.36</v>
      </c>
      <c r="AF712" s="89"/>
      <c r="AG712" s="89">
        <f t="shared" si="398"/>
        <v>-37.470000000001164</v>
      </c>
      <c r="AH712" s="89">
        <f t="shared" si="399"/>
        <v>49.645005493042845</v>
      </c>
      <c r="AI712" s="109">
        <f t="shared" si="400"/>
        <v>1</v>
      </c>
      <c r="AJ712" s="109">
        <f t="shared" si="379"/>
        <v>50</v>
      </c>
      <c r="AK712" s="88"/>
      <c r="AL712" s="191" t="str">
        <f t="shared" si="380"/>
        <v/>
      </c>
      <c r="AM712" s="191">
        <f t="shared" si="381"/>
        <v>-37.470000000001164</v>
      </c>
      <c r="AN712" s="88"/>
      <c r="AO712" s="191"/>
      <c r="AP712" s="191">
        <f t="shared" si="401"/>
        <v>1404.0009000000873</v>
      </c>
      <c r="AQ712" s="191">
        <f t="shared" si="388"/>
        <v>156.13516112475119</v>
      </c>
      <c r="AR712" s="191">
        <f t="shared" si="389"/>
        <v>-49.3589707917005</v>
      </c>
      <c r="AS712" s="250">
        <f t="shared" si="392"/>
        <v>0</v>
      </c>
      <c r="AT712" s="250">
        <f t="shared" si="393"/>
        <v>0</v>
      </c>
      <c r="AU712" s="250">
        <f t="shared" si="394"/>
        <v>1</v>
      </c>
      <c r="AV712" s="250">
        <f t="shared" si="395"/>
        <v>0</v>
      </c>
      <c r="AW712" s="250">
        <f t="shared" si="396"/>
        <v>0</v>
      </c>
      <c r="AX712" s="250">
        <f t="shared" si="397"/>
        <v>0</v>
      </c>
      <c r="AY712" s="89"/>
      <c r="AZ712" s="111"/>
      <c r="BA712" s="111"/>
      <c r="BB712" s="111"/>
      <c r="BC712" s="111"/>
      <c r="BD712" s="111"/>
      <c r="BE712" s="111"/>
      <c r="BF712" s="111"/>
      <c r="BG712" s="111"/>
      <c r="BH712" s="89"/>
      <c r="BI712" s="89"/>
      <c r="BJ712" s="89"/>
      <c r="BK712" s="89"/>
      <c r="BL712" s="89"/>
    </row>
    <row r="713" spans="1:64" x14ac:dyDescent="0.25">
      <c r="A713" s="86">
        <f t="shared" si="402"/>
        <v>712</v>
      </c>
      <c r="B713" s="113">
        <v>1.1670610657657865E-4</v>
      </c>
      <c r="C713" s="88"/>
      <c r="D713" s="88"/>
      <c r="E713" s="194">
        <f t="shared" si="405"/>
        <v>-4.0726835717144272E-3</v>
      </c>
      <c r="F713" s="89">
        <f t="shared" si="382"/>
        <v>-3.3774199459898615E-3</v>
      </c>
      <c r="G713" s="113">
        <v>0.16110715878805226</v>
      </c>
      <c r="H713" s="88"/>
      <c r="I713" s="84">
        <f t="shared" si="406"/>
        <v>16311.650822441488</v>
      </c>
      <c r="J713" s="84">
        <f t="shared" si="407"/>
        <v>16414.397888399712</v>
      </c>
      <c r="K713" s="84">
        <f t="shared" si="408"/>
        <v>16517.14495435794</v>
      </c>
      <c r="L713" s="84">
        <f t="shared" si="409"/>
        <v>16619.892020316165</v>
      </c>
      <c r="M713" s="108">
        <f>IF(T713&lt;&gt;0,(((G713+1)*('Data Raw'!$N$1007-'Data Raw'!$N$1008)/2+'Data Raw'!$N$1008)*'Data Raw'!$M$1010+'Data Raw'!$M$1009)*AE713+AE713)</f>
        <v>16722.63908627439</v>
      </c>
      <c r="N713" s="84">
        <f t="shared" si="410"/>
        <v>16825.386152232615</v>
      </c>
      <c r="O713" s="84">
        <f t="shared" si="411"/>
        <v>16928.13321819084</v>
      </c>
      <c r="P713" s="84">
        <f t="shared" si="412"/>
        <v>17030.880284149069</v>
      </c>
      <c r="Q713" s="84">
        <f t="shared" si="413"/>
        <v>17133.62735010729</v>
      </c>
      <c r="R713" s="166" t="str">
        <f t="shared" si="383"/>
        <v/>
      </c>
      <c r="S713" s="109">
        <f>'Data Raw'!E755</f>
        <v>16641.580000000002</v>
      </c>
      <c r="T713" s="109">
        <f>'Data Raw'!G755</f>
        <v>16737.12</v>
      </c>
      <c r="U713" s="109">
        <f>'Data Raw'!D755</f>
        <v>16801.64</v>
      </c>
      <c r="V713" s="166">
        <f t="shared" si="384"/>
        <v>1</v>
      </c>
      <c r="W713" s="89">
        <f t="shared" si="403"/>
        <v>-14.480913725608843</v>
      </c>
      <c r="X713" s="89">
        <f t="shared" si="404"/>
        <v>209.69686232852661</v>
      </c>
      <c r="Y713" s="89">
        <f t="shared" si="385"/>
        <v>190.32931099803417</v>
      </c>
      <c r="Z713" s="109">
        <f t="shared" si="414"/>
        <v>160.05999999999767</v>
      </c>
      <c r="AA713" s="89">
        <f t="shared" si="386"/>
        <v>285.21406969530392</v>
      </c>
      <c r="AB713" s="89">
        <f t="shared" si="387"/>
        <v>16430.097880885489</v>
      </c>
      <c r="AC713" s="89">
        <f t="shared" si="390"/>
        <v>16950.422119114508</v>
      </c>
      <c r="AD713" s="89">
        <f t="shared" si="391"/>
        <v>1</v>
      </c>
      <c r="AE713" s="89">
        <f>'Data Raw'!C755</f>
        <v>16690.259999999998</v>
      </c>
      <c r="AF713" s="89"/>
      <c r="AG713" s="89">
        <f t="shared" si="398"/>
        <v>46.860000000000582</v>
      </c>
      <c r="AH713" s="89">
        <f t="shared" si="399"/>
        <v>32.379086274391739</v>
      </c>
      <c r="AI713" s="109">
        <f t="shared" si="400"/>
        <v>1</v>
      </c>
      <c r="AJ713" s="109">
        <f t="shared" ref="AJ713:AJ776" si="415">MIN(Y712/4,50)</f>
        <v>50</v>
      </c>
      <c r="AK713" s="88"/>
      <c r="AL713" s="191">
        <f t="shared" ref="AL713:AL776" si="416">IF(R713&lt;&gt;1,IF(V713=1,ABS(AG712),""),"")</f>
        <v>37.470000000001164</v>
      </c>
      <c r="AM713" s="191" t="str">
        <f t="shared" ref="AM713:AM776" si="417">IF(R713&lt;&gt;1,IF(V713="",-ABS(AG713),""),"")</f>
        <v/>
      </c>
      <c r="AN713" s="88"/>
      <c r="AO713" s="191"/>
      <c r="AP713" s="191">
        <f t="shared" si="401"/>
        <v>2195.8596000000543</v>
      </c>
      <c r="AQ713" s="191">
        <f t="shared" si="388"/>
        <v>143.99347655533447</v>
      </c>
      <c r="AR713" s="191">
        <f t="shared" si="389"/>
        <v>-46.335834442699706</v>
      </c>
      <c r="AS713" s="250">
        <f t="shared" si="392"/>
        <v>0</v>
      </c>
      <c r="AT713" s="250">
        <f t="shared" si="393"/>
        <v>0</v>
      </c>
      <c r="AU713" s="250">
        <f t="shared" si="394"/>
        <v>0</v>
      </c>
      <c r="AV713" s="250">
        <f t="shared" si="395"/>
        <v>1</v>
      </c>
      <c r="AW713" s="250">
        <f t="shared" si="396"/>
        <v>0</v>
      </c>
      <c r="AX713" s="250">
        <f t="shared" si="397"/>
        <v>0</v>
      </c>
      <c r="AY713" s="89"/>
      <c r="AZ713" s="111"/>
      <c r="BA713" s="111"/>
      <c r="BB713" s="111"/>
      <c r="BC713" s="111"/>
      <c r="BD713" s="111"/>
      <c r="BE713" s="111"/>
      <c r="BF713" s="111"/>
      <c r="BG713" s="111"/>
      <c r="BH713" s="89"/>
      <c r="BI713" s="89"/>
      <c r="BJ713" s="89"/>
      <c r="BK713" s="89"/>
      <c r="BL713" s="89"/>
    </row>
    <row r="714" spans="1:64" x14ac:dyDescent="0.25">
      <c r="A714" s="86">
        <f t="shared" si="402"/>
        <v>713</v>
      </c>
      <c r="B714" s="113">
        <v>1.0083543952850127E-2</v>
      </c>
      <c r="C714" s="88"/>
      <c r="D714" s="88"/>
      <c r="E714" s="194">
        <f t="shared" si="405"/>
        <v>9.9668378462735487E-3</v>
      </c>
      <c r="F714" s="89">
        <f t="shared" ref="F714:F777" si="418">E714/7+F713/7*6</f>
        <v>-1.4710974042379458E-3</v>
      </c>
      <c r="G714" s="113">
        <v>0.16354329026397255</v>
      </c>
      <c r="H714" s="88"/>
      <c r="I714" s="84">
        <f t="shared" si="406"/>
        <v>16282.923149661956</v>
      </c>
      <c r="J714" s="84">
        <f t="shared" si="407"/>
        <v>16378.087805160972</v>
      </c>
      <c r="K714" s="84">
        <f t="shared" si="408"/>
        <v>16473.252460659991</v>
      </c>
      <c r="L714" s="84">
        <f t="shared" si="409"/>
        <v>16568.417116159006</v>
      </c>
      <c r="M714" s="108">
        <f>IF(T714&lt;&gt;0,(((G714+1)*('Data Raw'!$N$1007-'Data Raw'!$N$1008)/2+'Data Raw'!$N$1008)*'Data Raw'!$M$1010+'Data Raw'!$M$1009)*AE714+AE714)</f>
        <v>16663.581771658024</v>
      </c>
      <c r="N714" s="84">
        <f t="shared" si="410"/>
        <v>16758.746427157042</v>
      </c>
      <c r="O714" s="84">
        <f t="shared" si="411"/>
        <v>16853.911082656057</v>
      </c>
      <c r="P714" s="84">
        <f t="shared" si="412"/>
        <v>16949.075738155076</v>
      </c>
      <c r="Q714" s="84">
        <f t="shared" si="413"/>
        <v>17044.24039365409</v>
      </c>
      <c r="R714" s="166" t="str">
        <f t="shared" ref="R714:R777" si="419">IF(B714&lt;&gt;"",IF(AND(M714&gt;AB714,M714&lt;AC714),"",1),"")</f>
        <v/>
      </c>
      <c r="S714" s="109">
        <f>'Data Raw'!E756</f>
        <v>16492.09</v>
      </c>
      <c r="T714" s="109">
        <f>'Data Raw'!G756</f>
        <v>16529.48</v>
      </c>
      <c r="U714" s="109">
        <f>'Data Raw'!D756</f>
        <v>16682.54</v>
      </c>
      <c r="V714" s="166" t="str">
        <f t="shared" ref="V714:V777" si="420">IF(R714&lt;&gt;1,IF(B714&lt;&gt;"",IF((AE714-M714)*(AE714-T714)&gt;0,1,""),""),"")</f>
        <v/>
      </c>
      <c r="W714" s="89">
        <f t="shared" si="403"/>
        <v>134.10177165802452</v>
      </c>
      <c r="X714" s="89">
        <f t="shared" si="404"/>
        <v>17983.285161820946</v>
      </c>
      <c r="Y714" s="89">
        <f t="shared" ref="Y714:Y777" si="421">IF(X714&gt;0,SQRT((X714)/7+(Y713*Y713)/7*6),Y713)</f>
        <v>183.35553476851604</v>
      </c>
      <c r="Z714" s="109">
        <f t="shared" si="414"/>
        <v>190.45000000000073</v>
      </c>
      <c r="AA714" s="89">
        <f t="shared" ref="AA714:AA777" si="422">Z714/7+AA713/7*6</f>
        <v>271.67634545311779</v>
      </c>
      <c r="AB714" s="89">
        <f t="shared" ref="AB714:AB777" si="423">AE714-$AD$1*AA713</f>
        <v>16385.638040758993</v>
      </c>
      <c r="AC714" s="89">
        <f t="shared" si="390"/>
        <v>16870.501959241006</v>
      </c>
      <c r="AD714" s="89">
        <f t="shared" si="391"/>
        <v>1</v>
      </c>
      <c r="AE714" s="89">
        <f>'Data Raw'!C756</f>
        <v>16628.07</v>
      </c>
      <c r="AF714" s="89"/>
      <c r="AG714" s="89">
        <f t="shared" si="398"/>
        <v>-98.590000000000146</v>
      </c>
      <c r="AH714" s="89">
        <f t="shared" si="399"/>
        <v>35.511771658024372</v>
      </c>
      <c r="AI714" s="109">
        <f t="shared" si="400"/>
        <v>1</v>
      </c>
      <c r="AJ714" s="109">
        <f t="shared" si="415"/>
        <v>47.582327749508543</v>
      </c>
      <c r="AK714" s="88"/>
      <c r="AL714" s="191" t="str">
        <f t="shared" si="416"/>
        <v/>
      </c>
      <c r="AM714" s="191">
        <f t="shared" si="417"/>
        <v>-98.590000000000146</v>
      </c>
      <c r="AN714" s="88"/>
      <c r="AO714" s="191"/>
      <c r="AP714" s="191">
        <f t="shared" si="401"/>
        <v>9719.9881000000296</v>
      </c>
      <c r="AQ714" s="191">
        <f t="shared" ref="AQ714:AQ777" si="424">IF(AP714&gt;0,SQRT(AP714)/9+AQ713/9*8,AQ713)</f>
        <v>138.94864582696397</v>
      </c>
      <c r="AR714" s="191">
        <f t="shared" ref="AR714:AR777" si="425">AQ714-Y714</f>
        <v>-44.406888941552069</v>
      </c>
      <c r="AS714" s="250">
        <f t="shared" si="392"/>
        <v>0</v>
      </c>
      <c r="AT714" s="250">
        <f t="shared" si="393"/>
        <v>0</v>
      </c>
      <c r="AU714" s="250">
        <f t="shared" si="394"/>
        <v>1</v>
      </c>
      <c r="AV714" s="250">
        <f t="shared" si="395"/>
        <v>0</v>
      </c>
      <c r="AW714" s="250">
        <f t="shared" si="396"/>
        <v>0</v>
      </c>
      <c r="AX714" s="250">
        <f t="shared" si="397"/>
        <v>0</v>
      </c>
      <c r="AY714" s="89"/>
      <c r="AZ714" s="111"/>
      <c r="BA714" s="111"/>
      <c r="BB714" s="111"/>
      <c r="BC714" s="111"/>
      <c r="BD714" s="111"/>
      <c r="BE714" s="111"/>
      <c r="BF714" s="111"/>
      <c r="BG714" s="111"/>
      <c r="BH714" s="89"/>
      <c r="BI714" s="89"/>
      <c r="BJ714" s="89"/>
      <c r="BK714" s="89"/>
      <c r="BL714" s="89"/>
    </row>
    <row r="715" spans="1:64" x14ac:dyDescent="0.25">
      <c r="A715" s="86">
        <f t="shared" si="402"/>
        <v>714</v>
      </c>
      <c r="B715" s="113">
        <v>3.3519539527361575E-4</v>
      </c>
      <c r="C715" s="88"/>
      <c r="D715" s="88"/>
      <c r="E715" s="194">
        <f t="shared" si="405"/>
        <v>-9.7483485575765114E-3</v>
      </c>
      <c r="F715" s="89">
        <f t="shared" si="418"/>
        <v>-2.6535618547148835E-3</v>
      </c>
      <c r="G715" s="113">
        <v>0.14327421198667684</v>
      </c>
      <c r="H715" s="88"/>
      <c r="I715" s="84">
        <f t="shared" si="406"/>
        <v>16200.707276422583</v>
      </c>
      <c r="J715" s="84">
        <f t="shared" si="407"/>
        <v>16292.385043806842</v>
      </c>
      <c r="K715" s="84">
        <f t="shared" si="408"/>
        <v>16384.062811191099</v>
      </c>
      <c r="L715" s="84">
        <f t="shared" si="409"/>
        <v>16475.740578575358</v>
      </c>
      <c r="M715" s="108">
        <f>IF(T715&lt;&gt;0,(((G715+1)*('Data Raw'!$N$1007-'Data Raw'!$N$1008)/2+'Data Raw'!$N$1008)*'Data Raw'!$M$1010+'Data Raw'!$M$1009)*AE715+AE715)</f>
        <v>16567.418345959617</v>
      </c>
      <c r="N715" s="84">
        <f t="shared" si="410"/>
        <v>16659.096113343876</v>
      </c>
      <c r="O715" s="84">
        <f t="shared" si="411"/>
        <v>16750.773880728135</v>
      </c>
      <c r="P715" s="84">
        <f t="shared" si="412"/>
        <v>16842.45164811239</v>
      </c>
      <c r="Q715" s="84">
        <f t="shared" si="413"/>
        <v>16934.129415496653</v>
      </c>
      <c r="R715" s="166" t="str">
        <f t="shared" si="419"/>
        <v/>
      </c>
      <c r="S715" s="109">
        <f>'Data Raw'!E757</f>
        <v>16430.12</v>
      </c>
      <c r="T715" s="109">
        <f>'Data Raw'!G757</f>
        <v>16543.07</v>
      </c>
      <c r="U715" s="109">
        <f>'Data Raw'!D757</f>
        <v>16654.080000000002</v>
      </c>
      <c r="V715" s="166" t="str">
        <f t="shared" si="420"/>
        <v/>
      </c>
      <c r="W715" s="89">
        <f t="shared" si="403"/>
        <v>24.348345959617291</v>
      </c>
      <c r="X715" s="89">
        <f t="shared" si="404"/>
        <v>592.84195096921167</v>
      </c>
      <c r="Y715" s="89">
        <f t="shared" si="421"/>
        <v>170.00351035554706</v>
      </c>
      <c r="Z715" s="109">
        <f t="shared" si="414"/>
        <v>223.96000000000276</v>
      </c>
      <c r="AA715" s="89">
        <f t="shared" si="422"/>
        <v>264.85972467410136</v>
      </c>
      <c r="AB715" s="89">
        <f t="shared" si="423"/>
        <v>16328.085106364848</v>
      </c>
      <c r="AC715" s="89">
        <f t="shared" ref="AC715:AC778" si="426">AE715+$AD$1*AA714</f>
        <v>16789.934893635149</v>
      </c>
      <c r="AD715" s="89">
        <f t="shared" ref="AD715:AD778" si="427">IF(AND(T715&lt;AC715, T715&gt;AB715),1,"")</f>
        <v>1</v>
      </c>
      <c r="AE715" s="89">
        <f>'Data Raw'!C757</f>
        <v>16559.009999999998</v>
      </c>
      <c r="AF715" s="89"/>
      <c r="AG715" s="89">
        <f t="shared" si="398"/>
        <v>-15.93999999999869</v>
      </c>
      <c r="AH715" s="89">
        <f t="shared" si="399"/>
        <v>8.4083459596186003</v>
      </c>
      <c r="AI715" s="109">
        <f t="shared" si="400"/>
        <v>1</v>
      </c>
      <c r="AJ715" s="109">
        <f t="shared" si="415"/>
        <v>45.838883692129009</v>
      </c>
      <c r="AK715" s="88"/>
      <c r="AL715" s="191" t="str">
        <f t="shared" si="416"/>
        <v/>
      </c>
      <c r="AM715" s="191">
        <f t="shared" si="417"/>
        <v>-15.93999999999869</v>
      </c>
      <c r="AN715" s="88"/>
      <c r="AO715" s="191"/>
      <c r="AP715" s="191">
        <f t="shared" si="401"/>
        <v>254.08359999995824</v>
      </c>
      <c r="AQ715" s="191">
        <f t="shared" si="424"/>
        <v>125.28101851285672</v>
      </c>
      <c r="AR715" s="191">
        <f t="shared" si="425"/>
        <v>-44.722491842690346</v>
      </c>
      <c r="AS715" s="250">
        <f t="shared" si="392"/>
        <v>0</v>
      </c>
      <c r="AT715" s="250">
        <f t="shared" si="393"/>
        <v>0</v>
      </c>
      <c r="AU715" s="250">
        <f t="shared" si="394"/>
        <v>1</v>
      </c>
      <c r="AV715" s="250">
        <f t="shared" si="395"/>
        <v>0</v>
      </c>
      <c r="AW715" s="250">
        <f t="shared" si="396"/>
        <v>0</v>
      </c>
      <c r="AX715" s="250">
        <f t="shared" si="397"/>
        <v>0</v>
      </c>
      <c r="AY715" s="89"/>
      <c r="AZ715" s="111"/>
      <c r="BA715" s="111"/>
      <c r="BB715" s="111"/>
      <c r="BC715" s="111"/>
      <c r="BD715" s="111"/>
      <c r="BE715" s="111"/>
      <c r="BF715" s="111"/>
      <c r="BG715" s="111"/>
      <c r="BH715" s="89"/>
      <c r="BI715" s="89"/>
      <c r="BJ715" s="89"/>
      <c r="BK715" s="89"/>
      <c r="BL715" s="89"/>
    </row>
    <row r="716" spans="1:64" x14ac:dyDescent="0.25">
      <c r="A716" s="86">
        <f t="shared" si="402"/>
        <v>715</v>
      </c>
      <c r="B716" s="113">
        <v>5.1818157927014828E-3</v>
      </c>
      <c r="C716" s="88"/>
      <c r="D716" s="88"/>
      <c r="E716" s="194">
        <f t="shared" si="405"/>
        <v>4.8466203974278669E-3</v>
      </c>
      <c r="F716" s="89">
        <f t="shared" si="418"/>
        <v>-1.5821072472659188E-3</v>
      </c>
      <c r="G716" s="113">
        <v>0.13944650835699657</v>
      </c>
      <c r="H716" s="88"/>
      <c r="I716" s="84">
        <f t="shared" si="406"/>
        <v>16426.181683764029</v>
      </c>
      <c r="J716" s="84">
        <f t="shared" si="407"/>
        <v>16511.1834389418</v>
      </c>
      <c r="K716" s="84">
        <f t="shared" si="408"/>
        <v>16596.185194119575</v>
      </c>
      <c r="L716" s="84">
        <f t="shared" si="409"/>
        <v>16681.186949297346</v>
      </c>
      <c r="M716" s="108">
        <f>IF(T716&lt;&gt;0,(((G716+1)*('Data Raw'!$N$1007-'Data Raw'!$N$1008)/2+'Data Raw'!$N$1008)*'Data Raw'!$M$1010+'Data Raw'!$M$1009)*AE716+AE716)</f>
        <v>16766.18870447512</v>
      </c>
      <c r="N716" s="84">
        <f t="shared" si="410"/>
        <v>16851.190459652895</v>
      </c>
      <c r="O716" s="84">
        <f t="shared" si="411"/>
        <v>16936.192214830666</v>
      </c>
      <c r="P716" s="84">
        <f t="shared" si="412"/>
        <v>17021.19397000844</v>
      </c>
      <c r="Q716" s="84">
        <f t="shared" si="413"/>
        <v>17106.195725186211</v>
      </c>
      <c r="R716" s="166" t="str">
        <f t="shared" si="419"/>
        <v/>
      </c>
      <c r="S716" s="109">
        <f>'Data Raw'!E758</f>
        <v>16762.830000000002</v>
      </c>
      <c r="T716" s="109">
        <f>'Data Raw'!G758</f>
        <v>16863.099999999999</v>
      </c>
      <c r="U716" s="109">
        <f>'Data Raw'!D758</f>
        <v>16973.52</v>
      </c>
      <c r="V716" s="166">
        <f t="shared" si="420"/>
        <v>1</v>
      </c>
      <c r="W716" s="89">
        <f t="shared" si="403"/>
        <v>-96.911295524878369</v>
      </c>
      <c r="X716" s="89">
        <f t="shared" si="404"/>
        <v>9391.79920031031</v>
      </c>
      <c r="Y716" s="89">
        <f t="shared" si="421"/>
        <v>161.5986918261946</v>
      </c>
      <c r="Z716" s="109">
        <f t="shared" si="414"/>
        <v>210.68999999999869</v>
      </c>
      <c r="AA716" s="89">
        <f t="shared" si="422"/>
        <v>257.12119257780097</v>
      </c>
      <c r="AB716" s="89">
        <f t="shared" si="423"/>
        <v>16537.699234027015</v>
      </c>
      <c r="AC716" s="89">
        <f t="shared" si="426"/>
        <v>16987.960765972988</v>
      </c>
      <c r="AD716" s="89">
        <f t="shared" si="427"/>
        <v>1</v>
      </c>
      <c r="AE716" s="89">
        <f>'Data Raw'!C758</f>
        <v>16762.830000000002</v>
      </c>
      <c r="AF716" s="89"/>
      <c r="AG716" s="89">
        <f t="shared" si="398"/>
        <v>100.2699999999968</v>
      </c>
      <c r="AH716" s="89">
        <f t="shared" si="399"/>
        <v>3.3587044751184294</v>
      </c>
      <c r="AI716" s="109">
        <f t="shared" si="400"/>
        <v>1</v>
      </c>
      <c r="AJ716" s="109">
        <f t="shared" si="415"/>
        <v>42.500877588886766</v>
      </c>
      <c r="AK716" s="88"/>
      <c r="AL716" s="191">
        <f t="shared" si="416"/>
        <v>15.93999999999869</v>
      </c>
      <c r="AM716" s="191" t="str">
        <f t="shared" si="417"/>
        <v/>
      </c>
      <c r="AN716" s="88"/>
      <c r="AO716" s="191"/>
      <c r="AP716" s="191">
        <f t="shared" si="401"/>
        <v>10054.072899999357</v>
      </c>
      <c r="AQ716" s="191">
        <f t="shared" si="424"/>
        <v>122.50201645587229</v>
      </c>
      <c r="AR716" s="191">
        <f t="shared" si="425"/>
        <v>-39.096675370322302</v>
      </c>
      <c r="AS716" s="250">
        <f t="shared" si="392"/>
        <v>0</v>
      </c>
      <c r="AT716" s="250">
        <f t="shared" si="393"/>
        <v>0</v>
      </c>
      <c r="AU716" s="250">
        <f t="shared" si="394"/>
        <v>0</v>
      </c>
      <c r="AV716" s="250">
        <f t="shared" si="395"/>
        <v>1</v>
      </c>
      <c r="AW716" s="250">
        <f t="shared" si="396"/>
        <v>0</v>
      </c>
      <c r="AX716" s="250">
        <f t="shared" si="397"/>
        <v>0</v>
      </c>
      <c r="AY716" s="89"/>
      <c r="AZ716" s="111"/>
      <c r="BA716" s="111"/>
      <c r="BB716" s="111"/>
      <c r="BC716" s="111"/>
      <c r="BD716" s="111"/>
      <c r="BE716" s="111"/>
      <c r="BF716" s="111"/>
      <c r="BG716" s="111"/>
      <c r="BH716" s="89"/>
      <c r="BI716" s="89"/>
      <c r="BJ716" s="89"/>
      <c r="BK716" s="89"/>
      <c r="BL716" s="89"/>
    </row>
    <row r="717" spans="1:64" x14ac:dyDescent="0.25">
      <c r="A717" s="86">
        <f t="shared" si="402"/>
        <v>716</v>
      </c>
      <c r="B717" s="113">
        <v>3.9919960160808683E-2</v>
      </c>
      <c r="C717" s="88"/>
      <c r="D717" s="88"/>
      <c r="E717" s="194">
        <f t="shared" si="405"/>
        <v>3.4738144368107203E-2</v>
      </c>
      <c r="F717" s="89">
        <f t="shared" si="418"/>
        <v>3.6065001263588126E-3</v>
      </c>
      <c r="G717" s="113">
        <v>0.15398202418493054</v>
      </c>
      <c r="H717" s="88"/>
      <c r="I717" s="84">
        <f t="shared" si="406"/>
        <v>16444.976088035186</v>
      </c>
      <c r="J717" s="84">
        <f t="shared" si="407"/>
        <v>16525.775433948285</v>
      </c>
      <c r="K717" s="84">
        <f t="shared" si="408"/>
        <v>16606.574779861381</v>
      </c>
      <c r="L717" s="84">
        <f t="shared" si="409"/>
        <v>16687.37412577448</v>
      </c>
      <c r="M717" s="108">
        <f>IF(T717&lt;&gt;0,(((G717+1)*('Data Raw'!$N$1007-'Data Raw'!$N$1008)/2+'Data Raw'!$N$1008)*'Data Raw'!$M$1010+'Data Raw'!$M$1009)*AE717+AE717)</f>
        <v>16768.173471687576</v>
      </c>
      <c r="N717" s="84">
        <f t="shared" si="410"/>
        <v>16848.972817600672</v>
      </c>
      <c r="O717" s="84">
        <f t="shared" si="411"/>
        <v>16929.772163513771</v>
      </c>
      <c r="P717" s="84">
        <f t="shared" si="412"/>
        <v>17010.571509426867</v>
      </c>
      <c r="Q717" s="84">
        <f t="shared" si="413"/>
        <v>17091.370855339967</v>
      </c>
      <c r="R717" s="166" t="str">
        <f t="shared" si="419"/>
        <v/>
      </c>
      <c r="S717" s="109">
        <f>'Data Raw'!E759</f>
        <v>16341.61</v>
      </c>
      <c r="T717" s="109">
        <f>'Data Raw'!G759</f>
        <v>16499.47</v>
      </c>
      <c r="U717" s="109">
        <f>'Data Raw'!D759</f>
        <v>16747.2</v>
      </c>
      <c r="V717" s="166" t="str">
        <f t="shared" si="420"/>
        <v/>
      </c>
      <c r="W717" s="89">
        <f t="shared" si="403"/>
        <v>268.70347168757507</v>
      </c>
      <c r="X717" s="89">
        <f t="shared" si="404"/>
        <v>72201.55569695546</v>
      </c>
      <c r="Y717" s="89">
        <f t="shared" si="421"/>
        <v>180.82603277206201</v>
      </c>
      <c r="Z717" s="109">
        <f t="shared" si="414"/>
        <v>405.59000000000015</v>
      </c>
      <c r="AA717" s="89">
        <f t="shared" si="422"/>
        <v>278.33102220954373</v>
      </c>
      <c r="AB717" s="89">
        <f t="shared" si="423"/>
        <v>16526.716986308871</v>
      </c>
      <c r="AC717" s="89">
        <f t="shared" si="426"/>
        <v>16963.82301369113</v>
      </c>
      <c r="AD717" s="89" t="str">
        <f t="shared" si="427"/>
        <v/>
      </c>
      <c r="AE717" s="89">
        <f>'Data Raw'!C759</f>
        <v>16745.27</v>
      </c>
      <c r="AF717" s="89"/>
      <c r="AG717" s="89">
        <f t="shared" si="398"/>
        <v>-245.79999999999927</v>
      </c>
      <c r="AH717" s="89">
        <f t="shared" si="399"/>
        <v>22.903471687575802</v>
      </c>
      <c r="AI717" s="109">
        <f t="shared" si="400"/>
        <v>1</v>
      </c>
      <c r="AJ717" s="109">
        <f t="shared" si="415"/>
        <v>40.399672956548649</v>
      </c>
      <c r="AK717" s="88"/>
      <c r="AL717" s="191" t="str">
        <f t="shared" si="416"/>
        <v/>
      </c>
      <c r="AM717" s="191">
        <f t="shared" si="417"/>
        <v>-245.79999999999927</v>
      </c>
      <c r="AN717" s="88"/>
      <c r="AO717" s="191"/>
      <c r="AP717" s="191">
        <f t="shared" si="401"/>
        <v>60417.639999999643</v>
      </c>
      <c r="AQ717" s="191">
        <f t="shared" si="424"/>
        <v>136.20179240521975</v>
      </c>
      <c r="AR717" s="191">
        <f t="shared" si="425"/>
        <v>-44.624240366842258</v>
      </c>
      <c r="AS717" s="250">
        <f t="shared" si="392"/>
        <v>1</v>
      </c>
      <c r="AT717" s="250">
        <f t="shared" si="393"/>
        <v>0</v>
      </c>
      <c r="AU717" s="250">
        <f t="shared" si="394"/>
        <v>0</v>
      </c>
      <c r="AV717" s="250">
        <f t="shared" si="395"/>
        <v>0</v>
      </c>
      <c r="AW717" s="250">
        <f t="shared" si="396"/>
        <v>0</v>
      </c>
      <c r="AX717" s="250">
        <f t="shared" si="397"/>
        <v>0</v>
      </c>
      <c r="AY717" s="89"/>
      <c r="AZ717" s="111"/>
      <c r="BA717" s="111"/>
      <c r="BB717" s="111"/>
      <c r="BC717" s="111"/>
      <c r="BD717" s="111"/>
      <c r="BE717" s="111"/>
      <c r="BF717" s="111"/>
      <c r="BG717" s="111"/>
      <c r="BH717" s="89"/>
      <c r="BI717" s="89"/>
      <c r="BJ717" s="89"/>
      <c r="BK717" s="89"/>
      <c r="BL717" s="89"/>
    </row>
    <row r="718" spans="1:64" x14ac:dyDescent="0.25">
      <c r="A718" s="86">
        <f t="shared" si="402"/>
        <v>717</v>
      </c>
      <c r="B718" s="113">
        <v>4.2435938589833262E-4</v>
      </c>
      <c r="C718" s="88"/>
      <c r="D718" s="88"/>
      <c r="E718" s="194">
        <f t="shared" si="405"/>
        <v>-3.949560077491035E-2</v>
      </c>
      <c r="F718" s="89">
        <f t="shared" si="418"/>
        <v>-2.5509428595367825E-3</v>
      </c>
      <c r="G718" s="113">
        <v>0.11363465609410592</v>
      </c>
      <c r="H718" s="88"/>
      <c r="I718" s="84">
        <f t="shared" si="406"/>
        <v>16139.339177127647</v>
      </c>
      <c r="J718" s="84">
        <f t="shared" si="407"/>
        <v>16229.752193513677</v>
      </c>
      <c r="K718" s="84">
        <f t="shared" si="408"/>
        <v>16320.165209899709</v>
      </c>
      <c r="L718" s="84">
        <f t="shared" si="409"/>
        <v>16410.578226285739</v>
      </c>
      <c r="M718" s="108">
        <f>IF(T718&lt;&gt;0,(((G718+1)*('Data Raw'!$N$1007-'Data Raw'!$N$1008)/2+'Data Raw'!$N$1008)*'Data Raw'!$M$1010+'Data Raw'!$M$1009)*AE718+AE718)</f>
        <v>16500.991242671771</v>
      </c>
      <c r="N718" s="84">
        <f t="shared" si="410"/>
        <v>16591.404259057803</v>
      </c>
      <c r="O718" s="84">
        <f t="shared" si="411"/>
        <v>16681.817275443835</v>
      </c>
      <c r="P718" s="84">
        <f t="shared" si="412"/>
        <v>16772.230291829863</v>
      </c>
      <c r="Q718" s="84">
        <f t="shared" si="413"/>
        <v>16862.643308215898</v>
      </c>
      <c r="R718" s="166" t="str">
        <f t="shared" si="419"/>
        <v/>
      </c>
      <c r="S718" s="109">
        <f>'Data Raw'!E760</f>
        <v>16441.3</v>
      </c>
      <c r="T718" s="109">
        <f>'Data Raw'!G760</f>
        <v>16473.64</v>
      </c>
      <c r="U718" s="109">
        <f>'Data Raw'!D760</f>
        <v>16612.64</v>
      </c>
      <c r="V718" s="166">
        <f t="shared" si="420"/>
        <v>1</v>
      </c>
      <c r="W718" s="89">
        <f t="shared" si="403"/>
        <v>27.351242671771615</v>
      </c>
      <c r="X718" s="89">
        <f t="shared" si="404"/>
        <v>748.09047569014047</v>
      </c>
      <c r="Y718" s="89">
        <f t="shared" si="421"/>
        <v>167.73125411297818</v>
      </c>
      <c r="Z718" s="109">
        <f t="shared" si="414"/>
        <v>171.34000000000015</v>
      </c>
      <c r="AA718" s="89">
        <f t="shared" si="422"/>
        <v>263.04659046532322</v>
      </c>
      <c r="AB718" s="89">
        <f t="shared" si="423"/>
        <v>16295.368631121888</v>
      </c>
      <c r="AC718" s="89">
        <f t="shared" si="426"/>
        <v>16768.531368878113</v>
      </c>
      <c r="AD718" s="89">
        <f t="shared" si="427"/>
        <v>1</v>
      </c>
      <c r="AE718" s="89">
        <f>'Data Raw'!C760</f>
        <v>16531.95</v>
      </c>
      <c r="AF718" s="89"/>
      <c r="AG718" s="89">
        <f t="shared" si="398"/>
        <v>-58.31000000000131</v>
      </c>
      <c r="AH718" s="89">
        <f t="shared" si="399"/>
        <v>-30.958757328229694</v>
      </c>
      <c r="AI718" s="109">
        <f t="shared" si="400"/>
        <v>-1</v>
      </c>
      <c r="AJ718" s="109">
        <f t="shared" si="415"/>
        <v>45.206508193015502</v>
      </c>
      <c r="AK718" s="88"/>
      <c r="AL718" s="191">
        <f t="shared" si="416"/>
        <v>245.79999999999927</v>
      </c>
      <c r="AM718" s="191" t="str">
        <f t="shared" si="417"/>
        <v/>
      </c>
      <c r="AN718" s="88"/>
      <c r="AO718" s="191"/>
      <c r="AP718" s="191">
        <f t="shared" si="401"/>
        <v>3400.0561000001526</v>
      </c>
      <c r="AQ718" s="191">
        <f t="shared" si="424"/>
        <v>127.54714880463992</v>
      </c>
      <c r="AR718" s="191">
        <f t="shared" si="425"/>
        <v>-40.18410530833826</v>
      </c>
      <c r="AS718" s="250">
        <f t="shared" si="392"/>
        <v>0</v>
      </c>
      <c r="AT718" s="250">
        <f t="shared" si="393"/>
        <v>0</v>
      </c>
      <c r="AU718" s="250">
        <f t="shared" si="394"/>
        <v>1</v>
      </c>
      <c r="AV718" s="250">
        <f t="shared" si="395"/>
        <v>0</v>
      </c>
      <c r="AW718" s="250">
        <f t="shared" si="396"/>
        <v>0</v>
      </c>
      <c r="AX718" s="250">
        <f t="shared" si="397"/>
        <v>0</v>
      </c>
      <c r="AY718" s="89"/>
      <c r="AZ718" s="111"/>
      <c r="BA718" s="111"/>
      <c r="BB718" s="111"/>
      <c r="BC718" s="111"/>
      <c r="BD718" s="111"/>
      <c r="BE718" s="111"/>
      <c r="BF718" s="111"/>
      <c r="BG718" s="111"/>
      <c r="BH718" s="89"/>
      <c r="BI718" s="89"/>
      <c r="BJ718" s="89"/>
      <c r="BK718" s="89"/>
      <c r="BL718" s="89"/>
    </row>
    <row r="719" spans="1:64" x14ac:dyDescent="0.25">
      <c r="A719" s="86">
        <f t="shared" si="402"/>
        <v>718</v>
      </c>
      <c r="B719" s="113">
        <v>6.3717003859817597E-3</v>
      </c>
      <c r="C719" s="88"/>
      <c r="D719" s="88"/>
      <c r="E719" s="194">
        <f t="shared" si="405"/>
        <v>5.9473410000834273E-3</v>
      </c>
      <c r="F719" s="89">
        <f t="shared" si="418"/>
        <v>-1.336902308162467E-3</v>
      </c>
      <c r="G719" s="113">
        <v>0.10966211660837735</v>
      </c>
      <c r="H719" s="88"/>
      <c r="I719" s="84">
        <f t="shared" si="406"/>
        <v>16176.76799709487</v>
      </c>
      <c r="J719" s="84">
        <f t="shared" si="407"/>
        <v>16260.633624151358</v>
      </c>
      <c r="K719" s="84">
        <f t="shared" si="408"/>
        <v>16344.499251207848</v>
      </c>
      <c r="L719" s="84">
        <f t="shared" si="409"/>
        <v>16428.364878264336</v>
      </c>
      <c r="M719" s="108">
        <f>IF(T719&lt;&gt;0,(((G719+1)*('Data Raw'!$N$1007-'Data Raw'!$N$1008)/2+'Data Raw'!$N$1008)*'Data Raw'!$M$1010+'Data Raw'!$M$1009)*AE719+AE719)</f>
        <v>16512.230505320826</v>
      </c>
      <c r="N719" s="84">
        <f t="shared" si="410"/>
        <v>16596.096132377315</v>
      </c>
      <c r="O719" s="84">
        <f t="shared" si="411"/>
        <v>16679.961759433805</v>
      </c>
      <c r="P719" s="84">
        <f t="shared" si="412"/>
        <v>16763.827386490291</v>
      </c>
      <c r="Q719" s="84">
        <f t="shared" si="413"/>
        <v>16847.693013546785</v>
      </c>
      <c r="R719" s="166" t="str">
        <f t="shared" si="419"/>
        <v/>
      </c>
      <c r="S719" s="109">
        <f>'Data Raw'!E761</f>
        <v>16452.55</v>
      </c>
      <c r="T719" s="109">
        <f>'Data Raw'!G761</f>
        <v>16618.32</v>
      </c>
      <c r="U719" s="109">
        <f>'Data Raw'!D761</f>
        <v>16728.900000000001</v>
      </c>
      <c r="V719" s="166" t="str">
        <f t="shared" si="420"/>
        <v/>
      </c>
      <c r="W719" s="89">
        <f t="shared" si="403"/>
        <v>-106.08949467917409</v>
      </c>
      <c r="X719" s="89">
        <f t="shared" si="404"/>
        <v>11254.980881282509</v>
      </c>
      <c r="Y719" s="89">
        <f t="shared" si="421"/>
        <v>160.38241020366527</v>
      </c>
      <c r="Z719" s="109">
        <f t="shared" si="414"/>
        <v>276.35000000000218</v>
      </c>
      <c r="AA719" s="89">
        <f t="shared" si="422"/>
        <v>264.94707754170594</v>
      </c>
      <c r="AB719" s="89">
        <f t="shared" si="423"/>
        <v>16324.910398104475</v>
      </c>
      <c r="AC719" s="89">
        <f t="shared" si="426"/>
        <v>16772.089601895525</v>
      </c>
      <c r="AD719" s="89">
        <f t="shared" si="427"/>
        <v>1</v>
      </c>
      <c r="AE719" s="89">
        <f>'Data Raw'!C761</f>
        <v>16548.5</v>
      </c>
      <c r="AF719" s="89"/>
      <c r="AG719" s="89">
        <f t="shared" si="398"/>
        <v>69.819999999999709</v>
      </c>
      <c r="AH719" s="89">
        <f t="shared" si="399"/>
        <v>-36.269494679174386</v>
      </c>
      <c r="AI719" s="109">
        <f t="shared" si="400"/>
        <v>-1</v>
      </c>
      <c r="AJ719" s="109">
        <f t="shared" si="415"/>
        <v>41.932813528244544</v>
      </c>
      <c r="AK719" s="88"/>
      <c r="AL719" s="191" t="str">
        <f t="shared" si="416"/>
        <v/>
      </c>
      <c r="AM719" s="191">
        <f t="shared" si="417"/>
        <v>-69.819999999999709</v>
      </c>
      <c r="AN719" s="88"/>
      <c r="AO719" s="191"/>
      <c r="AP719" s="191">
        <f t="shared" si="401"/>
        <v>4874.8323999999593</v>
      </c>
      <c r="AQ719" s="191">
        <f t="shared" si="424"/>
        <v>121.1330211596799</v>
      </c>
      <c r="AR719" s="191">
        <f t="shared" si="425"/>
        <v>-39.249389043985374</v>
      </c>
      <c r="AS719" s="250">
        <f t="shared" si="392"/>
        <v>0</v>
      </c>
      <c r="AT719" s="250">
        <f t="shared" si="393"/>
        <v>0</v>
      </c>
      <c r="AU719" s="250">
        <f t="shared" si="394"/>
        <v>0</v>
      </c>
      <c r="AV719" s="250">
        <f t="shared" si="395"/>
        <v>1</v>
      </c>
      <c r="AW719" s="250">
        <f t="shared" si="396"/>
        <v>0</v>
      </c>
      <c r="AX719" s="250">
        <f t="shared" si="397"/>
        <v>0</v>
      </c>
      <c r="AY719" s="89"/>
      <c r="AZ719" s="111"/>
      <c r="BA719" s="111"/>
      <c r="BB719" s="111"/>
      <c r="BC719" s="111"/>
      <c r="BD719" s="111"/>
      <c r="BE719" s="111"/>
      <c r="BF719" s="111"/>
      <c r="BG719" s="111"/>
      <c r="BH719" s="89"/>
      <c r="BI719" s="89"/>
      <c r="BJ719" s="89"/>
      <c r="BK719" s="89"/>
      <c r="BL719" s="89"/>
    </row>
    <row r="720" spans="1:64" x14ac:dyDescent="0.25">
      <c r="A720" s="86">
        <f t="shared" si="402"/>
        <v>719</v>
      </c>
      <c r="B720" s="113">
        <v>8.5643424903854362E-3</v>
      </c>
      <c r="C720" s="88"/>
      <c r="D720" s="88"/>
      <c r="E720" s="194">
        <f t="shared" si="405"/>
        <v>2.1926421044036765E-3</v>
      </c>
      <c r="F720" s="89">
        <f t="shared" si="418"/>
        <v>-8.3268167779587503E-4</v>
      </c>
      <c r="G720" s="113">
        <v>0.12585052365808283</v>
      </c>
      <c r="H720" s="88"/>
      <c r="I720" s="84">
        <f t="shared" si="406"/>
        <v>16194.937156879994</v>
      </c>
      <c r="J720" s="84">
        <f t="shared" si="407"/>
        <v>16275.128361981826</v>
      </c>
      <c r="K720" s="84">
        <f t="shared" si="408"/>
        <v>16355.319567083659</v>
      </c>
      <c r="L720" s="84">
        <f t="shared" si="409"/>
        <v>16435.510772185491</v>
      </c>
      <c r="M720" s="108">
        <f>IF(T720&lt;&gt;0,(((G720+1)*('Data Raw'!$N$1007-'Data Raw'!$N$1008)/2+'Data Raw'!$N$1008)*'Data Raw'!$M$1010+'Data Raw'!$M$1009)*AE720+AE720)</f>
        <v>16515.701977287325</v>
      </c>
      <c r="N720" s="84">
        <f t="shared" si="410"/>
        <v>16595.893182389158</v>
      </c>
      <c r="O720" s="84">
        <f t="shared" si="411"/>
        <v>16676.084387490992</v>
      </c>
      <c r="P720" s="84">
        <f t="shared" si="412"/>
        <v>16756.275592592821</v>
      </c>
      <c r="Q720" s="84">
        <f t="shared" si="413"/>
        <v>16836.466797694658</v>
      </c>
      <c r="R720" s="166" t="str">
        <f t="shared" si="419"/>
        <v/>
      </c>
      <c r="S720" s="109">
        <f>'Data Raw'!E762</f>
        <v>16354.81</v>
      </c>
      <c r="T720" s="109">
        <f>'Data Raw'!G762</f>
        <v>16392.84</v>
      </c>
      <c r="U720" s="109">
        <f>'Data Raw'!D762</f>
        <v>16612</v>
      </c>
      <c r="V720" s="166">
        <f t="shared" si="420"/>
        <v>1</v>
      </c>
      <c r="W720" s="89">
        <f t="shared" si="403"/>
        <v>122.86197728732441</v>
      </c>
      <c r="X720" s="89">
        <f t="shared" si="404"/>
        <v>15095.065462951019</v>
      </c>
      <c r="Y720" s="89">
        <f t="shared" si="421"/>
        <v>155.57734432905599</v>
      </c>
      <c r="Z720" s="109">
        <f t="shared" si="414"/>
        <v>257.19000000000051</v>
      </c>
      <c r="AA720" s="89">
        <f t="shared" si="422"/>
        <v>263.83892360717658</v>
      </c>
      <c r="AB720" s="89">
        <f t="shared" si="423"/>
        <v>16305.234984089549</v>
      </c>
      <c r="AC720" s="89">
        <f t="shared" si="426"/>
        <v>16755.64501591045</v>
      </c>
      <c r="AD720" s="89">
        <f t="shared" si="427"/>
        <v>1</v>
      </c>
      <c r="AE720" s="89">
        <f>'Data Raw'!C762</f>
        <v>16530.439999999999</v>
      </c>
      <c r="AF720" s="89"/>
      <c r="AG720" s="89">
        <f t="shared" si="398"/>
        <v>-137.59999999999854</v>
      </c>
      <c r="AH720" s="89">
        <f t="shared" si="399"/>
        <v>-14.738022712674137</v>
      </c>
      <c r="AI720" s="109">
        <f t="shared" si="400"/>
        <v>-1</v>
      </c>
      <c r="AJ720" s="109">
        <f t="shared" si="415"/>
        <v>40.095602550916318</v>
      </c>
      <c r="AK720" s="88"/>
      <c r="AL720" s="191">
        <f t="shared" si="416"/>
        <v>69.819999999999709</v>
      </c>
      <c r="AM720" s="191" t="str">
        <f t="shared" si="417"/>
        <v/>
      </c>
      <c r="AN720" s="88"/>
      <c r="AO720" s="191"/>
      <c r="AP720" s="191">
        <f t="shared" si="401"/>
        <v>18933.759999999598</v>
      </c>
      <c r="AQ720" s="191">
        <f t="shared" si="424"/>
        <v>122.96268547527086</v>
      </c>
      <c r="AR720" s="191">
        <f t="shared" si="425"/>
        <v>-32.61465885378513</v>
      </c>
      <c r="AS720" s="250">
        <f t="shared" si="392"/>
        <v>0</v>
      </c>
      <c r="AT720" s="250">
        <f t="shared" si="393"/>
        <v>0</v>
      </c>
      <c r="AU720" s="250">
        <f t="shared" si="394"/>
        <v>1</v>
      </c>
      <c r="AV720" s="250">
        <f t="shared" si="395"/>
        <v>0</v>
      </c>
      <c r="AW720" s="250">
        <f t="shared" si="396"/>
        <v>0</v>
      </c>
      <c r="AX720" s="250">
        <f t="shared" si="397"/>
        <v>0</v>
      </c>
      <c r="AY720" s="89"/>
      <c r="AZ720" s="111"/>
      <c r="BA720" s="111"/>
      <c r="BB720" s="111"/>
      <c r="BC720" s="111"/>
      <c r="BD720" s="111"/>
      <c r="BE720" s="111"/>
      <c r="BF720" s="111"/>
      <c r="BG720" s="111"/>
      <c r="BH720" s="89"/>
      <c r="BI720" s="89"/>
      <c r="BJ720" s="89"/>
      <c r="BK720" s="89"/>
      <c r="BL720" s="89"/>
    </row>
    <row r="721" spans="1:64" x14ac:dyDescent="0.25">
      <c r="A721" s="86">
        <f t="shared" si="402"/>
        <v>720</v>
      </c>
      <c r="B721" s="113">
        <v>2.3655710167576449E-2</v>
      </c>
      <c r="C721" s="88"/>
      <c r="D721" s="88"/>
      <c r="E721" s="194">
        <f t="shared" si="405"/>
        <v>1.5091367677191013E-2</v>
      </c>
      <c r="F721" s="89">
        <f t="shared" si="418"/>
        <v>1.4421825157736805E-3</v>
      </c>
      <c r="G721" s="113">
        <v>0.107079530696846</v>
      </c>
      <c r="H721" s="88"/>
      <c r="I721" s="84">
        <f t="shared" si="406"/>
        <v>16027.951495110839</v>
      </c>
      <c r="J721" s="84">
        <f t="shared" si="407"/>
        <v>16105.740167275368</v>
      </c>
      <c r="K721" s="84">
        <f t="shared" si="408"/>
        <v>16183.528839439896</v>
      </c>
      <c r="L721" s="84">
        <f t="shared" si="409"/>
        <v>16261.317511604424</v>
      </c>
      <c r="M721" s="108">
        <f>IF(T721&lt;&gt;0,(((G721+1)*('Data Raw'!$N$1007-'Data Raw'!$N$1008)/2+'Data Raw'!$N$1008)*'Data Raw'!$M$1010+'Data Raw'!$M$1009)*AE721+AE721)</f>
        <v>16339.106183768952</v>
      </c>
      <c r="N721" s="84">
        <f t="shared" si="410"/>
        <v>16416.894855933479</v>
      </c>
      <c r="O721" s="84">
        <f t="shared" si="411"/>
        <v>16494.683528098009</v>
      </c>
      <c r="P721" s="84">
        <f t="shared" si="412"/>
        <v>16572.472200262535</v>
      </c>
      <c r="Q721" s="84">
        <f t="shared" si="413"/>
        <v>16650.260872427065</v>
      </c>
      <c r="R721" s="166" t="str">
        <f t="shared" si="419"/>
        <v/>
      </c>
      <c r="S721" s="109">
        <f>'Data Raw'!E763</f>
        <v>16345.9</v>
      </c>
      <c r="T721" s="109">
        <f>'Data Raw'!G763</f>
        <v>16541.419999999998</v>
      </c>
      <c r="U721" s="109">
        <f>'Data Raw'!D763</f>
        <v>16725.61</v>
      </c>
      <c r="V721" s="166" t="str">
        <f t="shared" si="420"/>
        <v/>
      </c>
      <c r="W721" s="89">
        <f t="shared" si="403"/>
        <v>-202.31381623104608</v>
      </c>
      <c r="X721" s="89">
        <f t="shared" si="404"/>
        <v>40930.880237969483</v>
      </c>
      <c r="Y721" s="89">
        <f t="shared" si="421"/>
        <v>163.07611748105299</v>
      </c>
      <c r="Z721" s="109">
        <f t="shared" si="414"/>
        <v>379.71000000000095</v>
      </c>
      <c r="AA721" s="89">
        <f t="shared" si="422"/>
        <v>280.39193452043719</v>
      </c>
      <c r="AB721" s="89">
        <f t="shared" si="423"/>
        <v>16154.136914933899</v>
      </c>
      <c r="AC721" s="89">
        <f t="shared" si="426"/>
        <v>16602.663085066099</v>
      </c>
      <c r="AD721" s="89">
        <f t="shared" si="427"/>
        <v>1</v>
      </c>
      <c r="AE721" s="89">
        <f>'Data Raw'!C763</f>
        <v>16378.4</v>
      </c>
      <c r="AF721" s="89"/>
      <c r="AG721" s="89">
        <f t="shared" si="398"/>
        <v>163.01999999999862</v>
      </c>
      <c r="AH721" s="89">
        <f t="shared" si="399"/>
        <v>-39.293816231047458</v>
      </c>
      <c r="AI721" s="109">
        <f t="shared" si="400"/>
        <v>-1</v>
      </c>
      <c r="AJ721" s="109">
        <f t="shared" si="415"/>
        <v>38.894336082263997</v>
      </c>
      <c r="AK721" s="88"/>
      <c r="AL721" s="191" t="str">
        <f t="shared" si="416"/>
        <v/>
      </c>
      <c r="AM721" s="191">
        <f t="shared" si="417"/>
        <v>-163.01999999999862</v>
      </c>
      <c r="AN721" s="88"/>
      <c r="AO721" s="191"/>
      <c r="AP721" s="191">
        <f t="shared" si="401"/>
        <v>26575.52039999955</v>
      </c>
      <c r="AQ721" s="191">
        <f t="shared" si="424"/>
        <v>127.41349820024061</v>
      </c>
      <c r="AR721" s="191">
        <f t="shared" si="425"/>
        <v>-35.662619280812379</v>
      </c>
      <c r="AS721" s="250">
        <f t="shared" si="392"/>
        <v>0</v>
      </c>
      <c r="AT721" s="250">
        <f t="shared" si="393"/>
        <v>0</v>
      </c>
      <c r="AU721" s="250">
        <f t="shared" si="394"/>
        <v>0</v>
      </c>
      <c r="AV721" s="250">
        <f t="shared" si="395"/>
        <v>0</v>
      </c>
      <c r="AW721" s="250">
        <f t="shared" si="396"/>
        <v>1</v>
      </c>
      <c r="AX721" s="250">
        <f t="shared" si="397"/>
        <v>0</v>
      </c>
      <c r="AY721" s="89"/>
      <c r="AZ721" s="111"/>
      <c r="BA721" s="111"/>
      <c r="BB721" s="111"/>
      <c r="BC721" s="111"/>
      <c r="BD721" s="111"/>
      <c r="BE721" s="111"/>
      <c r="BF721" s="111"/>
      <c r="BG721" s="111"/>
      <c r="BH721" s="89"/>
      <c r="BI721" s="89"/>
      <c r="BJ721" s="89"/>
      <c r="BK721" s="89"/>
      <c r="BL721" s="89"/>
    </row>
    <row r="722" spans="1:64" x14ac:dyDescent="0.25">
      <c r="A722" s="86">
        <f t="shared" si="402"/>
        <v>721</v>
      </c>
      <c r="B722" s="113">
        <v>7.7527131240050775E-3</v>
      </c>
      <c r="C722" s="88"/>
      <c r="D722" s="88"/>
      <c r="E722" s="194">
        <f t="shared" si="405"/>
        <v>-1.5902997043571371E-2</v>
      </c>
      <c r="F722" s="89">
        <f t="shared" si="418"/>
        <v>-1.0357002784184698E-3</v>
      </c>
      <c r="G722" s="113">
        <v>0.13761485433709952</v>
      </c>
      <c r="H722" s="88"/>
      <c r="I722" s="84">
        <f t="shared" si="406"/>
        <v>16486.483166551425</v>
      </c>
      <c r="J722" s="84">
        <f t="shared" si="407"/>
        <v>16568.021225291952</v>
      </c>
      <c r="K722" s="84">
        <f t="shared" si="408"/>
        <v>16649.559284032479</v>
      </c>
      <c r="L722" s="84">
        <f t="shared" si="409"/>
        <v>16731.097342773006</v>
      </c>
      <c r="M722" s="108">
        <f>IF(T722&lt;&gt;0,(((G722+1)*('Data Raw'!$N$1007-'Data Raw'!$N$1008)/2+'Data Raw'!$N$1008)*'Data Raw'!$M$1010+'Data Raw'!$M$1009)*AE722+AE722)</f>
        <v>16812.635401513533</v>
      </c>
      <c r="N722" s="84">
        <f t="shared" si="410"/>
        <v>16894.17346025406</v>
      </c>
      <c r="O722" s="84">
        <f t="shared" si="411"/>
        <v>16975.711518994587</v>
      </c>
      <c r="P722" s="84">
        <f t="shared" si="412"/>
        <v>17057.249577735114</v>
      </c>
      <c r="Q722" s="84">
        <f t="shared" si="413"/>
        <v>17138.787636475641</v>
      </c>
      <c r="R722" s="166" t="str">
        <f t="shared" si="419"/>
        <v/>
      </c>
      <c r="S722" s="109">
        <f>'Data Raw'!E764</f>
        <v>16811.740000000002</v>
      </c>
      <c r="T722" s="109">
        <f>'Data Raw'!G764</f>
        <v>16931.52</v>
      </c>
      <c r="U722" s="109">
        <f>'Data Raw'!D764</f>
        <v>17007.34</v>
      </c>
      <c r="V722" s="166">
        <f t="shared" si="420"/>
        <v>1</v>
      </c>
      <c r="W722" s="89">
        <f t="shared" si="403"/>
        <v>-118.88459848646744</v>
      </c>
      <c r="X722" s="89">
        <f t="shared" si="404"/>
        <v>14133.547757288576</v>
      </c>
      <c r="Y722" s="89">
        <f t="shared" si="421"/>
        <v>157.52390671779395</v>
      </c>
      <c r="Z722" s="109">
        <f t="shared" si="414"/>
        <v>195.59999999999854</v>
      </c>
      <c r="AA722" s="89">
        <f t="shared" si="422"/>
        <v>268.27880101751737</v>
      </c>
      <c r="AB722" s="89">
        <f t="shared" si="423"/>
        <v>16573.406855657631</v>
      </c>
      <c r="AC722" s="89">
        <f t="shared" si="426"/>
        <v>17050.073144342372</v>
      </c>
      <c r="AD722" s="89">
        <f t="shared" si="427"/>
        <v>1</v>
      </c>
      <c r="AE722" s="89">
        <f>'Data Raw'!C764</f>
        <v>16811.740000000002</v>
      </c>
      <c r="AF722" s="89"/>
      <c r="AG722" s="89">
        <f t="shared" si="398"/>
        <v>119.77999999999884</v>
      </c>
      <c r="AH722" s="89">
        <f t="shared" si="399"/>
        <v>0.89540151353139663</v>
      </c>
      <c r="AI722" s="109">
        <f t="shared" si="400"/>
        <v>1</v>
      </c>
      <c r="AJ722" s="109">
        <f t="shared" si="415"/>
        <v>40.769029370263247</v>
      </c>
      <c r="AK722" s="88"/>
      <c r="AL722" s="191">
        <f t="shared" si="416"/>
        <v>163.01999999999862</v>
      </c>
      <c r="AM722" s="191" t="str">
        <f t="shared" si="417"/>
        <v/>
      </c>
      <c r="AN722" s="88"/>
      <c r="AO722" s="191"/>
      <c r="AP722" s="191">
        <f t="shared" si="401"/>
        <v>14347.24839999972</v>
      </c>
      <c r="AQ722" s="191">
        <f t="shared" si="424"/>
        <v>126.56533173354708</v>
      </c>
      <c r="AR722" s="191">
        <f t="shared" si="425"/>
        <v>-30.958574984246866</v>
      </c>
      <c r="AS722" s="250">
        <f t="shared" si="392"/>
        <v>0</v>
      </c>
      <c r="AT722" s="250">
        <f t="shared" si="393"/>
        <v>0</v>
      </c>
      <c r="AU722" s="250">
        <f t="shared" si="394"/>
        <v>0</v>
      </c>
      <c r="AV722" s="250">
        <f t="shared" si="395"/>
        <v>1</v>
      </c>
      <c r="AW722" s="250">
        <f t="shared" si="396"/>
        <v>0</v>
      </c>
      <c r="AX722" s="250">
        <f t="shared" si="397"/>
        <v>0</v>
      </c>
      <c r="AY722" s="89"/>
      <c r="AZ722" s="111"/>
      <c r="BA722" s="111"/>
      <c r="BB722" s="111"/>
      <c r="BC722" s="111"/>
      <c r="BD722" s="111"/>
      <c r="BE722" s="111"/>
      <c r="BF722" s="111"/>
      <c r="BG722" s="111"/>
      <c r="BH722" s="89"/>
      <c r="BI722" s="89"/>
      <c r="BJ722" s="89"/>
      <c r="BK722" s="89"/>
      <c r="BL722" s="89"/>
    </row>
    <row r="723" spans="1:64" x14ac:dyDescent="0.25">
      <c r="A723" s="86">
        <f t="shared" si="402"/>
        <v>722</v>
      </c>
      <c r="B723" s="113">
        <v>2.7971015029864252E-2</v>
      </c>
      <c r="C723" s="88"/>
      <c r="D723" s="88"/>
      <c r="E723" s="194">
        <f t="shared" si="405"/>
        <v>2.0218301905859173E-2</v>
      </c>
      <c r="F723" s="89">
        <f t="shared" si="418"/>
        <v>2.0005857479069079E-3</v>
      </c>
      <c r="G723" s="113">
        <v>0.15579111317893368</v>
      </c>
      <c r="H723" s="88"/>
      <c r="I723" s="84">
        <f t="shared" si="406"/>
        <v>16637.413375949523</v>
      </c>
      <c r="J723" s="84">
        <f t="shared" si="407"/>
        <v>16716.175329308418</v>
      </c>
      <c r="K723" s="84">
        <f t="shared" si="408"/>
        <v>16794.937282667317</v>
      </c>
      <c r="L723" s="84">
        <f t="shared" si="409"/>
        <v>16873.699236026212</v>
      </c>
      <c r="M723" s="108">
        <f>IF(T723&lt;&gt;0,(((G723+1)*('Data Raw'!$N$1007-'Data Raw'!$N$1008)/2+'Data Raw'!$N$1008)*'Data Raw'!$M$1010+'Data Raw'!$M$1009)*AE723+AE723)</f>
        <v>16952.461189385111</v>
      </c>
      <c r="N723" s="84">
        <f t="shared" si="410"/>
        <v>17031.223142744009</v>
      </c>
      <c r="O723" s="84">
        <f t="shared" si="411"/>
        <v>17109.985096102904</v>
      </c>
      <c r="P723" s="84">
        <f t="shared" si="412"/>
        <v>17188.747049461803</v>
      </c>
      <c r="Q723" s="84">
        <f t="shared" si="413"/>
        <v>17267.509002820698</v>
      </c>
      <c r="R723" s="166" t="str">
        <f t="shared" si="419"/>
        <v/>
      </c>
      <c r="S723" s="109">
        <f>'Data Raw'!E765</f>
        <v>16689.189999999999</v>
      </c>
      <c r="T723" s="109">
        <f>'Data Raw'!G765</f>
        <v>16725.099999999999</v>
      </c>
      <c r="U723" s="109">
        <f>'Data Raw'!D765</f>
        <v>16926.849999999999</v>
      </c>
      <c r="V723" s="166" t="str">
        <f t="shared" si="420"/>
        <v/>
      </c>
      <c r="W723" s="89">
        <f t="shared" si="403"/>
        <v>227.36118938511208</v>
      </c>
      <c r="X723" s="89">
        <f t="shared" si="404"/>
        <v>51693.110438612806</v>
      </c>
      <c r="Y723" s="89">
        <f t="shared" si="421"/>
        <v>169.273994950043</v>
      </c>
      <c r="Z723" s="109">
        <f t="shared" si="414"/>
        <v>237.65999999999985</v>
      </c>
      <c r="AA723" s="89">
        <f t="shared" si="422"/>
        <v>263.9046865864434</v>
      </c>
      <c r="AB723" s="89">
        <f t="shared" si="423"/>
        <v>16698.813019135108</v>
      </c>
      <c r="AC723" s="89">
        <f t="shared" si="426"/>
        <v>17154.886980864889</v>
      </c>
      <c r="AD723" s="89">
        <f t="shared" si="427"/>
        <v>1</v>
      </c>
      <c r="AE723" s="89">
        <f>'Data Raw'!C765</f>
        <v>16926.849999999999</v>
      </c>
      <c r="AF723" s="89"/>
      <c r="AG723" s="89">
        <f t="shared" si="398"/>
        <v>-201.75</v>
      </c>
      <c r="AH723" s="89">
        <f t="shared" si="399"/>
        <v>25.611189385112084</v>
      </c>
      <c r="AI723" s="109">
        <f t="shared" si="400"/>
        <v>1</v>
      </c>
      <c r="AJ723" s="109">
        <f t="shared" si="415"/>
        <v>39.380976679448487</v>
      </c>
      <c r="AK723" s="88"/>
      <c r="AL723" s="191" t="str">
        <f t="shared" si="416"/>
        <v/>
      </c>
      <c r="AM723" s="191">
        <f t="shared" si="417"/>
        <v>-201.75</v>
      </c>
      <c r="AN723" s="88"/>
      <c r="AO723" s="191"/>
      <c r="AP723" s="191">
        <f t="shared" si="401"/>
        <v>40703.0625</v>
      </c>
      <c r="AQ723" s="191">
        <f t="shared" si="424"/>
        <v>134.91918376315297</v>
      </c>
      <c r="AR723" s="191">
        <f t="shared" si="425"/>
        <v>-34.354811186890032</v>
      </c>
      <c r="AS723" s="250">
        <f t="shared" si="392"/>
        <v>0</v>
      </c>
      <c r="AT723" s="250">
        <f t="shared" si="393"/>
        <v>1</v>
      </c>
      <c r="AU723" s="250">
        <f t="shared" si="394"/>
        <v>0</v>
      </c>
      <c r="AV723" s="250">
        <f t="shared" si="395"/>
        <v>0</v>
      </c>
      <c r="AW723" s="250">
        <f t="shared" si="396"/>
        <v>0</v>
      </c>
      <c r="AX723" s="250">
        <f t="shared" si="397"/>
        <v>0</v>
      </c>
      <c r="AY723" s="89"/>
      <c r="AZ723" s="111"/>
      <c r="BA723" s="111"/>
      <c r="BB723" s="111"/>
      <c r="BC723" s="111"/>
      <c r="BD723" s="111"/>
      <c r="BE723" s="111"/>
      <c r="BF723" s="111"/>
      <c r="BG723" s="111"/>
      <c r="BH723" s="89"/>
      <c r="BI723" s="89"/>
      <c r="BJ723" s="89"/>
      <c r="BK723" s="89"/>
      <c r="BL723" s="89"/>
    </row>
    <row r="724" spans="1:64" x14ac:dyDescent="0.25">
      <c r="A724" s="86">
        <f t="shared" si="402"/>
        <v>723</v>
      </c>
      <c r="B724" s="113">
        <v>1.0637359058462716E-3</v>
      </c>
      <c r="C724" s="88"/>
      <c r="D724" s="88"/>
      <c r="E724" s="194">
        <f t="shared" si="405"/>
        <v>-2.6907279124017979E-2</v>
      </c>
      <c r="F724" s="89">
        <f t="shared" si="418"/>
        <v>-2.1291092337966475E-3</v>
      </c>
      <c r="G724" s="113">
        <v>0.12209169800347351</v>
      </c>
      <c r="H724" s="88"/>
      <c r="I724" s="84">
        <f t="shared" si="406"/>
        <v>16429.346431376754</v>
      </c>
      <c r="J724" s="84">
        <f t="shared" si="407"/>
        <v>16513.983428851774</v>
      </c>
      <c r="K724" s="84">
        <f t="shared" si="408"/>
        <v>16598.620426326797</v>
      </c>
      <c r="L724" s="84">
        <f t="shared" si="409"/>
        <v>16683.257423801817</v>
      </c>
      <c r="M724" s="108">
        <f>IF(T724&lt;&gt;0,(((G724+1)*('Data Raw'!$N$1007-'Data Raw'!$N$1008)/2+'Data Raw'!$N$1008)*'Data Raw'!$M$1010+'Data Raw'!$M$1009)*AE724+AE724)</f>
        <v>16767.89442127684</v>
      </c>
      <c r="N724" s="84">
        <f t="shared" si="410"/>
        <v>16852.531418751863</v>
      </c>
      <c r="O724" s="84">
        <f t="shared" si="411"/>
        <v>16937.168416226883</v>
      </c>
      <c r="P724" s="84">
        <f t="shared" si="412"/>
        <v>17021.805413701906</v>
      </c>
      <c r="Q724" s="84">
        <f t="shared" si="413"/>
        <v>17106.442411176926</v>
      </c>
      <c r="R724" s="166" t="str">
        <f t="shared" si="419"/>
        <v/>
      </c>
      <c r="S724" s="109">
        <f>'Data Raw'!E766</f>
        <v>16480.36</v>
      </c>
      <c r="T724" s="109">
        <f>'Data Raw'!G766</f>
        <v>16723.919999999998</v>
      </c>
      <c r="U724" s="109">
        <f>'Data Raw'!D766</f>
        <v>16839.55</v>
      </c>
      <c r="V724" s="166">
        <f t="shared" si="420"/>
        <v>1</v>
      </c>
      <c r="W724" s="89">
        <f t="shared" si="403"/>
        <v>43.974421276841895</v>
      </c>
      <c r="X724" s="89">
        <f t="shared" si="404"/>
        <v>1933.7497266331652</v>
      </c>
      <c r="Y724" s="89">
        <f t="shared" si="421"/>
        <v>157.59616652549292</v>
      </c>
      <c r="Z724" s="109">
        <f t="shared" si="414"/>
        <v>359.18999999999869</v>
      </c>
      <c r="AA724" s="89">
        <f t="shared" si="422"/>
        <v>277.51687421695129</v>
      </c>
      <c r="AB724" s="89">
        <f t="shared" si="423"/>
        <v>16563.611016401523</v>
      </c>
      <c r="AC724" s="89">
        <f t="shared" si="426"/>
        <v>17012.248983598478</v>
      </c>
      <c r="AD724" s="89">
        <f t="shared" si="427"/>
        <v>1</v>
      </c>
      <c r="AE724" s="89">
        <f>'Data Raw'!C766</f>
        <v>16787.93</v>
      </c>
      <c r="AF724" s="89"/>
      <c r="AG724" s="89">
        <f t="shared" si="398"/>
        <v>-64.010000000002037</v>
      </c>
      <c r="AH724" s="89">
        <f t="shared" si="399"/>
        <v>-20.035578723160143</v>
      </c>
      <c r="AI724" s="109">
        <f t="shared" si="400"/>
        <v>-1</v>
      </c>
      <c r="AJ724" s="109">
        <f t="shared" si="415"/>
        <v>42.318498737510751</v>
      </c>
      <c r="AK724" s="88"/>
      <c r="AL724" s="191">
        <f t="shared" si="416"/>
        <v>201.75</v>
      </c>
      <c r="AM724" s="191" t="str">
        <f t="shared" si="417"/>
        <v/>
      </c>
      <c r="AN724" s="88"/>
      <c r="AO724" s="191"/>
      <c r="AP724" s="191">
        <f t="shared" si="401"/>
        <v>4097.280100000261</v>
      </c>
      <c r="AQ724" s="191">
        <f t="shared" si="424"/>
        <v>127.04038556724731</v>
      </c>
      <c r="AR724" s="191">
        <f t="shared" si="425"/>
        <v>-30.555780958245606</v>
      </c>
      <c r="AS724" s="250">
        <f t="shared" ref="AS724:AS787" si="428">IF(R724=1,0,IF(AND($T724&gt;=I724,$T724&lt;J724),1,0))</f>
        <v>0</v>
      </c>
      <c r="AT724" s="250">
        <f t="shared" ref="AT724:AT787" si="429">IF(R724=1,0,IF(AND($T724&gt;=J724,$T724&lt;K724),1,0))</f>
        <v>0</v>
      </c>
      <c r="AU724" s="250">
        <f t="shared" ref="AU724:AU787" si="430">IF(R724=1,0,IF(AND($T724&gt;=K724,$T724&lt;M724),1,0))</f>
        <v>1</v>
      </c>
      <c r="AV724" s="250">
        <f t="shared" ref="AV724:AV787" si="431">IF(R724=1,0,IF(AND($T724&gt;M724,$T724&lt;=O724),1,0))</f>
        <v>0</v>
      </c>
      <c r="AW724" s="250">
        <f t="shared" ref="AW724:AW787" si="432">IF(R724=1,0,IF(AND($T724&gt;O724,$T724&lt;=P724),1,0))</f>
        <v>0</v>
      </c>
      <c r="AX724" s="250">
        <f t="shared" ref="AX724:AX787" si="433">IF(R724=1,0,IF(AND($T724&gt;P724,$T724&lt;=Q724),1,0))</f>
        <v>0</v>
      </c>
      <c r="AY724" s="89"/>
      <c r="AZ724" s="111"/>
      <c r="BA724" s="111"/>
      <c r="BB724" s="111"/>
      <c r="BC724" s="111"/>
      <c r="BD724" s="111"/>
      <c r="BE724" s="111"/>
      <c r="BF724" s="111"/>
      <c r="BG724" s="111"/>
      <c r="BH724" s="89"/>
      <c r="BI724" s="89"/>
      <c r="BJ724" s="89"/>
      <c r="BK724" s="89"/>
      <c r="BL724" s="89"/>
    </row>
    <row r="725" spans="1:64" x14ac:dyDescent="0.25">
      <c r="A725" s="86">
        <f t="shared" si="402"/>
        <v>724</v>
      </c>
      <c r="B725" s="113">
        <v>6.8839601470966471E-3</v>
      </c>
      <c r="C725" s="88"/>
      <c r="D725" s="88"/>
      <c r="E725" s="194">
        <f t="shared" si="405"/>
        <v>5.8202242412503753E-3</v>
      </c>
      <c r="F725" s="89">
        <f t="shared" si="418"/>
        <v>-9.9349016593278691E-4</v>
      </c>
      <c r="G725" s="113">
        <v>0.11531556721767521</v>
      </c>
      <c r="H725" s="88"/>
      <c r="I725" s="84">
        <f t="shared" si="406"/>
        <v>16306.704134355617</v>
      </c>
      <c r="J725" s="84">
        <f t="shared" si="407"/>
        <v>16385.502217618367</v>
      </c>
      <c r="K725" s="84">
        <f t="shared" si="408"/>
        <v>16464.30030088111</v>
      </c>
      <c r="L725" s="84">
        <f t="shared" si="409"/>
        <v>16543.098384143857</v>
      </c>
      <c r="M725" s="108">
        <f>IF(T725&lt;&gt;0,(((G725+1)*('Data Raw'!$N$1007-'Data Raw'!$N$1008)/2+'Data Raw'!$N$1008)*'Data Raw'!$M$1010+'Data Raw'!$M$1009)*AE725+AE725)</f>
        <v>16621.896467406605</v>
      </c>
      <c r="N725" s="84">
        <f t="shared" si="410"/>
        <v>16700.694550669352</v>
      </c>
      <c r="O725" s="84">
        <f t="shared" si="411"/>
        <v>16779.492633932099</v>
      </c>
      <c r="P725" s="84">
        <f t="shared" si="412"/>
        <v>16858.290717194843</v>
      </c>
      <c r="Q725" s="84">
        <f t="shared" si="413"/>
        <v>16937.088800457594</v>
      </c>
      <c r="R725" s="166" t="str">
        <f t="shared" si="419"/>
        <v/>
      </c>
      <c r="S725" s="109">
        <f>'Data Raw'!E767</f>
        <v>16580.53</v>
      </c>
      <c r="T725" s="109">
        <f>'Data Raw'!G767</f>
        <v>16732.849999999999</v>
      </c>
      <c r="U725" s="109">
        <f>'Data Raw'!D767</f>
        <v>16895.060000000001</v>
      </c>
      <c r="V725" s="166" t="str">
        <f t="shared" si="420"/>
        <v/>
      </c>
      <c r="W725" s="89">
        <f t="shared" si="403"/>
        <v>-110.9535325933939</v>
      </c>
      <c r="X725" s="89">
        <f t="shared" si="404"/>
        <v>12310.686394953324</v>
      </c>
      <c r="Y725" s="89">
        <f t="shared" si="421"/>
        <v>151.81285312427966</v>
      </c>
      <c r="Z725" s="109">
        <f t="shared" si="414"/>
        <v>314.53000000000247</v>
      </c>
      <c r="AA725" s="89">
        <f t="shared" si="422"/>
        <v>282.80446361453005</v>
      </c>
      <c r="AB725" s="89">
        <f t="shared" si="423"/>
        <v>16414.940656915594</v>
      </c>
      <c r="AC725" s="89">
        <f t="shared" si="426"/>
        <v>16886.719343084409</v>
      </c>
      <c r="AD725" s="89">
        <f t="shared" si="427"/>
        <v>1</v>
      </c>
      <c r="AE725" s="89">
        <f>'Data Raw'!C767</f>
        <v>16650.830000000002</v>
      </c>
      <c r="AF725" s="89"/>
      <c r="AG725" s="89">
        <f t="shared" si="398"/>
        <v>82.019999999996799</v>
      </c>
      <c r="AH725" s="89">
        <f t="shared" si="399"/>
        <v>-28.933532593397103</v>
      </c>
      <c r="AI725" s="109">
        <f t="shared" si="400"/>
        <v>-1</v>
      </c>
      <c r="AJ725" s="109">
        <f t="shared" si="415"/>
        <v>39.39904163137323</v>
      </c>
      <c r="AK725" s="88"/>
      <c r="AL725" s="191" t="str">
        <f t="shared" si="416"/>
        <v/>
      </c>
      <c r="AM725" s="191">
        <f t="shared" si="417"/>
        <v>-82.019999999996799</v>
      </c>
      <c r="AN725" s="88"/>
      <c r="AO725" s="191"/>
      <c r="AP725" s="191">
        <f t="shared" si="401"/>
        <v>6727.2803999994749</v>
      </c>
      <c r="AQ725" s="191">
        <f t="shared" si="424"/>
        <v>122.03812050421948</v>
      </c>
      <c r="AR725" s="191">
        <f t="shared" si="425"/>
        <v>-29.774732620060178</v>
      </c>
      <c r="AS725" s="250">
        <f t="shared" si="428"/>
        <v>0</v>
      </c>
      <c r="AT725" s="250">
        <f t="shared" si="429"/>
        <v>0</v>
      </c>
      <c r="AU725" s="250">
        <f t="shared" si="430"/>
        <v>0</v>
      </c>
      <c r="AV725" s="250">
        <f t="shared" si="431"/>
        <v>1</v>
      </c>
      <c r="AW725" s="250">
        <f t="shared" si="432"/>
        <v>0</v>
      </c>
      <c r="AX725" s="250">
        <f t="shared" si="433"/>
        <v>0</v>
      </c>
      <c r="AY725" s="89"/>
      <c r="AZ725" s="111"/>
      <c r="BA725" s="111"/>
      <c r="BB725" s="111"/>
      <c r="BC725" s="111"/>
      <c r="BD725" s="111"/>
      <c r="BE725" s="111"/>
      <c r="BF725" s="111"/>
      <c r="BG725" s="111"/>
      <c r="BH725" s="89"/>
      <c r="BI725" s="89"/>
      <c r="BJ725" s="89"/>
      <c r="BK725" s="89"/>
      <c r="BL725" s="89"/>
    </row>
    <row r="726" spans="1:64" x14ac:dyDescent="0.25">
      <c r="A726" s="86">
        <f t="shared" si="402"/>
        <v>725</v>
      </c>
      <c r="B726" s="113">
        <v>1.2833072755096943E-4</v>
      </c>
      <c r="C726" s="88"/>
      <c r="D726" s="88"/>
      <c r="E726" s="194">
        <f t="shared" si="405"/>
        <v>-6.7556294195456777E-3</v>
      </c>
      <c r="F726" s="89">
        <f t="shared" si="418"/>
        <v>-1.8166529164489141E-3</v>
      </c>
      <c r="G726" s="113">
        <v>0.13220466546021326</v>
      </c>
      <c r="H726" s="88"/>
      <c r="I726" s="84">
        <f t="shared" si="406"/>
        <v>16509.142011080177</v>
      </c>
      <c r="J726" s="84">
        <f t="shared" si="407"/>
        <v>16585.048437642319</v>
      </c>
      <c r="K726" s="84">
        <f t="shared" si="408"/>
        <v>16660.954864204457</v>
      </c>
      <c r="L726" s="84">
        <f t="shared" si="409"/>
        <v>16736.861290766599</v>
      </c>
      <c r="M726" s="108">
        <f>IF(T726&lt;&gt;0,(((G726+1)*('Data Raw'!$N$1007-'Data Raw'!$N$1008)/2+'Data Raw'!$N$1008)*'Data Raw'!$M$1010+'Data Raw'!$M$1009)*AE726+AE726)</f>
        <v>16812.767717328737</v>
      </c>
      <c r="N726" s="84">
        <f t="shared" si="410"/>
        <v>16888.674143890876</v>
      </c>
      <c r="O726" s="84">
        <f t="shared" si="411"/>
        <v>16964.580570453018</v>
      </c>
      <c r="P726" s="84">
        <f t="shared" si="412"/>
        <v>17040.486997015156</v>
      </c>
      <c r="Q726" s="84">
        <f t="shared" si="413"/>
        <v>17116.393423577298</v>
      </c>
      <c r="R726" s="166" t="str">
        <f t="shared" si="419"/>
        <v/>
      </c>
      <c r="S726" s="109">
        <f>'Data Raw'!E768</f>
        <v>16805.990000000002</v>
      </c>
      <c r="T726" s="109">
        <f>'Data Raw'!G768</f>
        <v>16828.07</v>
      </c>
      <c r="U726" s="109">
        <f>'Data Raw'!D768</f>
        <v>17006.849999999999</v>
      </c>
      <c r="V726" s="166" t="str">
        <f t="shared" si="420"/>
        <v/>
      </c>
      <c r="W726" s="89">
        <f t="shared" si="403"/>
        <v>-15.302282671262219</v>
      </c>
      <c r="X726" s="89">
        <f t="shared" si="404"/>
        <v>234.159854951212</v>
      </c>
      <c r="Y726" s="89">
        <f t="shared" si="421"/>
        <v>140.67034112083059</v>
      </c>
      <c r="Z726" s="109">
        <f t="shared" si="414"/>
        <v>200.85999999999694</v>
      </c>
      <c r="AA726" s="89">
        <f t="shared" si="422"/>
        <v>271.09811166959679</v>
      </c>
      <c r="AB726" s="89">
        <f t="shared" si="423"/>
        <v>16578.796205927651</v>
      </c>
      <c r="AC726" s="89">
        <f t="shared" si="426"/>
        <v>17059.56379407235</v>
      </c>
      <c r="AD726" s="89">
        <f t="shared" si="427"/>
        <v>1</v>
      </c>
      <c r="AE726" s="89">
        <f>'Data Raw'!C768</f>
        <v>16819.18</v>
      </c>
      <c r="AF726" s="89"/>
      <c r="AG726" s="89">
        <f t="shared" si="398"/>
        <v>8.8899999999994179</v>
      </c>
      <c r="AH726" s="89">
        <f t="shared" si="399"/>
        <v>-6.4122826712628012</v>
      </c>
      <c r="AI726" s="109">
        <f t="shared" si="400"/>
        <v>-1</v>
      </c>
      <c r="AJ726" s="109">
        <f t="shared" si="415"/>
        <v>37.953213281069914</v>
      </c>
      <c r="AK726" s="88"/>
      <c r="AL726" s="191" t="str">
        <f t="shared" si="416"/>
        <v/>
      </c>
      <c r="AM726" s="191">
        <f t="shared" si="417"/>
        <v>-8.8899999999994179</v>
      </c>
      <c r="AN726" s="88"/>
      <c r="AO726" s="191"/>
      <c r="AP726" s="191">
        <f t="shared" si="401"/>
        <v>79.032099999989654</v>
      </c>
      <c r="AQ726" s="191">
        <f t="shared" si="424"/>
        <v>109.46610711486169</v>
      </c>
      <c r="AR726" s="191">
        <f t="shared" si="425"/>
        <v>-31.2042340059689</v>
      </c>
      <c r="AS726" s="250">
        <f t="shared" si="428"/>
        <v>0</v>
      </c>
      <c r="AT726" s="250">
        <f t="shared" si="429"/>
        <v>0</v>
      </c>
      <c r="AU726" s="250">
        <f t="shared" si="430"/>
        <v>0</v>
      </c>
      <c r="AV726" s="250">
        <f t="shared" si="431"/>
        <v>1</v>
      </c>
      <c r="AW726" s="250">
        <f t="shared" si="432"/>
        <v>0</v>
      </c>
      <c r="AX726" s="250">
        <f t="shared" si="433"/>
        <v>0</v>
      </c>
      <c r="AY726" s="89"/>
      <c r="AZ726" s="111"/>
      <c r="BA726" s="111"/>
      <c r="BB726" s="111"/>
      <c r="BC726" s="111"/>
      <c r="BD726" s="111"/>
      <c r="BE726" s="111"/>
      <c r="BF726" s="111"/>
      <c r="BG726" s="111"/>
      <c r="BH726" s="89"/>
      <c r="BI726" s="89"/>
      <c r="BJ726" s="89"/>
      <c r="BK726" s="89"/>
      <c r="BL726" s="89"/>
    </row>
    <row r="727" spans="1:64" x14ac:dyDescent="0.25">
      <c r="A727" s="86">
        <f t="shared" si="402"/>
        <v>726</v>
      </c>
      <c r="B727" s="113">
        <v>2.5358230116290344E-2</v>
      </c>
      <c r="C727" s="88"/>
      <c r="D727" s="88"/>
      <c r="E727" s="194">
        <f t="shared" si="405"/>
        <v>2.5229899388739374E-2</v>
      </c>
      <c r="F727" s="89">
        <f t="shared" si="418"/>
        <v>2.0471402700065556E-3</v>
      </c>
      <c r="G727" s="113">
        <v>0.13450842258806142</v>
      </c>
      <c r="H727" s="88"/>
      <c r="I727" s="84">
        <f t="shared" si="406"/>
        <v>16641.35798423065</v>
      </c>
      <c r="J727" s="84">
        <f t="shared" si="407"/>
        <v>16711.693154791061</v>
      </c>
      <c r="K727" s="84">
        <f t="shared" si="408"/>
        <v>16782.028325351479</v>
      </c>
      <c r="L727" s="84">
        <f t="shared" si="409"/>
        <v>16852.363495911894</v>
      </c>
      <c r="M727" s="108">
        <f>IF(T727&lt;&gt;0,(((G727+1)*('Data Raw'!$N$1007-'Data Raw'!$N$1008)/2+'Data Raw'!$N$1008)*'Data Raw'!$M$1010+'Data Raw'!$M$1009)*AE727+AE727)</f>
        <v>16922.698666472308</v>
      </c>
      <c r="N727" s="84">
        <f t="shared" si="410"/>
        <v>16993.033837032723</v>
      </c>
      <c r="O727" s="84">
        <f t="shared" si="411"/>
        <v>17063.369007593137</v>
      </c>
      <c r="P727" s="84">
        <f t="shared" si="412"/>
        <v>17133.704178153555</v>
      </c>
      <c r="Q727" s="84">
        <f t="shared" si="413"/>
        <v>17204.039348713966</v>
      </c>
      <c r="R727" s="166" t="str">
        <f t="shared" si="419"/>
        <v/>
      </c>
      <c r="S727" s="109">
        <f>'Data Raw'!E769</f>
        <v>16918.36</v>
      </c>
      <c r="T727" s="109">
        <f>'Data Raw'!G769</f>
        <v>17139.169999999998</v>
      </c>
      <c r="U727" s="109">
        <f>'Data Raw'!D769</f>
        <v>17190.5</v>
      </c>
      <c r="V727" s="166" t="str">
        <f t="shared" si="420"/>
        <v/>
      </c>
      <c r="W727" s="89">
        <f t="shared" si="403"/>
        <v>-216.47133352769015</v>
      </c>
      <c r="X727" s="89">
        <f t="shared" si="404"/>
        <v>46859.838239256467</v>
      </c>
      <c r="Y727" s="89">
        <f t="shared" si="421"/>
        <v>153.80354234521829</v>
      </c>
      <c r="Z727" s="109">
        <f t="shared" si="414"/>
        <v>272.13999999999942</v>
      </c>
      <c r="AA727" s="89">
        <f t="shared" si="422"/>
        <v>271.2469528596543</v>
      </c>
      <c r="AB727" s="89">
        <f t="shared" si="423"/>
        <v>16695.586605080844</v>
      </c>
      <c r="AC727" s="89">
        <f t="shared" si="426"/>
        <v>17156.453394919157</v>
      </c>
      <c r="AD727" s="89">
        <f t="shared" si="427"/>
        <v>1</v>
      </c>
      <c r="AE727" s="89">
        <f>'Data Raw'!C769</f>
        <v>16926.02</v>
      </c>
      <c r="AF727" s="89"/>
      <c r="AG727" s="89">
        <f t="shared" si="398"/>
        <v>213.14999999999782</v>
      </c>
      <c r="AH727" s="89">
        <f t="shared" si="399"/>
        <v>-3.3213335276923317</v>
      </c>
      <c r="AI727" s="109">
        <f t="shared" si="400"/>
        <v>-1</v>
      </c>
      <c r="AJ727" s="109">
        <f t="shared" si="415"/>
        <v>35.167585280207646</v>
      </c>
      <c r="AK727" s="88"/>
      <c r="AL727" s="191" t="str">
        <f t="shared" si="416"/>
        <v/>
      </c>
      <c r="AM727" s="191">
        <f t="shared" si="417"/>
        <v>-213.14999999999782</v>
      </c>
      <c r="AN727" s="88"/>
      <c r="AO727" s="191"/>
      <c r="AP727" s="191">
        <f t="shared" si="401"/>
        <v>45432.922499999069</v>
      </c>
      <c r="AQ727" s="191">
        <f t="shared" si="424"/>
        <v>120.98653965765459</v>
      </c>
      <c r="AR727" s="191">
        <f t="shared" si="425"/>
        <v>-32.817002687563701</v>
      </c>
      <c r="AS727" s="250">
        <f t="shared" si="428"/>
        <v>0</v>
      </c>
      <c r="AT727" s="250">
        <f t="shared" si="429"/>
        <v>0</v>
      </c>
      <c r="AU727" s="250">
        <f t="shared" si="430"/>
        <v>0</v>
      </c>
      <c r="AV727" s="250">
        <f t="shared" si="431"/>
        <v>0</v>
      </c>
      <c r="AW727" s="250">
        <f t="shared" si="432"/>
        <v>0</v>
      </c>
      <c r="AX727" s="250">
        <f t="shared" si="433"/>
        <v>1</v>
      </c>
      <c r="AY727" s="89"/>
      <c r="AZ727" s="111"/>
      <c r="BA727" s="111"/>
      <c r="BB727" s="111"/>
      <c r="BC727" s="111"/>
      <c r="BD727" s="111"/>
      <c r="BE727" s="111"/>
      <c r="BF727" s="111"/>
      <c r="BG727" s="111"/>
      <c r="BH727" s="89"/>
      <c r="BI727" s="89"/>
      <c r="BJ727" s="89"/>
      <c r="BK727" s="89"/>
      <c r="BL727" s="89"/>
    </row>
    <row r="728" spans="1:64" x14ac:dyDescent="0.25">
      <c r="A728" s="86">
        <f t="shared" si="402"/>
        <v>727</v>
      </c>
      <c r="B728" s="113">
        <v>2.163427205340512E-2</v>
      </c>
      <c r="C728" s="88"/>
      <c r="D728" s="88"/>
      <c r="E728" s="194">
        <f t="shared" si="405"/>
        <v>-3.7239580628852242E-3</v>
      </c>
      <c r="F728" s="89">
        <f t="shared" si="418"/>
        <v>1.2226976510220154E-3</v>
      </c>
      <c r="G728" s="113">
        <v>0.16629134591137934</v>
      </c>
      <c r="H728" s="88"/>
      <c r="I728" s="84">
        <f t="shared" si="406"/>
        <v>16588.302112393856</v>
      </c>
      <c r="J728" s="84">
        <f t="shared" si="407"/>
        <v>16665.203883566461</v>
      </c>
      <c r="K728" s="84">
        <f t="shared" si="408"/>
        <v>16742.105654739073</v>
      </c>
      <c r="L728" s="84">
        <f t="shared" si="409"/>
        <v>16819.007425911681</v>
      </c>
      <c r="M728" s="108">
        <f>IF(T728&lt;&gt;0,(((G728+1)*('Data Raw'!$N$1007-'Data Raw'!$N$1008)/2+'Data Raw'!$N$1008)*'Data Raw'!$M$1010+'Data Raw'!$M$1009)*AE728+AE728)</f>
        <v>16895.909197084289</v>
      </c>
      <c r="N728" s="84">
        <f t="shared" si="410"/>
        <v>16972.810968256897</v>
      </c>
      <c r="O728" s="84">
        <f t="shared" si="411"/>
        <v>17049.712739429506</v>
      </c>
      <c r="P728" s="84">
        <f t="shared" si="412"/>
        <v>17126.614510602118</v>
      </c>
      <c r="Q728" s="84">
        <f t="shared" si="413"/>
        <v>17203.516281774722</v>
      </c>
      <c r="R728" s="166" t="str">
        <f t="shared" si="419"/>
        <v/>
      </c>
      <c r="S728" s="109">
        <f>'Data Raw'!E770</f>
        <v>16856.189999999999</v>
      </c>
      <c r="T728" s="109">
        <f>'Data Raw'!G770</f>
        <v>17095.03</v>
      </c>
      <c r="U728" s="109">
        <f>'Data Raw'!D770</f>
        <v>17141.36</v>
      </c>
      <c r="V728" s="166">
        <f t="shared" si="420"/>
        <v>1</v>
      </c>
      <c r="W728" s="89">
        <f t="shared" si="403"/>
        <v>-199.12080291570965</v>
      </c>
      <c r="X728" s="89">
        <f t="shared" si="404"/>
        <v>39649.094153796883</v>
      </c>
      <c r="Y728" s="89">
        <f t="shared" si="421"/>
        <v>161.0600030074954</v>
      </c>
      <c r="Z728" s="109">
        <f t="shared" si="414"/>
        <v>285.17000000000189</v>
      </c>
      <c r="AA728" s="89">
        <f t="shared" si="422"/>
        <v>273.23595959398966</v>
      </c>
      <c r="AB728" s="89">
        <f t="shared" si="423"/>
        <v>16625.630090069291</v>
      </c>
      <c r="AC728" s="89">
        <f t="shared" si="426"/>
        <v>17086.749909930706</v>
      </c>
      <c r="AD728" s="89" t="str">
        <f t="shared" si="427"/>
        <v/>
      </c>
      <c r="AE728" s="89">
        <f>'Data Raw'!C770</f>
        <v>16856.189999999999</v>
      </c>
      <c r="AF728" s="89"/>
      <c r="AG728" s="89">
        <f t="shared" si="398"/>
        <v>238.84000000000015</v>
      </c>
      <c r="AH728" s="89">
        <f t="shared" si="399"/>
        <v>39.719197084290499</v>
      </c>
      <c r="AI728" s="109">
        <f t="shared" si="400"/>
        <v>1</v>
      </c>
      <c r="AJ728" s="109">
        <f t="shared" si="415"/>
        <v>38.450885586304572</v>
      </c>
      <c r="AK728" s="88"/>
      <c r="AL728" s="191">
        <f t="shared" si="416"/>
        <v>213.14999999999782</v>
      </c>
      <c r="AM728" s="191" t="str">
        <f t="shared" si="417"/>
        <v/>
      </c>
      <c r="AN728" s="88"/>
      <c r="AO728" s="191"/>
      <c r="AP728" s="191">
        <f t="shared" si="401"/>
        <v>57044.54560000007</v>
      </c>
      <c r="AQ728" s="191">
        <f t="shared" si="424"/>
        <v>134.08136858458187</v>
      </c>
      <c r="AR728" s="191">
        <f t="shared" si="425"/>
        <v>-26.97863442291353</v>
      </c>
      <c r="AS728" s="250">
        <f t="shared" si="428"/>
        <v>0</v>
      </c>
      <c r="AT728" s="250">
        <f t="shared" si="429"/>
        <v>0</v>
      </c>
      <c r="AU728" s="250">
        <f t="shared" si="430"/>
        <v>0</v>
      </c>
      <c r="AV728" s="250">
        <f t="shared" si="431"/>
        <v>0</v>
      </c>
      <c r="AW728" s="250">
        <f t="shared" si="432"/>
        <v>1</v>
      </c>
      <c r="AX728" s="250">
        <f t="shared" si="433"/>
        <v>0</v>
      </c>
      <c r="AY728" s="89"/>
      <c r="AZ728" s="111"/>
      <c r="BA728" s="111"/>
      <c r="BB728" s="111"/>
      <c r="BC728" s="111"/>
      <c r="BD728" s="111"/>
      <c r="BE728" s="111"/>
      <c r="BF728" s="111"/>
      <c r="BG728" s="111"/>
      <c r="BH728" s="89"/>
      <c r="BI728" s="89"/>
      <c r="BJ728" s="89"/>
      <c r="BK728" s="89"/>
      <c r="BL728" s="89"/>
    </row>
    <row r="729" spans="1:64" x14ac:dyDescent="0.25">
      <c r="A729" s="86">
        <f t="shared" si="402"/>
        <v>728</v>
      </c>
      <c r="B729" s="113">
        <v>6.1211545970730058E-2</v>
      </c>
      <c r="C729" s="88"/>
      <c r="D729" s="88"/>
      <c r="E729" s="194">
        <f t="shared" si="405"/>
        <v>3.9577273917324934E-2</v>
      </c>
      <c r="F729" s="89">
        <f t="shared" si="418"/>
        <v>6.7019228319224328E-3</v>
      </c>
      <c r="G729" s="113">
        <v>0.19588386520025791</v>
      </c>
      <c r="H729" s="88"/>
      <c r="I729" s="84">
        <f t="shared" si="406"/>
        <v>16736.940554302946</v>
      </c>
      <c r="J729" s="84">
        <f t="shared" si="407"/>
        <v>16817.470555806696</v>
      </c>
      <c r="K729" s="84">
        <f t="shared" si="408"/>
        <v>16898.000557310443</v>
      </c>
      <c r="L729" s="84">
        <f t="shared" si="409"/>
        <v>16978.530558814193</v>
      </c>
      <c r="M729" s="108">
        <f>IF(T729&lt;&gt;0,(((G729+1)*('Data Raw'!$N$1007-'Data Raw'!$N$1008)/2+'Data Raw'!$N$1008)*'Data Raw'!$M$1010+'Data Raw'!$M$1009)*AE729+AE729)</f>
        <v>17059.060560317939</v>
      </c>
      <c r="N729" s="84">
        <f t="shared" si="410"/>
        <v>17139.590561821686</v>
      </c>
      <c r="O729" s="84">
        <f t="shared" si="411"/>
        <v>17220.120563325436</v>
      </c>
      <c r="P729" s="84">
        <f t="shared" si="412"/>
        <v>17300.650564829182</v>
      </c>
      <c r="Q729" s="84">
        <f t="shared" si="413"/>
        <v>17381.180566332932</v>
      </c>
      <c r="R729" s="166" t="str">
        <f t="shared" si="419"/>
        <v/>
      </c>
      <c r="S729" s="109">
        <f>'Data Raw'!E771</f>
        <v>16721.689999999999</v>
      </c>
      <c r="T729" s="109">
        <f>'Data Raw'!G771</f>
        <v>16721.689999999999</v>
      </c>
      <c r="U729" s="109">
        <f>'Data Raw'!D771</f>
        <v>17031.310000000001</v>
      </c>
      <c r="V729" s="166" t="str">
        <f t="shared" si="420"/>
        <v/>
      </c>
      <c r="W729" s="89">
        <f t="shared" si="403"/>
        <v>337.37056031794054</v>
      </c>
      <c r="X729" s="89">
        <f t="shared" si="404"/>
        <v>113818.89496924116</v>
      </c>
      <c r="Y729" s="89">
        <f t="shared" si="421"/>
        <v>196.19991349273167</v>
      </c>
      <c r="Z729" s="109">
        <f t="shared" si="414"/>
        <v>309.62000000000262</v>
      </c>
      <c r="AA729" s="89">
        <f t="shared" si="422"/>
        <v>278.4336796519915</v>
      </c>
      <c r="AB729" s="89">
        <f t="shared" si="423"/>
        <v>16746.449434345108</v>
      </c>
      <c r="AC729" s="89">
        <f t="shared" si="426"/>
        <v>17210.950565654894</v>
      </c>
      <c r="AD729" s="89" t="str">
        <f t="shared" si="427"/>
        <v/>
      </c>
      <c r="AE729" s="89">
        <f>'Data Raw'!C771</f>
        <v>16978.7</v>
      </c>
      <c r="AF729" s="89"/>
      <c r="AG729" s="89">
        <f t="shared" si="398"/>
        <v>-257.01000000000204</v>
      </c>
      <c r="AH729" s="89">
        <f t="shared" si="399"/>
        <v>80.360560317938507</v>
      </c>
      <c r="AI729" s="109">
        <f t="shared" si="400"/>
        <v>1</v>
      </c>
      <c r="AJ729" s="109">
        <f t="shared" si="415"/>
        <v>40.265000751873849</v>
      </c>
      <c r="AK729" s="88"/>
      <c r="AL729" s="191" t="str">
        <f t="shared" si="416"/>
        <v/>
      </c>
      <c r="AM729" s="191">
        <f t="shared" si="417"/>
        <v>-257.01000000000204</v>
      </c>
      <c r="AN729" s="88"/>
      <c r="AO729" s="191"/>
      <c r="AP729" s="191">
        <f t="shared" si="401"/>
        <v>66054.140100001052</v>
      </c>
      <c r="AQ729" s="191">
        <f t="shared" si="424"/>
        <v>147.74010540851745</v>
      </c>
      <c r="AR729" s="191">
        <f t="shared" si="425"/>
        <v>-48.459808084214217</v>
      </c>
      <c r="AS729" s="250">
        <f t="shared" si="428"/>
        <v>0</v>
      </c>
      <c r="AT729" s="250">
        <f t="shared" si="429"/>
        <v>0</v>
      </c>
      <c r="AU729" s="250">
        <f t="shared" si="430"/>
        <v>0</v>
      </c>
      <c r="AV729" s="250">
        <f t="shared" si="431"/>
        <v>0</v>
      </c>
      <c r="AW729" s="250">
        <f t="shared" si="432"/>
        <v>0</v>
      </c>
      <c r="AX729" s="250">
        <f t="shared" si="433"/>
        <v>0</v>
      </c>
      <c r="AY729" s="89"/>
      <c r="AZ729" s="111"/>
      <c r="BA729" s="111"/>
      <c r="BB729" s="111"/>
      <c r="BC729" s="111"/>
      <c r="BD729" s="111"/>
      <c r="BE729" s="111"/>
      <c r="BF729" s="111"/>
      <c r="BG729" s="111"/>
      <c r="BH729" s="89"/>
      <c r="BI729" s="89"/>
      <c r="BJ729" s="89"/>
      <c r="BK729" s="89"/>
      <c r="BL729" s="89"/>
    </row>
    <row r="730" spans="1:64" x14ac:dyDescent="0.25">
      <c r="A730" s="86">
        <f t="shared" si="402"/>
        <v>729</v>
      </c>
      <c r="B730" s="113">
        <v>5.8191668961990262E-3</v>
      </c>
      <c r="C730" s="88"/>
      <c r="D730" s="88"/>
      <c r="E730" s="194">
        <f t="shared" si="405"/>
        <v>-5.5392379074531033E-2</v>
      </c>
      <c r="F730" s="89">
        <f t="shared" si="418"/>
        <v>-2.168691726142348E-3</v>
      </c>
      <c r="G730" s="113">
        <v>0.14608151119054469</v>
      </c>
      <c r="H730" s="88"/>
      <c r="I730" s="84">
        <f t="shared" si="406"/>
        <v>16107.049421807926</v>
      </c>
      <c r="J730" s="84">
        <f t="shared" si="407"/>
        <v>16205.149378554292</v>
      </c>
      <c r="K730" s="84">
        <f t="shared" si="408"/>
        <v>16303.249335300658</v>
      </c>
      <c r="L730" s="84">
        <f t="shared" si="409"/>
        <v>16401.349292047023</v>
      </c>
      <c r="M730" s="108">
        <f>IF(T730&lt;&gt;0,(((G730+1)*('Data Raw'!$N$1007-'Data Raw'!$N$1008)/2+'Data Raw'!$N$1008)*'Data Raw'!$M$1010+'Data Raw'!$M$1009)*AE730+AE730)</f>
        <v>16499.449248793389</v>
      </c>
      <c r="N730" s="84">
        <f t="shared" si="410"/>
        <v>16597.549205539755</v>
      </c>
      <c r="O730" s="84">
        <f t="shared" si="411"/>
        <v>16695.649162286121</v>
      </c>
      <c r="P730" s="84">
        <f t="shared" si="412"/>
        <v>16793.749119032487</v>
      </c>
      <c r="Q730" s="84">
        <f t="shared" si="413"/>
        <v>16891.849075778853</v>
      </c>
      <c r="R730" s="166" t="str">
        <f t="shared" si="419"/>
        <v/>
      </c>
      <c r="S730" s="109">
        <f>'Data Raw'!E772</f>
        <v>16465.400000000001</v>
      </c>
      <c r="T730" s="109">
        <f>'Data Raw'!G772</f>
        <v>16600.46</v>
      </c>
      <c r="U730" s="109">
        <f>'Data Raw'!D772</f>
        <v>16647.09</v>
      </c>
      <c r="V730" s="166">
        <f t="shared" si="420"/>
        <v>1</v>
      </c>
      <c r="W730" s="89">
        <f t="shared" si="403"/>
        <v>-101.01075120660971</v>
      </c>
      <c r="X730" s="89">
        <f t="shared" si="404"/>
        <v>10203.171859323606</v>
      </c>
      <c r="Y730" s="89">
        <f t="shared" si="421"/>
        <v>185.61465774426944</v>
      </c>
      <c r="Z730" s="109">
        <f t="shared" si="414"/>
        <v>181.68999999999869</v>
      </c>
      <c r="AA730" s="89">
        <f t="shared" si="422"/>
        <v>264.61315398742113</v>
      </c>
      <c r="AB730" s="89">
        <f t="shared" si="423"/>
        <v>16250.691372295807</v>
      </c>
      <c r="AC730" s="89">
        <f t="shared" si="426"/>
        <v>16724.028627704192</v>
      </c>
      <c r="AD730" s="89">
        <f t="shared" si="427"/>
        <v>1</v>
      </c>
      <c r="AE730" s="89">
        <f>'Data Raw'!C772</f>
        <v>16487.36</v>
      </c>
      <c r="AF730" s="89"/>
      <c r="AG730" s="89">
        <f t="shared" si="398"/>
        <v>113.09999999999854</v>
      </c>
      <c r="AH730" s="89">
        <f t="shared" si="399"/>
        <v>12.089248793388833</v>
      </c>
      <c r="AI730" s="109">
        <f t="shared" si="400"/>
        <v>1</v>
      </c>
      <c r="AJ730" s="109">
        <f t="shared" si="415"/>
        <v>49.049978373182917</v>
      </c>
      <c r="AK730" s="88"/>
      <c r="AL730" s="191">
        <f t="shared" si="416"/>
        <v>257.01000000000204</v>
      </c>
      <c r="AM730" s="191" t="str">
        <f t="shared" si="417"/>
        <v/>
      </c>
      <c r="AN730" s="88"/>
      <c r="AO730" s="191"/>
      <c r="AP730" s="191">
        <f t="shared" si="401"/>
        <v>12791.609999999671</v>
      </c>
      <c r="AQ730" s="191">
        <f t="shared" si="424"/>
        <v>143.89120480757089</v>
      </c>
      <c r="AR730" s="191">
        <f t="shared" si="425"/>
        <v>-41.72345293669855</v>
      </c>
      <c r="AS730" s="250">
        <f t="shared" si="428"/>
        <v>0</v>
      </c>
      <c r="AT730" s="250">
        <f t="shared" si="429"/>
        <v>0</v>
      </c>
      <c r="AU730" s="250">
        <f t="shared" si="430"/>
        <v>0</v>
      </c>
      <c r="AV730" s="250">
        <f t="shared" si="431"/>
        <v>1</v>
      </c>
      <c r="AW730" s="250">
        <f t="shared" si="432"/>
        <v>0</v>
      </c>
      <c r="AX730" s="250">
        <f t="shared" si="433"/>
        <v>0</v>
      </c>
      <c r="AY730" s="89"/>
      <c r="AZ730" s="111"/>
      <c r="BA730" s="111"/>
      <c r="BB730" s="111"/>
      <c r="BC730" s="111"/>
      <c r="BD730" s="111"/>
      <c r="BE730" s="111"/>
      <c r="BF730" s="111"/>
      <c r="BG730" s="111"/>
      <c r="BH730" s="89"/>
      <c r="BI730" s="89"/>
      <c r="BJ730" s="89"/>
      <c r="BK730" s="89"/>
      <c r="BL730" s="89"/>
    </row>
    <row r="731" spans="1:64" x14ac:dyDescent="0.25">
      <c r="A731" s="86">
        <f t="shared" si="402"/>
        <v>730</v>
      </c>
      <c r="B731" s="113">
        <v>1.3191808540925196E-2</v>
      </c>
      <c r="C731" s="88"/>
      <c r="D731" s="88"/>
      <c r="E731" s="194">
        <f t="shared" si="405"/>
        <v>7.3726416447261701E-3</v>
      </c>
      <c r="F731" s="89">
        <f t="shared" si="418"/>
        <v>-8.0564410173255977E-4</v>
      </c>
      <c r="G731" s="113">
        <v>0.16149425968131395</v>
      </c>
      <c r="H731" s="88"/>
      <c r="I731" s="84">
        <f t="shared" si="406"/>
        <v>16028.722844544627</v>
      </c>
      <c r="J731" s="84">
        <f t="shared" si="407"/>
        <v>16121.530173416761</v>
      </c>
      <c r="K731" s="84">
        <f t="shared" si="408"/>
        <v>16214.337502288896</v>
      </c>
      <c r="L731" s="84">
        <f t="shared" si="409"/>
        <v>16307.144831161029</v>
      </c>
      <c r="M731" s="108">
        <f>IF(T731&lt;&gt;0,(((G731+1)*('Data Raw'!$N$1007-'Data Raw'!$N$1008)/2+'Data Raw'!$N$1008)*'Data Raw'!$M$1010+'Data Raw'!$M$1009)*AE731+AE731)</f>
        <v>16399.952160033165</v>
      </c>
      <c r="N731" s="84">
        <f t="shared" si="410"/>
        <v>16492.7594889053</v>
      </c>
      <c r="O731" s="84">
        <f t="shared" si="411"/>
        <v>16585.566817777435</v>
      </c>
      <c r="P731" s="84">
        <f t="shared" si="412"/>
        <v>16678.37414664957</v>
      </c>
      <c r="Q731" s="84">
        <f t="shared" si="413"/>
        <v>16771.181475521706</v>
      </c>
      <c r="R731" s="166" t="str">
        <f t="shared" si="419"/>
        <v/>
      </c>
      <c r="S731" s="109">
        <f>'Data Raw'!E773</f>
        <v>16208.64</v>
      </c>
      <c r="T731" s="109">
        <f>'Data Raw'!G773</f>
        <v>16248.97</v>
      </c>
      <c r="U731" s="109">
        <f>'Data Raw'!D773</f>
        <v>16449.240000000002</v>
      </c>
      <c r="V731" s="166" t="str">
        <f t="shared" si="420"/>
        <v/>
      </c>
      <c r="W731" s="89">
        <f t="shared" si="403"/>
        <v>150.9821600331652</v>
      </c>
      <c r="X731" s="89">
        <f t="shared" si="404"/>
        <v>22795.612648280308</v>
      </c>
      <c r="Y731" s="89">
        <f t="shared" si="421"/>
        <v>181.07315793245161</v>
      </c>
      <c r="Z731" s="109">
        <f t="shared" si="414"/>
        <v>240.60000000000218</v>
      </c>
      <c r="AA731" s="89">
        <f t="shared" si="422"/>
        <v>261.18270341778987</v>
      </c>
      <c r="AB731" s="89">
        <f t="shared" si="423"/>
        <v>16142.768819110692</v>
      </c>
      <c r="AC731" s="89">
        <f t="shared" si="426"/>
        <v>16592.611180889307</v>
      </c>
      <c r="AD731" s="89">
        <f t="shared" si="427"/>
        <v>1</v>
      </c>
      <c r="AE731" s="89">
        <f>'Data Raw'!C773</f>
        <v>16367.69</v>
      </c>
      <c r="AF731" s="89"/>
      <c r="AG731" s="89">
        <f t="shared" si="398"/>
        <v>-118.72000000000116</v>
      </c>
      <c r="AH731" s="89">
        <f t="shared" si="399"/>
        <v>32.262160033164037</v>
      </c>
      <c r="AI731" s="109">
        <f t="shared" si="400"/>
        <v>1</v>
      </c>
      <c r="AJ731" s="109">
        <f t="shared" si="415"/>
        <v>46.403664436067359</v>
      </c>
      <c r="AK731" s="88"/>
      <c r="AL731" s="191" t="str">
        <f t="shared" si="416"/>
        <v/>
      </c>
      <c r="AM731" s="191">
        <f t="shared" si="417"/>
        <v>-118.72000000000116</v>
      </c>
      <c r="AN731" s="88"/>
      <c r="AO731" s="191"/>
      <c r="AP731" s="191">
        <f t="shared" si="401"/>
        <v>14094.438400000276</v>
      </c>
      <c r="AQ731" s="191">
        <f t="shared" si="424"/>
        <v>141.09440427339649</v>
      </c>
      <c r="AR731" s="191">
        <f t="shared" si="425"/>
        <v>-39.978753659055116</v>
      </c>
      <c r="AS731" s="250">
        <f t="shared" si="428"/>
        <v>0</v>
      </c>
      <c r="AT731" s="250">
        <f t="shared" si="429"/>
        <v>0</v>
      </c>
      <c r="AU731" s="250">
        <f t="shared" si="430"/>
        <v>1</v>
      </c>
      <c r="AV731" s="250">
        <f t="shared" si="431"/>
        <v>0</v>
      </c>
      <c r="AW731" s="250">
        <f t="shared" si="432"/>
        <v>0</v>
      </c>
      <c r="AX731" s="250">
        <f t="shared" si="433"/>
        <v>0</v>
      </c>
      <c r="AY731" s="89"/>
      <c r="AZ731" s="111"/>
      <c r="BA731" s="111"/>
      <c r="BB731" s="111"/>
      <c r="BC731" s="111"/>
      <c r="BD731" s="111"/>
      <c r="BE731" s="111"/>
      <c r="BF731" s="111"/>
      <c r="BG731" s="111"/>
      <c r="BH731" s="89"/>
      <c r="BI731" s="89"/>
      <c r="BJ731" s="89"/>
      <c r="BK731" s="89"/>
      <c r="BL731" s="89"/>
    </row>
    <row r="732" spans="1:64" x14ac:dyDescent="0.25">
      <c r="A732" s="86">
        <f t="shared" si="402"/>
        <v>731</v>
      </c>
      <c r="B732" s="113">
        <v>3.3521030307781134E-4</v>
      </c>
      <c r="C732" s="88"/>
      <c r="D732" s="88"/>
      <c r="E732" s="194">
        <f t="shared" si="405"/>
        <v>-1.2856598237847384E-2</v>
      </c>
      <c r="F732" s="89">
        <f t="shared" si="418"/>
        <v>-2.5272089783203917E-3</v>
      </c>
      <c r="G732" s="113">
        <v>0.13882523721837356</v>
      </c>
      <c r="H732" s="88"/>
      <c r="I732" s="84">
        <f t="shared" si="406"/>
        <v>15865.83514147725</v>
      </c>
      <c r="J732" s="84">
        <f t="shared" si="407"/>
        <v>15956.371720443474</v>
      </c>
      <c r="K732" s="84">
        <f t="shared" si="408"/>
        <v>16046.908299409701</v>
      </c>
      <c r="L732" s="84">
        <f t="shared" si="409"/>
        <v>16137.444878375925</v>
      </c>
      <c r="M732" s="108">
        <f>IF(T732&lt;&gt;0,(((G732+1)*('Data Raw'!$N$1007-'Data Raw'!$N$1008)/2+'Data Raw'!$N$1008)*'Data Raw'!$M$1010+'Data Raw'!$M$1009)*AE732+AE732)</f>
        <v>16227.981457342152</v>
      </c>
      <c r="N732" s="84">
        <f t="shared" si="410"/>
        <v>16318.518036308378</v>
      </c>
      <c r="O732" s="84">
        <f t="shared" si="411"/>
        <v>16409.054615274603</v>
      </c>
      <c r="P732" s="84">
        <f t="shared" si="412"/>
        <v>16499.591194240827</v>
      </c>
      <c r="Q732" s="84">
        <f t="shared" si="413"/>
        <v>16590.127773207056</v>
      </c>
      <c r="R732" s="166" t="str">
        <f t="shared" si="419"/>
        <v/>
      </c>
      <c r="S732" s="109">
        <f>'Data Raw'!E774</f>
        <v>16155.83</v>
      </c>
      <c r="T732" s="109">
        <f>'Data Raw'!G774</f>
        <v>16251.84</v>
      </c>
      <c r="U732" s="109">
        <f>'Data Raw'!D774</f>
        <v>16316.69</v>
      </c>
      <c r="V732" s="166">
        <f t="shared" si="420"/>
        <v>1</v>
      </c>
      <c r="W732" s="89">
        <f t="shared" si="403"/>
        <v>-23.858542657848375</v>
      </c>
      <c r="X732" s="89">
        <f t="shared" si="404"/>
        <v>569.23005775637057</v>
      </c>
      <c r="Y732" s="89">
        <f t="shared" si="421"/>
        <v>167.8835315668658</v>
      </c>
      <c r="Z732" s="109">
        <f t="shared" si="414"/>
        <v>160.86000000000058</v>
      </c>
      <c r="AA732" s="89">
        <f t="shared" si="422"/>
        <v>246.85088864381993</v>
      </c>
      <c r="AB732" s="89">
        <f t="shared" si="423"/>
        <v>16003.534702094879</v>
      </c>
      <c r="AC732" s="89">
        <f t="shared" si="426"/>
        <v>16447.545297905122</v>
      </c>
      <c r="AD732" s="89">
        <f t="shared" si="427"/>
        <v>1</v>
      </c>
      <c r="AE732" s="89">
        <f>'Data Raw'!C774</f>
        <v>16225.54</v>
      </c>
      <c r="AF732" s="89"/>
      <c r="AG732" s="89">
        <f t="shared" si="398"/>
        <v>26.299999999999272</v>
      </c>
      <c r="AH732" s="89">
        <f t="shared" si="399"/>
        <v>2.4414573421508976</v>
      </c>
      <c r="AI732" s="109">
        <f t="shared" si="400"/>
        <v>1</v>
      </c>
      <c r="AJ732" s="109">
        <f t="shared" si="415"/>
        <v>45.268289483112902</v>
      </c>
      <c r="AK732" s="88"/>
      <c r="AL732" s="191">
        <f t="shared" si="416"/>
        <v>118.72000000000116</v>
      </c>
      <c r="AM732" s="191" t="str">
        <f t="shared" si="417"/>
        <v/>
      </c>
      <c r="AN732" s="88"/>
      <c r="AO732" s="191"/>
      <c r="AP732" s="191">
        <f t="shared" si="401"/>
        <v>691.68999999996174</v>
      </c>
      <c r="AQ732" s="191">
        <f t="shared" si="424"/>
        <v>128.33947046524125</v>
      </c>
      <c r="AR732" s="191">
        <f t="shared" si="425"/>
        <v>-39.54406110162455</v>
      </c>
      <c r="AS732" s="250">
        <f t="shared" si="428"/>
        <v>0</v>
      </c>
      <c r="AT732" s="250">
        <f t="shared" si="429"/>
        <v>0</v>
      </c>
      <c r="AU732" s="250">
        <f t="shared" si="430"/>
        <v>0</v>
      </c>
      <c r="AV732" s="250">
        <f t="shared" si="431"/>
        <v>1</v>
      </c>
      <c r="AW732" s="250">
        <f t="shared" si="432"/>
        <v>0</v>
      </c>
      <c r="AX732" s="250">
        <f t="shared" si="433"/>
        <v>0</v>
      </c>
      <c r="AY732" s="89"/>
      <c r="AZ732" s="111"/>
      <c r="BA732" s="111"/>
      <c r="BB732" s="111"/>
      <c r="BC732" s="111"/>
      <c r="BD732" s="111"/>
      <c r="BE732" s="111"/>
      <c r="BF732" s="111"/>
      <c r="BG732" s="111"/>
      <c r="BH732" s="89"/>
      <c r="BI732" s="89"/>
      <c r="BJ732" s="89"/>
      <c r="BK732" s="89"/>
      <c r="BL732" s="89"/>
    </row>
    <row r="733" spans="1:64" x14ac:dyDescent="0.25">
      <c r="A733" s="86">
        <f t="shared" si="402"/>
        <v>732</v>
      </c>
      <c r="B733" s="113">
        <v>9.2722040299382108E-3</v>
      </c>
      <c r="C733" s="88"/>
      <c r="D733" s="88"/>
      <c r="E733" s="194">
        <f t="shared" si="405"/>
        <v>8.936993726860399E-3</v>
      </c>
      <c r="F733" s="89">
        <f t="shared" si="418"/>
        <v>-8.8946573472313615E-4</v>
      </c>
      <c r="G733" s="113">
        <v>0.14226456498215148</v>
      </c>
      <c r="H733" s="88"/>
      <c r="I733" s="84">
        <f t="shared" si="406"/>
        <v>15924.408078886821</v>
      </c>
      <c r="J733" s="84">
        <f t="shared" si="407"/>
        <v>16008.349844670254</v>
      </c>
      <c r="K733" s="84">
        <f t="shared" si="408"/>
        <v>16092.291610453687</v>
      </c>
      <c r="L733" s="84">
        <f t="shared" si="409"/>
        <v>16176.23337623712</v>
      </c>
      <c r="M733" s="108">
        <f>IF(T733&lt;&gt;0,(((G733+1)*('Data Raw'!$N$1007-'Data Raw'!$N$1008)/2+'Data Raw'!$N$1008)*'Data Raw'!$M$1010+'Data Raw'!$M$1009)*AE733+AE733)</f>
        <v>16260.175142020553</v>
      </c>
      <c r="N733" s="84">
        <f t="shared" si="410"/>
        <v>16344.116907803986</v>
      </c>
      <c r="O733" s="84">
        <f t="shared" si="411"/>
        <v>16428.05867358742</v>
      </c>
      <c r="P733" s="84">
        <f t="shared" si="412"/>
        <v>16512.000439370851</v>
      </c>
      <c r="Q733" s="84">
        <f t="shared" si="413"/>
        <v>16595.942205154286</v>
      </c>
      <c r="R733" s="166" t="str">
        <f t="shared" si="419"/>
        <v/>
      </c>
      <c r="S733" s="109">
        <f>'Data Raw'!E775</f>
        <v>16206.55</v>
      </c>
      <c r="T733" s="109">
        <f>'Data Raw'!G775</f>
        <v>16385.87</v>
      </c>
      <c r="U733" s="109">
        <f>'Data Raw'!D775</f>
        <v>16507.599999999999</v>
      </c>
      <c r="V733" s="166">
        <f t="shared" si="420"/>
        <v>1</v>
      </c>
      <c r="W733" s="89">
        <f t="shared" si="403"/>
        <v>-125.69485797944617</v>
      </c>
      <c r="X733" s="89">
        <f t="shared" si="404"/>
        <v>15799.197322473143</v>
      </c>
      <c r="Y733" s="89">
        <f t="shared" si="421"/>
        <v>162.5284495318765</v>
      </c>
      <c r="Z733" s="109">
        <f t="shared" si="414"/>
        <v>301.04999999999927</v>
      </c>
      <c r="AA733" s="89">
        <f t="shared" si="422"/>
        <v>254.5936188375598</v>
      </c>
      <c r="AB733" s="89">
        <f t="shared" si="423"/>
        <v>16043.416744652754</v>
      </c>
      <c r="AC733" s="89">
        <f t="shared" si="426"/>
        <v>16463.063255347246</v>
      </c>
      <c r="AD733" s="89">
        <f t="shared" si="427"/>
        <v>1</v>
      </c>
      <c r="AE733" s="89">
        <f>'Data Raw'!C775</f>
        <v>16253.24</v>
      </c>
      <c r="AF733" s="89"/>
      <c r="AG733" s="89">
        <f t="shared" si="398"/>
        <v>132.6299999999992</v>
      </c>
      <c r="AH733" s="89">
        <f t="shared" si="399"/>
        <v>6.9351420205530303</v>
      </c>
      <c r="AI733" s="109">
        <f t="shared" si="400"/>
        <v>1</v>
      </c>
      <c r="AJ733" s="109">
        <f t="shared" si="415"/>
        <v>41.97088289171645</v>
      </c>
      <c r="AK733" s="88"/>
      <c r="AL733" s="191">
        <f t="shared" si="416"/>
        <v>26.299999999999272</v>
      </c>
      <c r="AM733" s="191" t="str">
        <f t="shared" si="417"/>
        <v/>
      </c>
      <c r="AN733" s="88"/>
      <c r="AO733" s="191"/>
      <c r="AP733" s="191">
        <f t="shared" si="401"/>
        <v>17590.716899999788</v>
      </c>
      <c r="AQ733" s="191">
        <f t="shared" si="424"/>
        <v>128.81619596910323</v>
      </c>
      <c r="AR733" s="191">
        <f t="shared" si="425"/>
        <v>-33.71225356277327</v>
      </c>
      <c r="AS733" s="250">
        <f t="shared" si="428"/>
        <v>0</v>
      </c>
      <c r="AT733" s="250">
        <f t="shared" si="429"/>
        <v>0</v>
      </c>
      <c r="AU733" s="250">
        <f t="shared" si="430"/>
        <v>0</v>
      </c>
      <c r="AV733" s="250">
        <f t="shared" si="431"/>
        <v>1</v>
      </c>
      <c r="AW733" s="250">
        <f t="shared" si="432"/>
        <v>0</v>
      </c>
      <c r="AX733" s="250">
        <f t="shared" si="433"/>
        <v>0</v>
      </c>
      <c r="AY733" s="89"/>
      <c r="AZ733" s="111"/>
      <c r="BA733" s="111"/>
      <c r="BB733" s="111"/>
      <c r="BC733" s="111"/>
      <c r="BD733" s="111"/>
      <c r="BE733" s="111"/>
      <c r="BF733" s="111"/>
      <c r="BG733" s="111"/>
      <c r="BH733" s="89"/>
      <c r="BI733" s="89"/>
      <c r="BJ733" s="89"/>
      <c r="BK733" s="89"/>
      <c r="BL733" s="89"/>
    </row>
    <row r="734" spans="1:64" x14ac:dyDescent="0.25">
      <c r="A734" s="86">
        <f t="shared" si="402"/>
        <v>733</v>
      </c>
      <c r="B734" s="113">
        <v>1.7299168159706673E-3</v>
      </c>
      <c r="C734" s="88"/>
      <c r="D734" s="88"/>
      <c r="E734" s="194">
        <f t="shared" si="405"/>
        <v>-7.5422872139675433E-3</v>
      </c>
      <c r="F734" s="89">
        <f t="shared" si="418"/>
        <v>-1.8398688031866228E-3</v>
      </c>
      <c r="G734" s="113">
        <v>0.16152976855561399</v>
      </c>
      <c r="H734" s="88"/>
      <c r="I734" s="84">
        <f t="shared" si="406"/>
        <v>15953.352401150594</v>
      </c>
      <c r="J734" s="84">
        <f t="shared" si="407"/>
        <v>16034.616625916535</v>
      </c>
      <c r="K734" s="84">
        <f t="shared" si="408"/>
        <v>16115.880850682472</v>
      </c>
      <c r="L734" s="84">
        <f t="shared" si="409"/>
        <v>16197.14507544841</v>
      </c>
      <c r="M734" s="108">
        <f>IF(T734&lt;&gt;0,(((G734+1)*('Data Raw'!$N$1007-'Data Raw'!$N$1008)/2+'Data Raw'!$N$1008)*'Data Raw'!$M$1010+'Data Raw'!$M$1009)*AE734+AE734)</f>
        <v>16278.409300214349</v>
      </c>
      <c r="N734" s="84">
        <f t="shared" si="410"/>
        <v>16359.673524980288</v>
      </c>
      <c r="O734" s="84">
        <f t="shared" si="411"/>
        <v>16440.937749746226</v>
      </c>
      <c r="P734" s="84">
        <f t="shared" si="412"/>
        <v>16522.201974512165</v>
      </c>
      <c r="Q734" s="84">
        <f t="shared" si="413"/>
        <v>16603.466199278104</v>
      </c>
      <c r="R734" s="166" t="str">
        <f t="shared" si="419"/>
        <v/>
      </c>
      <c r="S734" s="109">
        <f>'Data Raw'!E776</f>
        <v>16044.45</v>
      </c>
      <c r="T734" s="109">
        <f>'Data Raw'!G776</f>
        <v>16224.14</v>
      </c>
      <c r="U734" s="109">
        <f>'Data Raw'!D776</f>
        <v>16254.9</v>
      </c>
      <c r="V734" s="166" t="str">
        <f t="shared" si="420"/>
        <v/>
      </c>
      <c r="W734" s="89">
        <f t="shared" si="403"/>
        <v>54.269300214349641</v>
      </c>
      <c r="X734" s="89">
        <f t="shared" si="404"/>
        <v>2945.15694575521</v>
      </c>
      <c r="Y734" s="89">
        <f t="shared" si="421"/>
        <v>151.86372574928089</v>
      </c>
      <c r="Z734" s="109">
        <f t="shared" si="414"/>
        <v>210.44999999999891</v>
      </c>
      <c r="AA734" s="89">
        <f t="shared" si="422"/>
        <v>248.2873875750511</v>
      </c>
      <c r="AB734" s="89">
        <f t="shared" si="423"/>
        <v>16029.935423988074</v>
      </c>
      <c r="AC734" s="89">
        <f t="shared" si="426"/>
        <v>16462.744576011926</v>
      </c>
      <c r="AD734" s="89">
        <f t="shared" si="427"/>
        <v>1</v>
      </c>
      <c r="AE734" s="89">
        <f>'Data Raw'!C776</f>
        <v>16246.34</v>
      </c>
      <c r="AF734" s="89"/>
      <c r="AG734" s="89">
        <f t="shared" si="398"/>
        <v>-22.200000000000728</v>
      </c>
      <c r="AH734" s="89">
        <f t="shared" si="399"/>
        <v>32.069300214348914</v>
      </c>
      <c r="AI734" s="109">
        <f t="shared" si="400"/>
        <v>1</v>
      </c>
      <c r="AJ734" s="109">
        <f t="shared" si="415"/>
        <v>40.632112382969126</v>
      </c>
      <c r="AK734" s="88"/>
      <c r="AL734" s="191" t="str">
        <f t="shared" si="416"/>
        <v/>
      </c>
      <c r="AM734" s="191">
        <f t="shared" si="417"/>
        <v>-22.200000000000728</v>
      </c>
      <c r="AN734" s="88"/>
      <c r="AO734" s="191"/>
      <c r="AP734" s="191">
        <f t="shared" si="401"/>
        <v>492.84000000003232</v>
      </c>
      <c r="AQ734" s="191">
        <f t="shared" si="424"/>
        <v>116.96995197253629</v>
      </c>
      <c r="AR734" s="191">
        <f t="shared" si="425"/>
        <v>-34.893773776744595</v>
      </c>
      <c r="AS734" s="250">
        <f t="shared" si="428"/>
        <v>0</v>
      </c>
      <c r="AT734" s="250">
        <f t="shared" si="429"/>
        <v>0</v>
      </c>
      <c r="AU734" s="250">
        <f t="shared" si="430"/>
        <v>1</v>
      </c>
      <c r="AV734" s="250">
        <f t="shared" si="431"/>
        <v>0</v>
      </c>
      <c r="AW734" s="250">
        <f t="shared" si="432"/>
        <v>0</v>
      </c>
      <c r="AX734" s="250">
        <f t="shared" si="433"/>
        <v>0</v>
      </c>
      <c r="AY734" s="89"/>
      <c r="AZ734" s="111"/>
      <c r="BA734" s="111"/>
      <c r="BB734" s="111"/>
      <c r="BC734" s="111"/>
      <c r="BD734" s="111"/>
      <c r="BE734" s="111"/>
      <c r="BF734" s="111"/>
      <c r="BG734" s="111"/>
      <c r="BH734" s="89"/>
      <c r="BI734" s="89"/>
      <c r="BJ734" s="89"/>
      <c r="BK734" s="89"/>
      <c r="BL734" s="89"/>
    </row>
    <row r="735" spans="1:64" x14ac:dyDescent="0.25">
      <c r="A735" s="86">
        <f t="shared" si="402"/>
        <v>734</v>
      </c>
      <c r="B735" s="113">
        <v>3.6195829326460685E-3</v>
      </c>
      <c r="C735" s="88"/>
      <c r="D735" s="88"/>
      <c r="E735" s="194">
        <f t="shared" si="405"/>
        <v>1.8896661166754012E-3</v>
      </c>
      <c r="F735" s="89">
        <f t="shared" si="418"/>
        <v>-1.3070781003491909E-3</v>
      </c>
      <c r="G735" s="113">
        <v>0.15331354813467954</v>
      </c>
      <c r="H735" s="88"/>
      <c r="I735" s="84">
        <f t="shared" si="406"/>
        <v>16128.667533420889</v>
      </c>
      <c r="J735" s="84">
        <f t="shared" si="407"/>
        <v>16204.599396295529</v>
      </c>
      <c r="K735" s="84">
        <f t="shared" si="408"/>
        <v>16280.53125917017</v>
      </c>
      <c r="L735" s="84">
        <f t="shared" si="409"/>
        <v>16356.46312204481</v>
      </c>
      <c r="M735" s="108">
        <f>IF(T735&lt;&gt;0,(((G735+1)*('Data Raw'!$N$1007-'Data Raw'!$N$1008)/2+'Data Raw'!$N$1008)*'Data Raw'!$M$1010+'Data Raw'!$M$1009)*AE735+AE735)</f>
        <v>16432.394984919451</v>
      </c>
      <c r="N735" s="84">
        <f t="shared" si="410"/>
        <v>16508.326847794091</v>
      </c>
      <c r="O735" s="84">
        <f t="shared" si="411"/>
        <v>16584.258710668732</v>
      </c>
      <c r="P735" s="84">
        <f t="shared" si="412"/>
        <v>16660.190573543372</v>
      </c>
      <c r="Q735" s="84">
        <f t="shared" si="413"/>
        <v>16736.122436418013</v>
      </c>
      <c r="R735" s="166" t="str">
        <f t="shared" si="419"/>
        <v/>
      </c>
      <c r="S735" s="109">
        <f>'Data Raw'!E777</f>
        <v>16410.830000000002</v>
      </c>
      <c r="T735" s="109">
        <f>'Data Raw'!G777</f>
        <v>16511.689999999999</v>
      </c>
      <c r="U735" s="109">
        <f>'Data Raw'!D777</f>
        <v>16637.82</v>
      </c>
      <c r="V735" s="166">
        <f t="shared" si="420"/>
        <v>1</v>
      </c>
      <c r="W735" s="89">
        <f t="shared" si="403"/>
        <v>-79.295015080548183</v>
      </c>
      <c r="X735" s="89">
        <f t="shared" si="404"/>
        <v>6287.6994166243639</v>
      </c>
      <c r="Y735" s="89">
        <f t="shared" si="421"/>
        <v>143.75735837432123</v>
      </c>
      <c r="Z735" s="109">
        <f t="shared" si="414"/>
        <v>226.98999999999796</v>
      </c>
      <c r="AA735" s="89">
        <f t="shared" si="422"/>
        <v>245.24490363575777</v>
      </c>
      <c r="AB735" s="89">
        <f t="shared" si="423"/>
        <v>16199.785720561209</v>
      </c>
      <c r="AC735" s="89">
        <f t="shared" si="426"/>
        <v>16621.874279438794</v>
      </c>
      <c r="AD735" s="89">
        <f t="shared" si="427"/>
        <v>1</v>
      </c>
      <c r="AE735" s="89">
        <f>'Data Raw'!C777</f>
        <v>16410.830000000002</v>
      </c>
      <c r="AF735" s="89"/>
      <c r="AG735" s="89">
        <f t="shared" si="398"/>
        <v>100.85999999999694</v>
      </c>
      <c r="AH735" s="89">
        <f t="shared" si="399"/>
        <v>21.564984919448762</v>
      </c>
      <c r="AI735" s="109">
        <f t="shared" si="400"/>
        <v>1</v>
      </c>
      <c r="AJ735" s="109">
        <f t="shared" si="415"/>
        <v>37.965931437320222</v>
      </c>
      <c r="AK735" s="88"/>
      <c r="AL735" s="191">
        <f t="shared" si="416"/>
        <v>22.200000000000728</v>
      </c>
      <c r="AM735" s="191" t="str">
        <f t="shared" si="417"/>
        <v/>
      </c>
      <c r="AN735" s="88"/>
      <c r="AO735" s="191"/>
      <c r="AP735" s="191">
        <f t="shared" si="401"/>
        <v>10172.739599999384</v>
      </c>
      <c r="AQ735" s="191">
        <f t="shared" si="424"/>
        <v>115.17995730892081</v>
      </c>
      <c r="AR735" s="191">
        <f t="shared" si="425"/>
        <v>-28.577401065400423</v>
      </c>
      <c r="AS735" s="250">
        <f t="shared" si="428"/>
        <v>0</v>
      </c>
      <c r="AT735" s="250">
        <f t="shared" si="429"/>
        <v>0</v>
      </c>
      <c r="AU735" s="250">
        <f t="shared" si="430"/>
        <v>0</v>
      </c>
      <c r="AV735" s="250">
        <f t="shared" si="431"/>
        <v>1</v>
      </c>
      <c r="AW735" s="250">
        <f t="shared" si="432"/>
        <v>0</v>
      </c>
      <c r="AX735" s="250">
        <f t="shared" si="433"/>
        <v>0</v>
      </c>
      <c r="AY735" s="89"/>
      <c r="AZ735" s="111"/>
      <c r="BA735" s="111"/>
      <c r="BB735" s="111"/>
      <c r="BC735" s="111"/>
      <c r="BD735" s="111"/>
      <c r="BE735" s="111"/>
      <c r="BF735" s="111"/>
      <c r="BG735" s="111"/>
      <c r="BH735" s="89"/>
      <c r="BI735" s="89"/>
      <c r="BJ735" s="89"/>
      <c r="BK735" s="89"/>
      <c r="BL735" s="89"/>
    </row>
    <row r="736" spans="1:64" x14ac:dyDescent="0.25">
      <c r="A736" s="86">
        <f t="shared" si="402"/>
        <v>735</v>
      </c>
      <c r="B736" s="113">
        <v>6.9608336711851236E-3</v>
      </c>
      <c r="C736" s="88"/>
      <c r="D736" s="88"/>
      <c r="E736" s="194">
        <f t="shared" si="405"/>
        <v>3.341250738539055E-3</v>
      </c>
      <c r="F736" s="89">
        <f t="shared" si="418"/>
        <v>-6.4303112336515584E-4</v>
      </c>
      <c r="G736" s="113">
        <v>0.16515270796795545</v>
      </c>
      <c r="H736" s="88"/>
      <c r="I736" s="84">
        <f t="shared" si="406"/>
        <v>16429.652588337594</v>
      </c>
      <c r="J736" s="84">
        <f t="shared" si="407"/>
        <v>16501.531267524755</v>
      </c>
      <c r="K736" s="84">
        <f t="shared" si="408"/>
        <v>16573.409946711916</v>
      </c>
      <c r="L736" s="84">
        <f t="shared" si="409"/>
        <v>16645.288625899077</v>
      </c>
      <c r="M736" s="108">
        <f>IF(T736&lt;&gt;0,(((G736+1)*('Data Raw'!$N$1007-'Data Raw'!$N$1008)/2+'Data Raw'!$N$1008)*'Data Raw'!$M$1010+'Data Raw'!$M$1009)*AE736+AE736)</f>
        <v>16717.167305086237</v>
      </c>
      <c r="N736" s="84">
        <f t="shared" si="410"/>
        <v>16789.045984273398</v>
      </c>
      <c r="O736" s="84">
        <f t="shared" si="411"/>
        <v>16860.924663460559</v>
      </c>
      <c r="P736" s="84">
        <f t="shared" si="412"/>
        <v>16932.80334264772</v>
      </c>
      <c r="Q736" s="84">
        <f t="shared" si="413"/>
        <v>17004.68202183488</v>
      </c>
      <c r="R736" s="166" t="str">
        <f t="shared" si="419"/>
        <v/>
      </c>
      <c r="S736" s="109">
        <f>'Data Raw'!E778</f>
        <v>16599.21</v>
      </c>
      <c r="T736" s="109">
        <f>'Data Raw'!G778</f>
        <v>16828.93</v>
      </c>
      <c r="U736" s="109">
        <f>'Data Raw'!D778</f>
        <v>16846.13</v>
      </c>
      <c r="V736" s="166">
        <f t="shared" si="420"/>
        <v>1</v>
      </c>
      <c r="W736" s="89">
        <f t="shared" si="403"/>
        <v>-111.76269491376297</v>
      </c>
      <c r="X736" s="89">
        <f t="shared" si="404"/>
        <v>12490.899974386859</v>
      </c>
      <c r="Y736" s="89">
        <f t="shared" si="421"/>
        <v>139.63624605941837</v>
      </c>
      <c r="Z736" s="109">
        <f t="shared" si="414"/>
        <v>246.92000000000189</v>
      </c>
      <c r="AA736" s="89">
        <f t="shared" si="422"/>
        <v>245.48420311636406</v>
      </c>
      <c r="AB736" s="89">
        <f t="shared" si="423"/>
        <v>16470.931831909606</v>
      </c>
      <c r="AC736" s="89">
        <f t="shared" si="426"/>
        <v>16887.848168090393</v>
      </c>
      <c r="AD736" s="89">
        <f t="shared" si="427"/>
        <v>1</v>
      </c>
      <c r="AE736" s="89">
        <f>'Data Raw'!C778</f>
        <v>16679.39</v>
      </c>
      <c r="AF736" s="89"/>
      <c r="AG736" s="89">
        <f t="shared" si="398"/>
        <v>149.54000000000087</v>
      </c>
      <c r="AH736" s="89">
        <f t="shared" si="399"/>
        <v>37.777305086237902</v>
      </c>
      <c r="AI736" s="109">
        <f t="shared" si="400"/>
        <v>1</v>
      </c>
      <c r="AJ736" s="109">
        <f t="shared" si="415"/>
        <v>35.939339593580307</v>
      </c>
      <c r="AK736" s="88"/>
      <c r="AL736" s="191">
        <f t="shared" si="416"/>
        <v>100.85999999999694</v>
      </c>
      <c r="AM736" s="191" t="str">
        <f t="shared" si="417"/>
        <v/>
      </c>
      <c r="AN736" s="88"/>
      <c r="AO736" s="191"/>
      <c r="AP736" s="191">
        <f t="shared" si="401"/>
        <v>22362.211600000261</v>
      </c>
      <c r="AQ736" s="191">
        <f t="shared" si="424"/>
        <v>118.99773983015191</v>
      </c>
      <c r="AR736" s="191">
        <f t="shared" si="425"/>
        <v>-20.638506229266454</v>
      </c>
      <c r="AS736" s="250">
        <f t="shared" si="428"/>
        <v>0</v>
      </c>
      <c r="AT736" s="250">
        <f t="shared" si="429"/>
        <v>0</v>
      </c>
      <c r="AU736" s="250">
        <f t="shared" si="430"/>
        <v>0</v>
      </c>
      <c r="AV736" s="250">
        <f t="shared" si="431"/>
        <v>1</v>
      </c>
      <c r="AW736" s="250">
        <f t="shared" si="432"/>
        <v>0</v>
      </c>
      <c r="AX736" s="250">
        <f t="shared" si="433"/>
        <v>0</v>
      </c>
      <c r="AY736" s="89"/>
      <c r="AZ736" s="111"/>
      <c r="BA736" s="111"/>
      <c r="BB736" s="111"/>
      <c r="BC736" s="111"/>
      <c r="BD736" s="111"/>
      <c r="BE736" s="111"/>
      <c r="BF736" s="111"/>
      <c r="BG736" s="111"/>
      <c r="BH736" s="89"/>
      <c r="BI736" s="89"/>
      <c r="BJ736" s="89"/>
      <c r="BK736" s="89"/>
      <c r="BL736" s="89"/>
    </row>
    <row r="737" spans="1:64" x14ac:dyDescent="0.25">
      <c r="A737" s="86">
        <f t="shared" si="402"/>
        <v>736</v>
      </c>
      <c r="B737" s="113">
        <v>1.1525812505780471E-2</v>
      </c>
      <c r="C737" s="88"/>
      <c r="D737" s="88"/>
      <c r="E737" s="194">
        <f t="shared" si="405"/>
        <v>4.5649788345953476E-3</v>
      </c>
      <c r="F737" s="89">
        <f t="shared" si="418"/>
        <v>1.0097029920063034E-4</v>
      </c>
      <c r="G737" s="113">
        <v>0.18207290728982939</v>
      </c>
      <c r="H737" s="88"/>
      <c r="I737" s="84">
        <f t="shared" si="406"/>
        <v>16775.477730239581</v>
      </c>
      <c r="J737" s="84">
        <f t="shared" si="407"/>
        <v>16845.29585326929</v>
      </c>
      <c r="K737" s="84">
        <f t="shared" si="408"/>
        <v>16915.113976298999</v>
      </c>
      <c r="L737" s="84">
        <f t="shared" si="409"/>
        <v>16984.932099328707</v>
      </c>
      <c r="M737" s="108">
        <f>IF(T737&lt;&gt;0,(((G737+1)*('Data Raw'!$N$1007-'Data Raw'!$N$1008)/2+'Data Raw'!$N$1008)*'Data Raw'!$M$1010+'Data Raw'!$M$1009)*AE737+AE737)</f>
        <v>17054.750222358416</v>
      </c>
      <c r="N737" s="84">
        <f t="shared" si="410"/>
        <v>17124.568345388125</v>
      </c>
      <c r="O737" s="84">
        <f t="shared" si="411"/>
        <v>17194.386468417833</v>
      </c>
      <c r="P737" s="84">
        <f t="shared" si="412"/>
        <v>17264.204591447542</v>
      </c>
      <c r="Q737" s="84">
        <f t="shared" si="413"/>
        <v>17334.022714477251</v>
      </c>
      <c r="R737" s="166" t="str">
        <f t="shared" si="419"/>
        <v/>
      </c>
      <c r="S737" s="109">
        <f>'Data Raw'!E779</f>
        <v>16934.650000000001</v>
      </c>
      <c r="T737" s="109">
        <f>'Data Raw'!G779</f>
        <v>17201.27</v>
      </c>
      <c r="U737" s="109">
        <f>'Data Raw'!D779</f>
        <v>17217.86</v>
      </c>
      <c r="V737" s="166">
        <f t="shared" si="420"/>
        <v>1</v>
      </c>
      <c r="W737" s="89">
        <f t="shared" si="403"/>
        <v>-146.51977764158437</v>
      </c>
      <c r="X737" s="89">
        <f t="shared" si="404"/>
        <v>21468.045240139327</v>
      </c>
      <c r="Y737" s="89">
        <f t="shared" si="421"/>
        <v>140.6402363283901</v>
      </c>
      <c r="Z737" s="109">
        <f t="shared" si="414"/>
        <v>283.20999999999913</v>
      </c>
      <c r="AA737" s="89">
        <f t="shared" si="422"/>
        <v>250.87360267116907</v>
      </c>
      <c r="AB737" s="89">
        <f t="shared" si="423"/>
        <v>16784.508427351087</v>
      </c>
      <c r="AC737" s="89">
        <f t="shared" si="426"/>
        <v>17201.831572648909</v>
      </c>
      <c r="AD737" s="89">
        <f t="shared" si="427"/>
        <v>1</v>
      </c>
      <c r="AE737" s="89">
        <f>'Data Raw'!C779</f>
        <v>16993.169999999998</v>
      </c>
      <c r="AF737" s="89"/>
      <c r="AG737" s="89">
        <f t="shared" si="398"/>
        <v>208.10000000000218</v>
      </c>
      <c r="AH737" s="89">
        <f t="shared" si="399"/>
        <v>61.580222358417814</v>
      </c>
      <c r="AI737" s="109">
        <f t="shared" si="400"/>
        <v>1</v>
      </c>
      <c r="AJ737" s="109">
        <f t="shared" si="415"/>
        <v>34.909061514854592</v>
      </c>
      <c r="AK737" s="88"/>
      <c r="AL737" s="191">
        <f t="shared" si="416"/>
        <v>149.54000000000087</v>
      </c>
      <c r="AM737" s="191" t="str">
        <f t="shared" si="417"/>
        <v/>
      </c>
      <c r="AN737" s="88"/>
      <c r="AO737" s="191"/>
      <c r="AP737" s="191">
        <f t="shared" si="401"/>
        <v>43305.61000000091</v>
      </c>
      <c r="AQ737" s="191">
        <f t="shared" si="424"/>
        <v>128.89799096013527</v>
      </c>
      <c r="AR737" s="191">
        <f t="shared" si="425"/>
        <v>-11.742245368254828</v>
      </c>
      <c r="AS737" s="250">
        <f t="shared" si="428"/>
        <v>0</v>
      </c>
      <c r="AT737" s="250">
        <f t="shared" si="429"/>
        <v>0</v>
      </c>
      <c r="AU737" s="250">
        <f t="shared" si="430"/>
        <v>0</v>
      </c>
      <c r="AV737" s="250">
        <f t="shared" si="431"/>
        <v>0</v>
      </c>
      <c r="AW737" s="250">
        <f t="shared" si="432"/>
        <v>1</v>
      </c>
      <c r="AX737" s="250">
        <f t="shared" si="433"/>
        <v>0</v>
      </c>
      <c r="AY737" s="89"/>
      <c r="AZ737" s="111"/>
      <c r="BA737" s="111"/>
      <c r="BB737" s="111"/>
      <c r="BC737" s="111"/>
      <c r="BD737" s="111"/>
      <c r="BE737" s="111"/>
      <c r="BF737" s="111"/>
      <c r="BG737" s="111"/>
      <c r="BH737" s="89"/>
      <c r="BI737" s="89"/>
      <c r="BJ737" s="89"/>
      <c r="BK737" s="89"/>
      <c r="BL737" s="89"/>
    </row>
    <row r="738" spans="1:64" x14ac:dyDescent="0.25">
      <c r="A738" s="86">
        <f t="shared" si="402"/>
        <v>737</v>
      </c>
      <c r="B738" s="113">
        <v>1.2562925399494415E-3</v>
      </c>
      <c r="C738" s="88"/>
      <c r="D738" s="88"/>
      <c r="E738" s="194">
        <f t="shared" si="405"/>
        <v>-1.0269519965831029E-2</v>
      </c>
      <c r="F738" s="89">
        <f t="shared" si="418"/>
        <v>-1.3805283100896068E-3</v>
      </c>
      <c r="G738" s="113">
        <v>0.20349045566915996</v>
      </c>
      <c r="H738" s="88"/>
      <c r="I738" s="84">
        <f t="shared" si="406"/>
        <v>16954.456511358629</v>
      </c>
      <c r="J738" s="84">
        <f t="shared" si="407"/>
        <v>17024.776629522821</v>
      </c>
      <c r="K738" s="84">
        <f t="shared" si="408"/>
        <v>17095.096747687017</v>
      </c>
      <c r="L738" s="84">
        <f t="shared" si="409"/>
        <v>17165.41686585121</v>
      </c>
      <c r="M738" s="108">
        <f>IF(T738&lt;&gt;0,(((G738+1)*('Data Raw'!$N$1007-'Data Raw'!$N$1008)/2+'Data Raw'!$N$1008)*'Data Raw'!$M$1010+'Data Raw'!$M$1009)*AE738+AE738)</f>
        <v>17235.736984015406</v>
      </c>
      <c r="N738" s="84">
        <f t="shared" si="410"/>
        <v>17306.057102179602</v>
      </c>
      <c r="O738" s="84">
        <f t="shared" si="411"/>
        <v>17376.377220343795</v>
      </c>
      <c r="P738" s="84">
        <f t="shared" si="412"/>
        <v>17446.697338507991</v>
      </c>
      <c r="Q738" s="84">
        <f t="shared" si="413"/>
        <v>17517.017456672183</v>
      </c>
      <c r="R738" s="166" t="str">
        <f t="shared" si="419"/>
        <v/>
      </c>
      <c r="S738" s="109">
        <f>'Data Raw'!E780</f>
        <v>17109.57</v>
      </c>
      <c r="T738" s="109">
        <f>'Data Raw'!G780</f>
        <v>17284.54</v>
      </c>
      <c r="U738" s="109">
        <f>'Data Raw'!D780</f>
        <v>17438.830000000002</v>
      </c>
      <c r="V738" s="166">
        <f t="shared" si="420"/>
        <v>1</v>
      </c>
      <c r="W738" s="89">
        <f t="shared" si="403"/>
        <v>-48.803015984594822</v>
      </c>
      <c r="X738" s="89">
        <f t="shared" si="404"/>
        <v>2381.7343691926176</v>
      </c>
      <c r="Y738" s="89">
        <f t="shared" si="421"/>
        <v>131.50762651226469</v>
      </c>
      <c r="Z738" s="109">
        <f t="shared" si="414"/>
        <v>329.26000000000204</v>
      </c>
      <c r="AA738" s="89">
        <f t="shared" si="422"/>
        <v>262.07165943243086</v>
      </c>
      <c r="AB738" s="89">
        <f t="shared" si="423"/>
        <v>16930.877437729505</v>
      </c>
      <c r="AC738" s="89">
        <f t="shared" si="426"/>
        <v>17357.362562270493</v>
      </c>
      <c r="AD738" s="89">
        <f t="shared" si="427"/>
        <v>1</v>
      </c>
      <c r="AE738" s="89">
        <f>'Data Raw'!C780</f>
        <v>17144.12</v>
      </c>
      <c r="AF738" s="89"/>
      <c r="AG738" s="89">
        <f t="shared" si="398"/>
        <v>140.42000000000189</v>
      </c>
      <c r="AH738" s="89">
        <f t="shared" si="399"/>
        <v>91.61698401540707</v>
      </c>
      <c r="AI738" s="109">
        <f t="shared" si="400"/>
        <v>1</v>
      </c>
      <c r="AJ738" s="109">
        <f t="shared" si="415"/>
        <v>35.160059082097526</v>
      </c>
      <c r="AK738" s="88"/>
      <c r="AL738" s="191">
        <f t="shared" si="416"/>
        <v>208.10000000000218</v>
      </c>
      <c r="AM738" s="191" t="str">
        <f t="shared" si="417"/>
        <v/>
      </c>
      <c r="AN738" s="88"/>
      <c r="AO738" s="191"/>
      <c r="AP738" s="191">
        <f t="shared" si="401"/>
        <v>19717.77640000053</v>
      </c>
      <c r="AQ738" s="191">
        <f t="shared" si="424"/>
        <v>130.17821418678713</v>
      </c>
      <c r="AR738" s="191">
        <f t="shared" si="425"/>
        <v>-1.3294123254775627</v>
      </c>
      <c r="AS738" s="250">
        <f t="shared" si="428"/>
        <v>0</v>
      </c>
      <c r="AT738" s="250">
        <f t="shared" si="429"/>
        <v>0</v>
      </c>
      <c r="AU738" s="250">
        <f t="shared" si="430"/>
        <v>0</v>
      </c>
      <c r="AV738" s="250">
        <f t="shared" si="431"/>
        <v>1</v>
      </c>
      <c r="AW738" s="250">
        <f t="shared" si="432"/>
        <v>0</v>
      </c>
      <c r="AX738" s="250">
        <f t="shared" si="433"/>
        <v>0</v>
      </c>
      <c r="AY738" s="89"/>
      <c r="AZ738" s="111"/>
      <c r="BA738" s="111"/>
      <c r="BB738" s="111"/>
      <c r="BC738" s="111"/>
      <c r="BD738" s="111"/>
      <c r="BE738" s="111"/>
      <c r="BF738" s="111"/>
      <c r="BG738" s="111"/>
      <c r="BH738" s="89"/>
      <c r="BI738" s="89"/>
      <c r="BJ738" s="89"/>
      <c r="BK738" s="89"/>
      <c r="BL738" s="89"/>
    </row>
    <row r="739" spans="1:64" x14ac:dyDescent="0.25">
      <c r="A739" s="86">
        <f t="shared" si="402"/>
        <v>738</v>
      </c>
      <c r="B739" s="113">
        <v>2.3317360260546236E-2</v>
      </c>
      <c r="C739" s="88"/>
      <c r="D739" s="88"/>
      <c r="E739" s="194">
        <f t="shared" si="405"/>
        <v>2.2061067720596794E-2</v>
      </c>
      <c r="F739" s="89">
        <f t="shared" si="418"/>
        <v>1.9682711228655933E-3</v>
      </c>
      <c r="G739" s="113">
        <v>0.21045616636514436</v>
      </c>
      <c r="H739" s="88"/>
      <c r="I739" s="84">
        <f t="shared" si="406"/>
        <v>17175.526712014882</v>
      </c>
      <c r="J739" s="84">
        <f t="shared" si="407"/>
        <v>17241.280525271017</v>
      </c>
      <c r="K739" s="84">
        <f t="shared" si="408"/>
        <v>17307.034338527148</v>
      </c>
      <c r="L739" s="84">
        <f t="shared" si="409"/>
        <v>17372.788151783283</v>
      </c>
      <c r="M739" s="108">
        <f>IF(T739&lt;&gt;0,(((G739+1)*('Data Raw'!$N$1007-'Data Raw'!$N$1008)/2+'Data Raw'!$N$1008)*'Data Raw'!$M$1010+'Data Raw'!$M$1009)*AE739+AE739)</f>
        <v>17438.541965039414</v>
      </c>
      <c r="N739" s="84">
        <f t="shared" si="410"/>
        <v>17504.295778295545</v>
      </c>
      <c r="O739" s="84">
        <f t="shared" si="411"/>
        <v>17570.04959155168</v>
      </c>
      <c r="P739" s="84">
        <f t="shared" si="412"/>
        <v>17635.803404807812</v>
      </c>
      <c r="Q739" s="84">
        <f t="shared" si="413"/>
        <v>17701.557218063946</v>
      </c>
      <c r="R739" s="166" t="str">
        <f t="shared" si="419"/>
        <v/>
      </c>
      <c r="S739" s="109">
        <f>'Data Raw'!E781</f>
        <v>17336.2</v>
      </c>
      <c r="T739" s="109">
        <f>'Data Raw'!G781</f>
        <v>17651.150000000001</v>
      </c>
      <c r="U739" s="109">
        <f>'Data Raw'!D781</f>
        <v>17758.240000000002</v>
      </c>
      <c r="V739" s="166">
        <f t="shared" si="420"/>
        <v>1</v>
      </c>
      <c r="W739" s="89">
        <f t="shared" si="403"/>
        <v>-212.60803496058725</v>
      </c>
      <c r="X739" s="89">
        <f t="shared" si="404"/>
        <v>45202.176529802287</v>
      </c>
      <c r="Y739" s="89">
        <f t="shared" si="421"/>
        <v>145.88043612842583</v>
      </c>
      <c r="Z739" s="109">
        <f t="shared" si="414"/>
        <v>422.04000000000087</v>
      </c>
      <c r="AA739" s="89">
        <f t="shared" si="422"/>
        <v>284.92427951351226</v>
      </c>
      <c r="AB739" s="89">
        <f t="shared" si="423"/>
        <v>17113.439089482436</v>
      </c>
      <c r="AC739" s="89">
        <f t="shared" si="426"/>
        <v>17558.960910517566</v>
      </c>
      <c r="AD739" s="89" t="str">
        <f t="shared" si="427"/>
        <v/>
      </c>
      <c r="AE739" s="89">
        <f>'Data Raw'!C781</f>
        <v>17336.2</v>
      </c>
      <c r="AF739" s="89"/>
      <c r="AG739" s="89">
        <f t="shared" si="398"/>
        <v>314.95000000000073</v>
      </c>
      <c r="AH739" s="89">
        <f t="shared" si="399"/>
        <v>102.34196503941348</v>
      </c>
      <c r="AI739" s="109">
        <f t="shared" si="400"/>
        <v>1</v>
      </c>
      <c r="AJ739" s="109">
        <f t="shared" si="415"/>
        <v>32.876906628066173</v>
      </c>
      <c r="AK739" s="88"/>
      <c r="AL739" s="191">
        <f t="shared" si="416"/>
        <v>140.42000000000189</v>
      </c>
      <c r="AM739" s="191" t="str">
        <f t="shared" si="417"/>
        <v/>
      </c>
      <c r="AN739" s="88"/>
      <c r="AO739" s="191"/>
      <c r="AP739" s="191">
        <f t="shared" si="401"/>
        <v>99193.502500000453</v>
      </c>
      <c r="AQ739" s="191">
        <f t="shared" si="424"/>
        <v>150.70841261047752</v>
      </c>
      <c r="AR739" s="191">
        <f t="shared" si="425"/>
        <v>4.8279764820516959</v>
      </c>
      <c r="AS739" s="250">
        <f t="shared" si="428"/>
        <v>0</v>
      </c>
      <c r="AT739" s="250">
        <f t="shared" si="429"/>
        <v>0</v>
      </c>
      <c r="AU739" s="250">
        <f t="shared" si="430"/>
        <v>0</v>
      </c>
      <c r="AV739" s="250">
        <f t="shared" si="431"/>
        <v>0</v>
      </c>
      <c r="AW739" s="250">
        <f t="shared" si="432"/>
        <v>0</v>
      </c>
      <c r="AX739" s="250">
        <f t="shared" si="433"/>
        <v>1</v>
      </c>
      <c r="AY739" s="89"/>
      <c r="AZ739" s="111"/>
      <c r="BA739" s="111"/>
      <c r="BB739" s="111"/>
      <c r="BC739" s="111"/>
      <c r="BD739" s="111"/>
      <c r="BE739" s="111"/>
      <c r="BF739" s="111"/>
      <c r="BG739" s="111"/>
      <c r="BH739" s="89"/>
      <c r="BI739" s="89"/>
      <c r="BJ739" s="89"/>
      <c r="BK739" s="89"/>
      <c r="BL739" s="89"/>
    </row>
    <row r="740" spans="1:64" x14ac:dyDescent="0.25">
      <c r="A740" s="86">
        <f t="shared" si="402"/>
        <v>739</v>
      </c>
      <c r="B740" s="113">
        <v>9.5426126041336986E-3</v>
      </c>
      <c r="C740" s="88"/>
      <c r="D740" s="88"/>
      <c r="E740" s="194">
        <f t="shared" si="405"/>
        <v>-1.3774747656412538E-2</v>
      </c>
      <c r="F740" s="89">
        <f t="shared" si="418"/>
        <v>-2.8073155988842511E-4</v>
      </c>
      <c r="G740" s="113">
        <v>0.24094157091774418</v>
      </c>
      <c r="H740" s="88"/>
      <c r="I740" s="84">
        <f t="shared" si="406"/>
        <v>17594.311767081988</v>
      </c>
      <c r="J740" s="84">
        <f t="shared" si="407"/>
        <v>17667.251985146206</v>
      </c>
      <c r="K740" s="84">
        <f t="shared" si="408"/>
        <v>17740.192203210416</v>
      </c>
      <c r="L740" s="84">
        <f t="shared" si="409"/>
        <v>17813.132421274629</v>
      </c>
      <c r="M740" s="108">
        <f>IF(T740&lt;&gt;0,(((G740+1)*('Data Raw'!$N$1007-'Data Raw'!$N$1008)/2+'Data Raw'!$N$1008)*'Data Raw'!$M$1010+'Data Raw'!$M$1009)*AE740+AE740)</f>
        <v>17886.072639338843</v>
      </c>
      <c r="N740" s="84">
        <f t="shared" si="410"/>
        <v>17959.012857403057</v>
      </c>
      <c r="O740" s="84">
        <f t="shared" si="411"/>
        <v>18031.953075467271</v>
      </c>
      <c r="P740" s="84">
        <f t="shared" si="412"/>
        <v>18104.893293531481</v>
      </c>
      <c r="Q740" s="84">
        <f t="shared" si="413"/>
        <v>18177.833511595698</v>
      </c>
      <c r="R740" s="166" t="str">
        <f t="shared" si="419"/>
        <v/>
      </c>
      <c r="S740" s="109">
        <f>'Data Raw'!E782</f>
        <v>17679.189999999999</v>
      </c>
      <c r="T740" s="109">
        <f>'Data Raw'!G782</f>
        <v>17746.91</v>
      </c>
      <c r="U740" s="109">
        <f>'Data Raw'!D782</f>
        <v>18031.16</v>
      </c>
      <c r="V740" s="166">
        <f t="shared" si="420"/>
        <v>1</v>
      </c>
      <c r="W740" s="89">
        <f t="shared" si="403"/>
        <v>139.16263933884329</v>
      </c>
      <c r="X740" s="89">
        <f t="shared" si="404"/>
        <v>19366.240187752974</v>
      </c>
      <c r="Y740" s="89">
        <f t="shared" si="421"/>
        <v>144.93981512430369</v>
      </c>
      <c r="Z740" s="109">
        <f t="shared" si="414"/>
        <v>351.97000000000116</v>
      </c>
      <c r="AA740" s="89">
        <f t="shared" si="422"/>
        <v>294.50223958301069</v>
      </c>
      <c r="AB740" s="89">
        <f t="shared" si="423"/>
        <v>17495.744362413516</v>
      </c>
      <c r="AC740" s="89">
        <f t="shared" si="426"/>
        <v>17980.115637586485</v>
      </c>
      <c r="AD740" s="89">
        <f t="shared" si="427"/>
        <v>1</v>
      </c>
      <c r="AE740" s="89">
        <f>'Data Raw'!C782</f>
        <v>17737.93</v>
      </c>
      <c r="AF740" s="89"/>
      <c r="AG740" s="89">
        <f t="shared" si="398"/>
        <v>8.9799999999995634</v>
      </c>
      <c r="AH740" s="89">
        <f t="shared" si="399"/>
        <v>148.14263933884286</v>
      </c>
      <c r="AI740" s="109">
        <f t="shared" si="400"/>
        <v>1</v>
      </c>
      <c r="AJ740" s="109">
        <f t="shared" si="415"/>
        <v>36.470109032106457</v>
      </c>
      <c r="AK740" s="88"/>
      <c r="AL740" s="191">
        <f t="shared" si="416"/>
        <v>314.95000000000073</v>
      </c>
      <c r="AM740" s="191" t="str">
        <f t="shared" si="417"/>
        <v/>
      </c>
      <c r="AN740" s="88"/>
      <c r="AO740" s="191"/>
      <c r="AP740" s="191">
        <f t="shared" si="401"/>
        <v>80.640399999992155</v>
      </c>
      <c r="AQ740" s="191">
        <f t="shared" si="424"/>
        <v>134.96081120931331</v>
      </c>
      <c r="AR740" s="191">
        <f t="shared" si="425"/>
        <v>-9.9790039149903862</v>
      </c>
      <c r="AS740" s="250">
        <f t="shared" si="428"/>
        <v>0</v>
      </c>
      <c r="AT740" s="250">
        <f t="shared" si="429"/>
        <v>0</v>
      </c>
      <c r="AU740" s="250">
        <f t="shared" si="430"/>
        <v>1</v>
      </c>
      <c r="AV740" s="250">
        <f t="shared" si="431"/>
        <v>0</v>
      </c>
      <c r="AW740" s="250">
        <f t="shared" si="432"/>
        <v>0</v>
      </c>
      <c r="AX740" s="250">
        <f t="shared" si="433"/>
        <v>0</v>
      </c>
      <c r="AY740" s="89"/>
      <c r="AZ740" s="111"/>
      <c r="BA740" s="111"/>
      <c r="BB740" s="111"/>
      <c r="BC740" s="111"/>
      <c r="BD740" s="111"/>
      <c r="BE740" s="111"/>
      <c r="BF740" s="111"/>
      <c r="BG740" s="111"/>
      <c r="BH740" s="89"/>
      <c r="BI740" s="89"/>
      <c r="BJ740" s="89"/>
      <c r="BK740" s="89"/>
      <c r="BL740" s="89"/>
    </row>
    <row r="741" spans="1:64" x14ac:dyDescent="0.25">
      <c r="A741" s="86">
        <f t="shared" si="402"/>
        <v>740</v>
      </c>
      <c r="B741" s="113">
        <v>1.9778308551067245E-2</v>
      </c>
      <c r="C741" s="88"/>
      <c r="D741" s="88"/>
      <c r="E741" s="194">
        <f t="shared" si="405"/>
        <v>1.0235695946933547E-2</v>
      </c>
      <c r="F741" s="89">
        <f t="shared" si="418"/>
        <v>1.2216152268004282E-3</v>
      </c>
      <c r="G741" s="113">
        <v>0.22147640419874859</v>
      </c>
      <c r="H741" s="88"/>
      <c r="I741" s="84">
        <f t="shared" si="406"/>
        <v>17674.689431449886</v>
      </c>
      <c r="J741" s="84">
        <f t="shared" si="407"/>
        <v>17747.15933901204</v>
      </c>
      <c r="K741" s="84">
        <f t="shared" si="408"/>
        <v>17819.62924657419</v>
      </c>
      <c r="L741" s="84">
        <f t="shared" si="409"/>
        <v>17892.099154136344</v>
      </c>
      <c r="M741" s="108">
        <f>IF(T741&lt;&gt;0,(((G741+1)*('Data Raw'!$N$1007-'Data Raw'!$N$1008)/2+'Data Raw'!$N$1008)*'Data Raw'!$M$1010+'Data Raw'!$M$1009)*AE741+AE741)</f>
        <v>17964.569061698494</v>
      </c>
      <c r="N741" s="84">
        <f t="shared" si="410"/>
        <v>18037.038969260644</v>
      </c>
      <c r="O741" s="84">
        <f t="shared" si="411"/>
        <v>18109.508876822798</v>
      </c>
      <c r="P741" s="84">
        <f t="shared" si="412"/>
        <v>18181.978784384948</v>
      </c>
      <c r="Q741" s="84">
        <f t="shared" si="413"/>
        <v>18254.448691947102</v>
      </c>
      <c r="R741" s="166" t="str">
        <f t="shared" si="419"/>
        <v/>
      </c>
      <c r="S741" s="109">
        <f>'Data Raw'!E783</f>
        <v>17686.939999999999</v>
      </c>
      <c r="T741" s="109">
        <f>'Data Raw'!G783</f>
        <v>17763.03</v>
      </c>
      <c r="U741" s="109">
        <f>'Data Raw'!D783</f>
        <v>17902.02</v>
      </c>
      <c r="V741" s="166" t="str">
        <f t="shared" si="420"/>
        <v/>
      </c>
      <c r="W741" s="89">
        <f t="shared" si="403"/>
        <v>201.53906169849506</v>
      </c>
      <c r="X741" s="89">
        <f t="shared" si="404"/>
        <v>40617.993390309799</v>
      </c>
      <c r="Y741" s="89">
        <f t="shared" si="421"/>
        <v>154.30178845362644</v>
      </c>
      <c r="Z741" s="109">
        <f t="shared" si="414"/>
        <v>215.08000000000175</v>
      </c>
      <c r="AA741" s="89">
        <f t="shared" si="422"/>
        <v>283.15620535686656</v>
      </c>
      <c r="AB741" s="89">
        <f t="shared" si="423"/>
        <v>17593.113096354438</v>
      </c>
      <c r="AC741" s="89">
        <f t="shared" si="426"/>
        <v>18093.766903645559</v>
      </c>
      <c r="AD741" s="89">
        <f t="shared" si="427"/>
        <v>1</v>
      </c>
      <c r="AE741" s="89">
        <f>'Data Raw'!C783</f>
        <v>17843.439999999999</v>
      </c>
      <c r="AF741" s="89"/>
      <c r="AG741" s="89">
        <f t="shared" si="398"/>
        <v>-80.409999999999854</v>
      </c>
      <c r="AH741" s="89">
        <f t="shared" si="399"/>
        <v>121.12906169849521</v>
      </c>
      <c r="AI741" s="109">
        <f t="shared" si="400"/>
        <v>1</v>
      </c>
      <c r="AJ741" s="109">
        <f t="shared" si="415"/>
        <v>36.234953781075923</v>
      </c>
      <c r="AK741" s="88"/>
      <c r="AL741" s="191" t="str">
        <f t="shared" si="416"/>
        <v/>
      </c>
      <c r="AM741" s="191">
        <f t="shared" si="417"/>
        <v>-80.409999999999854</v>
      </c>
      <c r="AN741" s="88"/>
      <c r="AO741" s="191"/>
      <c r="AP741" s="191">
        <f t="shared" si="401"/>
        <v>6465.7680999999766</v>
      </c>
      <c r="AQ741" s="191">
        <f t="shared" si="424"/>
        <v>128.89960996383402</v>
      </c>
      <c r="AR741" s="191">
        <f t="shared" si="425"/>
        <v>-25.402178489792419</v>
      </c>
      <c r="AS741" s="250">
        <f t="shared" si="428"/>
        <v>0</v>
      </c>
      <c r="AT741" s="250">
        <f t="shared" si="429"/>
        <v>1</v>
      </c>
      <c r="AU741" s="250">
        <f t="shared" si="430"/>
        <v>0</v>
      </c>
      <c r="AV741" s="250">
        <f t="shared" si="431"/>
        <v>0</v>
      </c>
      <c r="AW741" s="250">
        <f t="shared" si="432"/>
        <v>0</v>
      </c>
      <c r="AX741" s="250">
        <f t="shared" si="433"/>
        <v>0</v>
      </c>
      <c r="AY741" s="89"/>
      <c r="AZ741" s="111"/>
      <c r="BA741" s="111"/>
      <c r="BB741" s="111"/>
      <c r="BC741" s="111"/>
      <c r="BD741" s="111"/>
      <c r="BE741" s="111"/>
      <c r="BF741" s="111"/>
      <c r="BG741" s="111"/>
      <c r="BH741" s="89"/>
      <c r="BI741" s="89"/>
      <c r="BJ741" s="89"/>
      <c r="BK741" s="89"/>
      <c r="BL741" s="89"/>
    </row>
    <row r="742" spans="1:64" x14ac:dyDescent="0.25">
      <c r="A742" s="86">
        <f t="shared" si="402"/>
        <v>741</v>
      </c>
      <c r="B742" s="113">
        <v>6.5771969117811718E-2</v>
      </c>
      <c r="C742" s="88"/>
      <c r="D742" s="88"/>
      <c r="E742" s="194">
        <f t="shared" si="405"/>
        <v>4.5993660566744476E-2</v>
      </c>
      <c r="F742" s="89">
        <f t="shared" si="418"/>
        <v>7.6176217039352918E-3</v>
      </c>
      <c r="G742" s="113">
        <v>0.19347885339207005</v>
      </c>
      <c r="H742" s="88"/>
      <c r="I742" s="84">
        <f t="shared" si="406"/>
        <v>17532.707568870785</v>
      </c>
      <c r="J742" s="84">
        <f t="shared" si="407"/>
        <v>17609.8584630976</v>
      </c>
      <c r="K742" s="84">
        <f t="shared" si="408"/>
        <v>17687.009357324412</v>
      </c>
      <c r="L742" s="84">
        <f t="shared" si="409"/>
        <v>17764.160251551228</v>
      </c>
      <c r="M742" s="108">
        <f>IF(T742&lt;&gt;0,(((G742+1)*('Data Raw'!$N$1007-'Data Raw'!$N$1008)/2+'Data Raw'!$N$1008)*'Data Raw'!$M$1010+'Data Raw'!$M$1009)*AE742+AE742)</f>
        <v>17841.31114577804</v>
      </c>
      <c r="N742" s="84">
        <f t="shared" si="410"/>
        <v>17918.462040004852</v>
      </c>
      <c r="O742" s="84">
        <f t="shared" si="411"/>
        <v>17995.612934231667</v>
      </c>
      <c r="P742" s="84">
        <f t="shared" si="412"/>
        <v>18072.763828458479</v>
      </c>
      <c r="Q742" s="84">
        <f t="shared" si="413"/>
        <v>18149.914722685295</v>
      </c>
      <c r="R742" s="166" t="str">
        <f t="shared" si="419"/>
        <v/>
      </c>
      <c r="S742" s="109">
        <f>'Data Raw'!E784</f>
        <v>17740.62</v>
      </c>
      <c r="T742" s="109">
        <f>'Data Raw'!G784</f>
        <v>18207.13</v>
      </c>
      <c r="U742" s="109">
        <f>'Data Raw'!D784</f>
        <v>18217.82</v>
      </c>
      <c r="V742" s="166">
        <f t="shared" si="420"/>
        <v>1</v>
      </c>
      <c r="W742" s="89">
        <f t="shared" si="403"/>
        <v>-365.81885422196137</v>
      </c>
      <c r="X742" s="89">
        <f t="shared" si="404"/>
        <v>133823.43410426861</v>
      </c>
      <c r="Y742" s="89">
        <f t="shared" si="421"/>
        <v>198.809918416057</v>
      </c>
      <c r="Z742" s="109">
        <f t="shared" si="414"/>
        <v>477.20000000000073</v>
      </c>
      <c r="AA742" s="89">
        <f t="shared" si="422"/>
        <v>310.87674744874289</v>
      </c>
      <c r="AB742" s="89">
        <f t="shared" si="423"/>
        <v>17519.997225446663</v>
      </c>
      <c r="AC742" s="89">
        <f t="shared" si="426"/>
        <v>18001.362774553338</v>
      </c>
      <c r="AD742" s="89" t="str">
        <f t="shared" si="427"/>
        <v/>
      </c>
      <c r="AE742" s="89">
        <f>'Data Raw'!C784</f>
        <v>17760.68</v>
      </c>
      <c r="AF742" s="89"/>
      <c r="AG742" s="89">
        <f t="shared" si="398"/>
        <v>446.45000000000073</v>
      </c>
      <c r="AH742" s="89">
        <f t="shared" si="399"/>
        <v>80.631145778039354</v>
      </c>
      <c r="AI742" s="109">
        <f t="shared" si="400"/>
        <v>1</v>
      </c>
      <c r="AJ742" s="109">
        <f t="shared" si="415"/>
        <v>38.575447113406611</v>
      </c>
      <c r="AK742" s="88"/>
      <c r="AL742" s="191">
        <f t="shared" si="416"/>
        <v>80.409999999999854</v>
      </c>
      <c r="AM742" s="191" t="str">
        <f t="shared" si="417"/>
        <v/>
      </c>
      <c r="AN742" s="88"/>
      <c r="AO742" s="191"/>
      <c r="AP742" s="191">
        <f t="shared" si="401"/>
        <v>199317.60250000065</v>
      </c>
      <c r="AQ742" s="191">
        <f t="shared" si="424"/>
        <v>164.18298663451921</v>
      </c>
      <c r="AR742" s="191">
        <f t="shared" si="425"/>
        <v>-34.626931781537792</v>
      </c>
      <c r="AS742" s="250">
        <f t="shared" si="428"/>
        <v>0</v>
      </c>
      <c r="AT742" s="250">
        <f t="shared" si="429"/>
        <v>0</v>
      </c>
      <c r="AU742" s="250">
        <f t="shared" si="430"/>
        <v>0</v>
      </c>
      <c r="AV742" s="250">
        <f t="shared" si="431"/>
        <v>0</v>
      </c>
      <c r="AW742" s="250">
        <f t="shared" si="432"/>
        <v>0</v>
      </c>
      <c r="AX742" s="250">
        <f t="shared" si="433"/>
        <v>0</v>
      </c>
      <c r="AY742" s="89"/>
      <c r="AZ742" s="111"/>
      <c r="BA742" s="111"/>
      <c r="BB742" s="111"/>
      <c r="BC742" s="111"/>
      <c r="BD742" s="111"/>
      <c r="BE742" s="111"/>
      <c r="BF742" s="111"/>
      <c r="BG742" s="111"/>
      <c r="BH742" s="89"/>
      <c r="BI742" s="89"/>
      <c r="BJ742" s="89"/>
      <c r="BK742" s="89"/>
      <c r="BL742" s="89"/>
    </row>
    <row r="743" spans="1:64" x14ac:dyDescent="0.25">
      <c r="A743" s="86">
        <f t="shared" si="402"/>
        <v>742</v>
      </c>
      <c r="B743" s="113">
        <v>2.3404828263499614E-2</v>
      </c>
      <c r="C743" s="88"/>
      <c r="D743" s="88"/>
      <c r="E743" s="194">
        <f t="shared" si="405"/>
        <v>-4.2367140854312105E-2</v>
      </c>
      <c r="F743" s="89">
        <f t="shared" si="418"/>
        <v>4.7694133847137922E-4</v>
      </c>
      <c r="G743" s="113">
        <v>0.24469438084251732</v>
      </c>
      <c r="H743" s="88"/>
      <c r="I743" s="84">
        <f t="shared" si="406"/>
        <v>18306.137988889503</v>
      </c>
      <c r="J743" s="84">
        <f t="shared" si="407"/>
        <v>18405.542948097529</v>
      </c>
      <c r="K743" s="84">
        <f t="shared" si="408"/>
        <v>18504.947907305559</v>
      </c>
      <c r="L743" s="84">
        <f t="shared" si="409"/>
        <v>18604.352866513585</v>
      </c>
      <c r="M743" s="108">
        <f>IF(T743&lt;&gt;0,(((G743+1)*('Data Raw'!$N$1007-'Data Raw'!$N$1008)/2+'Data Raw'!$N$1008)*'Data Raw'!$M$1010+'Data Raw'!$M$1009)*AE743+AE743)</f>
        <v>18703.757825721616</v>
      </c>
      <c r="N743" s="84">
        <f t="shared" si="410"/>
        <v>18803.162784929646</v>
      </c>
      <c r="O743" s="84">
        <f t="shared" si="411"/>
        <v>18902.567744137672</v>
      </c>
      <c r="P743" s="84">
        <f t="shared" si="412"/>
        <v>19001.972703345702</v>
      </c>
      <c r="Q743" s="84">
        <f t="shared" si="413"/>
        <v>19101.377662553728</v>
      </c>
      <c r="R743" s="166" t="str">
        <f t="shared" si="419"/>
        <v/>
      </c>
      <c r="S743" s="109">
        <f>'Data Raw'!E785</f>
        <v>18362.22</v>
      </c>
      <c r="T743" s="109">
        <f>'Data Raw'!G785</f>
        <v>18475.919999999998</v>
      </c>
      <c r="U743" s="109">
        <f>'Data Raw'!D785</f>
        <v>18604.169999999998</v>
      </c>
      <c r="V743" s="166" t="str">
        <f t="shared" si="420"/>
        <v/>
      </c>
      <c r="W743" s="89">
        <f t="shared" si="403"/>
        <v>227.83782572161726</v>
      </c>
      <c r="X743" s="89">
        <f t="shared" si="404"/>
        <v>51910.07482955404</v>
      </c>
      <c r="Y743" s="89">
        <f t="shared" si="421"/>
        <v>203.21079020604247</v>
      </c>
      <c r="Z743" s="109">
        <f t="shared" si="414"/>
        <v>241.94999999999709</v>
      </c>
      <c r="AA743" s="89">
        <f t="shared" si="422"/>
        <v>301.03006924177919</v>
      </c>
      <c r="AB743" s="89">
        <f t="shared" si="423"/>
        <v>18279.054764668566</v>
      </c>
      <c r="AC743" s="89">
        <f t="shared" si="426"/>
        <v>18807.545235331432</v>
      </c>
      <c r="AD743" s="89">
        <f t="shared" si="427"/>
        <v>1</v>
      </c>
      <c r="AE743" s="89">
        <f>'Data Raw'!C785</f>
        <v>18543.3</v>
      </c>
      <c r="AF743" s="89"/>
      <c r="AG743" s="89">
        <f t="shared" si="398"/>
        <v>-67.380000000001019</v>
      </c>
      <c r="AH743" s="89">
        <f t="shared" si="399"/>
        <v>160.45782572161625</v>
      </c>
      <c r="AI743" s="109">
        <f t="shared" si="400"/>
        <v>1</v>
      </c>
      <c r="AJ743" s="109">
        <f t="shared" si="415"/>
        <v>49.70247960401425</v>
      </c>
      <c r="AK743" s="88"/>
      <c r="AL743" s="191" t="str">
        <f t="shared" si="416"/>
        <v/>
      </c>
      <c r="AM743" s="191">
        <f t="shared" si="417"/>
        <v>-67.380000000001019</v>
      </c>
      <c r="AN743" s="88"/>
      <c r="AO743" s="191"/>
      <c r="AP743" s="191">
        <f t="shared" si="401"/>
        <v>4540.0644000001375</v>
      </c>
      <c r="AQ743" s="191">
        <f t="shared" si="424"/>
        <v>153.42709923068387</v>
      </c>
      <c r="AR743" s="191">
        <f t="shared" si="425"/>
        <v>-49.78369097535861</v>
      </c>
      <c r="AS743" s="250">
        <f t="shared" si="428"/>
        <v>0</v>
      </c>
      <c r="AT743" s="250">
        <f t="shared" si="429"/>
        <v>1</v>
      </c>
      <c r="AU743" s="250">
        <f t="shared" si="430"/>
        <v>0</v>
      </c>
      <c r="AV743" s="250">
        <f t="shared" si="431"/>
        <v>0</v>
      </c>
      <c r="AW743" s="250">
        <f t="shared" si="432"/>
        <v>0</v>
      </c>
      <c r="AX743" s="250">
        <f t="shared" si="433"/>
        <v>0</v>
      </c>
      <c r="AY743" s="89"/>
      <c r="AZ743" s="111"/>
      <c r="BA743" s="111"/>
      <c r="BB743" s="111"/>
      <c r="BC743" s="111"/>
      <c r="BD743" s="111"/>
      <c r="BE743" s="111"/>
      <c r="BF743" s="111"/>
      <c r="BG743" s="111"/>
      <c r="BH743" s="89"/>
      <c r="BI743" s="89"/>
      <c r="BJ743" s="89"/>
      <c r="BK743" s="89"/>
      <c r="BL743" s="89"/>
    </row>
    <row r="744" spans="1:64" x14ac:dyDescent="0.25">
      <c r="A744" s="86">
        <f t="shared" si="402"/>
        <v>743</v>
      </c>
      <c r="B744" s="113">
        <v>2.9168756212646544E-4</v>
      </c>
      <c r="C744" s="88"/>
      <c r="D744" s="88"/>
      <c r="E744" s="194">
        <f t="shared" si="405"/>
        <v>-2.3113140701373148E-2</v>
      </c>
      <c r="F744" s="89">
        <f t="shared" si="418"/>
        <v>-2.8930703815064104E-3</v>
      </c>
      <c r="G744" s="113">
        <v>0.21447348936518396</v>
      </c>
      <c r="H744" s="88"/>
      <c r="I744" s="84">
        <f t="shared" si="406"/>
        <v>18197.238339694632</v>
      </c>
      <c r="J744" s="84">
        <f t="shared" si="407"/>
        <v>18298.843734797651</v>
      </c>
      <c r="K744" s="84">
        <f t="shared" si="408"/>
        <v>18400.449129900673</v>
      </c>
      <c r="L744" s="84">
        <f t="shared" si="409"/>
        <v>18502.054525003692</v>
      </c>
      <c r="M744" s="108">
        <f>IF(T744&lt;&gt;0,(((G744+1)*('Data Raw'!$N$1007-'Data Raw'!$N$1008)/2+'Data Raw'!$N$1008)*'Data Raw'!$M$1010+'Data Raw'!$M$1009)*AE744+AE744)</f>
        <v>18603.659920106715</v>
      </c>
      <c r="N744" s="84">
        <f t="shared" si="410"/>
        <v>18705.265315209737</v>
      </c>
      <c r="O744" s="84">
        <f t="shared" si="411"/>
        <v>18806.870710312756</v>
      </c>
      <c r="P744" s="84">
        <f t="shared" si="412"/>
        <v>18908.476105415779</v>
      </c>
      <c r="Q744" s="84">
        <f t="shared" si="413"/>
        <v>19010.081500518798</v>
      </c>
      <c r="R744" s="166" t="str">
        <f t="shared" si="419"/>
        <v/>
      </c>
      <c r="S744" s="109">
        <f>'Data Raw'!E786</f>
        <v>18389.54</v>
      </c>
      <c r="T744" s="109">
        <f>'Data Raw'!G786</f>
        <v>18578.3</v>
      </c>
      <c r="U744" s="109">
        <f>'Data Raw'!D786</f>
        <v>18590.169999999998</v>
      </c>
      <c r="V744" s="166">
        <f t="shared" si="420"/>
        <v>1</v>
      </c>
      <c r="W744" s="89">
        <f t="shared" si="403"/>
        <v>25.359920106715435</v>
      </c>
      <c r="X744" s="89">
        <f t="shared" si="404"/>
        <v>643.12554781898984</v>
      </c>
      <c r="Y744" s="89">
        <f t="shared" si="421"/>
        <v>188.38064697567009</v>
      </c>
      <c r="Z744" s="109">
        <f t="shared" si="414"/>
        <v>200.62999999999738</v>
      </c>
      <c r="AA744" s="89">
        <f t="shared" si="422"/>
        <v>286.68720220723895</v>
      </c>
      <c r="AB744" s="89">
        <f t="shared" si="423"/>
        <v>18232.674441144485</v>
      </c>
      <c r="AC744" s="89">
        <f t="shared" si="426"/>
        <v>18744.425558855513</v>
      </c>
      <c r="AD744" s="89">
        <f t="shared" si="427"/>
        <v>1</v>
      </c>
      <c r="AE744" s="89">
        <f>'Data Raw'!C786</f>
        <v>18488.55</v>
      </c>
      <c r="AF744" s="89"/>
      <c r="AG744" s="89">
        <f t="shared" si="398"/>
        <v>89.75</v>
      </c>
      <c r="AH744" s="89">
        <f t="shared" si="399"/>
        <v>115.10992010671544</v>
      </c>
      <c r="AI744" s="109">
        <f t="shared" si="400"/>
        <v>1</v>
      </c>
      <c r="AJ744" s="109">
        <f t="shared" si="415"/>
        <v>50</v>
      </c>
      <c r="AK744" s="88"/>
      <c r="AL744" s="191">
        <f t="shared" si="416"/>
        <v>67.380000000001019</v>
      </c>
      <c r="AM744" s="191" t="str">
        <f t="shared" si="417"/>
        <v/>
      </c>
      <c r="AN744" s="88"/>
      <c r="AO744" s="191"/>
      <c r="AP744" s="191">
        <f t="shared" si="401"/>
        <v>8055.0625</v>
      </c>
      <c r="AQ744" s="191">
        <f t="shared" si="424"/>
        <v>146.35186598283011</v>
      </c>
      <c r="AR744" s="191">
        <f t="shared" si="425"/>
        <v>-42.028780992839984</v>
      </c>
      <c r="AS744" s="250">
        <f t="shared" si="428"/>
        <v>0</v>
      </c>
      <c r="AT744" s="250">
        <f t="shared" si="429"/>
        <v>0</v>
      </c>
      <c r="AU744" s="250">
        <f t="shared" si="430"/>
        <v>1</v>
      </c>
      <c r="AV744" s="250">
        <f t="shared" si="431"/>
        <v>0</v>
      </c>
      <c r="AW744" s="250">
        <f t="shared" si="432"/>
        <v>0</v>
      </c>
      <c r="AX744" s="250">
        <f t="shared" si="433"/>
        <v>0</v>
      </c>
      <c r="AY744" s="89"/>
      <c r="AZ744" s="111"/>
      <c r="BA744" s="111"/>
      <c r="BB744" s="111"/>
      <c r="BC744" s="111"/>
      <c r="BD744" s="111"/>
      <c r="BE744" s="111"/>
      <c r="BF744" s="111"/>
      <c r="BG744" s="111"/>
      <c r="BH744" s="89"/>
      <c r="BI744" s="89"/>
      <c r="BJ744" s="89"/>
      <c r="BK744" s="89"/>
      <c r="BL744" s="89"/>
    </row>
    <row r="745" spans="1:64" x14ac:dyDescent="0.25">
      <c r="A745" s="86">
        <f t="shared" si="402"/>
        <v>744</v>
      </c>
      <c r="B745" s="113">
        <v>1.9473911110941315E-2</v>
      </c>
      <c r="C745" s="88"/>
      <c r="D745" s="88"/>
      <c r="E745" s="194">
        <f t="shared" si="405"/>
        <v>1.9182223548814849E-2</v>
      </c>
      <c r="F745" s="89">
        <f t="shared" si="418"/>
        <v>2.6054303711091223E-4</v>
      </c>
      <c r="G745" s="113">
        <v>0.21069722162252788</v>
      </c>
      <c r="H745" s="88"/>
      <c r="I745" s="84">
        <f t="shared" si="406"/>
        <v>18310.818475875367</v>
      </c>
      <c r="J745" s="84">
        <f t="shared" si="407"/>
        <v>18405.008799363204</v>
      </c>
      <c r="K745" s="84">
        <f t="shared" si="408"/>
        <v>18499.199122851038</v>
      </c>
      <c r="L745" s="84">
        <f t="shared" si="409"/>
        <v>18593.389446338875</v>
      </c>
      <c r="M745" s="108">
        <f>IF(T745&lt;&gt;0,(((G745+1)*('Data Raw'!$N$1007-'Data Raw'!$N$1008)/2+'Data Raw'!$N$1008)*'Data Raw'!$M$1010+'Data Raw'!$M$1009)*AE745+AE745)</f>
        <v>18687.579769826709</v>
      </c>
      <c r="N745" s="84">
        <f t="shared" si="410"/>
        <v>18781.770093314542</v>
      </c>
      <c r="O745" s="84">
        <f t="shared" si="411"/>
        <v>18875.96041680238</v>
      </c>
      <c r="P745" s="84">
        <f t="shared" si="412"/>
        <v>18970.150740290213</v>
      </c>
      <c r="Q745" s="84">
        <f t="shared" si="413"/>
        <v>19064.341063778051</v>
      </c>
      <c r="R745" s="166" t="str">
        <f t="shared" si="419"/>
        <v/>
      </c>
      <c r="S745" s="109">
        <f>'Data Raw'!E787</f>
        <v>18411.02</v>
      </c>
      <c r="T745" s="109">
        <f>'Data Raw'!G787</f>
        <v>18479.37</v>
      </c>
      <c r="U745" s="109">
        <f>'Data Raw'!D787</f>
        <v>18638.810000000001</v>
      </c>
      <c r="V745" s="166" t="str">
        <f t="shared" si="420"/>
        <v/>
      </c>
      <c r="W745" s="89">
        <f t="shared" si="403"/>
        <v>208.20976982670982</v>
      </c>
      <c r="X745" s="89">
        <f t="shared" si="404"/>
        <v>43351.308251291484</v>
      </c>
      <c r="Y745" s="89">
        <f t="shared" si="421"/>
        <v>191.33923396534817</v>
      </c>
      <c r="Z745" s="109">
        <f t="shared" si="414"/>
        <v>227.79000000000087</v>
      </c>
      <c r="AA745" s="89">
        <f t="shared" si="422"/>
        <v>278.27331617763355</v>
      </c>
      <c r="AB745" s="89">
        <f t="shared" si="423"/>
        <v>18333.865878123845</v>
      </c>
      <c r="AC745" s="89">
        <f t="shared" si="426"/>
        <v>18821.234121876154</v>
      </c>
      <c r="AD745" s="89">
        <f t="shared" si="427"/>
        <v>1</v>
      </c>
      <c r="AE745" s="89">
        <f>'Data Raw'!C787</f>
        <v>18577.55</v>
      </c>
      <c r="AF745" s="89"/>
      <c r="AG745" s="89">
        <f t="shared" si="398"/>
        <v>-98.180000000000291</v>
      </c>
      <c r="AH745" s="89">
        <f t="shared" si="399"/>
        <v>110.02976982670953</v>
      </c>
      <c r="AI745" s="109">
        <f t="shared" si="400"/>
        <v>1</v>
      </c>
      <c r="AJ745" s="109">
        <f t="shared" si="415"/>
        <v>47.095161743917522</v>
      </c>
      <c r="AK745" s="88"/>
      <c r="AL745" s="191" t="str">
        <f t="shared" si="416"/>
        <v/>
      </c>
      <c r="AM745" s="191">
        <f t="shared" si="417"/>
        <v>-98.180000000000291</v>
      </c>
      <c r="AN745" s="88"/>
      <c r="AO745" s="191"/>
      <c r="AP745" s="191">
        <f t="shared" si="401"/>
        <v>9639.3124000000571</v>
      </c>
      <c r="AQ745" s="191">
        <f t="shared" si="424"/>
        <v>140.99943642918234</v>
      </c>
      <c r="AR745" s="191">
        <f t="shared" si="425"/>
        <v>-50.339797536165833</v>
      </c>
      <c r="AS745" s="250">
        <f t="shared" si="428"/>
        <v>0</v>
      </c>
      <c r="AT745" s="250">
        <f t="shared" si="429"/>
        <v>1</v>
      </c>
      <c r="AU745" s="250">
        <f t="shared" si="430"/>
        <v>0</v>
      </c>
      <c r="AV745" s="250">
        <f t="shared" si="431"/>
        <v>0</v>
      </c>
      <c r="AW745" s="250">
        <f t="shared" si="432"/>
        <v>0</v>
      </c>
      <c r="AX745" s="250">
        <f t="shared" si="433"/>
        <v>0</v>
      </c>
      <c r="AY745" s="89"/>
      <c r="AZ745" s="111"/>
      <c r="BA745" s="111"/>
      <c r="BB745" s="111"/>
      <c r="BC745" s="111"/>
      <c r="BD745" s="111"/>
      <c r="BE745" s="111"/>
      <c r="BF745" s="111"/>
      <c r="BG745" s="111"/>
      <c r="BH745" s="89"/>
      <c r="BI745" s="89"/>
      <c r="BJ745" s="89"/>
      <c r="BK745" s="89"/>
      <c r="BL745" s="89"/>
    </row>
    <row r="746" spans="1:64" x14ac:dyDescent="0.25">
      <c r="A746" s="86">
        <f t="shared" si="402"/>
        <v>745</v>
      </c>
      <c r="B746" s="113">
        <v>3.1809953654375805E-2</v>
      </c>
      <c r="C746" s="88"/>
      <c r="D746" s="88"/>
      <c r="E746" s="194">
        <f t="shared" si="405"/>
        <v>1.233604254343449E-2</v>
      </c>
      <c r="F746" s="89">
        <f t="shared" si="418"/>
        <v>1.9856143951571376E-3</v>
      </c>
      <c r="G746" s="113">
        <v>0.18300660886630285</v>
      </c>
      <c r="H746" s="88"/>
      <c r="I746" s="84">
        <f t="shared" si="406"/>
        <v>18196.328509160157</v>
      </c>
      <c r="J746" s="84">
        <f t="shared" si="407"/>
        <v>18291.998126142829</v>
      </c>
      <c r="K746" s="84">
        <f t="shared" si="408"/>
        <v>18387.667743125505</v>
      </c>
      <c r="L746" s="84">
        <f t="shared" si="409"/>
        <v>18483.337360108177</v>
      </c>
      <c r="M746" s="108">
        <f>IF(T746&lt;&gt;0,(((G746+1)*('Data Raw'!$N$1007-'Data Raw'!$N$1008)/2+'Data Raw'!$N$1008)*'Data Raw'!$M$1010+'Data Raw'!$M$1009)*AE746+AE746)</f>
        <v>18579.006977090852</v>
      </c>
      <c r="N746" s="84">
        <f t="shared" si="410"/>
        <v>18674.676594073528</v>
      </c>
      <c r="O746" s="84">
        <f t="shared" si="411"/>
        <v>18770.3462110562</v>
      </c>
      <c r="P746" s="84">
        <f t="shared" si="412"/>
        <v>18866.015828038875</v>
      </c>
      <c r="Q746" s="84">
        <f t="shared" si="413"/>
        <v>18961.685445021547</v>
      </c>
      <c r="R746" s="166" t="str">
        <f t="shared" si="419"/>
        <v/>
      </c>
      <c r="S746" s="109">
        <f>'Data Raw'!E788</f>
        <v>18298.36</v>
      </c>
      <c r="T746" s="109">
        <f>'Data Raw'!G788</f>
        <v>18313.86</v>
      </c>
      <c r="U746" s="109">
        <f>'Data Raw'!D788</f>
        <v>18606.560000000001</v>
      </c>
      <c r="V746" s="166" t="str">
        <f t="shared" si="420"/>
        <v/>
      </c>
      <c r="W746" s="89">
        <f t="shared" si="403"/>
        <v>265.14697709085158</v>
      </c>
      <c r="X746" s="89">
        <f t="shared" si="404"/>
        <v>70302.919460416568</v>
      </c>
      <c r="Y746" s="89">
        <f t="shared" si="421"/>
        <v>203.52856387358017</v>
      </c>
      <c r="Z746" s="109">
        <f t="shared" si="414"/>
        <v>308.20000000000073</v>
      </c>
      <c r="AA746" s="89">
        <f t="shared" si="422"/>
        <v>282.54855672368603</v>
      </c>
      <c r="AB746" s="89">
        <f t="shared" si="423"/>
        <v>18274.007681249012</v>
      </c>
      <c r="AC746" s="89">
        <f t="shared" si="426"/>
        <v>18747.07231875099</v>
      </c>
      <c r="AD746" s="89">
        <f t="shared" si="427"/>
        <v>1</v>
      </c>
      <c r="AE746" s="89">
        <f>'Data Raw'!C788</f>
        <v>18510.54</v>
      </c>
      <c r="AF746" s="89"/>
      <c r="AG746" s="89">
        <f t="shared" si="398"/>
        <v>-196.68000000000029</v>
      </c>
      <c r="AH746" s="89">
        <f t="shared" si="399"/>
        <v>68.466977090851287</v>
      </c>
      <c r="AI746" s="109">
        <f t="shared" si="400"/>
        <v>1</v>
      </c>
      <c r="AJ746" s="109">
        <f t="shared" si="415"/>
        <v>47.834808491337043</v>
      </c>
      <c r="AK746" s="88"/>
      <c r="AL746" s="191" t="str">
        <f t="shared" si="416"/>
        <v/>
      </c>
      <c r="AM746" s="191">
        <f t="shared" si="417"/>
        <v>-196.68000000000029</v>
      </c>
      <c r="AN746" s="88"/>
      <c r="AO746" s="191"/>
      <c r="AP746" s="191">
        <f t="shared" si="401"/>
        <v>38683.022400000118</v>
      </c>
      <c r="AQ746" s="191">
        <f t="shared" si="424"/>
        <v>147.18616571482877</v>
      </c>
      <c r="AR746" s="191">
        <f t="shared" si="425"/>
        <v>-56.342398158751394</v>
      </c>
      <c r="AS746" s="250">
        <f t="shared" si="428"/>
        <v>0</v>
      </c>
      <c r="AT746" s="250">
        <f t="shared" si="429"/>
        <v>1</v>
      </c>
      <c r="AU746" s="250">
        <f t="shared" si="430"/>
        <v>0</v>
      </c>
      <c r="AV746" s="250">
        <f t="shared" si="431"/>
        <v>0</v>
      </c>
      <c r="AW746" s="250">
        <f t="shared" si="432"/>
        <v>0</v>
      </c>
      <c r="AX746" s="250">
        <f t="shared" si="433"/>
        <v>0</v>
      </c>
      <c r="AY746" s="89"/>
      <c r="AZ746" s="111"/>
      <c r="BA746" s="111"/>
      <c r="BB746" s="111"/>
      <c r="BC746" s="111"/>
      <c r="BD746" s="111"/>
      <c r="BE746" s="111"/>
      <c r="BF746" s="111"/>
      <c r="BG746" s="111"/>
      <c r="BH746" s="89"/>
      <c r="BI746" s="89"/>
      <c r="BJ746" s="89"/>
      <c r="BK746" s="89"/>
      <c r="BL746" s="89"/>
    </row>
    <row r="747" spans="1:64" x14ac:dyDescent="0.25">
      <c r="A747" s="86">
        <f t="shared" si="402"/>
        <v>746</v>
      </c>
      <c r="B747" s="113">
        <v>2.1773158112829594E-2</v>
      </c>
      <c r="C747" s="88"/>
      <c r="D747" s="88"/>
      <c r="E747" s="194">
        <f t="shared" si="405"/>
        <v>-1.0036795541546212E-2</v>
      </c>
      <c r="F747" s="89">
        <f t="shared" si="418"/>
        <v>2.6812726134237326E-4</v>
      </c>
      <c r="G747" s="113">
        <v>0.14689348935390781</v>
      </c>
      <c r="H747" s="88"/>
      <c r="I747" s="84">
        <f t="shared" si="406"/>
        <v>17913.809605388451</v>
      </c>
      <c r="J747" s="84">
        <f t="shared" si="407"/>
        <v>18015.573887325241</v>
      </c>
      <c r="K747" s="84">
        <f t="shared" si="408"/>
        <v>18117.338169262031</v>
      </c>
      <c r="L747" s="84">
        <f t="shared" si="409"/>
        <v>18219.102451198822</v>
      </c>
      <c r="M747" s="108">
        <f>IF(T747&lt;&gt;0,(((G747+1)*('Data Raw'!$N$1007-'Data Raw'!$N$1008)/2+'Data Raw'!$N$1008)*'Data Raw'!$M$1010+'Data Raw'!$M$1009)*AE747+AE747)</f>
        <v>18320.866733135612</v>
      </c>
      <c r="N747" s="84">
        <f t="shared" si="410"/>
        <v>18422.631015072402</v>
      </c>
      <c r="O747" s="84">
        <f t="shared" si="411"/>
        <v>18524.395297009192</v>
      </c>
      <c r="P747" s="84">
        <f t="shared" si="412"/>
        <v>18626.159578945983</v>
      </c>
      <c r="Q747" s="84">
        <f t="shared" si="413"/>
        <v>18727.923860882773</v>
      </c>
      <c r="R747" s="166" t="str">
        <f t="shared" si="419"/>
        <v/>
      </c>
      <c r="S747" s="109">
        <f>'Data Raw'!E789</f>
        <v>18278.11</v>
      </c>
      <c r="T747" s="109">
        <f>'Data Raw'!G789</f>
        <v>18537.810000000001</v>
      </c>
      <c r="U747" s="109">
        <f>'Data Raw'!D789</f>
        <v>18560.759999999998</v>
      </c>
      <c r="V747" s="166">
        <f t="shared" si="420"/>
        <v>1</v>
      </c>
      <c r="W747" s="89">
        <f t="shared" si="403"/>
        <v>-216.94326686438944</v>
      </c>
      <c r="X747" s="89">
        <f t="shared" si="404"/>
        <v>47064.381037793697</v>
      </c>
      <c r="Y747" s="89">
        <f t="shared" si="421"/>
        <v>205.49857104558649</v>
      </c>
      <c r="Z747" s="109">
        <f t="shared" si="414"/>
        <v>282.64999999999782</v>
      </c>
      <c r="AA747" s="89">
        <f t="shared" si="422"/>
        <v>282.56304862030197</v>
      </c>
      <c r="AB747" s="89">
        <f t="shared" si="423"/>
        <v>18066.083726784866</v>
      </c>
      <c r="AC747" s="89">
        <f t="shared" si="426"/>
        <v>18546.416273215134</v>
      </c>
      <c r="AD747" s="89">
        <f t="shared" si="427"/>
        <v>1</v>
      </c>
      <c r="AE747" s="89">
        <f>'Data Raw'!C789</f>
        <v>18306.25</v>
      </c>
      <c r="AF747" s="89"/>
      <c r="AG747" s="89">
        <f t="shared" si="398"/>
        <v>231.56000000000131</v>
      </c>
      <c r="AH747" s="89">
        <f t="shared" si="399"/>
        <v>14.616733135611867</v>
      </c>
      <c r="AI747" s="109">
        <f t="shared" si="400"/>
        <v>1</v>
      </c>
      <c r="AJ747" s="109">
        <f t="shared" si="415"/>
        <v>50</v>
      </c>
      <c r="AK747" s="88"/>
      <c r="AL747" s="191">
        <f t="shared" si="416"/>
        <v>196.68000000000029</v>
      </c>
      <c r="AM747" s="191" t="str">
        <f t="shared" si="417"/>
        <v/>
      </c>
      <c r="AN747" s="88"/>
      <c r="AO747" s="191"/>
      <c r="AP747" s="191">
        <f t="shared" si="401"/>
        <v>53620.033600000606</v>
      </c>
      <c r="AQ747" s="191">
        <f t="shared" si="424"/>
        <v>156.56103619095904</v>
      </c>
      <c r="AR747" s="191">
        <f t="shared" si="425"/>
        <v>-48.937534854627444</v>
      </c>
      <c r="AS747" s="250">
        <f t="shared" si="428"/>
        <v>0</v>
      </c>
      <c r="AT747" s="250">
        <f t="shared" si="429"/>
        <v>0</v>
      </c>
      <c r="AU747" s="250">
        <f t="shared" si="430"/>
        <v>0</v>
      </c>
      <c r="AV747" s="250">
        <f t="shared" si="431"/>
        <v>0</v>
      </c>
      <c r="AW747" s="250">
        <f t="shared" si="432"/>
        <v>1</v>
      </c>
      <c r="AX747" s="250">
        <f t="shared" si="433"/>
        <v>0</v>
      </c>
      <c r="AY747" s="89"/>
      <c r="AZ747" s="111"/>
      <c r="BA747" s="111"/>
      <c r="BB747" s="111"/>
      <c r="BC747" s="111"/>
      <c r="BD747" s="111"/>
      <c r="BE747" s="111"/>
      <c r="BF747" s="111"/>
      <c r="BG747" s="111"/>
      <c r="BH747" s="89"/>
      <c r="BI747" s="89"/>
      <c r="BJ747" s="89"/>
      <c r="BK747" s="89"/>
      <c r="BL747" s="89"/>
    </row>
    <row r="748" spans="1:64" x14ac:dyDescent="0.25">
      <c r="A748" s="86">
        <f t="shared" si="402"/>
        <v>747</v>
      </c>
      <c r="B748" s="113">
        <v>2.4493750405716753E-2</v>
      </c>
      <c r="C748" s="88"/>
      <c r="D748" s="88"/>
      <c r="E748" s="194">
        <f t="shared" si="405"/>
        <v>2.7205922928871598E-3</v>
      </c>
      <c r="F748" s="89">
        <f t="shared" si="418"/>
        <v>6.1847940870591418E-4</v>
      </c>
      <c r="G748" s="113">
        <v>0.17669223350711888</v>
      </c>
      <c r="H748" s="88"/>
      <c r="I748" s="84">
        <f t="shared" si="406"/>
        <v>18318.019772724885</v>
      </c>
      <c r="J748" s="84">
        <f t="shared" si="407"/>
        <v>18420.769058247679</v>
      </c>
      <c r="K748" s="84">
        <f t="shared" si="408"/>
        <v>18523.518343770473</v>
      </c>
      <c r="L748" s="84">
        <f t="shared" si="409"/>
        <v>18626.267629293267</v>
      </c>
      <c r="M748" s="108">
        <f>IF(T748&lt;&gt;0,(((G748+1)*('Data Raw'!$N$1007-'Data Raw'!$N$1008)/2+'Data Raw'!$N$1008)*'Data Raw'!$M$1010+'Data Raw'!$M$1009)*AE748+AE748)</f>
        <v>18729.01691481606</v>
      </c>
      <c r="N748" s="84">
        <f t="shared" si="410"/>
        <v>18831.766200338854</v>
      </c>
      <c r="O748" s="84">
        <f t="shared" si="411"/>
        <v>18934.515485861648</v>
      </c>
      <c r="P748" s="84">
        <f t="shared" si="412"/>
        <v>19037.264771384442</v>
      </c>
      <c r="Q748" s="84">
        <f t="shared" si="413"/>
        <v>19140.014056907235</v>
      </c>
      <c r="R748" s="166" t="str">
        <f t="shared" si="419"/>
        <v/>
      </c>
      <c r="S748" s="109">
        <f>'Data Raw'!E790</f>
        <v>18657.509999999998</v>
      </c>
      <c r="T748" s="109">
        <f>'Data Raw'!G790</f>
        <v>18963.68</v>
      </c>
      <c r="U748" s="109">
        <f>'Data Raw'!D790</f>
        <v>18993.28</v>
      </c>
      <c r="V748" s="166">
        <f t="shared" si="420"/>
        <v>1</v>
      </c>
      <c r="W748" s="89">
        <f t="shared" si="403"/>
        <v>-234.66308518393998</v>
      </c>
      <c r="X748" s="89">
        <f t="shared" si="404"/>
        <v>55066.76354804507</v>
      </c>
      <c r="Y748" s="89">
        <f t="shared" si="421"/>
        <v>209.91315883299143</v>
      </c>
      <c r="Z748" s="109">
        <f t="shared" si="414"/>
        <v>335.77000000000044</v>
      </c>
      <c r="AA748" s="89">
        <f t="shared" si="422"/>
        <v>290.16404167454459</v>
      </c>
      <c r="AB748" s="89">
        <f t="shared" si="423"/>
        <v>18429.251408672742</v>
      </c>
      <c r="AC748" s="89">
        <f t="shared" si="426"/>
        <v>18909.608591327258</v>
      </c>
      <c r="AD748" s="89" t="str">
        <f t="shared" si="427"/>
        <v/>
      </c>
      <c r="AE748" s="89">
        <f>'Data Raw'!C790</f>
        <v>18669.43</v>
      </c>
      <c r="AF748" s="89"/>
      <c r="AG748" s="89">
        <f t="shared" si="398"/>
        <v>294.25</v>
      </c>
      <c r="AH748" s="89">
        <f t="shared" si="399"/>
        <v>59.586914816060016</v>
      </c>
      <c r="AI748" s="109">
        <f t="shared" si="400"/>
        <v>1</v>
      </c>
      <c r="AJ748" s="109">
        <f t="shared" si="415"/>
        <v>50</v>
      </c>
      <c r="AK748" s="88"/>
      <c r="AL748" s="191">
        <f t="shared" si="416"/>
        <v>231.56000000000131</v>
      </c>
      <c r="AM748" s="191" t="str">
        <f t="shared" si="417"/>
        <v/>
      </c>
      <c r="AN748" s="88"/>
      <c r="AO748" s="191"/>
      <c r="AP748" s="191">
        <f t="shared" si="401"/>
        <v>86583.0625</v>
      </c>
      <c r="AQ748" s="191">
        <f t="shared" si="424"/>
        <v>171.85980994751912</v>
      </c>
      <c r="AR748" s="191">
        <f t="shared" si="425"/>
        <v>-38.053348885472303</v>
      </c>
      <c r="AS748" s="250">
        <f t="shared" si="428"/>
        <v>0</v>
      </c>
      <c r="AT748" s="250">
        <f t="shared" si="429"/>
        <v>0</v>
      </c>
      <c r="AU748" s="250">
        <f t="shared" si="430"/>
        <v>0</v>
      </c>
      <c r="AV748" s="250">
        <f t="shared" si="431"/>
        <v>0</v>
      </c>
      <c r="AW748" s="250">
        <f t="shared" si="432"/>
        <v>1</v>
      </c>
      <c r="AX748" s="250">
        <f t="shared" si="433"/>
        <v>0</v>
      </c>
      <c r="AY748" s="89"/>
      <c r="AZ748" s="111"/>
      <c r="BA748" s="111"/>
      <c r="BB748" s="111"/>
      <c r="BC748" s="111"/>
      <c r="BD748" s="111"/>
      <c r="BE748" s="111"/>
      <c r="BF748" s="111"/>
      <c r="BG748" s="111"/>
      <c r="BH748" s="89"/>
      <c r="BI748" s="89"/>
      <c r="BJ748" s="89"/>
      <c r="BK748" s="89"/>
      <c r="BL748" s="89"/>
    </row>
    <row r="749" spans="1:64" x14ac:dyDescent="0.25">
      <c r="A749" s="86">
        <f t="shared" si="402"/>
        <v>748</v>
      </c>
      <c r="B749" s="113">
        <v>4.5476291972351267E-3</v>
      </c>
      <c r="C749" s="88"/>
      <c r="D749" s="88"/>
      <c r="E749" s="194">
        <f t="shared" si="405"/>
        <v>-1.9946121208481625E-2</v>
      </c>
      <c r="F749" s="89">
        <f t="shared" si="418"/>
        <v>-2.3193206794637341E-3</v>
      </c>
      <c r="G749" s="113">
        <v>0.20814574245109663</v>
      </c>
      <c r="H749" s="88"/>
      <c r="I749" s="84">
        <f t="shared" si="406"/>
        <v>18592.846490980734</v>
      </c>
      <c r="J749" s="84">
        <f t="shared" si="407"/>
        <v>18697.803070397229</v>
      </c>
      <c r="K749" s="84">
        <f t="shared" si="408"/>
        <v>18802.759649813725</v>
      </c>
      <c r="L749" s="84">
        <f t="shared" si="409"/>
        <v>18907.71622923022</v>
      </c>
      <c r="M749" s="108">
        <f>IF(T749&lt;&gt;0,(((G749+1)*('Data Raw'!$N$1007-'Data Raw'!$N$1008)/2+'Data Raw'!$N$1008)*'Data Raw'!$M$1010+'Data Raw'!$M$1009)*AE749+AE749)</f>
        <v>19012.672808646716</v>
      </c>
      <c r="N749" s="84">
        <f t="shared" si="410"/>
        <v>19117.629388063211</v>
      </c>
      <c r="O749" s="84">
        <f t="shared" si="411"/>
        <v>19222.585967479707</v>
      </c>
      <c r="P749" s="84">
        <f t="shared" si="412"/>
        <v>19327.542546896202</v>
      </c>
      <c r="Q749" s="84">
        <f t="shared" si="413"/>
        <v>19432.499126312698</v>
      </c>
      <c r="R749" s="166" t="str">
        <f t="shared" si="419"/>
        <v/>
      </c>
      <c r="S749" s="109">
        <f>'Data Raw'!E791</f>
        <v>18827.599999999999</v>
      </c>
      <c r="T749" s="109">
        <f>'Data Raw'!G791</f>
        <v>19115.060000000001</v>
      </c>
      <c r="U749" s="109">
        <f>'Data Raw'!D791</f>
        <v>19123.48</v>
      </c>
      <c r="V749" s="166">
        <f t="shared" si="420"/>
        <v>1</v>
      </c>
      <c r="W749" s="89">
        <f t="shared" si="403"/>
        <v>-102.38719135328574</v>
      </c>
      <c r="X749" s="89">
        <f t="shared" si="404"/>
        <v>10483.136953214351</v>
      </c>
      <c r="Y749" s="89">
        <f t="shared" si="421"/>
        <v>198.15734817876515</v>
      </c>
      <c r="Z749" s="109">
        <f t="shared" si="414"/>
        <v>295.88000000000102</v>
      </c>
      <c r="AA749" s="89">
        <f t="shared" si="422"/>
        <v>290.9806071496098</v>
      </c>
      <c r="AB749" s="89">
        <f t="shared" si="423"/>
        <v>18657.940564576638</v>
      </c>
      <c r="AC749" s="89">
        <f t="shared" si="426"/>
        <v>19151.219435423365</v>
      </c>
      <c r="AD749" s="89">
        <f t="shared" si="427"/>
        <v>1</v>
      </c>
      <c r="AE749" s="89">
        <f>'Data Raw'!C791</f>
        <v>18904.580000000002</v>
      </c>
      <c r="AF749" s="89"/>
      <c r="AG749" s="89">
        <f t="shared" si="398"/>
        <v>210.47999999999956</v>
      </c>
      <c r="AH749" s="89">
        <f t="shared" si="399"/>
        <v>108.09280864671382</v>
      </c>
      <c r="AI749" s="109">
        <f t="shared" si="400"/>
        <v>1</v>
      </c>
      <c r="AJ749" s="109">
        <f t="shared" si="415"/>
        <v>50</v>
      </c>
      <c r="AK749" s="88"/>
      <c r="AL749" s="191">
        <f t="shared" si="416"/>
        <v>294.25</v>
      </c>
      <c r="AM749" s="191" t="str">
        <f t="shared" si="417"/>
        <v/>
      </c>
      <c r="AN749" s="88"/>
      <c r="AO749" s="191"/>
      <c r="AP749" s="191">
        <f t="shared" si="401"/>
        <v>44301.830399999817</v>
      </c>
      <c r="AQ749" s="191">
        <f t="shared" si="424"/>
        <v>176.15094217557251</v>
      </c>
      <c r="AR749" s="191">
        <f t="shared" si="425"/>
        <v>-22.006406003192637</v>
      </c>
      <c r="AS749" s="250">
        <f t="shared" si="428"/>
        <v>0</v>
      </c>
      <c r="AT749" s="250">
        <f t="shared" si="429"/>
        <v>0</v>
      </c>
      <c r="AU749" s="250">
        <f t="shared" si="430"/>
        <v>0</v>
      </c>
      <c r="AV749" s="250">
        <f t="shared" si="431"/>
        <v>1</v>
      </c>
      <c r="AW749" s="250">
        <f t="shared" si="432"/>
        <v>0</v>
      </c>
      <c r="AX749" s="250">
        <f t="shared" si="433"/>
        <v>0</v>
      </c>
      <c r="AY749" s="89"/>
      <c r="AZ749" s="111"/>
      <c r="BA749" s="111"/>
      <c r="BB749" s="111"/>
      <c r="BC749" s="111"/>
      <c r="BD749" s="111"/>
      <c r="BE749" s="111"/>
      <c r="BF749" s="111"/>
      <c r="BG749" s="111"/>
      <c r="BH749" s="89"/>
      <c r="BI749" s="89"/>
      <c r="BJ749" s="89"/>
      <c r="BK749" s="89"/>
      <c r="BL749" s="89"/>
    </row>
    <row r="750" spans="1:64" x14ac:dyDescent="0.25">
      <c r="A750" s="86">
        <f t="shared" si="402"/>
        <v>749</v>
      </c>
      <c r="B750" s="113">
        <v>2.8522193896993453E-2</v>
      </c>
      <c r="C750" s="88"/>
      <c r="D750" s="88"/>
      <c r="E750" s="194">
        <f t="shared" si="405"/>
        <v>2.3974564699758324E-2</v>
      </c>
      <c r="F750" s="89">
        <f t="shared" si="418"/>
        <v>1.4369486604251316E-3</v>
      </c>
      <c r="G750" s="113">
        <v>0.22147676439609457</v>
      </c>
      <c r="H750" s="88"/>
      <c r="I750" s="84">
        <f t="shared" si="406"/>
        <v>18937.869774302042</v>
      </c>
      <c r="J750" s="84">
        <f t="shared" si="407"/>
        <v>19036.94844839142</v>
      </c>
      <c r="K750" s="84">
        <f t="shared" si="408"/>
        <v>19136.027122480806</v>
      </c>
      <c r="L750" s="84">
        <f t="shared" si="409"/>
        <v>19235.105796570188</v>
      </c>
      <c r="M750" s="108">
        <f>IF(T750&lt;&gt;0,(((G750+1)*('Data Raw'!$N$1007-'Data Raw'!$N$1008)/2+'Data Raw'!$N$1008)*'Data Raw'!$M$1010+'Data Raw'!$M$1009)*AE750+AE750)</f>
        <v>19334.184470659569</v>
      </c>
      <c r="N750" s="84">
        <f t="shared" si="410"/>
        <v>19433.263144748951</v>
      </c>
      <c r="O750" s="84">
        <f t="shared" si="411"/>
        <v>19532.341818838333</v>
      </c>
      <c r="P750" s="84">
        <f t="shared" si="412"/>
        <v>19631.420492927718</v>
      </c>
      <c r="Q750" s="84">
        <f t="shared" si="413"/>
        <v>19730.499167017097</v>
      </c>
      <c r="R750" s="166" t="str">
        <f t="shared" si="419"/>
        <v/>
      </c>
      <c r="S750" s="109">
        <f>'Data Raw'!E792</f>
        <v>19072.64</v>
      </c>
      <c r="T750" s="109">
        <f>'Data Raw'!G792</f>
        <v>19073.71</v>
      </c>
      <c r="U750" s="109">
        <f>'Data Raw'!D792</f>
        <v>19301.13</v>
      </c>
      <c r="V750" s="166" t="str">
        <f t="shared" si="420"/>
        <v/>
      </c>
      <c r="W750" s="89">
        <f t="shared" si="403"/>
        <v>260.47447065957022</v>
      </c>
      <c r="X750" s="89">
        <f t="shared" si="404"/>
        <v>67846.9498653833</v>
      </c>
      <c r="Y750" s="89">
        <f t="shared" si="421"/>
        <v>208.204898284916</v>
      </c>
      <c r="Z750" s="109">
        <f t="shared" si="414"/>
        <v>228.4900000000016</v>
      </c>
      <c r="AA750" s="89">
        <f t="shared" si="422"/>
        <v>282.05337755680864</v>
      </c>
      <c r="AB750" s="89">
        <f t="shared" si="423"/>
        <v>18956.486483922832</v>
      </c>
      <c r="AC750" s="89">
        <f t="shared" si="426"/>
        <v>19451.153516077167</v>
      </c>
      <c r="AD750" s="89">
        <f t="shared" si="427"/>
        <v>1</v>
      </c>
      <c r="AE750" s="89">
        <f>'Data Raw'!C792</f>
        <v>19203.82</v>
      </c>
      <c r="AF750" s="89"/>
      <c r="AG750" s="89">
        <f t="shared" si="398"/>
        <v>-130.11000000000058</v>
      </c>
      <c r="AH750" s="89">
        <f t="shared" si="399"/>
        <v>130.36447065956963</v>
      </c>
      <c r="AI750" s="109">
        <f t="shared" si="400"/>
        <v>1</v>
      </c>
      <c r="AJ750" s="109">
        <f t="shared" si="415"/>
        <v>49.539337044691287</v>
      </c>
      <c r="AK750" s="88"/>
      <c r="AL750" s="191" t="str">
        <f t="shared" si="416"/>
        <v/>
      </c>
      <c r="AM750" s="191">
        <f t="shared" si="417"/>
        <v>-130.11000000000058</v>
      </c>
      <c r="AN750" s="88"/>
      <c r="AO750" s="191"/>
      <c r="AP750" s="191">
        <f t="shared" si="401"/>
        <v>16928.612100000151</v>
      </c>
      <c r="AQ750" s="191">
        <f t="shared" si="424"/>
        <v>171.0352819338423</v>
      </c>
      <c r="AR750" s="191">
        <f t="shared" si="425"/>
        <v>-37.169616351073699</v>
      </c>
      <c r="AS750" s="250">
        <f t="shared" si="428"/>
        <v>0</v>
      </c>
      <c r="AT750" s="250">
        <f t="shared" si="429"/>
        <v>1</v>
      </c>
      <c r="AU750" s="250">
        <f t="shared" si="430"/>
        <v>0</v>
      </c>
      <c r="AV750" s="250">
        <f t="shared" si="431"/>
        <v>0</v>
      </c>
      <c r="AW750" s="250">
        <f t="shared" si="432"/>
        <v>0</v>
      </c>
      <c r="AX750" s="250">
        <f t="shared" si="433"/>
        <v>0</v>
      </c>
      <c r="AY750" s="89"/>
      <c r="AZ750" s="111"/>
      <c r="BA750" s="111"/>
      <c r="BB750" s="111"/>
      <c r="BC750" s="111"/>
      <c r="BD750" s="111"/>
      <c r="BE750" s="111"/>
      <c r="BF750" s="111"/>
      <c r="BG750" s="111"/>
      <c r="BH750" s="89"/>
      <c r="BI750" s="89"/>
      <c r="BJ750" s="89"/>
      <c r="BK750" s="89"/>
      <c r="BL750" s="89"/>
    </row>
    <row r="751" spans="1:64" x14ac:dyDescent="0.25">
      <c r="A751" s="86">
        <f t="shared" si="402"/>
        <v>750</v>
      </c>
      <c r="B751" s="113">
        <v>5.2178202367874152E-4</v>
      </c>
      <c r="C751" s="88"/>
      <c r="D751" s="88"/>
      <c r="E751" s="194">
        <f t="shared" si="405"/>
        <v>-2.8000411873314712E-2</v>
      </c>
      <c r="F751" s="89">
        <f t="shared" si="418"/>
        <v>-2.7683885586805598E-3</v>
      </c>
      <c r="G751" s="113">
        <v>0.18762956140972242</v>
      </c>
      <c r="H751" s="88"/>
      <c r="I751" s="84">
        <f t="shared" si="406"/>
        <v>18924.781564388046</v>
      </c>
      <c r="J751" s="84">
        <f t="shared" si="407"/>
        <v>19028.884013530504</v>
      </c>
      <c r="K751" s="84">
        <f t="shared" si="408"/>
        <v>19132.986462672961</v>
      </c>
      <c r="L751" s="84">
        <f t="shared" si="409"/>
        <v>19237.088911815419</v>
      </c>
      <c r="M751" s="108">
        <f>IF(T751&lt;&gt;0,(((G751+1)*('Data Raw'!$N$1007-'Data Raw'!$N$1008)/2+'Data Raw'!$N$1008)*'Data Raw'!$M$1010+'Data Raw'!$M$1009)*AE751+AE751)</f>
        <v>19341.191360957877</v>
      </c>
      <c r="N751" s="84">
        <f t="shared" si="410"/>
        <v>19445.293810100335</v>
      </c>
      <c r="O751" s="84">
        <f t="shared" si="411"/>
        <v>19549.396259242792</v>
      </c>
      <c r="P751" s="84">
        <f t="shared" si="412"/>
        <v>19653.49870838525</v>
      </c>
      <c r="Q751" s="84">
        <f t="shared" si="413"/>
        <v>19757.601157527708</v>
      </c>
      <c r="R751" s="166" t="str">
        <f t="shared" si="419"/>
        <v/>
      </c>
      <c r="S751" s="109">
        <f>'Data Raw'!E793</f>
        <v>19114.38</v>
      </c>
      <c r="T751" s="109">
        <f>'Data Raw'!G793</f>
        <v>19376.53</v>
      </c>
      <c r="U751" s="109">
        <f>'Data Raw'!D793</f>
        <v>19442.900000000001</v>
      </c>
      <c r="V751" s="166">
        <f t="shared" si="420"/>
        <v>1</v>
      </c>
      <c r="W751" s="89">
        <f t="shared" si="403"/>
        <v>-35.33863904212194</v>
      </c>
      <c r="X751" s="89">
        <f t="shared" si="404"/>
        <v>1248.8194093493851</v>
      </c>
      <c r="Y751" s="89">
        <f t="shared" si="421"/>
        <v>193.22248369185445</v>
      </c>
      <c r="Z751" s="109">
        <f t="shared" si="414"/>
        <v>328.52000000000044</v>
      </c>
      <c r="AA751" s="89">
        <f t="shared" si="422"/>
        <v>288.69146647726461</v>
      </c>
      <c r="AB751" s="89">
        <f t="shared" si="423"/>
        <v>19023.044629076714</v>
      </c>
      <c r="AC751" s="89">
        <f t="shared" si="426"/>
        <v>19502.535370923288</v>
      </c>
      <c r="AD751" s="89">
        <f t="shared" si="427"/>
        <v>1</v>
      </c>
      <c r="AE751" s="89">
        <f>'Data Raw'!C793</f>
        <v>19262.79</v>
      </c>
      <c r="AF751" s="89"/>
      <c r="AG751" s="89">
        <f t="shared" si="398"/>
        <v>113.73999999999796</v>
      </c>
      <c r="AH751" s="89">
        <f t="shared" si="399"/>
        <v>78.401360957876022</v>
      </c>
      <c r="AI751" s="109">
        <f t="shared" si="400"/>
        <v>1</v>
      </c>
      <c r="AJ751" s="109">
        <f t="shared" si="415"/>
        <v>50</v>
      </c>
      <c r="AK751" s="88"/>
      <c r="AL751" s="191">
        <f t="shared" si="416"/>
        <v>130.11000000000058</v>
      </c>
      <c r="AM751" s="191" t="str">
        <f t="shared" si="417"/>
        <v/>
      </c>
      <c r="AN751" s="88"/>
      <c r="AO751" s="191"/>
      <c r="AP751" s="191">
        <f t="shared" si="401"/>
        <v>12936.787599999536</v>
      </c>
      <c r="AQ751" s="191">
        <f t="shared" si="424"/>
        <v>164.6691394967485</v>
      </c>
      <c r="AR751" s="191">
        <f t="shared" si="425"/>
        <v>-28.55334419510595</v>
      </c>
      <c r="AS751" s="250">
        <f t="shared" si="428"/>
        <v>0</v>
      </c>
      <c r="AT751" s="250">
        <f t="shared" si="429"/>
        <v>0</v>
      </c>
      <c r="AU751" s="250">
        <f t="shared" si="430"/>
        <v>0</v>
      </c>
      <c r="AV751" s="250">
        <f t="shared" si="431"/>
        <v>1</v>
      </c>
      <c r="AW751" s="250">
        <f t="shared" si="432"/>
        <v>0</v>
      </c>
      <c r="AX751" s="250">
        <f t="shared" si="433"/>
        <v>0</v>
      </c>
      <c r="AY751" s="89"/>
      <c r="AZ751" s="111"/>
      <c r="BA751" s="111"/>
      <c r="BB751" s="111"/>
      <c r="BC751" s="111"/>
      <c r="BD751" s="111"/>
      <c r="BE751" s="111"/>
      <c r="BF751" s="111"/>
      <c r="BG751" s="111"/>
      <c r="BH751" s="89"/>
      <c r="BI751" s="89"/>
      <c r="BJ751" s="89"/>
      <c r="BK751" s="89"/>
      <c r="BL751" s="89"/>
    </row>
    <row r="752" spans="1:64" x14ac:dyDescent="0.25">
      <c r="A752" s="86">
        <f t="shared" si="402"/>
        <v>751</v>
      </c>
      <c r="B752" s="113">
        <v>1.3718462301499903E-3</v>
      </c>
      <c r="C752" s="88"/>
      <c r="D752" s="88"/>
      <c r="E752" s="194">
        <f t="shared" si="405"/>
        <v>8.5006420647124883E-4</v>
      </c>
      <c r="F752" s="89">
        <f t="shared" si="418"/>
        <v>-2.2514667350874446E-3</v>
      </c>
      <c r="G752" s="113">
        <v>0.19215836764601874</v>
      </c>
      <c r="H752" s="88"/>
      <c r="I752" s="84">
        <f t="shared" si="406"/>
        <v>19225.245820934302</v>
      </c>
      <c r="J752" s="84">
        <f t="shared" si="407"/>
        <v>19321.857062780229</v>
      </c>
      <c r="K752" s="84">
        <f t="shared" si="408"/>
        <v>19418.468304626156</v>
      </c>
      <c r="L752" s="84">
        <f t="shared" si="409"/>
        <v>19515.079546472083</v>
      </c>
      <c r="M752" s="108">
        <f>IF(T752&lt;&gt;0,(((G752+1)*('Data Raw'!$N$1007-'Data Raw'!$N$1008)/2+'Data Raw'!$N$1008)*'Data Raw'!$M$1010+'Data Raw'!$M$1009)*AE752+AE752)</f>
        <v>19611.69078831801</v>
      </c>
      <c r="N752" s="84">
        <f t="shared" si="410"/>
        <v>19708.302030163937</v>
      </c>
      <c r="O752" s="84">
        <f t="shared" si="411"/>
        <v>19804.913272009864</v>
      </c>
      <c r="P752" s="84">
        <f t="shared" si="412"/>
        <v>19901.524513855791</v>
      </c>
      <c r="Q752" s="84">
        <f t="shared" si="413"/>
        <v>19998.135755701718</v>
      </c>
      <c r="R752" s="166" t="str">
        <f t="shared" si="419"/>
        <v/>
      </c>
      <c r="S752" s="109">
        <f>'Data Raw'!E794</f>
        <v>19342.96</v>
      </c>
      <c r="T752" s="109">
        <f>'Data Raw'!G794</f>
        <v>19553.61</v>
      </c>
      <c r="U752" s="109">
        <f>'Data Raw'!D794</f>
        <v>19602.240000000002</v>
      </c>
      <c r="V752" s="166">
        <f t="shared" si="420"/>
        <v>1</v>
      </c>
      <c r="W752" s="89">
        <f t="shared" si="403"/>
        <v>58.080788318009581</v>
      </c>
      <c r="X752" s="89">
        <f t="shared" si="404"/>
        <v>3373.3779716414383</v>
      </c>
      <c r="Y752" s="89">
        <f t="shared" si="421"/>
        <v>180.23117979652656</v>
      </c>
      <c r="Z752" s="109">
        <f t="shared" si="414"/>
        <v>259.28000000000247</v>
      </c>
      <c r="AA752" s="89">
        <f t="shared" si="422"/>
        <v>284.48982840908428</v>
      </c>
      <c r="AB752" s="89">
        <f t="shared" si="423"/>
        <v>19279.732253494323</v>
      </c>
      <c r="AC752" s="89">
        <f t="shared" si="426"/>
        <v>19770.507746505675</v>
      </c>
      <c r="AD752" s="89">
        <f t="shared" si="427"/>
        <v>1</v>
      </c>
      <c r="AE752" s="89">
        <f>'Data Raw'!C794</f>
        <v>19525.12</v>
      </c>
      <c r="AF752" s="89"/>
      <c r="AG752" s="89">
        <f t="shared" si="398"/>
        <v>28.490000000001601</v>
      </c>
      <c r="AH752" s="89">
        <f t="shared" si="399"/>
        <v>86.570788318011182</v>
      </c>
      <c r="AI752" s="109">
        <f t="shared" si="400"/>
        <v>1</v>
      </c>
      <c r="AJ752" s="109">
        <f t="shared" si="415"/>
        <v>48.305620922963612</v>
      </c>
      <c r="AK752" s="88"/>
      <c r="AL752" s="191">
        <f t="shared" si="416"/>
        <v>113.73999999999796</v>
      </c>
      <c r="AM752" s="191" t="str">
        <f t="shared" si="417"/>
        <v/>
      </c>
      <c r="AN752" s="88"/>
      <c r="AO752" s="191"/>
      <c r="AP752" s="191">
        <f t="shared" si="401"/>
        <v>811.68010000009122</v>
      </c>
      <c r="AQ752" s="191">
        <f t="shared" si="424"/>
        <v>149.53812399710995</v>
      </c>
      <c r="AR752" s="191">
        <f t="shared" si="425"/>
        <v>-30.693055799416612</v>
      </c>
      <c r="AS752" s="250">
        <f t="shared" si="428"/>
        <v>0</v>
      </c>
      <c r="AT752" s="250">
        <f t="shared" si="429"/>
        <v>0</v>
      </c>
      <c r="AU752" s="250">
        <f t="shared" si="430"/>
        <v>1</v>
      </c>
      <c r="AV752" s="250">
        <f t="shared" si="431"/>
        <v>0</v>
      </c>
      <c r="AW752" s="250">
        <f t="shared" si="432"/>
        <v>0</v>
      </c>
      <c r="AX752" s="250">
        <f t="shared" si="433"/>
        <v>0</v>
      </c>
      <c r="AY752" s="89"/>
      <c r="AZ752" s="111"/>
      <c r="BA752" s="111"/>
      <c r="BB752" s="111"/>
      <c r="BC752" s="111"/>
      <c r="BD752" s="111"/>
      <c r="BE752" s="111"/>
      <c r="BF752" s="111"/>
      <c r="BG752" s="111"/>
      <c r="BH752" s="89"/>
      <c r="BI752" s="89"/>
      <c r="BJ752" s="89"/>
      <c r="BK752" s="89"/>
      <c r="BL752" s="89"/>
    </row>
    <row r="753" spans="1:64" x14ac:dyDescent="0.25">
      <c r="A753" s="86">
        <f t="shared" si="402"/>
        <v>752</v>
      </c>
      <c r="B753" s="113">
        <v>1.5002857963894547E-3</v>
      </c>
      <c r="C753" s="88"/>
      <c r="D753" s="88"/>
      <c r="E753" s="194">
        <f t="shared" si="405"/>
        <v>1.2843956623946433E-4</v>
      </c>
      <c r="F753" s="89">
        <f t="shared" si="418"/>
        <v>-1.9114801206121718E-3</v>
      </c>
      <c r="G753" s="113">
        <v>0.1850705870807578</v>
      </c>
      <c r="H753" s="88"/>
      <c r="I753" s="84">
        <f t="shared" si="406"/>
        <v>19336.796122882446</v>
      </c>
      <c r="J753" s="84">
        <f t="shared" si="407"/>
        <v>19426.911712780711</v>
      </c>
      <c r="K753" s="84">
        <f t="shared" si="408"/>
        <v>19517.027302678973</v>
      </c>
      <c r="L753" s="84">
        <f t="shared" si="409"/>
        <v>19607.142892577238</v>
      </c>
      <c r="M753" s="108">
        <f>IF(T753&lt;&gt;0,(((G753+1)*('Data Raw'!$N$1007-'Data Raw'!$N$1008)/2+'Data Raw'!$N$1008)*'Data Raw'!$M$1010+'Data Raw'!$M$1009)*AE753+AE753)</f>
        <v>19697.258482475499</v>
      </c>
      <c r="N753" s="84">
        <f t="shared" si="410"/>
        <v>19787.374072373761</v>
      </c>
      <c r="O753" s="84">
        <f t="shared" si="411"/>
        <v>19877.489662272026</v>
      </c>
      <c r="P753" s="84">
        <f t="shared" si="412"/>
        <v>19967.605252170288</v>
      </c>
      <c r="Q753" s="84">
        <f t="shared" si="413"/>
        <v>20057.720842068553</v>
      </c>
      <c r="R753" s="166" t="str">
        <f t="shared" si="419"/>
        <v/>
      </c>
      <c r="S753" s="109">
        <f>'Data Raw'!E795</f>
        <v>19574.560000000001</v>
      </c>
      <c r="T753" s="109">
        <f>'Data Raw'!G795</f>
        <v>19636.22</v>
      </c>
      <c r="U753" s="109">
        <f>'Data Raw'!D795</f>
        <v>19706.12</v>
      </c>
      <c r="V753" s="166">
        <f t="shared" si="420"/>
        <v>1</v>
      </c>
      <c r="W753" s="89">
        <f t="shared" si="403"/>
        <v>61.038482475498313</v>
      </c>
      <c r="X753" s="89">
        <f t="shared" si="404"/>
        <v>3725.6963429117145</v>
      </c>
      <c r="Y753" s="89">
        <f t="shared" si="421"/>
        <v>168.44896020880753</v>
      </c>
      <c r="Z753" s="109">
        <f t="shared" si="414"/>
        <v>131.55999999999767</v>
      </c>
      <c r="AA753" s="89">
        <f t="shared" si="422"/>
        <v>262.64271006492908</v>
      </c>
      <c r="AB753" s="89">
        <f t="shared" si="423"/>
        <v>19379.613645852278</v>
      </c>
      <c r="AC753" s="89">
        <f t="shared" si="426"/>
        <v>19863.246354147723</v>
      </c>
      <c r="AD753" s="89">
        <f t="shared" si="427"/>
        <v>1</v>
      </c>
      <c r="AE753" s="89">
        <f>'Data Raw'!C795</f>
        <v>19621.43</v>
      </c>
      <c r="AF753" s="89"/>
      <c r="AG753" s="89">
        <f t="shared" si="398"/>
        <v>14.790000000000873</v>
      </c>
      <c r="AH753" s="89">
        <f t="shared" si="399"/>
        <v>75.828482475499186</v>
      </c>
      <c r="AI753" s="109">
        <f t="shared" si="400"/>
        <v>1</v>
      </c>
      <c r="AJ753" s="109">
        <f t="shared" si="415"/>
        <v>45.05779494913164</v>
      </c>
      <c r="AK753" s="88"/>
      <c r="AL753" s="191">
        <f t="shared" si="416"/>
        <v>28.490000000001601</v>
      </c>
      <c r="AM753" s="191" t="str">
        <f t="shared" si="417"/>
        <v/>
      </c>
      <c r="AN753" s="88"/>
      <c r="AO753" s="191"/>
      <c r="AP753" s="191">
        <f t="shared" si="401"/>
        <v>218.74410000002584</v>
      </c>
      <c r="AQ753" s="191">
        <f t="shared" si="424"/>
        <v>134.56611021965338</v>
      </c>
      <c r="AR753" s="191">
        <f t="shared" si="425"/>
        <v>-33.882849989154153</v>
      </c>
      <c r="AS753" s="250">
        <f t="shared" si="428"/>
        <v>0</v>
      </c>
      <c r="AT753" s="250">
        <f t="shared" si="429"/>
        <v>0</v>
      </c>
      <c r="AU753" s="250">
        <f t="shared" si="430"/>
        <v>1</v>
      </c>
      <c r="AV753" s="250">
        <f t="shared" si="431"/>
        <v>0</v>
      </c>
      <c r="AW753" s="250">
        <f t="shared" si="432"/>
        <v>0</v>
      </c>
      <c r="AX753" s="250">
        <f t="shared" si="433"/>
        <v>0</v>
      </c>
      <c r="AY753" s="89"/>
      <c r="AZ753" s="111"/>
      <c r="BA753" s="111"/>
      <c r="BB753" s="111"/>
      <c r="BC753" s="111"/>
      <c r="BD753" s="111"/>
      <c r="BE753" s="111"/>
      <c r="BF753" s="111"/>
      <c r="BG753" s="111"/>
      <c r="BH753" s="89"/>
      <c r="BI753" s="89"/>
      <c r="BJ753" s="89"/>
      <c r="BK753" s="89"/>
      <c r="BL753" s="89"/>
    </row>
    <row r="754" spans="1:64" x14ac:dyDescent="0.25">
      <c r="A754" s="86">
        <f t="shared" si="402"/>
        <v>753</v>
      </c>
      <c r="B754" s="113">
        <v>4.0826393665755259E-2</v>
      </c>
      <c r="C754" s="88"/>
      <c r="D754" s="88"/>
      <c r="E754" s="194">
        <f t="shared" si="405"/>
        <v>3.9326107869365808E-2</v>
      </c>
      <c r="F754" s="89">
        <f t="shared" si="418"/>
        <v>3.9796038779561105E-3</v>
      </c>
      <c r="G754" s="113">
        <v>0.17720937139626411</v>
      </c>
      <c r="H754" s="88"/>
      <c r="I754" s="84">
        <f t="shared" si="406"/>
        <v>19199.73467238696</v>
      </c>
      <c r="J754" s="84">
        <f t="shared" si="407"/>
        <v>19283.959152491363</v>
      </c>
      <c r="K754" s="84">
        <f t="shared" si="408"/>
        <v>19368.183632595767</v>
      </c>
      <c r="L754" s="84">
        <f t="shared" si="409"/>
        <v>19452.40811270017</v>
      </c>
      <c r="M754" s="108">
        <f>IF(T754&lt;&gt;0,(((G754+1)*('Data Raw'!$N$1007-'Data Raw'!$N$1008)/2+'Data Raw'!$N$1008)*'Data Raw'!$M$1010+'Data Raw'!$M$1009)*AE754+AE754)</f>
        <v>19536.632592804574</v>
      </c>
      <c r="N754" s="84">
        <f t="shared" si="410"/>
        <v>19620.857072908977</v>
      </c>
      <c r="O754" s="84">
        <f t="shared" si="411"/>
        <v>19705.08155301338</v>
      </c>
      <c r="P754" s="84">
        <f t="shared" si="412"/>
        <v>19789.306033117784</v>
      </c>
      <c r="Q754" s="84">
        <f t="shared" si="413"/>
        <v>19873.530513222187</v>
      </c>
      <c r="R754" s="166" t="str">
        <f t="shared" si="419"/>
        <v/>
      </c>
      <c r="S754" s="109">
        <f>'Data Raw'!E796</f>
        <v>19175.8</v>
      </c>
      <c r="T754" s="109">
        <f>'Data Raw'!G796</f>
        <v>19220.62</v>
      </c>
      <c r="U754" s="109">
        <f>'Data Raw'!D796</f>
        <v>19487.36</v>
      </c>
      <c r="V754" s="166" t="str">
        <f t="shared" si="420"/>
        <v/>
      </c>
      <c r="W754" s="89">
        <f t="shared" si="403"/>
        <v>316.01259280457452</v>
      </c>
      <c r="X754" s="89">
        <f t="shared" si="404"/>
        <v>99863.958811069824</v>
      </c>
      <c r="Y754" s="89">
        <f t="shared" si="421"/>
        <v>196.43765713457299</v>
      </c>
      <c r="Z754" s="109">
        <f t="shared" si="414"/>
        <v>311.56000000000131</v>
      </c>
      <c r="AA754" s="89">
        <f t="shared" si="422"/>
        <v>269.63089434136799</v>
      </c>
      <c r="AB754" s="89">
        <f t="shared" si="423"/>
        <v>19250.42369644481</v>
      </c>
      <c r="AC754" s="89">
        <f t="shared" si="426"/>
        <v>19696.916303555186</v>
      </c>
      <c r="AD754" s="89" t="str">
        <f t="shared" si="427"/>
        <v/>
      </c>
      <c r="AE754" s="89">
        <f>'Data Raw'!C796</f>
        <v>19473.669999999998</v>
      </c>
      <c r="AF754" s="89"/>
      <c r="AG754" s="89">
        <f t="shared" si="398"/>
        <v>-253.04999999999927</v>
      </c>
      <c r="AH754" s="89">
        <f t="shared" si="399"/>
        <v>62.962592804575252</v>
      </c>
      <c r="AI754" s="109">
        <f t="shared" si="400"/>
        <v>1</v>
      </c>
      <c r="AJ754" s="109">
        <f t="shared" si="415"/>
        <v>42.112240052201884</v>
      </c>
      <c r="AK754" s="88"/>
      <c r="AL754" s="191" t="str">
        <f t="shared" si="416"/>
        <v/>
      </c>
      <c r="AM754" s="191">
        <f t="shared" si="417"/>
        <v>-253.04999999999927</v>
      </c>
      <c r="AN754" s="88"/>
      <c r="AO754" s="191"/>
      <c r="AP754" s="191">
        <f t="shared" si="401"/>
        <v>64034.302499999634</v>
      </c>
      <c r="AQ754" s="191">
        <f t="shared" si="424"/>
        <v>147.73098686191403</v>
      </c>
      <c r="AR754" s="191">
        <f t="shared" si="425"/>
        <v>-48.706670272658954</v>
      </c>
      <c r="AS754" s="250">
        <f t="shared" si="428"/>
        <v>1</v>
      </c>
      <c r="AT754" s="250">
        <f t="shared" si="429"/>
        <v>0</v>
      </c>
      <c r="AU754" s="250">
        <f t="shared" si="430"/>
        <v>0</v>
      </c>
      <c r="AV754" s="250">
        <f t="shared" si="431"/>
        <v>0</v>
      </c>
      <c r="AW754" s="250">
        <f t="shared" si="432"/>
        <v>0</v>
      </c>
      <c r="AX754" s="250">
        <f t="shared" si="433"/>
        <v>0</v>
      </c>
      <c r="AY754" s="89"/>
      <c r="AZ754" s="111"/>
      <c r="BA754" s="111"/>
      <c r="BB754" s="111"/>
      <c r="BC754" s="111"/>
      <c r="BD754" s="111"/>
      <c r="BE754" s="111"/>
      <c r="BF754" s="111"/>
      <c r="BG754" s="111"/>
      <c r="BH754" s="89"/>
      <c r="BI754" s="89"/>
      <c r="BJ754" s="89"/>
      <c r="BK754" s="89"/>
      <c r="BL754" s="89"/>
    </row>
    <row r="755" spans="1:64" x14ac:dyDescent="0.25">
      <c r="A755" s="86">
        <f t="shared" si="402"/>
        <v>754</v>
      </c>
      <c r="B755" s="113">
        <v>3.5216584428708169E-4</v>
      </c>
      <c r="C755" s="88"/>
      <c r="D755" s="88"/>
      <c r="E755" s="194">
        <f t="shared" si="405"/>
        <v>-4.047422782146818E-2</v>
      </c>
      <c r="F755" s="89">
        <f t="shared" si="418"/>
        <v>-2.3709435076759312E-3</v>
      </c>
      <c r="G755" s="113">
        <v>0.13650841741900305</v>
      </c>
      <c r="H755" s="88"/>
      <c r="I755" s="84">
        <f t="shared" si="406"/>
        <v>18831.700250633432</v>
      </c>
      <c r="J755" s="84">
        <f t="shared" si="407"/>
        <v>18929.919079200721</v>
      </c>
      <c r="K755" s="84">
        <f t="shared" si="408"/>
        <v>19028.137907768007</v>
      </c>
      <c r="L755" s="84">
        <f t="shared" si="409"/>
        <v>19126.356736335296</v>
      </c>
      <c r="M755" s="108">
        <f>IF(T755&lt;&gt;0,(((G755+1)*('Data Raw'!$N$1007-'Data Raw'!$N$1008)/2+'Data Raw'!$N$1008)*'Data Raw'!$M$1010+'Data Raw'!$M$1009)*AE755+AE755)</f>
        <v>19224.575564902581</v>
      </c>
      <c r="N755" s="84">
        <f t="shared" si="410"/>
        <v>19322.794393469867</v>
      </c>
      <c r="O755" s="84">
        <f t="shared" si="411"/>
        <v>19421.013222037156</v>
      </c>
      <c r="P755" s="84">
        <f t="shared" si="412"/>
        <v>19519.232050604442</v>
      </c>
      <c r="Q755" s="84">
        <f t="shared" si="413"/>
        <v>19617.450879171731</v>
      </c>
      <c r="R755" s="166" t="str">
        <f t="shared" si="419"/>
        <v/>
      </c>
      <c r="S755" s="109">
        <f>'Data Raw'!E797</f>
        <v>19149.41</v>
      </c>
      <c r="T755" s="109">
        <f>'Data Raw'!G797</f>
        <v>19195.599999999999</v>
      </c>
      <c r="U755" s="109">
        <f>'Data Raw'!D797</f>
        <v>19359.68</v>
      </c>
      <c r="V755" s="166">
        <f t="shared" si="420"/>
        <v>1</v>
      </c>
      <c r="W755" s="89">
        <f t="shared" si="403"/>
        <v>28.975564902582846</v>
      </c>
      <c r="X755" s="89">
        <f t="shared" si="404"/>
        <v>839.58336142379085</v>
      </c>
      <c r="Y755" s="89">
        <f t="shared" si="421"/>
        <v>182.19538264674003</v>
      </c>
      <c r="Z755" s="109">
        <f t="shared" si="414"/>
        <v>210.27000000000044</v>
      </c>
      <c r="AA755" s="89">
        <f t="shared" si="422"/>
        <v>261.15076657831554</v>
      </c>
      <c r="AB755" s="89">
        <f t="shared" si="423"/>
        <v>18996.073739809835</v>
      </c>
      <c r="AC755" s="89">
        <f t="shared" si="426"/>
        <v>19454.446260190161</v>
      </c>
      <c r="AD755" s="89">
        <f t="shared" si="427"/>
        <v>1</v>
      </c>
      <c r="AE755" s="89">
        <f>'Data Raw'!C797</f>
        <v>19225.259999999998</v>
      </c>
      <c r="AF755" s="89"/>
      <c r="AG755" s="89">
        <f t="shared" si="398"/>
        <v>-29.659999999999854</v>
      </c>
      <c r="AH755" s="89">
        <f t="shared" si="399"/>
        <v>-0.68443509741700836</v>
      </c>
      <c r="AI755" s="109">
        <f t="shared" si="400"/>
        <v>-1</v>
      </c>
      <c r="AJ755" s="109">
        <f t="shared" si="415"/>
        <v>49.109414283643247</v>
      </c>
      <c r="AK755" s="88"/>
      <c r="AL755" s="191">
        <f t="shared" si="416"/>
        <v>253.04999999999927</v>
      </c>
      <c r="AM755" s="191" t="str">
        <f t="shared" si="417"/>
        <v/>
      </c>
      <c r="AN755" s="88"/>
      <c r="AO755" s="191"/>
      <c r="AP755" s="191">
        <f t="shared" si="401"/>
        <v>879.71559999999135</v>
      </c>
      <c r="AQ755" s="191">
        <f t="shared" si="424"/>
        <v>134.61198832170135</v>
      </c>
      <c r="AR755" s="191">
        <f t="shared" si="425"/>
        <v>-47.583394325038682</v>
      </c>
      <c r="AS755" s="250">
        <f t="shared" si="428"/>
        <v>0</v>
      </c>
      <c r="AT755" s="250">
        <f t="shared" si="429"/>
        <v>0</v>
      </c>
      <c r="AU755" s="250">
        <f t="shared" si="430"/>
        <v>1</v>
      </c>
      <c r="AV755" s="250">
        <f t="shared" si="431"/>
        <v>0</v>
      </c>
      <c r="AW755" s="250">
        <f t="shared" si="432"/>
        <v>0</v>
      </c>
      <c r="AX755" s="250">
        <f t="shared" si="433"/>
        <v>0</v>
      </c>
      <c r="AY755" s="89"/>
      <c r="AZ755" s="111"/>
      <c r="BA755" s="111"/>
      <c r="BB755" s="111"/>
      <c r="BC755" s="111"/>
      <c r="BD755" s="111"/>
      <c r="BE755" s="111"/>
      <c r="BF755" s="111"/>
      <c r="BG755" s="111"/>
      <c r="BH755" s="89"/>
      <c r="BI755" s="89"/>
      <c r="BJ755" s="89"/>
      <c r="BK755" s="89"/>
      <c r="BL755" s="89"/>
    </row>
    <row r="756" spans="1:64" x14ac:dyDescent="0.25">
      <c r="A756" s="86">
        <f t="shared" si="402"/>
        <v>755</v>
      </c>
      <c r="B756" s="113">
        <v>9.5548359914000899E-3</v>
      </c>
      <c r="C756" s="88"/>
      <c r="D756" s="88"/>
      <c r="E756" s="194">
        <f t="shared" si="405"/>
        <v>9.2026701471130089E-3</v>
      </c>
      <c r="F756" s="89">
        <f t="shared" si="418"/>
        <v>-7.1757012842036858E-4</v>
      </c>
      <c r="G756" s="113">
        <v>0.13279650862117207</v>
      </c>
      <c r="H756" s="88"/>
      <c r="I756" s="84">
        <f t="shared" si="406"/>
        <v>18653.670494029458</v>
      </c>
      <c r="J756" s="84">
        <f t="shared" si="407"/>
        <v>18744.768185352827</v>
      </c>
      <c r="K756" s="84">
        <f t="shared" si="408"/>
        <v>18835.865876676198</v>
      </c>
      <c r="L756" s="84">
        <f t="shared" si="409"/>
        <v>18926.963567999566</v>
      </c>
      <c r="M756" s="108">
        <f>IF(T756&lt;&gt;0,(((G756+1)*('Data Raw'!$N$1007-'Data Raw'!$N$1008)/2+'Data Raw'!$N$1008)*'Data Raw'!$M$1010+'Data Raw'!$M$1009)*AE756+AE756)</f>
        <v>19018.061259322938</v>
      </c>
      <c r="N756" s="84">
        <f t="shared" si="410"/>
        <v>19109.15895064631</v>
      </c>
      <c r="O756" s="84">
        <f t="shared" si="411"/>
        <v>19200.256641969678</v>
      </c>
      <c r="P756" s="84">
        <f t="shared" si="412"/>
        <v>19291.354333293049</v>
      </c>
      <c r="Q756" s="84">
        <f t="shared" si="413"/>
        <v>19382.452024616417</v>
      </c>
      <c r="R756" s="166" t="str">
        <f t="shared" si="419"/>
        <v/>
      </c>
      <c r="S756" s="109">
        <f>'Data Raw'!E798</f>
        <v>18776.21</v>
      </c>
      <c r="T756" s="109">
        <f>'Data Raw'!G798</f>
        <v>18868.71</v>
      </c>
      <c r="U756" s="109">
        <f>'Data Raw'!D798</f>
        <v>19024.41</v>
      </c>
      <c r="V756" s="166">
        <f t="shared" si="420"/>
        <v>1</v>
      </c>
      <c r="W756" s="89">
        <f t="shared" si="403"/>
        <v>149.35125932293886</v>
      </c>
      <c r="X756" s="89">
        <f t="shared" si="404"/>
        <v>22305.79866134773</v>
      </c>
      <c r="Y756" s="89">
        <f t="shared" si="421"/>
        <v>177.87505382314208</v>
      </c>
      <c r="Z756" s="109">
        <f t="shared" si="414"/>
        <v>248.20000000000073</v>
      </c>
      <c r="AA756" s="89">
        <f t="shared" si="422"/>
        <v>259.3006570671277</v>
      </c>
      <c r="AB756" s="89">
        <f t="shared" si="423"/>
        <v>18802.431848408432</v>
      </c>
      <c r="AC756" s="89">
        <f t="shared" si="426"/>
        <v>19246.388151591567</v>
      </c>
      <c r="AD756" s="89">
        <f t="shared" si="427"/>
        <v>1</v>
      </c>
      <c r="AE756" s="89">
        <f>'Data Raw'!C798</f>
        <v>19024.41</v>
      </c>
      <c r="AF756" s="89"/>
      <c r="AG756" s="89">
        <f t="shared" si="398"/>
        <v>-155.70000000000073</v>
      </c>
      <c r="AH756" s="89">
        <f t="shared" si="399"/>
        <v>-6.3487406770618691</v>
      </c>
      <c r="AI756" s="109">
        <f t="shared" si="400"/>
        <v>-1</v>
      </c>
      <c r="AJ756" s="109">
        <f t="shared" si="415"/>
        <v>45.548845661685007</v>
      </c>
      <c r="AK756" s="88"/>
      <c r="AL756" s="191">
        <f t="shared" si="416"/>
        <v>29.659999999999854</v>
      </c>
      <c r="AM756" s="191" t="str">
        <f t="shared" si="417"/>
        <v/>
      </c>
      <c r="AN756" s="88"/>
      <c r="AO756" s="191"/>
      <c r="AP756" s="191">
        <f t="shared" si="401"/>
        <v>24242.490000000227</v>
      </c>
      <c r="AQ756" s="191">
        <f t="shared" si="424"/>
        <v>136.95510073040128</v>
      </c>
      <c r="AR756" s="191">
        <f t="shared" si="425"/>
        <v>-40.919953092740798</v>
      </c>
      <c r="AS756" s="250">
        <f t="shared" si="428"/>
        <v>0</v>
      </c>
      <c r="AT756" s="250">
        <f t="shared" si="429"/>
        <v>0</v>
      </c>
      <c r="AU756" s="250">
        <f t="shared" si="430"/>
        <v>1</v>
      </c>
      <c r="AV756" s="250">
        <f t="shared" si="431"/>
        <v>0</v>
      </c>
      <c r="AW756" s="250">
        <f t="shared" si="432"/>
        <v>0</v>
      </c>
      <c r="AX756" s="250">
        <f t="shared" si="433"/>
        <v>0</v>
      </c>
      <c r="AY756" s="89"/>
      <c r="AZ756" s="111"/>
      <c r="BA756" s="111"/>
      <c r="BB756" s="111"/>
      <c r="BC756" s="111"/>
      <c r="BD756" s="111"/>
      <c r="BE756" s="111"/>
      <c r="BF756" s="111"/>
      <c r="BG756" s="111"/>
      <c r="BH756" s="89"/>
      <c r="BI756" s="89"/>
      <c r="BJ756" s="89"/>
      <c r="BK756" s="89"/>
      <c r="BL756" s="89"/>
    </row>
    <row r="757" spans="1:64" x14ac:dyDescent="0.25">
      <c r="A757" s="86">
        <f t="shared" si="402"/>
        <v>756</v>
      </c>
      <c r="B757" s="113">
        <v>4.2339885831274016E-3</v>
      </c>
      <c r="C757" s="88"/>
      <c r="D757" s="88"/>
      <c r="E757" s="194">
        <f t="shared" si="405"/>
        <v>-5.3208474082726883E-3</v>
      </c>
      <c r="F757" s="89">
        <f t="shared" si="418"/>
        <v>-1.3751811683992714E-3</v>
      </c>
      <c r="G757" s="113">
        <v>0.11343747889056266</v>
      </c>
      <c r="H757" s="88"/>
      <c r="I757" s="84">
        <f t="shared" si="406"/>
        <v>18351.135132766154</v>
      </c>
      <c r="J757" s="84">
        <f t="shared" si="407"/>
        <v>18440.072659677728</v>
      </c>
      <c r="K757" s="84">
        <f t="shared" si="408"/>
        <v>18529.010186589298</v>
      </c>
      <c r="L757" s="84">
        <f t="shared" si="409"/>
        <v>18617.947713500871</v>
      </c>
      <c r="M757" s="108">
        <f>IF(T757&lt;&gt;0,(((G757+1)*('Data Raw'!$N$1007-'Data Raw'!$N$1008)/2+'Data Raw'!$N$1008)*'Data Raw'!$M$1010+'Data Raw'!$M$1009)*AE757+AE757)</f>
        <v>18706.885240412441</v>
      </c>
      <c r="N757" s="84">
        <f t="shared" si="410"/>
        <v>18795.822767324011</v>
      </c>
      <c r="O757" s="84">
        <f t="shared" si="411"/>
        <v>18884.760294235584</v>
      </c>
      <c r="P757" s="84">
        <f t="shared" si="412"/>
        <v>18973.697821147154</v>
      </c>
      <c r="Q757" s="84">
        <f t="shared" si="413"/>
        <v>19062.635348058728</v>
      </c>
      <c r="R757" s="166" t="str">
        <f t="shared" si="419"/>
        <v/>
      </c>
      <c r="S757" s="109">
        <f>'Data Raw'!E799</f>
        <v>18532.41</v>
      </c>
      <c r="T757" s="109">
        <f>'Data Raw'!G799</f>
        <v>18608.939999999999</v>
      </c>
      <c r="U757" s="109">
        <f>'Data Raw'!D799</f>
        <v>18867.91</v>
      </c>
      <c r="V757" s="166">
        <f t="shared" si="420"/>
        <v>1</v>
      </c>
      <c r="W757" s="89">
        <f t="shared" si="403"/>
        <v>97.945240412442217</v>
      </c>
      <c r="X757" s="89">
        <f t="shared" si="404"/>
        <v>9593.2701194511046</v>
      </c>
      <c r="Y757" s="89">
        <f t="shared" si="421"/>
        <v>168.79001271866315</v>
      </c>
      <c r="Z757" s="109">
        <f t="shared" si="414"/>
        <v>335.5</v>
      </c>
      <c r="AA757" s="89">
        <f t="shared" si="422"/>
        <v>270.18627748610947</v>
      </c>
      <c r="AB757" s="89">
        <f t="shared" si="423"/>
        <v>18521.874441492939</v>
      </c>
      <c r="AC757" s="89">
        <f t="shared" si="426"/>
        <v>18962.685558507059</v>
      </c>
      <c r="AD757" s="89">
        <f t="shared" si="427"/>
        <v>1</v>
      </c>
      <c r="AE757" s="89">
        <f>'Data Raw'!C799</f>
        <v>18742.28</v>
      </c>
      <c r="AF757" s="89"/>
      <c r="AG757" s="89">
        <f t="shared" si="398"/>
        <v>-133.34000000000015</v>
      </c>
      <c r="AH757" s="89">
        <f t="shared" si="399"/>
        <v>-35.394759587557928</v>
      </c>
      <c r="AI757" s="109">
        <f t="shared" si="400"/>
        <v>-1</v>
      </c>
      <c r="AJ757" s="109">
        <f t="shared" si="415"/>
        <v>44.46876345578552</v>
      </c>
      <c r="AK757" s="88"/>
      <c r="AL757" s="191">
        <f t="shared" si="416"/>
        <v>155.70000000000073</v>
      </c>
      <c r="AM757" s="191" t="str">
        <f t="shared" si="417"/>
        <v/>
      </c>
      <c r="AN757" s="88"/>
      <c r="AO757" s="191"/>
      <c r="AP757" s="191">
        <f t="shared" si="401"/>
        <v>17779.55560000004</v>
      </c>
      <c r="AQ757" s="191">
        <f t="shared" si="424"/>
        <v>136.55342287146783</v>
      </c>
      <c r="AR757" s="191">
        <f t="shared" si="425"/>
        <v>-32.236589847195319</v>
      </c>
      <c r="AS757" s="250">
        <f t="shared" si="428"/>
        <v>0</v>
      </c>
      <c r="AT757" s="250">
        <f t="shared" si="429"/>
        <v>0</v>
      </c>
      <c r="AU757" s="250">
        <f t="shared" si="430"/>
        <v>1</v>
      </c>
      <c r="AV757" s="250">
        <f t="shared" si="431"/>
        <v>0</v>
      </c>
      <c r="AW757" s="250">
        <f t="shared" si="432"/>
        <v>0</v>
      </c>
      <c r="AX757" s="250">
        <f t="shared" si="433"/>
        <v>0</v>
      </c>
      <c r="AY757" s="89"/>
      <c r="AZ757" s="111"/>
      <c r="BA757" s="111"/>
      <c r="BB757" s="111"/>
      <c r="BC757" s="111"/>
      <c r="BD757" s="111"/>
      <c r="BE757" s="111"/>
      <c r="BF757" s="111"/>
      <c r="BG757" s="111"/>
      <c r="BH757" s="89"/>
      <c r="BI757" s="89"/>
      <c r="BJ757" s="89"/>
      <c r="BK757" s="89"/>
      <c r="BL757" s="89"/>
    </row>
    <row r="758" spans="1:64" x14ac:dyDescent="0.25">
      <c r="A758" s="86">
        <f t="shared" si="402"/>
        <v>757</v>
      </c>
      <c r="B758" s="113">
        <v>3.4270131198921333E-2</v>
      </c>
      <c r="C758" s="88"/>
      <c r="D758" s="88"/>
      <c r="E758" s="194">
        <f t="shared" si="405"/>
        <v>3.0036142615793932E-2</v>
      </c>
      <c r="F758" s="89">
        <f t="shared" si="418"/>
        <v>3.1121508007711861E-3</v>
      </c>
      <c r="G758" s="113">
        <v>9.9945331509952148E-2</v>
      </c>
      <c r="H758" s="88"/>
      <c r="I758" s="84">
        <f t="shared" si="406"/>
        <v>18213.141144161145</v>
      </c>
      <c r="J758" s="84">
        <f t="shared" si="407"/>
        <v>18297.536150520475</v>
      </c>
      <c r="K758" s="84">
        <f t="shared" si="408"/>
        <v>18381.931156879808</v>
      </c>
      <c r="L758" s="84">
        <f t="shared" si="409"/>
        <v>18466.326163239137</v>
      </c>
      <c r="M758" s="108">
        <f>IF(T758&lt;&gt;0,(((G758+1)*('Data Raw'!$N$1007-'Data Raw'!$N$1008)/2+'Data Raw'!$N$1008)*'Data Raw'!$M$1010+'Data Raw'!$M$1009)*AE758+AE758)</f>
        <v>18550.72116959847</v>
      </c>
      <c r="N758" s="84">
        <f t="shared" si="410"/>
        <v>18635.116175957803</v>
      </c>
      <c r="O758" s="84">
        <f t="shared" si="411"/>
        <v>18719.511182317132</v>
      </c>
      <c r="P758" s="84">
        <f t="shared" si="412"/>
        <v>18803.906188676465</v>
      </c>
      <c r="Q758" s="84">
        <f t="shared" si="413"/>
        <v>18888.301195035794</v>
      </c>
      <c r="R758" s="166" t="str">
        <f t="shared" si="419"/>
        <v/>
      </c>
      <c r="S758" s="109">
        <f>'Data Raw'!E800</f>
        <v>18504.53</v>
      </c>
      <c r="T758" s="109">
        <f>'Data Raw'!G800</f>
        <v>18827.349999999999</v>
      </c>
      <c r="U758" s="109">
        <f>'Data Raw'!D800</f>
        <v>18871.13</v>
      </c>
      <c r="V758" s="166" t="str">
        <f t="shared" si="420"/>
        <v/>
      </c>
      <c r="W758" s="89">
        <f t="shared" si="403"/>
        <v>-276.62883040152883</v>
      </c>
      <c r="X758" s="89">
        <f t="shared" si="404"/>
        <v>76523.509809317795</v>
      </c>
      <c r="Y758" s="89">
        <f t="shared" si="421"/>
        <v>188.02124506506348</v>
      </c>
      <c r="Z758" s="109">
        <f t="shared" si="414"/>
        <v>366.60000000000218</v>
      </c>
      <c r="AA758" s="89">
        <f t="shared" si="422"/>
        <v>283.95966641666558</v>
      </c>
      <c r="AB758" s="89">
        <f t="shared" si="423"/>
        <v>18376.361664136806</v>
      </c>
      <c r="AC758" s="89">
        <f t="shared" si="426"/>
        <v>18835.678335863195</v>
      </c>
      <c r="AD758" s="89">
        <f t="shared" si="427"/>
        <v>1</v>
      </c>
      <c r="AE758" s="89">
        <f>'Data Raw'!C800</f>
        <v>18606.02</v>
      </c>
      <c r="AF758" s="89"/>
      <c r="AG758" s="89">
        <f t="shared" si="398"/>
        <v>221.32999999999811</v>
      </c>
      <c r="AH758" s="89">
        <f t="shared" si="399"/>
        <v>-55.298830401530722</v>
      </c>
      <c r="AI758" s="109">
        <f t="shared" si="400"/>
        <v>-1</v>
      </c>
      <c r="AJ758" s="109">
        <f t="shared" si="415"/>
        <v>42.197503179665787</v>
      </c>
      <c r="AK758" s="88"/>
      <c r="AL758" s="191" t="str">
        <f t="shared" si="416"/>
        <v/>
      </c>
      <c r="AM758" s="191">
        <f t="shared" si="417"/>
        <v>-221.32999999999811</v>
      </c>
      <c r="AN758" s="88"/>
      <c r="AO758" s="191"/>
      <c r="AP758" s="191">
        <f t="shared" si="401"/>
        <v>48986.968899999163</v>
      </c>
      <c r="AQ758" s="191">
        <f t="shared" si="424"/>
        <v>145.97304255241565</v>
      </c>
      <c r="AR758" s="191">
        <f t="shared" si="425"/>
        <v>-42.048202512647833</v>
      </c>
      <c r="AS758" s="250">
        <f t="shared" si="428"/>
        <v>0</v>
      </c>
      <c r="AT758" s="250">
        <f t="shared" si="429"/>
        <v>0</v>
      </c>
      <c r="AU758" s="250">
        <f t="shared" si="430"/>
        <v>0</v>
      </c>
      <c r="AV758" s="250">
        <f t="shared" si="431"/>
        <v>0</v>
      </c>
      <c r="AW758" s="250">
        <f t="shared" si="432"/>
        <v>0</v>
      </c>
      <c r="AX758" s="250">
        <f t="shared" si="433"/>
        <v>1</v>
      </c>
      <c r="AY758" s="89"/>
      <c r="AZ758" s="111"/>
      <c r="BA758" s="111"/>
      <c r="BB758" s="111"/>
      <c r="BC758" s="111"/>
      <c r="BD758" s="111"/>
      <c r="BE758" s="111"/>
      <c r="BF758" s="111"/>
      <c r="BG758" s="111"/>
      <c r="BH758" s="89"/>
      <c r="BI758" s="89"/>
      <c r="BJ758" s="89"/>
      <c r="BK758" s="89"/>
      <c r="BL758" s="89"/>
    </row>
    <row r="759" spans="1:64" x14ac:dyDescent="0.25">
      <c r="A759" s="86">
        <f t="shared" si="402"/>
        <v>758</v>
      </c>
      <c r="B759" s="113">
        <v>1.9990891759735201E-5</v>
      </c>
      <c r="C759" s="88"/>
      <c r="D759" s="88"/>
      <c r="E759" s="194">
        <f t="shared" si="405"/>
        <v>-3.42501403071616E-2</v>
      </c>
      <c r="F759" s="89">
        <f t="shared" si="418"/>
        <v>-2.2253193575049266E-3</v>
      </c>
      <c r="G759" s="113">
        <v>0.13721250878484403</v>
      </c>
      <c r="H759" s="88"/>
      <c r="I759" s="84">
        <f t="shared" si="406"/>
        <v>18438.361604964495</v>
      </c>
      <c r="J759" s="84">
        <f t="shared" si="407"/>
        <v>18532.372227497031</v>
      </c>
      <c r="K759" s="84">
        <f t="shared" si="408"/>
        <v>18626.38285002956</v>
      </c>
      <c r="L759" s="84">
        <f t="shared" si="409"/>
        <v>18720.393472562093</v>
      </c>
      <c r="M759" s="108">
        <f>IF(T759&lt;&gt;0,(((G759+1)*('Data Raw'!$N$1007-'Data Raw'!$N$1008)/2+'Data Raw'!$N$1008)*'Data Raw'!$M$1010+'Data Raw'!$M$1009)*AE759+AE759)</f>
        <v>18814.404095094626</v>
      </c>
      <c r="N759" s="84">
        <f t="shared" si="410"/>
        <v>18908.414717627158</v>
      </c>
      <c r="O759" s="84">
        <f t="shared" si="411"/>
        <v>19002.425340159691</v>
      </c>
      <c r="P759" s="84">
        <f t="shared" si="412"/>
        <v>19096.43596269222</v>
      </c>
      <c r="Q759" s="84">
        <f t="shared" si="413"/>
        <v>19190.446585224756</v>
      </c>
      <c r="R759" s="166" t="str">
        <f t="shared" si="419"/>
        <v/>
      </c>
      <c r="S759" s="109">
        <f>'Data Raw'!E801</f>
        <v>18776.099999999999</v>
      </c>
      <c r="T759" s="109">
        <f>'Data Raw'!G801</f>
        <v>18821.16</v>
      </c>
      <c r="U759" s="109">
        <f>'Data Raw'!D801</f>
        <v>19000.52</v>
      </c>
      <c r="V759" s="166">
        <f t="shared" si="420"/>
        <v>1</v>
      </c>
      <c r="W759" s="89">
        <f t="shared" si="403"/>
        <v>-6.7559049053743365</v>
      </c>
      <c r="X759" s="89">
        <f t="shared" si="404"/>
        <v>45.642251090461023</v>
      </c>
      <c r="Y759" s="89">
        <f t="shared" si="421"/>
        <v>174.09257546571118</v>
      </c>
      <c r="Z759" s="109">
        <f t="shared" si="414"/>
        <v>224.42000000000189</v>
      </c>
      <c r="AA759" s="89">
        <f t="shared" si="422"/>
        <v>275.45399978571368</v>
      </c>
      <c r="AB759" s="89">
        <f t="shared" si="423"/>
        <v>18572.644283545833</v>
      </c>
      <c r="AC759" s="89">
        <f t="shared" si="426"/>
        <v>19055.375716454164</v>
      </c>
      <c r="AD759" s="89">
        <f t="shared" si="427"/>
        <v>1</v>
      </c>
      <c r="AE759" s="89">
        <f>'Data Raw'!C801</f>
        <v>18814.009999999998</v>
      </c>
      <c r="AF759" s="89"/>
      <c r="AG759" s="89">
        <f t="shared" si="398"/>
        <v>7.1500000000014552</v>
      </c>
      <c r="AH759" s="89">
        <f t="shared" si="399"/>
        <v>0.39409509462711867</v>
      </c>
      <c r="AI759" s="109">
        <f t="shared" si="400"/>
        <v>1</v>
      </c>
      <c r="AJ759" s="109">
        <f t="shared" si="415"/>
        <v>47.005311266265871</v>
      </c>
      <c r="AK759" s="88"/>
      <c r="AL759" s="191">
        <f t="shared" si="416"/>
        <v>221.32999999999811</v>
      </c>
      <c r="AM759" s="191" t="str">
        <f t="shared" si="417"/>
        <v/>
      </c>
      <c r="AN759" s="88"/>
      <c r="AO759" s="191"/>
      <c r="AP759" s="191">
        <f t="shared" si="401"/>
        <v>51.122500000020807</v>
      </c>
      <c r="AQ759" s="191">
        <f t="shared" si="424"/>
        <v>130.54826004659185</v>
      </c>
      <c r="AR759" s="191">
        <f t="shared" si="425"/>
        <v>-43.544315419119329</v>
      </c>
      <c r="AS759" s="250">
        <f t="shared" si="428"/>
        <v>0</v>
      </c>
      <c r="AT759" s="250">
        <f t="shared" si="429"/>
        <v>0</v>
      </c>
      <c r="AU759" s="250">
        <f t="shared" si="430"/>
        <v>0</v>
      </c>
      <c r="AV759" s="250">
        <f t="shared" si="431"/>
        <v>1</v>
      </c>
      <c r="AW759" s="250">
        <f t="shared" si="432"/>
        <v>0</v>
      </c>
      <c r="AX759" s="250">
        <f t="shared" si="433"/>
        <v>0</v>
      </c>
      <c r="AY759" s="89"/>
      <c r="AZ759" s="111"/>
      <c r="BA759" s="111"/>
      <c r="BB759" s="111"/>
      <c r="BC759" s="111"/>
      <c r="BD759" s="111"/>
      <c r="BE759" s="111"/>
      <c r="BF759" s="111"/>
      <c r="BG759" s="111"/>
      <c r="BH759" s="89"/>
      <c r="BI759" s="89"/>
      <c r="BJ759" s="89"/>
      <c r="BK759" s="89"/>
      <c r="BL759" s="89"/>
    </row>
    <row r="760" spans="1:64" x14ac:dyDescent="0.25">
      <c r="A760" s="86">
        <f t="shared" si="402"/>
        <v>759</v>
      </c>
      <c r="B760" s="113">
        <v>1.5131371961765543E-2</v>
      </c>
      <c r="C760" s="88"/>
      <c r="D760" s="88"/>
      <c r="E760" s="194">
        <f t="shared" si="405"/>
        <v>1.5111381070005809E-2</v>
      </c>
      <c r="F760" s="89">
        <f t="shared" si="418"/>
        <v>2.5135213213946413E-4</v>
      </c>
      <c r="G760" s="113">
        <v>0.1382472458801739</v>
      </c>
      <c r="H760" s="88"/>
      <c r="I760" s="84">
        <f t="shared" si="406"/>
        <v>18313.166356545731</v>
      </c>
      <c r="J760" s="84">
        <f t="shared" si="407"/>
        <v>18400.212644278585</v>
      </c>
      <c r="K760" s="84">
        <f t="shared" si="408"/>
        <v>18487.258932011442</v>
      </c>
      <c r="L760" s="84">
        <f t="shared" si="409"/>
        <v>18574.305219744296</v>
      </c>
      <c r="M760" s="108">
        <f>IF(T760&lt;&gt;0,(((G760+1)*('Data Raw'!$N$1007-'Data Raw'!$N$1008)/2+'Data Raw'!$N$1008)*'Data Raw'!$M$1010+'Data Raw'!$M$1009)*AE760+AE760)</f>
        <v>18661.351507477153</v>
      </c>
      <c r="N760" s="84">
        <f t="shared" si="410"/>
        <v>18748.39779521001</v>
      </c>
      <c r="O760" s="84">
        <f t="shared" si="411"/>
        <v>18835.444082942864</v>
      </c>
      <c r="P760" s="84">
        <f t="shared" si="412"/>
        <v>18922.490370675721</v>
      </c>
      <c r="Q760" s="84">
        <f t="shared" si="413"/>
        <v>19009.536658408575</v>
      </c>
      <c r="R760" s="166" t="str">
        <f t="shared" si="419"/>
        <v/>
      </c>
      <c r="S760" s="109">
        <f>'Data Raw'!E802</f>
        <v>18425.09</v>
      </c>
      <c r="T760" s="109">
        <f>'Data Raw'!G802</f>
        <v>18477.009999999998</v>
      </c>
      <c r="U760" s="109">
        <f>'Data Raw'!D802</f>
        <v>18694.55</v>
      </c>
      <c r="V760" s="166" t="str">
        <f t="shared" si="420"/>
        <v/>
      </c>
      <c r="W760" s="89">
        <f t="shared" si="403"/>
        <v>184.34150747715466</v>
      </c>
      <c r="X760" s="89">
        <f t="shared" si="404"/>
        <v>33981.791378949871</v>
      </c>
      <c r="Y760" s="89">
        <f t="shared" si="421"/>
        <v>175.59333715502009</v>
      </c>
      <c r="Z760" s="109">
        <f t="shared" si="414"/>
        <v>269.45999999999913</v>
      </c>
      <c r="AA760" s="89">
        <f t="shared" si="422"/>
        <v>274.59771410204013</v>
      </c>
      <c r="AB760" s="89">
        <f t="shared" si="423"/>
        <v>18425.274100182141</v>
      </c>
      <c r="AC760" s="89">
        <f t="shared" si="426"/>
        <v>18893.545899817858</v>
      </c>
      <c r="AD760" s="89">
        <f t="shared" si="427"/>
        <v>1</v>
      </c>
      <c r="AE760" s="89">
        <f>'Data Raw'!C802</f>
        <v>18659.41</v>
      </c>
      <c r="AF760" s="89"/>
      <c r="AG760" s="89">
        <f t="shared" si="398"/>
        <v>-182.40000000000146</v>
      </c>
      <c r="AH760" s="89">
        <f t="shared" si="399"/>
        <v>1.941507477153209</v>
      </c>
      <c r="AI760" s="109">
        <f t="shared" si="400"/>
        <v>1</v>
      </c>
      <c r="AJ760" s="109">
        <f t="shared" si="415"/>
        <v>43.523143866427795</v>
      </c>
      <c r="AK760" s="88"/>
      <c r="AL760" s="191" t="str">
        <f t="shared" si="416"/>
        <v/>
      </c>
      <c r="AM760" s="191">
        <f t="shared" si="417"/>
        <v>-182.40000000000146</v>
      </c>
      <c r="AN760" s="88"/>
      <c r="AO760" s="191"/>
      <c r="AP760" s="191">
        <f t="shared" si="401"/>
        <v>33269.760000000533</v>
      </c>
      <c r="AQ760" s="191">
        <f t="shared" si="424"/>
        <v>136.3095644858596</v>
      </c>
      <c r="AR760" s="191">
        <f t="shared" si="425"/>
        <v>-39.283772669160498</v>
      </c>
      <c r="AS760" s="250">
        <f t="shared" si="428"/>
        <v>0</v>
      </c>
      <c r="AT760" s="250">
        <f t="shared" si="429"/>
        <v>1</v>
      </c>
      <c r="AU760" s="250">
        <f t="shared" si="430"/>
        <v>0</v>
      </c>
      <c r="AV760" s="250">
        <f t="shared" si="431"/>
        <v>0</v>
      </c>
      <c r="AW760" s="250">
        <f t="shared" si="432"/>
        <v>0</v>
      </c>
      <c r="AX760" s="250">
        <f t="shared" si="433"/>
        <v>0</v>
      </c>
      <c r="AY760" s="89"/>
      <c r="AZ760" s="111"/>
      <c r="BA760" s="111"/>
      <c r="BB760" s="111"/>
      <c r="BC760" s="111"/>
      <c r="BD760" s="111"/>
      <c r="BE760" s="111"/>
      <c r="BF760" s="111"/>
      <c r="BG760" s="111"/>
      <c r="BH760" s="89"/>
      <c r="BI760" s="89"/>
      <c r="BJ760" s="89"/>
      <c r="BK760" s="89"/>
      <c r="BL760" s="89"/>
    </row>
    <row r="761" spans="1:64" x14ac:dyDescent="0.25">
      <c r="A761" s="86">
        <f t="shared" si="402"/>
        <v>760</v>
      </c>
      <c r="B761" s="113">
        <v>1.1497423809255601E-2</v>
      </c>
      <c r="C761" s="88"/>
      <c r="D761" s="88"/>
      <c r="E761" s="194">
        <f t="shared" si="405"/>
        <v>-3.6339481525099419E-3</v>
      </c>
      <c r="F761" s="89">
        <f t="shared" si="418"/>
        <v>-3.036907656675939E-4</v>
      </c>
      <c r="G761" s="113">
        <v>0.11334449067138798</v>
      </c>
      <c r="H761" s="88"/>
      <c r="I761" s="84">
        <f t="shared" si="406"/>
        <v>18037.662460876862</v>
      </c>
      <c r="J761" s="84">
        <f t="shared" si="407"/>
        <v>18125.459129454372</v>
      </c>
      <c r="K761" s="84">
        <f t="shared" si="408"/>
        <v>18213.255798031882</v>
      </c>
      <c r="L761" s="84">
        <f t="shared" si="409"/>
        <v>18301.052466609392</v>
      </c>
      <c r="M761" s="108">
        <f>IF(T761&lt;&gt;0,(((G761+1)*('Data Raw'!$N$1007-'Data Raw'!$N$1008)/2+'Data Raw'!$N$1008)*'Data Raw'!$M$1010+'Data Raw'!$M$1009)*AE761+AE761)</f>
        <v>18388.849135186902</v>
      </c>
      <c r="N761" s="84">
        <f t="shared" si="410"/>
        <v>18476.645803764412</v>
      </c>
      <c r="O761" s="84">
        <f t="shared" si="411"/>
        <v>18564.442472341922</v>
      </c>
      <c r="P761" s="84">
        <f t="shared" si="412"/>
        <v>18652.239140919432</v>
      </c>
      <c r="Q761" s="84">
        <f t="shared" si="413"/>
        <v>18740.035809496942</v>
      </c>
      <c r="R761" s="166" t="str">
        <f t="shared" si="419"/>
        <v/>
      </c>
      <c r="S761" s="109">
        <f>'Data Raw'!E803</f>
        <v>18163.21</v>
      </c>
      <c r="T761" s="109">
        <f>'Data Raw'!G803</f>
        <v>18230.189999999999</v>
      </c>
      <c r="U761" s="109">
        <f>'Data Raw'!D803</f>
        <v>18537.919999999998</v>
      </c>
      <c r="V761" s="166">
        <f t="shared" si="420"/>
        <v>1</v>
      </c>
      <c r="W761" s="89">
        <f t="shared" si="403"/>
        <v>158.65913518690286</v>
      </c>
      <c r="X761" s="89">
        <f t="shared" si="404"/>
        <v>25172.721178255917</v>
      </c>
      <c r="Y761" s="89">
        <f t="shared" si="421"/>
        <v>173.27552027981139</v>
      </c>
      <c r="Z761" s="109">
        <f t="shared" si="414"/>
        <v>374.70999999999913</v>
      </c>
      <c r="AA761" s="89">
        <f t="shared" si="422"/>
        <v>288.89946923031994</v>
      </c>
      <c r="AB761" s="89">
        <f t="shared" si="423"/>
        <v>18190.371943013266</v>
      </c>
      <c r="AC761" s="89">
        <f t="shared" si="426"/>
        <v>18657.188056986732</v>
      </c>
      <c r="AD761" s="89">
        <f t="shared" si="427"/>
        <v>1</v>
      </c>
      <c r="AE761" s="89">
        <f>'Data Raw'!C803</f>
        <v>18423.78</v>
      </c>
      <c r="AF761" s="89"/>
      <c r="AG761" s="89">
        <f t="shared" si="398"/>
        <v>-193.59000000000015</v>
      </c>
      <c r="AH761" s="89">
        <f t="shared" si="399"/>
        <v>-34.930864813097287</v>
      </c>
      <c r="AI761" s="109">
        <f t="shared" si="400"/>
        <v>-1</v>
      </c>
      <c r="AJ761" s="109">
        <f t="shared" si="415"/>
        <v>43.898334288755024</v>
      </c>
      <c r="AK761" s="88"/>
      <c r="AL761" s="191">
        <f t="shared" si="416"/>
        <v>182.40000000000146</v>
      </c>
      <c r="AM761" s="191" t="str">
        <f t="shared" si="417"/>
        <v/>
      </c>
      <c r="AN761" s="88"/>
      <c r="AO761" s="191"/>
      <c r="AP761" s="191">
        <f t="shared" si="401"/>
        <v>37477.088100000059</v>
      </c>
      <c r="AQ761" s="191">
        <f t="shared" si="424"/>
        <v>142.67405732076409</v>
      </c>
      <c r="AR761" s="191">
        <f t="shared" si="425"/>
        <v>-30.601462959047296</v>
      </c>
      <c r="AS761" s="250">
        <f t="shared" si="428"/>
        <v>0</v>
      </c>
      <c r="AT761" s="250">
        <f t="shared" si="429"/>
        <v>0</v>
      </c>
      <c r="AU761" s="250">
        <f t="shared" si="430"/>
        <v>1</v>
      </c>
      <c r="AV761" s="250">
        <f t="shared" si="431"/>
        <v>0</v>
      </c>
      <c r="AW761" s="250">
        <f t="shared" si="432"/>
        <v>0</v>
      </c>
      <c r="AX761" s="250">
        <f t="shared" si="433"/>
        <v>0</v>
      </c>
      <c r="AY761" s="89"/>
      <c r="AZ761" s="111"/>
      <c r="BA761" s="111"/>
      <c r="BB761" s="111"/>
      <c r="BC761" s="111"/>
      <c r="BD761" s="111"/>
      <c r="BE761" s="111"/>
      <c r="BF761" s="111"/>
      <c r="BG761" s="111"/>
      <c r="BH761" s="89"/>
      <c r="BI761" s="89"/>
      <c r="BJ761" s="89"/>
      <c r="BK761" s="89"/>
      <c r="BL761" s="89"/>
    </row>
    <row r="762" spans="1:64" x14ac:dyDescent="0.25">
      <c r="A762" s="86">
        <f t="shared" si="402"/>
        <v>761</v>
      </c>
      <c r="B762" s="113">
        <v>3.166241556959723E-2</v>
      </c>
      <c r="C762" s="88"/>
      <c r="D762" s="88"/>
      <c r="E762" s="194">
        <f t="shared" si="405"/>
        <v>2.016499176034163E-2</v>
      </c>
      <c r="F762" s="89">
        <f t="shared" si="418"/>
        <v>2.6204067380480095E-3</v>
      </c>
      <c r="G762" s="113">
        <v>9.1690018297281795E-2</v>
      </c>
      <c r="H762" s="88"/>
      <c r="I762" s="84">
        <f t="shared" si="406"/>
        <v>17996.14809868289</v>
      </c>
      <c r="J762" s="84">
        <f t="shared" si="407"/>
        <v>18082.785858822794</v>
      </c>
      <c r="K762" s="84">
        <f t="shared" si="408"/>
        <v>18169.423618962701</v>
      </c>
      <c r="L762" s="84">
        <f t="shared" si="409"/>
        <v>18256.061379102604</v>
      </c>
      <c r="M762" s="108">
        <f>IF(T762&lt;&gt;0,(((G762+1)*('Data Raw'!$N$1007-'Data Raw'!$N$1008)/2+'Data Raw'!$N$1008)*'Data Raw'!$M$1010+'Data Raw'!$M$1009)*AE762+AE762)</f>
        <v>18342.699139242512</v>
      </c>
      <c r="N762" s="84">
        <f t="shared" si="410"/>
        <v>18429.336899382419</v>
      </c>
      <c r="O762" s="84">
        <f t="shared" si="411"/>
        <v>18515.974659522322</v>
      </c>
      <c r="P762" s="84">
        <f t="shared" si="412"/>
        <v>18602.61241966223</v>
      </c>
      <c r="Q762" s="84">
        <f t="shared" si="413"/>
        <v>18689.250179802133</v>
      </c>
      <c r="R762" s="166" t="str">
        <f t="shared" si="419"/>
        <v/>
      </c>
      <c r="S762" s="109">
        <f>'Data Raw'!E804</f>
        <v>18077.39</v>
      </c>
      <c r="T762" s="109">
        <f>'Data Raw'!G804</f>
        <v>18079.61</v>
      </c>
      <c r="U762" s="109">
        <f>'Data Raw'!D804</f>
        <v>18551.18</v>
      </c>
      <c r="V762" s="166">
        <f t="shared" si="420"/>
        <v>1</v>
      </c>
      <c r="W762" s="89">
        <f t="shared" si="403"/>
        <v>263.08913924251101</v>
      </c>
      <c r="X762" s="89">
        <f t="shared" si="404"/>
        <v>69215.895187365342</v>
      </c>
      <c r="Y762" s="89">
        <f t="shared" si="421"/>
        <v>188.74106630014168</v>
      </c>
      <c r="Z762" s="109">
        <f t="shared" si="414"/>
        <v>473.79000000000087</v>
      </c>
      <c r="AA762" s="89">
        <f t="shared" si="422"/>
        <v>315.31240219741721</v>
      </c>
      <c r="AB762" s="89">
        <f t="shared" si="423"/>
        <v>18164.055451154229</v>
      </c>
      <c r="AC762" s="89">
        <f t="shared" si="426"/>
        <v>18655.184548845769</v>
      </c>
      <c r="AD762" s="89" t="str">
        <f t="shared" si="427"/>
        <v/>
      </c>
      <c r="AE762" s="89">
        <f>'Data Raw'!C804</f>
        <v>18409.62</v>
      </c>
      <c r="AF762" s="89"/>
      <c r="AG762" s="89">
        <f t="shared" si="398"/>
        <v>-330.0099999999984</v>
      </c>
      <c r="AH762" s="89">
        <f t="shared" si="399"/>
        <v>-66.920860757487389</v>
      </c>
      <c r="AI762" s="109">
        <f t="shared" si="400"/>
        <v>-1</v>
      </c>
      <c r="AJ762" s="109">
        <f t="shared" si="415"/>
        <v>43.318880069952847</v>
      </c>
      <c r="AK762" s="88"/>
      <c r="AL762" s="191">
        <f t="shared" si="416"/>
        <v>193.59000000000015</v>
      </c>
      <c r="AM762" s="191" t="str">
        <f t="shared" si="417"/>
        <v/>
      </c>
      <c r="AN762" s="88"/>
      <c r="AO762" s="191"/>
      <c r="AP762" s="191">
        <f t="shared" si="401"/>
        <v>108906.60009999895</v>
      </c>
      <c r="AQ762" s="191">
        <f t="shared" si="424"/>
        <v>163.48916206290124</v>
      </c>
      <c r="AR762" s="191">
        <f t="shared" si="425"/>
        <v>-25.251904237240439</v>
      </c>
      <c r="AS762" s="250">
        <f t="shared" si="428"/>
        <v>1</v>
      </c>
      <c r="AT762" s="250">
        <f t="shared" si="429"/>
        <v>0</v>
      </c>
      <c r="AU762" s="250">
        <f t="shared" si="430"/>
        <v>0</v>
      </c>
      <c r="AV762" s="250">
        <f t="shared" si="431"/>
        <v>0</v>
      </c>
      <c r="AW762" s="250">
        <f t="shared" si="432"/>
        <v>0</v>
      </c>
      <c r="AX762" s="250">
        <f t="shared" si="433"/>
        <v>0</v>
      </c>
      <c r="AY762" s="89"/>
      <c r="AZ762" s="111"/>
      <c r="BA762" s="111"/>
      <c r="BB762" s="111"/>
      <c r="BC762" s="111"/>
      <c r="BD762" s="111"/>
      <c r="BE762" s="111"/>
      <c r="BF762" s="111"/>
      <c r="BG762" s="111"/>
      <c r="BH762" s="89"/>
      <c r="BI762" s="89"/>
      <c r="BJ762" s="89"/>
      <c r="BK762" s="89"/>
      <c r="BL762" s="89"/>
    </row>
    <row r="763" spans="1:64" x14ac:dyDescent="0.25">
      <c r="A763" s="86">
        <f t="shared" si="402"/>
        <v>762</v>
      </c>
      <c r="B763" s="113">
        <v>2.6373671839680229E-2</v>
      </c>
      <c r="C763" s="88"/>
      <c r="D763" s="88"/>
      <c r="E763" s="194">
        <f t="shared" si="405"/>
        <v>-5.2887437299170004E-3</v>
      </c>
      <c r="F763" s="89">
        <f t="shared" si="418"/>
        <v>1.4905280997672937E-3</v>
      </c>
      <c r="G763" s="113">
        <v>5.5918978697004476E-2</v>
      </c>
      <c r="H763" s="88"/>
      <c r="I763" s="84">
        <f t="shared" si="406"/>
        <v>17787.088755740941</v>
      </c>
      <c r="J763" s="84">
        <f t="shared" si="407"/>
        <v>17881.459288891012</v>
      </c>
      <c r="K763" s="84">
        <f t="shared" si="408"/>
        <v>17975.829822041083</v>
      </c>
      <c r="L763" s="84">
        <f t="shared" si="409"/>
        <v>18070.200355191155</v>
      </c>
      <c r="M763" s="108">
        <f>IF(T763&lt;&gt;0,(((G763+1)*('Data Raw'!$N$1007-'Data Raw'!$N$1008)/2+'Data Raw'!$N$1008)*'Data Raw'!$M$1010+'Data Raw'!$M$1009)*AE763+AE763)</f>
        <v>18164.570888341226</v>
      </c>
      <c r="N763" s="84">
        <f t="shared" si="410"/>
        <v>18258.941421491298</v>
      </c>
      <c r="O763" s="84">
        <f t="shared" si="411"/>
        <v>18353.311954641369</v>
      </c>
      <c r="P763" s="84">
        <f t="shared" si="412"/>
        <v>18447.682487791441</v>
      </c>
      <c r="Q763" s="84">
        <f t="shared" si="413"/>
        <v>18542.053020941512</v>
      </c>
      <c r="R763" s="166" t="str">
        <f t="shared" si="419"/>
        <v/>
      </c>
      <c r="S763" s="109">
        <f>'Data Raw'!E805</f>
        <v>18283.560000000001</v>
      </c>
      <c r="T763" s="109">
        <f>'Data Raw'!G805</f>
        <v>18403.04</v>
      </c>
      <c r="U763" s="109">
        <f>'Data Raw'!D805</f>
        <v>18573.810000000001</v>
      </c>
      <c r="V763" s="166" t="str">
        <f t="shared" si="420"/>
        <v/>
      </c>
      <c r="W763" s="89">
        <f t="shared" si="403"/>
        <v>-238.46911165877464</v>
      </c>
      <c r="X763" s="89">
        <f t="shared" si="404"/>
        <v>56867.517215325126</v>
      </c>
      <c r="Y763" s="89">
        <f t="shared" si="421"/>
        <v>196.6166167458212</v>
      </c>
      <c r="Z763" s="109">
        <f t="shared" si="414"/>
        <v>290.25</v>
      </c>
      <c r="AA763" s="89">
        <f t="shared" si="422"/>
        <v>311.7320590263576</v>
      </c>
      <c r="AB763" s="89">
        <f t="shared" si="423"/>
        <v>18015.544458132197</v>
      </c>
      <c r="AC763" s="89">
        <f t="shared" si="426"/>
        <v>18551.575541867805</v>
      </c>
      <c r="AD763" s="89">
        <f t="shared" si="427"/>
        <v>1</v>
      </c>
      <c r="AE763" s="89">
        <f>'Data Raw'!C805</f>
        <v>18283.560000000001</v>
      </c>
      <c r="AF763" s="89"/>
      <c r="AG763" s="89">
        <f t="shared" si="398"/>
        <v>119.47999999999956</v>
      </c>
      <c r="AH763" s="89">
        <f t="shared" si="399"/>
        <v>-118.98911165877507</v>
      </c>
      <c r="AI763" s="109">
        <f t="shared" si="400"/>
        <v>-1</v>
      </c>
      <c r="AJ763" s="109">
        <f t="shared" si="415"/>
        <v>47.185266575035421</v>
      </c>
      <c r="AK763" s="88"/>
      <c r="AL763" s="191" t="str">
        <f t="shared" si="416"/>
        <v/>
      </c>
      <c r="AM763" s="191">
        <f t="shared" si="417"/>
        <v>-119.47999999999956</v>
      </c>
      <c r="AN763" s="88"/>
      <c r="AO763" s="191"/>
      <c r="AP763" s="191">
        <f t="shared" si="401"/>
        <v>14275.470399999896</v>
      </c>
      <c r="AQ763" s="191">
        <f t="shared" si="424"/>
        <v>158.59925516702327</v>
      </c>
      <c r="AR763" s="191">
        <f t="shared" si="425"/>
        <v>-38.017361578797932</v>
      </c>
      <c r="AS763" s="250">
        <f t="shared" si="428"/>
        <v>0</v>
      </c>
      <c r="AT763" s="250">
        <f t="shared" si="429"/>
        <v>0</v>
      </c>
      <c r="AU763" s="250">
        <f t="shared" si="430"/>
        <v>0</v>
      </c>
      <c r="AV763" s="250">
        <f t="shared" si="431"/>
        <v>0</v>
      </c>
      <c r="AW763" s="250">
        <f t="shared" si="432"/>
        <v>1</v>
      </c>
      <c r="AX763" s="250">
        <f t="shared" si="433"/>
        <v>0</v>
      </c>
      <c r="AY763" s="89"/>
      <c r="AZ763" s="111"/>
      <c r="BA763" s="111"/>
      <c r="BB763" s="111"/>
      <c r="BC763" s="111"/>
      <c r="BD763" s="111"/>
      <c r="BE763" s="111"/>
      <c r="BF763" s="111"/>
      <c r="BG763" s="111"/>
      <c r="BH763" s="89"/>
      <c r="BI763" s="89"/>
      <c r="BJ763" s="89"/>
      <c r="BK763" s="89"/>
      <c r="BL763" s="89"/>
    </row>
    <row r="764" spans="1:64" x14ac:dyDescent="0.25">
      <c r="A764" s="86">
        <f t="shared" si="402"/>
        <v>763</v>
      </c>
      <c r="B764" s="113">
        <v>1.4869340622080875E-2</v>
      </c>
      <c r="C764" s="88"/>
      <c r="D764" s="88"/>
      <c r="E764" s="194">
        <f t="shared" si="405"/>
        <v>-1.1504331217599355E-2</v>
      </c>
      <c r="F764" s="89">
        <f t="shared" si="418"/>
        <v>-3.6588037414222747E-4</v>
      </c>
      <c r="G764" s="113">
        <v>8.8800860321911479E-2</v>
      </c>
      <c r="H764" s="88"/>
      <c r="I764" s="84">
        <f t="shared" si="406"/>
        <v>17871.311017328335</v>
      </c>
      <c r="J764" s="84">
        <f t="shared" si="407"/>
        <v>17969.619325701246</v>
      </c>
      <c r="K764" s="84">
        <f t="shared" si="408"/>
        <v>18067.927634074156</v>
      </c>
      <c r="L764" s="84">
        <f t="shared" si="409"/>
        <v>18166.235942447067</v>
      </c>
      <c r="M764" s="108">
        <f>IF(T764&lt;&gt;0,(((G764+1)*('Data Raw'!$N$1007-'Data Raw'!$N$1008)/2+'Data Raw'!$N$1008)*'Data Raw'!$M$1010+'Data Raw'!$M$1009)*AE764+AE764)</f>
        <v>18264.544250819978</v>
      </c>
      <c r="N764" s="84">
        <f t="shared" si="410"/>
        <v>18362.852559192888</v>
      </c>
      <c r="O764" s="84">
        <f t="shared" si="411"/>
        <v>18461.160867565799</v>
      </c>
      <c r="P764" s="84">
        <f t="shared" si="412"/>
        <v>18559.46917593871</v>
      </c>
      <c r="Q764" s="84">
        <f t="shared" si="413"/>
        <v>18657.77748431162</v>
      </c>
      <c r="R764" s="166" t="str">
        <f t="shared" si="419"/>
        <v/>
      </c>
      <c r="S764" s="109">
        <f>'Data Raw'!E806</f>
        <v>18335.45</v>
      </c>
      <c r="T764" s="109">
        <f>'Data Raw'!G806</f>
        <v>18444.11</v>
      </c>
      <c r="U764" s="109">
        <f>'Data Raw'!D806</f>
        <v>18541.03</v>
      </c>
      <c r="V764" s="166" t="str">
        <f t="shared" si="420"/>
        <v/>
      </c>
      <c r="W764" s="89">
        <f t="shared" si="403"/>
        <v>-179.56574918002298</v>
      </c>
      <c r="X764" s="89">
        <f t="shared" si="404"/>
        <v>32243.858278582924</v>
      </c>
      <c r="Y764" s="89">
        <f t="shared" si="421"/>
        <v>194.27242365959853</v>
      </c>
      <c r="Z764" s="109">
        <f t="shared" si="414"/>
        <v>205.57999999999811</v>
      </c>
      <c r="AA764" s="89">
        <f t="shared" si="422"/>
        <v>296.56747916544907</v>
      </c>
      <c r="AB764" s="89">
        <f t="shared" si="423"/>
        <v>18070.477749827598</v>
      </c>
      <c r="AC764" s="89">
        <f t="shared" si="426"/>
        <v>18600.422250172403</v>
      </c>
      <c r="AD764" s="89">
        <f t="shared" si="427"/>
        <v>1</v>
      </c>
      <c r="AE764" s="89">
        <f>'Data Raw'!C806</f>
        <v>18335.45</v>
      </c>
      <c r="AF764" s="89"/>
      <c r="AG764" s="89">
        <f t="shared" si="398"/>
        <v>108.65999999999985</v>
      </c>
      <c r="AH764" s="89">
        <f t="shared" si="399"/>
        <v>-70.905749180023122</v>
      </c>
      <c r="AI764" s="109">
        <f t="shared" si="400"/>
        <v>-1</v>
      </c>
      <c r="AJ764" s="109">
        <f t="shared" si="415"/>
        <v>49.154154186455301</v>
      </c>
      <c r="AK764" s="88"/>
      <c r="AL764" s="191" t="str">
        <f t="shared" si="416"/>
        <v/>
      </c>
      <c r="AM764" s="191">
        <f t="shared" si="417"/>
        <v>-108.65999999999985</v>
      </c>
      <c r="AN764" s="88"/>
      <c r="AO764" s="191"/>
      <c r="AP764" s="191">
        <f t="shared" si="401"/>
        <v>11806.995599999969</v>
      </c>
      <c r="AQ764" s="191">
        <f t="shared" si="424"/>
        <v>153.05044903735401</v>
      </c>
      <c r="AR764" s="191">
        <f t="shared" si="425"/>
        <v>-41.221974622244517</v>
      </c>
      <c r="AS764" s="250">
        <f t="shared" si="428"/>
        <v>0</v>
      </c>
      <c r="AT764" s="250">
        <f t="shared" si="429"/>
        <v>0</v>
      </c>
      <c r="AU764" s="250">
        <f t="shared" si="430"/>
        <v>0</v>
      </c>
      <c r="AV764" s="250">
        <f t="shared" si="431"/>
        <v>1</v>
      </c>
      <c r="AW764" s="250">
        <f t="shared" si="432"/>
        <v>0</v>
      </c>
      <c r="AX764" s="250">
        <f t="shared" si="433"/>
        <v>0</v>
      </c>
      <c r="AY764" s="89"/>
      <c r="AZ764" s="111"/>
      <c r="BA764" s="111"/>
      <c r="BB764" s="111"/>
      <c r="BC764" s="111"/>
      <c r="BD764" s="111"/>
      <c r="BE764" s="111"/>
      <c r="BF764" s="111"/>
      <c r="BG764" s="111"/>
      <c r="BH764" s="89"/>
      <c r="BI764" s="89"/>
      <c r="BJ764" s="89"/>
      <c r="BK764" s="89"/>
      <c r="BL764" s="89"/>
    </row>
    <row r="765" spans="1:64" x14ac:dyDescent="0.25">
      <c r="A765" s="86">
        <f t="shared" si="402"/>
        <v>764</v>
      </c>
      <c r="B765" s="113">
        <v>4.1238914620140465E-4</v>
      </c>
      <c r="C765" s="88"/>
      <c r="D765" s="88"/>
      <c r="E765" s="194">
        <f t="shared" si="405"/>
        <v>-1.445695147587947E-2</v>
      </c>
      <c r="F765" s="89">
        <f t="shared" si="418"/>
        <v>-2.3788905315332625E-3</v>
      </c>
      <c r="G765" s="113">
        <v>0.11360836029136522</v>
      </c>
      <c r="H765" s="88"/>
      <c r="I765" s="84">
        <f t="shared" si="406"/>
        <v>18066.57099268966</v>
      </c>
      <c r="J765" s="84">
        <f t="shared" si="407"/>
        <v>18163.707204519455</v>
      </c>
      <c r="K765" s="84">
        <f t="shared" si="408"/>
        <v>18260.843416349257</v>
      </c>
      <c r="L765" s="84">
        <f t="shared" si="409"/>
        <v>18357.979628179055</v>
      </c>
      <c r="M765" s="108">
        <f>IF(T765&lt;&gt;0,(((G765+1)*('Data Raw'!$N$1007-'Data Raw'!$N$1008)/2+'Data Raw'!$N$1008)*'Data Raw'!$M$1010+'Data Raw'!$M$1009)*AE765+AE765)</f>
        <v>18455.115840008853</v>
      </c>
      <c r="N765" s="84">
        <f t="shared" si="410"/>
        <v>18552.252051838652</v>
      </c>
      <c r="O765" s="84">
        <f t="shared" si="411"/>
        <v>18649.38826366845</v>
      </c>
      <c r="P765" s="84">
        <f t="shared" si="412"/>
        <v>18746.524475498252</v>
      </c>
      <c r="Q765" s="84">
        <f t="shared" si="413"/>
        <v>18843.660687328047</v>
      </c>
      <c r="R765" s="166" t="str">
        <f t="shared" si="419"/>
        <v/>
      </c>
      <c r="S765" s="109">
        <f>'Data Raw'!E807</f>
        <v>18375.27</v>
      </c>
      <c r="T765" s="109">
        <f>'Data Raw'!G807</f>
        <v>18424.96</v>
      </c>
      <c r="U765" s="109">
        <f>'Data Raw'!D807</f>
        <v>18724.62</v>
      </c>
      <c r="V765" s="166">
        <f t="shared" si="420"/>
        <v>1</v>
      </c>
      <c r="W765" s="89">
        <f t="shared" si="403"/>
        <v>30.155840008854284</v>
      </c>
      <c r="X765" s="89">
        <f t="shared" si="404"/>
        <v>909.3746866396167</v>
      </c>
      <c r="Y765" s="89">
        <f t="shared" si="421"/>
        <v>180.22209403720527</v>
      </c>
      <c r="Z765" s="109">
        <f t="shared" si="414"/>
        <v>349.34999999999854</v>
      </c>
      <c r="AA765" s="89">
        <f t="shared" si="422"/>
        <v>304.10783928467043</v>
      </c>
      <c r="AB765" s="89">
        <f t="shared" si="423"/>
        <v>18237.697642709369</v>
      </c>
      <c r="AC765" s="89">
        <f t="shared" si="426"/>
        <v>18741.862357290629</v>
      </c>
      <c r="AD765" s="89">
        <f t="shared" si="427"/>
        <v>1</v>
      </c>
      <c r="AE765" s="89">
        <f>'Data Raw'!C807</f>
        <v>18489.78</v>
      </c>
      <c r="AF765" s="89"/>
      <c r="AG765" s="89">
        <f t="shared" si="398"/>
        <v>-64.819999999999709</v>
      </c>
      <c r="AH765" s="89">
        <f t="shared" si="399"/>
        <v>-34.664159991145425</v>
      </c>
      <c r="AI765" s="109">
        <f t="shared" si="400"/>
        <v>-1</v>
      </c>
      <c r="AJ765" s="109">
        <f t="shared" si="415"/>
        <v>48.568105914899633</v>
      </c>
      <c r="AK765" s="88"/>
      <c r="AL765" s="191">
        <f t="shared" si="416"/>
        <v>108.65999999999985</v>
      </c>
      <c r="AM765" s="191" t="str">
        <f t="shared" si="417"/>
        <v/>
      </c>
      <c r="AN765" s="88"/>
      <c r="AO765" s="191"/>
      <c r="AP765" s="191">
        <f t="shared" si="401"/>
        <v>4201.6323999999622</v>
      </c>
      <c r="AQ765" s="191">
        <f t="shared" si="424"/>
        <v>143.24706581098133</v>
      </c>
      <c r="AR765" s="191">
        <f t="shared" si="425"/>
        <v>-36.975028226223941</v>
      </c>
      <c r="AS765" s="250">
        <f t="shared" si="428"/>
        <v>0</v>
      </c>
      <c r="AT765" s="250">
        <f t="shared" si="429"/>
        <v>0</v>
      </c>
      <c r="AU765" s="250">
        <f t="shared" si="430"/>
        <v>1</v>
      </c>
      <c r="AV765" s="250">
        <f t="shared" si="431"/>
        <v>0</v>
      </c>
      <c r="AW765" s="250">
        <f t="shared" si="432"/>
        <v>0</v>
      </c>
      <c r="AX765" s="250">
        <f t="shared" si="433"/>
        <v>0</v>
      </c>
      <c r="AY765" s="89"/>
      <c r="AZ765" s="111"/>
      <c r="BA765" s="111"/>
      <c r="BB765" s="111"/>
      <c r="BC765" s="111"/>
      <c r="BD765" s="111"/>
      <c r="BE765" s="111"/>
      <c r="BF765" s="111"/>
      <c r="BG765" s="111"/>
      <c r="BH765" s="89"/>
      <c r="BI765" s="89"/>
      <c r="BJ765" s="89"/>
      <c r="BK765" s="89"/>
      <c r="BL765" s="89"/>
    </row>
    <row r="766" spans="1:64" x14ac:dyDescent="0.25">
      <c r="A766" s="86">
        <f t="shared" si="402"/>
        <v>765</v>
      </c>
      <c r="B766" s="113">
        <v>1.5598045095877448E-3</v>
      </c>
      <c r="C766" s="88"/>
      <c r="D766" s="88"/>
      <c r="E766" s="194">
        <f t="shared" si="405"/>
        <v>1.1474153633863401E-3</v>
      </c>
      <c r="F766" s="89">
        <f t="shared" si="418"/>
        <v>-1.8751325465447479E-3</v>
      </c>
      <c r="G766" s="113">
        <v>0.10890013069481624</v>
      </c>
      <c r="H766" s="88"/>
      <c r="I766" s="84">
        <f t="shared" si="406"/>
        <v>18175.282264845835</v>
      </c>
      <c r="J766" s="84">
        <f t="shared" si="407"/>
        <v>18265.393311864438</v>
      </c>
      <c r="K766" s="84">
        <f t="shared" si="408"/>
        <v>18355.504358883041</v>
      </c>
      <c r="L766" s="84">
        <f t="shared" si="409"/>
        <v>18445.615405901644</v>
      </c>
      <c r="M766" s="108">
        <f>IF(T766&lt;&gt;0,(((G766+1)*('Data Raw'!$N$1007-'Data Raw'!$N$1008)/2+'Data Raw'!$N$1008)*'Data Raw'!$M$1010+'Data Raw'!$M$1009)*AE766+AE766)</f>
        <v>18535.726452920248</v>
      </c>
      <c r="N766" s="84">
        <f t="shared" si="410"/>
        <v>18625.837499938851</v>
      </c>
      <c r="O766" s="84">
        <f t="shared" si="411"/>
        <v>18715.948546957454</v>
      </c>
      <c r="P766" s="84">
        <f t="shared" si="412"/>
        <v>18806.059593976057</v>
      </c>
      <c r="Q766" s="84">
        <f t="shared" si="413"/>
        <v>18896.17064099466</v>
      </c>
      <c r="R766" s="166" t="str">
        <f t="shared" si="419"/>
        <v/>
      </c>
      <c r="S766" s="109">
        <f>'Data Raw'!E808</f>
        <v>18383.8</v>
      </c>
      <c r="T766" s="109">
        <f>'Data Raw'!G808</f>
        <v>18476.8</v>
      </c>
      <c r="U766" s="109">
        <f>'Data Raw'!D808</f>
        <v>18700.68</v>
      </c>
      <c r="V766" s="166">
        <f t="shared" si="420"/>
        <v>1</v>
      </c>
      <c r="W766" s="89">
        <f t="shared" si="403"/>
        <v>58.926452920248266</v>
      </c>
      <c r="X766" s="89">
        <f t="shared" si="404"/>
        <v>3472.3268537622353</v>
      </c>
      <c r="Y766" s="89">
        <f t="shared" si="421"/>
        <v>168.33315008751194</v>
      </c>
      <c r="Z766" s="109">
        <f t="shared" si="414"/>
        <v>316.88000000000102</v>
      </c>
      <c r="AA766" s="89">
        <f t="shared" si="422"/>
        <v>305.9324336725748</v>
      </c>
      <c r="AB766" s="89">
        <f t="shared" si="423"/>
        <v>18319.088336608031</v>
      </c>
      <c r="AC766" s="89">
        <f t="shared" si="426"/>
        <v>18836.071663391973</v>
      </c>
      <c r="AD766" s="89">
        <f t="shared" si="427"/>
        <v>1</v>
      </c>
      <c r="AE766" s="89">
        <f>'Data Raw'!C808</f>
        <v>18577.580000000002</v>
      </c>
      <c r="AF766" s="89"/>
      <c r="AG766" s="89">
        <f t="shared" si="398"/>
        <v>-100.78000000000247</v>
      </c>
      <c r="AH766" s="89">
        <f t="shared" si="399"/>
        <v>-41.853547079754208</v>
      </c>
      <c r="AI766" s="109">
        <f t="shared" si="400"/>
        <v>-1</v>
      </c>
      <c r="AJ766" s="109">
        <f t="shared" si="415"/>
        <v>45.055523509301317</v>
      </c>
      <c r="AK766" s="88"/>
      <c r="AL766" s="191">
        <f t="shared" si="416"/>
        <v>64.819999999999709</v>
      </c>
      <c r="AM766" s="191" t="str">
        <f t="shared" si="417"/>
        <v/>
      </c>
      <c r="AN766" s="88"/>
      <c r="AO766" s="191"/>
      <c r="AP766" s="191">
        <f t="shared" si="401"/>
        <v>10156.608400000499</v>
      </c>
      <c r="AQ766" s="191">
        <f t="shared" si="424"/>
        <v>138.52850294309479</v>
      </c>
      <c r="AR766" s="191">
        <f t="shared" si="425"/>
        <v>-29.804647144417146</v>
      </c>
      <c r="AS766" s="250">
        <f t="shared" si="428"/>
        <v>0</v>
      </c>
      <c r="AT766" s="250">
        <f t="shared" si="429"/>
        <v>0</v>
      </c>
      <c r="AU766" s="250">
        <f t="shared" si="430"/>
        <v>1</v>
      </c>
      <c r="AV766" s="250">
        <f t="shared" si="431"/>
        <v>0</v>
      </c>
      <c r="AW766" s="250">
        <f t="shared" si="432"/>
        <v>0</v>
      </c>
      <c r="AX766" s="250">
        <f t="shared" si="433"/>
        <v>0</v>
      </c>
      <c r="AY766" s="89"/>
      <c r="AZ766" s="111"/>
      <c r="BA766" s="111"/>
      <c r="BB766" s="111"/>
      <c r="BC766" s="111"/>
      <c r="BD766" s="111"/>
      <c r="BE766" s="111"/>
      <c r="BF766" s="111"/>
      <c r="BG766" s="111"/>
      <c r="BH766" s="89"/>
      <c r="BI766" s="89"/>
      <c r="BJ766" s="89"/>
      <c r="BK766" s="89"/>
      <c r="BL766" s="89"/>
    </row>
    <row r="767" spans="1:64" x14ac:dyDescent="0.25">
      <c r="A767" s="86">
        <f t="shared" si="402"/>
        <v>766</v>
      </c>
      <c r="B767" s="113">
        <v>9.0781758610535331E-3</v>
      </c>
      <c r="C767" s="88"/>
      <c r="D767" s="88"/>
      <c r="E767" s="194">
        <f t="shared" si="405"/>
        <v>7.5183713514657882E-3</v>
      </c>
      <c r="F767" s="89">
        <f t="shared" si="418"/>
        <v>-5.3320341825752854E-4</v>
      </c>
      <c r="G767" s="113">
        <v>0.1010741992730002</v>
      </c>
      <c r="H767" s="88"/>
      <c r="I767" s="84">
        <f t="shared" si="406"/>
        <v>18172.327200850879</v>
      </c>
      <c r="J767" s="84">
        <f t="shared" si="407"/>
        <v>18256.493775894633</v>
      </c>
      <c r="K767" s="84">
        <f t="shared" si="408"/>
        <v>18340.660350938389</v>
      </c>
      <c r="L767" s="84">
        <f t="shared" si="409"/>
        <v>18424.826925982143</v>
      </c>
      <c r="M767" s="108">
        <f>IF(T767&lt;&gt;0,(((G767+1)*('Data Raw'!$N$1007-'Data Raw'!$N$1008)/2+'Data Raw'!$N$1008)*'Data Raw'!$M$1010+'Data Raw'!$M$1009)*AE767+AE767)</f>
        <v>18508.9935010259</v>
      </c>
      <c r="N767" s="84">
        <f t="shared" si="410"/>
        <v>18593.160076069656</v>
      </c>
      <c r="O767" s="84">
        <f t="shared" si="411"/>
        <v>18677.32665111341</v>
      </c>
      <c r="P767" s="84">
        <f t="shared" si="412"/>
        <v>18761.493226157167</v>
      </c>
      <c r="Q767" s="84">
        <f t="shared" si="413"/>
        <v>18845.65980120092</v>
      </c>
      <c r="R767" s="166" t="str">
        <f t="shared" si="419"/>
        <v/>
      </c>
      <c r="S767" s="109">
        <f>'Data Raw'!E809</f>
        <v>18302.330000000002</v>
      </c>
      <c r="T767" s="109">
        <f>'Data Raw'!G809</f>
        <v>18366.95</v>
      </c>
      <c r="U767" s="109">
        <f>'Data Raw'!D809</f>
        <v>18575.689999999999</v>
      </c>
      <c r="V767" s="166">
        <f t="shared" si="420"/>
        <v>1</v>
      </c>
      <c r="W767" s="89">
        <f t="shared" si="403"/>
        <v>142.04350102589888</v>
      </c>
      <c r="X767" s="89">
        <f t="shared" si="404"/>
        <v>20176.356183694534</v>
      </c>
      <c r="Y767" s="89">
        <f t="shared" si="421"/>
        <v>164.83439858320293</v>
      </c>
      <c r="Z767" s="109">
        <f t="shared" si="414"/>
        <v>273.35999999999694</v>
      </c>
      <c r="AA767" s="89">
        <f t="shared" si="422"/>
        <v>301.27922886220654</v>
      </c>
      <c r="AB767" s="89">
        <f t="shared" si="423"/>
        <v>18302.437431378312</v>
      </c>
      <c r="AC767" s="89">
        <f t="shared" si="426"/>
        <v>18822.522568621687</v>
      </c>
      <c r="AD767" s="89">
        <f t="shared" si="427"/>
        <v>1</v>
      </c>
      <c r="AE767" s="89">
        <f>'Data Raw'!C809</f>
        <v>18562.48</v>
      </c>
      <c r="AF767" s="89"/>
      <c r="AG767" s="89">
        <f t="shared" si="398"/>
        <v>-195.52999999999884</v>
      </c>
      <c r="AH767" s="89">
        <f t="shared" si="399"/>
        <v>-53.486498974099959</v>
      </c>
      <c r="AI767" s="109">
        <f t="shared" si="400"/>
        <v>-1</v>
      </c>
      <c r="AJ767" s="109">
        <f t="shared" si="415"/>
        <v>42.083287521877985</v>
      </c>
      <c r="AK767" s="88"/>
      <c r="AL767" s="191">
        <f t="shared" si="416"/>
        <v>100.78000000000247</v>
      </c>
      <c r="AM767" s="191" t="str">
        <f t="shared" si="417"/>
        <v/>
      </c>
      <c r="AN767" s="88"/>
      <c r="AO767" s="191"/>
      <c r="AP767" s="191">
        <f t="shared" si="401"/>
        <v>38231.980899999544</v>
      </c>
      <c r="AQ767" s="191">
        <f t="shared" si="424"/>
        <v>144.86200261608414</v>
      </c>
      <c r="AR767" s="191">
        <f t="shared" si="425"/>
        <v>-19.972395967118786</v>
      </c>
      <c r="AS767" s="250">
        <f t="shared" si="428"/>
        <v>0</v>
      </c>
      <c r="AT767" s="250">
        <f t="shared" si="429"/>
        <v>0</v>
      </c>
      <c r="AU767" s="250">
        <f t="shared" si="430"/>
        <v>1</v>
      </c>
      <c r="AV767" s="250">
        <f t="shared" si="431"/>
        <v>0</v>
      </c>
      <c r="AW767" s="250">
        <f t="shared" si="432"/>
        <v>0</v>
      </c>
      <c r="AX767" s="250">
        <f t="shared" si="433"/>
        <v>0</v>
      </c>
      <c r="AY767" s="89"/>
      <c r="AZ767" s="111"/>
      <c r="BA767" s="111"/>
      <c r="BB767" s="111"/>
      <c r="BC767" s="111"/>
      <c r="BD767" s="111"/>
      <c r="BE767" s="111"/>
      <c r="BF767" s="111"/>
      <c r="BG767" s="111"/>
      <c r="BH767" s="89"/>
      <c r="BI767" s="89"/>
      <c r="BJ767" s="89"/>
      <c r="BK767" s="89"/>
      <c r="BL767" s="89"/>
    </row>
    <row r="768" spans="1:64" x14ac:dyDescent="0.25">
      <c r="A768" s="86">
        <f t="shared" si="402"/>
        <v>767</v>
      </c>
      <c r="B768" s="113">
        <v>4.0694397368840288E-3</v>
      </c>
      <c r="C768" s="88"/>
      <c r="D768" s="88"/>
      <c r="E768" s="194">
        <f t="shared" si="405"/>
        <v>-5.0087361241695043E-3</v>
      </c>
      <c r="F768" s="89">
        <f t="shared" si="418"/>
        <v>-1.1725652333878108E-3</v>
      </c>
      <c r="G768" s="113">
        <v>8.2222176895319188E-2</v>
      </c>
      <c r="H768" s="88"/>
      <c r="I768" s="84">
        <f t="shared" si="406"/>
        <v>17753.615319386856</v>
      </c>
      <c r="J768" s="84">
        <f t="shared" si="407"/>
        <v>17836.032518678458</v>
      </c>
      <c r="K768" s="84">
        <f t="shared" si="408"/>
        <v>17918.449717970059</v>
      </c>
      <c r="L768" s="84">
        <f t="shared" si="409"/>
        <v>18000.866917261661</v>
      </c>
      <c r="M768" s="108">
        <f>IF(T768&lt;&gt;0,(((G768+1)*('Data Raw'!$N$1007-'Data Raw'!$N$1008)/2+'Data Raw'!$N$1008)*'Data Raw'!$M$1010+'Data Raw'!$M$1009)*AE768+AE768)</f>
        <v>18083.284116553263</v>
      </c>
      <c r="N768" s="84">
        <f t="shared" si="410"/>
        <v>18165.701315844864</v>
      </c>
      <c r="O768" s="84">
        <f t="shared" si="411"/>
        <v>18248.118515136466</v>
      </c>
      <c r="P768" s="84">
        <f t="shared" si="412"/>
        <v>18330.535714428068</v>
      </c>
      <c r="Q768" s="84">
        <f t="shared" si="413"/>
        <v>18412.95291371967</v>
      </c>
      <c r="R768" s="166" t="str">
        <f t="shared" si="419"/>
        <v/>
      </c>
      <c r="S768" s="109">
        <f>'Data Raw'!E810</f>
        <v>17994.099999999999</v>
      </c>
      <c r="T768" s="109">
        <f>'Data Raw'!G810</f>
        <v>18176.34</v>
      </c>
      <c r="U768" s="109">
        <f>'Data Raw'!D810</f>
        <v>18267.689999999999</v>
      </c>
      <c r="V768" s="166" t="str">
        <f t="shared" si="420"/>
        <v/>
      </c>
      <c r="W768" s="89">
        <f t="shared" si="403"/>
        <v>-93.055883446737425</v>
      </c>
      <c r="X768" s="89">
        <f t="shared" si="404"/>
        <v>8659.39744405278</v>
      </c>
      <c r="Y768" s="89">
        <f t="shared" si="421"/>
        <v>156.60764038183817</v>
      </c>
      <c r="Z768" s="109">
        <f t="shared" si="414"/>
        <v>273.59000000000015</v>
      </c>
      <c r="AA768" s="89">
        <f t="shared" si="422"/>
        <v>297.32362473903419</v>
      </c>
      <c r="AB768" s="89">
        <f t="shared" si="423"/>
        <v>17907.032655467123</v>
      </c>
      <c r="AC768" s="89">
        <f t="shared" si="426"/>
        <v>18419.207344532875</v>
      </c>
      <c r="AD768" s="89">
        <f t="shared" si="427"/>
        <v>1</v>
      </c>
      <c r="AE768" s="89">
        <f>'Data Raw'!C810</f>
        <v>18163.12</v>
      </c>
      <c r="AF768" s="89"/>
      <c r="AG768" s="89">
        <f t="shared" si="398"/>
        <v>13.220000000001164</v>
      </c>
      <c r="AH768" s="89">
        <f t="shared" si="399"/>
        <v>-79.835883446736261</v>
      </c>
      <c r="AI768" s="109">
        <f t="shared" si="400"/>
        <v>-1</v>
      </c>
      <c r="AJ768" s="109">
        <f t="shared" si="415"/>
        <v>41.208599645800732</v>
      </c>
      <c r="AK768" s="88"/>
      <c r="AL768" s="191" t="str">
        <f t="shared" si="416"/>
        <v/>
      </c>
      <c r="AM768" s="191">
        <f t="shared" si="417"/>
        <v>-13.220000000001164</v>
      </c>
      <c r="AN768" s="88"/>
      <c r="AO768" s="191"/>
      <c r="AP768" s="191">
        <f t="shared" si="401"/>
        <v>174.76840000003077</v>
      </c>
      <c r="AQ768" s="191">
        <f t="shared" si="424"/>
        <v>130.23511343651936</v>
      </c>
      <c r="AR768" s="191">
        <f t="shared" si="425"/>
        <v>-26.37252694531881</v>
      </c>
      <c r="AS768" s="250">
        <f t="shared" si="428"/>
        <v>0</v>
      </c>
      <c r="AT768" s="250">
        <f t="shared" si="429"/>
        <v>0</v>
      </c>
      <c r="AU768" s="250">
        <f t="shared" si="430"/>
        <v>0</v>
      </c>
      <c r="AV768" s="250">
        <f t="shared" si="431"/>
        <v>1</v>
      </c>
      <c r="AW768" s="250">
        <f t="shared" si="432"/>
        <v>0</v>
      </c>
      <c r="AX768" s="250">
        <f t="shared" si="433"/>
        <v>0</v>
      </c>
      <c r="AY768" s="89"/>
      <c r="AZ768" s="111"/>
      <c r="BA768" s="111"/>
      <c r="BB768" s="111"/>
      <c r="BC768" s="111"/>
      <c r="BD768" s="111"/>
      <c r="BE768" s="111"/>
      <c r="BF768" s="111"/>
      <c r="BG768" s="111"/>
      <c r="BH768" s="89"/>
      <c r="BI768" s="89"/>
      <c r="BJ768" s="89"/>
      <c r="BK768" s="89"/>
      <c r="BL768" s="89"/>
    </row>
    <row r="769" spans="1:64" x14ac:dyDescent="0.25">
      <c r="A769" s="86">
        <f t="shared" si="402"/>
        <v>768</v>
      </c>
      <c r="B769" s="113">
        <v>5.4584912595352652E-4</v>
      </c>
      <c r="C769" s="88"/>
      <c r="D769" s="88"/>
      <c r="E769" s="194">
        <f t="shared" si="405"/>
        <v>-3.5235906109305024E-3</v>
      </c>
      <c r="F769" s="89">
        <f t="shared" si="418"/>
        <v>-1.5084260016081951E-3</v>
      </c>
      <c r="G769" s="113">
        <v>9.5021921900626263E-2</v>
      </c>
      <c r="H769" s="88"/>
      <c r="I769" s="84">
        <f t="shared" si="406"/>
        <v>17658.460477662411</v>
      </c>
      <c r="J769" s="84">
        <f t="shared" si="407"/>
        <v>17736.764297853329</v>
      </c>
      <c r="K769" s="84">
        <f t="shared" si="408"/>
        <v>17815.068118044248</v>
      </c>
      <c r="L769" s="84">
        <f t="shared" si="409"/>
        <v>17893.371938235166</v>
      </c>
      <c r="M769" s="108">
        <f>IF(T769&lt;&gt;0,(((G769+1)*('Data Raw'!$N$1007-'Data Raw'!$N$1008)/2+'Data Raw'!$N$1008)*'Data Raw'!$M$1010+'Data Raw'!$M$1009)*AE769+AE769)</f>
        <v>17971.675758426085</v>
      </c>
      <c r="N769" s="84">
        <f t="shared" si="410"/>
        <v>18049.979578617003</v>
      </c>
      <c r="O769" s="84">
        <f t="shared" si="411"/>
        <v>18128.283398807922</v>
      </c>
      <c r="P769" s="84">
        <f t="shared" si="412"/>
        <v>18206.58721899884</v>
      </c>
      <c r="Q769" s="84">
        <f t="shared" si="413"/>
        <v>18284.891039189759</v>
      </c>
      <c r="R769" s="166" t="str">
        <f t="shared" si="419"/>
        <v/>
      </c>
      <c r="S769" s="109">
        <f>'Data Raw'!E811</f>
        <v>17848.759999999998</v>
      </c>
      <c r="T769" s="109">
        <f>'Data Raw'!G811</f>
        <v>17937.84</v>
      </c>
      <c r="U769" s="109">
        <f>'Data Raw'!D811</f>
        <v>18063.72</v>
      </c>
      <c r="V769" s="166">
        <f t="shared" si="420"/>
        <v>1</v>
      </c>
      <c r="W769" s="89">
        <f t="shared" si="403"/>
        <v>33.835758426084794</v>
      </c>
      <c r="X769" s="89">
        <f t="shared" si="404"/>
        <v>1144.8585482683682</v>
      </c>
      <c r="Y769" s="89">
        <f t="shared" si="421"/>
        <v>145.55341518497661</v>
      </c>
      <c r="Z769" s="109">
        <f t="shared" si="414"/>
        <v>214.96000000000276</v>
      </c>
      <c r="AA769" s="89">
        <f t="shared" si="422"/>
        <v>285.55739263345828</v>
      </c>
      <c r="AB769" s="89">
        <f t="shared" si="423"/>
        <v>17779.674918971821</v>
      </c>
      <c r="AC769" s="89">
        <f t="shared" si="426"/>
        <v>18285.125081028182</v>
      </c>
      <c r="AD769" s="89">
        <f t="shared" si="427"/>
        <v>1</v>
      </c>
      <c r="AE769" s="89">
        <f>'Data Raw'!C811</f>
        <v>18032.400000000001</v>
      </c>
      <c r="AF769" s="89"/>
      <c r="AG769" s="89">
        <f t="shared" si="398"/>
        <v>-94.56000000000131</v>
      </c>
      <c r="AH769" s="89">
        <f t="shared" si="399"/>
        <v>-60.724241573916515</v>
      </c>
      <c r="AI769" s="109">
        <f t="shared" si="400"/>
        <v>-1</v>
      </c>
      <c r="AJ769" s="109">
        <f t="shared" si="415"/>
        <v>39.151910095459542</v>
      </c>
      <c r="AK769" s="88"/>
      <c r="AL769" s="191">
        <f t="shared" si="416"/>
        <v>13.220000000001164</v>
      </c>
      <c r="AM769" s="191" t="str">
        <f t="shared" si="417"/>
        <v/>
      </c>
      <c r="AN769" s="88"/>
      <c r="AO769" s="191"/>
      <c r="AP769" s="191">
        <f t="shared" si="401"/>
        <v>8941.5936000002475</v>
      </c>
      <c r="AQ769" s="191">
        <f t="shared" si="424"/>
        <v>126.27121194357291</v>
      </c>
      <c r="AR769" s="191">
        <f t="shared" si="425"/>
        <v>-19.282203241403707</v>
      </c>
      <c r="AS769" s="250">
        <f t="shared" si="428"/>
        <v>0</v>
      </c>
      <c r="AT769" s="250">
        <f t="shared" si="429"/>
        <v>0</v>
      </c>
      <c r="AU769" s="250">
        <f t="shared" si="430"/>
        <v>1</v>
      </c>
      <c r="AV769" s="250">
        <f t="shared" si="431"/>
        <v>0</v>
      </c>
      <c r="AW769" s="250">
        <f t="shared" si="432"/>
        <v>0</v>
      </c>
      <c r="AX769" s="250">
        <f t="shared" si="433"/>
        <v>0</v>
      </c>
      <c r="AY769" s="89"/>
      <c r="AZ769" s="111"/>
      <c r="BA769" s="111"/>
      <c r="BB769" s="111"/>
      <c r="BC769" s="111"/>
      <c r="BD769" s="111"/>
      <c r="BE769" s="111"/>
      <c r="BF769" s="111"/>
      <c r="BG769" s="111"/>
      <c r="BH769" s="89"/>
      <c r="BI769" s="89"/>
      <c r="BJ769" s="89"/>
      <c r="BK769" s="89"/>
      <c r="BL769" s="89"/>
    </row>
    <row r="770" spans="1:64" x14ac:dyDescent="0.25">
      <c r="A770" s="86">
        <f t="shared" si="402"/>
        <v>769</v>
      </c>
      <c r="B770" s="113">
        <v>2.7353509208171878E-3</v>
      </c>
      <c r="C770" s="88"/>
      <c r="D770" s="88"/>
      <c r="E770" s="194">
        <f t="shared" si="405"/>
        <v>2.1895017948636614E-3</v>
      </c>
      <c r="F770" s="89">
        <f t="shared" si="418"/>
        <v>-9.8015060211221572E-4</v>
      </c>
      <c r="G770" s="113">
        <v>9.0497062052555394E-2</v>
      </c>
      <c r="H770" s="88"/>
      <c r="I770" s="84">
        <f t="shared" si="406"/>
        <v>17745.478240729528</v>
      </c>
      <c r="J770" s="84">
        <f t="shared" si="407"/>
        <v>17818.254948322014</v>
      </c>
      <c r="K770" s="84">
        <f t="shared" si="408"/>
        <v>17891.031655914503</v>
      </c>
      <c r="L770" s="84">
        <f t="shared" si="409"/>
        <v>17963.808363506989</v>
      </c>
      <c r="M770" s="108">
        <f>IF(T770&lt;&gt;0,(((G770+1)*('Data Raw'!$N$1007-'Data Raw'!$N$1008)/2+'Data Raw'!$N$1008)*'Data Raw'!$M$1010+'Data Raw'!$M$1009)*AE770+AE770)</f>
        <v>18036.585071099478</v>
      </c>
      <c r="N770" s="84">
        <f t="shared" si="410"/>
        <v>18109.361778691968</v>
      </c>
      <c r="O770" s="84">
        <f t="shared" si="411"/>
        <v>18182.138486284453</v>
      </c>
      <c r="P770" s="84">
        <f t="shared" si="412"/>
        <v>18254.915193876943</v>
      </c>
      <c r="Q770" s="84">
        <f t="shared" si="413"/>
        <v>18327.691901469429</v>
      </c>
      <c r="R770" s="166" t="str">
        <f t="shared" si="419"/>
        <v/>
      </c>
      <c r="S770" s="109">
        <f>'Data Raw'!E812</f>
        <v>17971.57</v>
      </c>
      <c r="T770" s="109">
        <f>'Data Raw'!G812</f>
        <v>18112.63</v>
      </c>
      <c r="U770" s="109">
        <f>'Data Raw'!D812</f>
        <v>18173.53</v>
      </c>
      <c r="V770" s="166" t="str">
        <f t="shared" si="420"/>
        <v/>
      </c>
      <c r="W770" s="89">
        <f t="shared" si="403"/>
        <v>-76.044928900522791</v>
      </c>
      <c r="X770" s="89">
        <f t="shared" si="404"/>
        <v>5782.8312114855662</v>
      </c>
      <c r="Y770" s="89">
        <f t="shared" si="421"/>
        <v>137.78741972615779</v>
      </c>
      <c r="Z770" s="109">
        <f t="shared" si="414"/>
        <v>201.95999999999913</v>
      </c>
      <c r="AA770" s="89">
        <f t="shared" si="422"/>
        <v>273.61490797153556</v>
      </c>
      <c r="AB770" s="89">
        <f t="shared" si="423"/>
        <v>17861.406216261563</v>
      </c>
      <c r="AC770" s="89">
        <f t="shared" si="426"/>
        <v>18346.853783738439</v>
      </c>
      <c r="AD770" s="89">
        <f t="shared" si="427"/>
        <v>1</v>
      </c>
      <c r="AE770" s="89">
        <f>'Data Raw'!C812</f>
        <v>18104.13</v>
      </c>
      <c r="AF770" s="89"/>
      <c r="AG770" s="89">
        <f t="shared" ref="AG770:AG833" si="434">T770-AE770</f>
        <v>8.5</v>
      </c>
      <c r="AH770" s="89">
        <f t="shared" ref="AH770:AH833" si="435">M770-AE770</f>
        <v>-67.544928900522791</v>
      </c>
      <c r="AI770" s="109">
        <f t="shared" ref="AI770:AI833" si="436">IF($AH770&gt;0,1,-1)</f>
        <v>-1</v>
      </c>
      <c r="AJ770" s="109">
        <f t="shared" si="415"/>
        <v>36.388353796244154</v>
      </c>
      <c r="AK770" s="88"/>
      <c r="AL770" s="191" t="str">
        <f t="shared" si="416"/>
        <v/>
      </c>
      <c r="AM770" s="191">
        <f t="shared" si="417"/>
        <v>-8.5</v>
      </c>
      <c r="AN770" s="88"/>
      <c r="AO770" s="191"/>
      <c r="AP770" s="191">
        <f t="shared" ref="AP770:AP833" si="437">AG770*AG770</f>
        <v>72.25</v>
      </c>
      <c r="AQ770" s="191">
        <f t="shared" si="424"/>
        <v>113.18552172762035</v>
      </c>
      <c r="AR770" s="191">
        <f t="shared" si="425"/>
        <v>-24.601897998537439</v>
      </c>
      <c r="AS770" s="250">
        <f t="shared" si="428"/>
        <v>0</v>
      </c>
      <c r="AT770" s="250">
        <f t="shared" si="429"/>
        <v>0</v>
      </c>
      <c r="AU770" s="250">
        <f t="shared" si="430"/>
        <v>0</v>
      </c>
      <c r="AV770" s="250">
        <f t="shared" si="431"/>
        <v>1</v>
      </c>
      <c r="AW770" s="250">
        <f t="shared" si="432"/>
        <v>0</v>
      </c>
      <c r="AX770" s="250">
        <f t="shared" si="433"/>
        <v>0</v>
      </c>
      <c r="AY770" s="89"/>
      <c r="AZ770" s="111"/>
      <c r="BA770" s="111"/>
      <c r="BB770" s="111"/>
      <c r="BC770" s="111"/>
      <c r="BD770" s="111"/>
      <c r="BE770" s="111"/>
      <c r="BF770" s="111"/>
      <c r="BG770" s="111"/>
      <c r="BH770" s="89"/>
      <c r="BI770" s="89"/>
      <c r="BJ770" s="89"/>
      <c r="BK770" s="89"/>
      <c r="BL770" s="89"/>
    </row>
    <row r="771" spans="1:64" x14ac:dyDescent="0.25">
      <c r="A771" s="86">
        <f t="shared" ref="A771:A834" si="438">A770+1</f>
        <v>770</v>
      </c>
      <c r="B771" s="113">
        <v>5.5115180712797887E-4</v>
      </c>
      <c r="C771" s="88"/>
      <c r="D771" s="88"/>
      <c r="E771" s="194">
        <f t="shared" si="405"/>
        <v>-2.184199113689209E-3</v>
      </c>
      <c r="F771" s="89">
        <f t="shared" si="418"/>
        <v>-1.1521575323375005E-3</v>
      </c>
      <c r="G771" s="113">
        <v>0.10083121130527654</v>
      </c>
      <c r="H771" s="88"/>
      <c r="I771" s="84">
        <f t="shared" si="406"/>
        <v>17700.196707293457</v>
      </c>
      <c r="J771" s="84">
        <f t="shared" si="407"/>
        <v>17769.090417156538</v>
      </c>
      <c r="K771" s="84">
        <f t="shared" si="408"/>
        <v>17837.984127019616</v>
      </c>
      <c r="L771" s="84">
        <f t="shared" si="409"/>
        <v>17906.877836882697</v>
      </c>
      <c r="M771" s="108">
        <f>IF(T771&lt;&gt;0,(((G771+1)*('Data Raw'!$N$1007-'Data Raw'!$N$1008)/2+'Data Raw'!$N$1008)*'Data Raw'!$M$1010+'Data Raw'!$M$1009)*AE771+AE771)</f>
        <v>17975.771546745775</v>
      </c>
      <c r="N771" s="84">
        <f t="shared" si="410"/>
        <v>18044.665256608852</v>
      </c>
      <c r="O771" s="84">
        <f t="shared" si="411"/>
        <v>18113.558966471934</v>
      </c>
      <c r="P771" s="84">
        <f t="shared" si="412"/>
        <v>18182.452676335011</v>
      </c>
      <c r="Q771" s="84">
        <f t="shared" si="413"/>
        <v>18251.346386198093</v>
      </c>
      <c r="R771" s="166" t="str">
        <f t="shared" si="419"/>
        <v/>
      </c>
      <c r="S771" s="109">
        <f>'Data Raw'!E813</f>
        <v>17927.16</v>
      </c>
      <c r="T771" s="109">
        <f>'Data Raw'!G813</f>
        <v>17941.78</v>
      </c>
      <c r="U771" s="109">
        <f>'Data Raw'!D813</f>
        <v>18109.89</v>
      </c>
      <c r="V771" s="166">
        <f t="shared" si="420"/>
        <v>1</v>
      </c>
      <c r="W771" s="89">
        <f t="shared" ref="W771:W834" si="439">IF(R771=1,0,(M771-T771))</f>
        <v>33.99154674577585</v>
      </c>
      <c r="X771" s="89">
        <f t="shared" ref="X771:X834" si="440">IF(R771=1,0,(M771-T771)*(M771-T771))</f>
        <v>1155.4252501702647</v>
      </c>
      <c r="Y771" s="89">
        <f t="shared" si="421"/>
        <v>128.21169071886237</v>
      </c>
      <c r="Z771" s="109">
        <f t="shared" si="414"/>
        <v>182.72999999999956</v>
      </c>
      <c r="AA771" s="89">
        <f t="shared" si="422"/>
        <v>260.63134968988754</v>
      </c>
      <c r="AB771" s="89">
        <f t="shared" si="423"/>
        <v>17795.497328224195</v>
      </c>
      <c r="AC771" s="89">
        <f t="shared" si="426"/>
        <v>18260.642671775804</v>
      </c>
      <c r="AD771" s="89">
        <f t="shared" si="427"/>
        <v>1</v>
      </c>
      <c r="AE771" s="89">
        <f>'Data Raw'!C813</f>
        <v>18028.07</v>
      </c>
      <c r="AF771" s="89"/>
      <c r="AG771" s="89">
        <f t="shared" si="434"/>
        <v>-86.290000000000873</v>
      </c>
      <c r="AH771" s="89">
        <f t="shared" si="435"/>
        <v>-52.298453254225024</v>
      </c>
      <c r="AI771" s="109">
        <f t="shared" si="436"/>
        <v>-1</v>
      </c>
      <c r="AJ771" s="109">
        <f t="shared" si="415"/>
        <v>34.446854931539448</v>
      </c>
      <c r="AK771" s="88"/>
      <c r="AL771" s="191">
        <f t="shared" si="416"/>
        <v>8.5</v>
      </c>
      <c r="AM771" s="191" t="str">
        <f t="shared" si="417"/>
        <v/>
      </c>
      <c r="AN771" s="88"/>
      <c r="AO771" s="191"/>
      <c r="AP771" s="191">
        <f t="shared" si="437"/>
        <v>7445.9641000001511</v>
      </c>
      <c r="AQ771" s="191">
        <f t="shared" si="424"/>
        <v>110.19713042455152</v>
      </c>
      <c r="AR771" s="191">
        <f t="shared" si="425"/>
        <v>-18.014560294310854</v>
      </c>
      <c r="AS771" s="250">
        <f t="shared" si="428"/>
        <v>0</v>
      </c>
      <c r="AT771" s="250">
        <f t="shared" si="429"/>
        <v>0</v>
      </c>
      <c r="AU771" s="250">
        <f t="shared" si="430"/>
        <v>1</v>
      </c>
      <c r="AV771" s="250">
        <f t="shared" si="431"/>
        <v>0</v>
      </c>
      <c r="AW771" s="250">
        <f t="shared" si="432"/>
        <v>0</v>
      </c>
      <c r="AX771" s="250">
        <f t="shared" si="433"/>
        <v>0</v>
      </c>
      <c r="AY771" s="89"/>
      <c r="AZ771" s="111"/>
      <c r="BA771" s="111"/>
      <c r="BB771" s="111"/>
      <c r="BC771" s="111"/>
      <c r="BD771" s="111"/>
      <c r="BE771" s="111"/>
      <c r="BF771" s="111"/>
      <c r="BG771" s="111"/>
      <c r="BH771" s="89"/>
      <c r="BI771" s="89"/>
      <c r="BJ771" s="89"/>
      <c r="BK771" s="89"/>
      <c r="BL771" s="89"/>
    </row>
    <row r="772" spans="1:64" x14ac:dyDescent="0.25">
      <c r="A772" s="86">
        <f t="shared" si="438"/>
        <v>771</v>
      </c>
      <c r="B772" s="113">
        <v>1.0328012236747494E-2</v>
      </c>
      <c r="C772" s="88"/>
      <c r="D772" s="88"/>
      <c r="E772" s="194">
        <f t="shared" ref="E772:E835" si="441">B772-B771</f>
        <v>9.7768604296195154E-3</v>
      </c>
      <c r="F772" s="89">
        <f t="shared" si="418"/>
        <v>4.0913074794207325E-4</v>
      </c>
      <c r="G772" s="113">
        <v>9.6190006292758937E-2</v>
      </c>
      <c r="H772" s="88"/>
      <c r="I772" s="84">
        <f t="shared" si="406"/>
        <v>17534.014861149491</v>
      </c>
      <c r="J772" s="84">
        <f t="shared" si="407"/>
        <v>17598.120706508918</v>
      </c>
      <c r="K772" s="84">
        <f t="shared" si="408"/>
        <v>17662.226551868353</v>
      </c>
      <c r="L772" s="84">
        <f t="shared" si="409"/>
        <v>17726.332397227783</v>
      </c>
      <c r="M772" s="108">
        <f>IF(T772&lt;&gt;0,(((G772+1)*('Data Raw'!$N$1007-'Data Raw'!$N$1008)/2+'Data Raw'!$N$1008)*'Data Raw'!$M$1010+'Data Raw'!$M$1009)*AE772+AE772)</f>
        <v>17790.438242587214</v>
      </c>
      <c r="N772" s="84">
        <f t="shared" si="410"/>
        <v>17854.544087946644</v>
      </c>
      <c r="O772" s="84">
        <f t="shared" si="411"/>
        <v>17918.649933306075</v>
      </c>
      <c r="P772" s="84">
        <f t="shared" si="412"/>
        <v>17982.755778665509</v>
      </c>
      <c r="Q772" s="84">
        <f t="shared" si="413"/>
        <v>18046.861624024936</v>
      </c>
      <c r="R772" s="166" t="str">
        <f t="shared" si="419"/>
        <v/>
      </c>
      <c r="S772" s="109">
        <f>'Data Raw'!E814</f>
        <v>17752.96</v>
      </c>
      <c r="T772" s="109">
        <f>'Data Raw'!G814</f>
        <v>17936.12</v>
      </c>
      <c r="U772" s="109">
        <f>'Data Raw'!D814</f>
        <v>18122.8</v>
      </c>
      <c r="V772" s="166" t="str">
        <f t="shared" si="420"/>
        <v/>
      </c>
      <c r="W772" s="89">
        <f t="shared" si="439"/>
        <v>-145.68175741278537</v>
      </c>
      <c r="X772" s="89">
        <f t="shared" si="440"/>
        <v>21223.174442877647</v>
      </c>
      <c r="Y772" s="89">
        <f t="shared" si="421"/>
        <v>130.85029628484006</v>
      </c>
      <c r="Z772" s="109">
        <f t="shared" si="414"/>
        <v>369.84000000000015</v>
      </c>
      <c r="AA772" s="89">
        <f t="shared" si="422"/>
        <v>276.23258544847505</v>
      </c>
      <c r="AB772" s="89">
        <f t="shared" si="423"/>
        <v>17627.333352763595</v>
      </c>
      <c r="AC772" s="89">
        <f t="shared" si="426"/>
        <v>18070.406647236403</v>
      </c>
      <c r="AD772" s="89">
        <f t="shared" si="427"/>
        <v>1</v>
      </c>
      <c r="AE772" s="89">
        <f>'Data Raw'!C814</f>
        <v>17848.87</v>
      </c>
      <c r="AF772" s="89"/>
      <c r="AG772" s="89">
        <f t="shared" si="434"/>
        <v>87.25</v>
      </c>
      <c r="AH772" s="89">
        <f t="shared" si="435"/>
        <v>-58.431757412785373</v>
      </c>
      <c r="AI772" s="109">
        <f t="shared" si="436"/>
        <v>-1</v>
      </c>
      <c r="AJ772" s="109">
        <f t="shared" si="415"/>
        <v>32.052922679715593</v>
      </c>
      <c r="AK772" s="88"/>
      <c r="AL772" s="191" t="str">
        <f t="shared" si="416"/>
        <v/>
      </c>
      <c r="AM772" s="191">
        <f t="shared" si="417"/>
        <v>-87.25</v>
      </c>
      <c r="AN772" s="88"/>
      <c r="AO772" s="191"/>
      <c r="AP772" s="191">
        <f t="shared" si="437"/>
        <v>7612.5625</v>
      </c>
      <c r="AQ772" s="191">
        <f t="shared" si="424"/>
        <v>107.64744926626801</v>
      </c>
      <c r="AR772" s="191">
        <f t="shared" si="425"/>
        <v>-23.202847018572044</v>
      </c>
      <c r="AS772" s="250">
        <f t="shared" si="428"/>
        <v>0</v>
      </c>
      <c r="AT772" s="250">
        <f t="shared" si="429"/>
        <v>0</v>
      </c>
      <c r="AU772" s="250">
        <f t="shared" si="430"/>
        <v>0</v>
      </c>
      <c r="AV772" s="250">
        <f t="shared" si="431"/>
        <v>0</v>
      </c>
      <c r="AW772" s="250">
        <f t="shared" si="432"/>
        <v>1</v>
      </c>
      <c r="AX772" s="250">
        <f t="shared" si="433"/>
        <v>0</v>
      </c>
      <c r="AY772" s="89"/>
      <c r="AZ772" s="111"/>
      <c r="BA772" s="111"/>
      <c r="BB772" s="111"/>
      <c r="BC772" s="111"/>
      <c r="BD772" s="111"/>
      <c r="BE772" s="111"/>
      <c r="BF772" s="111"/>
      <c r="BG772" s="111"/>
      <c r="BH772" s="89"/>
      <c r="BI772" s="89"/>
      <c r="BJ772" s="89"/>
      <c r="BK772" s="89"/>
      <c r="BL772" s="89"/>
    </row>
    <row r="773" spans="1:64" x14ac:dyDescent="0.25">
      <c r="A773" s="86">
        <f t="shared" si="438"/>
        <v>772</v>
      </c>
      <c r="B773" s="113">
        <v>1.2937217238798753E-4</v>
      </c>
      <c r="C773" s="88"/>
      <c r="D773" s="88"/>
      <c r="E773" s="194">
        <f t="shared" si="441"/>
        <v>-1.0198640064359507E-2</v>
      </c>
      <c r="F773" s="89">
        <f t="shared" si="418"/>
        <v>-1.1062650823867241E-3</v>
      </c>
      <c r="G773" s="113">
        <v>0.11620274699233951</v>
      </c>
      <c r="H773" s="88"/>
      <c r="I773" s="84">
        <f t="shared" si="406"/>
        <v>17670.257516767586</v>
      </c>
      <c r="J773" s="84">
        <f t="shared" si="407"/>
        <v>17735.682664910004</v>
      </c>
      <c r="K773" s="84">
        <f t="shared" si="408"/>
        <v>17801.107813052426</v>
      </c>
      <c r="L773" s="84">
        <f t="shared" si="409"/>
        <v>17866.532961194844</v>
      </c>
      <c r="M773" s="108">
        <f>IF(T773&lt;&gt;0,(((G773+1)*('Data Raw'!$N$1007-'Data Raw'!$N$1008)/2+'Data Raw'!$N$1008)*'Data Raw'!$M$1010+'Data Raw'!$M$1009)*AE773+AE773)</f>
        <v>17931.958109337265</v>
      </c>
      <c r="N773" s="84">
        <f t="shared" si="410"/>
        <v>17997.383257479687</v>
      </c>
      <c r="O773" s="84">
        <f t="shared" si="411"/>
        <v>18062.808405622105</v>
      </c>
      <c r="P773" s="84">
        <f t="shared" si="412"/>
        <v>18128.233553764527</v>
      </c>
      <c r="Q773" s="84">
        <f t="shared" si="413"/>
        <v>18193.658701906945</v>
      </c>
      <c r="R773" s="166" t="str">
        <f t="shared" si="419"/>
        <v/>
      </c>
      <c r="S773" s="109">
        <f>'Data Raw'!E815</f>
        <v>17854.79</v>
      </c>
      <c r="T773" s="109">
        <f>'Data Raw'!G815</f>
        <v>17915.55</v>
      </c>
      <c r="U773" s="109">
        <f>'Data Raw'!D815</f>
        <v>18043.48</v>
      </c>
      <c r="V773" s="166">
        <f t="shared" si="420"/>
        <v>1</v>
      </c>
      <c r="W773" s="89">
        <f t="shared" si="439"/>
        <v>16.408109337266069</v>
      </c>
      <c r="X773" s="89">
        <f t="shared" si="440"/>
        <v>269.22605202367794</v>
      </c>
      <c r="Y773" s="89">
        <f t="shared" si="421"/>
        <v>121.30247099061692</v>
      </c>
      <c r="Z773" s="109">
        <f t="shared" si="414"/>
        <v>188.68999999999869</v>
      </c>
      <c r="AA773" s="89">
        <f t="shared" si="422"/>
        <v>263.72650181297848</v>
      </c>
      <c r="AB773" s="89">
        <f t="shared" si="423"/>
        <v>17727.092302368797</v>
      </c>
      <c r="AC773" s="89">
        <f t="shared" si="426"/>
        <v>18196.687697631201</v>
      </c>
      <c r="AD773" s="89">
        <f t="shared" si="427"/>
        <v>1</v>
      </c>
      <c r="AE773" s="89">
        <f>'Data Raw'!C815</f>
        <v>17961.89</v>
      </c>
      <c r="AF773" s="89"/>
      <c r="AG773" s="89">
        <f t="shared" si="434"/>
        <v>-46.340000000000146</v>
      </c>
      <c r="AH773" s="89">
        <f t="shared" si="435"/>
        <v>-29.931890662734077</v>
      </c>
      <c r="AI773" s="109">
        <f t="shared" si="436"/>
        <v>-1</v>
      </c>
      <c r="AJ773" s="109">
        <f t="shared" si="415"/>
        <v>32.712574071210014</v>
      </c>
      <c r="AK773" s="88"/>
      <c r="AL773" s="191">
        <f t="shared" si="416"/>
        <v>87.25</v>
      </c>
      <c r="AM773" s="191" t="str">
        <f t="shared" si="417"/>
        <v/>
      </c>
      <c r="AN773" s="88"/>
      <c r="AO773" s="191"/>
      <c r="AP773" s="191">
        <f t="shared" si="437"/>
        <v>2147.3956000000135</v>
      </c>
      <c r="AQ773" s="191">
        <f t="shared" si="424"/>
        <v>100.83551045890492</v>
      </c>
      <c r="AR773" s="191">
        <f t="shared" si="425"/>
        <v>-20.466960531712004</v>
      </c>
      <c r="AS773" s="250">
        <f t="shared" si="428"/>
        <v>0</v>
      </c>
      <c r="AT773" s="250">
        <f t="shared" si="429"/>
        <v>0</v>
      </c>
      <c r="AU773" s="250">
        <f t="shared" si="430"/>
        <v>1</v>
      </c>
      <c r="AV773" s="250">
        <f t="shared" si="431"/>
        <v>0</v>
      </c>
      <c r="AW773" s="250">
        <f t="shared" si="432"/>
        <v>0</v>
      </c>
      <c r="AX773" s="250">
        <f t="shared" si="433"/>
        <v>0</v>
      </c>
      <c r="AY773" s="89"/>
      <c r="AZ773" s="111"/>
      <c r="BA773" s="111"/>
      <c r="BB773" s="111"/>
      <c r="BC773" s="111"/>
      <c r="BD773" s="111"/>
      <c r="BE773" s="111"/>
      <c r="BF773" s="111"/>
      <c r="BG773" s="111"/>
      <c r="BH773" s="89"/>
      <c r="BI773" s="89"/>
      <c r="BJ773" s="89"/>
      <c r="BK773" s="89"/>
      <c r="BL773" s="89"/>
    </row>
    <row r="774" spans="1:64" x14ac:dyDescent="0.25">
      <c r="A774" s="86">
        <f t="shared" si="438"/>
        <v>773</v>
      </c>
      <c r="B774" s="113">
        <v>7.8772294347933008E-2</v>
      </c>
      <c r="C774" s="88"/>
      <c r="D774" s="88"/>
      <c r="E774" s="194">
        <f t="shared" si="441"/>
        <v>7.8642922175545027E-2</v>
      </c>
      <c r="F774" s="89">
        <f t="shared" si="418"/>
        <v>1.0286475954460668E-2</v>
      </c>
      <c r="G774" s="113">
        <v>0.11430926255039106</v>
      </c>
      <c r="H774" s="88"/>
      <c r="I774" s="84">
        <f t="shared" ref="I774:I837" si="442">K774-Y773</f>
        <v>17780.780138444785</v>
      </c>
      <c r="J774" s="84">
        <f t="shared" ref="J774:J837" si="443">M774-Y773*1.5</f>
        <v>17841.431373940093</v>
      </c>
      <c r="K774" s="84">
        <f t="shared" ref="K774:K837" si="444">M774-Y773</f>
        <v>17902.082609435402</v>
      </c>
      <c r="L774" s="84">
        <f t="shared" ref="L774:L837" si="445">M774-Y773/2</f>
        <v>17962.73384493071</v>
      </c>
      <c r="M774" s="108">
        <f>IF(T774&lt;&gt;0,(((G774+1)*('Data Raw'!$N$1007-'Data Raw'!$N$1008)/2+'Data Raw'!$N$1008)*'Data Raw'!$M$1010+'Data Raw'!$M$1009)*AE774+AE774)</f>
        <v>18023.385080426018</v>
      </c>
      <c r="N774" s="84">
        <f t="shared" ref="N774:N837" si="446">M774+Y773/2</f>
        <v>18084.036315921327</v>
      </c>
      <c r="O774" s="84">
        <f t="shared" ref="O774:O837" si="447">M774+Y773</f>
        <v>18144.687551416635</v>
      </c>
      <c r="P774" s="84">
        <f t="shared" ref="P774:P837" si="448">M774+1.5*Y773</f>
        <v>18205.338786911943</v>
      </c>
      <c r="Q774" s="84">
        <f t="shared" ref="Q774:Q837" si="449">O774+Y773</f>
        <v>18265.990022407252</v>
      </c>
      <c r="R774" s="166" t="str">
        <f t="shared" si="419"/>
        <v/>
      </c>
      <c r="S774" s="109">
        <f>'Data Raw'!E816</f>
        <v>18039.009999999998</v>
      </c>
      <c r="T774" s="109">
        <f>'Data Raw'!G816</f>
        <v>18430.39</v>
      </c>
      <c r="U774" s="109">
        <f>'Data Raw'!D816</f>
        <v>18448.66</v>
      </c>
      <c r="V774" s="166" t="str">
        <f t="shared" si="420"/>
        <v/>
      </c>
      <c r="W774" s="89">
        <f t="shared" si="439"/>
        <v>-407.00491957398117</v>
      </c>
      <c r="X774" s="89">
        <f t="shared" si="440"/>
        <v>165653.00455742289</v>
      </c>
      <c r="Y774" s="89">
        <f t="shared" si="421"/>
        <v>190.46512292955731</v>
      </c>
      <c r="Z774" s="109">
        <f t="shared" si="414"/>
        <v>409.65000000000146</v>
      </c>
      <c r="AA774" s="89">
        <f t="shared" si="422"/>
        <v>284.57271583969606</v>
      </c>
      <c r="AB774" s="89">
        <f t="shared" si="423"/>
        <v>17832.052473458971</v>
      </c>
      <c r="AC774" s="89">
        <f t="shared" si="426"/>
        <v>18280.387526541032</v>
      </c>
      <c r="AD774" s="89" t="str">
        <f t="shared" si="427"/>
        <v/>
      </c>
      <c r="AE774" s="89">
        <f>'Data Raw'!C816</f>
        <v>18056.22</v>
      </c>
      <c r="AF774" s="89"/>
      <c r="AG774" s="89">
        <f t="shared" si="434"/>
        <v>374.16999999999825</v>
      </c>
      <c r="AH774" s="89">
        <f t="shared" si="435"/>
        <v>-32.834919573982916</v>
      </c>
      <c r="AI774" s="109">
        <f t="shared" si="436"/>
        <v>-1</v>
      </c>
      <c r="AJ774" s="109">
        <f t="shared" si="415"/>
        <v>30.325617747654231</v>
      </c>
      <c r="AK774" s="88"/>
      <c r="AL774" s="191" t="str">
        <f t="shared" si="416"/>
        <v/>
      </c>
      <c r="AM774" s="191">
        <f t="shared" si="417"/>
        <v>-374.16999999999825</v>
      </c>
      <c r="AN774" s="88"/>
      <c r="AO774" s="191"/>
      <c r="AP774" s="191">
        <f t="shared" si="437"/>
        <v>140003.1888999987</v>
      </c>
      <c r="AQ774" s="191">
        <f t="shared" si="424"/>
        <v>131.20600929680418</v>
      </c>
      <c r="AR774" s="191">
        <f t="shared" si="425"/>
        <v>-59.259113632753127</v>
      </c>
      <c r="AS774" s="250">
        <f t="shared" si="428"/>
        <v>0</v>
      </c>
      <c r="AT774" s="250">
        <f t="shared" si="429"/>
        <v>0</v>
      </c>
      <c r="AU774" s="250">
        <f t="shared" si="430"/>
        <v>0</v>
      </c>
      <c r="AV774" s="250">
        <f t="shared" si="431"/>
        <v>0</v>
      </c>
      <c r="AW774" s="250">
        <f t="shared" si="432"/>
        <v>0</v>
      </c>
      <c r="AX774" s="250">
        <f t="shared" si="433"/>
        <v>0</v>
      </c>
      <c r="AY774" s="89"/>
      <c r="AZ774" s="111"/>
      <c r="BA774" s="111"/>
      <c r="BB774" s="111"/>
      <c r="BC774" s="111"/>
      <c r="BD774" s="111"/>
      <c r="BE774" s="111"/>
      <c r="BF774" s="111"/>
      <c r="BG774" s="111"/>
      <c r="BH774" s="89"/>
      <c r="BI774" s="89"/>
      <c r="BJ774" s="89"/>
      <c r="BK774" s="89"/>
      <c r="BL774" s="89"/>
    </row>
    <row r="775" spans="1:64" x14ac:dyDescent="0.25">
      <c r="A775" s="86">
        <f t="shared" si="438"/>
        <v>774</v>
      </c>
      <c r="B775" s="113">
        <v>1.278381966194783E-2</v>
      </c>
      <c r="C775" s="88"/>
      <c r="D775" s="88"/>
      <c r="E775" s="194">
        <f t="shared" si="441"/>
        <v>-6.5988474685985177E-2</v>
      </c>
      <c r="F775" s="89">
        <f t="shared" si="418"/>
        <v>-6.0994556560302338E-4</v>
      </c>
      <c r="G775" s="113">
        <v>0.17018955603664493</v>
      </c>
      <c r="H775" s="88"/>
      <c r="I775" s="84">
        <f t="shared" si="442"/>
        <v>18121.960498934659</v>
      </c>
      <c r="J775" s="84">
        <f t="shared" si="443"/>
        <v>18217.193060399433</v>
      </c>
      <c r="K775" s="84">
        <f t="shared" si="444"/>
        <v>18312.425621864215</v>
      </c>
      <c r="L775" s="84">
        <f t="shared" si="445"/>
        <v>18407.658183328993</v>
      </c>
      <c r="M775" s="108">
        <f>IF(T775&lt;&gt;0,(((G775+1)*('Data Raw'!$N$1007-'Data Raw'!$N$1008)/2+'Data Raw'!$N$1008)*'Data Raw'!$M$1010+'Data Raw'!$M$1009)*AE775+AE775)</f>
        <v>18502.890744793771</v>
      </c>
      <c r="N775" s="84">
        <f t="shared" si="446"/>
        <v>18598.123306258549</v>
      </c>
      <c r="O775" s="84">
        <f t="shared" si="447"/>
        <v>18693.355867723327</v>
      </c>
      <c r="P775" s="84">
        <f t="shared" si="448"/>
        <v>18788.588429188108</v>
      </c>
      <c r="Q775" s="84">
        <f t="shared" si="449"/>
        <v>18883.820990652883</v>
      </c>
      <c r="R775" s="166" t="str">
        <f t="shared" si="419"/>
        <v/>
      </c>
      <c r="S775" s="109">
        <f>'Data Raw'!E817</f>
        <v>18274.2</v>
      </c>
      <c r="T775" s="109">
        <f>'Data Raw'!G817</f>
        <v>18335.32</v>
      </c>
      <c r="U775" s="109">
        <f>'Data Raw'!D817</f>
        <v>18520.37</v>
      </c>
      <c r="V775" s="166" t="str">
        <f t="shared" si="420"/>
        <v/>
      </c>
      <c r="W775" s="89">
        <f t="shared" si="439"/>
        <v>167.57074479377115</v>
      </c>
      <c r="X775" s="89">
        <f t="shared" si="440"/>
        <v>28079.954510739182</v>
      </c>
      <c r="Y775" s="89">
        <f t="shared" si="421"/>
        <v>187.36585022973006</v>
      </c>
      <c r="Z775" s="109">
        <f t="shared" ref="Z775:Z838" si="450">U775-S775</f>
        <v>246.16999999999825</v>
      </c>
      <c r="AA775" s="89">
        <f t="shared" si="422"/>
        <v>279.08661357688209</v>
      </c>
      <c r="AB775" s="89">
        <f t="shared" si="423"/>
        <v>18211.743191536258</v>
      </c>
      <c r="AC775" s="89">
        <f t="shared" si="426"/>
        <v>18695.516808463744</v>
      </c>
      <c r="AD775" s="89">
        <f t="shared" si="427"/>
        <v>1</v>
      </c>
      <c r="AE775" s="89">
        <f>'Data Raw'!C817</f>
        <v>18453.63</v>
      </c>
      <c r="AF775" s="89"/>
      <c r="AG775" s="89">
        <f t="shared" si="434"/>
        <v>-118.31000000000131</v>
      </c>
      <c r="AH775" s="89">
        <f t="shared" si="435"/>
        <v>49.260744793769845</v>
      </c>
      <c r="AI775" s="109">
        <f t="shared" si="436"/>
        <v>1</v>
      </c>
      <c r="AJ775" s="109">
        <f t="shared" si="415"/>
        <v>47.616280732389328</v>
      </c>
      <c r="AK775" s="88"/>
      <c r="AL775" s="191" t="str">
        <f t="shared" si="416"/>
        <v/>
      </c>
      <c r="AM775" s="191">
        <f t="shared" si="417"/>
        <v>-118.31000000000131</v>
      </c>
      <c r="AN775" s="88"/>
      <c r="AO775" s="191"/>
      <c r="AP775" s="191">
        <f t="shared" si="437"/>
        <v>13997.25610000031</v>
      </c>
      <c r="AQ775" s="191">
        <f t="shared" si="424"/>
        <v>129.77311937493718</v>
      </c>
      <c r="AR775" s="191">
        <f t="shared" si="425"/>
        <v>-57.592730854792876</v>
      </c>
      <c r="AS775" s="250">
        <f t="shared" si="428"/>
        <v>0</v>
      </c>
      <c r="AT775" s="250">
        <f t="shared" si="429"/>
        <v>0</v>
      </c>
      <c r="AU775" s="250">
        <f t="shared" si="430"/>
        <v>1</v>
      </c>
      <c r="AV775" s="250">
        <f t="shared" si="431"/>
        <v>0</v>
      </c>
      <c r="AW775" s="250">
        <f t="shared" si="432"/>
        <v>0</v>
      </c>
      <c r="AX775" s="250">
        <f t="shared" si="433"/>
        <v>0</v>
      </c>
      <c r="AY775" s="89"/>
      <c r="AZ775" s="111"/>
      <c r="BA775" s="111"/>
      <c r="BB775" s="111"/>
      <c r="BC775" s="111"/>
      <c r="BD775" s="111"/>
      <c r="BE775" s="111"/>
      <c r="BF775" s="111"/>
      <c r="BG775" s="111"/>
      <c r="BH775" s="89"/>
      <c r="BI775" s="89"/>
      <c r="BJ775" s="89"/>
      <c r="BK775" s="89"/>
      <c r="BL775" s="89"/>
    </row>
    <row r="776" spans="1:64" x14ac:dyDescent="0.25">
      <c r="A776" s="86">
        <f t="shared" si="438"/>
        <v>775</v>
      </c>
      <c r="B776" s="113">
        <v>1.629719038479004E-2</v>
      </c>
      <c r="C776" s="88"/>
      <c r="D776" s="88"/>
      <c r="E776" s="194">
        <f t="shared" si="441"/>
        <v>3.5133707228422097E-3</v>
      </c>
      <c r="F776" s="89">
        <f t="shared" si="418"/>
        <v>-2.0900381539418677E-5</v>
      </c>
      <c r="G776" s="113">
        <v>0.14787931710749455</v>
      </c>
      <c r="H776" s="88"/>
      <c r="I776" s="84">
        <f t="shared" si="442"/>
        <v>17840.380423796774</v>
      </c>
      <c r="J776" s="84">
        <f t="shared" si="443"/>
        <v>17934.063348911637</v>
      </c>
      <c r="K776" s="84">
        <f t="shared" si="444"/>
        <v>18027.746274026504</v>
      </c>
      <c r="L776" s="84">
        <f t="shared" si="445"/>
        <v>18121.429199141367</v>
      </c>
      <c r="M776" s="108">
        <f>IF(T776&lt;&gt;0,(((G776+1)*('Data Raw'!$N$1007-'Data Raw'!$N$1008)/2+'Data Raw'!$N$1008)*'Data Raw'!$M$1010+'Data Raw'!$M$1009)*AE776+AE776)</f>
        <v>18215.112124256233</v>
      </c>
      <c r="N776" s="84">
        <f t="shared" si="446"/>
        <v>18308.7950493711</v>
      </c>
      <c r="O776" s="84">
        <f t="shared" si="447"/>
        <v>18402.477974485962</v>
      </c>
      <c r="P776" s="84">
        <f t="shared" si="448"/>
        <v>18496.160899600829</v>
      </c>
      <c r="Q776" s="84">
        <f t="shared" si="449"/>
        <v>18589.843824715692</v>
      </c>
      <c r="R776" s="166" t="str">
        <f t="shared" si="419"/>
        <v/>
      </c>
      <c r="S776" s="109">
        <f>'Data Raw'!E818</f>
        <v>17968.37</v>
      </c>
      <c r="T776" s="109">
        <f>'Data Raw'!G818</f>
        <v>18028.52</v>
      </c>
      <c r="U776" s="109">
        <f>'Data Raw'!D818</f>
        <v>18240.13</v>
      </c>
      <c r="V776" s="166" t="str">
        <f t="shared" si="420"/>
        <v/>
      </c>
      <c r="W776" s="89">
        <f t="shared" si="439"/>
        <v>186.59212425623264</v>
      </c>
      <c r="X776" s="89">
        <f t="shared" si="440"/>
        <v>34816.620834453359</v>
      </c>
      <c r="Y776" s="89">
        <f t="shared" si="421"/>
        <v>187.25551368129177</v>
      </c>
      <c r="Z776" s="109">
        <f t="shared" si="450"/>
        <v>271.76000000000204</v>
      </c>
      <c r="AA776" s="89">
        <f t="shared" si="422"/>
        <v>278.03995449447063</v>
      </c>
      <c r="AB776" s="89">
        <f t="shared" si="423"/>
        <v>17961.916378459649</v>
      </c>
      <c r="AC776" s="89">
        <f t="shared" si="426"/>
        <v>18436.363621540349</v>
      </c>
      <c r="AD776" s="89">
        <f t="shared" si="427"/>
        <v>1</v>
      </c>
      <c r="AE776" s="89">
        <f>'Data Raw'!C818</f>
        <v>18199.14</v>
      </c>
      <c r="AF776" s="89"/>
      <c r="AG776" s="89">
        <f t="shared" si="434"/>
        <v>-170.61999999999898</v>
      </c>
      <c r="AH776" s="89">
        <f t="shared" si="435"/>
        <v>15.972124256233656</v>
      </c>
      <c r="AI776" s="109">
        <f t="shared" si="436"/>
        <v>1</v>
      </c>
      <c r="AJ776" s="109">
        <f t="shared" si="415"/>
        <v>46.841462557432514</v>
      </c>
      <c r="AK776" s="88"/>
      <c r="AL776" s="191" t="str">
        <f t="shared" si="416"/>
        <v/>
      </c>
      <c r="AM776" s="191">
        <f t="shared" si="417"/>
        <v>-170.61999999999898</v>
      </c>
      <c r="AN776" s="88"/>
      <c r="AO776" s="191"/>
      <c r="AP776" s="191">
        <f t="shared" si="437"/>
        <v>29111.184399999653</v>
      </c>
      <c r="AQ776" s="191">
        <f t="shared" si="424"/>
        <v>134.31166166661072</v>
      </c>
      <c r="AR776" s="191">
        <f t="shared" si="425"/>
        <v>-52.943852014681056</v>
      </c>
      <c r="AS776" s="250">
        <f t="shared" si="428"/>
        <v>0</v>
      </c>
      <c r="AT776" s="250">
        <f t="shared" si="429"/>
        <v>0</v>
      </c>
      <c r="AU776" s="250">
        <f t="shared" si="430"/>
        <v>1</v>
      </c>
      <c r="AV776" s="250">
        <f t="shared" si="431"/>
        <v>0</v>
      </c>
      <c r="AW776" s="250">
        <f t="shared" si="432"/>
        <v>0</v>
      </c>
      <c r="AX776" s="250">
        <f t="shared" si="433"/>
        <v>0</v>
      </c>
      <c r="AY776" s="89"/>
      <c r="AZ776" s="111"/>
      <c r="BA776" s="111"/>
      <c r="BB776" s="111"/>
      <c r="BC776" s="111"/>
      <c r="BD776" s="111"/>
      <c r="BE776" s="111"/>
      <c r="BF776" s="111"/>
      <c r="BG776" s="111"/>
      <c r="BH776" s="89"/>
      <c r="BI776" s="89"/>
      <c r="BJ776" s="89"/>
      <c r="BK776" s="89"/>
      <c r="BL776" s="89"/>
    </row>
    <row r="777" spans="1:64" x14ac:dyDescent="0.25">
      <c r="A777" s="86">
        <f t="shared" si="438"/>
        <v>776</v>
      </c>
      <c r="B777" s="113">
        <v>9.8677305734469079E-3</v>
      </c>
      <c r="C777" s="88"/>
      <c r="D777" s="88"/>
      <c r="E777" s="194">
        <f t="shared" si="441"/>
        <v>-6.4294598113431318E-3</v>
      </c>
      <c r="F777" s="89">
        <f t="shared" si="418"/>
        <v>-9.3640887151137772E-4</v>
      </c>
      <c r="G777" s="113">
        <v>0.12199657746571306</v>
      </c>
      <c r="H777" s="88"/>
      <c r="I777" s="84">
        <f t="shared" si="442"/>
        <v>17510.341807854802</v>
      </c>
      <c r="J777" s="84">
        <f t="shared" si="443"/>
        <v>17603.969564695446</v>
      </c>
      <c r="K777" s="84">
        <f t="shared" si="444"/>
        <v>17697.597321536094</v>
      </c>
      <c r="L777" s="84">
        <f t="shared" si="445"/>
        <v>17791.225078376738</v>
      </c>
      <c r="M777" s="108">
        <f>IF(T777&lt;&gt;0,(((G777+1)*('Data Raw'!$N$1007-'Data Raw'!$N$1008)/2+'Data Raw'!$N$1008)*'Data Raw'!$M$1010+'Data Raw'!$M$1009)*AE777+AE777)</f>
        <v>17884.852835217385</v>
      </c>
      <c r="N777" s="84">
        <f t="shared" si="446"/>
        <v>17978.480592058033</v>
      </c>
      <c r="O777" s="84">
        <f t="shared" si="447"/>
        <v>18072.108348898677</v>
      </c>
      <c r="P777" s="84">
        <f t="shared" si="448"/>
        <v>18165.736105739325</v>
      </c>
      <c r="Q777" s="84">
        <f t="shared" si="449"/>
        <v>18259.363862579969</v>
      </c>
      <c r="R777" s="166" t="str">
        <f t="shared" si="419"/>
        <v/>
      </c>
      <c r="S777" s="109">
        <f>'Data Raw'!E819</f>
        <v>17789.57</v>
      </c>
      <c r="T777" s="109">
        <f>'Data Raw'!G819</f>
        <v>18027.71</v>
      </c>
      <c r="U777" s="109">
        <f>'Data Raw'!D819</f>
        <v>18032.669999999998</v>
      </c>
      <c r="V777" s="166" t="str">
        <f t="shared" si="420"/>
        <v/>
      </c>
      <c r="W777" s="89">
        <f t="shared" si="439"/>
        <v>-142.85716478261384</v>
      </c>
      <c r="X777" s="89">
        <f t="shared" si="440"/>
        <v>20408.169529726882</v>
      </c>
      <c r="Y777" s="89">
        <f t="shared" si="421"/>
        <v>181.57876447347405</v>
      </c>
      <c r="Z777" s="109">
        <f t="shared" si="450"/>
        <v>243.09999999999854</v>
      </c>
      <c r="AA777" s="89">
        <f t="shared" si="422"/>
        <v>273.04853242383177</v>
      </c>
      <c r="AB777" s="89">
        <f t="shared" si="423"/>
        <v>17670.026038679702</v>
      </c>
      <c r="AC777" s="89">
        <f t="shared" si="426"/>
        <v>18142.693961320299</v>
      </c>
      <c r="AD777" s="89">
        <f t="shared" si="427"/>
        <v>1</v>
      </c>
      <c r="AE777" s="89">
        <f>'Data Raw'!C819</f>
        <v>17906.36</v>
      </c>
      <c r="AF777" s="89"/>
      <c r="AG777" s="89">
        <f t="shared" si="434"/>
        <v>121.34999999999854</v>
      </c>
      <c r="AH777" s="89">
        <f t="shared" si="435"/>
        <v>-21.507164782615291</v>
      </c>
      <c r="AI777" s="109">
        <f t="shared" si="436"/>
        <v>-1</v>
      </c>
      <c r="AJ777" s="109">
        <f t="shared" ref="AJ777:AJ840" si="451">MIN(Y776/4,50)</f>
        <v>46.813878420322943</v>
      </c>
      <c r="AK777" s="88"/>
      <c r="AL777" s="191" t="str">
        <f t="shared" ref="AL777:AL840" si="452">IF(R777&lt;&gt;1,IF(V777=1,ABS(AG776),""),"")</f>
        <v/>
      </c>
      <c r="AM777" s="191">
        <f t="shared" ref="AM777:AM840" si="453">IF(R777&lt;&gt;1,IF(V777="",-ABS(AG777),""),"")</f>
        <v>-121.34999999999854</v>
      </c>
      <c r="AN777" s="88"/>
      <c r="AO777" s="191"/>
      <c r="AP777" s="191">
        <f t="shared" si="437"/>
        <v>14725.822499999647</v>
      </c>
      <c r="AQ777" s="191">
        <f t="shared" si="424"/>
        <v>132.87147703698713</v>
      </c>
      <c r="AR777" s="191">
        <f t="shared" si="425"/>
        <v>-48.707287436486922</v>
      </c>
      <c r="AS777" s="250">
        <f t="shared" si="428"/>
        <v>0</v>
      </c>
      <c r="AT777" s="250">
        <f t="shared" si="429"/>
        <v>0</v>
      </c>
      <c r="AU777" s="250">
        <f t="shared" si="430"/>
        <v>0</v>
      </c>
      <c r="AV777" s="250">
        <f t="shared" si="431"/>
        <v>1</v>
      </c>
      <c r="AW777" s="250">
        <f t="shared" si="432"/>
        <v>0</v>
      </c>
      <c r="AX777" s="250">
        <f t="shared" si="433"/>
        <v>0</v>
      </c>
      <c r="AY777" s="89"/>
      <c r="AZ777" s="111"/>
      <c r="BA777" s="111"/>
      <c r="BB777" s="111"/>
      <c r="BC777" s="111"/>
      <c r="BD777" s="111"/>
      <c r="BE777" s="111"/>
      <c r="BF777" s="111"/>
      <c r="BG777" s="111"/>
      <c r="BH777" s="89"/>
      <c r="BI777" s="89"/>
      <c r="BJ777" s="89"/>
      <c r="BK777" s="89"/>
      <c r="BL777" s="89"/>
    </row>
    <row r="778" spans="1:64" x14ac:dyDescent="0.25">
      <c r="A778" s="86">
        <f t="shared" si="438"/>
        <v>777</v>
      </c>
      <c r="B778" s="113">
        <v>2.4683507119104578E-4</v>
      </c>
      <c r="C778" s="88"/>
      <c r="D778" s="88"/>
      <c r="E778" s="194">
        <f t="shared" si="441"/>
        <v>-9.6208955022558627E-3</v>
      </c>
      <c r="F778" s="89">
        <f t="shared" ref="F778:F841" si="454">E778/7+F777/7*6</f>
        <v>-2.1770498187605901E-3</v>
      </c>
      <c r="G778" s="113">
        <v>0.14225450140366322</v>
      </c>
      <c r="H778" s="88"/>
      <c r="I778" s="84">
        <f t="shared" si="442"/>
        <v>17732.565881262832</v>
      </c>
      <c r="J778" s="84">
        <f t="shared" si="443"/>
        <v>17823.355263499569</v>
      </c>
      <c r="K778" s="84">
        <f t="shared" si="444"/>
        <v>17914.144645736305</v>
      </c>
      <c r="L778" s="84">
        <f t="shared" si="445"/>
        <v>18004.934027973042</v>
      </c>
      <c r="M778" s="108">
        <f>IF(T778&lt;&gt;0,(((G778+1)*('Data Raw'!$N$1007-'Data Raw'!$N$1008)/2+'Data Raw'!$N$1008)*'Data Raw'!$M$1010+'Data Raw'!$M$1009)*AE778+AE778)</f>
        <v>18095.723410209779</v>
      </c>
      <c r="N778" s="84">
        <f t="shared" si="446"/>
        <v>18186.512792446516</v>
      </c>
      <c r="O778" s="84">
        <f t="shared" si="447"/>
        <v>18277.302174683253</v>
      </c>
      <c r="P778" s="84">
        <f t="shared" si="448"/>
        <v>18368.09155691999</v>
      </c>
      <c r="Q778" s="84">
        <f t="shared" si="449"/>
        <v>18458.880939156727</v>
      </c>
      <c r="R778" s="166" t="str">
        <f t="shared" ref="R778:R841" si="455">IF(B778&lt;&gt;"",IF(AND(M778&gt;AB778,M778&lt;AC778),"",1),"")</f>
        <v/>
      </c>
      <c r="S778" s="109">
        <f>'Data Raw'!E820</f>
        <v>17959.07</v>
      </c>
      <c r="T778" s="109">
        <f>'Data Raw'!G820</f>
        <v>18072.900000000001</v>
      </c>
      <c r="U778" s="109">
        <f>'Data Raw'!D820</f>
        <v>18231.46</v>
      </c>
      <c r="V778" s="166" t="str">
        <f t="shared" ref="V778:V841" si="456">IF(R778&lt;&gt;1,IF(B778&lt;&gt;"",IF((AE778-M778)*(AE778-T778)&gt;0,1,""),""),"")</f>
        <v/>
      </c>
      <c r="W778" s="89">
        <f t="shared" si="439"/>
        <v>22.823410209777649</v>
      </c>
      <c r="X778" s="89">
        <f t="shared" si="440"/>
        <v>520.90805360378261</v>
      </c>
      <c r="Y778" s="89">
        <f t="shared" ref="Y778:Y841" si="457">IF(X778&gt;0,SQRT((X778)/7+(Y777*Y777)/7*6),Y777)</f>
        <v>168.33045488811752</v>
      </c>
      <c r="Z778" s="109">
        <f t="shared" si="450"/>
        <v>272.38999999999942</v>
      </c>
      <c r="AA778" s="89">
        <f t="shared" ref="AA778:AA841" si="458">Z778/7+AA777/7*6</f>
        <v>272.95445636328424</v>
      </c>
      <c r="AB778" s="89">
        <f t="shared" ref="AB778:AB841" si="459">AE778-$AD$1*AA777</f>
        <v>17855.928747439742</v>
      </c>
      <c r="AC778" s="89">
        <f t="shared" si="426"/>
        <v>18320.111252560258</v>
      </c>
      <c r="AD778" s="89">
        <f t="shared" si="427"/>
        <v>1</v>
      </c>
      <c r="AE778" s="89">
        <f>'Data Raw'!C820</f>
        <v>18088.02</v>
      </c>
      <c r="AF778" s="89"/>
      <c r="AG778" s="89">
        <f t="shared" si="434"/>
        <v>-15.119999999998981</v>
      </c>
      <c r="AH778" s="89">
        <f t="shared" si="435"/>
        <v>7.7034102097786672</v>
      </c>
      <c r="AI778" s="109">
        <f t="shared" si="436"/>
        <v>1</v>
      </c>
      <c r="AJ778" s="109">
        <f t="shared" si="451"/>
        <v>45.394691118368513</v>
      </c>
      <c r="AK778" s="88"/>
      <c r="AL778" s="191" t="str">
        <f t="shared" si="452"/>
        <v/>
      </c>
      <c r="AM778" s="191">
        <f t="shared" si="453"/>
        <v>-15.119999999998981</v>
      </c>
      <c r="AN778" s="88"/>
      <c r="AO778" s="191"/>
      <c r="AP778" s="191">
        <f t="shared" si="437"/>
        <v>228.61439999996921</v>
      </c>
      <c r="AQ778" s="191">
        <f t="shared" ref="AQ778:AQ841" si="460">IF(AP778&gt;0,SQRT(AP778)/9+AQ777/9*8,AQ777)</f>
        <v>119.7879795884329</v>
      </c>
      <c r="AR778" s="191">
        <f t="shared" ref="AR778:AR841" si="461">AQ778-Y778</f>
        <v>-48.542475299684611</v>
      </c>
      <c r="AS778" s="250">
        <f t="shared" si="428"/>
        <v>0</v>
      </c>
      <c r="AT778" s="250">
        <f t="shared" si="429"/>
        <v>0</v>
      </c>
      <c r="AU778" s="250">
        <f t="shared" si="430"/>
        <v>1</v>
      </c>
      <c r="AV778" s="250">
        <f t="shared" si="431"/>
        <v>0</v>
      </c>
      <c r="AW778" s="250">
        <f t="shared" si="432"/>
        <v>0</v>
      </c>
      <c r="AX778" s="250">
        <f t="shared" si="433"/>
        <v>0</v>
      </c>
      <c r="AY778" s="89"/>
      <c r="AZ778" s="111"/>
      <c r="BA778" s="111"/>
      <c r="BB778" s="111"/>
      <c r="BC778" s="111"/>
      <c r="BD778" s="111"/>
      <c r="BE778" s="111"/>
      <c r="BF778" s="111"/>
      <c r="BG778" s="111"/>
      <c r="BH778" s="89"/>
      <c r="BI778" s="89"/>
      <c r="BJ778" s="89"/>
      <c r="BK778" s="89"/>
      <c r="BL778" s="89"/>
    </row>
    <row r="779" spans="1:64" x14ac:dyDescent="0.25">
      <c r="A779" s="86">
        <f t="shared" si="438"/>
        <v>778</v>
      </c>
      <c r="B779" s="113">
        <v>1.1169143815260379E-2</v>
      </c>
      <c r="C779" s="88"/>
      <c r="D779" s="88"/>
      <c r="E779" s="194">
        <f t="shared" si="441"/>
        <v>1.0922308744069334E-2</v>
      </c>
      <c r="F779" s="89">
        <f t="shared" si="454"/>
        <v>-3.0571288121345797E-4</v>
      </c>
      <c r="G779" s="113">
        <v>0.13908594242938951</v>
      </c>
      <c r="H779" s="88"/>
      <c r="I779" s="84">
        <f t="shared" si="442"/>
        <v>17601.043230167004</v>
      </c>
      <c r="J779" s="84">
        <f t="shared" si="443"/>
        <v>17685.208457611061</v>
      </c>
      <c r="K779" s="84">
        <f t="shared" si="444"/>
        <v>17769.373685055121</v>
      </c>
      <c r="L779" s="84">
        <f t="shared" si="445"/>
        <v>17853.538912499178</v>
      </c>
      <c r="M779" s="108">
        <f>IF(T779&lt;&gt;0,(((G779+1)*('Data Raw'!$N$1007-'Data Raw'!$N$1008)/2+'Data Raw'!$N$1008)*'Data Raw'!$M$1010+'Data Raw'!$M$1009)*AE779+AE779)</f>
        <v>17937.704139943238</v>
      </c>
      <c r="N779" s="84">
        <f t="shared" si="446"/>
        <v>18021.869367387299</v>
      </c>
      <c r="O779" s="84">
        <f t="shared" si="447"/>
        <v>18106.034594831355</v>
      </c>
      <c r="P779" s="84">
        <f t="shared" si="448"/>
        <v>18190.199822275415</v>
      </c>
      <c r="Q779" s="84">
        <f t="shared" si="449"/>
        <v>18274.365049719472</v>
      </c>
      <c r="R779" s="166" t="str">
        <f t="shared" si="455"/>
        <v/>
      </c>
      <c r="S779" s="109">
        <f>'Data Raw'!E821</f>
        <v>17934.63</v>
      </c>
      <c r="T779" s="109">
        <f>'Data Raw'!G821</f>
        <v>18089.93</v>
      </c>
      <c r="U779" s="109">
        <f>'Data Raw'!D821</f>
        <v>18156.349999999999</v>
      </c>
      <c r="V779" s="166">
        <f t="shared" si="456"/>
        <v>1</v>
      </c>
      <c r="W779" s="89">
        <f t="shared" si="439"/>
        <v>-152.22586005676203</v>
      </c>
      <c r="X779" s="89">
        <f t="shared" si="440"/>
        <v>23172.712470020899</v>
      </c>
      <c r="Y779" s="89">
        <f t="shared" si="457"/>
        <v>166.12541077109884</v>
      </c>
      <c r="Z779" s="109">
        <f t="shared" si="450"/>
        <v>221.71999999999753</v>
      </c>
      <c r="AA779" s="89">
        <f t="shared" si="458"/>
        <v>265.63524831138614</v>
      </c>
      <c r="AB779" s="89">
        <f t="shared" si="459"/>
        <v>17702.618712091211</v>
      </c>
      <c r="AC779" s="89">
        <f t="shared" ref="AC779:AC842" si="462">AE779+$AD$1*AA778</f>
        <v>18166.641287908791</v>
      </c>
      <c r="AD779" s="89">
        <f t="shared" ref="AD779:AD842" si="463">IF(AND(T779&lt;AC779, T779&gt;AB779),1,"")</f>
        <v>1</v>
      </c>
      <c r="AE779" s="89">
        <f>'Data Raw'!C821</f>
        <v>17934.63</v>
      </c>
      <c r="AF779" s="89"/>
      <c r="AG779" s="89">
        <f t="shared" si="434"/>
        <v>155.29999999999927</v>
      </c>
      <c r="AH779" s="89">
        <f t="shared" si="435"/>
        <v>3.0741399432372418</v>
      </c>
      <c r="AI779" s="109">
        <f t="shared" si="436"/>
        <v>1</v>
      </c>
      <c r="AJ779" s="109">
        <f t="shared" si="451"/>
        <v>42.082613722029379</v>
      </c>
      <c r="AK779" s="88"/>
      <c r="AL779" s="191">
        <f t="shared" si="452"/>
        <v>15.119999999998981</v>
      </c>
      <c r="AM779" s="191" t="str">
        <f t="shared" si="453"/>
        <v/>
      </c>
      <c r="AN779" s="88"/>
      <c r="AO779" s="191"/>
      <c r="AP779" s="191">
        <f t="shared" si="437"/>
        <v>24118.089999999775</v>
      </c>
      <c r="AQ779" s="191">
        <f t="shared" si="460"/>
        <v>123.7337596341625</v>
      </c>
      <c r="AR779" s="191">
        <f t="shared" si="461"/>
        <v>-42.391651136936346</v>
      </c>
      <c r="AS779" s="250">
        <f t="shared" si="428"/>
        <v>0</v>
      </c>
      <c r="AT779" s="250">
        <f t="shared" si="429"/>
        <v>0</v>
      </c>
      <c r="AU779" s="250">
        <f t="shared" si="430"/>
        <v>0</v>
      </c>
      <c r="AV779" s="250">
        <f t="shared" si="431"/>
        <v>1</v>
      </c>
      <c r="AW779" s="250">
        <f t="shared" si="432"/>
        <v>0</v>
      </c>
      <c r="AX779" s="250">
        <f t="shared" si="433"/>
        <v>0</v>
      </c>
      <c r="AY779" s="89"/>
      <c r="AZ779" s="111"/>
      <c r="BA779" s="111"/>
      <c r="BB779" s="111"/>
      <c r="BC779" s="111"/>
      <c r="BD779" s="111"/>
      <c r="BE779" s="111"/>
      <c r="BF779" s="111"/>
      <c r="BG779" s="111"/>
      <c r="BH779" s="89"/>
      <c r="BI779" s="89"/>
      <c r="BJ779" s="89"/>
      <c r="BK779" s="89"/>
      <c r="BL779" s="89"/>
    </row>
    <row r="780" spans="1:64" x14ac:dyDescent="0.25">
      <c r="A780" s="86">
        <f t="shared" si="438"/>
        <v>779</v>
      </c>
      <c r="B780" s="113">
        <v>3.326993426880398E-2</v>
      </c>
      <c r="C780" s="88"/>
      <c r="D780" s="88"/>
      <c r="E780" s="194">
        <f t="shared" si="441"/>
        <v>2.2100790453543601E-2</v>
      </c>
      <c r="F780" s="89">
        <f t="shared" si="454"/>
        <v>2.8952161666089792E-3</v>
      </c>
      <c r="G780" s="113">
        <v>0.16009986854176042</v>
      </c>
      <c r="H780" s="88"/>
      <c r="I780" s="84">
        <f t="shared" si="442"/>
        <v>17647.112593708294</v>
      </c>
      <c r="J780" s="84">
        <f t="shared" si="443"/>
        <v>17730.175299093844</v>
      </c>
      <c r="K780" s="84">
        <f t="shared" si="444"/>
        <v>17813.238004479394</v>
      </c>
      <c r="L780" s="84">
        <f t="shared" si="445"/>
        <v>17896.300709864943</v>
      </c>
      <c r="M780" s="108">
        <f>IF(T780&lt;&gt;0,(((G780+1)*('Data Raw'!$N$1007-'Data Raw'!$N$1008)/2+'Data Raw'!$N$1008)*'Data Raw'!$M$1010+'Data Raw'!$M$1009)*AE780+AE780)</f>
        <v>17979.363415250493</v>
      </c>
      <c r="N780" s="84">
        <f t="shared" si="446"/>
        <v>18062.426120636042</v>
      </c>
      <c r="O780" s="84">
        <f t="shared" si="447"/>
        <v>18145.488826021592</v>
      </c>
      <c r="P780" s="84">
        <f t="shared" si="448"/>
        <v>18228.551531407142</v>
      </c>
      <c r="Q780" s="84">
        <f t="shared" si="449"/>
        <v>18311.614236792691</v>
      </c>
      <c r="R780" s="166" t="str">
        <f t="shared" si="455"/>
        <v/>
      </c>
      <c r="S780" s="109">
        <f>'Data Raw'!E822</f>
        <v>17677.330000000002</v>
      </c>
      <c r="T780" s="109">
        <f>'Data Raw'!G822</f>
        <v>17716.47</v>
      </c>
      <c r="U780" s="109">
        <f>'Data Raw'!D822</f>
        <v>17961.919999999998</v>
      </c>
      <c r="V780" s="166" t="str">
        <f t="shared" si="456"/>
        <v/>
      </c>
      <c r="W780" s="89">
        <f t="shared" si="439"/>
        <v>262.89341525049167</v>
      </c>
      <c r="X780" s="89">
        <f t="shared" si="440"/>
        <v>69112.947782067451</v>
      </c>
      <c r="Y780" s="89">
        <f t="shared" si="457"/>
        <v>183.10764219257379</v>
      </c>
      <c r="Z780" s="109">
        <f t="shared" si="450"/>
        <v>284.58999999999651</v>
      </c>
      <c r="AA780" s="89">
        <f t="shared" si="458"/>
        <v>268.34306998118757</v>
      </c>
      <c r="AB780" s="89">
        <f t="shared" si="459"/>
        <v>17720.210038935322</v>
      </c>
      <c r="AC780" s="89">
        <f t="shared" si="462"/>
        <v>18171.789961064678</v>
      </c>
      <c r="AD780" s="89" t="str">
        <f t="shared" si="463"/>
        <v/>
      </c>
      <c r="AE780" s="89">
        <f>'Data Raw'!C822</f>
        <v>17946</v>
      </c>
      <c r="AF780" s="89"/>
      <c r="AG780" s="89">
        <f t="shared" si="434"/>
        <v>-229.52999999999884</v>
      </c>
      <c r="AH780" s="89">
        <f t="shared" si="435"/>
        <v>33.363415250492835</v>
      </c>
      <c r="AI780" s="109">
        <f t="shared" si="436"/>
        <v>1</v>
      </c>
      <c r="AJ780" s="109">
        <f t="shared" si="451"/>
        <v>41.531352692774711</v>
      </c>
      <c r="AK780" s="88"/>
      <c r="AL780" s="191" t="str">
        <f t="shared" si="452"/>
        <v/>
      </c>
      <c r="AM780" s="191">
        <f t="shared" si="453"/>
        <v>-229.52999999999884</v>
      </c>
      <c r="AN780" s="88"/>
      <c r="AO780" s="191"/>
      <c r="AP780" s="191">
        <f t="shared" si="437"/>
        <v>52684.020899999465</v>
      </c>
      <c r="AQ780" s="191">
        <f t="shared" si="460"/>
        <v>135.48889745258876</v>
      </c>
      <c r="AR780" s="191">
        <f t="shared" si="461"/>
        <v>-47.618744739985033</v>
      </c>
      <c r="AS780" s="250">
        <f t="shared" si="428"/>
        <v>1</v>
      </c>
      <c r="AT780" s="250">
        <f t="shared" si="429"/>
        <v>0</v>
      </c>
      <c r="AU780" s="250">
        <f t="shared" si="430"/>
        <v>0</v>
      </c>
      <c r="AV780" s="250">
        <f t="shared" si="431"/>
        <v>0</v>
      </c>
      <c r="AW780" s="250">
        <f t="shared" si="432"/>
        <v>0</v>
      </c>
      <c r="AX780" s="250">
        <f t="shared" si="433"/>
        <v>0</v>
      </c>
      <c r="AY780" s="89"/>
      <c r="AZ780" s="111"/>
      <c r="BA780" s="111"/>
      <c r="BB780" s="111"/>
      <c r="BC780" s="111"/>
      <c r="BD780" s="111"/>
      <c r="BE780" s="111"/>
      <c r="BF780" s="111"/>
      <c r="BG780" s="111"/>
      <c r="BH780" s="89"/>
      <c r="BI780" s="89"/>
      <c r="BJ780" s="89"/>
      <c r="BK780" s="89"/>
      <c r="BL780" s="89"/>
    </row>
    <row r="781" spans="1:64" x14ac:dyDescent="0.25">
      <c r="A781" s="86">
        <f t="shared" si="438"/>
        <v>780</v>
      </c>
      <c r="B781" s="113">
        <v>1.1939092106198524E-2</v>
      </c>
      <c r="C781" s="88"/>
      <c r="D781" s="88"/>
      <c r="E781" s="194">
        <f t="shared" si="441"/>
        <v>-2.1330842162605456E-2</v>
      </c>
      <c r="F781" s="89">
        <f t="shared" si="454"/>
        <v>-5.6564930899308296E-4</v>
      </c>
      <c r="G781" s="113">
        <v>0.1235812258190154</v>
      </c>
      <c r="H781" s="88"/>
      <c r="I781" s="84">
        <f t="shared" si="442"/>
        <v>17198.093483533165</v>
      </c>
      <c r="J781" s="84">
        <f t="shared" si="443"/>
        <v>17289.647304629456</v>
      </c>
      <c r="K781" s="84">
        <f t="shared" si="444"/>
        <v>17381.20112572574</v>
      </c>
      <c r="L781" s="84">
        <f t="shared" si="445"/>
        <v>17472.754946822028</v>
      </c>
      <c r="M781" s="108">
        <f>IF(T781&lt;&gt;0,(((G781+1)*('Data Raw'!$N$1007-'Data Raw'!$N$1008)/2+'Data Raw'!$N$1008)*'Data Raw'!$M$1010+'Data Raw'!$M$1009)*AE781+AE781)</f>
        <v>17564.308767918315</v>
      </c>
      <c r="N781" s="84">
        <f t="shared" si="446"/>
        <v>17655.862589014603</v>
      </c>
      <c r="O781" s="84">
        <f t="shared" si="447"/>
        <v>17747.416410110891</v>
      </c>
      <c r="P781" s="84">
        <f t="shared" si="448"/>
        <v>17838.970231207175</v>
      </c>
      <c r="Q781" s="84">
        <f t="shared" si="449"/>
        <v>17930.524052303466</v>
      </c>
      <c r="R781" s="166" t="str">
        <f t="shared" si="455"/>
        <v/>
      </c>
      <c r="S781" s="109">
        <f>'Data Raw'!E823</f>
        <v>17583.189999999999</v>
      </c>
      <c r="T781" s="109">
        <f>'Data Raw'!G823</f>
        <v>17718.61</v>
      </c>
      <c r="U781" s="109">
        <f>'Data Raw'!D823</f>
        <v>17865.47</v>
      </c>
      <c r="V781" s="166" t="str">
        <f t="shared" si="456"/>
        <v/>
      </c>
      <c r="W781" s="89">
        <f t="shared" si="439"/>
        <v>-154.30123208168516</v>
      </c>
      <c r="X781" s="89">
        <f t="shared" si="440"/>
        <v>23808.870221926063</v>
      </c>
      <c r="Y781" s="89">
        <f t="shared" si="457"/>
        <v>179.27605289762644</v>
      </c>
      <c r="Z781" s="109">
        <f t="shared" si="450"/>
        <v>282.28000000000247</v>
      </c>
      <c r="AA781" s="89">
        <f t="shared" si="458"/>
        <v>270.33405998387542</v>
      </c>
      <c r="AB781" s="89">
        <f t="shared" si="459"/>
        <v>17355.098390515988</v>
      </c>
      <c r="AC781" s="89">
        <f t="shared" si="462"/>
        <v>17811.281609484009</v>
      </c>
      <c r="AD781" s="89">
        <f t="shared" si="463"/>
        <v>1</v>
      </c>
      <c r="AE781" s="89">
        <f>'Data Raw'!C823</f>
        <v>17583.189999999999</v>
      </c>
      <c r="AF781" s="89"/>
      <c r="AG781" s="89">
        <f t="shared" si="434"/>
        <v>135.42000000000189</v>
      </c>
      <c r="AH781" s="89">
        <f t="shared" si="435"/>
        <v>-18.881232081683265</v>
      </c>
      <c r="AI781" s="109">
        <f t="shared" si="436"/>
        <v>-1</v>
      </c>
      <c r="AJ781" s="109">
        <f t="shared" si="451"/>
        <v>45.776910548143448</v>
      </c>
      <c r="AK781" s="88"/>
      <c r="AL781" s="191" t="str">
        <f t="shared" si="452"/>
        <v/>
      </c>
      <c r="AM781" s="191">
        <f t="shared" si="453"/>
        <v>-135.42000000000189</v>
      </c>
      <c r="AN781" s="88"/>
      <c r="AO781" s="191"/>
      <c r="AP781" s="191">
        <f t="shared" si="437"/>
        <v>18338.576400000511</v>
      </c>
      <c r="AQ781" s="191">
        <f t="shared" si="460"/>
        <v>135.48124218007911</v>
      </c>
      <c r="AR781" s="191">
        <f t="shared" si="461"/>
        <v>-43.794810717547335</v>
      </c>
      <c r="AS781" s="250">
        <f t="shared" si="428"/>
        <v>0</v>
      </c>
      <c r="AT781" s="250">
        <f t="shared" si="429"/>
        <v>0</v>
      </c>
      <c r="AU781" s="250">
        <f t="shared" si="430"/>
        <v>0</v>
      </c>
      <c r="AV781" s="250">
        <f t="shared" si="431"/>
        <v>1</v>
      </c>
      <c r="AW781" s="250">
        <f t="shared" si="432"/>
        <v>0</v>
      </c>
      <c r="AX781" s="250">
        <f t="shared" si="433"/>
        <v>0</v>
      </c>
      <c r="AY781" s="89"/>
      <c r="AZ781" s="111"/>
      <c r="BA781" s="111"/>
      <c r="BB781" s="111"/>
      <c r="BC781" s="111"/>
      <c r="BD781" s="111"/>
      <c r="BE781" s="111"/>
      <c r="BF781" s="111"/>
      <c r="BG781" s="111"/>
      <c r="BH781" s="89"/>
      <c r="BI781" s="89"/>
      <c r="BJ781" s="89"/>
      <c r="BK781" s="89"/>
      <c r="BL781" s="89"/>
    </row>
    <row r="782" spans="1:64" x14ac:dyDescent="0.25">
      <c r="A782" s="86">
        <f t="shared" si="438"/>
        <v>781</v>
      </c>
      <c r="B782" s="113">
        <v>3.8368953044904236E-3</v>
      </c>
      <c r="C782" s="88"/>
      <c r="D782" s="88"/>
      <c r="E782" s="194">
        <f t="shared" si="441"/>
        <v>-8.1021968017081E-3</v>
      </c>
      <c r="F782" s="89">
        <f t="shared" si="454"/>
        <v>-1.642298950809514E-3</v>
      </c>
      <c r="G782" s="113">
        <v>0.14527965452576355</v>
      </c>
      <c r="H782" s="88"/>
      <c r="I782" s="84">
        <f t="shared" si="442"/>
        <v>17322.685978100166</v>
      </c>
      <c r="J782" s="84">
        <f t="shared" si="443"/>
        <v>17412.324004548977</v>
      </c>
      <c r="K782" s="84">
        <f t="shared" si="444"/>
        <v>17501.962030997791</v>
      </c>
      <c r="L782" s="84">
        <f t="shared" si="445"/>
        <v>17591.600057446602</v>
      </c>
      <c r="M782" s="108">
        <f>IF(T782&lt;&gt;0,(((G782+1)*('Data Raw'!$N$1007-'Data Raw'!$N$1008)/2+'Data Raw'!$N$1008)*'Data Raw'!$M$1010+'Data Raw'!$M$1009)*AE782+AE782)</f>
        <v>17681.238083895416</v>
      </c>
      <c r="N782" s="84">
        <f t="shared" si="446"/>
        <v>17770.87611034423</v>
      </c>
      <c r="O782" s="84">
        <f t="shared" si="447"/>
        <v>17860.514136793041</v>
      </c>
      <c r="P782" s="84">
        <f t="shared" si="448"/>
        <v>17950.152163241855</v>
      </c>
      <c r="Q782" s="84">
        <f t="shared" si="449"/>
        <v>18039.790189690666</v>
      </c>
      <c r="R782" s="166" t="str">
        <f t="shared" si="455"/>
        <v/>
      </c>
      <c r="S782" s="109">
        <f>'Data Raw'!E824</f>
        <v>17669.419999999998</v>
      </c>
      <c r="T782" s="109">
        <f>'Data Raw'!G824</f>
        <v>17769.14</v>
      </c>
      <c r="U782" s="109">
        <f>'Data Raw'!D824</f>
        <v>17986.14</v>
      </c>
      <c r="V782" s="166">
        <f t="shared" si="456"/>
        <v>1</v>
      </c>
      <c r="W782" s="89">
        <f t="shared" si="439"/>
        <v>-87.901916104583506</v>
      </c>
      <c r="X782" s="89">
        <f t="shared" si="440"/>
        <v>7726.7468548572369</v>
      </c>
      <c r="Y782" s="89">
        <f t="shared" si="457"/>
        <v>169.269930546354</v>
      </c>
      <c r="Z782" s="109">
        <f t="shared" si="450"/>
        <v>316.72000000000116</v>
      </c>
      <c r="AA782" s="89">
        <f t="shared" si="458"/>
        <v>276.96062284332197</v>
      </c>
      <c r="AB782" s="89">
        <f t="shared" si="459"/>
        <v>17439.636049013705</v>
      </c>
      <c r="AC782" s="89">
        <f t="shared" si="462"/>
        <v>17899.203950986292</v>
      </c>
      <c r="AD782" s="89">
        <f t="shared" si="463"/>
        <v>1</v>
      </c>
      <c r="AE782" s="89">
        <f>'Data Raw'!C824</f>
        <v>17669.419999999998</v>
      </c>
      <c r="AF782" s="89"/>
      <c r="AG782" s="89">
        <f t="shared" si="434"/>
        <v>99.720000000001164</v>
      </c>
      <c r="AH782" s="89">
        <f t="shared" si="435"/>
        <v>11.818083895417658</v>
      </c>
      <c r="AI782" s="109">
        <f t="shared" si="436"/>
        <v>1</v>
      </c>
      <c r="AJ782" s="109">
        <f t="shared" si="451"/>
        <v>44.819013224406611</v>
      </c>
      <c r="AK782" s="88"/>
      <c r="AL782" s="191">
        <f t="shared" si="452"/>
        <v>135.42000000000189</v>
      </c>
      <c r="AM782" s="191" t="str">
        <f t="shared" si="453"/>
        <v/>
      </c>
      <c r="AN782" s="88"/>
      <c r="AO782" s="191"/>
      <c r="AP782" s="191">
        <f t="shared" si="437"/>
        <v>9944.0784000002313</v>
      </c>
      <c r="AQ782" s="191">
        <f t="shared" si="460"/>
        <v>131.50777082673713</v>
      </c>
      <c r="AR782" s="191">
        <f t="shared" si="461"/>
        <v>-37.762159719616875</v>
      </c>
      <c r="AS782" s="250">
        <f t="shared" si="428"/>
        <v>0</v>
      </c>
      <c r="AT782" s="250">
        <f t="shared" si="429"/>
        <v>0</v>
      </c>
      <c r="AU782" s="250">
        <f t="shared" si="430"/>
        <v>0</v>
      </c>
      <c r="AV782" s="250">
        <f t="shared" si="431"/>
        <v>1</v>
      </c>
      <c r="AW782" s="250">
        <f t="shared" si="432"/>
        <v>0</v>
      </c>
      <c r="AX782" s="250">
        <f t="shared" si="433"/>
        <v>0</v>
      </c>
      <c r="AY782" s="89"/>
      <c r="AZ782" s="111"/>
      <c r="BA782" s="111"/>
      <c r="BB782" s="111"/>
      <c r="BC782" s="111"/>
      <c r="BD782" s="111"/>
      <c r="BE782" s="111"/>
      <c r="BF782" s="111"/>
      <c r="BG782" s="111"/>
      <c r="BH782" s="89"/>
      <c r="BI782" s="89"/>
      <c r="BJ782" s="89"/>
      <c r="BK782" s="89"/>
      <c r="BL782" s="89"/>
    </row>
    <row r="783" spans="1:64" x14ac:dyDescent="0.25">
      <c r="A783" s="86">
        <f t="shared" si="438"/>
        <v>782</v>
      </c>
      <c r="B783" s="113">
        <v>5.5429138455688866E-3</v>
      </c>
      <c r="C783" s="88"/>
      <c r="D783" s="88"/>
      <c r="E783" s="194">
        <f t="shared" si="441"/>
        <v>1.706018541078463E-3</v>
      </c>
      <c r="F783" s="89">
        <f t="shared" si="454"/>
        <v>-1.1639678805398029E-3</v>
      </c>
      <c r="G783" s="113">
        <v>0.15796988247040222</v>
      </c>
      <c r="H783" s="88"/>
      <c r="I783" s="84">
        <f t="shared" si="442"/>
        <v>17533.347665967693</v>
      </c>
      <c r="J783" s="84">
        <f t="shared" si="443"/>
        <v>17617.98263124087</v>
      </c>
      <c r="K783" s="84">
        <f t="shared" si="444"/>
        <v>17702.617596514046</v>
      </c>
      <c r="L783" s="84">
        <f t="shared" si="445"/>
        <v>17787.252561787223</v>
      </c>
      <c r="M783" s="108">
        <f>IF(T783&lt;&gt;0,(((G783+1)*('Data Raw'!$N$1007-'Data Raw'!$N$1008)/2+'Data Raw'!$N$1008)*'Data Raw'!$M$1010+'Data Raw'!$M$1009)*AE783+AE783)</f>
        <v>17871.8875270604</v>
      </c>
      <c r="N783" s="84">
        <f t="shared" si="446"/>
        <v>17956.522492333577</v>
      </c>
      <c r="O783" s="84">
        <f t="shared" si="447"/>
        <v>18041.157457606754</v>
      </c>
      <c r="P783" s="84">
        <f t="shared" si="448"/>
        <v>18125.792422879931</v>
      </c>
      <c r="Q783" s="84">
        <f t="shared" si="449"/>
        <v>18210.427388153108</v>
      </c>
      <c r="R783" s="166" t="str">
        <f t="shared" si="455"/>
        <v/>
      </c>
      <c r="S783" s="109">
        <f>'Data Raw'!E825</f>
        <v>17808.27</v>
      </c>
      <c r="T783" s="109">
        <f>'Data Raw'!G825</f>
        <v>17978.57</v>
      </c>
      <c r="U783" s="109">
        <f>'Data Raw'!D825</f>
        <v>18017.759999999998</v>
      </c>
      <c r="V783" s="166">
        <f t="shared" si="456"/>
        <v>1</v>
      </c>
      <c r="W783" s="89">
        <f t="shared" si="439"/>
        <v>-106.68247293959939</v>
      </c>
      <c r="X783" s="89">
        <f t="shared" si="440"/>
        <v>11381.150032508356</v>
      </c>
      <c r="Y783" s="89">
        <f t="shared" si="457"/>
        <v>161.81780157921591</v>
      </c>
      <c r="Z783" s="109">
        <f t="shared" si="450"/>
        <v>209.48999999999796</v>
      </c>
      <c r="AA783" s="89">
        <f t="shared" si="458"/>
        <v>267.32196243713281</v>
      </c>
      <c r="AB783" s="89">
        <f t="shared" si="459"/>
        <v>17606.353470583177</v>
      </c>
      <c r="AC783" s="89">
        <f t="shared" si="462"/>
        <v>18077.186529416824</v>
      </c>
      <c r="AD783" s="89">
        <f t="shared" si="463"/>
        <v>1</v>
      </c>
      <c r="AE783" s="89">
        <f>'Data Raw'!C825</f>
        <v>17841.77</v>
      </c>
      <c r="AF783" s="89"/>
      <c r="AG783" s="89">
        <f t="shared" si="434"/>
        <v>136.79999999999927</v>
      </c>
      <c r="AH783" s="89">
        <f t="shared" si="435"/>
        <v>30.11752706039988</v>
      </c>
      <c r="AI783" s="109">
        <f t="shared" si="436"/>
        <v>1</v>
      </c>
      <c r="AJ783" s="109">
        <f t="shared" si="451"/>
        <v>42.317482636588501</v>
      </c>
      <c r="AK783" s="88"/>
      <c r="AL783" s="191">
        <f t="shared" si="452"/>
        <v>99.720000000001164</v>
      </c>
      <c r="AM783" s="191" t="str">
        <f t="shared" si="453"/>
        <v/>
      </c>
      <c r="AN783" s="88"/>
      <c r="AO783" s="191"/>
      <c r="AP783" s="191">
        <f t="shared" si="437"/>
        <v>18714.239999999802</v>
      </c>
      <c r="AQ783" s="191">
        <f t="shared" si="460"/>
        <v>132.09579629043293</v>
      </c>
      <c r="AR783" s="191">
        <f t="shared" si="461"/>
        <v>-29.722005288782981</v>
      </c>
      <c r="AS783" s="250">
        <f t="shared" si="428"/>
        <v>0</v>
      </c>
      <c r="AT783" s="250">
        <f t="shared" si="429"/>
        <v>0</v>
      </c>
      <c r="AU783" s="250">
        <f t="shared" si="430"/>
        <v>0</v>
      </c>
      <c r="AV783" s="250">
        <f t="shared" si="431"/>
        <v>1</v>
      </c>
      <c r="AW783" s="250">
        <f t="shared" si="432"/>
        <v>0</v>
      </c>
      <c r="AX783" s="250">
        <f t="shared" si="433"/>
        <v>0</v>
      </c>
      <c r="AY783" s="89"/>
      <c r="AZ783" s="111"/>
      <c r="BA783" s="111"/>
      <c r="BB783" s="111"/>
      <c r="BC783" s="111"/>
      <c r="BD783" s="111"/>
      <c r="BE783" s="111"/>
      <c r="BF783" s="111"/>
      <c r="BG783" s="111"/>
      <c r="BH783" s="89"/>
      <c r="BI783" s="89"/>
      <c r="BJ783" s="89"/>
      <c r="BK783" s="89"/>
      <c r="BL783" s="89"/>
    </row>
    <row r="784" spans="1:64" x14ac:dyDescent="0.25">
      <c r="A784" s="86">
        <f t="shared" si="438"/>
        <v>783</v>
      </c>
      <c r="B784" s="113">
        <v>5.0874703586299393E-3</v>
      </c>
      <c r="C784" s="88"/>
      <c r="D784" s="88"/>
      <c r="E784" s="194">
        <f t="shared" si="441"/>
        <v>-4.5544348693894732E-4</v>
      </c>
      <c r="F784" s="89">
        <f t="shared" si="454"/>
        <v>-1.0627501100253949E-3</v>
      </c>
      <c r="G784" s="113">
        <v>0.17285211137281897</v>
      </c>
      <c r="H784" s="88"/>
      <c r="I784" s="84">
        <f t="shared" si="442"/>
        <v>17808.213143291723</v>
      </c>
      <c r="J784" s="84">
        <f t="shared" si="443"/>
        <v>17889.122044081327</v>
      </c>
      <c r="K784" s="84">
        <f t="shared" si="444"/>
        <v>17970.030944870938</v>
      </c>
      <c r="L784" s="84">
        <f t="shared" si="445"/>
        <v>18050.939845660545</v>
      </c>
      <c r="M784" s="108">
        <f>IF(T784&lt;&gt;0,(((G784+1)*('Data Raw'!$N$1007-'Data Raw'!$N$1008)/2+'Data Raw'!$N$1008)*'Data Raw'!$M$1010+'Data Raw'!$M$1009)*AE784+AE784)</f>
        <v>18131.848746450152</v>
      </c>
      <c r="N784" s="84">
        <f t="shared" si="446"/>
        <v>18212.75764723976</v>
      </c>
      <c r="O784" s="84">
        <f t="shared" si="447"/>
        <v>18293.666548029367</v>
      </c>
      <c r="P784" s="84">
        <f t="shared" si="448"/>
        <v>18374.575448818978</v>
      </c>
      <c r="Q784" s="84">
        <f t="shared" si="449"/>
        <v>18455.484349608581</v>
      </c>
      <c r="R784" s="166" t="str">
        <f t="shared" si="455"/>
        <v/>
      </c>
      <c r="S784" s="109">
        <f>'Data Raw'!E826</f>
        <v>17942.080000000002</v>
      </c>
      <c r="T784" s="109">
        <f>'Data Raw'!G826</f>
        <v>18028.28</v>
      </c>
      <c r="U784" s="109">
        <f>'Data Raw'!D826</f>
        <v>18133.3</v>
      </c>
      <c r="V784" s="166" t="str">
        <f t="shared" si="456"/>
        <v/>
      </c>
      <c r="W784" s="89">
        <f t="shared" si="439"/>
        <v>103.56874645015341</v>
      </c>
      <c r="X784" s="89">
        <f t="shared" si="440"/>
        <v>10726.485241256165</v>
      </c>
      <c r="Y784" s="89">
        <f t="shared" si="457"/>
        <v>154.8439263483622</v>
      </c>
      <c r="Z784" s="109">
        <f t="shared" si="450"/>
        <v>191.21999999999753</v>
      </c>
      <c r="AA784" s="89">
        <f t="shared" si="458"/>
        <v>256.45025351754208</v>
      </c>
      <c r="AB784" s="89">
        <f t="shared" si="459"/>
        <v>17852.49633192844</v>
      </c>
      <c r="AC784" s="89">
        <f t="shared" si="462"/>
        <v>18306.943668071563</v>
      </c>
      <c r="AD784" s="89">
        <f t="shared" si="463"/>
        <v>1</v>
      </c>
      <c r="AE784" s="89">
        <f>'Data Raw'!C826</f>
        <v>18079.72</v>
      </c>
      <c r="AF784" s="89"/>
      <c r="AG784" s="89">
        <f t="shared" si="434"/>
        <v>-51.440000000002328</v>
      </c>
      <c r="AH784" s="89">
        <f t="shared" si="435"/>
        <v>52.128746450151084</v>
      </c>
      <c r="AI784" s="109">
        <f t="shared" si="436"/>
        <v>1</v>
      </c>
      <c r="AJ784" s="109">
        <f t="shared" si="451"/>
        <v>40.454450394803978</v>
      </c>
      <c r="AK784" s="88"/>
      <c r="AL784" s="191" t="str">
        <f t="shared" si="452"/>
        <v/>
      </c>
      <c r="AM784" s="191">
        <f t="shared" si="453"/>
        <v>-51.440000000002328</v>
      </c>
      <c r="AN784" s="88"/>
      <c r="AO784" s="191"/>
      <c r="AP784" s="191">
        <f t="shared" si="437"/>
        <v>2646.0736000002394</v>
      </c>
      <c r="AQ784" s="191">
        <f t="shared" si="460"/>
        <v>123.13404114705175</v>
      </c>
      <c r="AR784" s="191">
        <f t="shared" si="461"/>
        <v>-31.709885201310456</v>
      </c>
      <c r="AS784" s="250">
        <f t="shared" si="428"/>
        <v>0</v>
      </c>
      <c r="AT784" s="250">
        <f t="shared" si="429"/>
        <v>0</v>
      </c>
      <c r="AU784" s="250">
        <f t="shared" si="430"/>
        <v>1</v>
      </c>
      <c r="AV784" s="250">
        <f t="shared" si="431"/>
        <v>0</v>
      </c>
      <c r="AW784" s="250">
        <f t="shared" si="432"/>
        <v>0</v>
      </c>
      <c r="AX784" s="250">
        <f t="shared" si="433"/>
        <v>0</v>
      </c>
      <c r="AY784" s="89"/>
      <c r="AZ784" s="111"/>
      <c r="BA784" s="111"/>
      <c r="BB784" s="111"/>
      <c r="BC784" s="111"/>
      <c r="BD784" s="111"/>
      <c r="BE784" s="111"/>
      <c r="BF784" s="111"/>
      <c r="BG784" s="111"/>
      <c r="BH784" s="89"/>
      <c r="BI784" s="89"/>
      <c r="BJ784" s="89"/>
      <c r="BK784" s="89"/>
      <c r="BL784" s="89"/>
    </row>
    <row r="785" spans="1:64" x14ac:dyDescent="0.25">
      <c r="A785" s="86">
        <f t="shared" si="438"/>
        <v>784</v>
      </c>
      <c r="B785" s="113">
        <v>3.4134363133642223E-2</v>
      </c>
      <c r="C785" s="88"/>
      <c r="D785" s="88"/>
      <c r="E785" s="194">
        <f t="shared" si="441"/>
        <v>2.9046892775012285E-2</v>
      </c>
      <c r="F785" s="89">
        <f t="shared" si="454"/>
        <v>3.2386274449799882E-3</v>
      </c>
      <c r="G785" s="113">
        <v>0.15866979044589222</v>
      </c>
      <c r="H785" s="88"/>
      <c r="I785" s="84">
        <f t="shared" si="442"/>
        <v>17757.540975081305</v>
      </c>
      <c r="J785" s="84">
        <f t="shared" si="443"/>
        <v>17834.962938255489</v>
      </c>
      <c r="K785" s="84">
        <f t="shared" si="444"/>
        <v>17912.384901429668</v>
      </c>
      <c r="L785" s="84">
        <f t="shared" si="445"/>
        <v>17989.806864603852</v>
      </c>
      <c r="M785" s="108">
        <f>IF(T785&lt;&gt;0,(((G785+1)*('Data Raw'!$N$1007-'Data Raw'!$N$1008)/2+'Data Raw'!$N$1008)*'Data Raw'!$M$1010+'Data Raw'!$M$1009)*AE785+AE785)</f>
        <v>18067.228827778032</v>
      </c>
      <c r="N785" s="84">
        <f t="shared" si="446"/>
        <v>18144.650790952212</v>
      </c>
      <c r="O785" s="84">
        <f t="shared" si="447"/>
        <v>18222.072754126395</v>
      </c>
      <c r="P785" s="84">
        <f t="shared" si="448"/>
        <v>18299.494717300575</v>
      </c>
      <c r="Q785" s="84">
        <f t="shared" si="449"/>
        <v>18376.916680474758</v>
      </c>
      <c r="R785" s="166" t="str">
        <f t="shared" si="455"/>
        <v/>
      </c>
      <c r="S785" s="109">
        <f>'Data Raw'!E827</f>
        <v>17799.61</v>
      </c>
      <c r="T785" s="109">
        <f>'Data Raw'!G827</f>
        <v>17799.61</v>
      </c>
      <c r="U785" s="109">
        <f>'Data Raw'!D827</f>
        <v>18105.009999999998</v>
      </c>
      <c r="V785" s="166" t="str">
        <f t="shared" si="456"/>
        <v/>
      </c>
      <c r="W785" s="89">
        <f t="shared" si="439"/>
        <v>267.61882777803112</v>
      </c>
      <c r="X785" s="89">
        <f t="shared" si="440"/>
        <v>71619.836981287473</v>
      </c>
      <c r="Y785" s="89">
        <f t="shared" si="457"/>
        <v>175.4503129269487</v>
      </c>
      <c r="Z785" s="109">
        <f t="shared" si="450"/>
        <v>305.39999999999782</v>
      </c>
      <c r="AA785" s="89">
        <f t="shared" si="458"/>
        <v>263.4430744436072</v>
      </c>
      <c r="AB785" s="89">
        <f t="shared" si="459"/>
        <v>17817.78728451009</v>
      </c>
      <c r="AC785" s="89">
        <f t="shared" si="462"/>
        <v>18253.752715489911</v>
      </c>
      <c r="AD785" s="89" t="str">
        <f t="shared" si="463"/>
        <v/>
      </c>
      <c r="AE785" s="89">
        <f>'Data Raw'!C827</f>
        <v>18035.77</v>
      </c>
      <c r="AF785" s="89"/>
      <c r="AG785" s="89">
        <f t="shared" si="434"/>
        <v>-236.15999999999985</v>
      </c>
      <c r="AH785" s="89">
        <f t="shared" si="435"/>
        <v>31.458827778031264</v>
      </c>
      <c r="AI785" s="109">
        <f t="shared" si="436"/>
        <v>1</v>
      </c>
      <c r="AJ785" s="109">
        <f t="shared" si="451"/>
        <v>38.710981587090551</v>
      </c>
      <c r="AK785" s="88"/>
      <c r="AL785" s="191" t="str">
        <f t="shared" si="452"/>
        <v/>
      </c>
      <c r="AM785" s="191">
        <f t="shared" si="453"/>
        <v>-236.15999999999985</v>
      </c>
      <c r="AN785" s="88"/>
      <c r="AO785" s="191"/>
      <c r="AP785" s="191">
        <f t="shared" si="437"/>
        <v>55771.545599999932</v>
      </c>
      <c r="AQ785" s="191">
        <f t="shared" si="460"/>
        <v>135.69248101960153</v>
      </c>
      <c r="AR785" s="191">
        <f t="shared" si="461"/>
        <v>-39.757831907347168</v>
      </c>
      <c r="AS785" s="250">
        <f t="shared" si="428"/>
        <v>1</v>
      </c>
      <c r="AT785" s="250">
        <f t="shared" si="429"/>
        <v>0</v>
      </c>
      <c r="AU785" s="250">
        <f t="shared" si="430"/>
        <v>0</v>
      </c>
      <c r="AV785" s="250">
        <f t="shared" si="431"/>
        <v>0</v>
      </c>
      <c r="AW785" s="250">
        <f t="shared" si="432"/>
        <v>0</v>
      </c>
      <c r="AX785" s="250">
        <f t="shared" si="433"/>
        <v>0</v>
      </c>
      <c r="AY785" s="89"/>
      <c r="AZ785" s="111"/>
      <c r="BA785" s="111"/>
      <c r="BB785" s="111"/>
      <c r="BC785" s="111"/>
      <c r="BD785" s="111"/>
      <c r="BE785" s="111"/>
      <c r="BF785" s="111"/>
      <c r="BG785" s="111"/>
      <c r="BH785" s="89"/>
      <c r="BI785" s="89"/>
      <c r="BJ785" s="89"/>
      <c r="BK785" s="89"/>
      <c r="BL785" s="89"/>
    </row>
    <row r="786" spans="1:64" x14ac:dyDescent="0.25">
      <c r="A786" s="86">
        <f t="shared" si="438"/>
        <v>785</v>
      </c>
      <c r="B786" s="113">
        <v>7.3542887659330475E-3</v>
      </c>
      <c r="C786" s="88"/>
      <c r="D786" s="88"/>
      <c r="E786" s="194">
        <f t="shared" si="441"/>
        <v>-2.6780074367709177E-2</v>
      </c>
      <c r="F786" s="89">
        <f t="shared" si="454"/>
        <v>-1.049758528261321E-3</v>
      </c>
      <c r="G786" s="113">
        <v>0.12129009475205908</v>
      </c>
      <c r="H786" s="88"/>
      <c r="I786" s="84">
        <f t="shared" si="442"/>
        <v>17294.846060754146</v>
      </c>
      <c r="J786" s="84">
        <f t="shared" si="443"/>
        <v>17382.571217217617</v>
      </c>
      <c r="K786" s="84">
        <f t="shared" si="444"/>
        <v>17470.296373681093</v>
      </c>
      <c r="L786" s="84">
        <f t="shared" si="445"/>
        <v>17558.021530144564</v>
      </c>
      <c r="M786" s="108">
        <f>IF(T786&lt;&gt;0,(((G786+1)*('Data Raw'!$N$1007-'Data Raw'!$N$1008)/2+'Data Raw'!$N$1008)*'Data Raw'!$M$1010+'Data Raw'!$M$1009)*AE786+AE786)</f>
        <v>17645.746686608039</v>
      </c>
      <c r="N786" s="84">
        <f t="shared" si="446"/>
        <v>17733.471843071515</v>
      </c>
      <c r="O786" s="84">
        <f t="shared" si="447"/>
        <v>17821.196999534986</v>
      </c>
      <c r="P786" s="84">
        <f t="shared" si="448"/>
        <v>17908.922155998462</v>
      </c>
      <c r="Q786" s="84">
        <f t="shared" si="449"/>
        <v>17996.647312461933</v>
      </c>
      <c r="R786" s="166" t="str">
        <f t="shared" si="455"/>
        <v/>
      </c>
      <c r="S786" s="109">
        <f>'Data Raw'!E828</f>
        <v>17453.560000000001</v>
      </c>
      <c r="T786" s="109">
        <f>'Data Raw'!G828</f>
        <v>17524.060000000001</v>
      </c>
      <c r="U786" s="109">
        <f>'Data Raw'!D828</f>
        <v>17735.580000000002</v>
      </c>
      <c r="V786" s="166">
        <f t="shared" si="456"/>
        <v>1</v>
      </c>
      <c r="W786" s="89">
        <f t="shared" si="439"/>
        <v>121.68668660803814</v>
      </c>
      <c r="X786" s="89">
        <f t="shared" si="440"/>
        <v>14807.64969764289</v>
      </c>
      <c r="Y786" s="89">
        <f t="shared" si="457"/>
        <v>168.82134408667821</v>
      </c>
      <c r="Z786" s="109">
        <f t="shared" si="450"/>
        <v>282.02000000000044</v>
      </c>
      <c r="AA786" s="89">
        <f t="shared" si="458"/>
        <v>266.09692095166344</v>
      </c>
      <c r="AB786" s="89">
        <f t="shared" si="459"/>
        <v>17444.043386722937</v>
      </c>
      <c r="AC786" s="89">
        <f t="shared" si="462"/>
        <v>17891.896613277066</v>
      </c>
      <c r="AD786" s="89">
        <f t="shared" si="463"/>
        <v>1</v>
      </c>
      <c r="AE786" s="89">
        <f>'Data Raw'!C828</f>
        <v>17667.97</v>
      </c>
      <c r="AF786" s="89"/>
      <c r="AG786" s="89">
        <f t="shared" si="434"/>
        <v>-143.90999999999985</v>
      </c>
      <c r="AH786" s="89">
        <f t="shared" si="435"/>
        <v>-22.22331339196171</v>
      </c>
      <c r="AI786" s="109">
        <f t="shared" si="436"/>
        <v>-1</v>
      </c>
      <c r="AJ786" s="109">
        <f t="shared" si="451"/>
        <v>43.862578231737174</v>
      </c>
      <c r="AK786" s="88"/>
      <c r="AL786" s="191">
        <f t="shared" si="452"/>
        <v>236.15999999999985</v>
      </c>
      <c r="AM786" s="191" t="str">
        <f t="shared" si="453"/>
        <v/>
      </c>
      <c r="AN786" s="88"/>
      <c r="AO786" s="191"/>
      <c r="AP786" s="191">
        <f t="shared" si="437"/>
        <v>20710.088099999957</v>
      </c>
      <c r="AQ786" s="191">
        <f t="shared" si="460"/>
        <v>136.60553868409025</v>
      </c>
      <c r="AR786" s="191">
        <f t="shared" si="461"/>
        <v>-32.215805402587961</v>
      </c>
      <c r="AS786" s="250">
        <f t="shared" si="428"/>
        <v>0</v>
      </c>
      <c r="AT786" s="250">
        <f t="shared" si="429"/>
        <v>0</v>
      </c>
      <c r="AU786" s="250">
        <f t="shared" si="430"/>
        <v>1</v>
      </c>
      <c r="AV786" s="250">
        <f t="shared" si="431"/>
        <v>0</v>
      </c>
      <c r="AW786" s="250">
        <f t="shared" si="432"/>
        <v>0</v>
      </c>
      <c r="AX786" s="250">
        <f t="shared" si="433"/>
        <v>0</v>
      </c>
      <c r="AY786" s="89"/>
      <c r="AZ786" s="111"/>
      <c r="BA786" s="111"/>
      <c r="BB786" s="111"/>
      <c r="BC786" s="111"/>
      <c r="BD786" s="111"/>
      <c r="BE786" s="111"/>
      <c r="BF786" s="111"/>
      <c r="BG786" s="111"/>
      <c r="BH786" s="89"/>
      <c r="BI786" s="89"/>
      <c r="BJ786" s="89"/>
      <c r="BK786" s="89"/>
      <c r="BL786" s="89"/>
    </row>
    <row r="787" spans="1:64" x14ac:dyDescent="0.25">
      <c r="A787" s="86">
        <f t="shared" si="438"/>
        <v>786</v>
      </c>
      <c r="B787" s="113">
        <v>3.9434115274902329E-3</v>
      </c>
      <c r="C787" s="88"/>
      <c r="D787" s="88"/>
      <c r="E787" s="194">
        <f t="shared" si="441"/>
        <v>-3.4108772384428146E-3</v>
      </c>
      <c r="F787" s="89">
        <f t="shared" si="454"/>
        <v>-1.3870612011443915E-3</v>
      </c>
      <c r="G787" s="113">
        <v>0.10423447461337339</v>
      </c>
      <c r="H787" s="88"/>
      <c r="I787" s="84">
        <f t="shared" si="442"/>
        <v>17097.423898249559</v>
      </c>
      <c r="J787" s="84">
        <f t="shared" si="443"/>
        <v>17181.8345702929</v>
      </c>
      <c r="K787" s="84">
        <f t="shared" si="444"/>
        <v>17266.245242336237</v>
      </c>
      <c r="L787" s="84">
        <f t="shared" si="445"/>
        <v>17350.655914379578</v>
      </c>
      <c r="M787" s="108">
        <f>IF(T787&lt;&gt;0,(((G787+1)*('Data Raw'!$N$1007-'Data Raw'!$N$1008)/2+'Data Raw'!$N$1008)*'Data Raw'!$M$1010+'Data Raw'!$M$1009)*AE787+AE787)</f>
        <v>17435.066586422916</v>
      </c>
      <c r="N787" s="84">
        <f t="shared" si="446"/>
        <v>17519.477258466253</v>
      </c>
      <c r="O787" s="84">
        <f t="shared" si="447"/>
        <v>17603.887930509594</v>
      </c>
      <c r="P787" s="84">
        <f t="shared" si="448"/>
        <v>17688.298602552932</v>
      </c>
      <c r="Q787" s="84">
        <f t="shared" si="449"/>
        <v>17772.709274596273</v>
      </c>
      <c r="R787" s="166" t="str">
        <f t="shared" si="455"/>
        <v/>
      </c>
      <c r="S787" s="109">
        <f>'Data Raw'!E829</f>
        <v>17376.48</v>
      </c>
      <c r="T787" s="109">
        <f>'Data Raw'!G829</f>
        <v>17523.23</v>
      </c>
      <c r="U787" s="109">
        <f>'Data Raw'!D829</f>
        <v>17617.64</v>
      </c>
      <c r="V787" s="166" t="str">
        <f t="shared" si="456"/>
        <v/>
      </c>
      <c r="W787" s="89">
        <f t="shared" si="439"/>
        <v>-88.163413577083702</v>
      </c>
      <c r="X787" s="89">
        <f t="shared" si="440"/>
        <v>7772.7874935639065</v>
      </c>
      <c r="Y787" s="89">
        <f t="shared" si="457"/>
        <v>159.81089932835329</v>
      </c>
      <c r="Z787" s="109">
        <f t="shared" si="450"/>
        <v>241.15999999999985</v>
      </c>
      <c r="AA787" s="89">
        <f t="shared" si="458"/>
        <v>262.53450367285438</v>
      </c>
      <c r="AB787" s="89">
        <f t="shared" si="459"/>
        <v>17254.817617191085</v>
      </c>
      <c r="AC787" s="89">
        <f t="shared" si="462"/>
        <v>17707.182382808915</v>
      </c>
      <c r="AD787" s="89">
        <f t="shared" si="463"/>
        <v>1</v>
      </c>
      <c r="AE787" s="89">
        <f>'Data Raw'!C829</f>
        <v>17481</v>
      </c>
      <c r="AF787" s="89"/>
      <c r="AG787" s="89">
        <f t="shared" si="434"/>
        <v>42.229999999999563</v>
      </c>
      <c r="AH787" s="89">
        <f t="shared" si="435"/>
        <v>-45.933413577084139</v>
      </c>
      <c r="AI787" s="109">
        <f t="shared" si="436"/>
        <v>-1</v>
      </c>
      <c r="AJ787" s="109">
        <f t="shared" si="451"/>
        <v>42.205336021669552</v>
      </c>
      <c r="AK787" s="88"/>
      <c r="AL787" s="191" t="str">
        <f t="shared" si="452"/>
        <v/>
      </c>
      <c r="AM787" s="191">
        <f t="shared" si="453"/>
        <v>-42.229999999999563</v>
      </c>
      <c r="AN787" s="88"/>
      <c r="AO787" s="191"/>
      <c r="AP787" s="191">
        <f t="shared" si="437"/>
        <v>1783.3728999999632</v>
      </c>
      <c r="AQ787" s="191">
        <f t="shared" si="460"/>
        <v>126.11936771919127</v>
      </c>
      <c r="AR787" s="191">
        <f t="shared" si="461"/>
        <v>-33.691531609162013</v>
      </c>
      <c r="AS787" s="250">
        <f t="shared" si="428"/>
        <v>0</v>
      </c>
      <c r="AT787" s="250">
        <f t="shared" si="429"/>
        <v>0</v>
      </c>
      <c r="AU787" s="250">
        <f t="shared" si="430"/>
        <v>0</v>
      </c>
      <c r="AV787" s="250">
        <f t="shared" si="431"/>
        <v>1</v>
      </c>
      <c r="AW787" s="250">
        <f t="shared" si="432"/>
        <v>0</v>
      </c>
      <c r="AX787" s="250">
        <f t="shared" si="433"/>
        <v>0</v>
      </c>
      <c r="AY787" s="89"/>
      <c r="AZ787" s="111"/>
      <c r="BA787" s="111"/>
      <c r="BB787" s="111"/>
      <c r="BC787" s="111"/>
      <c r="BD787" s="111"/>
      <c r="BE787" s="111"/>
      <c r="BF787" s="111"/>
      <c r="BG787" s="111"/>
      <c r="BH787" s="89"/>
      <c r="BI787" s="89"/>
      <c r="BJ787" s="89"/>
      <c r="BK787" s="89"/>
      <c r="BL787" s="89"/>
    </row>
    <row r="788" spans="1:64" x14ac:dyDescent="0.25">
      <c r="A788" s="86">
        <f t="shared" si="438"/>
        <v>787</v>
      </c>
      <c r="B788" s="113">
        <v>6.4650189033244182E-3</v>
      </c>
      <c r="C788" s="88"/>
      <c r="D788" s="88"/>
      <c r="E788" s="194">
        <f t="shared" si="441"/>
        <v>2.5216073758341853E-3</v>
      </c>
      <c r="F788" s="89">
        <f t="shared" si="454"/>
        <v>-8.286799758617378E-4</v>
      </c>
      <c r="G788" s="113">
        <v>0.11709503395474445</v>
      </c>
      <c r="H788" s="88"/>
      <c r="I788" s="84">
        <f t="shared" si="442"/>
        <v>17265.789095167809</v>
      </c>
      <c r="J788" s="84">
        <f t="shared" si="443"/>
        <v>17345.694544831986</v>
      </c>
      <c r="K788" s="84">
        <f t="shared" si="444"/>
        <v>17425.599994496162</v>
      </c>
      <c r="L788" s="84">
        <f t="shared" si="445"/>
        <v>17505.505444160339</v>
      </c>
      <c r="M788" s="108">
        <f>IF(T788&lt;&gt;0,(((G788+1)*('Data Raw'!$N$1007-'Data Raw'!$N$1008)/2+'Data Raw'!$N$1008)*'Data Raw'!$M$1010+'Data Raw'!$M$1009)*AE788+AE788)</f>
        <v>17585.410893824515</v>
      </c>
      <c r="N788" s="84">
        <f t="shared" si="446"/>
        <v>17665.316343488692</v>
      </c>
      <c r="O788" s="84">
        <f t="shared" si="447"/>
        <v>17745.221793152868</v>
      </c>
      <c r="P788" s="84">
        <f t="shared" si="448"/>
        <v>17825.127242817045</v>
      </c>
      <c r="Q788" s="84">
        <f t="shared" si="449"/>
        <v>17905.032692481222</v>
      </c>
      <c r="R788" s="166" t="str">
        <f t="shared" si="455"/>
        <v/>
      </c>
      <c r="S788" s="109">
        <f>'Data Raw'!E830</f>
        <v>17455.080000000002</v>
      </c>
      <c r="T788" s="109">
        <f>'Data Raw'!G830</f>
        <v>17471.669999999998</v>
      </c>
      <c r="U788" s="109">
        <f>'Data Raw'!D830</f>
        <v>17765.88</v>
      </c>
      <c r="V788" s="166">
        <f t="shared" si="456"/>
        <v>1</v>
      </c>
      <c r="W788" s="89">
        <f t="shared" si="439"/>
        <v>113.74089382451712</v>
      </c>
      <c r="X788" s="89">
        <f t="shared" si="440"/>
        <v>12936.990928000076</v>
      </c>
      <c r="Y788" s="89">
        <f t="shared" si="457"/>
        <v>154.07518210870882</v>
      </c>
      <c r="Z788" s="109">
        <f t="shared" si="450"/>
        <v>310.79999999999927</v>
      </c>
      <c r="AA788" s="89">
        <f t="shared" si="458"/>
        <v>269.42957457673225</v>
      </c>
      <c r="AB788" s="89">
        <f t="shared" si="459"/>
        <v>17390.345671878073</v>
      </c>
      <c r="AC788" s="89">
        <f t="shared" si="462"/>
        <v>17836.654328121927</v>
      </c>
      <c r="AD788" s="89">
        <f t="shared" si="463"/>
        <v>1</v>
      </c>
      <c r="AE788" s="89">
        <f>'Data Raw'!C830</f>
        <v>17613.5</v>
      </c>
      <c r="AF788" s="89"/>
      <c r="AG788" s="89">
        <f t="shared" si="434"/>
        <v>-141.83000000000175</v>
      </c>
      <c r="AH788" s="89">
        <f t="shared" si="435"/>
        <v>-28.089106175484631</v>
      </c>
      <c r="AI788" s="109">
        <f t="shared" si="436"/>
        <v>-1</v>
      </c>
      <c r="AJ788" s="109">
        <f t="shared" si="451"/>
        <v>39.952724832088322</v>
      </c>
      <c r="AK788" s="88"/>
      <c r="AL788" s="191">
        <f t="shared" si="452"/>
        <v>42.229999999999563</v>
      </c>
      <c r="AM788" s="191" t="str">
        <f t="shared" si="453"/>
        <v/>
      </c>
      <c r="AN788" s="88"/>
      <c r="AO788" s="191"/>
      <c r="AP788" s="191">
        <f t="shared" si="437"/>
        <v>20115.748900000497</v>
      </c>
      <c r="AQ788" s="191">
        <f t="shared" si="460"/>
        <v>127.8649935281702</v>
      </c>
      <c r="AR788" s="191">
        <f t="shared" si="461"/>
        <v>-26.210188580538613</v>
      </c>
      <c r="AS788" s="250">
        <f t="shared" ref="AS788:AS851" si="464">IF(R788=1,0,IF(AND($T788&gt;=I788,$T788&lt;J788),1,0))</f>
        <v>0</v>
      </c>
      <c r="AT788" s="250">
        <f t="shared" ref="AT788:AT851" si="465">IF(R788=1,0,IF(AND($T788&gt;=J788,$T788&lt;K788),1,0))</f>
        <v>0</v>
      </c>
      <c r="AU788" s="250">
        <f t="shared" ref="AU788:AU851" si="466">IF(R788=1,0,IF(AND($T788&gt;=K788,$T788&lt;M788),1,0))</f>
        <v>1</v>
      </c>
      <c r="AV788" s="250">
        <f t="shared" ref="AV788:AV851" si="467">IF(R788=1,0,IF(AND($T788&gt;M788,$T788&lt;=O788),1,0))</f>
        <v>0</v>
      </c>
      <c r="AW788" s="250">
        <f t="shared" ref="AW788:AW851" si="468">IF(R788=1,0,IF(AND($T788&gt;O788,$T788&lt;=P788),1,0))</f>
        <v>0</v>
      </c>
      <c r="AX788" s="250">
        <f t="shared" ref="AX788:AX851" si="469">IF(R788=1,0,IF(AND($T788&gt;P788,$T788&lt;=Q788),1,0))</f>
        <v>0</v>
      </c>
      <c r="AY788" s="89"/>
      <c r="AZ788" s="111"/>
      <c r="BA788" s="111"/>
      <c r="BB788" s="111"/>
      <c r="BC788" s="111"/>
      <c r="BD788" s="111"/>
      <c r="BE788" s="111"/>
      <c r="BF788" s="111"/>
      <c r="BG788" s="111"/>
      <c r="BH788" s="89"/>
      <c r="BI788" s="89"/>
      <c r="BJ788" s="89"/>
      <c r="BK788" s="89"/>
      <c r="BL788" s="89"/>
    </row>
    <row r="789" spans="1:64" x14ac:dyDescent="0.25">
      <c r="A789" s="86">
        <f t="shared" si="438"/>
        <v>788</v>
      </c>
      <c r="B789" s="113">
        <v>3.2321959468455619E-2</v>
      </c>
      <c r="C789" s="88"/>
      <c r="D789" s="88"/>
      <c r="E789" s="194">
        <f t="shared" si="441"/>
        <v>2.5856940565131201E-2</v>
      </c>
      <c r="F789" s="89">
        <f t="shared" si="454"/>
        <v>2.9835515299943961E-3</v>
      </c>
      <c r="G789" s="113">
        <v>0.10068672741446744</v>
      </c>
      <c r="H789" s="88"/>
      <c r="I789" s="84">
        <f t="shared" si="442"/>
        <v>17269.633918450836</v>
      </c>
      <c r="J789" s="84">
        <f t="shared" si="443"/>
        <v>17346.671509505195</v>
      </c>
      <c r="K789" s="84">
        <f t="shared" si="444"/>
        <v>17423.709100559547</v>
      </c>
      <c r="L789" s="84">
        <f t="shared" si="445"/>
        <v>17500.746691613902</v>
      </c>
      <c r="M789" s="108">
        <f>IF(T789&lt;&gt;0,(((G789+1)*('Data Raw'!$N$1007-'Data Raw'!$N$1008)/2+'Data Raw'!$N$1008)*'Data Raw'!$M$1010+'Data Raw'!$M$1009)*AE789+AE789)</f>
        <v>17577.784282668257</v>
      </c>
      <c r="N789" s="84">
        <f t="shared" si="446"/>
        <v>17654.821873722613</v>
      </c>
      <c r="O789" s="84">
        <f t="shared" si="447"/>
        <v>17731.859464776968</v>
      </c>
      <c r="P789" s="84">
        <f t="shared" si="448"/>
        <v>17808.897055831319</v>
      </c>
      <c r="Q789" s="84">
        <f t="shared" si="449"/>
        <v>17885.934646885678</v>
      </c>
      <c r="R789" s="166" t="str">
        <f t="shared" si="455"/>
        <v/>
      </c>
      <c r="S789" s="109">
        <f>'Data Raw'!E831</f>
        <v>17621.05</v>
      </c>
      <c r="T789" s="109">
        <f>'Data Raw'!G831</f>
        <v>17832.330000000002</v>
      </c>
      <c r="U789" s="109">
        <f>'Data Raw'!D831</f>
        <v>17864.09</v>
      </c>
      <c r="V789" s="166" t="str">
        <f t="shared" si="456"/>
        <v/>
      </c>
      <c r="W789" s="89">
        <f t="shared" si="439"/>
        <v>-254.54571733174453</v>
      </c>
      <c r="X789" s="89">
        <f t="shared" si="440"/>
        <v>64793.522211932388</v>
      </c>
      <c r="Y789" s="89">
        <f t="shared" si="457"/>
        <v>172.05833423701853</v>
      </c>
      <c r="Z789" s="109">
        <f t="shared" si="450"/>
        <v>243.04000000000087</v>
      </c>
      <c r="AA789" s="89">
        <f t="shared" si="458"/>
        <v>265.65963535148489</v>
      </c>
      <c r="AB789" s="89">
        <f t="shared" si="459"/>
        <v>17400.114861609778</v>
      </c>
      <c r="AC789" s="89">
        <f t="shared" si="462"/>
        <v>17858.145138390224</v>
      </c>
      <c r="AD789" s="89">
        <f t="shared" si="463"/>
        <v>1</v>
      </c>
      <c r="AE789" s="89">
        <f>'Data Raw'!C831</f>
        <v>17629.13</v>
      </c>
      <c r="AF789" s="89"/>
      <c r="AG789" s="89">
        <f t="shared" si="434"/>
        <v>203.20000000000073</v>
      </c>
      <c r="AH789" s="89">
        <f t="shared" si="435"/>
        <v>-51.345717331743799</v>
      </c>
      <c r="AI789" s="109">
        <f t="shared" si="436"/>
        <v>-1</v>
      </c>
      <c r="AJ789" s="109">
        <f t="shared" si="451"/>
        <v>38.518795527177204</v>
      </c>
      <c r="AK789" s="88"/>
      <c r="AL789" s="191" t="str">
        <f t="shared" si="452"/>
        <v/>
      </c>
      <c r="AM789" s="191">
        <f t="shared" si="453"/>
        <v>-203.20000000000073</v>
      </c>
      <c r="AN789" s="88"/>
      <c r="AO789" s="191"/>
      <c r="AP789" s="191">
        <f t="shared" si="437"/>
        <v>41290.240000000296</v>
      </c>
      <c r="AQ789" s="191">
        <f t="shared" si="460"/>
        <v>136.23554980281804</v>
      </c>
      <c r="AR789" s="191">
        <f t="shared" si="461"/>
        <v>-35.822784434200486</v>
      </c>
      <c r="AS789" s="250">
        <f t="shared" si="464"/>
        <v>0</v>
      </c>
      <c r="AT789" s="250">
        <f t="shared" si="465"/>
        <v>0</v>
      </c>
      <c r="AU789" s="250">
        <f t="shared" si="466"/>
        <v>0</v>
      </c>
      <c r="AV789" s="250">
        <f t="shared" si="467"/>
        <v>0</v>
      </c>
      <c r="AW789" s="250">
        <f t="shared" si="468"/>
        <v>0</v>
      </c>
      <c r="AX789" s="250">
        <f t="shared" si="469"/>
        <v>1</v>
      </c>
      <c r="AY789" s="89"/>
      <c r="AZ789" s="111"/>
      <c r="BA789" s="111"/>
      <c r="BB789" s="111"/>
      <c r="BC789" s="111"/>
      <c r="BD789" s="111"/>
      <c r="BE789" s="111"/>
      <c r="BF789" s="111"/>
      <c r="BG789" s="111"/>
      <c r="BH789" s="89"/>
      <c r="BI789" s="89"/>
      <c r="BJ789" s="89"/>
      <c r="BK789" s="89"/>
      <c r="BL789" s="89"/>
    </row>
    <row r="790" spans="1:64" x14ac:dyDescent="0.25">
      <c r="A790" s="86">
        <f t="shared" si="438"/>
        <v>789</v>
      </c>
      <c r="B790" s="113">
        <v>3.5715931499248448E-2</v>
      </c>
      <c r="C790" s="88"/>
      <c r="D790" s="88"/>
      <c r="E790" s="194">
        <f t="shared" si="441"/>
        <v>3.3939720307928287E-3</v>
      </c>
      <c r="F790" s="89">
        <f t="shared" si="454"/>
        <v>3.0421830301084578E-3</v>
      </c>
      <c r="G790" s="113">
        <v>0.13674321250553698</v>
      </c>
      <c r="H790" s="88"/>
      <c r="I790" s="84">
        <f t="shared" si="442"/>
        <v>17675.751606909173</v>
      </c>
      <c r="J790" s="84">
        <f t="shared" si="443"/>
        <v>17761.780774027684</v>
      </c>
      <c r="K790" s="84">
        <f t="shared" si="444"/>
        <v>17847.809941146192</v>
      </c>
      <c r="L790" s="84">
        <f t="shared" si="445"/>
        <v>17933.839108264703</v>
      </c>
      <c r="M790" s="108">
        <f>IF(T790&lt;&gt;0,(((G790+1)*('Data Raw'!$N$1007-'Data Raw'!$N$1008)/2+'Data Raw'!$N$1008)*'Data Raw'!$M$1010+'Data Raw'!$M$1009)*AE790+AE790)</f>
        <v>18019.868275383211</v>
      </c>
      <c r="N790" s="84">
        <f t="shared" si="446"/>
        <v>18105.897442501719</v>
      </c>
      <c r="O790" s="84">
        <f t="shared" si="447"/>
        <v>18191.92660962023</v>
      </c>
      <c r="P790" s="84">
        <f t="shared" si="448"/>
        <v>18277.955776738738</v>
      </c>
      <c r="Q790" s="84">
        <f t="shared" si="449"/>
        <v>18363.984943857249</v>
      </c>
      <c r="R790" s="166" t="str">
        <f t="shared" si="455"/>
        <v/>
      </c>
      <c r="S790" s="109">
        <f>'Data Raw'!E832</f>
        <v>18020.169999999998</v>
      </c>
      <c r="T790" s="109">
        <f>'Data Raw'!G832</f>
        <v>18293.38</v>
      </c>
      <c r="U790" s="109">
        <f>'Data Raw'!D832</f>
        <v>18317.310000000001</v>
      </c>
      <c r="V790" s="166" t="str">
        <f t="shared" si="456"/>
        <v/>
      </c>
      <c r="W790" s="89">
        <f t="shared" si="439"/>
        <v>-273.51172461679016</v>
      </c>
      <c r="X790" s="89">
        <f t="shared" si="440"/>
        <v>74808.663502850861</v>
      </c>
      <c r="Y790" s="89">
        <f t="shared" si="457"/>
        <v>189.89962979929174</v>
      </c>
      <c r="Z790" s="109">
        <f t="shared" si="450"/>
        <v>297.14000000000306</v>
      </c>
      <c r="AA790" s="89">
        <f t="shared" si="458"/>
        <v>270.1568303012732</v>
      </c>
      <c r="AB790" s="89">
        <f t="shared" si="459"/>
        <v>17794.359309951236</v>
      </c>
      <c r="AC790" s="89">
        <f t="shared" si="462"/>
        <v>18245.98069004876</v>
      </c>
      <c r="AD790" s="89" t="str">
        <f t="shared" si="463"/>
        <v/>
      </c>
      <c r="AE790" s="89">
        <f>'Data Raw'!C832</f>
        <v>18020.169999999998</v>
      </c>
      <c r="AF790" s="89"/>
      <c r="AG790" s="89">
        <f t="shared" si="434"/>
        <v>273.21000000000276</v>
      </c>
      <c r="AH790" s="89">
        <f t="shared" si="435"/>
        <v>-0.30172461678739637</v>
      </c>
      <c r="AI790" s="109">
        <f t="shared" si="436"/>
        <v>-1</v>
      </c>
      <c r="AJ790" s="109">
        <f t="shared" si="451"/>
        <v>43.014583559254632</v>
      </c>
      <c r="AK790" s="88"/>
      <c r="AL790" s="191" t="str">
        <f t="shared" si="452"/>
        <v/>
      </c>
      <c r="AM790" s="191">
        <f t="shared" si="453"/>
        <v>-273.21000000000276</v>
      </c>
      <c r="AN790" s="88"/>
      <c r="AO790" s="191"/>
      <c r="AP790" s="191">
        <f t="shared" si="437"/>
        <v>74643.704100001516</v>
      </c>
      <c r="AQ790" s="191">
        <f t="shared" si="460"/>
        <v>151.45493315806078</v>
      </c>
      <c r="AR790" s="191">
        <f t="shared" si="461"/>
        <v>-38.444696641230962</v>
      </c>
      <c r="AS790" s="250">
        <f t="shared" si="464"/>
        <v>0</v>
      </c>
      <c r="AT790" s="250">
        <f t="shared" si="465"/>
        <v>0</v>
      </c>
      <c r="AU790" s="250">
        <f t="shared" si="466"/>
        <v>0</v>
      </c>
      <c r="AV790" s="250">
        <f t="shared" si="467"/>
        <v>0</v>
      </c>
      <c r="AW790" s="250">
        <f t="shared" si="468"/>
        <v>0</v>
      </c>
      <c r="AX790" s="250">
        <f t="shared" si="469"/>
        <v>1</v>
      </c>
      <c r="AY790" s="89"/>
      <c r="AZ790" s="111"/>
      <c r="BA790" s="111"/>
      <c r="BB790" s="111"/>
      <c r="BC790" s="111"/>
      <c r="BD790" s="111"/>
      <c r="BE790" s="111"/>
      <c r="BF790" s="111"/>
      <c r="BG790" s="111"/>
      <c r="BH790" s="89"/>
      <c r="BI790" s="89"/>
      <c r="BJ790" s="89"/>
      <c r="BK790" s="89"/>
      <c r="BL790" s="89"/>
    </row>
    <row r="791" spans="1:64" x14ac:dyDescent="0.25">
      <c r="A791" s="86">
        <f t="shared" si="438"/>
        <v>790</v>
      </c>
      <c r="B791" s="113">
        <v>2.7143458587336192E-2</v>
      </c>
      <c r="C791" s="88"/>
      <c r="D791" s="88"/>
      <c r="E791" s="194">
        <f t="shared" si="441"/>
        <v>-8.5724729119122552E-3</v>
      </c>
      <c r="F791" s="89">
        <f t="shared" si="454"/>
        <v>1.3829464669626414E-3</v>
      </c>
      <c r="G791" s="113">
        <v>0.17478011297519105</v>
      </c>
      <c r="H791" s="88"/>
      <c r="I791" s="84">
        <f t="shared" si="442"/>
        <v>17876.978938037468</v>
      </c>
      <c r="J791" s="84">
        <f t="shared" si="443"/>
        <v>17971.928752937114</v>
      </c>
      <c r="K791" s="84">
        <f t="shared" si="444"/>
        <v>18066.87856783676</v>
      </c>
      <c r="L791" s="84">
        <f t="shared" si="445"/>
        <v>18161.828382736407</v>
      </c>
      <c r="M791" s="108">
        <f>IF(T791&lt;&gt;0,(((G791+1)*('Data Raw'!$N$1007-'Data Raw'!$N$1008)/2+'Data Raw'!$N$1008)*'Data Raw'!$M$1010+'Data Raw'!$M$1009)*AE791+AE791)</f>
        <v>18256.778197636053</v>
      </c>
      <c r="N791" s="84">
        <f t="shared" si="446"/>
        <v>18351.728012535699</v>
      </c>
      <c r="O791" s="84">
        <f t="shared" si="447"/>
        <v>18446.677827435346</v>
      </c>
      <c r="P791" s="84">
        <f t="shared" si="448"/>
        <v>18541.627642334992</v>
      </c>
      <c r="Q791" s="84">
        <f t="shared" si="449"/>
        <v>18636.577457234638</v>
      </c>
      <c r="R791" s="166" t="str">
        <f t="shared" si="455"/>
        <v/>
      </c>
      <c r="S791" s="109">
        <f>'Data Raw'!E833</f>
        <v>17946.490000000002</v>
      </c>
      <c r="T791" s="109">
        <f>'Data Raw'!G833</f>
        <v>18015.939999999999</v>
      </c>
      <c r="U791" s="109">
        <f>'Data Raw'!D833</f>
        <v>18243.39</v>
      </c>
      <c r="V791" s="166" t="str">
        <f t="shared" si="456"/>
        <v/>
      </c>
      <c r="W791" s="89">
        <f t="shared" si="439"/>
        <v>240.83819763605425</v>
      </c>
      <c r="X791" s="89">
        <f t="shared" si="440"/>
        <v>58003.037440583124</v>
      </c>
      <c r="Y791" s="89">
        <f t="shared" si="457"/>
        <v>197.98061009965866</v>
      </c>
      <c r="Z791" s="109">
        <f t="shared" si="450"/>
        <v>296.89999999999782</v>
      </c>
      <c r="AA791" s="89">
        <f t="shared" si="458"/>
        <v>273.97728311537674</v>
      </c>
      <c r="AB791" s="89">
        <f t="shared" si="459"/>
        <v>17971.846694243919</v>
      </c>
      <c r="AC791" s="89">
        <f t="shared" si="462"/>
        <v>18431.11330575608</v>
      </c>
      <c r="AD791" s="89">
        <f t="shared" si="463"/>
        <v>1</v>
      </c>
      <c r="AE791" s="89">
        <f>'Data Raw'!C833</f>
        <v>18201.48</v>
      </c>
      <c r="AF791" s="89"/>
      <c r="AG791" s="89">
        <f t="shared" si="434"/>
        <v>-185.54000000000087</v>
      </c>
      <c r="AH791" s="89">
        <f t="shared" si="435"/>
        <v>55.298197636053374</v>
      </c>
      <c r="AI791" s="109">
        <f t="shared" si="436"/>
        <v>1</v>
      </c>
      <c r="AJ791" s="109">
        <f t="shared" si="451"/>
        <v>47.474907449822936</v>
      </c>
      <c r="AK791" s="88"/>
      <c r="AL791" s="191" t="str">
        <f t="shared" si="452"/>
        <v/>
      </c>
      <c r="AM791" s="191">
        <f t="shared" si="453"/>
        <v>-185.54000000000087</v>
      </c>
      <c r="AN791" s="88"/>
      <c r="AO791" s="191"/>
      <c r="AP791" s="191">
        <f t="shared" si="437"/>
        <v>34425.091600000327</v>
      </c>
      <c r="AQ791" s="191">
        <f t="shared" si="460"/>
        <v>155.24216280716524</v>
      </c>
      <c r="AR791" s="191">
        <f t="shared" si="461"/>
        <v>-42.738447292493419</v>
      </c>
      <c r="AS791" s="250">
        <f t="shared" si="464"/>
        <v>0</v>
      </c>
      <c r="AT791" s="250">
        <f t="shared" si="465"/>
        <v>1</v>
      </c>
      <c r="AU791" s="250">
        <f t="shared" si="466"/>
        <v>0</v>
      </c>
      <c r="AV791" s="250">
        <f t="shared" si="467"/>
        <v>0</v>
      </c>
      <c r="AW791" s="250">
        <f t="shared" si="468"/>
        <v>0</v>
      </c>
      <c r="AX791" s="250">
        <f t="shared" si="469"/>
        <v>0</v>
      </c>
      <c r="AY791" s="89"/>
      <c r="AZ791" s="111"/>
      <c r="BA791" s="111"/>
      <c r="BB791" s="111"/>
      <c r="BC791" s="111"/>
      <c r="BD791" s="111"/>
      <c r="BE791" s="111"/>
      <c r="BF791" s="111"/>
      <c r="BG791" s="111"/>
      <c r="BH791" s="89"/>
      <c r="BI791" s="89"/>
      <c r="BJ791" s="89"/>
      <c r="BK791" s="89"/>
      <c r="BL791" s="89"/>
    </row>
    <row r="792" spans="1:64" x14ac:dyDescent="0.25">
      <c r="A792" s="86">
        <f t="shared" si="438"/>
        <v>791</v>
      </c>
      <c r="B792" s="113">
        <v>7.4434154942053105E-3</v>
      </c>
      <c r="C792" s="88"/>
      <c r="D792" s="88"/>
      <c r="E792" s="194">
        <f t="shared" si="441"/>
        <v>-1.9700043093130882E-2</v>
      </c>
      <c r="F792" s="89">
        <f t="shared" si="454"/>
        <v>-1.6289091844792906E-3</v>
      </c>
      <c r="G792" s="113">
        <v>0.14153509370437783</v>
      </c>
      <c r="H792" s="88"/>
      <c r="I792" s="84">
        <f t="shared" si="442"/>
        <v>17455.667668401311</v>
      </c>
      <c r="J792" s="84">
        <f t="shared" si="443"/>
        <v>17554.65797345114</v>
      </c>
      <c r="K792" s="84">
        <f t="shared" si="444"/>
        <v>17653.648278500968</v>
      </c>
      <c r="L792" s="84">
        <f t="shared" si="445"/>
        <v>17752.638583550797</v>
      </c>
      <c r="M792" s="108">
        <f>IF(T792&lt;&gt;0,(((G792+1)*('Data Raw'!$N$1007-'Data Raw'!$N$1008)/2+'Data Raw'!$N$1008)*'Data Raw'!$M$1010+'Data Raw'!$M$1009)*AE792+AE792)</f>
        <v>17851.628888600626</v>
      </c>
      <c r="N792" s="84">
        <f t="shared" si="446"/>
        <v>17950.619193650455</v>
      </c>
      <c r="O792" s="84">
        <f t="shared" si="447"/>
        <v>18049.609498700283</v>
      </c>
      <c r="P792" s="84">
        <f t="shared" si="448"/>
        <v>18148.599803750112</v>
      </c>
      <c r="Q792" s="84">
        <f t="shared" si="449"/>
        <v>18247.590108799941</v>
      </c>
      <c r="R792" s="166" t="str">
        <f t="shared" si="455"/>
        <v/>
      </c>
      <c r="S792" s="109">
        <f>'Data Raw'!E834</f>
        <v>17727.98</v>
      </c>
      <c r="T792" s="109">
        <f>'Data Raw'!G834</f>
        <v>17727.98</v>
      </c>
      <c r="U792" s="109">
        <f>'Data Raw'!D834</f>
        <v>17899.55</v>
      </c>
      <c r="V792" s="166" t="str">
        <f t="shared" si="456"/>
        <v/>
      </c>
      <c r="W792" s="89">
        <f t="shared" si="439"/>
        <v>123.64888860062638</v>
      </c>
      <c r="X792" s="89">
        <f t="shared" si="440"/>
        <v>15289.047652170111</v>
      </c>
      <c r="Y792" s="89">
        <f t="shared" si="457"/>
        <v>189.15865582127026</v>
      </c>
      <c r="Z792" s="109">
        <f t="shared" si="450"/>
        <v>171.56999999999971</v>
      </c>
      <c r="AA792" s="89">
        <f t="shared" si="458"/>
        <v>259.34767124175141</v>
      </c>
      <c r="AB792" s="89">
        <f t="shared" si="459"/>
        <v>17612.17930935193</v>
      </c>
      <c r="AC792" s="89">
        <f t="shared" si="462"/>
        <v>18077.940690648073</v>
      </c>
      <c r="AD792" s="89">
        <f t="shared" si="463"/>
        <v>1</v>
      </c>
      <c r="AE792" s="89">
        <f>'Data Raw'!C834</f>
        <v>17845.060000000001</v>
      </c>
      <c r="AF792" s="89"/>
      <c r="AG792" s="89">
        <f t="shared" si="434"/>
        <v>-117.08000000000175</v>
      </c>
      <c r="AH792" s="89">
        <f t="shared" si="435"/>
        <v>6.5688886006246321</v>
      </c>
      <c r="AI792" s="109">
        <f t="shared" si="436"/>
        <v>1</v>
      </c>
      <c r="AJ792" s="109">
        <f t="shared" si="451"/>
        <v>49.495152524914666</v>
      </c>
      <c r="AK792" s="88"/>
      <c r="AL792" s="191" t="str">
        <f t="shared" si="452"/>
        <v/>
      </c>
      <c r="AM792" s="191">
        <f t="shared" si="453"/>
        <v>-117.08000000000175</v>
      </c>
      <c r="AN792" s="88"/>
      <c r="AO792" s="191"/>
      <c r="AP792" s="191">
        <f t="shared" si="437"/>
        <v>13707.726400000409</v>
      </c>
      <c r="AQ792" s="191">
        <f t="shared" si="460"/>
        <v>151.00192249525819</v>
      </c>
      <c r="AR792" s="191">
        <f t="shared" si="461"/>
        <v>-38.156733326012073</v>
      </c>
      <c r="AS792" s="250">
        <f t="shared" si="464"/>
        <v>0</v>
      </c>
      <c r="AT792" s="250">
        <f t="shared" si="465"/>
        <v>0</v>
      </c>
      <c r="AU792" s="250">
        <f t="shared" si="466"/>
        <v>1</v>
      </c>
      <c r="AV792" s="250">
        <f t="shared" si="467"/>
        <v>0</v>
      </c>
      <c r="AW792" s="250">
        <f t="shared" si="468"/>
        <v>0</v>
      </c>
      <c r="AX792" s="250">
        <f t="shared" si="469"/>
        <v>0</v>
      </c>
      <c r="AY792" s="89"/>
      <c r="AZ792" s="111"/>
      <c r="BA792" s="111"/>
      <c r="BB792" s="111"/>
      <c r="BC792" s="111"/>
      <c r="BD792" s="111"/>
      <c r="BE792" s="111"/>
      <c r="BF792" s="111"/>
      <c r="BG792" s="111"/>
      <c r="BH792" s="89"/>
      <c r="BI792" s="89"/>
      <c r="BJ792" s="89"/>
      <c r="BK792" s="89"/>
      <c r="BL792" s="89"/>
    </row>
    <row r="793" spans="1:64" x14ac:dyDescent="0.25">
      <c r="A793" s="86">
        <f t="shared" si="438"/>
        <v>792</v>
      </c>
      <c r="B793" s="113">
        <v>1.2053791897060052E-4</v>
      </c>
      <c r="C793" s="88"/>
      <c r="D793" s="88"/>
      <c r="E793" s="194">
        <f t="shared" si="441"/>
        <v>-7.3228775752347099E-3</v>
      </c>
      <c r="F793" s="89">
        <f t="shared" si="454"/>
        <v>-2.4423332403014932E-3</v>
      </c>
      <c r="G793" s="113">
        <v>0.12431645514941421</v>
      </c>
      <c r="H793" s="88"/>
      <c r="I793" s="84">
        <f t="shared" si="442"/>
        <v>17345.448794413009</v>
      </c>
      <c r="J793" s="84">
        <f t="shared" si="443"/>
        <v>17440.028122323642</v>
      </c>
      <c r="K793" s="84">
        <f t="shared" si="444"/>
        <v>17534.607450234278</v>
      </c>
      <c r="L793" s="84">
        <f t="shared" si="445"/>
        <v>17629.186778144911</v>
      </c>
      <c r="M793" s="108">
        <f>IF(T793&lt;&gt;0,(((G793+1)*('Data Raw'!$N$1007-'Data Raw'!$N$1008)/2+'Data Raw'!$N$1008)*'Data Raw'!$M$1010+'Data Raw'!$M$1009)*AE793+AE793)</f>
        <v>17723.766106055547</v>
      </c>
      <c r="N793" s="84">
        <f t="shared" si="446"/>
        <v>17818.345433966184</v>
      </c>
      <c r="O793" s="84">
        <f t="shared" si="447"/>
        <v>17912.924761876817</v>
      </c>
      <c r="P793" s="84">
        <f t="shared" si="448"/>
        <v>18007.504089787453</v>
      </c>
      <c r="Q793" s="84">
        <f t="shared" si="449"/>
        <v>18102.083417698086</v>
      </c>
      <c r="R793" s="166" t="str">
        <f t="shared" si="455"/>
        <v/>
      </c>
      <c r="S793" s="109">
        <f>'Data Raw'!E835</f>
        <v>17658.68</v>
      </c>
      <c r="T793" s="109">
        <f>'Data Raw'!G835</f>
        <v>17739.41</v>
      </c>
      <c r="U793" s="109">
        <f>'Data Raw'!D835</f>
        <v>17807.68</v>
      </c>
      <c r="V793" s="166">
        <f t="shared" si="456"/>
        <v>1</v>
      </c>
      <c r="W793" s="89">
        <f t="shared" si="439"/>
        <v>-15.643893944452429</v>
      </c>
      <c r="X793" s="89">
        <f t="shared" si="440"/>
        <v>244.73141774527539</v>
      </c>
      <c r="Y793" s="89">
        <f t="shared" si="457"/>
        <v>175.22667517508529</v>
      </c>
      <c r="Z793" s="109">
        <f t="shared" si="450"/>
        <v>149</v>
      </c>
      <c r="AA793" s="89">
        <f t="shared" si="458"/>
        <v>243.5837182072155</v>
      </c>
      <c r="AB793" s="89">
        <f t="shared" si="459"/>
        <v>17521.324479444513</v>
      </c>
      <c r="AC793" s="89">
        <f t="shared" si="462"/>
        <v>17962.215520555488</v>
      </c>
      <c r="AD793" s="89">
        <f t="shared" si="463"/>
        <v>1</v>
      </c>
      <c r="AE793" s="89">
        <f>'Data Raw'!C835</f>
        <v>17741.77</v>
      </c>
      <c r="AF793" s="89"/>
      <c r="AG793" s="89">
        <f t="shared" si="434"/>
        <v>-2.3600000000005821</v>
      </c>
      <c r="AH793" s="89">
        <f t="shared" si="435"/>
        <v>-18.003893944453011</v>
      </c>
      <c r="AI793" s="109">
        <f t="shared" si="436"/>
        <v>-1</v>
      </c>
      <c r="AJ793" s="109">
        <f t="shared" si="451"/>
        <v>47.289663955317565</v>
      </c>
      <c r="AK793" s="88"/>
      <c r="AL793" s="191">
        <f t="shared" si="452"/>
        <v>117.08000000000175</v>
      </c>
      <c r="AM793" s="191" t="str">
        <f t="shared" si="453"/>
        <v/>
      </c>
      <c r="AN793" s="88"/>
      <c r="AO793" s="191"/>
      <c r="AP793" s="191">
        <f t="shared" si="437"/>
        <v>5.5696000000027475</v>
      </c>
      <c r="AQ793" s="191">
        <f t="shared" si="460"/>
        <v>134.48615332911845</v>
      </c>
      <c r="AR793" s="191">
        <f t="shared" si="461"/>
        <v>-40.740521845966839</v>
      </c>
      <c r="AS793" s="250">
        <f t="shared" si="464"/>
        <v>0</v>
      </c>
      <c r="AT793" s="250">
        <f t="shared" si="465"/>
        <v>0</v>
      </c>
      <c r="AU793" s="250">
        <f t="shared" si="466"/>
        <v>0</v>
      </c>
      <c r="AV793" s="250">
        <f t="shared" si="467"/>
        <v>1</v>
      </c>
      <c r="AW793" s="250">
        <f t="shared" si="468"/>
        <v>0</v>
      </c>
      <c r="AX793" s="250">
        <f t="shared" si="469"/>
        <v>0</v>
      </c>
      <c r="AY793" s="89"/>
      <c r="AZ793" s="111"/>
      <c r="BA793" s="111"/>
      <c r="BB793" s="111"/>
      <c r="BC793" s="111"/>
      <c r="BD793" s="111"/>
      <c r="BE793" s="111"/>
      <c r="BF793" s="111"/>
      <c r="BG793" s="111"/>
      <c r="BH793" s="89"/>
      <c r="BI793" s="89"/>
      <c r="BJ793" s="89"/>
      <c r="BK793" s="89"/>
      <c r="BL793" s="89"/>
    </row>
    <row r="794" spans="1:64" x14ac:dyDescent="0.25">
      <c r="A794" s="86">
        <f t="shared" si="438"/>
        <v>793</v>
      </c>
      <c r="B794" s="113">
        <v>9.6794392307384229E-3</v>
      </c>
      <c r="C794" s="88"/>
      <c r="D794" s="88"/>
      <c r="E794" s="194">
        <f t="shared" si="441"/>
        <v>9.5589013117678232E-3</v>
      </c>
      <c r="F794" s="89">
        <f t="shared" si="454"/>
        <v>-7.27871161434448E-4</v>
      </c>
      <c r="G794" s="113">
        <v>0.12686023093762555</v>
      </c>
      <c r="H794" s="88"/>
      <c r="I794" s="84">
        <f t="shared" si="442"/>
        <v>17288.469129955403</v>
      </c>
      <c r="J794" s="84">
        <f t="shared" si="443"/>
        <v>17376.08246754295</v>
      </c>
      <c r="K794" s="84">
        <f t="shared" si="444"/>
        <v>17463.69580513049</v>
      </c>
      <c r="L794" s="84">
        <f t="shared" si="445"/>
        <v>17551.309142718033</v>
      </c>
      <c r="M794" s="108">
        <f>IF(T794&lt;&gt;0,(((G794+1)*('Data Raw'!$N$1007-'Data Raw'!$N$1008)/2+'Data Raw'!$N$1008)*'Data Raw'!$M$1010+'Data Raw'!$M$1009)*AE794+AE794)</f>
        <v>17638.922480305577</v>
      </c>
      <c r="N794" s="84">
        <f t="shared" si="446"/>
        <v>17726.53581789312</v>
      </c>
      <c r="O794" s="84">
        <f t="shared" si="447"/>
        <v>17814.149155480663</v>
      </c>
      <c r="P794" s="84">
        <f t="shared" si="448"/>
        <v>17901.762493068203</v>
      </c>
      <c r="Q794" s="84">
        <f t="shared" si="449"/>
        <v>17989.37583065575</v>
      </c>
      <c r="R794" s="166" t="str">
        <f t="shared" si="455"/>
        <v/>
      </c>
      <c r="S794" s="109">
        <f>'Data Raw'!E836</f>
        <v>17623.740000000002</v>
      </c>
      <c r="T794" s="109">
        <f>'Data Raw'!G836</f>
        <v>17778.41</v>
      </c>
      <c r="U794" s="109">
        <f>'Data Raw'!D836</f>
        <v>17864.12</v>
      </c>
      <c r="V794" s="166" t="str">
        <f t="shared" si="456"/>
        <v/>
      </c>
      <c r="W794" s="89">
        <f t="shared" si="439"/>
        <v>-139.4875196944231</v>
      </c>
      <c r="X794" s="89">
        <f t="shared" si="440"/>
        <v>19456.768150502074</v>
      </c>
      <c r="Y794" s="89">
        <f t="shared" si="457"/>
        <v>170.58014216532237</v>
      </c>
      <c r="Z794" s="109">
        <f t="shared" si="450"/>
        <v>240.37999999999738</v>
      </c>
      <c r="AA794" s="89">
        <f t="shared" si="458"/>
        <v>243.12604417761293</v>
      </c>
      <c r="AB794" s="89">
        <f t="shared" si="459"/>
        <v>17446.183839523866</v>
      </c>
      <c r="AC794" s="89">
        <f t="shared" si="462"/>
        <v>17860.276160476133</v>
      </c>
      <c r="AD794" s="89">
        <f t="shared" si="463"/>
        <v>1</v>
      </c>
      <c r="AE794" s="89">
        <f>'Data Raw'!C836</f>
        <v>17653.23</v>
      </c>
      <c r="AF794" s="89"/>
      <c r="AG794" s="89">
        <f t="shared" si="434"/>
        <v>125.18000000000029</v>
      </c>
      <c r="AH794" s="89">
        <f t="shared" si="435"/>
        <v>-14.307519694422808</v>
      </c>
      <c r="AI794" s="109">
        <f t="shared" si="436"/>
        <v>-1</v>
      </c>
      <c r="AJ794" s="109">
        <f t="shared" si="451"/>
        <v>43.806668793771323</v>
      </c>
      <c r="AK794" s="88"/>
      <c r="AL794" s="191" t="str">
        <f t="shared" si="452"/>
        <v/>
      </c>
      <c r="AM794" s="191">
        <f t="shared" si="453"/>
        <v>-125.18000000000029</v>
      </c>
      <c r="AN794" s="88"/>
      <c r="AO794" s="191"/>
      <c r="AP794" s="191">
        <f t="shared" si="437"/>
        <v>15670.032400000073</v>
      </c>
      <c r="AQ794" s="191">
        <f t="shared" si="460"/>
        <v>133.45213629254977</v>
      </c>
      <c r="AR794" s="191">
        <f t="shared" si="461"/>
        <v>-37.128005872772604</v>
      </c>
      <c r="AS794" s="250">
        <f t="shared" si="464"/>
        <v>0</v>
      </c>
      <c r="AT794" s="250">
        <f t="shared" si="465"/>
        <v>0</v>
      </c>
      <c r="AU794" s="250">
        <f t="shared" si="466"/>
        <v>0</v>
      </c>
      <c r="AV794" s="250">
        <f t="shared" si="467"/>
        <v>1</v>
      </c>
      <c r="AW794" s="250">
        <f t="shared" si="468"/>
        <v>0</v>
      </c>
      <c r="AX794" s="250">
        <f t="shared" si="469"/>
        <v>0</v>
      </c>
      <c r="AY794" s="89"/>
      <c r="AZ794" s="111"/>
      <c r="BA794" s="111"/>
      <c r="BB794" s="111"/>
      <c r="BC794" s="111"/>
      <c r="BD794" s="111"/>
      <c r="BE794" s="111"/>
      <c r="BF794" s="111"/>
      <c r="BG794" s="111"/>
      <c r="BH794" s="89"/>
      <c r="BI794" s="89"/>
      <c r="BJ794" s="89"/>
      <c r="BK794" s="89"/>
      <c r="BL794" s="89"/>
    </row>
    <row r="795" spans="1:64" x14ac:dyDescent="0.25">
      <c r="A795" s="86">
        <f t="shared" si="438"/>
        <v>794</v>
      </c>
      <c r="B795" s="113">
        <v>1.9904671424831481E-2</v>
      </c>
      <c r="C795" s="88"/>
      <c r="D795" s="88"/>
      <c r="E795" s="194">
        <f t="shared" si="441"/>
        <v>1.0225232194093058E-2</v>
      </c>
      <c r="F795" s="89">
        <f t="shared" si="454"/>
        <v>8.3685788935519592E-4</v>
      </c>
      <c r="G795" s="113">
        <v>0.1463917686679797</v>
      </c>
      <c r="H795" s="88"/>
      <c r="I795" s="84">
        <f t="shared" si="442"/>
        <v>17275.986233373424</v>
      </c>
      <c r="J795" s="84">
        <f t="shared" si="443"/>
        <v>17361.276304456085</v>
      </c>
      <c r="K795" s="84">
        <f t="shared" si="444"/>
        <v>17446.566375538747</v>
      </c>
      <c r="L795" s="84">
        <f t="shared" si="445"/>
        <v>17531.856446621408</v>
      </c>
      <c r="M795" s="108">
        <f>IF(T795&lt;&gt;0,(((G795+1)*('Data Raw'!$N$1007-'Data Raw'!$N$1008)/2+'Data Raw'!$N$1008)*'Data Raw'!$M$1010+'Data Raw'!$M$1009)*AE795+AE795)</f>
        <v>17617.14651770407</v>
      </c>
      <c r="N795" s="84">
        <f t="shared" si="446"/>
        <v>17702.436588786732</v>
      </c>
      <c r="O795" s="84">
        <f t="shared" si="447"/>
        <v>17787.726659869393</v>
      </c>
      <c r="P795" s="84">
        <f t="shared" si="448"/>
        <v>17873.016730952055</v>
      </c>
      <c r="Q795" s="84">
        <f t="shared" si="449"/>
        <v>17958.306802034716</v>
      </c>
      <c r="R795" s="166" t="str">
        <f t="shared" si="455"/>
        <v/>
      </c>
      <c r="S795" s="109">
        <f>'Data Raw'!E837</f>
        <v>17376.23</v>
      </c>
      <c r="T795" s="109">
        <f>'Data Raw'!G837</f>
        <v>17417.68</v>
      </c>
      <c r="U795" s="109">
        <f>'Data Raw'!D837</f>
        <v>17629.97</v>
      </c>
      <c r="V795" s="166" t="str">
        <f t="shared" si="456"/>
        <v/>
      </c>
      <c r="W795" s="89">
        <f t="shared" si="439"/>
        <v>199.4665177040697</v>
      </c>
      <c r="X795" s="89">
        <f t="shared" si="440"/>
        <v>39786.891684987953</v>
      </c>
      <c r="Y795" s="89">
        <f t="shared" si="457"/>
        <v>174.99893921794313</v>
      </c>
      <c r="Z795" s="109">
        <f t="shared" si="450"/>
        <v>253.7400000000016</v>
      </c>
      <c r="AA795" s="89">
        <f t="shared" si="458"/>
        <v>244.64232358081131</v>
      </c>
      <c r="AB795" s="89">
        <f t="shared" si="459"/>
        <v>17397.142862449029</v>
      </c>
      <c r="AC795" s="89">
        <f t="shared" si="462"/>
        <v>17810.457137550969</v>
      </c>
      <c r="AD795" s="89">
        <f t="shared" si="463"/>
        <v>1</v>
      </c>
      <c r="AE795" s="89">
        <f>'Data Raw'!C837</f>
        <v>17603.8</v>
      </c>
      <c r="AF795" s="89"/>
      <c r="AG795" s="89">
        <f t="shared" si="434"/>
        <v>-186.11999999999898</v>
      </c>
      <c r="AH795" s="89">
        <f t="shared" si="435"/>
        <v>13.34651770407072</v>
      </c>
      <c r="AI795" s="109">
        <f t="shared" si="436"/>
        <v>1</v>
      </c>
      <c r="AJ795" s="109">
        <f t="shared" si="451"/>
        <v>42.645035541330593</v>
      </c>
      <c r="AK795" s="88"/>
      <c r="AL795" s="191" t="str">
        <f t="shared" si="452"/>
        <v/>
      </c>
      <c r="AM795" s="191">
        <f t="shared" si="453"/>
        <v>-186.11999999999898</v>
      </c>
      <c r="AN795" s="88"/>
      <c r="AO795" s="191"/>
      <c r="AP795" s="191">
        <f t="shared" si="437"/>
        <v>34640.654399999621</v>
      </c>
      <c r="AQ795" s="191">
        <f t="shared" si="460"/>
        <v>139.30412114893301</v>
      </c>
      <c r="AR795" s="191">
        <f t="shared" si="461"/>
        <v>-35.694818069010125</v>
      </c>
      <c r="AS795" s="250">
        <f t="shared" si="464"/>
        <v>0</v>
      </c>
      <c r="AT795" s="250">
        <f t="shared" si="465"/>
        <v>1</v>
      </c>
      <c r="AU795" s="250">
        <f t="shared" si="466"/>
        <v>0</v>
      </c>
      <c r="AV795" s="250">
        <f t="shared" si="467"/>
        <v>0</v>
      </c>
      <c r="AW795" s="250">
        <f t="shared" si="468"/>
        <v>0</v>
      </c>
      <c r="AX795" s="250">
        <f t="shared" si="469"/>
        <v>0</v>
      </c>
      <c r="AY795" s="89"/>
      <c r="AZ795" s="111"/>
      <c r="BA795" s="111"/>
      <c r="BB795" s="111"/>
      <c r="BC795" s="111"/>
      <c r="BD795" s="111"/>
      <c r="BE795" s="111"/>
      <c r="BF795" s="111"/>
      <c r="BG795" s="111"/>
      <c r="BH795" s="89"/>
      <c r="BI795" s="89"/>
      <c r="BJ795" s="89"/>
      <c r="BK795" s="89"/>
      <c r="BL795" s="89"/>
    </row>
    <row r="796" spans="1:64" x14ac:dyDescent="0.25">
      <c r="A796" s="86">
        <f t="shared" si="438"/>
        <v>795</v>
      </c>
      <c r="B796" s="113">
        <v>1.9796601269286826E-2</v>
      </c>
      <c r="C796" s="88"/>
      <c r="D796" s="88"/>
      <c r="E796" s="194">
        <f t="shared" si="441"/>
        <v>-1.0807015554465532E-4</v>
      </c>
      <c r="F796" s="89">
        <f t="shared" si="454"/>
        <v>7.018681686552172E-4</v>
      </c>
      <c r="G796" s="113">
        <v>0.11798275366483586</v>
      </c>
      <c r="H796" s="88"/>
      <c r="I796" s="84">
        <f t="shared" si="442"/>
        <v>17088.524812904318</v>
      </c>
      <c r="J796" s="84">
        <f t="shared" si="443"/>
        <v>17176.024282513285</v>
      </c>
      <c r="K796" s="84">
        <f t="shared" si="444"/>
        <v>17263.523752122259</v>
      </c>
      <c r="L796" s="84">
        <f t="shared" si="445"/>
        <v>17351.02322173123</v>
      </c>
      <c r="M796" s="108">
        <f>IF(T796&lt;&gt;0,(((G796+1)*('Data Raw'!$N$1007-'Data Raw'!$N$1008)/2+'Data Raw'!$N$1008)*'Data Raw'!$M$1010+'Data Raw'!$M$1009)*AE796+AE796)</f>
        <v>17438.5226913402</v>
      </c>
      <c r="N796" s="84">
        <f t="shared" si="446"/>
        <v>17526.022160949171</v>
      </c>
      <c r="O796" s="84">
        <f t="shared" si="447"/>
        <v>17613.521630558142</v>
      </c>
      <c r="P796" s="84">
        <f t="shared" si="448"/>
        <v>17701.021100167116</v>
      </c>
      <c r="Q796" s="84">
        <f t="shared" si="449"/>
        <v>17788.520569776083</v>
      </c>
      <c r="R796" s="166" t="str">
        <f t="shared" si="455"/>
        <v/>
      </c>
      <c r="S796" s="109">
        <f>'Data Raw'!E838</f>
        <v>17313.88</v>
      </c>
      <c r="T796" s="109">
        <f>'Data Raw'!G838</f>
        <v>17635.88</v>
      </c>
      <c r="U796" s="109">
        <f>'Data Raw'!D838</f>
        <v>17693.349999999999</v>
      </c>
      <c r="V796" s="166" t="str">
        <f t="shared" si="456"/>
        <v/>
      </c>
      <c r="W796" s="89">
        <f t="shared" si="439"/>
        <v>-197.35730865980076</v>
      </c>
      <c r="X796" s="89">
        <f t="shared" si="440"/>
        <v>38949.907281439868</v>
      </c>
      <c r="Y796" s="89">
        <f t="shared" si="457"/>
        <v>178.36466644244476</v>
      </c>
      <c r="Z796" s="109">
        <f t="shared" si="450"/>
        <v>379.46999999999753</v>
      </c>
      <c r="AA796" s="89">
        <f t="shared" si="458"/>
        <v>263.90342021212365</v>
      </c>
      <c r="AB796" s="89">
        <f t="shared" si="459"/>
        <v>17257.18402495631</v>
      </c>
      <c r="AC796" s="89">
        <f t="shared" si="462"/>
        <v>17673.075975043692</v>
      </c>
      <c r="AD796" s="89">
        <f t="shared" si="463"/>
        <v>1</v>
      </c>
      <c r="AE796" s="89">
        <f>'Data Raw'!C838</f>
        <v>17465.13</v>
      </c>
      <c r="AF796" s="89"/>
      <c r="AG796" s="89">
        <f t="shared" si="434"/>
        <v>170.75</v>
      </c>
      <c r="AH796" s="89">
        <f t="shared" si="435"/>
        <v>-26.607308659800765</v>
      </c>
      <c r="AI796" s="109">
        <f t="shared" si="436"/>
        <v>-1</v>
      </c>
      <c r="AJ796" s="109">
        <f t="shared" si="451"/>
        <v>43.749734804485783</v>
      </c>
      <c r="AK796" s="88"/>
      <c r="AL796" s="191" t="str">
        <f t="shared" si="452"/>
        <v/>
      </c>
      <c r="AM796" s="191">
        <f t="shared" si="453"/>
        <v>-170.75</v>
      </c>
      <c r="AN796" s="88"/>
      <c r="AO796" s="191"/>
      <c r="AP796" s="191">
        <f t="shared" si="437"/>
        <v>29155.5625</v>
      </c>
      <c r="AQ796" s="191">
        <f t="shared" si="460"/>
        <v>142.79810768794044</v>
      </c>
      <c r="AR796" s="191">
        <f t="shared" si="461"/>
        <v>-35.566558754504314</v>
      </c>
      <c r="AS796" s="250">
        <f t="shared" si="464"/>
        <v>0</v>
      </c>
      <c r="AT796" s="250">
        <f t="shared" si="465"/>
        <v>0</v>
      </c>
      <c r="AU796" s="250">
        <f t="shared" si="466"/>
        <v>0</v>
      </c>
      <c r="AV796" s="250">
        <f t="shared" si="467"/>
        <v>0</v>
      </c>
      <c r="AW796" s="250">
        <f t="shared" si="468"/>
        <v>1</v>
      </c>
      <c r="AX796" s="250">
        <f t="shared" si="469"/>
        <v>0</v>
      </c>
      <c r="AY796" s="89"/>
      <c r="AZ796" s="111"/>
      <c r="BA796" s="111"/>
      <c r="BB796" s="111"/>
      <c r="BC796" s="111"/>
      <c r="BD796" s="111"/>
      <c r="BE796" s="111"/>
      <c r="BF796" s="111"/>
      <c r="BG796" s="111"/>
      <c r="BH796" s="89"/>
      <c r="BI796" s="89"/>
      <c r="BJ796" s="89"/>
      <c r="BK796" s="89"/>
      <c r="BL796" s="89"/>
    </row>
    <row r="797" spans="1:64" x14ac:dyDescent="0.25">
      <c r="A797" s="86">
        <f t="shared" si="438"/>
        <v>796</v>
      </c>
      <c r="B797" s="113">
        <v>2.4665754626980757E-2</v>
      </c>
      <c r="C797" s="88"/>
      <c r="D797" s="88"/>
      <c r="E797" s="194">
        <f t="shared" si="441"/>
        <v>4.8691533576939311E-3</v>
      </c>
      <c r="F797" s="89">
        <f t="shared" si="454"/>
        <v>1.2971946242321764E-3</v>
      </c>
      <c r="G797" s="113">
        <v>0.14597332800940213</v>
      </c>
      <c r="H797" s="88"/>
      <c r="I797" s="84">
        <f t="shared" si="442"/>
        <v>17335.630472292411</v>
      </c>
      <c r="J797" s="84">
        <f t="shared" si="443"/>
        <v>17424.812805513633</v>
      </c>
      <c r="K797" s="84">
        <f t="shared" si="444"/>
        <v>17513.995138734856</v>
      </c>
      <c r="L797" s="84">
        <f t="shared" si="445"/>
        <v>17603.177471956078</v>
      </c>
      <c r="M797" s="108">
        <f>IF(T797&lt;&gt;0,(((G797+1)*('Data Raw'!$N$1007-'Data Raw'!$N$1008)/2+'Data Raw'!$N$1008)*'Data Raw'!$M$1010+'Data Raw'!$M$1009)*AE797+AE797)</f>
        <v>17692.359805177301</v>
      </c>
      <c r="N797" s="84">
        <f t="shared" si="446"/>
        <v>17781.542138398523</v>
      </c>
      <c r="O797" s="84">
        <f t="shared" si="447"/>
        <v>17870.724471619746</v>
      </c>
      <c r="P797" s="84">
        <f t="shared" si="448"/>
        <v>17959.906804840968</v>
      </c>
      <c r="Q797" s="84">
        <f t="shared" si="449"/>
        <v>18049.089138062191</v>
      </c>
      <c r="R797" s="166" t="str">
        <f t="shared" si="455"/>
        <v/>
      </c>
      <c r="S797" s="109">
        <f>'Data Raw'!E839</f>
        <v>17451.86</v>
      </c>
      <c r="T797" s="109">
        <f>'Data Raw'!G839</f>
        <v>17469.36</v>
      </c>
      <c r="U797" s="109">
        <f>'Data Raw'!D839</f>
        <v>17707.68</v>
      </c>
      <c r="V797" s="166" t="str">
        <f t="shared" si="456"/>
        <v/>
      </c>
      <c r="W797" s="89">
        <f t="shared" si="439"/>
        <v>222.9998051773</v>
      </c>
      <c r="X797" s="89">
        <f t="shared" si="440"/>
        <v>49728.913109113761</v>
      </c>
      <c r="Y797" s="89">
        <f t="shared" si="457"/>
        <v>185.4001997686785</v>
      </c>
      <c r="Z797" s="109">
        <f t="shared" si="450"/>
        <v>255.81999999999971</v>
      </c>
      <c r="AA797" s="89">
        <f t="shared" si="458"/>
        <v>262.74864589610593</v>
      </c>
      <c r="AB797" s="89">
        <f t="shared" si="459"/>
        <v>17455.232092819693</v>
      </c>
      <c r="AC797" s="89">
        <f t="shared" si="462"/>
        <v>17903.867907180305</v>
      </c>
      <c r="AD797" s="89">
        <f t="shared" si="463"/>
        <v>1</v>
      </c>
      <c r="AE797" s="89">
        <f>'Data Raw'!C839</f>
        <v>17679.55</v>
      </c>
      <c r="AF797" s="89"/>
      <c r="AG797" s="89">
        <f t="shared" si="434"/>
        <v>-210.18999999999869</v>
      </c>
      <c r="AH797" s="89">
        <f t="shared" si="435"/>
        <v>12.809805177301314</v>
      </c>
      <c r="AI797" s="109">
        <f t="shared" si="436"/>
        <v>1</v>
      </c>
      <c r="AJ797" s="109">
        <f t="shared" si="451"/>
        <v>44.591166610611189</v>
      </c>
      <c r="AK797" s="88"/>
      <c r="AL797" s="191" t="str">
        <f t="shared" si="452"/>
        <v/>
      </c>
      <c r="AM797" s="191">
        <f t="shared" si="453"/>
        <v>-210.18999999999869</v>
      </c>
      <c r="AN797" s="88"/>
      <c r="AO797" s="191"/>
      <c r="AP797" s="191">
        <f t="shared" si="437"/>
        <v>44179.836099999447</v>
      </c>
      <c r="AQ797" s="191">
        <f t="shared" si="460"/>
        <v>150.2860957226136</v>
      </c>
      <c r="AR797" s="191">
        <f t="shared" si="461"/>
        <v>-35.114104046064909</v>
      </c>
      <c r="AS797" s="250">
        <f t="shared" si="464"/>
        <v>0</v>
      </c>
      <c r="AT797" s="250">
        <f t="shared" si="465"/>
        <v>1</v>
      </c>
      <c r="AU797" s="250">
        <f t="shared" si="466"/>
        <v>0</v>
      </c>
      <c r="AV797" s="250">
        <f t="shared" si="467"/>
        <v>0</v>
      </c>
      <c r="AW797" s="250">
        <f t="shared" si="468"/>
        <v>0</v>
      </c>
      <c r="AX797" s="250">
        <f t="shared" si="469"/>
        <v>0</v>
      </c>
      <c r="AY797" s="89"/>
      <c r="AZ797" s="111"/>
      <c r="BA797" s="111"/>
      <c r="BB797" s="111"/>
      <c r="BC797" s="111"/>
      <c r="BD797" s="111"/>
      <c r="BE797" s="111"/>
      <c r="BF797" s="111"/>
      <c r="BG797" s="111"/>
      <c r="BH797" s="89"/>
      <c r="BI797" s="89"/>
      <c r="BJ797" s="89"/>
      <c r="BK797" s="89"/>
      <c r="BL797" s="89"/>
    </row>
    <row r="798" spans="1:64" x14ac:dyDescent="0.25">
      <c r="A798" s="86">
        <f t="shared" si="438"/>
        <v>797</v>
      </c>
      <c r="B798" s="113">
        <v>6.4308817543778755E-3</v>
      </c>
      <c r="C798" s="88"/>
      <c r="D798" s="88"/>
      <c r="E798" s="194">
        <f t="shared" si="441"/>
        <v>-1.8234872872602882E-2</v>
      </c>
      <c r="F798" s="89">
        <f t="shared" si="454"/>
        <v>-1.4931007324585461E-3</v>
      </c>
      <c r="G798" s="113">
        <v>0.11486303235680641</v>
      </c>
      <c r="H798" s="88"/>
      <c r="I798" s="84">
        <f t="shared" si="442"/>
        <v>17052.665310138254</v>
      </c>
      <c r="J798" s="84">
        <f t="shared" si="443"/>
        <v>17145.365410022594</v>
      </c>
      <c r="K798" s="84">
        <f t="shared" si="444"/>
        <v>17238.065509906934</v>
      </c>
      <c r="L798" s="84">
        <f t="shared" si="445"/>
        <v>17330.765609791273</v>
      </c>
      <c r="M798" s="108">
        <f>IF(T798&lt;&gt;0,(((G798+1)*('Data Raw'!$N$1007-'Data Raw'!$N$1008)/2+'Data Raw'!$N$1008)*'Data Raw'!$M$1010+'Data Raw'!$M$1009)*AE798+AE798)</f>
        <v>17423.465709675613</v>
      </c>
      <c r="N798" s="84">
        <f t="shared" si="446"/>
        <v>17516.165809559952</v>
      </c>
      <c r="O798" s="84">
        <f t="shared" si="447"/>
        <v>17608.865909444292</v>
      </c>
      <c r="P798" s="84">
        <f t="shared" si="448"/>
        <v>17701.566009328631</v>
      </c>
      <c r="Q798" s="84">
        <f t="shared" si="449"/>
        <v>17794.266109212971</v>
      </c>
      <c r="R798" s="166" t="str">
        <f t="shared" si="455"/>
        <v/>
      </c>
      <c r="S798" s="109">
        <f>'Data Raw'!E840</f>
        <v>17251.259999999998</v>
      </c>
      <c r="T798" s="109">
        <f>'Data Raw'!G840</f>
        <v>17311.05</v>
      </c>
      <c r="U798" s="109">
        <f>'Data Raw'!D840</f>
        <v>17516.95</v>
      </c>
      <c r="V798" s="166">
        <f t="shared" si="456"/>
        <v>1</v>
      </c>
      <c r="W798" s="89">
        <f t="shared" si="439"/>
        <v>112.41570967561347</v>
      </c>
      <c r="X798" s="89">
        <f t="shared" si="440"/>
        <v>12637.291781871816</v>
      </c>
      <c r="Y798" s="89">
        <f t="shared" si="457"/>
        <v>176.82788089288053</v>
      </c>
      <c r="Z798" s="109">
        <f t="shared" si="450"/>
        <v>265.69000000000233</v>
      </c>
      <c r="AA798" s="89">
        <f t="shared" si="458"/>
        <v>263.16883933951971</v>
      </c>
      <c r="AB798" s="89">
        <f t="shared" si="459"/>
        <v>17231.09365098831</v>
      </c>
      <c r="AC798" s="89">
        <f t="shared" si="462"/>
        <v>17677.76634901169</v>
      </c>
      <c r="AD798" s="89">
        <f t="shared" si="463"/>
        <v>1</v>
      </c>
      <c r="AE798" s="89">
        <f>'Data Raw'!C840</f>
        <v>17454.43</v>
      </c>
      <c r="AF798" s="89"/>
      <c r="AG798" s="89">
        <f t="shared" si="434"/>
        <v>-143.38000000000102</v>
      </c>
      <c r="AH798" s="89">
        <f t="shared" si="435"/>
        <v>-30.964290324387548</v>
      </c>
      <c r="AI798" s="109">
        <f t="shared" si="436"/>
        <v>-1</v>
      </c>
      <c r="AJ798" s="109">
        <f t="shared" si="451"/>
        <v>46.350049942169626</v>
      </c>
      <c r="AK798" s="88"/>
      <c r="AL798" s="191">
        <f t="shared" si="452"/>
        <v>210.18999999999869</v>
      </c>
      <c r="AM798" s="191" t="str">
        <f t="shared" si="453"/>
        <v/>
      </c>
      <c r="AN798" s="88"/>
      <c r="AO798" s="191"/>
      <c r="AP798" s="191">
        <f t="shared" si="437"/>
        <v>20557.824400000292</v>
      </c>
      <c r="AQ798" s="191">
        <f t="shared" si="460"/>
        <v>149.51875175343443</v>
      </c>
      <c r="AR798" s="191">
        <f t="shared" si="461"/>
        <v>-27.3091291394461</v>
      </c>
      <c r="AS798" s="250">
        <f t="shared" si="464"/>
        <v>0</v>
      </c>
      <c r="AT798" s="250">
        <f t="shared" si="465"/>
        <v>0</v>
      </c>
      <c r="AU798" s="250">
        <f t="shared" si="466"/>
        <v>1</v>
      </c>
      <c r="AV798" s="250">
        <f t="shared" si="467"/>
        <v>0</v>
      </c>
      <c r="AW798" s="250">
        <f t="shared" si="468"/>
        <v>0</v>
      </c>
      <c r="AX798" s="250">
        <f t="shared" si="469"/>
        <v>0</v>
      </c>
      <c r="AY798" s="89"/>
      <c r="AZ798" s="111"/>
      <c r="BA798" s="111"/>
      <c r="BB798" s="111"/>
      <c r="BC798" s="111"/>
      <c r="BD798" s="111"/>
      <c r="BE798" s="111"/>
      <c r="BF798" s="111"/>
      <c r="BG798" s="111"/>
      <c r="BH798" s="89"/>
      <c r="BI798" s="89"/>
      <c r="BJ798" s="89"/>
      <c r="BK798" s="89"/>
      <c r="BL798" s="89"/>
    </row>
    <row r="799" spans="1:64" x14ac:dyDescent="0.25">
      <c r="A799" s="86">
        <f t="shared" si="438"/>
        <v>798</v>
      </c>
      <c r="B799" s="113">
        <v>1.7925662468039321E-2</v>
      </c>
      <c r="C799" s="88"/>
      <c r="D799" s="88"/>
      <c r="E799" s="194">
        <f t="shared" si="441"/>
        <v>1.1494780713661445E-2</v>
      </c>
      <c r="F799" s="89">
        <f t="shared" si="454"/>
        <v>3.6231090270145267E-4</v>
      </c>
      <c r="G799" s="113">
        <v>9.8491037171193688E-2</v>
      </c>
      <c r="H799" s="88"/>
      <c r="I799" s="84">
        <f t="shared" si="442"/>
        <v>16853.857393957354</v>
      </c>
      <c r="J799" s="84">
        <f t="shared" si="443"/>
        <v>16942.271334403795</v>
      </c>
      <c r="K799" s="84">
        <f t="shared" si="444"/>
        <v>17030.685274850235</v>
      </c>
      <c r="L799" s="84">
        <f t="shared" si="445"/>
        <v>17119.099215296676</v>
      </c>
      <c r="M799" s="108">
        <f>IF(T799&lt;&gt;0,(((G799+1)*('Data Raw'!$N$1007-'Data Raw'!$N$1008)/2+'Data Raw'!$N$1008)*'Data Raw'!$M$1010+'Data Raw'!$M$1009)*AE799+AE799)</f>
        <v>17207.513155743116</v>
      </c>
      <c r="N799" s="84">
        <f t="shared" si="446"/>
        <v>17295.927096189556</v>
      </c>
      <c r="O799" s="84">
        <f t="shared" si="447"/>
        <v>17384.341036635997</v>
      </c>
      <c r="P799" s="84">
        <f t="shared" si="448"/>
        <v>17472.754977082437</v>
      </c>
      <c r="Q799" s="84">
        <f t="shared" si="449"/>
        <v>17561.168917528878</v>
      </c>
      <c r="R799" s="166" t="str">
        <f t="shared" si="455"/>
        <v/>
      </c>
      <c r="S799" s="109">
        <f>'Data Raw'!E841</f>
        <v>16964.52</v>
      </c>
      <c r="T799" s="109">
        <f>'Data Raw'!G841</f>
        <v>17021.91</v>
      </c>
      <c r="U799" s="109">
        <f>'Data Raw'!D841</f>
        <v>17288.46</v>
      </c>
      <c r="V799" s="166">
        <f t="shared" si="456"/>
        <v>1</v>
      </c>
      <c r="W799" s="89">
        <f t="shared" si="439"/>
        <v>185.60315574311608</v>
      </c>
      <c r="X799" s="89">
        <f t="shared" si="440"/>
        <v>34448.531421803404</v>
      </c>
      <c r="Y799" s="89">
        <f t="shared" si="457"/>
        <v>178.10796412296986</v>
      </c>
      <c r="Z799" s="109">
        <f t="shared" si="450"/>
        <v>323.93999999999869</v>
      </c>
      <c r="AA799" s="89">
        <f t="shared" si="458"/>
        <v>271.85043371958812</v>
      </c>
      <c r="AB799" s="89">
        <f t="shared" si="459"/>
        <v>17037.136486561409</v>
      </c>
      <c r="AC799" s="89">
        <f t="shared" si="462"/>
        <v>17484.523513438595</v>
      </c>
      <c r="AD799" s="89" t="str">
        <f t="shared" si="463"/>
        <v/>
      </c>
      <c r="AE799" s="89">
        <f>'Data Raw'!C841</f>
        <v>17260.830000000002</v>
      </c>
      <c r="AF799" s="89"/>
      <c r="AG799" s="89">
        <f t="shared" si="434"/>
        <v>-238.92000000000189</v>
      </c>
      <c r="AH799" s="89">
        <f t="shared" si="435"/>
        <v>-53.316844256885815</v>
      </c>
      <c r="AI799" s="109">
        <f t="shared" si="436"/>
        <v>-1</v>
      </c>
      <c r="AJ799" s="109">
        <f t="shared" si="451"/>
        <v>44.206970223220132</v>
      </c>
      <c r="AK799" s="88"/>
      <c r="AL799" s="191">
        <f t="shared" si="452"/>
        <v>143.38000000000102</v>
      </c>
      <c r="AM799" s="191" t="str">
        <f t="shared" si="453"/>
        <v/>
      </c>
      <c r="AN799" s="88"/>
      <c r="AO799" s="191"/>
      <c r="AP799" s="191">
        <f t="shared" si="437"/>
        <v>57082.766400000903</v>
      </c>
      <c r="AQ799" s="191">
        <f t="shared" si="460"/>
        <v>159.45222378083082</v>
      </c>
      <c r="AR799" s="191">
        <f t="shared" si="461"/>
        <v>-18.65574034213904</v>
      </c>
      <c r="AS799" s="250">
        <f t="shared" si="464"/>
        <v>0</v>
      </c>
      <c r="AT799" s="250">
        <f t="shared" si="465"/>
        <v>1</v>
      </c>
      <c r="AU799" s="250">
        <f t="shared" si="466"/>
        <v>0</v>
      </c>
      <c r="AV799" s="250">
        <f t="shared" si="467"/>
        <v>0</v>
      </c>
      <c r="AW799" s="250">
        <f t="shared" si="468"/>
        <v>0</v>
      </c>
      <c r="AX799" s="250">
        <f t="shared" si="469"/>
        <v>0</v>
      </c>
      <c r="AY799" s="89"/>
      <c r="AZ799" s="111"/>
      <c r="BA799" s="111"/>
      <c r="BB799" s="111"/>
      <c r="BC799" s="111"/>
      <c r="BD799" s="111"/>
      <c r="BE799" s="111"/>
      <c r="BF799" s="111"/>
      <c r="BG799" s="111"/>
      <c r="BH799" s="89"/>
      <c r="BI799" s="89"/>
      <c r="BJ799" s="89"/>
      <c r="BK799" s="89"/>
      <c r="BL799" s="89"/>
    </row>
    <row r="800" spans="1:64" x14ac:dyDescent="0.25">
      <c r="A800" s="86">
        <f t="shared" si="438"/>
        <v>799</v>
      </c>
      <c r="B800" s="113">
        <v>5.1211624736132257E-4</v>
      </c>
      <c r="C800" s="88"/>
      <c r="D800" s="88"/>
      <c r="E800" s="194">
        <f t="shared" si="441"/>
        <v>-1.7413546220677999E-2</v>
      </c>
      <c r="F800" s="89">
        <f t="shared" si="454"/>
        <v>-2.177097257781326E-3</v>
      </c>
      <c r="G800" s="113">
        <v>7.1776589413262246E-2</v>
      </c>
      <c r="H800" s="88"/>
      <c r="I800" s="84">
        <f t="shared" si="442"/>
        <v>16634.052062353243</v>
      </c>
      <c r="J800" s="84">
        <f t="shared" si="443"/>
        <v>16723.10604441473</v>
      </c>
      <c r="K800" s="84">
        <f t="shared" si="444"/>
        <v>16812.160026476213</v>
      </c>
      <c r="L800" s="84">
        <f t="shared" si="445"/>
        <v>16901.214008537696</v>
      </c>
      <c r="M800" s="108">
        <f>IF(T800&lt;&gt;0,(((G800+1)*('Data Raw'!$N$1007-'Data Raw'!$N$1008)/2+'Data Raw'!$N$1008)*'Data Raw'!$M$1010+'Data Raw'!$M$1009)*AE800+AE800)</f>
        <v>16990.267990599183</v>
      </c>
      <c r="N800" s="84">
        <f t="shared" si="446"/>
        <v>17079.321972660669</v>
      </c>
      <c r="O800" s="84">
        <f t="shared" si="447"/>
        <v>17168.375954722153</v>
      </c>
      <c r="P800" s="84">
        <f t="shared" si="448"/>
        <v>17257.429936783636</v>
      </c>
      <c r="Q800" s="84">
        <f t="shared" si="449"/>
        <v>17346.483918845122</v>
      </c>
      <c r="R800" s="166" t="str">
        <f t="shared" si="455"/>
        <v/>
      </c>
      <c r="S800" s="109">
        <f>'Data Raw'!E842</f>
        <v>16924.580000000002</v>
      </c>
      <c r="T800" s="109">
        <f>'Data Raw'!G842</f>
        <v>17021.310000000001</v>
      </c>
      <c r="U800" s="109">
        <f>'Data Raw'!D842</f>
        <v>17229.189999999999</v>
      </c>
      <c r="V800" s="166">
        <f t="shared" si="456"/>
        <v>1</v>
      </c>
      <c r="W800" s="89">
        <f t="shared" si="439"/>
        <v>-31.042009400818642</v>
      </c>
      <c r="X800" s="89">
        <f t="shared" si="440"/>
        <v>963.60634764051292</v>
      </c>
      <c r="Y800" s="89">
        <f t="shared" si="457"/>
        <v>165.31281501263649</v>
      </c>
      <c r="Z800" s="109">
        <f t="shared" si="450"/>
        <v>304.60999999999694</v>
      </c>
      <c r="AA800" s="89">
        <f t="shared" si="458"/>
        <v>276.53037175964653</v>
      </c>
      <c r="AB800" s="89">
        <f t="shared" si="459"/>
        <v>16848.597131338349</v>
      </c>
      <c r="AC800" s="89">
        <f t="shared" si="462"/>
        <v>17310.742868661648</v>
      </c>
      <c r="AD800" s="89">
        <f t="shared" si="463"/>
        <v>1</v>
      </c>
      <c r="AE800" s="89">
        <f>'Data Raw'!C842</f>
        <v>17079.669999999998</v>
      </c>
      <c r="AF800" s="89"/>
      <c r="AG800" s="89">
        <f t="shared" si="434"/>
        <v>-58.359999999996944</v>
      </c>
      <c r="AH800" s="89">
        <f t="shared" si="435"/>
        <v>-89.402009400815587</v>
      </c>
      <c r="AI800" s="109">
        <f t="shared" si="436"/>
        <v>-1</v>
      </c>
      <c r="AJ800" s="109">
        <f t="shared" si="451"/>
        <v>44.526991030742465</v>
      </c>
      <c r="AK800" s="88"/>
      <c r="AL800" s="191">
        <f t="shared" si="452"/>
        <v>238.92000000000189</v>
      </c>
      <c r="AM800" s="191" t="str">
        <f t="shared" si="453"/>
        <v/>
      </c>
      <c r="AN800" s="88"/>
      <c r="AO800" s="191"/>
      <c r="AP800" s="191">
        <f t="shared" si="437"/>
        <v>3405.8895999996435</v>
      </c>
      <c r="AQ800" s="191">
        <f t="shared" si="460"/>
        <v>148.21975447184928</v>
      </c>
      <c r="AR800" s="191">
        <f t="shared" si="461"/>
        <v>-17.093060540787206</v>
      </c>
      <c r="AS800" s="250">
        <f t="shared" si="464"/>
        <v>0</v>
      </c>
      <c r="AT800" s="250">
        <f t="shared" si="465"/>
        <v>0</v>
      </c>
      <c r="AU800" s="250">
        <f t="shared" si="466"/>
        <v>0</v>
      </c>
      <c r="AV800" s="250">
        <f t="shared" si="467"/>
        <v>1</v>
      </c>
      <c r="AW800" s="250">
        <f t="shared" si="468"/>
        <v>0</v>
      </c>
      <c r="AX800" s="250">
        <f t="shared" si="469"/>
        <v>0</v>
      </c>
      <c r="AY800" s="89"/>
      <c r="AZ800" s="111"/>
      <c r="BA800" s="111"/>
      <c r="BB800" s="111"/>
      <c r="BC800" s="111"/>
      <c r="BD800" s="111"/>
      <c r="BE800" s="111"/>
      <c r="BF800" s="111"/>
      <c r="BG800" s="111"/>
      <c r="BH800" s="89"/>
      <c r="BI800" s="89"/>
      <c r="BJ800" s="89"/>
      <c r="BK800" s="89"/>
      <c r="BL800" s="89"/>
    </row>
    <row r="801" spans="1:64" x14ac:dyDescent="0.25">
      <c r="A801" s="86">
        <f t="shared" si="438"/>
        <v>800</v>
      </c>
      <c r="B801" s="113">
        <v>8.2882730121264514E-3</v>
      </c>
      <c r="C801" s="88"/>
      <c r="D801" s="88"/>
      <c r="E801" s="194">
        <f t="shared" si="441"/>
        <v>7.776156764765129E-3</v>
      </c>
      <c r="F801" s="89">
        <f t="shared" si="454"/>
        <v>-7.5520382598897521E-4</v>
      </c>
      <c r="G801" s="113">
        <v>7.6242653490523726E-2</v>
      </c>
      <c r="H801" s="88"/>
      <c r="I801" s="84">
        <f t="shared" si="442"/>
        <v>16781.979163619028</v>
      </c>
      <c r="J801" s="84">
        <f t="shared" si="443"/>
        <v>16864.635571125345</v>
      </c>
      <c r="K801" s="84">
        <f t="shared" si="444"/>
        <v>16947.291978631663</v>
      </c>
      <c r="L801" s="84">
        <f t="shared" si="445"/>
        <v>17029.948386137981</v>
      </c>
      <c r="M801" s="108">
        <f>IF(T801&lt;&gt;0,(((G801+1)*('Data Raw'!$N$1007-'Data Raw'!$N$1008)/2+'Data Raw'!$N$1008)*'Data Raw'!$M$1010+'Data Raw'!$M$1009)*AE801+AE801)</f>
        <v>17112.604793644299</v>
      </c>
      <c r="N801" s="84">
        <f t="shared" si="446"/>
        <v>17195.261201150617</v>
      </c>
      <c r="O801" s="84">
        <f t="shared" si="447"/>
        <v>17277.917608656935</v>
      </c>
      <c r="P801" s="84">
        <f t="shared" si="448"/>
        <v>17360.574016163253</v>
      </c>
      <c r="Q801" s="84">
        <f t="shared" si="449"/>
        <v>17443.230423669571</v>
      </c>
      <c r="R801" s="166" t="str">
        <f t="shared" si="455"/>
        <v/>
      </c>
      <c r="S801" s="109">
        <f>'Data Raw'!E843</f>
        <v>17154.12</v>
      </c>
      <c r="T801" s="109">
        <f>'Data Raw'!G843</f>
        <v>17238.34</v>
      </c>
      <c r="U801" s="109">
        <f>'Data Raw'!D843</f>
        <v>17358.66</v>
      </c>
      <c r="V801" s="166" t="str">
        <f t="shared" si="456"/>
        <v/>
      </c>
      <c r="W801" s="89">
        <f t="shared" si="439"/>
        <v>-125.73520635570094</v>
      </c>
      <c r="X801" s="89">
        <f t="shared" si="440"/>
        <v>15809.342117310698</v>
      </c>
      <c r="Y801" s="89">
        <f t="shared" si="457"/>
        <v>160.25840872154114</v>
      </c>
      <c r="Z801" s="109">
        <f t="shared" si="450"/>
        <v>204.54000000000087</v>
      </c>
      <c r="AA801" s="89">
        <f t="shared" si="458"/>
        <v>266.24603293683998</v>
      </c>
      <c r="AB801" s="89">
        <f t="shared" si="459"/>
        <v>16961.399184004302</v>
      </c>
      <c r="AC801" s="89">
        <f t="shared" si="462"/>
        <v>17431.5008159957</v>
      </c>
      <c r="AD801" s="89">
        <f t="shared" si="463"/>
        <v>1</v>
      </c>
      <c r="AE801" s="89">
        <f>'Data Raw'!C843</f>
        <v>17196.45</v>
      </c>
      <c r="AF801" s="89"/>
      <c r="AG801" s="89">
        <f t="shared" si="434"/>
        <v>41.889999999999418</v>
      </c>
      <c r="AH801" s="89">
        <f t="shared" si="435"/>
        <v>-83.845206355701521</v>
      </c>
      <c r="AI801" s="109">
        <f t="shared" si="436"/>
        <v>-1</v>
      </c>
      <c r="AJ801" s="109">
        <f t="shared" si="451"/>
        <v>41.328203753159123</v>
      </c>
      <c r="AK801" s="88"/>
      <c r="AL801" s="191" t="str">
        <f t="shared" si="452"/>
        <v/>
      </c>
      <c r="AM801" s="191">
        <f t="shared" si="453"/>
        <v>-41.889999999999418</v>
      </c>
      <c r="AN801" s="88"/>
      <c r="AO801" s="191"/>
      <c r="AP801" s="191">
        <f t="shared" si="437"/>
        <v>1754.7720999999513</v>
      </c>
      <c r="AQ801" s="191">
        <f t="shared" si="460"/>
        <v>136.40533730831041</v>
      </c>
      <c r="AR801" s="191">
        <f t="shared" si="461"/>
        <v>-23.853071413230737</v>
      </c>
      <c r="AS801" s="250">
        <f t="shared" si="464"/>
        <v>0</v>
      </c>
      <c r="AT801" s="250">
        <f t="shared" si="465"/>
        <v>0</v>
      </c>
      <c r="AU801" s="250">
        <f t="shared" si="466"/>
        <v>0</v>
      </c>
      <c r="AV801" s="250">
        <f t="shared" si="467"/>
        <v>1</v>
      </c>
      <c r="AW801" s="250">
        <f t="shared" si="468"/>
        <v>0</v>
      </c>
      <c r="AX801" s="250">
        <f t="shared" si="469"/>
        <v>0</v>
      </c>
      <c r="AY801" s="89"/>
      <c r="AZ801" s="111"/>
      <c r="BA801" s="111"/>
      <c r="BB801" s="111"/>
      <c r="BC801" s="111"/>
      <c r="BD801" s="111"/>
      <c r="BE801" s="111"/>
      <c r="BF801" s="111"/>
      <c r="BG801" s="111"/>
      <c r="BH801" s="89"/>
      <c r="BI801" s="89"/>
      <c r="BJ801" s="89"/>
      <c r="BK801" s="89"/>
      <c r="BL801" s="89"/>
    </row>
    <row r="802" spans="1:64" x14ac:dyDescent="0.25">
      <c r="A802" s="86">
        <f t="shared" si="438"/>
        <v>801</v>
      </c>
      <c r="B802" s="113">
        <v>9.3055581479088607E-3</v>
      </c>
      <c r="C802" s="88"/>
      <c r="D802" s="88"/>
      <c r="E802" s="194">
        <f t="shared" si="441"/>
        <v>1.0172851357824093E-3</v>
      </c>
      <c r="F802" s="89">
        <f t="shared" si="454"/>
        <v>-5.0199111716449168E-4</v>
      </c>
      <c r="G802" s="113">
        <v>9.4771534948418487E-2</v>
      </c>
      <c r="H802" s="88"/>
      <c r="I802" s="84">
        <f t="shared" si="442"/>
        <v>16815.605245869268</v>
      </c>
      <c r="J802" s="84">
        <f t="shared" si="443"/>
        <v>16895.734450230037</v>
      </c>
      <c r="K802" s="84">
        <f t="shared" si="444"/>
        <v>16975.863654590808</v>
      </c>
      <c r="L802" s="84">
        <f t="shared" si="445"/>
        <v>17055.992858951577</v>
      </c>
      <c r="M802" s="108">
        <f>IF(T802&lt;&gt;0,(((G802+1)*('Data Raw'!$N$1007-'Data Raw'!$N$1008)/2+'Data Raw'!$N$1008)*'Data Raw'!$M$1010+'Data Raw'!$M$1009)*AE802+AE802)</f>
        <v>17136.122063312348</v>
      </c>
      <c r="N802" s="84">
        <f t="shared" si="446"/>
        <v>17216.25126767312</v>
      </c>
      <c r="O802" s="84">
        <f t="shared" si="447"/>
        <v>17296.380472033889</v>
      </c>
      <c r="P802" s="84">
        <f t="shared" si="448"/>
        <v>17376.50967639466</v>
      </c>
      <c r="Q802" s="84">
        <f t="shared" si="449"/>
        <v>17456.638880755429</v>
      </c>
      <c r="R802" s="166" t="str">
        <f t="shared" si="455"/>
        <v/>
      </c>
      <c r="S802" s="109">
        <f>'Data Raw'!E844</f>
        <v>16971.599999999999</v>
      </c>
      <c r="T802" s="109">
        <f>'Data Raw'!G844</f>
        <v>17002.91</v>
      </c>
      <c r="U802" s="109">
        <f>'Data Raw'!D844</f>
        <v>17194.37</v>
      </c>
      <c r="V802" s="166">
        <f t="shared" si="456"/>
        <v>1</v>
      </c>
      <c r="W802" s="89">
        <f t="shared" si="439"/>
        <v>133.21206331234862</v>
      </c>
      <c r="X802" s="89">
        <f t="shared" si="440"/>
        <v>17745.453811933177</v>
      </c>
      <c r="Y802" s="89">
        <f t="shared" si="457"/>
        <v>156.6807487525858</v>
      </c>
      <c r="Z802" s="109">
        <f t="shared" si="450"/>
        <v>222.77000000000044</v>
      </c>
      <c r="AA802" s="89">
        <f t="shared" si="458"/>
        <v>260.03517108872006</v>
      </c>
      <c r="AB802" s="89">
        <f t="shared" si="459"/>
        <v>16968.060872003683</v>
      </c>
      <c r="AC802" s="89">
        <f t="shared" si="462"/>
        <v>17420.679127996314</v>
      </c>
      <c r="AD802" s="89">
        <f t="shared" si="463"/>
        <v>1</v>
      </c>
      <c r="AE802" s="89">
        <f>'Data Raw'!C844</f>
        <v>17194.37</v>
      </c>
      <c r="AF802" s="89"/>
      <c r="AG802" s="89">
        <f t="shared" si="434"/>
        <v>-191.45999999999913</v>
      </c>
      <c r="AH802" s="89">
        <f t="shared" si="435"/>
        <v>-58.247936687650508</v>
      </c>
      <c r="AI802" s="109">
        <f t="shared" si="436"/>
        <v>-1</v>
      </c>
      <c r="AJ802" s="109">
        <f t="shared" si="451"/>
        <v>40.064602180385286</v>
      </c>
      <c r="AK802" s="88"/>
      <c r="AL802" s="191">
        <f t="shared" si="452"/>
        <v>41.889999999999418</v>
      </c>
      <c r="AM802" s="191" t="str">
        <f t="shared" si="453"/>
        <v/>
      </c>
      <c r="AN802" s="88"/>
      <c r="AO802" s="191"/>
      <c r="AP802" s="191">
        <f t="shared" si="437"/>
        <v>36656.931599999669</v>
      </c>
      <c r="AQ802" s="191">
        <f t="shared" si="460"/>
        <v>142.52252205183137</v>
      </c>
      <c r="AR802" s="191">
        <f t="shared" si="461"/>
        <v>-14.158226700754426</v>
      </c>
      <c r="AS802" s="250">
        <f t="shared" si="464"/>
        <v>0</v>
      </c>
      <c r="AT802" s="250">
        <f t="shared" si="465"/>
        <v>0</v>
      </c>
      <c r="AU802" s="250">
        <f t="shared" si="466"/>
        <v>1</v>
      </c>
      <c r="AV802" s="250">
        <f t="shared" si="467"/>
        <v>0</v>
      </c>
      <c r="AW802" s="250">
        <f t="shared" si="468"/>
        <v>0</v>
      </c>
      <c r="AX802" s="250">
        <f t="shared" si="469"/>
        <v>0</v>
      </c>
      <c r="AY802" s="89"/>
      <c r="AZ802" s="111"/>
      <c r="BA802" s="111"/>
      <c r="BB802" s="111"/>
      <c r="BC802" s="111"/>
      <c r="BD802" s="111"/>
      <c r="BE802" s="111"/>
      <c r="BF802" s="111"/>
      <c r="BG802" s="111"/>
      <c r="BH802" s="89"/>
      <c r="BI802" s="89"/>
      <c r="BJ802" s="89"/>
      <c r="BK802" s="89"/>
      <c r="BL802" s="89"/>
    </row>
    <row r="803" spans="1:64" x14ac:dyDescent="0.25">
      <c r="A803" s="86">
        <f t="shared" si="438"/>
        <v>802</v>
      </c>
      <c r="B803" s="113">
        <v>6.8287260018954063E-2</v>
      </c>
      <c r="C803" s="88"/>
      <c r="D803" s="88"/>
      <c r="E803" s="194">
        <f t="shared" si="441"/>
        <v>5.8981701871045206E-2</v>
      </c>
      <c r="F803" s="89">
        <f t="shared" si="454"/>
        <v>7.9956793097226073E-3</v>
      </c>
      <c r="G803" s="113">
        <v>7.5296012082660208E-2</v>
      </c>
      <c r="H803" s="88"/>
      <c r="I803" s="84">
        <f t="shared" si="442"/>
        <v>16672.967781389991</v>
      </c>
      <c r="J803" s="84">
        <f t="shared" si="443"/>
        <v>16751.308155766288</v>
      </c>
      <c r="K803" s="84">
        <f t="shared" si="444"/>
        <v>16829.648530142578</v>
      </c>
      <c r="L803" s="84">
        <f t="shared" si="445"/>
        <v>16907.988904518872</v>
      </c>
      <c r="M803" s="108">
        <f>IF(T803&lt;&gt;0,(((G803+1)*('Data Raw'!$N$1007-'Data Raw'!$N$1008)/2+'Data Raw'!$N$1008)*'Data Raw'!$M$1010+'Data Raw'!$M$1009)*AE803+AE803)</f>
        <v>16986.329278895166</v>
      </c>
      <c r="N803" s="84">
        <f t="shared" si="446"/>
        <v>17064.66965327146</v>
      </c>
      <c r="O803" s="84">
        <f t="shared" si="447"/>
        <v>17143.010027647753</v>
      </c>
      <c r="P803" s="84">
        <f t="shared" si="448"/>
        <v>17221.350402024043</v>
      </c>
      <c r="Q803" s="84">
        <f t="shared" si="449"/>
        <v>17299.690776400341</v>
      </c>
      <c r="R803" s="166" t="str">
        <f t="shared" si="455"/>
        <v/>
      </c>
      <c r="S803" s="109">
        <f>'Data Raw'!E845</f>
        <v>17015.830000000002</v>
      </c>
      <c r="T803" s="109">
        <f>'Data Raw'!G845</f>
        <v>17344.599999999999</v>
      </c>
      <c r="U803" s="109">
        <f>'Data Raw'!D845</f>
        <v>17400.240000000002</v>
      </c>
      <c r="V803" s="166" t="str">
        <f t="shared" si="456"/>
        <v/>
      </c>
      <c r="W803" s="89">
        <f t="shared" si="439"/>
        <v>-358.27072110483277</v>
      </c>
      <c r="X803" s="89">
        <f t="shared" si="440"/>
        <v>128357.90960097687</v>
      </c>
      <c r="Y803" s="89">
        <f t="shared" si="457"/>
        <v>198.44072586723377</v>
      </c>
      <c r="Z803" s="109">
        <f t="shared" si="450"/>
        <v>384.40999999999985</v>
      </c>
      <c r="AA803" s="89">
        <f t="shared" si="458"/>
        <v>277.8030037903315</v>
      </c>
      <c r="AB803" s="89">
        <f t="shared" si="459"/>
        <v>16849.83010457459</v>
      </c>
      <c r="AC803" s="89">
        <f t="shared" si="462"/>
        <v>17291.889895425411</v>
      </c>
      <c r="AD803" s="89" t="str">
        <f t="shared" si="463"/>
        <v/>
      </c>
      <c r="AE803" s="89">
        <f>'Data Raw'!C845</f>
        <v>17070.86</v>
      </c>
      <c r="AF803" s="89"/>
      <c r="AG803" s="89">
        <f t="shared" si="434"/>
        <v>273.73999999999796</v>
      </c>
      <c r="AH803" s="89">
        <f t="shared" si="435"/>
        <v>-84.530721104834811</v>
      </c>
      <c r="AI803" s="109">
        <f t="shared" si="436"/>
        <v>-1</v>
      </c>
      <c r="AJ803" s="109">
        <f t="shared" si="451"/>
        <v>39.17018718814645</v>
      </c>
      <c r="AK803" s="88"/>
      <c r="AL803" s="191" t="str">
        <f t="shared" si="452"/>
        <v/>
      </c>
      <c r="AM803" s="191">
        <f t="shared" si="453"/>
        <v>-273.73999999999796</v>
      </c>
      <c r="AN803" s="88"/>
      <c r="AO803" s="191"/>
      <c r="AP803" s="191">
        <f t="shared" si="437"/>
        <v>74933.587599998878</v>
      </c>
      <c r="AQ803" s="191">
        <f t="shared" si="460"/>
        <v>157.10224182384988</v>
      </c>
      <c r="AR803" s="191">
        <f t="shared" si="461"/>
        <v>-41.338484043383886</v>
      </c>
      <c r="AS803" s="250">
        <f t="shared" si="464"/>
        <v>0</v>
      </c>
      <c r="AT803" s="250">
        <f t="shared" si="465"/>
        <v>0</v>
      </c>
      <c r="AU803" s="250">
        <f t="shared" si="466"/>
        <v>0</v>
      </c>
      <c r="AV803" s="250">
        <f t="shared" si="467"/>
        <v>0</v>
      </c>
      <c r="AW803" s="250">
        <f t="shared" si="468"/>
        <v>0</v>
      </c>
      <c r="AX803" s="250">
        <f t="shared" si="469"/>
        <v>0</v>
      </c>
      <c r="AY803" s="89"/>
      <c r="AZ803" s="111"/>
      <c r="BA803" s="111"/>
      <c r="BB803" s="111"/>
      <c r="BC803" s="111"/>
      <c r="BD803" s="111"/>
      <c r="BE803" s="111"/>
      <c r="BF803" s="111"/>
      <c r="BG803" s="111"/>
      <c r="BH803" s="89"/>
      <c r="BI803" s="89"/>
      <c r="BJ803" s="89"/>
      <c r="BK803" s="89"/>
      <c r="BL803" s="89"/>
    </row>
    <row r="804" spans="1:64" x14ac:dyDescent="0.25">
      <c r="A804" s="86">
        <f t="shared" si="438"/>
        <v>803</v>
      </c>
      <c r="B804" s="113">
        <v>4.6942571012286044E-5</v>
      </c>
      <c r="C804" s="88"/>
      <c r="D804" s="88"/>
      <c r="E804" s="194">
        <f t="shared" si="441"/>
        <v>-6.8240317447941776E-2</v>
      </c>
      <c r="F804" s="89">
        <f t="shared" si="454"/>
        <v>-2.8951773699437341E-3</v>
      </c>
      <c r="G804" s="113">
        <v>0.12735508450245697</v>
      </c>
      <c r="H804" s="88"/>
      <c r="I804" s="84">
        <f t="shared" si="442"/>
        <v>16917.613405380511</v>
      </c>
      <c r="J804" s="84">
        <f t="shared" si="443"/>
        <v>17016.833768314125</v>
      </c>
      <c r="K804" s="84">
        <f t="shared" si="444"/>
        <v>17116.054131247743</v>
      </c>
      <c r="L804" s="84">
        <f t="shared" si="445"/>
        <v>17215.274494181358</v>
      </c>
      <c r="M804" s="108">
        <f>IF(T804&lt;&gt;0,(((G804+1)*('Data Raw'!$N$1007-'Data Raw'!$N$1008)/2+'Data Raw'!$N$1008)*'Data Raw'!$M$1010+'Data Raw'!$M$1009)*AE804+AE804)</f>
        <v>17314.494857114976</v>
      </c>
      <c r="N804" s="84">
        <f t="shared" si="446"/>
        <v>17413.715220048594</v>
      </c>
      <c r="O804" s="84">
        <f t="shared" si="447"/>
        <v>17512.935582982209</v>
      </c>
      <c r="P804" s="84">
        <f t="shared" si="448"/>
        <v>17612.155945915827</v>
      </c>
      <c r="Q804" s="84">
        <f t="shared" si="449"/>
        <v>17711.376308849442</v>
      </c>
      <c r="R804" s="166" t="str">
        <f t="shared" si="455"/>
        <v/>
      </c>
      <c r="S804" s="109">
        <f>'Data Raw'!E846</f>
        <v>17248.12</v>
      </c>
      <c r="T804" s="109">
        <f>'Data Raw'!G846</f>
        <v>17304.96</v>
      </c>
      <c r="U804" s="109">
        <f>'Data Raw'!D846</f>
        <v>17408.95</v>
      </c>
      <c r="V804" s="166">
        <f t="shared" si="456"/>
        <v>1</v>
      </c>
      <c r="W804" s="89">
        <f t="shared" si="439"/>
        <v>9.5348571149770578</v>
      </c>
      <c r="X804" s="89">
        <f t="shared" si="440"/>
        <v>90.913500203028619</v>
      </c>
      <c r="Y804" s="89">
        <f t="shared" si="457"/>
        <v>183.75575543814006</v>
      </c>
      <c r="Z804" s="109">
        <f t="shared" si="450"/>
        <v>160.83000000000175</v>
      </c>
      <c r="AA804" s="89">
        <f t="shared" si="458"/>
        <v>261.09257467742731</v>
      </c>
      <c r="AB804" s="89">
        <f t="shared" si="459"/>
        <v>17091.717446778217</v>
      </c>
      <c r="AC804" s="89">
        <f t="shared" si="462"/>
        <v>17563.98255322178</v>
      </c>
      <c r="AD804" s="89">
        <f t="shared" si="463"/>
        <v>1</v>
      </c>
      <c r="AE804" s="89">
        <f>'Data Raw'!C846</f>
        <v>17327.849999999999</v>
      </c>
      <c r="AF804" s="89"/>
      <c r="AG804" s="89">
        <f t="shared" si="434"/>
        <v>-22.889999999999418</v>
      </c>
      <c r="AH804" s="89">
        <f t="shared" si="435"/>
        <v>-13.35514288502236</v>
      </c>
      <c r="AI804" s="109">
        <f t="shared" si="436"/>
        <v>-1</v>
      </c>
      <c r="AJ804" s="109">
        <f t="shared" si="451"/>
        <v>49.610181466808442</v>
      </c>
      <c r="AK804" s="88"/>
      <c r="AL804" s="191">
        <f t="shared" si="452"/>
        <v>273.73999999999796</v>
      </c>
      <c r="AM804" s="191" t="str">
        <f t="shared" si="453"/>
        <v/>
      </c>
      <c r="AN804" s="88"/>
      <c r="AO804" s="191"/>
      <c r="AP804" s="191">
        <f t="shared" si="437"/>
        <v>523.95209999997337</v>
      </c>
      <c r="AQ804" s="191">
        <f t="shared" si="460"/>
        <v>142.18977051008872</v>
      </c>
      <c r="AR804" s="191">
        <f t="shared" si="461"/>
        <v>-41.565984928051336</v>
      </c>
      <c r="AS804" s="250">
        <f t="shared" si="464"/>
        <v>0</v>
      </c>
      <c r="AT804" s="250">
        <f t="shared" si="465"/>
        <v>0</v>
      </c>
      <c r="AU804" s="250">
        <f t="shared" si="466"/>
        <v>1</v>
      </c>
      <c r="AV804" s="250">
        <f t="shared" si="467"/>
        <v>0</v>
      </c>
      <c r="AW804" s="250">
        <f t="shared" si="468"/>
        <v>0</v>
      </c>
      <c r="AX804" s="250">
        <f t="shared" si="469"/>
        <v>0</v>
      </c>
      <c r="AY804" s="89"/>
      <c r="AZ804" s="111"/>
      <c r="BA804" s="111"/>
      <c r="BB804" s="111"/>
      <c r="BC804" s="111"/>
      <c r="BD804" s="111"/>
      <c r="BE804" s="111"/>
      <c r="BF804" s="111"/>
      <c r="BG804" s="111"/>
      <c r="BH804" s="89"/>
      <c r="BI804" s="89"/>
      <c r="BJ804" s="89"/>
      <c r="BK804" s="89"/>
      <c r="BL804" s="89"/>
    </row>
    <row r="805" spans="1:64" x14ac:dyDescent="0.25">
      <c r="A805" s="86">
        <f t="shared" si="438"/>
        <v>804</v>
      </c>
      <c r="B805" s="113">
        <v>2.2969589284013128E-3</v>
      </c>
      <c r="C805" s="88"/>
      <c r="D805" s="88"/>
      <c r="E805" s="194">
        <f t="shared" si="441"/>
        <v>2.2500163573890269E-3</v>
      </c>
      <c r="F805" s="89">
        <f t="shared" si="454"/>
        <v>-2.1601496946104825E-3</v>
      </c>
      <c r="G805" s="113">
        <v>0.12655381392643766</v>
      </c>
      <c r="H805" s="88"/>
      <c r="I805" s="84">
        <f t="shared" si="442"/>
        <v>16643.530944632163</v>
      </c>
      <c r="J805" s="84">
        <f t="shared" si="443"/>
        <v>16735.40882235123</v>
      </c>
      <c r="K805" s="84">
        <f t="shared" si="444"/>
        <v>16827.286700070301</v>
      </c>
      <c r="L805" s="84">
        <f t="shared" si="445"/>
        <v>16919.164577789368</v>
      </c>
      <c r="M805" s="108">
        <f>IF(T805&lt;&gt;0,(((G805+1)*('Data Raw'!$N$1007-'Data Raw'!$N$1008)/2+'Data Raw'!$N$1008)*'Data Raw'!$M$1010+'Data Raw'!$M$1009)*AE805+AE805)</f>
        <v>17011.042455508439</v>
      </c>
      <c r="N805" s="84">
        <f t="shared" si="446"/>
        <v>17102.92033322751</v>
      </c>
      <c r="O805" s="84">
        <f t="shared" si="447"/>
        <v>17194.798210946577</v>
      </c>
      <c r="P805" s="84">
        <f t="shared" si="448"/>
        <v>17286.676088665648</v>
      </c>
      <c r="Q805" s="84">
        <f t="shared" si="449"/>
        <v>17378.553966384716</v>
      </c>
      <c r="R805" s="166" t="str">
        <f t="shared" si="455"/>
        <v/>
      </c>
      <c r="S805" s="109">
        <f>'Data Raw'!E847</f>
        <v>16865.93</v>
      </c>
      <c r="T805" s="109">
        <f>'Data Raw'!G847</f>
        <v>16945.509999999998</v>
      </c>
      <c r="U805" s="109">
        <f>'Data Raw'!D847</f>
        <v>17075.52</v>
      </c>
      <c r="V805" s="166">
        <f t="shared" si="456"/>
        <v>1</v>
      </c>
      <c r="W805" s="89">
        <f t="shared" si="439"/>
        <v>65.532455508440762</v>
      </c>
      <c r="X805" s="89">
        <f t="shared" si="440"/>
        <v>4294.5027249657678</v>
      </c>
      <c r="Y805" s="89">
        <f t="shared" si="457"/>
        <v>171.91840617190428</v>
      </c>
      <c r="Z805" s="109">
        <f t="shared" si="450"/>
        <v>209.59000000000015</v>
      </c>
      <c r="AA805" s="89">
        <f t="shared" si="458"/>
        <v>253.73506400922344</v>
      </c>
      <c r="AB805" s="89">
        <f t="shared" si="459"/>
        <v>16803.331311524184</v>
      </c>
      <c r="AC805" s="89">
        <f t="shared" si="462"/>
        <v>17247.188688475813</v>
      </c>
      <c r="AD805" s="89">
        <f t="shared" si="463"/>
        <v>1</v>
      </c>
      <c r="AE805" s="89">
        <f>'Data Raw'!C847</f>
        <v>17025.259999999998</v>
      </c>
      <c r="AF805" s="89"/>
      <c r="AG805" s="89">
        <f t="shared" si="434"/>
        <v>-79.75</v>
      </c>
      <c r="AH805" s="89">
        <f t="shared" si="435"/>
        <v>-14.217544491559238</v>
      </c>
      <c r="AI805" s="109">
        <f t="shared" si="436"/>
        <v>-1</v>
      </c>
      <c r="AJ805" s="109">
        <f t="shared" si="451"/>
        <v>45.938938859535014</v>
      </c>
      <c r="AK805" s="88"/>
      <c r="AL805" s="191">
        <f t="shared" si="452"/>
        <v>22.889999999999418</v>
      </c>
      <c r="AM805" s="191" t="str">
        <f t="shared" si="453"/>
        <v/>
      </c>
      <c r="AN805" s="88"/>
      <c r="AO805" s="191"/>
      <c r="AP805" s="191">
        <f t="shared" si="437"/>
        <v>6360.0625</v>
      </c>
      <c r="AQ805" s="191">
        <f t="shared" si="460"/>
        <v>135.25201823118996</v>
      </c>
      <c r="AR805" s="191">
        <f t="shared" si="461"/>
        <v>-36.666387940714316</v>
      </c>
      <c r="AS805" s="250">
        <f t="shared" si="464"/>
        <v>0</v>
      </c>
      <c r="AT805" s="250">
        <f t="shared" si="465"/>
        <v>0</v>
      </c>
      <c r="AU805" s="250">
        <f t="shared" si="466"/>
        <v>1</v>
      </c>
      <c r="AV805" s="250">
        <f t="shared" si="467"/>
        <v>0</v>
      </c>
      <c r="AW805" s="250">
        <f t="shared" si="468"/>
        <v>0</v>
      </c>
      <c r="AX805" s="250">
        <f t="shared" si="469"/>
        <v>0</v>
      </c>
      <c r="AY805" s="89"/>
      <c r="AZ805" s="111"/>
      <c r="BA805" s="111"/>
      <c r="BB805" s="111"/>
      <c r="BC805" s="111"/>
      <c r="BD805" s="111"/>
      <c r="BE805" s="111"/>
      <c r="BF805" s="111"/>
      <c r="BG805" s="111"/>
      <c r="BH805" s="89"/>
      <c r="BI805" s="89"/>
      <c r="BJ805" s="89"/>
      <c r="BK805" s="89"/>
      <c r="BL805" s="89"/>
    </row>
    <row r="806" spans="1:64" x14ac:dyDescent="0.25">
      <c r="A806" s="86">
        <f t="shared" si="438"/>
        <v>805</v>
      </c>
      <c r="B806" s="113">
        <v>1.3301472685746094E-3</v>
      </c>
      <c r="C806" s="88"/>
      <c r="D806" s="88"/>
      <c r="E806" s="194">
        <f t="shared" si="441"/>
        <v>-9.668116598267034E-4</v>
      </c>
      <c r="F806" s="89">
        <f t="shared" si="454"/>
        <v>-1.9896728324985142E-3</v>
      </c>
      <c r="G806" s="113">
        <v>0.11656274335581364</v>
      </c>
      <c r="H806" s="88"/>
      <c r="I806" s="84">
        <f t="shared" si="442"/>
        <v>16305.674918686573</v>
      </c>
      <c r="J806" s="84">
        <f t="shared" si="443"/>
        <v>16391.634121772528</v>
      </c>
      <c r="K806" s="84">
        <f t="shared" si="444"/>
        <v>16477.593324858477</v>
      </c>
      <c r="L806" s="84">
        <f t="shared" si="445"/>
        <v>16563.55252794443</v>
      </c>
      <c r="M806" s="108">
        <f>IF(T806&lt;&gt;0,(((G806+1)*('Data Raw'!$N$1007-'Data Raw'!$N$1008)/2+'Data Raw'!$N$1008)*'Data Raw'!$M$1010+'Data Raw'!$M$1009)*AE806+AE806)</f>
        <v>16649.511731030383</v>
      </c>
      <c r="N806" s="84">
        <f t="shared" si="446"/>
        <v>16735.470934116336</v>
      </c>
      <c r="O806" s="84">
        <f t="shared" si="447"/>
        <v>16821.430137202289</v>
      </c>
      <c r="P806" s="84">
        <f t="shared" si="448"/>
        <v>16907.389340288239</v>
      </c>
      <c r="Q806" s="84">
        <f t="shared" si="449"/>
        <v>16993.348543374195</v>
      </c>
      <c r="R806" s="166" t="str">
        <f t="shared" si="455"/>
        <v/>
      </c>
      <c r="S806" s="109">
        <f>'Data Raw'!E848</f>
        <v>16441.439999999999</v>
      </c>
      <c r="T806" s="109">
        <f>'Data Raw'!G848</f>
        <v>16698.36</v>
      </c>
      <c r="U806" s="109">
        <f>'Data Raw'!D848</f>
        <v>16944.59</v>
      </c>
      <c r="V806" s="166" t="str">
        <f t="shared" si="456"/>
        <v/>
      </c>
      <c r="W806" s="89">
        <f t="shared" si="439"/>
        <v>-48.848268969617493</v>
      </c>
      <c r="X806" s="89">
        <f t="shared" si="440"/>
        <v>2386.1533813280953</v>
      </c>
      <c r="Y806" s="89">
        <f t="shared" si="457"/>
        <v>160.2327698182755</v>
      </c>
      <c r="Z806" s="109">
        <f t="shared" si="450"/>
        <v>503.15000000000146</v>
      </c>
      <c r="AA806" s="89">
        <f t="shared" si="458"/>
        <v>289.36576915076319</v>
      </c>
      <c r="AB806" s="89">
        <f t="shared" si="459"/>
        <v>16461.145195592158</v>
      </c>
      <c r="AC806" s="89">
        <f t="shared" si="462"/>
        <v>16892.494804407841</v>
      </c>
      <c r="AD806" s="89">
        <f t="shared" si="463"/>
        <v>1</v>
      </c>
      <c r="AE806" s="89">
        <f>'Data Raw'!C848</f>
        <v>16676.82</v>
      </c>
      <c r="AF806" s="89"/>
      <c r="AG806" s="89">
        <f t="shared" si="434"/>
        <v>21.540000000000873</v>
      </c>
      <c r="AH806" s="89">
        <f t="shared" si="435"/>
        <v>-27.30826896961662</v>
      </c>
      <c r="AI806" s="109">
        <f t="shared" si="436"/>
        <v>-1</v>
      </c>
      <c r="AJ806" s="109">
        <f t="shared" si="451"/>
        <v>42.97960154297607</v>
      </c>
      <c r="AK806" s="88"/>
      <c r="AL806" s="191" t="str">
        <f t="shared" si="452"/>
        <v/>
      </c>
      <c r="AM806" s="191">
        <f t="shared" si="453"/>
        <v>-21.540000000000873</v>
      </c>
      <c r="AN806" s="88"/>
      <c r="AO806" s="191"/>
      <c r="AP806" s="191">
        <f t="shared" si="437"/>
        <v>463.9716000000376</v>
      </c>
      <c r="AQ806" s="191">
        <f t="shared" si="460"/>
        <v>122.61734953883563</v>
      </c>
      <c r="AR806" s="191">
        <f t="shared" si="461"/>
        <v>-37.615420279439874</v>
      </c>
      <c r="AS806" s="250">
        <f t="shared" si="464"/>
        <v>0</v>
      </c>
      <c r="AT806" s="250">
        <f t="shared" si="465"/>
        <v>0</v>
      </c>
      <c r="AU806" s="250">
        <f t="shared" si="466"/>
        <v>0</v>
      </c>
      <c r="AV806" s="250">
        <f t="shared" si="467"/>
        <v>1</v>
      </c>
      <c r="AW806" s="250">
        <f t="shared" si="468"/>
        <v>0</v>
      </c>
      <c r="AX806" s="250">
        <f t="shared" si="469"/>
        <v>0</v>
      </c>
      <c r="AY806" s="89"/>
      <c r="AZ806" s="111"/>
      <c r="BA806" s="111"/>
      <c r="BB806" s="111"/>
      <c r="BC806" s="111"/>
      <c r="BD806" s="111"/>
      <c r="BE806" s="111"/>
      <c r="BF806" s="111"/>
      <c r="BG806" s="111"/>
      <c r="BH806" s="89"/>
      <c r="BI806" s="89"/>
      <c r="BJ806" s="89"/>
      <c r="BK806" s="89"/>
      <c r="BL806" s="89"/>
    </row>
    <row r="807" spans="1:64" x14ac:dyDescent="0.25">
      <c r="A807" s="86">
        <f t="shared" si="438"/>
        <v>806</v>
      </c>
      <c r="B807" s="113">
        <v>2.0897258001172654E-2</v>
      </c>
      <c r="C807" s="88"/>
      <c r="D807" s="88"/>
      <c r="E807" s="194">
        <f t="shared" si="441"/>
        <v>1.9567110732598043E-2</v>
      </c>
      <c r="F807" s="89">
        <f t="shared" si="454"/>
        <v>1.0898676768009937E-3</v>
      </c>
      <c r="G807" s="113">
        <v>0.1235111242483205</v>
      </c>
      <c r="H807" s="88"/>
      <c r="I807" s="84">
        <f t="shared" si="442"/>
        <v>16522.633479989861</v>
      </c>
      <c r="J807" s="84">
        <f t="shared" si="443"/>
        <v>16602.749864898997</v>
      </c>
      <c r="K807" s="84">
        <f t="shared" si="444"/>
        <v>16682.866249808136</v>
      </c>
      <c r="L807" s="84">
        <f t="shared" si="445"/>
        <v>16762.982634717271</v>
      </c>
      <c r="M807" s="108">
        <f>IF(T807&lt;&gt;0,(((G807+1)*('Data Raw'!$N$1007-'Data Raw'!$N$1008)/2+'Data Raw'!$N$1008)*'Data Raw'!$M$1010+'Data Raw'!$M$1009)*AE807+AE807)</f>
        <v>16843.09901962641</v>
      </c>
      <c r="N807" s="84">
        <f t="shared" si="446"/>
        <v>16923.215404535549</v>
      </c>
      <c r="O807" s="84">
        <f t="shared" si="447"/>
        <v>17003.331789444685</v>
      </c>
      <c r="P807" s="84">
        <f t="shared" si="448"/>
        <v>17083.448174353824</v>
      </c>
      <c r="Q807" s="84">
        <f t="shared" si="449"/>
        <v>17163.564559262959</v>
      </c>
      <c r="R807" s="166" t="str">
        <f t="shared" si="455"/>
        <v/>
      </c>
      <c r="S807" s="109">
        <f>'Data Raw'!E849</f>
        <v>16611.14</v>
      </c>
      <c r="T807" s="109">
        <f>'Data Raw'!G849</f>
        <v>16647.34</v>
      </c>
      <c r="U807" s="109">
        <f>'Data Raw'!D849</f>
        <v>16908.97</v>
      </c>
      <c r="V807" s="166">
        <f t="shared" si="456"/>
        <v>1</v>
      </c>
      <c r="W807" s="89">
        <f t="shared" si="439"/>
        <v>195.75901962641001</v>
      </c>
      <c r="X807" s="89">
        <f t="shared" si="440"/>
        <v>38321.593765093181</v>
      </c>
      <c r="Y807" s="89">
        <f t="shared" si="457"/>
        <v>165.77473394722472</v>
      </c>
      <c r="Z807" s="109">
        <f t="shared" si="450"/>
        <v>297.83000000000175</v>
      </c>
      <c r="AA807" s="89">
        <f t="shared" si="458"/>
        <v>290.57494498636873</v>
      </c>
      <c r="AB807" s="89">
        <f t="shared" si="459"/>
        <v>16615.339096221851</v>
      </c>
      <c r="AC807" s="89">
        <f t="shared" si="462"/>
        <v>17107.260903778148</v>
      </c>
      <c r="AD807" s="89">
        <f t="shared" si="463"/>
        <v>1</v>
      </c>
      <c r="AE807" s="89">
        <f>'Data Raw'!C849</f>
        <v>16861.3</v>
      </c>
      <c r="AF807" s="89"/>
      <c r="AG807" s="89">
        <f t="shared" si="434"/>
        <v>-213.95999999999913</v>
      </c>
      <c r="AH807" s="89">
        <f t="shared" si="435"/>
        <v>-18.200980373589118</v>
      </c>
      <c r="AI807" s="109">
        <f t="shared" si="436"/>
        <v>-1</v>
      </c>
      <c r="AJ807" s="109">
        <f t="shared" si="451"/>
        <v>40.058192454568875</v>
      </c>
      <c r="AK807" s="88"/>
      <c r="AL807" s="191">
        <f t="shared" si="452"/>
        <v>21.540000000000873</v>
      </c>
      <c r="AM807" s="191" t="str">
        <f t="shared" si="453"/>
        <v/>
      </c>
      <c r="AN807" s="88"/>
      <c r="AO807" s="191"/>
      <c r="AP807" s="191">
        <f t="shared" si="437"/>
        <v>45778.88159999963</v>
      </c>
      <c r="AQ807" s="191">
        <f t="shared" si="460"/>
        <v>132.76653292340936</v>
      </c>
      <c r="AR807" s="191">
        <f t="shared" si="461"/>
        <v>-33.00820102381536</v>
      </c>
      <c r="AS807" s="250">
        <f t="shared" si="464"/>
        <v>0</v>
      </c>
      <c r="AT807" s="250">
        <f t="shared" si="465"/>
        <v>1</v>
      </c>
      <c r="AU807" s="250">
        <f t="shared" si="466"/>
        <v>0</v>
      </c>
      <c r="AV807" s="250">
        <f t="shared" si="467"/>
        <v>0</v>
      </c>
      <c r="AW807" s="250">
        <f t="shared" si="468"/>
        <v>0</v>
      </c>
      <c r="AX807" s="250">
        <f t="shared" si="469"/>
        <v>0</v>
      </c>
      <c r="AY807" s="89"/>
      <c r="AZ807" s="111"/>
      <c r="BA807" s="111"/>
      <c r="BB807" s="111"/>
      <c r="BC807" s="111"/>
      <c r="BD807" s="111"/>
      <c r="BE807" s="111"/>
      <c r="BF807" s="111"/>
      <c r="BG807" s="111"/>
      <c r="BH807" s="89"/>
      <c r="BI807" s="89"/>
      <c r="BJ807" s="89"/>
      <c r="BK807" s="89"/>
      <c r="BL807" s="89"/>
    </row>
    <row r="808" spans="1:64" x14ac:dyDescent="0.25">
      <c r="A808" s="86">
        <f t="shared" si="438"/>
        <v>807</v>
      </c>
      <c r="B808" s="113">
        <v>3.4647423673073392E-2</v>
      </c>
      <c r="C808" s="88"/>
      <c r="D808" s="88"/>
      <c r="E808" s="194">
        <f t="shared" si="441"/>
        <v>1.3750165671900738E-2</v>
      </c>
      <c r="F808" s="89">
        <f t="shared" si="454"/>
        <v>2.8984816761009574E-3</v>
      </c>
      <c r="G808" s="113">
        <v>9.4902477218670983E-2</v>
      </c>
      <c r="H808" s="88"/>
      <c r="I808" s="84">
        <f t="shared" si="442"/>
        <v>16296.884354416421</v>
      </c>
      <c r="J808" s="84">
        <f t="shared" si="443"/>
        <v>16379.771721390034</v>
      </c>
      <c r="K808" s="84">
        <f t="shared" si="444"/>
        <v>16462.659088363645</v>
      </c>
      <c r="L808" s="84">
        <f t="shared" si="445"/>
        <v>16545.546455337259</v>
      </c>
      <c r="M808" s="108">
        <f>IF(T808&lt;&gt;0,(((G808+1)*('Data Raw'!$N$1007-'Data Raw'!$N$1008)/2+'Data Raw'!$N$1008)*'Data Raw'!$M$1010+'Data Raw'!$M$1009)*AE808+AE808)</f>
        <v>16628.433822310872</v>
      </c>
      <c r="N808" s="84">
        <f t="shared" si="446"/>
        <v>16711.321189284485</v>
      </c>
      <c r="O808" s="84">
        <f t="shared" si="447"/>
        <v>16794.208556258098</v>
      </c>
      <c r="P808" s="84">
        <f t="shared" si="448"/>
        <v>16877.095923231707</v>
      </c>
      <c r="Q808" s="84">
        <f t="shared" si="449"/>
        <v>16959.983290205324</v>
      </c>
      <c r="R808" s="166" t="str">
        <f t="shared" si="455"/>
        <v/>
      </c>
      <c r="S808" s="109">
        <f>'Data Raw'!E850</f>
        <v>16684.78</v>
      </c>
      <c r="T808" s="109">
        <f>'Data Raw'!G850</f>
        <v>16877.86</v>
      </c>
      <c r="U808" s="109">
        <f>'Data Raw'!D850</f>
        <v>16988.259999999998</v>
      </c>
      <c r="V808" s="166" t="str">
        <f t="shared" si="456"/>
        <v/>
      </c>
      <c r="W808" s="89">
        <f t="shared" si="439"/>
        <v>-249.42617768912896</v>
      </c>
      <c r="X808" s="89">
        <f t="shared" si="440"/>
        <v>62213.418116608933</v>
      </c>
      <c r="Y808" s="89">
        <f t="shared" si="457"/>
        <v>180.11940190894316</v>
      </c>
      <c r="Z808" s="109">
        <f t="shared" si="450"/>
        <v>303.47999999999956</v>
      </c>
      <c r="AA808" s="89">
        <f t="shared" si="458"/>
        <v>292.41852427403029</v>
      </c>
      <c r="AB808" s="89">
        <f t="shared" si="459"/>
        <v>16437.791296761585</v>
      </c>
      <c r="AC808" s="89">
        <f t="shared" si="462"/>
        <v>16931.768703238413</v>
      </c>
      <c r="AD808" s="89">
        <f t="shared" si="463"/>
        <v>1</v>
      </c>
      <c r="AE808" s="89">
        <f>'Data Raw'!C850</f>
        <v>16684.78</v>
      </c>
      <c r="AF808" s="89"/>
      <c r="AG808" s="89">
        <f t="shared" si="434"/>
        <v>193.08000000000175</v>
      </c>
      <c r="AH808" s="89">
        <f t="shared" si="435"/>
        <v>-56.346177689127217</v>
      </c>
      <c r="AI808" s="109">
        <f t="shared" si="436"/>
        <v>-1</v>
      </c>
      <c r="AJ808" s="109">
        <f t="shared" si="451"/>
        <v>41.443683486806179</v>
      </c>
      <c r="AK808" s="88"/>
      <c r="AL808" s="191" t="str">
        <f t="shared" si="452"/>
        <v/>
      </c>
      <c r="AM808" s="191">
        <f t="shared" si="453"/>
        <v>-193.08000000000175</v>
      </c>
      <c r="AN808" s="88"/>
      <c r="AO808" s="191"/>
      <c r="AP808" s="191">
        <f t="shared" si="437"/>
        <v>37279.886400000672</v>
      </c>
      <c r="AQ808" s="191">
        <f t="shared" si="460"/>
        <v>139.46802926525297</v>
      </c>
      <c r="AR808" s="191">
        <f t="shared" si="461"/>
        <v>-40.651372643690195</v>
      </c>
      <c r="AS808" s="250">
        <f t="shared" si="464"/>
        <v>0</v>
      </c>
      <c r="AT808" s="250">
        <f t="shared" si="465"/>
        <v>0</v>
      </c>
      <c r="AU808" s="250">
        <f t="shared" si="466"/>
        <v>0</v>
      </c>
      <c r="AV808" s="250">
        <f t="shared" si="467"/>
        <v>0</v>
      </c>
      <c r="AW808" s="250">
        <f t="shared" si="468"/>
        <v>0</v>
      </c>
      <c r="AX808" s="250">
        <f t="shared" si="469"/>
        <v>1</v>
      </c>
      <c r="AY808" s="89"/>
      <c r="AZ808" s="111"/>
      <c r="BA808" s="111"/>
      <c r="BB808" s="111"/>
      <c r="BC808" s="111"/>
      <c r="BD808" s="111"/>
      <c r="BE808" s="111"/>
      <c r="BF808" s="111"/>
      <c r="BG808" s="111"/>
      <c r="BH808" s="89"/>
      <c r="BI808" s="89"/>
      <c r="BJ808" s="89"/>
      <c r="BK808" s="89"/>
      <c r="BL808" s="89"/>
    </row>
    <row r="809" spans="1:64" x14ac:dyDescent="0.25">
      <c r="A809" s="86">
        <f t="shared" si="438"/>
        <v>808</v>
      </c>
      <c r="B809" s="113">
        <v>8.6538627849494613E-3</v>
      </c>
      <c r="C809" s="88"/>
      <c r="D809" s="88"/>
      <c r="E809" s="194">
        <f t="shared" si="441"/>
        <v>-2.5993560888123931E-2</v>
      </c>
      <c r="F809" s="89">
        <f t="shared" si="454"/>
        <v>-1.2289529759311694E-3</v>
      </c>
      <c r="G809" s="113">
        <v>0.1321079754948131</v>
      </c>
      <c r="H809" s="88"/>
      <c r="I809" s="84">
        <f t="shared" si="442"/>
        <v>16406.276253845783</v>
      </c>
      <c r="J809" s="84">
        <f t="shared" si="443"/>
        <v>16496.335954800252</v>
      </c>
      <c r="K809" s="84">
        <f t="shared" si="444"/>
        <v>16586.395655754724</v>
      </c>
      <c r="L809" s="84">
        <f t="shared" si="445"/>
        <v>16676.455356709193</v>
      </c>
      <c r="M809" s="108">
        <f>IF(T809&lt;&gt;0,(((G809+1)*('Data Raw'!$N$1007-'Data Raw'!$N$1008)/2+'Data Raw'!$N$1008)*'Data Raw'!$M$1010+'Data Raw'!$M$1009)*AE809+AE809)</f>
        <v>16766.515057663666</v>
      </c>
      <c r="N809" s="84">
        <f t="shared" si="446"/>
        <v>16856.574758618139</v>
      </c>
      <c r="O809" s="84">
        <f t="shared" si="447"/>
        <v>16946.634459572608</v>
      </c>
      <c r="P809" s="84">
        <f t="shared" si="448"/>
        <v>17036.69416052708</v>
      </c>
      <c r="Q809" s="84">
        <f t="shared" si="449"/>
        <v>17126.753861481549</v>
      </c>
      <c r="R809" s="166" t="str">
        <f t="shared" si="455"/>
        <v/>
      </c>
      <c r="S809" s="109">
        <f>'Data Raw'!E851</f>
        <v>16665.060000000001</v>
      </c>
      <c r="T809" s="109">
        <f>'Data Raw'!G851</f>
        <v>16891.830000000002</v>
      </c>
      <c r="U809" s="109">
        <f>'Data Raw'!D851</f>
        <v>17023.099999999999</v>
      </c>
      <c r="V809" s="166" t="str">
        <f t="shared" si="456"/>
        <v/>
      </c>
      <c r="W809" s="89">
        <f t="shared" si="439"/>
        <v>-125.31494233633566</v>
      </c>
      <c r="X809" s="89">
        <f t="shared" si="440"/>
        <v>15703.834772759132</v>
      </c>
      <c r="Y809" s="89">
        <f t="shared" si="457"/>
        <v>173.35423207037726</v>
      </c>
      <c r="Z809" s="109">
        <f t="shared" si="450"/>
        <v>358.03999999999724</v>
      </c>
      <c r="AA809" s="89">
        <f t="shared" si="458"/>
        <v>301.79302080631123</v>
      </c>
      <c r="AB809" s="89">
        <f t="shared" si="459"/>
        <v>16524.484254367075</v>
      </c>
      <c r="AC809" s="89">
        <f t="shared" si="462"/>
        <v>17021.595745632927</v>
      </c>
      <c r="AD809" s="89">
        <f t="shared" si="463"/>
        <v>1</v>
      </c>
      <c r="AE809" s="89">
        <f>'Data Raw'!C851</f>
        <v>16773.04</v>
      </c>
      <c r="AF809" s="89"/>
      <c r="AG809" s="89">
        <f t="shared" si="434"/>
        <v>118.79000000000087</v>
      </c>
      <c r="AH809" s="89">
        <f t="shared" si="435"/>
        <v>-6.5249423363347887</v>
      </c>
      <c r="AI809" s="109">
        <f t="shared" si="436"/>
        <v>-1</v>
      </c>
      <c r="AJ809" s="109">
        <f t="shared" si="451"/>
        <v>45.02985047723579</v>
      </c>
      <c r="AK809" s="88"/>
      <c r="AL809" s="191" t="str">
        <f t="shared" si="452"/>
        <v/>
      </c>
      <c r="AM809" s="191">
        <f t="shared" si="453"/>
        <v>-118.79000000000087</v>
      </c>
      <c r="AN809" s="88"/>
      <c r="AO809" s="191"/>
      <c r="AP809" s="191">
        <f t="shared" si="437"/>
        <v>14111.064100000207</v>
      </c>
      <c r="AQ809" s="191">
        <f t="shared" si="460"/>
        <v>137.17047045800274</v>
      </c>
      <c r="AR809" s="191">
        <f t="shared" si="461"/>
        <v>-36.183761612374525</v>
      </c>
      <c r="AS809" s="250">
        <f t="shared" si="464"/>
        <v>0</v>
      </c>
      <c r="AT809" s="250">
        <f t="shared" si="465"/>
        <v>0</v>
      </c>
      <c r="AU809" s="250">
        <f t="shared" si="466"/>
        <v>0</v>
      </c>
      <c r="AV809" s="250">
        <f t="shared" si="467"/>
        <v>1</v>
      </c>
      <c r="AW809" s="250">
        <f t="shared" si="468"/>
        <v>0</v>
      </c>
      <c r="AX809" s="250">
        <f t="shared" si="469"/>
        <v>0</v>
      </c>
      <c r="AY809" s="89"/>
      <c r="AZ809" s="111"/>
      <c r="BA809" s="111"/>
      <c r="BB809" s="111"/>
      <c r="BC809" s="111"/>
      <c r="BD809" s="111"/>
      <c r="BE809" s="111"/>
      <c r="BF809" s="111"/>
      <c r="BG809" s="111"/>
      <c r="BH809" s="89"/>
      <c r="BI809" s="89"/>
      <c r="BJ809" s="89"/>
      <c r="BK809" s="89"/>
      <c r="BL809" s="89"/>
    </row>
    <row r="810" spans="1:64" x14ac:dyDescent="0.25">
      <c r="A810" s="86">
        <f t="shared" si="438"/>
        <v>809</v>
      </c>
      <c r="B810" s="113">
        <v>3.709487079997933E-4</v>
      </c>
      <c r="C810" s="88"/>
      <c r="D810" s="88"/>
      <c r="E810" s="194">
        <f t="shared" si="441"/>
        <v>-8.2829140769496677E-3</v>
      </c>
      <c r="F810" s="89">
        <f t="shared" si="454"/>
        <v>-2.2366617046480977E-3</v>
      </c>
      <c r="G810" s="113">
        <v>0.15101924710577005</v>
      </c>
      <c r="H810" s="88"/>
      <c r="I810" s="84">
        <f t="shared" si="442"/>
        <v>16769.968270714464</v>
      </c>
      <c r="J810" s="84">
        <f t="shared" si="443"/>
        <v>16856.645386749653</v>
      </c>
      <c r="K810" s="84">
        <f t="shared" si="444"/>
        <v>16943.322502784842</v>
      </c>
      <c r="L810" s="84">
        <f t="shared" si="445"/>
        <v>17029.999618820031</v>
      </c>
      <c r="M810" s="108">
        <f>IF(T810&lt;&gt;0,(((G810+1)*('Data Raw'!$N$1007-'Data Raw'!$N$1008)/2+'Data Raw'!$N$1008)*'Data Raw'!$M$1010+'Data Raw'!$M$1009)*AE810+AE810)</f>
        <v>17116.67673485522</v>
      </c>
      <c r="N810" s="84">
        <f t="shared" si="446"/>
        <v>17203.353850890409</v>
      </c>
      <c r="O810" s="84">
        <f t="shared" si="447"/>
        <v>17290.030966925598</v>
      </c>
      <c r="P810" s="84">
        <f t="shared" si="448"/>
        <v>17376.708082960788</v>
      </c>
      <c r="Q810" s="84">
        <f t="shared" si="449"/>
        <v>17463.385198995977</v>
      </c>
      <c r="R810" s="166" t="str">
        <f t="shared" si="455"/>
        <v/>
      </c>
      <c r="S810" s="109">
        <f>'Data Raw'!E852</f>
        <v>17079.349999999999</v>
      </c>
      <c r="T810" s="109">
        <f>'Data Raw'!G852</f>
        <v>17090.23</v>
      </c>
      <c r="U810" s="109">
        <f>'Data Raw'!D852</f>
        <v>17252.22</v>
      </c>
      <c r="V810" s="166" t="str">
        <f t="shared" si="456"/>
        <v/>
      </c>
      <c r="W810" s="89">
        <f t="shared" si="439"/>
        <v>26.446734855220711</v>
      </c>
      <c r="X810" s="89">
        <f t="shared" si="440"/>
        <v>699.42978450234602</v>
      </c>
      <c r="Y810" s="89">
        <f t="shared" si="457"/>
        <v>160.80581388066597</v>
      </c>
      <c r="Z810" s="109">
        <f t="shared" si="450"/>
        <v>172.87000000000262</v>
      </c>
      <c r="AA810" s="89">
        <f t="shared" si="458"/>
        <v>283.37544640541</v>
      </c>
      <c r="AB810" s="89">
        <f t="shared" si="459"/>
        <v>16840.835932314636</v>
      </c>
      <c r="AC810" s="89">
        <f t="shared" si="462"/>
        <v>17353.884067685365</v>
      </c>
      <c r="AD810" s="89">
        <f t="shared" si="463"/>
        <v>1</v>
      </c>
      <c r="AE810" s="89">
        <f>'Data Raw'!C852</f>
        <v>17097.36</v>
      </c>
      <c r="AF810" s="89"/>
      <c r="AG810" s="89">
        <f t="shared" si="434"/>
        <v>-7.1300000000010186</v>
      </c>
      <c r="AH810" s="89">
        <f t="shared" si="435"/>
        <v>19.316734855219693</v>
      </c>
      <c r="AI810" s="109">
        <f t="shared" si="436"/>
        <v>1</v>
      </c>
      <c r="AJ810" s="109">
        <f t="shared" si="451"/>
        <v>43.338558017594316</v>
      </c>
      <c r="AK810" s="88"/>
      <c r="AL810" s="191" t="str">
        <f t="shared" si="452"/>
        <v/>
      </c>
      <c r="AM810" s="191">
        <f t="shared" si="453"/>
        <v>-7.1300000000010186</v>
      </c>
      <c r="AN810" s="88"/>
      <c r="AO810" s="191"/>
      <c r="AP810" s="191">
        <f t="shared" si="437"/>
        <v>50.836900000014523</v>
      </c>
      <c r="AQ810" s="191">
        <f t="shared" si="460"/>
        <v>122.72152929600254</v>
      </c>
      <c r="AR810" s="191">
        <f t="shared" si="461"/>
        <v>-38.084284584663422</v>
      </c>
      <c r="AS810" s="250">
        <f t="shared" si="464"/>
        <v>0</v>
      </c>
      <c r="AT810" s="250">
        <f t="shared" si="465"/>
        <v>0</v>
      </c>
      <c r="AU810" s="250">
        <f t="shared" si="466"/>
        <v>1</v>
      </c>
      <c r="AV810" s="250">
        <f t="shared" si="467"/>
        <v>0</v>
      </c>
      <c r="AW810" s="250">
        <f t="shared" si="468"/>
        <v>0</v>
      </c>
      <c r="AX810" s="250">
        <f t="shared" si="469"/>
        <v>0</v>
      </c>
      <c r="AY810" s="89"/>
      <c r="AZ810" s="111"/>
      <c r="BA810" s="111"/>
      <c r="BB810" s="111"/>
      <c r="BC810" s="111"/>
      <c r="BD810" s="111"/>
      <c r="BE810" s="111"/>
      <c r="BF810" s="111"/>
      <c r="BG810" s="111"/>
      <c r="BH810" s="89"/>
      <c r="BI810" s="89"/>
      <c r="BJ810" s="89"/>
      <c r="BK810" s="89"/>
      <c r="BL810" s="89"/>
    </row>
    <row r="811" spans="1:64" x14ac:dyDescent="0.25">
      <c r="A811" s="86">
        <f t="shared" si="438"/>
        <v>810</v>
      </c>
      <c r="B811" s="113">
        <v>1.4354938129967219E-5</v>
      </c>
      <c r="C811" s="88"/>
      <c r="D811" s="88"/>
      <c r="E811" s="194">
        <f t="shared" si="441"/>
        <v>-3.5659376986982608E-4</v>
      </c>
      <c r="F811" s="89">
        <f t="shared" si="454"/>
        <v>-1.9680805711083447E-3</v>
      </c>
      <c r="G811" s="113">
        <v>0.1470524006599169</v>
      </c>
      <c r="H811" s="88"/>
      <c r="I811" s="84">
        <f t="shared" si="442"/>
        <v>16795.242626708812</v>
      </c>
      <c r="J811" s="84">
        <f t="shared" si="443"/>
        <v>16875.645533649145</v>
      </c>
      <c r="K811" s="84">
        <f t="shared" si="444"/>
        <v>16956.048440589479</v>
      </c>
      <c r="L811" s="84">
        <f t="shared" si="445"/>
        <v>17036.451347529812</v>
      </c>
      <c r="M811" s="108">
        <f>IF(T811&lt;&gt;0,(((G811+1)*('Data Raw'!$N$1007-'Data Raw'!$N$1008)/2+'Data Raw'!$N$1008)*'Data Raw'!$M$1010+'Data Raw'!$M$1009)*AE811+AE811)</f>
        <v>17116.854254470145</v>
      </c>
      <c r="N811" s="84">
        <f t="shared" si="446"/>
        <v>17197.257161410478</v>
      </c>
      <c r="O811" s="84">
        <f t="shared" si="447"/>
        <v>17277.660068350811</v>
      </c>
      <c r="P811" s="84">
        <f t="shared" si="448"/>
        <v>17358.062975291145</v>
      </c>
      <c r="Q811" s="84">
        <f t="shared" si="449"/>
        <v>17438.465882231478</v>
      </c>
      <c r="R811" s="166" t="str">
        <f t="shared" si="455"/>
        <v/>
      </c>
      <c r="S811" s="109">
        <f>'Data Raw'!E853</f>
        <v>17002.93</v>
      </c>
      <c r="T811" s="109">
        <f>'Data Raw'!G853</f>
        <v>17111.650000000001</v>
      </c>
      <c r="U811" s="109">
        <f>'Data Raw'!D853</f>
        <v>17162.759999999998</v>
      </c>
      <c r="V811" s="166">
        <f t="shared" si="456"/>
        <v>1</v>
      </c>
      <c r="W811" s="89">
        <f t="shared" si="439"/>
        <v>5.2042544701434963</v>
      </c>
      <c r="X811" s="89">
        <f t="shared" si="440"/>
        <v>27.084264590008562</v>
      </c>
      <c r="Y811" s="89">
        <f t="shared" si="457"/>
        <v>148.89024861647508</v>
      </c>
      <c r="Z811" s="109">
        <f t="shared" si="450"/>
        <v>159.82999999999811</v>
      </c>
      <c r="AA811" s="89">
        <f t="shared" si="458"/>
        <v>265.72609691892256</v>
      </c>
      <c r="AB811" s="89">
        <f t="shared" si="459"/>
        <v>16862.1108705554</v>
      </c>
      <c r="AC811" s="89">
        <f t="shared" si="462"/>
        <v>17343.849129444599</v>
      </c>
      <c r="AD811" s="89">
        <f t="shared" si="463"/>
        <v>1</v>
      </c>
      <c r="AE811" s="89">
        <f>'Data Raw'!C853</f>
        <v>17102.98</v>
      </c>
      <c r="AF811" s="89"/>
      <c r="AG811" s="89">
        <f t="shared" si="434"/>
        <v>8.6700000000018917</v>
      </c>
      <c r="AH811" s="89">
        <f t="shared" si="435"/>
        <v>13.874254470145388</v>
      </c>
      <c r="AI811" s="109">
        <f t="shared" si="436"/>
        <v>1</v>
      </c>
      <c r="AJ811" s="109">
        <f t="shared" si="451"/>
        <v>40.201453470166491</v>
      </c>
      <c r="AK811" s="88"/>
      <c r="AL811" s="191">
        <f t="shared" si="452"/>
        <v>7.1300000000010186</v>
      </c>
      <c r="AM811" s="191" t="str">
        <f t="shared" si="453"/>
        <v/>
      </c>
      <c r="AN811" s="88"/>
      <c r="AO811" s="191"/>
      <c r="AP811" s="191">
        <f t="shared" si="437"/>
        <v>75.168900000032806</v>
      </c>
      <c r="AQ811" s="191">
        <f t="shared" si="460"/>
        <v>110.04913715200246</v>
      </c>
      <c r="AR811" s="191">
        <f t="shared" si="461"/>
        <v>-38.841111464472618</v>
      </c>
      <c r="AS811" s="250">
        <f t="shared" si="464"/>
        <v>0</v>
      </c>
      <c r="AT811" s="250">
        <f t="shared" si="465"/>
        <v>0</v>
      </c>
      <c r="AU811" s="250">
        <f t="shared" si="466"/>
        <v>1</v>
      </c>
      <c r="AV811" s="250">
        <f t="shared" si="467"/>
        <v>0</v>
      </c>
      <c r="AW811" s="250">
        <f t="shared" si="468"/>
        <v>0</v>
      </c>
      <c r="AX811" s="250">
        <f t="shared" si="469"/>
        <v>0</v>
      </c>
      <c r="AY811" s="89"/>
      <c r="AZ811" s="111"/>
      <c r="BA811" s="111"/>
      <c r="BB811" s="111"/>
      <c r="BC811" s="111"/>
      <c r="BD811" s="111"/>
      <c r="BE811" s="111"/>
      <c r="BF811" s="111"/>
      <c r="BG811" s="111"/>
      <c r="BH811" s="89"/>
      <c r="BI811" s="89"/>
      <c r="BJ811" s="89"/>
      <c r="BK811" s="89"/>
      <c r="BL811" s="89"/>
    </row>
    <row r="812" spans="1:64" x14ac:dyDescent="0.25">
      <c r="A812" s="86">
        <f t="shared" si="438"/>
        <v>811</v>
      </c>
      <c r="B812" s="113">
        <v>3.3492149046184592E-7</v>
      </c>
      <c r="C812" s="88"/>
      <c r="D812" s="88"/>
      <c r="E812" s="194">
        <f t="shared" si="441"/>
        <v>-1.4020016639505372E-5</v>
      </c>
      <c r="F812" s="89">
        <f t="shared" si="454"/>
        <v>-1.6889290633270819E-3</v>
      </c>
      <c r="G812" s="113">
        <v>0.14642239156677817</v>
      </c>
      <c r="H812" s="88"/>
      <c r="I812" s="84">
        <f t="shared" si="442"/>
        <v>16875.481911887044</v>
      </c>
      <c r="J812" s="84">
        <f t="shared" si="443"/>
        <v>16949.927036195277</v>
      </c>
      <c r="K812" s="84">
        <f t="shared" si="444"/>
        <v>17024.372160503517</v>
      </c>
      <c r="L812" s="84">
        <f t="shared" si="445"/>
        <v>17098.817284811754</v>
      </c>
      <c r="M812" s="108">
        <f>IF(T812&lt;&gt;0,(((G812+1)*('Data Raw'!$N$1007-'Data Raw'!$N$1008)/2+'Data Raw'!$N$1008)*'Data Raw'!$M$1010+'Data Raw'!$M$1009)*AE812+AE812)</f>
        <v>17173.26240911999</v>
      </c>
      <c r="N812" s="84">
        <f t="shared" si="446"/>
        <v>17247.707533428227</v>
      </c>
      <c r="O812" s="84">
        <f t="shared" si="447"/>
        <v>17322.152657736464</v>
      </c>
      <c r="P812" s="84">
        <f t="shared" si="448"/>
        <v>17396.597782044704</v>
      </c>
      <c r="Q812" s="84">
        <f t="shared" si="449"/>
        <v>17471.042906352937</v>
      </c>
      <c r="R812" s="166" t="str">
        <f t="shared" si="455"/>
        <v/>
      </c>
      <c r="S812" s="109">
        <f>'Data Raw'!E854</f>
        <v>17074.689999999999</v>
      </c>
      <c r="T812" s="109">
        <f>'Data Raw'!G854</f>
        <v>17174.060000000001</v>
      </c>
      <c r="U812" s="109">
        <f>'Data Raw'!D854</f>
        <v>17252.88</v>
      </c>
      <c r="V812" s="166">
        <f t="shared" si="456"/>
        <v>1</v>
      </c>
      <c r="W812" s="89">
        <f t="shared" si="439"/>
        <v>-0.79759088001083001</v>
      </c>
      <c r="X812" s="89">
        <f t="shared" si="440"/>
        <v>0.63615121187645018</v>
      </c>
      <c r="Y812" s="89">
        <f t="shared" si="457"/>
        <v>137.84591446853489</v>
      </c>
      <c r="Z812" s="109">
        <f t="shared" si="450"/>
        <v>178.19000000000233</v>
      </c>
      <c r="AA812" s="89">
        <f t="shared" si="458"/>
        <v>253.22094021621967</v>
      </c>
      <c r="AB812" s="89">
        <f t="shared" si="459"/>
        <v>16934.342817618915</v>
      </c>
      <c r="AC812" s="89">
        <f t="shared" si="462"/>
        <v>17386.077182381083</v>
      </c>
      <c r="AD812" s="89">
        <f t="shared" si="463"/>
        <v>1</v>
      </c>
      <c r="AE812" s="89">
        <f>'Data Raw'!C854</f>
        <v>17160.21</v>
      </c>
      <c r="AF812" s="89"/>
      <c r="AG812" s="89">
        <f t="shared" si="434"/>
        <v>13.850000000002183</v>
      </c>
      <c r="AH812" s="89">
        <f t="shared" si="435"/>
        <v>13.052409119991353</v>
      </c>
      <c r="AI812" s="109">
        <f t="shared" si="436"/>
        <v>1</v>
      </c>
      <c r="AJ812" s="109">
        <f t="shared" si="451"/>
        <v>37.222562154118769</v>
      </c>
      <c r="AK812" s="88"/>
      <c r="AL812" s="191">
        <f t="shared" si="452"/>
        <v>8.6700000000018917</v>
      </c>
      <c r="AM812" s="191" t="str">
        <f t="shared" si="453"/>
        <v/>
      </c>
      <c r="AN812" s="88"/>
      <c r="AO812" s="191"/>
      <c r="AP812" s="191">
        <f t="shared" si="437"/>
        <v>191.82250000006047</v>
      </c>
      <c r="AQ812" s="191">
        <f t="shared" si="460"/>
        <v>99.360344135113536</v>
      </c>
      <c r="AR812" s="191">
        <f t="shared" si="461"/>
        <v>-38.48557033342135</v>
      </c>
      <c r="AS812" s="250">
        <f t="shared" si="464"/>
        <v>0</v>
      </c>
      <c r="AT812" s="250">
        <f t="shared" si="465"/>
        <v>0</v>
      </c>
      <c r="AU812" s="250">
        <f t="shared" si="466"/>
        <v>0</v>
      </c>
      <c r="AV812" s="250">
        <f t="shared" si="467"/>
        <v>1</v>
      </c>
      <c r="AW812" s="250">
        <f t="shared" si="468"/>
        <v>0</v>
      </c>
      <c r="AX812" s="250">
        <f t="shared" si="469"/>
        <v>0</v>
      </c>
      <c r="AY812" s="89"/>
      <c r="AZ812" s="111"/>
      <c r="BA812" s="111"/>
      <c r="BB812" s="111"/>
      <c r="BC812" s="111"/>
      <c r="BD812" s="111"/>
      <c r="BE812" s="111"/>
      <c r="BF812" s="111"/>
      <c r="BG812" s="111"/>
      <c r="BH812" s="89"/>
      <c r="BI812" s="89"/>
      <c r="BJ812" s="89"/>
      <c r="BK812" s="89"/>
      <c r="BL812" s="89"/>
    </row>
    <row r="813" spans="1:64" x14ac:dyDescent="0.25">
      <c r="A813" s="86">
        <f t="shared" si="438"/>
        <v>812</v>
      </c>
      <c r="B813" s="113">
        <v>9.3286745400334367E-3</v>
      </c>
      <c r="C813" s="88"/>
      <c r="D813" s="88"/>
      <c r="E813" s="194">
        <f t="shared" si="441"/>
        <v>9.3283396185429752E-3</v>
      </c>
      <c r="F813" s="89">
        <f t="shared" si="454"/>
        <v>-1.1503353734564526E-4</v>
      </c>
      <c r="G813" s="113">
        <v>0.1466059471572897</v>
      </c>
      <c r="H813" s="88"/>
      <c r="I813" s="84">
        <f t="shared" si="442"/>
        <v>16971.350520299042</v>
      </c>
      <c r="J813" s="84">
        <f t="shared" si="443"/>
        <v>17040.273477533312</v>
      </c>
      <c r="K813" s="84">
        <f t="shared" si="444"/>
        <v>17109.196434767578</v>
      </c>
      <c r="L813" s="84">
        <f t="shared" si="445"/>
        <v>17178.119392001849</v>
      </c>
      <c r="M813" s="108">
        <f>IF(T813&lt;&gt;0,(((G813+1)*('Data Raw'!$N$1007-'Data Raw'!$N$1008)/2+'Data Raw'!$N$1008)*'Data Raw'!$M$1010+'Data Raw'!$M$1009)*AE813+AE813)</f>
        <v>17247.042349236115</v>
      </c>
      <c r="N813" s="84">
        <f t="shared" si="446"/>
        <v>17315.965306470382</v>
      </c>
      <c r="O813" s="84">
        <f t="shared" si="447"/>
        <v>17384.888263704652</v>
      </c>
      <c r="P813" s="84">
        <f t="shared" si="448"/>
        <v>17453.811220938918</v>
      </c>
      <c r="Q813" s="84">
        <f t="shared" si="449"/>
        <v>17522.734178173188</v>
      </c>
      <c r="R813" s="166" t="str">
        <f t="shared" si="455"/>
        <v/>
      </c>
      <c r="S813" s="109">
        <f>'Data Raw'!E855</f>
        <v>17055.7</v>
      </c>
      <c r="T813" s="109">
        <f>'Data Raw'!G855</f>
        <v>17113.36</v>
      </c>
      <c r="U813" s="109">
        <f>'Data Raw'!D855</f>
        <v>17254.23</v>
      </c>
      <c r="V813" s="166" t="str">
        <f t="shared" si="456"/>
        <v/>
      </c>
      <c r="W813" s="89">
        <f t="shared" si="439"/>
        <v>133.68234923611453</v>
      </c>
      <c r="X813" s="89">
        <f t="shared" si="440"/>
        <v>17870.970497286493</v>
      </c>
      <c r="Y813" s="89">
        <f t="shared" si="457"/>
        <v>137.25885207534304</v>
      </c>
      <c r="Z813" s="109">
        <f t="shared" si="450"/>
        <v>198.52999999999884</v>
      </c>
      <c r="AA813" s="89">
        <f t="shared" si="458"/>
        <v>245.40794875675957</v>
      </c>
      <c r="AB813" s="89">
        <f t="shared" si="459"/>
        <v>17018.442200816215</v>
      </c>
      <c r="AC813" s="89">
        <f t="shared" si="462"/>
        <v>17448.917799183786</v>
      </c>
      <c r="AD813" s="89">
        <f t="shared" si="463"/>
        <v>1</v>
      </c>
      <c r="AE813" s="89">
        <f>'Data Raw'!C855</f>
        <v>17233.68</v>
      </c>
      <c r="AF813" s="89"/>
      <c r="AG813" s="89">
        <f t="shared" si="434"/>
        <v>-120.31999999999971</v>
      </c>
      <c r="AH813" s="89">
        <f t="shared" si="435"/>
        <v>13.362349236114824</v>
      </c>
      <c r="AI813" s="109">
        <f t="shared" si="436"/>
        <v>1</v>
      </c>
      <c r="AJ813" s="109">
        <f t="shared" si="451"/>
        <v>34.461478617133722</v>
      </c>
      <c r="AK813" s="88"/>
      <c r="AL813" s="191" t="str">
        <f t="shared" si="452"/>
        <v/>
      </c>
      <c r="AM813" s="191">
        <f t="shared" si="453"/>
        <v>-120.31999999999971</v>
      </c>
      <c r="AN813" s="88"/>
      <c r="AO813" s="191"/>
      <c r="AP813" s="191">
        <f t="shared" si="437"/>
        <v>14476.90239999993</v>
      </c>
      <c r="AQ813" s="191">
        <f t="shared" si="460"/>
        <v>101.68919478676756</v>
      </c>
      <c r="AR813" s="191">
        <f t="shared" si="461"/>
        <v>-35.569657288575485</v>
      </c>
      <c r="AS813" s="250">
        <f t="shared" si="464"/>
        <v>0</v>
      </c>
      <c r="AT813" s="250">
        <f t="shared" si="465"/>
        <v>0</v>
      </c>
      <c r="AU813" s="250">
        <f t="shared" si="466"/>
        <v>1</v>
      </c>
      <c r="AV813" s="250">
        <f t="shared" si="467"/>
        <v>0</v>
      </c>
      <c r="AW813" s="250">
        <f t="shared" si="468"/>
        <v>0</v>
      </c>
      <c r="AX813" s="250">
        <f t="shared" si="469"/>
        <v>0</v>
      </c>
      <c r="AY813" s="89"/>
      <c r="AZ813" s="111"/>
      <c r="BA813" s="111"/>
      <c r="BB813" s="111"/>
      <c r="BC813" s="111"/>
      <c r="BD813" s="111"/>
      <c r="BE813" s="111"/>
      <c r="BF813" s="111"/>
      <c r="BG813" s="111"/>
      <c r="BH813" s="89"/>
      <c r="BI813" s="89"/>
      <c r="BJ813" s="89"/>
      <c r="BK813" s="89"/>
      <c r="BL813" s="89"/>
    </row>
    <row r="814" spans="1:64" x14ac:dyDescent="0.25">
      <c r="A814" s="86">
        <f t="shared" si="438"/>
        <v>813</v>
      </c>
      <c r="B814" s="113">
        <v>6.999382433477387E-3</v>
      </c>
      <c r="C814" s="88"/>
      <c r="D814" s="88"/>
      <c r="E814" s="194">
        <f t="shared" si="441"/>
        <v>-2.3292921065560497E-3</v>
      </c>
      <c r="F814" s="89">
        <f t="shared" si="454"/>
        <v>-4.3135619008998871E-4</v>
      </c>
      <c r="G814" s="113">
        <v>0.12717766692741514</v>
      </c>
      <c r="H814" s="88"/>
      <c r="I814" s="84">
        <f t="shared" si="442"/>
        <v>16720.34116095621</v>
      </c>
      <c r="J814" s="84">
        <f t="shared" si="443"/>
        <v>16788.970586993877</v>
      </c>
      <c r="K814" s="84">
        <f t="shared" si="444"/>
        <v>16857.600013031551</v>
      </c>
      <c r="L814" s="84">
        <f t="shared" si="445"/>
        <v>16926.229439069222</v>
      </c>
      <c r="M814" s="108">
        <f>IF(T814&lt;&gt;0,(((G814+1)*('Data Raw'!$N$1007-'Data Raw'!$N$1008)/2+'Data Raw'!$N$1008)*'Data Raw'!$M$1010+'Data Raw'!$M$1009)*AE814+AE814)</f>
        <v>16994.858865106893</v>
      </c>
      <c r="N814" s="84">
        <f t="shared" si="446"/>
        <v>17063.488291144564</v>
      </c>
      <c r="O814" s="84">
        <f t="shared" si="447"/>
        <v>17132.117717182235</v>
      </c>
      <c r="P814" s="84">
        <f t="shared" si="448"/>
        <v>17200.747143219909</v>
      </c>
      <c r="Q814" s="84">
        <f t="shared" si="449"/>
        <v>17269.376569257576</v>
      </c>
      <c r="R814" s="166" t="str">
        <f t="shared" si="455"/>
        <v/>
      </c>
      <c r="S814" s="109">
        <f>'Data Raw'!E856</f>
        <v>16926.47</v>
      </c>
      <c r="T814" s="109">
        <f>'Data Raw'!G856</f>
        <v>17109.14</v>
      </c>
      <c r="U814" s="109">
        <f>'Data Raw'!D856</f>
        <v>17283.650000000001</v>
      </c>
      <c r="V814" s="166" t="str">
        <f t="shared" si="456"/>
        <v/>
      </c>
      <c r="W814" s="89">
        <f t="shared" si="439"/>
        <v>-114.28113489310635</v>
      </c>
      <c r="X814" s="89">
        <f t="shared" si="440"/>
        <v>13060.17779245637</v>
      </c>
      <c r="Y814" s="89">
        <f t="shared" si="457"/>
        <v>134.21737838867523</v>
      </c>
      <c r="Z814" s="109">
        <f t="shared" si="450"/>
        <v>357.18000000000029</v>
      </c>
      <c r="AA814" s="89">
        <f t="shared" si="458"/>
        <v>261.37538464865111</v>
      </c>
      <c r="AB814" s="89">
        <f t="shared" si="459"/>
        <v>16799.613243556752</v>
      </c>
      <c r="AC814" s="89">
        <f t="shared" si="462"/>
        <v>17216.806756443246</v>
      </c>
      <c r="AD814" s="89">
        <f t="shared" si="463"/>
        <v>1</v>
      </c>
      <c r="AE814" s="89">
        <f>'Data Raw'!C856</f>
        <v>17008.21</v>
      </c>
      <c r="AF814" s="89"/>
      <c r="AG814" s="89">
        <f t="shared" si="434"/>
        <v>100.93000000000029</v>
      </c>
      <c r="AH814" s="89">
        <f t="shared" si="435"/>
        <v>-13.351134893106064</v>
      </c>
      <c r="AI814" s="109">
        <f t="shared" si="436"/>
        <v>-1</v>
      </c>
      <c r="AJ814" s="109">
        <f t="shared" si="451"/>
        <v>34.314713018835761</v>
      </c>
      <c r="AK814" s="88"/>
      <c r="AL814" s="191" t="str">
        <f t="shared" si="452"/>
        <v/>
      </c>
      <c r="AM814" s="191">
        <f t="shared" si="453"/>
        <v>-100.93000000000029</v>
      </c>
      <c r="AN814" s="88"/>
      <c r="AO814" s="191"/>
      <c r="AP814" s="191">
        <f t="shared" si="437"/>
        <v>10186.864900000059</v>
      </c>
      <c r="AQ814" s="191">
        <f t="shared" si="460"/>
        <v>101.60483981046009</v>
      </c>
      <c r="AR814" s="191">
        <f t="shared" si="461"/>
        <v>-32.612538578215137</v>
      </c>
      <c r="AS814" s="250">
        <f t="shared" si="464"/>
        <v>0</v>
      </c>
      <c r="AT814" s="250">
        <f t="shared" si="465"/>
        <v>0</v>
      </c>
      <c r="AU814" s="250">
        <f t="shared" si="466"/>
        <v>0</v>
      </c>
      <c r="AV814" s="250">
        <f t="shared" si="467"/>
        <v>1</v>
      </c>
      <c r="AW814" s="250">
        <f t="shared" si="468"/>
        <v>0</v>
      </c>
      <c r="AX814" s="250">
        <f t="shared" si="469"/>
        <v>0</v>
      </c>
      <c r="AY814" s="89"/>
      <c r="AZ814" s="111"/>
      <c r="BA814" s="111"/>
      <c r="BB814" s="111"/>
      <c r="BC814" s="111"/>
      <c r="BD814" s="111"/>
      <c r="BE814" s="111"/>
      <c r="BF814" s="111"/>
      <c r="BG814" s="111"/>
      <c r="BH814" s="89"/>
      <c r="BI814" s="89"/>
      <c r="BJ814" s="89"/>
      <c r="BK814" s="89"/>
      <c r="BL814" s="89"/>
    </row>
    <row r="815" spans="1:64" x14ac:dyDescent="0.25">
      <c r="A815" s="86">
        <f t="shared" si="438"/>
        <v>814</v>
      </c>
      <c r="B815" s="113">
        <v>9.4324280125333282E-3</v>
      </c>
      <c r="C815" s="88"/>
      <c r="D815" s="88"/>
      <c r="E815" s="194">
        <f t="shared" si="441"/>
        <v>2.4330455790559412E-3</v>
      </c>
      <c r="F815" s="89">
        <f t="shared" si="454"/>
        <v>-2.2155937354855838E-5</v>
      </c>
      <c r="G815" s="113">
        <v>0.14364183599666822</v>
      </c>
      <c r="H815" s="88"/>
      <c r="I815" s="84">
        <f t="shared" si="442"/>
        <v>17026.893131368855</v>
      </c>
      <c r="J815" s="84">
        <f t="shared" si="443"/>
        <v>17094.001820563193</v>
      </c>
      <c r="K815" s="84">
        <f t="shared" si="444"/>
        <v>17161.110509757531</v>
      </c>
      <c r="L815" s="84">
        <f t="shared" si="445"/>
        <v>17228.219198951869</v>
      </c>
      <c r="M815" s="108">
        <f>IF(T815&lt;&gt;0,(((G815+1)*('Data Raw'!$N$1007-'Data Raw'!$N$1008)/2+'Data Raw'!$N$1008)*'Data Raw'!$M$1010+'Data Raw'!$M$1009)*AE815+AE815)</f>
        <v>17295.327888146207</v>
      </c>
      <c r="N815" s="84">
        <f t="shared" si="446"/>
        <v>17362.436577340544</v>
      </c>
      <c r="O815" s="84">
        <f t="shared" si="447"/>
        <v>17429.545266534882</v>
      </c>
      <c r="P815" s="84">
        <f t="shared" si="448"/>
        <v>17496.65395572922</v>
      </c>
      <c r="Q815" s="84">
        <f t="shared" si="449"/>
        <v>17563.762644923558</v>
      </c>
      <c r="R815" s="166" t="str">
        <f t="shared" si="455"/>
        <v/>
      </c>
      <c r="S815" s="109">
        <f>'Data Raw'!E857</f>
        <v>17255.86</v>
      </c>
      <c r="T815" s="109">
        <f>'Data Raw'!G857</f>
        <v>17430.16</v>
      </c>
      <c r="U815" s="109">
        <f>'Data Raw'!D857</f>
        <v>17473.89</v>
      </c>
      <c r="V815" s="166">
        <f t="shared" si="456"/>
        <v>1</v>
      </c>
      <c r="W815" s="89">
        <f t="shared" si="439"/>
        <v>-134.83211185379332</v>
      </c>
      <c r="X815" s="89">
        <f t="shared" si="440"/>
        <v>18179.698386953834</v>
      </c>
      <c r="Y815" s="89">
        <f t="shared" si="457"/>
        <v>134.30536972358755</v>
      </c>
      <c r="Z815" s="109">
        <f t="shared" si="450"/>
        <v>218.02999999999884</v>
      </c>
      <c r="AA815" s="89">
        <f t="shared" si="458"/>
        <v>255.18318684170077</v>
      </c>
      <c r="AB815" s="89">
        <f t="shared" si="459"/>
        <v>17063.870923048646</v>
      </c>
      <c r="AC815" s="89">
        <f t="shared" si="462"/>
        <v>17508.209076951356</v>
      </c>
      <c r="AD815" s="89">
        <f t="shared" si="463"/>
        <v>1</v>
      </c>
      <c r="AE815" s="89">
        <f>'Data Raw'!C857</f>
        <v>17286.04</v>
      </c>
      <c r="AF815" s="89"/>
      <c r="AG815" s="89">
        <f t="shared" si="434"/>
        <v>144.11999999999898</v>
      </c>
      <c r="AH815" s="89">
        <f t="shared" si="435"/>
        <v>9.2878881462056597</v>
      </c>
      <c r="AI815" s="109">
        <f t="shared" si="436"/>
        <v>1</v>
      </c>
      <c r="AJ815" s="109">
        <f t="shared" si="451"/>
        <v>33.554344597168807</v>
      </c>
      <c r="AK815" s="88"/>
      <c r="AL815" s="191">
        <f t="shared" si="452"/>
        <v>100.93000000000029</v>
      </c>
      <c r="AM815" s="191" t="str">
        <f t="shared" si="453"/>
        <v/>
      </c>
      <c r="AN815" s="88"/>
      <c r="AO815" s="191"/>
      <c r="AP815" s="191">
        <f t="shared" si="437"/>
        <v>20770.574399999707</v>
      </c>
      <c r="AQ815" s="191">
        <f t="shared" si="460"/>
        <v>106.32874649818663</v>
      </c>
      <c r="AR815" s="191">
        <f t="shared" si="461"/>
        <v>-27.976623225400914</v>
      </c>
      <c r="AS815" s="250">
        <f t="shared" si="464"/>
        <v>0</v>
      </c>
      <c r="AT815" s="250">
        <f t="shared" si="465"/>
        <v>0</v>
      </c>
      <c r="AU815" s="250">
        <f t="shared" si="466"/>
        <v>0</v>
      </c>
      <c r="AV815" s="250">
        <f t="shared" si="467"/>
        <v>0</v>
      </c>
      <c r="AW815" s="250">
        <f t="shared" si="468"/>
        <v>1</v>
      </c>
      <c r="AX815" s="250">
        <f t="shared" si="469"/>
        <v>0</v>
      </c>
      <c r="AY815" s="89"/>
      <c r="AZ815" s="111"/>
      <c r="BA815" s="111"/>
      <c r="BB815" s="111"/>
      <c r="BC815" s="111"/>
      <c r="BD815" s="111"/>
      <c r="BE815" s="111"/>
      <c r="BF815" s="111"/>
      <c r="BG815" s="111"/>
      <c r="BH815" s="89"/>
      <c r="BI815" s="89"/>
      <c r="BJ815" s="89"/>
      <c r="BK815" s="89"/>
      <c r="BL815" s="89"/>
    </row>
    <row r="816" spans="1:64" x14ac:dyDescent="0.25">
      <c r="A816" s="86">
        <f t="shared" si="438"/>
        <v>815</v>
      </c>
      <c r="B816" s="113">
        <v>7.0848665771971163E-4</v>
      </c>
      <c r="C816" s="88"/>
      <c r="D816" s="88"/>
      <c r="E816" s="194">
        <f t="shared" si="441"/>
        <v>-8.7239413548136167E-3</v>
      </c>
      <c r="F816" s="89">
        <f t="shared" si="454"/>
        <v>-1.2652681398489644E-3</v>
      </c>
      <c r="G816" s="113">
        <v>0.16350532459343864</v>
      </c>
      <c r="H816" s="88"/>
      <c r="I816" s="84">
        <f t="shared" si="442"/>
        <v>17338.518368491219</v>
      </c>
      <c r="J816" s="84">
        <f t="shared" si="443"/>
        <v>17405.671053353013</v>
      </c>
      <c r="K816" s="84">
        <f t="shared" si="444"/>
        <v>17472.823738214807</v>
      </c>
      <c r="L816" s="84">
        <f t="shared" si="445"/>
        <v>17539.976423076601</v>
      </c>
      <c r="M816" s="108">
        <f>IF(T816&lt;&gt;0,(((G816+1)*('Data Raw'!$N$1007-'Data Raw'!$N$1008)/2+'Data Raw'!$N$1008)*'Data Raw'!$M$1010+'Data Raw'!$M$1009)*AE816+AE816)</f>
        <v>17607.129107938395</v>
      </c>
      <c r="N816" s="84">
        <f t="shared" si="446"/>
        <v>17674.28179280019</v>
      </c>
      <c r="O816" s="84">
        <f t="shared" si="447"/>
        <v>17741.434477661984</v>
      </c>
      <c r="P816" s="84">
        <f t="shared" si="448"/>
        <v>17808.587162523778</v>
      </c>
      <c r="Q816" s="84">
        <f t="shared" si="449"/>
        <v>17875.739847385572</v>
      </c>
      <c r="R816" s="166" t="str">
        <f t="shared" si="455"/>
        <v/>
      </c>
      <c r="S816" s="109">
        <f>'Data Raw'!E858</f>
        <v>17547.650000000001</v>
      </c>
      <c r="T816" s="109">
        <f>'Data Raw'!G858</f>
        <v>17569.57</v>
      </c>
      <c r="U816" s="109">
        <f>'Data Raw'!D858</f>
        <v>17685.86</v>
      </c>
      <c r="V816" s="166" t="str">
        <f t="shared" si="456"/>
        <v/>
      </c>
      <c r="W816" s="89">
        <f t="shared" si="439"/>
        <v>37.559107938395755</v>
      </c>
      <c r="X816" s="89">
        <f t="shared" si="440"/>
        <v>1410.6865891280629</v>
      </c>
      <c r="Y816" s="89">
        <f t="shared" si="457"/>
        <v>125.15035563482678</v>
      </c>
      <c r="Z816" s="109">
        <f t="shared" si="450"/>
        <v>138.20999999999913</v>
      </c>
      <c r="AA816" s="89">
        <f t="shared" si="458"/>
        <v>238.47273157860053</v>
      </c>
      <c r="AB816" s="89">
        <f t="shared" si="459"/>
        <v>17352.754291184556</v>
      </c>
      <c r="AC816" s="89">
        <f t="shared" si="462"/>
        <v>17786.565708815444</v>
      </c>
      <c r="AD816" s="89">
        <f t="shared" si="463"/>
        <v>1</v>
      </c>
      <c r="AE816" s="89">
        <f>'Data Raw'!C858</f>
        <v>17569.66</v>
      </c>
      <c r="AF816" s="89"/>
      <c r="AG816" s="89">
        <f t="shared" si="434"/>
        <v>-9.0000000000145519E-2</v>
      </c>
      <c r="AH816" s="89">
        <f t="shared" si="435"/>
        <v>37.469107938395609</v>
      </c>
      <c r="AI816" s="109">
        <f t="shared" si="436"/>
        <v>1</v>
      </c>
      <c r="AJ816" s="109">
        <f t="shared" si="451"/>
        <v>33.576342430896887</v>
      </c>
      <c r="AK816" s="88"/>
      <c r="AL816" s="191" t="str">
        <f t="shared" si="452"/>
        <v/>
      </c>
      <c r="AM816" s="191">
        <f t="shared" si="453"/>
        <v>-9.0000000000145519E-2</v>
      </c>
      <c r="AN816" s="88"/>
      <c r="AO816" s="191"/>
      <c r="AP816" s="191">
        <f t="shared" si="437"/>
        <v>8.1000000000261939E-3</v>
      </c>
      <c r="AQ816" s="191">
        <f t="shared" si="460"/>
        <v>94.524441331721476</v>
      </c>
      <c r="AR816" s="191">
        <f t="shared" si="461"/>
        <v>-30.625914303105304</v>
      </c>
      <c r="AS816" s="250">
        <f t="shared" si="464"/>
        <v>0</v>
      </c>
      <c r="AT816" s="250">
        <f t="shared" si="465"/>
        <v>0</v>
      </c>
      <c r="AU816" s="250">
        <f t="shared" si="466"/>
        <v>1</v>
      </c>
      <c r="AV816" s="250">
        <f t="shared" si="467"/>
        <v>0</v>
      </c>
      <c r="AW816" s="250">
        <f t="shared" si="468"/>
        <v>0</v>
      </c>
      <c r="AX816" s="250">
        <f t="shared" si="469"/>
        <v>0</v>
      </c>
      <c r="AY816" s="89"/>
      <c r="AZ816" s="111"/>
      <c r="BA816" s="111"/>
      <c r="BB816" s="111"/>
      <c r="BC816" s="111"/>
      <c r="BD816" s="111"/>
      <c r="BE816" s="111"/>
      <c r="BF816" s="111"/>
      <c r="BG816" s="111"/>
      <c r="BH816" s="89"/>
      <c r="BI816" s="89"/>
      <c r="BJ816" s="89"/>
      <c r="BK816" s="89"/>
      <c r="BL816" s="89"/>
    </row>
    <row r="817" spans="1:64" x14ac:dyDescent="0.25">
      <c r="A817" s="86">
        <f t="shared" si="438"/>
        <v>816</v>
      </c>
      <c r="B817" s="113">
        <v>1.6213327913166091E-2</v>
      </c>
      <c r="C817" s="88"/>
      <c r="D817" s="88"/>
      <c r="E817" s="194">
        <f t="shared" si="441"/>
        <v>1.5504841255446379E-2</v>
      </c>
      <c r="F817" s="89">
        <f t="shared" si="454"/>
        <v>1.130461773764656E-3</v>
      </c>
      <c r="G817" s="113">
        <v>0.1581050310035885</v>
      </c>
      <c r="H817" s="88"/>
      <c r="I817" s="84">
        <f t="shared" si="442"/>
        <v>17441.394537834844</v>
      </c>
      <c r="J817" s="84">
        <f t="shared" si="443"/>
        <v>17503.969715652252</v>
      </c>
      <c r="K817" s="84">
        <f t="shared" si="444"/>
        <v>17566.544893469669</v>
      </c>
      <c r="L817" s="84">
        <f t="shared" si="445"/>
        <v>17629.120071287081</v>
      </c>
      <c r="M817" s="108">
        <f>IF(T817&lt;&gt;0,(((G817+1)*('Data Raw'!$N$1007-'Data Raw'!$N$1008)/2+'Data Raw'!$N$1008)*'Data Raw'!$M$1010+'Data Raw'!$M$1009)*AE817+AE817)</f>
        <v>17691.695249104494</v>
      </c>
      <c r="N817" s="84">
        <f t="shared" si="446"/>
        <v>17754.270426921907</v>
      </c>
      <c r="O817" s="84">
        <f t="shared" si="447"/>
        <v>17816.845604739319</v>
      </c>
      <c r="P817" s="84">
        <f t="shared" si="448"/>
        <v>17879.420782556736</v>
      </c>
      <c r="Q817" s="84">
        <f t="shared" si="449"/>
        <v>17941.995960374144</v>
      </c>
      <c r="R817" s="166" t="str">
        <f t="shared" si="455"/>
        <v/>
      </c>
      <c r="S817" s="109">
        <f>'Data Raw'!E859</f>
        <v>17449.990000000002</v>
      </c>
      <c r="T817" s="109">
        <f>'Data Raw'!G859</f>
        <v>17511.080000000002</v>
      </c>
      <c r="U817" s="109">
        <f>'Data Raw'!D859</f>
        <v>17661.689999999999</v>
      </c>
      <c r="V817" s="166" t="str">
        <f t="shared" si="456"/>
        <v/>
      </c>
      <c r="W817" s="89">
        <f t="shared" si="439"/>
        <v>180.61524910449225</v>
      </c>
      <c r="X817" s="89">
        <f t="shared" si="440"/>
        <v>32621.868209077787</v>
      </c>
      <c r="Y817" s="89">
        <f t="shared" si="457"/>
        <v>134.48182952259998</v>
      </c>
      <c r="Z817" s="109">
        <f t="shared" si="450"/>
        <v>211.69999999999709</v>
      </c>
      <c r="AA817" s="89">
        <f t="shared" si="458"/>
        <v>234.64805563880006</v>
      </c>
      <c r="AB817" s="89">
        <f t="shared" si="459"/>
        <v>17458.98817815819</v>
      </c>
      <c r="AC817" s="89">
        <f t="shared" si="462"/>
        <v>17864.391821841808</v>
      </c>
      <c r="AD817" s="89">
        <f t="shared" si="463"/>
        <v>1</v>
      </c>
      <c r="AE817" s="89">
        <f>'Data Raw'!C859</f>
        <v>17661.689999999999</v>
      </c>
      <c r="AF817" s="89"/>
      <c r="AG817" s="89">
        <f t="shared" si="434"/>
        <v>-150.60999999999694</v>
      </c>
      <c r="AH817" s="89">
        <f t="shared" si="435"/>
        <v>30.005249104495306</v>
      </c>
      <c r="AI817" s="109">
        <f t="shared" si="436"/>
        <v>1</v>
      </c>
      <c r="AJ817" s="109">
        <f t="shared" si="451"/>
        <v>31.287588908706695</v>
      </c>
      <c r="AK817" s="88"/>
      <c r="AL817" s="191" t="str">
        <f t="shared" si="452"/>
        <v/>
      </c>
      <c r="AM817" s="191">
        <f t="shared" si="453"/>
        <v>-150.60999999999694</v>
      </c>
      <c r="AN817" s="88"/>
      <c r="AO817" s="191"/>
      <c r="AP817" s="191">
        <f t="shared" si="437"/>
        <v>22683.37209999908</v>
      </c>
      <c r="AQ817" s="191">
        <f t="shared" si="460"/>
        <v>100.75617007264097</v>
      </c>
      <c r="AR817" s="191">
        <f t="shared" si="461"/>
        <v>-33.725659449959011</v>
      </c>
      <c r="AS817" s="250">
        <f t="shared" si="464"/>
        <v>0</v>
      </c>
      <c r="AT817" s="250">
        <f t="shared" si="465"/>
        <v>1</v>
      </c>
      <c r="AU817" s="250">
        <f t="shared" si="466"/>
        <v>0</v>
      </c>
      <c r="AV817" s="250">
        <f t="shared" si="467"/>
        <v>0</v>
      </c>
      <c r="AW817" s="250">
        <f t="shared" si="468"/>
        <v>0</v>
      </c>
      <c r="AX817" s="250">
        <f t="shared" si="469"/>
        <v>0</v>
      </c>
      <c r="AY817" s="89"/>
      <c r="AZ817" s="111"/>
      <c r="BA817" s="111"/>
      <c r="BB817" s="111"/>
      <c r="BC817" s="111"/>
      <c r="BD817" s="111"/>
      <c r="BE817" s="111"/>
      <c r="BF817" s="111"/>
      <c r="BG817" s="111"/>
      <c r="BH817" s="89"/>
      <c r="BI817" s="89"/>
      <c r="BJ817" s="89"/>
      <c r="BK817" s="89"/>
      <c r="BL817" s="89"/>
    </row>
    <row r="818" spans="1:64" x14ac:dyDescent="0.25">
      <c r="A818" s="86">
        <f t="shared" si="438"/>
        <v>817</v>
      </c>
      <c r="B818" s="113">
        <v>3.5920733989074764E-3</v>
      </c>
      <c r="C818" s="88"/>
      <c r="D818" s="88"/>
      <c r="E818" s="194">
        <f t="shared" si="441"/>
        <v>-1.2621254514258615E-2</v>
      </c>
      <c r="F818" s="89">
        <f t="shared" si="454"/>
        <v>-8.3406912452438267E-4</v>
      </c>
      <c r="G818" s="113">
        <v>0.13250027609217291</v>
      </c>
      <c r="H818" s="88"/>
      <c r="I818" s="84">
        <f t="shared" si="442"/>
        <v>17038.706517492032</v>
      </c>
      <c r="J818" s="84">
        <f t="shared" si="443"/>
        <v>17105.947432253331</v>
      </c>
      <c r="K818" s="84">
        <f t="shared" si="444"/>
        <v>17173.188347014631</v>
      </c>
      <c r="L818" s="84">
        <f t="shared" si="445"/>
        <v>17240.429261775931</v>
      </c>
      <c r="M818" s="108">
        <f>IF(T818&lt;&gt;0,(((G818+1)*('Data Raw'!$N$1007-'Data Raw'!$N$1008)/2+'Data Raw'!$N$1008)*'Data Raw'!$M$1010+'Data Raw'!$M$1009)*AE818+AE818)</f>
        <v>17307.670176537231</v>
      </c>
      <c r="N818" s="84">
        <f t="shared" si="446"/>
        <v>17374.911091298531</v>
      </c>
      <c r="O818" s="84">
        <f t="shared" si="447"/>
        <v>17442.15200605983</v>
      </c>
      <c r="P818" s="84">
        <f t="shared" si="448"/>
        <v>17509.39292082113</v>
      </c>
      <c r="Q818" s="84">
        <f t="shared" si="449"/>
        <v>17576.63383558243</v>
      </c>
      <c r="R818" s="166" t="str">
        <f t="shared" si="455"/>
        <v/>
      </c>
      <c r="S818" s="109">
        <f>'Data Raw'!E860</f>
        <v>17232.13</v>
      </c>
      <c r="T818" s="109">
        <f>'Data Raw'!G860</f>
        <v>17391.009999999998</v>
      </c>
      <c r="U818" s="109">
        <f>'Data Raw'!D860</f>
        <v>17415.48</v>
      </c>
      <c r="V818" s="166" t="str">
        <f t="shared" si="456"/>
        <v/>
      </c>
      <c r="W818" s="89">
        <f t="shared" si="439"/>
        <v>-83.339823462767527</v>
      </c>
      <c r="X818" s="89">
        <f t="shared" si="440"/>
        <v>6945.5261748052571</v>
      </c>
      <c r="Y818" s="89">
        <f t="shared" si="457"/>
        <v>128.4288024022199</v>
      </c>
      <c r="Z818" s="109">
        <f t="shared" si="450"/>
        <v>183.34999999999854</v>
      </c>
      <c r="AA818" s="89">
        <f t="shared" si="458"/>
        <v>227.31976197611411</v>
      </c>
      <c r="AB818" s="89">
        <f t="shared" si="459"/>
        <v>17114.40915270702</v>
      </c>
      <c r="AC818" s="89">
        <f t="shared" si="462"/>
        <v>17513.310847292982</v>
      </c>
      <c r="AD818" s="89">
        <f t="shared" si="463"/>
        <v>1</v>
      </c>
      <c r="AE818" s="89">
        <f>'Data Raw'!C860</f>
        <v>17313.86</v>
      </c>
      <c r="AF818" s="89"/>
      <c r="AG818" s="89">
        <f t="shared" si="434"/>
        <v>77.149999999997817</v>
      </c>
      <c r="AH818" s="89">
        <f t="shared" si="435"/>
        <v>-6.1898234627697093</v>
      </c>
      <c r="AI818" s="109">
        <f t="shared" si="436"/>
        <v>-1</v>
      </c>
      <c r="AJ818" s="109">
        <f t="shared" si="451"/>
        <v>33.620457380649995</v>
      </c>
      <c r="AK818" s="88"/>
      <c r="AL818" s="191" t="str">
        <f t="shared" si="452"/>
        <v/>
      </c>
      <c r="AM818" s="191">
        <f t="shared" si="453"/>
        <v>-77.149999999997817</v>
      </c>
      <c r="AN818" s="88"/>
      <c r="AO818" s="191"/>
      <c r="AP818" s="191">
        <f t="shared" si="437"/>
        <v>5952.122499999663</v>
      </c>
      <c r="AQ818" s="191">
        <f t="shared" si="460"/>
        <v>98.133262286791734</v>
      </c>
      <c r="AR818" s="191">
        <f t="shared" si="461"/>
        <v>-30.295540115428167</v>
      </c>
      <c r="AS818" s="250">
        <f t="shared" si="464"/>
        <v>0</v>
      </c>
      <c r="AT818" s="250">
        <f t="shared" si="465"/>
        <v>0</v>
      </c>
      <c r="AU818" s="250">
        <f t="shared" si="466"/>
        <v>0</v>
      </c>
      <c r="AV818" s="250">
        <f t="shared" si="467"/>
        <v>1</v>
      </c>
      <c r="AW818" s="250">
        <f t="shared" si="468"/>
        <v>0</v>
      </c>
      <c r="AX818" s="250">
        <f t="shared" si="469"/>
        <v>0</v>
      </c>
      <c r="AY818" s="89"/>
      <c r="AZ818" s="111"/>
      <c r="BA818" s="111"/>
      <c r="BB818" s="111"/>
      <c r="BC818" s="111"/>
      <c r="BD818" s="111"/>
      <c r="BE818" s="111"/>
      <c r="BF818" s="111"/>
      <c r="BG818" s="111"/>
      <c r="BH818" s="89"/>
      <c r="BI818" s="89"/>
      <c r="BJ818" s="89"/>
      <c r="BK818" s="89"/>
      <c r="BL818" s="89"/>
    </row>
    <row r="819" spans="1:64" x14ac:dyDescent="0.25">
      <c r="A819" s="86">
        <f t="shared" si="438"/>
        <v>818</v>
      </c>
      <c r="B819" s="113">
        <v>8.900056059054735E-3</v>
      </c>
      <c r="C819" s="88"/>
      <c r="D819" s="88"/>
      <c r="E819" s="194">
        <f t="shared" si="441"/>
        <v>5.3079826601472591E-3</v>
      </c>
      <c r="F819" s="89">
        <f t="shared" si="454"/>
        <v>4.3366844714423278E-5</v>
      </c>
      <c r="G819" s="113">
        <v>0.14463338502952908</v>
      </c>
      <c r="H819" s="88"/>
      <c r="I819" s="84">
        <f t="shared" si="442"/>
        <v>17251.56738370251</v>
      </c>
      <c r="J819" s="84">
        <f t="shared" si="443"/>
        <v>17315.781784903622</v>
      </c>
      <c r="K819" s="84">
        <f t="shared" si="444"/>
        <v>17379.99618610473</v>
      </c>
      <c r="L819" s="84">
        <f t="shared" si="445"/>
        <v>17444.210587305843</v>
      </c>
      <c r="M819" s="108">
        <f>IF(T819&lt;&gt;0,(((G819+1)*('Data Raw'!$N$1007-'Data Raw'!$N$1008)/2+'Data Raw'!$N$1008)*'Data Raw'!$M$1010+'Data Raw'!$M$1009)*AE819+AE819)</f>
        <v>17508.424988506951</v>
      </c>
      <c r="N819" s="84">
        <f t="shared" si="446"/>
        <v>17572.63938970806</v>
      </c>
      <c r="O819" s="84">
        <f t="shared" si="447"/>
        <v>17636.853790909172</v>
      </c>
      <c r="P819" s="84">
        <f t="shared" si="448"/>
        <v>17701.068192110281</v>
      </c>
      <c r="Q819" s="84">
        <f t="shared" si="449"/>
        <v>17765.282593311393</v>
      </c>
      <c r="R819" s="166" t="str">
        <f t="shared" si="455"/>
        <v/>
      </c>
      <c r="S819" s="109">
        <f>'Data Raw'!E861</f>
        <v>17389.939999999999</v>
      </c>
      <c r="T819" s="109">
        <f>'Data Raw'!G861</f>
        <v>17641</v>
      </c>
      <c r="U819" s="109">
        <f>'Data Raw'!D861</f>
        <v>17652.8</v>
      </c>
      <c r="V819" s="166">
        <f t="shared" si="456"/>
        <v>1</v>
      </c>
      <c r="W819" s="89">
        <f t="shared" si="439"/>
        <v>-132.57501149304881</v>
      </c>
      <c r="X819" s="89">
        <f t="shared" si="440"/>
        <v>17576.133672382024</v>
      </c>
      <c r="Y819" s="89">
        <f t="shared" si="457"/>
        <v>129.02927541076687</v>
      </c>
      <c r="Z819" s="109">
        <f t="shared" si="450"/>
        <v>262.86000000000058</v>
      </c>
      <c r="AA819" s="89">
        <f t="shared" si="458"/>
        <v>232.39693883666934</v>
      </c>
      <c r="AB819" s="89">
        <f t="shared" si="459"/>
        <v>17304.408202320305</v>
      </c>
      <c r="AC819" s="89">
        <f t="shared" si="462"/>
        <v>17690.851797679697</v>
      </c>
      <c r="AD819" s="89">
        <f t="shared" si="463"/>
        <v>1</v>
      </c>
      <c r="AE819" s="89">
        <f>'Data Raw'!C861</f>
        <v>17497.63</v>
      </c>
      <c r="AF819" s="89"/>
      <c r="AG819" s="89">
        <f t="shared" si="434"/>
        <v>143.36999999999898</v>
      </c>
      <c r="AH819" s="89">
        <f t="shared" si="435"/>
        <v>10.794988506950176</v>
      </c>
      <c r="AI819" s="109">
        <f t="shared" si="436"/>
        <v>1</v>
      </c>
      <c r="AJ819" s="109">
        <f t="shared" si="451"/>
        <v>32.107200600554975</v>
      </c>
      <c r="AK819" s="88"/>
      <c r="AL819" s="191">
        <f t="shared" si="452"/>
        <v>77.149999999997817</v>
      </c>
      <c r="AM819" s="191" t="str">
        <f t="shared" si="453"/>
        <v/>
      </c>
      <c r="AN819" s="88"/>
      <c r="AO819" s="191"/>
      <c r="AP819" s="191">
        <f t="shared" si="437"/>
        <v>20554.956899999706</v>
      </c>
      <c r="AQ819" s="191">
        <f t="shared" si="460"/>
        <v>103.1595664771481</v>
      </c>
      <c r="AR819" s="191">
        <f t="shared" si="461"/>
        <v>-25.869708933618767</v>
      </c>
      <c r="AS819" s="250">
        <f t="shared" si="464"/>
        <v>0</v>
      </c>
      <c r="AT819" s="250">
        <f t="shared" si="465"/>
        <v>0</v>
      </c>
      <c r="AU819" s="250">
        <f t="shared" si="466"/>
        <v>0</v>
      </c>
      <c r="AV819" s="250">
        <f t="shared" si="467"/>
        <v>0</v>
      </c>
      <c r="AW819" s="250">
        <f t="shared" si="468"/>
        <v>1</v>
      </c>
      <c r="AX819" s="250">
        <f t="shared" si="469"/>
        <v>0</v>
      </c>
      <c r="AY819" s="89"/>
      <c r="AZ819" s="111"/>
      <c r="BA819" s="111"/>
      <c r="BB819" s="111"/>
      <c r="BC819" s="111"/>
      <c r="BD819" s="111"/>
      <c r="BE819" s="111"/>
      <c r="BF819" s="111"/>
      <c r="BG819" s="111"/>
      <c r="BH819" s="89"/>
      <c r="BI819" s="89"/>
      <c r="BJ819" s="89"/>
      <c r="BK819" s="89"/>
      <c r="BL819" s="89"/>
    </row>
    <row r="820" spans="1:64" x14ac:dyDescent="0.25">
      <c r="A820" s="86">
        <f t="shared" si="438"/>
        <v>819</v>
      </c>
      <c r="B820" s="113">
        <v>1.4422711402674651E-3</v>
      </c>
      <c r="C820" s="88"/>
      <c r="D820" s="88"/>
      <c r="E820" s="194">
        <f t="shared" si="441"/>
        <v>-7.4577849187872696E-3</v>
      </c>
      <c r="F820" s="89">
        <f t="shared" si="454"/>
        <v>-1.0282262643572472E-3</v>
      </c>
      <c r="G820" s="113">
        <v>0.16358597471641037</v>
      </c>
      <c r="H820" s="88"/>
      <c r="I820" s="84">
        <f t="shared" si="442"/>
        <v>17300.600657708241</v>
      </c>
      <c r="J820" s="84">
        <f t="shared" si="443"/>
        <v>17365.115295413627</v>
      </c>
      <c r="K820" s="84">
        <f t="shared" si="444"/>
        <v>17429.629933119009</v>
      </c>
      <c r="L820" s="84">
        <f t="shared" si="445"/>
        <v>17494.144570824395</v>
      </c>
      <c r="M820" s="108">
        <f>IF(T820&lt;&gt;0,(((G820+1)*('Data Raw'!$N$1007-'Data Raw'!$N$1008)/2+'Data Raw'!$N$1008)*'Data Raw'!$M$1010+'Data Raw'!$M$1009)*AE820+AE820)</f>
        <v>17558.659208529778</v>
      </c>
      <c r="N820" s="84">
        <f t="shared" si="446"/>
        <v>17623.17384623516</v>
      </c>
      <c r="O820" s="84">
        <f t="shared" si="447"/>
        <v>17687.688483940547</v>
      </c>
      <c r="P820" s="84">
        <f t="shared" si="448"/>
        <v>17752.203121645929</v>
      </c>
      <c r="Q820" s="84">
        <f t="shared" si="449"/>
        <v>17816.717759351315</v>
      </c>
      <c r="R820" s="166" t="str">
        <f t="shared" si="455"/>
        <v/>
      </c>
      <c r="S820" s="109">
        <f>'Data Raw'!E862</f>
        <v>17493.080000000002</v>
      </c>
      <c r="T820" s="109">
        <f>'Data Raw'!G862</f>
        <v>17612.099999999999</v>
      </c>
      <c r="U820" s="109">
        <f>'Data Raw'!D862</f>
        <v>17635.7</v>
      </c>
      <c r="V820" s="166">
        <f t="shared" si="456"/>
        <v>1</v>
      </c>
      <c r="W820" s="89">
        <f t="shared" si="439"/>
        <v>-53.440791470220574</v>
      </c>
      <c r="X820" s="89">
        <f t="shared" si="440"/>
        <v>2855.9181929636002</v>
      </c>
      <c r="Y820" s="89">
        <f t="shared" si="457"/>
        <v>121.15352814338434</v>
      </c>
      <c r="Z820" s="109">
        <f t="shared" si="450"/>
        <v>142.61999999999898</v>
      </c>
      <c r="AA820" s="89">
        <f t="shared" si="458"/>
        <v>219.57166186000214</v>
      </c>
      <c r="AB820" s="89">
        <f t="shared" si="459"/>
        <v>17323.642601988831</v>
      </c>
      <c r="AC820" s="89">
        <f t="shared" si="462"/>
        <v>17718.717398011169</v>
      </c>
      <c r="AD820" s="89">
        <f t="shared" si="463"/>
        <v>1</v>
      </c>
      <c r="AE820" s="89">
        <f>'Data Raw'!C862</f>
        <v>17521.18</v>
      </c>
      <c r="AF820" s="89"/>
      <c r="AG820" s="89">
        <f t="shared" si="434"/>
        <v>90.919999999998254</v>
      </c>
      <c r="AH820" s="89">
        <f t="shared" si="435"/>
        <v>37.479208529777679</v>
      </c>
      <c r="AI820" s="109">
        <f t="shared" si="436"/>
        <v>1</v>
      </c>
      <c r="AJ820" s="109">
        <f t="shared" si="451"/>
        <v>32.257318852691718</v>
      </c>
      <c r="AK820" s="88"/>
      <c r="AL820" s="191">
        <f t="shared" si="452"/>
        <v>143.36999999999898</v>
      </c>
      <c r="AM820" s="191" t="str">
        <f t="shared" si="453"/>
        <v/>
      </c>
      <c r="AN820" s="88"/>
      <c r="AO820" s="191"/>
      <c r="AP820" s="191">
        <f t="shared" si="437"/>
        <v>8266.4463999996824</v>
      </c>
      <c r="AQ820" s="191">
        <f t="shared" si="460"/>
        <v>101.79961464635367</v>
      </c>
      <c r="AR820" s="191">
        <f t="shared" si="461"/>
        <v>-19.353913497030661</v>
      </c>
      <c r="AS820" s="250">
        <f t="shared" si="464"/>
        <v>0</v>
      </c>
      <c r="AT820" s="250">
        <f t="shared" si="465"/>
        <v>0</v>
      </c>
      <c r="AU820" s="250">
        <f t="shared" si="466"/>
        <v>0</v>
      </c>
      <c r="AV820" s="250">
        <f t="shared" si="467"/>
        <v>1</v>
      </c>
      <c r="AW820" s="250">
        <f t="shared" si="468"/>
        <v>0</v>
      </c>
      <c r="AX820" s="250">
        <f t="shared" si="469"/>
        <v>0</v>
      </c>
      <c r="AY820" s="89"/>
      <c r="AZ820" s="111"/>
      <c r="BA820" s="111"/>
      <c r="BB820" s="111"/>
      <c r="BC820" s="111"/>
      <c r="BD820" s="111"/>
      <c r="BE820" s="111"/>
      <c r="BF820" s="111"/>
      <c r="BG820" s="111"/>
      <c r="BH820" s="89"/>
      <c r="BI820" s="89"/>
      <c r="BJ820" s="89"/>
      <c r="BK820" s="89"/>
      <c r="BL820" s="89"/>
    </row>
    <row r="821" spans="1:64" x14ac:dyDescent="0.25">
      <c r="A821" s="86">
        <f t="shared" si="438"/>
        <v>820</v>
      </c>
      <c r="B821" s="113">
        <v>8.2243013476632513E-4</v>
      </c>
      <c r="C821" s="88"/>
      <c r="D821" s="88"/>
      <c r="E821" s="194">
        <f t="shared" si="441"/>
        <v>-6.1984100550114001E-4</v>
      </c>
      <c r="F821" s="89">
        <f t="shared" si="454"/>
        <v>-9.6988551309208908E-4</v>
      </c>
      <c r="G821" s="113">
        <v>0.17117242162261123</v>
      </c>
      <c r="H821" s="88"/>
      <c r="I821" s="84">
        <f t="shared" si="442"/>
        <v>17515.63458402942</v>
      </c>
      <c r="J821" s="84">
        <f t="shared" si="443"/>
        <v>17576.211348101107</v>
      </c>
      <c r="K821" s="84">
        <f t="shared" si="444"/>
        <v>17636.788112172802</v>
      </c>
      <c r="L821" s="84">
        <f t="shared" si="445"/>
        <v>17697.364876244494</v>
      </c>
      <c r="M821" s="108">
        <f>IF(T821&lt;&gt;0,(((G821+1)*('Data Raw'!$N$1007-'Data Raw'!$N$1008)/2+'Data Raw'!$N$1008)*'Data Raw'!$M$1010+'Data Raw'!$M$1009)*AE821+AE821)</f>
        <v>17757.941640316185</v>
      </c>
      <c r="N821" s="84">
        <f t="shared" si="446"/>
        <v>17818.518404387876</v>
      </c>
      <c r="O821" s="84">
        <f t="shared" si="447"/>
        <v>17879.095168459568</v>
      </c>
      <c r="P821" s="84">
        <f t="shared" si="448"/>
        <v>17939.671932531262</v>
      </c>
      <c r="Q821" s="84">
        <f t="shared" si="449"/>
        <v>18000.24869660295</v>
      </c>
      <c r="R821" s="166" t="str">
        <f t="shared" si="455"/>
        <v/>
      </c>
      <c r="S821" s="109">
        <f>'Data Raw'!E863</f>
        <v>17709.27</v>
      </c>
      <c r="T821" s="109">
        <f>'Data Raw'!G863</f>
        <v>17798.73</v>
      </c>
      <c r="U821" s="109">
        <f>'Data Raw'!D863</f>
        <v>17826.05</v>
      </c>
      <c r="V821" s="166">
        <f t="shared" si="456"/>
        <v>1</v>
      </c>
      <c r="W821" s="89">
        <f t="shared" si="439"/>
        <v>-40.788359683814633</v>
      </c>
      <c r="X821" s="89">
        <f t="shared" si="440"/>
        <v>1663.6902856962349</v>
      </c>
      <c r="Y821" s="89">
        <f t="shared" si="457"/>
        <v>113.22086794985854</v>
      </c>
      <c r="Z821" s="109">
        <f t="shared" si="450"/>
        <v>116.77999999999884</v>
      </c>
      <c r="AA821" s="89">
        <f t="shared" si="458"/>
        <v>204.88713873714454</v>
      </c>
      <c r="AB821" s="89">
        <f t="shared" si="459"/>
        <v>17522.634087418999</v>
      </c>
      <c r="AC821" s="89">
        <f t="shared" si="462"/>
        <v>17895.905912581002</v>
      </c>
      <c r="AD821" s="89">
        <f t="shared" si="463"/>
        <v>1</v>
      </c>
      <c r="AE821" s="89">
        <f>'Data Raw'!C863</f>
        <v>17709.27</v>
      </c>
      <c r="AF821" s="89"/>
      <c r="AG821" s="89">
        <f t="shared" si="434"/>
        <v>89.459999999999127</v>
      </c>
      <c r="AH821" s="89">
        <f t="shared" si="435"/>
        <v>48.671640316184494</v>
      </c>
      <c r="AI821" s="109">
        <f t="shared" si="436"/>
        <v>1</v>
      </c>
      <c r="AJ821" s="109">
        <f t="shared" si="451"/>
        <v>30.288382035846084</v>
      </c>
      <c r="AK821" s="88"/>
      <c r="AL821" s="191">
        <f t="shared" si="452"/>
        <v>90.919999999998254</v>
      </c>
      <c r="AM821" s="191" t="str">
        <f t="shared" si="453"/>
        <v/>
      </c>
      <c r="AN821" s="88"/>
      <c r="AO821" s="191"/>
      <c r="AP821" s="191">
        <f t="shared" si="437"/>
        <v>8003.0915999998442</v>
      </c>
      <c r="AQ821" s="191">
        <f t="shared" si="460"/>
        <v>100.42854635231427</v>
      </c>
      <c r="AR821" s="191">
        <f t="shared" si="461"/>
        <v>-12.792321597544273</v>
      </c>
      <c r="AS821" s="250">
        <f t="shared" si="464"/>
        <v>0</v>
      </c>
      <c r="AT821" s="250">
        <f t="shared" si="465"/>
        <v>0</v>
      </c>
      <c r="AU821" s="250">
        <f t="shared" si="466"/>
        <v>0</v>
      </c>
      <c r="AV821" s="250">
        <f t="shared" si="467"/>
        <v>1</v>
      </c>
      <c r="AW821" s="250">
        <f t="shared" si="468"/>
        <v>0</v>
      </c>
      <c r="AX821" s="250">
        <f t="shared" si="469"/>
        <v>0</v>
      </c>
      <c r="AY821" s="89"/>
      <c r="AZ821" s="111"/>
      <c r="BA821" s="111"/>
      <c r="BB821" s="111"/>
      <c r="BC821" s="111"/>
      <c r="BD821" s="111"/>
      <c r="BE821" s="111"/>
      <c r="BF821" s="111"/>
      <c r="BG821" s="111"/>
      <c r="BH821" s="89"/>
      <c r="BI821" s="89"/>
      <c r="BJ821" s="89"/>
      <c r="BK821" s="89"/>
      <c r="BL821" s="89"/>
    </row>
    <row r="822" spans="1:64" x14ac:dyDescent="0.25">
      <c r="A822" s="86">
        <f t="shared" si="438"/>
        <v>821</v>
      </c>
      <c r="B822" s="113">
        <v>1.1814859509905459E-2</v>
      </c>
      <c r="C822" s="88"/>
      <c r="D822" s="88"/>
      <c r="E822" s="194">
        <f t="shared" si="441"/>
        <v>1.0992429375139133E-2</v>
      </c>
      <c r="F822" s="89">
        <f t="shared" si="454"/>
        <v>7.3901661379808538E-4</v>
      </c>
      <c r="G822" s="113">
        <v>0.17689855572542193</v>
      </c>
      <c r="H822" s="88"/>
      <c r="I822" s="84">
        <f t="shared" si="442"/>
        <v>17494.028221681023</v>
      </c>
      <c r="J822" s="84">
        <f t="shared" si="443"/>
        <v>17550.638655655952</v>
      </c>
      <c r="K822" s="84">
        <f t="shared" si="444"/>
        <v>17607.249089630881</v>
      </c>
      <c r="L822" s="84">
        <f t="shared" si="445"/>
        <v>17663.85952360581</v>
      </c>
      <c r="M822" s="108">
        <f>IF(T822&lt;&gt;0,(((G822+1)*('Data Raw'!$N$1007-'Data Raw'!$N$1008)/2+'Data Raw'!$N$1008)*'Data Raw'!$M$1010+'Data Raw'!$M$1009)*AE822+AE822)</f>
        <v>17720.469957580739</v>
      </c>
      <c r="N822" s="84">
        <f t="shared" si="446"/>
        <v>17777.080391555668</v>
      </c>
      <c r="O822" s="84">
        <f t="shared" si="447"/>
        <v>17833.690825530597</v>
      </c>
      <c r="P822" s="84">
        <f t="shared" si="448"/>
        <v>17890.301259505526</v>
      </c>
      <c r="Q822" s="84">
        <f t="shared" si="449"/>
        <v>17946.911693480455</v>
      </c>
      <c r="R822" s="166" t="str">
        <f t="shared" si="455"/>
        <v/>
      </c>
      <c r="S822" s="109">
        <f>'Data Raw'!E864</f>
        <v>17624.419999999998</v>
      </c>
      <c r="T822" s="109">
        <f>'Data Raw'!G864</f>
        <v>17874.669999999998</v>
      </c>
      <c r="U822" s="109">
        <f>'Data Raw'!D864</f>
        <v>17879.27</v>
      </c>
      <c r="V822" s="166">
        <f t="shared" si="456"/>
        <v>1</v>
      </c>
      <c r="W822" s="89">
        <f t="shared" si="439"/>
        <v>-154.20004241925926</v>
      </c>
      <c r="X822" s="89">
        <f t="shared" si="440"/>
        <v>23777.653082101355</v>
      </c>
      <c r="Y822" s="89">
        <f t="shared" si="457"/>
        <v>119.93536516332286</v>
      </c>
      <c r="Z822" s="109">
        <f t="shared" si="450"/>
        <v>254.85000000000218</v>
      </c>
      <c r="AA822" s="89">
        <f t="shared" si="458"/>
        <v>212.0246903461242</v>
      </c>
      <c r="AB822" s="89">
        <f t="shared" si="459"/>
        <v>17489.645932073425</v>
      </c>
      <c r="AC822" s="89">
        <f t="shared" si="462"/>
        <v>17837.954067926574</v>
      </c>
      <c r="AD822" s="89" t="str">
        <f t="shared" si="463"/>
        <v/>
      </c>
      <c r="AE822" s="89">
        <f>'Data Raw'!C864</f>
        <v>17663.8</v>
      </c>
      <c r="AF822" s="89"/>
      <c r="AG822" s="89">
        <f t="shared" si="434"/>
        <v>210.86999999999898</v>
      </c>
      <c r="AH822" s="89">
        <f t="shared" si="435"/>
        <v>56.66995758073972</v>
      </c>
      <c r="AI822" s="109">
        <f t="shared" si="436"/>
        <v>1</v>
      </c>
      <c r="AJ822" s="109">
        <f t="shared" si="451"/>
        <v>28.305216987464636</v>
      </c>
      <c r="AK822" s="88"/>
      <c r="AL822" s="191">
        <f t="shared" si="452"/>
        <v>89.459999999999127</v>
      </c>
      <c r="AM822" s="191" t="str">
        <f t="shared" si="453"/>
        <v/>
      </c>
      <c r="AN822" s="88"/>
      <c r="AO822" s="191"/>
      <c r="AP822" s="191">
        <f t="shared" si="437"/>
        <v>44466.156899999572</v>
      </c>
      <c r="AQ822" s="191">
        <f t="shared" si="460"/>
        <v>112.69981897983479</v>
      </c>
      <c r="AR822" s="191">
        <f t="shared" si="461"/>
        <v>-7.2355461834880686</v>
      </c>
      <c r="AS822" s="250">
        <f t="shared" si="464"/>
        <v>0</v>
      </c>
      <c r="AT822" s="250">
        <f t="shared" si="465"/>
        <v>0</v>
      </c>
      <c r="AU822" s="250">
        <f t="shared" si="466"/>
        <v>0</v>
      </c>
      <c r="AV822" s="250">
        <f t="shared" si="467"/>
        <v>0</v>
      </c>
      <c r="AW822" s="250">
        <f t="shared" si="468"/>
        <v>1</v>
      </c>
      <c r="AX822" s="250">
        <f t="shared" si="469"/>
        <v>0</v>
      </c>
      <c r="AY822" s="89"/>
      <c r="AZ822" s="111"/>
      <c r="BA822" s="111"/>
      <c r="BB822" s="111"/>
      <c r="BC822" s="111"/>
      <c r="BD822" s="111"/>
      <c r="BE822" s="111"/>
      <c r="BF822" s="111"/>
      <c r="BG822" s="111"/>
      <c r="BH822" s="89"/>
      <c r="BI822" s="89"/>
      <c r="BJ822" s="89"/>
      <c r="BK822" s="89"/>
      <c r="BL822" s="89"/>
    </row>
    <row r="823" spans="1:64" x14ac:dyDescent="0.25">
      <c r="A823" s="86">
        <f t="shared" si="438"/>
        <v>822</v>
      </c>
      <c r="B823" s="113">
        <v>2.895630809534128E-2</v>
      </c>
      <c r="C823" s="88"/>
      <c r="D823" s="88"/>
      <c r="E823" s="194">
        <f t="shared" si="441"/>
        <v>1.7141448585435821E-2</v>
      </c>
      <c r="F823" s="89">
        <f t="shared" si="454"/>
        <v>3.0822211811749049E-3</v>
      </c>
      <c r="G823" s="113">
        <v>0.19860798826362744</v>
      </c>
      <c r="H823" s="88"/>
      <c r="I823" s="84">
        <f t="shared" si="442"/>
        <v>17696.499028483897</v>
      </c>
      <c r="J823" s="84">
        <f t="shared" si="443"/>
        <v>17756.466711065561</v>
      </c>
      <c r="K823" s="84">
        <f t="shared" si="444"/>
        <v>17816.434393647221</v>
      </c>
      <c r="L823" s="84">
        <f t="shared" si="445"/>
        <v>17876.402076228886</v>
      </c>
      <c r="M823" s="108">
        <f>IF(T823&lt;&gt;0,(((G823+1)*('Data Raw'!$N$1007-'Data Raw'!$N$1008)/2+'Data Raw'!$N$1008)*'Data Raw'!$M$1010+'Data Raw'!$M$1009)*AE823+AE823)</f>
        <v>17936.369758810546</v>
      </c>
      <c r="N823" s="84">
        <f t="shared" si="446"/>
        <v>17996.337441392207</v>
      </c>
      <c r="O823" s="84">
        <f t="shared" si="447"/>
        <v>18056.305123973871</v>
      </c>
      <c r="P823" s="84">
        <f t="shared" si="448"/>
        <v>18116.272806555531</v>
      </c>
      <c r="Q823" s="84">
        <f t="shared" si="449"/>
        <v>18176.240489137195</v>
      </c>
      <c r="R823" s="166" t="str">
        <f t="shared" si="455"/>
        <v/>
      </c>
      <c r="S823" s="109">
        <f>'Data Raw'!E865</f>
        <v>17659.29</v>
      </c>
      <c r="T823" s="109">
        <f>'Data Raw'!G865</f>
        <v>17692.45</v>
      </c>
      <c r="U823" s="109">
        <f>'Data Raw'!D865</f>
        <v>17879.009999999998</v>
      </c>
      <c r="V823" s="166" t="str">
        <f t="shared" si="456"/>
        <v/>
      </c>
      <c r="W823" s="89">
        <f t="shared" si="439"/>
        <v>243.91975881054532</v>
      </c>
      <c r="X823" s="89">
        <f t="shared" si="440"/>
        <v>59496.848738194603</v>
      </c>
      <c r="Y823" s="89">
        <f t="shared" si="457"/>
        <v>144.32295116922037</v>
      </c>
      <c r="Z823" s="109">
        <f t="shared" si="450"/>
        <v>219.71999999999753</v>
      </c>
      <c r="AA823" s="89">
        <f t="shared" si="458"/>
        <v>213.12402029667754</v>
      </c>
      <c r="AB823" s="89">
        <f t="shared" si="459"/>
        <v>17667.769013205798</v>
      </c>
      <c r="AC823" s="89">
        <f t="shared" si="462"/>
        <v>18028.210986794205</v>
      </c>
      <c r="AD823" s="89">
        <f t="shared" si="463"/>
        <v>1</v>
      </c>
      <c r="AE823" s="89">
        <f>'Data Raw'!C865</f>
        <v>17847.990000000002</v>
      </c>
      <c r="AF823" s="89"/>
      <c r="AG823" s="89">
        <f t="shared" si="434"/>
        <v>-155.54000000000087</v>
      </c>
      <c r="AH823" s="89">
        <f t="shared" si="435"/>
        <v>88.379758810544445</v>
      </c>
      <c r="AI823" s="109">
        <f t="shared" si="436"/>
        <v>1</v>
      </c>
      <c r="AJ823" s="109">
        <f t="shared" si="451"/>
        <v>29.983841290830714</v>
      </c>
      <c r="AK823" s="88"/>
      <c r="AL823" s="191" t="str">
        <f t="shared" si="452"/>
        <v/>
      </c>
      <c r="AM823" s="191">
        <f t="shared" si="453"/>
        <v>-155.54000000000087</v>
      </c>
      <c r="AN823" s="88"/>
      <c r="AO823" s="191"/>
      <c r="AP823" s="191">
        <f t="shared" si="437"/>
        <v>24192.691600000271</v>
      </c>
      <c r="AQ823" s="191">
        <f t="shared" si="460"/>
        <v>117.45983909318657</v>
      </c>
      <c r="AR823" s="191">
        <f t="shared" si="461"/>
        <v>-26.863112076033801</v>
      </c>
      <c r="AS823" s="250">
        <f t="shared" si="464"/>
        <v>0</v>
      </c>
      <c r="AT823" s="250">
        <f t="shared" si="465"/>
        <v>0</v>
      </c>
      <c r="AU823" s="250">
        <f t="shared" si="466"/>
        <v>0</v>
      </c>
      <c r="AV823" s="250">
        <f t="shared" si="467"/>
        <v>0</v>
      </c>
      <c r="AW823" s="250">
        <f t="shared" si="468"/>
        <v>0</v>
      </c>
      <c r="AX823" s="250">
        <f t="shared" si="469"/>
        <v>0</v>
      </c>
      <c r="AY823" s="89"/>
      <c r="AZ823" s="111"/>
      <c r="BA823" s="111"/>
      <c r="BB823" s="111"/>
      <c r="BC823" s="111"/>
      <c r="BD823" s="111"/>
      <c r="BE823" s="111"/>
      <c r="BF823" s="111"/>
      <c r="BG823" s="111"/>
      <c r="BH823" s="89"/>
      <c r="BI823" s="89"/>
      <c r="BJ823" s="89"/>
      <c r="BK823" s="89"/>
      <c r="BL823" s="89"/>
    </row>
    <row r="824" spans="1:64" x14ac:dyDescent="0.25">
      <c r="A824" s="86">
        <f t="shared" si="438"/>
        <v>823</v>
      </c>
      <c r="B824" s="113">
        <v>8.830825004484507E-3</v>
      </c>
      <c r="C824" s="88"/>
      <c r="D824" s="88"/>
      <c r="E824" s="194">
        <f t="shared" si="441"/>
        <v>-2.0125483090856773E-2</v>
      </c>
      <c r="F824" s="89">
        <f t="shared" si="454"/>
        <v>-2.3316514340104887E-4</v>
      </c>
      <c r="G824" s="113">
        <v>0.16449900132408846</v>
      </c>
      <c r="H824" s="88"/>
      <c r="I824" s="84">
        <f t="shared" si="442"/>
        <v>17364.734361102881</v>
      </c>
      <c r="J824" s="84">
        <f t="shared" si="443"/>
        <v>17436.895836687487</v>
      </c>
      <c r="K824" s="84">
        <f t="shared" si="444"/>
        <v>17509.0573122721</v>
      </c>
      <c r="L824" s="84">
        <f t="shared" si="445"/>
        <v>17581.218787856709</v>
      </c>
      <c r="M824" s="108">
        <f>IF(T824&lt;&gt;0,(((G824+1)*('Data Raw'!$N$1007-'Data Raw'!$N$1008)/2+'Data Raw'!$N$1008)*'Data Raw'!$M$1010+'Data Raw'!$M$1009)*AE824+AE824)</f>
        <v>17653.380263441319</v>
      </c>
      <c r="N824" s="84">
        <f t="shared" si="446"/>
        <v>17725.541739025928</v>
      </c>
      <c r="O824" s="84">
        <f t="shared" si="447"/>
        <v>17797.703214610538</v>
      </c>
      <c r="P824" s="84">
        <f t="shared" si="448"/>
        <v>17869.864690195151</v>
      </c>
      <c r="Q824" s="84">
        <f t="shared" si="449"/>
        <v>17942.026165779756</v>
      </c>
      <c r="R824" s="166" t="str">
        <f t="shared" si="455"/>
        <v/>
      </c>
      <c r="S824" s="109">
        <f>'Data Raw'!E866</f>
        <v>17502.53</v>
      </c>
      <c r="T824" s="109">
        <f>'Data Raw'!G866</f>
        <v>17786.32</v>
      </c>
      <c r="U824" s="109">
        <f>'Data Raw'!D866</f>
        <v>17797.169999999998</v>
      </c>
      <c r="V824" s="166">
        <f t="shared" si="456"/>
        <v>1</v>
      </c>
      <c r="W824" s="89">
        <f t="shared" si="439"/>
        <v>-132.93973655868103</v>
      </c>
      <c r="X824" s="89">
        <f t="shared" si="440"/>
        <v>17672.973556291516</v>
      </c>
      <c r="Y824" s="89">
        <f t="shared" si="457"/>
        <v>142.75236248305291</v>
      </c>
      <c r="Z824" s="109">
        <f t="shared" si="450"/>
        <v>294.63999999999942</v>
      </c>
      <c r="AA824" s="89">
        <f t="shared" si="458"/>
        <v>224.76916025429495</v>
      </c>
      <c r="AB824" s="89">
        <f t="shared" si="459"/>
        <v>17433.254582747824</v>
      </c>
      <c r="AC824" s="89">
        <f t="shared" si="462"/>
        <v>17795.565417252175</v>
      </c>
      <c r="AD824" s="89">
        <f t="shared" si="463"/>
        <v>1</v>
      </c>
      <c r="AE824" s="89">
        <f>'Data Raw'!C866</f>
        <v>17614.41</v>
      </c>
      <c r="AF824" s="89"/>
      <c r="AG824" s="89">
        <f t="shared" si="434"/>
        <v>171.90999999999985</v>
      </c>
      <c r="AH824" s="89">
        <f t="shared" si="435"/>
        <v>38.970263441318821</v>
      </c>
      <c r="AI824" s="109">
        <f t="shared" si="436"/>
        <v>1</v>
      </c>
      <c r="AJ824" s="109">
        <f t="shared" si="451"/>
        <v>36.080737792305094</v>
      </c>
      <c r="AK824" s="88"/>
      <c r="AL824" s="191">
        <f t="shared" si="452"/>
        <v>155.54000000000087</v>
      </c>
      <c r="AM824" s="191" t="str">
        <f t="shared" si="453"/>
        <v/>
      </c>
      <c r="AN824" s="88"/>
      <c r="AO824" s="191"/>
      <c r="AP824" s="191">
        <f t="shared" si="437"/>
        <v>29553.048099999949</v>
      </c>
      <c r="AQ824" s="191">
        <f t="shared" si="460"/>
        <v>123.50985697172138</v>
      </c>
      <c r="AR824" s="191">
        <f t="shared" si="461"/>
        <v>-19.24250551133153</v>
      </c>
      <c r="AS824" s="250">
        <f t="shared" si="464"/>
        <v>0</v>
      </c>
      <c r="AT824" s="250">
        <f t="shared" si="465"/>
        <v>0</v>
      </c>
      <c r="AU824" s="250">
        <f t="shared" si="466"/>
        <v>0</v>
      </c>
      <c r="AV824" s="250">
        <f t="shared" si="467"/>
        <v>1</v>
      </c>
      <c r="AW824" s="250">
        <f t="shared" si="468"/>
        <v>0</v>
      </c>
      <c r="AX824" s="250">
        <f t="shared" si="469"/>
        <v>0</v>
      </c>
      <c r="AY824" s="89"/>
      <c r="AZ824" s="111"/>
      <c r="BA824" s="111"/>
      <c r="BB824" s="111"/>
      <c r="BC824" s="111"/>
      <c r="BD824" s="111"/>
      <c r="BE824" s="111"/>
      <c r="BF824" s="111"/>
      <c r="BG824" s="111"/>
      <c r="BH824" s="89"/>
      <c r="BI824" s="89"/>
      <c r="BJ824" s="89"/>
      <c r="BK824" s="89"/>
      <c r="BL824" s="89"/>
    </row>
    <row r="825" spans="1:64" x14ac:dyDescent="0.25">
      <c r="A825" s="86">
        <f t="shared" si="438"/>
        <v>824</v>
      </c>
      <c r="B825" s="113">
        <v>8.0938947638418517E-3</v>
      </c>
      <c r="C825" s="88"/>
      <c r="D825" s="88"/>
      <c r="E825" s="194">
        <f t="shared" si="441"/>
        <v>-7.3693024064265533E-4</v>
      </c>
      <c r="F825" s="89">
        <f t="shared" si="454"/>
        <v>-3.0513158586413551E-4</v>
      </c>
      <c r="G825" s="113">
        <v>0.18319500898892699</v>
      </c>
      <c r="H825" s="88"/>
      <c r="I825" s="84">
        <f t="shared" si="442"/>
        <v>17574.992670047039</v>
      </c>
      <c r="J825" s="84">
        <f t="shared" si="443"/>
        <v>17646.368851288567</v>
      </c>
      <c r="K825" s="84">
        <f t="shared" si="444"/>
        <v>17717.745032530092</v>
      </c>
      <c r="L825" s="84">
        <f t="shared" si="445"/>
        <v>17789.121213771621</v>
      </c>
      <c r="M825" s="108">
        <f>IF(T825&lt;&gt;0,(((G825+1)*('Data Raw'!$N$1007-'Data Raw'!$N$1008)/2+'Data Raw'!$N$1008)*'Data Raw'!$M$1010+'Data Raw'!$M$1009)*AE825+AE825)</f>
        <v>17860.497395013146</v>
      </c>
      <c r="N825" s="84">
        <f t="shared" si="446"/>
        <v>17931.873576254671</v>
      </c>
      <c r="O825" s="84">
        <f t="shared" si="447"/>
        <v>18003.2497574962</v>
      </c>
      <c r="P825" s="84">
        <f t="shared" si="448"/>
        <v>18074.625938737725</v>
      </c>
      <c r="Q825" s="84">
        <f t="shared" si="449"/>
        <v>18146.002119979254</v>
      </c>
      <c r="R825" s="166" t="str">
        <f t="shared" si="455"/>
        <v/>
      </c>
      <c r="S825" s="109">
        <f>'Data Raw'!E867</f>
        <v>17778.099999999999</v>
      </c>
      <c r="T825" s="109">
        <f>'Data Raw'!G867</f>
        <v>17989.07</v>
      </c>
      <c r="U825" s="109">
        <f>'Data Raw'!D867</f>
        <v>18202.599999999999</v>
      </c>
      <c r="V825" s="166">
        <f t="shared" si="456"/>
        <v>1</v>
      </c>
      <c r="W825" s="89">
        <f t="shared" si="439"/>
        <v>-128.57260498685355</v>
      </c>
      <c r="X825" s="89">
        <f t="shared" si="440"/>
        <v>16530.914753105477</v>
      </c>
      <c r="Y825" s="89">
        <f t="shared" si="457"/>
        <v>140.81413114967395</v>
      </c>
      <c r="Z825" s="109">
        <f t="shared" si="450"/>
        <v>424.5</v>
      </c>
      <c r="AA825" s="89">
        <f t="shared" si="458"/>
        <v>253.30213736082425</v>
      </c>
      <c r="AB825" s="89">
        <f t="shared" si="459"/>
        <v>17603.356213783849</v>
      </c>
      <c r="AC825" s="89">
        <f t="shared" si="462"/>
        <v>17985.463786216151</v>
      </c>
      <c r="AD825" s="89" t="str">
        <f t="shared" si="463"/>
        <v/>
      </c>
      <c r="AE825" s="89">
        <f>'Data Raw'!C867</f>
        <v>17794.41</v>
      </c>
      <c r="AF825" s="89"/>
      <c r="AG825" s="89">
        <f t="shared" si="434"/>
        <v>194.65999999999985</v>
      </c>
      <c r="AH825" s="89">
        <f t="shared" si="435"/>
        <v>66.087395013146306</v>
      </c>
      <c r="AI825" s="109">
        <f t="shared" si="436"/>
        <v>1</v>
      </c>
      <c r="AJ825" s="109">
        <f t="shared" si="451"/>
        <v>35.688090620763226</v>
      </c>
      <c r="AK825" s="88"/>
      <c r="AL825" s="191">
        <f t="shared" si="452"/>
        <v>171.90999999999985</v>
      </c>
      <c r="AM825" s="191" t="str">
        <f t="shared" si="453"/>
        <v/>
      </c>
      <c r="AN825" s="88"/>
      <c r="AO825" s="191"/>
      <c r="AP825" s="191">
        <f t="shared" si="437"/>
        <v>37892.515599999941</v>
      </c>
      <c r="AQ825" s="191">
        <f t="shared" si="460"/>
        <v>131.41542841930789</v>
      </c>
      <c r="AR825" s="191">
        <f t="shared" si="461"/>
        <v>-9.3987027303660682</v>
      </c>
      <c r="AS825" s="250">
        <f t="shared" si="464"/>
        <v>0</v>
      </c>
      <c r="AT825" s="250">
        <f t="shared" si="465"/>
        <v>0</v>
      </c>
      <c r="AU825" s="250">
        <f t="shared" si="466"/>
        <v>0</v>
      </c>
      <c r="AV825" s="250">
        <f t="shared" si="467"/>
        <v>1</v>
      </c>
      <c r="AW825" s="250">
        <f t="shared" si="468"/>
        <v>0</v>
      </c>
      <c r="AX825" s="250">
        <f t="shared" si="469"/>
        <v>0</v>
      </c>
      <c r="AY825" s="89"/>
      <c r="AZ825" s="111"/>
      <c r="BA825" s="111"/>
      <c r="BB825" s="111"/>
      <c r="BC825" s="111"/>
      <c r="BD825" s="111"/>
      <c r="BE825" s="111"/>
      <c r="BF825" s="111"/>
      <c r="BG825" s="111"/>
      <c r="BH825" s="89"/>
      <c r="BI825" s="89"/>
      <c r="BJ825" s="89"/>
      <c r="BK825" s="89"/>
      <c r="BL825" s="89"/>
    </row>
    <row r="826" spans="1:64" x14ac:dyDescent="0.25">
      <c r="A826" s="86">
        <f t="shared" si="438"/>
        <v>825</v>
      </c>
      <c r="B826" s="113">
        <v>3.3566493994683769E-2</v>
      </c>
      <c r="C826" s="88"/>
      <c r="D826" s="88"/>
      <c r="E826" s="194">
        <f t="shared" si="441"/>
        <v>2.5472599230841917E-2</v>
      </c>
      <c r="F826" s="89">
        <f t="shared" si="454"/>
        <v>3.377401387951015E-3</v>
      </c>
      <c r="G826" s="113">
        <v>0.20123110809306691</v>
      </c>
      <c r="H826" s="88"/>
      <c r="I826" s="84">
        <f t="shared" si="442"/>
        <v>17673.176917766948</v>
      </c>
      <c r="J826" s="84">
        <f t="shared" si="443"/>
        <v>17743.583983341785</v>
      </c>
      <c r="K826" s="84">
        <f t="shared" si="444"/>
        <v>17813.991048916621</v>
      </c>
      <c r="L826" s="84">
        <f t="shared" si="445"/>
        <v>17884.398114491458</v>
      </c>
      <c r="M826" s="108">
        <f>IF(T826&lt;&gt;0,(((G826+1)*('Data Raw'!$N$1007-'Data Raw'!$N$1008)/2+'Data Raw'!$N$1008)*'Data Raw'!$M$1010+'Data Raw'!$M$1009)*AE826+AE826)</f>
        <v>17954.805180066294</v>
      </c>
      <c r="N826" s="84">
        <f t="shared" si="446"/>
        <v>18025.212245641131</v>
      </c>
      <c r="O826" s="84">
        <f t="shared" si="447"/>
        <v>18095.619311215967</v>
      </c>
      <c r="P826" s="84">
        <f t="shared" si="448"/>
        <v>18166.026376790804</v>
      </c>
      <c r="Q826" s="84">
        <f t="shared" si="449"/>
        <v>18236.43344236564</v>
      </c>
      <c r="R826" s="166" t="str">
        <f t="shared" si="455"/>
        <v/>
      </c>
      <c r="S826" s="109">
        <f>'Data Raw'!E868</f>
        <v>17645.919999999998</v>
      </c>
      <c r="T826" s="109">
        <f>'Data Raw'!G868</f>
        <v>17691.97</v>
      </c>
      <c r="U826" s="109">
        <f>'Data Raw'!D868</f>
        <v>17862.59</v>
      </c>
      <c r="V826" s="166" t="str">
        <f t="shared" si="456"/>
        <v/>
      </c>
      <c r="W826" s="89">
        <f t="shared" si="439"/>
        <v>262.83518006629311</v>
      </c>
      <c r="X826" s="89">
        <f t="shared" si="440"/>
        <v>69082.33188048072</v>
      </c>
      <c r="Y826" s="89">
        <f t="shared" si="457"/>
        <v>163.90504614785186</v>
      </c>
      <c r="Z826" s="109">
        <f t="shared" si="450"/>
        <v>216.67000000000189</v>
      </c>
      <c r="AA826" s="89">
        <f t="shared" si="458"/>
        <v>248.06897488070675</v>
      </c>
      <c r="AB826" s="89">
        <f t="shared" si="459"/>
        <v>17647.2831832433</v>
      </c>
      <c r="AC826" s="89">
        <f t="shared" si="462"/>
        <v>18077.8968167567</v>
      </c>
      <c r="AD826" s="89">
        <f t="shared" si="463"/>
        <v>1</v>
      </c>
      <c r="AE826" s="89">
        <f>'Data Raw'!C868</f>
        <v>17862.59</v>
      </c>
      <c r="AF826" s="89"/>
      <c r="AG826" s="89">
        <f t="shared" si="434"/>
        <v>-170.61999999999898</v>
      </c>
      <c r="AH826" s="89">
        <f t="shared" si="435"/>
        <v>92.215180066294124</v>
      </c>
      <c r="AI826" s="109">
        <f t="shared" si="436"/>
        <v>1</v>
      </c>
      <c r="AJ826" s="109">
        <f t="shared" si="451"/>
        <v>35.203532787418489</v>
      </c>
      <c r="AK826" s="88"/>
      <c r="AL826" s="191" t="str">
        <f t="shared" si="452"/>
        <v/>
      </c>
      <c r="AM826" s="191">
        <f t="shared" si="453"/>
        <v>-170.61999999999898</v>
      </c>
      <c r="AN826" s="88"/>
      <c r="AO826" s="191"/>
      <c r="AP826" s="191">
        <f t="shared" si="437"/>
        <v>29111.184399999653</v>
      </c>
      <c r="AQ826" s="191">
        <f t="shared" si="460"/>
        <v>135.77149192827358</v>
      </c>
      <c r="AR826" s="191">
        <f t="shared" si="461"/>
        <v>-28.133554219578286</v>
      </c>
      <c r="AS826" s="250">
        <f t="shared" si="464"/>
        <v>1</v>
      </c>
      <c r="AT826" s="250">
        <f t="shared" si="465"/>
        <v>0</v>
      </c>
      <c r="AU826" s="250">
        <f t="shared" si="466"/>
        <v>0</v>
      </c>
      <c r="AV826" s="250">
        <f t="shared" si="467"/>
        <v>0</v>
      </c>
      <c r="AW826" s="250">
        <f t="shared" si="468"/>
        <v>0</v>
      </c>
      <c r="AX826" s="250">
        <f t="shared" si="469"/>
        <v>0</v>
      </c>
      <c r="AY826" s="89"/>
      <c r="AZ826" s="111"/>
      <c r="BA826" s="111"/>
      <c r="BB826" s="111"/>
      <c r="BC826" s="111"/>
      <c r="BD826" s="111"/>
      <c r="BE826" s="111"/>
      <c r="BF826" s="111"/>
      <c r="BG826" s="111"/>
      <c r="BH826" s="89"/>
      <c r="BI826" s="89"/>
      <c r="BJ826" s="89"/>
      <c r="BK826" s="89"/>
      <c r="BL826" s="89"/>
    </row>
    <row r="827" spans="1:64" x14ac:dyDescent="0.25">
      <c r="A827" s="86">
        <f t="shared" si="438"/>
        <v>826</v>
      </c>
      <c r="B827" s="113">
        <v>1.4362805294669239E-3</v>
      </c>
      <c r="C827" s="88"/>
      <c r="D827" s="88"/>
      <c r="E827" s="194">
        <f t="shared" si="441"/>
        <v>-3.2130213465216842E-2</v>
      </c>
      <c r="F827" s="89">
        <f t="shared" si="454"/>
        <v>-1.695115019644393E-3</v>
      </c>
      <c r="G827" s="113">
        <v>0.1646724029782089</v>
      </c>
      <c r="H827" s="88"/>
      <c r="I827" s="84">
        <f t="shared" si="442"/>
        <v>17377.450177470535</v>
      </c>
      <c r="J827" s="84">
        <f t="shared" si="443"/>
        <v>17459.402700544459</v>
      </c>
      <c r="K827" s="84">
        <f t="shared" si="444"/>
        <v>17541.355223618386</v>
      </c>
      <c r="L827" s="84">
        <f t="shared" si="445"/>
        <v>17623.30774669231</v>
      </c>
      <c r="M827" s="108">
        <f>IF(T827&lt;&gt;0,(((G827+1)*('Data Raw'!$N$1007-'Data Raw'!$N$1008)/2+'Data Raw'!$N$1008)*'Data Raw'!$M$1010+'Data Raw'!$M$1009)*AE827+AE827)</f>
        <v>17705.260269766237</v>
      </c>
      <c r="N827" s="84">
        <f t="shared" si="446"/>
        <v>17787.212792840164</v>
      </c>
      <c r="O827" s="84">
        <f t="shared" si="447"/>
        <v>17869.165315914088</v>
      </c>
      <c r="P827" s="84">
        <f t="shared" si="448"/>
        <v>17951.117838988015</v>
      </c>
      <c r="Q827" s="84">
        <f t="shared" si="449"/>
        <v>18033.070362061939</v>
      </c>
      <c r="R827" s="166" t="str">
        <f t="shared" si="455"/>
        <v/>
      </c>
      <c r="S827" s="109">
        <f>'Data Raw'!E869</f>
        <v>17583.7</v>
      </c>
      <c r="T827" s="109">
        <f>'Data Raw'!G869</f>
        <v>17651.490000000002</v>
      </c>
      <c r="U827" s="109">
        <f>'Data Raw'!D869</f>
        <v>17725.509999999998</v>
      </c>
      <c r="V827" s="166" t="str">
        <f t="shared" si="456"/>
        <v/>
      </c>
      <c r="W827" s="89">
        <f t="shared" si="439"/>
        <v>53.770269766235288</v>
      </c>
      <c r="X827" s="89">
        <f t="shared" si="440"/>
        <v>2891.2419107337168</v>
      </c>
      <c r="Y827" s="89">
        <f t="shared" si="457"/>
        <v>153.10147280578815</v>
      </c>
      <c r="Z827" s="109">
        <f t="shared" si="450"/>
        <v>141.80999999999767</v>
      </c>
      <c r="AA827" s="89">
        <f t="shared" si="458"/>
        <v>232.8891213263197</v>
      </c>
      <c r="AB827" s="89">
        <f t="shared" si="459"/>
        <v>17455.071371351398</v>
      </c>
      <c r="AC827" s="89">
        <f t="shared" si="462"/>
        <v>17876.788628648603</v>
      </c>
      <c r="AD827" s="89">
        <f t="shared" si="463"/>
        <v>1</v>
      </c>
      <c r="AE827" s="89">
        <f>'Data Raw'!C869</f>
        <v>17665.93</v>
      </c>
      <c r="AF827" s="89"/>
      <c r="AG827" s="89">
        <f t="shared" si="434"/>
        <v>-14.43999999999869</v>
      </c>
      <c r="AH827" s="89">
        <f t="shared" si="435"/>
        <v>39.330269766236597</v>
      </c>
      <c r="AI827" s="109">
        <f t="shared" si="436"/>
        <v>1</v>
      </c>
      <c r="AJ827" s="109">
        <f t="shared" si="451"/>
        <v>40.976261536962966</v>
      </c>
      <c r="AK827" s="88"/>
      <c r="AL827" s="191" t="str">
        <f t="shared" si="452"/>
        <v/>
      </c>
      <c r="AM827" s="191">
        <f t="shared" si="453"/>
        <v>-14.43999999999869</v>
      </c>
      <c r="AN827" s="88"/>
      <c r="AO827" s="191"/>
      <c r="AP827" s="191">
        <f t="shared" si="437"/>
        <v>208.51359999996217</v>
      </c>
      <c r="AQ827" s="191">
        <f t="shared" si="460"/>
        <v>122.29021504735414</v>
      </c>
      <c r="AR827" s="191">
        <f t="shared" si="461"/>
        <v>-30.81125775843401</v>
      </c>
      <c r="AS827" s="250">
        <f t="shared" si="464"/>
        <v>0</v>
      </c>
      <c r="AT827" s="250">
        <f t="shared" si="465"/>
        <v>0</v>
      </c>
      <c r="AU827" s="250">
        <f t="shared" si="466"/>
        <v>1</v>
      </c>
      <c r="AV827" s="250">
        <f t="shared" si="467"/>
        <v>0</v>
      </c>
      <c r="AW827" s="250">
        <f t="shared" si="468"/>
        <v>0</v>
      </c>
      <c r="AX827" s="250">
        <f t="shared" si="469"/>
        <v>0</v>
      </c>
      <c r="AY827" s="89"/>
      <c r="AZ827" s="111"/>
      <c r="BA827" s="111"/>
      <c r="BB827" s="111"/>
      <c r="BC827" s="111"/>
      <c r="BD827" s="111"/>
      <c r="BE827" s="111"/>
      <c r="BF827" s="111"/>
      <c r="BG827" s="111"/>
      <c r="BH827" s="89"/>
      <c r="BI827" s="89"/>
      <c r="BJ827" s="89"/>
      <c r="BK827" s="89"/>
      <c r="BL827" s="89"/>
    </row>
    <row r="828" spans="1:64" x14ac:dyDescent="0.25">
      <c r="A828" s="86">
        <f t="shared" si="438"/>
        <v>827</v>
      </c>
      <c r="B828" s="113">
        <v>1.0592074605714652E-3</v>
      </c>
      <c r="C828" s="88"/>
      <c r="D828" s="88"/>
      <c r="E828" s="194">
        <f t="shared" si="441"/>
        <v>-3.7707306889545869E-4</v>
      </c>
      <c r="F828" s="89">
        <f t="shared" si="454"/>
        <v>-1.5068233123945451E-3</v>
      </c>
      <c r="G828" s="113">
        <v>0.15709913735304668</v>
      </c>
      <c r="H828" s="88"/>
      <c r="I828" s="84">
        <f t="shared" si="442"/>
        <v>17196.812975252014</v>
      </c>
      <c r="J828" s="84">
        <f t="shared" si="443"/>
        <v>17273.363711654911</v>
      </c>
      <c r="K828" s="84">
        <f t="shared" si="444"/>
        <v>17349.914448057803</v>
      </c>
      <c r="L828" s="84">
        <f t="shared" si="445"/>
        <v>17426.4651844607</v>
      </c>
      <c r="M828" s="108">
        <f>IF(T828&lt;&gt;0,(((G828+1)*('Data Raw'!$N$1007-'Data Raw'!$N$1008)/2+'Data Raw'!$N$1008)*'Data Raw'!$M$1010+'Data Raw'!$M$1009)*AE828+AE828)</f>
        <v>17503.015920863592</v>
      </c>
      <c r="N828" s="84">
        <f t="shared" si="446"/>
        <v>17579.566657266485</v>
      </c>
      <c r="O828" s="84">
        <f t="shared" si="447"/>
        <v>17656.117393669381</v>
      </c>
      <c r="P828" s="84">
        <f t="shared" si="448"/>
        <v>17732.668130072274</v>
      </c>
      <c r="Q828" s="84">
        <f t="shared" si="449"/>
        <v>17809.21886647517</v>
      </c>
      <c r="R828" s="166" t="str">
        <f t="shared" si="455"/>
        <v/>
      </c>
      <c r="S828" s="109">
        <f>'Data Raw'!E870</f>
        <v>17333.3</v>
      </c>
      <c r="T828" s="109">
        <f>'Data Raw'!G870</f>
        <v>17457.34</v>
      </c>
      <c r="U828" s="109">
        <f>'Data Raw'!D870</f>
        <v>17531.05</v>
      </c>
      <c r="V828" s="166" t="str">
        <f t="shared" si="456"/>
        <v/>
      </c>
      <c r="W828" s="89">
        <f t="shared" si="439"/>
        <v>45.675920863592182</v>
      </c>
      <c r="X828" s="89">
        <f t="shared" si="440"/>
        <v>2086.2897467371358</v>
      </c>
      <c r="Y828" s="89">
        <f t="shared" si="457"/>
        <v>142.79188432247724</v>
      </c>
      <c r="Z828" s="109">
        <f t="shared" si="450"/>
        <v>197.75</v>
      </c>
      <c r="AA828" s="89">
        <f t="shared" si="458"/>
        <v>227.86924685113118</v>
      </c>
      <c r="AB828" s="89">
        <f t="shared" si="459"/>
        <v>17276.78424687263</v>
      </c>
      <c r="AC828" s="89">
        <f t="shared" si="462"/>
        <v>17672.695753127373</v>
      </c>
      <c r="AD828" s="89">
        <f t="shared" si="463"/>
        <v>1</v>
      </c>
      <c r="AE828" s="89">
        <f>'Data Raw'!C870</f>
        <v>17474.740000000002</v>
      </c>
      <c r="AF828" s="89"/>
      <c r="AG828" s="89">
        <f t="shared" si="434"/>
        <v>-17.400000000001455</v>
      </c>
      <c r="AH828" s="89">
        <f t="shared" si="435"/>
        <v>28.275920863590727</v>
      </c>
      <c r="AI828" s="109">
        <f t="shared" si="436"/>
        <v>1</v>
      </c>
      <c r="AJ828" s="109">
        <f t="shared" si="451"/>
        <v>38.275368201447037</v>
      </c>
      <c r="AK828" s="88"/>
      <c r="AL828" s="191" t="str">
        <f t="shared" si="452"/>
        <v/>
      </c>
      <c r="AM828" s="191">
        <f t="shared" si="453"/>
        <v>-17.400000000001455</v>
      </c>
      <c r="AN828" s="88"/>
      <c r="AO828" s="191"/>
      <c r="AP828" s="191">
        <f t="shared" si="437"/>
        <v>302.76000000005064</v>
      </c>
      <c r="AQ828" s="191">
        <f t="shared" si="460"/>
        <v>110.6357467087594</v>
      </c>
      <c r="AR828" s="191">
        <f t="shared" si="461"/>
        <v>-32.156137613717846</v>
      </c>
      <c r="AS828" s="250">
        <f t="shared" si="464"/>
        <v>0</v>
      </c>
      <c r="AT828" s="250">
        <f t="shared" si="465"/>
        <v>0</v>
      </c>
      <c r="AU828" s="250">
        <f t="shared" si="466"/>
        <v>1</v>
      </c>
      <c r="AV828" s="250">
        <f t="shared" si="467"/>
        <v>0</v>
      </c>
      <c r="AW828" s="250">
        <f t="shared" si="468"/>
        <v>0</v>
      </c>
      <c r="AX828" s="250">
        <f t="shared" si="469"/>
        <v>0</v>
      </c>
      <c r="AY828" s="89"/>
      <c r="AZ828" s="111"/>
      <c r="BA828" s="111"/>
      <c r="BB828" s="111"/>
      <c r="BC828" s="111"/>
      <c r="BD828" s="111"/>
      <c r="BE828" s="111"/>
      <c r="BF828" s="111"/>
      <c r="BG828" s="111"/>
      <c r="BH828" s="89"/>
      <c r="BI828" s="89"/>
      <c r="BJ828" s="89"/>
      <c r="BK828" s="89"/>
      <c r="BL828" s="89"/>
    </row>
    <row r="829" spans="1:64" x14ac:dyDescent="0.25">
      <c r="A829" s="86">
        <f t="shared" si="438"/>
        <v>828</v>
      </c>
      <c r="B829" s="113">
        <v>1.0299917189725432E-3</v>
      </c>
      <c r="C829" s="88"/>
      <c r="D829" s="88"/>
      <c r="E829" s="194">
        <f t="shared" si="441"/>
        <v>-2.9215741598921999E-5</v>
      </c>
      <c r="F829" s="89">
        <f t="shared" si="454"/>
        <v>-1.295736516566599E-3</v>
      </c>
      <c r="G829" s="113">
        <v>0.1507566527530709</v>
      </c>
      <c r="H829" s="88"/>
      <c r="I829" s="84">
        <f t="shared" si="442"/>
        <v>17203.745495578154</v>
      </c>
      <c r="J829" s="84">
        <f t="shared" si="443"/>
        <v>17275.141437739392</v>
      </c>
      <c r="K829" s="84">
        <f t="shared" si="444"/>
        <v>17346.53737990063</v>
      </c>
      <c r="L829" s="84">
        <f t="shared" si="445"/>
        <v>17417.933322061868</v>
      </c>
      <c r="M829" s="108">
        <f>IF(T829&lt;&gt;0,(((G829+1)*('Data Raw'!$N$1007-'Data Raw'!$N$1008)/2+'Data Raw'!$N$1008)*'Data Raw'!$M$1010+'Data Raw'!$M$1009)*AE829+AE829)</f>
        <v>17489.329264223106</v>
      </c>
      <c r="N829" s="84">
        <f t="shared" si="446"/>
        <v>17560.725206384344</v>
      </c>
      <c r="O829" s="84">
        <f t="shared" si="447"/>
        <v>17632.121148545582</v>
      </c>
      <c r="P829" s="84">
        <f t="shared" si="448"/>
        <v>17703.51709070682</v>
      </c>
      <c r="Q829" s="84">
        <f t="shared" si="449"/>
        <v>17774.913032868059</v>
      </c>
      <c r="R829" s="166" t="str">
        <f t="shared" si="455"/>
        <v/>
      </c>
      <c r="S829" s="109">
        <f>'Data Raw'!E871</f>
        <v>17332.490000000002</v>
      </c>
      <c r="T829" s="109">
        <f>'Data Raw'!G871</f>
        <v>17444.3</v>
      </c>
      <c r="U829" s="109">
        <f>'Data Raw'!D871</f>
        <v>17555.61</v>
      </c>
      <c r="V829" s="166" t="str">
        <f t="shared" si="456"/>
        <v/>
      </c>
      <c r="W829" s="89">
        <f t="shared" si="439"/>
        <v>45.02926422310702</v>
      </c>
      <c r="X829" s="89">
        <f t="shared" si="440"/>
        <v>2027.6346364743858</v>
      </c>
      <c r="Y829" s="89">
        <f t="shared" si="457"/>
        <v>133.29064269303524</v>
      </c>
      <c r="Z829" s="109">
        <f t="shared" si="450"/>
        <v>223.11999999999898</v>
      </c>
      <c r="AA829" s="89">
        <f t="shared" si="458"/>
        <v>227.19078301525519</v>
      </c>
      <c r="AB829" s="89">
        <f t="shared" si="459"/>
        <v>17276.271140176537</v>
      </c>
      <c r="AC829" s="89">
        <f t="shared" si="462"/>
        <v>17663.648859823461</v>
      </c>
      <c r="AD829" s="89">
        <f t="shared" si="463"/>
        <v>1</v>
      </c>
      <c r="AE829" s="89">
        <f>'Data Raw'!C871</f>
        <v>17469.96</v>
      </c>
      <c r="AF829" s="89"/>
      <c r="AG829" s="89">
        <f t="shared" si="434"/>
        <v>-25.659999999999854</v>
      </c>
      <c r="AH829" s="89">
        <f t="shared" si="435"/>
        <v>19.369264223107166</v>
      </c>
      <c r="AI829" s="109">
        <f t="shared" si="436"/>
        <v>1</v>
      </c>
      <c r="AJ829" s="109">
        <f t="shared" si="451"/>
        <v>35.697971080619311</v>
      </c>
      <c r="AK829" s="88"/>
      <c r="AL829" s="191" t="str">
        <f t="shared" si="452"/>
        <v/>
      </c>
      <c r="AM829" s="191">
        <f t="shared" si="453"/>
        <v>-25.659999999999854</v>
      </c>
      <c r="AN829" s="88"/>
      <c r="AO829" s="191"/>
      <c r="AP829" s="191">
        <f t="shared" si="437"/>
        <v>658.43559999999252</v>
      </c>
      <c r="AQ829" s="191">
        <f t="shared" si="460"/>
        <v>101.19399707445278</v>
      </c>
      <c r="AR829" s="191">
        <f t="shared" si="461"/>
        <v>-32.096645618582457</v>
      </c>
      <c r="AS829" s="250">
        <f t="shared" si="464"/>
        <v>0</v>
      </c>
      <c r="AT829" s="250">
        <f t="shared" si="465"/>
        <v>0</v>
      </c>
      <c r="AU829" s="250">
        <f t="shared" si="466"/>
        <v>1</v>
      </c>
      <c r="AV829" s="250">
        <f t="shared" si="467"/>
        <v>0</v>
      </c>
      <c r="AW829" s="250">
        <f t="shared" si="468"/>
        <v>0</v>
      </c>
      <c r="AX829" s="250">
        <f t="shared" si="469"/>
        <v>0</v>
      </c>
      <c r="AY829" s="89"/>
      <c r="AZ829" s="111"/>
      <c r="BA829" s="111"/>
      <c r="BB829" s="111"/>
      <c r="BC829" s="111"/>
      <c r="BD829" s="111"/>
      <c r="BE829" s="111"/>
      <c r="BF829" s="111"/>
      <c r="BG829" s="111"/>
      <c r="BH829" s="89"/>
      <c r="BI829" s="89"/>
      <c r="BJ829" s="89"/>
      <c r="BK829" s="89"/>
      <c r="BL829" s="89"/>
    </row>
    <row r="830" spans="1:64" x14ac:dyDescent="0.25">
      <c r="A830" s="86">
        <f t="shared" si="438"/>
        <v>829</v>
      </c>
      <c r="B830" s="113">
        <v>2.9159447418297089E-3</v>
      </c>
      <c r="C830" s="88"/>
      <c r="D830" s="88"/>
      <c r="E830" s="194">
        <f t="shared" si="441"/>
        <v>1.8859530228571657E-3</v>
      </c>
      <c r="F830" s="89">
        <f t="shared" si="454"/>
        <v>-8.412094395060612E-4</v>
      </c>
      <c r="G830" s="113">
        <v>0.14411613191384659</v>
      </c>
      <c r="H830" s="88"/>
      <c r="I830" s="84">
        <f t="shared" si="442"/>
        <v>17005.241169290657</v>
      </c>
      <c r="J830" s="84">
        <f t="shared" si="443"/>
        <v>17071.886490637175</v>
      </c>
      <c r="K830" s="84">
        <f t="shared" si="444"/>
        <v>17138.531811983692</v>
      </c>
      <c r="L830" s="84">
        <f t="shared" si="445"/>
        <v>17205.177133330209</v>
      </c>
      <c r="M830" s="108">
        <f>IF(T830&lt;&gt;0,(((G830+1)*('Data Raw'!$N$1007-'Data Raw'!$N$1008)/2+'Data Raw'!$N$1008)*'Data Raw'!$M$1010+'Data Raw'!$M$1009)*AE830+AE830)</f>
        <v>17271.822454676727</v>
      </c>
      <c r="N830" s="84">
        <f t="shared" si="446"/>
        <v>17338.467776023244</v>
      </c>
      <c r="O830" s="84">
        <f t="shared" si="447"/>
        <v>17405.113097369762</v>
      </c>
      <c r="P830" s="84">
        <f t="shared" si="448"/>
        <v>17471.758418716279</v>
      </c>
      <c r="Q830" s="84">
        <f t="shared" si="449"/>
        <v>17538.403740062797</v>
      </c>
      <c r="R830" s="166" t="str">
        <f t="shared" si="455"/>
        <v/>
      </c>
      <c r="S830" s="109">
        <f>'Data Raw'!E872</f>
        <v>17067.45</v>
      </c>
      <c r="T830" s="109">
        <f>'Data Raw'!G872</f>
        <v>17196.96</v>
      </c>
      <c r="U830" s="109">
        <f>'Data Raw'!D872</f>
        <v>17305.91</v>
      </c>
      <c r="V830" s="166" t="str">
        <f t="shared" si="456"/>
        <v/>
      </c>
      <c r="W830" s="89">
        <f t="shared" si="439"/>
        <v>74.862454676727793</v>
      </c>
      <c r="X830" s="89">
        <f t="shared" si="440"/>
        <v>5604.387120225123</v>
      </c>
      <c r="Y830" s="89">
        <f t="shared" si="457"/>
        <v>126.60555150170687</v>
      </c>
      <c r="Z830" s="109">
        <f t="shared" si="450"/>
        <v>238.45999999999913</v>
      </c>
      <c r="AA830" s="89">
        <f t="shared" si="458"/>
        <v>228.80067115593289</v>
      </c>
      <c r="AB830" s="89">
        <f t="shared" si="459"/>
        <v>17068.777834437031</v>
      </c>
      <c r="AC830" s="89">
        <f t="shared" si="462"/>
        <v>17455.002165562968</v>
      </c>
      <c r="AD830" s="89">
        <f t="shared" si="463"/>
        <v>1</v>
      </c>
      <c r="AE830" s="89">
        <f>'Data Raw'!C872</f>
        <v>17261.89</v>
      </c>
      <c r="AF830" s="89"/>
      <c r="AG830" s="89">
        <f t="shared" si="434"/>
        <v>-64.930000000000291</v>
      </c>
      <c r="AH830" s="89">
        <f t="shared" si="435"/>
        <v>9.9324546767275024</v>
      </c>
      <c r="AI830" s="109">
        <f t="shared" si="436"/>
        <v>1</v>
      </c>
      <c r="AJ830" s="109">
        <f t="shared" si="451"/>
        <v>33.32266067325881</v>
      </c>
      <c r="AK830" s="88"/>
      <c r="AL830" s="191" t="str">
        <f t="shared" si="452"/>
        <v/>
      </c>
      <c r="AM830" s="191">
        <f t="shared" si="453"/>
        <v>-64.930000000000291</v>
      </c>
      <c r="AN830" s="88"/>
      <c r="AO830" s="191"/>
      <c r="AP830" s="191">
        <f t="shared" si="437"/>
        <v>4215.9049000000377</v>
      </c>
      <c r="AQ830" s="191">
        <f t="shared" si="460"/>
        <v>97.164664066180293</v>
      </c>
      <c r="AR830" s="191">
        <f t="shared" si="461"/>
        <v>-29.440887435526577</v>
      </c>
      <c r="AS830" s="250">
        <f t="shared" si="464"/>
        <v>0</v>
      </c>
      <c r="AT830" s="250">
        <f t="shared" si="465"/>
        <v>0</v>
      </c>
      <c r="AU830" s="250">
        <f t="shared" si="466"/>
        <v>1</v>
      </c>
      <c r="AV830" s="250">
        <f t="shared" si="467"/>
        <v>0</v>
      </c>
      <c r="AW830" s="250">
        <f t="shared" si="468"/>
        <v>0</v>
      </c>
      <c r="AX830" s="250">
        <f t="shared" si="469"/>
        <v>0</v>
      </c>
      <c r="AY830" s="89"/>
      <c r="AZ830" s="111"/>
      <c r="BA830" s="111"/>
      <c r="BB830" s="111"/>
      <c r="BC830" s="111"/>
      <c r="BD830" s="111"/>
      <c r="BE830" s="111"/>
      <c r="BF830" s="111"/>
      <c r="BG830" s="111"/>
      <c r="BH830" s="89"/>
      <c r="BI830" s="89"/>
      <c r="BJ830" s="89"/>
      <c r="BK830" s="89"/>
      <c r="BL830" s="89"/>
    </row>
    <row r="831" spans="1:64" x14ac:dyDescent="0.25">
      <c r="A831" s="86">
        <f t="shared" si="438"/>
        <v>830</v>
      </c>
      <c r="B831" s="113">
        <v>5.9620341926601168E-4</v>
      </c>
      <c r="C831" s="88"/>
      <c r="D831" s="88"/>
      <c r="E831" s="194">
        <f t="shared" si="441"/>
        <v>-2.3197413225636973E-3</v>
      </c>
      <c r="F831" s="89">
        <f t="shared" si="454"/>
        <v>-1.0524282799428664E-3</v>
      </c>
      <c r="G831" s="113">
        <v>0.13328242095511003</v>
      </c>
      <c r="H831" s="88"/>
      <c r="I831" s="84">
        <f t="shared" si="442"/>
        <v>16947.138624686788</v>
      </c>
      <c r="J831" s="84">
        <f t="shared" si="443"/>
        <v>17010.441400437641</v>
      </c>
      <c r="K831" s="84">
        <f t="shared" si="444"/>
        <v>17073.744176188495</v>
      </c>
      <c r="L831" s="84">
        <f t="shared" si="445"/>
        <v>17137.046951939348</v>
      </c>
      <c r="M831" s="108">
        <f>IF(T831&lt;&gt;0,(((G831+1)*('Data Raw'!$N$1007-'Data Raw'!$N$1008)/2+'Data Raw'!$N$1008)*'Data Raw'!$M$1010+'Data Raw'!$M$1009)*AE831+AE831)</f>
        <v>17200.349727690202</v>
      </c>
      <c r="N831" s="84">
        <f t="shared" si="446"/>
        <v>17263.652503441055</v>
      </c>
      <c r="O831" s="84">
        <f t="shared" si="447"/>
        <v>17326.955279191909</v>
      </c>
      <c r="P831" s="84">
        <f t="shared" si="448"/>
        <v>17390.258054942762</v>
      </c>
      <c r="Q831" s="84">
        <f t="shared" si="449"/>
        <v>17453.560830693616</v>
      </c>
      <c r="R831" s="166" t="str">
        <f t="shared" si="455"/>
        <v/>
      </c>
      <c r="S831" s="109">
        <f>'Data Raw'!E873</f>
        <v>17133.5</v>
      </c>
      <c r="T831" s="109">
        <f>'Data Raw'!G873</f>
        <v>17234.09</v>
      </c>
      <c r="U831" s="109">
        <f>'Data Raw'!D873</f>
        <v>17297.95</v>
      </c>
      <c r="V831" s="166" t="str">
        <f t="shared" si="456"/>
        <v/>
      </c>
      <c r="W831" s="89">
        <f t="shared" si="439"/>
        <v>-33.740272309798456</v>
      </c>
      <c r="X831" s="89">
        <f t="shared" si="440"/>
        <v>1138.4059755393525</v>
      </c>
      <c r="Y831" s="89">
        <f t="shared" si="457"/>
        <v>117.90565235563042</v>
      </c>
      <c r="Z831" s="109">
        <f t="shared" si="450"/>
        <v>164.45000000000073</v>
      </c>
      <c r="AA831" s="89">
        <f t="shared" si="458"/>
        <v>219.60771813365687</v>
      </c>
      <c r="AB831" s="89">
        <f t="shared" si="459"/>
        <v>17010.939429517457</v>
      </c>
      <c r="AC831" s="89">
        <f t="shared" si="462"/>
        <v>17399.900570482539</v>
      </c>
      <c r="AD831" s="89">
        <f t="shared" si="463"/>
        <v>1</v>
      </c>
      <c r="AE831" s="89">
        <f>'Data Raw'!C873</f>
        <v>17205.419999999998</v>
      </c>
      <c r="AF831" s="89"/>
      <c r="AG831" s="89">
        <f t="shared" si="434"/>
        <v>28.670000000001892</v>
      </c>
      <c r="AH831" s="89">
        <f t="shared" si="435"/>
        <v>-5.0702723097965645</v>
      </c>
      <c r="AI831" s="109">
        <f t="shared" si="436"/>
        <v>-1</v>
      </c>
      <c r="AJ831" s="109">
        <f t="shared" si="451"/>
        <v>31.651387875426717</v>
      </c>
      <c r="AK831" s="88"/>
      <c r="AL831" s="191" t="str">
        <f t="shared" si="452"/>
        <v/>
      </c>
      <c r="AM831" s="191">
        <f t="shared" si="453"/>
        <v>-28.670000000001892</v>
      </c>
      <c r="AN831" s="88"/>
      <c r="AO831" s="191"/>
      <c r="AP831" s="191">
        <f t="shared" si="437"/>
        <v>821.96890000010842</v>
      </c>
      <c r="AQ831" s="191">
        <f t="shared" si="460"/>
        <v>89.554145836604917</v>
      </c>
      <c r="AR831" s="191">
        <f t="shared" si="461"/>
        <v>-28.351506519025506</v>
      </c>
      <c r="AS831" s="250">
        <f t="shared" si="464"/>
        <v>0</v>
      </c>
      <c r="AT831" s="250">
        <f t="shared" si="465"/>
        <v>0</v>
      </c>
      <c r="AU831" s="250">
        <f t="shared" si="466"/>
        <v>0</v>
      </c>
      <c r="AV831" s="250">
        <f t="shared" si="467"/>
        <v>1</v>
      </c>
      <c r="AW831" s="250">
        <f t="shared" si="468"/>
        <v>0</v>
      </c>
      <c r="AX831" s="250">
        <f t="shared" si="469"/>
        <v>0</v>
      </c>
      <c r="AY831" s="89"/>
      <c r="AZ831" s="111"/>
      <c r="BA831" s="111"/>
      <c r="BB831" s="111"/>
      <c r="BC831" s="111"/>
      <c r="BD831" s="111"/>
      <c r="BE831" s="111"/>
      <c r="BF831" s="111"/>
      <c r="BG831" s="111"/>
      <c r="BH831" s="89"/>
      <c r="BI831" s="89"/>
      <c r="BJ831" s="89"/>
      <c r="BK831" s="89"/>
      <c r="BL831" s="89"/>
    </row>
    <row r="832" spans="1:64" x14ac:dyDescent="0.25">
      <c r="A832" s="86">
        <f t="shared" si="438"/>
        <v>831</v>
      </c>
      <c r="B832" s="113">
        <v>1.6179998701761522E-3</v>
      </c>
      <c r="C832" s="88"/>
      <c r="D832" s="88"/>
      <c r="E832" s="194">
        <f t="shared" si="441"/>
        <v>1.0217964509101406E-3</v>
      </c>
      <c r="F832" s="89">
        <f t="shared" si="454"/>
        <v>-7.5611046124957981E-4</v>
      </c>
      <c r="G832" s="113">
        <v>0.13825387923445967</v>
      </c>
      <c r="H832" s="88"/>
      <c r="I832" s="84">
        <f t="shared" si="442"/>
        <v>16817.812019743578</v>
      </c>
      <c r="J832" s="84">
        <f t="shared" si="443"/>
        <v>16876.764845921396</v>
      </c>
      <c r="K832" s="84">
        <f t="shared" si="444"/>
        <v>16935.71767209921</v>
      </c>
      <c r="L832" s="84">
        <f t="shared" si="445"/>
        <v>16994.670498277028</v>
      </c>
      <c r="M832" s="108">
        <f>IF(T832&lt;&gt;0,(((G832+1)*('Data Raw'!$N$1007-'Data Raw'!$N$1008)/2+'Data Raw'!$N$1008)*'Data Raw'!$M$1010+'Data Raw'!$M$1009)*AE832+AE832)</f>
        <v>17053.623324454842</v>
      </c>
      <c r="N832" s="84">
        <f t="shared" si="446"/>
        <v>17112.576150632656</v>
      </c>
      <c r="O832" s="84">
        <f t="shared" si="447"/>
        <v>17171.528976810474</v>
      </c>
      <c r="P832" s="84">
        <f t="shared" si="448"/>
        <v>17230.481802988288</v>
      </c>
      <c r="Q832" s="84">
        <f t="shared" si="449"/>
        <v>17289.434629166106</v>
      </c>
      <c r="R832" s="166" t="str">
        <f t="shared" si="455"/>
        <v/>
      </c>
      <c r="S832" s="109">
        <f>'Data Raw'!E874</f>
        <v>16964.28</v>
      </c>
      <c r="T832" s="109">
        <f>'Data Raw'!G874</f>
        <v>17108.71</v>
      </c>
      <c r="U832" s="109">
        <f>'Data Raw'!D874</f>
        <v>17124.96</v>
      </c>
      <c r="V832" s="166">
        <f t="shared" si="456"/>
        <v>1</v>
      </c>
      <c r="W832" s="89">
        <f t="shared" si="439"/>
        <v>-55.08667554515705</v>
      </c>
      <c r="X832" s="89">
        <f t="shared" si="440"/>
        <v>3034.5418226174038</v>
      </c>
      <c r="Y832" s="89">
        <f t="shared" si="457"/>
        <v>111.12733942069603</v>
      </c>
      <c r="Z832" s="109">
        <f t="shared" si="450"/>
        <v>160.68000000000029</v>
      </c>
      <c r="AA832" s="89">
        <f t="shared" si="458"/>
        <v>211.18947268599166</v>
      </c>
      <c r="AB832" s="89">
        <f t="shared" si="459"/>
        <v>16865.173439586393</v>
      </c>
      <c r="AC832" s="89">
        <f t="shared" si="462"/>
        <v>17238.506560413607</v>
      </c>
      <c r="AD832" s="89">
        <f t="shared" si="463"/>
        <v>1</v>
      </c>
      <c r="AE832" s="89">
        <f>'Data Raw'!C874</f>
        <v>17051.84</v>
      </c>
      <c r="AF832" s="89"/>
      <c r="AG832" s="89">
        <f t="shared" si="434"/>
        <v>56.869999999998981</v>
      </c>
      <c r="AH832" s="89">
        <f t="shared" si="435"/>
        <v>1.7833244548419316</v>
      </c>
      <c r="AI832" s="109">
        <f t="shared" si="436"/>
        <v>1</v>
      </c>
      <c r="AJ832" s="109">
        <f t="shared" si="451"/>
        <v>29.476413088907606</v>
      </c>
      <c r="AK832" s="88"/>
      <c r="AL832" s="191">
        <f t="shared" si="452"/>
        <v>28.670000000001892</v>
      </c>
      <c r="AM832" s="191" t="str">
        <f t="shared" si="453"/>
        <v/>
      </c>
      <c r="AN832" s="88"/>
      <c r="AO832" s="191"/>
      <c r="AP832" s="191">
        <f t="shared" si="437"/>
        <v>3234.196899999884</v>
      </c>
      <c r="AQ832" s="191">
        <f t="shared" si="460"/>
        <v>85.922574076982045</v>
      </c>
      <c r="AR832" s="191">
        <f t="shared" si="461"/>
        <v>-25.204765343713987</v>
      </c>
      <c r="AS832" s="250">
        <f t="shared" si="464"/>
        <v>0</v>
      </c>
      <c r="AT832" s="250">
        <f t="shared" si="465"/>
        <v>0</v>
      </c>
      <c r="AU832" s="250">
        <f t="shared" si="466"/>
        <v>0</v>
      </c>
      <c r="AV832" s="250">
        <f t="shared" si="467"/>
        <v>1</v>
      </c>
      <c r="AW832" s="250">
        <f t="shared" si="468"/>
        <v>0</v>
      </c>
      <c r="AX832" s="250">
        <f t="shared" si="469"/>
        <v>0</v>
      </c>
      <c r="AY832" s="89"/>
      <c r="AZ832" s="111"/>
      <c r="BA832" s="111"/>
      <c r="BB832" s="111"/>
      <c r="BC832" s="111"/>
      <c r="BD832" s="111"/>
      <c r="BE832" s="111"/>
      <c r="BF832" s="111"/>
      <c r="BG832" s="111"/>
      <c r="BH832" s="89"/>
      <c r="BI832" s="89"/>
      <c r="BJ832" s="89"/>
      <c r="BK832" s="89"/>
      <c r="BL832" s="89"/>
    </row>
    <row r="833" spans="1:64" x14ac:dyDescent="0.25">
      <c r="A833" s="86">
        <f t="shared" si="438"/>
        <v>832</v>
      </c>
      <c r="B833" s="113">
        <v>1.3180694043604989E-3</v>
      </c>
      <c r="C833" s="88"/>
      <c r="D833" s="88"/>
      <c r="E833" s="194">
        <f t="shared" si="441"/>
        <v>-2.9993046581565331E-4</v>
      </c>
      <c r="F833" s="89">
        <f t="shared" si="454"/>
        <v>-6.9094189047330451E-4</v>
      </c>
      <c r="G833" s="113">
        <v>0.14637840003280103</v>
      </c>
      <c r="H833" s="88"/>
      <c r="I833" s="84">
        <f t="shared" si="442"/>
        <v>16968.050040270755</v>
      </c>
      <c r="J833" s="84">
        <f t="shared" si="443"/>
        <v>17023.613709981099</v>
      </c>
      <c r="K833" s="84">
        <f t="shared" si="444"/>
        <v>17079.177379691449</v>
      </c>
      <c r="L833" s="84">
        <f t="shared" si="445"/>
        <v>17134.741049401797</v>
      </c>
      <c r="M833" s="108">
        <f>IF(T833&lt;&gt;0,(((G833+1)*('Data Raw'!$N$1007-'Data Raw'!$N$1008)/2+'Data Raw'!$N$1008)*'Data Raw'!$M$1010+'Data Raw'!$M$1009)*AE833+AE833)</f>
        <v>17190.304719112144</v>
      </c>
      <c r="N833" s="84">
        <f t="shared" si="446"/>
        <v>17245.868388822491</v>
      </c>
      <c r="O833" s="84">
        <f t="shared" si="447"/>
        <v>17301.432058532839</v>
      </c>
      <c r="P833" s="84">
        <f t="shared" si="448"/>
        <v>17356.99572824319</v>
      </c>
      <c r="Q833" s="84">
        <f t="shared" si="449"/>
        <v>17412.559397953533</v>
      </c>
      <c r="R833" s="166" t="str">
        <f t="shared" si="455"/>
        <v/>
      </c>
      <c r="S833" s="109">
        <f>'Data Raw'!E875</f>
        <v>17127.25</v>
      </c>
      <c r="T833" s="109">
        <f>'Data Raw'!G875</f>
        <v>17240.39</v>
      </c>
      <c r="U833" s="109">
        <f>'Data Raw'!D875</f>
        <v>17334.189999999999</v>
      </c>
      <c r="V833" s="166">
        <f t="shared" si="456"/>
        <v>1</v>
      </c>
      <c r="W833" s="89">
        <f t="shared" si="439"/>
        <v>-50.085280887855333</v>
      </c>
      <c r="X833" s="89">
        <f t="shared" si="440"/>
        <v>2508.5353616153666</v>
      </c>
      <c r="Y833" s="89">
        <f t="shared" si="457"/>
        <v>104.6110133248413</v>
      </c>
      <c r="Z833" s="109">
        <f t="shared" si="450"/>
        <v>206.93999999999869</v>
      </c>
      <c r="AA833" s="89">
        <f t="shared" si="458"/>
        <v>210.58240515942123</v>
      </c>
      <c r="AB833" s="89">
        <f t="shared" si="459"/>
        <v>16997.788948216905</v>
      </c>
      <c r="AC833" s="89">
        <f t="shared" si="462"/>
        <v>17356.811051783094</v>
      </c>
      <c r="AD833" s="89">
        <f t="shared" si="463"/>
        <v>1</v>
      </c>
      <c r="AE833" s="89">
        <f>'Data Raw'!C875</f>
        <v>17177.3</v>
      </c>
      <c r="AF833" s="89"/>
      <c r="AG833" s="89">
        <f t="shared" si="434"/>
        <v>63.090000000000146</v>
      </c>
      <c r="AH833" s="89">
        <f t="shared" si="435"/>
        <v>13.004719112144812</v>
      </c>
      <c r="AI833" s="109">
        <f t="shared" si="436"/>
        <v>1</v>
      </c>
      <c r="AJ833" s="109">
        <f t="shared" si="451"/>
        <v>27.781834855174008</v>
      </c>
      <c r="AK833" s="88"/>
      <c r="AL833" s="191">
        <f t="shared" si="452"/>
        <v>56.869999999998981</v>
      </c>
      <c r="AM833" s="191" t="str">
        <f t="shared" si="453"/>
        <v/>
      </c>
      <c r="AN833" s="88"/>
      <c r="AO833" s="191"/>
      <c r="AP833" s="191">
        <f t="shared" si="437"/>
        <v>3980.3481000000183</v>
      </c>
      <c r="AQ833" s="191">
        <f t="shared" si="460"/>
        <v>83.385621401761838</v>
      </c>
      <c r="AR833" s="191">
        <f t="shared" si="461"/>
        <v>-21.225391923079457</v>
      </c>
      <c r="AS833" s="250">
        <f t="shared" si="464"/>
        <v>0</v>
      </c>
      <c r="AT833" s="250">
        <f t="shared" si="465"/>
        <v>0</v>
      </c>
      <c r="AU833" s="250">
        <f t="shared" si="466"/>
        <v>0</v>
      </c>
      <c r="AV833" s="250">
        <f t="shared" si="467"/>
        <v>1</v>
      </c>
      <c r="AW833" s="250">
        <f t="shared" si="468"/>
        <v>0</v>
      </c>
      <c r="AX833" s="250">
        <f t="shared" si="469"/>
        <v>0</v>
      </c>
      <c r="AY833" s="89"/>
      <c r="AZ833" s="111"/>
      <c r="BA833" s="111"/>
      <c r="BB833" s="111"/>
      <c r="BC833" s="111"/>
      <c r="BD833" s="111"/>
      <c r="BE833" s="111"/>
      <c r="BF833" s="111"/>
      <c r="BG833" s="111"/>
      <c r="BH833" s="89"/>
      <c r="BI833" s="89"/>
      <c r="BJ833" s="89"/>
      <c r="BK833" s="89"/>
      <c r="BL833" s="89"/>
    </row>
    <row r="834" spans="1:64" x14ac:dyDescent="0.25">
      <c r="A834" s="86">
        <f t="shared" si="438"/>
        <v>833</v>
      </c>
      <c r="B834" s="113">
        <v>1.1807079178075906E-3</v>
      </c>
      <c r="C834" s="88"/>
      <c r="D834" s="88"/>
      <c r="E834" s="194">
        <f t="shared" si="441"/>
        <v>-1.3736148655290833E-4</v>
      </c>
      <c r="F834" s="89">
        <f t="shared" si="454"/>
        <v>-6.1185897562753358E-4</v>
      </c>
      <c r="G834" s="113">
        <v>0.15350861015104644</v>
      </c>
      <c r="H834" s="88"/>
      <c r="I834" s="84">
        <f t="shared" si="442"/>
        <v>17112.130218339134</v>
      </c>
      <c r="J834" s="84">
        <f t="shared" si="443"/>
        <v>17164.435725001553</v>
      </c>
      <c r="K834" s="84">
        <f t="shared" si="444"/>
        <v>17216.741231663975</v>
      </c>
      <c r="L834" s="84">
        <f t="shared" si="445"/>
        <v>17269.046738326393</v>
      </c>
      <c r="M834" s="108">
        <f>IF(T834&lt;&gt;0,(((G834+1)*('Data Raw'!$N$1007-'Data Raw'!$N$1008)/2+'Data Raw'!$N$1008)*'Data Raw'!$M$1010+'Data Raw'!$M$1009)*AE834+AE834)</f>
        <v>17321.352244988815</v>
      </c>
      <c r="N834" s="84">
        <f t="shared" si="446"/>
        <v>17373.657751651237</v>
      </c>
      <c r="O834" s="84">
        <f t="shared" si="447"/>
        <v>17425.963258313655</v>
      </c>
      <c r="P834" s="84">
        <f t="shared" si="448"/>
        <v>17478.268764976077</v>
      </c>
      <c r="Q834" s="84">
        <f t="shared" si="449"/>
        <v>17530.574271638496</v>
      </c>
      <c r="R834" s="166" t="str">
        <f t="shared" si="455"/>
        <v/>
      </c>
      <c r="S834" s="109">
        <f>'Data Raw'!E876</f>
        <v>17298.349999999999</v>
      </c>
      <c r="T834" s="109">
        <f>'Data Raw'!G876</f>
        <v>17369.09</v>
      </c>
      <c r="U834" s="109">
        <f>'Data Raw'!D876</f>
        <v>17540.810000000001</v>
      </c>
      <c r="V834" s="166">
        <f t="shared" si="456"/>
        <v>1</v>
      </c>
      <c r="W834" s="89">
        <f t="shared" si="439"/>
        <v>-47.737755011185072</v>
      </c>
      <c r="X834" s="89">
        <f t="shared" si="440"/>
        <v>2278.8932535079257</v>
      </c>
      <c r="Y834" s="89">
        <f t="shared" si="457"/>
        <v>98.517350108357391</v>
      </c>
      <c r="Z834" s="109">
        <f t="shared" si="450"/>
        <v>242.46000000000276</v>
      </c>
      <c r="AA834" s="89">
        <f t="shared" si="458"/>
        <v>215.13634727950432</v>
      </c>
      <c r="AB834" s="89">
        <f t="shared" si="459"/>
        <v>17119.35495561449</v>
      </c>
      <c r="AC834" s="89">
        <f t="shared" si="462"/>
        <v>17477.345044385507</v>
      </c>
      <c r="AD834" s="89">
        <f t="shared" si="463"/>
        <v>1</v>
      </c>
      <c r="AE834" s="89">
        <f>'Data Raw'!C876</f>
        <v>17298.349999999999</v>
      </c>
      <c r="AF834" s="89"/>
      <c r="AG834" s="89">
        <f t="shared" ref="AG834:AG897" si="470">T834-AE834</f>
        <v>70.740000000001601</v>
      </c>
      <c r="AH834" s="89">
        <f t="shared" ref="AH834:AH897" si="471">M834-AE834</f>
        <v>23.002244988816528</v>
      </c>
      <c r="AI834" s="109">
        <f t="shared" ref="AI834:AI897" si="472">IF($AH834&gt;0,1,-1)</f>
        <v>1</v>
      </c>
      <c r="AJ834" s="109">
        <f t="shared" si="451"/>
        <v>26.152753331210324</v>
      </c>
      <c r="AK834" s="88"/>
      <c r="AL834" s="191">
        <f t="shared" si="452"/>
        <v>63.090000000000146</v>
      </c>
      <c r="AM834" s="191" t="str">
        <f t="shared" si="453"/>
        <v/>
      </c>
      <c r="AN834" s="88"/>
      <c r="AO834" s="191"/>
      <c r="AP834" s="191">
        <f t="shared" ref="AP834:AP897" si="473">AG834*AG834</f>
        <v>5004.1476000002267</v>
      </c>
      <c r="AQ834" s="191">
        <f t="shared" si="460"/>
        <v>81.980552357121823</v>
      </c>
      <c r="AR834" s="191">
        <f t="shared" si="461"/>
        <v>-16.536797751235568</v>
      </c>
      <c r="AS834" s="250">
        <f t="shared" si="464"/>
        <v>0</v>
      </c>
      <c r="AT834" s="250">
        <f t="shared" si="465"/>
        <v>0</v>
      </c>
      <c r="AU834" s="250">
        <f t="shared" si="466"/>
        <v>0</v>
      </c>
      <c r="AV834" s="250">
        <f t="shared" si="467"/>
        <v>1</v>
      </c>
      <c r="AW834" s="250">
        <f t="shared" si="468"/>
        <v>0</v>
      </c>
      <c r="AX834" s="250">
        <f t="shared" si="469"/>
        <v>0</v>
      </c>
      <c r="AY834" s="89"/>
      <c r="AZ834" s="111"/>
      <c r="BA834" s="111"/>
      <c r="BB834" s="111"/>
      <c r="BC834" s="111"/>
      <c r="BD834" s="111"/>
      <c r="BE834" s="111"/>
      <c r="BF834" s="111"/>
      <c r="BG834" s="111"/>
      <c r="BH834" s="89"/>
      <c r="BI834" s="89"/>
      <c r="BJ834" s="89"/>
      <c r="BK834" s="89"/>
      <c r="BL834" s="89"/>
    </row>
    <row r="835" spans="1:64" x14ac:dyDescent="0.25">
      <c r="A835" s="86">
        <f t="shared" ref="A835:A898" si="474">A834+1</f>
        <v>834</v>
      </c>
      <c r="B835" s="113">
        <v>9.7795603373606391E-3</v>
      </c>
      <c r="C835" s="88"/>
      <c r="D835" s="88"/>
      <c r="E835" s="194">
        <f t="shared" si="441"/>
        <v>8.5988524195530491E-3</v>
      </c>
      <c r="F835" s="89">
        <f t="shared" si="454"/>
        <v>7.0395693796969252E-4</v>
      </c>
      <c r="G835" s="113">
        <v>0.16027947505907264</v>
      </c>
      <c r="H835" s="88"/>
      <c r="I835" s="84">
        <f t="shared" si="442"/>
        <v>17088.058797703576</v>
      </c>
      <c r="J835" s="84">
        <f t="shared" si="443"/>
        <v>17137.317472757757</v>
      </c>
      <c r="K835" s="84">
        <f t="shared" si="444"/>
        <v>17186.576147811935</v>
      </c>
      <c r="L835" s="84">
        <f t="shared" si="445"/>
        <v>17235.834822866116</v>
      </c>
      <c r="M835" s="108">
        <f>IF(T835&lt;&gt;0,(((G835+1)*('Data Raw'!$N$1007-'Data Raw'!$N$1008)/2+'Data Raw'!$N$1008)*'Data Raw'!$M$1010+'Data Raw'!$M$1009)*AE835+AE835)</f>
        <v>17285.093497920294</v>
      </c>
      <c r="N835" s="84">
        <f t="shared" si="446"/>
        <v>17334.352172974472</v>
      </c>
      <c r="O835" s="84">
        <f t="shared" si="447"/>
        <v>17383.610848028653</v>
      </c>
      <c r="P835" s="84">
        <f t="shared" si="448"/>
        <v>17432.869523082831</v>
      </c>
      <c r="Q835" s="84">
        <f t="shared" si="449"/>
        <v>17482.128198137012</v>
      </c>
      <c r="R835" s="166" t="str">
        <f t="shared" si="455"/>
        <v/>
      </c>
      <c r="S835" s="109">
        <f>'Data Raw'!E877</f>
        <v>17177.080000000002</v>
      </c>
      <c r="T835" s="109">
        <f>'Data Raw'!G877</f>
        <v>17422.12</v>
      </c>
      <c r="U835" s="109">
        <f>'Data Raw'!D877</f>
        <v>17422.12</v>
      </c>
      <c r="V835" s="166">
        <f t="shared" si="456"/>
        <v>1</v>
      </c>
      <c r="W835" s="89">
        <f t="shared" ref="W835:W898" si="475">IF(R835=1,0,(M835-T835))</f>
        <v>-137.0265020797051</v>
      </c>
      <c r="X835" s="89">
        <f t="shared" ref="X835:X898" si="476">IF(R835=1,0,(M835-T835)*(M835-T835))</f>
        <v>18776.262272199427</v>
      </c>
      <c r="Y835" s="89">
        <f t="shared" si="457"/>
        <v>104.88788021122869</v>
      </c>
      <c r="Z835" s="109">
        <f t="shared" si="450"/>
        <v>245.03999999999724</v>
      </c>
      <c r="AA835" s="89">
        <f t="shared" si="458"/>
        <v>219.40829766814619</v>
      </c>
      <c r="AB835" s="89">
        <f t="shared" si="459"/>
        <v>17069.90410481242</v>
      </c>
      <c r="AC835" s="89">
        <f t="shared" si="462"/>
        <v>17435.635895187581</v>
      </c>
      <c r="AD835" s="89">
        <f t="shared" si="463"/>
        <v>1</v>
      </c>
      <c r="AE835" s="89">
        <f>'Data Raw'!C877</f>
        <v>17252.77</v>
      </c>
      <c r="AF835" s="89"/>
      <c r="AG835" s="89">
        <f t="shared" si="470"/>
        <v>169.34999999999854</v>
      </c>
      <c r="AH835" s="89">
        <f t="shared" si="471"/>
        <v>32.323497920293448</v>
      </c>
      <c r="AI835" s="109">
        <f t="shared" si="472"/>
        <v>1</v>
      </c>
      <c r="AJ835" s="109">
        <f t="shared" si="451"/>
        <v>24.629337527089348</v>
      </c>
      <c r="AK835" s="88"/>
      <c r="AL835" s="191">
        <f t="shared" si="452"/>
        <v>70.740000000001601</v>
      </c>
      <c r="AM835" s="191" t="str">
        <f t="shared" si="453"/>
        <v/>
      </c>
      <c r="AN835" s="88"/>
      <c r="AO835" s="191"/>
      <c r="AP835" s="191">
        <f t="shared" si="473"/>
        <v>28679.422499999506</v>
      </c>
      <c r="AQ835" s="191">
        <f t="shared" si="460"/>
        <v>91.688268761885908</v>
      </c>
      <c r="AR835" s="191">
        <f t="shared" si="461"/>
        <v>-13.199611449342783</v>
      </c>
      <c r="AS835" s="250">
        <f t="shared" si="464"/>
        <v>0</v>
      </c>
      <c r="AT835" s="250">
        <f t="shared" si="465"/>
        <v>0</v>
      </c>
      <c r="AU835" s="250">
        <f t="shared" si="466"/>
        <v>0</v>
      </c>
      <c r="AV835" s="250">
        <f t="shared" si="467"/>
        <v>0</v>
      </c>
      <c r="AW835" s="250">
        <f t="shared" si="468"/>
        <v>1</v>
      </c>
      <c r="AX835" s="250">
        <f t="shared" si="469"/>
        <v>0</v>
      </c>
      <c r="AY835" s="89"/>
      <c r="AZ835" s="111"/>
      <c r="BA835" s="111"/>
      <c r="BB835" s="111"/>
      <c r="BC835" s="111"/>
      <c r="BD835" s="111"/>
      <c r="BE835" s="111"/>
      <c r="BF835" s="111"/>
      <c r="BG835" s="111"/>
      <c r="BH835" s="89"/>
      <c r="BI835" s="89"/>
      <c r="BJ835" s="89"/>
      <c r="BK835" s="89"/>
      <c r="BL835" s="89"/>
    </row>
    <row r="836" spans="1:64" x14ac:dyDescent="0.25">
      <c r="A836" s="86">
        <f t="shared" si="474"/>
        <v>835</v>
      </c>
      <c r="B836" s="113">
        <v>2.323490342990334E-2</v>
      </c>
      <c r="C836" s="88"/>
      <c r="D836" s="88"/>
      <c r="E836" s="194">
        <f t="shared" ref="E836:E899" si="477">B836-B835</f>
        <v>1.3455343092542701E-2</v>
      </c>
      <c r="F836" s="89">
        <f t="shared" si="454"/>
        <v>2.5255835314801226E-3</v>
      </c>
      <c r="G836" s="113">
        <v>0.18022018755770611</v>
      </c>
      <c r="H836" s="88"/>
      <c r="I836" s="84">
        <f t="shared" si="442"/>
        <v>17237.393619855407</v>
      </c>
      <c r="J836" s="84">
        <f t="shared" si="443"/>
        <v>17289.837559961026</v>
      </c>
      <c r="K836" s="84">
        <f t="shared" si="444"/>
        <v>17342.281500066638</v>
      </c>
      <c r="L836" s="84">
        <f t="shared" si="445"/>
        <v>17394.725440172253</v>
      </c>
      <c r="M836" s="108">
        <f>IF(T836&lt;&gt;0,(((G836+1)*('Data Raw'!$N$1007-'Data Raw'!$N$1008)/2+'Data Raw'!$N$1008)*'Data Raw'!$M$1010+'Data Raw'!$M$1009)*AE836+AE836)</f>
        <v>17447.169380277868</v>
      </c>
      <c r="N836" s="84">
        <f t="shared" si="446"/>
        <v>17499.613320383483</v>
      </c>
      <c r="O836" s="84">
        <f t="shared" si="447"/>
        <v>17552.057260489099</v>
      </c>
      <c r="P836" s="84">
        <f t="shared" si="448"/>
        <v>17604.50120059471</v>
      </c>
      <c r="Q836" s="84">
        <f t="shared" si="449"/>
        <v>17656.945140700329</v>
      </c>
      <c r="R836" s="166" t="str">
        <f t="shared" si="455"/>
        <v/>
      </c>
      <c r="S836" s="109">
        <f>'Data Raw'!E878</f>
        <v>17368.14</v>
      </c>
      <c r="T836" s="109">
        <f>'Data Raw'!G878</f>
        <v>17660.02</v>
      </c>
      <c r="U836" s="109">
        <f>'Data Raw'!D878</f>
        <v>17715.77</v>
      </c>
      <c r="V836" s="166">
        <f t="shared" si="456"/>
        <v>1</v>
      </c>
      <c r="W836" s="89">
        <f t="shared" si="475"/>
        <v>-212.85061972213225</v>
      </c>
      <c r="X836" s="89">
        <f t="shared" si="476"/>
        <v>45305.386316095755</v>
      </c>
      <c r="Y836" s="89">
        <f t="shared" si="457"/>
        <v>126.10324047457878</v>
      </c>
      <c r="Z836" s="109">
        <f t="shared" si="450"/>
        <v>347.63000000000102</v>
      </c>
      <c r="AA836" s="89">
        <f t="shared" si="458"/>
        <v>237.725683715554</v>
      </c>
      <c r="AB836" s="89">
        <f t="shared" si="459"/>
        <v>17200.252946982077</v>
      </c>
      <c r="AC836" s="89">
        <f t="shared" si="462"/>
        <v>17573.247053017923</v>
      </c>
      <c r="AD836" s="89" t="str">
        <f t="shared" si="463"/>
        <v/>
      </c>
      <c r="AE836" s="89">
        <f>'Data Raw'!C878</f>
        <v>17386.75</v>
      </c>
      <c r="AF836" s="89"/>
      <c r="AG836" s="89">
        <f t="shared" si="470"/>
        <v>273.27000000000044</v>
      </c>
      <c r="AH836" s="89">
        <f t="shared" si="471"/>
        <v>60.419380277868186</v>
      </c>
      <c r="AI836" s="109">
        <f t="shared" si="472"/>
        <v>1</v>
      </c>
      <c r="AJ836" s="109">
        <f t="shared" si="451"/>
        <v>26.221970052807173</v>
      </c>
      <c r="AK836" s="88"/>
      <c r="AL836" s="191">
        <f t="shared" si="452"/>
        <v>169.34999999999854</v>
      </c>
      <c r="AM836" s="191" t="str">
        <f t="shared" si="453"/>
        <v/>
      </c>
      <c r="AN836" s="88"/>
      <c r="AO836" s="191"/>
      <c r="AP836" s="191">
        <f t="shared" si="473"/>
        <v>74676.492900000245</v>
      </c>
      <c r="AQ836" s="191">
        <f t="shared" si="460"/>
        <v>111.86401667723197</v>
      </c>
      <c r="AR836" s="191">
        <f t="shared" si="461"/>
        <v>-14.23922379734681</v>
      </c>
      <c r="AS836" s="250">
        <f t="shared" si="464"/>
        <v>0</v>
      </c>
      <c r="AT836" s="250">
        <f t="shared" si="465"/>
        <v>0</v>
      </c>
      <c r="AU836" s="250">
        <f t="shared" si="466"/>
        <v>0</v>
      </c>
      <c r="AV836" s="250">
        <f t="shared" si="467"/>
        <v>0</v>
      </c>
      <c r="AW836" s="250">
        <f t="shared" si="468"/>
        <v>0</v>
      </c>
      <c r="AX836" s="250">
        <f t="shared" si="469"/>
        <v>0</v>
      </c>
      <c r="AY836" s="89"/>
      <c r="AZ836" s="111"/>
      <c r="BA836" s="111"/>
      <c r="BB836" s="111"/>
      <c r="BC836" s="111"/>
      <c r="BD836" s="111"/>
      <c r="BE836" s="111"/>
      <c r="BF836" s="111"/>
      <c r="BG836" s="111"/>
      <c r="BH836" s="89"/>
      <c r="BI836" s="89"/>
      <c r="BJ836" s="89"/>
      <c r="BK836" s="89"/>
      <c r="BL836" s="89"/>
    </row>
    <row r="837" spans="1:64" x14ac:dyDescent="0.25">
      <c r="A837" s="86">
        <f t="shared" si="474"/>
        <v>836</v>
      </c>
      <c r="B837" s="113">
        <v>3.7667996092647288E-2</v>
      </c>
      <c r="C837" s="88"/>
      <c r="D837" s="88"/>
      <c r="E837" s="194">
        <f t="shared" si="477"/>
        <v>1.4433092662743948E-2</v>
      </c>
      <c r="F837" s="89">
        <f t="shared" si="454"/>
        <v>4.2266562645178118E-3</v>
      </c>
      <c r="G837" s="113">
        <v>0.21064268786954574</v>
      </c>
      <c r="H837" s="88"/>
      <c r="I837" s="84">
        <f t="shared" si="442"/>
        <v>17486.087251987945</v>
      </c>
      <c r="J837" s="84">
        <f t="shared" si="443"/>
        <v>17549.138872225234</v>
      </c>
      <c r="K837" s="84">
        <f t="shared" si="444"/>
        <v>17612.190492462523</v>
      </c>
      <c r="L837" s="84">
        <f t="shared" si="445"/>
        <v>17675.242112699812</v>
      </c>
      <c r="M837" s="108">
        <f>IF(T837&lt;&gt;0,(((G837+1)*('Data Raw'!$N$1007-'Data Raw'!$N$1008)/2+'Data Raw'!$N$1008)*'Data Raw'!$M$1010+'Data Raw'!$M$1009)*AE837+AE837)</f>
        <v>17738.293732937102</v>
      </c>
      <c r="N837" s="84">
        <f t="shared" si="446"/>
        <v>17801.345353174391</v>
      </c>
      <c r="O837" s="84">
        <f t="shared" si="447"/>
        <v>17864.39697341168</v>
      </c>
      <c r="P837" s="84">
        <f t="shared" si="448"/>
        <v>17927.448593648969</v>
      </c>
      <c r="Q837" s="84">
        <f t="shared" si="449"/>
        <v>17990.500213886258</v>
      </c>
      <c r="R837" s="166" t="str">
        <f t="shared" si="455"/>
        <v/>
      </c>
      <c r="S837" s="109">
        <f>'Data Raw'!E879</f>
        <v>17602.45</v>
      </c>
      <c r="T837" s="109">
        <f>'Data Raw'!G879</f>
        <v>18013.16</v>
      </c>
      <c r="U837" s="109">
        <f>'Data Raw'!D879</f>
        <v>18071.099999999999</v>
      </c>
      <c r="V837" s="166">
        <f t="shared" si="456"/>
        <v>1</v>
      </c>
      <c r="W837" s="89">
        <f t="shared" si="475"/>
        <v>-274.86626706289826</v>
      </c>
      <c r="X837" s="89">
        <f t="shared" si="476"/>
        <v>75551.464769092505</v>
      </c>
      <c r="Y837" s="89">
        <f t="shared" si="457"/>
        <v>156.27979867542939</v>
      </c>
      <c r="Z837" s="109">
        <f t="shared" si="450"/>
        <v>468.64999999999782</v>
      </c>
      <c r="AA837" s="89">
        <f t="shared" si="458"/>
        <v>270.71487175618881</v>
      </c>
      <c r="AB837" s="89">
        <f t="shared" si="459"/>
        <v>17431.863168841781</v>
      </c>
      <c r="AC837" s="89">
        <f t="shared" si="462"/>
        <v>17835.99683115822</v>
      </c>
      <c r="AD837" s="89" t="str">
        <f t="shared" si="463"/>
        <v/>
      </c>
      <c r="AE837" s="89">
        <f>'Data Raw'!C879</f>
        <v>17633.93</v>
      </c>
      <c r="AF837" s="89"/>
      <c r="AG837" s="89">
        <f t="shared" si="470"/>
        <v>379.22999999999956</v>
      </c>
      <c r="AH837" s="89">
        <f t="shared" si="471"/>
        <v>104.3637329371013</v>
      </c>
      <c r="AI837" s="109">
        <f t="shared" si="472"/>
        <v>1</v>
      </c>
      <c r="AJ837" s="109">
        <f t="shared" si="451"/>
        <v>31.525810118644696</v>
      </c>
      <c r="AK837" s="88"/>
      <c r="AL837" s="191">
        <f t="shared" si="452"/>
        <v>273.27000000000044</v>
      </c>
      <c r="AM837" s="191" t="str">
        <f t="shared" si="453"/>
        <v/>
      </c>
      <c r="AN837" s="88"/>
      <c r="AO837" s="191"/>
      <c r="AP837" s="191">
        <f t="shared" si="473"/>
        <v>143815.39289999966</v>
      </c>
      <c r="AQ837" s="191">
        <f t="shared" si="460"/>
        <v>141.57134815753949</v>
      </c>
      <c r="AR837" s="191">
        <f t="shared" si="461"/>
        <v>-14.708450517889901</v>
      </c>
      <c r="AS837" s="250">
        <f t="shared" si="464"/>
        <v>0</v>
      </c>
      <c r="AT837" s="250">
        <f t="shared" si="465"/>
        <v>0</v>
      </c>
      <c r="AU837" s="250">
        <f t="shared" si="466"/>
        <v>0</v>
      </c>
      <c r="AV837" s="250">
        <f t="shared" si="467"/>
        <v>0</v>
      </c>
      <c r="AW837" s="250">
        <f t="shared" si="468"/>
        <v>0</v>
      </c>
      <c r="AX837" s="250">
        <f t="shared" si="469"/>
        <v>0</v>
      </c>
      <c r="AY837" s="89"/>
      <c r="AZ837" s="111"/>
      <c r="BA837" s="111"/>
      <c r="BB837" s="111"/>
      <c r="BC837" s="111"/>
      <c r="BD837" s="111"/>
      <c r="BE837" s="111"/>
      <c r="BF837" s="111"/>
      <c r="BG837" s="111"/>
      <c r="BH837" s="89"/>
      <c r="BI837" s="89"/>
      <c r="BJ837" s="89"/>
      <c r="BK837" s="89"/>
      <c r="BL837" s="89"/>
    </row>
    <row r="838" spans="1:64" x14ac:dyDescent="0.25">
      <c r="A838" s="86">
        <f t="shared" si="474"/>
        <v>837</v>
      </c>
      <c r="B838" s="113">
        <v>3.2331301979479318E-4</v>
      </c>
      <c r="C838" s="88"/>
      <c r="D838" s="88"/>
      <c r="E838" s="194">
        <f t="shared" si="477"/>
        <v>-3.7344683072852491E-2</v>
      </c>
      <c r="F838" s="89">
        <f t="shared" si="454"/>
        <v>-1.71210649796366E-3</v>
      </c>
      <c r="G838" s="113">
        <v>0.24937295544612753</v>
      </c>
      <c r="H838" s="88"/>
      <c r="I838" s="84">
        <f t="shared" ref="I838:I901" si="478">K838-Y837</f>
        <v>17919.916459010168</v>
      </c>
      <c r="J838" s="84">
        <f t="shared" ref="J838:J901" si="479">M838-Y837*1.5</f>
        <v>17998.056358347883</v>
      </c>
      <c r="K838" s="84">
        <f t="shared" ref="K838:K901" si="480">M838-Y837</f>
        <v>18076.196257685599</v>
      </c>
      <c r="L838" s="84">
        <f t="shared" ref="L838:L901" si="481">M838-Y837/2</f>
        <v>18154.336157023314</v>
      </c>
      <c r="M838" s="108">
        <f>IF(T838&lt;&gt;0,(((G838+1)*('Data Raw'!$N$1007-'Data Raw'!$N$1008)/2+'Data Raw'!$N$1008)*'Data Raw'!$M$1010+'Data Raw'!$M$1009)*AE838+AE838)</f>
        <v>18232.476056361029</v>
      </c>
      <c r="N838" s="84">
        <f t="shared" ref="N838:N901" si="482">M838+Y837/2</f>
        <v>18310.615955698744</v>
      </c>
      <c r="O838" s="84">
        <f t="shared" ref="O838:O901" si="483">M838+Y837</f>
        <v>18388.755855036459</v>
      </c>
      <c r="P838" s="84">
        <f t="shared" ref="P838:P901" si="484">M838+1.5*Y837</f>
        <v>18466.895754374174</v>
      </c>
      <c r="Q838" s="84">
        <f t="shared" ref="Q838:Q901" si="485">O838+Y837</f>
        <v>18545.03565371189</v>
      </c>
      <c r="R838" s="166" t="str">
        <f t="shared" si="455"/>
        <v/>
      </c>
      <c r="S838" s="109">
        <f>'Data Raw'!E880</f>
        <v>18047.13</v>
      </c>
      <c r="T838" s="109">
        <f>'Data Raw'!G880</f>
        <v>18258.57</v>
      </c>
      <c r="U838" s="109">
        <f>'Data Raw'!D880</f>
        <v>18355.150000000001</v>
      </c>
      <c r="V838" s="166">
        <f t="shared" si="456"/>
        <v>1</v>
      </c>
      <c r="W838" s="89">
        <f t="shared" si="475"/>
        <v>-26.093943638970813</v>
      </c>
      <c r="X838" s="89">
        <f t="shared" si="476"/>
        <v>680.89389463378541</v>
      </c>
      <c r="Y838" s="89">
        <f t="shared" si="457"/>
        <v>145.02273060200412</v>
      </c>
      <c r="Z838" s="109">
        <f t="shared" si="450"/>
        <v>308.02000000000044</v>
      </c>
      <c r="AA838" s="89">
        <f t="shared" si="458"/>
        <v>276.04417579101903</v>
      </c>
      <c r="AB838" s="89">
        <f t="shared" si="459"/>
        <v>17839.222359007243</v>
      </c>
      <c r="AC838" s="89">
        <f t="shared" si="462"/>
        <v>18299.437640992761</v>
      </c>
      <c r="AD838" s="89">
        <f t="shared" si="463"/>
        <v>1</v>
      </c>
      <c r="AE838" s="89">
        <f>'Data Raw'!C880</f>
        <v>18069.330000000002</v>
      </c>
      <c r="AF838" s="89"/>
      <c r="AG838" s="89">
        <f t="shared" si="470"/>
        <v>189.23999999999796</v>
      </c>
      <c r="AH838" s="89">
        <f t="shared" si="471"/>
        <v>163.14605636102715</v>
      </c>
      <c r="AI838" s="109">
        <f t="shared" si="472"/>
        <v>1</v>
      </c>
      <c r="AJ838" s="109">
        <f t="shared" si="451"/>
        <v>39.069949668857348</v>
      </c>
      <c r="AK838" s="88"/>
      <c r="AL838" s="191">
        <f t="shared" si="452"/>
        <v>379.22999999999956</v>
      </c>
      <c r="AM838" s="191" t="str">
        <f t="shared" si="453"/>
        <v/>
      </c>
      <c r="AN838" s="88"/>
      <c r="AO838" s="191"/>
      <c r="AP838" s="191">
        <f t="shared" si="473"/>
        <v>35811.77759999923</v>
      </c>
      <c r="AQ838" s="191">
        <f t="shared" si="460"/>
        <v>146.86786502892377</v>
      </c>
      <c r="AR838" s="191">
        <f t="shared" si="461"/>
        <v>1.8451344269196568</v>
      </c>
      <c r="AS838" s="250">
        <f t="shared" si="464"/>
        <v>0</v>
      </c>
      <c r="AT838" s="250">
        <f t="shared" si="465"/>
        <v>0</v>
      </c>
      <c r="AU838" s="250">
        <f t="shared" si="466"/>
        <v>0</v>
      </c>
      <c r="AV838" s="250">
        <f t="shared" si="467"/>
        <v>1</v>
      </c>
      <c r="AW838" s="250">
        <f t="shared" si="468"/>
        <v>0</v>
      </c>
      <c r="AX838" s="250">
        <f t="shared" si="469"/>
        <v>0</v>
      </c>
      <c r="AY838" s="89"/>
      <c r="AZ838" s="111"/>
      <c r="BA838" s="111"/>
      <c r="BB838" s="111"/>
      <c r="BC838" s="111"/>
      <c r="BD838" s="111"/>
      <c r="BE838" s="111"/>
      <c r="BF838" s="111"/>
      <c r="BG838" s="111"/>
      <c r="BH838" s="89"/>
      <c r="BI838" s="89"/>
      <c r="BJ838" s="89"/>
      <c r="BK838" s="89"/>
      <c r="BL838" s="89"/>
    </row>
    <row r="839" spans="1:64" x14ac:dyDescent="0.25">
      <c r="A839" s="86">
        <f t="shared" si="474"/>
        <v>838</v>
      </c>
      <c r="B839" s="113">
        <v>1.2009742591241006E-2</v>
      </c>
      <c r="C839" s="88"/>
      <c r="D839" s="88"/>
      <c r="E839" s="194">
        <f t="shared" si="477"/>
        <v>1.1686429571446213E-2</v>
      </c>
      <c r="F839" s="89">
        <f t="shared" si="454"/>
        <v>2.0197008338060786E-4</v>
      </c>
      <c r="G839" s="113">
        <v>0.2531631724059008</v>
      </c>
      <c r="H839" s="88"/>
      <c r="I839" s="84">
        <f t="shared" si="478"/>
        <v>18117.579709436755</v>
      </c>
      <c r="J839" s="84">
        <f t="shared" si="479"/>
        <v>18190.091074737753</v>
      </c>
      <c r="K839" s="84">
        <f t="shared" si="480"/>
        <v>18262.602440038758</v>
      </c>
      <c r="L839" s="84">
        <f t="shared" si="481"/>
        <v>18335.113805339759</v>
      </c>
      <c r="M839" s="108">
        <f>IF(T839&lt;&gt;0,(((G839+1)*('Data Raw'!$N$1007-'Data Raw'!$N$1008)/2+'Data Raw'!$N$1008)*'Data Raw'!$M$1010+'Data Raw'!$M$1009)*AE839+AE839)</f>
        <v>18407.62517064076</v>
      </c>
      <c r="N839" s="84">
        <f t="shared" si="482"/>
        <v>18480.136535941761</v>
      </c>
      <c r="O839" s="84">
        <f t="shared" si="483"/>
        <v>18552.647901242763</v>
      </c>
      <c r="P839" s="84">
        <f t="shared" si="484"/>
        <v>18625.159266543767</v>
      </c>
      <c r="Q839" s="84">
        <f t="shared" si="485"/>
        <v>18697.670631844765</v>
      </c>
      <c r="R839" s="166" t="str">
        <f t="shared" si="455"/>
        <v/>
      </c>
      <c r="S839" s="109">
        <f>'Data Raw'!E881</f>
        <v>18212.580000000002</v>
      </c>
      <c r="T839" s="109">
        <f>'Data Raw'!G881</f>
        <v>18247.11</v>
      </c>
      <c r="U839" s="109">
        <f>'Data Raw'!D881</f>
        <v>18426.919999999998</v>
      </c>
      <c r="V839" s="166">
        <f t="shared" si="456"/>
        <v>1</v>
      </c>
      <c r="W839" s="89">
        <f t="shared" si="475"/>
        <v>160.51517064075961</v>
      </c>
      <c r="X839" s="89">
        <f t="shared" si="476"/>
        <v>25765.120005832174</v>
      </c>
      <c r="Y839" s="89">
        <f t="shared" si="457"/>
        <v>147.33570721964998</v>
      </c>
      <c r="Z839" s="109">
        <f t="shared" ref="Z839:Z902" si="486">U839-S839</f>
        <v>214.33999999999651</v>
      </c>
      <c r="AA839" s="89">
        <f t="shared" si="458"/>
        <v>267.22929353515866</v>
      </c>
      <c r="AB839" s="89">
        <f t="shared" si="459"/>
        <v>18002.772450577635</v>
      </c>
      <c r="AC839" s="89">
        <f t="shared" si="462"/>
        <v>18472.047549422365</v>
      </c>
      <c r="AD839" s="89">
        <f t="shared" si="463"/>
        <v>1</v>
      </c>
      <c r="AE839" s="89">
        <f>'Data Raw'!C881</f>
        <v>18237.41</v>
      </c>
      <c r="AF839" s="89"/>
      <c r="AG839" s="89">
        <f t="shared" si="470"/>
        <v>9.7000000000007276</v>
      </c>
      <c r="AH839" s="89">
        <f t="shared" si="471"/>
        <v>170.21517064076033</v>
      </c>
      <c r="AI839" s="109">
        <f t="shared" si="472"/>
        <v>1</v>
      </c>
      <c r="AJ839" s="109">
        <f t="shared" si="451"/>
        <v>36.255682650501029</v>
      </c>
      <c r="AK839" s="88"/>
      <c r="AL839" s="191">
        <f t="shared" si="452"/>
        <v>189.23999999999796</v>
      </c>
      <c r="AM839" s="191" t="str">
        <f t="shared" si="453"/>
        <v/>
      </c>
      <c r="AN839" s="88"/>
      <c r="AO839" s="191"/>
      <c r="AP839" s="191">
        <f t="shared" si="473"/>
        <v>94.090000000014115</v>
      </c>
      <c r="AQ839" s="191">
        <f t="shared" si="460"/>
        <v>131.62699113682123</v>
      </c>
      <c r="AR839" s="191">
        <f t="shared" si="461"/>
        <v>-15.708716082828744</v>
      </c>
      <c r="AS839" s="250">
        <f t="shared" si="464"/>
        <v>0</v>
      </c>
      <c r="AT839" s="250">
        <f t="shared" si="465"/>
        <v>1</v>
      </c>
      <c r="AU839" s="250">
        <f t="shared" si="466"/>
        <v>0</v>
      </c>
      <c r="AV839" s="250">
        <f t="shared" si="467"/>
        <v>0</v>
      </c>
      <c r="AW839" s="250">
        <f t="shared" si="468"/>
        <v>0</v>
      </c>
      <c r="AX839" s="250">
        <f t="shared" si="469"/>
        <v>0</v>
      </c>
      <c r="AY839" s="89"/>
      <c r="AZ839" s="111"/>
      <c r="BA839" s="111"/>
      <c r="BB839" s="111"/>
      <c r="BC839" s="111"/>
      <c r="BD839" s="111"/>
      <c r="BE839" s="111"/>
      <c r="BF839" s="111"/>
      <c r="BG839" s="111"/>
      <c r="BH839" s="89"/>
      <c r="BI839" s="89"/>
      <c r="BJ839" s="89"/>
      <c r="BK839" s="89"/>
      <c r="BL839" s="89"/>
    </row>
    <row r="840" spans="1:64" x14ac:dyDescent="0.25">
      <c r="A840" s="86">
        <f t="shared" si="474"/>
        <v>839</v>
      </c>
      <c r="B840" s="113">
        <v>3.6768190611991054E-2</v>
      </c>
      <c r="C840" s="88"/>
      <c r="D840" s="88"/>
      <c r="E840" s="194">
        <f t="shared" si="477"/>
        <v>2.475844802075005E-2</v>
      </c>
      <c r="F840" s="89">
        <f t="shared" si="454"/>
        <v>3.7100383601476709E-3</v>
      </c>
      <c r="G840" s="113">
        <v>0.2312052401393658</v>
      </c>
      <c r="H840" s="88"/>
      <c r="I840" s="84">
        <f t="shared" si="478"/>
        <v>18419.8492415158</v>
      </c>
      <c r="J840" s="84">
        <f t="shared" si="479"/>
        <v>18493.517095125622</v>
      </c>
      <c r="K840" s="84">
        <f t="shared" si="480"/>
        <v>18567.184948735448</v>
      </c>
      <c r="L840" s="84">
        <f t="shared" si="481"/>
        <v>18640.852802345271</v>
      </c>
      <c r="M840" s="108">
        <f>IF(T840&lt;&gt;0,(((G840+1)*('Data Raw'!$N$1007-'Data Raw'!$N$1008)/2+'Data Raw'!$N$1008)*'Data Raw'!$M$1010+'Data Raw'!$M$1009)*AE840+AE840)</f>
        <v>18714.520655955097</v>
      </c>
      <c r="N840" s="84">
        <f t="shared" si="482"/>
        <v>18788.188509564923</v>
      </c>
      <c r="O840" s="84">
        <f t="shared" si="483"/>
        <v>18861.856363174746</v>
      </c>
      <c r="P840" s="84">
        <f t="shared" si="484"/>
        <v>18935.524216784572</v>
      </c>
      <c r="Q840" s="84">
        <f t="shared" si="485"/>
        <v>19009.192070394394</v>
      </c>
      <c r="R840" s="166" t="str">
        <f t="shared" si="455"/>
        <v/>
      </c>
      <c r="S840" s="109">
        <f>'Data Raw'!E882</f>
        <v>18532.28</v>
      </c>
      <c r="T840" s="109">
        <f>'Data Raw'!G882</f>
        <v>19000.560000000001</v>
      </c>
      <c r="U840" s="109">
        <f>'Data Raw'!D882</f>
        <v>19002.05</v>
      </c>
      <c r="V840" s="166">
        <f t="shared" si="456"/>
        <v>1</v>
      </c>
      <c r="W840" s="89">
        <f t="shared" si="475"/>
        <v>-286.03934404490428</v>
      </c>
      <c r="X840" s="89">
        <f t="shared" si="476"/>
        <v>81818.50634163912</v>
      </c>
      <c r="Y840" s="89">
        <f t="shared" si="457"/>
        <v>174.05474100865328</v>
      </c>
      <c r="Z840" s="109">
        <f t="shared" si="486"/>
        <v>469.77000000000044</v>
      </c>
      <c r="AA840" s="89">
        <f t="shared" si="458"/>
        <v>296.16368017299317</v>
      </c>
      <c r="AB840" s="89">
        <f t="shared" si="459"/>
        <v>18346.775100495113</v>
      </c>
      <c r="AC840" s="89">
        <f t="shared" si="462"/>
        <v>18801.064899504883</v>
      </c>
      <c r="AD840" s="89" t="str">
        <f t="shared" si="463"/>
        <v/>
      </c>
      <c r="AE840" s="89">
        <f>'Data Raw'!C882</f>
        <v>18573.919999999998</v>
      </c>
      <c r="AF840" s="89"/>
      <c r="AG840" s="89">
        <f t="shared" si="470"/>
        <v>426.64000000000306</v>
      </c>
      <c r="AH840" s="89">
        <f t="shared" si="471"/>
        <v>140.60065595509877</v>
      </c>
      <c r="AI840" s="109">
        <f t="shared" si="472"/>
        <v>1</v>
      </c>
      <c r="AJ840" s="109">
        <f t="shared" si="451"/>
        <v>36.833926804912494</v>
      </c>
      <c r="AK840" s="88"/>
      <c r="AL840" s="191">
        <f t="shared" si="452"/>
        <v>9.7000000000007276</v>
      </c>
      <c r="AM840" s="191" t="str">
        <f t="shared" si="453"/>
        <v/>
      </c>
      <c r="AN840" s="88"/>
      <c r="AO840" s="191"/>
      <c r="AP840" s="191">
        <f t="shared" si="473"/>
        <v>182021.6896000026</v>
      </c>
      <c r="AQ840" s="191">
        <f t="shared" si="460"/>
        <v>164.40621434384144</v>
      </c>
      <c r="AR840" s="191">
        <f t="shared" si="461"/>
        <v>-9.6485266648118397</v>
      </c>
      <c r="AS840" s="250">
        <f t="shared" si="464"/>
        <v>0</v>
      </c>
      <c r="AT840" s="250">
        <f t="shared" si="465"/>
        <v>0</v>
      </c>
      <c r="AU840" s="250">
        <f t="shared" si="466"/>
        <v>0</v>
      </c>
      <c r="AV840" s="250">
        <f t="shared" si="467"/>
        <v>0</v>
      </c>
      <c r="AW840" s="250">
        <f t="shared" si="468"/>
        <v>0</v>
      </c>
      <c r="AX840" s="250">
        <f t="shared" si="469"/>
        <v>1</v>
      </c>
      <c r="AY840" s="89"/>
      <c r="AZ840" s="111"/>
      <c r="BA840" s="111"/>
      <c r="BB840" s="111"/>
      <c r="BC840" s="111"/>
      <c r="BD840" s="111"/>
      <c r="BE840" s="111"/>
      <c r="BF840" s="111"/>
      <c r="BG840" s="111"/>
      <c r="BH840" s="89"/>
      <c r="BI840" s="89"/>
      <c r="BJ840" s="89"/>
      <c r="BK840" s="89"/>
      <c r="BL840" s="89"/>
    </row>
    <row r="841" spans="1:64" x14ac:dyDescent="0.25">
      <c r="A841" s="86">
        <f t="shared" si="474"/>
        <v>840</v>
      </c>
      <c r="B841" s="113">
        <v>0.18236021395664351</v>
      </c>
      <c r="C841" s="88"/>
      <c r="D841" s="88"/>
      <c r="E841" s="194">
        <f t="shared" si="477"/>
        <v>0.14559202334465246</v>
      </c>
      <c r="F841" s="89">
        <f t="shared" si="454"/>
        <v>2.3978893357934069E-2</v>
      </c>
      <c r="G841" s="113">
        <v>0.26953520100146261</v>
      </c>
      <c r="H841" s="88"/>
      <c r="I841" s="84">
        <f t="shared" si="478"/>
        <v>19452.944332813411</v>
      </c>
      <c r="J841" s="84">
        <f t="shared" si="479"/>
        <v>19539.97170331774</v>
      </c>
      <c r="K841" s="84">
        <f t="shared" si="480"/>
        <v>19626.999073822066</v>
      </c>
      <c r="L841" s="84">
        <f t="shared" si="481"/>
        <v>19714.026444326395</v>
      </c>
      <c r="M841" s="108">
        <f>IF(T841&lt;&gt;0,(((G841+1)*('Data Raw'!$N$1007-'Data Raw'!$N$1008)/2+'Data Raw'!$N$1008)*'Data Raw'!$M$1010+'Data Raw'!$M$1009)*AE841+AE841)</f>
        <v>19801.053814830721</v>
      </c>
      <c r="N841" s="84">
        <f t="shared" si="482"/>
        <v>19888.081185335046</v>
      </c>
      <c r="O841" s="84">
        <f t="shared" si="483"/>
        <v>19975.108555839375</v>
      </c>
      <c r="P841" s="84">
        <f t="shared" si="484"/>
        <v>20062.135926343701</v>
      </c>
      <c r="Q841" s="84">
        <f t="shared" si="485"/>
        <v>20149.16329684803</v>
      </c>
      <c r="R841" s="166" t="str">
        <f t="shared" si="455"/>
        <v/>
      </c>
      <c r="S841" s="109">
        <f>'Data Raw'!E883</f>
        <v>19072.72</v>
      </c>
      <c r="T841" s="109">
        <f>'Data Raw'!G883</f>
        <v>19129.099999999999</v>
      </c>
      <c r="U841" s="109">
        <f>'Data Raw'!D883</f>
        <v>19592.43</v>
      </c>
      <c r="V841" s="166" t="str">
        <f t="shared" si="456"/>
        <v/>
      </c>
      <c r="W841" s="89">
        <f t="shared" si="475"/>
        <v>671.95381483072197</v>
      </c>
      <c r="X841" s="89">
        <f t="shared" si="476"/>
        <v>451521.92926556017</v>
      </c>
      <c r="Y841" s="89">
        <f t="shared" si="457"/>
        <v>300.78284679223708</v>
      </c>
      <c r="Z841" s="109">
        <f t="shared" si="486"/>
        <v>519.70999999999913</v>
      </c>
      <c r="AA841" s="89">
        <f t="shared" si="458"/>
        <v>328.09886871970826</v>
      </c>
      <c r="AB841" s="89">
        <f t="shared" si="459"/>
        <v>19340.690871852956</v>
      </c>
      <c r="AC841" s="89">
        <f t="shared" si="462"/>
        <v>19844.169128147045</v>
      </c>
      <c r="AD841" s="89" t="str">
        <f t="shared" si="463"/>
        <v/>
      </c>
      <c r="AE841" s="89">
        <f>'Data Raw'!C883</f>
        <v>19592.43</v>
      </c>
      <c r="AF841" s="89"/>
      <c r="AG841" s="89">
        <f t="shared" si="470"/>
        <v>-463.33000000000175</v>
      </c>
      <c r="AH841" s="89">
        <f t="shared" si="471"/>
        <v>208.62381483072022</v>
      </c>
      <c r="AI841" s="109">
        <f t="shared" si="472"/>
        <v>1</v>
      </c>
      <c r="AJ841" s="109">
        <f t="shared" ref="AJ841:AJ904" si="487">MIN(Y840/4,50)</f>
        <v>43.51368525216332</v>
      </c>
      <c r="AK841" s="88"/>
      <c r="AL841" s="191" t="str">
        <f t="shared" ref="AL841:AL904" si="488">IF(R841&lt;&gt;1,IF(V841=1,ABS(AG840),""),"")</f>
        <v/>
      </c>
      <c r="AM841" s="191">
        <f t="shared" ref="AM841:AM904" si="489">IF(R841&lt;&gt;1,IF(V841="",-ABS(AG841),""),"")</f>
        <v>-463.33000000000175</v>
      </c>
      <c r="AN841" s="88"/>
      <c r="AO841" s="191"/>
      <c r="AP841" s="191">
        <f t="shared" si="473"/>
        <v>214674.68890000161</v>
      </c>
      <c r="AQ841" s="191">
        <f t="shared" si="460"/>
        <v>197.61996830563703</v>
      </c>
      <c r="AR841" s="191">
        <f t="shared" si="461"/>
        <v>-103.16287848660005</v>
      </c>
      <c r="AS841" s="250">
        <f t="shared" si="464"/>
        <v>0</v>
      </c>
      <c r="AT841" s="250">
        <f t="shared" si="465"/>
        <v>0</v>
      </c>
      <c r="AU841" s="250">
        <f t="shared" si="466"/>
        <v>0</v>
      </c>
      <c r="AV841" s="250">
        <f t="shared" si="467"/>
        <v>0</v>
      </c>
      <c r="AW841" s="250">
        <f t="shared" si="468"/>
        <v>0</v>
      </c>
      <c r="AX841" s="250">
        <f t="shared" si="469"/>
        <v>0</v>
      </c>
      <c r="AY841" s="89"/>
      <c r="AZ841" s="111"/>
      <c r="BA841" s="111"/>
      <c r="BB841" s="111"/>
      <c r="BC841" s="111"/>
      <c r="BD841" s="111"/>
      <c r="BE841" s="111"/>
      <c r="BF841" s="111"/>
      <c r="BG841" s="111"/>
      <c r="BH841" s="89"/>
      <c r="BI841" s="89"/>
      <c r="BJ841" s="89"/>
      <c r="BK841" s="89"/>
      <c r="BL841" s="89"/>
    </row>
    <row r="842" spans="1:64" x14ac:dyDescent="0.25">
      <c r="A842" s="86">
        <f t="shared" si="474"/>
        <v>841</v>
      </c>
      <c r="B842" s="113">
        <v>0.12547778714875113</v>
      </c>
      <c r="C842" s="88"/>
      <c r="D842" s="88"/>
      <c r="E842" s="194">
        <f t="shared" si="477"/>
        <v>-5.6882426807892378E-2</v>
      </c>
      <c r="F842" s="89">
        <f t="shared" ref="F842:F905" si="490">E842/7+F841/7*6</f>
        <v>1.2427276191387435E-2</v>
      </c>
      <c r="G842" s="113">
        <v>0.18395580332268416</v>
      </c>
      <c r="H842" s="88"/>
      <c r="I842" s="84">
        <f t="shared" si="478"/>
        <v>18773.872339183403</v>
      </c>
      <c r="J842" s="84">
        <f t="shared" si="479"/>
        <v>18924.263762579521</v>
      </c>
      <c r="K842" s="84">
        <f t="shared" si="480"/>
        <v>19074.65518597564</v>
      </c>
      <c r="L842" s="84">
        <f t="shared" si="481"/>
        <v>19225.046609371759</v>
      </c>
      <c r="M842" s="108">
        <f>IF(T842&lt;&gt;0,(((G842+1)*('Data Raw'!$N$1007-'Data Raw'!$N$1008)/2+'Data Raw'!$N$1008)*'Data Raw'!$M$1010+'Data Raw'!$M$1009)*AE842+AE842)</f>
        <v>19375.438032767877</v>
      </c>
      <c r="N842" s="84">
        <f t="shared" si="482"/>
        <v>19525.829456163996</v>
      </c>
      <c r="O842" s="84">
        <f t="shared" si="483"/>
        <v>19676.220879560115</v>
      </c>
      <c r="P842" s="84">
        <f t="shared" si="484"/>
        <v>19826.612302956233</v>
      </c>
      <c r="Q842" s="84">
        <f t="shared" si="485"/>
        <v>19977.003726352352</v>
      </c>
      <c r="R842" s="166" t="str">
        <f t="shared" ref="R842:R905" si="491">IF(B842&lt;&gt;"",IF(AND(M842&gt;AB842,M842&lt;AC842),"",1),"")</f>
        <v/>
      </c>
      <c r="S842" s="109">
        <f>'Data Raw'!E884</f>
        <v>19176.580000000002</v>
      </c>
      <c r="T842" s="109">
        <f>'Data Raw'!G884</f>
        <v>19924.580000000002</v>
      </c>
      <c r="U842" s="109">
        <f>'Data Raw'!D884</f>
        <v>19954.060000000001</v>
      </c>
      <c r="V842" s="166">
        <f t="shared" ref="V842:V905" si="492">IF(R842&lt;&gt;1,IF(B842&lt;&gt;"",IF((AE842-M842)*(AE842-T842)&gt;0,1,""),""),"")</f>
        <v>1</v>
      </c>
      <c r="W842" s="89">
        <f t="shared" si="475"/>
        <v>-549.14196723212444</v>
      </c>
      <c r="X842" s="89">
        <f t="shared" si="476"/>
        <v>301556.90017556766</v>
      </c>
      <c r="Y842" s="89">
        <f t="shared" ref="Y842:Y905" si="493">IF(X842&gt;0,SQRT((X842)/7+(Y841*Y841)/7*6),Y841)</f>
        <v>347.311886539672</v>
      </c>
      <c r="Z842" s="109">
        <f t="shared" si="486"/>
        <v>777.47999999999956</v>
      </c>
      <c r="AA842" s="89">
        <f t="shared" ref="AA842:AA905" si="494">Z842/7+AA841/7*6</f>
        <v>392.29617318832135</v>
      </c>
      <c r="AB842" s="89">
        <f t="shared" ref="AB842:AB905" si="495">AE842-$AD$1*AA841</f>
        <v>19023.685961588249</v>
      </c>
      <c r="AC842" s="89">
        <f t="shared" si="462"/>
        <v>19581.45403841175</v>
      </c>
      <c r="AD842" s="89" t="str">
        <f t="shared" si="463"/>
        <v/>
      </c>
      <c r="AE842" s="89">
        <f>'Data Raw'!C884</f>
        <v>19302.57</v>
      </c>
      <c r="AF842" s="89"/>
      <c r="AG842" s="89">
        <f t="shared" si="470"/>
        <v>622.01000000000204</v>
      </c>
      <c r="AH842" s="89">
        <f t="shared" si="471"/>
        <v>72.868032767877594</v>
      </c>
      <c r="AI842" s="109">
        <f t="shared" si="472"/>
        <v>1</v>
      </c>
      <c r="AJ842" s="109">
        <f t="shared" si="487"/>
        <v>50</v>
      </c>
      <c r="AK842" s="88"/>
      <c r="AL842" s="191">
        <f t="shared" si="488"/>
        <v>463.33000000000175</v>
      </c>
      <c r="AM842" s="191" t="str">
        <f t="shared" si="489"/>
        <v/>
      </c>
      <c r="AN842" s="88"/>
      <c r="AO842" s="191"/>
      <c r="AP842" s="191">
        <f t="shared" si="473"/>
        <v>386896.44010000251</v>
      </c>
      <c r="AQ842" s="191">
        <f t="shared" ref="AQ842:AQ905" si="496">IF(AP842&gt;0,SQRT(AP842)/9+AQ841/9*8,AQ841)</f>
        <v>244.77441627167758</v>
      </c>
      <c r="AR842" s="191">
        <f t="shared" ref="AR842:AR905" si="497">AQ842-Y842</f>
        <v>-102.53747026799442</v>
      </c>
      <c r="AS842" s="250">
        <f t="shared" si="464"/>
        <v>0</v>
      </c>
      <c r="AT842" s="250">
        <f t="shared" si="465"/>
        <v>0</v>
      </c>
      <c r="AU842" s="250">
        <f t="shared" si="466"/>
        <v>0</v>
      </c>
      <c r="AV842" s="250">
        <f t="shared" si="467"/>
        <v>0</v>
      </c>
      <c r="AW842" s="250">
        <f t="shared" si="468"/>
        <v>0</v>
      </c>
      <c r="AX842" s="250">
        <f t="shared" si="469"/>
        <v>1</v>
      </c>
      <c r="AY842" s="89"/>
      <c r="AZ842" s="111"/>
      <c r="BA842" s="111"/>
      <c r="BB842" s="111"/>
      <c r="BC842" s="111"/>
      <c r="BD842" s="111"/>
      <c r="BE842" s="111"/>
      <c r="BF842" s="111"/>
      <c r="BG842" s="111"/>
      <c r="BH842" s="89"/>
      <c r="BI842" s="89"/>
      <c r="BJ842" s="89"/>
      <c r="BK842" s="89"/>
      <c r="BL842" s="89"/>
    </row>
    <row r="843" spans="1:64" x14ac:dyDescent="0.25">
      <c r="A843" s="86">
        <f t="shared" si="474"/>
        <v>842</v>
      </c>
      <c r="B843" s="113">
        <v>1.8363690803966432E-5</v>
      </c>
      <c r="C843" s="88"/>
      <c r="D843" s="88"/>
      <c r="E843" s="194">
        <f t="shared" si="477"/>
        <v>-0.12545942345794717</v>
      </c>
      <c r="F843" s="89">
        <f t="shared" si="490"/>
        <v>-7.2708237585175084E-3</v>
      </c>
      <c r="G843" s="113">
        <v>0.2542358808719663</v>
      </c>
      <c r="H843" s="88"/>
      <c r="I843" s="84">
        <f t="shared" si="478"/>
        <v>19944.713268773135</v>
      </c>
      <c r="J843" s="84">
        <f t="shared" si="479"/>
        <v>20118.36921204297</v>
      </c>
      <c r="K843" s="84">
        <f t="shared" si="480"/>
        <v>20292.025155312807</v>
      </c>
      <c r="L843" s="84">
        <f t="shared" si="481"/>
        <v>20465.681098582641</v>
      </c>
      <c r="M843" s="108">
        <f>IF(T843&lt;&gt;0,(((G843+1)*('Data Raw'!$N$1007-'Data Raw'!$N$1008)/2+'Data Raw'!$N$1008)*'Data Raw'!$M$1010+'Data Raw'!$M$1009)*AE843+AE843)</f>
        <v>20639.337041852479</v>
      </c>
      <c r="N843" s="84">
        <f t="shared" si="482"/>
        <v>20812.992985122317</v>
      </c>
      <c r="O843" s="84">
        <f t="shared" si="483"/>
        <v>20986.648928392151</v>
      </c>
      <c r="P843" s="84">
        <f t="shared" si="484"/>
        <v>21160.304871661989</v>
      </c>
      <c r="Q843" s="84">
        <f t="shared" si="485"/>
        <v>21333.960814931823</v>
      </c>
      <c r="R843" s="166" t="str">
        <f t="shared" si="491"/>
        <v/>
      </c>
      <c r="S843" s="109">
        <f>'Data Raw'!E885</f>
        <v>20268.63</v>
      </c>
      <c r="T843" s="109">
        <f>'Data Raw'!G885</f>
        <v>20632.3</v>
      </c>
      <c r="U843" s="109">
        <f>'Data Raw'!D885</f>
        <v>20743.2</v>
      </c>
      <c r="V843" s="166">
        <f t="shared" si="492"/>
        <v>1</v>
      </c>
      <c r="W843" s="89">
        <f t="shared" si="475"/>
        <v>7.0370418524798879</v>
      </c>
      <c r="X843" s="89">
        <f t="shared" si="476"/>
        <v>49.519958033553571</v>
      </c>
      <c r="Y843" s="89">
        <f t="shared" si="493"/>
        <v>321.55932559693946</v>
      </c>
      <c r="Z843" s="109">
        <f t="shared" si="486"/>
        <v>474.56999999999971</v>
      </c>
      <c r="AA843" s="89">
        <f t="shared" si="494"/>
        <v>404.04957701856108</v>
      </c>
      <c r="AB843" s="89">
        <f t="shared" si="495"/>
        <v>20113.288252789927</v>
      </c>
      <c r="AC843" s="89">
        <f t="shared" ref="AC843:AC906" si="498">AE843+$AD$1*AA842</f>
        <v>20780.191747210076</v>
      </c>
      <c r="AD843" s="89">
        <f t="shared" ref="AD843:AD906" si="499">IF(AND(T843&lt;AC843, T843&gt;AB843),1,"")</f>
        <v>1</v>
      </c>
      <c r="AE843" s="89">
        <f>'Data Raw'!C885</f>
        <v>20446.740000000002</v>
      </c>
      <c r="AF843" s="89"/>
      <c r="AG843" s="89">
        <f t="shared" si="470"/>
        <v>185.55999999999767</v>
      </c>
      <c r="AH843" s="89">
        <f t="shared" si="471"/>
        <v>192.59704185247756</v>
      </c>
      <c r="AI843" s="109">
        <f t="shared" si="472"/>
        <v>1</v>
      </c>
      <c r="AJ843" s="109">
        <f t="shared" si="487"/>
        <v>50</v>
      </c>
      <c r="AK843" s="88"/>
      <c r="AL843" s="191">
        <f t="shared" si="488"/>
        <v>622.01000000000204</v>
      </c>
      <c r="AM843" s="191" t="str">
        <f t="shared" si="489"/>
        <v/>
      </c>
      <c r="AN843" s="88"/>
      <c r="AO843" s="191"/>
      <c r="AP843" s="191">
        <f t="shared" si="473"/>
        <v>34432.513599999133</v>
      </c>
      <c r="AQ843" s="191">
        <f t="shared" si="496"/>
        <v>238.19503668593538</v>
      </c>
      <c r="AR843" s="191">
        <f t="shared" si="497"/>
        <v>-83.364288911004081</v>
      </c>
      <c r="AS843" s="250">
        <f t="shared" si="464"/>
        <v>0</v>
      </c>
      <c r="AT843" s="250">
        <f t="shared" si="465"/>
        <v>0</v>
      </c>
      <c r="AU843" s="250">
        <f t="shared" si="466"/>
        <v>1</v>
      </c>
      <c r="AV843" s="250">
        <f t="shared" si="467"/>
        <v>0</v>
      </c>
      <c r="AW843" s="250">
        <f t="shared" si="468"/>
        <v>0</v>
      </c>
      <c r="AX843" s="250">
        <f t="shared" si="469"/>
        <v>0</v>
      </c>
      <c r="AY843" s="89"/>
      <c r="AZ843" s="111"/>
      <c r="BA843" s="111"/>
      <c r="BB843" s="111"/>
      <c r="BC843" s="111"/>
      <c r="BD843" s="111"/>
      <c r="BE843" s="111"/>
      <c r="BF843" s="111"/>
      <c r="BG843" s="111"/>
      <c r="BH843" s="89"/>
      <c r="BI843" s="89"/>
      <c r="BJ843" s="89"/>
      <c r="BK843" s="89"/>
      <c r="BL843" s="89"/>
    </row>
    <row r="844" spans="1:64" x14ac:dyDescent="0.25">
      <c r="A844" s="86">
        <f t="shared" si="474"/>
        <v>843</v>
      </c>
      <c r="B844" s="113">
        <v>2.0259786724942039E-2</v>
      </c>
      <c r="C844" s="88"/>
      <c r="D844" s="88"/>
      <c r="E844" s="194">
        <f t="shared" si="477"/>
        <v>2.0241423034138072E-2</v>
      </c>
      <c r="F844" s="89">
        <f t="shared" si="490"/>
        <v>-3.3405027881381407E-3</v>
      </c>
      <c r="G844" s="113">
        <v>0.25475106113143009</v>
      </c>
      <c r="H844" s="88"/>
      <c r="I844" s="84">
        <f t="shared" si="478"/>
        <v>20732.628208450442</v>
      </c>
      <c r="J844" s="84">
        <f t="shared" si="479"/>
        <v>20893.407871248914</v>
      </c>
      <c r="K844" s="84">
        <f t="shared" si="480"/>
        <v>21054.187534047382</v>
      </c>
      <c r="L844" s="84">
        <f t="shared" si="481"/>
        <v>21214.967196845853</v>
      </c>
      <c r="M844" s="108">
        <f>IF(T844&lt;&gt;0,(((G844+1)*('Data Raw'!$N$1007-'Data Raw'!$N$1008)/2+'Data Raw'!$N$1008)*'Data Raw'!$M$1010+'Data Raw'!$M$1009)*AE844+AE844)</f>
        <v>21375.746859644321</v>
      </c>
      <c r="N844" s="84">
        <f t="shared" si="482"/>
        <v>21536.526522442789</v>
      </c>
      <c r="O844" s="84">
        <f t="shared" si="483"/>
        <v>21697.306185241261</v>
      </c>
      <c r="P844" s="84">
        <f t="shared" si="484"/>
        <v>21858.085848039729</v>
      </c>
      <c r="Q844" s="84">
        <f t="shared" si="485"/>
        <v>22018.865510838201</v>
      </c>
      <c r="R844" s="166" t="str">
        <f t="shared" si="491"/>
        <v/>
      </c>
      <c r="S844" s="109">
        <f>'Data Raw'!E886</f>
        <v>20789.93</v>
      </c>
      <c r="T844" s="109">
        <f>'Data Raw'!G886</f>
        <v>21133.68</v>
      </c>
      <c r="U844" s="109">
        <f>'Data Raw'!D886</f>
        <v>21488.75</v>
      </c>
      <c r="V844" s="166" t="str">
        <f t="shared" si="492"/>
        <v/>
      </c>
      <c r="W844" s="89">
        <f t="shared" si="475"/>
        <v>242.06685964432108</v>
      </c>
      <c r="X844" s="89">
        <f t="shared" si="476"/>
        <v>58596.364538063441</v>
      </c>
      <c r="Y844" s="89">
        <f t="shared" si="493"/>
        <v>311.44794653549013</v>
      </c>
      <c r="Z844" s="109">
        <f t="shared" si="486"/>
        <v>698.81999999999971</v>
      </c>
      <c r="AA844" s="89">
        <f t="shared" si="494"/>
        <v>446.15963744448089</v>
      </c>
      <c r="AB844" s="89">
        <f t="shared" si="495"/>
        <v>20831.967859534223</v>
      </c>
      <c r="AC844" s="89">
        <f t="shared" si="498"/>
        <v>21518.852140465777</v>
      </c>
      <c r="AD844" s="89">
        <f t="shared" si="499"/>
        <v>1</v>
      </c>
      <c r="AE844" s="89">
        <f>'Data Raw'!C886</f>
        <v>21175.41</v>
      </c>
      <c r="AF844" s="89"/>
      <c r="AG844" s="89">
        <f t="shared" si="470"/>
        <v>-41.729999999999563</v>
      </c>
      <c r="AH844" s="89">
        <f t="shared" si="471"/>
        <v>200.33685964432152</v>
      </c>
      <c r="AI844" s="109">
        <f t="shared" si="472"/>
        <v>1</v>
      </c>
      <c r="AJ844" s="109">
        <f t="shared" si="487"/>
        <v>50</v>
      </c>
      <c r="AK844" s="88"/>
      <c r="AL844" s="191" t="str">
        <f t="shared" si="488"/>
        <v/>
      </c>
      <c r="AM844" s="191">
        <f t="shared" si="489"/>
        <v>-41.729999999999563</v>
      </c>
      <c r="AN844" s="88"/>
      <c r="AO844" s="191"/>
      <c r="AP844" s="191">
        <f t="shared" si="473"/>
        <v>1741.3928999999637</v>
      </c>
      <c r="AQ844" s="191">
        <f t="shared" si="496"/>
        <v>216.36558816527585</v>
      </c>
      <c r="AR844" s="191">
        <f t="shared" si="497"/>
        <v>-95.08235837021428</v>
      </c>
      <c r="AS844" s="250">
        <f t="shared" si="464"/>
        <v>0</v>
      </c>
      <c r="AT844" s="250">
        <f t="shared" si="465"/>
        <v>0</v>
      </c>
      <c r="AU844" s="250">
        <f t="shared" si="466"/>
        <v>1</v>
      </c>
      <c r="AV844" s="250">
        <f t="shared" si="467"/>
        <v>0</v>
      </c>
      <c r="AW844" s="250">
        <f t="shared" si="468"/>
        <v>0</v>
      </c>
      <c r="AX844" s="250">
        <f t="shared" si="469"/>
        <v>0</v>
      </c>
      <c r="AY844" s="89"/>
      <c r="AZ844" s="111"/>
      <c r="BA844" s="111"/>
      <c r="BB844" s="111"/>
      <c r="BC844" s="111"/>
      <c r="BD844" s="111"/>
      <c r="BE844" s="111"/>
      <c r="BF844" s="111"/>
      <c r="BG844" s="111"/>
      <c r="BH844" s="89"/>
      <c r="BI844" s="89"/>
      <c r="BJ844" s="89"/>
      <c r="BK844" s="89"/>
      <c r="BL844" s="89"/>
    </row>
    <row r="845" spans="1:64" x14ac:dyDescent="0.25">
      <c r="A845" s="86">
        <f t="shared" si="474"/>
        <v>844</v>
      </c>
      <c r="B845" s="113">
        <v>0.3443985569438836</v>
      </c>
      <c r="C845" s="88"/>
      <c r="D845" s="88"/>
      <c r="E845" s="194">
        <f t="shared" si="477"/>
        <v>0.32413877021894155</v>
      </c>
      <c r="F845" s="89">
        <f t="shared" si="490"/>
        <v>4.3442250498587527E-2</v>
      </c>
      <c r="G845" s="113">
        <v>0.22509282347824242</v>
      </c>
      <c r="H845" s="88"/>
      <c r="I845" s="84">
        <f t="shared" si="478"/>
        <v>20817.410678728866</v>
      </c>
      <c r="J845" s="84">
        <f t="shared" si="479"/>
        <v>20973.134651996606</v>
      </c>
      <c r="K845" s="84">
        <f t="shared" si="480"/>
        <v>21128.858625264354</v>
      </c>
      <c r="L845" s="84">
        <f t="shared" si="481"/>
        <v>21284.582598532099</v>
      </c>
      <c r="M845" s="108">
        <f>IF(T845&lt;&gt;0,(((G845+1)*('Data Raw'!$N$1007-'Data Raw'!$N$1008)/2+'Data Raw'!$N$1008)*'Data Raw'!$M$1010+'Data Raw'!$M$1009)*AE845+AE845)</f>
        <v>21440.306571799843</v>
      </c>
      <c r="N845" s="84">
        <f t="shared" si="482"/>
        <v>21596.030545067588</v>
      </c>
      <c r="O845" s="84">
        <f t="shared" si="483"/>
        <v>21751.754518335332</v>
      </c>
      <c r="P845" s="84">
        <f t="shared" si="484"/>
        <v>21907.47849160308</v>
      </c>
      <c r="Q845" s="84">
        <f t="shared" si="485"/>
        <v>22063.202464870821</v>
      </c>
      <c r="R845" s="166" t="str">
        <f t="shared" si="491"/>
        <v/>
      </c>
      <c r="S845" s="109">
        <f>'Data Raw'!E887</f>
        <v>21289.599999999999</v>
      </c>
      <c r="T845" s="109">
        <f>'Data Raw'!G887</f>
        <v>22443.73</v>
      </c>
      <c r="U845" s="109">
        <f>'Data Raw'!D887</f>
        <v>22667.74</v>
      </c>
      <c r="V845" s="166">
        <f t="shared" si="492"/>
        <v>1</v>
      </c>
      <c r="W845" s="89">
        <f t="shared" si="475"/>
        <v>-1003.4234282001562</v>
      </c>
      <c r="X845" s="89">
        <f t="shared" si="476"/>
        <v>1006858.576260954</v>
      </c>
      <c r="Y845" s="89">
        <f t="shared" si="493"/>
        <v>476.42380842930697</v>
      </c>
      <c r="Z845" s="109">
        <f t="shared" si="486"/>
        <v>1378.1400000000031</v>
      </c>
      <c r="AA845" s="89">
        <f t="shared" si="494"/>
        <v>579.29968923812692</v>
      </c>
      <c r="AB845" s="89">
        <f t="shared" si="495"/>
        <v>20910.364308172189</v>
      </c>
      <c r="AC845" s="89">
        <f t="shared" si="498"/>
        <v>21668.835691827808</v>
      </c>
      <c r="AD845" s="89" t="str">
        <f t="shared" si="499"/>
        <v/>
      </c>
      <c r="AE845" s="89">
        <f>'Data Raw'!C887</f>
        <v>21289.599999999999</v>
      </c>
      <c r="AF845" s="89"/>
      <c r="AG845" s="89">
        <f t="shared" si="470"/>
        <v>1154.130000000001</v>
      </c>
      <c r="AH845" s="89">
        <f t="shared" si="471"/>
        <v>150.70657179984482</v>
      </c>
      <c r="AI845" s="109">
        <f t="shared" si="472"/>
        <v>1</v>
      </c>
      <c r="AJ845" s="109">
        <f t="shared" si="487"/>
        <v>50</v>
      </c>
      <c r="AK845" s="88"/>
      <c r="AL845" s="191">
        <f t="shared" si="488"/>
        <v>41.729999999999563</v>
      </c>
      <c r="AM845" s="191" t="str">
        <f t="shared" si="489"/>
        <v/>
      </c>
      <c r="AN845" s="88"/>
      <c r="AO845" s="191"/>
      <c r="AP845" s="191">
        <f t="shared" si="473"/>
        <v>1332016.0569000023</v>
      </c>
      <c r="AQ845" s="191">
        <f t="shared" si="496"/>
        <v>320.56163392468977</v>
      </c>
      <c r="AR845" s="191">
        <f t="shared" si="497"/>
        <v>-155.8621745046172</v>
      </c>
      <c r="AS845" s="250">
        <f t="shared" si="464"/>
        <v>0</v>
      </c>
      <c r="AT845" s="250">
        <f t="shared" si="465"/>
        <v>0</v>
      </c>
      <c r="AU845" s="250">
        <f t="shared" si="466"/>
        <v>0</v>
      </c>
      <c r="AV845" s="250">
        <f t="shared" si="467"/>
        <v>0</v>
      </c>
      <c r="AW845" s="250">
        <f t="shared" si="468"/>
        <v>0</v>
      </c>
      <c r="AX845" s="250">
        <f t="shared" si="469"/>
        <v>0</v>
      </c>
      <c r="AY845" s="89"/>
      <c r="AZ845" s="111"/>
      <c r="BA845" s="111"/>
      <c r="BB845" s="111"/>
      <c r="BC845" s="111"/>
      <c r="BD845" s="111"/>
      <c r="BE845" s="111"/>
      <c r="BF845" s="111"/>
      <c r="BG845" s="111"/>
      <c r="BH845" s="89"/>
      <c r="BI845" s="89"/>
      <c r="BJ845" s="89"/>
      <c r="BK845" s="89"/>
      <c r="BL845" s="89"/>
    </row>
    <row r="846" spans="1:64" x14ac:dyDescent="0.25">
      <c r="A846" s="86">
        <f t="shared" si="474"/>
        <v>845</v>
      </c>
      <c r="B846" s="113">
        <v>0.16814339689189275</v>
      </c>
      <c r="C846" s="88"/>
      <c r="D846" s="88"/>
      <c r="E846" s="194">
        <f t="shared" si="477"/>
        <v>-0.17625516005199085</v>
      </c>
      <c r="F846" s="89">
        <f t="shared" si="490"/>
        <v>1.2056906134219184E-2</v>
      </c>
      <c r="G846" s="113">
        <v>0.34181141786435509</v>
      </c>
      <c r="H846" s="88"/>
      <c r="I846" s="84">
        <f t="shared" si="478"/>
        <v>21901.120215375442</v>
      </c>
      <c r="J846" s="84">
        <f t="shared" si="479"/>
        <v>22139.332119590093</v>
      </c>
      <c r="K846" s="84">
        <f t="shared" si="480"/>
        <v>22377.544023804749</v>
      </c>
      <c r="L846" s="84">
        <f t="shared" si="481"/>
        <v>22615.7559280194</v>
      </c>
      <c r="M846" s="108">
        <f>IF(T846&lt;&gt;0,(((G846+1)*('Data Raw'!$N$1007-'Data Raw'!$N$1008)/2+'Data Raw'!$N$1008)*'Data Raw'!$M$1010+'Data Raw'!$M$1009)*AE846+AE846)</f>
        <v>22853.967832234055</v>
      </c>
      <c r="N846" s="84">
        <f t="shared" si="482"/>
        <v>23092.17973644871</v>
      </c>
      <c r="O846" s="84">
        <f t="shared" si="483"/>
        <v>23330.391640663362</v>
      </c>
      <c r="P846" s="84">
        <f t="shared" si="484"/>
        <v>23568.603544878017</v>
      </c>
      <c r="Q846" s="84">
        <f t="shared" si="485"/>
        <v>23806.815449092668</v>
      </c>
      <c r="R846" s="166" t="str">
        <f t="shared" si="491"/>
        <v/>
      </c>
      <c r="S846" s="109">
        <f>'Data Raw'!E888</f>
        <v>21442.25</v>
      </c>
      <c r="T846" s="109">
        <f>'Data Raw'!G888</f>
        <v>22113.51</v>
      </c>
      <c r="U846" s="109">
        <f>'Data Raw'!D888</f>
        <v>22484.04</v>
      </c>
      <c r="V846" s="166" t="str">
        <f t="shared" si="492"/>
        <v/>
      </c>
      <c r="W846" s="89">
        <f t="shared" si="475"/>
        <v>740.4578322340567</v>
      </c>
      <c r="X846" s="89">
        <f t="shared" si="476"/>
        <v>548277.8013167585</v>
      </c>
      <c r="Y846" s="89">
        <f t="shared" si="493"/>
        <v>522.37858093620571</v>
      </c>
      <c r="Z846" s="109">
        <f t="shared" si="486"/>
        <v>1041.7900000000009</v>
      </c>
      <c r="AA846" s="89">
        <f t="shared" si="494"/>
        <v>645.36973363268021</v>
      </c>
      <c r="AB846" s="89">
        <f t="shared" si="495"/>
        <v>21991.635264147593</v>
      </c>
      <c r="AC846" s="89">
        <f t="shared" si="498"/>
        <v>22976.444735852408</v>
      </c>
      <c r="AD846" s="89">
        <f t="shared" si="499"/>
        <v>1</v>
      </c>
      <c r="AE846" s="89">
        <f>'Data Raw'!C888</f>
        <v>22484.04</v>
      </c>
      <c r="AF846" s="89"/>
      <c r="AG846" s="89">
        <f t="shared" si="470"/>
        <v>-370.53000000000247</v>
      </c>
      <c r="AH846" s="89">
        <f t="shared" si="471"/>
        <v>369.92783223405422</v>
      </c>
      <c r="AI846" s="109">
        <f t="shared" si="472"/>
        <v>1</v>
      </c>
      <c r="AJ846" s="109">
        <f t="shared" si="487"/>
        <v>50</v>
      </c>
      <c r="AK846" s="88"/>
      <c r="AL846" s="191" t="str">
        <f t="shared" si="488"/>
        <v/>
      </c>
      <c r="AM846" s="191">
        <f t="shared" si="489"/>
        <v>-370.53000000000247</v>
      </c>
      <c r="AN846" s="88"/>
      <c r="AO846" s="191"/>
      <c r="AP846" s="191">
        <f t="shared" si="473"/>
        <v>137292.48090000183</v>
      </c>
      <c r="AQ846" s="191">
        <f t="shared" si="496"/>
        <v>326.1136745997245</v>
      </c>
      <c r="AR846" s="191">
        <f t="shared" si="497"/>
        <v>-196.2649063364812</v>
      </c>
      <c r="AS846" s="250">
        <f t="shared" si="464"/>
        <v>1</v>
      </c>
      <c r="AT846" s="250">
        <f t="shared" si="465"/>
        <v>0</v>
      </c>
      <c r="AU846" s="250">
        <f t="shared" si="466"/>
        <v>0</v>
      </c>
      <c r="AV846" s="250">
        <f t="shared" si="467"/>
        <v>0</v>
      </c>
      <c r="AW846" s="250">
        <f t="shared" si="468"/>
        <v>0</v>
      </c>
      <c r="AX846" s="250">
        <f t="shared" si="469"/>
        <v>0</v>
      </c>
      <c r="AY846" s="89"/>
      <c r="AZ846" s="111"/>
      <c r="BA846" s="111"/>
      <c r="BB846" s="111"/>
      <c r="BC846" s="111"/>
      <c r="BD846" s="111"/>
      <c r="BE846" s="111"/>
      <c r="BF846" s="111"/>
      <c r="BG846" s="111"/>
      <c r="BH846" s="89"/>
      <c r="BI846" s="89"/>
      <c r="BJ846" s="89"/>
      <c r="BK846" s="89"/>
      <c r="BL846" s="89"/>
    </row>
    <row r="847" spans="1:64" x14ac:dyDescent="0.25">
      <c r="A847" s="86">
        <f t="shared" si="474"/>
        <v>846</v>
      </c>
      <c r="B847" s="113">
        <v>8.093718450440382E-2</v>
      </c>
      <c r="C847" s="88"/>
      <c r="D847" s="88"/>
      <c r="E847" s="194">
        <f t="shared" si="477"/>
        <v>-8.7206212387488935E-2</v>
      </c>
      <c r="F847" s="89">
        <f t="shared" si="490"/>
        <v>-2.123539368881976E-3</v>
      </c>
      <c r="G847" s="113">
        <v>0.26068670697015461</v>
      </c>
      <c r="H847" s="88"/>
      <c r="I847" s="84">
        <f t="shared" si="478"/>
        <v>21189.098472893304</v>
      </c>
      <c r="J847" s="84">
        <f t="shared" si="479"/>
        <v>21450.287763361404</v>
      </c>
      <c r="K847" s="84">
        <f t="shared" si="480"/>
        <v>21711.477053829509</v>
      </c>
      <c r="L847" s="84">
        <f t="shared" si="481"/>
        <v>21972.66634429761</v>
      </c>
      <c r="M847" s="108">
        <f>IF(T847&lt;&gt;0,(((G847+1)*('Data Raw'!$N$1007-'Data Raw'!$N$1008)/2+'Data Raw'!$N$1008)*'Data Raw'!$M$1010+'Data Raw'!$M$1009)*AE847+AE847)</f>
        <v>22233.855634765714</v>
      </c>
      <c r="N847" s="84">
        <f t="shared" si="482"/>
        <v>22495.044925233819</v>
      </c>
      <c r="O847" s="84">
        <f t="shared" si="483"/>
        <v>22756.234215701919</v>
      </c>
      <c r="P847" s="84">
        <f t="shared" si="484"/>
        <v>23017.423506170024</v>
      </c>
      <c r="Q847" s="84">
        <f t="shared" si="485"/>
        <v>23278.612796638125</v>
      </c>
      <c r="R847" s="166" t="str">
        <f t="shared" si="491"/>
        <v/>
      </c>
      <c r="S847" s="109">
        <f>'Data Raw'!E889</f>
        <v>21824.68</v>
      </c>
      <c r="T847" s="109">
        <f>'Data Raw'!G889</f>
        <v>22736.87</v>
      </c>
      <c r="U847" s="109">
        <f>'Data Raw'!D889</f>
        <v>22742.36</v>
      </c>
      <c r="V847" s="166">
        <f t="shared" si="492"/>
        <v>1</v>
      </c>
      <c r="W847" s="89">
        <f t="shared" si="475"/>
        <v>-503.01436523428492</v>
      </c>
      <c r="X847" s="89">
        <f t="shared" si="476"/>
        <v>253023.45163205059</v>
      </c>
      <c r="Y847" s="89">
        <f t="shared" si="493"/>
        <v>519.65644455290908</v>
      </c>
      <c r="Z847" s="109">
        <f t="shared" si="486"/>
        <v>917.68000000000029</v>
      </c>
      <c r="AA847" s="89">
        <f t="shared" si="494"/>
        <v>684.27120025658314</v>
      </c>
      <c r="AB847" s="89">
        <f t="shared" si="495"/>
        <v>21466.515726412224</v>
      </c>
      <c r="AC847" s="89">
        <f t="shared" si="498"/>
        <v>22563.644273587779</v>
      </c>
      <c r="AD847" s="89" t="str">
        <f t="shared" si="499"/>
        <v/>
      </c>
      <c r="AE847" s="89">
        <f>'Data Raw'!C889</f>
        <v>22015.08</v>
      </c>
      <c r="AF847" s="89"/>
      <c r="AG847" s="89">
        <f t="shared" si="470"/>
        <v>721.78999999999724</v>
      </c>
      <c r="AH847" s="89">
        <f t="shared" si="471"/>
        <v>218.77563476571231</v>
      </c>
      <c r="AI847" s="109">
        <f t="shared" si="472"/>
        <v>1</v>
      </c>
      <c r="AJ847" s="109">
        <f t="shared" si="487"/>
        <v>50</v>
      </c>
      <c r="AK847" s="88"/>
      <c r="AL847" s="191">
        <f t="shared" si="488"/>
        <v>370.53000000000247</v>
      </c>
      <c r="AM847" s="191" t="str">
        <f t="shared" si="489"/>
        <v/>
      </c>
      <c r="AN847" s="88"/>
      <c r="AO847" s="191"/>
      <c r="AP847" s="191">
        <f t="shared" si="473"/>
        <v>520980.80409999599</v>
      </c>
      <c r="AQ847" s="191">
        <f t="shared" si="496"/>
        <v>370.07771075531036</v>
      </c>
      <c r="AR847" s="191">
        <f t="shared" si="497"/>
        <v>-149.57873379759872</v>
      </c>
      <c r="AS847" s="250">
        <f t="shared" si="464"/>
        <v>0</v>
      </c>
      <c r="AT847" s="250">
        <f t="shared" si="465"/>
        <v>0</v>
      </c>
      <c r="AU847" s="250">
        <f t="shared" si="466"/>
        <v>0</v>
      </c>
      <c r="AV847" s="250">
        <f t="shared" si="467"/>
        <v>1</v>
      </c>
      <c r="AW847" s="250">
        <f t="shared" si="468"/>
        <v>0</v>
      </c>
      <c r="AX847" s="250">
        <f t="shared" si="469"/>
        <v>0</v>
      </c>
      <c r="AY847" s="89"/>
      <c r="AZ847" s="111"/>
      <c r="BA847" s="111"/>
      <c r="BB847" s="111"/>
      <c r="BC847" s="111"/>
      <c r="BD847" s="111"/>
      <c r="BE847" s="111"/>
      <c r="BF847" s="111"/>
      <c r="BG847" s="111"/>
      <c r="BH847" s="89"/>
      <c r="BI847" s="89"/>
      <c r="BJ847" s="89"/>
      <c r="BK847" s="89"/>
      <c r="BL847" s="89"/>
    </row>
    <row r="848" spans="1:64" x14ac:dyDescent="0.25">
      <c r="A848" s="86">
        <f t="shared" si="474"/>
        <v>847</v>
      </c>
      <c r="B848" s="113">
        <v>9.3431430902404695E-3</v>
      </c>
      <c r="C848" s="88"/>
      <c r="D848" s="88"/>
      <c r="E848" s="194">
        <f t="shared" si="477"/>
        <v>-7.1594041414163354E-2</v>
      </c>
      <c r="F848" s="89">
        <f t="shared" si="490"/>
        <v>-1.2047896803922173E-2</v>
      </c>
      <c r="G848" s="113">
        <v>0.31577426818686993</v>
      </c>
      <c r="H848" s="88"/>
      <c r="I848" s="84">
        <f t="shared" si="478"/>
        <v>22238.616377397393</v>
      </c>
      <c r="J848" s="84">
        <f t="shared" si="479"/>
        <v>22498.444599673843</v>
      </c>
      <c r="K848" s="84">
        <f t="shared" si="480"/>
        <v>22758.272821950301</v>
      </c>
      <c r="L848" s="84">
        <f t="shared" si="481"/>
        <v>23018.101044226754</v>
      </c>
      <c r="M848" s="108">
        <f>IF(T848&lt;&gt;0,(((G848+1)*('Data Raw'!$N$1007-'Data Raw'!$N$1008)/2+'Data Raw'!$N$1008)*'Data Raw'!$M$1010+'Data Raw'!$M$1009)*AE848+AE848)</f>
        <v>23277.929266503208</v>
      </c>
      <c r="N848" s="84">
        <f t="shared" si="482"/>
        <v>23537.757488779662</v>
      </c>
      <c r="O848" s="84">
        <f t="shared" si="483"/>
        <v>23797.585711056116</v>
      </c>
      <c r="P848" s="84">
        <f t="shared" si="484"/>
        <v>24057.413933332573</v>
      </c>
      <c r="Q848" s="84">
        <f t="shared" si="485"/>
        <v>24317.242155609023</v>
      </c>
      <c r="R848" s="166" t="str">
        <f t="shared" si="491"/>
        <v/>
      </c>
      <c r="S848" s="109">
        <f>'Data Raw'!E890</f>
        <v>22719.91</v>
      </c>
      <c r="T848" s="109">
        <f>'Data Raw'!G890</f>
        <v>23099.78</v>
      </c>
      <c r="U848" s="109">
        <f>'Data Raw'!D890</f>
        <v>23241.74</v>
      </c>
      <c r="V848" s="166">
        <f t="shared" si="492"/>
        <v>1</v>
      </c>
      <c r="W848" s="89">
        <f t="shared" si="475"/>
        <v>178.14926650320922</v>
      </c>
      <c r="X848" s="89">
        <f t="shared" si="476"/>
        <v>31737.161155631464</v>
      </c>
      <c r="Y848" s="89">
        <f t="shared" si="493"/>
        <v>485.79744211345883</v>
      </c>
      <c r="Z848" s="109">
        <f t="shared" si="486"/>
        <v>521.83000000000175</v>
      </c>
      <c r="AA848" s="89">
        <f t="shared" si="494"/>
        <v>661.06531450564296</v>
      </c>
      <c r="AB848" s="89">
        <f t="shared" si="495"/>
        <v>22366.719479781903</v>
      </c>
      <c r="AC848" s="89">
        <f t="shared" si="498"/>
        <v>23529.980520218094</v>
      </c>
      <c r="AD848" s="89">
        <f t="shared" si="499"/>
        <v>1</v>
      </c>
      <c r="AE848" s="89">
        <f>'Data Raw'!C890</f>
        <v>22948.35</v>
      </c>
      <c r="AF848" s="89"/>
      <c r="AG848" s="89">
        <f t="shared" si="470"/>
        <v>151.43000000000029</v>
      </c>
      <c r="AH848" s="89">
        <f t="shared" si="471"/>
        <v>329.57926650320951</v>
      </c>
      <c r="AI848" s="109">
        <f t="shared" si="472"/>
        <v>1</v>
      </c>
      <c r="AJ848" s="109">
        <f t="shared" si="487"/>
        <v>50</v>
      </c>
      <c r="AK848" s="88"/>
      <c r="AL848" s="191">
        <f t="shared" si="488"/>
        <v>721.78999999999724</v>
      </c>
      <c r="AM848" s="191" t="str">
        <f t="shared" si="489"/>
        <v/>
      </c>
      <c r="AN848" s="88"/>
      <c r="AO848" s="191"/>
      <c r="AP848" s="191">
        <f t="shared" si="473"/>
        <v>22931.044900000088</v>
      </c>
      <c r="AQ848" s="191">
        <f t="shared" si="496"/>
        <v>345.78352067138701</v>
      </c>
      <c r="AR848" s="191">
        <f t="shared" si="497"/>
        <v>-140.01392144207182</v>
      </c>
      <c r="AS848" s="250">
        <f t="shared" si="464"/>
        <v>0</v>
      </c>
      <c r="AT848" s="250">
        <f t="shared" si="465"/>
        <v>0</v>
      </c>
      <c r="AU848" s="250">
        <f t="shared" si="466"/>
        <v>1</v>
      </c>
      <c r="AV848" s="250">
        <f t="shared" si="467"/>
        <v>0</v>
      </c>
      <c r="AW848" s="250">
        <f t="shared" si="468"/>
        <v>0</v>
      </c>
      <c r="AX848" s="250">
        <f t="shared" si="469"/>
        <v>0</v>
      </c>
      <c r="AY848" s="89"/>
      <c r="AZ848" s="111"/>
      <c r="BA848" s="111"/>
      <c r="BB848" s="111"/>
      <c r="BC848" s="111"/>
      <c r="BD848" s="111"/>
      <c r="BE848" s="111"/>
      <c r="BF848" s="111"/>
      <c r="BG848" s="111"/>
      <c r="BH848" s="89"/>
      <c r="BI848" s="89"/>
      <c r="BJ848" s="89"/>
      <c r="BK848" s="89"/>
      <c r="BL848" s="89"/>
    </row>
    <row r="849" spans="1:64" x14ac:dyDescent="0.25">
      <c r="A849" s="86">
        <f t="shared" si="474"/>
        <v>848</v>
      </c>
      <c r="B849" s="113">
        <v>1.4632276613116266</v>
      </c>
      <c r="C849" s="88"/>
      <c r="D849" s="88"/>
      <c r="E849" s="194">
        <f t="shared" si="477"/>
        <v>1.4538845182213862</v>
      </c>
      <c r="F849" s="89">
        <f t="shared" si="490"/>
        <v>0.19737101962826475</v>
      </c>
      <c r="G849" s="113">
        <v>0.29899198515406589</v>
      </c>
      <c r="H849" s="88"/>
      <c r="I849" s="84">
        <f t="shared" si="478"/>
        <v>22174.993822940865</v>
      </c>
      <c r="J849" s="84">
        <f t="shared" si="479"/>
        <v>22417.892543997597</v>
      </c>
      <c r="K849" s="84">
        <f t="shared" si="480"/>
        <v>22660.791265054326</v>
      </c>
      <c r="L849" s="84">
        <f t="shared" si="481"/>
        <v>22903.689986111058</v>
      </c>
      <c r="M849" s="108">
        <f>IF(T849&lt;&gt;0,(((G849+1)*('Data Raw'!$N$1007-'Data Raw'!$N$1008)/2+'Data Raw'!$N$1008)*'Data Raw'!$M$1010+'Data Raw'!$M$1009)*AE849+AE849)</f>
        <v>23146.588707167786</v>
      </c>
      <c r="N849" s="84">
        <f t="shared" si="482"/>
        <v>23389.487428224515</v>
      </c>
      <c r="O849" s="84">
        <f t="shared" si="483"/>
        <v>23632.386149281247</v>
      </c>
      <c r="P849" s="84">
        <f t="shared" si="484"/>
        <v>23875.284870337975</v>
      </c>
      <c r="Q849" s="84">
        <f t="shared" si="485"/>
        <v>24118.183591394707</v>
      </c>
      <c r="R849" s="166" t="str">
        <f t="shared" si="491"/>
        <v/>
      </c>
      <c r="S849" s="109">
        <f>'Data Raw'!E891</f>
        <v>20762.82</v>
      </c>
      <c r="T849" s="109">
        <f>'Data Raw'!G891</f>
        <v>20926.79</v>
      </c>
      <c r="U849" s="109">
        <f>'Data Raw'!D891</f>
        <v>22902.36</v>
      </c>
      <c r="V849" s="166" t="str">
        <f t="shared" si="492"/>
        <v/>
      </c>
      <c r="W849" s="89">
        <f t="shared" si="475"/>
        <v>2219.7987071677853</v>
      </c>
      <c r="X849" s="89">
        <f t="shared" si="476"/>
        <v>4927506.3003437715</v>
      </c>
      <c r="Y849" s="89">
        <f t="shared" si="493"/>
        <v>951.95297219735505</v>
      </c>
      <c r="Z849" s="109">
        <f t="shared" si="486"/>
        <v>2139.5400000000009</v>
      </c>
      <c r="AA849" s="89">
        <f t="shared" si="494"/>
        <v>872.27598386197974</v>
      </c>
      <c r="AB849" s="89">
        <f t="shared" si="495"/>
        <v>22287.324482670203</v>
      </c>
      <c r="AC849" s="89">
        <f t="shared" si="498"/>
        <v>23411.135517329796</v>
      </c>
      <c r="AD849" s="89" t="str">
        <f t="shared" si="499"/>
        <v/>
      </c>
      <c r="AE849" s="89">
        <f>'Data Raw'!C891</f>
        <v>22849.23</v>
      </c>
      <c r="AF849" s="89"/>
      <c r="AG849" s="89">
        <f t="shared" si="470"/>
        <v>-1922.4399999999987</v>
      </c>
      <c r="AH849" s="89">
        <f t="shared" si="471"/>
        <v>297.35870716778663</v>
      </c>
      <c r="AI849" s="109">
        <f t="shared" si="472"/>
        <v>1</v>
      </c>
      <c r="AJ849" s="109">
        <f t="shared" si="487"/>
        <v>50</v>
      </c>
      <c r="AK849" s="88"/>
      <c r="AL849" s="191" t="str">
        <f t="shared" si="488"/>
        <v/>
      </c>
      <c r="AM849" s="191">
        <f t="shared" si="489"/>
        <v>-1922.4399999999987</v>
      </c>
      <c r="AN849" s="88"/>
      <c r="AO849" s="191"/>
      <c r="AP849" s="191">
        <f t="shared" si="473"/>
        <v>3695775.5535999951</v>
      </c>
      <c r="AQ849" s="191">
        <f t="shared" si="496"/>
        <v>520.96757393012172</v>
      </c>
      <c r="AR849" s="191">
        <f t="shared" si="497"/>
        <v>-430.98539826723334</v>
      </c>
      <c r="AS849" s="250">
        <f t="shared" si="464"/>
        <v>0</v>
      </c>
      <c r="AT849" s="250">
        <f t="shared" si="465"/>
        <v>0</v>
      </c>
      <c r="AU849" s="250">
        <f t="shared" si="466"/>
        <v>0</v>
      </c>
      <c r="AV849" s="250">
        <f t="shared" si="467"/>
        <v>0</v>
      </c>
      <c r="AW849" s="250">
        <f t="shared" si="468"/>
        <v>0</v>
      </c>
      <c r="AX849" s="250">
        <f t="shared" si="469"/>
        <v>0</v>
      </c>
      <c r="AY849" s="89"/>
      <c r="AZ849" s="111"/>
      <c r="BA849" s="111"/>
      <c r="BB849" s="111"/>
      <c r="BC849" s="111"/>
      <c r="BD849" s="111"/>
      <c r="BE849" s="111"/>
      <c r="BF849" s="111"/>
      <c r="BG849" s="111"/>
      <c r="BH849" s="89"/>
      <c r="BI849" s="89"/>
      <c r="BJ849" s="89"/>
      <c r="BK849" s="89"/>
      <c r="BL849" s="89"/>
    </row>
    <row r="850" spans="1:64" x14ac:dyDescent="0.25">
      <c r="A850" s="86">
        <f t="shared" si="474"/>
        <v>849</v>
      </c>
      <c r="B850" s="113">
        <v>8.5960166720707651E-2</v>
      </c>
      <c r="C850" s="88"/>
      <c r="D850" s="88"/>
      <c r="E850" s="194">
        <f t="shared" si="477"/>
        <v>-1.3772674945909189</v>
      </c>
      <c r="F850" s="89">
        <f t="shared" si="490"/>
        <v>-2.7577339545904356E-2</v>
      </c>
      <c r="G850" s="113">
        <v>4.8357449497755403E-2</v>
      </c>
      <c r="H850" s="88"/>
      <c r="I850" s="84">
        <f t="shared" si="478"/>
        <v>19234.64960510836</v>
      </c>
      <c r="J850" s="84">
        <f t="shared" si="479"/>
        <v>19710.626091207039</v>
      </c>
      <c r="K850" s="84">
        <f t="shared" si="480"/>
        <v>20186.602577305715</v>
      </c>
      <c r="L850" s="84">
        <f t="shared" si="481"/>
        <v>20662.579063404395</v>
      </c>
      <c r="M850" s="108">
        <f>IF(T850&lt;&gt;0,(((G850+1)*('Data Raw'!$N$1007-'Data Raw'!$N$1008)/2+'Data Raw'!$N$1008)*'Data Raw'!$M$1010+'Data Raw'!$M$1009)*AE850+AE850)</f>
        <v>21138.555549503071</v>
      </c>
      <c r="N850" s="84">
        <f t="shared" si="482"/>
        <v>21614.532035601747</v>
      </c>
      <c r="O850" s="84">
        <f t="shared" si="483"/>
        <v>22090.508521700427</v>
      </c>
      <c r="P850" s="84">
        <f t="shared" si="484"/>
        <v>22566.485007799103</v>
      </c>
      <c r="Q850" s="84">
        <f t="shared" si="485"/>
        <v>23042.461493897783</v>
      </c>
      <c r="R850" s="166" t="str">
        <f t="shared" si="491"/>
        <v/>
      </c>
      <c r="S850" s="109">
        <f>'Data Raw'!E892</f>
        <v>20190.53</v>
      </c>
      <c r="T850" s="109">
        <f>'Data Raw'!G892</f>
        <v>20637.240000000002</v>
      </c>
      <c r="U850" s="109">
        <f>'Data Raw'!D892</f>
        <v>21417.75</v>
      </c>
      <c r="V850" s="166">
        <f t="shared" si="492"/>
        <v>1</v>
      </c>
      <c r="W850" s="89">
        <f t="shared" si="475"/>
        <v>501.31554950306963</v>
      </c>
      <c r="X850" s="89">
        <f t="shared" si="476"/>
        <v>251317.28017356465</v>
      </c>
      <c r="Y850" s="89">
        <f t="shared" si="493"/>
        <v>901.47530255574748</v>
      </c>
      <c r="Z850" s="109">
        <f t="shared" si="486"/>
        <v>1227.2200000000012</v>
      </c>
      <c r="AA850" s="89">
        <f t="shared" si="494"/>
        <v>922.9822718816971</v>
      </c>
      <c r="AB850" s="89">
        <f t="shared" si="495"/>
        <v>20548.60541371732</v>
      </c>
      <c r="AC850" s="89">
        <f t="shared" si="498"/>
        <v>22031.474586282682</v>
      </c>
      <c r="AD850" s="89">
        <f t="shared" si="499"/>
        <v>1</v>
      </c>
      <c r="AE850" s="89">
        <f>'Data Raw'!C892</f>
        <v>21290.04</v>
      </c>
      <c r="AF850" s="89"/>
      <c r="AG850" s="89">
        <f t="shared" si="470"/>
        <v>-652.79999999999927</v>
      </c>
      <c r="AH850" s="89">
        <f t="shared" si="471"/>
        <v>-151.48445049692964</v>
      </c>
      <c r="AI850" s="109">
        <f t="shared" si="472"/>
        <v>-1</v>
      </c>
      <c r="AJ850" s="109">
        <f t="shared" si="487"/>
        <v>50</v>
      </c>
      <c r="AK850" s="88"/>
      <c r="AL850" s="191">
        <f t="shared" si="488"/>
        <v>1922.4399999999987</v>
      </c>
      <c r="AM850" s="191" t="str">
        <f t="shared" si="489"/>
        <v/>
      </c>
      <c r="AN850" s="88"/>
      <c r="AO850" s="191"/>
      <c r="AP850" s="191">
        <f t="shared" si="473"/>
        <v>426147.83999999904</v>
      </c>
      <c r="AQ850" s="191">
        <f t="shared" si="496"/>
        <v>535.6156212712192</v>
      </c>
      <c r="AR850" s="191">
        <f t="shared" si="497"/>
        <v>-365.85968128452828</v>
      </c>
      <c r="AS850" s="250">
        <f t="shared" si="464"/>
        <v>0</v>
      </c>
      <c r="AT850" s="250">
        <f t="shared" si="465"/>
        <v>0</v>
      </c>
      <c r="AU850" s="250">
        <f t="shared" si="466"/>
        <v>1</v>
      </c>
      <c r="AV850" s="250">
        <f t="shared" si="467"/>
        <v>0</v>
      </c>
      <c r="AW850" s="250">
        <f t="shared" si="468"/>
        <v>0</v>
      </c>
      <c r="AX850" s="250">
        <f t="shared" si="469"/>
        <v>0</v>
      </c>
      <c r="AY850" s="89"/>
      <c r="AZ850" s="111"/>
      <c r="BA850" s="111"/>
      <c r="BB850" s="111"/>
      <c r="BC850" s="111"/>
      <c r="BD850" s="111"/>
      <c r="BE850" s="111"/>
      <c r="BF850" s="111"/>
      <c r="BG850" s="111"/>
      <c r="BH850" s="89"/>
      <c r="BI850" s="89"/>
      <c r="BJ850" s="89"/>
      <c r="BK850" s="89"/>
      <c r="BL850" s="89"/>
    </row>
    <row r="851" spans="1:64" x14ac:dyDescent="0.25">
      <c r="A851" s="86">
        <f t="shared" si="474"/>
        <v>850</v>
      </c>
      <c r="B851" s="113">
        <v>6.7131685381659617E-2</v>
      </c>
      <c r="C851" s="88"/>
      <c r="D851" s="88"/>
      <c r="E851" s="194">
        <f t="shared" si="477"/>
        <v>-1.8828481339048034E-2</v>
      </c>
      <c r="F851" s="89">
        <f t="shared" si="490"/>
        <v>-2.6327502659210595E-2</v>
      </c>
      <c r="G851" s="113">
        <v>-2.83824352709548E-4</v>
      </c>
      <c r="H851" s="88"/>
      <c r="I851" s="84">
        <f t="shared" si="478"/>
        <v>19011.084553721379</v>
      </c>
      <c r="J851" s="84">
        <f t="shared" si="479"/>
        <v>19461.822204999255</v>
      </c>
      <c r="K851" s="84">
        <f t="shared" si="480"/>
        <v>19912.559856277127</v>
      </c>
      <c r="L851" s="84">
        <f t="shared" si="481"/>
        <v>20363.297507554998</v>
      </c>
      <c r="M851" s="108">
        <f>IF(T851&lt;&gt;0,(((G851+1)*('Data Raw'!$N$1007-'Data Raw'!$N$1008)/2+'Data Raw'!$N$1008)*'Data Raw'!$M$1010+'Data Raw'!$M$1009)*AE851+AE851)</f>
        <v>20814.035158832874</v>
      </c>
      <c r="N851" s="84">
        <f t="shared" si="482"/>
        <v>21264.77281011075</v>
      </c>
      <c r="O851" s="84">
        <f t="shared" si="483"/>
        <v>21715.510461388621</v>
      </c>
      <c r="P851" s="84">
        <f t="shared" si="484"/>
        <v>22166.248112666493</v>
      </c>
      <c r="Q851" s="84">
        <f t="shared" si="485"/>
        <v>22616.985763944369</v>
      </c>
      <c r="R851" s="166" t="str">
        <f t="shared" si="491"/>
        <v/>
      </c>
      <c r="S851" s="109">
        <f>'Data Raw'!E893</f>
        <v>20983.94</v>
      </c>
      <c r="T851" s="109">
        <f>'Data Raw'!G893</f>
        <v>21251.98</v>
      </c>
      <c r="U851" s="109">
        <f>'Data Raw'!D893</f>
        <v>21622.65</v>
      </c>
      <c r="V851" s="166" t="str">
        <f t="shared" si="492"/>
        <v/>
      </c>
      <c r="W851" s="89">
        <f t="shared" si="475"/>
        <v>-437.94484116712556</v>
      </c>
      <c r="X851" s="89">
        <f t="shared" si="476"/>
        <v>191795.68390489885</v>
      </c>
      <c r="Y851" s="89">
        <f t="shared" si="493"/>
        <v>850.8602378612195</v>
      </c>
      <c r="Z851" s="109">
        <f t="shared" si="486"/>
        <v>638.71000000000276</v>
      </c>
      <c r="AA851" s="89">
        <f t="shared" si="494"/>
        <v>882.37194732716932</v>
      </c>
      <c r="AB851" s="89">
        <f t="shared" si="495"/>
        <v>20261.465068900558</v>
      </c>
      <c r="AC851" s="89">
        <f t="shared" si="498"/>
        <v>21830.534931099442</v>
      </c>
      <c r="AD851" s="89">
        <f t="shared" si="499"/>
        <v>1</v>
      </c>
      <c r="AE851" s="89">
        <f>'Data Raw'!C893</f>
        <v>21046</v>
      </c>
      <c r="AF851" s="89"/>
      <c r="AG851" s="89">
        <f t="shared" si="470"/>
        <v>205.97999999999956</v>
      </c>
      <c r="AH851" s="89">
        <f t="shared" si="471"/>
        <v>-231.964841167126</v>
      </c>
      <c r="AI851" s="109">
        <f t="shared" si="472"/>
        <v>-1</v>
      </c>
      <c r="AJ851" s="109">
        <f t="shared" si="487"/>
        <v>50</v>
      </c>
      <c r="AK851" s="88"/>
      <c r="AL851" s="191" t="str">
        <f t="shared" si="488"/>
        <v/>
      </c>
      <c r="AM851" s="191">
        <f t="shared" si="489"/>
        <v>-205.97999999999956</v>
      </c>
      <c r="AN851" s="88"/>
      <c r="AO851" s="191"/>
      <c r="AP851" s="191">
        <f t="shared" si="473"/>
        <v>42427.760399999817</v>
      </c>
      <c r="AQ851" s="191">
        <f t="shared" si="496"/>
        <v>498.98944112997253</v>
      </c>
      <c r="AR851" s="191">
        <f t="shared" si="497"/>
        <v>-351.87079673124697</v>
      </c>
      <c r="AS851" s="250">
        <f t="shared" si="464"/>
        <v>0</v>
      </c>
      <c r="AT851" s="250">
        <f t="shared" si="465"/>
        <v>0</v>
      </c>
      <c r="AU851" s="250">
        <f t="shared" si="466"/>
        <v>0</v>
      </c>
      <c r="AV851" s="250">
        <f t="shared" si="467"/>
        <v>1</v>
      </c>
      <c r="AW851" s="250">
        <f t="shared" si="468"/>
        <v>0</v>
      </c>
      <c r="AX851" s="250">
        <f t="shared" si="469"/>
        <v>0</v>
      </c>
      <c r="AY851" s="89"/>
      <c r="AZ851" s="111"/>
      <c r="BA851" s="111"/>
      <c r="BB851" s="111"/>
      <c r="BC851" s="111"/>
      <c r="BD851" s="111"/>
      <c r="BE851" s="111"/>
      <c r="BF851" s="111"/>
      <c r="BG851" s="111"/>
      <c r="BH851" s="89"/>
      <c r="BI851" s="89"/>
      <c r="BJ851" s="89"/>
      <c r="BK851" s="89"/>
      <c r="BL851" s="89"/>
    </row>
    <row r="852" spans="1:64" x14ac:dyDescent="0.25">
      <c r="A852" s="86">
        <f t="shared" si="474"/>
        <v>851</v>
      </c>
      <c r="B852" s="113">
        <v>7.7832453135893024E-3</v>
      </c>
      <c r="C852" s="88"/>
      <c r="D852" s="88"/>
      <c r="E852" s="194">
        <f t="shared" si="477"/>
        <v>-5.9348440068070316E-2</v>
      </c>
      <c r="F852" s="89">
        <f t="shared" si="490"/>
        <v>-3.104477943190484E-2</v>
      </c>
      <c r="G852" s="113">
        <v>0.14553511079956072</v>
      </c>
      <c r="H852" s="88"/>
      <c r="I852" s="84">
        <f t="shared" si="478"/>
        <v>19541.563714437696</v>
      </c>
      <c r="J852" s="84">
        <f t="shared" si="479"/>
        <v>19966.993833368306</v>
      </c>
      <c r="K852" s="84">
        <f t="shared" si="480"/>
        <v>20392.423952298916</v>
      </c>
      <c r="L852" s="84">
        <f t="shared" si="481"/>
        <v>20817.854071229525</v>
      </c>
      <c r="M852" s="108">
        <f>IF(T852&lt;&gt;0,(((G852+1)*('Data Raw'!$N$1007-'Data Raw'!$N$1008)/2+'Data Raw'!$N$1008)*'Data Raw'!$M$1010+'Data Raw'!$M$1009)*AE852+AE852)</f>
        <v>21243.284190160135</v>
      </c>
      <c r="N852" s="84">
        <f t="shared" si="482"/>
        <v>21668.714309090745</v>
      </c>
      <c r="O852" s="84">
        <f t="shared" si="483"/>
        <v>22094.144428021355</v>
      </c>
      <c r="P852" s="84">
        <f t="shared" si="484"/>
        <v>22519.574546951964</v>
      </c>
      <c r="Q852" s="84">
        <f t="shared" si="485"/>
        <v>22945.004665882574</v>
      </c>
      <c r="R852" s="166" t="str">
        <f t="shared" si="491"/>
        <v/>
      </c>
      <c r="S852" s="109">
        <f>'Data Raw'!E894</f>
        <v>20693.75</v>
      </c>
      <c r="T852" s="109">
        <f>'Data Raw'!G894</f>
        <v>21092.87</v>
      </c>
      <c r="U852" s="109">
        <f>'Data Raw'!D894</f>
        <v>21348.86</v>
      </c>
      <c r="V852" s="166" t="str">
        <f t="shared" si="492"/>
        <v/>
      </c>
      <c r="W852" s="89">
        <f t="shared" si="475"/>
        <v>150.41419016013606</v>
      </c>
      <c r="X852" s="89">
        <f t="shared" si="476"/>
        <v>22624.428601529573</v>
      </c>
      <c r="Y852" s="89">
        <f t="shared" si="493"/>
        <v>789.79231400603362</v>
      </c>
      <c r="Z852" s="109">
        <f t="shared" si="486"/>
        <v>655.11000000000058</v>
      </c>
      <c r="AA852" s="89">
        <f t="shared" si="494"/>
        <v>849.90595485185941</v>
      </c>
      <c r="AB852" s="89">
        <f t="shared" si="495"/>
        <v>20478.633844771906</v>
      </c>
      <c r="AC852" s="89">
        <f t="shared" si="498"/>
        <v>21978.666155228097</v>
      </c>
      <c r="AD852" s="89">
        <f t="shared" si="499"/>
        <v>1</v>
      </c>
      <c r="AE852" s="89">
        <f>'Data Raw'!C894</f>
        <v>21228.65</v>
      </c>
      <c r="AF852" s="89"/>
      <c r="AG852" s="89">
        <f t="shared" si="470"/>
        <v>-135.78000000000247</v>
      </c>
      <c r="AH852" s="89">
        <f t="shared" si="471"/>
        <v>14.634190160133585</v>
      </c>
      <c r="AI852" s="109">
        <f t="shared" si="472"/>
        <v>1</v>
      </c>
      <c r="AJ852" s="109">
        <f t="shared" si="487"/>
        <v>50</v>
      </c>
      <c r="AK852" s="88"/>
      <c r="AL852" s="191" t="str">
        <f t="shared" si="488"/>
        <v/>
      </c>
      <c r="AM852" s="191">
        <f t="shared" si="489"/>
        <v>-135.78000000000247</v>
      </c>
      <c r="AN852" s="88"/>
      <c r="AO852" s="191"/>
      <c r="AP852" s="191">
        <f t="shared" si="473"/>
        <v>18436.208400000673</v>
      </c>
      <c r="AQ852" s="191">
        <f t="shared" si="496"/>
        <v>458.63283655997583</v>
      </c>
      <c r="AR852" s="191">
        <f t="shared" si="497"/>
        <v>-331.15947744605779</v>
      </c>
      <c r="AS852" s="250">
        <f t="shared" ref="AS852:AS915" si="500">IF(R852=1,0,IF(AND($T852&gt;=I852,$T852&lt;J852),1,0))</f>
        <v>0</v>
      </c>
      <c r="AT852" s="250">
        <f t="shared" ref="AT852:AT915" si="501">IF(R852=1,0,IF(AND($T852&gt;=J852,$T852&lt;K852),1,0))</f>
        <v>0</v>
      </c>
      <c r="AU852" s="250">
        <f t="shared" ref="AU852:AU915" si="502">IF(R852=1,0,IF(AND($T852&gt;=K852,$T852&lt;M852),1,0))</f>
        <v>1</v>
      </c>
      <c r="AV852" s="250">
        <f t="shared" ref="AV852:AV915" si="503">IF(R852=1,0,IF(AND($T852&gt;M852,$T852&lt;=O852),1,0))</f>
        <v>0</v>
      </c>
      <c r="AW852" s="250">
        <f t="shared" ref="AW852:AW915" si="504">IF(R852=1,0,IF(AND($T852&gt;O852,$T852&lt;=P852),1,0))</f>
        <v>0</v>
      </c>
      <c r="AX852" s="250">
        <f t="shared" ref="AX852:AX915" si="505">IF(R852=1,0,IF(AND($T852&gt;P852,$T852&lt;=Q852),1,0))</f>
        <v>0</v>
      </c>
      <c r="AY852" s="89"/>
      <c r="AZ852" s="111"/>
      <c r="BA852" s="111"/>
      <c r="BB852" s="111"/>
      <c r="BC852" s="111"/>
      <c r="BD852" s="111"/>
      <c r="BE852" s="111"/>
      <c r="BF852" s="111"/>
      <c r="BG852" s="111"/>
      <c r="BH852" s="89"/>
      <c r="BI852" s="89"/>
      <c r="BJ852" s="89"/>
      <c r="BK852" s="89"/>
      <c r="BL852" s="89"/>
    </row>
    <row r="853" spans="1:64" x14ac:dyDescent="0.25">
      <c r="A853" s="86">
        <f t="shared" si="474"/>
        <v>852</v>
      </c>
      <c r="B853" s="113">
        <v>8.5507876182379414E-2</v>
      </c>
      <c r="C853" s="88"/>
      <c r="D853" s="88"/>
      <c r="E853" s="194">
        <f t="shared" si="477"/>
        <v>7.7724630868790112E-2</v>
      </c>
      <c r="F853" s="89">
        <f t="shared" si="490"/>
        <v>-1.5506292246091275E-2</v>
      </c>
      <c r="G853" s="113">
        <v>-9.7301127471300915E-4</v>
      </c>
      <c r="H853" s="88"/>
      <c r="I853" s="84">
        <f t="shared" si="478"/>
        <v>19233.473515373567</v>
      </c>
      <c r="J853" s="84">
        <f t="shared" si="479"/>
        <v>19628.369672376586</v>
      </c>
      <c r="K853" s="84">
        <f t="shared" si="480"/>
        <v>20023.265829379601</v>
      </c>
      <c r="L853" s="84">
        <f t="shared" si="481"/>
        <v>20418.16198638262</v>
      </c>
      <c r="M853" s="108">
        <f>IF(T853&lt;&gt;0,(((G853+1)*('Data Raw'!$N$1007-'Data Raw'!$N$1008)/2+'Data Raw'!$N$1008)*'Data Raw'!$M$1010+'Data Raw'!$M$1009)*AE853+AE853)</f>
        <v>20813.058143385635</v>
      </c>
      <c r="N853" s="84">
        <f t="shared" si="482"/>
        <v>21207.95430038865</v>
      </c>
      <c r="O853" s="84">
        <f t="shared" si="483"/>
        <v>21602.850457391669</v>
      </c>
      <c r="P853" s="84">
        <f t="shared" si="484"/>
        <v>21997.746614394684</v>
      </c>
      <c r="Q853" s="84">
        <f t="shared" si="485"/>
        <v>22392.642771397703</v>
      </c>
      <c r="R853" s="166" t="str">
        <f t="shared" si="491"/>
        <v/>
      </c>
      <c r="S853" s="109">
        <f>'Data Raw'!E895</f>
        <v>20154.71</v>
      </c>
      <c r="T853" s="109">
        <f>'Data Raw'!G895</f>
        <v>20318.79</v>
      </c>
      <c r="U853" s="109">
        <f>'Data Raw'!D895</f>
        <v>21095.01</v>
      </c>
      <c r="V853" s="166">
        <f t="shared" si="492"/>
        <v>1</v>
      </c>
      <c r="W853" s="89">
        <f t="shared" si="475"/>
        <v>494.26814338563418</v>
      </c>
      <c r="X853" s="89">
        <f t="shared" si="476"/>
        <v>244300.99756588181</v>
      </c>
      <c r="Y853" s="89">
        <f t="shared" si="493"/>
        <v>754.69316311275168</v>
      </c>
      <c r="Z853" s="109">
        <f t="shared" si="486"/>
        <v>940.29999999999927</v>
      </c>
      <c r="AA853" s="89">
        <f t="shared" si="494"/>
        <v>862.81938987302226</v>
      </c>
      <c r="AB853" s="89">
        <f t="shared" si="495"/>
        <v>20323.769938375917</v>
      </c>
      <c r="AC853" s="89">
        <f t="shared" si="498"/>
        <v>21768.61006162408</v>
      </c>
      <c r="AD853" s="89" t="str">
        <f t="shared" si="499"/>
        <v/>
      </c>
      <c r="AE853" s="89">
        <f>'Data Raw'!C895</f>
        <v>21046.19</v>
      </c>
      <c r="AF853" s="89"/>
      <c r="AG853" s="89">
        <f t="shared" si="470"/>
        <v>-727.39999999999782</v>
      </c>
      <c r="AH853" s="89">
        <f t="shared" si="471"/>
        <v>-233.13185661436364</v>
      </c>
      <c r="AI853" s="109">
        <f t="shared" si="472"/>
        <v>-1</v>
      </c>
      <c r="AJ853" s="109">
        <f t="shared" si="487"/>
        <v>50</v>
      </c>
      <c r="AK853" s="88"/>
      <c r="AL853" s="191">
        <f t="shared" si="488"/>
        <v>135.78000000000247</v>
      </c>
      <c r="AM853" s="191" t="str">
        <f t="shared" si="489"/>
        <v/>
      </c>
      <c r="AN853" s="88"/>
      <c r="AO853" s="191"/>
      <c r="AP853" s="191">
        <f t="shared" si="473"/>
        <v>529110.75999999687</v>
      </c>
      <c r="AQ853" s="191">
        <f t="shared" si="496"/>
        <v>488.49585471997824</v>
      </c>
      <c r="AR853" s="191">
        <f t="shared" si="497"/>
        <v>-266.19730839277344</v>
      </c>
      <c r="AS853" s="250">
        <f t="shared" si="500"/>
        <v>0</v>
      </c>
      <c r="AT853" s="250">
        <f t="shared" si="501"/>
        <v>0</v>
      </c>
      <c r="AU853" s="250">
        <f t="shared" si="502"/>
        <v>1</v>
      </c>
      <c r="AV853" s="250">
        <f t="shared" si="503"/>
        <v>0</v>
      </c>
      <c r="AW853" s="250">
        <f t="shared" si="504"/>
        <v>0</v>
      </c>
      <c r="AX853" s="250">
        <f t="shared" si="505"/>
        <v>0</v>
      </c>
      <c r="AY853" s="89"/>
      <c r="AZ853" s="111"/>
      <c r="BA853" s="111"/>
      <c r="BB853" s="111"/>
      <c r="BC853" s="111"/>
      <c r="BD853" s="111"/>
      <c r="BE853" s="111"/>
      <c r="BF853" s="111"/>
      <c r="BG853" s="111"/>
      <c r="BH853" s="89"/>
      <c r="BI853" s="89"/>
      <c r="BJ853" s="89"/>
      <c r="BK853" s="89"/>
      <c r="BL853" s="89"/>
    </row>
    <row r="854" spans="1:64" x14ac:dyDescent="0.25">
      <c r="A854" s="86">
        <f t="shared" si="474"/>
        <v>853</v>
      </c>
      <c r="B854" s="113">
        <v>5.1080983723102977E-2</v>
      </c>
      <c r="C854" s="88"/>
      <c r="D854" s="88"/>
      <c r="E854" s="194">
        <f t="shared" si="477"/>
        <v>-3.4426892459276437E-2</v>
      </c>
      <c r="F854" s="89">
        <f t="shared" si="490"/>
        <v>-1.8209235133689154E-2</v>
      </c>
      <c r="G854" s="113">
        <v>-1.2286773383956484E-3</v>
      </c>
      <c r="H854" s="88"/>
      <c r="I854" s="84">
        <f t="shared" si="478"/>
        <v>18411.803566946659</v>
      </c>
      <c r="J854" s="84">
        <f t="shared" si="479"/>
        <v>18789.150148503035</v>
      </c>
      <c r="K854" s="84">
        <f t="shared" si="480"/>
        <v>19166.496730059411</v>
      </c>
      <c r="L854" s="84">
        <f t="shared" si="481"/>
        <v>19543.843311615787</v>
      </c>
      <c r="M854" s="108">
        <f>IF(T854&lt;&gt;0,(((G854+1)*('Data Raw'!$N$1007-'Data Raw'!$N$1008)/2+'Data Raw'!$N$1008)*'Data Raw'!$M$1010+'Data Raw'!$M$1009)*AE854+AE854)</f>
        <v>19921.189893172163</v>
      </c>
      <c r="N854" s="84">
        <f t="shared" si="482"/>
        <v>20298.536474728538</v>
      </c>
      <c r="O854" s="84">
        <f t="shared" si="483"/>
        <v>20675.883056284914</v>
      </c>
      <c r="P854" s="84">
        <f t="shared" si="484"/>
        <v>21053.22963784129</v>
      </c>
      <c r="Q854" s="84">
        <f t="shared" si="485"/>
        <v>21430.576219397666</v>
      </c>
      <c r="R854" s="166" t="str">
        <f t="shared" si="491"/>
        <v/>
      </c>
      <c r="S854" s="109">
        <f>'Data Raw'!E896</f>
        <v>20131.34</v>
      </c>
      <c r="T854" s="109">
        <f>'Data Raw'!G896</f>
        <v>20286.849999999999</v>
      </c>
      <c r="U854" s="109">
        <f>'Data Raw'!D896</f>
        <v>20548.18</v>
      </c>
      <c r="V854" s="166" t="str">
        <f t="shared" si="492"/>
        <v/>
      </c>
      <c r="W854" s="89">
        <f t="shared" si="475"/>
        <v>-365.66010682783599</v>
      </c>
      <c r="X854" s="89">
        <f t="shared" si="476"/>
        <v>133707.31372534443</v>
      </c>
      <c r="Y854" s="89">
        <f t="shared" si="493"/>
        <v>712.24774345730168</v>
      </c>
      <c r="Z854" s="109">
        <f t="shared" si="486"/>
        <v>416.84000000000015</v>
      </c>
      <c r="AA854" s="89">
        <f t="shared" si="494"/>
        <v>799.10804846259055</v>
      </c>
      <c r="AB854" s="89">
        <f t="shared" si="495"/>
        <v>19411.353518607932</v>
      </c>
      <c r="AC854" s="89">
        <f t="shared" si="498"/>
        <v>20878.146481392068</v>
      </c>
      <c r="AD854" s="89">
        <f t="shared" si="499"/>
        <v>1</v>
      </c>
      <c r="AE854" s="89">
        <f>'Data Raw'!C896</f>
        <v>20144.75</v>
      </c>
      <c r="AF854" s="89"/>
      <c r="AG854" s="89">
        <f t="shared" si="470"/>
        <v>142.09999999999854</v>
      </c>
      <c r="AH854" s="89">
        <f t="shared" si="471"/>
        <v>-223.56010682783744</v>
      </c>
      <c r="AI854" s="109">
        <f t="shared" si="472"/>
        <v>-1</v>
      </c>
      <c r="AJ854" s="109">
        <f t="shared" si="487"/>
        <v>50</v>
      </c>
      <c r="AK854" s="88"/>
      <c r="AL854" s="191" t="str">
        <f t="shared" si="488"/>
        <v/>
      </c>
      <c r="AM854" s="191">
        <f t="shared" si="489"/>
        <v>-142.09999999999854</v>
      </c>
      <c r="AN854" s="88"/>
      <c r="AO854" s="191"/>
      <c r="AP854" s="191">
        <f t="shared" si="473"/>
        <v>20192.409999999585</v>
      </c>
      <c r="AQ854" s="191">
        <f t="shared" si="496"/>
        <v>450.00742641775827</v>
      </c>
      <c r="AR854" s="191">
        <f t="shared" si="497"/>
        <v>-262.24031703954341</v>
      </c>
      <c r="AS854" s="250">
        <f t="shared" si="500"/>
        <v>0</v>
      </c>
      <c r="AT854" s="250">
        <f t="shared" si="501"/>
        <v>0</v>
      </c>
      <c r="AU854" s="250">
        <f t="shared" si="502"/>
        <v>0</v>
      </c>
      <c r="AV854" s="250">
        <f t="shared" si="503"/>
        <v>1</v>
      </c>
      <c r="AW854" s="250">
        <f t="shared" si="504"/>
        <v>0</v>
      </c>
      <c r="AX854" s="250">
        <f t="shared" si="505"/>
        <v>0</v>
      </c>
      <c r="AY854" s="89"/>
      <c r="AZ854" s="111"/>
      <c r="BA854" s="111"/>
      <c r="BB854" s="111"/>
      <c r="BC854" s="111"/>
      <c r="BD854" s="111"/>
      <c r="BE854" s="111"/>
      <c r="BF854" s="111"/>
      <c r="BG854" s="111"/>
      <c r="BH854" s="89"/>
      <c r="BI854" s="89"/>
      <c r="BJ854" s="89"/>
      <c r="BK854" s="89"/>
      <c r="BL854" s="89"/>
    </row>
    <row r="855" spans="1:64" x14ac:dyDescent="0.25">
      <c r="A855" s="86">
        <f t="shared" si="474"/>
        <v>854</v>
      </c>
      <c r="B855" s="113">
        <v>1.0195334759065604E-2</v>
      </c>
      <c r="C855" s="88"/>
      <c r="D855" s="88"/>
      <c r="E855" s="194">
        <f t="shared" si="477"/>
        <v>-4.0885648964037374E-2</v>
      </c>
      <c r="F855" s="89">
        <f t="shared" si="490"/>
        <v>-2.14487228237389E-2</v>
      </c>
      <c r="G855" s="113">
        <v>-1.0361535658724508E-3</v>
      </c>
      <c r="H855" s="88"/>
      <c r="I855" s="84">
        <f t="shared" si="478"/>
        <v>18820.619340927631</v>
      </c>
      <c r="J855" s="84">
        <f t="shared" si="479"/>
        <v>19176.743212656282</v>
      </c>
      <c r="K855" s="84">
        <f t="shared" si="480"/>
        <v>19532.867084384932</v>
      </c>
      <c r="L855" s="84">
        <f t="shared" si="481"/>
        <v>19888.990956113583</v>
      </c>
      <c r="M855" s="108">
        <f>IF(T855&lt;&gt;0,(((G855+1)*('Data Raw'!$N$1007-'Data Raw'!$N$1008)/2+'Data Raw'!$N$1008)*'Data Raw'!$M$1010+'Data Raw'!$M$1009)*AE855+AE855)</f>
        <v>20245.114827842233</v>
      </c>
      <c r="N855" s="84">
        <f t="shared" si="482"/>
        <v>20601.238699570884</v>
      </c>
      <c r="O855" s="84">
        <f t="shared" si="483"/>
        <v>20957.362571299534</v>
      </c>
      <c r="P855" s="84">
        <f t="shared" si="484"/>
        <v>21313.486443028185</v>
      </c>
      <c r="Q855" s="84">
        <f t="shared" si="485"/>
        <v>21669.610314756836</v>
      </c>
      <c r="R855" s="166" t="str">
        <f t="shared" si="491"/>
        <v/>
      </c>
      <c r="S855" s="109">
        <f>'Data Raw'!E897</f>
        <v>19977.349999999999</v>
      </c>
      <c r="T855" s="109">
        <f>'Data Raw'!G897</f>
        <v>20079.099999999999</v>
      </c>
      <c r="U855" s="109">
        <f>'Data Raw'!D897</f>
        <v>20783.349999999999</v>
      </c>
      <c r="V855" s="166">
        <f t="shared" si="492"/>
        <v>1</v>
      </c>
      <c r="W855" s="89">
        <f t="shared" si="475"/>
        <v>166.01482784223481</v>
      </c>
      <c r="X855" s="89">
        <f t="shared" si="476"/>
        <v>27560.923063486862</v>
      </c>
      <c r="Y855" s="89">
        <f t="shared" si="493"/>
        <v>662.3919870356865</v>
      </c>
      <c r="Z855" s="109">
        <f t="shared" si="486"/>
        <v>806</v>
      </c>
      <c r="AA855" s="89">
        <f t="shared" si="494"/>
        <v>800.09261296793466</v>
      </c>
      <c r="AB855" s="89">
        <f t="shared" si="495"/>
        <v>19792.7481588068</v>
      </c>
      <c r="AC855" s="89">
        <f t="shared" si="498"/>
        <v>21151.231841193203</v>
      </c>
      <c r="AD855" s="89">
        <f t="shared" si="499"/>
        <v>1</v>
      </c>
      <c r="AE855" s="89">
        <f>'Data Raw'!C897</f>
        <v>20471.990000000002</v>
      </c>
      <c r="AF855" s="89"/>
      <c r="AG855" s="89">
        <f t="shared" si="470"/>
        <v>-392.89000000000306</v>
      </c>
      <c r="AH855" s="89">
        <f t="shared" si="471"/>
        <v>-226.87517215776825</v>
      </c>
      <c r="AI855" s="109">
        <f t="shared" si="472"/>
        <v>-1</v>
      </c>
      <c r="AJ855" s="109">
        <f t="shared" si="487"/>
        <v>50</v>
      </c>
      <c r="AK855" s="88"/>
      <c r="AL855" s="191">
        <f t="shared" si="488"/>
        <v>142.09999999999854</v>
      </c>
      <c r="AM855" s="191" t="str">
        <f t="shared" si="489"/>
        <v/>
      </c>
      <c r="AN855" s="88"/>
      <c r="AO855" s="191"/>
      <c r="AP855" s="191">
        <f t="shared" si="473"/>
        <v>154362.55210000239</v>
      </c>
      <c r="AQ855" s="191">
        <f t="shared" si="496"/>
        <v>443.66104570467434</v>
      </c>
      <c r="AR855" s="191">
        <f t="shared" si="497"/>
        <v>-218.73094133101216</v>
      </c>
      <c r="AS855" s="250">
        <f t="shared" si="500"/>
        <v>0</v>
      </c>
      <c r="AT855" s="250">
        <f t="shared" si="501"/>
        <v>0</v>
      </c>
      <c r="AU855" s="250">
        <f t="shared" si="502"/>
        <v>1</v>
      </c>
      <c r="AV855" s="250">
        <f t="shared" si="503"/>
        <v>0</v>
      </c>
      <c r="AW855" s="250">
        <f t="shared" si="504"/>
        <v>0</v>
      </c>
      <c r="AX855" s="250">
        <f t="shared" si="505"/>
        <v>0</v>
      </c>
      <c r="AY855" s="89"/>
      <c r="AZ855" s="111"/>
      <c r="BA855" s="111"/>
      <c r="BB855" s="111"/>
      <c r="BC855" s="111"/>
      <c r="BD855" s="111"/>
      <c r="BE855" s="111"/>
      <c r="BF855" s="111"/>
      <c r="BG855" s="111"/>
      <c r="BH855" s="89"/>
      <c r="BI855" s="89"/>
      <c r="BJ855" s="89"/>
      <c r="BK855" s="89"/>
      <c r="BL855" s="89"/>
    </row>
    <row r="856" spans="1:64" x14ac:dyDescent="0.25">
      <c r="A856" s="86">
        <f t="shared" si="474"/>
        <v>855</v>
      </c>
      <c r="B856" s="113">
        <v>0.32482632144379348</v>
      </c>
      <c r="C856" s="88"/>
      <c r="D856" s="88"/>
      <c r="E856" s="194">
        <f t="shared" si="477"/>
        <v>0.31463098668472789</v>
      </c>
      <c r="F856" s="89">
        <f t="shared" si="490"/>
        <v>2.6562664248899213E-2</v>
      </c>
      <c r="G856" s="113">
        <v>-1.0734198535980073E-3</v>
      </c>
      <c r="H856" s="88"/>
      <c r="I856" s="84">
        <f t="shared" si="478"/>
        <v>18558.979454788161</v>
      </c>
      <c r="J856" s="84">
        <f t="shared" si="479"/>
        <v>18890.175448306007</v>
      </c>
      <c r="K856" s="84">
        <f t="shared" si="480"/>
        <v>19221.371441823849</v>
      </c>
      <c r="L856" s="84">
        <f t="shared" si="481"/>
        <v>19552.567435341694</v>
      </c>
      <c r="M856" s="108">
        <f>IF(T856&lt;&gt;0,(((G856+1)*('Data Raw'!$N$1007-'Data Raw'!$N$1008)/2+'Data Raw'!$N$1008)*'Data Raw'!$M$1010+'Data Raw'!$M$1009)*AE856+AE856)</f>
        <v>19883.763428859536</v>
      </c>
      <c r="N856" s="84">
        <f t="shared" si="482"/>
        <v>20214.959422377378</v>
      </c>
      <c r="O856" s="84">
        <f t="shared" si="483"/>
        <v>20546.155415895224</v>
      </c>
      <c r="P856" s="84">
        <f t="shared" si="484"/>
        <v>20877.351409413066</v>
      </c>
      <c r="Q856" s="84">
        <f t="shared" si="485"/>
        <v>21208.547402930912</v>
      </c>
      <c r="R856" s="166" t="str">
        <f t="shared" si="491"/>
        <v/>
      </c>
      <c r="S856" s="109">
        <f>'Data Raw'!E898</f>
        <v>20058.669999999998</v>
      </c>
      <c r="T856" s="109">
        <f>'Data Raw'!G898</f>
        <v>20804.11</v>
      </c>
      <c r="U856" s="109">
        <f>'Data Raw'!D898</f>
        <v>20952.990000000002</v>
      </c>
      <c r="V856" s="166" t="str">
        <f t="shared" si="492"/>
        <v/>
      </c>
      <c r="W856" s="89">
        <f t="shared" si="475"/>
        <v>-920.34657114046422</v>
      </c>
      <c r="X856" s="89">
        <f t="shared" si="476"/>
        <v>847037.81101000961</v>
      </c>
      <c r="Y856" s="89">
        <f t="shared" si="493"/>
        <v>705.04474811831426</v>
      </c>
      <c r="Z856" s="109">
        <f t="shared" si="486"/>
        <v>894.32000000000335</v>
      </c>
      <c r="AA856" s="89">
        <f t="shared" si="494"/>
        <v>813.55366825823012</v>
      </c>
      <c r="AB856" s="89">
        <f t="shared" si="495"/>
        <v>19426.571278977259</v>
      </c>
      <c r="AC856" s="89">
        <f t="shared" si="498"/>
        <v>20786.728721022744</v>
      </c>
      <c r="AD856" s="89" t="str">
        <f t="shared" si="499"/>
        <v/>
      </c>
      <c r="AE856" s="89">
        <f>'Data Raw'!C898</f>
        <v>20106.650000000001</v>
      </c>
      <c r="AF856" s="89"/>
      <c r="AG856" s="89">
        <f t="shared" si="470"/>
        <v>697.45999999999913</v>
      </c>
      <c r="AH856" s="89">
        <f t="shared" si="471"/>
        <v>-222.88657114046509</v>
      </c>
      <c r="AI856" s="109">
        <f t="shared" si="472"/>
        <v>-1</v>
      </c>
      <c r="AJ856" s="109">
        <f t="shared" si="487"/>
        <v>50</v>
      </c>
      <c r="AK856" s="88"/>
      <c r="AL856" s="191" t="str">
        <f t="shared" si="488"/>
        <v/>
      </c>
      <c r="AM856" s="191">
        <f t="shared" si="489"/>
        <v>-697.45999999999913</v>
      </c>
      <c r="AN856" s="88"/>
      <c r="AO856" s="191"/>
      <c r="AP856" s="191">
        <f t="shared" si="473"/>
        <v>486450.45159999881</v>
      </c>
      <c r="AQ856" s="191">
        <f t="shared" si="496"/>
        <v>471.86092951526598</v>
      </c>
      <c r="AR856" s="191">
        <f t="shared" si="497"/>
        <v>-233.18381860304828</v>
      </c>
      <c r="AS856" s="250">
        <f t="shared" si="500"/>
        <v>0</v>
      </c>
      <c r="AT856" s="250">
        <f t="shared" si="501"/>
        <v>0</v>
      </c>
      <c r="AU856" s="250">
        <f t="shared" si="502"/>
        <v>0</v>
      </c>
      <c r="AV856" s="250">
        <f t="shared" si="503"/>
        <v>0</v>
      </c>
      <c r="AW856" s="250">
        <f t="shared" si="504"/>
        <v>1</v>
      </c>
      <c r="AX856" s="250">
        <f t="shared" si="505"/>
        <v>0</v>
      </c>
      <c r="AY856" s="89"/>
      <c r="AZ856" s="111"/>
      <c r="BA856" s="111"/>
      <c r="BB856" s="111"/>
      <c r="BC856" s="111"/>
      <c r="BD856" s="111"/>
      <c r="BE856" s="111"/>
      <c r="BF856" s="111"/>
      <c r="BG856" s="111"/>
      <c r="BH856" s="89"/>
      <c r="BI856" s="89"/>
      <c r="BJ856" s="89"/>
      <c r="BK856" s="89"/>
      <c r="BL856" s="89"/>
    </row>
    <row r="857" spans="1:64" x14ac:dyDescent="0.25">
      <c r="A857" s="86">
        <f t="shared" si="474"/>
        <v>856</v>
      </c>
      <c r="B857" s="113">
        <v>1.9040633337189371E-4</v>
      </c>
      <c r="C857" s="88"/>
      <c r="D857" s="88"/>
      <c r="E857" s="194">
        <f t="shared" si="477"/>
        <v>-0.32463591511042156</v>
      </c>
      <c r="F857" s="89">
        <f t="shared" si="490"/>
        <v>-2.3608561373860901E-2</v>
      </c>
      <c r="G857" s="113">
        <v>-8.9830103294224236E-4</v>
      </c>
      <c r="H857" s="88"/>
      <c r="I857" s="84">
        <f t="shared" si="478"/>
        <v>19091.34499869588</v>
      </c>
      <c r="J857" s="84">
        <f t="shared" si="479"/>
        <v>19443.867372755038</v>
      </c>
      <c r="K857" s="84">
        <f t="shared" si="480"/>
        <v>19796.389746814195</v>
      </c>
      <c r="L857" s="84">
        <f t="shared" si="481"/>
        <v>20148.912120873352</v>
      </c>
      <c r="M857" s="108">
        <f>IF(T857&lt;&gt;0,(((G857+1)*('Data Raw'!$N$1007-'Data Raw'!$N$1008)/2+'Data Raw'!$N$1008)*'Data Raw'!$M$1010+'Data Raw'!$M$1009)*AE857+AE857)</f>
        <v>20501.43449493251</v>
      </c>
      <c r="N857" s="84">
        <f t="shared" si="482"/>
        <v>20853.956868991667</v>
      </c>
      <c r="O857" s="84">
        <f t="shared" si="483"/>
        <v>21206.479243050824</v>
      </c>
      <c r="P857" s="84">
        <f t="shared" si="484"/>
        <v>21559.001617109981</v>
      </c>
      <c r="Q857" s="84">
        <f t="shared" si="485"/>
        <v>21911.523991169139</v>
      </c>
      <c r="R857" s="166" t="str">
        <f t="shared" si="491"/>
        <v/>
      </c>
      <c r="S857" s="109">
        <f>'Data Raw'!E899</f>
        <v>20423.09</v>
      </c>
      <c r="T857" s="109">
        <f>'Data Raw'!G899</f>
        <v>20478.46</v>
      </c>
      <c r="U857" s="109">
        <f>'Data Raw'!D899</f>
        <v>20845.57</v>
      </c>
      <c r="V857" s="166">
        <f t="shared" si="492"/>
        <v>1</v>
      </c>
      <c r="W857" s="89">
        <f t="shared" si="475"/>
        <v>22.974494932510424</v>
      </c>
      <c r="X857" s="89">
        <f t="shared" si="476"/>
        <v>527.82741740394715</v>
      </c>
      <c r="Y857" s="89">
        <f t="shared" si="493"/>
        <v>652.80235561907659</v>
      </c>
      <c r="Z857" s="109">
        <f t="shared" si="486"/>
        <v>422.47999999999956</v>
      </c>
      <c r="AA857" s="89">
        <f t="shared" si="494"/>
        <v>757.68600136419718</v>
      </c>
      <c r="AB857" s="89">
        <f t="shared" si="495"/>
        <v>20039.429381980506</v>
      </c>
      <c r="AC857" s="89">
        <f t="shared" si="498"/>
        <v>21422.470618019495</v>
      </c>
      <c r="AD857" s="89">
        <f t="shared" si="499"/>
        <v>1</v>
      </c>
      <c r="AE857" s="89">
        <f>'Data Raw'!C899</f>
        <v>20730.95</v>
      </c>
      <c r="AF857" s="89"/>
      <c r="AG857" s="89">
        <f t="shared" si="470"/>
        <v>-252.4900000000016</v>
      </c>
      <c r="AH857" s="89">
        <f t="shared" si="471"/>
        <v>-229.51550506749118</v>
      </c>
      <c r="AI857" s="109">
        <f t="shared" si="472"/>
        <v>-1</v>
      </c>
      <c r="AJ857" s="109">
        <f t="shared" si="487"/>
        <v>50</v>
      </c>
      <c r="AK857" s="88"/>
      <c r="AL857" s="191">
        <f t="shared" si="488"/>
        <v>697.45999999999913</v>
      </c>
      <c r="AM857" s="191" t="str">
        <f t="shared" si="489"/>
        <v/>
      </c>
      <c r="AN857" s="88"/>
      <c r="AO857" s="191"/>
      <c r="AP857" s="191">
        <f t="shared" si="473"/>
        <v>63751.200100000809</v>
      </c>
      <c r="AQ857" s="191">
        <f t="shared" si="496"/>
        <v>447.48638179134775</v>
      </c>
      <c r="AR857" s="191">
        <f t="shared" si="497"/>
        <v>-205.31597382772884</v>
      </c>
      <c r="AS857" s="250">
        <f t="shared" si="500"/>
        <v>0</v>
      </c>
      <c r="AT857" s="250">
        <f t="shared" si="501"/>
        <v>0</v>
      </c>
      <c r="AU857" s="250">
        <f t="shared" si="502"/>
        <v>1</v>
      </c>
      <c r="AV857" s="250">
        <f t="shared" si="503"/>
        <v>0</v>
      </c>
      <c r="AW857" s="250">
        <f t="shared" si="504"/>
        <v>0</v>
      </c>
      <c r="AX857" s="250">
        <f t="shared" si="505"/>
        <v>0</v>
      </c>
      <c r="AY857" s="89"/>
      <c r="AZ857" s="111"/>
      <c r="BA857" s="111"/>
      <c r="BB857" s="111"/>
      <c r="BC857" s="111"/>
      <c r="BD857" s="111"/>
      <c r="BE857" s="111"/>
      <c r="BF857" s="111"/>
      <c r="BG857" s="111"/>
      <c r="BH857" s="89"/>
      <c r="BI857" s="89"/>
      <c r="BJ857" s="89"/>
      <c r="BK857" s="89"/>
      <c r="BL857" s="89"/>
    </row>
    <row r="858" spans="1:64" x14ac:dyDescent="0.25">
      <c r="A858" s="86">
        <f t="shared" si="474"/>
        <v>857</v>
      </c>
      <c r="B858" s="113">
        <v>3.1548784864555902E-2</v>
      </c>
      <c r="C858" s="88"/>
      <c r="D858" s="88"/>
      <c r="E858" s="194">
        <f t="shared" si="477"/>
        <v>3.1358378531184006E-2</v>
      </c>
      <c r="F858" s="89">
        <f t="shared" si="490"/>
        <v>-1.5756141387425916E-2</v>
      </c>
      <c r="G858" s="113">
        <v>-7.7961299050847391E-4</v>
      </c>
      <c r="H858" s="88"/>
      <c r="I858" s="84">
        <f t="shared" si="478"/>
        <v>18901.857784727803</v>
      </c>
      <c r="J858" s="84">
        <f t="shared" si="479"/>
        <v>19228.258962537344</v>
      </c>
      <c r="K858" s="84">
        <f t="shared" si="480"/>
        <v>19554.660140346881</v>
      </c>
      <c r="L858" s="84">
        <f t="shared" si="481"/>
        <v>19881.061318156422</v>
      </c>
      <c r="M858" s="108">
        <f>IF(T858&lt;&gt;0,(((G858+1)*('Data Raw'!$N$1007-'Data Raw'!$N$1008)/2+'Data Raw'!$N$1008)*'Data Raw'!$M$1010+'Data Raw'!$M$1009)*AE858+AE858)</f>
        <v>20207.46249596596</v>
      </c>
      <c r="N858" s="84">
        <f t="shared" si="482"/>
        <v>20533.863673775497</v>
      </c>
      <c r="O858" s="84">
        <f t="shared" si="483"/>
        <v>20860.264851585038</v>
      </c>
      <c r="P858" s="84">
        <f t="shared" si="484"/>
        <v>21186.666029394575</v>
      </c>
      <c r="Q858" s="84">
        <f t="shared" si="485"/>
        <v>21513.067207204116</v>
      </c>
      <c r="R858" s="166" t="str">
        <f t="shared" si="491"/>
        <v/>
      </c>
      <c r="S858" s="109">
        <f>'Data Raw'!E900</f>
        <v>20380.04</v>
      </c>
      <c r="T858" s="109">
        <f>'Data Raw'!G900</f>
        <v>20498.95</v>
      </c>
      <c r="U858" s="109">
        <f>'Data Raw'!D900</f>
        <v>20629.48</v>
      </c>
      <c r="V858" s="166" t="str">
        <f t="shared" si="492"/>
        <v/>
      </c>
      <c r="W858" s="89">
        <f t="shared" si="475"/>
        <v>-291.48750403404119</v>
      </c>
      <c r="X858" s="89">
        <f t="shared" si="476"/>
        <v>84964.965007995183</v>
      </c>
      <c r="Y858" s="89">
        <f t="shared" si="493"/>
        <v>614.33709429861847</v>
      </c>
      <c r="Z858" s="109">
        <f t="shared" si="486"/>
        <v>249.43999999999869</v>
      </c>
      <c r="AA858" s="89">
        <f t="shared" si="494"/>
        <v>685.07942974074024</v>
      </c>
      <c r="AB858" s="89">
        <f t="shared" si="495"/>
        <v>19789.456898840435</v>
      </c>
      <c r="AC858" s="89">
        <f t="shared" si="498"/>
        <v>21077.523101159568</v>
      </c>
      <c r="AD858" s="89">
        <f t="shared" si="499"/>
        <v>1</v>
      </c>
      <c r="AE858" s="89">
        <f>'Data Raw'!C900</f>
        <v>20433.490000000002</v>
      </c>
      <c r="AF858" s="89"/>
      <c r="AG858" s="89">
        <f t="shared" si="470"/>
        <v>65.459999999999127</v>
      </c>
      <c r="AH858" s="89">
        <f t="shared" si="471"/>
        <v>-226.02750403404207</v>
      </c>
      <c r="AI858" s="109">
        <f t="shared" si="472"/>
        <v>-1</v>
      </c>
      <c r="AJ858" s="109">
        <f t="shared" si="487"/>
        <v>50</v>
      </c>
      <c r="AK858" s="88"/>
      <c r="AL858" s="191" t="str">
        <f t="shared" si="488"/>
        <v/>
      </c>
      <c r="AM858" s="191">
        <f t="shared" si="489"/>
        <v>-65.459999999999127</v>
      </c>
      <c r="AN858" s="88"/>
      <c r="AO858" s="191"/>
      <c r="AP858" s="191">
        <f t="shared" si="473"/>
        <v>4285.0115999998861</v>
      </c>
      <c r="AQ858" s="191">
        <f t="shared" si="496"/>
        <v>405.03900603675351</v>
      </c>
      <c r="AR858" s="191">
        <f t="shared" si="497"/>
        <v>-209.29808826186496</v>
      </c>
      <c r="AS858" s="250">
        <f t="shared" si="500"/>
        <v>0</v>
      </c>
      <c r="AT858" s="250">
        <f t="shared" si="501"/>
        <v>0</v>
      </c>
      <c r="AU858" s="250">
        <f t="shared" si="502"/>
        <v>0</v>
      </c>
      <c r="AV858" s="250">
        <f t="shared" si="503"/>
        <v>1</v>
      </c>
      <c r="AW858" s="250">
        <f t="shared" si="504"/>
        <v>0</v>
      </c>
      <c r="AX858" s="250">
        <f t="shared" si="505"/>
        <v>0</v>
      </c>
      <c r="AY858" s="89"/>
      <c r="AZ858" s="111"/>
      <c r="BA858" s="111"/>
      <c r="BB858" s="111"/>
      <c r="BC858" s="111"/>
      <c r="BD858" s="111"/>
      <c r="BE858" s="111"/>
      <c r="BF858" s="111"/>
      <c r="BG858" s="111"/>
      <c r="BH858" s="89"/>
      <c r="BI858" s="89"/>
      <c r="BJ858" s="89"/>
      <c r="BK858" s="89"/>
      <c r="BL858" s="89"/>
    </row>
    <row r="859" spans="1:64" x14ac:dyDescent="0.25">
      <c r="A859" s="86">
        <f t="shared" si="474"/>
        <v>858</v>
      </c>
      <c r="B859" s="113">
        <v>7.8443147444064179E-2</v>
      </c>
      <c r="C859" s="88"/>
      <c r="D859" s="88"/>
      <c r="E859" s="194">
        <f t="shared" si="477"/>
        <v>4.6894362579508277E-2</v>
      </c>
      <c r="F859" s="89">
        <f t="shared" si="490"/>
        <v>-6.8060693921496032E-3</v>
      </c>
      <c r="G859" s="113">
        <v>-7.4401565996886037E-4</v>
      </c>
      <c r="H859" s="88"/>
      <c r="I859" s="84">
        <f t="shared" si="478"/>
        <v>19069.779872192874</v>
      </c>
      <c r="J859" s="84">
        <f t="shared" si="479"/>
        <v>19376.948419342181</v>
      </c>
      <c r="K859" s="84">
        <f t="shared" si="480"/>
        <v>19684.116966491492</v>
      </c>
      <c r="L859" s="84">
        <f t="shared" si="481"/>
        <v>19991.285513640803</v>
      </c>
      <c r="M859" s="108">
        <f>IF(T859&lt;&gt;0,(((G859+1)*('Data Raw'!$N$1007-'Data Raw'!$N$1008)/2+'Data Raw'!$N$1008)*'Data Raw'!$M$1010+'Data Raw'!$M$1009)*AE859+AE859)</f>
        <v>20298.454060790111</v>
      </c>
      <c r="N859" s="84">
        <f t="shared" si="482"/>
        <v>20605.622607939418</v>
      </c>
      <c r="O859" s="84">
        <f t="shared" si="483"/>
        <v>20912.791155088729</v>
      </c>
      <c r="P859" s="84">
        <f t="shared" si="484"/>
        <v>21219.95970223804</v>
      </c>
      <c r="Q859" s="84">
        <f t="shared" si="485"/>
        <v>21527.128249387348</v>
      </c>
      <c r="R859" s="166" t="str">
        <f t="shared" si="491"/>
        <v/>
      </c>
      <c r="S859" s="109">
        <f>'Data Raw'!E901</f>
        <v>20448.84</v>
      </c>
      <c r="T859" s="109">
        <f>'Data Raw'!G901</f>
        <v>20760.150000000001</v>
      </c>
      <c r="U859" s="109">
        <f>'Data Raw'!D901</f>
        <v>20942.259999999998</v>
      </c>
      <c r="V859" s="166" t="str">
        <f t="shared" si="492"/>
        <v/>
      </c>
      <c r="W859" s="89">
        <f t="shared" si="475"/>
        <v>-461.69593920989064</v>
      </c>
      <c r="X859" s="89">
        <f t="shared" si="476"/>
        <v>213163.14028290304</v>
      </c>
      <c r="Y859" s="89">
        <f t="shared" si="493"/>
        <v>594.93379378003317</v>
      </c>
      <c r="Z859" s="109">
        <f t="shared" si="486"/>
        <v>493.41999999999825</v>
      </c>
      <c r="AA859" s="89">
        <f t="shared" si="494"/>
        <v>657.69951120634857</v>
      </c>
      <c r="AB859" s="89">
        <f t="shared" si="495"/>
        <v>19943.12248472037</v>
      </c>
      <c r="AC859" s="89">
        <f t="shared" si="498"/>
        <v>21107.757515279627</v>
      </c>
      <c r="AD859" s="89">
        <f t="shared" si="499"/>
        <v>1</v>
      </c>
      <c r="AE859" s="89">
        <f>'Data Raw'!C901</f>
        <v>20525.439999999999</v>
      </c>
      <c r="AF859" s="89"/>
      <c r="AG859" s="89">
        <f t="shared" si="470"/>
        <v>234.71000000000276</v>
      </c>
      <c r="AH859" s="89">
        <f t="shared" si="471"/>
        <v>-226.98593920988787</v>
      </c>
      <c r="AI859" s="109">
        <f t="shared" si="472"/>
        <v>-1</v>
      </c>
      <c r="AJ859" s="109">
        <f t="shared" si="487"/>
        <v>50</v>
      </c>
      <c r="AK859" s="88"/>
      <c r="AL859" s="191" t="str">
        <f t="shared" si="488"/>
        <v/>
      </c>
      <c r="AM859" s="191">
        <f t="shared" si="489"/>
        <v>-234.71000000000276</v>
      </c>
      <c r="AN859" s="88"/>
      <c r="AO859" s="191"/>
      <c r="AP859" s="191">
        <f t="shared" si="473"/>
        <v>55088.7841000013</v>
      </c>
      <c r="AQ859" s="191">
        <f t="shared" si="496"/>
        <v>386.11356092155899</v>
      </c>
      <c r="AR859" s="191">
        <f t="shared" si="497"/>
        <v>-208.82023285847418</v>
      </c>
      <c r="AS859" s="250">
        <f t="shared" si="500"/>
        <v>0</v>
      </c>
      <c r="AT859" s="250">
        <f t="shared" si="501"/>
        <v>0</v>
      </c>
      <c r="AU859" s="250">
        <f t="shared" si="502"/>
        <v>0</v>
      </c>
      <c r="AV859" s="250">
        <f t="shared" si="503"/>
        <v>1</v>
      </c>
      <c r="AW859" s="250">
        <f t="shared" si="504"/>
        <v>0</v>
      </c>
      <c r="AX859" s="250">
        <f t="shared" si="505"/>
        <v>0</v>
      </c>
      <c r="AY859" s="89"/>
      <c r="AZ859" s="111"/>
      <c r="BA859" s="111"/>
      <c r="BB859" s="111"/>
      <c r="BC859" s="111"/>
      <c r="BD859" s="111"/>
      <c r="BE859" s="111"/>
      <c r="BF859" s="111"/>
      <c r="BG859" s="111"/>
      <c r="BH859" s="89"/>
      <c r="BI859" s="89"/>
      <c r="BJ859" s="89"/>
      <c r="BK859" s="89"/>
      <c r="BL859" s="89"/>
    </row>
    <row r="860" spans="1:64" x14ac:dyDescent="0.25">
      <c r="A860" s="86">
        <f t="shared" si="474"/>
        <v>859</v>
      </c>
      <c r="B860" s="113">
        <v>7.2626177650258533E-3</v>
      </c>
      <c r="C860" s="88"/>
      <c r="D860" s="88"/>
      <c r="E860" s="194">
        <f t="shared" si="477"/>
        <v>-7.1180529679038332E-2</v>
      </c>
      <c r="F860" s="89">
        <f t="shared" si="490"/>
        <v>-1.6002420861705134E-2</v>
      </c>
      <c r="G860" s="113">
        <v>-5.71076095262587E-4</v>
      </c>
      <c r="H860" s="88"/>
      <c r="I860" s="84">
        <f t="shared" si="478"/>
        <v>19158.922576308032</v>
      </c>
      <c r="J860" s="84">
        <f t="shared" si="479"/>
        <v>19456.389473198051</v>
      </c>
      <c r="K860" s="84">
        <f t="shared" si="480"/>
        <v>19753.856370088066</v>
      </c>
      <c r="L860" s="84">
        <f t="shared" si="481"/>
        <v>20051.323266978085</v>
      </c>
      <c r="M860" s="108">
        <f>IF(T860&lt;&gt;0,(((G860+1)*('Data Raw'!$N$1007-'Data Raw'!$N$1008)/2+'Data Raw'!$N$1008)*'Data Raw'!$M$1010+'Data Raw'!$M$1009)*AE860+AE860)</f>
        <v>20348.7901638681</v>
      </c>
      <c r="N860" s="84">
        <f t="shared" si="482"/>
        <v>20646.257060758115</v>
      </c>
      <c r="O860" s="84">
        <f t="shared" si="483"/>
        <v>20943.723957648133</v>
      </c>
      <c r="P860" s="84">
        <f t="shared" si="484"/>
        <v>21241.190854538148</v>
      </c>
      <c r="Q860" s="84">
        <f t="shared" si="485"/>
        <v>21538.657751428167</v>
      </c>
      <c r="R860" s="166" t="str">
        <f t="shared" si="491"/>
        <v/>
      </c>
      <c r="S860" s="109">
        <f>'Data Raw'!E902</f>
        <v>20448.46</v>
      </c>
      <c r="T860" s="109">
        <f>'Data Raw'!G902</f>
        <v>20489.62</v>
      </c>
      <c r="U860" s="109">
        <f>'Data Raw'!D902</f>
        <v>20685.46</v>
      </c>
      <c r="V860" s="166">
        <f t="shared" si="492"/>
        <v>1</v>
      </c>
      <c r="W860" s="89">
        <f t="shared" si="475"/>
        <v>-140.82983613189936</v>
      </c>
      <c r="X860" s="89">
        <f t="shared" si="476"/>
        <v>19833.042744937626</v>
      </c>
      <c r="Y860" s="89">
        <f t="shared" si="493"/>
        <v>553.36765828282944</v>
      </c>
      <c r="Z860" s="109">
        <f t="shared" si="486"/>
        <v>237</v>
      </c>
      <c r="AA860" s="89">
        <f t="shared" si="494"/>
        <v>597.59958103401311</v>
      </c>
      <c r="AB860" s="89">
        <f t="shared" si="495"/>
        <v>20017.005415474603</v>
      </c>
      <c r="AC860" s="89">
        <f t="shared" si="498"/>
        <v>21135.094584525395</v>
      </c>
      <c r="AD860" s="89">
        <f t="shared" si="499"/>
        <v>1</v>
      </c>
      <c r="AE860" s="89">
        <f>'Data Raw'!C902</f>
        <v>20576.05</v>
      </c>
      <c r="AF860" s="89"/>
      <c r="AG860" s="89">
        <f t="shared" si="470"/>
        <v>-86.430000000000291</v>
      </c>
      <c r="AH860" s="89">
        <f t="shared" si="471"/>
        <v>-227.25983613189965</v>
      </c>
      <c r="AI860" s="109">
        <f t="shared" si="472"/>
        <v>-1</v>
      </c>
      <c r="AJ860" s="109">
        <f t="shared" si="487"/>
        <v>50</v>
      </c>
      <c r="AK860" s="88"/>
      <c r="AL860" s="191">
        <f t="shared" si="488"/>
        <v>234.71000000000276</v>
      </c>
      <c r="AM860" s="191" t="str">
        <f t="shared" si="489"/>
        <v/>
      </c>
      <c r="AN860" s="88"/>
      <c r="AO860" s="191"/>
      <c r="AP860" s="191">
        <f t="shared" si="473"/>
        <v>7470.1449000000503</v>
      </c>
      <c r="AQ860" s="191">
        <f t="shared" si="496"/>
        <v>352.81538748583023</v>
      </c>
      <c r="AR860" s="191">
        <f t="shared" si="497"/>
        <v>-200.55227079699921</v>
      </c>
      <c r="AS860" s="250">
        <f t="shared" si="500"/>
        <v>0</v>
      </c>
      <c r="AT860" s="250">
        <f t="shared" si="501"/>
        <v>0</v>
      </c>
      <c r="AU860" s="250">
        <f t="shared" si="502"/>
        <v>0</v>
      </c>
      <c r="AV860" s="250">
        <f t="shared" si="503"/>
        <v>1</v>
      </c>
      <c r="AW860" s="250">
        <f t="shared" si="504"/>
        <v>0</v>
      </c>
      <c r="AX860" s="250">
        <f t="shared" si="505"/>
        <v>0</v>
      </c>
      <c r="AY860" s="89"/>
      <c r="AZ860" s="111"/>
      <c r="BA860" s="111"/>
      <c r="BB860" s="111"/>
      <c r="BC860" s="111"/>
      <c r="BD860" s="111"/>
      <c r="BE860" s="111"/>
      <c r="BF860" s="111"/>
      <c r="BG860" s="111"/>
      <c r="BH860" s="89"/>
      <c r="BI860" s="89"/>
      <c r="BJ860" s="89"/>
      <c r="BK860" s="89"/>
      <c r="BL860" s="89"/>
    </row>
    <row r="861" spans="1:64" x14ac:dyDescent="0.25">
      <c r="A861" s="86">
        <f t="shared" si="474"/>
        <v>860</v>
      </c>
      <c r="B861" s="113">
        <v>3.1987476907520511E-2</v>
      </c>
      <c r="C861" s="88"/>
      <c r="D861" s="88"/>
      <c r="E861" s="194">
        <f t="shared" si="477"/>
        <v>2.4724859142494657E-2</v>
      </c>
      <c r="F861" s="89">
        <f t="shared" si="490"/>
        <v>-1.0184238003962306E-2</v>
      </c>
      <c r="G861" s="113">
        <v>-5.19768504289111E-4</v>
      </c>
      <c r="H861" s="88"/>
      <c r="I861" s="84">
        <f t="shared" si="478"/>
        <v>19188.636939028122</v>
      </c>
      <c r="J861" s="84">
        <f t="shared" si="479"/>
        <v>19465.320768169538</v>
      </c>
      <c r="K861" s="84">
        <f t="shared" si="480"/>
        <v>19742.004597310952</v>
      </c>
      <c r="L861" s="84">
        <f t="shared" si="481"/>
        <v>20018.688426452369</v>
      </c>
      <c r="M861" s="108">
        <f>IF(T861&lt;&gt;0,(((G861+1)*('Data Raw'!$N$1007-'Data Raw'!$N$1008)/2+'Data Raw'!$N$1008)*'Data Raw'!$M$1010+'Data Raw'!$M$1009)*AE861+AE861)</f>
        <v>20295.372255593782</v>
      </c>
      <c r="N861" s="84">
        <f t="shared" si="482"/>
        <v>20572.056084735195</v>
      </c>
      <c r="O861" s="84">
        <f t="shared" si="483"/>
        <v>20848.739913876612</v>
      </c>
      <c r="P861" s="84">
        <f t="shared" si="484"/>
        <v>21125.423743018026</v>
      </c>
      <c r="Q861" s="84">
        <f t="shared" si="485"/>
        <v>21402.107572159442</v>
      </c>
      <c r="R861" s="166" t="str">
        <f t="shared" si="491"/>
        <v/>
      </c>
      <c r="S861" s="109">
        <f>'Data Raw'!E903</f>
        <v>20521.95</v>
      </c>
      <c r="T861" s="109">
        <f>'Data Raw'!G903</f>
        <v>20590.150000000001</v>
      </c>
      <c r="U861" s="109">
        <f>'Data Raw'!D903</f>
        <v>20784.47</v>
      </c>
      <c r="V861" s="166" t="str">
        <f t="shared" si="492"/>
        <v/>
      </c>
      <c r="W861" s="89">
        <f t="shared" si="475"/>
        <v>-294.77774440621943</v>
      </c>
      <c r="X861" s="89">
        <f t="shared" si="476"/>
        <v>86893.918597218435</v>
      </c>
      <c r="Y861" s="89">
        <f t="shared" si="493"/>
        <v>524.2938802397199</v>
      </c>
      <c r="Z861" s="109">
        <f t="shared" si="486"/>
        <v>262.52000000000044</v>
      </c>
      <c r="AA861" s="89">
        <f t="shared" si="494"/>
        <v>549.73106945772565</v>
      </c>
      <c r="AB861" s="89">
        <f t="shared" si="495"/>
        <v>20013.990356121089</v>
      </c>
      <c r="AC861" s="89">
        <f t="shared" si="498"/>
        <v>21029.909643878913</v>
      </c>
      <c r="AD861" s="89">
        <f t="shared" si="499"/>
        <v>1</v>
      </c>
      <c r="AE861" s="89">
        <f>'Data Raw'!C903</f>
        <v>20521.95</v>
      </c>
      <c r="AF861" s="89"/>
      <c r="AG861" s="89">
        <f t="shared" si="470"/>
        <v>68.200000000000728</v>
      </c>
      <c r="AH861" s="89">
        <f t="shared" si="471"/>
        <v>-226.5777444062187</v>
      </c>
      <c r="AI861" s="109">
        <f t="shared" si="472"/>
        <v>-1</v>
      </c>
      <c r="AJ861" s="109">
        <f t="shared" si="487"/>
        <v>50</v>
      </c>
      <c r="AK861" s="88"/>
      <c r="AL861" s="191" t="str">
        <f t="shared" si="488"/>
        <v/>
      </c>
      <c r="AM861" s="191">
        <f t="shared" si="489"/>
        <v>-68.200000000000728</v>
      </c>
      <c r="AN861" s="88"/>
      <c r="AO861" s="191"/>
      <c r="AP861" s="191">
        <f t="shared" si="473"/>
        <v>4651.2400000000989</v>
      </c>
      <c r="AQ861" s="191">
        <f t="shared" si="496"/>
        <v>321.19145554296028</v>
      </c>
      <c r="AR861" s="191">
        <f t="shared" si="497"/>
        <v>-203.10242469675961</v>
      </c>
      <c r="AS861" s="250">
        <f t="shared" si="500"/>
        <v>0</v>
      </c>
      <c r="AT861" s="250">
        <f t="shared" si="501"/>
        <v>0</v>
      </c>
      <c r="AU861" s="250">
        <f t="shared" si="502"/>
        <v>0</v>
      </c>
      <c r="AV861" s="250">
        <f t="shared" si="503"/>
        <v>1</v>
      </c>
      <c r="AW861" s="250">
        <f t="shared" si="504"/>
        <v>0</v>
      </c>
      <c r="AX861" s="250">
        <f t="shared" si="505"/>
        <v>0</v>
      </c>
      <c r="AY861" s="89"/>
      <c r="AZ861" s="111"/>
      <c r="BA861" s="111"/>
      <c r="BB861" s="111"/>
      <c r="BC861" s="111"/>
      <c r="BD861" s="111"/>
      <c r="BE861" s="111"/>
      <c r="BF861" s="111"/>
      <c r="BG861" s="111"/>
      <c r="BH861" s="89"/>
      <c r="BI861" s="89"/>
      <c r="BJ861" s="89"/>
      <c r="BK861" s="89"/>
      <c r="BL861" s="89"/>
    </row>
    <row r="862" spans="1:64" x14ac:dyDescent="0.25">
      <c r="A862" s="86">
        <f t="shared" si="474"/>
        <v>861</v>
      </c>
      <c r="B862" s="113">
        <v>1.9993724633150523E-2</v>
      </c>
      <c r="C862" s="88"/>
      <c r="D862" s="88"/>
      <c r="E862" s="194">
        <f t="shared" si="477"/>
        <v>-1.1993752274369988E-2</v>
      </c>
      <c r="F862" s="89">
        <f t="shared" si="490"/>
        <v>-1.0442740042591976E-2</v>
      </c>
      <c r="G862" s="113">
        <v>-4.447308794942879E-4</v>
      </c>
      <c r="H862" s="88"/>
      <c r="I862" s="84">
        <f t="shared" si="478"/>
        <v>19316.91702248092</v>
      </c>
      <c r="J862" s="84">
        <f t="shared" si="479"/>
        <v>19579.063962600776</v>
      </c>
      <c r="K862" s="84">
        <f t="shared" si="480"/>
        <v>19841.210902720639</v>
      </c>
      <c r="L862" s="84">
        <f t="shared" si="481"/>
        <v>20103.357842840498</v>
      </c>
      <c r="M862" s="108">
        <f>IF(T862&lt;&gt;0,(((G862+1)*('Data Raw'!$N$1007-'Data Raw'!$N$1008)/2+'Data Raw'!$N$1008)*'Data Raw'!$M$1010+'Data Raw'!$M$1009)*AE862+AE862)</f>
        <v>20365.504782960357</v>
      </c>
      <c r="N862" s="84">
        <f t="shared" si="482"/>
        <v>20627.651723080216</v>
      </c>
      <c r="O862" s="84">
        <f t="shared" si="483"/>
        <v>20889.798663200076</v>
      </c>
      <c r="P862" s="84">
        <f t="shared" si="484"/>
        <v>21151.945603319939</v>
      </c>
      <c r="Q862" s="84">
        <f t="shared" si="485"/>
        <v>21414.092543439794</v>
      </c>
      <c r="R862" s="166" t="str">
        <f t="shared" si="491"/>
        <v/>
      </c>
      <c r="S862" s="109">
        <f>'Data Raw'!E904</f>
        <v>20428.939999999999</v>
      </c>
      <c r="T862" s="109">
        <f>'Data Raw'!G904</f>
        <v>20599.36</v>
      </c>
      <c r="U862" s="109">
        <f>'Data Raw'!D904</f>
        <v>20669.41</v>
      </c>
      <c r="V862" s="166" t="str">
        <f t="shared" si="492"/>
        <v/>
      </c>
      <c r="W862" s="89">
        <f t="shared" si="475"/>
        <v>-233.85521703964332</v>
      </c>
      <c r="X862" s="89">
        <f t="shared" si="476"/>
        <v>54688.262536658687</v>
      </c>
      <c r="Y862" s="89">
        <f t="shared" si="493"/>
        <v>493.38375381174637</v>
      </c>
      <c r="Z862" s="109">
        <f t="shared" si="486"/>
        <v>240.47000000000116</v>
      </c>
      <c r="AA862" s="89">
        <f t="shared" si="494"/>
        <v>505.55091667805067</v>
      </c>
      <c r="AB862" s="89">
        <f t="shared" si="495"/>
        <v>20125.468590960936</v>
      </c>
      <c r="AC862" s="89">
        <f t="shared" si="498"/>
        <v>21060.011409039067</v>
      </c>
      <c r="AD862" s="89">
        <f t="shared" si="499"/>
        <v>1</v>
      </c>
      <c r="AE862" s="89">
        <f>'Data Raw'!C904</f>
        <v>20592.740000000002</v>
      </c>
      <c r="AF862" s="89"/>
      <c r="AG862" s="89">
        <f t="shared" si="470"/>
        <v>6.6199999999989814</v>
      </c>
      <c r="AH862" s="89">
        <f t="shared" si="471"/>
        <v>-227.23521703964434</v>
      </c>
      <c r="AI862" s="109">
        <f t="shared" si="472"/>
        <v>-1</v>
      </c>
      <c r="AJ862" s="109">
        <f t="shared" si="487"/>
        <v>50</v>
      </c>
      <c r="AK862" s="88"/>
      <c r="AL862" s="191" t="str">
        <f t="shared" si="488"/>
        <v/>
      </c>
      <c r="AM862" s="191">
        <f t="shared" si="489"/>
        <v>-6.6199999999989814</v>
      </c>
      <c r="AN862" s="88"/>
      <c r="AO862" s="191"/>
      <c r="AP862" s="191">
        <f t="shared" si="473"/>
        <v>43.824399999986511</v>
      </c>
      <c r="AQ862" s="191">
        <f t="shared" si="496"/>
        <v>286.23907159374238</v>
      </c>
      <c r="AR862" s="191">
        <f t="shared" si="497"/>
        <v>-207.14468221800399</v>
      </c>
      <c r="AS862" s="250">
        <f t="shared" si="500"/>
        <v>0</v>
      </c>
      <c r="AT862" s="250">
        <f t="shared" si="501"/>
        <v>0</v>
      </c>
      <c r="AU862" s="250">
        <f t="shared" si="502"/>
        <v>0</v>
      </c>
      <c r="AV862" s="250">
        <f t="shared" si="503"/>
        <v>1</v>
      </c>
      <c r="AW862" s="250">
        <f t="shared" si="504"/>
        <v>0</v>
      </c>
      <c r="AX862" s="250">
        <f t="shared" si="505"/>
        <v>0</v>
      </c>
      <c r="AY862" s="89"/>
      <c r="AZ862" s="111"/>
      <c r="BA862" s="111"/>
      <c r="BB862" s="111"/>
      <c r="BC862" s="111"/>
      <c r="BD862" s="111"/>
      <c r="BE862" s="111"/>
      <c r="BF862" s="111"/>
      <c r="BG862" s="111"/>
      <c r="BH862" s="89"/>
      <c r="BI862" s="89"/>
      <c r="BJ862" s="89"/>
      <c r="BK862" s="89"/>
      <c r="BL862" s="89"/>
    </row>
    <row r="863" spans="1:64" x14ac:dyDescent="0.25">
      <c r="A863" s="86">
        <f t="shared" si="474"/>
        <v>862</v>
      </c>
      <c r="B863" s="113">
        <v>1.439544660115419E-2</v>
      </c>
      <c r="C863" s="88"/>
      <c r="D863" s="88"/>
      <c r="E863" s="194">
        <f t="shared" si="477"/>
        <v>-5.5982780319963326E-3</v>
      </c>
      <c r="F863" s="89">
        <f t="shared" si="490"/>
        <v>-9.7506740410783117E-3</v>
      </c>
      <c r="G863" s="113">
        <v>-3.5182203967424735E-4</v>
      </c>
      <c r="H863" s="88"/>
      <c r="I863" s="84">
        <f t="shared" si="478"/>
        <v>19514.617552505744</v>
      </c>
      <c r="J863" s="84">
        <f t="shared" si="479"/>
        <v>19761.30942941162</v>
      </c>
      <c r="K863" s="84">
        <f t="shared" si="480"/>
        <v>20008.001306317492</v>
      </c>
      <c r="L863" s="84">
        <f t="shared" si="481"/>
        <v>20254.693183223368</v>
      </c>
      <c r="M863" s="108">
        <f>IF(T863&lt;&gt;0,(((G863+1)*('Data Raw'!$N$1007-'Data Raw'!$N$1008)/2+'Data Raw'!$N$1008)*'Data Raw'!$M$1010+'Data Raw'!$M$1009)*AE863+AE863)</f>
        <v>20501.38506012924</v>
      </c>
      <c r="N863" s="84">
        <f t="shared" si="482"/>
        <v>20748.076937035112</v>
      </c>
      <c r="O863" s="84">
        <f t="shared" si="483"/>
        <v>20994.768813940987</v>
      </c>
      <c r="P863" s="84">
        <f t="shared" si="484"/>
        <v>21241.46069084686</v>
      </c>
      <c r="Q863" s="84">
        <f t="shared" si="485"/>
        <v>21488.152567752735</v>
      </c>
      <c r="R863" s="166" t="str">
        <f t="shared" si="491"/>
        <v/>
      </c>
      <c r="S863" s="109">
        <f>'Data Raw'!E905</f>
        <v>20563.740000000002</v>
      </c>
      <c r="T863" s="109">
        <f>'Data Raw'!G905</f>
        <v>20701.14</v>
      </c>
      <c r="U863" s="109">
        <f>'Data Raw'!D905</f>
        <v>20890.080000000002</v>
      </c>
      <c r="V863" s="166">
        <f t="shared" si="492"/>
        <v>1</v>
      </c>
      <c r="W863" s="89">
        <f t="shared" si="475"/>
        <v>-199.7549398707597</v>
      </c>
      <c r="X863" s="89">
        <f t="shared" si="476"/>
        <v>39902.036002770823</v>
      </c>
      <c r="Y863" s="89">
        <f t="shared" si="493"/>
        <v>462.98213590267034</v>
      </c>
      <c r="Z863" s="109">
        <f t="shared" si="486"/>
        <v>326.34000000000015</v>
      </c>
      <c r="AA863" s="89">
        <f t="shared" si="494"/>
        <v>479.94935715261488</v>
      </c>
      <c r="AB863" s="89">
        <f t="shared" si="495"/>
        <v>20300.261720823655</v>
      </c>
      <c r="AC863" s="89">
        <f t="shared" si="498"/>
        <v>21159.698279176344</v>
      </c>
      <c r="AD863" s="89">
        <f t="shared" si="499"/>
        <v>1</v>
      </c>
      <c r="AE863" s="89">
        <f>'Data Raw'!C905</f>
        <v>20729.98</v>
      </c>
      <c r="AF863" s="89"/>
      <c r="AG863" s="89">
        <f t="shared" si="470"/>
        <v>-28.840000000000146</v>
      </c>
      <c r="AH863" s="89">
        <f t="shared" si="471"/>
        <v>-228.59493987075984</v>
      </c>
      <c r="AI863" s="109">
        <f t="shared" si="472"/>
        <v>-1</v>
      </c>
      <c r="AJ863" s="109">
        <f t="shared" si="487"/>
        <v>50</v>
      </c>
      <c r="AK863" s="88"/>
      <c r="AL863" s="191">
        <f t="shared" si="488"/>
        <v>6.6199999999989814</v>
      </c>
      <c r="AM863" s="191" t="str">
        <f t="shared" si="489"/>
        <v/>
      </c>
      <c r="AN863" s="88"/>
      <c r="AO863" s="191"/>
      <c r="AP863" s="191">
        <f t="shared" si="473"/>
        <v>831.74560000000838</v>
      </c>
      <c r="AQ863" s="191">
        <f t="shared" si="496"/>
        <v>257.63917474999323</v>
      </c>
      <c r="AR863" s="191">
        <f t="shared" si="497"/>
        <v>-205.34296115267711</v>
      </c>
      <c r="AS863" s="250">
        <f t="shared" si="500"/>
        <v>0</v>
      </c>
      <c r="AT863" s="250">
        <f t="shared" si="501"/>
        <v>0</v>
      </c>
      <c r="AU863" s="250">
        <f t="shared" si="502"/>
        <v>0</v>
      </c>
      <c r="AV863" s="250">
        <f t="shared" si="503"/>
        <v>1</v>
      </c>
      <c r="AW863" s="250">
        <f t="shared" si="504"/>
        <v>0</v>
      </c>
      <c r="AX863" s="250">
        <f t="shared" si="505"/>
        <v>0</v>
      </c>
      <c r="AY863" s="89"/>
      <c r="AZ863" s="111"/>
      <c r="BA863" s="111"/>
      <c r="BB863" s="111"/>
      <c r="BC863" s="111"/>
      <c r="BD863" s="111"/>
      <c r="BE863" s="111"/>
      <c r="BF863" s="111"/>
      <c r="BG863" s="111"/>
      <c r="BH863" s="89"/>
      <c r="BI863" s="89"/>
      <c r="BJ863" s="89"/>
      <c r="BK863" s="89"/>
      <c r="BL863" s="89"/>
    </row>
    <row r="864" spans="1:64" x14ac:dyDescent="0.25">
      <c r="A864" s="86">
        <f t="shared" si="474"/>
        <v>863</v>
      </c>
      <c r="B864" s="113">
        <v>1.6170081764227108E-4</v>
      </c>
      <c r="C864" s="88"/>
      <c r="D864" s="88"/>
      <c r="E864" s="194">
        <f t="shared" si="477"/>
        <v>-1.4233745783511919E-2</v>
      </c>
      <c r="F864" s="89">
        <f t="shared" si="490"/>
        <v>-1.039111286142597E-2</v>
      </c>
      <c r="G864" s="113">
        <v>-3.0416427731589247E-4</v>
      </c>
      <c r="H864" s="88"/>
      <c r="I864" s="84">
        <f t="shared" si="478"/>
        <v>19433.651224485577</v>
      </c>
      <c r="J864" s="84">
        <f t="shared" si="479"/>
        <v>19665.142292436914</v>
      </c>
      <c r="K864" s="84">
        <f t="shared" si="480"/>
        <v>19896.633360388249</v>
      </c>
      <c r="L864" s="84">
        <f t="shared" si="481"/>
        <v>20128.124428339586</v>
      </c>
      <c r="M864" s="108">
        <f>IF(T864&lt;&gt;0,(((G864+1)*('Data Raw'!$N$1007-'Data Raw'!$N$1008)/2+'Data Raw'!$N$1008)*'Data Raw'!$M$1010+'Data Raw'!$M$1009)*AE864+AE864)</f>
        <v>20359.61549629092</v>
      </c>
      <c r="N864" s="84">
        <f t="shared" si="482"/>
        <v>20591.106564242255</v>
      </c>
      <c r="O864" s="84">
        <f t="shared" si="483"/>
        <v>20822.597632193592</v>
      </c>
      <c r="P864" s="84">
        <f t="shared" si="484"/>
        <v>21054.088700144926</v>
      </c>
      <c r="Q864" s="84">
        <f t="shared" si="485"/>
        <v>21285.579768096264</v>
      </c>
      <c r="R864" s="166" t="str">
        <f t="shared" si="491"/>
        <v/>
      </c>
      <c r="S864" s="109">
        <f>'Data Raw'!E906</f>
        <v>20270.07</v>
      </c>
      <c r="T864" s="109">
        <f>'Data Raw'!G906</f>
        <v>20380.64</v>
      </c>
      <c r="U864" s="109">
        <f>'Data Raw'!D906</f>
        <v>20681.52</v>
      </c>
      <c r="V864" s="166">
        <f t="shared" si="492"/>
        <v>1</v>
      </c>
      <c r="W864" s="89">
        <f t="shared" si="475"/>
        <v>-21.024503709078999</v>
      </c>
      <c r="X864" s="89">
        <f t="shared" si="476"/>
        <v>442.02975621307661</v>
      </c>
      <c r="Y864" s="89">
        <f t="shared" si="493"/>
        <v>428.7118210816821</v>
      </c>
      <c r="Z864" s="109">
        <f t="shared" si="486"/>
        <v>411.45000000000073</v>
      </c>
      <c r="AA864" s="89">
        <f t="shared" si="494"/>
        <v>470.16373470224136</v>
      </c>
      <c r="AB864" s="89">
        <f t="shared" si="495"/>
        <v>20178.593046420276</v>
      </c>
      <c r="AC864" s="89">
        <f t="shared" si="498"/>
        <v>20994.506953579723</v>
      </c>
      <c r="AD864" s="89">
        <f t="shared" si="499"/>
        <v>1</v>
      </c>
      <c r="AE864" s="89">
        <f>'Data Raw'!C906</f>
        <v>20586.55</v>
      </c>
      <c r="AF864" s="89"/>
      <c r="AG864" s="89">
        <f t="shared" si="470"/>
        <v>-205.90999999999985</v>
      </c>
      <c r="AH864" s="89">
        <f t="shared" si="471"/>
        <v>-226.93450370907885</v>
      </c>
      <c r="AI864" s="109">
        <f t="shared" si="472"/>
        <v>-1</v>
      </c>
      <c r="AJ864" s="109">
        <f t="shared" si="487"/>
        <v>50</v>
      </c>
      <c r="AK864" s="88"/>
      <c r="AL864" s="191">
        <f t="shared" si="488"/>
        <v>28.840000000000146</v>
      </c>
      <c r="AM864" s="191" t="str">
        <f t="shared" si="489"/>
        <v/>
      </c>
      <c r="AN864" s="88"/>
      <c r="AO864" s="191"/>
      <c r="AP864" s="191">
        <f t="shared" si="473"/>
        <v>42398.928099999939</v>
      </c>
      <c r="AQ864" s="191">
        <f t="shared" si="496"/>
        <v>251.89148866666062</v>
      </c>
      <c r="AR864" s="191">
        <f t="shared" si="497"/>
        <v>-176.82033241502148</v>
      </c>
      <c r="AS864" s="250">
        <f t="shared" si="500"/>
        <v>0</v>
      </c>
      <c r="AT864" s="250">
        <f t="shared" si="501"/>
        <v>0</v>
      </c>
      <c r="AU864" s="250">
        <f t="shared" si="502"/>
        <v>0</v>
      </c>
      <c r="AV864" s="250">
        <f t="shared" si="503"/>
        <v>1</v>
      </c>
      <c r="AW864" s="250">
        <f t="shared" si="504"/>
        <v>0</v>
      </c>
      <c r="AX864" s="250">
        <f t="shared" si="505"/>
        <v>0</v>
      </c>
      <c r="AY864" s="89"/>
      <c r="AZ864" s="111"/>
      <c r="BA864" s="111"/>
      <c r="BB864" s="111"/>
      <c r="BC864" s="111"/>
      <c r="BD864" s="111"/>
      <c r="BE864" s="111"/>
      <c r="BF864" s="111"/>
      <c r="BG864" s="111"/>
      <c r="BH864" s="89"/>
      <c r="BI864" s="89"/>
      <c r="BJ864" s="89"/>
      <c r="BK864" s="89"/>
      <c r="BL864" s="89"/>
    </row>
    <row r="865" spans="1:64" x14ac:dyDescent="0.25">
      <c r="A865" s="86">
        <f t="shared" si="474"/>
        <v>864</v>
      </c>
      <c r="B865" s="113">
        <v>6.1106166761330568E-3</v>
      </c>
      <c r="C865" s="88"/>
      <c r="D865" s="88"/>
      <c r="E865" s="194">
        <f t="shared" si="477"/>
        <v>5.9489158584907853E-3</v>
      </c>
      <c r="F865" s="89">
        <f t="shared" si="490"/>
        <v>-8.0568230442950046E-3</v>
      </c>
      <c r="G865" s="113">
        <v>-3.0287250555340538E-4</v>
      </c>
      <c r="H865" s="88"/>
      <c r="I865" s="84">
        <f t="shared" si="478"/>
        <v>19331.743861110059</v>
      </c>
      <c r="J865" s="84">
        <f t="shared" si="479"/>
        <v>19546.099771650897</v>
      </c>
      <c r="K865" s="84">
        <f t="shared" si="480"/>
        <v>19760.455682191739</v>
      </c>
      <c r="L865" s="84">
        <f t="shared" si="481"/>
        <v>19974.811592732578</v>
      </c>
      <c r="M865" s="108">
        <f>IF(T865&lt;&gt;0,(((G865+1)*('Data Raw'!$N$1007-'Data Raw'!$N$1008)/2+'Data Raw'!$N$1008)*'Data Raw'!$M$1010+'Data Raw'!$M$1009)*AE865+AE865)</f>
        <v>20189.16750327342</v>
      </c>
      <c r="N865" s="84">
        <f t="shared" si="482"/>
        <v>20403.523413814262</v>
      </c>
      <c r="O865" s="84">
        <f t="shared" si="483"/>
        <v>20617.879324355101</v>
      </c>
      <c r="P865" s="84">
        <f t="shared" si="484"/>
        <v>20832.235234895943</v>
      </c>
      <c r="Q865" s="84">
        <f t="shared" si="485"/>
        <v>21046.591145436782</v>
      </c>
      <c r="R865" s="166" t="str">
        <f t="shared" si="491"/>
        <v/>
      </c>
      <c r="S865" s="109">
        <f>'Data Raw'!E907</f>
        <v>20317.330000000002</v>
      </c>
      <c r="T865" s="109">
        <f>'Data Raw'!G907</f>
        <v>20317.330000000002</v>
      </c>
      <c r="U865" s="109">
        <f>'Data Raw'!D907</f>
        <v>20553.3</v>
      </c>
      <c r="V865" s="166">
        <f t="shared" si="492"/>
        <v>1</v>
      </c>
      <c r="W865" s="89">
        <f t="shared" si="475"/>
        <v>-128.16249672658159</v>
      </c>
      <c r="X865" s="89">
        <f t="shared" si="476"/>
        <v>16425.625567191037</v>
      </c>
      <c r="Y865" s="89">
        <f t="shared" si="493"/>
        <v>399.85507709994562</v>
      </c>
      <c r="Z865" s="109">
        <f t="shared" si="486"/>
        <v>235.96999999999753</v>
      </c>
      <c r="AA865" s="89">
        <f t="shared" si="494"/>
        <v>436.70748688763507</v>
      </c>
      <c r="AB865" s="89">
        <f t="shared" si="495"/>
        <v>20014.560825503097</v>
      </c>
      <c r="AC865" s="89">
        <f t="shared" si="498"/>
        <v>20813.839174496905</v>
      </c>
      <c r="AD865" s="89">
        <f t="shared" si="499"/>
        <v>1</v>
      </c>
      <c r="AE865" s="89">
        <f>'Data Raw'!C907</f>
        <v>20414.2</v>
      </c>
      <c r="AF865" s="89"/>
      <c r="AG865" s="89">
        <f t="shared" si="470"/>
        <v>-96.869999999998981</v>
      </c>
      <c r="AH865" s="89">
        <f t="shared" si="471"/>
        <v>-225.03249672658058</v>
      </c>
      <c r="AI865" s="109">
        <f t="shared" si="472"/>
        <v>-1</v>
      </c>
      <c r="AJ865" s="109">
        <f t="shared" si="487"/>
        <v>50</v>
      </c>
      <c r="AK865" s="88"/>
      <c r="AL865" s="191">
        <f t="shared" si="488"/>
        <v>205.90999999999985</v>
      </c>
      <c r="AM865" s="191" t="str">
        <f t="shared" si="489"/>
        <v/>
      </c>
      <c r="AN865" s="88"/>
      <c r="AO865" s="191"/>
      <c r="AP865" s="191">
        <f t="shared" si="473"/>
        <v>9383.7968999998029</v>
      </c>
      <c r="AQ865" s="191">
        <f t="shared" si="496"/>
        <v>234.66687881480931</v>
      </c>
      <c r="AR865" s="191">
        <f t="shared" si="497"/>
        <v>-165.18819828513631</v>
      </c>
      <c r="AS865" s="250">
        <f t="shared" si="500"/>
        <v>0</v>
      </c>
      <c r="AT865" s="250">
        <f t="shared" si="501"/>
        <v>0</v>
      </c>
      <c r="AU865" s="250">
        <f t="shared" si="502"/>
        <v>0</v>
      </c>
      <c r="AV865" s="250">
        <f t="shared" si="503"/>
        <v>1</v>
      </c>
      <c r="AW865" s="250">
        <f t="shared" si="504"/>
        <v>0</v>
      </c>
      <c r="AX865" s="250">
        <f t="shared" si="505"/>
        <v>0</v>
      </c>
      <c r="AY865" s="89"/>
      <c r="AZ865" s="111"/>
      <c r="BA865" s="111"/>
      <c r="BB865" s="111"/>
      <c r="BC865" s="111"/>
      <c r="BD865" s="111"/>
      <c r="BE865" s="111"/>
      <c r="BF865" s="111"/>
      <c r="BG865" s="111"/>
      <c r="BH865" s="89"/>
      <c r="BI865" s="89"/>
      <c r="BJ865" s="89"/>
      <c r="BK865" s="89"/>
      <c r="BL865" s="89"/>
    </row>
    <row r="866" spans="1:64" x14ac:dyDescent="0.25">
      <c r="A866" s="86">
        <f t="shared" si="474"/>
        <v>865</v>
      </c>
      <c r="B866" s="113">
        <v>3.4254743601650053E-2</v>
      </c>
      <c r="C866" s="88"/>
      <c r="D866" s="88"/>
      <c r="E866" s="194">
        <f t="shared" si="477"/>
        <v>2.8144126925516995E-2</v>
      </c>
      <c r="F866" s="89">
        <f t="shared" si="490"/>
        <v>-2.8852587628932893E-3</v>
      </c>
      <c r="G866" s="113">
        <v>-2.5058736595641099E-4</v>
      </c>
      <c r="H866" s="88"/>
      <c r="I866" s="84">
        <f t="shared" si="478"/>
        <v>19403.072330213046</v>
      </c>
      <c r="J866" s="84">
        <f t="shared" si="479"/>
        <v>19602.999868763021</v>
      </c>
      <c r="K866" s="84">
        <f t="shared" si="480"/>
        <v>19802.927407312993</v>
      </c>
      <c r="L866" s="84">
        <f t="shared" si="481"/>
        <v>20002.854945862968</v>
      </c>
      <c r="M866" s="108">
        <f>IF(T866&lt;&gt;0,(((G866+1)*('Data Raw'!$N$1007-'Data Raw'!$N$1008)/2+'Data Raw'!$N$1008)*'Data Raw'!$M$1010+'Data Raw'!$M$1009)*AE866+AE866)</f>
        <v>20202.782484412939</v>
      </c>
      <c r="N866" s="84">
        <f t="shared" si="482"/>
        <v>20402.71002296291</v>
      </c>
      <c r="O866" s="84">
        <f t="shared" si="483"/>
        <v>20602.637561512885</v>
      </c>
      <c r="P866" s="84">
        <f t="shared" si="484"/>
        <v>20802.565100062857</v>
      </c>
      <c r="Q866" s="84">
        <f t="shared" si="485"/>
        <v>21002.492638612832</v>
      </c>
      <c r="R866" s="166" t="str">
        <f t="shared" si="491"/>
        <v/>
      </c>
      <c r="S866" s="109">
        <f>'Data Raw'!E908</f>
        <v>20353.34</v>
      </c>
      <c r="T866" s="109">
        <f>'Data Raw'!G908</f>
        <v>20506.43</v>
      </c>
      <c r="U866" s="109">
        <f>'Data Raw'!D908</f>
        <v>20667.22</v>
      </c>
      <c r="V866" s="166" t="str">
        <f t="shared" si="492"/>
        <v/>
      </c>
      <c r="W866" s="89">
        <f t="shared" si="475"/>
        <v>-303.64751558706121</v>
      </c>
      <c r="X866" s="89">
        <f t="shared" si="476"/>
        <v>92201.81372219458</v>
      </c>
      <c r="Y866" s="89">
        <f t="shared" si="493"/>
        <v>387.57604043184966</v>
      </c>
      <c r="Z866" s="109">
        <f t="shared" si="486"/>
        <v>313.88000000000102</v>
      </c>
      <c r="AA866" s="89">
        <f t="shared" si="494"/>
        <v>419.16070304654448</v>
      </c>
      <c r="AB866" s="89">
        <f t="shared" si="495"/>
        <v>20056.678636145512</v>
      </c>
      <c r="AC866" s="89">
        <f t="shared" si="498"/>
        <v>20799.08136385449</v>
      </c>
      <c r="AD866" s="89">
        <f t="shared" si="499"/>
        <v>1</v>
      </c>
      <c r="AE866" s="89">
        <f>'Data Raw'!C908</f>
        <v>20427.88</v>
      </c>
      <c r="AF866" s="89"/>
      <c r="AG866" s="89">
        <f t="shared" si="470"/>
        <v>78.549999999999272</v>
      </c>
      <c r="AH866" s="89">
        <f t="shared" si="471"/>
        <v>-225.09751558706193</v>
      </c>
      <c r="AI866" s="109">
        <f t="shared" si="472"/>
        <v>-1</v>
      </c>
      <c r="AJ866" s="109">
        <f t="shared" si="487"/>
        <v>50</v>
      </c>
      <c r="AK866" s="88"/>
      <c r="AL866" s="191" t="str">
        <f t="shared" si="488"/>
        <v/>
      </c>
      <c r="AM866" s="191">
        <f t="shared" si="489"/>
        <v>-78.549999999999272</v>
      </c>
      <c r="AN866" s="88"/>
      <c r="AO866" s="191"/>
      <c r="AP866" s="191">
        <f t="shared" si="473"/>
        <v>6170.1024999998854</v>
      </c>
      <c r="AQ866" s="191">
        <f t="shared" si="496"/>
        <v>217.3205589464971</v>
      </c>
      <c r="AR866" s="191">
        <f t="shared" si="497"/>
        <v>-170.25548148535256</v>
      </c>
      <c r="AS866" s="250">
        <f t="shared" si="500"/>
        <v>0</v>
      </c>
      <c r="AT866" s="250">
        <f t="shared" si="501"/>
        <v>0</v>
      </c>
      <c r="AU866" s="250">
        <f t="shared" si="502"/>
        <v>0</v>
      </c>
      <c r="AV866" s="250">
        <f t="shared" si="503"/>
        <v>1</v>
      </c>
      <c r="AW866" s="250">
        <f t="shared" si="504"/>
        <v>0</v>
      </c>
      <c r="AX866" s="250">
        <f t="shared" si="505"/>
        <v>0</v>
      </c>
      <c r="AY866" s="89"/>
      <c r="AZ866" s="111"/>
      <c r="BA866" s="111"/>
      <c r="BB866" s="111"/>
      <c r="BC866" s="111"/>
      <c r="BD866" s="111"/>
      <c r="BE866" s="111"/>
      <c r="BF866" s="111"/>
      <c r="BG866" s="111"/>
      <c r="BH866" s="89"/>
      <c r="BI866" s="89"/>
      <c r="BJ866" s="89"/>
      <c r="BK866" s="89"/>
      <c r="BL866" s="89"/>
    </row>
    <row r="867" spans="1:64" x14ac:dyDescent="0.25">
      <c r="A867" s="86">
        <f t="shared" si="474"/>
        <v>866</v>
      </c>
      <c r="B867" s="113">
        <v>1.6095554179516271E-2</v>
      </c>
      <c r="C867" s="88"/>
      <c r="D867" s="88"/>
      <c r="E867" s="194">
        <f t="shared" si="477"/>
        <v>-1.8159189422133782E-2</v>
      </c>
      <c r="F867" s="89">
        <f t="shared" si="490"/>
        <v>-5.067248857070503E-3</v>
      </c>
      <c r="G867" s="113">
        <v>-1.5730856781643457E-4</v>
      </c>
      <c r="H867" s="88"/>
      <c r="I867" s="84">
        <f t="shared" si="478"/>
        <v>19582.629346469403</v>
      </c>
      <c r="J867" s="84">
        <f t="shared" si="479"/>
        <v>19776.417366685328</v>
      </c>
      <c r="K867" s="84">
        <f t="shared" si="480"/>
        <v>19970.205386901252</v>
      </c>
      <c r="L867" s="84">
        <f t="shared" si="481"/>
        <v>20163.993407117177</v>
      </c>
      <c r="M867" s="108">
        <f>IF(T867&lt;&gt;0,(((G867+1)*('Data Raw'!$N$1007-'Data Raw'!$N$1008)/2+'Data Raw'!$N$1008)*'Data Raw'!$M$1010+'Data Raw'!$M$1009)*AE867+AE867)</f>
        <v>20357.781427333102</v>
      </c>
      <c r="N867" s="84">
        <f t="shared" si="482"/>
        <v>20551.569447549027</v>
      </c>
      <c r="O867" s="84">
        <f t="shared" si="483"/>
        <v>20745.357467764952</v>
      </c>
      <c r="P867" s="84">
        <f t="shared" si="484"/>
        <v>20939.145487980877</v>
      </c>
      <c r="Q867" s="84">
        <f t="shared" si="485"/>
        <v>21132.933508196802</v>
      </c>
      <c r="R867" s="166" t="str">
        <f t="shared" si="491"/>
        <v/>
      </c>
      <c r="S867" s="109">
        <f>'Data Raw'!E909</f>
        <v>20446.259999999998</v>
      </c>
      <c r="T867" s="109">
        <f>'Data Raw'!G909</f>
        <v>20567.52</v>
      </c>
      <c r="U867" s="109">
        <f>'Data Raw'!D909</f>
        <v>20633.580000000002</v>
      </c>
      <c r="V867" s="166">
        <f t="shared" si="492"/>
        <v>1</v>
      </c>
      <c r="W867" s="89">
        <f t="shared" si="475"/>
        <v>-209.73857266689811</v>
      </c>
      <c r="X867" s="89">
        <f t="shared" si="476"/>
        <v>43990.268864347701</v>
      </c>
      <c r="Y867" s="89">
        <f t="shared" si="493"/>
        <v>367.47816097701298</v>
      </c>
      <c r="Z867" s="109">
        <f t="shared" si="486"/>
        <v>187.32000000000335</v>
      </c>
      <c r="AA867" s="89">
        <f t="shared" si="494"/>
        <v>386.04060261132435</v>
      </c>
      <c r="AB867" s="89">
        <f t="shared" si="495"/>
        <v>20228.163402410439</v>
      </c>
      <c r="AC867" s="89">
        <f t="shared" si="498"/>
        <v>20940.736597589563</v>
      </c>
      <c r="AD867" s="89">
        <f t="shared" si="499"/>
        <v>1</v>
      </c>
      <c r="AE867" s="89">
        <f>'Data Raw'!C909</f>
        <v>20584.45</v>
      </c>
      <c r="AF867" s="89"/>
      <c r="AG867" s="89">
        <f t="shared" si="470"/>
        <v>-16.930000000000291</v>
      </c>
      <c r="AH867" s="89">
        <f t="shared" si="471"/>
        <v>-226.6685726668984</v>
      </c>
      <c r="AI867" s="109">
        <f t="shared" si="472"/>
        <v>-1</v>
      </c>
      <c r="AJ867" s="109">
        <f t="shared" si="487"/>
        <v>50</v>
      </c>
      <c r="AK867" s="88"/>
      <c r="AL867" s="191">
        <f t="shared" si="488"/>
        <v>78.549999999999272</v>
      </c>
      <c r="AM867" s="191" t="str">
        <f t="shared" si="489"/>
        <v/>
      </c>
      <c r="AN867" s="88"/>
      <c r="AO867" s="191"/>
      <c r="AP867" s="191">
        <f t="shared" si="473"/>
        <v>286.62490000000986</v>
      </c>
      <c r="AQ867" s="191">
        <f t="shared" si="496"/>
        <v>195.05494128577524</v>
      </c>
      <c r="AR867" s="191">
        <f t="shared" si="497"/>
        <v>-172.42321969123773</v>
      </c>
      <c r="AS867" s="250">
        <f t="shared" si="500"/>
        <v>0</v>
      </c>
      <c r="AT867" s="250">
        <f t="shared" si="501"/>
        <v>0</v>
      </c>
      <c r="AU867" s="250">
        <f t="shared" si="502"/>
        <v>0</v>
      </c>
      <c r="AV867" s="250">
        <f t="shared" si="503"/>
        <v>1</v>
      </c>
      <c r="AW867" s="250">
        <f t="shared" si="504"/>
        <v>0</v>
      </c>
      <c r="AX867" s="250">
        <f t="shared" si="505"/>
        <v>0</v>
      </c>
      <c r="AY867" s="89"/>
      <c r="AZ867" s="111"/>
      <c r="BA867" s="111"/>
      <c r="BB867" s="111"/>
      <c r="BC867" s="111"/>
      <c r="BD867" s="111"/>
      <c r="BE867" s="111"/>
      <c r="BF867" s="111"/>
      <c r="BG867" s="111"/>
      <c r="BH867" s="89"/>
      <c r="BI867" s="89"/>
      <c r="BJ867" s="89"/>
      <c r="BK867" s="89"/>
      <c r="BL867" s="89"/>
    </row>
    <row r="868" spans="1:64" x14ac:dyDescent="0.25">
      <c r="A868" s="86">
        <f t="shared" si="474"/>
        <v>867</v>
      </c>
      <c r="B868" s="113">
        <v>0.25126290246326732</v>
      </c>
      <c r="C868" s="88"/>
      <c r="D868" s="88"/>
      <c r="E868" s="194">
        <f t="shared" si="477"/>
        <v>0.23516734828375105</v>
      </c>
      <c r="F868" s="89">
        <f t="shared" si="490"/>
        <v>2.9251979305904004E-2</v>
      </c>
      <c r="G868" s="113">
        <v>-8.5791743309554552E-5</v>
      </c>
      <c r="H868" s="88"/>
      <c r="I868" s="84">
        <f t="shared" si="478"/>
        <v>19450.353976102393</v>
      </c>
      <c r="J868" s="84">
        <f t="shared" si="479"/>
        <v>19634.093056590904</v>
      </c>
      <c r="K868" s="84">
        <f t="shared" si="480"/>
        <v>19817.832137079407</v>
      </c>
      <c r="L868" s="84">
        <f t="shared" si="481"/>
        <v>20001.571217567915</v>
      </c>
      <c r="M868" s="108">
        <f>IF(T868&lt;&gt;0,(((G868+1)*('Data Raw'!$N$1007-'Data Raw'!$N$1008)/2+'Data Raw'!$N$1008)*'Data Raw'!$M$1010+'Data Raw'!$M$1009)*AE868+AE868)</f>
        <v>20185.310298056422</v>
      </c>
      <c r="N868" s="84">
        <f t="shared" si="482"/>
        <v>20369.049378544929</v>
      </c>
      <c r="O868" s="84">
        <f t="shared" si="483"/>
        <v>20552.788459033436</v>
      </c>
      <c r="P868" s="84">
        <f t="shared" si="484"/>
        <v>20736.52753952194</v>
      </c>
      <c r="Q868" s="84">
        <f t="shared" si="485"/>
        <v>20920.26662001045</v>
      </c>
      <c r="R868" s="166" t="str">
        <f t="shared" si="491"/>
        <v/>
      </c>
      <c r="S868" s="109">
        <f>'Data Raw'!E910</f>
        <v>20409.939999999999</v>
      </c>
      <c r="T868" s="109">
        <f>'Data Raw'!G910</f>
        <v>21006.97</v>
      </c>
      <c r="U868" s="109">
        <f>'Data Raw'!D910</f>
        <v>21006.97</v>
      </c>
      <c r="V868" s="166" t="str">
        <f t="shared" si="492"/>
        <v/>
      </c>
      <c r="W868" s="89">
        <f t="shared" si="475"/>
        <v>-821.65970194357942</v>
      </c>
      <c r="X868" s="89">
        <f t="shared" si="476"/>
        <v>675124.66579801182</v>
      </c>
      <c r="Y868" s="89">
        <f t="shared" si="493"/>
        <v>460.64641825657759</v>
      </c>
      <c r="Z868" s="109">
        <f t="shared" si="486"/>
        <v>597.03000000000247</v>
      </c>
      <c r="AA868" s="89">
        <f t="shared" si="494"/>
        <v>416.18194509542121</v>
      </c>
      <c r="AB868" s="89">
        <f t="shared" si="495"/>
        <v>20081.805487780373</v>
      </c>
      <c r="AC868" s="89">
        <f t="shared" si="498"/>
        <v>20738.074512219624</v>
      </c>
      <c r="AD868" s="89" t="str">
        <f t="shared" si="499"/>
        <v/>
      </c>
      <c r="AE868" s="89">
        <f>'Data Raw'!C910</f>
        <v>20409.939999999999</v>
      </c>
      <c r="AF868" s="89"/>
      <c r="AG868" s="89">
        <f t="shared" si="470"/>
        <v>597.03000000000247</v>
      </c>
      <c r="AH868" s="89">
        <f t="shared" si="471"/>
        <v>-224.62970194357695</v>
      </c>
      <c r="AI868" s="109">
        <f t="shared" si="472"/>
        <v>-1</v>
      </c>
      <c r="AJ868" s="109">
        <f t="shared" si="487"/>
        <v>50</v>
      </c>
      <c r="AK868" s="88"/>
      <c r="AL868" s="191" t="str">
        <f t="shared" si="488"/>
        <v/>
      </c>
      <c r="AM868" s="191">
        <f t="shared" si="489"/>
        <v>-597.03000000000247</v>
      </c>
      <c r="AN868" s="88"/>
      <c r="AO868" s="191"/>
      <c r="AP868" s="191">
        <f t="shared" si="473"/>
        <v>356444.82090000296</v>
      </c>
      <c r="AQ868" s="191">
        <f t="shared" si="496"/>
        <v>239.71883669846716</v>
      </c>
      <c r="AR868" s="191">
        <f t="shared" si="497"/>
        <v>-220.92758155811043</v>
      </c>
      <c r="AS868" s="250">
        <f t="shared" si="500"/>
        <v>0</v>
      </c>
      <c r="AT868" s="250">
        <f t="shared" si="501"/>
        <v>0</v>
      </c>
      <c r="AU868" s="250">
        <f t="shared" si="502"/>
        <v>0</v>
      </c>
      <c r="AV868" s="250">
        <f t="shared" si="503"/>
        <v>0</v>
      </c>
      <c r="AW868" s="250">
        <f t="shared" si="504"/>
        <v>0</v>
      </c>
      <c r="AX868" s="250">
        <f t="shared" si="505"/>
        <v>0</v>
      </c>
      <c r="AY868" s="89"/>
      <c r="AZ868" s="111"/>
      <c r="BA868" s="111"/>
      <c r="BB868" s="111"/>
      <c r="BC868" s="111"/>
      <c r="BD868" s="111"/>
      <c r="BE868" s="111"/>
      <c r="BF868" s="111"/>
      <c r="BG868" s="111"/>
      <c r="BH868" s="89"/>
      <c r="BI868" s="89"/>
      <c r="BJ868" s="89"/>
      <c r="BK868" s="89"/>
      <c r="BL868" s="89"/>
    </row>
    <row r="869" spans="1:64" x14ac:dyDescent="0.25">
      <c r="A869" s="86">
        <f t="shared" si="474"/>
        <v>868</v>
      </c>
      <c r="B869" s="113">
        <v>2.8449023955802206E-4</v>
      </c>
      <c r="C869" s="88"/>
      <c r="D869" s="88"/>
      <c r="E869" s="194">
        <f t="shared" si="477"/>
        <v>-0.25097841222370931</v>
      </c>
      <c r="F869" s="89">
        <f t="shared" si="490"/>
        <v>-1.078093376975504E-2</v>
      </c>
      <c r="G869" s="113">
        <v>2.0566424727279198E-3</v>
      </c>
      <c r="H869" s="88"/>
      <c r="I869" s="84">
        <f t="shared" si="478"/>
        <v>19645.252299185198</v>
      </c>
      <c r="J869" s="84">
        <f t="shared" si="479"/>
        <v>19875.575508313483</v>
      </c>
      <c r="K869" s="84">
        <f t="shared" si="480"/>
        <v>20105.898717441774</v>
      </c>
      <c r="L869" s="84">
        <f t="shared" si="481"/>
        <v>20336.221926570062</v>
      </c>
      <c r="M869" s="108">
        <f>IF(T869&lt;&gt;0,(((G869+1)*('Data Raw'!$N$1007-'Data Raw'!$N$1008)/2+'Data Raw'!$N$1008)*'Data Raw'!$M$1010+'Data Raw'!$M$1009)*AE869+AE869)</f>
        <v>20566.54513569835</v>
      </c>
      <c r="N869" s="84">
        <f t="shared" si="482"/>
        <v>20796.868344826638</v>
      </c>
      <c r="O869" s="84">
        <f t="shared" si="483"/>
        <v>21027.191553954926</v>
      </c>
      <c r="P869" s="84">
        <f t="shared" si="484"/>
        <v>21257.514763083218</v>
      </c>
      <c r="Q869" s="84">
        <f t="shared" si="485"/>
        <v>21487.837972211502</v>
      </c>
      <c r="R869" s="166" t="str">
        <f t="shared" si="491"/>
        <v/>
      </c>
      <c r="S869" s="109">
        <f>'Data Raw'!E911</f>
        <v>20361.919999999998</v>
      </c>
      <c r="T869" s="109">
        <f>'Data Raw'!G911</f>
        <v>20538.38</v>
      </c>
      <c r="U869" s="109">
        <f>'Data Raw'!D911</f>
        <v>20859.66</v>
      </c>
      <c r="V869" s="166">
        <f t="shared" si="492"/>
        <v>1</v>
      </c>
      <c r="W869" s="89">
        <f t="shared" si="475"/>
        <v>28.165135698349332</v>
      </c>
      <c r="X869" s="89">
        <f t="shared" si="476"/>
        <v>793.27486890643183</v>
      </c>
      <c r="Y869" s="89">
        <f t="shared" si="493"/>
        <v>426.60855439561072</v>
      </c>
      <c r="Z869" s="109">
        <f t="shared" si="486"/>
        <v>497.7400000000016</v>
      </c>
      <c r="AA869" s="89">
        <f t="shared" si="494"/>
        <v>427.83309579607555</v>
      </c>
      <c r="AB869" s="89">
        <f t="shared" si="495"/>
        <v>20438.045346668892</v>
      </c>
      <c r="AC869" s="89">
        <f t="shared" si="498"/>
        <v>21145.554653331106</v>
      </c>
      <c r="AD869" s="89">
        <f t="shared" si="499"/>
        <v>1</v>
      </c>
      <c r="AE869" s="89">
        <f>'Data Raw'!C911</f>
        <v>20791.8</v>
      </c>
      <c r="AF869" s="89"/>
      <c r="AG869" s="89">
        <f t="shared" si="470"/>
        <v>-253.41999999999825</v>
      </c>
      <c r="AH869" s="89">
        <f t="shared" si="471"/>
        <v>-225.25486430164892</v>
      </c>
      <c r="AI869" s="109">
        <f t="shared" si="472"/>
        <v>-1</v>
      </c>
      <c r="AJ869" s="109">
        <f t="shared" si="487"/>
        <v>50</v>
      </c>
      <c r="AK869" s="88"/>
      <c r="AL869" s="191">
        <f t="shared" si="488"/>
        <v>597.03000000000247</v>
      </c>
      <c r="AM869" s="191" t="str">
        <f t="shared" si="489"/>
        <v/>
      </c>
      <c r="AN869" s="88"/>
      <c r="AO869" s="191"/>
      <c r="AP869" s="191">
        <f t="shared" si="473"/>
        <v>64221.696399999113</v>
      </c>
      <c r="AQ869" s="191">
        <f t="shared" si="496"/>
        <v>241.24118817641505</v>
      </c>
      <c r="AR869" s="191">
        <f t="shared" si="497"/>
        <v>-185.36736621919567</v>
      </c>
      <c r="AS869" s="250">
        <f t="shared" si="500"/>
        <v>0</v>
      </c>
      <c r="AT869" s="250">
        <f t="shared" si="501"/>
        <v>0</v>
      </c>
      <c r="AU869" s="250">
        <f t="shared" si="502"/>
        <v>1</v>
      </c>
      <c r="AV869" s="250">
        <f t="shared" si="503"/>
        <v>0</v>
      </c>
      <c r="AW869" s="250">
        <f t="shared" si="504"/>
        <v>0</v>
      </c>
      <c r="AX869" s="250">
        <f t="shared" si="505"/>
        <v>0</v>
      </c>
      <c r="AY869" s="89"/>
      <c r="AZ869" s="111"/>
      <c r="BA869" s="111"/>
      <c r="BB869" s="111"/>
      <c r="BC869" s="111"/>
      <c r="BD869" s="111"/>
      <c r="BE869" s="111"/>
      <c r="BF869" s="111"/>
      <c r="BG869" s="111"/>
      <c r="BH869" s="89"/>
      <c r="BI869" s="89"/>
      <c r="BJ869" s="89"/>
      <c r="BK869" s="89"/>
      <c r="BL869" s="89"/>
    </row>
    <row r="870" spans="1:64" x14ac:dyDescent="0.25">
      <c r="A870" s="86">
        <f t="shared" si="474"/>
        <v>869</v>
      </c>
      <c r="B870" s="113">
        <v>0.23355687981942941</v>
      </c>
      <c r="C870" s="88"/>
      <c r="D870" s="88"/>
      <c r="E870" s="194">
        <f t="shared" si="477"/>
        <v>0.2332723895798714</v>
      </c>
      <c r="F870" s="89">
        <f t="shared" si="490"/>
        <v>2.4083826708763023E-2</v>
      </c>
      <c r="G870" s="113">
        <v>-3.3919643510431972E-5</v>
      </c>
      <c r="H870" s="88"/>
      <c r="I870" s="84">
        <f t="shared" si="478"/>
        <v>19308.857638021957</v>
      </c>
      <c r="J870" s="84">
        <f t="shared" si="479"/>
        <v>19522.16191521976</v>
      </c>
      <c r="K870" s="84">
        <f t="shared" si="480"/>
        <v>19735.466192417567</v>
      </c>
      <c r="L870" s="84">
        <f t="shared" si="481"/>
        <v>19948.770469615371</v>
      </c>
      <c r="M870" s="108">
        <f>IF(T870&lt;&gt;0,(((G870+1)*('Data Raw'!$N$1007-'Data Raw'!$N$1008)/2+'Data Raw'!$N$1008)*'Data Raw'!$M$1010+'Data Raw'!$M$1009)*AE870+AE870)</f>
        <v>20162.074746813178</v>
      </c>
      <c r="N870" s="84">
        <f t="shared" si="482"/>
        <v>20375.379024010985</v>
      </c>
      <c r="O870" s="84">
        <f t="shared" si="483"/>
        <v>20588.683301208788</v>
      </c>
      <c r="P870" s="84">
        <f t="shared" si="484"/>
        <v>20801.987578406595</v>
      </c>
      <c r="Q870" s="84">
        <f t="shared" si="485"/>
        <v>21015.291855604399</v>
      </c>
      <c r="R870" s="166" t="str">
        <f t="shared" si="491"/>
        <v/>
      </c>
      <c r="S870" s="109">
        <f>'Data Raw'!E912</f>
        <v>20370.439999999999</v>
      </c>
      <c r="T870" s="109">
        <f>'Data Raw'!G912</f>
        <v>20953.34</v>
      </c>
      <c r="U870" s="109">
        <f>'Data Raw'!D912</f>
        <v>20986.31</v>
      </c>
      <c r="V870" s="166" t="str">
        <f t="shared" si="492"/>
        <v/>
      </c>
      <c r="W870" s="89">
        <f t="shared" si="475"/>
        <v>-791.26525318682252</v>
      </c>
      <c r="X870" s="89">
        <f t="shared" si="476"/>
        <v>626100.70090080635</v>
      </c>
      <c r="Y870" s="89">
        <f t="shared" si="493"/>
        <v>495.41755159546017</v>
      </c>
      <c r="Z870" s="109">
        <f t="shared" si="486"/>
        <v>615.87000000000262</v>
      </c>
      <c r="AA870" s="89">
        <f t="shared" si="494"/>
        <v>454.69551068235091</v>
      </c>
      <c r="AB870" s="89">
        <f t="shared" si="495"/>
        <v>20022.701868573335</v>
      </c>
      <c r="AC870" s="89">
        <f t="shared" si="498"/>
        <v>20750.018131426667</v>
      </c>
      <c r="AD870" s="89" t="str">
        <f t="shared" si="499"/>
        <v/>
      </c>
      <c r="AE870" s="89">
        <f>'Data Raw'!C912</f>
        <v>20386.36</v>
      </c>
      <c r="AF870" s="89"/>
      <c r="AG870" s="89">
        <f t="shared" si="470"/>
        <v>566.97999999999956</v>
      </c>
      <c r="AH870" s="89">
        <f t="shared" si="471"/>
        <v>-224.28525318682296</v>
      </c>
      <c r="AI870" s="109">
        <f t="shared" si="472"/>
        <v>-1</v>
      </c>
      <c r="AJ870" s="109">
        <f t="shared" si="487"/>
        <v>50</v>
      </c>
      <c r="AK870" s="88"/>
      <c r="AL870" s="191" t="str">
        <f t="shared" si="488"/>
        <v/>
      </c>
      <c r="AM870" s="191">
        <f t="shared" si="489"/>
        <v>-566.97999999999956</v>
      </c>
      <c r="AN870" s="88"/>
      <c r="AO870" s="191"/>
      <c r="AP870" s="191">
        <f t="shared" si="473"/>
        <v>321466.3203999995</v>
      </c>
      <c r="AQ870" s="191">
        <f t="shared" si="496"/>
        <v>277.43438949014666</v>
      </c>
      <c r="AR870" s="191">
        <f t="shared" si="497"/>
        <v>-217.98316210531351</v>
      </c>
      <c r="AS870" s="250">
        <f t="shared" si="500"/>
        <v>0</v>
      </c>
      <c r="AT870" s="250">
        <f t="shared" si="501"/>
        <v>0</v>
      </c>
      <c r="AU870" s="250">
        <f t="shared" si="502"/>
        <v>0</v>
      </c>
      <c r="AV870" s="250">
        <f t="shared" si="503"/>
        <v>0</v>
      </c>
      <c r="AW870" s="250">
        <f t="shared" si="504"/>
        <v>0</v>
      </c>
      <c r="AX870" s="250">
        <f t="shared" si="505"/>
        <v>1</v>
      </c>
      <c r="AY870" s="89"/>
      <c r="AZ870" s="111"/>
      <c r="BA870" s="111"/>
      <c r="BB870" s="111"/>
      <c r="BC870" s="111"/>
      <c r="BD870" s="111"/>
      <c r="BE870" s="111"/>
      <c r="BF870" s="111"/>
      <c r="BG870" s="111"/>
      <c r="BH870" s="89"/>
      <c r="BI870" s="89"/>
      <c r="BJ870" s="89"/>
      <c r="BK870" s="89"/>
      <c r="BL870" s="89"/>
    </row>
    <row r="871" spans="1:64" x14ac:dyDescent="0.25">
      <c r="A871" s="86">
        <f t="shared" si="474"/>
        <v>870</v>
      </c>
      <c r="B871" s="113">
        <v>2.0398514113371524E-2</v>
      </c>
      <c r="C871" s="88"/>
      <c r="D871" s="88"/>
      <c r="E871" s="194">
        <f t="shared" si="477"/>
        <v>-0.2131583657060579</v>
      </c>
      <c r="F871" s="89">
        <f t="shared" si="490"/>
        <v>-9.8079150647828219E-3</v>
      </c>
      <c r="G871" s="113">
        <v>2.6924910853751999E-3</v>
      </c>
      <c r="H871" s="88"/>
      <c r="I871" s="84">
        <f t="shared" si="478"/>
        <v>19980.530712716107</v>
      </c>
      <c r="J871" s="84">
        <f t="shared" si="479"/>
        <v>20228.239488513835</v>
      </c>
      <c r="K871" s="84">
        <f t="shared" si="480"/>
        <v>20475.948264311566</v>
      </c>
      <c r="L871" s="84">
        <f t="shared" si="481"/>
        <v>20723.657040109294</v>
      </c>
      <c r="M871" s="108">
        <f>IF(T871&lt;&gt;0,(((G871+1)*('Data Raw'!$N$1007-'Data Raw'!$N$1008)/2+'Data Raw'!$N$1008)*'Data Raw'!$M$1010+'Data Raw'!$M$1009)*AE871+AE871)</f>
        <v>20971.365815907026</v>
      </c>
      <c r="N871" s="84">
        <f t="shared" si="482"/>
        <v>21219.074591704757</v>
      </c>
      <c r="O871" s="84">
        <f t="shared" si="483"/>
        <v>21466.783367502485</v>
      </c>
      <c r="P871" s="84">
        <f t="shared" si="484"/>
        <v>21714.492143300216</v>
      </c>
      <c r="Q871" s="84">
        <f t="shared" si="485"/>
        <v>21962.200919097944</v>
      </c>
      <c r="R871" s="166" t="str">
        <f t="shared" si="491"/>
        <v/>
      </c>
      <c r="S871" s="109">
        <f>'Data Raw'!E913</f>
        <v>20705.12</v>
      </c>
      <c r="T871" s="109">
        <f>'Data Raw'!G913</f>
        <v>20728.189999999999</v>
      </c>
      <c r="U871" s="109">
        <f>'Data Raw'!D913</f>
        <v>21355.439999999999</v>
      </c>
      <c r="V871" s="166">
        <f t="shared" si="492"/>
        <v>1</v>
      </c>
      <c r="W871" s="89">
        <f t="shared" si="475"/>
        <v>243.17581590702684</v>
      </c>
      <c r="X871" s="89">
        <f t="shared" si="476"/>
        <v>59134.477442048214</v>
      </c>
      <c r="Y871" s="89">
        <f t="shared" si="493"/>
        <v>467.78593700462903</v>
      </c>
      <c r="Z871" s="109">
        <f t="shared" si="486"/>
        <v>650.31999999999971</v>
      </c>
      <c r="AA871" s="89">
        <f t="shared" si="494"/>
        <v>482.64186629915787</v>
      </c>
      <c r="AB871" s="89">
        <f t="shared" si="495"/>
        <v>20813.468815920001</v>
      </c>
      <c r="AC871" s="89">
        <f t="shared" si="498"/>
        <v>21586.451184079997</v>
      </c>
      <c r="AD871" s="89" t="str">
        <f t="shared" si="499"/>
        <v/>
      </c>
      <c r="AE871" s="89">
        <f>'Data Raw'!C913</f>
        <v>21199.96</v>
      </c>
      <c r="AF871" s="89"/>
      <c r="AG871" s="89">
        <f t="shared" si="470"/>
        <v>-471.77000000000044</v>
      </c>
      <c r="AH871" s="89">
        <f t="shared" si="471"/>
        <v>-228.59418409297359</v>
      </c>
      <c r="AI871" s="109">
        <f t="shared" si="472"/>
        <v>-1</v>
      </c>
      <c r="AJ871" s="109">
        <f t="shared" si="487"/>
        <v>50</v>
      </c>
      <c r="AK871" s="88"/>
      <c r="AL871" s="191">
        <f t="shared" si="488"/>
        <v>566.97999999999956</v>
      </c>
      <c r="AM871" s="191" t="str">
        <f t="shared" si="489"/>
        <v/>
      </c>
      <c r="AN871" s="88"/>
      <c r="AO871" s="191"/>
      <c r="AP871" s="191">
        <f t="shared" si="473"/>
        <v>222566.93290000042</v>
      </c>
      <c r="AQ871" s="191">
        <f t="shared" si="496"/>
        <v>299.02723510235262</v>
      </c>
      <c r="AR871" s="191">
        <f t="shared" si="497"/>
        <v>-168.75870190227641</v>
      </c>
      <c r="AS871" s="250">
        <f t="shared" si="500"/>
        <v>0</v>
      </c>
      <c r="AT871" s="250">
        <f t="shared" si="501"/>
        <v>0</v>
      </c>
      <c r="AU871" s="250">
        <f t="shared" si="502"/>
        <v>1</v>
      </c>
      <c r="AV871" s="250">
        <f t="shared" si="503"/>
        <v>0</v>
      </c>
      <c r="AW871" s="250">
        <f t="shared" si="504"/>
        <v>0</v>
      </c>
      <c r="AX871" s="250">
        <f t="shared" si="505"/>
        <v>0</v>
      </c>
      <c r="AY871" s="89"/>
      <c r="AZ871" s="111"/>
      <c r="BA871" s="111"/>
      <c r="BB871" s="111"/>
      <c r="BC871" s="111"/>
      <c r="BD871" s="111"/>
      <c r="BE871" s="111"/>
      <c r="BF871" s="111"/>
      <c r="BG871" s="111"/>
      <c r="BH871" s="89"/>
      <c r="BI871" s="89"/>
      <c r="BJ871" s="89"/>
      <c r="BK871" s="89"/>
      <c r="BL871" s="89"/>
    </row>
    <row r="872" spans="1:64" x14ac:dyDescent="0.25">
      <c r="A872" s="86">
        <f t="shared" si="474"/>
        <v>871</v>
      </c>
      <c r="B872" s="113">
        <v>5.8531893874484424E-2</v>
      </c>
      <c r="C872" s="88"/>
      <c r="D872" s="88"/>
      <c r="E872" s="194">
        <f t="shared" si="477"/>
        <v>3.8133379761112904E-2</v>
      </c>
      <c r="F872" s="89">
        <f t="shared" si="490"/>
        <v>-2.9591586610834318E-3</v>
      </c>
      <c r="G872" s="113">
        <v>-1.2384207711597268E-3</v>
      </c>
      <c r="H872" s="88"/>
      <c r="I872" s="84">
        <f t="shared" si="478"/>
        <v>19097.733800070153</v>
      </c>
      <c r="J872" s="84">
        <f t="shared" si="479"/>
        <v>19331.626768572467</v>
      </c>
      <c r="K872" s="84">
        <f t="shared" si="480"/>
        <v>19565.519737074781</v>
      </c>
      <c r="L872" s="84">
        <f t="shared" si="481"/>
        <v>19799.412705577095</v>
      </c>
      <c r="M872" s="108">
        <f>IF(T872&lt;&gt;0,(((G872+1)*('Data Raw'!$N$1007-'Data Raw'!$N$1008)/2+'Data Raw'!$N$1008)*'Data Raw'!$M$1010+'Data Raw'!$M$1009)*AE872+AE872)</f>
        <v>20033.305674079409</v>
      </c>
      <c r="N872" s="84">
        <f t="shared" si="482"/>
        <v>20267.198642581723</v>
      </c>
      <c r="O872" s="84">
        <f t="shared" si="483"/>
        <v>20501.091611084037</v>
      </c>
      <c r="P872" s="84">
        <f t="shared" si="484"/>
        <v>20734.984579586351</v>
      </c>
      <c r="Q872" s="84">
        <f t="shared" si="485"/>
        <v>20968.877548088665</v>
      </c>
      <c r="R872" s="166" t="str">
        <f t="shared" si="491"/>
        <v/>
      </c>
      <c r="S872" s="109">
        <f>'Data Raw'!E914</f>
        <v>20151.38</v>
      </c>
      <c r="T872" s="109">
        <f>'Data Raw'!G914</f>
        <v>20426.93</v>
      </c>
      <c r="U872" s="109">
        <f>'Data Raw'!D914</f>
        <v>20505.009999999998</v>
      </c>
      <c r="V872" s="166" t="str">
        <f t="shared" si="492"/>
        <v/>
      </c>
      <c r="W872" s="89">
        <f t="shared" si="475"/>
        <v>-393.62432592059122</v>
      </c>
      <c r="X872" s="89">
        <f t="shared" si="476"/>
        <v>154940.10995643982</v>
      </c>
      <c r="Y872" s="89">
        <f t="shared" si="493"/>
        <v>457.92735030667291</v>
      </c>
      <c r="Z872" s="109">
        <f t="shared" si="486"/>
        <v>353.62999999999738</v>
      </c>
      <c r="AA872" s="89">
        <f t="shared" si="494"/>
        <v>464.21159968499211</v>
      </c>
      <c r="AB872" s="89">
        <f t="shared" si="495"/>
        <v>19847.894413645714</v>
      </c>
      <c r="AC872" s="89">
        <f t="shared" si="498"/>
        <v>20668.385586354285</v>
      </c>
      <c r="AD872" s="89">
        <f t="shared" si="499"/>
        <v>1</v>
      </c>
      <c r="AE872" s="89">
        <f>'Data Raw'!C914</f>
        <v>20258.14</v>
      </c>
      <c r="AF872" s="89"/>
      <c r="AG872" s="89">
        <f t="shared" si="470"/>
        <v>168.79000000000087</v>
      </c>
      <c r="AH872" s="89">
        <f t="shared" si="471"/>
        <v>-224.83432592059035</v>
      </c>
      <c r="AI872" s="109">
        <f t="shared" si="472"/>
        <v>-1</v>
      </c>
      <c r="AJ872" s="109">
        <f t="shared" si="487"/>
        <v>50</v>
      </c>
      <c r="AK872" s="88"/>
      <c r="AL872" s="191" t="str">
        <f t="shared" si="488"/>
        <v/>
      </c>
      <c r="AM872" s="191">
        <f t="shared" si="489"/>
        <v>-168.79000000000087</v>
      </c>
      <c r="AN872" s="88"/>
      <c r="AO872" s="191"/>
      <c r="AP872" s="191">
        <f t="shared" si="473"/>
        <v>28490.064100000294</v>
      </c>
      <c r="AQ872" s="191">
        <f t="shared" si="496"/>
        <v>284.55643120209129</v>
      </c>
      <c r="AR872" s="191">
        <f t="shared" si="497"/>
        <v>-173.37091910458162</v>
      </c>
      <c r="AS872" s="250">
        <f t="shared" si="500"/>
        <v>0</v>
      </c>
      <c r="AT872" s="250">
        <f t="shared" si="501"/>
        <v>0</v>
      </c>
      <c r="AU872" s="250">
        <f t="shared" si="502"/>
        <v>0</v>
      </c>
      <c r="AV872" s="250">
        <f t="shared" si="503"/>
        <v>1</v>
      </c>
      <c r="AW872" s="250">
        <f t="shared" si="504"/>
        <v>0</v>
      </c>
      <c r="AX872" s="250">
        <f t="shared" si="505"/>
        <v>0</v>
      </c>
      <c r="AY872" s="89"/>
      <c r="AZ872" s="111"/>
      <c r="BA872" s="111"/>
      <c r="BB872" s="111"/>
      <c r="BC872" s="111"/>
      <c r="BD872" s="111"/>
      <c r="BE872" s="111"/>
      <c r="BF872" s="111"/>
      <c r="BG872" s="111"/>
      <c r="BH872" s="89"/>
      <c r="BI872" s="89"/>
      <c r="BJ872" s="89"/>
      <c r="BK872" s="89"/>
      <c r="BL872" s="89"/>
    </row>
    <row r="873" spans="1:64" x14ac:dyDescent="0.25">
      <c r="A873" s="86">
        <f t="shared" si="474"/>
        <v>872</v>
      </c>
      <c r="B873" s="113">
        <v>2.5678609830904413E-2</v>
      </c>
      <c r="C873" s="88"/>
      <c r="D873" s="88"/>
      <c r="E873" s="194">
        <f t="shared" si="477"/>
        <v>-3.2853284043580011E-2</v>
      </c>
      <c r="F873" s="89">
        <f t="shared" si="490"/>
        <v>-7.2297480014400861E-3</v>
      </c>
      <c r="G873" s="113">
        <v>-1.1386443794127415E-3</v>
      </c>
      <c r="H873" s="88"/>
      <c r="I873" s="84">
        <f t="shared" si="478"/>
        <v>19192.720988882302</v>
      </c>
      <c r="J873" s="84">
        <f t="shared" si="479"/>
        <v>19421.684664035638</v>
      </c>
      <c r="K873" s="84">
        <f t="shared" si="480"/>
        <v>19650.648339188974</v>
      </c>
      <c r="L873" s="84">
        <f t="shared" si="481"/>
        <v>19879.61201434231</v>
      </c>
      <c r="M873" s="108">
        <f>IF(T873&lt;&gt;0,(((G873+1)*('Data Raw'!$N$1007-'Data Raw'!$N$1008)/2+'Data Raw'!$N$1008)*'Data Raw'!$M$1010+'Data Raw'!$M$1009)*AE873+AE873)</f>
        <v>20108.575689495647</v>
      </c>
      <c r="N873" s="84">
        <f t="shared" si="482"/>
        <v>20337.539364648983</v>
      </c>
      <c r="O873" s="84">
        <f t="shared" si="483"/>
        <v>20566.503039802319</v>
      </c>
      <c r="P873" s="84">
        <f t="shared" si="484"/>
        <v>20795.466714955655</v>
      </c>
      <c r="Q873" s="84">
        <f t="shared" si="485"/>
        <v>21024.430390108992</v>
      </c>
      <c r="R873" s="166" t="str">
        <f t="shared" si="491"/>
        <v/>
      </c>
      <c r="S873" s="109">
        <f>'Data Raw'!E915</f>
        <v>19761.310000000001</v>
      </c>
      <c r="T873" s="109">
        <f>'Data Raw'!G915</f>
        <v>19846.88</v>
      </c>
      <c r="U873" s="109">
        <f>'Data Raw'!D915</f>
        <v>20517.240000000002</v>
      </c>
      <c r="V873" s="166">
        <f t="shared" si="492"/>
        <v>1</v>
      </c>
      <c r="W873" s="89">
        <f t="shared" si="475"/>
        <v>261.69568949564564</v>
      </c>
      <c r="X873" s="89">
        <f t="shared" si="476"/>
        <v>68484.633900601373</v>
      </c>
      <c r="Y873" s="89">
        <f t="shared" si="493"/>
        <v>435.34376939444456</v>
      </c>
      <c r="Z873" s="109">
        <f t="shared" si="486"/>
        <v>755.93000000000029</v>
      </c>
      <c r="AA873" s="89">
        <f t="shared" si="494"/>
        <v>505.8856568728504</v>
      </c>
      <c r="AB873" s="89">
        <f t="shared" si="495"/>
        <v>19939.510140267757</v>
      </c>
      <c r="AC873" s="89">
        <f t="shared" si="498"/>
        <v>20728.669859732243</v>
      </c>
      <c r="AD873" s="89" t="str">
        <f t="shared" si="499"/>
        <v/>
      </c>
      <c r="AE873" s="89">
        <f>'Data Raw'!C915</f>
        <v>20334.09</v>
      </c>
      <c r="AF873" s="89"/>
      <c r="AG873" s="89">
        <f t="shared" si="470"/>
        <v>-487.20999999999913</v>
      </c>
      <c r="AH873" s="89">
        <f t="shared" si="471"/>
        <v>-225.51431050435349</v>
      </c>
      <c r="AI873" s="109">
        <f t="shared" si="472"/>
        <v>-1</v>
      </c>
      <c r="AJ873" s="109">
        <f t="shared" si="487"/>
        <v>50</v>
      </c>
      <c r="AK873" s="88"/>
      <c r="AL873" s="191">
        <f t="shared" si="488"/>
        <v>168.79000000000087</v>
      </c>
      <c r="AM873" s="191" t="str">
        <f t="shared" si="489"/>
        <v/>
      </c>
      <c r="AN873" s="88"/>
      <c r="AO873" s="191"/>
      <c r="AP873" s="191">
        <f t="shared" si="473"/>
        <v>237373.58409999916</v>
      </c>
      <c r="AQ873" s="191">
        <f t="shared" si="496"/>
        <v>307.07349440185885</v>
      </c>
      <c r="AR873" s="191">
        <f t="shared" si="497"/>
        <v>-128.27027499258571</v>
      </c>
      <c r="AS873" s="250">
        <f t="shared" si="500"/>
        <v>0</v>
      </c>
      <c r="AT873" s="250">
        <f t="shared" si="501"/>
        <v>0</v>
      </c>
      <c r="AU873" s="250">
        <f t="shared" si="502"/>
        <v>1</v>
      </c>
      <c r="AV873" s="250">
        <f t="shared" si="503"/>
        <v>0</v>
      </c>
      <c r="AW873" s="250">
        <f t="shared" si="504"/>
        <v>0</v>
      </c>
      <c r="AX873" s="250">
        <f t="shared" si="505"/>
        <v>0</v>
      </c>
      <c r="AY873" s="89"/>
      <c r="AZ873" s="111"/>
      <c r="BA873" s="111"/>
      <c r="BB873" s="111"/>
      <c r="BC873" s="111"/>
      <c r="BD873" s="111"/>
      <c r="BE873" s="111"/>
      <c r="BF873" s="111"/>
      <c r="BG873" s="111"/>
      <c r="BH873" s="89"/>
      <c r="BI873" s="89"/>
      <c r="BJ873" s="89"/>
      <c r="BK873" s="89"/>
      <c r="BL873" s="89"/>
    </row>
    <row r="874" spans="1:64" x14ac:dyDescent="0.25">
      <c r="A874" s="86">
        <f t="shared" si="474"/>
        <v>873</v>
      </c>
      <c r="B874" s="113">
        <v>5.4781294308395623E-2</v>
      </c>
      <c r="C874" s="88"/>
      <c r="D874" s="88"/>
      <c r="E874" s="194">
        <f t="shared" si="477"/>
        <v>2.910268447749121E-2</v>
      </c>
      <c r="F874" s="89">
        <f t="shared" si="490"/>
        <v>-2.0394005044499014E-3</v>
      </c>
      <c r="G874" s="113">
        <v>-1.1919266428810221E-3</v>
      </c>
      <c r="H874" s="88"/>
      <c r="I874" s="84">
        <f t="shared" si="478"/>
        <v>18582.977736033939</v>
      </c>
      <c r="J874" s="84">
        <f t="shared" si="479"/>
        <v>18800.649620731157</v>
      </c>
      <c r="K874" s="84">
        <f t="shared" si="480"/>
        <v>19018.321505428383</v>
      </c>
      <c r="L874" s="84">
        <f t="shared" si="481"/>
        <v>19235.993390125604</v>
      </c>
      <c r="M874" s="108">
        <f>IF(T874&lt;&gt;0,(((G874+1)*('Data Raw'!$N$1007-'Data Raw'!$N$1008)/2+'Data Raw'!$N$1008)*'Data Raw'!$M$1010+'Data Raw'!$M$1009)*AE874+AE874)</f>
        <v>19453.665274822826</v>
      </c>
      <c r="N874" s="84">
        <f t="shared" si="482"/>
        <v>19671.337159520048</v>
      </c>
      <c r="O874" s="84">
        <f t="shared" si="483"/>
        <v>19889.00904421727</v>
      </c>
      <c r="P874" s="84">
        <f t="shared" si="484"/>
        <v>20106.680928914495</v>
      </c>
      <c r="Q874" s="84">
        <f t="shared" si="485"/>
        <v>20324.352813611713</v>
      </c>
      <c r="R874" s="166" t="str">
        <f t="shared" si="491"/>
        <v/>
      </c>
      <c r="S874" s="109">
        <f>'Data Raw'!E916</f>
        <v>19608.32</v>
      </c>
      <c r="T874" s="109">
        <f>'Data Raw'!G916</f>
        <v>19823.45</v>
      </c>
      <c r="U874" s="109">
        <f>'Data Raw'!D916</f>
        <v>19840.28</v>
      </c>
      <c r="V874" s="166" t="str">
        <f t="shared" si="492"/>
        <v/>
      </c>
      <c r="W874" s="89">
        <f t="shared" si="475"/>
        <v>-369.78472517717455</v>
      </c>
      <c r="X874" s="89">
        <f t="shared" si="476"/>
        <v>136740.74297435852</v>
      </c>
      <c r="Y874" s="89">
        <f t="shared" si="493"/>
        <v>426.59548056639903</v>
      </c>
      <c r="Z874" s="109">
        <f t="shared" si="486"/>
        <v>231.95999999999913</v>
      </c>
      <c r="AA874" s="89">
        <f t="shared" si="494"/>
        <v>466.75342017672881</v>
      </c>
      <c r="AB874" s="89">
        <f t="shared" si="495"/>
        <v>19241.917191658074</v>
      </c>
      <c r="AC874" s="89">
        <f t="shared" si="498"/>
        <v>20101.922808341922</v>
      </c>
      <c r="AD874" s="89">
        <f t="shared" si="499"/>
        <v>1</v>
      </c>
      <c r="AE874" s="89">
        <f>'Data Raw'!C916</f>
        <v>19671.919999999998</v>
      </c>
      <c r="AF874" s="89"/>
      <c r="AG874" s="89">
        <f t="shared" si="470"/>
        <v>151.53000000000247</v>
      </c>
      <c r="AH874" s="89">
        <f t="shared" si="471"/>
        <v>-218.25472517717208</v>
      </c>
      <c r="AI874" s="109">
        <f t="shared" si="472"/>
        <v>-1</v>
      </c>
      <c r="AJ874" s="109">
        <f t="shared" si="487"/>
        <v>50</v>
      </c>
      <c r="AK874" s="88"/>
      <c r="AL874" s="191" t="str">
        <f t="shared" si="488"/>
        <v/>
      </c>
      <c r="AM874" s="191">
        <f t="shared" si="489"/>
        <v>-151.53000000000247</v>
      </c>
      <c r="AN874" s="88"/>
      <c r="AO874" s="191"/>
      <c r="AP874" s="191">
        <f t="shared" si="473"/>
        <v>22961.340900000749</v>
      </c>
      <c r="AQ874" s="191">
        <f t="shared" si="496"/>
        <v>289.79088391276366</v>
      </c>
      <c r="AR874" s="191">
        <f t="shared" si="497"/>
        <v>-136.80459665363537</v>
      </c>
      <c r="AS874" s="250">
        <f t="shared" si="500"/>
        <v>0</v>
      </c>
      <c r="AT874" s="250">
        <f t="shared" si="501"/>
        <v>0</v>
      </c>
      <c r="AU874" s="250">
        <f t="shared" si="502"/>
        <v>0</v>
      </c>
      <c r="AV874" s="250">
        <f t="shared" si="503"/>
        <v>1</v>
      </c>
      <c r="AW874" s="250">
        <f t="shared" si="504"/>
        <v>0</v>
      </c>
      <c r="AX874" s="250">
        <f t="shared" si="505"/>
        <v>0</v>
      </c>
      <c r="AY874" s="89"/>
      <c r="AZ874" s="111"/>
      <c r="BA874" s="111"/>
      <c r="BB874" s="111"/>
      <c r="BC874" s="111"/>
      <c r="BD874" s="111"/>
      <c r="BE874" s="111"/>
      <c r="BF874" s="111"/>
      <c r="BG874" s="111"/>
      <c r="BH874" s="89"/>
      <c r="BI874" s="89"/>
      <c r="BJ874" s="89"/>
      <c r="BK874" s="89"/>
      <c r="BL874" s="89"/>
    </row>
    <row r="875" spans="1:64" x14ac:dyDescent="0.25">
      <c r="A875" s="86">
        <f t="shared" si="474"/>
        <v>874</v>
      </c>
      <c r="B875" s="113">
        <v>2.9523850463883476E-4</v>
      </c>
      <c r="C875" s="88"/>
      <c r="D875" s="88"/>
      <c r="E875" s="194">
        <f t="shared" si="477"/>
        <v>-5.4486055803756789E-2</v>
      </c>
      <c r="F875" s="89">
        <f t="shared" si="490"/>
        <v>-9.5317798329223151E-3</v>
      </c>
      <c r="G875" s="113">
        <v>-1.0559661057066136E-3</v>
      </c>
      <c r="H875" s="88"/>
      <c r="I875" s="84">
        <f t="shared" si="478"/>
        <v>18555.535206324559</v>
      </c>
      <c r="J875" s="84">
        <f t="shared" si="479"/>
        <v>18768.832946607763</v>
      </c>
      <c r="K875" s="84">
        <f t="shared" si="480"/>
        <v>18982.13068689096</v>
      </c>
      <c r="L875" s="84">
        <f t="shared" si="481"/>
        <v>19195.42842717416</v>
      </c>
      <c r="M875" s="108">
        <f>IF(T875&lt;&gt;0,(((G875+1)*('Data Raw'!$N$1007-'Data Raw'!$N$1008)/2+'Data Raw'!$N$1008)*'Data Raw'!$M$1010+'Data Raw'!$M$1009)*AE875+AE875)</f>
        <v>19408.72616745736</v>
      </c>
      <c r="N875" s="84">
        <f t="shared" si="482"/>
        <v>19622.02390774056</v>
      </c>
      <c r="O875" s="84">
        <f t="shared" si="483"/>
        <v>19835.321648023761</v>
      </c>
      <c r="P875" s="84">
        <f t="shared" si="484"/>
        <v>20048.619388306957</v>
      </c>
      <c r="Q875" s="84">
        <f t="shared" si="485"/>
        <v>20261.917128590161</v>
      </c>
      <c r="R875" s="166" t="str">
        <f t="shared" si="491"/>
        <v/>
      </c>
      <c r="S875" s="109">
        <f>'Data Raw'!E917</f>
        <v>19392.59</v>
      </c>
      <c r="T875" s="109">
        <f>'Data Raw'!G917</f>
        <v>19435.810000000001</v>
      </c>
      <c r="U875" s="109">
        <f>'Data Raw'!D917</f>
        <v>19859.169999999998</v>
      </c>
      <c r="V875" s="166">
        <f t="shared" si="492"/>
        <v>1</v>
      </c>
      <c r="W875" s="89">
        <f t="shared" si="475"/>
        <v>-27.083832542641176</v>
      </c>
      <c r="X875" s="89">
        <f t="shared" si="476"/>
        <v>733.53398519782922</v>
      </c>
      <c r="Y875" s="89">
        <f t="shared" si="493"/>
        <v>395.08331096532385</v>
      </c>
      <c r="Z875" s="109">
        <f t="shared" si="486"/>
        <v>466.57999999999811</v>
      </c>
      <c r="AA875" s="89">
        <f t="shared" si="494"/>
        <v>466.72864586576725</v>
      </c>
      <c r="AB875" s="89">
        <f t="shared" si="495"/>
        <v>19229.519592849778</v>
      </c>
      <c r="AC875" s="89">
        <f t="shared" si="498"/>
        <v>20023.000407150219</v>
      </c>
      <c r="AD875" s="89">
        <f t="shared" si="499"/>
        <v>1</v>
      </c>
      <c r="AE875" s="89">
        <f>'Data Raw'!C917</f>
        <v>19626.259999999998</v>
      </c>
      <c r="AF875" s="89"/>
      <c r="AG875" s="89">
        <f t="shared" si="470"/>
        <v>-190.44999999999709</v>
      </c>
      <c r="AH875" s="89">
        <f t="shared" si="471"/>
        <v>-217.53383254263827</v>
      </c>
      <c r="AI875" s="109">
        <f t="shared" si="472"/>
        <v>-1</v>
      </c>
      <c r="AJ875" s="109">
        <f t="shared" si="487"/>
        <v>50</v>
      </c>
      <c r="AK875" s="88"/>
      <c r="AL875" s="191">
        <f t="shared" si="488"/>
        <v>151.53000000000247</v>
      </c>
      <c r="AM875" s="191" t="str">
        <f t="shared" si="489"/>
        <v/>
      </c>
      <c r="AN875" s="88"/>
      <c r="AO875" s="191"/>
      <c r="AP875" s="191">
        <f t="shared" si="473"/>
        <v>36271.202499998893</v>
      </c>
      <c r="AQ875" s="191">
        <f t="shared" si="496"/>
        <v>278.75300792245628</v>
      </c>
      <c r="AR875" s="191">
        <f t="shared" si="497"/>
        <v>-116.33030304286757</v>
      </c>
      <c r="AS875" s="250">
        <f t="shared" si="500"/>
        <v>0</v>
      </c>
      <c r="AT875" s="250">
        <f t="shared" si="501"/>
        <v>0</v>
      </c>
      <c r="AU875" s="250">
        <f t="shared" si="502"/>
        <v>0</v>
      </c>
      <c r="AV875" s="250">
        <f t="shared" si="503"/>
        <v>1</v>
      </c>
      <c r="AW875" s="250">
        <f t="shared" si="504"/>
        <v>0</v>
      </c>
      <c r="AX875" s="250">
        <f t="shared" si="505"/>
        <v>0</v>
      </c>
      <c r="AY875" s="89"/>
      <c r="AZ875" s="111"/>
      <c r="BA875" s="111"/>
      <c r="BB875" s="111"/>
      <c r="BC875" s="111"/>
      <c r="BD875" s="111"/>
      <c r="BE875" s="111"/>
      <c r="BF875" s="111"/>
      <c r="BG875" s="111"/>
      <c r="BH875" s="89"/>
      <c r="BI875" s="89"/>
      <c r="BJ875" s="89"/>
      <c r="BK875" s="89"/>
      <c r="BL875" s="89"/>
    </row>
    <row r="876" spans="1:64" x14ac:dyDescent="0.25">
      <c r="A876" s="86">
        <f t="shared" si="474"/>
        <v>875</v>
      </c>
      <c r="B876" s="113">
        <v>7.9248207233874497E-3</v>
      </c>
      <c r="C876" s="88"/>
      <c r="D876" s="88"/>
      <c r="E876" s="194">
        <f t="shared" si="477"/>
        <v>7.6295822187486149E-3</v>
      </c>
      <c r="F876" s="89">
        <f t="shared" si="490"/>
        <v>-7.0801566826836117E-3</v>
      </c>
      <c r="G876" s="113">
        <v>-1.0308023469841898E-3</v>
      </c>
      <c r="H876" s="88"/>
      <c r="I876" s="84">
        <f t="shared" si="478"/>
        <v>18496.734819228412</v>
      </c>
      <c r="J876" s="84">
        <f t="shared" si="479"/>
        <v>18694.276474711074</v>
      </c>
      <c r="K876" s="84">
        <f t="shared" si="480"/>
        <v>18891.818130193737</v>
      </c>
      <c r="L876" s="84">
        <f t="shared" si="481"/>
        <v>19089.359785676399</v>
      </c>
      <c r="M876" s="108">
        <f>IF(T876&lt;&gt;0,(((G876+1)*('Data Raw'!$N$1007-'Data Raw'!$N$1008)/2+'Data Raw'!$N$1008)*'Data Raw'!$M$1010+'Data Raw'!$M$1009)*AE876+AE876)</f>
        <v>19286.901441159062</v>
      </c>
      <c r="N876" s="84">
        <f t="shared" si="482"/>
        <v>19484.443096641724</v>
      </c>
      <c r="O876" s="84">
        <f t="shared" si="483"/>
        <v>19681.984752124386</v>
      </c>
      <c r="P876" s="84">
        <f t="shared" si="484"/>
        <v>19879.526407607049</v>
      </c>
      <c r="Q876" s="84">
        <f t="shared" si="485"/>
        <v>20077.068063089711</v>
      </c>
      <c r="R876" s="166" t="str">
        <f t="shared" si="491"/>
        <v/>
      </c>
      <c r="S876" s="109">
        <f>'Data Raw'!E918</f>
        <v>19332.34</v>
      </c>
      <c r="T876" s="109">
        <f>'Data Raw'!G918</f>
        <v>19426.34</v>
      </c>
      <c r="U876" s="109">
        <f>'Data Raw'!D918</f>
        <v>19608.240000000002</v>
      </c>
      <c r="V876" s="166">
        <f t="shared" si="492"/>
        <v>1</v>
      </c>
      <c r="W876" s="89">
        <f t="shared" si="475"/>
        <v>-139.43855884093864</v>
      </c>
      <c r="X876" s="89">
        <f t="shared" si="476"/>
        <v>19443.111691637907</v>
      </c>
      <c r="Y876" s="89">
        <f t="shared" si="493"/>
        <v>369.5534075671751</v>
      </c>
      <c r="Z876" s="109">
        <f t="shared" si="486"/>
        <v>275.90000000000146</v>
      </c>
      <c r="AA876" s="89">
        <f t="shared" si="494"/>
        <v>439.46741074208637</v>
      </c>
      <c r="AB876" s="89">
        <f t="shared" si="495"/>
        <v>19106.310651014097</v>
      </c>
      <c r="AC876" s="89">
        <f t="shared" si="498"/>
        <v>19899.749348985901</v>
      </c>
      <c r="AD876" s="89">
        <f t="shared" si="499"/>
        <v>1</v>
      </c>
      <c r="AE876" s="89">
        <f>'Data Raw'!C918</f>
        <v>19503.03</v>
      </c>
      <c r="AF876" s="89"/>
      <c r="AG876" s="89">
        <f t="shared" si="470"/>
        <v>-76.68999999999869</v>
      </c>
      <c r="AH876" s="89">
        <f t="shared" si="471"/>
        <v>-216.12855884093733</v>
      </c>
      <c r="AI876" s="109">
        <f t="shared" si="472"/>
        <v>-1</v>
      </c>
      <c r="AJ876" s="109">
        <f t="shared" si="487"/>
        <v>50</v>
      </c>
      <c r="AK876" s="88"/>
      <c r="AL876" s="191">
        <f t="shared" si="488"/>
        <v>190.44999999999709</v>
      </c>
      <c r="AM876" s="191" t="str">
        <f t="shared" si="489"/>
        <v/>
      </c>
      <c r="AN876" s="88"/>
      <c r="AO876" s="191"/>
      <c r="AP876" s="191">
        <f t="shared" si="473"/>
        <v>5881.356099999799</v>
      </c>
      <c r="AQ876" s="191">
        <f t="shared" si="496"/>
        <v>256.30156259773878</v>
      </c>
      <c r="AR876" s="191">
        <f t="shared" si="497"/>
        <v>-113.25184496943632</v>
      </c>
      <c r="AS876" s="250">
        <f t="shared" si="500"/>
        <v>0</v>
      </c>
      <c r="AT876" s="250">
        <f t="shared" si="501"/>
        <v>0</v>
      </c>
      <c r="AU876" s="250">
        <f t="shared" si="502"/>
        <v>0</v>
      </c>
      <c r="AV876" s="250">
        <f t="shared" si="503"/>
        <v>1</v>
      </c>
      <c r="AW876" s="250">
        <f t="shared" si="504"/>
        <v>0</v>
      </c>
      <c r="AX876" s="250">
        <f t="shared" si="505"/>
        <v>0</v>
      </c>
      <c r="AY876" s="89"/>
      <c r="AZ876" s="111"/>
      <c r="BA876" s="111"/>
      <c r="BB876" s="111"/>
      <c r="BC876" s="111"/>
      <c r="BD876" s="111"/>
      <c r="BE876" s="111"/>
      <c r="BF876" s="111"/>
      <c r="BG876" s="111"/>
      <c r="BH876" s="89"/>
      <c r="BI876" s="89"/>
      <c r="BJ876" s="89"/>
      <c r="BK876" s="89"/>
      <c r="BL876" s="89"/>
    </row>
    <row r="877" spans="1:64" x14ac:dyDescent="0.25">
      <c r="A877" s="86">
        <f t="shared" si="474"/>
        <v>876</v>
      </c>
      <c r="B877" s="113">
        <v>1.5864614207103483E-2</v>
      </c>
      <c r="C877" s="88"/>
      <c r="D877" s="88"/>
      <c r="E877" s="194">
        <f t="shared" si="477"/>
        <v>7.9397934837160331E-3</v>
      </c>
      <c r="F877" s="89">
        <f t="shared" si="490"/>
        <v>-4.9344495160550915E-3</v>
      </c>
      <c r="G877" s="113">
        <v>-1.006109512110398E-3</v>
      </c>
      <c r="H877" s="88"/>
      <c r="I877" s="84">
        <f t="shared" si="478"/>
        <v>18639.278753489587</v>
      </c>
      <c r="J877" s="84">
        <f t="shared" si="479"/>
        <v>18824.055457273174</v>
      </c>
      <c r="K877" s="84">
        <f t="shared" si="480"/>
        <v>19008.832161056762</v>
      </c>
      <c r="L877" s="84">
        <f t="shared" si="481"/>
        <v>19193.608864840349</v>
      </c>
      <c r="M877" s="108">
        <f>IF(T877&lt;&gt;0,(((G877+1)*('Data Raw'!$N$1007-'Data Raw'!$N$1008)/2+'Data Raw'!$N$1008)*'Data Raw'!$M$1010+'Data Raw'!$M$1009)*AE877+AE877)</f>
        <v>19378.385568623937</v>
      </c>
      <c r="N877" s="84">
        <f t="shared" si="482"/>
        <v>19563.162272407524</v>
      </c>
      <c r="O877" s="84">
        <f t="shared" si="483"/>
        <v>19747.938976191112</v>
      </c>
      <c r="P877" s="84">
        <f t="shared" si="484"/>
        <v>19932.715679974699</v>
      </c>
      <c r="Q877" s="84">
        <f t="shared" si="485"/>
        <v>20117.492383758286</v>
      </c>
      <c r="R877" s="166" t="str">
        <f t="shared" si="491"/>
        <v/>
      </c>
      <c r="S877" s="109">
        <f>'Data Raw'!E919</f>
        <v>19470.43</v>
      </c>
      <c r="T877" s="109">
        <f>'Data Raw'!G919</f>
        <v>19576.61</v>
      </c>
      <c r="U877" s="109">
        <f>'Data Raw'!D919</f>
        <v>19781.080000000002</v>
      </c>
      <c r="V877" s="166">
        <f t="shared" si="492"/>
        <v>1</v>
      </c>
      <c r="W877" s="89">
        <f t="shared" si="475"/>
        <v>-198.22443137606388</v>
      </c>
      <c r="X877" s="89">
        <f t="shared" si="476"/>
        <v>39292.925194363859</v>
      </c>
      <c r="Y877" s="89">
        <f t="shared" si="493"/>
        <v>350.24710694459861</v>
      </c>
      <c r="Z877" s="109">
        <f t="shared" si="486"/>
        <v>310.65000000000146</v>
      </c>
      <c r="AA877" s="89">
        <f t="shared" si="494"/>
        <v>421.06492349321712</v>
      </c>
      <c r="AB877" s="89">
        <f t="shared" si="495"/>
        <v>19221.952700869228</v>
      </c>
      <c r="AC877" s="89">
        <f t="shared" si="498"/>
        <v>19969.047299130772</v>
      </c>
      <c r="AD877" s="89">
        <f t="shared" si="499"/>
        <v>1</v>
      </c>
      <c r="AE877" s="89">
        <f>'Data Raw'!C919</f>
        <v>19595.5</v>
      </c>
      <c r="AF877" s="89"/>
      <c r="AG877" s="89">
        <f t="shared" si="470"/>
        <v>-18.889999999999418</v>
      </c>
      <c r="AH877" s="89">
        <f t="shared" si="471"/>
        <v>-217.11443137606329</v>
      </c>
      <c r="AI877" s="109">
        <f t="shared" si="472"/>
        <v>-1</v>
      </c>
      <c r="AJ877" s="109">
        <f t="shared" si="487"/>
        <v>50</v>
      </c>
      <c r="AK877" s="88"/>
      <c r="AL877" s="191">
        <f t="shared" si="488"/>
        <v>76.68999999999869</v>
      </c>
      <c r="AM877" s="191" t="str">
        <f t="shared" si="489"/>
        <v/>
      </c>
      <c r="AN877" s="88"/>
      <c r="AO877" s="191"/>
      <c r="AP877" s="191">
        <f t="shared" si="473"/>
        <v>356.83209999997803</v>
      </c>
      <c r="AQ877" s="191">
        <f t="shared" si="496"/>
        <v>229.92250008687887</v>
      </c>
      <c r="AR877" s="191">
        <f t="shared" si="497"/>
        <v>-120.32460685771974</v>
      </c>
      <c r="AS877" s="250">
        <f t="shared" si="500"/>
        <v>0</v>
      </c>
      <c r="AT877" s="250">
        <f t="shared" si="501"/>
        <v>0</v>
      </c>
      <c r="AU877" s="250">
        <f t="shared" si="502"/>
        <v>0</v>
      </c>
      <c r="AV877" s="250">
        <f t="shared" si="503"/>
        <v>1</v>
      </c>
      <c r="AW877" s="250">
        <f t="shared" si="504"/>
        <v>0</v>
      </c>
      <c r="AX877" s="250">
        <f t="shared" si="505"/>
        <v>0</v>
      </c>
      <c r="AY877" s="89"/>
      <c r="AZ877" s="111"/>
      <c r="BA877" s="111"/>
      <c r="BB877" s="111"/>
      <c r="BC877" s="111"/>
      <c r="BD877" s="111"/>
      <c r="BE877" s="111"/>
      <c r="BF877" s="111"/>
      <c r="BG877" s="111"/>
      <c r="BH877" s="89"/>
      <c r="BI877" s="89"/>
      <c r="BJ877" s="89"/>
      <c r="BK877" s="89"/>
      <c r="BL877" s="89"/>
    </row>
    <row r="878" spans="1:64" x14ac:dyDescent="0.25">
      <c r="A878" s="86">
        <f t="shared" si="474"/>
        <v>877</v>
      </c>
      <c r="B878" s="113">
        <v>1.3233512065692652E-2</v>
      </c>
      <c r="C878" s="88"/>
      <c r="D878" s="88"/>
      <c r="E878" s="194">
        <f t="shared" si="477"/>
        <v>-2.6311021414108307E-3</v>
      </c>
      <c r="F878" s="89">
        <f t="shared" si="490"/>
        <v>-4.6053998911059118E-3</v>
      </c>
      <c r="G878" s="113">
        <v>-9.2762069692768612E-4</v>
      </c>
      <c r="H878" s="88"/>
      <c r="I878" s="84">
        <f t="shared" si="478"/>
        <v>18781.16980088552</v>
      </c>
      <c r="J878" s="84">
        <f t="shared" si="479"/>
        <v>18956.293354357822</v>
      </c>
      <c r="K878" s="84">
        <f t="shared" si="480"/>
        <v>19131.41690783012</v>
      </c>
      <c r="L878" s="84">
        <f t="shared" si="481"/>
        <v>19306.540461302422</v>
      </c>
      <c r="M878" s="108">
        <f>IF(T878&lt;&gt;0,(((G878+1)*('Data Raw'!$N$1007-'Data Raw'!$N$1008)/2+'Data Raw'!$N$1008)*'Data Raw'!$M$1010+'Data Raw'!$M$1009)*AE878+AE878)</f>
        <v>19481.66401477472</v>
      </c>
      <c r="N878" s="84">
        <f t="shared" si="482"/>
        <v>19656.787568247018</v>
      </c>
      <c r="O878" s="84">
        <f t="shared" si="483"/>
        <v>19831.91112171932</v>
      </c>
      <c r="P878" s="84">
        <f t="shared" si="484"/>
        <v>20007.034675191619</v>
      </c>
      <c r="Q878" s="84">
        <f t="shared" si="485"/>
        <v>20182.15822866392</v>
      </c>
      <c r="R878" s="166" t="str">
        <f t="shared" si="491"/>
        <v/>
      </c>
      <c r="S878" s="109">
        <f>'Data Raw'!E920</f>
        <v>19522.59</v>
      </c>
      <c r="T878" s="109">
        <f>'Data Raw'!G920</f>
        <v>19663.669999999998</v>
      </c>
      <c r="U878" s="109">
        <f>'Data Raw'!D920</f>
        <v>19758.57</v>
      </c>
      <c r="V878" s="166">
        <f t="shared" si="492"/>
        <v>1</v>
      </c>
      <c r="W878" s="89">
        <f t="shared" si="475"/>
        <v>-182.00598522527798</v>
      </c>
      <c r="X878" s="89">
        <f t="shared" si="476"/>
        <v>33126.178657824108</v>
      </c>
      <c r="Y878" s="89">
        <f t="shared" si="493"/>
        <v>331.48246973605251</v>
      </c>
      <c r="Z878" s="109">
        <f t="shared" si="486"/>
        <v>235.97999999999956</v>
      </c>
      <c r="AA878" s="89">
        <f t="shared" si="494"/>
        <v>394.62422013704315</v>
      </c>
      <c r="AB878" s="89">
        <f t="shared" si="495"/>
        <v>19341.904815030768</v>
      </c>
      <c r="AC878" s="89">
        <f t="shared" si="498"/>
        <v>20057.715184969235</v>
      </c>
      <c r="AD878" s="89">
        <f t="shared" si="499"/>
        <v>1</v>
      </c>
      <c r="AE878" s="89">
        <f>'Data Raw'!C920</f>
        <v>19699.810000000001</v>
      </c>
      <c r="AF878" s="89"/>
      <c r="AG878" s="89">
        <f t="shared" si="470"/>
        <v>-36.140000000003056</v>
      </c>
      <c r="AH878" s="89">
        <f t="shared" si="471"/>
        <v>-218.14598522528104</v>
      </c>
      <c r="AI878" s="109">
        <f t="shared" si="472"/>
        <v>-1</v>
      </c>
      <c r="AJ878" s="109">
        <f t="shared" si="487"/>
        <v>50</v>
      </c>
      <c r="AK878" s="88"/>
      <c r="AL878" s="191">
        <f t="shared" si="488"/>
        <v>18.889999999999418</v>
      </c>
      <c r="AM878" s="191" t="str">
        <f t="shared" si="489"/>
        <v/>
      </c>
      <c r="AN878" s="88"/>
      <c r="AO878" s="191"/>
      <c r="AP878" s="191">
        <f t="shared" si="473"/>
        <v>1306.0996000002208</v>
      </c>
      <c r="AQ878" s="191">
        <f t="shared" si="496"/>
        <v>208.39111118833711</v>
      </c>
      <c r="AR878" s="191">
        <f t="shared" si="497"/>
        <v>-123.0913585477154</v>
      </c>
      <c r="AS878" s="250">
        <f t="shared" si="500"/>
        <v>0</v>
      </c>
      <c r="AT878" s="250">
        <f t="shared" si="501"/>
        <v>0</v>
      </c>
      <c r="AU878" s="250">
        <f t="shared" si="502"/>
        <v>0</v>
      </c>
      <c r="AV878" s="250">
        <f t="shared" si="503"/>
        <v>1</v>
      </c>
      <c r="AW878" s="250">
        <f t="shared" si="504"/>
        <v>0</v>
      </c>
      <c r="AX878" s="250">
        <f t="shared" si="505"/>
        <v>0</v>
      </c>
      <c r="AY878" s="89"/>
      <c r="AZ878" s="111"/>
      <c r="BA878" s="111"/>
      <c r="BB878" s="111"/>
      <c r="BC878" s="111"/>
      <c r="BD878" s="111"/>
      <c r="BE878" s="111"/>
      <c r="BF878" s="111"/>
      <c r="BG878" s="111"/>
      <c r="BH878" s="89"/>
      <c r="BI878" s="89"/>
      <c r="BJ878" s="89"/>
      <c r="BK878" s="89"/>
      <c r="BL878" s="89"/>
    </row>
    <row r="879" spans="1:64" x14ac:dyDescent="0.25">
      <c r="A879" s="86">
        <f t="shared" si="474"/>
        <v>878</v>
      </c>
      <c r="B879" s="113">
        <v>3.5950777380004184E-2</v>
      </c>
      <c r="C879" s="88"/>
      <c r="D879" s="88"/>
      <c r="E879" s="194">
        <f t="shared" si="477"/>
        <v>2.2717265314311532E-2</v>
      </c>
      <c r="F879" s="89">
        <f t="shared" si="490"/>
        <v>-7.0216200461770519E-4</v>
      </c>
      <c r="G879" s="113">
        <v>-8.663335194266002E-4</v>
      </c>
      <c r="H879" s="88"/>
      <c r="I879" s="84">
        <f t="shared" si="478"/>
        <v>18743.221902170702</v>
      </c>
      <c r="J879" s="84">
        <f t="shared" si="479"/>
        <v>18908.963137038729</v>
      </c>
      <c r="K879" s="84">
        <f t="shared" si="480"/>
        <v>19074.704371906755</v>
      </c>
      <c r="L879" s="84">
        <f t="shared" si="481"/>
        <v>19240.445606774781</v>
      </c>
      <c r="M879" s="108">
        <f>IF(T879&lt;&gt;0,(((G879+1)*('Data Raw'!$N$1007-'Data Raw'!$N$1008)/2+'Data Raw'!$N$1008)*'Data Raw'!$M$1010+'Data Raw'!$M$1009)*AE879+AE879)</f>
        <v>19406.186841642808</v>
      </c>
      <c r="N879" s="84">
        <f t="shared" si="482"/>
        <v>19571.928076510834</v>
      </c>
      <c r="O879" s="84">
        <f t="shared" si="483"/>
        <v>19737.669311378861</v>
      </c>
      <c r="P879" s="84">
        <f t="shared" si="484"/>
        <v>19903.410546246887</v>
      </c>
      <c r="Q879" s="84">
        <f t="shared" si="485"/>
        <v>20069.151781114913</v>
      </c>
      <c r="R879" s="166" t="str">
        <f t="shared" si="491"/>
        <v/>
      </c>
      <c r="S879" s="109">
        <f>'Data Raw'!E921</f>
        <v>19575.91</v>
      </c>
      <c r="T879" s="109">
        <f>'Data Raw'!G921</f>
        <v>19705.009999999998</v>
      </c>
      <c r="U879" s="109">
        <f>'Data Raw'!D921</f>
        <v>19752.93</v>
      </c>
      <c r="V879" s="166" t="str">
        <f t="shared" si="492"/>
        <v/>
      </c>
      <c r="W879" s="89">
        <f t="shared" si="475"/>
        <v>-298.82315835719055</v>
      </c>
      <c r="X879" s="89">
        <f t="shared" si="476"/>
        <v>89295.279970566582</v>
      </c>
      <c r="Y879" s="89">
        <f t="shared" si="493"/>
        <v>327.01661085474024</v>
      </c>
      <c r="Z879" s="109">
        <f t="shared" si="486"/>
        <v>177.02000000000044</v>
      </c>
      <c r="AA879" s="89">
        <f t="shared" si="494"/>
        <v>363.53790297460847</v>
      </c>
      <c r="AB879" s="89">
        <f t="shared" si="495"/>
        <v>19287.959412883512</v>
      </c>
      <c r="AC879" s="89">
        <f t="shared" si="498"/>
        <v>19958.820587116486</v>
      </c>
      <c r="AD879" s="89">
        <f t="shared" si="499"/>
        <v>1</v>
      </c>
      <c r="AE879" s="89">
        <f>'Data Raw'!C921</f>
        <v>19623.39</v>
      </c>
      <c r="AF879" s="89"/>
      <c r="AG879" s="89">
        <f t="shared" si="470"/>
        <v>81.619999999998981</v>
      </c>
      <c r="AH879" s="89">
        <f t="shared" si="471"/>
        <v>-217.20315835719157</v>
      </c>
      <c r="AI879" s="109">
        <f t="shared" si="472"/>
        <v>-1</v>
      </c>
      <c r="AJ879" s="109">
        <f t="shared" si="487"/>
        <v>50</v>
      </c>
      <c r="AK879" s="88"/>
      <c r="AL879" s="191" t="str">
        <f t="shared" si="488"/>
        <v/>
      </c>
      <c r="AM879" s="191">
        <f t="shared" si="489"/>
        <v>-81.619999999998981</v>
      </c>
      <c r="AN879" s="88"/>
      <c r="AO879" s="191"/>
      <c r="AP879" s="191">
        <f t="shared" si="473"/>
        <v>6661.824399999834</v>
      </c>
      <c r="AQ879" s="191">
        <f t="shared" si="496"/>
        <v>194.30543216741066</v>
      </c>
      <c r="AR879" s="191">
        <f t="shared" si="497"/>
        <v>-132.71117868732958</v>
      </c>
      <c r="AS879" s="250">
        <f t="shared" si="500"/>
        <v>0</v>
      </c>
      <c r="AT879" s="250">
        <f t="shared" si="501"/>
        <v>0</v>
      </c>
      <c r="AU879" s="250">
        <f t="shared" si="502"/>
        <v>0</v>
      </c>
      <c r="AV879" s="250">
        <f t="shared" si="503"/>
        <v>1</v>
      </c>
      <c r="AW879" s="250">
        <f t="shared" si="504"/>
        <v>0</v>
      </c>
      <c r="AX879" s="250">
        <f t="shared" si="505"/>
        <v>0</v>
      </c>
      <c r="AY879" s="89"/>
      <c r="AZ879" s="111"/>
      <c r="BA879" s="111"/>
      <c r="BB879" s="111"/>
      <c r="BC879" s="111"/>
      <c r="BD879" s="111"/>
      <c r="BE879" s="111"/>
      <c r="BF879" s="111"/>
      <c r="BG879" s="111"/>
      <c r="BH879" s="89"/>
      <c r="BI879" s="89"/>
      <c r="BJ879" s="89"/>
      <c r="BK879" s="89"/>
      <c r="BL879" s="89"/>
    </row>
    <row r="880" spans="1:64" x14ac:dyDescent="0.25">
      <c r="A880" s="86">
        <f t="shared" si="474"/>
        <v>879</v>
      </c>
      <c r="B880" s="113">
        <v>1.1935334406498221E-2</v>
      </c>
      <c r="C880" s="88"/>
      <c r="D880" s="88"/>
      <c r="E880" s="194">
        <f t="shared" si="477"/>
        <v>-2.4015442973505961E-2</v>
      </c>
      <c r="F880" s="89">
        <f t="shared" si="490"/>
        <v>-4.032630714458885E-3</v>
      </c>
      <c r="G880" s="113">
        <v>-7.7302272999163165E-4</v>
      </c>
      <c r="H880" s="88"/>
      <c r="I880" s="84">
        <f t="shared" si="478"/>
        <v>18774.700145349223</v>
      </c>
      <c r="J880" s="84">
        <f t="shared" si="479"/>
        <v>18938.208450776598</v>
      </c>
      <c r="K880" s="84">
        <f t="shared" si="480"/>
        <v>19101.716756203965</v>
      </c>
      <c r="L880" s="84">
        <f t="shared" si="481"/>
        <v>19265.225061631336</v>
      </c>
      <c r="M880" s="108">
        <f>IF(T880&lt;&gt;0,(((G880+1)*('Data Raw'!$N$1007-'Data Raw'!$N$1008)/2+'Data Raw'!$N$1008)*'Data Raw'!$M$1010+'Data Raw'!$M$1009)*AE880+AE880)</f>
        <v>19428.733367058707</v>
      </c>
      <c r="N880" s="84">
        <f t="shared" si="482"/>
        <v>19592.241672486078</v>
      </c>
      <c r="O880" s="84">
        <f t="shared" si="483"/>
        <v>19755.749977913449</v>
      </c>
      <c r="P880" s="84">
        <f t="shared" si="484"/>
        <v>19919.258283340816</v>
      </c>
      <c r="Q880" s="84">
        <f t="shared" si="485"/>
        <v>20082.766588768191</v>
      </c>
      <c r="R880" s="166" t="str">
        <f t="shared" si="491"/>
        <v/>
      </c>
      <c r="S880" s="109">
        <f>'Data Raw'!E922</f>
        <v>19552.5</v>
      </c>
      <c r="T880" s="109">
        <f>'Data Raw'!G922</f>
        <v>19601.11</v>
      </c>
      <c r="U880" s="109">
        <f>'Data Raw'!D922</f>
        <v>19764.62</v>
      </c>
      <c r="V880" s="166">
        <f t="shared" si="492"/>
        <v>1</v>
      </c>
      <c r="W880" s="89">
        <f t="shared" si="475"/>
        <v>-172.37663294129379</v>
      </c>
      <c r="X880" s="89">
        <f t="shared" si="476"/>
        <v>29713.703584177532</v>
      </c>
      <c r="Y880" s="89">
        <f t="shared" si="493"/>
        <v>309.68944957205599</v>
      </c>
      <c r="Z880" s="109">
        <f t="shared" si="486"/>
        <v>212.11999999999898</v>
      </c>
      <c r="AA880" s="89">
        <f t="shared" si="494"/>
        <v>341.90677397823572</v>
      </c>
      <c r="AB880" s="89">
        <f t="shared" si="495"/>
        <v>19337.032782471582</v>
      </c>
      <c r="AC880" s="89">
        <f t="shared" si="498"/>
        <v>19955.047217528419</v>
      </c>
      <c r="AD880" s="89">
        <f t="shared" si="499"/>
        <v>1</v>
      </c>
      <c r="AE880" s="89">
        <f>'Data Raw'!C922</f>
        <v>19646.04</v>
      </c>
      <c r="AF880" s="89"/>
      <c r="AG880" s="89">
        <f t="shared" si="470"/>
        <v>-44.930000000000291</v>
      </c>
      <c r="AH880" s="89">
        <f t="shared" si="471"/>
        <v>-217.30663294129408</v>
      </c>
      <c r="AI880" s="109">
        <f t="shared" si="472"/>
        <v>-1</v>
      </c>
      <c r="AJ880" s="109">
        <f t="shared" si="487"/>
        <v>50</v>
      </c>
      <c r="AK880" s="88"/>
      <c r="AL880" s="191">
        <f t="shared" si="488"/>
        <v>81.619999999998981</v>
      </c>
      <c r="AM880" s="191" t="str">
        <f t="shared" si="489"/>
        <v/>
      </c>
      <c r="AN880" s="88"/>
      <c r="AO880" s="191"/>
      <c r="AP880" s="191">
        <f t="shared" si="473"/>
        <v>2018.7049000000261</v>
      </c>
      <c r="AQ880" s="191">
        <f t="shared" si="496"/>
        <v>177.70816192658731</v>
      </c>
      <c r="AR880" s="191">
        <f t="shared" si="497"/>
        <v>-131.98128764546868</v>
      </c>
      <c r="AS880" s="250">
        <f t="shared" si="500"/>
        <v>0</v>
      </c>
      <c r="AT880" s="250">
        <f t="shared" si="501"/>
        <v>0</v>
      </c>
      <c r="AU880" s="250">
        <f t="shared" si="502"/>
        <v>0</v>
      </c>
      <c r="AV880" s="250">
        <f t="shared" si="503"/>
        <v>1</v>
      </c>
      <c r="AW880" s="250">
        <f t="shared" si="504"/>
        <v>0</v>
      </c>
      <c r="AX880" s="250">
        <f t="shared" si="505"/>
        <v>0</v>
      </c>
      <c r="AY880" s="89"/>
      <c r="AZ880" s="111"/>
      <c r="BA880" s="111"/>
      <c r="BB880" s="111"/>
      <c r="BC880" s="111"/>
      <c r="BD880" s="111"/>
      <c r="BE880" s="111"/>
      <c r="BF880" s="111"/>
      <c r="BG880" s="111"/>
      <c r="BH880" s="89"/>
      <c r="BI880" s="89"/>
      <c r="BJ880" s="89"/>
      <c r="BK880" s="89"/>
      <c r="BL880" s="89"/>
    </row>
    <row r="881" spans="1:64" x14ac:dyDescent="0.25">
      <c r="A881" s="86">
        <f t="shared" si="474"/>
        <v>880</v>
      </c>
      <c r="B881" s="113">
        <v>1.1201598008376355E-2</v>
      </c>
      <c r="C881" s="88"/>
      <c r="D881" s="88"/>
      <c r="E881" s="194">
        <f t="shared" si="477"/>
        <v>-7.3373639812186579E-4</v>
      </c>
      <c r="F881" s="89">
        <f t="shared" si="490"/>
        <v>-3.5613600978393108E-3</v>
      </c>
      <c r="G881" s="113">
        <v>-7.1895184066781098E-4</v>
      </c>
      <c r="H881" s="88"/>
      <c r="I881" s="84">
        <f t="shared" si="478"/>
        <v>18777.309016510542</v>
      </c>
      <c r="J881" s="84">
        <f t="shared" si="479"/>
        <v>18932.15374129657</v>
      </c>
      <c r="K881" s="84">
        <f t="shared" si="480"/>
        <v>19086.998466082598</v>
      </c>
      <c r="L881" s="84">
        <f t="shared" si="481"/>
        <v>19241.843190868625</v>
      </c>
      <c r="M881" s="108">
        <f>IF(T881&lt;&gt;0,(((G881+1)*('Data Raw'!$N$1007-'Data Raw'!$N$1008)/2+'Data Raw'!$N$1008)*'Data Raw'!$M$1010+'Data Raw'!$M$1009)*AE881+AE881)</f>
        <v>19396.687915654653</v>
      </c>
      <c r="N881" s="84">
        <f t="shared" si="482"/>
        <v>19551.532640440681</v>
      </c>
      <c r="O881" s="84">
        <f t="shared" si="483"/>
        <v>19706.377365226708</v>
      </c>
      <c r="P881" s="84">
        <f t="shared" si="484"/>
        <v>19861.222090012736</v>
      </c>
      <c r="Q881" s="84">
        <f t="shared" si="485"/>
        <v>20016.066814798764</v>
      </c>
      <c r="R881" s="166" t="str">
        <f t="shared" si="491"/>
        <v/>
      </c>
      <c r="S881" s="109">
        <f>'Data Raw'!E923</f>
        <v>19134.59</v>
      </c>
      <c r="T881" s="109">
        <f>'Data Raw'!G923</f>
        <v>19229.97</v>
      </c>
      <c r="U881" s="109">
        <f>'Data Raw'!D923</f>
        <v>19711.400000000001</v>
      </c>
      <c r="V881" s="166">
        <f t="shared" si="492"/>
        <v>1</v>
      </c>
      <c r="W881" s="89">
        <f t="shared" si="475"/>
        <v>166.71791565465173</v>
      </c>
      <c r="X881" s="89">
        <f t="shared" si="476"/>
        <v>27794.86340023157</v>
      </c>
      <c r="Y881" s="89">
        <f t="shared" si="493"/>
        <v>293.55948398376233</v>
      </c>
      <c r="Z881" s="109">
        <f t="shared" si="486"/>
        <v>576.81000000000131</v>
      </c>
      <c r="AA881" s="89">
        <f t="shared" si="494"/>
        <v>375.46437769563084</v>
      </c>
      <c r="AB881" s="89">
        <f t="shared" si="495"/>
        <v>19322.929242118498</v>
      </c>
      <c r="AC881" s="89">
        <f t="shared" si="498"/>
        <v>19904.1707578815</v>
      </c>
      <c r="AD881" s="89" t="str">
        <f t="shared" si="499"/>
        <v/>
      </c>
      <c r="AE881" s="89">
        <f>'Data Raw'!C923</f>
        <v>19613.55</v>
      </c>
      <c r="AF881" s="89"/>
      <c r="AG881" s="89">
        <f t="shared" si="470"/>
        <v>-383.57999999999811</v>
      </c>
      <c r="AH881" s="89">
        <f t="shared" si="471"/>
        <v>-216.86208434534637</v>
      </c>
      <c r="AI881" s="109">
        <f t="shared" si="472"/>
        <v>-1</v>
      </c>
      <c r="AJ881" s="109">
        <f t="shared" si="487"/>
        <v>50</v>
      </c>
      <c r="AK881" s="88"/>
      <c r="AL881" s="191">
        <f t="shared" si="488"/>
        <v>44.930000000000291</v>
      </c>
      <c r="AM881" s="191" t="str">
        <f t="shared" si="489"/>
        <v/>
      </c>
      <c r="AN881" s="88"/>
      <c r="AO881" s="191"/>
      <c r="AP881" s="191">
        <f t="shared" si="473"/>
        <v>147133.61639999854</v>
      </c>
      <c r="AQ881" s="191">
        <f t="shared" si="496"/>
        <v>200.58281060141076</v>
      </c>
      <c r="AR881" s="191">
        <f t="shared" si="497"/>
        <v>-92.976673382351578</v>
      </c>
      <c r="AS881" s="250">
        <f t="shared" si="500"/>
        <v>0</v>
      </c>
      <c r="AT881" s="250">
        <f t="shared" si="501"/>
        <v>0</v>
      </c>
      <c r="AU881" s="250">
        <f t="shared" si="502"/>
        <v>1</v>
      </c>
      <c r="AV881" s="250">
        <f t="shared" si="503"/>
        <v>0</v>
      </c>
      <c r="AW881" s="250">
        <f t="shared" si="504"/>
        <v>0</v>
      </c>
      <c r="AX881" s="250">
        <f t="shared" si="505"/>
        <v>0</v>
      </c>
      <c r="AY881" s="89"/>
      <c r="AZ881" s="111"/>
      <c r="BA881" s="111"/>
      <c r="BB881" s="111"/>
      <c r="BC881" s="111"/>
      <c r="BD881" s="111"/>
      <c r="BE881" s="111"/>
      <c r="BF881" s="111"/>
      <c r="BG881" s="111"/>
      <c r="BH881" s="89"/>
      <c r="BI881" s="89"/>
      <c r="BJ881" s="89"/>
      <c r="BK881" s="89"/>
      <c r="BL881" s="89"/>
    </row>
    <row r="882" spans="1:64" x14ac:dyDescent="0.25">
      <c r="A882" s="86">
        <f t="shared" si="474"/>
        <v>881</v>
      </c>
      <c r="B882" s="113">
        <v>1.3654150352921236E-3</v>
      </c>
      <c r="C882" s="88"/>
      <c r="D882" s="88"/>
      <c r="E882" s="194">
        <f t="shared" si="477"/>
        <v>-9.8361829730842319E-3</v>
      </c>
      <c r="F882" s="89">
        <f t="shared" si="490"/>
        <v>-4.4577633657314425E-3</v>
      </c>
      <c r="G882" s="113">
        <v>-8.2973680915854038E-4</v>
      </c>
      <c r="H882" s="88"/>
      <c r="I882" s="84">
        <f t="shared" si="478"/>
        <v>18506.57284793556</v>
      </c>
      <c r="J882" s="84">
        <f t="shared" si="479"/>
        <v>18653.352589927439</v>
      </c>
      <c r="K882" s="84">
        <f t="shared" si="480"/>
        <v>18800.132331919322</v>
      </c>
      <c r="L882" s="84">
        <f t="shared" si="481"/>
        <v>18946.9120739112</v>
      </c>
      <c r="M882" s="108">
        <f>IF(T882&lt;&gt;0,(((G882+1)*('Data Raw'!$N$1007-'Data Raw'!$N$1008)/2+'Data Raw'!$N$1008)*'Data Raw'!$M$1010+'Data Raw'!$M$1009)*AE882+AE882)</f>
        <v>19093.691815903083</v>
      </c>
      <c r="N882" s="84">
        <f t="shared" si="482"/>
        <v>19240.471557894965</v>
      </c>
      <c r="O882" s="84">
        <f t="shared" si="483"/>
        <v>19387.251299886844</v>
      </c>
      <c r="P882" s="84">
        <f t="shared" si="484"/>
        <v>19534.031041878727</v>
      </c>
      <c r="Q882" s="84">
        <f t="shared" si="485"/>
        <v>19680.810783870606</v>
      </c>
      <c r="R882" s="166" t="str">
        <f t="shared" si="491"/>
        <v/>
      </c>
      <c r="S882" s="109">
        <f>'Data Raw'!E924</f>
        <v>19102.060000000001</v>
      </c>
      <c r="T882" s="109">
        <f>'Data Raw'!G924</f>
        <v>19150.990000000002</v>
      </c>
      <c r="U882" s="109">
        <f>'Data Raw'!D924</f>
        <v>19351.060000000001</v>
      </c>
      <c r="V882" s="166">
        <f t="shared" si="492"/>
        <v>1</v>
      </c>
      <c r="W882" s="89">
        <f t="shared" si="475"/>
        <v>-57.298184096918703</v>
      </c>
      <c r="X882" s="89">
        <f t="shared" si="476"/>
        <v>3283.0819008043873</v>
      </c>
      <c r="Y882" s="89">
        <f t="shared" si="493"/>
        <v>272.64474680477559</v>
      </c>
      <c r="Z882" s="109">
        <f t="shared" si="486"/>
        <v>249</v>
      </c>
      <c r="AA882" s="89">
        <f t="shared" si="494"/>
        <v>357.39803802482641</v>
      </c>
      <c r="AB882" s="89">
        <f t="shared" si="495"/>
        <v>18988.195278958712</v>
      </c>
      <c r="AC882" s="89">
        <f t="shared" si="498"/>
        <v>19626.484721041288</v>
      </c>
      <c r="AD882" s="89">
        <f t="shared" si="499"/>
        <v>1</v>
      </c>
      <c r="AE882" s="89">
        <f>'Data Raw'!C924</f>
        <v>19307.34</v>
      </c>
      <c r="AF882" s="89"/>
      <c r="AG882" s="89">
        <f t="shared" si="470"/>
        <v>-156.34999999999854</v>
      </c>
      <c r="AH882" s="89">
        <f t="shared" si="471"/>
        <v>-213.64818409691725</v>
      </c>
      <c r="AI882" s="109">
        <f t="shared" si="472"/>
        <v>-1</v>
      </c>
      <c r="AJ882" s="109">
        <f t="shared" si="487"/>
        <v>50</v>
      </c>
      <c r="AK882" s="88"/>
      <c r="AL882" s="191">
        <f t="shared" si="488"/>
        <v>383.57999999999811</v>
      </c>
      <c r="AM882" s="191" t="str">
        <f t="shared" si="489"/>
        <v/>
      </c>
      <c r="AN882" s="88"/>
      <c r="AO882" s="191"/>
      <c r="AP882" s="191">
        <f t="shared" si="473"/>
        <v>24445.322499999544</v>
      </c>
      <c r="AQ882" s="191">
        <f t="shared" si="496"/>
        <v>195.66805386792052</v>
      </c>
      <c r="AR882" s="191">
        <f t="shared" si="497"/>
        <v>-76.976692936855073</v>
      </c>
      <c r="AS882" s="250">
        <f t="shared" si="500"/>
        <v>0</v>
      </c>
      <c r="AT882" s="250">
        <f t="shared" si="501"/>
        <v>0</v>
      </c>
      <c r="AU882" s="250">
        <f t="shared" si="502"/>
        <v>0</v>
      </c>
      <c r="AV882" s="250">
        <f t="shared" si="503"/>
        <v>1</v>
      </c>
      <c r="AW882" s="250">
        <f t="shared" si="504"/>
        <v>0</v>
      </c>
      <c r="AX882" s="250">
        <f t="shared" si="505"/>
        <v>0</v>
      </c>
      <c r="AY882" s="89"/>
      <c r="AZ882" s="111"/>
      <c r="BA882" s="111"/>
      <c r="BB882" s="111"/>
      <c r="BC882" s="111"/>
      <c r="BD882" s="111"/>
      <c r="BE882" s="111"/>
      <c r="BF882" s="111"/>
      <c r="BG882" s="111"/>
      <c r="BH882" s="89"/>
      <c r="BI882" s="89"/>
      <c r="BJ882" s="89"/>
      <c r="BK882" s="89"/>
      <c r="BL882" s="89"/>
    </row>
    <row r="883" spans="1:64" x14ac:dyDescent="0.25">
      <c r="A883" s="86">
        <f t="shared" si="474"/>
        <v>882</v>
      </c>
      <c r="B883" s="113">
        <v>4.2514035536248933E-2</v>
      </c>
      <c r="C883" s="88"/>
      <c r="D883" s="88"/>
      <c r="E883" s="194">
        <f t="shared" si="477"/>
        <v>4.1148620500956808E-2</v>
      </c>
      <c r="F883" s="89">
        <f t="shared" si="490"/>
        <v>2.0574343295097367E-3</v>
      </c>
      <c r="G883" s="113">
        <v>-7.5507522280174755E-4</v>
      </c>
      <c r="H883" s="88"/>
      <c r="I883" s="84">
        <f t="shared" si="478"/>
        <v>18298.37552260148</v>
      </c>
      <c r="J883" s="84">
        <f t="shared" si="479"/>
        <v>18434.697896003872</v>
      </c>
      <c r="K883" s="84">
        <f t="shared" si="480"/>
        <v>18571.020269406257</v>
      </c>
      <c r="L883" s="84">
        <f t="shared" si="481"/>
        <v>18707.342642808646</v>
      </c>
      <c r="M883" s="108">
        <f>IF(T883&lt;&gt;0,(((G883+1)*('Data Raw'!$N$1007-'Data Raw'!$N$1008)/2+'Data Raw'!$N$1008)*'Data Raw'!$M$1010+'Data Raw'!$M$1009)*AE883+AE883)</f>
        <v>18843.665016211035</v>
      </c>
      <c r="N883" s="84">
        <f t="shared" si="482"/>
        <v>18979.987389613423</v>
      </c>
      <c r="O883" s="84">
        <f t="shared" si="483"/>
        <v>19116.309763015812</v>
      </c>
      <c r="P883" s="84">
        <f t="shared" si="484"/>
        <v>19252.632136418197</v>
      </c>
      <c r="Q883" s="84">
        <f t="shared" si="485"/>
        <v>19388.954509820589</v>
      </c>
      <c r="R883" s="166" t="str">
        <f t="shared" si="491"/>
        <v/>
      </c>
      <c r="S883" s="109">
        <f>'Data Raw'!E925</f>
        <v>19054.400000000001</v>
      </c>
      <c r="T883" s="109">
        <f>'Data Raw'!G925</f>
        <v>19159.2</v>
      </c>
      <c r="U883" s="109">
        <f>'Data Raw'!D925</f>
        <v>19295.75</v>
      </c>
      <c r="V883" s="166" t="str">
        <f t="shared" si="492"/>
        <v/>
      </c>
      <c r="W883" s="89">
        <f t="shared" si="475"/>
        <v>-315.5349837889662</v>
      </c>
      <c r="X883" s="89">
        <f t="shared" si="476"/>
        <v>99562.325994703162</v>
      </c>
      <c r="Y883" s="89">
        <f t="shared" si="493"/>
        <v>279.17564203923774</v>
      </c>
      <c r="Z883" s="109">
        <f t="shared" si="486"/>
        <v>241.34999999999854</v>
      </c>
      <c r="AA883" s="89">
        <f t="shared" si="494"/>
        <v>340.81974687842245</v>
      </c>
      <c r="AB883" s="89">
        <f t="shared" si="495"/>
        <v>18750.611667678899</v>
      </c>
      <c r="AC883" s="89">
        <f t="shared" si="498"/>
        <v>19358.188332321104</v>
      </c>
      <c r="AD883" s="89">
        <f t="shared" si="499"/>
        <v>1</v>
      </c>
      <c r="AE883" s="89">
        <f>'Data Raw'!C925</f>
        <v>19054.400000000001</v>
      </c>
      <c r="AF883" s="89"/>
      <c r="AG883" s="89">
        <f t="shared" si="470"/>
        <v>104.79999999999927</v>
      </c>
      <c r="AH883" s="89">
        <f t="shared" si="471"/>
        <v>-210.73498378896693</v>
      </c>
      <c r="AI883" s="109">
        <f t="shared" si="472"/>
        <v>-1</v>
      </c>
      <c r="AJ883" s="109">
        <f t="shared" si="487"/>
        <v>50</v>
      </c>
      <c r="AK883" s="88"/>
      <c r="AL883" s="191" t="str">
        <f t="shared" si="488"/>
        <v/>
      </c>
      <c r="AM883" s="191">
        <f t="shared" si="489"/>
        <v>-104.79999999999927</v>
      </c>
      <c r="AN883" s="88"/>
      <c r="AO883" s="191"/>
      <c r="AP883" s="191">
        <f t="shared" si="473"/>
        <v>10983.039999999848</v>
      </c>
      <c r="AQ883" s="191">
        <f t="shared" si="496"/>
        <v>185.5716034381515</v>
      </c>
      <c r="AR883" s="191">
        <f t="shared" si="497"/>
        <v>-93.604038601086245</v>
      </c>
      <c r="AS883" s="250">
        <f t="shared" si="500"/>
        <v>0</v>
      </c>
      <c r="AT883" s="250">
        <f t="shared" si="501"/>
        <v>0</v>
      </c>
      <c r="AU883" s="250">
        <f t="shared" si="502"/>
        <v>0</v>
      </c>
      <c r="AV883" s="250">
        <f t="shared" si="503"/>
        <v>0</v>
      </c>
      <c r="AW883" s="250">
        <f t="shared" si="504"/>
        <v>1</v>
      </c>
      <c r="AX883" s="250">
        <f t="shared" si="505"/>
        <v>0</v>
      </c>
      <c r="AY883" s="89"/>
      <c r="AZ883" s="111"/>
      <c r="BA883" s="111"/>
      <c r="BB883" s="111"/>
      <c r="BC883" s="111"/>
      <c r="BD883" s="111"/>
      <c r="BE883" s="111"/>
      <c r="BF883" s="111"/>
      <c r="BG883" s="111"/>
      <c r="BH883" s="89"/>
      <c r="BI883" s="89"/>
      <c r="BJ883" s="89"/>
      <c r="BK883" s="89"/>
      <c r="BL883" s="89"/>
    </row>
    <row r="884" spans="1:64" x14ac:dyDescent="0.25">
      <c r="A884" s="86">
        <f t="shared" si="474"/>
        <v>883</v>
      </c>
      <c r="B884" s="113">
        <v>0.16614229016710552</v>
      </c>
      <c r="C884" s="88"/>
      <c r="D884" s="88"/>
      <c r="E884" s="194">
        <f t="shared" si="477"/>
        <v>0.12362825463085658</v>
      </c>
      <c r="F884" s="89">
        <f t="shared" si="490"/>
        <v>1.9424694372559288E-2</v>
      </c>
      <c r="G884" s="113">
        <v>-6.4217836550534277E-4</v>
      </c>
      <c r="H884" s="88"/>
      <c r="I884" s="84">
        <f t="shared" si="478"/>
        <v>18416.670640346863</v>
      </c>
      <c r="J884" s="84">
        <f t="shared" si="479"/>
        <v>18556.25846136648</v>
      </c>
      <c r="K884" s="84">
        <f t="shared" si="480"/>
        <v>18695.846282386101</v>
      </c>
      <c r="L884" s="84">
        <f t="shared" si="481"/>
        <v>18835.434103405718</v>
      </c>
      <c r="M884" s="108">
        <f>IF(T884&lt;&gt;0,(((G884+1)*('Data Raw'!$N$1007-'Data Raw'!$N$1008)/2+'Data Raw'!$N$1008)*'Data Raw'!$M$1010+'Data Raw'!$M$1009)*AE884+AE884)</f>
        <v>18975.021924425339</v>
      </c>
      <c r="N884" s="84">
        <f t="shared" si="482"/>
        <v>19114.609745444959</v>
      </c>
      <c r="O884" s="84">
        <f t="shared" si="483"/>
        <v>19254.197566464576</v>
      </c>
      <c r="P884" s="84">
        <f t="shared" si="484"/>
        <v>19393.785387484197</v>
      </c>
      <c r="Q884" s="84">
        <f t="shared" si="485"/>
        <v>19533.373208503814</v>
      </c>
      <c r="R884" s="166" t="str">
        <f t="shared" si="491"/>
        <v/>
      </c>
      <c r="S884" s="109">
        <f>'Data Raw'!E926</f>
        <v>19061.599999999999</v>
      </c>
      <c r="T884" s="109">
        <f>'Data Raw'!G926</f>
        <v>19603.13</v>
      </c>
      <c r="U884" s="109">
        <f>'Data Raw'!D926</f>
        <v>19660.990000000002</v>
      </c>
      <c r="V884" s="166" t="str">
        <f t="shared" si="492"/>
        <v/>
      </c>
      <c r="W884" s="89">
        <f t="shared" si="475"/>
        <v>-628.10807557466251</v>
      </c>
      <c r="X884" s="89">
        <f t="shared" si="476"/>
        <v>394519.75460210594</v>
      </c>
      <c r="Y884" s="89">
        <f t="shared" si="493"/>
        <v>350.94850848404479</v>
      </c>
      <c r="Z884" s="109">
        <f t="shared" si="486"/>
        <v>599.39000000000306</v>
      </c>
      <c r="AA884" s="89">
        <f t="shared" si="494"/>
        <v>377.75835446721965</v>
      </c>
      <c r="AB884" s="89">
        <f t="shared" si="495"/>
        <v>18897.35321515334</v>
      </c>
      <c r="AC884" s="89">
        <f t="shared" si="498"/>
        <v>19476.746784846659</v>
      </c>
      <c r="AD884" s="89" t="str">
        <f t="shared" si="499"/>
        <v/>
      </c>
      <c r="AE884" s="89">
        <f>'Data Raw'!C926</f>
        <v>19187.05</v>
      </c>
      <c r="AF884" s="89"/>
      <c r="AG884" s="89">
        <f t="shared" si="470"/>
        <v>416.08000000000175</v>
      </c>
      <c r="AH884" s="89">
        <f t="shared" si="471"/>
        <v>-212.02807557466076</v>
      </c>
      <c r="AI884" s="109">
        <f t="shared" si="472"/>
        <v>-1</v>
      </c>
      <c r="AJ884" s="109">
        <f t="shared" si="487"/>
        <v>50</v>
      </c>
      <c r="AK884" s="88"/>
      <c r="AL884" s="191" t="str">
        <f t="shared" si="488"/>
        <v/>
      </c>
      <c r="AM884" s="191">
        <f t="shared" si="489"/>
        <v>-416.08000000000175</v>
      </c>
      <c r="AN884" s="88"/>
      <c r="AO884" s="191"/>
      <c r="AP884" s="191">
        <f t="shared" si="473"/>
        <v>173122.56640000147</v>
      </c>
      <c r="AQ884" s="191">
        <f t="shared" si="496"/>
        <v>211.1836475005793</v>
      </c>
      <c r="AR884" s="191">
        <f t="shared" si="497"/>
        <v>-139.7648609834655</v>
      </c>
      <c r="AS884" s="250">
        <f t="shared" si="500"/>
        <v>0</v>
      </c>
      <c r="AT884" s="250">
        <f t="shared" si="501"/>
        <v>0</v>
      </c>
      <c r="AU884" s="250">
        <f t="shared" si="502"/>
        <v>0</v>
      </c>
      <c r="AV884" s="250">
        <f t="shared" si="503"/>
        <v>0</v>
      </c>
      <c r="AW884" s="250">
        <f t="shared" si="504"/>
        <v>0</v>
      </c>
      <c r="AX884" s="250">
        <f t="shared" si="505"/>
        <v>0</v>
      </c>
      <c r="AY884" s="89"/>
      <c r="AZ884" s="111"/>
      <c r="BA884" s="111"/>
      <c r="BB884" s="111"/>
      <c r="BC884" s="111"/>
      <c r="BD884" s="111"/>
      <c r="BE884" s="111"/>
      <c r="BF884" s="111"/>
      <c r="BG884" s="111"/>
      <c r="BH884" s="89"/>
      <c r="BI884" s="89"/>
      <c r="BJ884" s="89"/>
      <c r="BK884" s="89"/>
      <c r="BL884" s="89"/>
    </row>
    <row r="885" spans="1:64" x14ac:dyDescent="0.25">
      <c r="A885" s="86">
        <f t="shared" si="474"/>
        <v>884</v>
      </c>
      <c r="B885" s="113">
        <v>2.4671073661383409E-4</v>
      </c>
      <c r="C885" s="88"/>
      <c r="D885" s="88"/>
      <c r="E885" s="194">
        <f t="shared" si="477"/>
        <v>-0.16589557943049169</v>
      </c>
      <c r="F885" s="89">
        <f t="shared" si="490"/>
        <v>-7.0496304564479917E-3</v>
      </c>
      <c r="G885" s="113">
        <v>-4.9127172014090594E-4</v>
      </c>
      <c r="H885" s="88"/>
      <c r="I885" s="84">
        <f t="shared" si="478"/>
        <v>18640.390745515546</v>
      </c>
      <c r="J885" s="84">
        <f t="shared" si="479"/>
        <v>18815.86499975757</v>
      </c>
      <c r="K885" s="84">
        <f t="shared" si="480"/>
        <v>18991.339253999591</v>
      </c>
      <c r="L885" s="84">
        <f t="shared" si="481"/>
        <v>19166.813508241616</v>
      </c>
      <c r="M885" s="108">
        <f>IF(T885&lt;&gt;0,(((G885+1)*('Data Raw'!$N$1007-'Data Raw'!$N$1008)/2+'Data Raw'!$N$1008)*'Data Raw'!$M$1010+'Data Raw'!$M$1009)*AE885+AE885)</f>
        <v>19342.287762483636</v>
      </c>
      <c r="N885" s="84">
        <f t="shared" si="482"/>
        <v>19517.762016725657</v>
      </c>
      <c r="O885" s="84">
        <f t="shared" si="483"/>
        <v>19693.236270967682</v>
      </c>
      <c r="P885" s="84">
        <f t="shared" si="484"/>
        <v>19868.710525209703</v>
      </c>
      <c r="Q885" s="84">
        <f t="shared" si="485"/>
        <v>20044.184779451727</v>
      </c>
      <c r="R885" s="166" t="str">
        <f t="shared" si="491"/>
        <v/>
      </c>
      <c r="S885" s="109">
        <f>'Data Raw'!E927</f>
        <v>19312.259999999998</v>
      </c>
      <c r="T885" s="109">
        <f>'Data Raw'!G927</f>
        <v>19366.96</v>
      </c>
      <c r="U885" s="109">
        <f>'Data Raw'!D927</f>
        <v>19558.18</v>
      </c>
      <c r="V885" s="166">
        <f t="shared" si="492"/>
        <v>1</v>
      </c>
      <c r="W885" s="89">
        <f t="shared" si="475"/>
        <v>-24.672237516362657</v>
      </c>
      <c r="X885" s="89">
        <f t="shared" si="476"/>
        <v>608.71930406381296</v>
      </c>
      <c r="Y885" s="89">
        <f t="shared" si="493"/>
        <v>325.04897497962139</v>
      </c>
      <c r="Z885" s="109">
        <f t="shared" si="486"/>
        <v>245.92000000000189</v>
      </c>
      <c r="AA885" s="89">
        <f t="shared" si="494"/>
        <v>358.9243038290457</v>
      </c>
      <c r="AB885" s="89">
        <f t="shared" si="495"/>
        <v>19237.085398702864</v>
      </c>
      <c r="AC885" s="89">
        <f t="shared" si="498"/>
        <v>19879.274601297137</v>
      </c>
      <c r="AD885" s="89">
        <f t="shared" si="499"/>
        <v>1</v>
      </c>
      <c r="AE885" s="89">
        <f>'Data Raw'!C927</f>
        <v>19558.18</v>
      </c>
      <c r="AF885" s="89"/>
      <c r="AG885" s="89">
        <f t="shared" si="470"/>
        <v>-191.22000000000116</v>
      </c>
      <c r="AH885" s="89">
        <f t="shared" si="471"/>
        <v>-215.89223751636382</v>
      </c>
      <c r="AI885" s="109">
        <f t="shared" si="472"/>
        <v>-1</v>
      </c>
      <c r="AJ885" s="109">
        <f t="shared" si="487"/>
        <v>50</v>
      </c>
      <c r="AK885" s="88"/>
      <c r="AL885" s="191">
        <f t="shared" si="488"/>
        <v>416.08000000000175</v>
      </c>
      <c r="AM885" s="191" t="str">
        <f t="shared" si="489"/>
        <v/>
      </c>
      <c r="AN885" s="88"/>
      <c r="AO885" s="191"/>
      <c r="AP885" s="191">
        <f t="shared" si="473"/>
        <v>36565.088400000444</v>
      </c>
      <c r="AQ885" s="191">
        <f t="shared" si="496"/>
        <v>208.96546444495948</v>
      </c>
      <c r="AR885" s="191">
        <f t="shared" si="497"/>
        <v>-116.08351053466191</v>
      </c>
      <c r="AS885" s="250">
        <f t="shared" si="500"/>
        <v>0</v>
      </c>
      <c r="AT885" s="250">
        <f t="shared" si="501"/>
        <v>0</v>
      </c>
      <c r="AU885" s="250">
        <f t="shared" si="502"/>
        <v>0</v>
      </c>
      <c r="AV885" s="250">
        <f t="shared" si="503"/>
        <v>1</v>
      </c>
      <c r="AW885" s="250">
        <f t="shared" si="504"/>
        <v>0</v>
      </c>
      <c r="AX885" s="250">
        <f t="shared" si="505"/>
        <v>0</v>
      </c>
      <c r="AY885" s="89"/>
      <c r="AZ885" s="111"/>
      <c r="BA885" s="111"/>
      <c r="BB885" s="111"/>
      <c r="BC885" s="111"/>
      <c r="BD885" s="111"/>
      <c r="BE885" s="111"/>
      <c r="BF885" s="111"/>
      <c r="BG885" s="111"/>
      <c r="BH885" s="89"/>
      <c r="BI885" s="89"/>
      <c r="BJ885" s="89"/>
      <c r="BK885" s="89"/>
      <c r="BL885" s="89"/>
    </row>
    <row r="886" spans="1:64" x14ac:dyDescent="0.25">
      <c r="A886" s="86">
        <f t="shared" si="474"/>
        <v>885</v>
      </c>
      <c r="B886" s="113">
        <v>3.4947322625901854E-2</v>
      </c>
      <c r="C886" s="88"/>
      <c r="D886" s="88"/>
      <c r="E886" s="194">
        <f t="shared" si="477"/>
        <v>3.4700611889288017E-2</v>
      </c>
      <c r="F886" s="89">
        <f t="shared" si="490"/>
        <v>-1.0853101213428471E-3</v>
      </c>
      <c r="G886" s="113">
        <v>-4.4039561603124533E-4</v>
      </c>
      <c r="H886" s="88"/>
      <c r="I886" s="84">
        <f t="shared" si="478"/>
        <v>18483.044160234924</v>
      </c>
      <c r="J886" s="84">
        <f t="shared" si="479"/>
        <v>18645.568647724736</v>
      </c>
      <c r="K886" s="84">
        <f t="shared" si="480"/>
        <v>18808.093135214545</v>
      </c>
      <c r="L886" s="84">
        <f t="shared" si="481"/>
        <v>18970.617622704358</v>
      </c>
      <c r="M886" s="108">
        <f>IF(T886&lt;&gt;0,(((G886+1)*('Data Raw'!$N$1007-'Data Raw'!$N$1008)/2+'Data Raw'!$N$1008)*'Data Raw'!$M$1010+'Data Raw'!$M$1009)*AE886+AE886)</f>
        <v>19133.142110194167</v>
      </c>
      <c r="N886" s="84">
        <f t="shared" si="482"/>
        <v>19295.666597683976</v>
      </c>
      <c r="O886" s="84">
        <f t="shared" si="483"/>
        <v>19458.191085173788</v>
      </c>
      <c r="P886" s="84">
        <f t="shared" si="484"/>
        <v>19620.715572663597</v>
      </c>
      <c r="Q886" s="84">
        <f t="shared" si="485"/>
        <v>19783.24006015341</v>
      </c>
      <c r="R886" s="166" t="str">
        <f t="shared" si="491"/>
        <v/>
      </c>
      <c r="S886" s="109">
        <f>'Data Raw'!E928</f>
        <v>19312.41</v>
      </c>
      <c r="T886" s="109">
        <f>'Data Raw'!G928</f>
        <v>19423.61</v>
      </c>
      <c r="U886" s="109">
        <f>'Data Raw'!D928</f>
        <v>19658.2</v>
      </c>
      <c r="V886" s="166" t="str">
        <f t="shared" si="492"/>
        <v/>
      </c>
      <c r="W886" s="89">
        <f t="shared" si="475"/>
        <v>-290.46788980583369</v>
      </c>
      <c r="X886" s="89">
        <f t="shared" si="476"/>
        <v>84371.595008253949</v>
      </c>
      <c r="Y886" s="89">
        <f t="shared" si="493"/>
        <v>320.33745863209163</v>
      </c>
      <c r="Z886" s="109">
        <f t="shared" si="486"/>
        <v>345.79000000000087</v>
      </c>
      <c r="AA886" s="89">
        <f t="shared" si="494"/>
        <v>357.04797471061073</v>
      </c>
      <c r="AB886" s="89">
        <f t="shared" si="495"/>
        <v>19041.534341745311</v>
      </c>
      <c r="AC886" s="89">
        <f t="shared" si="498"/>
        <v>19651.705658254687</v>
      </c>
      <c r="AD886" s="89">
        <f t="shared" si="499"/>
        <v>1</v>
      </c>
      <c r="AE886" s="89">
        <f>'Data Raw'!C928</f>
        <v>19346.62</v>
      </c>
      <c r="AF886" s="89"/>
      <c r="AG886" s="89">
        <f t="shared" si="470"/>
        <v>76.990000000001601</v>
      </c>
      <c r="AH886" s="89">
        <f t="shared" si="471"/>
        <v>-213.47788980583209</v>
      </c>
      <c r="AI886" s="109">
        <f t="shared" si="472"/>
        <v>-1</v>
      </c>
      <c r="AJ886" s="109">
        <f t="shared" si="487"/>
        <v>50</v>
      </c>
      <c r="AK886" s="88"/>
      <c r="AL886" s="191" t="str">
        <f t="shared" si="488"/>
        <v/>
      </c>
      <c r="AM886" s="191">
        <f t="shared" si="489"/>
        <v>-76.990000000001601</v>
      </c>
      <c r="AN886" s="88"/>
      <c r="AO886" s="191"/>
      <c r="AP886" s="191">
        <f t="shared" si="473"/>
        <v>5927.4601000002467</v>
      </c>
      <c r="AQ886" s="191">
        <f t="shared" si="496"/>
        <v>194.30152395107527</v>
      </c>
      <c r="AR886" s="191">
        <f t="shared" si="497"/>
        <v>-126.03593468101636</v>
      </c>
      <c r="AS886" s="250">
        <f t="shared" si="500"/>
        <v>0</v>
      </c>
      <c r="AT886" s="250">
        <f t="shared" si="501"/>
        <v>0</v>
      </c>
      <c r="AU886" s="250">
        <f t="shared" si="502"/>
        <v>0</v>
      </c>
      <c r="AV886" s="250">
        <f t="shared" si="503"/>
        <v>1</v>
      </c>
      <c r="AW886" s="250">
        <f t="shared" si="504"/>
        <v>0</v>
      </c>
      <c r="AX886" s="250">
        <f t="shared" si="505"/>
        <v>0</v>
      </c>
      <c r="AY886" s="89"/>
      <c r="AZ886" s="111"/>
      <c r="BA886" s="111"/>
      <c r="BB886" s="111"/>
      <c r="BC886" s="111"/>
      <c r="BD886" s="111"/>
      <c r="BE886" s="111"/>
      <c r="BF886" s="111"/>
      <c r="BG886" s="111"/>
      <c r="BH886" s="89"/>
      <c r="BI886" s="89"/>
      <c r="BJ886" s="89"/>
      <c r="BK886" s="89"/>
      <c r="BL886" s="89"/>
    </row>
    <row r="887" spans="1:64" x14ac:dyDescent="0.25">
      <c r="A887" s="86">
        <f t="shared" si="474"/>
        <v>886</v>
      </c>
      <c r="B887" s="113">
        <v>4.2643922533335273E-2</v>
      </c>
      <c r="C887" s="88"/>
      <c r="D887" s="88"/>
      <c r="E887" s="194">
        <f t="shared" si="477"/>
        <v>7.6965999074334185E-3</v>
      </c>
      <c r="F887" s="89">
        <f t="shared" si="490"/>
        <v>1.6924845419661943E-4</v>
      </c>
      <c r="G887" s="113">
        <v>-3.9961754062154396E-4</v>
      </c>
      <c r="H887" s="88"/>
      <c r="I887" s="84">
        <f t="shared" si="478"/>
        <v>18587.164987223394</v>
      </c>
      <c r="J887" s="84">
        <f t="shared" si="479"/>
        <v>18747.333716539444</v>
      </c>
      <c r="K887" s="84">
        <f t="shared" si="480"/>
        <v>18907.502445855487</v>
      </c>
      <c r="L887" s="84">
        <f t="shared" si="481"/>
        <v>19067.671175171534</v>
      </c>
      <c r="M887" s="108">
        <f>IF(T887&lt;&gt;0,(((G887+1)*('Data Raw'!$N$1007-'Data Raw'!$N$1008)/2+'Data Raw'!$N$1008)*'Data Raw'!$M$1010+'Data Raw'!$M$1009)*AE887+AE887)</f>
        <v>19227.83990448758</v>
      </c>
      <c r="N887" s="84">
        <f t="shared" si="482"/>
        <v>19388.008633803627</v>
      </c>
      <c r="O887" s="84">
        <f t="shared" si="483"/>
        <v>19548.177363119674</v>
      </c>
      <c r="P887" s="84">
        <f t="shared" si="484"/>
        <v>19708.346092435717</v>
      </c>
      <c r="Q887" s="84">
        <f t="shared" si="485"/>
        <v>19868.514821751767</v>
      </c>
      <c r="R887" s="166" t="str">
        <f t="shared" si="491"/>
        <v/>
      </c>
      <c r="S887" s="109">
        <f>'Data Raw'!E929</f>
        <v>19387.2</v>
      </c>
      <c r="T887" s="109">
        <f>'Data Raw'!G929</f>
        <v>19550.29</v>
      </c>
      <c r="U887" s="109">
        <f>'Data Raw'!D929</f>
        <v>19690.22</v>
      </c>
      <c r="V887" s="166" t="str">
        <f t="shared" si="492"/>
        <v/>
      </c>
      <c r="W887" s="89">
        <f t="shared" si="475"/>
        <v>-322.45009551242038</v>
      </c>
      <c r="X887" s="89">
        <f t="shared" si="476"/>
        <v>103974.06409596902</v>
      </c>
      <c r="Y887" s="89">
        <f t="shared" si="493"/>
        <v>320.64011613226154</v>
      </c>
      <c r="Z887" s="109">
        <f t="shared" si="486"/>
        <v>303.02000000000044</v>
      </c>
      <c r="AA887" s="89">
        <f t="shared" si="494"/>
        <v>349.32969260909499</v>
      </c>
      <c r="AB887" s="89">
        <f t="shared" si="495"/>
        <v>19138.819221495982</v>
      </c>
      <c r="AC887" s="89">
        <f t="shared" si="498"/>
        <v>19745.800778504021</v>
      </c>
      <c r="AD887" s="89">
        <f t="shared" si="499"/>
        <v>1</v>
      </c>
      <c r="AE887" s="89">
        <f>'Data Raw'!C929</f>
        <v>19442.310000000001</v>
      </c>
      <c r="AF887" s="89"/>
      <c r="AG887" s="89">
        <f t="shared" si="470"/>
        <v>107.97999999999956</v>
      </c>
      <c r="AH887" s="89">
        <f t="shared" si="471"/>
        <v>-214.47009551242081</v>
      </c>
      <c r="AI887" s="109">
        <f t="shared" si="472"/>
        <v>-1</v>
      </c>
      <c r="AJ887" s="109">
        <f t="shared" si="487"/>
        <v>50</v>
      </c>
      <c r="AK887" s="88"/>
      <c r="AL887" s="191" t="str">
        <f t="shared" si="488"/>
        <v/>
      </c>
      <c r="AM887" s="191">
        <f t="shared" si="489"/>
        <v>-107.97999999999956</v>
      </c>
      <c r="AN887" s="88"/>
      <c r="AO887" s="191"/>
      <c r="AP887" s="191">
        <f t="shared" si="473"/>
        <v>11659.680399999907</v>
      </c>
      <c r="AQ887" s="191">
        <f t="shared" si="496"/>
        <v>184.71024351206688</v>
      </c>
      <c r="AR887" s="191">
        <f t="shared" si="497"/>
        <v>-135.92987262019466</v>
      </c>
      <c r="AS887" s="250">
        <f t="shared" si="500"/>
        <v>0</v>
      </c>
      <c r="AT887" s="250">
        <f t="shared" si="501"/>
        <v>0</v>
      </c>
      <c r="AU887" s="250">
        <f t="shared" si="502"/>
        <v>0</v>
      </c>
      <c r="AV887" s="250">
        <f t="shared" si="503"/>
        <v>0</v>
      </c>
      <c r="AW887" s="250">
        <f t="shared" si="504"/>
        <v>1</v>
      </c>
      <c r="AX887" s="250">
        <f t="shared" si="505"/>
        <v>0</v>
      </c>
      <c r="AY887" s="89"/>
      <c r="AZ887" s="111"/>
      <c r="BA887" s="111"/>
      <c r="BB887" s="111"/>
      <c r="BC887" s="111"/>
      <c r="BD887" s="111"/>
      <c r="BE887" s="111"/>
      <c r="BF887" s="111"/>
      <c r="BG887" s="111"/>
      <c r="BH887" s="89"/>
      <c r="BI887" s="89"/>
      <c r="BJ887" s="89"/>
      <c r="BK887" s="89"/>
      <c r="BL887" s="89"/>
    </row>
    <row r="888" spans="1:64" x14ac:dyDescent="0.25">
      <c r="A888" s="86">
        <f t="shared" si="474"/>
        <v>887</v>
      </c>
      <c r="B888" s="113">
        <v>5.7374271304877579E-2</v>
      </c>
      <c r="C888" s="88"/>
      <c r="D888" s="88"/>
      <c r="E888" s="194">
        <f t="shared" si="477"/>
        <v>1.4730348771542306E-2</v>
      </c>
      <c r="F888" s="89">
        <f t="shared" si="490"/>
        <v>2.2494056423888603E-3</v>
      </c>
      <c r="G888" s="113">
        <v>-2.4179014421039517E-4</v>
      </c>
      <c r="H888" s="88"/>
      <c r="I888" s="84">
        <f t="shared" si="478"/>
        <v>18728.2700394889</v>
      </c>
      <c r="J888" s="84">
        <f t="shared" si="479"/>
        <v>18888.590097555028</v>
      </c>
      <c r="K888" s="84">
        <f t="shared" si="480"/>
        <v>19048.910155621161</v>
      </c>
      <c r="L888" s="84">
        <f t="shared" si="481"/>
        <v>19209.23021368729</v>
      </c>
      <c r="M888" s="108">
        <f>IF(T888&lt;&gt;0,(((G888+1)*('Data Raw'!$N$1007-'Data Raw'!$N$1008)/2+'Data Raw'!$N$1008)*'Data Raw'!$M$1010+'Data Raw'!$M$1009)*AE888+AE888)</f>
        <v>19369.550271753422</v>
      </c>
      <c r="N888" s="84">
        <f t="shared" si="482"/>
        <v>19529.870329819554</v>
      </c>
      <c r="O888" s="84">
        <f t="shared" si="483"/>
        <v>19690.190387885683</v>
      </c>
      <c r="P888" s="84">
        <f t="shared" si="484"/>
        <v>19850.510445951815</v>
      </c>
      <c r="Q888" s="84">
        <f t="shared" si="485"/>
        <v>20010.830504017944</v>
      </c>
      <c r="R888" s="166" t="str">
        <f t="shared" si="491"/>
        <v/>
      </c>
      <c r="S888" s="109">
        <f>'Data Raw'!E930</f>
        <v>19386.82</v>
      </c>
      <c r="T888" s="109">
        <f>'Data Raw'!G930</f>
        <v>19746.32</v>
      </c>
      <c r="U888" s="109">
        <f>'Data Raw'!D930</f>
        <v>19768.32</v>
      </c>
      <c r="V888" s="166" t="str">
        <f t="shared" si="492"/>
        <v/>
      </c>
      <c r="W888" s="89">
        <f t="shared" si="475"/>
        <v>-376.76972824657787</v>
      </c>
      <c r="X888" s="89">
        <f t="shared" si="476"/>
        <v>141955.42812300014</v>
      </c>
      <c r="Y888" s="89">
        <f t="shared" si="493"/>
        <v>329.24500919590071</v>
      </c>
      <c r="Z888" s="109">
        <f t="shared" si="486"/>
        <v>381.5</v>
      </c>
      <c r="AA888" s="89">
        <f t="shared" si="494"/>
        <v>353.9254508077957</v>
      </c>
      <c r="AB888" s="89">
        <f t="shared" si="495"/>
        <v>19288.419761282268</v>
      </c>
      <c r="AC888" s="89">
        <f t="shared" si="498"/>
        <v>19882.280238717729</v>
      </c>
      <c r="AD888" s="89">
        <f t="shared" si="499"/>
        <v>1</v>
      </c>
      <c r="AE888" s="89">
        <f>'Data Raw'!C930</f>
        <v>19585.349999999999</v>
      </c>
      <c r="AF888" s="89"/>
      <c r="AG888" s="89">
        <f t="shared" si="470"/>
        <v>160.97000000000116</v>
      </c>
      <c r="AH888" s="89">
        <f t="shared" si="471"/>
        <v>-215.79972824657671</v>
      </c>
      <c r="AI888" s="109">
        <f t="shared" si="472"/>
        <v>-1</v>
      </c>
      <c r="AJ888" s="109">
        <f t="shared" si="487"/>
        <v>50</v>
      </c>
      <c r="AK888" s="88"/>
      <c r="AL888" s="191" t="str">
        <f t="shared" si="488"/>
        <v/>
      </c>
      <c r="AM888" s="191">
        <f t="shared" si="489"/>
        <v>-160.97000000000116</v>
      </c>
      <c r="AN888" s="88"/>
      <c r="AO888" s="191"/>
      <c r="AP888" s="191">
        <f t="shared" si="473"/>
        <v>25911.340900000374</v>
      </c>
      <c r="AQ888" s="191">
        <f t="shared" si="496"/>
        <v>182.07243867739294</v>
      </c>
      <c r="AR888" s="191">
        <f t="shared" si="497"/>
        <v>-147.17257051850777</v>
      </c>
      <c r="AS888" s="250">
        <f t="shared" si="500"/>
        <v>0</v>
      </c>
      <c r="AT888" s="250">
        <f t="shared" si="501"/>
        <v>0</v>
      </c>
      <c r="AU888" s="250">
        <f t="shared" si="502"/>
        <v>0</v>
      </c>
      <c r="AV888" s="250">
        <f t="shared" si="503"/>
        <v>0</v>
      </c>
      <c r="AW888" s="250">
        <f t="shared" si="504"/>
        <v>1</v>
      </c>
      <c r="AX888" s="250">
        <f t="shared" si="505"/>
        <v>0</v>
      </c>
      <c r="AY888" s="89"/>
      <c r="AZ888" s="111"/>
      <c r="BA888" s="111"/>
      <c r="BB888" s="111"/>
      <c r="BC888" s="111"/>
      <c r="BD888" s="111"/>
      <c r="BE888" s="111"/>
      <c r="BF888" s="111"/>
      <c r="BG888" s="111"/>
      <c r="BH888" s="89"/>
      <c r="BI888" s="89"/>
      <c r="BJ888" s="89"/>
      <c r="BK888" s="89"/>
      <c r="BL888" s="89"/>
    </row>
    <row r="889" spans="1:64" x14ac:dyDescent="0.25">
      <c r="A889" s="86">
        <f t="shared" si="474"/>
        <v>888</v>
      </c>
      <c r="B889" s="113">
        <v>2.2473509481587543E-2</v>
      </c>
      <c r="C889" s="88"/>
      <c r="D889" s="88"/>
      <c r="E889" s="194">
        <f t="shared" si="477"/>
        <v>-3.4900761823290036E-2</v>
      </c>
      <c r="F889" s="89">
        <f t="shared" si="490"/>
        <v>-3.0577611384224107E-3</v>
      </c>
      <c r="G889" s="113">
        <v>-1.3757107673211788E-4</v>
      </c>
      <c r="H889" s="88"/>
      <c r="I889" s="84">
        <f t="shared" si="478"/>
        <v>18846.518010054395</v>
      </c>
      <c r="J889" s="84">
        <f t="shared" si="479"/>
        <v>19011.140514652343</v>
      </c>
      <c r="K889" s="84">
        <f t="shared" si="480"/>
        <v>19175.763019250295</v>
      </c>
      <c r="L889" s="84">
        <f t="shared" si="481"/>
        <v>19340.385523848243</v>
      </c>
      <c r="M889" s="108">
        <f>IF(T889&lt;&gt;0,(((G889+1)*('Data Raw'!$N$1007-'Data Raw'!$N$1008)/2+'Data Raw'!$N$1008)*'Data Raw'!$M$1010+'Data Raw'!$M$1009)*AE889+AE889)</f>
        <v>19505.008028446195</v>
      </c>
      <c r="N889" s="84">
        <f t="shared" si="482"/>
        <v>19669.630533044146</v>
      </c>
      <c r="O889" s="84">
        <f t="shared" si="483"/>
        <v>19834.253037642095</v>
      </c>
      <c r="P889" s="84">
        <f t="shared" si="484"/>
        <v>19998.875542240046</v>
      </c>
      <c r="Q889" s="84">
        <f t="shared" si="485"/>
        <v>20163.498046837994</v>
      </c>
      <c r="R889" s="166" t="str">
        <f t="shared" si="491"/>
        <v/>
      </c>
      <c r="S889" s="109">
        <f>'Data Raw'!E931</f>
        <v>19615.61</v>
      </c>
      <c r="T889" s="109">
        <f>'Data Raw'!G931</f>
        <v>19742.46</v>
      </c>
      <c r="U889" s="109">
        <f>'Data Raw'!D931</f>
        <v>19823.09</v>
      </c>
      <c r="V889" s="166" t="str">
        <f t="shared" si="492"/>
        <v/>
      </c>
      <c r="W889" s="89">
        <f t="shared" si="475"/>
        <v>-237.45197155380447</v>
      </c>
      <c r="X889" s="89">
        <f t="shared" si="476"/>
        <v>56383.438794788766</v>
      </c>
      <c r="Y889" s="89">
        <f t="shared" si="493"/>
        <v>317.75936431682777</v>
      </c>
      <c r="Z889" s="109">
        <f t="shared" si="486"/>
        <v>207.47999999999956</v>
      </c>
      <c r="AA889" s="89">
        <f t="shared" si="494"/>
        <v>333.00467212096765</v>
      </c>
      <c r="AB889" s="89">
        <f t="shared" si="495"/>
        <v>19421.313366813374</v>
      </c>
      <c r="AC889" s="89">
        <f t="shared" si="498"/>
        <v>20022.986633186629</v>
      </c>
      <c r="AD889" s="89">
        <f t="shared" si="499"/>
        <v>1</v>
      </c>
      <c r="AE889" s="89">
        <f>'Data Raw'!C931</f>
        <v>19722.150000000001</v>
      </c>
      <c r="AF889" s="89"/>
      <c r="AG889" s="89">
        <f t="shared" si="470"/>
        <v>20.309999999997672</v>
      </c>
      <c r="AH889" s="89">
        <f t="shared" si="471"/>
        <v>-217.1419715538068</v>
      </c>
      <c r="AI889" s="109">
        <f t="shared" si="472"/>
        <v>-1</v>
      </c>
      <c r="AJ889" s="109">
        <f t="shared" si="487"/>
        <v>50</v>
      </c>
      <c r="AK889" s="88"/>
      <c r="AL889" s="191" t="str">
        <f t="shared" si="488"/>
        <v/>
      </c>
      <c r="AM889" s="191">
        <f t="shared" si="489"/>
        <v>-20.309999999997672</v>
      </c>
      <c r="AN889" s="88"/>
      <c r="AO889" s="191"/>
      <c r="AP889" s="191">
        <f t="shared" si="473"/>
        <v>412.49609999990543</v>
      </c>
      <c r="AQ889" s="191">
        <f t="shared" si="496"/>
        <v>164.09883437990456</v>
      </c>
      <c r="AR889" s="191">
        <f t="shared" si="497"/>
        <v>-153.66052993692321</v>
      </c>
      <c r="AS889" s="250">
        <f t="shared" si="500"/>
        <v>0</v>
      </c>
      <c r="AT889" s="250">
        <f t="shared" si="501"/>
        <v>0</v>
      </c>
      <c r="AU889" s="250">
        <f t="shared" si="502"/>
        <v>0</v>
      </c>
      <c r="AV889" s="250">
        <f t="shared" si="503"/>
        <v>1</v>
      </c>
      <c r="AW889" s="250">
        <f t="shared" si="504"/>
        <v>0</v>
      </c>
      <c r="AX889" s="250">
        <f t="shared" si="505"/>
        <v>0</v>
      </c>
      <c r="AY889" s="89"/>
      <c r="AZ889" s="111"/>
      <c r="BA889" s="111"/>
      <c r="BB889" s="111"/>
      <c r="BC889" s="111"/>
      <c r="BD889" s="111"/>
      <c r="BE889" s="111"/>
      <c r="BF889" s="111"/>
      <c r="BG889" s="111"/>
      <c r="BH889" s="89"/>
      <c r="BI889" s="89"/>
      <c r="BJ889" s="89"/>
      <c r="BK889" s="89"/>
      <c r="BL889" s="89"/>
    </row>
    <row r="890" spans="1:64" x14ac:dyDescent="0.25">
      <c r="A890" s="86">
        <f t="shared" si="474"/>
        <v>889</v>
      </c>
      <c r="B890" s="113">
        <v>1.5728137183189002E-2</v>
      </c>
      <c r="C890" s="88"/>
      <c r="D890" s="88"/>
      <c r="E890" s="194">
        <f t="shared" si="477"/>
        <v>-6.7453722983985415E-3</v>
      </c>
      <c r="F890" s="89">
        <f t="shared" si="490"/>
        <v>-3.5845627327047149E-3</v>
      </c>
      <c r="G890" s="113">
        <v>-4.7399194592781584E-5</v>
      </c>
      <c r="H890" s="88"/>
      <c r="I890" s="84">
        <f t="shared" si="478"/>
        <v>18727.72092094336</v>
      </c>
      <c r="J890" s="84">
        <f t="shared" si="479"/>
        <v>18886.600603101779</v>
      </c>
      <c r="K890" s="84">
        <f t="shared" si="480"/>
        <v>19045.48028526019</v>
      </c>
      <c r="L890" s="84">
        <f t="shared" si="481"/>
        <v>19204.359967418604</v>
      </c>
      <c r="M890" s="108">
        <f>IF(T890&lt;&gt;0,(((G890+1)*('Data Raw'!$N$1007-'Data Raw'!$N$1008)/2+'Data Raw'!$N$1008)*'Data Raw'!$M$1010+'Data Raw'!$M$1009)*AE890+AE890)</f>
        <v>19363.239649577019</v>
      </c>
      <c r="N890" s="84">
        <f t="shared" si="482"/>
        <v>19522.119331735434</v>
      </c>
      <c r="O890" s="84">
        <f t="shared" si="483"/>
        <v>19680.999013893848</v>
      </c>
      <c r="P890" s="84">
        <f t="shared" si="484"/>
        <v>19839.878696052259</v>
      </c>
      <c r="Q890" s="84">
        <f t="shared" si="485"/>
        <v>19998.758378210678</v>
      </c>
      <c r="R890" s="166" t="str">
        <f t="shared" si="491"/>
        <v/>
      </c>
      <c r="S890" s="109">
        <f>'Data Raw'!E932</f>
        <v>19466.689999999999</v>
      </c>
      <c r="T890" s="109">
        <f>'Data Raw'!G932</f>
        <v>19560.439999999999</v>
      </c>
      <c r="U890" s="109">
        <f>'Data Raw'!D932</f>
        <v>19642.73</v>
      </c>
      <c r="V890" s="166">
        <f t="shared" si="492"/>
        <v>1</v>
      </c>
      <c r="W890" s="89">
        <f t="shared" si="475"/>
        <v>-197.20035042297968</v>
      </c>
      <c r="X890" s="89">
        <f t="shared" si="476"/>
        <v>38887.978206945983</v>
      </c>
      <c r="Y890" s="89">
        <f t="shared" si="493"/>
        <v>303.48312729591333</v>
      </c>
      <c r="Z890" s="109">
        <f t="shared" si="486"/>
        <v>176.04000000000087</v>
      </c>
      <c r="AA890" s="89">
        <f t="shared" si="494"/>
        <v>310.58114753225806</v>
      </c>
      <c r="AB890" s="89">
        <f t="shared" si="495"/>
        <v>19295.606028697177</v>
      </c>
      <c r="AC890" s="89">
        <f t="shared" si="498"/>
        <v>19861.713971302823</v>
      </c>
      <c r="AD890" s="89">
        <f t="shared" si="499"/>
        <v>1</v>
      </c>
      <c r="AE890" s="89">
        <f>'Data Raw'!C932</f>
        <v>19578.66</v>
      </c>
      <c r="AF890" s="89"/>
      <c r="AG890" s="89">
        <f t="shared" si="470"/>
        <v>-18.220000000001164</v>
      </c>
      <c r="AH890" s="89">
        <f t="shared" si="471"/>
        <v>-215.42035042298085</v>
      </c>
      <c r="AI890" s="109">
        <f t="shared" si="472"/>
        <v>-1</v>
      </c>
      <c r="AJ890" s="109">
        <f t="shared" si="487"/>
        <v>50</v>
      </c>
      <c r="AK890" s="88"/>
      <c r="AL890" s="191">
        <f t="shared" si="488"/>
        <v>20.309999999997672</v>
      </c>
      <c r="AM890" s="191" t="str">
        <f t="shared" si="489"/>
        <v/>
      </c>
      <c r="AN890" s="88"/>
      <c r="AO890" s="191"/>
      <c r="AP890" s="191">
        <f t="shared" si="473"/>
        <v>331.96840000004244</v>
      </c>
      <c r="AQ890" s="191">
        <f t="shared" si="496"/>
        <v>147.89007500435974</v>
      </c>
      <c r="AR890" s="191">
        <f t="shared" si="497"/>
        <v>-155.59305229155359</v>
      </c>
      <c r="AS890" s="250">
        <f t="shared" si="500"/>
        <v>0</v>
      </c>
      <c r="AT890" s="250">
        <f t="shared" si="501"/>
        <v>0</v>
      </c>
      <c r="AU890" s="250">
        <f t="shared" si="502"/>
        <v>0</v>
      </c>
      <c r="AV890" s="250">
        <f t="shared" si="503"/>
        <v>1</v>
      </c>
      <c r="AW890" s="250">
        <f t="shared" si="504"/>
        <v>0</v>
      </c>
      <c r="AX890" s="250">
        <f t="shared" si="505"/>
        <v>0</v>
      </c>
      <c r="AY890" s="89"/>
      <c r="AZ890" s="111"/>
      <c r="BA890" s="111"/>
      <c r="BB890" s="111"/>
      <c r="BC890" s="111"/>
      <c r="BD890" s="111"/>
      <c r="BE890" s="111"/>
      <c r="BF890" s="111"/>
      <c r="BG890" s="111"/>
      <c r="BH890" s="89"/>
      <c r="BI890" s="89"/>
      <c r="BJ890" s="89"/>
      <c r="BK890" s="89"/>
      <c r="BL890" s="89"/>
    </row>
    <row r="891" spans="1:64" x14ac:dyDescent="0.25">
      <c r="A891" s="86">
        <f t="shared" si="474"/>
        <v>890</v>
      </c>
      <c r="B891" s="113">
        <v>8.8839008263233377E-2</v>
      </c>
      <c r="C891" s="88"/>
      <c r="D891" s="88"/>
      <c r="E891" s="194">
        <f t="shared" si="477"/>
        <v>7.3110871080044382E-2</v>
      </c>
      <c r="F891" s="89">
        <f t="shared" si="490"/>
        <v>7.3719278119737273E-3</v>
      </c>
      <c r="G891" s="113">
        <v>3.0177718318640293E-4</v>
      </c>
      <c r="H891" s="88"/>
      <c r="I891" s="84">
        <f t="shared" si="478"/>
        <v>18789.420719078928</v>
      </c>
      <c r="J891" s="84">
        <f t="shared" si="479"/>
        <v>18941.162282726884</v>
      </c>
      <c r="K891" s="84">
        <f t="shared" si="480"/>
        <v>19092.90384637484</v>
      </c>
      <c r="L891" s="84">
        <f t="shared" si="481"/>
        <v>19244.645410022797</v>
      </c>
      <c r="M891" s="108">
        <f>IF(T891&lt;&gt;0,(((G891+1)*('Data Raw'!$N$1007-'Data Raw'!$N$1008)/2+'Data Raw'!$N$1008)*'Data Raw'!$M$1010+'Data Raw'!$M$1009)*AE891+AE891)</f>
        <v>19396.386973670753</v>
      </c>
      <c r="N891" s="84">
        <f t="shared" si="482"/>
        <v>19548.128537318709</v>
      </c>
      <c r="O891" s="84">
        <f t="shared" si="483"/>
        <v>19699.870100966666</v>
      </c>
      <c r="P891" s="84">
        <f t="shared" si="484"/>
        <v>19851.611664614622</v>
      </c>
      <c r="Q891" s="84">
        <f t="shared" si="485"/>
        <v>20003.353228262578</v>
      </c>
      <c r="R891" s="166" t="str">
        <f t="shared" si="491"/>
        <v/>
      </c>
      <c r="S891" s="109">
        <f>'Data Raw'!E933</f>
        <v>19566.29</v>
      </c>
      <c r="T891" s="109">
        <f>'Data Raw'!G933</f>
        <v>19865.849999999999</v>
      </c>
      <c r="U891" s="109">
        <f>'Data Raw'!D933</f>
        <v>19934.72</v>
      </c>
      <c r="V891" s="166" t="str">
        <f t="shared" si="492"/>
        <v/>
      </c>
      <c r="W891" s="89">
        <f t="shared" si="475"/>
        <v>-469.46302632924562</v>
      </c>
      <c r="X891" s="89">
        <f t="shared" si="476"/>
        <v>220395.53309021395</v>
      </c>
      <c r="Y891" s="89">
        <f t="shared" si="493"/>
        <v>332.30957692447373</v>
      </c>
      <c r="Z891" s="109">
        <f t="shared" si="486"/>
        <v>368.43000000000029</v>
      </c>
      <c r="AA891" s="89">
        <f t="shared" si="494"/>
        <v>318.8452693133641</v>
      </c>
      <c r="AB891" s="89">
        <f t="shared" si="495"/>
        <v>19347.626024597579</v>
      </c>
      <c r="AC891" s="89">
        <f t="shared" si="498"/>
        <v>19875.613975402419</v>
      </c>
      <c r="AD891" s="89">
        <f t="shared" si="499"/>
        <v>1</v>
      </c>
      <c r="AE891" s="89">
        <f>'Data Raw'!C933</f>
        <v>19611.62</v>
      </c>
      <c r="AF891" s="89"/>
      <c r="AG891" s="89">
        <f t="shared" si="470"/>
        <v>254.22999999999956</v>
      </c>
      <c r="AH891" s="89">
        <f t="shared" si="471"/>
        <v>-215.23302632924606</v>
      </c>
      <c r="AI891" s="109">
        <f t="shared" si="472"/>
        <v>-1</v>
      </c>
      <c r="AJ891" s="109">
        <f t="shared" si="487"/>
        <v>50</v>
      </c>
      <c r="AK891" s="88"/>
      <c r="AL891" s="191" t="str">
        <f t="shared" si="488"/>
        <v/>
      </c>
      <c r="AM891" s="191">
        <f t="shared" si="489"/>
        <v>-254.22999999999956</v>
      </c>
      <c r="AN891" s="88"/>
      <c r="AO891" s="191"/>
      <c r="AP891" s="191">
        <f t="shared" si="473"/>
        <v>64632.892899999781</v>
      </c>
      <c r="AQ891" s="191">
        <f t="shared" si="496"/>
        <v>159.70562222609749</v>
      </c>
      <c r="AR891" s="191">
        <f t="shared" si="497"/>
        <v>-172.60395469837624</v>
      </c>
      <c r="AS891" s="250">
        <f t="shared" si="500"/>
        <v>0</v>
      </c>
      <c r="AT891" s="250">
        <f t="shared" si="501"/>
        <v>0</v>
      </c>
      <c r="AU891" s="250">
        <f t="shared" si="502"/>
        <v>0</v>
      </c>
      <c r="AV891" s="250">
        <f t="shared" si="503"/>
        <v>0</v>
      </c>
      <c r="AW891" s="250">
        <f t="shared" si="504"/>
        <v>0</v>
      </c>
      <c r="AX891" s="250">
        <f t="shared" si="505"/>
        <v>1</v>
      </c>
      <c r="AY891" s="89"/>
      <c r="AZ891" s="111"/>
      <c r="BA891" s="111"/>
      <c r="BB891" s="111"/>
      <c r="BC891" s="111"/>
      <c r="BD891" s="111"/>
      <c r="BE891" s="111"/>
      <c r="BF891" s="111"/>
      <c r="BG891" s="111"/>
      <c r="BH891" s="89"/>
      <c r="BI891" s="89"/>
      <c r="BJ891" s="89"/>
      <c r="BK891" s="89"/>
      <c r="BL891" s="89"/>
    </row>
    <row r="892" spans="1:64" x14ac:dyDescent="0.25">
      <c r="A892" s="86">
        <f t="shared" si="474"/>
        <v>891</v>
      </c>
      <c r="B892" s="113">
        <v>0.2574065601044247</v>
      </c>
      <c r="C892" s="88"/>
      <c r="D892" s="88"/>
      <c r="E892" s="194">
        <f t="shared" si="477"/>
        <v>0.16856755184119132</v>
      </c>
      <c r="F892" s="89">
        <f t="shared" si="490"/>
        <v>3.0399874101861953E-2</v>
      </c>
      <c r="G892" s="113">
        <v>5.9828531733249007E-2</v>
      </c>
      <c r="H892" s="88"/>
      <c r="I892" s="84">
        <f t="shared" si="478"/>
        <v>18945.439189268262</v>
      </c>
      <c r="J892" s="84">
        <f t="shared" si="479"/>
        <v>19111.593977730499</v>
      </c>
      <c r="K892" s="84">
        <f t="shared" si="480"/>
        <v>19277.748766192737</v>
      </c>
      <c r="L892" s="84">
        <f t="shared" si="481"/>
        <v>19443.903554654971</v>
      </c>
      <c r="M892" s="108">
        <f>IF(T892&lt;&gt;0,(((G892+1)*('Data Raw'!$N$1007-'Data Raw'!$N$1008)/2+'Data Raw'!$N$1008)*'Data Raw'!$M$1010+'Data Raw'!$M$1009)*AE892+AE892)</f>
        <v>19610.058343117209</v>
      </c>
      <c r="N892" s="84">
        <f t="shared" si="482"/>
        <v>19776.213131579447</v>
      </c>
      <c r="O892" s="84">
        <f t="shared" si="483"/>
        <v>19942.367920041681</v>
      </c>
      <c r="P892" s="84">
        <f t="shared" si="484"/>
        <v>20108.522708503919</v>
      </c>
      <c r="Q892" s="84">
        <f t="shared" si="485"/>
        <v>20274.677496966156</v>
      </c>
      <c r="R892" s="166" t="str">
        <f t="shared" si="491"/>
        <v/>
      </c>
      <c r="S892" s="109">
        <f>'Data Raw'!E934</f>
        <v>19695.509999999998</v>
      </c>
      <c r="T892" s="109">
        <f>'Data Raw'!G934</f>
        <v>20414.09</v>
      </c>
      <c r="U892" s="109">
        <f>'Data Raw'!D934</f>
        <v>20433.73</v>
      </c>
      <c r="V892" s="166" t="str">
        <f t="shared" si="492"/>
        <v/>
      </c>
      <c r="W892" s="89">
        <f t="shared" si="475"/>
        <v>-804.03165688279114</v>
      </c>
      <c r="X892" s="89">
        <f t="shared" si="476"/>
        <v>646466.90526968637</v>
      </c>
      <c r="Y892" s="89">
        <f t="shared" si="493"/>
        <v>432.44237184425964</v>
      </c>
      <c r="Z892" s="109">
        <f t="shared" si="486"/>
        <v>738.22000000000116</v>
      </c>
      <c r="AA892" s="89">
        <f t="shared" si="494"/>
        <v>378.75594512574082</v>
      </c>
      <c r="AB892" s="89">
        <f t="shared" si="495"/>
        <v>19461.261521083641</v>
      </c>
      <c r="AC892" s="89">
        <f t="shared" si="498"/>
        <v>20003.298478916357</v>
      </c>
      <c r="AD892" s="89" t="str">
        <f t="shared" si="499"/>
        <v/>
      </c>
      <c r="AE892" s="89">
        <f>'Data Raw'!C934</f>
        <v>19732.28</v>
      </c>
      <c r="AF892" s="89"/>
      <c r="AG892" s="89">
        <f t="shared" si="470"/>
        <v>681.81000000000131</v>
      </c>
      <c r="AH892" s="89">
        <f t="shared" si="471"/>
        <v>-122.22165688278983</v>
      </c>
      <c r="AI892" s="109">
        <f t="shared" si="472"/>
        <v>-1</v>
      </c>
      <c r="AJ892" s="109">
        <f t="shared" si="487"/>
        <v>50</v>
      </c>
      <c r="AK892" s="88"/>
      <c r="AL892" s="191" t="str">
        <f t="shared" si="488"/>
        <v/>
      </c>
      <c r="AM892" s="191">
        <f t="shared" si="489"/>
        <v>-681.81000000000131</v>
      </c>
      <c r="AN892" s="88"/>
      <c r="AO892" s="191"/>
      <c r="AP892" s="191">
        <f t="shared" si="473"/>
        <v>464864.8761000018</v>
      </c>
      <c r="AQ892" s="191">
        <f t="shared" si="496"/>
        <v>217.71721975653128</v>
      </c>
      <c r="AR892" s="191">
        <f t="shared" si="497"/>
        <v>-214.72515208772836</v>
      </c>
      <c r="AS892" s="250">
        <f t="shared" si="500"/>
        <v>0</v>
      </c>
      <c r="AT892" s="250">
        <f t="shared" si="501"/>
        <v>0</v>
      </c>
      <c r="AU892" s="250">
        <f t="shared" si="502"/>
        <v>0</v>
      </c>
      <c r="AV892" s="250">
        <f t="shared" si="503"/>
        <v>0</v>
      </c>
      <c r="AW892" s="250">
        <f t="shared" si="504"/>
        <v>0</v>
      </c>
      <c r="AX892" s="250">
        <f t="shared" si="505"/>
        <v>0</v>
      </c>
      <c r="AY892" s="89"/>
      <c r="AZ892" s="111"/>
      <c r="BA892" s="111"/>
      <c r="BB892" s="111"/>
      <c r="BC892" s="111"/>
      <c r="BD892" s="111"/>
      <c r="BE892" s="111"/>
      <c r="BF892" s="111"/>
      <c r="BG892" s="111"/>
      <c r="BH892" s="89"/>
      <c r="BI892" s="89"/>
      <c r="BJ892" s="89"/>
      <c r="BK892" s="89"/>
      <c r="BL892" s="89"/>
    </row>
    <row r="893" spans="1:64" x14ac:dyDescent="0.25">
      <c r="A893" s="86">
        <f t="shared" si="474"/>
        <v>892</v>
      </c>
      <c r="B893" s="113">
        <v>0.22343575502579235</v>
      </c>
      <c r="C893" s="88"/>
      <c r="D893" s="88"/>
      <c r="E893" s="194">
        <f t="shared" si="477"/>
        <v>-3.3970805078632343E-2</v>
      </c>
      <c r="F893" s="89">
        <f t="shared" si="490"/>
        <v>2.1204062790362764E-2</v>
      </c>
      <c r="G893" s="113">
        <v>0.16124892980496267</v>
      </c>
      <c r="H893" s="88"/>
      <c r="I893" s="84">
        <f t="shared" si="478"/>
        <v>20246.281035316086</v>
      </c>
      <c r="J893" s="84">
        <f t="shared" si="479"/>
        <v>20462.502221238214</v>
      </c>
      <c r="K893" s="84">
        <f t="shared" si="480"/>
        <v>20678.723407160345</v>
      </c>
      <c r="L893" s="84">
        <f t="shared" si="481"/>
        <v>20894.944593082473</v>
      </c>
      <c r="M893" s="108">
        <f>IF(T893&lt;&gt;0,(((G893+1)*('Data Raw'!$N$1007-'Data Raw'!$N$1008)/2+'Data Raw'!$N$1008)*'Data Raw'!$M$1010+'Data Raw'!$M$1009)*AE893+AE893)</f>
        <v>21111.165779004605</v>
      </c>
      <c r="N893" s="84">
        <f t="shared" si="482"/>
        <v>21327.386964926736</v>
      </c>
      <c r="O893" s="84">
        <f t="shared" si="483"/>
        <v>21543.608150848864</v>
      </c>
      <c r="P893" s="84">
        <f t="shared" si="484"/>
        <v>21759.829336770996</v>
      </c>
      <c r="Q893" s="84">
        <f t="shared" si="485"/>
        <v>21976.050522693124</v>
      </c>
      <c r="R893" s="166" t="str">
        <f t="shared" si="491"/>
        <v/>
      </c>
      <c r="S893" s="109">
        <f>'Data Raw'!E935</f>
        <v>20308.86</v>
      </c>
      <c r="T893" s="109">
        <f>'Data Raw'!G935</f>
        <v>20311.28</v>
      </c>
      <c r="U893" s="109">
        <f>'Data Raw'!D935</f>
        <v>21070.05</v>
      </c>
      <c r="V893" s="166" t="str">
        <f t="shared" si="492"/>
        <v/>
      </c>
      <c r="W893" s="89">
        <f t="shared" si="475"/>
        <v>799.88577900460587</v>
      </c>
      <c r="X893" s="89">
        <f t="shared" si="476"/>
        <v>639817.25945380516</v>
      </c>
      <c r="Y893" s="89">
        <f t="shared" si="493"/>
        <v>501.69081105106653</v>
      </c>
      <c r="Z893" s="109">
        <f t="shared" si="486"/>
        <v>761.18999999999869</v>
      </c>
      <c r="AA893" s="89">
        <f t="shared" si="494"/>
        <v>433.38938153634911</v>
      </c>
      <c r="AB893" s="89">
        <f t="shared" si="495"/>
        <v>20748.10744664312</v>
      </c>
      <c r="AC893" s="89">
        <f t="shared" si="498"/>
        <v>21391.992553356878</v>
      </c>
      <c r="AD893" s="89" t="str">
        <f t="shared" si="499"/>
        <v/>
      </c>
      <c r="AE893" s="89">
        <f>'Data Raw'!C935</f>
        <v>21070.05</v>
      </c>
      <c r="AF893" s="89"/>
      <c r="AG893" s="89">
        <f t="shared" si="470"/>
        <v>-758.77000000000044</v>
      </c>
      <c r="AH893" s="89">
        <f t="shared" si="471"/>
        <v>41.115779004605429</v>
      </c>
      <c r="AI893" s="109">
        <f t="shared" si="472"/>
        <v>1</v>
      </c>
      <c r="AJ893" s="109">
        <f t="shared" si="487"/>
        <v>50</v>
      </c>
      <c r="AK893" s="88"/>
      <c r="AL893" s="191" t="str">
        <f t="shared" si="488"/>
        <v/>
      </c>
      <c r="AM893" s="191">
        <f t="shared" si="489"/>
        <v>-758.77000000000044</v>
      </c>
      <c r="AN893" s="88"/>
      <c r="AO893" s="191"/>
      <c r="AP893" s="191">
        <f t="shared" si="473"/>
        <v>575731.91290000069</v>
      </c>
      <c r="AQ893" s="191">
        <f t="shared" si="496"/>
        <v>277.834195339139</v>
      </c>
      <c r="AR893" s="191">
        <f t="shared" si="497"/>
        <v>-223.85661571192753</v>
      </c>
      <c r="AS893" s="250">
        <f t="shared" si="500"/>
        <v>1</v>
      </c>
      <c r="AT893" s="250">
        <f t="shared" si="501"/>
        <v>0</v>
      </c>
      <c r="AU893" s="250">
        <f t="shared" si="502"/>
        <v>0</v>
      </c>
      <c r="AV893" s="250">
        <f t="shared" si="503"/>
        <v>0</v>
      </c>
      <c r="AW893" s="250">
        <f t="shared" si="504"/>
        <v>0</v>
      </c>
      <c r="AX893" s="250">
        <f t="shared" si="505"/>
        <v>0</v>
      </c>
      <c r="AY893" s="89"/>
      <c r="AZ893" s="111"/>
      <c r="BA893" s="111"/>
      <c r="BB893" s="111"/>
      <c r="BC893" s="111"/>
      <c r="BD893" s="111"/>
      <c r="BE893" s="111"/>
      <c r="BF893" s="111"/>
      <c r="BG893" s="111"/>
      <c r="BH893" s="89"/>
      <c r="BI893" s="89"/>
      <c r="BJ893" s="89"/>
      <c r="BK893" s="89"/>
      <c r="BL893" s="89"/>
    </row>
    <row r="894" spans="1:64" x14ac:dyDescent="0.25">
      <c r="A894" s="86">
        <f t="shared" si="474"/>
        <v>893</v>
      </c>
      <c r="B894" s="113">
        <v>6.4736603508170325E-3</v>
      </c>
      <c r="C894" s="88"/>
      <c r="D894" s="88"/>
      <c r="E894" s="194">
        <f t="shared" si="477"/>
        <v>-0.21696209467497532</v>
      </c>
      <c r="F894" s="89">
        <f t="shared" si="490"/>
        <v>-1.2819673990399821E-2</v>
      </c>
      <c r="G894" s="113">
        <v>6.5190837378017563E-2</v>
      </c>
      <c r="H894" s="88"/>
      <c r="I894" s="84">
        <f t="shared" si="478"/>
        <v>19283.520457982486</v>
      </c>
      <c r="J894" s="84">
        <f t="shared" si="479"/>
        <v>19534.365863508021</v>
      </c>
      <c r="K894" s="84">
        <f t="shared" si="480"/>
        <v>19785.211269033553</v>
      </c>
      <c r="L894" s="84">
        <f t="shared" si="481"/>
        <v>20036.056674559088</v>
      </c>
      <c r="M894" s="108">
        <f>IF(T894&lt;&gt;0,(((G894+1)*('Data Raw'!$N$1007-'Data Raw'!$N$1008)/2+'Data Raw'!$N$1008)*'Data Raw'!$M$1010+'Data Raw'!$M$1009)*AE894+AE894)</f>
        <v>20286.902080084619</v>
      </c>
      <c r="N894" s="84">
        <f t="shared" si="482"/>
        <v>20537.747485610151</v>
      </c>
      <c r="O894" s="84">
        <f t="shared" si="483"/>
        <v>20788.592891135686</v>
      </c>
      <c r="P894" s="84">
        <f t="shared" si="484"/>
        <v>21039.438296661217</v>
      </c>
      <c r="Q894" s="84">
        <f t="shared" si="485"/>
        <v>21290.283702186753</v>
      </c>
      <c r="R894" s="166" t="str">
        <f t="shared" si="491"/>
        <v/>
      </c>
      <c r="S894" s="109">
        <f>'Data Raw'!E936</f>
        <v>20100.07</v>
      </c>
      <c r="T894" s="109">
        <f>'Data Raw'!G936</f>
        <v>20155.05</v>
      </c>
      <c r="U894" s="109">
        <f>'Data Raw'!D936</f>
        <v>20481.37</v>
      </c>
      <c r="V894" s="166">
        <f t="shared" si="492"/>
        <v>1</v>
      </c>
      <c r="W894" s="89">
        <f t="shared" si="475"/>
        <v>131.85208008461996</v>
      </c>
      <c r="X894" s="89">
        <f t="shared" si="476"/>
        <v>17384.971022641035</v>
      </c>
      <c r="Y894" s="89">
        <f t="shared" si="493"/>
        <v>467.1413047739108</v>
      </c>
      <c r="Z894" s="109">
        <f t="shared" si="486"/>
        <v>381.29999999999927</v>
      </c>
      <c r="AA894" s="89">
        <f t="shared" si="494"/>
        <v>425.94804131687056</v>
      </c>
      <c r="AB894" s="89">
        <f t="shared" si="495"/>
        <v>20036.119025694104</v>
      </c>
      <c r="AC894" s="89">
        <f t="shared" si="498"/>
        <v>20772.880974305896</v>
      </c>
      <c r="AD894" s="89">
        <f t="shared" si="499"/>
        <v>1</v>
      </c>
      <c r="AE894" s="89">
        <f>'Data Raw'!C936</f>
        <v>20404.5</v>
      </c>
      <c r="AF894" s="89"/>
      <c r="AG894" s="89">
        <f t="shared" si="470"/>
        <v>-249.45000000000073</v>
      </c>
      <c r="AH894" s="89">
        <f t="shared" si="471"/>
        <v>-117.59791991538077</v>
      </c>
      <c r="AI894" s="109">
        <f t="shared" si="472"/>
        <v>-1</v>
      </c>
      <c r="AJ894" s="109">
        <f t="shared" si="487"/>
        <v>50</v>
      </c>
      <c r="AK894" s="88"/>
      <c r="AL894" s="191">
        <f t="shared" si="488"/>
        <v>758.77000000000044</v>
      </c>
      <c r="AM894" s="191" t="str">
        <f t="shared" si="489"/>
        <v/>
      </c>
      <c r="AN894" s="88"/>
      <c r="AO894" s="191"/>
      <c r="AP894" s="191">
        <f t="shared" si="473"/>
        <v>62225.302500000362</v>
      </c>
      <c r="AQ894" s="191">
        <f t="shared" si="496"/>
        <v>274.68039585701251</v>
      </c>
      <c r="AR894" s="191">
        <f t="shared" si="497"/>
        <v>-192.46090891689829</v>
      </c>
      <c r="AS894" s="250">
        <f t="shared" si="500"/>
        <v>0</v>
      </c>
      <c r="AT894" s="250">
        <f t="shared" si="501"/>
        <v>0</v>
      </c>
      <c r="AU894" s="250">
        <f t="shared" si="502"/>
        <v>1</v>
      </c>
      <c r="AV894" s="250">
        <f t="shared" si="503"/>
        <v>0</v>
      </c>
      <c r="AW894" s="250">
        <f t="shared" si="504"/>
        <v>0</v>
      </c>
      <c r="AX894" s="250">
        <f t="shared" si="505"/>
        <v>0</v>
      </c>
      <c r="AY894" s="89"/>
      <c r="AZ894" s="111"/>
      <c r="BA894" s="111"/>
      <c r="BB894" s="111"/>
      <c r="BC894" s="111"/>
      <c r="BD894" s="111"/>
      <c r="BE894" s="111"/>
      <c r="BF894" s="111"/>
      <c r="BG894" s="111"/>
      <c r="BH894" s="89"/>
      <c r="BI894" s="89"/>
      <c r="BJ894" s="89"/>
      <c r="BK894" s="89"/>
      <c r="BL894" s="89"/>
    </row>
    <row r="895" spans="1:64" x14ac:dyDescent="0.25">
      <c r="A895" s="86">
        <f t="shared" si="474"/>
        <v>894</v>
      </c>
      <c r="B895" s="113">
        <v>4.0032497443408109E-2</v>
      </c>
      <c r="C895" s="88"/>
      <c r="D895" s="88"/>
      <c r="E895" s="194">
        <f t="shared" si="477"/>
        <v>3.3558837092591075E-2</v>
      </c>
      <c r="F895" s="89">
        <f t="shared" si="490"/>
        <v>-6.1941724071154078E-3</v>
      </c>
      <c r="G895" s="113">
        <v>5.0096717363378729E-2</v>
      </c>
      <c r="H895" s="88"/>
      <c r="I895" s="84">
        <f t="shared" si="478"/>
        <v>19137.958170576938</v>
      </c>
      <c r="J895" s="84">
        <f t="shared" si="479"/>
        <v>19371.528822963894</v>
      </c>
      <c r="K895" s="84">
        <f t="shared" si="480"/>
        <v>19605.099475350849</v>
      </c>
      <c r="L895" s="84">
        <f t="shared" si="481"/>
        <v>19838.670127737805</v>
      </c>
      <c r="M895" s="108">
        <f>IF(T895&lt;&gt;0,(((G895+1)*('Data Raw'!$N$1007-'Data Raw'!$N$1008)/2+'Data Raw'!$N$1008)*'Data Raw'!$M$1010+'Data Raw'!$M$1009)*AE895+AE895)</f>
        <v>20072.240780124761</v>
      </c>
      <c r="N895" s="84">
        <f t="shared" si="482"/>
        <v>20305.811432511717</v>
      </c>
      <c r="O895" s="84">
        <f t="shared" si="483"/>
        <v>20539.382084898672</v>
      </c>
      <c r="P895" s="84">
        <f t="shared" si="484"/>
        <v>20772.952737285628</v>
      </c>
      <c r="Q895" s="84">
        <f t="shared" si="485"/>
        <v>21006.523389672584</v>
      </c>
      <c r="R895" s="166" t="str">
        <f t="shared" si="491"/>
        <v/>
      </c>
      <c r="S895" s="109">
        <f>'Data Raw'!E937</f>
        <v>20121.47</v>
      </c>
      <c r="T895" s="109">
        <f>'Data Raw'!G937</f>
        <v>20397.05</v>
      </c>
      <c r="U895" s="109">
        <f>'Data Raw'!D937</f>
        <v>20546.439999999999</v>
      </c>
      <c r="V895" s="166" t="str">
        <f t="shared" si="492"/>
        <v/>
      </c>
      <c r="W895" s="89">
        <f t="shared" si="475"/>
        <v>-324.80921987523834</v>
      </c>
      <c r="X895" s="89">
        <f t="shared" si="476"/>
        <v>105501.02931596093</v>
      </c>
      <c r="Y895" s="89">
        <f t="shared" si="493"/>
        <v>449.5755174242845</v>
      </c>
      <c r="Z895" s="109">
        <f t="shared" si="486"/>
        <v>424.96999999999753</v>
      </c>
      <c r="AA895" s="89">
        <f t="shared" si="494"/>
        <v>425.80832112874583</v>
      </c>
      <c r="AB895" s="89">
        <f t="shared" si="495"/>
        <v>19851.184164880662</v>
      </c>
      <c r="AC895" s="89">
        <f t="shared" si="498"/>
        <v>20575.295835119341</v>
      </c>
      <c r="AD895" s="89">
        <f t="shared" si="499"/>
        <v>1</v>
      </c>
      <c r="AE895" s="89">
        <f>'Data Raw'!C937</f>
        <v>20213.240000000002</v>
      </c>
      <c r="AF895" s="89"/>
      <c r="AG895" s="89">
        <f t="shared" si="470"/>
        <v>183.80999999999767</v>
      </c>
      <c r="AH895" s="89">
        <f t="shared" si="471"/>
        <v>-140.99921987524067</v>
      </c>
      <c r="AI895" s="109">
        <f t="shared" si="472"/>
        <v>-1</v>
      </c>
      <c r="AJ895" s="109">
        <f t="shared" si="487"/>
        <v>50</v>
      </c>
      <c r="AK895" s="88"/>
      <c r="AL895" s="191" t="str">
        <f t="shared" si="488"/>
        <v/>
      </c>
      <c r="AM895" s="191">
        <f t="shared" si="489"/>
        <v>-183.80999999999767</v>
      </c>
      <c r="AN895" s="88"/>
      <c r="AO895" s="191"/>
      <c r="AP895" s="191">
        <f t="shared" si="473"/>
        <v>33786.116099999141</v>
      </c>
      <c r="AQ895" s="191">
        <f t="shared" si="496"/>
        <v>264.5836852062331</v>
      </c>
      <c r="AR895" s="191">
        <f t="shared" si="497"/>
        <v>-184.9918322180514</v>
      </c>
      <c r="AS895" s="250">
        <f t="shared" si="500"/>
        <v>0</v>
      </c>
      <c r="AT895" s="250">
        <f t="shared" si="501"/>
        <v>0</v>
      </c>
      <c r="AU895" s="250">
        <f t="shared" si="502"/>
        <v>0</v>
      </c>
      <c r="AV895" s="250">
        <f t="shared" si="503"/>
        <v>1</v>
      </c>
      <c r="AW895" s="250">
        <f t="shared" si="504"/>
        <v>0</v>
      </c>
      <c r="AX895" s="250">
        <f t="shared" si="505"/>
        <v>0</v>
      </c>
      <c r="AY895" s="89"/>
      <c r="AZ895" s="111"/>
      <c r="BA895" s="111"/>
      <c r="BB895" s="111"/>
      <c r="BC895" s="111"/>
      <c r="BD895" s="111"/>
      <c r="BE895" s="111"/>
      <c r="BF895" s="111"/>
      <c r="BG895" s="111"/>
      <c r="BH895" s="89"/>
      <c r="BI895" s="89"/>
      <c r="BJ895" s="89"/>
      <c r="BK895" s="89"/>
      <c r="BL895" s="89"/>
    </row>
    <row r="896" spans="1:64" x14ac:dyDescent="0.25">
      <c r="A896" s="86">
        <f t="shared" si="474"/>
        <v>895</v>
      </c>
      <c r="B896" s="113">
        <v>1.413490883784249E-2</v>
      </c>
      <c r="C896" s="88"/>
      <c r="D896" s="88"/>
      <c r="E896" s="194">
        <f t="shared" si="477"/>
        <v>-2.5897588605565618E-2</v>
      </c>
      <c r="F896" s="89">
        <f t="shared" si="490"/>
        <v>-9.0089461497511528E-3</v>
      </c>
      <c r="G896" s="113">
        <v>9.1592427490398795E-2</v>
      </c>
      <c r="H896" s="88"/>
      <c r="I896" s="84">
        <f t="shared" si="478"/>
        <v>19265.332368473344</v>
      </c>
      <c r="J896" s="84">
        <f t="shared" si="479"/>
        <v>19490.120127185484</v>
      </c>
      <c r="K896" s="84">
        <f t="shared" si="480"/>
        <v>19714.907885897628</v>
      </c>
      <c r="L896" s="84">
        <f t="shared" si="481"/>
        <v>19939.695644609768</v>
      </c>
      <c r="M896" s="108">
        <f>IF(T896&lt;&gt;0,(((G896+1)*('Data Raw'!$N$1007-'Data Raw'!$N$1008)/2+'Data Raw'!$N$1008)*'Data Raw'!$M$1010+'Data Raw'!$M$1009)*AE896+AE896)</f>
        <v>20164.483403321912</v>
      </c>
      <c r="N896" s="84">
        <f t="shared" si="482"/>
        <v>20389.271162034056</v>
      </c>
      <c r="O896" s="84">
        <f t="shared" si="483"/>
        <v>20614.058920746196</v>
      </c>
      <c r="P896" s="84">
        <f t="shared" si="484"/>
        <v>20838.84667945834</v>
      </c>
      <c r="Q896" s="84">
        <f t="shared" si="485"/>
        <v>21063.63443817048</v>
      </c>
      <c r="R896" s="166" t="str">
        <f t="shared" si="491"/>
        <v/>
      </c>
      <c r="S896" s="109">
        <f>'Data Raw'!E938</f>
        <v>19927.27</v>
      </c>
      <c r="T896" s="109">
        <f>'Data Raw'!G938</f>
        <v>19971.240000000002</v>
      </c>
      <c r="U896" s="109">
        <f>'Data Raw'!D938</f>
        <v>20238.21</v>
      </c>
      <c r="V896" s="166">
        <f t="shared" si="492"/>
        <v>1</v>
      </c>
      <c r="W896" s="89">
        <f t="shared" si="475"/>
        <v>193.24340332191059</v>
      </c>
      <c r="X896" s="89">
        <f t="shared" si="476"/>
        <v>37343.012927434604</v>
      </c>
      <c r="Y896" s="89">
        <f t="shared" si="493"/>
        <v>422.58589796823105</v>
      </c>
      <c r="Z896" s="109">
        <f t="shared" si="486"/>
        <v>310.93999999999869</v>
      </c>
      <c r="AA896" s="89">
        <f t="shared" si="494"/>
        <v>409.39856096749622</v>
      </c>
      <c r="AB896" s="89">
        <f t="shared" si="495"/>
        <v>19876.272927040565</v>
      </c>
      <c r="AC896" s="89">
        <f t="shared" si="498"/>
        <v>20600.147072959433</v>
      </c>
      <c r="AD896" s="89">
        <f t="shared" si="499"/>
        <v>1</v>
      </c>
      <c r="AE896" s="89">
        <f>'Data Raw'!C938</f>
        <v>20238.21</v>
      </c>
      <c r="AF896" s="89"/>
      <c r="AG896" s="89">
        <f t="shared" si="470"/>
        <v>-266.96999999999753</v>
      </c>
      <c r="AH896" s="89">
        <f t="shared" si="471"/>
        <v>-73.726596678086935</v>
      </c>
      <c r="AI896" s="109">
        <f t="shared" si="472"/>
        <v>-1</v>
      </c>
      <c r="AJ896" s="109">
        <f t="shared" si="487"/>
        <v>50</v>
      </c>
      <c r="AK896" s="88"/>
      <c r="AL896" s="191">
        <f t="shared" si="488"/>
        <v>183.80999999999767</v>
      </c>
      <c r="AM896" s="191" t="str">
        <f t="shared" si="489"/>
        <v/>
      </c>
      <c r="AN896" s="88"/>
      <c r="AO896" s="191"/>
      <c r="AP896" s="191">
        <f t="shared" si="473"/>
        <v>71272.980899998685</v>
      </c>
      <c r="AQ896" s="191">
        <f t="shared" si="496"/>
        <v>264.84883129442915</v>
      </c>
      <c r="AR896" s="191">
        <f t="shared" si="497"/>
        <v>-157.73706667380191</v>
      </c>
      <c r="AS896" s="250">
        <f t="shared" si="500"/>
        <v>0</v>
      </c>
      <c r="AT896" s="250">
        <f t="shared" si="501"/>
        <v>0</v>
      </c>
      <c r="AU896" s="250">
        <f t="shared" si="502"/>
        <v>1</v>
      </c>
      <c r="AV896" s="250">
        <f t="shared" si="503"/>
        <v>0</v>
      </c>
      <c r="AW896" s="250">
        <f t="shared" si="504"/>
        <v>0</v>
      </c>
      <c r="AX896" s="250">
        <f t="shared" si="505"/>
        <v>0</v>
      </c>
      <c r="AY896" s="89"/>
      <c r="AZ896" s="111"/>
      <c r="BA896" s="111"/>
      <c r="BB896" s="111"/>
      <c r="BC896" s="111"/>
      <c r="BD896" s="111"/>
      <c r="BE896" s="111"/>
      <c r="BF896" s="111"/>
      <c r="BG896" s="111"/>
      <c r="BH896" s="89"/>
      <c r="BI896" s="89"/>
      <c r="BJ896" s="89"/>
      <c r="BK896" s="89"/>
      <c r="BL896" s="89"/>
    </row>
    <row r="897" spans="1:64" x14ac:dyDescent="0.25">
      <c r="A897" s="86">
        <f t="shared" si="474"/>
        <v>896</v>
      </c>
      <c r="B897" s="113">
        <v>6.3718933051120264E-4</v>
      </c>
      <c r="C897" s="88"/>
      <c r="D897" s="88"/>
      <c r="E897" s="194">
        <f t="shared" si="477"/>
        <v>-1.3497719507331286E-2</v>
      </c>
      <c r="F897" s="89">
        <f t="shared" si="490"/>
        <v>-9.6501994865483155E-3</v>
      </c>
      <c r="G897" s="113">
        <v>6.7476544316548009E-2</v>
      </c>
      <c r="H897" s="88"/>
      <c r="I897" s="84">
        <f t="shared" si="478"/>
        <v>18990.75743767211</v>
      </c>
      <c r="J897" s="84">
        <f t="shared" si="479"/>
        <v>19202.050386656225</v>
      </c>
      <c r="K897" s="84">
        <f t="shared" si="480"/>
        <v>19413.34333564034</v>
      </c>
      <c r="L897" s="84">
        <f t="shared" si="481"/>
        <v>19624.636284624456</v>
      </c>
      <c r="M897" s="108">
        <f>IF(T897&lt;&gt;0,(((G897+1)*('Data Raw'!$N$1007-'Data Raw'!$N$1008)/2+'Data Raw'!$N$1008)*'Data Raw'!$M$1010+'Data Raw'!$M$1009)*AE897+AE897)</f>
        <v>19835.929233608571</v>
      </c>
      <c r="N897" s="84">
        <f t="shared" si="482"/>
        <v>20047.222182592686</v>
      </c>
      <c r="O897" s="84">
        <f t="shared" si="483"/>
        <v>20258.515131576802</v>
      </c>
      <c r="P897" s="84">
        <f t="shared" si="484"/>
        <v>20469.808080560917</v>
      </c>
      <c r="Q897" s="84">
        <f t="shared" si="485"/>
        <v>20681.101029545032</v>
      </c>
      <c r="R897" s="166" t="str">
        <f t="shared" si="491"/>
        <v/>
      </c>
      <c r="S897" s="109">
        <f>'Data Raw'!E939</f>
        <v>19726.150000000001</v>
      </c>
      <c r="T897" s="109">
        <f>'Data Raw'!G939</f>
        <v>19795.490000000002</v>
      </c>
      <c r="U897" s="109">
        <f>'Data Raw'!D939</f>
        <v>20049.21</v>
      </c>
      <c r="V897" s="166">
        <f t="shared" si="492"/>
        <v>1</v>
      </c>
      <c r="W897" s="89">
        <f t="shared" si="475"/>
        <v>40.439233608569339</v>
      </c>
      <c r="X897" s="89">
        <f t="shared" si="476"/>
        <v>1635.3316148484439</v>
      </c>
      <c r="Y897" s="89">
        <f t="shared" si="493"/>
        <v>391.53696752752398</v>
      </c>
      <c r="Z897" s="109">
        <f t="shared" si="486"/>
        <v>323.05999999999767</v>
      </c>
      <c r="AA897" s="89">
        <f t="shared" si="494"/>
        <v>397.06448082928216</v>
      </c>
      <c r="AB897" s="89">
        <f t="shared" si="495"/>
        <v>19599.241223177629</v>
      </c>
      <c r="AC897" s="89">
        <f t="shared" si="498"/>
        <v>20295.21877682237</v>
      </c>
      <c r="AD897" s="89">
        <f t="shared" si="499"/>
        <v>1</v>
      </c>
      <c r="AE897" s="89">
        <f>'Data Raw'!C939</f>
        <v>19947.23</v>
      </c>
      <c r="AF897" s="89"/>
      <c r="AG897" s="89">
        <f t="shared" si="470"/>
        <v>-151.73999999999796</v>
      </c>
      <c r="AH897" s="89">
        <f t="shared" si="471"/>
        <v>-111.30076639142862</v>
      </c>
      <c r="AI897" s="109">
        <f t="shared" si="472"/>
        <v>-1</v>
      </c>
      <c r="AJ897" s="109">
        <f t="shared" si="487"/>
        <v>50</v>
      </c>
      <c r="AK897" s="88"/>
      <c r="AL897" s="191">
        <f t="shared" si="488"/>
        <v>266.96999999999753</v>
      </c>
      <c r="AM897" s="191" t="str">
        <f t="shared" si="489"/>
        <v/>
      </c>
      <c r="AN897" s="88"/>
      <c r="AO897" s="191"/>
      <c r="AP897" s="191">
        <f t="shared" si="473"/>
        <v>23025.027599999383</v>
      </c>
      <c r="AQ897" s="191">
        <f t="shared" si="496"/>
        <v>252.28118337282569</v>
      </c>
      <c r="AR897" s="191">
        <f t="shared" si="497"/>
        <v>-139.25578415469829</v>
      </c>
      <c r="AS897" s="250">
        <f t="shared" si="500"/>
        <v>0</v>
      </c>
      <c r="AT897" s="250">
        <f t="shared" si="501"/>
        <v>0</v>
      </c>
      <c r="AU897" s="250">
        <f t="shared" si="502"/>
        <v>1</v>
      </c>
      <c r="AV897" s="250">
        <f t="shared" si="503"/>
        <v>0</v>
      </c>
      <c r="AW897" s="250">
        <f t="shared" si="504"/>
        <v>0</v>
      </c>
      <c r="AX897" s="250">
        <f t="shared" si="505"/>
        <v>0</v>
      </c>
      <c r="AY897" s="89"/>
      <c r="AZ897" s="111"/>
      <c r="BA897" s="111"/>
      <c r="BB897" s="111"/>
      <c r="BC897" s="111"/>
      <c r="BD897" s="111"/>
      <c r="BE897" s="111"/>
      <c r="BF897" s="111"/>
      <c r="BG897" s="111"/>
      <c r="BH897" s="89"/>
      <c r="BI897" s="89"/>
      <c r="BJ897" s="89"/>
      <c r="BK897" s="89"/>
      <c r="BL897" s="89"/>
    </row>
    <row r="898" spans="1:64" x14ac:dyDescent="0.25">
      <c r="A898" s="86">
        <f t="shared" si="474"/>
        <v>897</v>
      </c>
      <c r="B898" s="113">
        <v>7.935209617340443E-3</v>
      </c>
      <c r="C898" s="88"/>
      <c r="D898" s="88"/>
      <c r="E898" s="194">
        <f t="shared" si="477"/>
        <v>7.2980202868292406E-3</v>
      </c>
      <c r="F898" s="89">
        <f t="shared" si="490"/>
        <v>-7.2290252332086642E-3</v>
      </c>
      <c r="G898" s="113">
        <v>6.2077142177800797E-2</v>
      </c>
      <c r="H898" s="88"/>
      <c r="I898" s="84">
        <f t="shared" si="478"/>
        <v>18776.624141763332</v>
      </c>
      <c r="J898" s="84">
        <f t="shared" si="479"/>
        <v>18972.392625527096</v>
      </c>
      <c r="K898" s="84">
        <f t="shared" si="480"/>
        <v>19168.161109290857</v>
      </c>
      <c r="L898" s="84">
        <f t="shared" si="481"/>
        <v>19363.929593054621</v>
      </c>
      <c r="M898" s="108">
        <f>IF(T898&lt;&gt;0,(((G898+1)*('Data Raw'!$N$1007-'Data Raw'!$N$1008)/2+'Data Raw'!$N$1008)*'Data Raw'!$M$1010+'Data Raw'!$M$1009)*AE898+AE898)</f>
        <v>19559.698076818382</v>
      </c>
      <c r="N898" s="84">
        <f t="shared" si="482"/>
        <v>19755.466560582143</v>
      </c>
      <c r="O898" s="84">
        <f t="shared" si="483"/>
        <v>19951.235044345907</v>
      </c>
      <c r="P898" s="84">
        <f t="shared" si="484"/>
        <v>20147.003528109668</v>
      </c>
      <c r="Q898" s="84">
        <f t="shared" si="485"/>
        <v>20342.772011873432</v>
      </c>
      <c r="R898" s="166" t="str">
        <f t="shared" si="491"/>
        <v/>
      </c>
      <c r="S898" s="109">
        <f>'Data Raw'!E940</f>
        <v>19620.63</v>
      </c>
      <c r="T898" s="109">
        <f>'Data Raw'!G940</f>
        <v>19700.48</v>
      </c>
      <c r="U898" s="109">
        <f>'Data Raw'!D940</f>
        <v>19930.830000000002</v>
      </c>
      <c r="V898" s="166" t="str">
        <f t="shared" si="492"/>
        <v/>
      </c>
      <c r="W898" s="89">
        <f t="shared" si="475"/>
        <v>-140.78192318161746</v>
      </c>
      <c r="X898" s="89">
        <f t="shared" si="476"/>
        <v>19819.549894714841</v>
      </c>
      <c r="Y898" s="89">
        <f t="shared" si="493"/>
        <v>366.37738770262769</v>
      </c>
      <c r="Z898" s="109">
        <f t="shared" si="486"/>
        <v>310.20000000000073</v>
      </c>
      <c r="AA898" s="89">
        <f t="shared" si="494"/>
        <v>384.65526928224193</v>
      </c>
      <c r="AB898" s="89">
        <f t="shared" si="495"/>
        <v>19340.52519129511</v>
      </c>
      <c r="AC898" s="89">
        <f t="shared" si="498"/>
        <v>20015.534808704888</v>
      </c>
      <c r="AD898" s="89">
        <f t="shared" si="499"/>
        <v>1</v>
      </c>
      <c r="AE898" s="89">
        <f>'Data Raw'!C940</f>
        <v>19678.03</v>
      </c>
      <c r="AF898" s="89"/>
      <c r="AG898" s="89">
        <f t="shared" ref="AG898:AG961" si="506">T898-AE898</f>
        <v>22.450000000000728</v>
      </c>
      <c r="AH898" s="89">
        <f t="shared" ref="AH898:AH961" si="507">M898-AE898</f>
        <v>-118.33192318161673</v>
      </c>
      <c r="AI898" s="109">
        <f t="shared" ref="AI898:AI961" si="508">IF($AH898&gt;0,1,-1)</f>
        <v>-1</v>
      </c>
      <c r="AJ898" s="109">
        <f t="shared" si="487"/>
        <v>50</v>
      </c>
      <c r="AK898" s="88"/>
      <c r="AL898" s="191" t="str">
        <f t="shared" si="488"/>
        <v/>
      </c>
      <c r="AM898" s="191">
        <f t="shared" si="489"/>
        <v>-22.450000000000728</v>
      </c>
      <c r="AN898" s="88"/>
      <c r="AO898" s="191"/>
      <c r="AP898" s="191">
        <f t="shared" ref="AP898:AP961" si="509">AG898*AG898</f>
        <v>504.00250000003268</v>
      </c>
      <c r="AQ898" s="191">
        <f t="shared" si="496"/>
        <v>226.74438522028959</v>
      </c>
      <c r="AR898" s="191">
        <f t="shared" si="497"/>
        <v>-139.6330024823381</v>
      </c>
      <c r="AS898" s="250">
        <f t="shared" si="500"/>
        <v>0</v>
      </c>
      <c r="AT898" s="250">
        <f t="shared" si="501"/>
        <v>0</v>
      </c>
      <c r="AU898" s="250">
        <f t="shared" si="502"/>
        <v>0</v>
      </c>
      <c r="AV898" s="250">
        <f t="shared" si="503"/>
        <v>1</v>
      </c>
      <c r="AW898" s="250">
        <f t="shared" si="504"/>
        <v>0</v>
      </c>
      <c r="AX898" s="250">
        <f t="shared" si="505"/>
        <v>0</v>
      </c>
      <c r="AY898" s="89"/>
      <c r="AZ898" s="111"/>
      <c r="BA898" s="111"/>
      <c r="BB898" s="111"/>
      <c r="BC898" s="111"/>
      <c r="BD898" s="111"/>
      <c r="BE898" s="111"/>
      <c r="BF898" s="111"/>
      <c r="BG898" s="111"/>
      <c r="BH898" s="89"/>
      <c r="BI898" s="89"/>
      <c r="BJ898" s="89"/>
      <c r="BK898" s="89"/>
      <c r="BL898" s="89"/>
    </row>
    <row r="899" spans="1:64" x14ac:dyDescent="0.25">
      <c r="A899" s="86">
        <f t="shared" ref="A899:A961" si="510">A898+1</f>
        <v>898</v>
      </c>
      <c r="B899" s="113">
        <v>1.957346566040569E-3</v>
      </c>
      <c r="C899" s="88"/>
      <c r="D899" s="88"/>
      <c r="E899" s="194">
        <f t="shared" si="477"/>
        <v>-5.977863051299874E-3</v>
      </c>
      <c r="F899" s="89">
        <f t="shared" si="490"/>
        <v>-7.0502877786502664E-3</v>
      </c>
      <c r="G899" s="113">
        <v>8.0192468835934144E-2</v>
      </c>
      <c r="H899" s="88"/>
      <c r="I899" s="84">
        <f t="shared" si="478"/>
        <v>19061.141430825966</v>
      </c>
      <c r="J899" s="84">
        <f t="shared" si="479"/>
        <v>19244.330124677283</v>
      </c>
      <c r="K899" s="84">
        <f t="shared" si="480"/>
        <v>19427.518818528595</v>
      </c>
      <c r="L899" s="84">
        <f t="shared" si="481"/>
        <v>19610.707512379911</v>
      </c>
      <c r="M899" s="108">
        <f>IF(T899&lt;&gt;0,(((G899+1)*('Data Raw'!$N$1007-'Data Raw'!$N$1008)/2+'Data Raw'!$N$1008)*'Data Raw'!$M$1010+'Data Raw'!$M$1009)*AE899+AE899)</f>
        <v>19793.896206231224</v>
      </c>
      <c r="N899" s="84">
        <f t="shared" si="482"/>
        <v>19977.084900082536</v>
      </c>
      <c r="O899" s="84">
        <f t="shared" si="483"/>
        <v>20160.273593933853</v>
      </c>
      <c r="P899" s="84">
        <f t="shared" si="484"/>
        <v>20343.462287785165</v>
      </c>
      <c r="Q899" s="84">
        <f t="shared" si="485"/>
        <v>20526.650981636481</v>
      </c>
      <c r="R899" s="166" t="str">
        <f t="shared" si="491"/>
        <v/>
      </c>
      <c r="S899" s="109">
        <f>'Data Raw'!E941</f>
        <v>19802.22</v>
      </c>
      <c r="T899" s="109">
        <f>'Data Raw'!G941</f>
        <v>19864.55</v>
      </c>
      <c r="U899" s="109">
        <f>'Data Raw'!D941</f>
        <v>19953.53</v>
      </c>
      <c r="V899" s="166">
        <f t="shared" si="492"/>
        <v>1</v>
      </c>
      <c r="W899" s="89">
        <f t="shared" ref="W899:W961" si="511">IF(R899=1,0,(M899-T899))</f>
        <v>-70.653793768775358</v>
      </c>
      <c r="X899" s="89">
        <f t="shared" ref="X899:X961" si="512">IF(R899=1,0,(M899-T899)*(M899-T899))</f>
        <v>4991.9585739206395</v>
      </c>
      <c r="Y899" s="89">
        <f t="shared" si="493"/>
        <v>340.24913139234781</v>
      </c>
      <c r="Z899" s="109">
        <f t="shared" si="486"/>
        <v>151.30999999999767</v>
      </c>
      <c r="AA899" s="89">
        <f t="shared" si="494"/>
        <v>351.32023081334995</v>
      </c>
      <c r="AB899" s="89">
        <f t="shared" si="495"/>
        <v>19557.583021110095</v>
      </c>
      <c r="AC899" s="89">
        <f t="shared" si="498"/>
        <v>20211.496978889907</v>
      </c>
      <c r="AD899" s="89">
        <f t="shared" si="499"/>
        <v>1</v>
      </c>
      <c r="AE899" s="89">
        <f>'Data Raw'!C941</f>
        <v>19884.54</v>
      </c>
      <c r="AF899" s="89"/>
      <c r="AG899" s="89">
        <f t="shared" si="506"/>
        <v>-19.990000000001601</v>
      </c>
      <c r="AH899" s="89">
        <f t="shared" si="507"/>
        <v>-90.643793768776959</v>
      </c>
      <c r="AI899" s="109">
        <f t="shared" si="508"/>
        <v>-1</v>
      </c>
      <c r="AJ899" s="109">
        <f t="shared" si="487"/>
        <v>50</v>
      </c>
      <c r="AK899" s="88"/>
      <c r="AL899" s="191">
        <f t="shared" si="488"/>
        <v>22.450000000000728</v>
      </c>
      <c r="AM899" s="191" t="str">
        <f t="shared" si="489"/>
        <v/>
      </c>
      <c r="AN899" s="88"/>
      <c r="AO899" s="191"/>
      <c r="AP899" s="191">
        <f t="shared" si="509"/>
        <v>399.600100000064</v>
      </c>
      <c r="AQ899" s="191">
        <f t="shared" si="496"/>
        <v>203.77167575136872</v>
      </c>
      <c r="AR899" s="191">
        <f t="shared" si="497"/>
        <v>-136.47745564097909</v>
      </c>
      <c r="AS899" s="250">
        <f t="shared" si="500"/>
        <v>0</v>
      </c>
      <c r="AT899" s="250">
        <f t="shared" si="501"/>
        <v>0</v>
      </c>
      <c r="AU899" s="250">
        <f t="shared" si="502"/>
        <v>0</v>
      </c>
      <c r="AV899" s="250">
        <f t="shared" si="503"/>
        <v>1</v>
      </c>
      <c r="AW899" s="250">
        <f t="shared" si="504"/>
        <v>0</v>
      </c>
      <c r="AX899" s="250">
        <f t="shared" si="505"/>
        <v>0</v>
      </c>
      <c r="AY899" s="89"/>
      <c r="AZ899" s="111"/>
      <c r="BA899" s="111"/>
      <c r="BB899" s="111"/>
      <c r="BC899" s="111"/>
      <c r="BD899" s="111"/>
      <c r="BE899" s="111"/>
      <c r="BF899" s="111"/>
      <c r="BG899" s="111"/>
      <c r="BH899" s="89"/>
      <c r="BI899" s="89"/>
      <c r="BJ899" s="89"/>
      <c r="BK899" s="89"/>
      <c r="BL899" s="89"/>
    </row>
    <row r="900" spans="1:64" x14ac:dyDescent="0.25">
      <c r="A900" s="86">
        <f t="shared" si="510"/>
        <v>899</v>
      </c>
      <c r="B900" s="113">
        <v>1.9079892289877831E-2</v>
      </c>
      <c r="C900" s="88"/>
      <c r="D900" s="88"/>
      <c r="E900" s="194">
        <f t="shared" ref="E900:E961" si="513">B900-B899</f>
        <v>1.7122545723837264E-2</v>
      </c>
      <c r="F900" s="89">
        <f t="shared" si="490"/>
        <v>-3.5970258497234767E-3</v>
      </c>
      <c r="G900" s="113">
        <v>8.9243813093119809E-2</v>
      </c>
      <c r="H900" s="88"/>
      <c r="I900" s="84">
        <f t="shared" si="478"/>
        <v>18854.464365277268</v>
      </c>
      <c r="J900" s="84">
        <f t="shared" si="479"/>
        <v>19024.588930973445</v>
      </c>
      <c r="K900" s="84">
        <f t="shared" si="480"/>
        <v>19194.713496669618</v>
      </c>
      <c r="L900" s="84">
        <f t="shared" si="481"/>
        <v>19364.838062365794</v>
      </c>
      <c r="M900" s="108">
        <f>IF(T900&lt;&gt;0,(((G900+1)*('Data Raw'!$N$1007-'Data Raw'!$N$1008)/2+'Data Raw'!$N$1008)*'Data Raw'!$M$1010+'Data Raw'!$M$1009)*AE900+AE900)</f>
        <v>19534.962628061967</v>
      </c>
      <c r="N900" s="84">
        <f t="shared" si="482"/>
        <v>19705.08719375814</v>
      </c>
      <c r="O900" s="84">
        <f t="shared" si="483"/>
        <v>19875.211759454316</v>
      </c>
      <c r="P900" s="84">
        <f t="shared" si="484"/>
        <v>20045.336325150489</v>
      </c>
      <c r="Q900" s="84">
        <f t="shared" si="485"/>
        <v>20215.460890846665</v>
      </c>
      <c r="R900" s="166" t="str">
        <f t="shared" si="491"/>
        <v/>
      </c>
      <c r="S900" s="109">
        <f>'Data Raw'!E942</f>
        <v>19591.490000000002</v>
      </c>
      <c r="T900" s="109">
        <f>'Data Raw'!G942</f>
        <v>19752.509999999998</v>
      </c>
      <c r="U900" s="109">
        <f>'Data Raw'!D942</f>
        <v>19849.03</v>
      </c>
      <c r="V900" s="166" t="str">
        <f t="shared" si="492"/>
        <v/>
      </c>
      <c r="W900" s="89">
        <f t="shared" si="511"/>
        <v>-217.54737193803157</v>
      </c>
      <c r="X900" s="89">
        <f t="shared" si="512"/>
        <v>47326.859037144248</v>
      </c>
      <c r="Y900" s="89">
        <f t="shared" si="493"/>
        <v>325.56405722916986</v>
      </c>
      <c r="Z900" s="109">
        <f t="shared" si="486"/>
        <v>257.53999999999724</v>
      </c>
      <c r="AA900" s="89">
        <f t="shared" si="494"/>
        <v>337.92305498287101</v>
      </c>
      <c r="AB900" s="89">
        <f t="shared" si="495"/>
        <v>19311.477803808652</v>
      </c>
      <c r="AC900" s="89">
        <f t="shared" si="498"/>
        <v>19908.722196191346</v>
      </c>
      <c r="AD900" s="89">
        <f t="shared" si="499"/>
        <v>1</v>
      </c>
      <c r="AE900" s="89">
        <f>'Data Raw'!C942</f>
        <v>19610.099999999999</v>
      </c>
      <c r="AF900" s="89"/>
      <c r="AG900" s="89">
        <f t="shared" si="506"/>
        <v>142.40999999999985</v>
      </c>
      <c r="AH900" s="89">
        <f t="shared" si="507"/>
        <v>-75.13737193803172</v>
      </c>
      <c r="AI900" s="109">
        <f t="shared" si="508"/>
        <v>-1</v>
      </c>
      <c r="AJ900" s="109">
        <f t="shared" si="487"/>
        <v>50</v>
      </c>
      <c r="AK900" s="88"/>
      <c r="AL900" s="191" t="str">
        <f t="shared" si="488"/>
        <v/>
      </c>
      <c r="AM900" s="191">
        <f t="shared" si="489"/>
        <v>-142.40999999999985</v>
      </c>
      <c r="AN900" s="88"/>
      <c r="AO900" s="191"/>
      <c r="AP900" s="191">
        <f t="shared" si="509"/>
        <v>20280.608099999958</v>
      </c>
      <c r="AQ900" s="191">
        <f t="shared" si="496"/>
        <v>196.9537117789944</v>
      </c>
      <c r="AR900" s="191">
        <f t="shared" si="497"/>
        <v>-128.61034545017546</v>
      </c>
      <c r="AS900" s="250">
        <f t="shared" si="500"/>
        <v>0</v>
      </c>
      <c r="AT900" s="250">
        <f t="shared" si="501"/>
        <v>0</v>
      </c>
      <c r="AU900" s="250">
        <f t="shared" si="502"/>
        <v>0</v>
      </c>
      <c r="AV900" s="250">
        <f t="shared" si="503"/>
        <v>1</v>
      </c>
      <c r="AW900" s="250">
        <f t="shared" si="504"/>
        <v>0</v>
      </c>
      <c r="AX900" s="250">
        <f t="shared" si="505"/>
        <v>0</v>
      </c>
      <c r="AY900" s="89"/>
      <c r="AZ900" s="111"/>
      <c r="BA900" s="111"/>
      <c r="BB900" s="111"/>
      <c r="BC900" s="111"/>
      <c r="BD900" s="111"/>
      <c r="BE900" s="111"/>
      <c r="BF900" s="111"/>
      <c r="BG900" s="111"/>
      <c r="BH900" s="89"/>
      <c r="BI900" s="89"/>
      <c r="BJ900" s="89"/>
      <c r="BK900" s="89"/>
      <c r="BL900" s="89"/>
    </row>
    <row r="901" spans="1:64" x14ac:dyDescent="0.25">
      <c r="A901" s="86">
        <f t="shared" si="510"/>
        <v>900</v>
      </c>
      <c r="B901" s="113">
        <v>1.2381894764968272E-3</v>
      </c>
      <c r="C901" s="88"/>
      <c r="D901" s="88"/>
      <c r="E901" s="194">
        <f t="shared" si="513"/>
        <v>-1.7841702813381002E-2</v>
      </c>
      <c r="F901" s="89">
        <f t="shared" si="490"/>
        <v>-5.6319797016745523E-3</v>
      </c>
      <c r="G901" s="113">
        <v>0.11670754021936168</v>
      </c>
      <c r="H901" s="88"/>
      <c r="I901" s="84">
        <f t="shared" si="478"/>
        <v>19013.907036496737</v>
      </c>
      <c r="J901" s="84">
        <f t="shared" si="479"/>
        <v>19176.689065111324</v>
      </c>
      <c r="K901" s="84">
        <f t="shared" si="480"/>
        <v>19339.471093725908</v>
      </c>
      <c r="L901" s="84">
        <f t="shared" si="481"/>
        <v>19502.253122340495</v>
      </c>
      <c r="M901" s="108">
        <f>IF(T901&lt;&gt;0,(((G901+1)*('Data Raw'!$N$1007-'Data Raw'!$N$1008)/2+'Data Raw'!$N$1008)*'Data Raw'!$M$1010+'Data Raw'!$M$1009)*AE901+AE901)</f>
        <v>19665.035150955078</v>
      </c>
      <c r="N901" s="84">
        <f t="shared" si="482"/>
        <v>19827.817179569662</v>
      </c>
      <c r="O901" s="84">
        <f t="shared" si="483"/>
        <v>19990.599208184249</v>
      </c>
      <c r="P901" s="84">
        <f t="shared" si="484"/>
        <v>20153.381236798832</v>
      </c>
      <c r="Q901" s="84">
        <f t="shared" si="485"/>
        <v>20316.163265413419</v>
      </c>
      <c r="R901" s="166" t="str">
        <f t="shared" si="491"/>
        <v/>
      </c>
      <c r="S901" s="109">
        <f>'Data Raw'!E943</f>
        <v>19692.68</v>
      </c>
      <c r="T901" s="109">
        <f>'Data Raw'!G943</f>
        <v>19720.7</v>
      </c>
      <c r="U901" s="109">
        <f>'Data Raw'!D943</f>
        <v>19875.900000000001</v>
      </c>
      <c r="V901" s="166" t="str">
        <f t="shared" si="492"/>
        <v/>
      </c>
      <c r="W901" s="89">
        <f t="shared" si="511"/>
        <v>-55.664849044922448</v>
      </c>
      <c r="X901" s="89">
        <f t="shared" si="512"/>
        <v>3098.5754191940036</v>
      </c>
      <c r="Y901" s="89">
        <f t="shared" si="493"/>
        <v>302.14715137218991</v>
      </c>
      <c r="Z901" s="109">
        <f t="shared" si="486"/>
        <v>183.22000000000116</v>
      </c>
      <c r="AA901" s="89">
        <f t="shared" si="494"/>
        <v>315.8226185567467</v>
      </c>
      <c r="AB901" s="89">
        <f t="shared" si="495"/>
        <v>19409.82540326456</v>
      </c>
      <c r="AC901" s="89">
        <f t="shared" si="498"/>
        <v>19984.294596735443</v>
      </c>
      <c r="AD901" s="89">
        <f t="shared" si="499"/>
        <v>1</v>
      </c>
      <c r="AE901" s="89">
        <f>'Data Raw'!C943</f>
        <v>19697.060000000001</v>
      </c>
      <c r="AF901" s="89"/>
      <c r="AG901" s="89">
        <f t="shared" si="506"/>
        <v>23.639999999999418</v>
      </c>
      <c r="AH901" s="89">
        <f t="shared" si="507"/>
        <v>-32.02484904492303</v>
      </c>
      <c r="AI901" s="109">
        <f t="shared" si="508"/>
        <v>-1</v>
      </c>
      <c r="AJ901" s="109">
        <f t="shared" si="487"/>
        <v>50</v>
      </c>
      <c r="AK901" s="88"/>
      <c r="AL901" s="191" t="str">
        <f t="shared" si="488"/>
        <v/>
      </c>
      <c r="AM901" s="191">
        <f t="shared" si="489"/>
        <v>-23.639999999999418</v>
      </c>
      <c r="AN901" s="88"/>
      <c r="AO901" s="191"/>
      <c r="AP901" s="191">
        <f t="shared" si="509"/>
        <v>558.8495999999725</v>
      </c>
      <c r="AQ901" s="191">
        <f t="shared" si="496"/>
        <v>177.69663269243941</v>
      </c>
      <c r="AR901" s="191">
        <f t="shared" si="497"/>
        <v>-124.4505186797505</v>
      </c>
      <c r="AS901" s="250">
        <f t="shared" si="500"/>
        <v>0</v>
      </c>
      <c r="AT901" s="250">
        <f t="shared" si="501"/>
        <v>0</v>
      </c>
      <c r="AU901" s="250">
        <f t="shared" si="502"/>
        <v>0</v>
      </c>
      <c r="AV901" s="250">
        <f t="shared" si="503"/>
        <v>1</v>
      </c>
      <c r="AW901" s="250">
        <f t="shared" si="504"/>
        <v>0</v>
      </c>
      <c r="AX901" s="250">
        <f t="shared" si="505"/>
        <v>0</v>
      </c>
      <c r="AY901" s="89"/>
      <c r="AZ901" s="111"/>
      <c r="BA901" s="111"/>
      <c r="BB901" s="111"/>
      <c r="BC901" s="111"/>
      <c r="BD901" s="111"/>
      <c r="BE901" s="111"/>
      <c r="BF901" s="111"/>
      <c r="BG901" s="111"/>
      <c r="BH901" s="89"/>
      <c r="BI901" s="89"/>
      <c r="BJ901" s="89"/>
      <c r="BK901" s="89"/>
      <c r="BL901" s="89"/>
    </row>
    <row r="902" spans="1:64" x14ac:dyDescent="0.25">
      <c r="A902" s="86">
        <f t="shared" si="510"/>
        <v>901</v>
      </c>
      <c r="B902" s="113">
        <v>1.4311858435561637E-3</v>
      </c>
      <c r="C902" s="88"/>
      <c r="D902" s="88"/>
      <c r="E902" s="194">
        <f t="shared" si="513"/>
        <v>1.9299636705933645E-4</v>
      </c>
      <c r="F902" s="89">
        <f t="shared" si="490"/>
        <v>-4.7998402632839967E-3</v>
      </c>
      <c r="G902" s="113">
        <v>0.12389315768163291</v>
      </c>
      <c r="H902" s="88"/>
      <c r="I902" s="84">
        <f t="shared" ref="I902:I961" si="514">K902-Y901</f>
        <v>19218.544258482812</v>
      </c>
      <c r="J902" s="84">
        <f t="shared" ref="J902:J961" si="515">M902-Y901*1.5</f>
        <v>19369.617834168908</v>
      </c>
      <c r="K902" s="84">
        <f t="shared" ref="K902:K961" si="516">M902-Y901</f>
        <v>19520.691409855004</v>
      </c>
      <c r="L902" s="84">
        <f t="shared" ref="L902:L961" si="517">M902-Y901/2</f>
        <v>19671.764985541096</v>
      </c>
      <c r="M902" s="108">
        <f>IF(T902&lt;&gt;0,(((G902+1)*('Data Raw'!$N$1007-'Data Raw'!$N$1008)/2+'Data Raw'!$N$1008)*'Data Raw'!$M$1010+'Data Raw'!$M$1009)*AE902+AE902)</f>
        <v>19822.838561227192</v>
      </c>
      <c r="N902" s="84">
        <f t="shared" ref="N902:N961" si="518">M902+Y901/2</f>
        <v>19973.912136913288</v>
      </c>
      <c r="O902" s="84">
        <f t="shared" ref="O902:O961" si="519">M902+Y901</f>
        <v>20124.98571259938</v>
      </c>
      <c r="P902" s="84">
        <f t="shared" ref="P902:P961" si="520">M902+1.5*Y901</f>
        <v>20276.059288285476</v>
      </c>
      <c r="Q902" s="84">
        <f t="shared" ref="Q902:Q961" si="521">O902+Y901</f>
        <v>20427.132863971572</v>
      </c>
      <c r="R902" s="166" t="str">
        <f t="shared" si="491"/>
        <v/>
      </c>
      <c r="S902" s="109">
        <f>'Data Raw'!E944</f>
        <v>19746.46</v>
      </c>
      <c r="T902" s="109">
        <f>'Data Raw'!G944</f>
        <v>19883.13</v>
      </c>
      <c r="U902" s="109">
        <f>'Data Raw'!D944</f>
        <v>19937.39</v>
      </c>
      <c r="V902" s="166" t="str">
        <f t="shared" si="492"/>
        <v/>
      </c>
      <c r="W902" s="89">
        <f t="shared" si="511"/>
        <v>-60.29143877280876</v>
      </c>
      <c r="X902" s="89">
        <f t="shared" si="512"/>
        <v>3635.0575892953475</v>
      </c>
      <c r="Y902" s="89">
        <f t="shared" si="493"/>
        <v>280.66056369197236</v>
      </c>
      <c r="Z902" s="109">
        <f t="shared" si="486"/>
        <v>190.93000000000029</v>
      </c>
      <c r="AA902" s="89">
        <f t="shared" si="494"/>
        <v>297.98081590578295</v>
      </c>
      <c r="AB902" s="89">
        <f t="shared" si="495"/>
        <v>19575.200774226767</v>
      </c>
      <c r="AC902" s="89">
        <f t="shared" si="498"/>
        <v>20112.099225773236</v>
      </c>
      <c r="AD902" s="89">
        <f t="shared" si="499"/>
        <v>1</v>
      </c>
      <c r="AE902" s="89">
        <f>'Data Raw'!C944</f>
        <v>19843.650000000001</v>
      </c>
      <c r="AF902" s="89"/>
      <c r="AG902" s="89">
        <f t="shared" si="506"/>
        <v>39.479999999999563</v>
      </c>
      <c r="AH902" s="89">
        <f t="shared" si="507"/>
        <v>-20.811438772809197</v>
      </c>
      <c r="AI902" s="109">
        <f t="shared" si="508"/>
        <v>-1</v>
      </c>
      <c r="AJ902" s="109">
        <f t="shared" si="487"/>
        <v>50</v>
      </c>
      <c r="AK902" s="88"/>
      <c r="AL902" s="191" t="str">
        <f t="shared" si="488"/>
        <v/>
      </c>
      <c r="AM902" s="191">
        <f t="shared" si="489"/>
        <v>-39.479999999999563</v>
      </c>
      <c r="AN902" s="88"/>
      <c r="AO902" s="191"/>
      <c r="AP902" s="191">
        <f t="shared" si="509"/>
        <v>1558.6703999999656</v>
      </c>
      <c r="AQ902" s="191">
        <f t="shared" si="496"/>
        <v>162.33922905994609</v>
      </c>
      <c r="AR902" s="191">
        <f t="shared" si="497"/>
        <v>-118.32133463202626</v>
      </c>
      <c r="AS902" s="250">
        <f t="shared" si="500"/>
        <v>0</v>
      </c>
      <c r="AT902" s="250">
        <f t="shared" si="501"/>
        <v>0</v>
      </c>
      <c r="AU902" s="250">
        <f t="shared" si="502"/>
        <v>0</v>
      </c>
      <c r="AV902" s="250">
        <f t="shared" si="503"/>
        <v>1</v>
      </c>
      <c r="AW902" s="250">
        <f t="shared" si="504"/>
        <v>0</v>
      </c>
      <c r="AX902" s="250">
        <f t="shared" si="505"/>
        <v>0</v>
      </c>
      <c r="AY902" s="89"/>
      <c r="AZ902" s="111"/>
      <c r="BA902" s="111"/>
      <c r="BB902" s="111"/>
      <c r="BC902" s="111"/>
      <c r="BD902" s="111"/>
      <c r="BE902" s="111"/>
      <c r="BF902" s="111"/>
      <c r="BG902" s="111"/>
      <c r="BH902" s="89"/>
      <c r="BI902" s="89"/>
      <c r="BJ902" s="89"/>
      <c r="BK902" s="89"/>
      <c r="BL902" s="89"/>
    </row>
    <row r="903" spans="1:64" x14ac:dyDescent="0.25">
      <c r="A903" s="86">
        <f t="shared" si="510"/>
        <v>902</v>
      </c>
      <c r="B903" s="113">
        <v>1.4960001846536617E-2</v>
      </c>
      <c r="C903" s="88"/>
      <c r="D903" s="88"/>
      <c r="E903" s="194">
        <f t="shared" si="513"/>
        <v>1.3528816002980453E-2</v>
      </c>
      <c r="F903" s="89">
        <f t="shared" si="490"/>
        <v>-2.1814607966747892E-3</v>
      </c>
      <c r="G903" s="113">
        <v>0.13144618148475809</v>
      </c>
      <c r="H903" s="88"/>
      <c r="I903" s="84">
        <f t="shared" si="514"/>
        <v>19341.37471638482</v>
      </c>
      <c r="J903" s="84">
        <f t="shared" si="515"/>
        <v>19481.704998230809</v>
      </c>
      <c r="K903" s="84">
        <f t="shared" si="516"/>
        <v>19622.035280076794</v>
      </c>
      <c r="L903" s="84">
        <f t="shared" si="517"/>
        <v>19762.365561922783</v>
      </c>
      <c r="M903" s="108">
        <f>IF(T903&lt;&gt;0,(((G903+1)*('Data Raw'!$N$1007-'Data Raw'!$N$1008)/2+'Data Raw'!$N$1008)*'Data Raw'!$M$1010+'Data Raw'!$M$1009)*AE903+AE903)</f>
        <v>19902.695843768768</v>
      </c>
      <c r="N903" s="84">
        <f t="shared" si="518"/>
        <v>20043.026125614753</v>
      </c>
      <c r="O903" s="84">
        <f t="shared" si="519"/>
        <v>20183.356407460742</v>
      </c>
      <c r="P903" s="84">
        <f t="shared" si="520"/>
        <v>20323.686689306727</v>
      </c>
      <c r="Q903" s="84">
        <f t="shared" si="521"/>
        <v>20464.016971152716</v>
      </c>
      <c r="R903" s="166" t="str">
        <f t="shared" si="491"/>
        <v/>
      </c>
      <c r="S903" s="109">
        <f>'Data Raw'!E945</f>
        <v>19908.57</v>
      </c>
      <c r="T903" s="109">
        <f>'Data Raw'!G945</f>
        <v>20098.29</v>
      </c>
      <c r="U903" s="109">
        <f>'Data Raw'!D945</f>
        <v>20165.46</v>
      </c>
      <c r="V903" s="166" t="str">
        <f t="shared" si="492"/>
        <v/>
      </c>
      <c r="W903" s="89">
        <f t="shared" si="511"/>
        <v>-195.59415623123277</v>
      </c>
      <c r="X903" s="89">
        <f t="shared" si="512"/>
        <v>38257.073951807892</v>
      </c>
      <c r="Y903" s="89">
        <f t="shared" si="493"/>
        <v>270.15318036339039</v>
      </c>
      <c r="Z903" s="109">
        <f t="shared" ref="Z903:Z961" si="522">U903-S903</f>
        <v>256.88999999999942</v>
      </c>
      <c r="AA903" s="89">
        <f t="shared" si="494"/>
        <v>292.11069934781386</v>
      </c>
      <c r="AB903" s="89">
        <f t="shared" si="495"/>
        <v>19658.216306480084</v>
      </c>
      <c r="AC903" s="89">
        <f t="shared" si="498"/>
        <v>20164.783693519916</v>
      </c>
      <c r="AD903" s="89">
        <f t="shared" si="499"/>
        <v>1</v>
      </c>
      <c r="AE903" s="89">
        <f>'Data Raw'!C945</f>
        <v>19911.5</v>
      </c>
      <c r="AF903" s="89"/>
      <c r="AG903" s="89">
        <f t="shared" si="506"/>
        <v>186.79000000000087</v>
      </c>
      <c r="AH903" s="89">
        <f t="shared" si="507"/>
        <v>-8.8041562312319002</v>
      </c>
      <c r="AI903" s="109">
        <f t="shared" si="508"/>
        <v>-1</v>
      </c>
      <c r="AJ903" s="109">
        <f t="shared" si="487"/>
        <v>50</v>
      </c>
      <c r="AK903" s="88"/>
      <c r="AL903" s="191" t="str">
        <f t="shared" si="488"/>
        <v/>
      </c>
      <c r="AM903" s="191">
        <f t="shared" si="489"/>
        <v>-186.79000000000087</v>
      </c>
      <c r="AN903" s="88"/>
      <c r="AO903" s="191"/>
      <c r="AP903" s="191">
        <f t="shared" si="509"/>
        <v>34890.504100000326</v>
      </c>
      <c r="AQ903" s="191">
        <f t="shared" si="496"/>
        <v>165.05598138661884</v>
      </c>
      <c r="AR903" s="191">
        <f t="shared" si="497"/>
        <v>-105.09719897677155</v>
      </c>
      <c r="AS903" s="250">
        <f t="shared" si="500"/>
        <v>0</v>
      </c>
      <c r="AT903" s="250">
        <f t="shared" si="501"/>
        <v>0</v>
      </c>
      <c r="AU903" s="250">
        <f t="shared" si="502"/>
        <v>0</v>
      </c>
      <c r="AV903" s="250">
        <f t="shared" si="503"/>
        <v>1</v>
      </c>
      <c r="AW903" s="250">
        <f t="shared" si="504"/>
        <v>0</v>
      </c>
      <c r="AX903" s="250">
        <f t="shared" si="505"/>
        <v>0</v>
      </c>
      <c r="AY903" s="89"/>
      <c r="AZ903" s="111"/>
      <c r="BA903" s="111"/>
      <c r="BB903" s="111"/>
      <c r="BC903" s="111"/>
      <c r="BD903" s="111"/>
      <c r="BE903" s="111"/>
      <c r="BF903" s="111"/>
      <c r="BG903" s="111"/>
      <c r="BH903" s="89"/>
      <c r="BI903" s="89"/>
      <c r="BJ903" s="89"/>
      <c r="BK903" s="89"/>
      <c r="BL903" s="89"/>
    </row>
    <row r="904" spans="1:64" x14ac:dyDescent="0.25">
      <c r="A904" s="86">
        <f t="shared" si="510"/>
        <v>903</v>
      </c>
      <c r="B904" s="113">
        <v>2.1463404642280734E-4</v>
      </c>
      <c r="C904" s="88"/>
      <c r="D904" s="88"/>
      <c r="E904" s="194">
        <f t="shared" si="513"/>
        <v>-1.4745367800113811E-2</v>
      </c>
      <c r="F904" s="89">
        <f t="shared" si="490"/>
        <v>-3.9763046543089351E-3</v>
      </c>
      <c r="G904" s="113">
        <v>0.15595432823837896</v>
      </c>
      <c r="H904" s="88"/>
      <c r="I904" s="84">
        <f t="shared" si="514"/>
        <v>19573.784170413081</v>
      </c>
      <c r="J904" s="84">
        <f t="shared" si="515"/>
        <v>19708.860760594776</v>
      </c>
      <c r="K904" s="84">
        <f t="shared" si="516"/>
        <v>19843.937350776472</v>
      </c>
      <c r="L904" s="84">
        <f t="shared" si="517"/>
        <v>19979.013940958168</v>
      </c>
      <c r="M904" s="108">
        <f>IF(T904&lt;&gt;0,(((G904+1)*('Data Raw'!$N$1007-'Data Raw'!$N$1008)/2+'Data Raw'!$N$1008)*'Data Raw'!$M$1010+'Data Raw'!$M$1009)*AE904+AE904)</f>
        <v>20114.090531139864</v>
      </c>
      <c r="N904" s="84">
        <f t="shared" si="518"/>
        <v>20249.16712132156</v>
      </c>
      <c r="O904" s="84">
        <f t="shared" si="519"/>
        <v>20384.243711503255</v>
      </c>
      <c r="P904" s="84">
        <f t="shared" si="520"/>
        <v>20519.320301684951</v>
      </c>
      <c r="Q904" s="84">
        <f t="shared" si="521"/>
        <v>20654.396891866647</v>
      </c>
      <c r="R904" s="166" t="str">
        <f t="shared" si="491"/>
        <v/>
      </c>
      <c r="S904" s="109">
        <f>'Data Raw'!E946</f>
        <v>20009.95</v>
      </c>
      <c r="T904" s="109">
        <f>'Data Raw'!G946</f>
        <v>20090.46</v>
      </c>
      <c r="U904" s="109">
        <f>'Data Raw'!D946</f>
        <v>20184.88</v>
      </c>
      <c r="V904" s="166">
        <f t="shared" si="492"/>
        <v>1</v>
      </c>
      <c r="W904" s="89">
        <f t="shared" si="511"/>
        <v>23.630531139864615</v>
      </c>
      <c r="X904" s="89">
        <f t="shared" si="512"/>
        <v>558.40200195211128</v>
      </c>
      <c r="Y904" s="89">
        <f t="shared" si="493"/>
        <v>250.27266478345442</v>
      </c>
      <c r="Z904" s="109">
        <f t="shared" si="522"/>
        <v>174.93000000000029</v>
      </c>
      <c r="AA904" s="89">
        <f t="shared" si="494"/>
        <v>275.37059944098337</v>
      </c>
      <c r="AB904" s="89">
        <f t="shared" si="495"/>
        <v>19835.145905554356</v>
      </c>
      <c r="AC904" s="89">
        <f t="shared" si="498"/>
        <v>20331.734094445641</v>
      </c>
      <c r="AD904" s="89">
        <f t="shared" si="499"/>
        <v>1</v>
      </c>
      <c r="AE904" s="89">
        <f>'Data Raw'!C946</f>
        <v>20083.439999999999</v>
      </c>
      <c r="AF904" s="89"/>
      <c r="AG904" s="89">
        <f t="shared" si="506"/>
        <v>7.0200000000004366</v>
      </c>
      <c r="AH904" s="89">
        <f t="shared" si="507"/>
        <v>30.650531139865052</v>
      </c>
      <c r="AI904" s="109">
        <f t="shared" si="508"/>
        <v>1</v>
      </c>
      <c r="AJ904" s="109">
        <f t="shared" si="487"/>
        <v>50</v>
      </c>
      <c r="AK904" s="88"/>
      <c r="AL904" s="191">
        <f t="shared" si="488"/>
        <v>186.79000000000087</v>
      </c>
      <c r="AM904" s="191" t="str">
        <f t="shared" si="489"/>
        <v/>
      </c>
      <c r="AN904" s="88"/>
      <c r="AO904" s="191"/>
      <c r="AP904" s="191">
        <f t="shared" si="509"/>
        <v>49.280400000006132</v>
      </c>
      <c r="AQ904" s="191">
        <f t="shared" si="496"/>
        <v>147.4964278992168</v>
      </c>
      <c r="AR904" s="191">
        <f t="shared" si="497"/>
        <v>-102.77623688423762</v>
      </c>
      <c r="AS904" s="250">
        <f t="shared" si="500"/>
        <v>0</v>
      </c>
      <c r="AT904" s="250">
        <f t="shared" si="501"/>
        <v>0</v>
      </c>
      <c r="AU904" s="250">
        <f t="shared" si="502"/>
        <v>1</v>
      </c>
      <c r="AV904" s="250">
        <f t="shared" si="503"/>
        <v>0</v>
      </c>
      <c r="AW904" s="250">
        <f t="shared" si="504"/>
        <v>0</v>
      </c>
      <c r="AX904" s="250">
        <f t="shared" si="505"/>
        <v>0</v>
      </c>
      <c r="AY904" s="89"/>
      <c r="AZ904" s="111"/>
      <c r="BA904" s="111"/>
      <c r="BB904" s="111"/>
      <c r="BC904" s="111"/>
      <c r="BD904" s="111"/>
      <c r="BE904" s="111"/>
      <c r="BF904" s="111"/>
      <c r="BG904" s="111"/>
      <c r="BH904" s="89"/>
      <c r="BI904" s="89"/>
      <c r="BJ904" s="89"/>
      <c r="BK904" s="89"/>
      <c r="BL904" s="89"/>
    </row>
    <row r="905" spans="1:64" x14ac:dyDescent="0.25">
      <c r="A905" s="86">
        <f t="shared" si="510"/>
        <v>904</v>
      </c>
      <c r="B905" s="113">
        <v>4.5900963303297775E-3</v>
      </c>
      <c r="C905" s="88"/>
      <c r="D905" s="88"/>
      <c r="E905" s="194">
        <f t="shared" si="513"/>
        <v>4.3754622839069701E-3</v>
      </c>
      <c r="F905" s="89">
        <f t="shared" si="490"/>
        <v>-2.7831950917066631E-3</v>
      </c>
      <c r="G905" s="113">
        <v>0.15314527814212886</v>
      </c>
      <c r="H905" s="88"/>
      <c r="I905" s="84">
        <f t="shared" si="514"/>
        <v>19650.378036057093</v>
      </c>
      <c r="J905" s="84">
        <f t="shared" si="515"/>
        <v>19775.514368448818</v>
      </c>
      <c r="K905" s="84">
        <f t="shared" si="516"/>
        <v>19900.650700840546</v>
      </c>
      <c r="L905" s="84">
        <f t="shared" si="517"/>
        <v>20025.787033232271</v>
      </c>
      <c r="M905" s="108">
        <f>IF(T905&lt;&gt;0,(((G905+1)*('Data Raw'!$N$1007-'Data Raw'!$N$1008)/2+'Data Raw'!$N$1008)*'Data Raw'!$M$1010+'Data Raw'!$M$1009)*AE905+AE905)</f>
        <v>20150.923365623999</v>
      </c>
      <c r="N905" s="84">
        <f t="shared" si="518"/>
        <v>20276.059698015728</v>
      </c>
      <c r="O905" s="84">
        <f t="shared" si="519"/>
        <v>20401.196030407453</v>
      </c>
      <c r="P905" s="84">
        <f t="shared" si="520"/>
        <v>20526.332362799181</v>
      </c>
      <c r="Q905" s="84">
        <f t="shared" si="521"/>
        <v>20651.468695190906</v>
      </c>
      <c r="R905" s="166" t="str">
        <f t="shared" si="491"/>
        <v/>
      </c>
      <c r="S905" s="109">
        <f>'Data Raw'!E947</f>
        <v>19968.07</v>
      </c>
      <c r="T905" s="109">
        <f>'Data Raw'!G947</f>
        <v>20041.419999999998</v>
      </c>
      <c r="U905" s="109">
        <f>'Data Raw'!D947</f>
        <v>20193.09</v>
      </c>
      <c r="V905" s="166" t="str">
        <f t="shared" si="492"/>
        <v/>
      </c>
      <c r="W905" s="89">
        <f t="shared" si="511"/>
        <v>109.50336562400116</v>
      </c>
      <c r="X905" s="89">
        <f t="shared" si="512"/>
        <v>11990.98708298368</v>
      </c>
      <c r="Y905" s="89">
        <f t="shared" si="493"/>
        <v>235.37490687650131</v>
      </c>
      <c r="Z905" s="109">
        <f t="shared" si="522"/>
        <v>225.02000000000044</v>
      </c>
      <c r="AA905" s="89">
        <f t="shared" si="494"/>
        <v>268.17765666370008</v>
      </c>
      <c r="AB905" s="89">
        <f t="shared" si="495"/>
        <v>19890.684990475165</v>
      </c>
      <c r="AC905" s="89">
        <f t="shared" si="498"/>
        <v>20358.815009524835</v>
      </c>
      <c r="AD905" s="89">
        <f t="shared" si="499"/>
        <v>1</v>
      </c>
      <c r="AE905" s="89">
        <f>'Data Raw'!C947</f>
        <v>20124.75</v>
      </c>
      <c r="AF905" s="89"/>
      <c r="AG905" s="89">
        <f t="shared" si="506"/>
        <v>-83.330000000001746</v>
      </c>
      <c r="AH905" s="89">
        <f t="shared" si="507"/>
        <v>26.173365623999416</v>
      </c>
      <c r="AI905" s="109">
        <f t="shared" si="508"/>
        <v>1</v>
      </c>
      <c r="AJ905" s="109">
        <f t="shared" ref="AJ905:AJ961" si="523">MIN(Y904/4,50)</f>
        <v>50</v>
      </c>
      <c r="AK905" s="88"/>
      <c r="AL905" s="191" t="str">
        <f t="shared" ref="AL905:AL961" si="524">IF(R905&lt;&gt;1,IF(V905=1,ABS(AG904),""),"")</f>
        <v/>
      </c>
      <c r="AM905" s="191">
        <f t="shared" ref="AM905:AM961" si="525">IF(R905&lt;&gt;1,IF(V905="",-ABS(AG905),""),"")</f>
        <v>-83.330000000001746</v>
      </c>
      <c r="AN905" s="88"/>
      <c r="AO905" s="191"/>
      <c r="AP905" s="191">
        <f t="shared" si="509"/>
        <v>6943.888900000291</v>
      </c>
      <c r="AQ905" s="191">
        <f t="shared" si="496"/>
        <v>140.36682479930403</v>
      </c>
      <c r="AR905" s="191">
        <f t="shared" si="497"/>
        <v>-95.008082077197287</v>
      </c>
      <c r="AS905" s="250">
        <f t="shared" si="500"/>
        <v>0</v>
      </c>
      <c r="AT905" s="250">
        <f t="shared" si="501"/>
        <v>0</v>
      </c>
      <c r="AU905" s="250">
        <f t="shared" si="502"/>
        <v>1</v>
      </c>
      <c r="AV905" s="250">
        <f t="shared" si="503"/>
        <v>0</v>
      </c>
      <c r="AW905" s="250">
        <f t="shared" si="504"/>
        <v>0</v>
      </c>
      <c r="AX905" s="250">
        <f t="shared" si="505"/>
        <v>0</v>
      </c>
      <c r="AY905" s="89"/>
      <c r="AZ905" s="111"/>
      <c r="BA905" s="111"/>
      <c r="BB905" s="111"/>
      <c r="BC905" s="111"/>
      <c r="BD905" s="111"/>
      <c r="BE905" s="111"/>
      <c r="BF905" s="111"/>
      <c r="BG905" s="111"/>
      <c r="BH905" s="89"/>
      <c r="BI905" s="89"/>
      <c r="BJ905" s="89"/>
      <c r="BK905" s="89"/>
      <c r="BL905" s="89"/>
    </row>
    <row r="906" spans="1:64" x14ac:dyDescent="0.25">
      <c r="A906" s="86">
        <f t="shared" si="510"/>
        <v>905</v>
      </c>
      <c r="B906" s="113">
        <v>1.0739816698436056E-3</v>
      </c>
      <c r="C906" s="88"/>
      <c r="D906" s="88"/>
      <c r="E906" s="194">
        <f t="shared" si="513"/>
        <v>-3.5161146604861717E-3</v>
      </c>
      <c r="F906" s="89">
        <f t="shared" ref="F906:F961" si="526">E906/7+F905/7*6</f>
        <v>-2.887897887246593E-3</v>
      </c>
      <c r="G906" s="113">
        <v>0.13940500665939867</v>
      </c>
      <c r="H906" s="88"/>
      <c r="I906" s="84">
        <f t="shared" si="514"/>
        <v>19536.551509639452</v>
      </c>
      <c r="J906" s="84">
        <f t="shared" si="515"/>
        <v>19654.238963077707</v>
      </c>
      <c r="K906" s="84">
        <f t="shared" si="516"/>
        <v>19771.926416515955</v>
      </c>
      <c r="L906" s="84">
        <f t="shared" si="517"/>
        <v>19889.613869954206</v>
      </c>
      <c r="M906" s="108">
        <f>IF(T906&lt;&gt;0,(((G906+1)*('Data Raw'!$N$1007-'Data Raw'!$N$1008)/2+'Data Raw'!$N$1008)*'Data Raw'!$M$1010+'Data Raw'!$M$1009)*AE906+AE906)</f>
        <v>20007.301323392458</v>
      </c>
      <c r="N906" s="84">
        <f t="shared" si="518"/>
        <v>20124.988776830709</v>
      </c>
      <c r="O906" s="84">
        <f t="shared" si="519"/>
        <v>20242.67623026896</v>
      </c>
      <c r="P906" s="84">
        <f t="shared" si="520"/>
        <v>20360.363683707208</v>
      </c>
      <c r="Q906" s="84">
        <f t="shared" si="521"/>
        <v>20478.051137145463</v>
      </c>
      <c r="R906" s="166" t="str">
        <f t="shared" ref="R906:R961" si="527">IF(B906&lt;&gt;"",IF(AND(M906&gt;AB906,M906&lt;AC906),"",1),"")</f>
        <v/>
      </c>
      <c r="S906" s="109">
        <f>'Data Raw'!E948</f>
        <v>20003.36</v>
      </c>
      <c r="T906" s="109">
        <f>'Data Raw'!G948</f>
        <v>20059.95</v>
      </c>
      <c r="U906" s="109">
        <f>'Data Raw'!D948</f>
        <v>20180.400000000001</v>
      </c>
      <c r="V906" s="166">
        <f t="shared" ref="V906:V961" si="528">IF(R906&lt;&gt;1,IF(B906&lt;&gt;"",IF((AE906-M906)*(AE906-T906)&gt;0,1,""),""),"")</f>
        <v>1</v>
      </c>
      <c r="W906" s="89">
        <f t="shared" si="511"/>
        <v>-52.648676607543166</v>
      </c>
      <c r="X906" s="89">
        <f t="shared" si="512"/>
        <v>2771.8831485256628</v>
      </c>
      <c r="Y906" s="89">
        <f t="shared" ref="Y906:Y961" si="529">IF(X906&gt;0,SQRT((X906)/7+(Y905*Y905)/7*6),Y905)</f>
        <v>218.82150712763121</v>
      </c>
      <c r="Z906" s="109">
        <f t="shared" si="522"/>
        <v>177.04000000000087</v>
      </c>
      <c r="AA906" s="89">
        <f t="shared" ref="AA906:AA961" si="530">Z906/7+AA905/7*6</f>
        <v>255.15799142602873</v>
      </c>
      <c r="AB906" s="89">
        <f t="shared" ref="AB906:AB961" si="531">AE906-$AD$1*AA905</f>
        <v>19775.408991835855</v>
      </c>
      <c r="AC906" s="89">
        <f t="shared" si="498"/>
        <v>20231.311008164146</v>
      </c>
      <c r="AD906" s="89">
        <f t="shared" si="499"/>
        <v>1</v>
      </c>
      <c r="AE906" s="89">
        <f>'Data Raw'!C948</f>
        <v>20003.36</v>
      </c>
      <c r="AF906" s="89"/>
      <c r="AG906" s="89">
        <f t="shared" si="506"/>
        <v>56.590000000000146</v>
      </c>
      <c r="AH906" s="89">
        <f t="shared" si="507"/>
        <v>3.9413233924569795</v>
      </c>
      <c r="AI906" s="109">
        <f t="shared" si="508"/>
        <v>1</v>
      </c>
      <c r="AJ906" s="109">
        <f t="shared" si="523"/>
        <v>50</v>
      </c>
      <c r="AK906" s="88"/>
      <c r="AL906" s="191">
        <f t="shared" si="524"/>
        <v>83.330000000001746</v>
      </c>
      <c r="AM906" s="191" t="str">
        <f t="shared" si="525"/>
        <v/>
      </c>
      <c r="AN906" s="88"/>
      <c r="AO906" s="191"/>
      <c r="AP906" s="191">
        <f t="shared" si="509"/>
        <v>3202.4281000000165</v>
      </c>
      <c r="AQ906" s="191">
        <f t="shared" ref="AQ906:AQ961" si="532">IF(AP906&gt;0,SQRT(AP906)/9+AQ905/9*8,AQ905)</f>
        <v>131.05828871049249</v>
      </c>
      <c r="AR906" s="191">
        <f t="shared" ref="AR906:AR961" si="533">AQ906-Y906</f>
        <v>-87.763218417138717</v>
      </c>
      <c r="AS906" s="250">
        <f t="shared" si="500"/>
        <v>0</v>
      </c>
      <c r="AT906" s="250">
        <f t="shared" si="501"/>
        <v>0</v>
      </c>
      <c r="AU906" s="250">
        <f t="shared" si="502"/>
        <v>0</v>
      </c>
      <c r="AV906" s="250">
        <f t="shared" si="503"/>
        <v>1</v>
      </c>
      <c r="AW906" s="250">
        <f t="shared" si="504"/>
        <v>0</v>
      </c>
      <c r="AX906" s="250">
        <f t="shared" si="505"/>
        <v>0</v>
      </c>
      <c r="AY906" s="89"/>
      <c r="AZ906" s="111"/>
      <c r="BA906" s="111"/>
      <c r="BB906" s="111"/>
      <c r="BC906" s="111"/>
      <c r="BD906" s="111"/>
      <c r="BE906" s="111"/>
      <c r="BF906" s="111"/>
      <c r="BG906" s="111"/>
      <c r="BH906" s="89"/>
      <c r="BI906" s="89"/>
      <c r="BJ906" s="89"/>
      <c r="BK906" s="89"/>
      <c r="BL906" s="89"/>
    </row>
    <row r="907" spans="1:64" x14ac:dyDescent="0.25">
      <c r="A907" s="86">
        <f t="shared" si="510"/>
        <v>906</v>
      </c>
      <c r="B907" s="113">
        <v>4.099055579689339E-2</v>
      </c>
      <c r="C907" s="88"/>
      <c r="D907" s="88"/>
      <c r="E907" s="194">
        <f t="shared" si="513"/>
        <v>3.9916574127049784E-2</v>
      </c>
      <c r="F907" s="89">
        <f t="shared" si="526"/>
        <v>3.2270266862243178E-3</v>
      </c>
      <c r="G907" s="113">
        <v>0.1460923067027618</v>
      </c>
      <c r="H907" s="88"/>
      <c r="I907" s="84">
        <f t="shared" si="514"/>
        <v>19509.789863008857</v>
      </c>
      <c r="J907" s="84">
        <f t="shared" si="515"/>
        <v>19619.200616572674</v>
      </c>
      <c r="K907" s="84">
        <f t="shared" si="516"/>
        <v>19728.611370136488</v>
      </c>
      <c r="L907" s="84">
        <f t="shared" si="517"/>
        <v>19838.022123700306</v>
      </c>
      <c r="M907" s="108">
        <f>IF(T907&lt;&gt;0,(((G907+1)*('Data Raw'!$N$1007-'Data Raw'!$N$1008)/2+'Data Raw'!$N$1008)*'Data Raw'!$M$1010+'Data Raw'!$M$1009)*AE907+AE907)</f>
        <v>19947.43287726412</v>
      </c>
      <c r="N907" s="84">
        <f t="shared" si="518"/>
        <v>20056.843630827934</v>
      </c>
      <c r="O907" s="84">
        <f t="shared" si="519"/>
        <v>20166.254384391752</v>
      </c>
      <c r="P907" s="84">
        <f t="shared" si="520"/>
        <v>20275.665137955566</v>
      </c>
      <c r="Q907" s="84">
        <f t="shared" si="521"/>
        <v>20385.075891519384</v>
      </c>
      <c r="R907" s="166" t="str">
        <f t="shared" si="527"/>
        <v/>
      </c>
      <c r="S907" s="109">
        <f>'Data Raw'!E949</f>
        <v>19542.98</v>
      </c>
      <c r="T907" s="109">
        <f>'Data Raw'!G949</f>
        <v>19623.32</v>
      </c>
      <c r="U907" s="109">
        <f>'Data Raw'!D949</f>
        <v>19932.8</v>
      </c>
      <c r="V907" s="166" t="str">
        <f t="shared" si="528"/>
        <v/>
      </c>
      <c r="W907" s="89">
        <f t="shared" si="511"/>
        <v>324.11287726412047</v>
      </c>
      <c r="X907" s="89">
        <f t="shared" si="512"/>
        <v>105049.15720842683</v>
      </c>
      <c r="Y907" s="89">
        <f t="shared" si="529"/>
        <v>236.74768639632077</v>
      </c>
      <c r="Z907" s="109">
        <f t="shared" si="522"/>
        <v>389.81999999999971</v>
      </c>
      <c r="AA907" s="89">
        <f t="shared" si="530"/>
        <v>274.39542122231029</v>
      </c>
      <c r="AB907" s="89">
        <f t="shared" si="531"/>
        <v>19715.915707287873</v>
      </c>
      <c r="AC907" s="89">
        <f t="shared" ref="AC907:AC961" si="534">AE907+$AD$1*AA906</f>
        <v>20149.684292712125</v>
      </c>
      <c r="AD907" s="89" t="str">
        <f t="shared" ref="AD907:AD961" si="535">IF(AND(T907&lt;AC907, T907&gt;AB907),1,"")</f>
        <v/>
      </c>
      <c r="AE907" s="89">
        <f>'Data Raw'!C949</f>
        <v>19932.8</v>
      </c>
      <c r="AF907" s="89"/>
      <c r="AG907" s="89">
        <f t="shared" si="506"/>
        <v>-309.47999999999956</v>
      </c>
      <c r="AH907" s="89">
        <f t="shared" si="507"/>
        <v>14.632877264120907</v>
      </c>
      <c r="AI907" s="109">
        <f t="shared" si="508"/>
        <v>1</v>
      </c>
      <c r="AJ907" s="109">
        <f t="shared" si="523"/>
        <v>50</v>
      </c>
      <c r="AK907" s="88"/>
      <c r="AL907" s="191" t="str">
        <f t="shared" si="524"/>
        <v/>
      </c>
      <c r="AM907" s="191">
        <f t="shared" si="525"/>
        <v>-309.47999999999956</v>
      </c>
      <c r="AN907" s="88"/>
      <c r="AO907" s="191"/>
      <c r="AP907" s="191">
        <f t="shared" si="509"/>
        <v>95777.870399999723</v>
      </c>
      <c r="AQ907" s="191">
        <f t="shared" si="532"/>
        <v>150.8829232982155</v>
      </c>
      <c r="AR907" s="191">
        <f t="shared" si="533"/>
        <v>-85.864763098105271</v>
      </c>
      <c r="AS907" s="250">
        <f t="shared" si="500"/>
        <v>0</v>
      </c>
      <c r="AT907" s="250">
        <f t="shared" si="501"/>
        <v>1</v>
      </c>
      <c r="AU907" s="250">
        <f t="shared" si="502"/>
        <v>0</v>
      </c>
      <c r="AV907" s="250">
        <f t="shared" si="503"/>
        <v>0</v>
      </c>
      <c r="AW907" s="250">
        <f t="shared" si="504"/>
        <v>0</v>
      </c>
      <c r="AX907" s="250">
        <f t="shared" si="505"/>
        <v>0</v>
      </c>
      <c r="AY907" s="89"/>
      <c r="AZ907" s="111"/>
      <c r="BA907" s="111"/>
      <c r="BB907" s="111"/>
      <c r="BC907" s="111"/>
      <c r="BD907" s="111"/>
      <c r="BE907" s="111"/>
      <c r="BF907" s="111"/>
      <c r="BG907" s="111"/>
      <c r="BH907" s="89"/>
      <c r="BI907" s="89"/>
      <c r="BJ907" s="89"/>
      <c r="BK907" s="89"/>
      <c r="BL907" s="89"/>
    </row>
    <row r="908" spans="1:64" x14ac:dyDescent="0.25">
      <c r="A908" s="86">
        <f t="shared" si="510"/>
        <v>907</v>
      </c>
      <c r="B908" s="113">
        <v>4.1217568484000211E-3</v>
      </c>
      <c r="C908" s="88"/>
      <c r="D908" s="88"/>
      <c r="E908" s="194">
        <f t="shared" si="513"/>
        <v>-3.6868798948493368E-2</v>
      </c>
      <c r="F908" s="89">
        <f t="shared" si="526"/>
        <v>-2.5009484044496372E-3</v>
      </c>
      <c r="G908" s="113">
        <v>0.10530559641524134</v>
      </c>
      <c r="H908" s="88"/>
      <c r="I908" s="84">
        <f t="shared" si="514"/>
        <v>19185.153006275086</v>
      </c>
      <c r="J908" s="84">
        <f t="shared" si="515"/>
        <v>19303.526849473245</v>
      </c>
      <c r="K908" s="84">
        <f t="shared" si="516"/>
        <v>19421.900692671406</v>
      </c>
      <c r="L908" s="84">
        <f t="shared" si="517"/>
        <v>19540.274535869565</v>
      </c>
      <c r="M908" s="108">
        <f>IF(T908&lt;&gt;0,(((G908+1)*('Data Raw'!$N$1007-'Data Raw'!$N$1008)/2+'Data Raw'!$N$1008)*'Data Raw'!$M$1010+'Data Raw'!$M$1009)*AE908+AE908)</f>
        <v>19658.648379067727</v>
      </c>
      <c r="N908" s="84">
        <f t="shared" si="518"/>
        <v>19777.022222265889</v>
      </c>
      <c r="O908" s="84">
        <f t="shared" si="519"/>
        <v>19895.396065464047</v>
      </c>
      <c r="P908" s="84">
        <f t="shared" si="520"/>
        <v>20013.769908662209</v>
      </c>
      <c r="Q908" s="84">
        <f t="shared" si="521"/>
        <v>20132.143751860367</v>
      </c>
      <c r="R908" s="166" t="str">
        <f t="shared" si="527"/>
        <v/>
      </c>
      <c r="S908" s="109">
        <f>'Data Raw'!E950</f>
        <v>19634.07</v>
      </c>
      <c r="T908" s="109">
        <f>'Data Raw'!G950</f>
        <v>19760.27</v>
      </c>
      <c r="U908" s="109">
        <f>'Data Raw'!D950</f>
        <v>19891.86</v>
      </c>
      <c r="V908" s="166" t="str">
        <f t="shared" si="528"/>
        <v/>
      </c>
      <c r="W908" s="89">
        <f t="shared" si="511"/>
        <v>-101.6216209322738</v>
      </c>
      <c r="X908" s="89">
        <f t="shared" si="512"/>
        <v>10326.953840902748</v>
      </c>
      <c r="Y908" s="89">
        <f t="shared" si="529"/>
        <v>222.52568260282311</v>
      </c>
      <c r="Z908" s="109">
        <f t="shared" si="522"/>
        <v>257.79000000000087</v>
      </c>
      <c r="AA908" s="89">
        <f t="shared" si="530"/>
        <v>272.0232181905518</v>
      </c>
      <c r="AB908" s="89">
        <f t="shared" si="531"/>
        <v>19475.503891961038</v>
      </c>
      <c r="AC908" s="89">
        <f t="shared" si="534"/>
        <v>19941.976108038965</v>
      </c>
      <c r="AD908" s="89">
        <f t="shared" si="535"/>
        <v>1</v>
      </c>
      <c r="AE908" s="89">
        <f>'Data Raw'!C950</f>
        <v>19708.740000000002</v>
      </c>
      <c r="AF908" s="89"/>
      <c r="AG908" s="89">
        <f t="shared" si="506"/>
        <v>51.529999999998836</v>
      </c>
      <c r="AH908" s="89">
        <f t="shared" si="507"/>
        <v>-50.091620932274964</v>
      </c>
      <c r="AI908" s="109">
        <f t="shared" si="508"/>
        <v>-1</v>
      </c>
      <c r="AJ908" s="109">
        <f t="shared" si="523"/>
        <v>50</v>
      </c>
      <c r="AK908" s="88"/>
      <c r="AL908" s="191" t="str">
        <f t="shared" si="524"/>
        <v/>
      </c>
      <c r="AM908" s="191">
        <f t="shared" si="525"/>
        <v>-51.529999999998836</v>
      </c>
      <c r="AN908" s="88"/>
      <c r="AO908" s="191"/>
      <c r="AP908" s="191">
        <f t="shared" si="509"/>
        <v>2655.3408999998801</v>
      </c>
      <c r="AQ908" s="191">
        <f t="shared" si="532"/>
        <v>139.84370959841365</v>
      </c>
      <c r="AR908" s="191">
        <f t="shared" si="533"/>
        <v>-82.681973004409457</v>
      </c>
      <c r="AS908" s="250">
        <f t="shared" si="500"/>
        <v>0</v>
      </c>
      <c r="AT908" s="250">
        <f t="shared" si="501"/>
        <v>0</v>
      </c>
      <c r="AU908" s="250">
        <f t="shared" si="502"/>
        <v>0</v>
      </c>
      <c r="AV908" s="250">
        <f t="shared" si="503"/>
        <v>1</v>
      </c>
      <c r="AW908" s="250">
        <f t="shared" si="504"/>
        <v>0</v>
      </c>
      <c r="AX908" s="250">
        <f t="shared" si="505"/>
        <v>0</v>
      </c>
      <c r="AY908" s="89"/>
      <c r="AZ908" s="111"/>
      <c r="BA908" s="111"/>
      <c r="BB908" s="111"/>
      <c r="BC908" s="111"/>
      <c r="BD908" s="111"/>
      <c r="BE908" s="111"/>
      <c r="BF908" s="111"/>
      <c r="BG908" s="111"/>
      <c r="BH908" s="89"/>
      <c r="BI908" s="89"/>
      <c r="BJ908" s="89"/>
      <c r="BK908" s="89"/>
      <c r="BL908" s="89"/>
    </row>
    <row r="909" spans="1:64" x14ac:dyDescent="0.25">
      <c r="A909" s="86">
        <f t="shared" si="510"/>
        <v>908</v>
      </c>
      <c r="B909" s="113">
        <v>6.7037036426738968E-3</v>
      </c>
      <c r="C909" s="88"/>
      <c r="D909" s="88"/>
      <c r="E909" s="194">
        <f t="shared" si="513"/>
        <v>2.5819467942738757E-3</v>
      </c>
      <c r="F909" s="89">
        <f t="shared" si="526"/>
        <v>-1.7748205189177069E-3</v>
      </c>
      <c r="G909" s="113">
        <v>0.11819490341932463</v>
      </c>
      <c r="H909" s="88"/>
      <c r="I909" s="84">
        <f t="shared" si="514"/>
        <v>19373.758243594224</v>
      </c>
      <c r="J909" s="84">
        <f t="shared" si="515"/>
        <v>19485.021084895638</v>
      </c>
      <c r="K909" s="84">
        <f t="shared" si="516"/>
        <v>19596.283926197048</v>
      </c>
      <c r="L909" s="84">
        <f t="shared" si="517"/>
        <v>19707.546767498461</v>
      </c>
      <c r="M909" s="108">
        <f>IF(T909&lt;&gt;0,(((G909+1)*('Data Raw'!$N$1007-'Data Raw'!$N$1008)/2+'Data Raw'!$N$1008)*'Data Raw'!$M$1010+'Data Raw'!$M$1009)*AE909+AE909)</f>
        <v>19818.809608799871</v>
      </c>
      <c r="N909" s="84">
        <f t="shared" si="518"/>
        <v>19930.072450101281</v>
      </c>
      <c r="O909" s="84">
        <f t="shared" si="519"/>
        <v>20041.335291402695</v>
      </c>
      <c r="P909" s="84">
        <f t="shared" si="520"/>
        <v>20152.598132704105</v>
      </c>
      <c r="Q909" s="84">
        <f t="shared" si="521"/>
        <v>20263.860974005518</v>
      </c>
      <c r="R909" s="166" t="str">
        <f t="shared" si="527"/>
        <v/>
      </c>
      <c r="S909" s="109">
        <f>'Data Raw'!E951</f>
        <v>19627.84</v>
      </c>
      <c r="T909" s="109">
        <f>'Data Raw'!G951</f>
        <v>19688.29</v>
      </c>
      <c r="U909" s="109">
        <f>'Data Raw'!D951</f>
        <v>19851.55</v>
      </c>
      <c r="V909" s="166">
        <f t="shared" si="528"/>
        <v>1</v>
      </c>
      <c r="W909" s="89">
        <f t="shared" si="511"/>
        <v>130.51960879987018</v>
      </c>
      <c r="X909" s="89">
        <f t="shared" si="512"/>
        <v>17035.368281271152</v>
      </c>
      <c r="Y909" s="89">
        <f t="shared" si="529"/>
        <v>211.84274652553867</v>
      </c>
      <c r="Z909" s="109">
        <f t="shared" si="522"/>
        <v>223.70999999999913</v>
      </c>
      <c r="AA909" s="89">
        <f t="shared" si="530"/>
        <v>265.12132987761572</v>
      </c>
      <c r="AB909" s="89">
        <f t="shared" si="531"/>
        <v>19617.490264538032</v>
      </c>
      <c r="AC909" s="89">
        <f t="shared" si="534"/>
        <v>20079.929735461967</v>
      </c>
      <c r="AD909" s="89">
        <f t="shared" si="535"/>
        <v>1</v>
      </c>
      <c r="AE909" s="89">
        <f>'Data Raw'!C951</f>
        <v>19848.71</v>
      </c>
      <c r="AF909" s="89"/>
      <c r="AG909" s="89">
        <f t="shared" si="506"/>
        <v>-160.41999999999825</v>
      </c>
      <c r="AH909" s="89">
        <f t="shared" si="507"/>
        <v>-29.90039120012807</v>
      </c>
      <c r="AI909" s="109">
        <f t="shared" si="508"/>
        <v>-1</v>
      </c>
      <c r="AJ909" s="109">
        <f t="shared" si="523"/>
        <v>50</v>
      </c>
      <c r="AK909" s="88"/>
      <c r="AL909" s="191">
        <f t="shared" si="524"/>
        <v>51.529999999998836</v>
      </c>
      <c r="AM909" s="191" t="str">
        <f t="shared" si="525"/>
        <v/>
      </c>
      <c r="AN909" s="88"/>
      <c r="AO909" s="191"/>
      <c r="AP909" s="191">
        <f t="shared" si="509"/>
        <v>25734.576399999441</v>
      </c>
      <c r="AQ909" s="191">
        <f t="shared" si="532"/>
        <v>142.12996408747861</v>
      </c>
      <c r="AR909" s="191">
        <f t="shared" si="533"/>
        <v>-69.71278243806006</v>
      </c>
      <c r="AS909" s="250">
        <f t="shared" si="500"/>
        <v>0</v>
      </c>
      <c r="AT909" s="250">
        <f t="shared" si="501"/>
        <v>0</v>
      </c>
      <c r="AU909" s="250">
        <f t="shared" si="502"/>
        <v>1</v>
      </c>
      <c r="AV909" s="250">
        <f t="shared" si="503"/>
        <v>0</v>
      </c>
      <c r="AW909" s="250">
        <f t="shared" si="504"/>
        <v>0</v>
      </c>
      <c r="AX909" s="250">
        <f t="shared" si="505"/>
        <v>0</v>
      </c>
      <c r="AY909" s="89"/>
      <c r="AZ909" s="111"/>
      <c r="BA909" s="111"/>
      <c r="BB909" s="111"/>
      <c r="BC909" s="111"/>
      <c r="BD909" s="111"/>
      <c r="BE909" s="111"/>
      <c r="BF909" s="111"/>
      <c r="BG909" s="111"/>
      <c r="BH909" s="89"/>
      <c r="BI909" s="89"/>
      <c r="BJ909" s="89"/>
      <c r="BK909" s="89"/>
      <c r="BL909" s="89"/>
    </row>
    <row r="910" spans="1:64" x14ac:dyDescent="0.25">
      <c r="A910" s="86">
        <f t="shared" si="510"/>
        <v>909</v>
      </c>
      <c r="B910" s="113">
        <v>1.7412376315283581E-7</v>
      </c>
      <c r="C910" s="88"/>
      <c r="D910" s="88"/>
      <c r="E910" s="194">
        <f t="shared" si="513"/>
        <v>-6.703529518910744E-3</v>
      </c>
      <c r="F910" s="89">
        <f t="shared" si="526"/>
        <v>-2.4789218046309979E-3</v>
      </c>
      <c r="G910" s="113">
        <v>0.10213951597112425</v>
      </c>
      <c r="H910" s="88"/>
      <c r="I910" s="84">
        <f t="shared" si="514"/>
        <v>19023.240952162465</v>
      </c>
      <c r="J910" s="84">
        <f t="shared" si="515"/>
        <v>19129.16232542523</v>
      </c>
      <c r="K910" s="84">
        <f t="shared" si="516"/>
        <v>19235.083698688002</v>
      </c>
      <c r="L910" s="84">
        <f t="shared" si="517"/>
        <v>19341.005071950771</v>
      </c>
      <c r="M910" s="108">
        <f>IF(T910&lt;&gt;0,(((G910+1)*('Data Raw'!$N$1007-'Data Raw'!$N$1008)/2+'Data Raw'!$N$1008)*'Data Raw'!$M$1010+'Data Raw'!$M$1009)*AE910+AE910)</f>
        <v>19446.926445213539</v>
      </c>
      <c r="N910" s="84">
        <f t="shared" si="518"/>
        <v>19552.847818476308</v>
      </c>
      <c r="O910" s="84">
        <f t="shared" si="519"/>
        <v>19658.769191739077</v>
      </c>
      <c r="P910" s="84">
        <f t="shared" si="520"/>
        <v>19764.690565001849</v>
      </c>
      <c r="Q910" s="84">
        <f t="shared" si="521"/>
        <v>19870.611938264614</v>
      </c>
      <c r="R910" s="166" t="str">
        <f t="shared" si="527"/>
        <v/>
      </c>
      <c r="S910" s="109">
        <f>'Data Raw'!E952</f>
        <v>19252.61</v>
      </c>
      <c r="T910" s="109">
        <f>'Data Raw'!G952</f>
        <v>19447.580000000002</v>
      </c>
      <c r="U910" s="109">
        <f>'Data Raw'!D952</f>
        <v>19668.650000000001</v>
      </c>
      <c r="V910" s="166">
        <f t="shared" si="528"/>
        <v>1</v>
      </c>
      <c r="W910" s="89">
        <f t="shared" si="511"/>
        <v>-0.65355478646233678</v>
      </c>
      <c r="X910" s="89">
        <f t="shared" si="512"/>
        <v>0.42713385890783062</v>
      </c>
      <c r="Y910" s="89">
        <f t="shared" si="529"/>
        <v>196.12842828352501</v>
      </c>
      <c r="Z910" s="109">
        <f t="shared" si="522"/>
        <v>416.04000000000087</v>
      </c>
      <c r="AA910" s="89">
        <f t="shared" si="530"/>
        <v>286.68113989509931</v>
      </c>
      <c r="AB910" s="89">
        <f t="shared" si="531"/>
        <v>19276.096869604029</v>
      </c>
      <c r="AC910" s="89">
        <f t="shared" si="534"/>
        <v>19726.803130395972</v>
      </c>
      <c r="AD910" s="89">
        <f t="shared" si="535"/>
        <v>1</v>
      </c>
      <c r="AE910" s="89">
        <f>'Data Raw'!C952</f>
        <v>19501.45</v>
      </c>
      <c r="AF910" s="89"/>
      <c r="AG910" s="89">
        <f t="shared" si="506"/>
        <v>-53.869999999998981</v>
      </c>
      <c r="AH910" s="89">
        <f t="shared" si="507"/>
        <v>-54.523554786461318</v>
      </c>
      <c r="AI910" s="109">
        <f t="shared" si="508"/>
        <v>-1</v>
      </c>
      <c r="AJ910" s="109">
        <f t="shared" si="523"/>
        <v>50</v>
      </c>
      <c r="AK910" s="88"/>
      <c r="AL910" s="191">
        <f t="shared" si="524"/>
        <v>160.41999999999825</v>
      </c>
      <c r="AM910" s="191" t="str">
        <f t="shared" si="525"/>
        <v/>
      </c>
      <c r="AN910" s="88"/>
      <c r="AO910" s="191"/>
      <c r="AP910" s="191">
        <f t="shared" si="509"/>
        <v>2901.9768999998901</v>
      </c>
      <c r="AQ910" s="191">
        <f t="shared" si="532"/>
        <v>132.32330141109199</v>
      </c>
      <c r="AR910" s="191">
        <f t="shared" si="533"/>
        <v>-63.805126872433021</v>
      </c>
      <c r="AS910" s="250">
        <f t="shared" si="500"/>
        <v>0</v>
      </c>
      <c r="AT910" s="250">
        <f t="shared" si="501"/>
        <v>0</v>
      </c>
      <c r="AU910" s="250">
        <f t="shared" si="502"/>
        <v>0</v>
      </c>
      <c r="AV910" s="250">
        <f t="shared" si="503"/>
        <v>1</v>
      </c>
      <c r="AW910" s="250">
        <f t="shared" si="504"/>
        <v>0</v>
      </c>
      <c r="AX910" s="250">
        <f t="shared" si="505"/>
        <v>0</v>
      </c>
      <c r="AY910" s="89"/>
      <c r="AZ910" s="111"/>
      <c r="BA910" s="111"/>
      <c r="BB910" s="111"/>
      <c r="BC910" s="111"/>
      <c r="BD910" s="111"/>
      <c r="BE910" s="111"/>
      <c r="BF910" s="111"/>
      <c r="BG910" s="111"/>
      <c r="BH910" s="89"/>
      <c r="BI910" s="89"/>
      <c r="BJ910" s="89"/>
      <c r="BK910" s="89"/>
      <c r="BL910" s="89"/>
    </row>
    <row r="911" spans="1:64" x14ac:dyDescent="0.25">
      <c r="A911" s="86">
        <f t="shared" si="510"/>
        <v>910</v>
      </c>
      <c r="B911" s="113">
        <v>1.2880852437184547E-3</v>
      </c>
      <c r="C911" s="88"/>
      <c r="D911" s="88"/>
      <c r="E911" s="194">
        <f t="shared" si="513"/>
        <v>1.2879111199553019E-3</v>
      </c>
      <c r="F911" s="89">
        <f t="shared" si="526"/>
        <v>-1.9408028154043837E-3</v>
      </c>
      <c r="G911" s="113">
        <v>0.1016171719301312</v>
      </c>
      <c r="H911" s="88"/>
      <c r="I911" s="84">
        <f t="shared" si="514"/>
        <v>18943.47560117715</v>
      </c>
      <c r="J911" s="84">
        <f t="shared" si="515"/>
        <v>19041.539815318913</v>
      </c>
      <c r="K911" s="84">
        <f t="shared" si="516"/>
        <v>19139.604029460676</v>
      </c>
      <c r="L911" s="84">
        <f t="shared" si="517"/>
        <v>19237.668243602438</v>
      </c>
      <c r="M911" s="108">
        <f>IF(T911&lt;&gt;0,(((G911+1)*('Data Raw'!$N$1007-'Data Raw'!$N$1008)/2+'Data Raw'!$N$1008)*'Data Raw'!$M$1010+'Data Raw'!$M$1009)*AE911+AE911)</f>
        <v>19335.732457744201</v>
      </c>
      <c r="N911" s="84">
        <f t="shared" si="518"/>
        <v>19433.796671885964</v>
      </c>
      <c r="O911" s="84">
        <f t="shared" si="519"/>
        <v>19531.860886027727</v>
      </c>
      <c r="P911" s="84">
        <f t="shared" si="520"/>
        <v>19629.92510016949</v>
      </c>
      <c r="Q911" s="84">
        <f t="shared" si="521"/>
        <v>19727.989314311253</v>
      </c>
      <c r="R911" s="166" t="str">
        <f t="shared" si="527"/>
        <v/>
      </c>
      <c r="S911" s="109">
        <f>'Data Raw'!E953</f>
        <v>19111.54</v>
      </c>
      <c r="T911" s="109">
        <f>'Data Raw'!G953</f>
        <v>19279.84</v>
      </c>
      <c r="U911" s="109">
        <f>'Data Raw'!D953</f>
        <v>19483.59</v>
      </c>
      <c r="V911" s="166">
        <f t="shared" si="528"/>
        <v>1</v>
      </c>
      <c r="W911" s="89">
        <f t="shared" si="511"/>
        <v>55.892457744201238</v>
      </c>
      <c r="X911" s="89">
        <f t="shared" si="512"/>
        <v>3123.9668326873211</v>
      </c>
      <c r="Y911" s="89">
        <f t="shared" si="529"/>
        <v>182.8043955076738</v>
      </c>
      <c r="Z911" s="109">
        <f t="shared" si="522"/>
        <v>372.04999999999927</v>
      </c>
      <c r="AA911" s="89">
        <f t="shared" si="530"/>
        <v>298.87669133865643</v>
      </c>
      <c r="AB911" s="89">
        <f t="shared" si="531"/>
        <v>19147.081031089165</v>
      </c>
      <c r="AC911" s="89">
        <f t="shared" si="534"/>
        <v>19634.438968910832</v>
      </c>
      <c r="AD911" s="89">
        <f t="shared" si="535"/>
        <v>1</v>
      </c>
      <c r="AE911" s="89">
        <f>'Data Raw'!C953</f>
        <v>19390.759999999998</v>
      </c>
      <c r="AF911" s="89"/>
      <c r="AG911" s="89">
        <f t="shared" si="506"/>
        <v>-110.91999999999825</v>
      </c>
      <c r="AH911" s="89">
        <f t="shared" si="507"/>
        <v>-55.027542255797016</v>
      </c>
      <c r="AI911" s="109">
        <f t="shared" si="508"/>
        <v>-1</v>
      </c>
      <c r="AJ911" s="109">
        <f t="shared" si="523"/>
        <v>49.032107070881253</v>
      </c>
      <c r="AK911" s="88"/>
      <c r="AL911" s="191">
        <f t="shared" si="524"/>
        <v>53.869999999998981</v>
      </c>
      <c r="AM911" s="191" t="str">
        <f t="shared" si="525"/>
        <v/>
      </c>
      <c r="AN911" s="88"/>
      <c r="AO911" s="191"/>
      <c r="AP911" s="191">
        <f t="shared" si="509"/>
        <v>12303.246399999613</v>
      </c>
      <c r="AQ911" s="191">
        <f t="shared" si="532"/>
        <v>129.94515680985936</v>
      </c>
      <c r="AR911" s="191">
        <f t="shared" si="533"/>
        <v>-52.859238697814448</v>
      </c>
      <c r="AS911" s="250">
        <f t="shared" si="500"/>
        <v>0</v>
      </c>
      <c r="AT911" s="250">
        <f t="shared" si="501"/>
        <v>0</v>
      </c>
      <c r="AU911" s="250">
        <f t="shared" si="502"/>
        <v>1</v>
      </c>
      <c r="AV911" s="250">
        <f t="shared" si="503"/>
        <v>0</v>
      </c>
      <c r="AW911" s="250">
        <f t="shared" si="504"/>
        <v>0</v>
      </c>
      <c r="AX911" s="250">
        <f t="shared" si="505"/>
        <v>0</v>
      </c>
      <c r="AY911" s="89"/>
      <c r="AZ911" s="111"/>
      <c r="BA911" s="111"/>
      <c r="BB911" s="111"/>
      <c r="BC911" s="111"/>
      <c r="BD911" s="111"/>
      <c r="BE911" s="111"/>
      <c r="BF911" s="111"/>
      <c r="BG911" s="111"/>
      <c r="BH911" s="89"/>
      <c r="BI911" s="89"/>
      <c r="BJ911" s="89"/>
      <c r="BK911" s="89"/>
      <c r="BL911" s="89"/>
    </row>
    <row r="912" spans="1:64" x14ac:dyDescent="0.25">
      <c r="A912" s="86">
        <f t="shared" si="510"/>
        <v>911</v>
      </c>
      <c r="B912" s="113">
        <v>1.1266396102627264E-3</v>
      </c>
      <c r="C912" s="88"/>
      <c r="D912" s="88"/>
      <c r="E912" s="194">
        <f t="shared" si="513"/>
        <v>-1.6144563345572827E-4</v>
      </c>
      <c r="F912" s="89">
        <f t="shared" si="526"/>
        <v>-1.6866089322688615E-3</v>
      </c>
      <c r="G912" s="113">
        <v>9.4662628618264716E-2</v>
      </c>
      <c r="H912" s="88"/>
      <c r="I912" s="84">
        <f t="shared" si="514"/>
        <v>18823.376337478065</v>
      </c>
      <c r="J912" s="84">
        <f t="shared" si="515"/>
        <v>18914.778535231904</v>
      </c>
      <c r="K912" s="84">
        <f t="shared" si="516"/>
        <v>19006.18073298574</v>
      </c>
      <c r="L912" s="84">
        <f t="shared" si="517"/>
        <v>19097.58293073958</v>
      </c>
      <c r="M912" s="108">
        <f>IF(T912&lt;&gt;0,(((G912+1)*('Data Raw'!$N$1007-'Data Raw'!$N$1008)/2+'Data Raw'!$N$1008)*'Data Raw'!$M$1010+'Data Raw'!$M$1009)*AE912+AE912)</f>
        <v>19188.985128493416</v>
      </c>
      <c r="N912" s="84">
        <f t="shared" si="518"/>
        <v>19280.387326247252</v>
      </c>
      <c r="O912" s="84">
        <f t="shared" si="519"/>
        <v>19371.789524001091</v>
      </c>
      <c r="P912" s="84">
        <f t="shared" si="520"/>
        <v>19463.191721754927</v>
      </c>
      <c r="Q912" s="84">
        <f t="shared" si="521"/>
        <v>19554.593919508767</v>
      </c>
      <c r="R912" s="166" t="str">
        <f t="shared" si="527"/>
        <v/>
      </c>
      <c r="S912" s="109">
        <f>'Data Raw'!E954</f>
        <v>19227.73</v>
      </c>
      <c r="T912" s="109">
        <f>'Data Raw'!G954</f>
        <v>19240.89</v>
      </c>
      <c r="U912" s="109">
        <f>'Data Raw'!D954</f>
        <v>19405.740000000002</v>
      </c>
      <c r="V912" s="166">
        <f t="shared" si="528"/>
        <v>1</v>
      </c>
      <c r="W912" s="89">
        <f t="shared" si="511"/>
        <v>-51.904871506583731</v>
      </c>
      <c r="X912" s="89">
        <f t="shared" si="512"/>
        <v>2694.1156861149675</v>
      </c>
      <c r="Y912" s="89">
        <f t="shared" si="529"/>
        <v>170.37722759791879</v>
      </c>
      <c r="Z912" s="109">
        <f t="shared" si="522"/>
        <v>178.01000000000204</v>
      </c>
      <c r="AA912" s="89">
        <f t="shared" si="530"/>
        <v>281.61002114742007</v>
      </c>
      <c r="AB912" s="89">
        <f t="shared" si="531"/>
        <v>19000.334812362144</v>
      </c>
      <c r="AC912" s="89">
        <f t="shared" si="534"/>
        <v>19508.425187637858</v>
      </c>
      <c r="AD912" s="89">
        <f t="shared" si="535"/>
        <v>1</v>
      </c>
      <c r="AE912" s="89">
        <f>'Data Raw'!C954</f>
        <v>19254.38</v>
      </c>
      <c r="AF912" s="89"/>
      <c r="AG912" s="89">
        <f t="shared" si="506"/>
        <v>-13.490000000001601</v>
      </c>
      <c r="AH912" s="89">
        <f t="shared" si="507"/>
        <v>-65.394871506585332</v>
      </c>
      <c r="AI912" s="109">
        <f t="shared" si="508"/>
        <v>-1</v>
      </c>
      <c r="AJ912" s="109">
        <f t="shared" si="523"/>
        <v>45.701098876918451</v>
      </c>
      <c r="AK912" s="88"/>
      <c r="AL912" s="191">
        <f t="shared" si="524"/>
        <v>110.91999999999825</v>
      </c>
      <c r="AM912" s="191" t="str">
        <f t="shared" si="525"/>
        <v/>
      </c>
      <c r="AN912" s="88"/>
      <c r="AO912" s="191"/>
      <c r="AP912" s="191">
        <f t="shared" si="509"/>
        <v>181.98010000004319</v>
      </c>
      <c r="AQ912" s="191">
        <f t="shared" si="532"/>
        <v>117.00569494209739</v>
      </c>
      <c r="AR912" s="191">
        <f t="shared" si="533"/>
        <v>-53.371532655821397</v>
      </c>
      <c r="AS912" s="250">
        <f t="shared" si="500"/>
        <v>0</v>
      </c>
      <c r="AT912" s="250">
        <f t="shared" si="501"/>
        <v>0</v>
      </c>
      <c r="AU912" s="250">
        <f t="shared" si="502"/>
        <v>0</v>
      </c>
      <c r="AV912" s="250">
        <f t="shared" si="503"/>
        <v>1</v>
      </c>
      <c r="AW912" s="250">
        <f t="shared" si="504"/>
        <v>0</v>
      </c>
      <c r="AX912" s="250">
        <f t="shared" si="505"/>
        <v>0</v>
      </c>
      <c r="AY912" s="89"/>
      <c r="AZ912" s="111"/>
      <c r="BA912" s="111"/>
      <c r="BB912" s="111"/>
      <c r="BC912" s="111"/>
      <c r="BD912" s="111"/>
      <c r="BE912" s="111"/>
      <c r="BF912" s="111"/>
      <c r="BG912" s="111"/>
      <c r="BH912" s="89"/>
      <c r="BI912" s="89"/>
      <c r="BJ912" s="89"/>
      <c r="BK912" s="89"/>
      <c r="BL912" s="89"/>
    </row>
    <row r="913" spans="1:64" x14ac:dyDescent="0.25">
      <c r="A913" s="86">
        <f t="shared" si="510"/>
        <v>912</v>
      </c>
      <c r="B913" s="113">
        <v>1.8084643090186391E-2</v>
      </c>
      <c r="C913" s="88"/>
      <c r="D913" s="88"/>
      <c r="E913" s="194">
        <f t="shared" si="513"/>
        <v>1.6958003479923663E-2</v>
      </c>
      <c r="F913" s="89">
        <f t="shared" si="526"/>
        <v>9.7690712661578465E-4</v>
      </c>
      <c r="G913" s="113">
        <v>0.10150192671693029</v>
      </c>
      <c r="H913" s="88"/>
      <c r="I913" s="84">
        <f t="shared" si="514"/>
        <v>18932.287010970525</v>
      </c>
      <c r="J913" s="84">
        <f t="shared" si="515"/>
        <v>19017.475624769482</v>
      </c>
      <c r="K913" s="84">
        <f t="shared" si="516"/>
        <v>19102.664238568443</v>
      </c>
      <c r="L913" s="84">
        <f t="shared" si="517"/>
        <v>19187.852852367399</v>
      </c>
      <c r="M913" s="108">
        <f>IF(T913&lt;&gt;0,(((G913+1)*('Data Raw'!$N$1007-'Data Raw'!$N$1008)/2+'Data Raw'!$N$1008)*'Data Raw'!$M$1010+'Data Raw'!$M$1009)*AE913+AE913)</f>
        <v>19273.04146616636</v>
      </c>
      <c r="N913" s="84">
        <f t="shared" si="518"/>
        <v>19358.23007996532</v>
      </c>
      <c r="O913" s="84">
        <f t="shared" si="519"/>
        <v>19443.418693764277</v>
      </c>
      <c r="P913" s="84">
        <f t="shared" si="520"/>
        <v>19528.607307563238</v>
      </c>
      <c r="Q913" s="84">
        <f t="shared" si="521"/>
        <v>19613.795921362194</v>
      </c>
      <c r="R913" s="166" t="str">
        <f t="shared" si="527"/>
        <v/>
      </c>
      <c r="S913" s="109">
        <f>'Data Raw'!E955</f>
        <v>19036.64</v>
      </c>
      <c r="T913" s="109">
        <f>'Data Raw'!G955</f>
        <v>19064.29</v>
      </c>
      <c r="U913" s="109">
        <f>'Data Raw'!D955</f>
        <v>19370.490000000002</v>
      </c>
      <c r="V913" s="166">
        <f t="shared" si="528"/>
        <v>1</v>
      </c>
      <c r="W913" s="89">
        <f t="shared" si="511"/>
        <v>208.75146616635902</v>
      </c>
      <c r="X913" s="89">
        <f t="shared" si="512"/>
        <v>43577.174626604537</v>
      </c>
      <c r="Y913" s="89">
        <f t="shared" si="529"/>
        <v>176.371188419004</v>
      </c>
      <c r="Z913" s="109">
        <f t="shared" si="522"/>
        <v>333.85000000000218</v>
      </c>
      <c r="AA913" s="89">
        <f t="shared" si="530"/>
        <v>289.07287526921749</v>
      </c>
      <c r="AB913" s="89">
        <f t="shared" si="531"/>
        <v>19088.701482024691</v>
      </c>
      <c r="AC913" s="89">
        <f t="shared" si="534"/>
        <v>19567.438517975308</v>
      </c>
      <c r="AD913" s="89" t="str">
        <f t="shared" si="535"/>
        <v/>
      </c>
      <c r="AE913" s="89">
        <f>'Data Raw'!C955</f>
        <v>19328.07</v>
      </c>
      <c r="AF913" s="89"/>
      <c r="AG913" s="89">
        <f t="shared" si="506"/>
        <v>-263.77999999999884</v>
      </c>
      <c r="AH913" s="89">
        <f t="shared" si="507"/>
        <v>-55.028533833639813</v>
      </c>
      <c r="AI913" s="109">
        <f t="shared" si="508"/>
        <v>-1</v>
      </c>
      <c r="AJ913" s="109">
        <f t="shared" si="523"/>
        <v>42.594306899479697</v>
      </c>
      <c r="AK913" s="88"/>
      <c r="AL913" s="191">
        <f t="shared" si="524"/>
        <v>13.490000000001601</v>
      </c>
      <c r="AM913" s="191" t="str">
        <f t="shared" si="525"/>
        <v/>
      </c>
      <c r="AN913" s="88"/>
      <c r="AO913" s="191"/>
      <c r="AP913" s="191">
        <f t="shared" si="509"/>
        <v>69579.888399999385</v>
      </c>
      <c r="AQ913" s="191">
        <f t="shared" si="532"/>
        <v>133.31395105964199</v>
      </c>
      <c r="AR913" s="191">
        <f t="shared" si="533"/>
        <v>-43.057237359362006</v>
      </c>
      <c r="AS913" s="250">
        <f t="shared" si="500"/>
        <v>0</v>
      </c>
      <c r="AT913" s="250">
        <f t="shared" si="501"/>
        <v>1</v>
      </c>
      <c r="AU913" s="250">
        <f t="shared" si="502"/>
        <v>0</v>
      </c>
      <c r="AV913" s="250">
        <f t="shared" si="503"/>
        <v>0</v>
      </c>
      <c r="AW913" s="250">
        <f t="shared" si="504"/>
        <v>0</v>
      </c>
      <c r="AX913" s="250">
        <f t="shared" si="505"/>
        <v>0</v>
      </c>
      <c r="AY913" s="89"/>
      <c r="AZ913" s="111"/>
      <c r="BA913" s="111"/>
      <c r="BB913" s="111"/>
      <c r="BC913" s="111"/>
      <c r="BD913" s="111"/>
      <c r="BE913" s="111"/>
      <c r="BF913" s="111"/>
      <c r="BG913" s="111"/>
      <c r="BH913" s="89"/>
      <c r="BI913" s="89"/>
      <c r="BJ913" s="89"/>
      <c r="BK913" s="89"/>
      <c r="BL913" s="89"/>
    </row>
    <row r="914" spans="1:64" x14ac:dyDescent="0.25">
      <c r="A914" s="86">
        <f t="shared" si="510"/>
        <v>913</v>
      </c>
      <c r="B914" s="113">
        <v>1.126489464095761E-3</v>
      </c>
      <c r="C914" s="88"/>
      <c r="D914" s="88"/>
      <c r="E914" s="194">
        <f t="shared" si="513"/>
        <v>-1.6958153626090631E-2</v>
      </c>
      <c r="F914" s="89">
        <f t="shared" si="526"/>
        <v>-1.5852444094851315E-3</v>
      </c>
      <c r="G914" s="113">
        <v>7.4422603686907993E-2</v>
      </c>
      <c r="H914" s="88"/>
      <c r="I914" s="84">
        <f t="shared" si="514"/>
        <v>18470.402539895702</v>
      </c>
      <c r="J914" s="84">
        <f t="shared" si="515"/>
        <v>18558.588134105208</v>
      </c>
      <c r="K914" s="84">
        <f t="shared" si="516"/>
        <v>18646.773728314707</v>
      </c>
      <c r="L914" s="84">
        <f t="shared" si="517"/>
        <v>18734.95932252421</v>
      </c>
      <c r="M914" s="108">
        <f>IF(T914&lt;&gt;0,(((G914+1)*('Data Raw'!$N$1007-'Data Raw'!$N$1008)/2+'Data Raw'!$N$1008)*'Data Raw'!$M$1010+'Data Raw'!$M$1009)*AE914+AE914)</f>
        <v>18823.144916733712</v>
      </c>
      <c r="N914" s="84">
        <f t="shared" si="518"/>
        <v>18911.330510943215</v>
      </c>
      <c r="O914" s="84">
        <f t="shared" si="519"/>
        <v>18999.516105152718</v>
      </c>
      <c r="P914" s="84">
        <f t="shared" si="520"/>
        <v>19087.701699362216</v>
      </c>
      <c r="Q914" s="84">
        <f t="shared" si="521"/>
        <v>19175.887293571723</v>
      </c>
      <c r="R914" s="166" t="str">
        <f t="shared" si="527"/>
        <v/>
      </c>
      <c r="S914" s="109">
        <f>'Data Raw'!E956</f>
        <v>18671.490000000002</v>
      </c>
      <c r="T914" s="109">
        <f>'Data Raw'!G956</f>
        <v>18874.14</v>
      </c>
      <c r="U914" s="109">
        <f>'Data Raw'!D956</f>
        <v>18929.12</v>
      </c>
      <c r="V914" s="166">
        <f t="shared" si="528"/>
        <v>1</v>
      </c>
      <c r="W914" s="89">
        <f t="shared" si="511"/>
        <v>-50.995083266287111</v>
      </c>
      <c r="X914" s="89">
        <f t="shared" si="512"/>
        <v>2600.4985173355558</v>
      </c>
      <c r="Y914" s="89">
        <f t="shared" si="529"/>
        <v>164.42161621154943</v>
      </c>
      <c r="Z914" s="109">
        <f t="shared" si="522"/>
        <v>257.62999999999738</v>
      </c>
      <c r="AA914" s="89">
        <f t="shared" si="530"/>
        <v>284.5810359450432</v>
      </c>
      <c r="AB914" s="89">
        <f t="shared" si="531"/>
        <v>18672.438056021165</v>
      </c>
      <c r="AC914" s="89">
        <f t="shared" si="534"/>
        <v>19163.861943978838</v>
      </c>
      <c r="AD914" s="89">
        <f t="shared" si="535"/>
        <v>1</v>
      </c>
      <c r="AE914" s="89">
        <f>'Data Raw'!C956</f>
        <v>18918.150000000001</v>
      </c>
      <c r="AF914" s="89"/>
      <c r="AG914" s="89">
        <f t="shared" si="506"/>
        <v>-44.010000000002037</v>
      </c>
      <c r="AH914" s="89">
        <f t="shared" si="507"/>
        <v>-95.005083266289148</v>
      </c>
      <c r="AI914" s="109">
        <f t="shared" si="508"/>
        <v>-1</v>
      </c>
      <c r="AJ914" s="109">
        <f t="shared" si="523"/>
        <v>44.092797104751</v>
      </c>
      <c r="AK914" s="88"/>
      <c r="AL914" s="191">
        <f t="shared" si="524"/>
        <v>263.77999999999884</v>
      </c>
      <c r="AM914" s="191" t="str">
        <f t="shared" si="525"/>
        <v/>
      </c>
      <c r="AN914" s="88"/>
      <c r="AO914" s="191"/>
      <c r="AP914" s="191">
        <f t="shared" si="509"/>
        <v>1936.8801000001793</v>
      </c>
      <c r="AQ914" s="191">
        <f t="shared" si="532"/>
        <v>123.39128983079311</v>
      </c>
      <c r="AR914" s="191">
        <f t="shared" si="533"/>
        <v>-41.030326380756321</v>
      </c>
      <c r="AS914" s="250">
        <f t="shared" si="500"/>
        <v>0</v>
      </c>
      <c r="AT914" s="250">
        <f t="shared" si="501"/>
        <v>0</v>
      </c>
      <c r="AU914" s="250">
        <f t="shared" si="502"/>
        <v>0</v>
      </c>
      <c r="AV914" s="250">
        <f t="shared" si="503"/>
        <v>1</v>
      </c>
      <c r="AW914" s="250">
        <f t="shared" si="504"/>
        <v>0</v>
      </c>
      <c r="AX914" s="250">
        <f t="shared" si="505"/>
        <v>0</v>
      </c>
      <c r="AY914" s="89"/>
      <c r="AZ914" s="111"/>
      <c r="BA914" s="111"/>
      <c r="BB914" s="111"/>
      <c r="BC914" s="111"/>
      <c r="BD914" s="111"/>
      <c r="BE914" s="111"/>
      <c r="BF914" s="111"/>
      <c r="BG914" s="111"/>
      <c r="BH914" s="89"/>
      <c r="BI914" s="89"/>
      <c r="BJ914" s="89"/>
      <c r="BK914" s="89"/>
      <c r="BL914" s="89"/>
    </row>
    <row r="915" spans="1:64" x14ac:dyDescent="0.25">
      <c r="A915" s="86">
        <f t="shared" si="510"/>
        <v>914</v>
      </c>
      <c r="B915" s="113">
        <v>7.0417123252037653E-2</v>
      </c>
      <c r="C915" s="88"/>
      <c r="D915" s="88"/>
      <c r="E915" s="194">
        <f t="shared" si="513"/>
        <v>6.9290633787941897E-2</v>
      </c>
      <c r="F915" s="89">
        <f t="shared" si="526"/>
        <v>8.5398810472901588E-3</v>
      </c>
      <c r="G915" s="113">
        <v>8.1214768920073926E-2</v>
      </c>
      <c r="H915" s="88"/>
      <c r="I915" s="84">
        <f t="shared" si="514"/>
        <v>18488.105788213412</v>
      </c>
      <c r="J915" s="84">
        <f t="shared" si="515"/>
        <v>18570.316596319182</v>
      </c>
      <c r="K915" s="84">
        <f t="shared" si="516"/>
        <v>18652.52740442496</v>
      </c>
      <c r="L915" s="84">
        <f t="shared" si="517"/>
        <v>18734.738212530734</v>
      </c>
      <c r="M915" s="108">
        <f>IF(T915&lt;&gt;0,(((G915+1)*('Data Raw'!$N$1007-'Data Raw'!$N$1008)/2+'Data Raw'!$N$1008)*'Data Raw'!$M$1010+'Data Raw'!$M$1009)*AE915+AE915)</f>
        <v>18816.949020636508</v>
      </c>
      <c r="N915" s="84">
        <f t="shared" si="518"/>
        <v>18899.159828742282</v>
      </c>
      <c r="O915" s="84">
        <f t="shared" si="519"/>
        <v>18981.370636848056</v>
      </c>
      <c r="P915" s="84">
        <f t="shared" si="520"/>
        <v>19063.581444953834</v>
      </c>
      <c r="Q915" s="84">
        <f t="shared" si="521"/>
        <v>19145.792253059604</v>
      </c>
      <c r="R915" s="166" t="str">
        <f t="shared" si="527"/>
        <v/>
      </c>
      <c r="S915" s="109">
        <f>'Data Raw'!E957</f>
        <v>18901.560000000001</v>
      </c>
      <c r="T915" s="109">
        <f>'Data Raw'!G957</f>
        <v>19219.78</v>
      </c>
      <c r="U915" s="109">
        <f>'Data Raw'!D957</f>
        <v>19318.36</v>
      </c>
      <c r="V915" s="166" t="str">
        <f t="shared" si="528"/>
        <v/>
      </c>
      <c r="W915" s="89">
        <f t="shared" si="511"/>
        <v>-402.83097936349077</v>
      </c>
      <c r="X915" s="89">
        <f t="shared" si="512"/>
        <v>162272.79793494914</v>
      </c>
      <c r="Y915" s="89">
        <f t="shared" si="529"/>
        <v>215.30032353524143</v>
      </c>
      <c r="Z915" s="109">
        <f t="shared" si="522"/>
        <v>416.79999999999927</v>
      </c>
      <c r="AA915" s="89">
        <f t="shared" si="530"/>
        <v>303.46945938146553</v>
      </c>
      <c r="AB915" s="89">
        <f t="shared" si="531"/>
        <v>18659.666119446716</v>
      </c>
      <c r="AC915" s="89">
        <f t="shared" si="534"/>
        <v>19143.453880553287</v>
      </c>
      <c r="AD915" s="89" t="str">
        <f t="shared" si="535"/>
        <v/>
      </c>
      <c r="AE915" s="89">
        <f>'Data Raw'!C957</f>
        <v>18901.560000000001</v>
      </c>
      <c r="AF915" s="89"/>
      <c r="AG915" s="89">
        <f t="shared" si="506"/>
        <v>318.21999999999753</v>
      </c>
      <c r="AH915" s="89">
        <f t="shared" si="507"/>
        <v>-84.610979363493243</v>
      </c>
      <c r="AI915" s="109">
        <f t="shared" si="508"/>
        <v>-1</v>
      </c>
      <c r="AJ915" s="109">
        <f t="shared" si="523"/>
        <v>41.105404052887359</v>
      </c>
      <c r="AK915" s="88"/>
      <c r="AL915" s="191" t="str">
        <f t="shared" si="524"/>
        <v/>
      </c>
      <c r="AM915" s="191">
        <f t="shared" si="525"/>
        <v>-318.21999999999753</v>
      </c>
      <c r="AN915" s="88"/>
      <c r="AO915" s="191"/>
      <c r="AP915" s="191">
        <f t="shared" si="509"/>
        <v>101263.96839999843</v>
      </c>
      <c r="AQ915" s="191">
        <f t="shared" si="532"/>
        <v>145.03892429403805</v>
      </c>
      <c r="AR915" s="191">
        <f t="shared" si="533"/>
        <v>-70.261399241203378</v>
      </c>
      <c r="AS915" s="250">
        <f t="shared" si="500"/>
        <v>0</v>
      </c>
      <c r="AT915" s="250">
        <f t="shared" si="501"/>
        <v>0</v>
      </c>
      <c r="AU915" s="250">
        <f t="shared" si="502"/>
        <v>0</v>
      </c>
      <c r="AV915" s="250">
        <f t="shared" si="503"/>
        <v>0</v>
      </c>
      <c r="AW915" s="250">
        <f t="shared" si="504"/>
        <v>0</v>
      </c>
      <c r="AX915" s="250">
        <f t="shared" si="505"/>
        <v>0</v>
      </c>
      <c r="AY915" s="89"/>
      <c r="AZ915" s="111"/>
      <c r="BA915" s="111"/>
      <c r="BB915" s="111"/>
      <c r="BC915" s="111"/>
      <c r="BD915" s="111"/>
      <c r="BE915" s="111"/>
      <c r="BF915" s="111"/>
      <c r="BG915" s="111"/>
      <c r="BH915" s="89"/>
      <c r="BI915" s="89"/>
      <c r="BJ915" s="89"/>
      <c r="BK915" s="89"/>
      <c r="BL915" s="89"/>
    </row>
    <row r="916" spans="1:64" x14ac:dyDescent="0.25">
      <c r="A916" s="86">
        <f t="shared" si="510"/>
        <v>915</v>
      </c>
      <c r="B916" s="113">
        <v>8.303341418828776E-3</v>
      </c>
      <c r="C916" s="88"/>
      <c r="D916" s="88"/>
      <c r="E916" s="194">
        <f t="shared" si="513"/>
        <v>-6.2113781833208877E-2</v>
      </c>
      <c r="F916" s="89">
        <f t="shared" si="526"/>
        <v>-1.553499364209703E-3</v>
      </c>
      <c r="G916" s="113">
        <v>0.13434065381368762</v>
      </c>
      <c r="H916" s="88"/>
      <c r="I916" s="84">
        <f t="shared" si="514"/>
        <v>18715.323600696713</v>
      </c>
      <c r="J916" s="84">
        <f t="shared" si="515"/>
        <v>18822.973762464331</v>
      </c>
      <c r="K916" s="84">
        <f t="shared" si="516"/>
        <v>18930.623924231953</v>
      </c>
      <c r="L916" s="84">
        <f t="shared" si="517"/>
        <v>19038.274085999572</v>
      </c>
      <c r="M916" s="108">
        <f>IF(T916&lt;&gt;0,(((G916+1)*('Data Raw'!$N$1007-'Data Raw'!$N$1008)/2+'Data Raw'!$N$1008)*'Data Raw'!$M$1010+'Data Raw'!$M$1009)*AE916+AE916)</f>
        <v>19145.924247767194</v>
      </c>
      <c r="N916" s="84">
        <f t="shared" si="518"/>
        <v>19253.574409534816</v>
      </c>
      <c r="O916" s="84">
        <f t="shared" si="519"/>
        <v>19361.224571302435</v>
      </c>
      <c r="P916" s="84">
        <f t="shared" si="520"/>
        <v>19468.874733070057</v>
      </c>
      <c r="Q916" s="84">
        <f t="shared" si="521"/>
        <v>19576.524894837676</v>
      </c>
      <c r="R916" s="166" t="str">
        <f t="shared" si="527"/>
        <v/>
      </c>
      <c r="S916" s="109">
        <f>'Data Raw'!E958</f>
        <v>19149.939999999999</v>
      </c>
      <c r="T916" s="109">
        <f>'Data Raw'!G958</f>
        <v>19286.07</v>
      </c>
      <c r="U916" s="109">
        <f>'Data Raw'!D958</f>
        <v>19319.22</v>
      </c>
      <c r="V916" s="166" t="str">
        <f t="shared" si="528"/>
        <v/>
      </c>
      <c r="W916" s="89">
        <f t="shared" si="511"/>
        <v>-140.14575223280553</v>
      </c>
      <c r="X916" s="89">
        <f t="shared" si="512"/>
        <v>19640.831868898917</v>
      </c>
      <c r="Y916" s="89">
        <f t="shared" si="529"/>
        <v>206.2474961770711</v>
      </c>
      <c r="Z916" s="109">
        <f t="shared" si="522"/>
        <v>169.28000000000247</v>
      </c>
      <c r="AA916" s="89">
        <f t="shared" si="530"/>
        <v>284.29953661268507</v>
      </c>
      <c r="AB916" s="89">
        <f t="shared" si="531"/>
        <v>18891.990959525752</v>
      </c>
      <c r="AC916" s="89">
        <f t="shared" si="534"/>
        <v>19407.889040474245</v>
      </c>
      <c r="AD916" s="89">
        <f t="shared" si="535"/>
        <v>1</v>
      </c>
      <c r="AE916" s="89">
        <f>'Data Raw'!C958</f>
        <v>19149.939999999999</v>
      </c>
      <c r="AF916" s="89"/>
      <c r="AG916" s="89">
        <f t="shared" si="506"/>
        <v>136.13000000000102</v>
      </c>
      <c r="AH916" s="89">
        <f t="shared" si="507"/>
        <v>-4.0157522328045161</v>
      </c>
      <c r="AI916" s="109">
        <f t="shared" si="508"/>
        <v>-1</v>
      </c>
      <c r="AJ916" s="109">
        <f t="shared" si="523"/>
        <v>50</v>
      </c>
      <c r="AK916" s="88"/>
      <c r="AL916" s="191" t="str">
        <f t="shared" si="524"/>
        <v/>
      </c>
      <c r="AM916" s="191">
        <f t="shared" si="525"/>
        <v>-136.13000000000102</v>
      </c>
      <c r="AN916" s="88"/>
      <c r="AO916" s="191"/>
      <c r="AP916" s="191">
        <f t="shared" si="509"/>
        <v>18531.376900000276</v>
      </c>
      <c r="AQ916" s="191">
        <f t="shared" si="532"/>
        <v>144.04904381692285</v>
      </c>
      <c r="AR916" s="191">
        <f t="shared" si="533"/>
        <v>-62.198452360148252</v>
      </c>
      <c r="AS916" s="250">
        <f t="shared" ref="AS916:AS961" si="536">IF(R916=1,0,IF(AND($T916&gt;=I916,$T916&lt;J916),1,0))</f>
        <v>0</v>
      </c>
      <c r="AT916" s="250">
        <f t="shared" ref="AT916:AT961" si="537">IF(R916=1,0,IF(AND($T916&gt;=J916,$T916&lt;K916),1,0))</f>
        <v>0</v>
      </c>
      <c r="AU916" s="250">
        <f t="shared" ref="AU916:AU961" si="538">IF(R916=1,0,IF(AND($T916&gt;=K916,$T916&lt;M916),1,0))</f>
        <v>0</v>
      </c>
      <c r="AV916" s="250">
        <f t="shared" ref="AV916:AV961" si="539">IF(R916=1,0,IF(AND($T916&gt;M916,$T916&lt;=O916),1,0))</f>
        <v>1</v>
      </c>
      <c r="AW916" s="250">
        <f t="shared" ref="AW916:AW961" si="540">IF(R916=1,0,IF(AND($T916&gt;O916,$T916&lt;=P916),1,0))</f>
        <v>0</v>
      </c>
      <c r="AX916" s="250">
        <f t="shared" ref="AX916:AX961" si="541">IF(R916=1,0,IF(AND($T916&gt;P916,$T916&lt;=Q916),1,0))</f>
        <v>0</v>
      </c>
      <c r="AY916" s="89"/>
      <c r="AZ916" s="111"/>
      <c r="BA916" s="111"/>
      <c r="BB916" s="111"/>
      <c r="BC916" s="111"/>
      <c r="BD916" s="111"/>
      <c r="BE916" s="111"/>
      <c r="BF916" s="111"/>
      <c r="BG916" s="111"/>
      <c r="BH916" s="89"/>
      <c r="BI916" s="89"/>
      <c r="BJ916" s="89"/>
      <c r="BK916" s="89"/>
      <c r="BL916" s="89"/>
    </row>
    <row r="917" spans="1:64" x14ac:dyDescent="0.25">
      <c r="A917" s="86">
        <f t="shared" si="510"/>
        <v>916</v>
      </c>
      <c r="B917" s="113">
        <v>7.6227398601053174E-4</v>
      </c>
      <c r="C917" s="88"/>
      <c r="D917" s="88"/>
      <c r="E917" s="194">
        <f t="shared" si="513"/>
        <v>-7.5410674328182442E-3</v>
      </c>
      <c r="F917" s="89">
        <f t="shared" si="526"/>
        <v>-2.4088662311537801E-3</v>
      </c>
      <c r="G917" s="113">
        <v>0.15284363446202989</v>
      </c>
      <c r="H917" s="88"/>
      <c r="I917" s="84">
        <f t="shared" si="514"/>
        <v>19067.255908439238</v>
      </c>
      <c r="J917" s="84">
        <f t="shared" si="515"/>
        <v>19170.379656527773</v>
      </c>
      <c r="K917" s="84">
        <f t="shared" si="516"/>
        <v>19273.503404616309</v>
      </c>
      <c r="L917" s="84">
        <f t="shared" si="517"/>
        <v>19376.627152704845</v>
      </c>
      <c r="M917" s="108">
        <f>IF(T917&lt;&gt;0,(((G917+1)*('Data Raw'!$N$1007-'Data Raw'!$N$1008)/2+'Data Raw'!$N$1008)*'Data Raw'!$M$1010+'Data Raw'!$M$1009)*AE917+AE917)</f>
        <v>19479.75090079338</v>
      </c>
      <c r="N917" s="84">
        <f t="shared" si="518"/>
        <v>19582.874648881916</v>
      </c>
      <c r="O917" s="84">
        <f t="shared" si="519"/>
        <v>19685.998396970452</v>
      </c>
      <c r="P917" s="84">
        <f t="shared" si="520"/>
        <v>19789.122145058987</v>
      </c>
      <c r="Q917" s="84">
        <f t="shared" si="521"/>
        <v>19892.245893147523</v>
      </c>
      <c r="R917" s="166" t="str">
        <f t="shared" si="527"/>
        <v/>
      </c>
      <c r="S917" s="109">
        <f>'Data Raw'!E959</f>
        <v>19345.189999999999</v>
      </c>
      <c r="T917" s="109">
        <f>'Data Raw'!G959</f>
        <v>19522.89</v>
      </c>
      <c r="U917" s="109">
        <f>'Data Raw'!D959</f>
        <v>19664.39</v>
      </c>
      <c r="V917" s="166">
        <f t="shared" si="528"/>
        <v>1</v>
      </c>
      <c r="W917" s="89">
        <f t="shared" si="511"/>
        <v>-43.139099206618994</v>
      </c>
      <c r="X917" s="89">
        <f t="shared" si="512"/>
        <v>1860.9818803585156</v>
      </c>
      <c r="Y917" s="89">
        <f t="shared" si="529"/>
        <v>191.64295669522838</v>
      </c>
      <c r="Z917" s="109">
        <f t="shared" si="522"/>
        <v>319.20000000000073</v>
      </c>
      <c r="AA917" s="89">
        <f t="shared" si="530"/>
        <v>289.28531709658728</v>
      </c>
      <c r="AB917" s="89">
        <f t="shared" si="531"/>
        <v>19213.265393879217</v>
      </c>
      <c r="AC917" s="89">
        <f t="shared" si="534"/>
        <v>19696.574606120779</v>
      </c>
      <c r="AD917" s="89">
        <f t="shared" si="535"/>
        <v>1</v>
      </c>
      <c r="AE917" s="89">
        <f>'Data Raw'!C959</f>
        <v>19454.919999999998</v>
      </c>
      <c r="AF917" s="89"/>
      <c r="AG917" s="89">
        <f t="shared" si="506"/>
        <v>67.970000000001164</v>
      </c>
      <c r="AH917" s="89">
        <f t="shared" si="507"/>
        <v>24.83090079338217</v>
      </c>
      <c r="AI917" s="109">
        <f t="shared" si="508"/>
        <v>1</v>
      </c>
      <c r="AJ917" s="109">
        <f t="shared" si="523"/>
        <v>50</v>
      </c>
      <c r="AK917" s="88"/>
      <c r="AL917" s="191">
        <f t="shared" si="524"/>
        <v>136.13000000000102</v>
      </c>
      <c r="AM917" s="191" t="str">
        <f t="shared" si="525"/>
        <v/>
      </c>
      <c r="AN917" s="88"/>
      <c r="AO917" s="191"/>
      <c r="AP917" s="191">
        <f t="shared" si="509"/>
        <v>4619.9209000001583</v>
      </c>
      <c r="AQ917" s="191">
        <f t="shared" si="532"/>
        <v>135.59581672615377</v>
      </c>
      <c r="AR917" s="191">
        <f t="shared" si="533"/>
        <v>-56.047139969074607</v>
      </c>
      <c r="AS917" s="250">
        <f t="shared" si="536"/>
        <v>0</v>
      </c>
      <c r="AT917" s="250">
        <f t="shared" si="537"/>
        <v>0</v>
      </c>
      <c r="AU917" s="250">
        <f t="shared" si="538"/>
        <v>0</v>
      </c>
      <c r="AV917" s="250">
        <f t="shared" si="539"/>
        <v>1</v>
      </c>
      <c r="AW917" s="250">
        <f t="shared" si="540"/>
        <v>0</v>
      </c>
      <c r="AX917" s="250">
        <f t="shared" si="541"/>
        <v>0</v>
      </c>
      <c r="AY917" s="89"/>
      <c r="AZ917" s="111"/>
      <c r="BA917" s="111"/>
      <c r="BB917" s="111"/>
      <c r="BC917" s="111"/>
      <c r="BD917" s="111"/>
      <c r="BE917" s="111"/>
      <c r="BF917" s="111"/>
      <c r="BG917" s="111"/>
      <c r="BH917" s="89"/>
      <c r="BI917" s="89"/>
      <c r="BJ917" s="89"/>
      <c r="BK917" s="89"/>
      <c r="BL917" s="89"/>
    </row>
    <row r="918" spans="1:64" x14ac:dyDescent="0.25">
      <c r="A918" s="86">
        <f t="shared" si="510"/>
        <v>917</v>
      </c>
      <c r="B918" s="113">
        <v>1.108418911036546E-3</v>
      </c>
      <c r="C918" s="88"/>
      <c r="D918" s="88"/>
      <c r="E918" s="194">
        <f t="shared" si="513"/>
        <v>3.4614492502601428E-4</v>
      </c>
      <c r="F918" s="89">
        <f t="shared" si="526"/>
        <v>-2.0152932088423809E-3</v>
      </c>
      <c r="G918" s="113">
        <v>0.15791053130553409</v>
      </c>
      <c r="H918" s="88"/>
      <c r="I918" s="84">
        <f t="shared" si="514"/>
        <v>19148.636298411908</v>
      </c>
      <c r="J918" s="84">
        <f t="shared" si="515"/>
        <v>19244.457776759522</v>
      </c>
      <c r="K918" s="84">
        <f t="shared" si="516"/>
        <v>19340.279255107136</v>
      </c>
      <c r="L918" s="84">
        <f t="shared" si="517"/>
        <v>19436.10073345475</v>
      </c>
      <c r="M918" s="108">
        <f>IF(T918&lt;&gt;0,(((G918+1)*('Data Raw'!$N$1007-'Data Raw'!$N$1008)/2+'Data Raw'!$N$1008)*'Data Raw'!$M$1010+'Data Raw'!$M$1009)*AE918+AE918)</f>
        <v>19531.922211802364</v>
      </c>
      <c r="N918" s="84">
        <f t="shared" si="518"/>
        <v>19627.743690149979</v>
      </c>
      <c r="O918" s="84">
        <f t="shared" si="519"/>
        <v>19723.565168497593</v>
      </c>
      <c r="P918" s="84">
        <f t="shared" si="520"/>
        <v>19819.386646845207</v>
      </c>
      <c r="Q918" s="84">
        <f t="shared" si="521"/>
        <v>19915.208125192821</v>
      </c>
      <c r="R918" s="166" t="str">
        <f t="shared" si="527"/>
        <v/>
      </c>
      <c r="S918" s="109">
        <f>'Data Raw'!E960</f>
        <v>19423.7</v>
      </c>
      <c r="T918" s="109">
        <f>'Data Raw'!G960</f>
        <v>19584.060000000001</v>
      </c>
      <c r="U918" s="109">
        <f>'Data Raw'!D960</f>
        <v>19640.37</v>
      </c>
      <c r="V918" s="166">
        <f t="shared" si="528"/>
        <v>1</v>
      </c>
      <c r="W918" s="89">
        <f t="shared" si="511"/>
        <v>-52.137788197636837</v>
      </c>
      <c r="X918" s="89">
        <f t="shared" si="512"/>
        <v>2718.3489581416393</v>
      </c>
      <c r="Y918" s="89">
        <f t="shared" si="529"/>
        <v>178.51790068844906</v>
      </c>
      <c r="Z918" s="109">
        <f t="shared" si="522"/>
        <v>216.66999999999825</v>
      </c>
      <c r="AA918" s="89">
        <f t="shared" si="530"/>
        <v>278.91170036850309</v>
      </c>
      <c r="AB918" s="89">
        <f t="shared" si="531"/>
        <v>19253.2074804679</v>
      </c>
      <c r="AC918" s="89">
        <f t="shared" si="534"/>
        <v>19744.992519532098</v>
      </c>
      <c r="AD918" s="89">
        <f t="shared" si="535"/>
        <v>1</v>
      </c>
      <c r="AE918" s="89">
        <f>'Data Raw'!C960</f>
        <v>19499.099999999999</v>
      </c>
      <c r="AF918" s="89"/>
      <c r="AG918" s="89">
        <f t="shared" si="506"/>
        <v>84.960000000002765</v>
      </c>
      <c r="AH918" s="89">
        <f t="shared" si="507"/>
        <v>32.822211802365928</v>
      </c>
      <c r="AI918" s="109">
        <f t="shared" si="508"/>
        <v>1</v>
      </c>
      <c r="AJ918" s="109">
        <f t="shared" si="523"/>
        <v>47.910739173807094</v>
      </c>
      <c r="AK918" s="88"/>
      <c r="AL918" s="191">
        <f t="shared" si="524"/>
        <v>67.970000000001164</v>
      </c>
      <c r="AM918" s="191" t="str">
        <f t="shared" si="525"/>
        <v/>
      </c>
      <c r="AN918" s="88"/>
      <c r="AO918" s="191"/>
      <c r="AP918" s="191">
        <f t="shared" si="509"/>
        <v>7218.2016000004696</v>
      </c>
      <c r="AQ918" s="191">
        <f t="shared" si="532"/>
        <v>129.96961486769254</v>
      </c>
      <c r="AR918" s="191">
        <f t="shared" si="533"/>
        <v>-48.548285820756519</v>
      </c>
      <c r="AS918" s="250">
        <f t="shared" si="536"/>
        <v>0</v>
      </c>
      <c r="AT918" s="250">
        <f t="shared" si="537"/>
        <v>0</v>
      </c>
      <c r="AU918" s="250">
        <f t="shared" si="538"/>
        <v>0</v>
      </c>
      <c r="AV918" s="250">
        <f t="shared" si="539"/>
        <v>1</v>
      </c>
      <c r="AW918" s="250">
        <f t="shared" si="540"/>
        <v>0</v>
      </c>
      <c r="AX918" s="250">
        <f t="shared" si="541"/>
        <v>0</v>
      </c>
      <c r="AY918" s="89"/>
      <c r="AZ918" s="111"/>
      <c r="BA918" s="111"/>
      <c r="BB918" s="111"/>
      <c r="BC918" s="111"/>
      <c r="BD918" s="111"/>
      <c r="BE918" s="111"/>
      <c r="BF918" s="111"/>
      <c r="BG918" s="111"/>
      <c r="BH918" s="89"/>
      <c r="BI918" s="89"/>
      <c r="BJ918" s="89"/>
      <c r="BK918" s="89"/>
      <c r="BL918" s="89"/>
    </row>
    <row r="919" spans="1:64" x14ac:dyDescent="0.25">
      <c r="A919" s="86">
        <f t="shared" si="510"/>
        <v>918</v>
      </c>
      <c r="B919" s="113">
        <v>2.3194673717872524E-3</v>
      </c>
      <c r="C919" s="88"/>
      <c r="D919" s="88"/>
      <c r="E919" s="194">
        <f t="shared" si="513"/>
        <v>1.2110484607507064E-3</v>
      </c>
      <c r="F919" s="89">
        <f t="shared" si="526"/>
        <v>-1.5543872560433685E-3</v>
      </c>
      <c r="G919" s="113">
        <v>0.16497103956263259</v>
      </c>
      <c r="H919" s="88"/>
      <c r="I919" s="84">
        <f t="shared" si="514"/>
        <v>19492.170954941641</v>
      </c>
      <c r="J919" s="84">
        <f t="shared" si="515"/>
        <v>19581.429905285866</v>
      </c>
      <c r="K919" s="84">
        <f t="shared" si="516"/>
        <v>19670.688855630091</v>
      </c>
      <c r="L919" s="84">
        <f t="shared" si="517"/>
        <v>19759.947805974316</v>
      </c>
      <c r="M919" s="108">
        <f>IF(T919&lt;&gt;0,(((G919+1)*('Data Raw'!$N$1007-'Data Raw'!$N$1008)/2+'Data Raw'!$N$1008)*'Data Raw'!$M$1010+'Data Raw'!$M$1009)*AE919+AE919)</f>
        <v>19849.206756318541</v>
      </c>
      <c r="N919" s="84">
        <f t="shared" si="518"/>
        <v>19938.465706662766</v>
      </c>
      <c r="O919" s="84">
        <f t="shared" si="519"/>
        <v>20027.724657006991</v>
      </c>
      <c r="P919" s="84">
        <f t="shared" si="520"/>
        <v>20116.983607351216</v>
      </c>
      <c r="Q919" s="84">
        <f t="shared" si="521"/>
        <v>20206.242557695441</v>
      </c>
      <c r="R919" s="166" t="str">
        <f t="shared" si="527"/>
        <v/>
      </c>
      <c r="S919" s="109">
        <f>'Data Raw'!E961</f>
        <v>19786.73</v>
      </c>
      <c r="T919" s="109">
        <f>'Data Raw'!G961</f>
        <v>19925.810000000001</v>
      </c>
      <c r="U919" s="109">
        <f>'Data Raw'!D961</f>
        <v>20093.650000000001</v>
      </c>
      <c r="V919" s="166">
        <f t="shared" si="528"/>
        <v>1</v>
      </c>
      <c r="W919" s="89">
        <f t="shared" si="511"/>
        <v>-76.603243681460299</v>
      </c>
      <c r="X919" s="89">
        <f t="shared" si="512"/>
        <v>5868.056942521187</v>
      </c>
      <c r="Y919" s="89">
        <f t="shared" si="529"/>
        <v>167.79234706700802</v>
      </c>
      <c r="Z919" s="109">
        <f t="shared" si="522"/>
        <v>306.92000000000189</v>
      </c>
      <c r="AA919" s="89">
        <f t="shared" si="530"/>
        <v>282.91288603014578</v>
      </c>
      <c r="AB919" s="89">
        <f t="shared" si="531"/>
        <v>19567.565054686773</v>
      </c>
      <c r="AC919" s="89">
        <f t="shared" si="534"/>
        <v>20041.714945313226</v>
      </c>
      <c r="AD919" s="89">
        <f t="shared" si="535"/>
        <v>1</v>
      </c>
      <c r="AE919" s="89">
        <f>'Data Raw'!C961</f>
        <v>19804.64</v>
      </c>
      <c r="AF919" s="89"/>
      <c r="AG919" s="89">
        <f t="shared" si="506"/>
        <v>121.17000000000189</v>
      </c>
      <c r="AH919" s="89">
        <f t="shared" si="507"/>
        <v>44.566756318541593</v>
      </c>
      <c r="AI919" s="109">
        <f t="shared" si="508"/>
        <v>1</v>
      </c>
      <c r="AJ919" s="109">
        <f t="shared" si="523"/>
        <v>44.629475172112265</v>
      </c>
      <c r="AK919" s="88"/>
      <c r="AL919" s="191">
        <f t="shared" si="524"/>
        <v>84.960000000002765</v>
      </c>
      <c r="AM919" s="191" t="str">
        <f t="shared" si="525"/>
        <v/>
      </c>
      <c r="AN919" s="88"/>
      <c r="AO919" s="191"/>
      <c r="AP919" s="191">
        <f t="shared" si="509"/>
        <v>14682.168900000459</v>
      </c>
      <c r="AQ919" s="191">
        <f t="shared" si="532"/>
        <v>128.99187988239359</v>
      </c>
      <c r="AR919" s="191">
        <f t="shared" si="533"/>
        <v>-38.800467184614433</v>
      </c>
      <c r="AS919" s="250">
        <f t="shared" si="536"/>
        <v>0</v>
      </c>
      <c r="AT919" s="250">
        <f t="shared" si="537"/>
        <v>0</v>
      </c>
      <c r="AU919" s="250">
        <f t="shared" si="538"/>
        <v>0</v>
      </c>
      <c r="AV919" s="250">
        <f t="shared" si="539"/>
        <v>1</v>
      </c>
      <c r="AW919" s="250">
        <f t="shared" si="540"/>
        <v>0</v>
      </c>
      <c r="AX919" s="250">
        <f t="shared" si="541"/>
        <v>0</v>
      </c>
      <c r="AY919" s="89"/>
      <c r="AZ919" s="111"/>
      <c r="BA919" s="111"/>
      <c r="BB919" s="111"/>
      <c r="BC919" s="111"/>
      <c r="BD919" s="111"/>
      <c r="BE919" s="111"/>
      <c r="BF919" s="111"/>
      <c r="BG919" s="111"/>
      <c r="BH919" s="89"/>
      <c r="BI919" s="89"/>
      <c r="BJ919" s="89"/>
      <c r="BK919" s="89"/>
      <c r="BL919" s="89"/>
    </row>
    <row r="920" spans="1:64" x14ac:dyDescent="0.25">
      <c r="A920" s="86">
        <f t="shared" si="510"/>
        <v>919</v>
      </c>
      <c r="B920" s="113">
        <v>2.6058886233397117E-3</v>
      </c>
      <c r="C920" s="88"/>
      <c r="D920" s="88"/>
      <c r="E920" s="194">
        <f t="shared" si="513"/>
        <v>2.8642125155245923E-4</v>
      </c>
      <c r="F920" s="89">
        <f t="shared" si="526"/>
        <v>-1.2914146121011075E-3</v>
      </c>
      <c r="G920" s="113">
        <v>0.174520426917254</v>
      </c>
      <c r="H920" s="88"/>
      <c r="I920" s="84">
        <f t="shared" si="514"/>
        <v>19853.487726416679</v>
      </c>
      <c r="J920" s="84">
        <f t="shared" si="515"/>
        <v>19937.383899950179</v>
      </c>
      <c r="K920" s="84">
        <f t="shared" si="516"/>
        <v>20021.280073483686</v>
      </c>
      <c r="L920" s="84">
        <f t="shared" si="517"/>
        <v>20105.176247017189</v>
      </c>
      <c r="M920" s="108">
        <f>IF(T920&lt;&gt;0,(((G920+1)*('Data Raw'!$N$1007-'Data Raw'!$N$1008)/2+'Data Raw'!$N$1008)*'Data Raw'!$M$1010+'Data Raw'!$M$1009)*AE920+AE920)</f>
        <v>20189.072420550692</v>
      </c>
      <c r="N920" s="84">
        <f t="shared" si="518"/>
        <v>20272.968594084196</v>
      </c>
      <c r="O920" s="84">
        <f t="shared" si="519"/>
        <v>20356.864767617699</v>
      </c>
      <c r="P920" s="84">
        <f t="shared" si="520"/>
        <v>20440.760941151206</v>
      </c>
      <c r="Q920" s="84">
        <f t="shared" si="521"/>
        <v>20524.657114684705</v>
      </c>
      <c r="R920" s="166" t="str">
        <f t="shared" si="527"/>
        <v/>
      </c>
      <c r="S920" s="109">
        <f>'Data Raw'!E962</f>
        <v>19920.310000000001</v>
      </c>
      <c r="T920" s="109">
        <f>'Data Raw'!G962</f>
        <v>20106.55</v>
      </c>
      <c r="U920" s="109">
        <f>'Data Raw'!D962</f>
        <v>20205.25</v>
      </c>
      <c r="V920" s="166" t="str">
        <f t="shared" si="528"/>
        <v/>
      </c>
      <c r="W920" s="89">
        <f t="shared" si="511"/>
        <v>82.522420550692914</v>
      </c>
      <c r="X920" s="89">
        <f t="shared" si="512"/>
        <v>6809.9498935454239</v>
      </c>
      <c r="Y920" s="89">
        <f t="shared" si="529"/>
        <v>158.44583585524788</v>
      </c>
      <c r="Z920" s="109">
        <f t="shared" si="522"/>
        <v>284.93999999999869</v>
      </c>
      <c r="AA920" s="89">
        <f t="shared" si="530"/>
        <v>283.20247374012479</v>
      </c>
      <c r="AB920" s="89">
        <f t="shared" si="531"/>
        <v>19887.864046874376</v>
      </c>
      <c r="AC920" s="89">
        <f t="shared" si="534"/>
        <v>20368.815953125624</v>
      </c>
      <c r="AD920" s="89">
        <f t="shared" si="535"/>
        <v>1</v>
      </c>
      <c r="AE920" s="89">
        <f>'Data Raw'!C962</f>
        <v>20128.34</v>
      </c>
      <c r="AF920" s="89"/>
      <c r="AG920" s="89">
        <f t="shared" si="506"/>
        <v>-21.790000000000873</v>
      </c>
      <c r="AH920" s="89">
        <f t="shared" si="507"/>
        <v>60.732420550692041</v>
      </c>
      <c r="AI920" s="109">
        <f t="shared" si="508"/>
        <v>1</v>
      </c>
      <c r="AJ920" s="109">
        <f t="shared" si="523"/>
        <v>41.948086766752006</v>
      </c>
      <c r="AK920" s="88"/>
      <c r="AL920" s="191" t="str">
        <f t="shared" si="524"/>
        <v/>
      </c>
      <c r="AM920" s="191">
        <f t="shared" si="525"/>
        <v>-21.790000000000873</v>
      </c>
      <c r="AN920" s="88"/>
      <c r="AO920" s="191"/>
      <c r="AP920" s="191">
        <f t="shared" si="509"/>
        <v>474.80410000003803</v>
      </c>
      <c r="AQ920" s="191">
        <f t="shared" si="532"/>
        <v>117.08055989546106</v>
      </c>
      <c r="AR920" s="191">
        <f t="shared" si="533"/>
        <v>-41.365275959786814</v>
      </c>
      <c r="AS920" s="250">
        <f t="shared" si="536"/>
        <v>0</v>
      </c>
      <c r="AT920" s="250">
        <f t="shared" si="537"/>
        <v>0</v>
      </c>
      <c r="AU920" s="250">
        <f t="shared" si="538"/>
        <v>1</v>
      </c>
      <c r="AV920" s="250">
        <f t="shared" si="539"/>
        <v>0</v>
      </c>
      <c r="AW920" s="250">
        <f t="shared" si="540"/>
        <v>0</v>
      </c>
      <c r="AX920" s="250">
        <f t="shared" si="541"/>
        <v>0</v>
      </c>
      <c r="AY920" s="89"/>
      <c r="AZ920" s="111"/>
      <c r="BA920" s="111"/>
      <c r="BB920" s="111"/>
      <c r="BC920" s="111"/>
      <c r="BD920" s="111"/>
      <c r="BE920" s="111"/>
      <c r="BF920" s="111"/>
      <c r="BG920" s="111"/>
      <c r="BH920" s="89"/>
      <c r="BI920" s="89"/>
      <c r="BJ920" s="89"/>
      <c r="BK920" s="89"/>
      <c r="BL920" s="89"/>
    </row>
    <row r="921" spans="1:64" x14ac:dyDescent="0.25">
      <c r="A921" s="86">
        <f t="shared" si="510"/>
        <v>920</v>
      </c>
      <c r="B921" s="113">
        <v>2.6689901047720122E-2</v>
      </c>
      <c r="C921" s="88"/>
      <c r="D921" s="88"/>
      <c r="E921" s="194">
        <f t="shared" si="513"/>
        <v>2.4084012424380411E-2</v>
      </c>
      <c r="F921" s="89">
        <f t="shared" si="526"/>
        <v>2.333646393110538E-3</v>
      </c>
      <c r="G921" s="113">
        <v>0.16438420574888807</v>
      </c>
      <c r="H921" s="88"/>
      <c r="I921" s="84">
        <f t="shared" si="514"/>
        <v>19724.255687466368</v>
      </c>
      <c r="J921" s="84">
        <f t="shared" si="515"/>
        <v>19803.47860539399</v>
      </c>
      <c r="K921" s="84">
        <f t="shared" si="516"/>
        <v>19882.701523321615</v>
      </c>
      <c r="L921" s="84">
        <f t="shared" si="517"/>
        <v>19961.924441249237</v>
      </c>
      <c r="M921" s="108">
        <f>IF(T921&lt;&gt;0,(((G921+1)*('Data Raw'!$N$1007-'Data Raw'!$N$1008)/2+'Data Raw'!$N$1008)*'Data Raw'!$M$1010+'Data Raw'!$M$1009)*AE921+AE921)</f>
        <v>20041.147359176863</v>
      </c>
      <c r="N921" s="84">
        <f t="shared" si="518"/>
        <v>20120.370277104488</v>
      </c>
      <c r="O921" s="84">
        <f t="shared" si="519"/>
        <v>20199.59319503211</v>
      </c>
      <c r="P921" s="84">
        <f t="shared" si="520"/>
        <v>20278.816112959736</v>
      </c>
      <c r="Q921" s="84">
        <f t="shared" si="521"/>
        <v>20358.039030887358</v>
      </c>
      <c r="R921" s="166" t="str">
        <f t="shared" si="527"/>
        <v/>
      </c>
      <c r="S921" s="109">
        <f>'Data Raw'!E963</f>
        <v>19733.21</v>
      </c>
      <c r="T921" s="109">
        <f>'Data Raw'!G963</f>
        <v>19778.77</v>
      </c>
      <c r="U921" s="109">
        <f>'Data Raw'!D963</f>
        <v>20022.34</v>
      </c>
      <c r="V921" s="166" t="str">
        <f t="shared" si="528"/>
        <v/>
      </c>
      <c r="W921" s="89">
        <f t="shared" si="511"/>
        <v>262.37735917686223</v>
      </c>
      <c r="X921" s="89">
        <f t="shared" si="512"/>
        <v>68841.878608624174</v>
      </c>
      <c r="Y921" s="89">
        <f t="shared" si="529"/>
        <v>177.06833870725615</v>
      </c>
      <c r="Z921" s="109">
        <f t="shared" si="522"/>
        <v>289.13000000000102</v>
      </c>
      <c r="AA921" s="89">
        <f t="shared" si="530"/>
        <v>284.04926320582143</v>
      </c>
      <c r="AB921" s="89">
        <f t="shared" si="531"/>
        <v>19756.367897320895</v>
      </c>
      <c r="AC921" s="89">
        <f t="shared" si="534"/>
        <v>20237.812102679105</v>
      </c>
      <c r="AD921" s="89">
        <f t="shared" si="535"/>
        <v>1</v>
      </c>
      <c r="AE921" s="89">
        <f>'Data Raw'!C963</f>
        <v>19997.09</v>
      </c>
      <c r="AF921" s="89"/>
      <c r="AG921" s="89">
        <f t="shared" si="506"/>
        <v>-218.31999999999971</v>
      </c>
      <c r="AH921" s="89">
        <f t="shared" si="507"/>
        <v>44.057359176862519</v>
      </c>
      <c r="AI921" s="109">
        <f t="shared" si="508"/>
        <v>1</v>
      </c>
      <c r="AJ921" s="109">
        <f t="shared" si="523"/>
        <v>39.61145896381197</v>
      </c>
      <c r="AK921" s="88"/>
      <c r="AL921" s="191" t="str">
        <f t="shared" si="524"/>
        <v/>
      </c>
      <c r="AM921" s="191">
        <f t="shared" si="525"/>
        <v>-218.31999999999971</v>
      </c>
      <c r="AN921" s="88"/>
      <c r="AO921" s="191"/>
      <c r="AP921" s="191">
        <f t="shared" si="509"/>
        <v>47663.622399999877</v>
      </c>
      <c r="AQ921" s="191">
        <f t="shared" si="532"/>
        <v>128.32938657374314</v>
      </c>
      <c r="AR921" s="191">
        <f t="shared" si="533"/>
        <v>-48.73895213351301</v>
      </c>
      <c r="AS921" s="250">
        <f t="shared" si="536"/>
        <v>1</v>
      </c>
      <c r="AT921" s="250">
        <f t="shared" si="537"/>
        <v>0</v>
      </c>
      <c r="AU921" s="250">
        <f t="shared" si="538"/>
        <v>0</v>
      </c>
      <c r="AV921" s="250">
        <f t="shared" si="539"/>
        <v>0</v>
      </c>
      <c r="AW921" s="250">
        <f t="shared" si="540"/>
        <v>0</v>
      </c>
      <c r="AX921" s="250">
        <f t="shared" si="541"/>
        <v>0</v>
      </c>
      <c r="AY921" s="89"/>
      <c r="AZ921" s="111"/>
      <c r="BA921" s="111"/>
      <c r="BB921" s="111"/>
      <c r="BC921" s="111"/>
      <c r="BD921" s="111"/>
      <c r="BE921" s="111"/>
      <c r="BF921" s="111"/>
      <c r="BG921" s="111"/>
      <c r="BH921" s="89"/>
      <c r="BI921" s="89"/>
      <c r="BJ921" s="89"/>
      <c r="BK921" s="89"/>
      <c r="BL921" s="89"/>
    </row>
    <row r="922" spans="1:64" x14ac:dyDescent="0.25">
      <c r="A922" s="86">
        <f t="shared" si="510"/>
        <v>921</v>
      </c>
      <c r="B922" s="113">
        <v>1.1624461374479972E-2</v>
      </c>
      <c r="C922" s="88"/>
      <c r="D922" s="88"/>
      <c r="E922" s="194">
        <f t="shared" si="513"/>
        <v>-1.5065439673240149E-2</v>
      </c>
      <c r="F922" s="89">
        <f t="shared" si="526"/>
        <v>-1.5193733065384631E-4</v>
      </c>
      <c r="G922" s="113">
        <v>0.1315620719995711</v>
      </c>
      <c r="H922" s="88"/>
      <c r="I922" s="84">
        <f t="shared" si="514"/>
        <v>19518.577556653734</v>
      </c>
      <c r="J922" s="84">
        <f t="shared" si="515"/>
        <v>19607.111726007362</v>
      </c>
      <c r="K922" s="84">
        <f t="shared" si="516"/>
        <v>19695.645895360991</v>
      </c>
      <c r="L922" s="84">
        <f t="shared" si="517"/>
        <v>19784.180064714619</v>
      </c>
      <c r="M922" s="108">
        <f>IF(T922&lt;&gt;0,(((G922+1)*('Data Raw'!$N$1007-'Data Raw'!$N$1008)/2+'Data Raw'!$N$1008)*'Data Raw'!$M$1010+'Data Raw'!$M$1009)*AE922+AE922)</f>
        <v>19872.714234068248</v>
      </c>
      <c r="N922" s="84">
        <f t="shared" si="518"/>
        <v>19961.248403421876</v>
      </c>
      <c r="O922" s="84">
        <f t="shared" si="519"/>
        <v>20049.782572775504</v>
      </c>
      <c r="P922" s="84">
        <f t="shared" si="520"/>
        <v>20138.316742129133</v>
      </c>
      <c r="Q922" s="84">
        <f t="shared" si="521"/>
        <v>20226.850911482761</v>
      </c>
      <c r="R922" s="166" t="str">
        <f t="shared" si="527"/>
        <v/>
      </c>
      <c r="S922" s="109">
        <f>'Data Raw'!E964</f>
        <v>19644.830000000002</v>
      </c>
      <c r="T922" s="109">
        <f>'Data Raw'!G964</f>
        <v>19700.560000000001</v>
      </c>
      <c r="U922" s="109">
        <f>'Data Raw'!D964</f>
        <v>20044.060000000001</v>
      </c>
      <c r="V922" s="166">
        <f t="shared" si="528"/>
        <v>1</v>
      </c>
      <c r="W922" s="89">
        <f t="shared" si="511"/>
        <v>172.1542340682463</v>
      </c>
      <c r="X922" s="89">
        <f t="shared" si="512"/>
        <v>29637.080307624532</v>
      </c>
      <c r="Y922" s="89">
        <f t="shared" si="529"/>
        <v>176.37470653733206</v>
      </c>
      <c r="Z922" s="109">
        <f t="shared" si="522"/>
        <v>399.22999999999956</v>
      </c>
      <c r="AA922" s="89">
        <f t="shared" si="530"/>
        <v>300.50365417641831</v>
      </c>
      <c r="AB922" s="89">
        <f t="shared" si="531"/>
        <v>19639.878126275053</v>
      </c>
      <c r="AC922" s="89">
        <f t="shared" si="534"/>
        <v>20122.761873724947</v>
      </c>
      <c r="AD922" s="89">
        <f t="shared" si="535"/>
        <v>1</v>
      </c>
      <c r="AE922" s="89">
        <f>'Data Raw'!C964</f>
        <v>19881.32</v>
      </c>
      <c r="AF922" s="89"/>
      <c r="AG922" s="89">
        <f t="shared" si="506"/>
        <v>-180.7599999999984</v>
      </c>
      <c r="AH922" s="89">
        <f t="shared" si="507"/>
        <v>-8.6057659317521029</v>
      </c>
      <c r="AI922" s="109">
        <f t="shared" si="508"/>
        <v>-1</v>
      </c>
      <c r="AJ922" s="109">
        <f t="shared" si="523"/>
        <v>44.267084676814036</v>
      </c>
      <c r="AK922" s="88"/>
      <c r="AL922" s="191">
        <f t="shared" si="524"/>
        <v>218.31999999999971</v>
      </c>
      <c r="AM922" s="191" t="str">
        <f t="shared" si="525"/>
        <v/>
      </c>
      <c r="AN922" s="88"/>
      <c r="AO922" s="191"/>
      <c r="AP922" s="191">
        <f t="shared" si="509"/>
        <v>32674.177599999421</v>
      </c>
      <c r="AQ922" s="191">
        <f t="shared" si="532"/>
        <v>134.15501028777149</v>
      </c>
      <c r="AR922" s="191">
        <f t="shared" si="533"/>
        <v>-42.21969624956057</v>
      </c>
      <c r="AS922" s="250">
        <f t="shared" si="536"/>
        <v>0</v>
      </c>
      <c r="AT922" s="250">
        <f t="shared" si="537"/>
        <v>0</v>
      </c>
      <c r="AU922" s="250">
        <f t="shared" si="538"/>
        <v>1</v>
      </c>
      <c r="AV922" s="250">
        <f t="shared" si="539"/>
        <v>0</v>
      </c>
      <c r="AW922" s="250">
        <f t="shared" si="540"/>
        <v>0</v>
      </c>
      <c r="AX922" s="250">
        <f t="shared" si="541"/>
        <v>0</v>
      </c>
      <c r="AY922" s="89"/>
      <c r="AZ922" s="111"/>
      <c r="BA922" s="111"/>
      <c r="BB922" s="111"/>
      <c r="BC922" s="111"/>
      <c r="BD922" s="111"/>
      <c r="BE922" s="111"/>
      <c r="BF922" s="111"/>
      <c r="BG922" s="111"/>
      <c r="BH922" s="89"/>
      <c r="BI922" s="89"/>
      <c r="BJ922" s="89"/>
      <c r="BK922" s="89"/>
      <c r="BL922" s="89"/>
    </row>
    <row r="923" spans="1:64" x14ac:dyDescent="0.25">
      <c r="A923" s="86">
        <f t="shared" si="510"/>
        <v>922</v>
      </c>
      <c r="B923" s="113">
        <v>2.8003800007523116E-2</v>
      </c>
      <c r="C923" s="88"/>
      <c r="D923" s="88"/>
      <c r="E923" s="194">
        <f t="shared" si="513"/>
        <v>1.6379338633043146E-2</v>
      </c>
      <c r="F923" s="89">
        <f t="shared" si="526"/>
        <v>2.2096735213028669E-3</v>
      </c>
      <c r="G923" s="113">
        <v>0.10975294018091321</v>
      </c>
      <c r="H923" s="88"/>
      <c r="I923" s="84">
        <f t="shared" si="514"/>
        <v>19446.755576087038</v>
      </c>
      <c r="J923" s="84">
        <f t="shared" si="515"/>
        <v>19534.942929355704</v>
      </c>
      <c r="K923" s="84">
        <f t="shared" si="516"/>
        <v>19623.13028262437</v>
      </c>
      <c r="L923" s="84">
        <f t="shared" si="517"/>
        <v>19711.317635893036</v>
      </c>
      <c r="M923" s="108">
        <f>IF(T923&lt;&gt;0,(((G923+1)*('Data Raw'!$N$1007-'Data Raw'!$N$1008)/2+'Data Raw'!$N$1008)*'Data Raw'!$M$1010+'Data Raw'!$M$1009)*AE923+AE923)</f>
        <v>19799.504989161702</v>
      </c>
      <c r="N923" s="84">
        <f t="shared" si="518"/>
        <v>19887.692342430368</v>
      </c>
      <c r="O923" s="84">
        <f t="shared" si="519"/>
        <v>19975.879695699034</v>
      </c>
      <c r="P923" s="84">
        <f t="shared" si="520"/>
        <v>20064.0670489677</v>
      </c>
      <c r="Q923" s="84">
        <f t="shared" si="521"/>
        <v>20152.254402236365</v>
      </c>
      <c r="R923" s="166" t="str">
        <f t="shared" si="527"/>
        <v/>
      </c>
      <c r="S923" s="109">
        <f>'Data Raw'!E965</f>
        <v>19768.13</v>
      </c>
      <c r="T923" s="109">
        <f>'Data Raw'!G965</f>
        <v>20066.189999999999</v>
      </c>
      <c r="U923" s="109">
        <f>'Data Raw'!D965</f>
        <v>20144</v>
      </c>
      <c r="V923" s="166" t="str">
        <f t="shared" si="528"/>
        <v/>
      </c>
      <c r="W923" s="89">
        <f t="shared" si="511"/>
        <v>-266.68501083829688</v>
      </c>
      <c r="X923" s="89">
        <f t="shared" si="512"/>
        <v>71120.895005822516</v>
      </c>
      <c r="Y923" s="89">
        <f t="shared" si="529"/>
        <v>191.89622107594755</v>
      </c>
      <c r="Z923" s="109">
        <f t="shared" si="522"/>
        <v>375.86999999999898</v>
      </c>
      <c r="AA923" s="89">
        <f t="shared" si="530"/>
        <v>311.2702750083584</v>
      </c>
      <c r="AB923" s="89">
        <f t="shared" si="531"/>
        <v>19587.421893950042</v>
      </c>
      <c r="AC923" s="89">
        <f t="shared" si="534"/>
        <v>20098.278106049955</v>
      </c>
      <c r="AD923" s="89">
        <f t="shared" si="535"/>
        <v>1</v>
      </c>
      <c r="AE923" s="89">
        <f>'Data Raw'!C965</f>
        <v>19842.849999999999</v>
      </c>
      <c r="AF923" s="89"/>
      <c r="AG923" s="89">
        <f t="shared" si="506"/>
        <v>223.34000000000015</v>
      </c>
      <c r="AH923" s="89">
        <f t="shared" si="507"/>
        <v>-43.34501083829673</v>
      </c>
      <c r="AI923" s="109">
        <f t="shared" si="508"/>
        <v>-1</v>
      </c>
      <c r="AJ923" s="109">
        <f t="shared" si="523"/>
        <v>44.093676634333015</v>
      </c>
      <c r="AK923" s="88"/>
      <c r="AL923" s="191" t="str">
        <f t="shared" si="524"/>
        <v/>
      </c>
      <c r="AM923" s="191">
        <f t="shared" si="525"/>
        <v>-223.34000000000015</v>
      </c>
      <c r="AN923" s="88"/>
      <c r="AO923" s="191"/>
      <c r="AP923" s="191">
        <f t="shared" si="509"/>
        <v>49880.755600000062</v>
      </c>
      <c r="AQ923" s="191">
        <f t="shared" si="532"/>
        <v>144.06445358913024</v>
      </c>
      <c r="AR923" s="191">
        <f t="shared" si="533"/>
        <v>-47.831767486817313</v>
      </c>
      <c r="AS923" s="250">
        <f t="shared" si="536"/>
        <v>0</v>
      </c>
      <c r="AT923" s="250">
        <f t="shared" si="537"/>
        <v>0</v>
      </c>
      <c r="AU923" s="250">
        <f t="shared" si="538"/>
        <v>0</v>
      </c>
      <c r="AV923" s="250">
        <f t="shared" si="539"/>
        <v>0</v>
      </c>
      <c r="AW923" s="250">
        <f t="shared" si="540"/>
        <v>0</v>
      </c>
      <c r="AX923" s="250">
        <f t="shared" si="541"/>
        <v>1</v>
      </c>
      <c r="AY923" s="89"/>
      <c r="AZ923" s="111"/>
      <c r="BA923" s="111"/>
      <c r="BB923" s="111"/>
      <c r="BC923" s="111"/>
      <c r="BD923" s="111"/>
      <c r="BE923" s="111"/>
      <c r="BF923" s="111"/>
      <c r="BG923" s="111"/>
      <c r="BH923" s="89"/>
      <c r="BI923" s="89"/>
      <c r="BJ923" s="89"/>
      <c r="BK923" s="89"/>
      <c r="BL923" s="89"/>
    </row>
    <row r="924" spans="1:64" x14ac:dyDescent="0.25">
      <c r="A924" s="86">
        <f t="shared" si="510"/>
        <v>923</v>
      </c>
      <c r="B924" s="113">
        <v>1.8292999400208736E-3</v>
      </c>
      <c r="C924" s="88"/>
      <c r="D924" s="88"/>
      <c r="E924" s="194">
        <f t="shared" si="513"/>
        <v>-2.6174500067502243E-2</v>
      </c>
      <c r="F924" s="89">
        <f t="shared" si="526"/>
        <v>-1.8452084199550058E-3</v>
      </c>
      <c r="G924" s="113">
        <v>0.14353958492986452</v>
      </c>
      <c r="H924" s="88"/>
      <c r="I924" s="84">
        <f t="shared" si="514"/>
        <v>19744.871873968717</v>
      </c>
      <c r="J924" s="84">
        <f t="shared" si="515"/>
        <v>19840.819984506696</v>
      </c>
      <c r="K924" s="84">
        <f t="shared" si="516"/>
        <v>19936.768095044667</v>
      </c>
      <c r="L924" s="84">
        <f t="shared" si="517"/>
        <v>20032.716205582641</v>
      </c>
      <c r="M924" s="108">
        <f>IF(T924&lt;&gt;0,(((G924+1)*('Data Raw'!$N$1007-'Data Raw'!$N$1008)/2+'Data Raw'!$N$1008)*'Data Raw'!$M$1010+'Data Raw'!$M$1009)*AE924+AE924)</f>
        <v>20128.664316120616</v>
      </c>
      <c r="N924" s="84">
        <f t="shared" si="518"/>
        <v>20224.61242665859</v>
      </c>
      <c r="O924" s="84">
        <f t="shared" si="519"/>
        <v>20320.560537196565</v>
      </c>
      <c r="P924" s="84">
        <f t="shared" si="520"/>
        <v>20416.508647734536</v>
      </c>
      <c r="Q924" s="84">
        <f t="shared" si="521"/>
        <v>20512.456758272514</v>
      </c>
      <c r="R924" s="166" t="str">
        <f t="shared" si="527"/>
        <v/>
      </c>
      <c r="S924" s="109">
        <f>'Data Raw'!E966</f>
        <v>20118.02</v>
      </c>
      <c r="T924" s="109">
        <f>'Data Raw'!G966</f>
        <v>20197.77</v>
      </c>
      <c r="U924" s="109">
        <f>'Data Raw'!D966</f>
        <v>20296.939999999999</v>
      </c>
      <c r="V924" s="166">
        <f t="shared" si="528"/>
        <v>1</v>
      </c>
      <c r="W924" s="89">
        <f t="shared" si="511"/>
        <v>-69.105683879384742</v>
      </c>
      <c r="X924" s="89">
        <f t="shared" si="512"/>
        <v>4775.5955444374558</v>
      </c>
      <c r="Y924" s="89">
        <f t="shared" si="529"/>
        <v>179.57113732597574</v>
      </c>
      <c r="Z924" s="109">
        <f t="shared" si="522"/>
        <v>178.91999999999825</v>
      </c>
      <c r="AA924" s="89">
        <f t="shared" si="530"/>
        <v>292.36309286430696</v>
      </c>
      <c r="AB924" s="89">
        <f t="shared" si="531"/>
        <v>19853.440266242895</v>
      </c>
      <c r="AC924" s="89">
        <f t="shared" si="534"/>
        <v>20382.599733757106</v>
      </c>
      <c r="AD924" s="89">
        <f t="shared" si="535"/>
        <v>1</v>
      </c>
      <c r="AE924" s="89">
        <f>'Data Raw'!C966</f>
        <v>20118.02</v>
      </c>
      <c r="AF924" s="89"/>
      <c r="AG924" s="89">
        <f t="shared" si="506"/>
        <v>79.75</v>
      </c>
      <c r="AH924" s="89">
        <f t="shared" si="507"/>
        <v>10.644316120615258</v>
      </c>
      <c r="AI924" s="109">
        <f t="shared" si="508"/>
        <v>1</v>
      </c>
      <c r="AJ924" s="109">
        <f t="shared" si="523"/>
        <v>47.974055268986888</v>
      </c>
      <c r="AK924" s="88"/>
      <c r="AL924" s="191">
        <f t="shared" si="524"/>
        <v>223.34000000000015</v>
      </c>
      <c r="AM924" s="191" t="str">
        <f t="shared" si="525"/>
        <v/>
      </c>
      <c r="AN924" s="88"/>
      <c r="AO924" s="191"/>
      <c r="AP924" s="191">
        <f t="shared" si="509"/>
        <v>6360.0625</v>
      </c>
      <c r="AQ924" s="191">
        <f t="shared" si="532"/>
        <v>136.91840319033798</v>
      </c>
      <c r="AR924" s="191">
        <f t="shared" si="533"/>
        <v>-42.652734135637758</v>
      </c>
      <c r="AS924" s="250">
        <f t="shared" si="536"/>
        <v>0</v>
      </c>
      <c r="AT924" s="250">
        <f t="shared" si="537"/>
        <v>0</v>
      </c>
      <c r="AU924" s="250">
        <f t="shared" si="538"/>
        <v>0</v>
      </c>
      <c r="AV924" s="250">
        <f t="shared" si="539"/>
        <v>1</v>
      </c>
      <c r="AW924" s="250">
        <f t="shared" si="540"/>
        <v>0</v>
      </c>
      <c r="AX924" s="250">
        <f t="shared" si="541"/>
        <v>0</v>
      </c>
      <c r="AY924" s="89"/>
      <c r="AZ924" s="111"/>
      <c r="BA924" s="111"/>
      <c r="BB924" s="111"/>
      <c r="BC924" s="111"/>
      <c r="BD924" s="111"/>
      <c r="BE924" s="111"/>
      <c r="BF924" s="111"/>
      <c r="BG924" s="111"/>
      <c r="BH924" s="89"/>
      <c r="BI924" s="89"/>
      <c r="BJ924" s="89"/>
      <c r="BK924" s="89"/>
      <c r="BL924" s="89"/>
    </row>
    <row r="925" spans="1:64" x14ac:dyDescent="0.25">
      <c r="A925" s="86">
        <f t="shared" si="510"/>
        <v>924</v>
      </c>
      <c r="B925" s="113">
        <v>7.0807346849996984E-3</v>
      </c>
      <c r="C925" s="88"/>
      <c r="D925" s="88"/>
      <c r="E925" s="194">
        <f t="shared" si="513"/>
        <v>5.2514347449788244E-3</v>
      </c>
      <c r="F925" s="89">
        <f t="shared" si="526"/>
        <v>-8.3140225353588702E-4</v>
      </c>
      <c r="G925" s="113">
        <v>0.15231434108439385</v>
      </c>
      <c r="H925" s="88"/>
      <c r="I925" s="84">
        <f t="shared" si="514"/>
        <v>20003.410510182133</v>
      </c>
      <c r="J925" s="84">
        <f t="shared" si="515"/>
        <v>20093.196078845122</v>
      </c>
      <c r="K925" s="84">
        <f t="shared" si="516"/>
        <v>20182.98164750811</v>
      </c>
      <c r="L925" s="84">
        <f t="shared" si="517"/>
        <v>20272.767216171098</v>
      </c>
      <c r="M925" s="108">
        <f>IF(T925&lt;&gt;0,(((G925+1)*('Data Raw'!$N$1007-'Data Raw'!$N$1008)/2+'Data Raw'!$N$1008)*'Data Raw'!$M$1010+'Data Raw'!$M$1009)*AE925+AE925)</f>
        <v>20362.552784834086</v>
      </c>
      <c r="N925" s="84">
        <f t="shared" si="518"/>
        <v>20452.338353497074</v>
      </c>
      <c r="O925" s="84">
        <f t="shared" si="519"/>
        <v>20542.123922160063</v>
      </c>
      <c r="P925" s="84">
        <f t="shared" si="520"/>
        <v>20631.909490823051</v>
      </c>
      <c r="Q925" s="84">
        <f t="shared" si="521"/>
        <v>20721.695059486039</v>
      </c>
      <c r="R925" s="166" t="str">
        <f t="shared" si="527"/>
        <v/>
      </c>
      <c r="S925" s="109">
        <f>'Data Raw'!E967</f>
        <v>20165.73</v>
      </c>
      <c r="T925" s="109">
        <f>'Data Raw'!G967</f>
        <v>20225.11</v>
      </c>
      <c r="U925" s="109">
        <f>'Data Raw'!D967</f>
        <v>20337.46</v>
      </c>
      <c r="V925" s="166" t="str">
        <f t="shared" si="528"/>
        <v/>
      </c>
      <c r="W925" s="89">
        <f t="shared" si="511"/>
        <v>137.44278483408561</v>
      </c>
      <c r="X925" s="89">
        <f t="shared" si="512"/>
        <v>18890.519102948754</v>
      </c>
      <c r="Y925" s="89">
        <f t="shared" si="529"/>
        <v>174.17777423664239</v>
      </c>
      <c r="Z925" s="109">
        <f t="shared" si="522"/>
        <v>171.72999999999956</v>
      </c>
      <c r="AA925" s="89">
        <f t="shared" si="530"/>
        <v>275.1297938836916</v>
      </c>
      <c r="AB925" s="89">
        <f t="shared" si="531"/>
        <v>20088.951371065337</v>
      </c>
      <c r="AC925" s="89">
        <f t="shared" si="534"/>
        <v>20585.968628934661</v>
      </c>
      <c r="AD925" s="89">
        <f t="shared" si="535"/>
        <v>1</v>
      </c>
      <c r="AE925" s="89">
        <f>'Data Raw'!C967</f>
        <v>20337.46</v>
      </c>
      <c r="AF925" s="89"/>
      <c r="AG925" s="89">
        <f t="shared" si="506"/>
        <v>-112.34999999999854</v>
      </c>
      <c r="AH925" s="89">
        <f t="shared" si="507"/>
        <v>25.09278483408707</v>
      </c>
      <c r="AI925" s="109">
        <f t="shared" si="508"/>
        <v>1</v>
      </c>
      <c r="AJ925" s="109">
        <f t="shared" si="523"/>
        <v>44.892784331493935</v>
      </c>
      <c r="AK925" s="88"/>
      <c r="AL925" s="191" t="str">
        <f t="shared" si="524"/>
        <v/>
      </c>
      <c r="AM925" s="191">
        <f t="shared" si="525"/>
        <v>-112.34999999999854</v>
      </c>
      <c r="AN925" s="88"/>
      <c r="AO925" s="191"/>
      <c r="AP925" s="191">
        <f t="shared" si="509"/>
        <v>12622.522499999674</v>
      </c>
      <c r="AQ925" s="191">
        <f t="shared" si="532"/>
        <v>134.1885806136336</v>
      </c>
      <c r="AR925" s="191">
        <f t="shared" si="533"/>
        <v>-39.989193623008788</v>
      </c>
      <c r="AS925" s="250">
        <f t="shared" si="536"/>
        <v>0</v>
      </c>
      <c r="AT925" s="250">
        <f t="shared" si="537"/>
        <v>0</v>
      </c>
      <c r="AU925" s="250">
        <f t="shared" si="538"/>
        <v>1</v>
      </c>
      <c r="AV925" s="250">
        <f t="shared" si="539"/>
        <v>0</v>
      </c>
      <c r="AW925" s="250">
        <f t="shared" si="540"/>
        <v>0</v>
      </c>
      <c r="AX925" s="250">
        <f t="shared" si="541"/>
        <v>0</v>
      </c>
      <c r="AY925" s="89"/>
      <c r="AZ925" s="111"/>
      <c r="BA925" s="111"/>
      <c r="BB925" s="111"/>
      <c r="BC925" s="111"/>
      <c r="BD925" s="111"/>
      <c r="BE925" s="111"/>
      <c r="BF925" s="111"/>
      <c r="BG925" s="111"/>
      <c r="BH925" s="89"/>
      <c r="BI925" s="89"/>
      <c r="BJ925" s="89"/>
      <c r="BK925" s="89"/>
      <c r="BL925" s="89"/>
    </row>
    <row r="926" spans="1:64" x14ac:dyDescent="0.25">
      <c r="A926" s="86">
        <f t="shared" si="510"/>
        <v>925</v>
      </c>
      <c r="B926" s="113">
        <v>1.1283246139344432E-2</v>
      </c>
      <c r="C926" s="88"/>
      <c r="D926" s="88"/>
      <c r="E926" s="194">
        <f t="shared" si="513"/>
        <v>4.2025114543447336E-3</v>
      </c>
      <c r="F926" s="89">
        <f t="shared" si="526"/>
        <v>-1.1227172383865551E-4</v>
      </c>
      <c r="G926" s="113">
        <v>0.13530706580038182</v>
      </c>
      <c r="H926" s="88"/>
      <c r="I926" s="84">
        <f t="shared" si="514"/>
        <v>19697.866296002092</v>
      </c>
      <c r="J926" s="84">
        <f t="shared" si="515"/>
        <v>19784.955183120415</v>
      </c>
      <c r="K926" s="84">
        <f t="shared" si="516"/>
        <v>19872.044070238735</v>
      </c>
      <c r="L926" s="84">
        <f t="shared" si="517"/>
        <v>19959.132957357058</v>
      </c>
      <c r="M926" s="108">
        <f>IF(T926&lt;&gt;0,(((G926+1)*('Data Raw'!$N$1007-'Data Raw'!$N$1008)/2+'Data Raw'!$N$1008)*'Data Raw'!$M$1010+'Data Raw'!$M$1009)*AE926+AE926)</f>
        <v>20046.221844475378</v>
      </c>
      <c r="N926" s="84">
        <f t="shared" si="518"/>
        <v>20133.310731593698</v>
      </c>
      <c r="O926" s="84">
        <f t="shared" si="519"/>
        <v>20220.399618712021</v>
      </c>
      <c r="P926" s="84">
        <f t="shared" si="520"/>
        <v>20307.488505830341</v>
      </c>
      <c r="Q926" s="84">
        <f t="shared" si="521"/>
        <v>20394.577392948664</v>
      </c>
      <c r="R926" s="166" t="str">
        <f t="shared" si="527"/>
        <v/>
      </c>
      <c r="S926" s="109">
        <f>'Data Raw'!E968</f>
        <v>19764.669999999998</v>
      </c>
      <c r="T926" s="109">
        <f>'Data Raw'!G968</f>
        <v>20217.259999999998</v>
      </c>
      <c r="U926" s="109">
        <f>'Data Raw'!D968</f>
        <v>20222</v>
      </c>
      <c r="V926" s="166" t="str">
        <f t="shared" si="528"/>
        <v/>
      </c>
      <c r="W926" s="89">
        <f t="shared" si="511"/>
        <v>-171.03815552462038</v>
      </c>
      <c r="X926" s="89">
        <f t="shared" si="512"/>
        <v>29254.050645264229</v>
      </c>
      <c r="Y926" s="89">
        <f t="shared" si="529"/>
        <v>173.73273105279881</v>
      </c>
      <c r="Z926" s="109">
        <f t="shared" si="522"/>
        <v>457.33000000000175</v>
      </c>
      <c r="AA926" s="89">
        <f t="shared" si="530"/>
        <v>301.1583947574502</v>
      </c>
      <c r="AB926" s="89">
        <f t="shared" si="531"/>
        <v>19815.00967519886</v>
      </c>
      <c r="AC926" s="89">
        <f t="shared" si="534"/>
        <v>20282.730324801138</v>
      </c>
      <c r="AD926" s="89">
        <f t="shared" si="535"/>
        <v>1</v>
      </c>
      <c r="AE926" s="89">
        <f>'Data Raw'!C968</f>
        <v>20048.87</v>
      </c>
      <c r="AF926" s="89"/>
      <c r="AG926" s="89">
        <f t="shared" si="506"/>
        <v>168.38999999999942</v>
      </c>
      <c r="AH926" s="89">
        <f t="shared" si="507"/>
        <v>-2.6481555246209609</v>
      </c>
      <c r="AI926" s="109">
        <f t="shared" si="508"/>
        <v>-1</v>
      </c>
      <c r="AJ926" s="109">
        <f t="shared" si="523"/>
        <v>43.544443559160598</v>
      </c>
      <c r="AK926" s="88"/>
      <c r="AL926" s="191" t="str">
        <f t="shared" si="524"/>
        <v/>
      </c>
      <c r="AM926" s="191">
        <f t="shared" si="525"/>
        <v>-168.38999999999942</v>
      </c>
      <c r="AN926" s="88"/>
      <c r="AO926" s="191"/>
      <c r="AP926" s="191">
        <f t="shared" si="509"/>
        <v>28355.192099999804</v>
      </c>
      <c r="AQ926" s="191">
        <f t="shared" si="532"/>
        <v>137.98873832322982</v>
      </c>
      <c r="AR926" s="191">
        <f t="shared" si="533"/>
        <v>-35.743992729568987</v>
      </c>
      <c r="AS926" s="250">
        <f t="shared" si="536"/>
        <v>0</v>
      </c>
      <c r="AT926" s="250">
        <f t="shared" si="537"/>
        <v>0</v>
      </c>
      <c r="AU926" s="250">
        <f t="shared" si="538"/>
        <v>0</v>
      </c>
      <c r="AV926" s="250">
        <f t="shared" si="539"/>
        <v>1</v>
      </c>
      <c r="AW926" s="250">
        <f t="shared" si="540"/>
        <v>0</v>
      </c>
      <c r="AX926" s="250">
        <f t="shared" si="541"/>
        <v>0</v>
      </c>
      <c r="AY926" s="89"/>
      <c r="AZ926" s="111"/>
      <c r="BA926" s="111"/>
      <c r="BB926" s="111"/>
      <c r="BC926" s="111"/>
      <c r="BD926" s="111"/>
      <c r="BE926" s="111"/>
      <c r="BF926" s="111"/>
      <c r="BG926" s="111"/>
      <c r="BH926" s="89"/>
      <c r="BI926" s="89"/>
      <c r="BJ926" s="89"/>
      <c r="BK926" s="89"/>
      <c r="BL926" s="89"/>
    </row>
    <row r="927" spans="1:64" x14ac:dyDescent="0.25">
      <c r="A927" s="86">
        <f t="shared" si="510"/>
        <v>926</v>
      </c>
      <c r="B927" s="113">
        <v>2.6878203166529908E-2</v>
      </c>
      <c r="C927" s="88"/>
      <c r="D927" s="88"/>
      <c r="E927" s="194">
        <f t="shared" si="513"/>
        <v>1.5594957027185476E-2</v>
      </c>
      <c r="F927" s="89">
        <f t="shared" si="526"/>
        <v>2.1316180977362202E-3</v>
      </c>
      <c r="G927" s="113">
        <v>0.15633883073363039</v>
      </c>
      <c r="H927" s="88"/>
      <c r="I927" s="84">
        <f t="shared" si="514"/>
        <v>20172.725624644092</v>
      </c>
      <c r="J927" s="84">
        <f t="shared" si="515"/>
        <v>20259.591990170491</v>
      </c>
      <c r="K927" s="84">
        <f t="shared" si="516"/>
        <v>20346.45835569689</v>
      </c>
      <c r="L927" s="84">
        <f t="shared" si="517"/>
        <v>20433.324721223289</v>
      </c>
      <c r="M927" s="108">
        <f>IF(T927&lt;&gt;0,(((G927+1)*('Data Raw'!$N$1007-'Data Raw'!$N$1008)/2+'Data Raw'!$N$1008)*'Data Raw'!$M$1010+'Data Raw'!$M$1009)*AE927+AE927)</f>
        <v>20520.191086749688</v>
      </c>
      <c r="N927" s="84">
        <f t="shared" si="518"/>
        <v>20607.057452276087</v>
      </c>
      <c r="O927" s="84">
        <f t="shared" si="519"/>
        <v>20693.923817802486</v>
      </c>
      <c r="P927" s="84">
        <f t="shared" si="520"/>
        <v>20780.790183328885</v>
      </c>
      <c r="Q927" s="84">
        <f t="shared" si="521"/>
        <v>20867.656548855284</v>
      </c>
      <c r="R927" s="166" t="str">
        <f t="shared" si="527"/>
        <v/>
      </c>
      <c r="S927" s="109">
        <f>'Data Raw'!E969</f>
        <v>20297.64</v>
      </c>
      <c r="T927" s="109">
        <f>'Data Raw'!G969</f>
        <v>20789.96</v>
      </c>
      <c r="U927" s="109">
        <f>'Data Raw'!D969</f>
        <v>20885.490000000002</v>
      </c>
      <c r="V927" s="166">
        <f t="shared" si="528"/>
        <v>1</v>
      </c>
      <c r="W927" s="89">
        <f t="shared" si="511"/>
        <v>-269.76891325031102</v>
      </c>
      <c r="X927" s="89">
        <f t="shared" si="512"/>
        <v>72775.266556253831</v>
      </c>
      <c r="Y927" s="89">
        <f t="shared" si="529"/>
        <v>190.44070602932652</v>
      </c>
      <c r="Z927" s="109">
        <f t="shared" si="522"/>
        <v>587.85000000000218</v>
      </c>
      <c r="AA927" s="89">
        <f t="shared" si="530"/>
        <v>342.11433836352904</v>
      </c>
      <c r="AB927" s="89">
        <f t="shared" si="531"/>
        <v>20232.30536445617</v>
      </c>
      <c r="AC927" s="89">
        <f t="shared" si="534"/>
        <v>20744.274635543832</v>
      </c>
      <c r="AD927" s="89" t="str">
        <f t="shared" si="535"/>
        <v/>
      </c>
      <c r="AE927" s="89">
        <f>'Data Raw'!C969</f>
        <v>20488.29</v>
      </c>
      <c r="AF927" s="89"/>
      <c r="AG927" s="89">
        <f t="shared" si="506"/>
        <v>301.66999999999825</v>
      </c>
      <c r="AH927" s="89">
        <f t="shared" si="507"/>
        <v>31.901086749687238</v>
      </c>
      <c r="AI927" s="109">
        <f t="shared" si="508"/>
        <v>1</v>
      </c>
      <c r="AJ927" s="109">
        <f t="shared" si="523"/>
        <v>43.433182763199703</v>
      </c>
      <c r="AK927" s="88"/>
      <c r="AL927" s="191">
        <f t="shared" si="524"/>
        <v>168.38999999999942</v>
      </c>
      <c r="AM927" s="191" t="str">
        <f t="shared" si="525"/>
        <v/>
      </c>
      <c r="AN927" s="88"/>
      <c r="AO927" s="191"/>
      <c r="AP927" s="191">
        <f t="shared" si="509"/>
        <v>91004.788899998952</v>
      </c>
      <c r="AQ927" s="191">
        <f t="shared" si="532"/>
        <v>156.17554517620408</v>
      </c>
      <c r="AR927" s="191">
        <f t="shared" si="533"/>
        <v>-34.265160853122438</v>
      </c>
      <c r="AS927" s="250">
        <f t="shared" si="536"/>
        <v>0</v>
      </c>
      <c r="AT927" s="250">
        <f t="shared" si="537"/>
        <v>0</v>
      </c>
      <c r="AU927" s="250">
        <f t="shared" si="538"/>
        <v>0</v>
      </c>
      <c r="AV927" s="250">
        <f t="shared" si="539"/>
        <v>0</v>
      </c>
      <c r="AW927" s="250">
        <f t="shared" si="540"/>
        <v>0</v>
      </c>
      <c r="AX927" s="250">
        <f t="shared" si="541"/>
        <v>1</v>
      </c>
      <c r="AY927" s="89"/>
      <c r="AZ927" s="111"/>
      <c r="BA927" s="111"/>
      <c r="BB927" s="111"/>
      <c r="BC927" s="111"/>
      <c r="BD927" s="111"/>
      <c r="BE927" s="111"/>
      <c r="BF927" s="111"/>
      <c r="BG927" s="111"/>
      <c r="BH927" s="89"/>
      <c r="BI927" s="89"/>
      <c r="BJ927" s="89"/>
      <c r="BK927" s="89"/>
      <c r="BL927" s="89"/>
    </row>
    <row r="928" spans="1:64" x14ac:dyDescent="0.25">
      <c r="A928" s="86">
        <f t="shared" si="510"/>
        <v>927</v>
      </c>
      <c r="B928" s="113">
        <v>3.6155828757623173E-2</v>
      </c>
      <c r="C928" s="88"/>
      <c r="D928" s="88"/>
      <c r="E928" s="194">
        <f t="shared" si="513"/>
        <v>9.2776255910932658E-3</v>
      </c>
      <c r="F928" s="89">
        <f t="shared" si="526"/>
        <v>3.1524763110729413E-3</v>
      </c>
      <c r="G928" s="113">
        <v>0.18919321015920998</v>
      </c>
      <c r="H928" s="88"/>
      <c r="I928" s="84">
        <f t="shared" si="514"/>
        <v>20534.275144442421</v>
      </c>
      <c r="J928" s="84">
        <f t="shared" si="515"/>
        <v>20629.495497457086</v>
      </c>
      <c r="K928" s="84">
        <f t="shared" si="516"/>
        <v>20724.715850471748</v>
      </c>
      <c r="L928" s="84">
        <f t="shared" si="517"/>
        <v>20819.936203486413</v>
      </c>
      <c r="M928" s="108">
        <f>IF(T928&lt;&gt;0,(((G928+1)*('Data Raw'!$N$1007-'Data Raw'!$N$1008)/2+'Data Raw'!$N$1008)*'Data Raw'!$M$1010+'Data Raw'!$M$1009)*AE928+AE928)</f>
        <v>20915.156556501075</v>
      </c>
      <c r="N928" s="84">
        <f t="shared" si="518"/>
        <v>21010.376909515737</v>
      </c>
      <c r="O928" s="84">
        <f t="shared" si="519"/>
        <v>21105.597262530402</v>
      </c>
      <c r="P928" s="84">
        <f t="shared" si="520"/>
        <v>21200.817615545064</v>
      </c>
      <c r="Q928" s="84">
        <f t="shared" si="521"/>
        <v>21296.037968559729</v>
      </c>
      <c r="R928" s="166" t="str">
        <f t="shared" si="527"/>
        <v/>
      </c>
      <c r="S928" s="109">
        <f>'Data Raw'!E970</f>
        <v>20417.39</v>
      </c>
      <c r="T928" s="109">
        <f>'Data Raw'!G970</f>
        <v>20597.09</v>
      </c>
      <c r="U928" s="109">
        <f>'Data Raw'!D970</f>
        <v>20827.77</v>
      </c>
      <c r="V928" s="166" t="str">
        <f t="shared" si="528"/>
        <v/>
      </c>
      <c r="W928" s="89">
        <f t="shared" si="511"/>
        <v>318.06655650107496</v>
      </c>
      <c r="X928" s="89">
        <f t="shared" si="512"/>
        <v>101166.33436445151</v>
      </c>
      <c r="Y928" s="89">
        <f t="shared" si="529"/>
        <v>213.39845676311108</v>
      </c>
      <c r="Z928" s="109">
        <f t="shared" si="522"/>
        <v>410.38000000000102</v>
      </c>
      <c r="AA928" s="89">
        <f t="shared" si="530"/>
        <v>351.86657574016789</v>
      </c>
      <c r="AB928" s="89">
        <f t="shared" si="531"/>
        <v>20536.972812390999</v>
      </c>
      <c r="AC928" s="89">
        <f t="shared" si="534"/>
        <v>21118.567187609002</v>
      </c>
      <c r="AD928" s="89">
        <f t="shared" si="535"/>
        <v>1</v>
      </c>
      <c r="AE928" s="89">
        <f>'Data Raw'!C970</f>
        <v>20827.77</v>
      </c>
      <c r="AF928" s="89"/>
      <c r="AG928" s="89">
        <f t="shared" si="506"/>
        <v>-230.68000000000029</v>
      </c>
      <c r="AH928" s="89">
        <f t="shared" si="507"/>
        <v>87.386556501074665</v>
      </c>
      <c r="AI928" s="109">
        <f t="shared" si="508"/>
        <v>1</v>
      </c>
      <c r="AJ928" s="109">
        <f t="shared" si="523"/>
        <v>47.61017650733163</v>
      </c>
      <c r="AK928" s="88"/>
      <c r="AL928" s="191" t="str">
        <f t="shared" si="524"/>
        <v/>
      </c>
      <c r="AM928" s="191">
        <f t="shared" si="525"/>
        <v>-230.68000000000029</v>
      </c>
      <c r="AN928" s="88"/>
      <c r="AO928" s="191"/>
      <c r="AP928" s="191">
        <f t="shared" si="509"/>
        <v>53213.262400000138</v>
      </c>
      <c r="AQ928" s="191">
        <f t="shared" si="532"/>
        <v>164.45381793440367</v>
      </c>
      <c r="AR928" s="191">
        <f t="shared" si="533"/>
        <v>-48.944638828707411</v>
      </c>
      <c r="AS928" s="250">
        <f t="shared" si="536"/>
        <v>1</v>
      </c>
      <c r="AT928" s="250">
        <f t="shared" si="537"/>
        <v>0</v>
      </c>
      <c r="AU928" s="250">
        <f t="shared" si="538"/>
        <v>0</v>
      </c>
      <c r="AV928" s="250">
        <f t="shared" si="539"/>
        <v>0</v>
      </c>
      <c r="AW928" s="250">
        <f t="shared" si="540"/>
        <v>0</v>
      </c>
      <c r="AX928" s="250">
        <f t="shared" si="541"/>
        <v>0</v>
      </c>
      <c r="AY928" s="89"/>
      <c r="AZ928" s="111"/>
      <c r="BA928" s="111"/>
      <c r="BB928" s="111"/>
      <c r="BC928" s="111"/>
      <c r="BD928" s="111"/>
      <c r="BE928" s="111"/>
      <c r="BF928" s="111"/>
      <c r="BG928" s="111"/>
      <c r="BH928" s="89"/>
      <c r="BI928" s="89"/>
      <c r="BJ928" s="89"/>
      <c r="BK928" s="89"/>
      <c r="BL928" s="89"/>
    </row>
    <row r="929" spans="1:64" x14ac:dyDescent="0.25">
      <c r="A929" s="86">
        <f t="shared" si="510"/>
        <v>928</v>
      </c>
      <c r="B929" s="113">
        <v>2.6450521540989893E-2</v>
      </c>
      <c r="C929" s="88"/>
      <c r="D929" s="88"/>
      <c r="E929" s="194">
        <f t="shared" si="513"/>
        <v>-9.7053072166332806E-3</v>
      </c>
      <c r="F929" s="89">
        <f t="shared" si="526"/>
        <v>1.3156500928291951E-3</v>
      </c>
      <c r="G929" s="113">
        <v>0.15120496667993008</v>
      </c>
      <c r="H929" s="88"/>
      <c r="I929" s="84">
        <f t="shared" si="514"/>
        <v>20195.763228057102</v>
      </c>
      <c r="J929" s="84">
        <f t="shared" si="515"/>
        <v>20302.462456438661</v>
      </c>
      <c r="K929" s="84">
        <f t="shared" si="516"/>
        <v>20409.161684820214</v>
      </c>
      <c r="L929" s="84">
        <f t="shared" si="517"/>
        <v>20515.86091320177</v>
      </c>
      <c r="M929" s="108">
        <f>IF(T929&lt;&gt;0,(((G929+1)*('Data Raw'!$N$1007-'Data Raw'!$N$1008)/2+'Data Raw'!$N$1008)*'Data Raw'!$M$1010+'Data Raw'!$M$1009)*AE929+AE929)</f>
        <v>20622.560141583326</v>
      </c>
      <c r="N929" s="84">
        <f t="shared" si="518"/>
        <v>20729.259369964882</v>
      </c>
      <c r="O929" s="84">
        <f t="shared" si="519"/>
        <v>20835.958598346439</v>
      </c>
      <c r="P929" s="84">
        <f t="shared" si="520"/>
        <v>20942.657826727991</v>
      </c>
      <c r="Q929" s="84">
        <f t="shared" si="521"/>
        <v>21049.357055109551</v>
      </c>
      <c r="R929" s="166" t="str">
        <f t="shared" si="527"/>
        <v/>
      </c>
      <c r="S929" s="109">
        <f>'Data Raw'!E971</f>
        <v>20532.060000000001</v>
      </c>
      <c r="T929" s="109">
        <f>'Data Raw'!G971</f>
        <v>20891.62</v>
      </c>
      <c r="U929" s="109">
        <f>'Data Raw'!D971</f>
        <v>20891.62</v>
      </c>
      <c r="V929" s="166">
        <f t="shared" si="528"/>
        <v>1</v>
      </c>
      <c r="W929" s="89">
        <f t="shared" si="511"/>
        <v>-269.0598584166728</v>
      </c>
      <c r="X929" s="89">
        <f t="shared" si="512"/>
        <v>72393.207411200012</v>
      </c>
      <c r="Y929" s="89">
        <f t="shared" si="529"/>
        <v>222.20537974214767</v>
      </c>
      <c r="Z929" s="109">
        <f t="shared" si="522"/>
        <v>359.55999999999767</v>
      </c>
      <c r="AA929" s="89">
        <f t="shared" si="530"/>
        <v>352.96563634871501</v>
      </c>
      <c r="AB929" s="89">
        <f t="shared" si="531"/>
        <v>20299.893410620858</v>
      </c>
      <c r="AC929" s="89">
        <f t="shared" si="534"/>
        <v>20898.066589379141</v>
      </c>
      <c r="AD929" s="89">
        <f t="shared" si="535"/>
        <v>1</v>
      </c>
      <c r="AE929" s="89">
        <f>'Data Raw'!C971</f>
        <v>20598.98</v>
      </c>
      <c r="AF929" s="89"/>
      <c r="AG929" s="89">
        <f t="shared" si="506"/>
        <v>292.63999999999942</v>
      </c>
      <c r="AH929" s="89">
        <f t="shared" si="507"/>
        <v>23.580141583326622</v>
      </c>
      <c r="AI929" s="109">
        <f t="shared" si="508"/>
        <v>1</v>
      </c>
      <c r="AJ929" s="109">
        <f t="shared" si="523"/>
        <v>50</v>
      </c>
      <c r="AK929" s="88"/>
      <c r="AL929" s="191">
        <f t="shared" si="524"/>
        <v>230.68000000000029</v>
      </c>
      <c r="AM929" s="191" t="str">
        <f t="shared" si="525"/>
        <v/>
      </c>
      <c r="AN929" s="88"/>
      <c r="AO929" s="191"/>
      <c r="AP929" s="191">
        <f t="shared" si="509"/>
        <v>85638.169599999659</v>
      </c>
      <c r="AQ929" s="191">
        <f t="shared" si="532"/>
        <v>178.6967270528032</v>
      </c>
      <c r="AR929" s="191">
        <f t="shared" si="533"/>
        <v>-43.508652689344473</v>
      </c>
      <c r="AS929" s="250">
        <f t="shared" si="536"/>
        <v>0</v>
      </c>
      <c r="AT929" s="250">
        <f t="shared" si="537"/>
        <v>0</v>
      </c>
      <c r="AU929" s="250">
        <f t="shared" si="538"/>
        <v>0</v>
      </c>
      <c r="AV929" s="250">
        <f t="shared" si="539"/>
        <v>0</v>
      </c>
      <c r="AW929" s="250">
        <f t="shared" si="540"/>
        <v>1</v>
      </c>
      <c r="AX929" s="250">
        <f t="shared" si="541"/>
        <v>0</v>
      </c>
      <c r="AY929" s="89"/>
      <c r="AZ929" s="111"/>
      <c r="BA929" s="111"/>
      <c r="BB929" s="111"/>
      <c r="BC929" s="111"/>
      <c r="BD929" s="111"/>
      <c r="BE929" s="111"/>
      <c r="BF929" s="111"/>
      <c r="BG929" s="111"/>
      <c r="BH929" s="89"/>
      <c r="BI929" s="89"/>
      <c r="BJ929" s="89"/>
      <c r="BK929" s="89"/>
      <c r="BL929" s="89"/>
    </row>
    <row r="930" spans="1:64" x14ac:dyDescent="0.25">
      <c r="A930" s="86">
        <f t="shared" si="510"/>
        <v>929</v>
      </c>
      <c r="B930" s="113">
        <v>1.379522996116408E-2</v>
      </c>
      <c r="C930" s="88"/>
      <c r="D930" s="88"/>
      <c r="E930" s="194">
        <f t="shared" si="513"/>
        <v>-1.2655291579825813E-2</v>
      </c>
      <c r="F930" s="89">
        <f t="shared" si="526"/>
        <v>-6.8019871755009174E-4</v>
      </c>
      <c r="G930" s="113">
        <v>0.18366894252205224</v>
      </c>
      <c r="H930" s="88"/>
      <c r="I930" s="84">
        <f t="shared" si="514"/>
        <v>20492.370499099248</v>
      </c>
      <c r="J930" s="84">
        <f t="shared" si="515"/>
        <v>20603.473188970322</v>
      </c>
      <c r="K930" s="84">
        <f t="shared" si="516"/>
        <v>20714.575878841395</v>
      </c>
      <c r="L930" s="84">
        <f t="shared" si="517"/>
        <v>20825.678568712468</v>
      </c>
      <c r="M930" s="108">
        <f>IF(T930&lt;&gt;0,(((G930+1)*('Data Raw'!$N$1007-'Data Raw'!$N$1008)/2+'Data Raw'!$N$1008)*'Data Raw'!$M$1010+'Data Raw'!$M$1009)*AE930+AE930)</f>
        <v>20936.781258583542</v>
      </c>
      <c r="N930" s="84">
        <f t="shared" si="518"/>
        <v>21047.883948454615</v>
      </c>
      <c r="O930" s="84">
        <f t="shared" si="519"/>
        <v>21158.986638325689</v>
      </c>
      <c r="P930" s="84">
        <f t="shared" si="520"/>
        <v>21270.089328196762</v>
      </c>
      <c r="Q930" s="84">
        <f t="shared" si="521"/>
        <v>21381.192018067835</v>
      </c>
      <c r="R930" s="166" t="str">
        <f t="shared" si="527"/>
        <v/>
      </c>
      <c r="S930" s="109">
        <f>'Data Raw'!E972</f>
        <v>20806.099999999999</v>
      </c>
      <c r="T930" s="109">
        <f>'Data Raw'!G972</f>
        <v>21133.54</v>
      </c>
      <c r="U930" s="109">
        <f>'Data Raw'!D972</f>
        <v>21213.7</v>
      </c>
      <c r="V930" s="166">
        <f t="shared" si="528"/>
        <v>1</v>
      </c>
      <c r="W930" s="89">
        <f t="shared" si="511"/>
        <v>-196.75874141645909</v>
      </c>
      <c r="X930" s="89">
        <f t="shared" si="512"/>
        <v>38714.002323789013</v>
      </c>
      <c r="Y930" s="89">
        <f t="shared" si="529"/>
        <v>218.75145290681624</v>
      </c>
      <c r="Z930" s="109">
        <f t="shared" si="522"/>
        <v>407.60000000000218</v>
      </c>
      <c r="AA930" s="89">
        <f t="shared" si="530"/>
        <v>360.77054544175604</v>
      </c>
      <c r="AB930" s="89">
        <f t="shared" si="531"/>
        <v>20558.499209103593</v>
      </c>
      <c r="AC930" s="89">
        <f t="shared" si="534"/>
        <v>21158.540790896408</v>
      </c>
      <c r="AD930" s="89">
        <f t="shared" si="535"/>
        <v>1</v>
      </c>
      <c r="AE930" s="89">
        <f>'Data Raw'!C972</f>
        <v>20858.52</v>
      </c>
      <c r="AF930" s="89"/>
      <c r="AG930" s="89">
        <f t="shared" si="506"/>
        <v>275.02000000000044</v>
      </c>
      <c r="AH930" s="89">
        <f t="shared" si="507"/>
        <v>78.261258583541348</v>
      </c>
      <c r="AI930" s="109">
        <f t="shared" si="508"/>
        <v>1</v>
      </c>
      <c r="AJ930" s="109">
        <f t="shared" si="523"/>
        <v>50</v>
      </c>
      <c r="AK930" s="88"/>
      <c r="AL930" s="191">
        <f t="shared" si="524"/>
        <v>292.63999999999942</v>
      </c>
      <c r="AM930" s="191" t="str">
        <f t="shared" si="525"/>
        <v/>
      </c>
      <c r="AN930" s="88"/>
      <c r="AO930" s="191"/>
      <c r="AP930" s="191">
        <f t="shared" si="509"/>
        <v>75636.000400000237</v>
      </c>
      <c r="AQ930" s="191">
        <f t="shared" si="532"/>
        <v>189.39931293582512</v>
      </c>
      <c r="AR930" s="191">
        <f t="shared" si="533"/>
        <v>-29.352139970991118</v>
      </c>
      <c r="AS930" s="250">
        <f t="shared" si="536"/>
        <v>0</v>
      </c>
      <c r="AT930" s="250">
        <f t="shared" si="537"/>
        <v>0</v>
      </c>
      <c r="AU930" s="250">
        <f t="shared" si="538"/>
        <v>0</v>
      </c>
      <c r="AV930" s="250">
        <f t="shared" si="539"/>
        <v>1</v>
      </c>
      <c r="AW930" s="250">
        <f t="shared" si="540"/>
        <v>0</v>
      </c>
      <c r="AX930" s="250">
        <f t="shared" si="541"/>
        <v>0</v>
      </c>
      <c r="AY930" s="89"/>
      <c r="AZ930" s="111"/>
      <c r="BA930" s="111"/>
      <c r="BB930" s="111"/>
      <c r="BC930" s="111"/>
      <c r="BD930" s="111"/>
      <c r="BE930" s="111"/>
      <c r="BF930" s="111"/>
      <c r="BG930" s="111"/>
      <c r="BH930" s="89"/>
      <c r="BI930" s="89"/>
      <c r="BJ930" s="89"/>
      <c r="BK930" s="89"/>
      <c r="BL930" s="89"/>
    </row>
    <row r="931" spans="1:64" x14ac:dyDescent="0.25">
      <c r="A931" s="86">
        <f t="shared" si="510"/>
        <v>930</v>
      </c>
      <c r="B931" s="113">
        <v>1.0910109948656639E-2</v>
      </c>
      <c r="C931" s="88"/>
      <c r="D931" s="88"/>
      <c r="E931" s="194">
        <f t="shared" si="513"/>
        <v>-2.885120012507441E-3</v>
      </c>
      <c r="F931" s="89">
        <f t="shared" si="526"/>
        <v>-9.951874739725702E-4</v>
      </c>
      <c r="G931" s="113">
        <v>0.20754526743797952</v>
      </c>
      <c r="H931" s="88"/>
      <c r="I931" s="84">
        <f t="shared" si="514"/>
        <v>20906.436147960241</v>
      </c>
      <c r="J931" s="84">
        <f t="shared" si="515"/>
        <v>21015.811874413652</v>
      </c>
      <c r="K931" s="84">
        <f t="shared" si="516"/>
        <v>21125.187600867059</v>
      </c>
      <c r="L931" s="84">
        <f t="shared" si="517"/>
        <v>21234.563327320469</v>
      </c>
      <c r="M931" s="108">
        <f>IF(T931&lt;&gt;0,(((G931+1)*('Data Raw'!$N$1007-'Data Raw'!$N$1008)/2+'Data Raw'!$N$1008)*'Data Raw'!$M$1010+'Data Raw'!$M$1009)*AE931+AE931)</f>
        <v>21343.939053773876</v>
      </c>
      <c r="N931" s="84">
        <f t="shared" si="518"/>
        <v>21453.314780227283</v>
      </c>
      <c r="O931" s="84">
        <f t="shared" si="519"/>
        <v>21562.690506680694</v>
      </c>
      <c r="P931" s="84">
        <f t="shared" si="520"/>
        <v>21672.066233134101</v>
      </c>
      <c r="Q931" s="84">
        <f t="shared" si="521"/>
        <v>21781.441959587512</v>
      </c>
      <c r="R931" s="166" t="str">
        <f t="shared" si="527"/>
        <v/>
      </c>
      <c r="S931" s="109">
        <f>'Data Raw'!E973</f>
        <v>21223.61</v>
      </c>
      <c r="T931" s="109">
        <f>'Data Raw'!G973</f>
        <v>21521.98</v>
      </c>
      <c r="U931" s="109">
        <f>'Data Raw'!D973</f>
        <v>21539.63</v>
      </c>
      <c r="V931" s="166">
        <f t="shared" si="528"/>
        <v>1</v>
      </c>
      <c r="W931" s="89">
        <f t="shared" si="511"/>
        <v>-178.0409462261232</v>
      </c>
      <c r="X931" s="89">
        <f t="shared" si="512"/>
        <v>31698.578533093292</v>
      </c>
      <c r="Y931" s="89">
        <f t="shared" si="529"/>
        <v>213.4116637012512</v>
      </c>
      <c r="Z931" s="109">
        <f t="shared" si="522"/>
        <v>316.02000000000044</v>
      </c>
      <c r="AA931" s="89">
        <f t="shared" si="530"/>
        <v>354.37761037864811</v>
      </c>
      <c r="AB931" s="89">
        <f t="shared" si="531"/>
        <v>20916.955036374507</v>
      </c>
      <c r="AC931" s="89">
        <f t="shared" si="534"/>
        <v>21530.264963625494</v>
      </c>
      <c r="AD931" s="89">
        <f t="shared" si="535"/>
        <v>1</v>
      </c>
      <c r="AE931" s="89">
        <f>'Data Raw'!C973</f>
        <v>21223.61</v>
      </c>
      <c r="AF931" s="89"/>
      <c r="AG931" s="89">
        <f t="shared" si="506"/>
        <v>298.36999999999898</v>
      </c>
      <c r="AH931" s="89">
        <f t="shared" si="507"/>
        <v>120.32905377387578</v>
      </c>
      <c r="AI931" s="109">
        <f t="shared" si="508"/>
        <v>1</v>
      </c>
      <c r="AJ931" s="109">
        <f t="shared" si="523"/>
        <v>50</v>
      </c>
      <c r="AK931" s="88"/>
      <c r="AL931" s="191">
        <f t="shared" si="524"/>
        <v>275.02000000000044</v>
      </c>
      <c r="AM931" s="191" t="str">
        <f t="shared" si="525"/>
        <v/>
      </c>
      <c r="AN931" s="88"/>
      <c r="AO931" s="191"/>
      <c r="AP931" s="191">
        <f t="shared" si="509"/>
        <v>89024.656899999391</v>
      </c>
      <c r="AQ931" s="191">
        <f t="shared" si="532"/>
        <v>201.50716705406666</v>
      </c>
      <c r="AR931" s="191">
        <f t="shared" si="533"/>
        <v>-11.904496647184544</v>
      </c>
      <c r="AS931" s="250">
        <f t="shared" si="536"/>
        <v>0</v>
      </c>
      <c r="AT931" s="250">
        <f t="shared" si="537"/>
        <v>0</v>
      </c>
      <c r="AU931" s="250">
        <f t="shared" si="538"/>
        <v>0</v>
      </c>
      <c r="AV931" s="250">
        <f t="shared" si="539"/>
        <v>1</v>
      </c>
      <c r="AW931" s="250">
        <f t="shared" si="540"/>
        <v>0</v>
      </c>
      <c r="AX931" s="250">
        <f t="shared" si="541"/>
        <v>0</v>
      </c>
      <c r="AY931" s="89"/>
      <c r="AZ931" s="111"/>
      <c r="BA931" s="111"/>
      <c r="BB931" s="111"/>
      <c r="BC931" s="111"/>
      <c r="BD931" s="111"/>
      <c r="BE931" s="111"/>
      <c r="BF931" s="111"/>
      <c r="BG931" s="111"/>
      <c r="BH931" s="89"/>
      <c r="BI931" s="89"/>
      <c r="BJ931" s="89"/>
      <c r="BK931" s="89"/>
      <c r="BL931" s="89"/>
    </row>
    <row r="932" spans="1:64" x14ac:dyDescent="0.25">
      <c r="A932" s="86">
        <f t="shared" si="510"/>
        <v>931</v>
      </c>
      <c r="B932" s="113">
        <v>8.967285965442405E-2</v>
      </c>
      <c r="C932" s="88"/>
      <c r="D932" s="88"/>
      <c r="E932" s="194">
        <f t="shared" si="513"/>
        <v>7.876274970576741E-2</v>
      </c>
      <c r="F932" s="89">
        <f t="shared" si="526"/>
        <v>1.0398803551704569E-2</v>
      </c>
      <c r="G932" s="113">
        <v>0.22830225464324794</v>
      </c>
      <c r="H932" s="88"/>
      <c r="I932" s="84">
        <f t="shared" si="514"/>
        <v>21388.884995674736</v>
      </c>
      <c r="J932" s="84">
        <f t="shared" si="515"/>
        <v>21495.590827525364</v>
      </c>
      <c r="K932" s="84">
        <f t="shared" si="516"/>
        <v>21602.296659375988</v>
      </c>
      <c r="L932" s="84">
        <f t="shared" si="517"/>
        <v>21709.002491226616</v>
      </c>
      <c r="M932" s="108">
        <f>IF(T932&lt;&gt;0,(((G932+1)*('Data Raw'!$N$1007-'Data Raw'!$N$1008)/2+'Data Raw'!$N$1008)*'Data Raw'!$M$1010+'Data Raw'!$M$1009)*AE932+AE932)</f>
        <v>21815.70832307724</v>
      </c>
      <c r="N932" s="84">
        <f t="shared" si="518"/>
        <v>21922.414154927865</v>
      </c>
      <c r="O932" s="84">
        <f t="shared" si="519"/>
        <v>22029.119986778493</v>
      </c>
      <c r="P932" s="84">
        <f t="shared" si="520"/>
        <v>22135.825818629117</v>
      </c>
      <c r="Q932" s="84">
        <f t="shared" si="521"/>
        <v>22242.531650479745</v>
      </c>
      <c r="R932" s="166" t="str">
        <f t="shared" si="527"/>
        <v/>
      </c>
      <c r="S932" s="109">
        <f>'Data Raw'!E974</f>
        <v>21279.37</v>
      </c>
      <c r="T932" s="109">
        <f>'Data Raw'!G974</f>
        <v>21294.86</v>
      </c>
      <c r="U932" s="109">
        <f>'Data Raw'!D974</f>
        <v>21682.41</v>
      </c>
      <c r="V932" s="166" t="str">
        <f t="shared" si="528"/>
        <v/>
      </c>
      <c r="W932" s="89">
        <f t="shared" si="511"/>
        <v>520.84832307723991</v>
      </c>
      <c r="X932" s="89">
        <f t="shared" si="512"/>
        <v>271282.97565237287</v>
      </c>
      <c r="Y932" s="89">
        <f t="shared" si="529"/>
        <v>278.91376160147433</v>
      </c>
      <c r="Z932" s="109">
        <f t="shared" si="522"/>
        <v>403.04000000000087</v>
      </c>
      <c r="AA932" s="89">
        <f t="shared" si="530"/>
        <v>361.32938032455564</v>
      </c>
      <c r="AB932" s="89">
        <f t="shared" si="531"/>
        <v>21355.59903117815</v>
      </c>
      <c r="AC932" s="89">
        <f t="shared" si="534"/>
        <v>21958.04096882185</v>
      </c>
      <c r="AD932" s="89" t="str">
        <f t="shared" si="535"/>
        <v/>
      </c>
      <c r="AE932" s="89">
        <f>'Data Raw'!C974</f>
        <v>21656.82</v>
      </c>
      <c r="AF932" s="89"/>
      <c r="AG932" s="89">
        <f t="shared" si="506"/>
        <v>-361.95999999999913</v>
      </c>
      <c r="AH932" s="89">
        <f t="shared" si="507"/>
        <v>158.88832307724078</v>
      </c>
      <c r="AI932" s="109">
        <f t="shared" si="508"/>
        <v>1</v>
      </c>
      <c r="AJ932" s="109">
        <f t="shared" si="523"/>
        <v>50</v>
      </c>
      <c r="AK932" s="88"/>
      <c r="AL932" s="191" t="str">
        <f t="shared" si="524"/>
        <v/>
      </c>
      <c r="AM932" s="191">
        <f t="shared" si="525"/>
        <v>-361.95999999999913</v>
      </c>
      <c r="AN932" s="88"/>
      <c r="AO932" s="191"/>
      <c r="AP932" s="191">
        <f t="shared" si="509"/>
        <v>131015.04159999937</v>
      </c>
      <c r="AQ932" s="191">
        <f t="shared" si="532"/>
        <v>219.3352596036147</v>
      </c>
      <c r="AR932" s="191">
        <f t="shared" si="533"/>
        <v>-59.578501997859632</v>
      </c>
      <c r="AS932" s="250">
        <f t="shared" si="536"/>
        <v>0</v>
      </c>
      <c r="AT932" s="250">
        <f t="shared" si="537"/>
        <v>0</v>
      </c>
      <c r="AU932" s="250">
        <f t="shared" si="538"/>
        <v>0</v>
      </c>
      <c r="AV932" s="250">
        <f t="shared" si="539"/>
        <v>0</v>
      </c>
      <c r="AW932" s="250">
        <f t="shared" si="540"/>
        <v>0</v>
      </c>
      <c r="AX932" s="250">
        <f t="shared" si="541"/>
        <v>0</v>
      </c>
      <c r="AY932" s="89"/>
      <c r="AZ932" s="111"/>
      <c r="BA932" s="111"/>
      <c r="BB932" s="111"/>
      <c r="BC932" s="111"/>
      <c r="BD932" s="111"/>
      <c r="BE932" s="111"/>
      <c r="BF932" s="111"/>
      <c r="BG932" s="111"/>
      <c r="BH932" s="89"/>
      <c r="BI932" s="89"/>
      <c r="BJ932" s="89"/>
      <c r="BK932" s="89"/>
      <c r="BL932" s="89"/>
    </row>
    <row r="933" spans="1:64" x14ac:dyDescent="0.25">
      <c r="A933" s="86">
        <f t="shared" si="510"/>
        <v>932</v>
      </c>
      <c r="B933" s="113">
        <v>2.5755132674405799E-2</v>
      </c>
      <c r="C933" s="88"/>
      <c r="D933" s="88"/>
      <c r="E933" s="194">
        <f t="shared" si="513"/>
        <v>-6.3917726980018255E-2</v>
      </c>
      <c r="F933" s="89">
        <f t="shared" si="526"/>
        <v>-2.1784366711297826E-4</v>
      </c>
      <c r="G933" s="113">
        <v>0.16821921622687253</v>
      </c>
      <c r="H933" s="88"/>
      <c r="I933" s="84">
        <f t="shared" si="514"/>
        <v>21022.639379713568</v>
      </c>
      <c r="J933" s="84">
        <f t="shared" si="515"/>
        <v>21162.096260514303</v>
      </c>
      <c r="K933" s="84">
        <f t="shared" si="516"/>
        <v>21301.553141315042</v>
      </c>
      <c r="L933" s="84">
        <f t="shared" si="517"/>
        <v>21441.010022115777</v>
      </c>
      <c r="M933" s="108">
        <f>IF(T933&lt;&gt;0,(((G933+1)*('Data Raw'!$N$1007-'Data Raw'!$N$1008)/2+'Data Raw'!$N$1008)*'Data Raw'!$M$1010+'Data Raw'!$M$1009)*AE933+AE933)</f>
        <v>21580.466902916516</v>
      </c>
      <c r="N933" s="84">
        <f t="shared" si="518"/>
        <v>21719.923783717255</v>
      </c>
      <c r="O933" s="84">
        <f t="shared" si="519"/>
        <v>21859.38066451799</v>
      </c>
      <c r="P933" s="84">
        <f t="shared" si="520"/>
        <v>21998.837545318729</v>
      </c>
      <c r="Q933" s="84">
        <f t="shared" si="521"/>
        <v>22138.294426119464</v>
      </c>
      <c r="R933" s="166" t="str">
        <f t="shared" si="527"/>
        <v/>
      </c>
      <c r="S933" s="109">
        <f>'Data Raw'!E975</f>
        <v>21411.09</v>
      </c>
      <c r="T933" s="109">
        <f>'Data Raw'!G975</f>
        <v>21857.919999999998</v>
      </c>
      <c r="U933" s="109">
        <f>'Data Raw'!D975</f>
        <v>21858.83</v>
      </c>
      <c r="V933" s="166">
        <f t="shared" si="528"/>
        <v>1</v>
      </c>
      <c r="W933" s="89">
        <f t="shared" si="511"/>
        <v>-277.45309708348213</v>
      </c>
      <c r="X933" s="89">
        <f t="shared" si="512"/>
        <v>76980.221081216165</v>
      </c>
      <c r="Y933" s="89">
        <f t="shared" si="529"/>
        <v>278.70556392655175</v>
      </c>
      <c r="Z933" s="109">
        <f t="shared" si="522"/>
        <v>447.7400000000016</v>
      </c>
      <c r="AA933" s="89">
        <f t="shared" si="530"/>
        <v>373.67375456390505</v>
      </c>
      <c r="AB933" s="89">
        <f t="shared" si="531"/>
        <v>21219.280026724129</v>
      </c>
      <c r="AC933" s="89">
        <f t="shared" si="534"/>
        <v>21833.539973275871</v>
      </c>
      <c r="AD933" s="89" t="str">
        <f t="shared" si="535"/>
        <v/>
      </c>
      <c r="AE933" s="89">
        <f>'Data Raw'!C975</f>
        <v>21526.41</v>
      </c>
      <c r="AF933" s="89"/>
      <c r="AG933" s="89">
        <f t="shared" si="506"/>
        <v>331.5099999999984</v>
      </c>
      <c r="AH933" s="89">
        <f t="shared" si="507"/>
        <v>54.056902916516265</v>
      </c>
      <c r="AI933" s="109">
        <f t="shared" si="508"/>
        <v>1</v>
      </c>
      <c r="AJ933" s="109">
        <f t="shared" si="523"/>
        <v>50</v>
      </c>
      <c r="AK933" s="88"/>
      <c r="AL933" s="191">
        <f t="shared" si="524"/>
        <v>361.95999999999913</v>
      </c>
      <c r="AM933" s="191" t="str">
        <f t="shared" si="525"/>
        <v/>
      </c>
      <c r="AN933" s="88"/>
      <c r="AO933" s="191"/>
      <c r="AP933" s="191">
        <f t="shared" si="509"/>
        <v>109898.88009999893</v>
      </c>
      <c r="AQ933" s="191">
        <f t="shared" si="532"/>
        <v>231.79911964765734</v>
      </c>
      <c r="AR933" s="191">
        <f t="shared" si="533"/>
        <v>-46.906444278894412</v>
      </c>
      <c r="AS933" s="250">
        <f t="shared" si="536"/>
        <v>0</v>
      </c>
      <c r="AT933" s="250">
        <f t="shared" si="537"/>
        <v>0</v>
      </c>
      <c r="AU933" s="250">
        <f t="shared" si="538"/>
        <v>0</v>
      </c>
      <c r="AV933" s="250">
        <f t="shared" si="539"/>
        <v>1</v>
      </c>
      <c r="AW933" s="250">
        <f t="shared" si="540"/>
        <v>0</v>
      </c>
      <c r="AX933" s="250">
        <f t="shared" si="541"/>
        <v>0</v>
      </c>
      <c r="AY933" s="89"/>
      <c r="AZ933" s="111"/>
      <c r="BA933" s="111"/>
      <c r="BB933" s="111"/>
      <c r="BC933" s="111"/>
      <c r="BD933" s="111"/>
      <c r="BE933" s="111"/>
      <c r="BF933" s="111"/>
      <c r="BG933" s="111"/>
      <c r="BH933" s="89"/>
      <c r="BI933" s="89"/>
      <c r="BJ933" s="89"/>
      <c r="BK933" s="89"/>
      <c r="BL933" s="89"/>
    </row>
    <row r="934" spans="1:64" x14ac:dyDescent="0.25">
      <c r="A934" s="86">
        <f t="shared" si="510"/>
        <v>933</v>
      </c>
      <c r="B934" s="113">
        <v>2.1079353254509138E-2</v>
      </c>
      <c r="C934" s="88"/>
      <c r="D934" s="88"/>
      <c r="E934" s="194">
        <f t="shared" si="513"/>
        <v>-4.6757794198966605E-3</v>
      </c>
      <c r="F934" s="89">
        <f t="shared" si="526"/>
        <v>-8.5469163179636152E-4</v>
      </c>
      <c r="G934" s="113">
        <v>0.20030495212988672</v>
      </c>
      <c r="H934" s="88"/>
      <c r="I934" s="84">
        <f t="shared" si="514"/>
        <v>21513.006727265616</v>
      </c>
      <c r="J934" s="84">
        <f t="shared" si="515"/>
        <v>21652.359509228892</v>
      </c>
      <c r="K934" s="84">
        <f t="shared" si="516"/>
        <v>21791.712291192169</v>
      </c>
      <c r="L934" s="84">
        <f t="shared" si="517"/>
        <v>21931.065073155445</v>
      </c>
      <c r="M934" s="108">
        <f>IF(T934&lt;&gt;0,(((G934+1)*('Data Raw'!$N$1007-'Data Raw'!$N$1008)/2+'Data Raw'!$N$1008)*'Data Raw'!$M$1010+'Data Raw'!$M$1009)*AE934+AE934)</f>
        <v>22070.417855118721</v>
      </c>
      <c r="N934" s="84">
        <f t="shared" si="518"/>
        <v>22209.770637081998</v>
      </c>
      <c r="O934" s="84">
        <f t="shared" si="519"/>
        <v>22349.123419045274</v>
      </c>
      <c r="P934" s="84">
        <f t="shared" si="520"/>
        <v>22488.476201008551</v>
      </c>
      <c r="Q934" s="84">
        <f t="shared" si="521"/>
        <v>22627.828982971827</v>
      </c>
      <c r="R934" s="166" t="str">
        <f t="shared" si="527"/>
        <v/>
      </c>
      <c r="S934" s="109">
        <f>'Data Raw'!E976</f>
        <v>21735.56</v>
      </c>
      <c r="T934" s="109">
        <f>'Data Raw'!G976</f>
        <v>21814.37</v>
      </c>
      <c r="U934" s="109">
        <f>'Data Raw'!D976</f>
        <v>22523.57</v>
      </c>
      <c r="V934" s="166" t="str">
        <f t="shared" si="528"/>
        <v/>
      </c>
      <c r="W934" s="89">
        <f t="shared" si="511"/>
        <v>256.04785511872251</v>
      </c>
      <c r="X934" s="89">
        <f t="shared" si="512"/>
        <v>65560.504110898313</v>
      </c>
      <c r="Y934" s="89">
        <f t="shared" si="529"/>
        <v>275.58282454582934</v>
      </c>
      <c r="Z934" s="109">
        <f t="shared" si="522"/>
        <v>788.0099999999984</v>
      </c>
      <c r="AA934" s="89">
        <f t="shared" si="530"/>
        <v>432.86464676906121</v>
      </c>
      <c r="AB934" s="89">
        <f t="shared" si="531"/>
        <v>21641.067308620681</v>
      </c>
      <c r="AC934" s="89">
        <f t="shared" si="534"/>
        <v>22276.312691379317</v>
      </c>
      <c r="AD934" s="89">
        <f t="shared" si="535"/>
        <v>1</v>
      </c>
      <c r="AE934" s="89">
        <f>'Data Raw'!C976</f>
        <v>21958.69</v>
      </c>
      <c r="AF934" s="89"/>
      <c r="AG934" s="89">
        <f t="shared" si="506"/>
        <v>-144.31999999999971</v>
      </c>
      <c r="AH934" s="89">
        <f t="shared" si="507"/>
        <v>111.7278551187228</v>
      </c>
      <c r="AI934" s="109">
        <f t="shared" si="508"/>
        <v>1</v>
      </c>
      <c r="AJ934" s="109">
        <f t="shared" si="523"/>
        <v>50</v>
      </c>
      <c r="AK934" s="88"/>
      <c r="AL934" s="191" t="str">
        <f t="shared" si="524"/>
        <v/>
      </c>
      <c r="AM934" s="191">
        <f t="shared" si="525"/>
        <v>-144.31999999999971</v>
      </c>
      <c r="AN934" s="88"/>
      <c r="AO934" s="191"/>
      <c r="AP934" s="191">
        <f t="shared" si="509"/>
        <v>20828.262399999916</v>
      </c>
      <c r="AQ934" s="191">
        <f t="shared" si="532"/>
        <v>222.07921746458427</v>
      </c>
      <c r="AR934" s="191">
        <f t="shared" si="533"/>
        <v>-53.503607081245065</v>
      </c>
      <c r="AS934" s="250">
        <f t="shared" si="536"/>
        <v>0</v>
      </c>
      <c r="AT934" s="250">
        <f t="shared" si="537"/>
        <v>0</v>
      </c>
      <c r="AU934" s="250">
        <f t="shared" si="538"/>
        <v>1</v>
      </c>
      <c r="AV934" s="250">
        <f t="shared" si="539"/>
        <v>0</v>
      </c>
      <c r="AW934" s="250">
        <f t="shared" si="540"/>
        <v>0</v>
      </c>
      <c r="AX934" s="250">
        <f t="shared" si="541"/>
        <v>0</v>
      </c>
      <c r="AY934" s="89"/>
      <c r="AZ934" s="111"/>
      <c r="BA934" s="111"/>
      <c r="BB934" s="111"/>
      <c r="BC934" s="111"/>
      <c r="BD934" s="111"/>
      <c r="BE934" s="111"/>
      <c r="BF934" s="111"/>
      <c r="BG934" s="111"/>
      <c r="BH934" s="89"/>
      <c r="BI934" s="89"/>
      <c r="BJ934" s="89"/>
      <c r="BK934" s="89"/>
      <c r="BL934" s="89"/>
    </row>
    <row r="935" spans="1:64" x14ac:dyDescent="0.25">
      <c r="A935" s="86">
        <f t="shared" si="510"/>
        <v>934</v>
      </c>
      <c r="B935" s="113">
        <v>9.0917137833408448E-2</v>
      </c>
      <c r="C935" s="88"/>
      <c r="D935" s="88"/>
      <c r="E935" s="194">
        <f t="shared" si="513"/>
        <v>6.9837784578899303E-2</v>
      </c>
      <c r="F935" s="89">
        <f t="shared" si="526"/>
        <v>9.2442335411601611E-3</v>
      </c>
      <c r="G935" s="113">
        <v>0.17078005564414606</v>
      </c>
      <c r="H935" s="88"/>
      <c r="I935" s="84">
        <f t="shared" si="514"/>
        <v>21535.74878726028</v>
      </c>
      <c r="J935" s="84">
        <f t="shared" si="515"/>
        <v>21673.540199533192</v>
      </c>
      <c r="K935" s="84">
        <f t="shared" si="516"/>
        <v>21811.331611806108</v>
      </c>
      <c r="L935" s="84">
        <f t="shared" si="517"/>
        <v>21949.123024079021</v>
      </c>
      <c r="M935" s="108">
        <f>IF(T935&lt;&gt;0,(((G935+1)*('Data Raw'!$N$1007-'Data Raw'!$N$1008)/2+'Data Raw'!$N$1008)*'Data Raw'!$M$1010+'Data Raw'!$M$1009)*AE935+AE935)</f>
        <v>22086.914436351937</v>
      </c>
      <c r="N935" s="84">
        <f t="shared" si="518"/>
        <v>22224.705848624853</v>
      </c>
      <c r="O935" s="84">
        <f t="shared" si="519"/>
        <v>22362.497260897766</v>
      </c>
      <c r="P935" s="84">
        <f t="shared" si="520"/>
        <v>22500.288673170682</v>
      </c>
      <c r="Q935" s="84">
        <f t="shared" si="521"/>
        <v>22638.080085443595</v>
      </c>
      <c r="R935" s="166" t="str">
        <f t="shared" si="527"/>
        <v/>
      </c>
      <c r="S935" s="109">
        <f>'Data Raw'!E977</f>
        <v>22027.07</v>
      </c>
      <c r="T935" s="109">
        <f>'Data Raw'!G977</f>
        <v>22620.33</v>
      </c>
      <c r="U935" s="109">
        <f>'Data Raw'!D977</f>
        <v>22620.33</v>
      </c>
      <c r="V935" s="166">
        <f t="shared" si="528"/>
        <v>1</v>
      </c>
      <c r="W935" s="89">
        <f t="shared" si="511"/>
        <v>-533.41556364806456</v>
      </c>
      <c r="X935" s="89">
        <f t="shared" si="512"/>
        <v>284532.16354198242</v>
      </c>
      <c r="Y935" s="89">
        <f t="shared" si="529"/>
        <v>325.18292053417008</v>
      </c>
      <c r="Z935" s="109">
        <f t="shared" si="522"/>
        <v>593.26000000000204</v>
      </c>
      <c r="AA935" s="89">
        <f t="shared" si="530"/>
        <v>455.77826865919559</v>
      </c>
      <c r="AB935" s="89">
        <f t="shared" si="531"/>
        <v>21659.135050246299</v>
      </c>
      <c r="AC935" s="89">
        <f t="shared" si="534"/>
        <v>22395.0049497537</v>
      </c>
      <c r="AD935" s="89" t="str">
        <f t="shared" si="535"/>
        <v/>
      </c>
      <c r="AE935" s="89">
        <f>'Data Raw'!C977</f>
        <v>22027.07</v>
      </c>
      <c r="AF935" s="89"/>
      <c r="AG935" s="89">
        <f t="shared" si="506"/>
        <v>593.26000000000204</v>
      </c>
      <c r="AH935" s="89">
        <f t="shared" si="507"/>
        <v>59.844436351937475</v>
      </c>
      <c r="AI935" s="109">
        <f t="shared" si="508"/>
        <v>1</v>
      </c>
      <c r="AJ935" s="109">
        <f t="shared" si="523"/>
        <v>50</v>
      </c>
      <c r="AK935" s="88"/>
      <c r="AL935" s="191">
        <f t="shared" si="524"/>
        <v>144.31999999999971</v>
      </c>
      <c r="AM935" s="191" t="str">
        <f t="shared" si="525"/>
        <v/>
      </c>
      <c r="AN935" s="88"/>
      <c r="AO935" s="191"/>
      <c r="AP935" s="191">
        <f t="shared" si="509"/>
        <v>351957.42760000244</v>
      </c>
      <c r="AQ935" s="191">
        <f t="shared" si="532"/>
        <v>263.32152663518622</v>
      </c>
      <c r="AR935" s="191">
        <f t="shared" si="533"/>
        <v>-61.861393898983863</v>
      </c>
      <c r="AS935" s="250">
        <f t="shared" si="536"/>
        <v>0</v>
      </c>
      <c r="AT935" s="250">
        <f t="shared" si="537"/>
        <v>0</v>
      </c>
      <c r="AU935" s="250">
        <f t="shared" si="538"/>
        <v>0</v>
      </c>
      <c r="AV935" s="250">
        <f t="shared" si="539"/>
        <v>0</v>
      </c>
      <c r="AW935" s="250">
        <f t="shared" si="540"/>
        <v>0</v>
      </c>
      <c r="AX935" s="250">
        <f t="shared" si="541"/>
        <v>1</v>
      </c>
      <c r="AY935" s="89"/>
      <c r="AZ935" s="111"/>
      <c r="BA935" s="111"/>
      <c r="BB935" s="111"/>
      <c r="BC935" s="111"/>
      <c r="BD935" s="111"/>
      <c r="BE935" s="111"/>
      <c r="BF935" s="111"/>
      <c r="BG935" s="111"/>
      <c r="BH935" s="89"/>
      <c r="BI935" s="89"/>
      <c r="BJ935" s="89"/>
      <c r="BK935" s="89"/>
      <c r="BL935" s="89"/>
    </row>
    <row r="936" spans="1:64" x14ac:dyDescent="0.25">
      <c r="A936" s="86">
        <f t="shared" si="510"/>
        <v>935</v>
      </c>
      <c r="B936" s="113">
        <v>2.9064356613106666E-2</v>
      </c>
      <c r="C936" s="88"/>
      <c r="D936" s="88"/>
      <c r="E936" s="194">
        <f t="shared" si="513"/>
        <v>-6.1852781220301786E-2</v>
      </c>
      <c r="F936" s="89">
        <f t="shared" si="526"/>
        <v>-9.1248285333440232E-4</v>
      </c>
      <c r="G936" s="113">
        <v>0.23146840859287326</v>
      </c>
      <c r="H936" s="88"/>
      <c r="I936" s="84">
        <f t="shared" si="514"/>
        <v>22277.426110351476</v>
      </c>
      <c r="J936" s="84">
        <f t="shared" si="515"/>
        <v>22440.017570618562</v>
      </c>
      <c r="K936" s="84">
        <f t="shared" si="516"/>
        <v>22602.609030885647</v>
      </c>
      <c r="L936" s="84">
        <f t="shared" si="517"/>
        <v>22765.200491152733</v>
      </c>
      <c r="M936" s="108">
        <f>IF(T936&lt;&gt;0,(((G936+1)*('Data Raw'!$N$1007-'Data Raw'!$N$1008)/2+'Data Raw'!$N$1008)*'Data Raw'!$M$1010+'Data Raw'!$M$1009)*AE936+AE936)</f>
        <v>22927.791951419818</v>
      </c>
      <c r="N936" s="84">
        <f t="shared" si="518"/>
        <v>23090.383411686904</v>
      </c>
      <c r="O936" s="84">
        <f t="shared" si="519"/>
        <v>23252.974871953989</v>
      </c>
      <c r="P936" s="84">
        <f t="shared" si="520"/>
        <v>23415.566332221075</v>
      </c>
      <c r="Q936" s="84">
        <f t="shared" si="521"/>
        <v>23578.15779248816</v>
      </c>
      <c r="R936" s="166" t="str">
        <f t="shared" si="527"/>
        <v/>
      </c>
      <c r="S936" s="109">
        <f>'Data Raw'!E978</f>
        <v>22319.32</v>
      </c>
      <c r="T936" s="109">
        <f>'Data Raw'!G978</f>
        <v>22616.23</v>
      </c>
      <c r="U936" s="109">
        <f>'Data Raw'!D978</f>
        <v>22977.25</v>
      </c>
      <c r="V936" s="166" t="str">
        <f t="shared" si="528"/>
        <v/>
      </c>
      <c r="W936" s="89">
        <f t="shared" si="511"/>
        <v>311.5619514198188</v>
      </c>
      <c r="X936" s="89">
        <f t="shared" si="512"/>
        <v>97070.849572525534</v>
      </c>
      <c r="Y936" s="89">
        <f t="shared" si="529"/>
        <v>323.27220737225684</v>
      </c>
      <c r="Z936" s="109">
        <f t="shared" si="522"/>
        <v>657.93000000000029</v>
      </c>
      <c r="AA936" s="89">
        <f t="shared" si="530"/>
        <v>484.65708742216759</v>
      </c>
      <c r="AB936" s="89">
        <f t="shared" si="531"/>
        <v>22367.648471639684</v>
      </c>
      <c r="AC936" s="89">
        <f t="shared" si="534"/>
        <v>23142.471528360318</v>
      </c>
      <c r="AD936" s="89">
        <f t="shared" si="535"/>
        <v>1</v>
      </c>
      <c r="AE936" s="89">
        <f>'Data Raw'!C978</f>
        <v>22755.06</v>
      </c>
      <c r="AF936" s="89"/>
      <c r="AG936" s="89">
        <f t="shared" si="506"/>
        <v>-138.83000000000175</v>
      </c>
      <c r="AH936" s="89">
        <f t="shared" si="507"/>
        <v>172.73195141981705</v>
      </c>
      <c r="AI936" s="109">
        <f t="shared" si="508"/>
        <v>1</v>
      </c>
      <c r="AJ936" s="109">
        <f t="shared" si="523"/>
        <v>50</v>
      </c>
      <c r="AK936" s="88"/>
      <c r="AL936" s="191" t="str">
        <f t="shared" si="524"/>
        <v/>
      </c>
      <c r="AM936" s="191">
        <f t="shared" si="525"/>
        <v>-138.83000000000175</v>
      </c>
      <c r="AN936" s="88"/>
      <c r="AO936" s="191"/>
      <c r="AP936" s="191">
        <f t="shared" si="509"/>
        <v>19273.768900000487</v>
      </c>
      <c r="AQ936" s="191">
        <f t="shared" si="532"/>
        <v>249.48913478683238</v>
      </c>
      <c r="AR936" s="191">
        <f t="shared" si="533"/>
        <v>-73.783072585424463</v>
      </c>
      <c r="AS936" s="250">
        <f t="shared" si="536"/>
        <v>0</v>
      </c>
      <c r="AT936" s="250">
        <f t="shared" si="537"/>
        <v>0</v>
      </c>
      <c r="AU936" s="250">
        <f t="shared" si="538"/>
        <v>1</v>
      </c>
      <c r="AV936" s="250">
        <f t="shared" si="539"/>
        <v>0</v>
      </c>
      <c r="AW936" s="250">
        <f t="shared" si="540"/>
        <v>0</v>
      </c>
      <c r="AX936" s="250">
        <f t="shared" si="541"/>
        <v>0</v>
      </c>
      <c r="AY936" s="89"/>
      <c r="AZ936" s="111"/>
      <c r="BA936" s="111"/>
      <c r="BB936" s="111"/>
      <c r="BC936" s="111"/>
      <c r="BD936" s="111"/>
      <c r="BE936" s="111"/>
      <c r="BF936" s="111"/>
      <c r="BG936" s="111"/>
      <c r="BH936" s="89"/>
      <c r="BI936" s="89"/>
      <c r="BJ936" s="89"/>
      <c r="BK936" s="89"/>
      <c r="BL936" s="89"/>
    </row>
    <row r="937" spans="1:64" x14ac:dyDescent="0.25">
      <c r="A937" s="86">
        <f t="shared" si="510"/>
        <v>936</v>
      </c>
      <c r="B937" s="113">
        <v>1.2269851996744822E-2</v>
      </c>
      <c r="C937" s="88"/>
      <c r="D937" s="88"/>
      <c r="E937" s="194">
        <f t="shared" si="513"/>
        <v>-1.6794504616361845E-2</v>
      </c>
      <c r="F937" s="89">
        <f t="shared" si="526"/>
        <v>-3.1813431051954653E-3</v>
      </c>
      <c r="G937" s="113">
        <v>0.1976291017295741</v>
      </c>
      <c r="H937" s="88"/>
      <c r="I937" s="84">
        <f t="shared" si="514"/>
        <v>22128.635058186534</v>
      </c>
      <c r="J937" s="84">
        <f t="shared" si="515"/>
        <v>22290.271161872664</v>
      </c>
      <c r="K937" s="84">
        <f t="shared" si="516"/>
        <v>22451.907265558792</v>
      </c>
      <c r="L937" s="84">
        <f t="shared" si="517"/>
        <v>22613.543369244922</v>
      </c>
      <c r="M937" s="108">
        <f>IF(T937&lt;&gt;0,(((G937+1)*('Data Raw'!$N$1007-'Data Raw'!$N$1008)/2+'Data Raw'!$N$1008)*'Data Raw'!$M$1010+'Data Raw'!$M$1009)*AE937+AE937)</f>
        <v>22775.17947293105</v>
      </c>
      <c r="N937" s="84">
        <f t="shared" si="518"/>
        <v>22936.815576617177</v>
      </c>
      <c r="O937" s="84">
        <f t="shared" si="519"/>
        <v>23098.451680303308</v>
      </c>
      <c r="P937" s="84">
        <f t="shared" si="520"/>
        <v>23260.087783989435</v>
      </c>
      <c r="Q937" s="84">
        <f t="shared" si="521"/>
        <v>23421.723887675565</v>
      </c>
      <c r="R937" s="166" t="str">
        <f t="shared" si="527"/>
        <v/>
      </c>
      <c r="S937" s="109">
        <f>'Data Raw'!E979</f>
        <v>22608.18</v>
      </c>
      <c r="T937" s="109">
        <f>'Data Raw'!G979</f>
        <v>22976.81</v>
      </c>
      <c r="U937" s="109">
        <f>'Data Raw'!D979</f>
        <v>23141.41</v>
      </c>
      <c r="V937" s="166">
        <f t="shared" si="528"/>
        <v>1</v>
      </c>
      <c r="W937" s="89">
        <f t="shared" si="511"/>
        <v>-201.63052706895178</v>
      </c>
      <c r="X937" s="89">
        <f t="shared" si="512"/>
        <v>40654.869446103294</v>
      </c>
      <c r="Y937" s="89">
        <f t="shared" si="529"/>
        <v>308.84216722695385</v>
      </c>
      <c r="Z937" s="109">
        <f t="shared" si="522"/>
        <v>533.22999999999956</v>
      </c>
      <c r="AA937" s="89">
        <f t="shared" si="530"/>
        <v>491.59607493328645</v>
      </c>
      <c r="AB937" s="89">
        <f t="shared" si="531"/>
        <v>22252.771475691156</v>
      </c>
      <c r="AC937" s="89">
        <f t="shared" si="534"/>
        <v>23076.688524308844</v>
      </c>
      <c r="AD937" s="89">
        <f t="shared" si="535"/>
        <v>1</v>
      </c>
      <c r="AE937" s="89">
        <f>'Data Raw'!C979</f>
        <v>22664.73</v>
      </c>
      <c r="AF937" s="89"/>
      <c r="AG937" s="89">
        <f t="shared" si="506"/>
        <v>312.08000000000175</v>
      </c>
      <c r="AH937" s="89">
        <f t="shared" si="507"/>
        <v>110.44947293104997</v>
      </c>
      <c r="AI937" s="109">
        <f t="shared" si="508"/>
        <v>1</v>
      </c>
      <c r="AJ937" s="109">
        <f t="shared" si="523"/>
        <v>50</v>
      </c>
      <c r="AK937" s="88"/>
      <c r="AL937" s="191">
        <f t="shared" si="524"/>
        <v>138.83000000000175</v>
      </c>
      <c r="AM937" s="191" t="str">
        <f t="shared" si="525"/>
        <v/>
      </c>
      <c r="AN937" s="88"/>
      <c r="AO937" s="191"/>
      <c r="AP937" s="191">
        <f t="shared" si="509"/>
        <v>97393.926400001088</v>
      </c>
      <c r="AQ937" s="191">
        <f t="shared" si="532"/>
        <v>256.44367536607342</v>
      </c>
      <c r="AR937" s="191">
        <f t="shared" si="533"/>
        <v>-52.398491860880426</v>
      </c>
      <c r="AS937" s="250">
        <f t="shared" si="536"/>
        <v>0</v>
      </c>
      <c r="AT937" s="250">
        <f t="shared" si="537"/>
        <v>0</v>
      </c>
      <c r="AU937" s="250">
        <f t="shared" si="538"/>
        <v>0</v>
      </c>
      <c r="AV937" s="250">
        <f t="shared" si="539"/>
        <v>1</v>
      </c>
      <c r="AW937" s="250">
        <f t="shared" si="540"/>
        <v>0</v>
      </c>
      <c r="AX937" s="250">
        <f t="shared" si="541"/>
        <v>0</v>
      </c>
      <c r="AY937" s="89"/>
      <c r="AZ937" s="111"/>
      <c r="BA937" s="111"/>
      <c r="BB937" s="111"/>
      <c r="BC937" s="111"/>
      <c r="BD937" s="111"/>
      <c r="BE937" s="111"/>
      <c r="BF937" s="111"/>
      <c r="BG937" s="111"/>
      <c r="BH937" s="89"/>
      <c r="BI937" s="89"/>
      <c r="BJ937" s="89"/>
      <c r="BK937" s="89"/>
      <c r="BL937" s="89"/>
    </row>
    <row r="938" spans="1:64" x14ac:dyDescent="0.25">
      <c r="A938" s="86">
        <f t="shared" si="510"/>
        <v>937</v>
      </c>
      <c r="B938" s="113">
        <v>7.5263008472871467E-5</v>
      </c>
      <c r="C938" s="88"/>
      <c r="D938" s="88"/>
      <c r="E938" s="194">
        <f t="shared" si="513"/>
        <v>-1.2194588988271951E-2</v>
      </c>
      <c r="F938" s="89">
        <f t="shared" si="526"/>
        <v>-4.4689496599206778E-3</v>
      </c>
      <c r="G938" s="113">
        <v>0.21944640376509023</v>
      </c>
      <c r="H938" s="88"/>
      <c r="I938" s="84">
        <f t="shared" si="514"/>
        <v>22310.685474555539</v>
      </c>
      <c r="J938" s="84">
        <f t="shared" si="515"/>
        <v>22465.106558169016</v>
      </c>
      <c r="K938" s="84">
        <f t="shared" si="516"/>
        <v>22619.527641782493</v>
      </c>
      <c r="L938" s="84">
        <f t="shared" si="517"/>
        <v>22773.948725395971</v>
      </c>
      <c r="M938" s="108">
        <f>IF(T938&lt;&gt;0,(((G938+1)*('Data Raw'!$N$1007-'Data Raw'!$N$1008)/2+'Data Raw'!$N$1008)*'Data Raw'!$M$1010+'Data Raw'!$M$1009)*AE938+AE938)</f>
        <v>22928.369809009448</v>
      </c>
      <c r="N938" s="84">
        <f t="shared" si="518"/>
        <v>23082.790892622925</v>
      </c>
      <c r="O938" s="84">
        <f t="shared" si="519"/>
        <v>23237.211976236402</v>
      </c>
      <c r="P938" s="84">
        <f t="shared" si="520"/>
        <v>23391.633059849879</v>
      </c>
      <c r="Q938" s="84">
        <f t="shared" si="521"/>
        <v>23546.054143463356</v>
      </c>
      <c r="R938" s="166" t="str">
        <f t="shared" si="527"/>
        <v/>
      </c>
      <c r="S938" s="109">
        <f>'Data Raw'!E980</f>
        <v>22649.49</v>
      </c>
      <c r="T938" s="109">
        <f>'Data Raw'!G980</f>
        <v>22944.240000000002</v>
      </c>
      <c r="U938" s="109">
        <f>'Data Raw'!D980</f>
        <v>22975.34</v>
      </c>
      <c r="V938" s="166">
        <f t="shared" si="528"/>
        <v>1</v>
      </c>
      <c r="W938" s="89">
        <f t="shared" si="511"/>
        <v>-15.870190990553965</v>
      </c>
      <c r="X938" s="89">
        <f t="shared" si="512"/>
        <v>251.86296207666024</v>
      </c>
      <c r="Y938" s="89">
        <f t="shared" si="529"/>
        <v>285.99519688942007</v>
      </c>
      <c r="Z938" s="109">
        <f t="shared" si="522"/>
        <v>325.84999999999854</v>
      </c>
      <c r="AA938" s="89">
        <f t="shared" si="530"/>
        <v>467.91806422853102</v>
      </c>
      <c r="AB938" s="89">
        <f t="shared" si="531"/>
        <v>22359.603336306707</v>
      </c>
      <c r="AC938" s="89">
        <f t="shared" si="534"/>
        <v>23195.316663693291</v>
      </c>
      <c r="AD938" s="89">
        <f t="shared" si="535"/>
        <v>1</v>
      </c>
      <c r="AE938" s="89">
        <f>'Data Raw'!C980</f>
        <v>22777.46</v>
      </c>
      <c r="AF938" s="89"/>
      <c r="AG938" s="89">
        <f t="shared" si="506"/>
        <v>166.78000000000247</v>
      </c>
      <c r="AH938" s="89">
        <f t="shared" si="507"/>
        <v>150.90980900944851</v>
      </c>
      <c r="AI938" s="109">
        <f t="shared" si="508"/>
        <v>1</v>
      </c>
      <c r="AJ938" s="109">
        <f t="shared" si="523"/>
        <v>50</v>
      </c>
      <c r="AK938" s="88"/>
      <c r="AL938" s="191">
        <f t="shared" si="524"/>
        <v>312.08000000000175</v>
      </c>
      <c r="AM938" s="191" t="str">
        <f t="shared" si="525"/>
        <v/>
      </c>
      <c r="AN938" s="88"/>
      <c r="AO938" s="191"/>
      <c r="AP938" s="191">
        <f t="shared" si="509"/>
        <v>27815.568400000826</v>
      </c>
      <c r="AQ938" s="191">
        <f t="shared" si="532"/>
        <v>246.48104476984332</v>
      </c>
      <c r="AR938" s="191">
        <f t="shared" si="533"/>
        <v>-39.51415211957675</v>
      </c>
      <c r="AS938" s="250">
        <f t="shared" si="536"/>
        <v>0</v>
      </c>
      <c r="AT938" s="250">
        <f t="shared" si="537"/>
        <v>0</v>
      </c>
      <c r="AU938" s="250">
        <f t="shared" si="538"/>
        <v>0</v>
      </c>
      <c r="AV938" s="250">
        <f t="shared" si="539"/>
        <v>1</v>
      </c>
      <c r="AW938" s="250">
        <f t="shared" si="540"/>
        <v>0</v>
      </c>
      <c r="AX938" s="250">
        <f t="shared" si="541"/>
        <v>0</v>
      </c>
      <c r="AY938" s="89"/>
      <c r="AZ938" s="111"/>
      <c r="BA938" s="111"/>
      <c r="BB938" s="111"/>
      <c r="BC938" s="111"/>
      <c r="BD938" s="111"/>
      <c r="BE938" s="111"/>
      <c r="BF938" s="111"/>
      <c r="BG938" s="111"/>
      <c r="BH938" s="89"/>
      <c r="BI938" s="89"/>
      <c r="BJ938" s="89"/>
      <c r="BK938" s="89"/>
      <c r="BL938" s="89"/>
    </row>
    <row r="939" spans="1:64" x14ac:dyDescent="0.25">
      <c r="A939" s="86">
        <f t="shared" si="510"/>
        <v>938</v>
      </c>
      <c r="B939" s="113">
        <v>2.608955194163912E-2</v>
      </c>
      <c r="C939" s="88"/>
      <c r="D939" s="88"/>
      <c r="E939" s="194">
        <f t="shared" si="513"/>
        <v>2.6014288933166249E-2</v>
      </c>
      <c r="F939" s="89">
        <f t="shared" si="526"/>
        <v>-1.1420128947968846E-4</v>
      </c>
      <c r="G939" s="113">
        <v>0.22188675267258492</v>
      </c>
      <c r="H939" s="88"/>
      <c r="I939" s="84">
        <f t="shared" si="514"/>
        <v>22299.679211977727</v>
      </c>
      <c r="J939" s="84">
        <f t="shared" si="515"/>
        <v>22442.676810422439</v>
      </c>
      <c r="K939" s="84">
        <f t="shared" si="516"/>
        <v>22585.674408867148</v>
      </c>
      <c r="L939" s="84">
        <f t="shared" si="517"/>
        <v>22728.672007311859</v>
      </c>
      <c r="M939" s="108">
        <f>IF(T939&lt;&gt;0,(((G939+1)*('Data Raw'!$N$1007-'Data Raw'!$N$1008)/2+'Data Raw'!$N$1008)*'Data Raw'!$M$1010+'Data Raw'!$M$1009)*AE939+AE939)</f>
        <v>22871.669605756568</v>
      </c>
      <c r="N939" s="84">
        <f t="shared" si="518"/>
        <v>23014.667204201276</v>
      </c>
      <c r="O939" s="84">
        <f t="shared" si="519"/>
        <v>23157.664802645988</v>
      </c>
      <c r="P939" s="84">
        <f t="shared" si="520"/>
        <v>23300.662401090696</v>
      </c>
      <c r="Q939" s="84">
        <f t="shared" si="521"/>
        <v>23443.659999535408</v>
      </c>
      <c r="R939" s="166" t="str">
        <f t="shared" si="527"/>
        <v/>
      </c>
      <c r="S939" s="109">
        <f>'Data Raw'!E981</f>
        <v>22436.13</v>
      </c>
      <c r="T939" s="109">
        <f>'Data Raw'!G981</f>
        <v>22576.98</v>
      </c>
      <c r="U939" s="109">
        <f>'Data Raw'!D981</f>
        <v>22849.66</v>
      </c>
      <c r="V939" s="166" t="str">
        <f t="shared" si="528"/>
        <v/>
      </c>
      <c r="W939" s="89">
        <f t="shared" si="511"/>
        <v>294.6896057565682</v>
      </c>
      <c r="X939" s="89">
        <f t="shared" si="512"/>
        <v>86841.963740961597</v>
      </c>
      <c r="Y939" s="89">
        <f t="shared" si="529"/>
        <v>287.25336740631468</v>
      </c>
      <c r="Z939" s="109">
        <f t="shared" si="522"/>
        <v>413.52999999999884</v>
      </c>
      <c r="AA939" s="89">
        <f t="shared" si="530"/>
        <v>460.14834076731216</v>
      </c>
      <c r="AB939" s="89">
        <f t="shared" si="531"/>
        <v>22318.979645405747</v>
      </c>
      <c r="AC939" s="89">
        <f t="shared" si="534"/>
        <v>23114.440354594251</v>
      </c>
      <c r="AD939" s="89">
        <f t="shared" si="535"/>
        <v>1</v>
      </c>
      <c r="AE939" s="89">
        <f>'Data Raw'!C981</f>
        <v>22716.71</v>
      </c>
      <c r="AF939" s="89"/>
      <c r="AG939" s="89">
        <f t="shared" si="506"/>
        <v>-139.72999999999956</v>
      </c>
      <c r="AH939" s="89">
        <f t="shared" si="507"/>
        <v>154.95960575656864</v>
      </c>
      <c r="AI939" s="109">
        <f t="shared" si="508"/>
        <v>1</v>
      </c>
      <c r="AJ939" s="109">
        <f t="shared" si="523"/>
        <v>50</v>
      </c>
      <c r="AK939" s="88"/>
      <c r="AL939" s="191" t="str">
        <f t="shared" si="524"/>
        <v/>
      </c>
      <c r="AM939" s="191">
        <f t="shared" si="525"/>
        <v>-139.72999999999956</v>
      </c>
      <c r="AN939" s="88"/>
      <c r="AO939" s="191"/>
      <c r="AP939" s="191">
        <f t="shared" si="509"/>
        <v>19524.472899999877</v>
      </c>
      <c r="AQ939" s="191">
        <f t="shared" si="532"/>
        <v>234.61981757319401</v>
      </c>
      <c r="AR939" s="191">
        <f t="shared" si="533"/>
        <v>-52.633549833120668</v>
      </c>
      <c r="AS939" s="250">
        <f t="shared" si="536"/>
        <v>0</v>
      </c>
      <c r="AT939" s="250">
        <f t="shared" si="537"/>
        <v>1</v>
      </c>
      <c r="AU939" s="250">
        <f t="shared" si="538"/>
        <v>0</v>
      </c>
      <c r="AV939" s="250">
        <f t="shared" si="539"/>
        <v>0</v>
      </c>
      <c r="AW939" s="250">
        <f t="shared" si="540"/>
        <v>0</v>
      </c>
      <c r="AX939" s="250">
        <f t="shared" si="541"/>
        <v>0</v>
      </c>
      <c r="AY939" s="89"/>
      <c r="AZ939" s="111"/>
      <c r="BA939" s="111"/>
      <c r="BB939" s="111"/>
      <c r="BC939" s="111"/>
      <c r="BD939" s="111"/>
      <c r="BE939" s="111"/>
      <c r="BF939" s="111"/>
      <c r="BG939" s="111"/>
      <c r="BH939" s="89"/>
      <c r="BI939" s="89"/>
      <c r="BJ939" s="89"/>
      <c r="BK939" s="89"/>
      <c r="BL939" s="89"/>
    </row>
    <row r="940" spans="1:64" x14ac:dyDescent="0.25">
      <c r="A940" s="86">
        <f t="shared" si="510"/>
        <v>939</v>
      </c>
      <c r="B940" s="113">
        <v>2.4636681262365002E-2</v>
      </c>
      <c r="C940" s="88"/>
      <c r="D940" s="88"/>
      <c r="E940" s="194">
        <f t="shared" si="513"/>
        <v>-1.4528706792741181E-3</v>
      </c>
      <c r="F940" s="89">
        <f t="shared" si="526"/>
        <v>-3.0543977373603554E-4</v>
      </c>
      <c r="G940" s="113">
        <v>0.1891602632852428</v>
      </c>
      <c r="H940" s="88"/>
      <c r="I940" s="84">
        <f t="shared" si="514"/>
        <v>22612.340432007779</v>
      </c>
      <c r="J940" s="84">
        <f t="shared" si="515"/>
        <v>22755.967115710941</v>
      </c>
      <c r="K940" s="84">
        <f t="shared" si="516"/>
        <v>22899.593799414095</v>
      </c>
      <c r="L940" s="84">
        <f t="shared" si="517"/>
        <v>23043.220483117253</v>
      </c>
      <c r="M940" s="108">
        <f>IF(T940&lt;&gt;0,(((G940+1)*('Data Raw'!$N$1007-'Data Raw'!$N$1008)/2+'Data Raw'!$N$1008)*'Data Raw'!$M$1010+'Data Raw'!$M$1009)*AE940+AE940)</f>
        <v>23186.847166820411</v>
      </c>
      <c r="N940" s="84">
        <f t="shared" si="518"/>
        <v>23330.473850523569</v>
      </c>
      <c r="O940" s="84">
        <f t="shared" si="519"/>
        <v>23474.100534226727</v>
      </c>
      <c r="P940" s="84">
        <f t="shared" si="520"/>
        <v>23617.727217929882</v>
      </c>
      <c r="Q940" s="84">
        <f t="shared" si="521"/>
        <v>23761.353901633043</v>
      </c>
      <c r="R940" s="166" t="str">
        <f t="shared" si="527"/>
        <v/>
      </c>
      <c r="S940" s="109">
        <f>'Data Raw'!E982</f>
        <v>22901.69</v>
      </c>
      <c r="T940" s="109">
        <f>'Data Raw'!G982</f>
        <v>23477.919999999998</v>
      </c>
      <c r="U940" s="109">
        <f>'Data Raw'!D982</f>
        <v>23477.919999999998</v>
      </c>
      <c r="V940" s="166">
        <f t="shared" si="528"/>
        <v>1</v>
      </c>
      <c r="W940" s="89">
        <f t="shared" si="511"/>
        <v>-291.07283317958718</v>
      </c>
      <c r="X940" s="89">
        <f t="shared" si="512"/>
        <v>84723.394215191787</v>
      </c>
      <c r="Y940" s="89">
        <f t="shared" si="529"/>
        <v>287.802108781313</v>
      </c>
      <c r="Z940" s="109">
        <f t="shared" si="522"/>
        <v>576.22999999999956</v>
      </c>
      <c r="AA940" s="89">
        <f t="shared" si="530"/>
        <v>476.73143494341031</v>
      </c>
      <c r="AB940" s="89">
        <f t="shared" si="531"/>
        <v>22698.903910347784</v>
      </c>
      <c r="AC940" s="89">
        <f t="shared" si="534"/>
        <v>23481.156089652213</v>
      </c>
      <c r="AD940" s="89">
        <f t="shared" si="535"/>
        <v>1</v>
      </c>
      <c r="AE940" s="89">
        <f>'Data Raw'!C982</f>
        <v>23090.03</v>
      </c>
      <c r="AF940" s="89"/>
      <c r="AG940" s="89">
        <f t="shared" si="506"/>
        <v>387.88999999999942</v>
      </c>
      <c r="AH940" s="89">
        <f t="shared" si="507"/>
        <v>96.81716682041224</v>
      </c>
      <c r="AI940" s="109">
        <f t="shared" si="508"/>
        <v>1</v>
      </c>
      <c r="AJ940" s="109">
        <f t="shared" si="523"/>
        <v>50</v>
      </c>
      <c r="AK940" s="88"/>
      <c r="AL940" s="191">
        <f t="shared" si="524"/>
        <v>139.72999999999956</v>
      </c>
      <c r="AM940" s="191" t="str">
        <f t="shared" si="525"/>
        <v/>
      </c>
      <c r="AN940" s="88"/>
      <c r="AO940" s="191"/>
      <c r="AP940" s="191">
        <f t="shared" si="509"/>
        <v>150458.65209999954</v>
      </c>
      <c r="AQ940" s="191">
        <f t="shared" si="532"/>
        <v>251.64983784283908</v>
      </c>
      <c r="AR940" s="191">
        <f t="shared" si="533"/>
        <v>-36.152270938473919</v>
      </c>
      <c r="AS940" s="250">
        <f t="shared" si="536"/>
        <v>0</v>
      </c>
      <c r="AT940" s="250">
        <f t="shared" si="537"/>
        <v>0</v>
      </c>
      <c r="AU940" s="250">
        <f t="shared" si="538"/>
        <v>0</v>
      </c>
      <c r="AV940" s="250">
        <f t="shared" si="539"/>
        <v>0</v>
      </c>
      <c r="AW940" s="250">
        <f t="shared" si="540"/>
        <v>1</v>
      </c>
      <c r="AX940" s="250">
        <f t="shared" si="541"/>
        <v>0</v>
      </c>
      <c r="AY940" s="89"/>
      <c r="AZ940" s="111"/>
      <c r="BA940" s="111"/>
      <c r="BB940" s="111"/>
      <c r="BC940" s="111"/>
      <c r="BD940" s="111"/>
      <c r="BE940" s="111"/>
      <c r="BF940" s="111"/>
      <c r="BG940" s="111"/>
      <c r="BH940" s="89"/>
      <c r="BI940" s="89"/>
      <c r="BJ940" s="89"/>
      <c r="BK940" s="89"/>
      <c r="BL940" s="89"/>
    </row>
    <row r="941" spans="1:64" x14ac:dyDescent="0.25">
      <c r="A941" s="86">
        <f t="shared" si="510"/>
        <v>940</v>
      </c>
      <c r="B941" s="113">
        <v>2.336356906646141E-2</v>
      </c>
      <c r="C941" s="88"/>
      <c r="D941" s="88"/>
      <c r="E941" s="194">
        <f t="shared" si="513"/>
        <v>-1.2731121959035918E-3</v>
      </c>
      <c r="F941" s="89">
        <f t="shared" si="526"/>
        <v>-4.436786911885436E-4</v>
      </c>
      <c r="G941" s="113">
        <v>0.22056083924239334</v>
      </c>
      <c r="H941" s="88"/>
      <c r="I941" s="84">
        <f t="shared" si="514"/>
        <v>23054.148968540158</v>
      </c>
      <c r="J941" s="84">
        <f t="shared" si="515"/>
        <v>23198.050022930816</v>
      </c>
      <c r="K941" s="84">
        <f t="shared" si="516"/>
        <v>23341.951077321472</v>
      </c>
      <c r="L941" s="84">
        <f t="shared" si="517"/>
        <v>23485.85213171213</v>
      </c>
      <c r="M941" s="108">
        <f>IF(T941&lt;&gt;0,(((G941+1)*('Data Raw'!$N$1007-'Data Raw'!$N$1008)/2+'Data Raw'!$N$1008)*'Data Raw'!$M$1010+'Data Raw'!$M$1009)*AE941+AE941)</f>
        <v>23629.753186102786</v>
      </c>
      <c r="N941" s="84">
        <f t="shared" si="518"/>
        <v>23773.654240493441</v>
      </c>
      <c r="O941" s="84">
        <f t="shared" si="519"/>
        <v>23917.5552948841</v>
      </c>
      <c r="P941" s="84">
        <f t="shared" si="520"/>
        <v>24061.456349274755</v>
      </c>
      <c r="Q941" s="84">
        <f t="shared" si="521"/>
        <v>24205.357403665414</v>
      </c>
      <c r="R941" s="166" t="str">
        <f t="shared" si="527"/>
        <v/>
      </c>
      <c r="S941" s="109">
        <f>'Data Raw'!E983</f>
        <v>23221.57</v>
      </c>
      <c r="T941" s="109">
        <f>'Data Raw'!G983</f>
        <v>23341.61</v>
      </c>
      <c r="U941" s="109">
        <f>'Data Raw'!D983</f>
        <v>23688.45</v>
      </c>
      <c r="V941" s="166" t="str">
        <f t="shared" si="528"/>
        <v/>
      </c>
      <c r="W941" s="89">
        <f t="shared" si="511"/>
        <v>288.14318610278497</v>
      </c>
      <c r="X941" s="89">
        <f t="shared" si="512"/>
        <v>83026.495697464168</v>
      </c>
      <c r="Y941" s="89">
        <f t="shared" si="529"/>
        <v>287.85085885657833</v>
      </c>
      <c r="Z941" s="109">
        <f t="shared" si="522"/>
        <v>466.88000000000102</v>
      </c>
      <c r="AA941" s="89">
        <f t="shared" si="530"/>
        <v>475.32408709435185</v>
      </c>
      <c r="AB941" s="89">
        <f t="shared" si="531"/>
        <v>23066.918280298101</v>
      </c>
      <c r="AC941" s="89">
        <f t="shared" si="534"/>
        <v>23877.361719701898</v>
      </c>
      <c r="AD941" s="89">
        <f t="shared" si="535"/>
        <v>1</v>
      </c>
      <c r="AE941" s="89">
        <f>'Data Raw'!C983</f>
        <v>23472.14</v>
      </c>
      <c r="AF941" s="89"/>
      <c r="AG941" s="89">
        <f t="shared" si="506"/>
        <v>-130.52999999999884</v>
      </c>
      <c r="AH941" s="89">
        <f t="shared" si="507"/>
        <v>157.61318610278613</v>
      </c>
      <c r="AI941" s="109">
        <f t="shared" si="508"/>
        <v>1</v>
      </c>
      <c r="AJ941" s="109">
        <f t="shared" si="523"/>
        <v>50</v>
      </c>
      <c r="AK941" s="88"/>
      <c r="AL941" s="191" t="str">
        <f t="shared" si="524"/>
        <v/>
      </c>
      <c r="AM941" s="191">
        <f t="shared" si="525"/>
        <v>-130.52999999999884</v>
      </c>
      <c r="AN941" s="88"/>
      <c r="AO941" s="191"/>
      <c r="AP941" s="191">
        <f t="shared" si="509"/>
        <v>17038.080899999695</v>
      </c>
      <c r="AQ941" s="191">
        <f t="shared" si="532"/>
        <v>238.19207808252349</v>
      </c>
      <c r="AR941" s="191">
        <f t="shared" si="533"/>
        <v>-49.658780774054833</v>
      </c>
      <c r="AS941" s="250">
        <f t="shared" si="536"/>
        <v>0</v>
      </c>
      <c r="AT941" s="250">
        <f t="shared" si="537"/>
        <v>1</v>
      </c>
      <c r="AU941" s="250">
        <f t="shared" si="538"/>
        <v>0</v>
      </c>
      <c r="AV941" s="250">
        <f t="shared" si="539"/>
        <v>0</v>
      </c>
      <c r="AW941" s="250">
        <f t="shared" si="540"/>
        <v>0</v>
      </c>
      <c r="AX941" s="250">
        <f t="shared" si="541"/>
        <v>0</v>
      </c>
      <c r="AY941" s="89"/>
      <c r="AZ941" s="111"/>
      <c r="BA941" s="111"/>
      <c r="BB941" s="111"/>
      <c r="BC941" s="111"/>
      <c r="BD941" s="111"/>
      <c r="BE941" s="111"/>
      <c r="BF941" s="111"/>
      <c r="BG941" s="111"/>
      <c r="BH941" s="89"/>
      <c r="BI941" s="89"/>
      <c r="BJ941" s="89"/>
      <c r="BK941" s="89"/>
      <c r="BL941" s="89"/>
    </row>
    <row r="942" spans="1:64" x14ac:dyDescent="0.25">
      <c r="A942" s="86">
        <f t="shared" si="510"/>
        <v>941</v>
      </c>
      <c r="B942" s="113">
        <v>1.4610909437603261E-2</v>
      </c>
      <c r="C942" s="88"/>
      <c r="D942" s="88"/>
      <c r="E942" s="194">
        <f t="shared" si="513"/>
        <v>-8.752659628858149E-3</v>
      </c>
      <c r="F942" s="89">
        <f t="shared" si="526"/>
        <v>-1.6306759679984872E-3</v>
      </c>
      <c r="G942" s="113">
        <v>0.19012501724087977</v>
      </c>
      <c r="H942" s="88"/>
      <c r="I942" s="84">
        <f t="shared" si="514"/>
        <v>22237.789268777062</v>
      </c>
      <c r="J942" s="84">
        <f t="shared" si="515"/>
        <v>22381.714698205349</v>
      </c>
      <c r="K942" s="84">
        <f t="shared" si="516"/>
        <v>22525.64012763364</v>
      </c>
      <c r="L942" s="84">
        <f t="shared" si="517"/>
        <v>22669.565557061927</v>
      </c>
      <c r="M942" s="108">
        <f>IF(T942&lt;&gt;0,(((G942+1)*('Data Raw'!$N$1007-'Data Raw'!$N$1008)/2+'Data Raw'!$N$1008)*'Data Raw'!$M$1010+'Data Raw'!$M$1009)*AE942+AE942)</f>
        <v>22813.490986490218</v>
      </c>
      <c r="N942" s="84">
        <f t="shared" si="518"/>
        <v>22957.416415918509</v>
      </c>
      <c r="O942" s="84">
        <f t="shared" si="519"/>
        <v>23101.341845346797</v>
      </c>
      <c r="P942" s="84">
        <f t="shared" si="520"/>
        <v>23245.267274775088</v>
      </c>
      <c r="Q942" s="84">
        <f t="shared" si="521"/>
        <v>23389.192704203375</v>
      </c>
      <c r="R942" s="166" t="str">
        <f t="shared" si="527"/>
        <v/>
      </c>
      <c r="S942" s="109">
        <f>'Data Raw'!E984</f>
        <v>22716.48</v>
      </c>
      <c r="T942" s="109">
        <f>'Data Raw'!G984</f>
        <v>23034.02</v>
      </c>
      <c r="U942" s="109">
        <f>'Data Raw'!D984</f>
        <v>23248.52</v>
      </c>
      <c r="V942" s="166">
        <f t="shared" si="528"/>
        <v>1</v>
      </c>
      <c r="W942" s="89">
        <f t="shared" si="511"/>
        <v>-220.52901350978209</v>
      </c>
      <c r="X942" s="89">
        <f t="shared" si="512"/>
        <v>48633.045799597654</v>
      </c>
      <c r="Y942" s="89">
        <f t="shared" si="529"/>
        <v>279.2289760512524</v>
      </c>
      <c r="Z942" s="109">
        <f t="shared" si="522"/>
        <v>532.04000000000087</v>
      </c>
      <c r="AA942" s="89">
        <f t="shared" si="530"/>
        <v>483.42636036658746</v>
      </c>
      <c r="AB942" s="89">
        <f t="shared" si="531"/>
        <v>22312.454525969799</v>
      </c>
      <c r="AC942" s="89">
        <f t="shared" si="534"/>
        <v>23120.5054740302</v>
      </c>
      <c r="AD942" s="89">
        <f t="shared" si="535"/>
        <v>1</v>
      </c>
      <c r="AE942" s="89">
        <f>'Data Raw'!C984</f>
        <v>22716.48</v>
      </c>
      <c r="AF942" s="89"/>
      <c r="AG942" s="89">
        <f t="shared" si="506"/>
        <v>317.54000000000087</v>
      </c>
      <c r="AH942" s="89">
        <f t="shared" si="507"/>
        <v>97.010986490218784</v>
      </c>
      <c r="AI942" s="109">
        <f t="shared" si="508"/>
        <v>1</v>
      </c>
      <c r="AJ942" s="109">
        <f t="shared" si="523"/>
        <v>50</v>
      </c>
      <c r="AK942" s="88"/>
      <c r="AL942" s="191">
        <f t="shared" si="524"/>
        <v>130.52999999999884</v>
      </c>
      <c r="AM942" s="191" t="str">
        <f t="shared" si="525"/>
        <v/>
      </c>
      <c r="AN942" s="88"/>
      <c r="AO942" s="191"/>
      <c r="AP942" s="191">
        <f t="shared" si="509"/>
        <v>100831.65160000055</v>
      </c>
      <c r="AQ942" s="191">
        <f t="shared" si="532"/>
        <v>247.00851385113208</v>
      </c>
      <c r="AR942" s="191">
        <f t="shared" si="533"/>
        <v>-32.220462200120323</v>
      </c>
      <c r="AS942" s="250">
        <f t="shared" si="536"/>
        <v>0</v>
      </c>
      <c r="AT942" s="250">
        <f t="shared" si="537"/>
        <v>0</v>
      </c>
      <c r="AU942" s="250">
        <f t="shared" si="538"/>
        <v>0</v>
      </c>
      <c r="AV942" s="250">
        <f t="shared" si="539"/>
        <v>1</v>
      </c>
      <c r="AW942" s="250">
        <f t="shared" si="540"/>
        <v>0</v>
      </c>
      <c r="AX942" s="250">
        <f t="shared" si="541"/>
        <v>0</v>
      </c>
      <c r="AY942" s="89"/>
      <c r="AZ942" s="111"/>
      <c r="BA942" s="111"/>
      <c r="BB942" s="111"/>
      <c r="BC942" s="111"/>
      <c r="BD942" s="111"/>
      <c r="BE942" s="111"/>
      <c r="BF942" s="111"/>
      <c r="BG942" s="111"/>
      <c r="BH942" s="89"/>
      <c r="BI942" s="89"/>
      <c r="BJ942" s="89"/>
      <c r="BK942" s="89"/>
      <c r="BL942" s="89"/>
    </row>
    <row r="943" spans="1:64" x14ac:dyDescent="0.25">
      <c r="A943" s="86">
        <f t="shared" si="510"/>
        <v>942</v>
      </c>
      <c r="B943" s="113">
        <v>4.7302055819412499E-2</v>
      </c>
      <c r="C943" s="88"/>
      <c r="D943" s="88"/>
      <c r="E943" s="194">
        <f t="shared" si="513"/>
        <v>3.2691146381809241E-2</v>
      </c>
      <c r="F943" s="89">
        <f t="shared" si="526"/>
        <v>3.272441510545474E-3</v>
      </c>
      <c r="G943" s="113">
        <v>0.2139358038577166</v>
      </c>
      <c r="H943" s="88"/>
      <c r="I943" s="84">
        <f t="shared" si="514"/>
        <v>22823.560709010952</v>
      </c>
      <c r="J943" s="84">
        <f t="shared" si="515"/>
        <v>22963.17519703658</v>
      </c>
      <c r="K943" s="84">
        <f t="shared" si="516"/>
        <v>23102.789685062206</v>
      </c>
      <c r="L943" s="84">
        <f t="shared" si="517"/>
        <v>23242.404173087834</v>
      </c>
      <c r="M943" s="108">
        <f>IF(T943&lt;&gt;0,(((G943+1)*('Data Raw'!$N$1007-'Data Raw'!$N$1008)/2+'Data Raw'!$N$1008)*'Data Raw'!$M$1010+'Data Raw'!$M$1009)*AE943+AE943)</f>
        <v>23382.01866111346</v>
      </c>
      <c r="N943" s="84">
        <f t="shared" si="518"/>
        <v>23521.633149139085</v>
      </c>
      <c r="O943" s="84">
        <f t="shared" si="519"/>
        <v>23661.247637164714</v>
      </c>
      <c r="P943" s="84">
        <f t="shared" si="520"/>
        <v>23800.862125190339</v>
      </c>
      <c r="Q943" s="84">
        <f t="shared" si="521"/>
        <v>23940.476613215968</v>
      </c>
      <c r="R943" s="166" t="str">
        <f t="shared" si="527"/>
        <v/>
      </c>
      <c r="S943" s="109">
        <f>'Data Raw'!E985</f>
        <v>23238.34</v>
      </c>
      <c r="T943" s="109">
        <f>'Data Raw'!G985</f>
        <v>23787.93</v>
      </c>
      <c r="U943" s="109">
        <f>'Data Raw'!D985</f>
        <v>23973.17</v>
      </c>
      <c r="V943" s="166">
        <f t="shared" si="528"/>
        <v>1</v>
      </c>
      <c r="W943" s="89">
        <f t="shared" si="511"/>
        <v>-405.91133888654076</v>
      </c>
      <c r="X943" s="89">
        <f t="shared" si="512"/>
        <v>164764.01503666415</v>
      </c>
      <c r="Y943" s="89">
        <f t="shared" si="529"/>
        <v>300.61293134348256</v>
      </c>
      <c r="Z943" s="109">
        <f t="shared" si="522"/>
        <v>734.82999999999811</v>
      </c>
      <c r="AA943" s="89">
        <f t="shared" si="530"/>
        <v>519.34116602850327</v>
      </c>
      <c r="AB943" s="89">
        <f t="shared" si="531"/>
        <v>22827.427593688401</v>
      </c>
      <c r="AC943" s="89">
        <f t="shared" si="534"/>
        <v>23649.2524063116</v>
      </c>
      <c r="AD943" s="89" t="str">
        <f t="shared" si="535"/>
        <v/>
      </c>
      <c r="AE943" s="89">
        <f>'Data Raw'!C985</f>
        <v>23238.34</v>
      </c>
      <c r="AF943" s="89"/>
      <c r="AG943" s="89">
        <f t="shared" si="506"/>
        <v>549.59000000000015</v>
      </c>
      <c r="AH943" s="89">
        <f t="shared" si="507"/>
        <v>143.67866111345938</v>
      </c>
      <c r="AI943" s="109">
        <f t="shared" si="508"/>
        <v>1</v>
      </c>
      <c r="AJ943" s="109">
        <f t="shared" si="523"/>
        <v>50</v>
      </c>
      <c r="AK943" s="88"/>
      <c r="AL943" s="191">
        <f t="shared" si="524"/>
        <v>317.54000000000087</v>
      </c>
      <c r="AM943" s="191" t="str">
        <f t="shared" si="525"/>
        <v/>
      </c>
      <c r="AN943" s="88"/>
      <c r="AO943" s="191"/>
      <c r="AP943" s="191">
        <f t="shared" si="509"/>
        <v>302049.16810000018</v>
      </c>
      <c r="AQ943" s="191">
        <f t="shared" si="532"/>
        <v>280.62867897878408</v>
      </c>
      <c r="AR943" s="191">
        <f t="shared" si="533"/>
        <v>-19.984252364698477</v>
      </c>
      <c r="AS943" s="250">
        <f t="shared" si="536"/>
        <v>0</v>
      </c>
      <c r="AT943" s="250">
        <f t="shared" si="537"/>
        <v>0</v>
      </c>
      <c r="AU943" s="250">
        <f t="shared" si="538"/>
        <v>0</v>
      </c>
      <c r="AV943" s="250">
        <f t="shared" si="539"/>
        <v>0</v>
      </c>
      <c r="AW943" s="250">
        <f t="shared" si="540"/>
        <v>1</v>
      </c>
      <c r="AX943" s="250">
        <f t="shared" si="541"/>
        <v>0</v>
      </c>
      <c r="AY943" s="89"/>
      <c r="AZ943" s="111"/>
      <c r="BA943" s="111"/>
      <c r="BB943" s="111"/>
      <c r="BC943" s="111"/>
      <c r="BD943" s="111"/>
      <c r="BE943" s="111"/>
      <c r="BF943" s="111"/>
      <c r="BG943" s="111"/>
      <c r="BH943" s="89"/>
      <c r="BI943" s="89"/>
      <c r="BJ943" s="89"/>
      <c r="BK943" s="89"/>
      <c r="BL943" s="89"/>
    </row>
    <row r="944" spans="1:64" x14ac:dyDescent="0.25">
      <c r="A944" s="86">
        <f t="shared" si="510"/>
        <v>943</v>
      </c>
      <c r="B944" s="113">
        <v>2.4034266708209649E-2</v>
      </c>
      <c r="C944" s="88"/>
      <c r="D944" s="88"/>
      <c r="E944" s="194">
        <f t="shared" si="513"/>
        <v>-2.326778911120285E-2</v>
      </c>
      <c r="F944" s="89">
        <f t="shared" si="526"/>
        <v>-5.1902000684714376E-4</v>
      </c>
      <c r="G944" s="113">
        <v>0.25771193863453068</v>
      </c>
      <c r="H944" s="88"/>
      <c r="I944" s="84">
        <f t="shared" si="514"/>
        <v>23413.193752886807</v>
      </c>
      <c r="J944" s="84">
        <f t="shared" si="515"/>
        <v>23563.500218558551</v>
      </c>
      <c r="K944" s="84">
        <f t="shared" si="516"/>
        <v>23713.806684230291</v>
      </c>
      <c r="L944" s="84">
        <f t="shared" si="517"/>
        <v>23864.113149902034</v>
      </c>
      <c r="M944" s="108">
        <f>IF(T944&lt;&gt;0,(((G944+1)*('Data Raw'!$N$1007-'Data Raw'!$N$1008)/2+'Data Raw'!$N$1008)*'Data Raw'!$M$1010+'Data Raw'!$M$1009)*AE944+AE944)</f>
        <v>24014.419615573774</v>
      </c>
      <c r="N944" s="84">
        <f t="shared" si="518"/>
        <v>24164.726081245513</v>
      </c>
      <c r="O944" s="84">
        <f t="shared" si="519"/>
        <v>24315.032546917257</v>
      </c>
      <c r="P944" s="84">
        <f t="shared" si="520"/>
        <v>24465.339012588996</v>
      </c>
      <c r="Q944" s="84">
        <f t="shared" si="521"/>
        <v>24615.64547826074</v>
      </c>
      <c r="R944" s="166" t="str">
        <f t="shared" si="527"/>
        <v/>
      </c>
      <c r="S944" s="109">
        <f>'Data Raw'!E986</f>
        <v>23441.74</v>
      </c>
      <c r="T944" s="109">
        <f>'Data Raw'!G986</f>
        <v>23718.29</v>
      </c>
      <c r="U944" s="109">
        <f>'Data Raw'!D986</f>
        <v>24076.53</v>
      </c>
      <c r="V944" s="166" t="str">
        <f t="shared" si="528"/>
        <v/>
      </c>
      <c r="W944" s="89">
        <f t="shared" si="511"/>
        <v>296.12961557377275</v>
      </c>
      <c r="X944" s="89">
        <f t="shared" si="512"/>
        <v>87692.749219870428</v>
      </c>
      <c r="Y944" s="89">
        <f t="shared" si="529"/>
        <v>299.97656007604485</v>
      </c>
      <c r="Z944" s="109">
        <f t="shared" si="522"/>
        <v>634.78999999999724</v>
      </c>
      <c r="AA944" s="89">
        <f t="shared" si="530"/>
        <v>535.83385659585952</v>
      </c>
      <c r="AB944" s="89">
        <f t="shared" si="531"/>
        <v>23342.310008875771</v>
      </c>
      <c r="AC944" s="89">
        <f t="shared" si="534"/>
        <v>24225.189991124229</v>
      </c>
      <c r="AD944" s="89">
        <f t="shared" si="535"/>
        <v>1</v>
      </c>
      <c r="AE944" s="89">
        <f>'Data Raw'!C986</f>
        <v>23783.75</v>
      </c>
      <c r="AF944" s="89"/>
      <c r="AG944" s="89">
        <f t="shared" si="506"/>
        <v>-65.459999999999127</v>
      </c>
      <c r="AH944" s="89">
        <f t="shared" si="507"/>
        <v>230.66961557377363</v>
      </c>
      <c r="AI944" s="109">
        <f t="shared" si="508"/>
        <v>1</v>
      </c>
      <c r="AJ944" s="109">
        <f t="shared" si="523"/>
        <v>50</v>
      </c>
      <c r="AK944" s="88"/>
      <c r="AL944" s="191" t="str">
        <f t="shared" si="524"/>
        <v/>
      </c>
      <c r="AM944" s="191">
        <f t="shared" si="525"/>
        <v>-65.459999999999127</v>
      </c>
      <c r="AN944" s="88"/>
      <c r="AO944" s="191"/>
      <c r="AP944" s="191">
        <f t="shared" si="509"/>
        <v>4285.0115999998861</v>
      </c>
      <c r="AQ944" s="191">
        <f t="shared" si="532"/>
        <v>256.72104798114134</v>
      </c>
      <c r="AR944" s="191">
        <f t="shared" si="533"/>
        <v>-43.255512094903509</v>
      </c>
      <c r="AS944" s="250">
        <f t="shared" si="536"/>
        <v>0</v>
      </c>
      <c r="AT944" s="250">
        <f t="shared" si="537"/>
        <v>0</v>
      </c>
      <c r="AU944" s="250">
        <f t="shared" si="538"/>
        <v>1</v>
      </c>
      <c r="AV944" s="250">
        <f t="shared" si="539"/>
        <v>0</v>
      </c>
      <c r="AW944" s="250">
        <f t="shared" si="540"/>
        <v>0</v>
      </c>
      <c r="AX944" s="250">
        <f t="shared" si="541"/>
        <v>0</v>
      </c>
      <c r="AY944" s="89"/>
      <c r="AZ944" s="111"/>
      <c r="BA944" s="111"/>
      <c r="BB944" s="111"/>
      <c r="BC944" s="111"/>
      <c r="BD944" s="111"/>
      <c r="BE944" s="111"/>
      <c r="BF944" s="111"/>
      <c r="BG944" s="111"/>
      <c r="BH944" s="89"/>
      <c r="BI944" s="89"/>
      <c r="BJ944" s="89"/>
      <c r="BK944" s="89"/>
      <c r="BL944" s="89"/>
    </row>
    <row r="945" spans="1:64" x14ac:dyDescent="0.25">
      <c r="A945" s="86">
        <f t="shared" si="510"/>
        <v>944</v>
      </c>
      <c r="B945" s="113">
        <v>0.19837042247346812</v>
      </c>
      <c r="C945" s="88"/>
      <c r="D945" s="88"/>
      <c r="E945" s="194">
        <f t="shared" si="513"/>
        <v>0.17433615576525846</v>
      </c>
      <c r="F945" s="89">
        <f t="shared" si="526"/>
        <v>2.4460290817739372E-2</v>
      </c>
      <c r="G945" s="113">
        <v>0.22652979156279163</v>
      </c>
      <c r="H945" s="88"/>
      <c r="I945" s="84">
        <f t="shared" si="514"/>
        <v>23186.128516579069</v>
      </c>
      <c r="J945" s="84">
        <f t="shared" si="515"/>
        <v>23336.116796617091</v>
      </c>
      <c r="K945" s="84">
        <f t="shared" si="516"/>
        <v>23486.105076655112</v>
      </c>
      <c r="L945" s="84">
        <f t="shared" si="517"/>
        <v>23636.093356693134</v>
      </c>
      <c r="M945" s="108">
        <f>IF(T945&lt;&gt;0,(((G945+1)*('Data Raw'!$N$1007-'Data Raw'!$N$1008)/2+'Data Raw'!$N$1008)*'Data Raw'!$M$1010+'Data Raw'!$M$1009)*AE945+AE945)</f>
        <v>23786.081636731156</v>
      </c>
      <c r="N945" s="84">
        <f t="shared" si="518"/>
        <v>23936.069916769178</v>
      </c>
      <c r="O945" s="84">
        <f t="shared" si="519"/>
        <v>24086.0581968072</v>
      </c>
      <c r="P945" s="84">
        <f t="shared" si="520"/>
        <v>24236.046476845222</v>
      </c>
      <c r="Q945" s="84">
        <f t="shared" si="521"/>
        <v>24386.034756883244</v>
      </c>
      <c r="R945" s="166" t="str">
        <f t="shared" si="527"/>
        <v/>
      </c>
      <c r="S945" s="109">
        <f>'Data Raw'!E987</f>
        <v>22798.34</v>
      </c>
      <c r="T945" s="109">
        <f>'Data Raw'!G987</f>
        <v>22941.32</v>
      </c>
      <c r="U945" s="109">
        <f>'Data Raw'!D987</f>
        <v>23616.18</v>
      </c>
      <c r="V945" s="166" t="str">
        <f t="shared" si="528"/>
        <v/>
      </c>
      <c r="W945" s="89">
        <f t="shared" si="511"/>
        <v>844.76163673115661</v>
      </c>
      <c r="X945" s="89">
        <f t="shared" si="512"/>
        <v>713622.22289270256</v>
      </c>
      <c r="Y945" s="89">
        <f t="shared" si="529"/>
        <v>423.17470935486887</v>
      </c>
      <c r="Z945" s="109">
        <f t="shared" si="522"/>
        <v>817.84000000000015</v>
      </c>
      <c r="AA945" s="89">
        <f t="shared" si="530"/>
        <v>576.12044851073676</v>
      </c>
      <c r="AB945" s="89">
        <f t="shared" si="531"/>
        <v>23160.72122189352</v>
      </c>
      <c r="AC945" s="89">
        <f t="shared" si="534"/>
        <v>24071.63877810648</v>
      </c>
      <c r="AD945" s="89" t="str">
        <f t="shared" si="535"/>
        <v/>
      </c>
      <c r="AE945" s="89">
        <f>'Data Raw'!C987</f>
        <v>23616.18</v>
      </c>
      <c r="AF945" s="89"/>
      <c r="AG945" s="89">
        <f t="shared" si="506"/>
        <v>-674.86000000000058</v>
      </c>
      <c r="AH945" s="89">
        <f t="shared" si="507"/>
        <v>169.90163673115603</v>
      </c>
      <c r="AI945" s="109">
        <f t="shared" si="508"/>
        <v>1</v>
      </c>
      <c r="AJ945" s="109">
        <f t="shared" si="523"/>
        <v>50</v>
      </c>
      <c r="AK945" s="88"/>
      <c r="AL945" s="191" t="str">
        <f t="shared" si="524"/>
        <v/>
      </c>
      <c r="AM945" s="191">
        <f t="shared" si="525"/>
        <v>-674.86000000000058</v>
      </c>
      <c r="AN945" s="88"/>
      <c r="AO945" s="191"/>
      <c r="AP945" s="191">
        <f t="shared" si="509"/>
        <v>455436.01960000081</v>
      </c>
      <c r="AQ945" s="191">
        <f t="shared" si="532"/>
        <v>303.18093153879238</v>
      </c>
      <c r="AR945" s="191">
        <f t="shared" si="533"/>
        <v>-119.99377781607649</v>
      </c>
      <c r="AS945" s="250">
        <f t="shared" si="536"/>
        <v>0</v>
      </c>
      <c r="AT945" s="250">
        <f t="shared" si="537"/>
        <v>0</v>
      </c>
      <c r="AU945" s="250">
        <f t="shared" si="538"/>
        <v>0</v>
      </c>
      <c r="AV945" s="250">
        <f t="shared" si="539"/>
        <v>0</v>
      </c>
      <c r="AW945" s="250">
        <f t="shared" si="540"/>
        <v>0</v>
      </c>
      <c r="AX945" s="250">
        <f t="shared" si="541"/>
        <v>0</v>
      </c>
      <c r="AY945" s="89"/>
      <c r="AZ945" s="111"/>
      <c r="BA945" s="111"/>
      <c r="BB945" s="111"/>
      <c r="BC945" s="111"/>
      <c r="BD945" s="111"/>
      <c r="BE945" s="111"/>
      <c r="BF945" s="111"/>
      <c r="BG945" s="111"/>
      <c r="BH945" s="89"/>
      <c r="BI945" s="89"/>
      <c r="BJ945" s="89"/>
      <c r="BK945" s="89"/>
      <c r="BL945" s="89"/>
    </row>
    <row r="946" spans="1:64" x14ac:dyDescent="0.25">
      <c r="A946" s="86">
        <f t="shared" si="510"/>
        <v>945</v>
      </c>
      <c r="B946" s="113">
        <v>4.7766733022370717E-3</v>
      </c>
      <c r="C946" s="88"/>
      <c r="D946" s="88"/>
      <c r="E946" s="194">
        <f t="shared" si="513"/>
        <v>-0.19359374917123104</v>
      </c>
      <c r="F946" s="89">
        <f t="shared" si="526"/>
        <v>-6.6902863235421134E-3</v>
      </c>
      <c r="G946" s="113">
        <v>0.13671834776891728</v>
      </c>
      <c r="H946" s="88"/>
      <c r="I946" s="84">
        <f t="shared" si="514"/>
        <v>22288.337013431057</v>
      </c>
      <c r="J946" s="84">
        <f t="shared" si="515"/>
        <v>22499.924368108492</v>
      </c>
      <c r="K946" s="84">
        <f t="shared" si="516"/>
        <v>22711.511722785926</v>
      </c>
      <c r="L946" s="84">
        <f t="shared" si="517"/>
        <v>22923.099077463361</v>
      </c>
      <c r="M946" s="108">
        <f>IF(T946&lt;&gt;0,(((G946+1)*('Data Raw'!$N$1007-'Data Raw'!$N$1008)/2+'Data Raw'!$N$1008)*'Data Raw'!$M$1010+'Data Raw'!$M$1009)*AE946+AE946)</f>
        <v>23134.686432140796</v>
      </c>
      <c r="N946" s="84">
        <f t="shared" si="518"/>
        <v>23346.27378681823</v>
      </c>
      <c r="O946" s="84">
        <f t="shared" si="519"/>
        <v>23557.861141495665</v>
      </c>
      <c r="P946" s="84">
        <f t="shared" si="520"/>
        <v>23769.4484961731</v>
      </c>
      <c r="Q946" s="84">
        <f t="shared" si="521"/>
        <v>23981.035850850534</v>
      </c>
      <c r="R946" s="166" t="str">
        <f t="shared" si="527"/>
        <v/>
      </c>
      <c r="S946" s="109">
        <f>'Data Raw'!E988</f>
        <v>22861.75</v>
      </c>
      <c r="T946" s="109">
        <f>'Data Raw'!G988</f>
        <v>23006.27</v>
      </c>
      <c r="U946" s="109">
        <f>'Data Raw'!D988</f>
        <v>23405.98</v>
      </c>
      <c r="V946" s="166">
        <f t="shared" si="528"/>
        <v>1</v>
      </c>
      <c r="W946" s="89">
        <f t="shared" si="511"/>
        <v>128.41643214079522</v>
      </c>
      <c r="X946" s="89">
        <f t="shared" si="512"/>
        <v>16490.780043771465</v>
      </c>
      <c r="Y946" s="89">
        <f t="shared" si="529"/>
        <v>394.77874234802857</v>
      </c>
      <c r="Z946" s="109">
        <f t="shared" si="522"/>
        <v>544.22999999999956</v>
      </c>
      <c r="AA946" s="89">
        <f t="shared" si="530"/>
        <v>571.56467015205999</v>
      </c>
      <c r="AB946" s="89">
        <f t="shared" si="531"/>
        <v>22645.417618765874</v>
      </c>
      <c r="AC946" s="89">
        <f t="shared" si="534"/>
        <v>23624.822381234124</v>
      </c>
      <c r="AD946" s="89">
        <f t="shared" si="535"/>
        <v>1</v>
      </c>
      <c r="AE946" s="89">
        <f>'Data Raw'!C988</f>
        <v>23135.119999999999</v>
      </c>
      <c r="AF946" s="89"/>
      <c r="AG946" s="89">
        <f t="shared" si="506"/>
        <v>-128.84999999999854</v>
      </c>
      <c r="AH946" s="89">
        <f t="shared" si="507"/>
        <v>-0.43356785920332186</v>
      </c>
      <c r="AI946" s="109">
        <f t="shared" si="508"/>
        <v>-1</v>
      </c>
      <c r="AJ946" s="109">
        <f t="shared" si="523"/>
        <v>50</v>
      </c>
      <c r="AK946" s="88"/>
      <c r="AL946" s="191">
        <f t="shared" si="524"/>
        <v>674.86000000000058</v>
      </c>
      <c r="AM946" s="191" t="str">
        <f t="shared" si="525"/>
        <v/>
      </c>
      <c r="AN946" s="88"/>
      <c r="AO946" s="191"/>
      <c r="AP946" s="191">
        <f t="shared" si="509"/>
        <v>16602.322499999624</v>
      </c>
      <c r="AQ946" s="191">
        <f t="shared" si="532"/>
        <v>283.81082803448191</v>
      </c>
      <c r="AR946" s="191">
        <f t="shared" si="533"/>
        <v>-110.96791431354666</v>
      </c>
      <c r="AS946" s="250">
        <f t="shared" si="536"/>
        <v>0</v>
      </c>
      <c r="AT946" s="250">
        <f t="shared" si="537"/>
        <v>0</v>
      </c>
      <c r="AU946" s="250">
        <f t="shared" si="538"/>
        <v>1</v>
      </c>
      <c r="AV946" s="250">
        <f t="shared" si="539"/>
        <v>0</v>
      </c>
      <c r="AW946" s="250">
        <f t="shared" si="540"/>
        <v>0</v>
      </c>
      <c r="AX946" s="250">
        <f t="shared" si="541"/>
        <v>0</v>
      </c>
      <c r="AY946" s="89"/>
      <c r="AZ946" s="111"/>
      <c r="BA946" s="111"/>
      <c r="BB946" s="111"/>
      <c r="BC946" s="111"/>
      <c r="BD946" s="111"/>
      <c r="BE946" s="111"/>
      <c r="BF946" s="111"/>
      <c r="BG946" s="111"/>
      <c r="BH946" s="89"/>
      <c r="BI946" s="89"/>
      <c r="BJ946" s="89"/>
      <c r="BK946" s="89"/>
      <c r="BL946" s="89"/>
    </row>
    <row r="947" spans="1:64" x14ac:dyDescent="0.25">
      <c r="A947" s="86">
        <f t="shared" si="510"/>
        <v>946</v>
      </c>
      <c r="B947" s="113">
        <v>2.5018642637345635E-2</v>
      </c>
      <c r="C947" s="88"/>
      <c r="D947" s="88"/>
      <c r="E947" s="194">
        <f t="shared" si="513"/>
        <v>2.0241969335108564E-2</v>
      </c>
      <c r="F947" s="89">
        <f t="shared" si="526"/>
        <v>-2.8428212294491595E-3</v>
      </c>
      <c r="G947" s="113">
        <v>0.12346202268777709</v>
      </c>
      <c r="H947" s="88"/>
      <c r="I947" s="84">
        <f t="shared" si="514"/>
        <v>21864.122979392137</v>
      </c>
      <c r="J947" s="84">
        <f t="shared" si="515"/>
        <v>22061.512350566154</v>
      </c>
      <c r="K947" s="84">
        <f t="shared" si="516"/>
        <v>22258.901721740167</v>
      </c>
      <c r="L947" s="84">
        <f t="shared" si="517"/>
        <v>22456.291092914184</v>
      </c>
      <c r="M947" s="108">
        <f>IF(T947&lt;&gt;0,(((G947+1)*('Data Raw'!$N$1007-'Data Raw'!$N$1008)/2+'Data Raw'!$N$1008)*'Data Raw'!$M$1010+'Data Raw'!$M$1009)*AE947+AE947)</f>
        <v>22653.680464088196</v>
      </c>
      <c r="N947" s="84">
        <f t="shared" si="518"/>
        <v>22851.069835262209</v>
      </c>
      <c r="O947" s="84">
        <f t="shared" si="519"/>
        <v>23048.459206436226</v>
      </c>
      <c r="P947" s="84">
        <f t="shared" si="520"/>
        <v>23245.848577610239</v>
      </c>
      <c r="Q947" s="84">
        <f t="shared" si="521"/>
        <v>23443.237948784255</v>
      </c>
      <c r="R947" s="166" t="str">
        <f t="shared" si="527"/>
        <v/>
      </c>
      <c r="S947" s="109">
        <f>'Data Raw'!E989</f>
        <v>22547.53</v>
      </c>
      <c r="T947" s="109">
        <f>'Data Raw'!G989</f>
        <v>22941.77</v>
      </c>
      <c r="U947" s="109">
        <f>'Data Raw'!D989</f>
        <v>23051.01</v>
      </c>
      <c r="V947" s="166" t="str">
        <f t="shared" si="528"/>
        <v/>
      </c>
      <c r="W947" s="89">
        <f t="shared" si="511"/>
        <v>-288.08953591180398</v>
      </c>
      <c r="X947" s="89">
        <f t="shared" si="512"/>
        <v>82995.5807018786</v>
      </c>
      <c r="Y947" s="89">
        <f t="shared" si="529"/>
        <v>381.36917119415659</v>
      </c>
      <c r="Z947" s="109">
        <f t="shared" si="522"/>
        <v>503.47999999999956</v>
      </c>
      <c r="AA947" s="89">
        <f t="shared" si="530"/>
        <v>561.83828870176569</v>
      </c>
      <c r="AB947" s="89">
        <f t="shared" si="531"/>
        <v>22192.420030370748</v>
      </c>
      <c r="AC947" s="89">
        <f t="shared" si="534"/>
        <v>23164.079969629252</v>
      </c>
      <c r="AD947" s="89">
        <f t="shared" si="535"/>
        <v>1</v>
      </c>
      <c r="AE947" s="89">
        <f>'Data Raw'!C989</f>
        <v>22678.25</v>
      </c>
      <c r="AF947" s="89"/>
      <c r="AG947" s="89">
        <f t="shared" si="506"/>
        <v>263.52000000000044</v>
      </c>
      <c r="AH947" s="89">
        <f t="shared" si="507"/>
        <v>-24.569535911803541</v>
      </c>
      <c r="AI947" s="109">
        <f t="shared" si="508"/>
        <v>-1</v>
      </c>
      <c r="AJ947" s="109">
        <f t="shared" si="523"/>
        <v>50</v>
      </c>
      <c r="AK947" s="88"/>
      <c r="AL947" s="191" t="str">
        <f t="shared" si="524"/>
        <v/>
      </c>
      <c r="AM947" s="191">
        <f t="shared" si="525"/>
        <v>-263.52000000000044</v>
      </c>
      <c r="AN947" s="88"/>
      <c r="AO947" s="191"/>
      <c r="AP947" s="191">
        <f t="shared" si="509"/>
        <v>69442.790400000231</v>
      </c>
      <c r="AQ947" s="191">
        <f t="shared" si="532"/>
        <v>281.55629158620621</v>
      </c>
      <c r="AR947" s="191">
        <f t="shared" si="533"/>
        <v>-99.812879607950379</v>
      </c>
      <c r="AS947" s="250">
        <f t="shared" si="536"/>
        <v>0</v>
      </c>
      <c r="AT947" s="250">
        <f t="shared" si="537"/>
        <v>0</v>
      </c>
      <c r="AU947" s="250">
        <f t="shared" si="538"/>
        <v>0</v>
      </c>
      <c r="AV947" s="250">
        <f t="shared" si="539"/>
        <v>1</v>
      </c>
      <c r="AW947" s="250">
        <f t="shared" si="540"/>
        <v>0</v>
      </c>
      <c r="AX947" s="250">
        <f t="shared" si="541"/>
        <v>0</v>
      </c>
      <c r="AY947" s="89"/>
      <c r="AZ947" s="111"/>
      <c r="BA947" s="111"/>
      <c r="BB947" s="111"/>
      <c r="BC947" s="111"/>
      <c r="BD947" s="111"/>
      <c r="BE947" s="111"/>
      <c r="BF947" s="111"/>
      <c r="BG947" s="111"/>
      <c r="BH947" s="89"/>
      <c r="BI947" s="89"/>
      <c r="BJ947" s="89"/>
      <c r="BK947" s="89"/>
      <c r="BL947" s="89"/>
    </row>
    <row r="948" spans="1:64" x14ac:dyDescent="0.25">
      <c r="A948" s="86">
        <f t="shared" si="510"/>
        <v>947</v>
      </c>
      <c r="B948" s="113">
        <v>3.7093631091677813E-2</v>
      </c>
      <c r="C948" s="88"/>
      <c r="D948" s="88"/>
      <c r="E948" s="194">
        <f t="shared" si="513"/>
        <v>1.2074988454332178E-2</v>
      </c>
      <c r="F948" s="89">
        <f t="shared" si="526"/>
        <v>-7.117055603375398E-4</v>
      </c>
      <c r="G948" s="113">
        <v>0.15569513957594017</v>
      </c>
      <c r="H948" s="88"/>
      <c r="I948" s="84">
        <f t="shared" si="514"/>
        <v>22472.606251865545</v>
      </c>
      <c r="J948" s="84">
        <f t="shared" si="515"/>
        <v>22663.290837462624</v>
      </c>
      <c r="K948" s="84">
        <f t="shared" si="516"/>
        <v>22853.975423059703</v>
      </c>
      <c r="L948" s="84">
        <f t="shared" si="517"/>
        <v>23044.660008656781</v>
      </c>
      <c r="M948" s="108">
        <f>IF(T948&lt;&gt;0,(((G948+1)*('Data Raw'!$N$1007-'Data Raw'!$N$1008)/2+'Data Raw'!$N$1008)*'Data Raw'!$M$1010+'Data Raw'!$M$1009)*AE948+AE948)</f>
        <v>23235.34459425386</v>
      </c>
      <c r="N948" s="84">
        <f t="shared" si="518"/>
        <v>23426.029179850939</v>
      </c>
      <c r="O948" s="84">
        <f t="shared" si="519"/>
        <v>23616.713765448018</v>
      </c>
      <c r="P948" s="84">
        <f t="shared" si="520"/>
        <v>23807.398351045096</v>
      </c>
      <c r="Q948" s="84">
        <f t="shared" si="521"/>
        <v>23998.082936642175</v>
      </c>
      <c r="R948" s="166" t="str">
        <f t="shared" si="527"/>
        <v/>
      </c>
      <c r="S948" s="109">
        <f>'Data Raw'!E990</f>
        <v>23090.63</v>
      </c>
      <c r="T948" s="109">
        <f>'Data Raw'!G990</f>
        <v>23594.21</v>
      </c>
      <c r="U948" s="109">
        <f>'Data Raw'!D990</f>
        <v>23636.65</v>
      </c>
      <c r="V948" s="166">
        <f t="shared" si="528"/>
        <v>1</v>
      </c>
      <c r="W948" s="89">
        <f t="shared" si="511"/>
        <v>-358.865405746139</v>
      </c>
      <c r="X948" s="89">
        <f t="shared" si="512"/>
        <v>128784.37944134098</v>
      </c>
      <c r="Y948" s="89">
        <f t="shared" si="529"/>
        <v>378.23632972469335</v>
      </c>
      <c r="Z948" s="109">
        <f t="shared" si="522"/>
        <v>546.02000000000044</v>
      </c>
      <c r="AA948" s="89">
        <f t="shared" si="530"/>
        <v>559.57853317294212</v>
      </c>
      <c r="AB948" s="89">
        <f t="shared" si="531"/>
        <v>22722.857454603498</v>
      </c>
      <c r="AC948" s="89">
        <f t="shared" si="534"/>
        <v>23677.982545396499</v>
      </c>
      <c r="AD948" s="89">
        <f t="shared" si="535"/>
        <v>1</v>
      </c>
      <c r="AE948" s="89">
        <f>'Data Raw'!C990</f>
        <v>23200.42</v>
      </c>
      <c r="AF948" s="89"/>
      <c r="AG948" s="89">
        <f t="shared" si="506"/>
        <v>393.79000000000087</v>
      </c>
      <c r="AH948" s="89">
        <f t="shared" si="507"/>
        <v>34.924594253861869</v>
      </c>
      <c r="AI948" s="109">
        <f t="shared" si="508"/>
        <v>1</v>
      </c>
      <c r="AJ948" s="109">
        <f t="shared" si="523"/>
        <v>50</v>
      </c>
      <c r="AK948" s="88"/>
      <c r="AL948" s="191">
        <f t="shared" si="524"/>
        <v>263.52000000000044</v>
      </c>
      <c r="AM948" s="191" t="str">
        <f t="shared" si="525"/>
        <v/>
      </c>
      <c r="AN948" s="88"/>
      <c r="AO948" s="191"/>
      <c r="AP948" s="191">
        <f t="shared" si="509"/>
        <v>155070.56410000069</v>
      </c>
      <c r="AQ948" s="191">
        <f t="shared" si="532"/>
        <v>294.0267036321834</v>
      </c>
      <c r="AR948" s="191">
        <f t="shared" si="533"/>
        <v>-84.20962609250995</v>
      </c>
      <c r="AS948" s="250">
        <f t="shared" si="536"/>
        <v>0</v>
      </c>
      <c r="AT948" s="250">
        <f t="shared" si="537"/>
        <v>0</v>
      </c>
      <c r="AU948" s="250">
        <f t="shared" si="538"/>
        <v>0</v>
      </c>
      <c r="AV948" s="250">
        <f t="shared" si="539"/>
        <v>1</v>
      </c>
      <c r="AW948" s="250">
        <f t="shared" si="540"/>
        <v>0</v>
      </c>
      <c r="AX948" s="250">
        <f t="shared" si="541"/>
        <v>0</v>
      </c>
      <c r="AY948" s="89"/>
      <c r="AZ948" s="111"/>
      <c r="BA948" s="111"/>
      <c r="BB948" s="111"/>
      <c r="BC948" s="111"/>
      <c r="BD948" s="111"/>
      <c r="BE948" s="111"/>
      <c r="BF948" s="111"/>
      <c r="BG948" s="111"/>
      <c r="BH948" s="89"/>
      <c r="BI948" s="89"/>
      <c r="BJ948" s="89"/>
      <c r="BK948" s="89"/>
      <c r="BL948" s="89"/>
    </row>
    <row r="949" spans="1:64" x14ac:dyDescent="0.25">
      <c r="A949" s="86">
        <f t="shared" si="510"/>
        <v>948</v>
      </c>
      <c r="B949" s="113">
        <v>2.0054935624080325E-2</v>
      </c>
      <c r="C949" s="88"/>
      <c r="D949" s="88"/>
      <c r="E949" s="194">
        <f t="shared" si="513"/>
        <v>-1.7038695467597488E-2</v>
      </c>
      <c r="F949" s="89">
        <f t="shared" si="526"/>
        <v>-3.0441326899461039E-3</v>
      </c>
      <c r="G949" s="113">
        <v>0.19394757773086113</v>
      </c>
      <c r="H949" s="88"/>
      <c r="I949" s="84">
        <f t="shared" si="514"/>
        <v>23340.418553152471</v>
      </c>
      <c r="J949" s="84">
        <f t="shared" si="515"/>
        <v>23529.536718014813</v>
      </c>
      <c r="K949" s="84">
        <f t="shared" si="516"/>
        <v>23718.654882877163</v>
      </c>
      <c r="L949" s="84">
        <f t="shared" si="517"/>
        <v>23907.773047739509</v>
      </c>
      <c r="M949" s="108">
        <f>IF(T949&lt;&gt;0,(((G949+1)*('Data Raw'!$N$1007-'Data Raw'!$N$1008)/2+'Data Raw'!$N$1008)*'Data Raw'!$M$1010+'Data Raw'!$M$1009)*AE949+AE949)</f>
        <v>24096.891212601855</v>
      </c>
      <c r="N949" s="84">
        <f t="shared" si="518"/>
        <v>24286.009377464201</v>
      </c>
      <c r="O949" s="84">
        <f t="shared" si="519"/>
        <v>24475.127542326547</v>
      </c>
      <c r="P949" s="84">
        <f t="shared" si="520"/>
        <v>24664.245707188897</v>
      </c>
      <c r="Q949" s="84">
        <f t="shared" si="521"/>
        <v>24853.363872051239</v>
      </c>
      <c r="R949" s="166" t="str">
        <f t="shared" si="527"/>
        <v/>
      </c>
      <c r="S949" s="109">
        <f>'Data Raw'!E991</f>
        <v>23987.09</v>
      </c>
      <c r="T949" s="109">
        <f>'Data Raw'!G991</f>
        <v>24369.71</v>
      </c>
      <c r="U949" s="109">
        <f>'Data Raw'!D991</f>
        <v>24410.93</v>
      </c>
      <c r="V949" s="166">
        <f t="shared" si="528"/>
        <v>1</v>
      </c>
      <c r="W949" s="89">
        <f t="shared" si="511"/>
        <v>-272.8187873981442</v>
      </c>
      <c r="X949" s="89">
        <f t="shared" si="512"/>
        <v>74430.090757393802</v>
      </c>
      <c r="Y949" s="89">
        <f t="shared" si="529"/>
        <v>365.04528437266436</v>
      </c>
      <c r="Z949" s="109">
        <f t="shared" si="522"/>
        <v>423.84000000000015</v>
      </c>
      <c r="AA949" s="89">
        <f t="shared" si="530"/>
        <v>540.18731414823606</v>
      </c>
      <c r="AB949" s="89">
        <f t="shared" si="531"/>
        <v>23511.448246803</v>
      </c>
      <c r="AC949" s="89">
        <f t="shared" si="534"/>
        <v>24462.731753197</v>
      </c>
      <c r="AD949" s="89">
        <f t="shared" si="535"/>
        <v>1</v>
      </c>
      <c r="AE949" s="89">
        <f>'Data Raw'!C991</f>
        <v>23987.09</v>
      </c>
      <c r="AF949" s="89"/>
      <c r="AG949" s="89">
        <f t="shared" si="506"/>
        <v>382.61999999999898</v>
      </c>
      <c r="AH949" s="89">
        <f t="shared" si="507"/>
        <v>109.80121260185479</v>
      </c>
      <c r="AI949" s="109">
        <f t="shared" si="508"/>
        <v>1</v>
      </c>
      <c r="AJ949" s="109">
        <f t="shared" si="523"/>
        <v>50</v>
      </c>
      <c r="AK949" s="88"/>
      <c r="AL949" s="191">
        <f t="shared" si="524"/>
        <v>393.79000000000087</v>
      </c>
      <c r="AM949" s="191" t="str">
        <f t="shared" si="525"/>
        <v/>
      </c>
      <c r="AN949" s="88"/>
      <c r="AO949" s="191"/>
      <c r="AP949" s="191">
        <f t="shared" si="509"/>
        <v>146398.06439999922</v>
      </c>
      <c r="AQ949" s="191">
        <f t="shared" si="532"/>
        <v>303.87040322860736</v>
      </c>
      <c r="AR949" s="191">
        <f t="shared" si="533"/>
        <v>-61.174881144056997</v>
      </c>
      <c r="AS949" s="250">
        <f t="shared" si="536"/>
        <v>0</v>
      </c>
      <c r="AT949" s="250">
        <f t="shared" si="537"/>
        <v>0</v>
      </c>
      <c r="AU949" s="250">
        <f t="shared" si="538"/>
        <v>0</v>
      </c>
      <c r="AV949" s="250">
        <f t="shared" si="539"/>
        <v>1</v>
      </c>
      <c r="AW949" s="250">
        <f t="shared" si="540"/>
        <v>0</v>
      </c>
      <c r="AX949" s="250">
        <f t="shared" si="541"/>
        <v>0</v>
      </c>
      <c r="AY949" s="89"/>
      <c r="AZ949" s="111"/>
      <c r="BA949" s="111"/>
      <c r="BB949" s="111"/>
      <c r="BC949" s="111"/>
      <c r="BD949" s="111"/>
      <c r="BE949" s="111"/>
      <c r="BF949" s="111"/>
      <c r="BG949" s="111"/>
      <c r="BH949" s="89"/>
      <c r="BI949" s="89"/>
      <c r="BJ949" s="89"/>
      <c r="BK949" s="89"/>
      <c r="BL949" s="89"/>
    </row>
    <row r="950" spans="1:64" x14ac:dyDescent="0.25">
      <c r="A950" s="86">
        <f t="shared" si="510"/>
        <v>949</v>
      </c>
      <c r="B950" s="113">
        <v>3.5932955159644325E-3</v>
      </c>
      <c r="C950" s="88"/>
      <c r="D950" s="88"/>
      <c r="E950" s="194">
        <f t="shared" si="513"/>
        <v>-1.6461640108115891E-2</v>
      </c>
      <c r="F950" s="89">
        <f t="shared" si="526"/>
        <v>-4.9609194639703598E-3</v>
      </c>
      <c r="G950" s="113">
        <v>0.22226997837727072</v>
      </c>
      <c r="H950" s="88"/>
      <c r="I950" s="84">
        <f t="shared" si="514"/>
        <v>23617.628767077476</v>
      </c>
      <c r="J950" s="84">
        <f t="shared" si="515"/>
        <v>23800.151409263806</v>
      </c>
      <c r="K950" s="84">
        <f t="shared" si="516"/>
        <v>23982.67405145014</v>
      </c>
      <c r="L950" s="84">
        <f t="shared" si="517"/>
        <v>24165.19669363647</v>
      </c>
      <c r="M950" s="108">
        <f>IF(T950&lt;&gt;0,(((G950+1)*('Data Raw'!$N$1007-'Data Raw'!$N$1008)/2+'Data Raw'!$N$1008)*'Data Raw'!$M$1010+'Data Raw'!$M$1009)*AE950+AE950)</f>
        <v>24347.719335822803</v>
      </c>
      <c r="N950" s="84">
        <f t="shared" si="518"/>
        <v>24530.241978009137</v>
      </c>
      <c r="O950" s="84">
        <f t="shared" si="519"/>
        <v>24712.764620195467</v>
      </c>
      <c r="P950" s="84">
        <f t="shared" si="520"/>
        <v>24895.2872623818</v>
      </c>
      <c r="Q950" s="84">
        <f t="shared" si="521"/>
        <v>25077.80990456813</v>
      </c>
      <c r="R950" s="166" t="str">
        <f t="shared" si="527"/>
        <v/>
      </c>
      <c r="S950" s="109">
        <f>'Data Raw'!E992</f>
        <v>24065.01</v>
      </c>
      <c r="T950" s="109">
        <f>'Data Raw'!G992</f>
        <v>24231.3</v>
      </c>
      <c r="U950" s="109">
        <f>'Data Raw'!D992</f>
        <v>24669.62</v>
      </c>
      <c r="V950" s="166">
        <f t="shared" si="528"/>
        <v>1</v>
      </c>
      <c r="W950" s="89">
        <f t="shared" si="511"/>
        <v>116.41933582280399</v>
      </c>
      <c r="X950" s="89">
        <f t="shared" si="512"/>
        <v>13553.461753422811</v>
      </c>
      <c r="Y950" s="89">
        <f t="shared" si="529"/>
        <v>340.81872425292499</v>
      </c>
      <c r="Z950" s="109">
        <f t="shared" si="522"/>
        <v>604.61000000000058</v>
      </c>
      <c r="AA950" s="89">
        <f t="shared" si="530"/>
        <v>549.39055498420237</v>
      </c>
      <c r="AB950" s="89">
        <f t="shared" si="531"/>
        <v>23722.860782973999</v>
      </c>
      <c r="AC950" s="89">
        <f t="shared" si="534"/>
        <v>24641.179217026001</v>
      </c>
      <c r="AD950" s="89">
        <f t="shared" si="535"/>
        <v>1</v>
      </c>
      <c r="AE950" s="89">
        <f>'Data Raw'!C992</f>
        <v>24182.02</v>
      </c>
      <c r="AF950" s="89"/>
      <c r="AG950" s="89">
        <f t="shared" si="506"/>
        <v>49.279999999998836</v>
      </c>
      <c r="AH950" s="89">
        <f t="shared" si="507"/>
        <v>165.69933582280282</v>
      </c>
      <c r="AI950" s="109">
        <f t="shared" si="508"/>
        <v>1</v>
      </c>
      <c r="AJ950" s="109">
        <f t="shared" si="523"/>
        <v>50</v>
      </c>
      <c r="AK950" s="88"/>
      <c r="AL950" s="191">
        <f t="shared" si="524"/>
        <v>382.61999999999898</v>
      </c>
      <c r="AM950" s="191" t="str">
        <f t="shared" si="525"/>
        <v/>
      </c>
      <c r="AN950" s="88"/>
      <c r="AO950" s="191"/>
      <c r="AP950" s="191">
        <f t="shared" si="509"/>
        <v>2428.5183999998853</v>
      </c>
      <c r="AQ950" s="191">
        <f t="shared" si="532"/>
        <v>275.5825806476509</v>
      </c>
      <c r="AR950" s="191">
        <f t="shared" si="533"/>
        <v>-65.236143605274094</v>
      </c>
      <c r="AS950" s="250">
        <f t="shared" si="536"/>
        <v>0</v>
      </c>
      <c r="AT950" s="250">
        <f t="shared" si="537"/>
        <v>0</v>
      </c>
      <c r="AU950" s="250">
        <f t="shared" si="538"/>
        <v>1</v>
      </c>
      <c r="AV950" s="250">
        <f t="shared" si="539"/>
        <v>0</v>
      </c>
      <c r="AW950" s="250">
        <f t="shared" si="540"/>
        <v>0</v>
      </c>
      <c r="AX950" s="250">
        <f t="shared" si="541"/>
        <v>0</v>
      </c>
      <c r="AY950" s="89"/>
      <c r="AZ950" s="111"/>
      <c r="BA950" s="111"/>
      <c r="BB950" s="111"/>
      <c r="BC950" s="111"/>
      <c r="BD950" s="111"/>
      <c r="BE950" s="111"/>
      <c r="BF950" s="111"/>
      <c r="BG950" s="111"/>
      <c r="BH950" s="89"/>
      <c r="BI950" s="89"/>
      <c r="BJ950" s="89"/>
      <c r="BK950" s="89"/>
      <c r="BL950" s="89"/>
    </row>
    <row r="951" spans="1:64" x14ac:dyDescent="0.25">
      <c r="A951" s="86">
        <f t="shared" si="510"/>
        <v>950</v>
      </c>
      <c r="B951" s="113">
        <v>5.9863622005310715E-2</v>
      </c>
      <c r="C951" s="88"/>
      <c r="D951" s="88"/>
      <c r="E951" s="194">
        <f t="shared" si="513"/>
        <v>5.6270326489346281E-2</v>
      </c>
      <c r="F951" s="89">
        <f t="shared" si="526"/>
        <v>3.7864013865034456E-3</v>
      </c>
      <c r="G951" s="113">
        <v>0.20995481964563709</v>
      </c>
      <c r="H951" s="88"/>
      <c r="I951" s="84">
        <f t="shared" si="514"/>
        <v>23575.737029333322</v>
      </c>
      <c r="J951" s="84">
        <f t="shared" si="515"/>
        <v>23746.146391459784</v>
      </c>
      <c r="K951" s="84">
        <f t="shared" si="516"/>
        <v>23916.555753586246</v>
      </c>
      <c r="L951" s="84">
        <f t="shared" si="517"/>
        <v>24086.965115712708</v>
      </c>
      <c r="M951" s="108">
        <f>IF(T951&lt;&gt;0,(((G951+1)*('Data Raw'!$N$1007-'Data Raw'!$N$1008)/2+'Data Raw'!$N$1008)*'Data Raw'!$M$1010+'Data Raw'!$M$1009)*AE951+AE951)</f>
        <v>24257.37447783917</v>
      </c>
      <c r="N951" s="84">
        <f t="shared" si="518"/>
        <v>24427.783839965632</v>
      </c>
      <c r="O951" s="84">
        <f t="shared" si="519"/>
        <v>24598.193202092094</v>
      </c>
      <c r="P951" s="84">
        <f t="shared" si="520"/>
        <v>24768.602564218556</v>
      </c>
      <c r="Q951" s="84">
        <f t="shared" si="521"/>
        <v>24939.011926345018</v>
      </c>
      <c r="R951" s="166" t="str">
        <f t="shared" si="527"/>
        <v/>
      </c>
      <c r="S951" s="109">
        <f>'Data Raw'!E993</f>
        <v>23632.42</v>
      </c>
      <c r="T951" s="109">
        <f>'Data Raw'!G993</f>
        <v>23783.49</v>
      </c>
      <c r="U951" s="109">
        <f>'Data Raw'!D993</f>
        <v>24292.799999999999</v>
      </c>
      <c r="V951" s="166" t="str">
        <f t="shared" si="528"/>
        <v/>
      </c>
      <c r="W951" s="89">
        <f t="shared" si="511"/>
        <v>473.88447783916854</v>
      </c>
      <c r="X951" s="89">
        <f t="shared" si="512"/>
        <v>224566.49833690142</v>
      </c>
      <c r="Y951" s="89">
        <f t="shared" si="529"/>
        <v>362.82835673265856</v>
      </c>
      <c r="Z951" s="109">
        <f t="shared" si="522"/>
        <v>660.38000000000102</v>
      </c>
      <c r="AA951" s="89">
        <f t="shared" si="530"/>
        <v>565.24618998645929</v>
      </c>
      <c r="AB951" s="89">
        <f t="shared" si="531"/>
        <v>23648.998028263428</v>
      </c>
      <c r="AC951" s="89">
        <f t="shared" si="534"/>
        <v>24582.961971736571</v>
      </c>
      <c r="AD951" s="89">
        <f t="shared" si="535"/>
        <v>1</v>
      </c>
      <c r="AE951" s="89">
        <f>'Data Raw'!C993</f>
        <v>24115.98</v>
      </c>
      <c r="AF951" s="89"/>
      <c r="AG951" s="89">
        <f t="shared" si="506"/>
        <v>-332.48999999999796</v>
      </c>
      <c r="AH951" s="89">
        <f t="shared" si="507"/>
        <v>141.39447783917058</v>
      </c>
      <c r="AI951" s="109">
        <f t="shared" si="508"/>
        <v>1</v>
      </c>
      <c r="AJ951" s="109">
        <f t="shared" si="523"/>
        <v>50</v>
      </c>
      <c r="AK951" s="88"/>
      <c r="AL951" s="191" t="str">
        <f t="shared" si="524"/>
        <v/>
      </c>
      <c r="AM951" s="191">
        <f t="shared" si="525"/>
        <v>-332.48999999999796</v>
      </c>
      <c r="AN951" s="88"/>
      <c r="AO951" s="191"/>
      <c r="AP951" s="191">
        <f t="shared" si="509"/>
        <v>110549.60009999864</v>
      </c>
      <c r="AQ951" s="191">
        <f t="shared" si="532"/>
        <v>281.90562724235616</v>
      </c>
      <c r="AR951" s="191">
        <f t="shared" si="533"/>
        <v>-80.922729490302402</v>
      </c>
      <c r="AS951" s="250">
        <f t="shared" si="536"/>
        <v>0</v>
      </c>
      <c r="AT951" s="250">
        <f t="shared" si="537"/>
        <v>1</v>
      </c>
      <c r="AU951" s="250">
        <f t="shared" si="538"/>
        <v>0</v>
      </c>
      <c r="AV951" s="250">
        <f t="shared" si="539"/>
        <v>0</v>
      </c>
      <c r="AW951" s="250">
        <f t="shared" si="540"/>
        <v>0</v>
      </c>
      <c r="AX951" s="250">
        <f t="shared" si="541"/>
        <v>0</v>
      </c>
      <c r="AY951" s="89"/>
      <c r="AZ951" s="111"/>
      <c r="BA951" s="111"/>
      <c r="BB951" s="111"/>
      <c r="BC951" s="111"/>
      <c r="BD951" s="111"/>
      <c r="BE951" s="111"/>
      <c r="BF951" s="111"/>
      <c r="BG951" s="111"/>
      <c r="BH951" s="89"/>
      <c r="BI951" s="89"/>
      <c r="BJ951" s="89"/>
      <c r="BK951" s="89"/>
      <c r="BL951" s="89"/>
    </row>
    <row r="952" spans="1:64" x14ac:dyDescent="0.25">
      <c r="A952" s="86">
        <f t="shared" si="510"/>
        <v>951</v>
      </c>
      <c r="B952" s="113">
        <v>6.1362056766997922E-2</v>
      </c>
      <c r="C952" s="88"/>
      <c r="D952" s="88"/>
      <c r="E952" s="194">
        <f t="shared" si="513"/>
        <v>1.4984347616872062E-3</v>
      </c>
      <c r="F952" s="89">
        <f t="shared" si="526"/>
        <v>3.459549011529697E-3</v>
      </c>
      <c r="G952" s="113">
        <v>0.16061600423845099</v>
      </c>
      <c r="H952" s="88"/>
      <c r="I952" s="84">
        <f t="shared" si="514"/>
        <v>22593.438386836435</v>
      </c>
      <c r="J952" s="84">
        <f t="shared" si="515"/>
        <v>22774.852565202764</v>
      </c>
      <c r="K952" s="84">
        <f t="shared" si="516"/>
        <v>22956.266743569093</v>
      </c>
      <c r="L952" s="84">
        <f t="shared" si="517"/>
        <v>23137.680921935422</v>
      </c>
      <c r="M952" s="108">
        <f>IF(T952&lt;&gt;0,(((G952+1)*('Data Raw'!$N$1007-'Data Raw'!$N$1008)/2+'Data Raw'!$N$1008)*'Data Raw'!$M$1010+'Data Raw'!$M$1009)*AE952+AE952)</f>
        <v>23319.095100301751</v>
      </c>
      <c r="N952" s="84">
        <f t="shared" si="518"/>
        <v>23500.50927866808</v>
      </c>
      <c r="O952" s="84">
        <f t="shared" si="519"/>
        <v>23681.923457034409</v>
      </c>
      <c r="P952" s="84">
        <f t="shared" si="520"/>
        <v>23863.337635400738</v>
      </c>
      <c r="Q952" s="84">
        <f t="shared" si="521"/>
        <v>24044.751813767067</v>
      </c>
      <c r="R952" s="166" t="str">
        <f t="shared" si="527"/>
        <v/>
      </c>
      <c r="S952" s="109">
        <f>'Data Raw'!E994</f>
        <v>23238.36</v>
      </c>
      <c r="T952" s="109">
        <f>'Data Raw'!G994</f>
        <v>23782.14</v>
      </c>
      <c r="U952" s="109">
        <f>'Data Raw'!D994</f>
        <v>23858.61</v>
      </c>
      <c r="V952" s="166">
        <f t="shared" si="528"/>
        <v>1</v>
      </c>
      <c r="W952" s="89">
        <f t="shared" si="511"/>
        <v>-463.04489969824863</v>
      </c>
      <c r="X952" s="89">
        <f t="shared" si="512"/>
        <v>214410.57913656114</v>
      </c>
      <c r="Y952" s="89">
        <f t="shared" si="529"/>
        <v>378.77190230542431</v>
      </c>
      <c r="Z952" s="109">
        <f t="shared" si="522"/>
        <v>620.25</v>
      </c>
      <c r="AA952" s="89">
        <f t="shared" si="530"/>
        <v>573.10387713125078</v>
      </c>
      <c r="AB952" s="89">
        <f t="shared" si="531"/>
        <v>22794.400738511511</v>
      </c>
      <c r="AC952" s="89">
        <f t="shared" si="534"/>
        <v>23755.31926148849</v>
      </c>
      <c r="AD952" s="89" t="str">
        <f t="shared" si="535"/>
        <v/>
      </c>
      <c r="AE952" s="89">
        <f>'Data Raw'!C994</f>
        <v>23274.86</v>
      </c>
      <c r="AF952" s="89"/>
      <c r="AG952" s="89">
        <f t="shared" si="506"/>
        <v>507.27999999999884</v>
      </c>
      <c r="AH952" s="89">
        <f t="shared" si="507"/>
        <v>44.235100301750208</v>
      </c>
      <c r="AI952" s="109">
        <f t="shared" si="508"/>
        <v>1</v>
      </c>
      <c r="AJ952" s="109">
        <f t="shared" si="523"/>
        <v>50</v>
      </c>
      <c r="AK952" s="88"/>
      <c r="AL952" s="191">
        <f t="shared" si="524"/>
        <v>332.48999999999796</v>
      </c>
      <c r="AM952" s="191" t="str">
        <f t="shared" si="525"/>
        <v/>
      </c>
      <c r="AN952" s="88"/>
      <c r="AO952" s="191"/>
      <c r="AP952" s="191">
        <f t="shared" si="509"/>
        <v>257332.99839999882</v>
      </c>
      <c r="AQ952" s="191">
        <f t="shared" si="532"/>
        <v>306.94722421542758</v>
      </c>
      <c r="AR952" s="191">
        <f t="shared" si="533"/>
        <v>-71.824678089996723</v>
      </c>
      <c r="AS952" s="250">
        <f t="shared" si="536"/>
        <v>0</v>
      </c>
      <c r="AT952" s="250">
        <f t="shared" si="537"/>
        <v>0</v>
      </c>
      <c r="AU952" s="250">
        <f t="shared" si="538"/>
        <v>0</v>
      </c>
      <c r="AV952" s="250">
        <f t="shared" si="539"/>
        <v>0</v>
      </c>
      <c r="AW952" s="250">
        <f t="shared" si="540"/>
        <v>1</v>
      </c>
      <c r="AX952" s="250">
        <f t="shared" si="541"/>
        <v>0</v>
      </c>
      <c r="AY952" s="89"/>
      <c r="AZ952" s="111"/>
      <c r="BA952" s="111"/>
      <c r="BB952" s="111"/>
      <c r="BC952" s="111"/>
      <c r="BD952" s="111"/>
      <c r="BE952" s="111"/>
      <c r="BF952" s="111"/>
      <c r="BG952" s="111"/>
      <c r="BH952" s="89"/>
      <c r="BI952" s="89"/>
      <c r="BJ952" s="89"/>
      <c r="BK952" s="89"/>
      <c r="BL952" s="89"/>
    </row>
    <row r="953" spans="1:64" x14ac:dyDescent="0.25">
      <c r="A953" s="86">
        <f t="shared" si="510"/>
        <v>952</v>
      </c>
      <c r="B953" s="113">
        <v>4.3646220284450608E-2</v>
      </c>
      <c r="C953" s="88"/>
      <c r="D953" s="88"/>
      <c r="E953" s="194">
        <f t="shared" si="513"/>
        <v>-1.7715836482547313E-2</v>
      </c>
      <c r="F953" s="89">
        <f t="shared" si="526"/>
        <v>4.3449394094726736E-4</v>
      </c>
      <c r="G953" s="113">
        <v>0.21074739364217118</v>
      </c>
      <c r="H953" s="88"/>
      <c r="I953" s="84">
        <f t="shared" si="514"/>
        <v>23243.09405760176</v>
      </c>
      <c r="J953" s="84">
        <f t="shared" si="515"/>
        <v>23432.480008754472</v>
      </c>
      <c r="K953" s="84">
        <f t="shared" si="516"/>
        <v>23621.865959907183</v>
      </c>
      <c r="L953" s="84">
        <f t="shared" si="517"/>
        <v>23811.251911059895</v>
      </c>
      <c r="M953" s="108">
        <f>IF(T953&lt;&gt;0,(((G953+1)*('Data Raw'!$N$1007-'Data Raw'!$N$1008)/2+'Data Raw'!$N$1008)*'Data Raw'!$M$1010+'Data Raw'!$M$1009)*AE953+AE953)</f>
        <v>24000.637862212607</v>
      </c>
      <c r="N953" s="84">
        <f t="shared" si="518"/>
        <v>24190.023813365318</v>
      </c>
      <c r="O953" s="84">
        <f t="shared" si="519"/>
        <v>24379.40976451803</v>
      </c>
      <c r="P953" s="84">
        <f t="shared" si="520"/>
        <v>24568.795715670742</v>
      </c>
      <c r="Q953" s="84">
        <f t="shared" si="521"/>
        <v>24758.181666823453</v>
      </c>
      <c r="R953" s="166" t="str">
        <f t="shared" si="527"/>
        <v/>
      </c>
      <c r="S953" s="109">
        <f>'Data Raw'!E995</f>
        <v>23363.98</v>
      </c>
      <c r="T953" s="109">
        <f>'Data Raw'!G995</f>
        <v>23600.31</v>
      </c>
      <c r="U953" s="109">
        <f>'Data Raw'!D995</f>
        <v>23962.03</v>
      </c>
      <c r="V953" s="166" t="str">
        <f t="shared" si="528"/>
        <v/>
      </c>
      <c r="W953" s="89">
        <f t="shared" si="511"/>
        <v>400.3278622126054</v>
      </c>
      <c r="X953" s="89">
        <f t="shared" si="512"/>
        <v>160262.39726371478</v>
      </c>
      <c r="Y953" s="89">
        <f t="shared" si="529"/>
        <v>381.92581948408593</v>
      </c>
      <c r="Z953" s="109">
        <f t="shared" si="522"/>
        <v>598.04999999999927</v>
      </c>
      <c r="AA953" s="89">
        <f t="shared" si="530"/>
        <v>576.66760896964342</v>
      </c>
      <c r="AB953" s="89">
        <f t="shared" si="531"/>
        <v>23372.091704438437</v>
      </c>
      <c r="AC953" s="89">
        <f t="shared" si="534"/>
        <v>24346.368295561562</v>
      </c>
      <c r="AD953" s="89">
        <f t="shared" si="535"/>
        <v>1</v>
      </c>
      <c r="AE953" s="89">
        <f>'Data Raw'!C995</f>
        <v>23859.23</v>
      </c>
      <c r="AF953" s="89"/>
      <c r="AG953" s="89">
        <f t="shared" si="506"/>
        <v>-258.91999999999825</v>
      </c>
      <c r="AH953" s="89">
        <f t="shared" si="507"/>
        <v>141.40786221260714</v>
      </c>
      <c r="AI953" s="109">
        <f t="shared" si="508"/>
        <v>1</v>
      </c>
      <c r="AJ953" s="109">
        <f t="shared" si="523"/>
        <v>50</v>
      </c>
      <c r="AK953" s="88"/>
      <c r="AL953" s="191" t="str">
        <f t="shared" si="524"/>
        <v/>
      </c>
      <c r="AM953" s="191">
        <f t="shared" si="525"/>
        <v>-258.91999999999825</v>
      </c>
      <c r="AN953" s="88"/>
      <c r="AO953" s="191"/>
      <c r="AP953" s="191">
        <f t="shared" si="509"/>
        <v>67039.566399999094</v>
      </c>
      <c r="AQ953" s="191">
        <f t="shared" si="532"/>
        <v>301.61086596926873</v>
      </c>
      <c r="AR953" s="191">
        <f t="shared" si="533"/>
        <v>-80.314953514817205</v>
      </c>
      <c r="AS953" s="250">
        <f t="shared" si="536"/>
        <v>0</v>
      </c>
      <c r="AT953" s="250">
        <f t="shared" si="537"/>
        <v>1</v>
      </c>
      <c r="AU953" s="250">
        <f t="shared" si="538"/>
        <v>0</v>
      </c>
      <c r="AV953" s="250">
        <f t="shared" si="539"/>
        <v>0</v>
      </c>
      <c r="AW953" s="250">
        <f t="shared" si="540"/>
        <v>0</v>
      </c>
      <c r="AX953" s="250">
        <f t="shared" si="541"/>
        <v>0</v>
      </c>
      <c r="AY953" s="89"/>
      <c r="AZ953" s="111"/>
      <c r="BA953" s="111"/>
      <c r="BB953" s="111"/>
      <c r="BC953" s="111"/>
      <c r="BD953" s="111"/>
      <c r="BE953" s="111"/>
      <c r="BF953" s="111"/>
      <c r="BG953" s="111"/>
      <c r="BH953" s="89"/>
      <c r="BI953" s="89"/>
      <c r="BJ953" s="89"/>
      <c r="BK953" s="89"/>
      <c r="BL953" s="89"/>
    </row>
    <row r="954" spans="1:64" x14ac:dyDescent="0.25">
      <c r="A954" s="86">
        <f t="shared" si="510"/>
        <v>953</v>
      </c>
      <c r="B954" s="113">
        <v>1.2826506626507353E-2</v>
      </c>
      <c r="C954" s="88"/>
      <c r="D954" s="88"/>
      <c r="E954" s="194">
        <f t="shared" si="513"/>
        <v>-3.0819713657943254E-2</v>
      </c>
      <c r="F954" s="89">
        <f t="shared" si="526"/>
        <v>-4.0303928588942359E-3</v>
      </c>
      <c r="G954" s="113">
        <v>0.16918089316653945</v>
      </c>
      <c r="H954" s="88"/>
      <c r="I954" s="84">
        <f t="shared" si="514"/>
        <v>22913.607461871055</v>
      </c>
      <c r="J954" s="84">
        <f t="shared" si="515"/>
        <v>23104.570371613103</v>
      </c>
      <c r="K954" s="84">
        <f t="shared" si="516"/>
        <v>23295.533281355143</v>
      </c>
      <c r="L954" s="84">
        <f t="shared" si="517"/>
        <v>23486.496191097187</v>
      </c>
      <c r="M954" s="108">
        <f>IF(T954&lt;&gt;0,(((G954+1)*('Data Raw'!$N$1007-'Data Raw'!$N$1008)/2+'Data Raw'!$N$1008)*'Data Raw'!$M$1010+'Data Raw'!$M$1009)*AE954+AE954)</f>
        <v>23677.459100839231</v>
      </c>
      <c r="N954" s="84">
        <f t="shared" si="518"/>
        <v>23868.422010581275</v>
      </c>
      <c r="O954" s="84">
        <f t="shared" si="519"/>
        <v>24059.384920323319</v>
      </c>
      <c r="P954" s="84">
        <f t="shared" si="520"/>
        <v>24250.347830065359</v>
      </c>
      <c r="Q954" s="84">
        <f t="shared" si="521"/>
        <v>24441.310739807406</v>
      </c>
      <c r="R954" s="166" t="str">
        <f t="shared" si="527"/>
        <v/>
      </c>
      <c r="S954" s="109">
        <f>'Data Raw'!E996</f>
        <v>23198.73</v>
      </c>
      <c r="T954" s="109">
        <f>'Data Raw'!G996</f>
        <v>23462.65</v>
      </c>
      <c r="U954" s="109">
        <f>'Data Raw'!D996</f>
        <v>23712.61</v>
      </c>
      <c r="V954" s="166" t="str">
        <f t="shared" si="528"/>
        <v/>
      </c>
      <c r="W954" s="89">
        <f t="shared" si="511"/>
        <v>214.80910083922936</v>
      </c>
      <c r="X954" s="89">
        <f t="shared" si="512"/>
        <v>46142.949803358206</v>
      </c>
      <c r="Y954" s="89">
        <f t="shared" si="529"/>
        <v>362.79607403272354</v>
      </c>
      <c r="Z954" s="109">
        <f t="shared" si="522"/>
        <v>513.88000000000102</v>
      </c>
      <c r="AA954" s="89">
        <f t="shared" si="530"/>
        <v>567.69795054540884</v>
      </c>
      <c r="AB954" s="89">
        <f t="shared" si="531"/>
        <v>23126.162532375805</v>
      </c>
      <c r="AC954" s="89">
        <f t="shared" si="534"/>
        <v>24106.497467624198</v>
      </c>
      <c r="AD954" s="89">
        <f t="shared" si="535"/>
        <v>1</v>
      </c>
      <c r="AE954" s="89">
        <f>'Data Raw'!C996</f>
        <v>23616.33</v>
      </c>
      <c r="AF954" s="89"/>
      <c r="AG954" s="89">
        <f t="shared" si="506"/>
        <v>-153.68000000000029</v>
      </c>
      <c r="AH954" s="89">
        <f t="shared" si="507"/>
        <v>61.129100839229068</v>
      </c>
      <c r="AI954" s="109">
        <f t="shared" si="508"/>
        <v>1</v>
      </c>
      <c r="AJ954" s="109">
        <f t="shared" si="523"/>
        <v>50</v>
      </c>
      <c r="AK954" s="88"/>
      <c r="AL954" s="191" t="str">
        <f t="shared" si="524"/>
        <v/>
      </c>
      <c r="AM954" s="191">
        <f t="shared" si="525"/>
        <v>-153.68000000000029</v>
      </c>
      <c r="AN954" s="88"/>
      <c r="AO954" s="191"/>
      <c r="AP954" s="191">
        <f t="shared" si="509"/>
        <v>23617.542400000089</v>
      </c>
      <c r="AQ954" s="191">
        <f t="shared" si="532"/>
        <v>285.17410308379448</v>
      </c>
      <c r="AR954" s="191">
        <f t="shared" si="533"/>
        <v>-77.621970948929061</v>
      </c>
      <c r="AS954" s="250">
        <f t="shared" si="536"/>
        <v>0</v>
      </c>
      <c r="AT954" s="250">
        <f t="shared" si="537"/>
        <v>0</v>
      </c>
      <c r="AU954" s="250">
        <f t="shared" si="538"/>
        <v>1</v>
      </c>
      <c r="AV954" s="250">
        <f t="shared" si="539"/>
        <v>0</v>
      </c>
      <c r="AW954" s="250">
        <f t="shared" si="540"/>
        <v>0</v>
      </c>
      <c r="AX954" s="250">
        <f t="shared" si="541"/>
        <v>0</v>
      </c>
      <c r="AY954" s="89"/>
      <c r="AZ954" s="111"/>
      <c r="BA954" s="111"/>
      <c r="BB954" s="111"/>
      <c r="BC954" s="111"/>
      <c r="BD954" s="111"/>
      <c r="BE954" s="111"/>
      <c r="BF954" s="111"/>
      <c r="BG954" s="111"/>
      <c r="BH954" s="89"/>
      <c r="BI954" s="89"/>
      <c r="BJ954" s="89"/>
      <c r="BK954" s="89"/>
      <c r="BL954" s="89"/>
    </row>
    <row r="955" spans="1:64" x14ac:dyDescent="0.25">
      <c r="A955" s="86">
        <f t="shared" si="510"/>
        <v>954</v>
      </c>
      <c r="B955" s="113">
        <v>2.3187768998706674E-2</v>
      </c>
      <c r="C955" s="88"/>
      <c r="D955" s="88"/>
      <c r="E955" s="194">
        <f t="shared" si="513"/>
        <v>1.0361262372199321E-2</v>
      </c>
      <c r="F955" s="89">
        <f t="shared" si="526"/>
        <v>-1.9744421115951566E-3</v>
      </c>
      <c r="G955" s="113">
        <v>0.1460990856184734</v>
      </c>
      <c r="H955" s="88"/>
      <c r="I955" s="84">
        <f t="shared" si="514"/>
        <v>22945.114886950734</v>
      </c>
      <c r="J955" s="84">
        <f t="shared" si="515"/>
        <v>23126.512923967101</v>
      </c>
      <c r="K955" s="84">
        <f t="shared" si="516"/>
        <v>23307.91096098346</v>
      </c>
      <c r="L955" s="84">
        <f t="shared" si="517"/>
        <v>23489.308997999822</v>
      </c>
      <c r="M955" s="108">
        <f>IF(T955&lt;&gt;0,(((G955+1)*('Data Raw'!$N$1007-'Data Raw'!$N$1008)/2+'Data Raw'!$N$1008)*'Data Raw'!$M$1010+'Data Raw'!$M$1009)*AE955+AE955)</f>
        <v>23670.707035016185</v>
      </c>
      <c r="N955" s="84">
        <f t="shared" si="518"/>
        <v>23852.105072032547</v>
      </c>
      <c r="O955" s="84">
        <f t="shared" si="519"/>
        <v>24033.50310904891</v>
      </c>
      <c r="P955" s="84">
        <f t="shared" si="520"/>
        <v>24214.901146065269</v>
      </c>
      <c r="Q955" s="84">
        <f t="shared" si="521"/>
        <v>24396.299183081635</v>
      </c>
      <c r="R955" s="166" t="str">
        <f t="shared" si="527"/>
        <v/>
      </c>
      <c r="S955" s="109">
        <f>'Data Raw'!E997</f>
        <v>23454.49</v>
      </c>
      <c r="T955" s="109">
        <f>'Data Raw'!G997</f>
        <v>23959.98</v>
      </c>
      <c r="U955" s="109">
        <f>'Data Raw'!D997</f>
        <v>24113.53</v>
      </c>
      <c r="V955" s="166">
        <f t="shared" si="528"/>
        <v>1</v>
      </c>
      <c r="W955" s="89">
        <f t="shared" si="511"/>
        <v>-289.27296498381475</v>
      </c>
      <c r="X955" s="89">
        <f t="shared" si="512"/>
        <v>83678.848270527305</v>
      </c>
      <c r="Y955" s="89">
        <f t="shared" si="529"/>
        <v>353.23096375194024</v>
      </c>
      <c r="Z955" s="109">
        <f t="shared" si="522"/>
        <v>659.03999999999724</v>
      </c>
      <c r="AA955" s="89">
        <f t="shared" si="530"/>
        <v>580.7468147532071</v>
      </c>
      <c r="AB955" s="89">
        <f t="shared" si="531"/>
        <v>23170.786742036405</v>
      </c>
      <c r="AC955" s="89">
        <f t="shared" si="534"/>
        <v>24135.873257963598</v>
      </c>
      <c r="AD955" s="89">
        <f t="shared" si="535"/>
        <v>1</v>
      </c>
      <c r="AE955" s="89">
        <f>'Data Raw'!C997</f>
        <v>23653.33</v>
      </c>
      <c r="AF955" s="89"/>
      <c r="AG955" s="89">
        <f t="shared" si="506"/>
        <v>306.64999999999782</v>
      </c>
      <c r="AH955" s="89">
        <f t="shared" si="507"/>
        <v>17.377035016183072</v>
      </c>
      <c r="AI955" s="109">
        <f t="shared" si="508"/>
        <v>1</v>
      </c>
      <c r="AJ955" s="109">
        <f t="shared" si="523"/>
        <v>50</v>
      </c>
      <c r="AK955" s="88"/>
      <c r="AL955" s="191">
        <f t="shared" si="524"/>
        <v>153.68000000000029</v>
      </c>
      <c r="AM955" s="191" t="str">
        <f t="shared" si="525"/>
        <v/>
      </c>
      <c r="AN955" s="88"/>
      <c r="AO955" s="191"/>
      <c r="AP955" s="191">
        <f t="shared" si="509"/>
        <v>94034.222499998665</v>
      </c>
      <c r="AQ955" s="191">
        <f t="shared" si="532"/>
        <v>287.56031385226152</v>
      </c>
      <c r="AR955" s="191">
        <f t="shared" si="533"/>
        <v>-65.670649899678722</v>
      </c>
      <c r="AS955" s="250">
        <f t="shared" si="536"/>
        <v>0</v>
      </c>
      <c r="AT955" s="250">
        <f t="shared" si="537"/>
        <v>0</v>
      </c>
      <c r="AU955" s="250">
        <f t="shared" si="538"/>
        <v>0</v>
      </c>
      <c r="AV955" s="250">
        <f t="shared" si="539"/>
        <v>1</v>
      </c>
      <c r="AW955" s="250">
        <f t="shared" si="540"/>
        <v>0</v>
      </c>
      <c r="AX955" s="250">
        <f t="shared" si="541"/>
        <v>0</v>
      </c>
      <c r="AY955" s="89"/>
      <c r="AZ955" s="111"/>
      <c r="BA955" s="111"/>
      <c r="BB955" s="111"/>
      <c r="BC955" s="111"/>
      <c r="BD955" s="111"/>
      <c r="BE955" s="111"/>
      <c r="BF955" s="111"/>
      <c r="BG955" s="111"/>
      <c r="BH955" s="89"/>
      <c r="BI955" s="89"/>
      <c r="BJ955" s="89"/>
      <c r="BK955" s="89"/>
      <c r="BL955" s="89"/>
    </row>
    <row r="956" spans="1:64" x14ac:dyDescent="0.25">
      <c r="A956" s="86">
        <f t="shared" si="510"/>
        <v>955</v>
      </c>
      <c r="B956" s="113">
        <v>6.5963907846026395E-3</v>
      </c>
      <c r="C956" s="88"/>
      <c r="D956" s="88"/>
      <c r="E956" s="194">
        <f t="shared" si="513"/>
        <v>-1.6591378214104033E-2</v>
      </c>
      <c r="F956" s="89">
        <f t="shared" si="526"/>
        <v>-4.0625758405249965E-3</v>
      </c>
      <c r="G956" s="113">
        <v>0.17683178281552725</v>
      </c>
      <c r="H956" s="88"/>
      <c r="I956" s="84">
        <f t="shared" si="514"/>
        <v>23597.131317059553</v>
      </c>
      <c r="J956" s="84">
        <f t="shared" si="515"/>
        <v>23773.746798935521</v>
      </c>
      <c r="K956" s="84">
        <f t="shared" si="516"/>
        <v>23950.362280811492</v>
      </c>
      <c r="L956" s="84">
        <f t="shared" si="517"/>
        <v>24126.97776268746</v>
      </c>
      <c r="M956" s="108">
        <f>IF(T956&lt;&gt;0,(((G956+1)*('Data Raw'!$N$1007-'Data Raw'!$N$1008)/2+'Data Raw'!$N$1008)*'Data Raw'!$M$1010+'Data Raw'!$M$1009)*AE956+AE956)</f>
        <v>24303.593244563432</v>
      </c>
      <c r="N956" s="84">
        <f t="shared" si="518"/>
        <v>24480.208726439403</v>
      </c>
      <c r="O956" s="84">
        <f t="shared" si="519"/>
        <v>24656.824208315371</v>
      </c>
      <c r="P956" s="84">
        <f t="shared" si="520"/>
        <v>24833.439690191342</v>
      </c>
      <c r="Q956" s="84">
        <f t="shared" si="521"/>
        <v>25010.05517206731</v>
      </c>
      <c r="R956" s="166" t="str">
        <f t="shared" si="527"/>
        <v/>
      </c>
      <c r="S956" s="109">
        <f>'Data Raw'!E998</f>
        <v>24077.15</v>
      </c>
      <c r="T956" s="109">
        <f>'Data Raw'!G998</f>
        <v>24145.57</v>
      </c>
      <c r="U956" s="109">
        <f>'Data Raw'!D998</f>
        <v>24352.47</v>
      </c>
      <c r="V956" s="166" t="str">
        <f t="shared" si="528"/>
        <v/>
      </c>
      <c r="W956" s="89">
        <f t="shared" si="511"/>
        <v>158.02324456343194</v>
      </c>
      <c r="X956" s="89">
        <f t="shared" si="512"/>
        <v>24971.345822354222</v>
      </c>
      <c r="Y956" s="89">
        <f t="shared" si="529"/>
        <v>332.43775536419736</v>
      </c>
      <c r="Z956" s="109">
        <f t="shared" si="522"/>
        <v>275.31999999999971</v>
      </c>
      <c r="AA956" s="89">
        <f t="shared" si="530"/>
        <v>537.11441264560608</v>
      </c>
      <c r="AB956" s="89">
        <f t="shared" si="531"/>
        <v>23732.365207459774</v>
      </c>
      <c r="AC956" s="89">
        <f t="shared" si="534"/>
        <v>24719.634792540226</v>
      </c>
      <c r="AD956" s="89">
        <f t="shared" si="535"/>
        <v>1</v>
      </c>
      <c r="AE956" s="89">
        <f>'Data Raw'!C998</f>
        <v>24226</v>
      </c>
      <c r="AF956" s="89"/>
      <c r="AG956" s="89">
        <f t="shared" si="506"/>
        <v>-80.430000000000291</v>
      </c>
      <c r="AH956" s="89">
        <f t="shared" si="507"/>
        <v>77.593244563431654</v>
      </c>
      <c r="AI956" s="109">
        <f t="shared" si="508"/>
        <v>1</v>
      </c>
      <c r="AJ956" s="109">
        <f t="shared" si="523"/>
        <v>50</v>
      </c>
      <c r="AK956" s="88"/>
      <c r="AL956" s="191" t="str">
        <f t="shared" si="524"/>
        <v/>
      </c>
      <c r="AM956" s="191">
        <f t="shared" si="525"/>
        <v>-80.430000000000291</v>
      </c>
      <c r="AN956" s="88"/>
      <c r="AO956" s="191"/>
      <c r="AP956" s="191">
        <f t="shared" si="509"/>
        <v>6468.9849000000468</v>
      </c>
      <c r="AQ956" s="191">
        <f t="shared" si="532"/>
        <v>264.5458345353436</v>
      </c>
      <c r="AR956" s="191">
        <f t="shared" si="533"/>
        <v>-67.891920828853756</v>
      </c>
      <c r="AS956" s="250">
        <f t="shared" si="536"/>
        <v>0</v>
      </c>
      <c r="AT956" s="250">
        <f t="shared" si="537"/>
        <v>0</v>
      </c>
      <c r="AU956" s="250">
        <f t="shared" si="538"/>
        <v>1</v>
      </c>
      <c r="AV956" s="250">
        <f t="shared" si="539"/>
        <v>0</v>
      </c>
      <c r="AW956" s="250">
        <f t="shared" si="540"/>
        <v>0</v>
      </c>
      <c r="AX956" s="250">
        <f t="shared" si="541"/>
        <v>0</v>
      </c>
      <c r="AY956" s="89"/>
      <c r="AZ956" s="111"/>
      <c r="BA956" s="111"/>
      <c r="BB956" s="111"/>
      <c r="BC956" s="111"/>
      <c r="BD956" s="111"/>
      <c r="BE956" s="111"/>
      <c r="BF956" s="111"/>
      <c r="BG956" s="111"/>
      <c r="BH956" s="89"/>
      <c r="BI956" s="89"/>
      <c r="BJ956" s="89"/>
      <c r="BK956" s="89"/>
      <c r="BL956" s="89"/>
    </row>
    <row r="957" spans="1:64" x14ac:dyDescent="0.25">
      <c r="A957" s="86">
        <f t="shared" si="510"/>
        <v>956</v>
      </c>
      <c r="B957" s="113">
        <v>4.8708537232923331E-5</v>
      </c>
      <c r="C957" s="88"/>
      <c r="D957" s="88"/>
      <c r="E957" s="194">
        <f t="shared" si="513"/>
        <v>-6.5476822473697158E-3</v>
      </c>
      <c r="F957" s="89">
        <f t="shared" si="526"/>
        <v>-4.4175910415028144E-3</v>
      </c>
      <c r="G957" s="113">
        <v>0.16085938699004418</v>
      </c>
      <c r="H957" s="88"/>
      <c r="I957" s="84">
        <f t="shared" si="514"/>
        <v>24061.861299514756</v>
      </c>
      <c r="J957" s="84">
        <f t="shared" si="515"/>
        <v>24228.080177196854</v>
      </c>
      <c r="K957" s="84">
        <f t="shared" si="516"/>
        <v>24394.299054878953</v>
      </c>
      <c r="L957" s="84">
        <f t="shared" si="517"/>
        <v>24560.517932561052</v>
      </c>
      <c r="M957" s="108">
        <f>IF(T957&lt;&gt;0,(((G957+1)*('Data Raw'!$N$1007-'Data Raw'!$N$1008)/2+'Data Raw'!$N$1008)*'Data Raw'!$M$1010+'Data Raw'!$M$1009)*AE957+AE957)</f>
        <v>24726.73681024315</v>
      </c>
      <c r="N957" s="84">
        <f t="shared" si="518"/>
        <v>24892.955687925249</v>
      </c>
      <c r="O957" s="84">
        <f t="shared" si="519"/>
        <v>25059.174565607347</v>
      </c>
      <c r="P957" s="84">
        <f t="shared" si="520"/>
        <v>25225.393443289446</v>
      </c>
      <c r="Q957" s="84">
        <f t="shared" si="521"/>
        <v>25391.612320971544</v>
      </c>
      <c r="R957" s="166" t="str">
        <f t="shared" si="527"/>
        <v/>
      </c>
      <c r="S957" s="109">
        <f>'Data Raw'!E999</f>
        <v>24475.26</v>
      </c>
      <c r="T957" s="109">
        <f>'Data Raw'!G999</f>
        <v>24740.57</v>
      </c>
      <c r="U957" s="109">
        <f>'Data Raw'!D999</f>
        <v>24745.13</v>
      </c>
      <c r="V957" s="166">
        <f t="shared" si="528"/>
        <v>1</v>
      </c>
      <c r="W957" s="89">
        <f t="shared" si="511"/>
        <v>-13.833189756849606</v>
      </c>
      <c r="X957" s="89">
        <f t="shared" si="512"/>
        <v>191.35713884900886</v>
      </c>
      <c r="Y957" s="89">
        <f t="shared" si="529"/>
        <v>307.82196252480674</v>
      </c>
      <c r="Z957" s="109">
        <f t="shared" si="522"/>
        <v>269.87000000000262</v>
      </c>
      <c r="AA957" s="89">
        <f t="shared" si="530"/>
        <v>498.93663941051989</v>
      </c>
      <c r="AB957" s="89">
        <f t="shared" si="531"/>
        <v>24222.802749251234</v>
      </c>
      <c r="AC957" s="89">
        <f t="shared" si="534"/>
        <v>25135.897250748763</v>
      </c>
      <c r="AD957" s="89">
        <f t="shared" si="535"/>
        <v>1</v>
      </c>
      <c r="AE957" s="89">
        <f>'Data Raw'!C999</f>
        <v>24679.35</v>
      </c>
      <c r="AF957" s="89"/>
      <c r="AG957" s="89">
        <f t="shared" si="506"/>
        <v>61.220000000001164</v>
      </c>
      <c r="AH957" s="89">
        <f t="shared" si="507"/>
        <v>47.386810243151558</v>
      </c>
      <c r="AI957" s="109">
        <f t="shared" si="508"/>
        <v>1</v>
      </c>
      <c r="AJ957" s="109">
        <f t="shared" si="523"/>
        <v>50</v>
      </c>
      <c r="AK957" s="88"/>
      <c r="AL957" s="191">
        <f t="shared" si="524"/>
        <v>80.430000000000291</v>
      </c>
      <c r="AM957" s="191" t="str">
        <f t="shared" si="525"/>
        <v/>
      </c>
      <c r="AN957" s="88"/>
      <c r="AO957" s="191"/>
      <c r="AP957" s="191">
        <f t="shared" si="509"/>
        <v>3747.8884000001426</v>
      </c>
      <c r="AQ957" s="191">
        <f t="shared" si="532"/>
        <v>241.95407514252778</v>
      </c>
      <c r="AR957" s="191">
        <f t="shared" si="533"/>
        <v>-65.867887382278951</v>
      </c>
      <c r="AS957" s="250">
        <f t="shared" si="536"/>
        <v>0</v>
      </c>
      <c r="AT957" s="250">
        <f t="shared" si="537"/>
        <v>0</v>
      </c>
      <c r="AU957" s="250">
        <f t="shared" si="538"/>
        <v>0</v>
      </c>
      <c r="AV957" s="250">
        <f t="shared" si="539"/>
        <v>1</v>
      </c>
      <c r="AW957" s="250">
        <f t="shared" si="540"/>
        <v>0</v>
      </c>
      <c r="AX957" s="250">
        <f t="shared" si="541"/>
        <v>0</v>
      </c>
      <c r="AY957" s="89"/>
      <c r="AZ957" s="111"/>
      <c r="BA957" s="111"/>
      <c r="BB957" s="111"/>
      <c r="BC957" s="111"/>
      <c r="BD957" s="111"/>
      <c r="BE957" s="111"/>
      <c r="BF957" s="111"/>
      <c r="BG957" s="111"/>
      <c r="BH957" s="89"/>
      <c r="BI957" s="89"/>
      <c r="BJ957" s="89"/>
      <c r="BK957" s="89"/>
      <c r="BL957" s="89"/>
    </row>
    <row r="958" spans="1:64" x14ac:dyDescent="0.25">
      <c r="A958" s="86">
        <f t="shared" si="510"/>
        <v>957</v>
      </c>
      <c r="B958" s="113">
        <v>1.4276565379844804E-4</v>
      </c>
      <c r="C958" s="88"/>
      <c r="D958" s="88"/>
      <c r="E958" s="194">
        <f t="shared" si="513"/>
        <v>9.4057116565524713E-5</v>
      </c>
      <c r="F958" s="89">
        <f t="shared" si="526"/>
        <v>-3.7730698760644805E-3</v>
      </c>
      <c r="G958" s="113">
        <v>0.16206320544001634</v>
      </c>
      <c r="H958" s="88"/>
      <c r="I958" s="84">
        <f t="shared" si="514"/>
        <v>24131.795808811097</v>
      </c>
      <c r="J958" s="84">
        <f t="shared" si="515"/>
        <v>24285.706790073498</v>
      </c>
      <c r="K958" s="84">
        <f t="shared" si="516"/>
        <v>24439.617771335903</v>
      </c>
      <c r="L958" s="84">
        <f t="shared" si="517"/>
        <v>24593.528752598304</v>
      </c>
      <c r="M958" s="108">
        <f>IF(T958&lt;&gt;0,(((G958+1)*('Data Raw'!$N$1007-'Data Raw'!$N$1008)/2+'Data Raw'!$N$1008)*'Data Raw'!$M$1010+'Data Raw'!$M$1009)*AE958+AE958)</f>
        <v>24747.439733860709</v>
      </c>
      <c r="N958" s="84">
        <f t="shared" si="518"/>
        <v>24901.350715123113</v>
      </c>
      <c r="O958" s="84">
        <f t="shared" si="519"/>
        <v>25055.261696385514</v>
      </c>
      <c r="P958" s="84">
        <f t="shared" si="520"/>
        <v>25209.172677647919</v>
      </c>
      <c r="Q958" s="84">
        <f t="shared" si="521"/>
        <v>25363.08365891032</v>
      </c>
      <c r="R958" s="166" t="str">
        <f t="shared" si="527"/>
        <v/>
      </c>
      <c r="S958" s="109">
        <f>'Data Raw'!E1000</f>
        <v>24601.73</v>
      </c>
      <c r="T958" s="109">
        <f>'Data Raw'!G1000</f>
        <v>24771.14</v>
      </c>
      <c r="U958" s="109">
        <f>'Data Raw'!D1000</f>
        <v>24874.39</v>
      </c>
      <c r="V958" s="166">
        <f t="shared" si="528"/>
        <v>1</v>
      </c>
      <c r="W958" s="89">
        <f t="shared" si="511"/>
        <v>-23.700266139290761</v>
      </c>
      <c r="X958" s="89">
        <f t="shared" si="512"/>
        <v>561.7026150732122</v>
      </c>
      <c r="Y958" s="89">
        <f t="shared" si="529"/>
        <v>285.12850894460462</v>
      </c>
      <c r="Z958" s="109">
        <f t="shared" si="522"/>
        <v>272.65999999999985</v>
      </c>
      <c r="AA958" s="89">
        <f t="shared" si="530"/>
        <v>466.61140520901705</v>
      </c>
      <c r="AB958" s="89">
        <f t="shared" si="531"/>
        <v>24273.533856501061</v>
      </c>
      <c r="AC958" s="89">
        <f t="shared" si="534"/>
        <v>25121.726143498941</v>
      </c>
      <c r="AD958" s="89">
        <f t="shared" si="535"/>
        <v>1</v>
      </c>
      <c r="AE958" s="89">
        <f>'Data Raw'!C1000</f>
        <v>24697.63</v>
      </c>
      <c r="AF958" s="89"/>
      <c r="AG958" s="89">
        <f t="shared" si="506"/>
        <v>73.509999999998399</v>
      </c>
      <c r="AH958" s="89">
        <f t="shared" si="507"/>
        <v>49.809733860707638</v>
      </c>
      <c r="AI958" s="109">
        <f t="shared" si="508"/>
        <v>1</v>
      </c>
      <c r="AJ958" s="109">
        <f t="shared" si="523"/>
        <v>50</v>
      </c>
      <c r="AK958" s="88"/>
      <c r="AL958" s="191">
        <f t="shared" si="524"/>
        <v>61.220000000001164</v>
      </c>
      <c r="AM958" s="191" t="str">
        <f t="shared" si="525"/>
        <v/>
      </c>
      <c r="AN958" s="88"/>
      <c r="AO958" s="191"/>
      <c r="AP958" s="191">
        <f t="shared" si="509"/>
        <v>5403.7200999997649</v>
      </c>
      <c r="AQ958" s="191">
        <f t="shared" si="532"/>
        <v>223.23806679335783</v>
      </c>
      <c r="AR958" s="191">
        <f t="shared" si="533"/>
        <v>-61.890442151246788</v>
      </c>
      <c r="AS958" s="250">
        <f t="shared" si="536"/>
        <v>0</v>
      </c>
      <c r="AT958" s="250">
        <f t="shared" si="537"/>
        <v>0</v>
      </c>
      <c r="AU958" s="250">
        <f t="shared" si="538"/>
        <v>0</v>
      </c>
      <c r="AV958" s="250">
        <f t="shared" si="539"/>
        <v>1</v>
      </c>
      <c r="AW958" s="250">
        <f t="shared" si="540"/>
        <v>0</v>
      </c>
      <c r="AX958" s="250">
        <f t="shared" si="541"/>
        <v>0</v>
      </c>
      <c r="AY958" s="89"/>
      <c r="AZ958" s="111"/>
      <c r="BA958" s="111"/>
      <c r="BB958" s="111"/>
      <c r="BC958" s="111"/>
      <c r="BD958" s="111"/>
      <c r="BE958" s="111"/>
      <c r="BF958" s="111"/>
      <c r="BG958" s="111"/>
      <c r="BH958" s="89"/>
      <c r="BI958" s="89"/>
      <c r="BJ958" s="89"/>
      <c r="BK958" s="89"/>
      <c r="BL958" s="89"/>
    </row>
    <row r="959" spans="1:64" x14ac:dyDescent="0.25">
      <c r="A959" s="86">
        <f t="shared" si="510"/>
        <v>958</v>
      </c>
      <c r="B959" s="113">
        <v>8.75445878637654E-2</v>
      </c>
      <c r="C959" s="88"/>
      <c r="D959" s="88"/>
      <c r="E959" s="194">
        <f t="shared" si="513"/>
        <v>8.7401822209966951E-2</v>
      </c>
      <c r="F959" s="89">
        <f t="shared" si="526"/>
        <v>9.2519147076542962E-3</v>
      </c>
      <c r="G959" s="113">
        <v>0.16462188762102381</v>
      </c>
      <c r="H959" s="88"/>
      <c r="I959" s="84">
        <f t="shared" si="514"/>
        <v>24237.901349836859</v>
      </c>
      <c r="J959" s="84">
        <f t="shared" si="515"/>
        <v>24380.465604309156</v>
      </c>
      <c r="K959" s="84">
        <f t="shared" si="516"/>
        <v>24523.029858781461</v>
      </c>
      <c r="L959" s="84">
        <f t="shared" si="517"/>
        <v>24665.594113253763</v>
      </c>
      <c r="M959" s="108">
        <f>IF(T959&lt;&gt;0,(((G959+1)*('Data Raw'!$N$1007-'Data Raw'!$N$1008)/2+'Data Raw'!$N$1008)*'Data Raw'!$M$1010+'Data Raw'!$M$1009)*AE959+AE959)</f>
        <v>24808.158367726064</v>
      </c>
      <c r="N959" s="84">
        <f t="shared" si="518"/>
        <v>24950.722622198366</v>
      </c>
      <c r="O959" s="84">
        <f t="shared" si="519"/>
        <v>25093.286876670667</v>
      </c>
      <c r="P959" s="84">
        <f t="shared" si="520"/>
        <v>25235.851131142972</v>
      </c>
      <c r="Q959" s="84">
        <f t="shared" si="521"/>
        <v>25378.41538561527</v>
      </c>
      <c r="R959" s="166" t="str">
        <f t="shared" si="527"/>
        <v/>
      </c>
      <c r="S959" s="109">
        <f>'Data Raw'!E1001</f>
        <v>24186.69</v>
      </c>
      <c r="T959" s="109">
        <f>'Data Raw'!G1001</f>
        <v>24219.95</v>
      </c>
      <c r="U959" s="109">
        <f>'Data Raw'!D1001</f>
        <v>24753.15</v>
      </c>
      <c r="V959" s="166" t="str">
        <f t="shared" si="528"/>
        <v/>
      </c>
      <c r="W959" s="89">
        <f t="shared" si="511"/>
        <v>588.20836772606344</v>
      </c>
      <c r="X959" s="89">
        <f t="shared" si="512"/>
        <v>345989.08386295987</v>
      </c>
      <c r="Y959" s="89">
        <f t="shared" si="529"/>
        <v>345.12496360858722</v>
      </c>
      <c r="Z959" s="109">
        <f t="shared" si="522"/>
        <v>566.46000000000276</v>
      </c>
      <c r="AA959" s="89">
        <f t="shared" si="530"/>
        <v>480.87549017915785</v>
      </c>
      <c r="AB959" s="89">
        <f t="shared" si="531"/>
        <v>24356.530305572338</v>
      </c>
      <c r="AC959" s="89">
        <f t="shared" si="534"/>
        <v>25149.769694427665</v>
      </c>
      <c r="AD959" s="89" t="str">
        <f t="shared" si="535"/>
        <v/>
      </c>
      <c r="AE959" s="89">
        <f>'Data Raw'!C1001</f>
        <v>24753.15</v>
      </c>
      <c r="AF959" s="89"/>
      <c r="AG959" s="89">
        <f t="shared" si="506"/>
        <v>-533.20000000000073</v>
      </c>
      <c r="AH959" s="89">
        <f t="shared" si="507"/>
        <v>55.008367726062716</v>
      </c>
      <c r="AI959" s="109">
        <f t="shared" si="508"/>
        <v>1</v>
      </c>
      <c r="AJ959" s="109">
        <f t="shared" si="523"/>
        <v>50</v>
      </c>
      <c r="AK959" s="88"/>
      <c r="AL959" s="191" t="str">
        <f t="shared" si="524"/>
        <v/>
      </c>
      <c r="AM959" s="191">
        <f t="shared" si="525"/>
        <v>-533.20000000000073</v>
      </c>
      <c r="AN959" s="88"/>
      <c r="AO959" s="191"/>
      <c r="AP959" s="191">
        <f t="shared" si="509"/>
        <v>284302.24000000075</v>
      </c>
      <c r="AQ959" s="191">
        <f t="shared" si="532"/>
        <v>257.67828159409589</v>
      </c>
      <c r="AR959" s="191">
        <f t="shared" si="533"/>
        <v>-87.44668201449133</v>
      </c>
      <c r="AS959" s="250">
        <f t="shared" si="536"/>
        <v>0</v>
      </c>
      <c r="AT959" s="250">
        <f t="shared" si="537"/>
        <v>0</v>
      </c>
      <c r="AU959" s="250">
        <f t="shared" si="538"/>
        <v>0</v>
      </c>
      <c r="AV959" s="250">
        <f t="shared" si="539"/>
        <v>0</v>
      </c>
      <c r="AW959" s="250">
        <f t="shared" si="540"/>
        <v>0</v>
      </c>
      <c r="AX959" s="250">
        <f t="shared" si="541"/>
        <v>0</v>
      </c>
      <c r="AY959" s="89"/>
      <c r="AZ959" s="111"/>
      <c r="BA959" s="111"/>
      <c r="BB959" s="111"/>
      <c r="BC959" s="111"/>
      <c r="BD959" s="111"/>
      <c r="BE959" s="111"/>
      <c r="BF959" s="111"/>
      <c r="BG959" s="111"/>
      <c r="BH959" s="89"/>
      <c r="BI959" s="89"/>
      <c r="BJ959" s="89"/>
      <c r="BK959" s="89"/>
      <c r="BL959" s="89"/>
    </row>
    <row r="960" spans="1:64" x14ac:dyDescent="0.25">
      <c r="A960" s="86">
        <f t="shared" si="510"/>
        <v>959</v>
      </c>
      <c r="B960" s="113">
        <v>3.4031000918708754E-2</v>
      </c>
      <c r="C960" s="88"/>
      <c r="D960" s="88"/>
      <c r="E960" s="194">
        <f t="shared" si="513"/>
        <v>-5.3513586945056646E-2</v>
      </c>
      <c r="F960" s="89">
        <f t="shared" si="526"/>
        <v>2.8541447155273295E-4</v>
      </c>
      <c r="G960" s="113">
        <v>0.10485073215912899</v>
      </c>
      <c r="H960" s="88"/>
      <c r="I960" s="84">
        <f t="shared" si="514"/>
        <v>23356.663857014115</v>
      </c>
      <c r="J960" s="84">
        <f t="shared" si="515"/>
        <v>23529.226338818411</v>
      </c>
      <c r="K960" s="84">
        <f t="shared" si="516"/>
        <v>23701.788820622703</v>
      </c>
      <c r="L960" s="84">
        <f t="shared" si="517"/>
        <v>23874.351302427</v>
      </c>
      <c r="M960" s="108">
        <f>IF(T960&lt;&gt;0,(((G960+1)*('Data Raw'!$N$1007-'Data Raw'!$N$1008)/2+'Data Raw'!$N$1008)*'Data Raw'!$M$1010+'Data Raw'!$M$1009)*AE960+AE960)</f>
        <v>24046.913784231292</v>
      </c>
      <c r="N960" s="84">
        <f t="shared" si="518"/>
        <v>24219.476266035585</v>
      </c>
      <c r="O960" s="84">
        <f t="shared" si="519"/>
        <v>24392.038747839881</v>
      </c>
      <c r="P960" s="84">
        <f t="shared" si="520"/>
        <v>24564.601229644173</v>
      </c>
      <c r="Q960" s="84">
        <f t="shared" si="521"/>
        <v>24737.163711448469</v>
      </c>
      <c r="R960" s="166" t="str">
        <f t="shared" si="527"/>
        <v/>
      </c>
      <c r="S960" s="109">
        <f>'Data Raw'!E1002</f>
        <v>23577.78</v>
      </c>
      <c r="T960" s="109">
        <f>'Data Raw'!G1002</f>
        <v>23689.72</v>
      </c>
      <c r="U960" s="109">
        <f>'Data Raw'!D1002</f>
        <v>24230.720000000001</v>
      </c>
      <c r="V960" s="166">
        <f t="shared" si="528"/>
        <v>1</v>
      </c>
      <c r="W960" s="89">
        <f t="shared" si="511"/>
        <v>357.19378423129092</v>
      </c>
      <c r="X960" s="89">
        <f t="shared" si="512"/>
        <v>127587.39949347002</v>
      </c>
      <c r="Y960" s="89">
        <f t="shared" si="529"/>
        <v>346.87479061068422</v>
      </c>
      <c r="Z960" s="109">
        <f t="shared" si="522"/>
        <v>652.94000000000233</v>
      </c>
      <c r="AA960" s="89">
        <f t="shared" si="530"/>
        <v>505.45613443927851</v>
      </c>
      <c r="AB960" s="89">
        <f t="shared" si="531"/>
        <v>23700.325833347717</v>
      </c>
      <c r="AC960" s="89">
        <f t="shared" si="534"/>
        <v>24517.814166652282</v>
      </c>
      <c r="AD960" s="89" t="str">
        <f t="shared" si="535"/>
        <v/>
      </c>
      <c r="AE960" s="89">
        <f>'Data Raw'!C1002</f>
        <v>24109.07</v>
      </c>
      <c r="AF960" s="89"/>
      <c r="AG960" s="89">
        <f t="shared" si="506"/>
        <v>-419.34999999999854</v>
      </c>
      <c r="AH960" s="89">
        <f t="shared" si="507"/>
        <v>-62.156215768707625</v>
      </c>
      <c r="AI960" s="109">
        <f t="shared" si="508"/>
        <v>-1</v>
      </c>
      <c r="AJ960" s="109">
        <f t="shared" si="523"/>
        <v>50</v>
      </c>
      <c r="AK960" s="88"/>
      <c r="AL960" s="191">
        <f t="shared" si="524"/>
        <v>533.20000000000073</v>
      </c>
      <c r="AM960" s="191" t="str">
        <f t="shared" si="525"/>
        <v/>
      </c>
      <c r="AN960" s="88"/>
      <c r="AO960" s="191"/>
      <c r="AP960" s="191">
        <f t="shared" si="509"/>
        <v>175854.42249999879</v>
      </c>
      <c r="AQ960" s="191">
        <f t="shared" si="532"/>
        <v>275.64180586141839</v>
      </c>
      <c r="AR960" s="191">
        <f t="shared" si="533"/>
        <v>-71.232984749265825</v>
      </c>
      <c r="AS960" s="250">
        <f t="shared" si="536"/>
        <v>0</v>
      </c>
      <c r="AT960" s="250">
        <f t="shared" si="537"/>
        <v>1</v>
      </c>
      <c r="AU960" s="250">
        <f t="shared" si="538"/>
        <v>0</v>
      </c>
      <c r="AV960" s="250">
        <f t="shared" si="539"/>
        <v>0</v>
      </c>
      <c r="AW960" s="250">
        <f t="shared" si="540"/>
        <v>0</v>
      </c>
      <c r="AX960" s="250">
        <f t="shared" si="541"/>
        <v>0</v>
      </c>
      <c r="AY960" s="89"/>
      <c r="AZ960" s="111"/>
      <c r="BA960" s="111"/>
      <c r="BB960" s="111"/>
      <c r="BC960" s="111"/>
      <c r="BD960" s="111"/>
      <c r="BE960" s="111"/>
      <c r="BF960" s="111"/>
      <c r="BG960" s="111"/>
      <c r="BH960" s="89"/>
      <c r="BI960" s="89"/>
      <c r="BJ960" s="89"/>
      <c r="BK960" s="89"/>
      <c r="BL960" s="89"/>
    </row>
    <row r="961" spans="1:64" x14ac:dyDescent="0.25">
      <c r="A961" s="86">
        <f t="shared" si="510"/>
        <v>960</v>
      </c>
      <c r="B961" s="113">
        <v>2.2830623267444991E-2</v>
      </c>
      <c r="C961" s="88"/>
      <c r="D961" s="88"/>
      <c r="E961" s="194">
        <f t="shared" si="513"/>
        <v>-1.1200377651263763E-2</v>
      </c>
      <c r="F961" s="89">
        <f t="shared" si="526"/>
        <v>-1.3554129745639092E-3</v>
      </c>
      <c r="G961" s="113">
        <v>6.762983151368257E-2</v>
      </c>
      <c r="H961" s="88"/>
      <c r="I961" s="84">
        <f t="shared" si="514"/>
        <v>22923.605830136708</v>
      </c>
      <c r="J961" s="84">
        <f t="shared" si="515"/>
        <v>23097.043225442048</v>
      </c>
      <c r="K961" s="84">
        <f t="shared" si="516"/>
        <v>23270.480620747392</v>
      </c>
      <c r="L961" s="84">
        <f t="shared" si="517"/>
        <v>23443.918016052732</v>
      </c>
      <c r="M961" s="108">
        <f>IF(T961&lt;&gt;0,(((G961+1)*('Data Raw'!$N$1007-'Data Raw'!$N$1008)/2+'Data Raw'!$N$1008)*'Data Raw'!$M$1010+'Data Raw'!$M$1009)*AE961+AE961)</f>
        <v>23617.355411358076</v>
      </c>
      <c r="N961" s="84">
        <f t="shared" si="518"/>
        <v>23790.792806663419</v>
      </c>
      <c r="O961" s="84">
        <f t="shared" si="519"/>
        <v>23964.23020196876</v>
      </c>
      <c r="P961" s="84">
        <f t="shared" si="520"/>
        <v>24137.667597274103</v>
      </c>
      <c r="Q961" s="84">
        <f t="shared" si="521"/>
        <v>24311.104992579443</v>
      </c>
      <c r="R961" s="166" t="str">
        <f t="shared" si="527"/>
        <v/>
      </c>
      <c r="S961" s="109">
        <f>'Data Raw'!E1003</f>
        <v>23531.200000000001</v>
      </c>
      <c r="T961" s="109">
        <f>'Data Raw'!G1003</f>
        <v>23905.56</v>
      </c>
      <c r="U961" s="109">
        <f>'Data Raw'!D1003</f>
        <v>23967.51</v>
      </c>
      <c r="V961" s="166" t="str">
        <f t="shared" si="528"/>
        <v/>
      </c>
      <c r="W961" s="89">
        <f t="shared" si="511"/>
        <v>-288.20458864192551</v>
      </c>
      <c r="X961" s="89">
        <f t="shared" si="512"/>
        <v>83061.884914261493</v>
      </c>
      <c r="Y961" s="89">
        <f t="shared" si="529"/>
        <v>339.11536323657037</v>
      </c>
      <c r="Z961" s="109">
        <f t="shared" si="522"/>
        <v>436.30999999999767</v>
      </c>
      <c r="AA961" s="89">
        <f t="shared" si="530"/>
        <v>495.57811523366701</v>
      </c>
      <c r="AB961" s="89">
        <f t="shared" si="531"/>
        <v>23319.942285726615</v>
      </c>
      <c r="AC961" s="89">
        <f t="shared" si="534"/>
        <v>24179.217714273389</v>
      </c>
      <c r="AD961" s="89">
        <f t="shared" si="535"/>
        <v>1</v>
      </c>
      <c r="AE961" s="89">
        <f>'Data Raw'!C1003</f>
        <v>23749.58</v>
      </c>
      <c r="AF961" s="89"/>
      <c r="AG961" s="89">
        <f t="shared" si="506"/>
        <v>155.97999999999956</v>
      </c>
      <c r="AH961" s="89">
        <f t="shared" si="507"/>
        <v>-132.22458864192595</v>
      </c>
      <c r="AI961" s="109">
        <f t="shared" si="508"/>
        <v>-1</v>
      </c>
      <c r="AJ961" s="109">
        <f t="shared" si="523"/>
        <v>50</v>
      </c>
      <c r="AK961" s="88"/>
      <c r="AL961" s="191" t="str">
        <f t="shared" si="524"/>
        <v/>
      </c>
      <c r="AM961" s="191">
        <f t="shared" si="525"/>
        <v>-155.97999999999956</v>
      </c>
      <c r="AN961" s="88"/>
      <c r="AO961" s="191"/>
      <c r="AP961" s="191">
        <f t="shared" si="509"/>
        <v>24329.760399999865</v>
      </c>
      <c r="AQ961" s="191">
        <f t="shared" si="532"/>
        <v>262.34604965459408</v>
      </c>
      <c r="AR961" s="191">
        <f t="shared" si="533"/>
        <v>-76.769313581976292</v>
      </c>
      <c r="AS961" s="250">
        <f t="shared" si="536"/>
        <v>0</v>
      </c>
      <c r="AT961" s="250">
        <f t="shared" si="537"/>
        <v>0</v>
      </c>
      <c r="AU961" s="250">
        <f t="shared" si="538"/>
        <v>0</v>
      </c>
      <c r="AV961" s="250">
        <f t="shared" si="539"/>
        <v>1</v>
      </c>
      <c r="AW961" s="250">
        <f t="shared" si="540"/>
        <v>0</v>
      </c>
      <c r="AX961" s="250">
        <f t="shared" si="541"/>
        <v>0</v>
      </c>
      <c r="AY961" s="89"/>
      <c r="AZ961" s="111"/>
      <c r="BA961" s="111"/>
      <c r="BB961" s="111"/>
      <c r="BC961" s="111"/>
      <c r="BD961" s="111"/>
      <c r="BE961" s="111"/>
      <c r="BF961" s="111"/>
      <c r="BG961" s="111"/>
      <c r="BH961" s="89"/>
      <c r="BI961" s="89"/>
      <c r="BJ961" s="89"/>
      <c r="BK961" s="89"/>
      <c r="BL961" s="89"/>
    </row>
  </sheetData>
  <autoFilter ref="A1:CF763" xr:uid="{00000000-0009-0000-0000-000004000000}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3"/>
  <dimension ref="A1:Q761"/>
  <sheetViews>
    <sheetView zoomScale="85" zoomScaleNormal="85" workbookViewId="0">
      <selection activeCell="E38" sqref="E38"/>
    </sheetView>
  </sheetViews>
  <sheetFormatPr defaultRowHeight="15.75" x14ac:dyDescent="0.25"/>
  <cols>
    <col min="1" max="1" width="16.625" style="86" customWidth="1"/>
    <col min="2" max="2" width="9" style="86"/>
    <col min="3" max="3" width="13.625" style="86" customWidth="1"/>
    <col min="4" max="4" width="9" style="86"/>
    <col min="5" max="5" width="10" style="86" customWidth="1"/>
    <col min="6" max="6" width="9" style="86"/>
    <col min="7" max="7" width="11.5" style="116" bestFit="1" customWidth="1"/>
    <col min="8" max="8" width="9.25" style="116" bestFit="1" customWidth="1"/>
    <col min="9" max="9" width="12.625" style="116" bestFit="1" customWidth="1"/>
    <col min="10" max="10" width="12.875" style="116" bestFit="1" customWidth="1"/>
    <col min="11" max="11" width="12.75" style="116" customWidth="1"/>
    <col min="12" max="12" width="9" style="86"/>
    <col min="13" max="13" width="11.5" style="214" bestFit="1" customWidth="1"/>
    <col min="14" max="14" width="9.25" style="214" bestFit="1" customWidth="1"/>
    <col min="15" max="15" width="12.625" style="214" bestFit="1" customWidth="1"/>
    <col min="16" max="16" width="12.875" style="214" bestFit="1" customWidth="1"/>
    <col min="17" max="17" width="12.75" style="214" customWidth="1"/>
    <col min="18" max="16384" width="9" style="86"/>
  </cols>
  <sheetData>
    <row r="1" spans="1:17" x14ac:dyDescent="0.25">
      <c r="A1" s="87" t="s">
        <v>54</v>
      </c>
      <c r="B1" s="87"/>
      <c r="C1" s="87" t="s">
        <v>57</v>
      </c>
      <c r="D1" s="87"/>
      <c r="E1" s="87" t="s">
        <v>70</v>
      </c>
      <c r="F1" s="87"/>
      <c r="G1" s="210" t="s">
        <v>328</v>
      </c>
      <c r="H1" s="210"/>
      <c r="I1" s="210"/>
      <c r="J1" s="210" t="s">
        <v>330</v>
      </c>
      <c r="K1" s="218">
        <f>COUNT(K2:K759)/(COUNTBLANK(K2:K759)+COUNT(K2:K759))</f>
        <v>0.49900990099009901</v>
      </c>
      <c r="L1" s="87"/>
      <c r="M1" s="212" t="s">
        <v>329</v>
      </c>
      <c r="N1" s="212"/>
      <c r="O1" s="212"/>
      <c r="P1" s="212" t="s">
        <v>330</v>
      </c>
      <c r="Q1" s="217">
        <f>COUNT(Q2:Q759)/(COUNTBLANK(Q2:Q759)+COUNT(Q2:Q759))</f>
        <v>0.50099009900990099</v>
      </c>
    </row>
    <row r="2" spans="1:17" x14ac:dyDescent="0.25">
      <c r="A2" s="89">
        <f>'Data Raw'!F35</f>
        <v>28793.14</v>
      </c>
      <c r="C2" s="89">
        <f>'Data Raw'!C35</f>
        <v>28872.82</v>
      </c>
      <c r="E2" s="89">
        <v>217.46563565319047</v>
      </c>
      <c r="G2" s="211">
        <f t="shared" ref="G2:G65" si="0">C2+$E$761</f>
        <v>28893.77316584158</v>
      </c>
      <c r="H2" s="211">
        <f>G2-$A2</f>
        <v>100.63316584158019</v>
      </c>
      <c r="I2" s="211">
        <f>H2*H2</f>
        <v>10127.034067298982</v>
      </c>
      <c r="J2" s="211"/>
      <c r="K2" s="211" t="str">
        <f>IF(A2&gt;C2,1,"")</f>
        <v/>
      </c>
      <c r="L2" s="89"/>
      <c r="M2" s="213">
        <f t="shared" ref="M2:M65" si="1">C2-$E$761</f>
        <v>28851.86683415842</v>
      </c>
      <c r="N2" s="213">
        <f>M2-$A2</f>
        <v>58.726834158420388</v>
      </c>
      <c r="O2" s="213">
        <f>N2*N2</f>
        <v>3448.8410502706115</v>
      </c>
      <c r="P2" s="213"/>
      <c r="Q2" s="213">
        <f>IF(A2&lt;C2,1,"")</f>
        <v>1</v>
      </c>
    </row>
    <row r="3" spans="1:17" x14ac:dyDescent="0.25">
      <c r="A3" s="89">
        <f>'Data Raw'!F36</f>
        <v>28969.71</v>
      </c>
      <c r="C3" s="89">
        <f>'Data Raw'!C36</f>
        <v>28827.17</v>
      </c>
      <c r="E3" s="89">
        <v>-280.28298588422695</v>
      </c>
      <c r="G3" s="211">
        <f t="shared" si="0"/>
        <v>28848.123165841578</v>
      </c>
      <c r="H3" s="211">
        <f t="shared" ref="H3:H66" si="2">G3-$A3</f>
        <v>-121.58683415842097</v>
      </c>
      <c r="I3" s="211">
        <f t="shared" ref="I3:I66" si="3">H3*H3</f>
        <v>14783.358240667365</v>
      </c>
      <c r="J3" s="211"/>
      <c r="K3" s="211">
        <f t="shared" ref="K3:K66" si="4">IF(A3&gt;C3,1,"")</f>
        <v>1</v>
      </c>
      <c r="L3" s="89"/>
      <c r="M3" s="213">
        <f t="shared" si="1"/>
        <v>28806.216834158418</v>
      </c>
      <c r="N3" s="213">
        <f t="shared" ref="N3:N66" si="5">M3-$A3</f>
        <v>-163.49316584158078</v>
      </c>
      <c r="O3" s="213">
        <f t="shared" ref="O3:O66" si="6">N3*N3</f>
        <v>26730.015276902635</v>
      </c>
      <c r="P3" s="213"/>
      <c r="Q3" s="213" t="str">
        <f t="shared" ref="Q3:Q66" si="7">IF(A3&lt;C3,1,"")</f>
        <v/>
      </c>
    </row>
    <row r="4" spans="1:17" x14ac:dyDescent="0.25">
      <c r="A4" s="89">
        <f>'Data Raw'!F37</f>
        <v>29106.15</v>
      </c>
      <c r="C4" s="89">
        <f>'Data Raw'!C37</f>
        <v>28960.13</v>
      </c>
      <c r="E4" s="89">
        <v>-111.46314167036871</v>
      </c>
      <c r="G4" s="211">
        <f t="shared" si="0"/>
        <v>28981.083165841581</v>
      </c>
      <c r="H4" s="211">
        <f t="shared" si="2"/>
        <v>-125.06683415842053</v>
      </c>
      <c r="I4" s="211">
        <f t="shared" si="3"/>
        <v>15641.713006409866</v>
      </c>
      <c r="J4" s="211"/>
      <c r="K4" s="211">
        <f t="shared" si="4"/>
        <v>1</v>
      </c>
      <c r="L4" s="89"/>
      <c r="M4" s="213">
        <f t="shared" si="1"/>
        <v>28939.176834158421</v>
      </c>
      <c r="N4" s="213">
        <f t="shared" si="5"/>
        <v>-166.97316584158034</v>
      </c>
      <c r="O4" s="213">
        <f t="shared" si="6"/>
        <v>27880.038111159891</v>
      </c>
      <c r="P4" s="213"/>
      <c r="Q4" s="213" t="str">
        <f t="shared" si="7"/>
        <v/>
      </c>
    </row>
    <row r="5" spans="1:17" x14ac:dyDescent="0.25">
      <c r="A5" s="89">
        <f>'Data Raw'!F38</f>
        <v>29135.73</v>
      </c>
      <c r="C5" s="89">
        <f>'Data Raw'!C38</f>
        <v>28962.799999999999</v>
      </c>
      <c r="E5" s="89">
        <v>-299.3567527479081</v>
      </c>
      <c r="G5" s="211">
        <f t="shared" si="0"/>
        <v>28983.753165841579</v>
      </c>
      <c r="H5" s="211">
        <f t="shared" si="2"/>
        <v>-151.97683415842039</v>
      </c>
      <c r="I5" s="211">
        <f t="shared" si="3"/>
        <v>23096.958120816013</v>
      </c>
      <c r="J5" s="211"/>
      <c r="K5" s="211">
        <f t="shared" si="4"/>
        <v>1</v>
      </c>
      <c r="L5" s="89"/>
      <c r="M5" s="213">
        <f t="shared" si="1"/>
        <v>28941.846834158419</v>
      </c>
      <c r="N5" s="213">
        <f t="shared" si="5"/>
        <v>-193.88316584158019</v>
      </c>
      <c r="O5" s="213">
        <f t="shared" si="6"/>
        <v>37590.681996753687</v>
      </c>
      <c r="P5" s="213"/>
      <c r="Q5" s="213" t="str">
        <f t="shared" si="7"/>
        <v/>
      </c>
    </row>
    <row r="6" spans="1:17" x14ac:dyDescent="0.25">
      <c r="A6" s="89">
        <f>'Data Raw'!F39</f>
        <v>28621.919999999998</v>
      </c>
      <c r="C6" s="89">
        <f>'Data Raw'!C39</f>
        <v>28702.27</v>
      </c>
      <c r="E6" s="89">
        <v>185.60335993353146</v>
      </c>
      <c r="G6" s="211">
        <f t="shared" si="0"/>
        <v>28723.22316584158</v>
      </c>
      <c r="H6" s="211">
        <f t="shared" si="2"/>
        <v>101.30316584158209</v>
      </c>
      <c r="I6" s="211">
        <f t="shared" si="3"/>
        <v>10262.331409527083</v>
      </c>
      <c r="J6" s="211"/>
      <c r="K6" s="211" t="str">
        <f t="shared" si="4"/>
        <v/>
      </c>
      <c r="L6" s="89"/>
      <c r="M6" s="213">
        <f t="shared" si="1"/>
        <v>28681.316834158421</v>
      </c>
      <c r="N6" s="213">
        <f t="shared" si="5"/>
        <v>59.39683415842228</v>
      </c>
      <c r="O6" s="213">
        <f t="shared" si="6"/>
        <v>3527.9839080431198</v>
      </c>
      <c r="P6" s="213"/>
      <c r="Q6" s="213">
        <f t="shared" si="7"/>
        <v>1</v>
      </c>
    </row>
    <row r="7" spans="1:17" x14ac:dyDescent="0.25">
      <c r="A7" s="89">
        <f>'Data Raw'!F40</f>
        <v>28755.34</v>
      </c>
      <c r="C7" s="89">
        <f>'Data Raw'!C40</f>
        <v>28716.98</v>
      </c>
      <c r="E7" s="89">
        <v>175.87589743080025</v>
      </c>
      <c r="G7" s="211">
        <f t="shared" si="0"/>
        <v>28737.933165841579</v>
      </c>
      <c r="H7" s="211">
        <f t="shared" si="2"/>
        <v>-17.406834158420679</v>
      </c>
      <c r="I7" s="211">
        <f t="shared" si="3"/>
        <v>302.99787541876094</v>
      </c>
      <c r="J7" s="211"/>
      <c r="K7" s="211">
        <f t="shared" si="4"/>
        <v>1</v>
      </c>
      <c r="L7" s="89"/>
      <c r="M7" s="213">
        <f t="shared" si="1"/>
        <v>28696.02683415842</v>
      </c>
      <c r="N7" s="213">
        <f t="shared" si="5"/>
        <v>-59.313165841580485</v>
      </c>
      <c r="O7" s="213">
        <f t="shared" si="6"/>
        <v>3518.05164215083</v>
      </c>
      <c r="P7" s="213"/>
      <c r="Q7" s="213" t="str">
        <f t="shared" si="7"/>
        <v/>
      </c>
    </row>
    <row r="8" spans="1:17" x14ac:dyDescent="0.25">
      <c r="A8" s="89">
        <f>'Data Raw'!F41</f>
        <v>29078.75</v>
      </c>
      <c r="C8" s="89">
        <f>'Data Raw'!C41</f>
        <v>28798.45</v>
      </c>
      <c r="E8" s="89">
        <v>29.306829698736692</v>
      </c>
      <c r="G8" s="211">
        <f t="shared" si="0"/>
        <v>28819.403165841581</v>
      </c>
      <c r="H8" s="211">
        <f t="shared" si="2"/>
        <v>-259.34683415841937</v>
      </c>
      <c r="I8" s="211">
        <f t="shared" si="3"/>
        <v>67260.780387994673</v>
      </c>
      <c r="J8" s="211"/>
      <c r="K8" s="211">
        <f t="shared" si="4"/>
        <v>1</v>
      </c>
      <c r="L8" s="89"/>
      <c r="M8" s="213">
        <f t="shared" si="1"/>
        <v>28777.496834158421</v>
      </c>
      <c r="N8" s="213">
        <f t="shared" si="5"/>
        <v>-301.25316584157918</v>
      </c>
      <c r="O8" s="213">
        <f t="shared" si="6"/>
        <v>90753.469929573999</v>
      </c>
      <c r="P8" s="213"/>
      <c r="Q8" s="213" t="str">
        <f t="shared" si="7"/>
        <v/>
      </c>
    </row>
    <row r="9" spans="1:17" x14ac:dyDescent="0.25">
      <c r="A9" s="89">
        <f>'Data Raw'!F42</f>
        <v>28952.83</v>
      </c>
      <c r="C9" s="89">
        <f>'Data Raw'!C42</f>
        <v>29106.45</v>
      </c>
      <c r="E9" s="89">
        <v>-236.46472365760565</v>
      </c>
      <c r="G9" s="211">
        <f t="shared" si="0"/>
        <v>29127.403165841581</v>
      </c>
      <c r="H9" s="211">
        <f t="shared" si="2"/>
        <v>174.57316584157888</v>
      </c>
      <c r="I9" s="211">
        <f t="shared" si="3"/>
        <v>30475.790231951403</v>
      </c>
      <c r="J9" s="211">
        <f>SQRT(AVERAGE(I2:I9))</f>
        <v>146.60787979338122</v>
      </c>
      <c r="K9" s="211" t="str">
        <f t="shared" si="4"/>
        <v/>
      </c>
      <c r="L9" s="89"/>
      <c r="M9" s="213">
        <f t="shared" si="1"/>
        <v>29085.496834158421</v>
      </c>
      <c r="N9" s="213">
        <f t="shared" si="5"/>
        <v>132.66683415841908</v>
      </c>
      <c r="O9" s="213">
        <f t="shared" si="6"/>
        <v>17600.488885617473</v>
      </c>
      <c r="P9" s="213">
        <f>SQRT(AVERAGE(O2:O9))</f>
        <v>162.4228935527841</v>
      </c>
      <c r="Q9" s="213">
        <f t="shared" si="7"/>
        <v>1</v>
      </c>
    </row>
    <row r="10" spans="1:17" x14ac:dyDescent="0.25">
      <c r="A10" s="89">
        <f>'Data Raw'!F43</f>
        <v>28941.54</v>
      </c>
      <c r="C10" s="89">
        <f>'Data Raw'!C43</f>
        <v>28895.38</v>
      </c>
      <c r="E10" s="89">
        <v>167.56120595111133</v>
      </c>
      <c r="G10" s="211">
        <f t="shared" si="0"/>
        <v>28916.333165841581</v>
      </c>
      <c r="H10" s="211">
        <f t="shared" si="2"/>
        <v>-25.206834158419952</v>
      </c>
      <c r="I10" s="211">
        <f t="shared" si="3"/>
        <v>635.38448829008689</v>
      </c>
      <c r="J10" s="211">
        <f t="shared" ref="J10:J73" si="8">SQRT(AVERAGE(I3:I10))</f>
        <v>142.50408492437825</v>
      </c>
      <c r="K10" s="211">
        <f t="shared" si="4"/>
        <v>1</v>
      </c>
      <c r="L10" s="89"/>
      <c r="M10" s="213">
        <f t="shared" si="1"/>
        <v>28874.426834158421</v>
      </c>
      <c r="N10" s="213">
        <f t="shared" si="5"/>
        <v>-67.113165841579757</v>
      </c>
      <c r="O10" s="213">
        <f t="shared" si="6"/>
        <v>4504.1770292793881</v>
      </c>
      <c r="P10" s="213">
        <f t="shared" ref="P10:P73" si="9">SQRT(AVERAGE(O3:O10))</f>
        <v>162.82847830596197</v>
      </c>
      <c r="Q10" s="213" t="str">
        <f t="shared" si="7"/>
        <v/>
      </c>
    </row>
    <row r="11" spans="1:17" x14ac:dyDescent="0.25">
      <c r="A11" s="89">
        <f>'Data Raw'!F44</f>
        <v>29071.34</v>
      </c>
      <c r="C11" s="89">
        <f>'Data Raw'!C44</f>
        <v>28991.94</v>
      </c>
      <c r="E11" s="89">
        <v>-74.908459722037151</v>
      </c>
      <c r="G11" s="211">
        <f t="shared" si="0"/>
        <v>29012.893165841579</v>
      </c>
      <c r="H11" s="211">
        <f t="shared" si="2"/>
        <v>-58.446834158421552</v>
      </c>
      <c r="I11" s="211">
        <f t="shared" si="3"/>
        <v>3416.0324231420323</v>
      </c>
      <c r="J11" s="211">
        <f t="shared" si="8"/>
        <v>137.42815756948696</v>
      </c>
      <c r="K11" s="211">
        <f t="shared" si="4"/>
        <v>1</v>
      </c>
      <c r="L11" s="89"/>
      <c r="M11" s="213">
        <f t="shared" si="1"/>
        <v>28970.986834158419</v>
      </c>
      <c r="N11" s="213">
        <f t="shared" si="5"/>
        <v>-100.35316584158136</v>
      </c>
      <c r="O11" s="213">
        <f t="shared" si="6"/>
        <v>10070.757894427932</v>
      </c>
      <c r="P11" s="213">
        <f t="shared" si="9"/>
        <v>156.30325068476915</v>
      </c>
      <c r="Q11" s="213" t="str">
        <f t="shared" si="7"/>
        <v/>
      </c>
    </row>
    <row r="12" spans="1:17" x14ac:dyDescent="0.25">
      <c r="A12" s="89">
        <f>'Data Raw'!F45</f>
        <v>29303.26</v>
      </c>
      <c r="C12" s="89">
        <f>'Data Raw'!C45</f>
        <v>29268.21</v>
      </c>
      <c r="E12" s="89">
        <v>42.808028339733937</v>
      </c>
      <c r="G12" s="211">
        <f t="shared" si="0"/>
        <v>29289.163165841579</v>
      </c>
      <c r="H12" s="211">
        <f t="shared" si="2"/>
        <v>-14.096834158419369</v>
      </c>
      <c r="I12" s="211">
        <f t="shared" si="3"/>
        <v>198.72073328997914</v>
      </c>
      <c r="J12" s="211">
        <f t="shared" si="8"/>
        <v>130.21568438096756</v>
      </c>
      <c r="K12" s="211">
        <f t="shared" si="4"/>
        <v>1</v>
      </c>
      <c r="L12" s="89"/>
      <c r="M12" s="213">
        <f t="shared" si="1"/>
        <v>29247.256834158419</v>
      </c>
      <c r="N12" s="213">
        <f t="shared" si="5"/>
        <v>-56.003165841579175</v>
      </c>
      <c r="O12" s="213">
        <f t="shared" si="6"/>
        <v>3136.3545842794206</v>
      </c>
      <c r="P12" s="213">
        <f t="shared" si="9"/>
        <v>146.07445270739757</v>
      </c>
      <c r="Q12" s="213" t="str">
        <f t="shared" si="7"/>
        <v/>
      </c>
    </row>
    <row r="13" spans="1:17" x14ac:dyDescent="0.25">
      <c r="A13" s="89">
        <f>'Data Raw'!F508</f>
        <v>19539.87</v>
      </c>
      <c r="C13" s="89">
        <f>'Data Raw'!C508</f>
        <v>19523.490000000002</v>
      </c>
      <c r="E13" s="89">
        <v>-98.965083789253185</v>
      </c>
      <c r="G13" s="211">
        <f t="shared" si="0"/>
        <v>19544.443165841582</v>
      </c>
      <c r="H13" s="211">
        <f t="shared" si="2"/>
        <v>4.5731658415825223</v>
      </c>
      <c r="I13" s="211">
        <f t="shared" si="3"/>
        <v>20.913845814617179</v>
      </c>
      <c r="J13" s="211">
        <f t="shared" si="8"/>
        <v>118.62385478658405</v>
      </c>
      <c r="K13" s="211">
        <f t="shared" si="4"/>
        <v>1</v>
      </c>
      <c r="L13" s="89"/>
      <c r="M13" s="213">
        <f t="shared" si="1"/>
        <v>19502.536834158422</v>
      </c>
      <c r="N13" s="213">
        <f t="shared" si="5"/>
        <v>-37.333165841577284</v>
      </c>
      <c r="O13" s="213">
        <f t="shared" si="6"/>
        <v>1393.7652717547128</v>
      </c>
      <c r="P13" s="213">
        <f t="shared" si="9"/>
        <v>129.66545855832561</v>
      </c>
      <c r="Q13" s="213" t="str">
        <f t="shared" si="7"/>
        <v/>
      </c>
    </row>
    <row r="14" spans="1:17" x14ac:dyDescent="0.25">
      <c r="A14" s="89">
        <f>'Data Raw'!F509</f>
        <v>19203.91</v>
      </c>
      <c r="C14" s="89">
        <f>'Data Raw'!C509</f>
        <v>19197.97</v>
      </c>
      <c r="E14" s="89">
        <v>183.69764481921266</v>
      </c>
      <c r="G14" s="211">
        <f t="shared" si="0"/>
        <v>19218.923165841581</v>
      </c>
      <c r="H14" s="211">
        <f t="shared" si="2"/>
        <v>15.013165841581213</v>
      </c>
      <c r="I14" s="211">
        <f t="shared" si="3"/>
        <v>225.39514858682091</v>
      </c>
      <c r="J14" s="211">
        <f t="shared" si="8"/>
        <v>113.21219851151663</v>
      </c>
      <c r="K14" s="211">
        <f t="shared" si="4"/>
        <v>1</v>
      </c>
      <c r="L14" s="89"/>
      <c r="M14" s="213">
        <f t="shared" si="1"/>
        <v>19177.016834158421</v>
      </c>
      <c r="N14" s="213">
        <f t="shared" si="5"/>
        <v>-26.893165841578593</v>
      </c>
      <c r="O14" s="213">
        <f t="shared" si="6"/>
        <v>723.24236898264962</v>
      </c>
      <c r="P14" s="213">
        <f t="shared" si="9"/>
        <v>128.30642404321893</v>
      </c>
      <c r="Q14" s="213" t="str">
        <f t="shared" si="7"/>
        <v/>
      </c>
    </row>
    <row r="15" spans="1:17" x14ac:dyDescent="0.25">
      <c r="A15" s="89">
        <f>'Data Raw'!F510</f>
        <v>19518.59</v>
      </c>
      <c r="C15" s="89">
        <f>'Data Raw'!C510</f>
        <v>19439.84</v>
      </c>
      <c r="E15" s="89">
        <v>73.418822782550706</v>
      </c>
      <c r="G15" s="211">
        <f t="shared" si="0"/>
        <v>19460.79316584158</v>
      </c>
      <c r="H15" s="211">
        <f t="shared" si="2"/>
        <v>-57.796834158420097</v>
      </c>
      <c r="I15" s="211">
        <f t="shared" si="3"/>
        <v>3340.4740387359161</v>
      </c>
      <c r="J15" s="211">
        <f t="shared" si="8"/>
        <v>114.87683148583832</v>
      </c>
      <c r="K15" s="211">
        <f t="shared" si="4"/>
        <v>1</v>
      </c>
      <c r="L15" s="89"/>
      <c r="M15" s="213">
        <f t="shared" si="1"/>
        <v>19418.88683415842</v>
      </c>
      <c r="N15" s="213">
        <f t="shared" si="5"/>
        <v>-99.703165841579903</v>
      </c>
      <c r="O15" s="213">
        <f t="shared" si="6"/>
        <v>9940.7212788335855</v>
      </c>
      <c r="P15" s="213">
        <f t="shared" si="9"/>
        <v>131.39776312914785</v>
      </c>
      <c r="Q15" s="213" t="str">
        <f t="shared" si="7"/>
        <v/>
      </c>
    </row>
    <row r="16" spans="1:17" x14ac:dyDescent="0.25">
      <c r="A16" s="89">
        <f>'Data Raw'!F511</f>
        <v>19000.71</v>
      </c>
      <c r="C16" s="89">
        <f>'Data Raw'!C511</f>
        <v>19352.900000000001</v>
      </c>
      <c r="E16" s="89">
        <v>29.528758278103851</v>
      </c>
      <c r="G16" s="211">
        <f t="shared" si="0"/>
        <v>19373.853165841581</v>
      </c>
      <c r="H16" s="211">
        <f t="shared" si="2"/>
        <v>373.14316584158223</v>
      </c>
      <c r="I16" s="211">
        <f t="shared" si="3"/>
        <v>139235.82221427854</v>
      </c>
      <c r="J16" s="211">
        <f t="shared" si="8"/>
        <v>148.97505375233524</v>
      </c>
      <c r="K16" s="211" t="str">
        <f t="shared" si="4"/>
        <v/>
      </c>
      <c r="L16" s="89"/>
      <c r="M16" s="213">
        <f t="shared" si="1"/>
        <v>19331.946834158422</v>
      </c>
      <c r="N16" s="213">
        <f t="shared" si="5"/>
        <v>331.23683415842243</v>
      </c>
      <c r="O16" s="213">
        <f t="shared" si="6"/>
        <v>109717.84030329424</v>
      </c>
      <c r="P16" s="213">
        <f t="shared" si="9"/>
        <v>140.12822146897702</v>
      </c>
      <c r="Q16" s="213">
        <f t="shared" si="7"/>
        <v>1</v>
      </c>
    </row>
    <row r="17" spans="1:17" x14ac:dyDescent="0.25">
      <c r="A17" s="89">
        <f>'Data Raw'!F512</f>
        <v>19258.759999999998</v>
      </c>
      <c r="C17" s="89">
        <f>'Data Raw'!C512</f>
        <v>19118.87</v>
      </c>
      <c r="E17" s="89">
        <v>-71.882396331686323</v>
      </c>
      <c r="G17" s="211">
        <f t="shared" si="0"/>
        <v>19139.823165841579</v>
      </c>
      <c r="H17" s="211">
        <f t="shared" si="2"/>
        <v>-118.93683415841952</v>
      </c>
      <c r="I17" s="211">
        <f t="shared" si="3"/>
        <v>14145.970519627386</v>
      </c>
      <c r="J17" s="211">
        <f t="shared" si="8"/>
        <v>141.95893482437333</v>
      </c>
      <c r="K17" s="211">
        <f t="shared" si="4"/>
        <v>1</v>
      </c>
      <c r="L17" s="89"/>
      <c r="M17" s="213">
        <f t="shared" si="1"/>
        <v>19097.916834158419</v>
      </c>
      <c r="N17" s="213">
        <f t="shared" si="5"/>
        <v>-160.84316584157932</v>
      </c>
      <c r="O17" s="213">
        <f t="shared" si="6"/>
        <v>25870.523997941789</v>
      </c>
      <c r="P17" s="213">
        <f t="shared" si="9"/>
        <v>143.76951290555036</v>
      </c>
      <c r="Q17" s="213" t="str">
        <f t="shared" si="7"/>
        <v/>
      </c>
    </row>
    <row r="18" spans="1:17" x14ac:dyDescent="0.25">
      <c r="A18" s="89">
        <f>'Data Raw'!F513</f>
        <v>19591.43</v>
      </c>
      <c r="C18" s="89">
        <f>'Data Raw'!C513</f>
        <v>19428.36</v>
      </c>
      <c r="E18" s="89">
        <v>-141.45031388421376</v>
      </c>
      <c r="G18" s="211">
        <f t="shared" si="0"/>
        <v>19449.31316584158</v>
      </c>
      <c r="H18" s="211">
        <f t="shared" si="2"/>
        <v>-142.11683415841981</v>
      </c>
      <c r="I18" s="211">
        <f t="shared" si="3"/>
        <v>20197.1945512118</v>
      </c>
      <c r="J18" s="211">
        <f t="shared" si="8"/>
        <v>150.32486632069853</v>
      </c>
      <c r="K18" s="211">
        <f t="shared" si="4"/>
        <v>1</v>
      </c>
      <c r="L18" s="89"/>
      <c r="M18" s="213">
        <f t="shared" si="1"/>
        <v>19407.406834158421</v>
      </c>
      <c r="N18" s="213">
        <f t="shared" si="5"/>
        <v>-184.02316584157961</v>
      </c>
      <c r="O18" s="213">
        <f t="shared" si="6"/>
        <v>33864.525566357515</v>
      </c>
      <c r="P18" s="213">
        <f t="shared" si="9"/>
        <v>156.01191111012639</v>
      </c>
      <c r="Q18" s="213" t="str">
        <f t="shared" si="7"/>
        <v/>
      </c>
    </row>
    <row r="19" spans="1:17" x14ac:dyDescent="0.25">
      <c r="A19" s="89">
        <f>'Data Raw'!F514</f>
        <v>20049.64</v>
      </c>
      <c r="C19" s="89">
        <f>'Data Raw'!C514</f>
        <v>19619.740000000002</v>
      </c>
      <c r="E19" s="89">
        <v>281.05314309729147</v>
      </c>
      <c r="G19" s="211">
        <f t="shared" si="0"/>
        <v>19640.693165841582</v>
      </c>
      <c r="H19" s="211">
        <f t="shared" si="2"/>
        <v>-408.94683415841791</v>
      </c>
      <c r="I19" s="211">
        <f t="shared" si="3"/>
        <v>167237.51316819256</v>
      </c>
      <c r="J19" s="211">
        <f t="shared" si="8"/>
        <v>207.54577935353731</v>
      </c>
      <c r="K19" s="211">
        <f t="shared" si="4"/>
        <v>1</v>
      </c>
      <c r="L19" s="89"/>
      <c r="M19" s="213">
        <f t="shared" si="1"/>
        <v>19598.786834158422</v>
      </c>
      <c r="N19" s="213">
        <f t="shared" si="5"/>
        <v>-450.85316584157772</v>
      </c>
      <c r="O19" s="213">
        <f t="shared" si="6"/>
        <v>203268.57714937319</v>
      </c>
      <c r="P19" s="213">
        <f t="shared" si="9"/>
        <v>220.20318756798716</v>
      </c>
      <c r="Q19" s="213" t="str">
        <f t="shared" si="7"/>
        <v/>
      </c>
    </row>
    <row r="20" spans="1:17" x14ac:dyDescent="0.25">
      <c r="A20" s="89">
        <f>'Data Raw'!F515</f>
        <v>19915.68</v>
      </c>
      <c r="C20" s="89">
        <f>'Data Raw'!C515</f>
        <v>19919.650000000001</v>
      </c>
      <c r="E20" s="89">
        <v>357.43235619426559</v>
      </c>
      <c r="G20" s="211">
        <f t="shared" si="0"/>
        <v>19940.603165841581</v>
      </c>
      <c r="H20" s="211">
        <f t="shared" si="2"/>
        <v>24.923165841581067</v>
      </c>
      <c r="I20" s="211">
        <f t="shared" si="3"/>
        <v>621.16419556695325</v>
      </c>
      <c r="J20" s="211">
        <f t="shared" si="8"/>
        <v>207.67295433024452</v>
      </c>
      <c r="K20" s="211" t="str">
        <f t="shared" si="4"/>
        <v/>
      </c>
      <c r="L20" s="89"/>
      <c r="M20" s="213">
        <f t="shared" si="1"/>
        <v>19898.696834158422</v>
      </c>
      <c r="N20" s="213">
        <f t="shared" si="5"/>
        <v>-16.983165841578739</v>
      </c>
      <c r="O20" s="213">
        <f t="shared" si="6"/>
        <v>288.42792200256685</v>
      </c>
      <c r="P20" s="213">
        <f t="shared" si="9"/>
        <v>219.39337497362479</v>
      </c>
      <c r="Q20" s="213">
        <f t="shared" si="7"/>
        <v>1</v>
      </c>
    </row>
    <row r="21" spans="1:17" x14ac:dyDescent="0.25">
      <c r="A21" s="89">
        <f>'Data Raw'!F516</f>
        <v>19567.689999999999</v>
      </c>
      <c r="C21" s="89">
        <f>'Data Raw'!C516</f>
        <v>19851.79</v>
      </c>
      <c r="E21" s="89">
        <v>256.4067043164905</v>
      </c>
      <c r="G21" s="211">
        <f t="shared" si="0"/>
        <v>19872.743165841581</v>
      </c>
      <c r="H21" s="211">
        <f t="shared" si="2"/>
        <v>305.05316584158209</v>
      </c>
      <c r="I21" s="211">
        <f t="shared" si="3"/>
        <v>93057.433989971789</v>
      </c>
      <c r="J21" s="211">
        <f t="shared" si="8"/>
        <v>234.00346360315154</v>
      </c>
      <c r="K21" s="211" t="str">
        <f t="shared" si="4"/>
        <v/>
      </c>
      <c r="L21" s="89"/>
      <c r="M21" s="213">
        <f t="shared" si="1"/>
        <v>19830.836834158421</v>
      </c>
      <c r="N21" s="213">
        <f t="shared" si="5"/>
        <v>263.14683415842228</v>
      </c>
      <c r="O21" s="213">
        <f t="shared" si="6"/>
        <v>69246.256327600204</v>
      </c>
      <c r="P21" s="213">
        <f t="shared" si="9"/>
        <v>237.93909801522369</v>
      </c>
      <c r="Q21" s="213">
        <f t="shared" si="7"/>
        <v>1</v>
      </c>
    </row>
    <row r="22" spans="1:17" x14ac:dyDescent="0.25">
      <c r="A22" s="89">
        <f>'Data Raw'!F517</f>
        <v>19784.650000000001</v>
      </c>
      <c r="C22" s="89">
        <f>'Data Raw'!C517</f>
        <v>19688.310000000001</v>
      </c>
      <c r="E22" s="89">
        <v>96.276991465609171</v>
      </c>
      <c r="G22" s="211">
        <f t="shared" si="0"/>
        <v>19709.263165841581</v>
      </c>
      <c r="H22" s="211">
        <f t="shared" si="2"/>
        <v>-75.386834158420243</v>
      </c>
      <c r="I22" s="211">
        <f t="shared" si="3"/>
        <v>5683.1747644291572</v>
      </c>
      <c r="J22" s="211">
        <f t="shared" si="8"/>
        <v>235.45666996339637</v>
      </c>
      <c r="K22" s="211">
        <f t="shared" si="4"/>
        <v>1</v>
      </c>
      <c r="L22" s="89"/>
      <c r="M22" s="213">
        <f t="shared" si="1"/>
        <v>19667.356834158421</v>
      </c>
      <c r="N22" s="213">
        <f t="shared" si="5"/>
        <v>-117.29316584158005</v>
      </c>
      <c r="O22" s="213">
        <f t="shared" si="6"/>
        <v>13757.6867531404</v>
      </c>
      <c r="P22" s="213">
        <f t="shared" si="9"/>
        <v>241.3386001291918</v>
      </c>
      <c r="Q22" s="213" t="str">
        <f t="shared" si="7"/>
        <v/>
      </c>
    </row>
    <row r="23" spans="1:17" x14ac:dyDescent="0.25">
      <c r="A23" s="89">
        <f>'Data Raw'!F518</f>
        <v>20192.400000000001</v>
      </c>
      <c r="C23" s="89">
        <f>'Data Raw'!C518</f>
        <v>20348.64</v>
      </c>
      <c r="E23" s="89">
        <v>178.01344341946788</v>
      </c>
      <c r="G23" s="211">
        <f t="shared" si="0"/>
        <v>20369.593165841579</v>
      </c>
      <c r="H23" s="211">
        <f t="shared" si="2"/>
        <v>177.19316584157787</v>
      </c>
      <c r="I23" s="211">
        <f t="shared" si="3"/>
        <v>31397.418020960919</v>
      </c>
      <c r="J23" s="211">
        <f t="shared" si="8"/>
        <v>242.78995330950147</v>
      </c>
      <c r="K23" s="211" t="str">
        <f t="shared" si="4"/>
        <v/>
      </c>
      <c r="L23" s="89"/>
      <c r="M23" s="213">
        <f t="shared" si="1"/>
        <v>20327.68683415842</v>
      </c>
      <c r="N23" s="213">
        <f t="shared" si="5"/>
        <v>135.28683415841806</v>
      </c>
      <c r="O23" s="213">
        <f t="shared" si="6"/>
        <v>18302.527496607312</v>
      </c>
      <c r="P23" s="213">
        <f t="shared" si="9"/>
        <v>243.49444693778881</v>
      </c>
      <c r="Q23" s="213">
        <f t="shared" si="7"/>
        <v>1</v>
      </c>
    </row>
    <row r="24" spans="1:17" x14ac:dyDescent="0.25">
      <c r="A24" s="89">
        <f>'Data Raw'!F519</f>
        <v>20309.13</v>
      </c>
      <c r="C24" s="89">
        <f>'Data Raw'!C519</f>
        <v>20216.79</v>
      </c>
      <c r="E24" s="89">
        <v>-14.058531062994007</v>
      </c>
      <c r="G24" s="211">
        <f t="shared" si="0"/>
        <v>20237.743165841581</v>
      </c>
      <c r="H24" s="211">
        <f t="shared" si="2"/>
        <v>-71.386834158420243</v>
      </c>
      <c r="I24" s="211">
        <f t="shared" si="3"/>
        <v>5096.0800911617953</v>
      </c>
      <c r="J24" s="211">
        <f t="shared" si="8"/>
        <v>205.37646813264729</v>
      </c>
      <c r="K24" s="211">
        <f t="shared" si="4"/>
        <v>1</v>
      </c>
      <c r="L24" s="89"/>
      <c r="M24" s="213">
        <f t="shared" si="1"/>
        <v>20195.836834158421</v>
      </c>
      <c r="N24" s="213">
        <f t="shared" si="5"/>
        <v>-113.29316584158005</v>
      </c>
      <c r="O24" s="213">
        <f t="shared" si="6"/>
        <v>12835.34142640776</v>
      </c>
      <c r="P24" s="213">
        <f t="shared" si="9"/>
        <v>217.20781139252071</v>
      </c>
      <c r="Q24" s="213" t="str">
        <f t="shared" si="7"/>
        <v/>
      </c>
    </row>
    <row r="25" spans="1:17" x14ac:dyDescent="0.25">
      <c r="A25" s="89">
        <f>'Data Raw'!F520</f>
        <v>20400.11</v>
      </c>
      <c r="C25" s="89">
        <f>'Data Raw'!C520</f>
        <v>20583.88</v>
      </c>
      <c r="E25" s="89">
        <v>-268.29853307127814</v>
      </c>
      <c r="G25" s="211">
        <f t="shared" si="0"/>
        <v>20604.833165841581</v>
      </c>
      <c r="H25" s="211">
        <f t="shared" si="2"/>
        <v>204.72316584158034</v>
      </c>
      <c r="I25" s="211">
        <f t="shared" si="3"/>
        <v>41911.574632199205</v>
      </c>
      <c r="J25" s="211">
        <f t="shared" si="8"/>
        <v>213.65906060055534</v>
      </c>
      <c r="K25" s="211" t="str">
        <f t="shared" si="4"/>
        <v/>
      </c>
      <c r="L25" s="89"/>
      <c r="M25" s="213">
        <f t="shared" si="1"/>
        <v>20562.926834158421</v>
      </c>
      <c r="N25" s="213">
        <f t="shared" si="5"/>
        <v>162.81683415842053</v>
      </c>
      <c r="O25" s="213">
        <f t="shared" si="6"/>
        <v>26509.321485370616</v>
      </c>
      <c r="P25" s="213">
        <f t="shared" si="9"/>
        <v>217.39154311025405</v>
      </c>
      <c r="Q25" s="213">
        <f t="shared" si="7"/>
        <v>1</v>
      </c>
    </row>
    <row r="26" spans="1:17" x14ac:dyDescent="0.25">
      <c r="A26" s="89">
        <f>'Data Raw'!F521</f>
        <v>20409.18</v>
      </c>
      <c r="C26" s="89">
        <f>'Data Raw'!C521</f>
        <v>20379.5</v>
      </c>
      <c r="E26" s="89">
        <v>74.103015649074223</v>
      </c>
      <c r="G26" s="211">
        <f t="shared" si="0"/>
        <v>20400.45316584158</v>
      </c>
      <c r="H26" s="211">
        <f t="shared" si="2"/>
        <v>-8.7268341584203881</v>
      </c>
      <c r="I26" s="211">
        <f t="shared" si="3"/>
        <v>76.157634428572891</v>
      </c>
      <c r="J26" s="211">
        <f t="shared" si="8"/>
        <v>207.68982777717801</v>
      </c>
      <c r="K26" s="211">
        <f t="shared" si="4"/>
        <v>1</v>
      </c>
      <c r="L26" s="89"/>
      <c r="M26" s="213">
        <f t="shared" si="1"/>
        <v>20358.54683415842</v>
      </c>
      <c r="N26" s="213">
        <f t="shared" si="5"/>
        <v>-50.633165841580194</v>
      </c>
      <c r="O26" s="213">
        <f t="shared" si="6"/>
        <v>2563.7174831409634</v>
      </c>
      <c r="P26" s="213">
        <f t="shared" si="9"/>
        <v>208.19817964010969</v>
      </c>
      <c r="Q26" s="213" t="str">
        <f t="shared" si="7"/>
        <v/>
      </c>
    </row>
    <row r="27" spans="1:17" x14ac:dyDescent="0.25">
      <c r="A27" s="89">
        <f>'Data Raw'!F522</f>
        <v>20274.59</v>
      </c>
      <c r="C27" s="89">
        <f>'Data Raw'!C522</f>
        <v>20364.36</v>
      </c>
      <c r="E27" s="89">
        <v>260.13008634296784</v>
      </c>
      <c r="G27" s="211">
        <f t="shared" si="0"/>
        <v>20385.31316584158</v>
      </c>
      <c r="H27" s="211">
        <f t="shared" si="2"/>
        <v>110.72316584158034</v>
      </c>
      <c r="I27" s="211">
        <f t="shared" si="3"/>
        <v>12259.619453982103</v>
      </c>
      <c r="J27" s="211">
        <f t="shared" si="8"/>
        <v>154.15196349004952</v>
      </c>
      <c r="K27" s="211" t="str">
        <f t="shared" si="4"/>
        <v/>
      </c>
      <c r="L27" s="89"/>
      <c r="M27" s="213">
        <f t="shared" si="1"/>
        <v>20343.406834158421</v>
      </c>
      <c r="N27" s="213">
        <f t="shared" si="5"/>
        <v>68.816834158420534</v>
      </c>
      <c r="O27" s="213">
        <f t="shared" si="6"/>
        <v>4735.7566635875555</v>
      </c>
      <c r="P27" s="213">
        <f t="shared" si="9"/>
        <v>136.124499796077</v>
      </c>
      <c r="Q27" s="213">
        <f t="shared" si="7"/>
        <v>1</v>
      </c>
    </row>
    <row r="28" spans="1:17" x14ac:dyDescent="0.25">
      <c r="A28" s="89">
        <f>'Data Raw'!F523</f>
        <v>20331.2</v>
      </c>
      <c r="C28" s="89">
        <f>'Data Raw'!C523</f>
        <v>20146.22</v>
      </c>
      <c r="E28" s="89">
        <v>224.43127382633065</v>
      </c>
      <c r="G28" s="211">
        <f t="shared" si="0"/>
        <v>20167.173165841581</v>
      </c>
      <c r="H28" s="211">
        <f t="shared" si="2"/>
        <v>-164.02683415841966</v>
      </c>
      <c r="I28" s="211">
        <f t="shared" si="3"/>
        <v>26904.802324033706</v>
      </c>
      <c r="J28" s="211">
        <f t="shared" si="8"/>
        <v>164.46362094364792</v>
      </c>
      <c r="K28" s="211">
        <f t="shared" si="4"/>
        <v>1</v>
      </c>
      <c r="L28" s="89"/>
      <c r="M28" s="213">
        <f t="shared" si="1"/>
        <v>20125.266834158421</v>
      </c>
      <c r="N28" s="213">
        <f t="shared" si="5"/>
        <v>-205.93316584157947</v>
      </c>
      <c r="O28" s="213">
        <f t="shared" si="6"/>
        <v>42408.468793535474</v>
      </c>
      <c r="P28" s="213">
        <f t="shared" si="9"/>
        <v>154.25590605767349</v>
      </c>
      <c r="Q28" s="213" t="str">
        <f t="shared" si="7"/>
        <v/>
      </c>
    </row>
    <row r="29" spans="1:17" x14ac:dyDescent="0.25">
      <c r="A29" s="89">
        <f>'Data Raw'!F524</f>
        <v>20485.240000000002</v>
      </c>
      <c r="C29" s="89">
        <f>'Data Raw'!C524</f>
        <v>20566.59</v>
      </c>
      <c r="E29" s="89">
        <v>1.0588729801766021</v>
      </c>
      <c r="G29" s="211">
        <f t="shared" si="0"/>
        <v>20587.54316584158</v>
      </c>
      <c r="H29" s="211">
        <f t="shared" si="2"/>
        <v>102.30316584157845</v>
      </c>
      <c r="I29" s="211">
        <f t="shared" si="3"/>
        <v>10465.937741209504</v>
      </c>
      <c r="J29" s="211">
        <f t="shared" si="8"/>
        <v>129.32264141595863</v>
      </c>
      <c r="K29" s="211" t="str">
        <f t="shared" si="4"/>
        <v/>
      </c>
      <c r="L29" s="89"/>
      <c r="M29" s="213">
        <f t="shared" si="1"/>
        <v>20545.63683415842</v>
      </c>
      <c r="N29" s="213">
        <f t="shared" si="5"/>
        <v>60.396834158418642</v>
      </c>
      <c r="O29" s="213">
        <f t="shared" si="6"/>
        <v>3647.777576359525</v>
      </c>
      <c r="P29" s="213">
        <f t="shared" si="9"/>
        <v>124.8802414706534</v>
      </c>
      <c r="Q29" s="213">
        <f t="shared" si="7"/>
        <v>1</v>
      </c>
    </row>
    <row r="30" spans="1:17" x14ac:dyDescent="0.25">
      <c r="A30" s="89">
        <f>'Data Raw'!F525</f>
        <v>20309.86</v>
      </c>
      <c r="C30" s="89">
        <f>'Data Raw'!C525</f>
        <v>20481.53</v>
      </c>
      <c r="E30" s="89">
        <v>-192.65305201615774</v>
      </c>
      <c r="G30" s="211">
        <f t="shared" si="0"/>
        <v>20502.483165841579</v>
      </c>
      <c r="H30" s="211">
        <f t="shared" si="2"/>
        <v>192.62316584157816</v>
      </c>
      <c r="I30" s="211">
        <f t="shared" si="3"/>
        <v>37103.684018832122</v>
      </c>
      <c r="J30" s="211">
        <f t="shared" si="8"/>
        <v>143.70772157264545</v>
      </c>
      <c r="K30" s="211" t="str">
        <f t="shared" si="4"/>
        <v/>
      </c>
      <c r="L30" s="89"/>
      <c r="M30" s="213">
        <f t="shared" si="1"/>
        <v>20460.576834158419</v>
      </c>
      <c r="N30" s="213">
        <f t="shared" si="5"/>
        <v>150.71683415841835</v>
      </c>
      <c r="O30" s="213">
        <f t="shared" si="6"/>
        <v>22715.56409873618</v>
      </c>
      <c r="P30" s="213">
        <f t="shared" si="9"/>
        <v>129.28576633940867</v>
      </c>
      <c r="Q30" s="213">
        <f t="shared" si="7"/>
        <v>1</v>
      </c>
    </row>
    <row r="31" spans="1:17" x14ac:dyDescent="0.25">
      <c r="A31" s="89">
        <f>'Data Raw'!F526</f>
        <v>20344.48</v>
      </c>
      <c r="C31" s="89">
        <f>'Data Raw'!C526</f>
        <v>19977.96</v>
      </c>
      <c r="E31" s="89">
        <v>-182.07640337672819</v>
      </c>
      <c r="G31" s="211">
        <f t="shared" si="0"/>
        <v>19998.913165841579</v>
      </c>
      <c r="H31" s="211">
        <f t="shared" si="2"/>
        <v>-345.56683415842053</v>
      </c>
      <c r="I31" s="211">
        <f t="shared" si="3"/>
        <v>119416.43687027332</v>
      </c>
      <c r="J31" s="211">
        <f t="shared" si="8"/>
        <v>177.91651580380346</v>
      </c>
      <c r="K31" s="211">
        <f t="shared" si="4"/>
        <v>1</v>
      </c>
      <c r="L31" s="89"/>
      <c r="M31" s="213">
        <f t="shared" si="1"/>
        <v>19957.006834158419</v>
      </c>
      <c r="N31" s="213">
        <f t="shared" si="5"/>
        <v>-387.47316584158034</v>
      </c>
      <c r="O31" s="213">
        <f t="shared" si="6"/>
        <v>150135.45424729682</v>
      </c>
      <c r="P31" s="213">
        <f t="shared" si="9"/>
        <v>182.19200098194312</v>
      </c>
      <c r="Q31" s="213" t="str">
        <f t="shared" si="7"/>
        <v/>
      </c>
    </row>
    <row r="32" spans="1:17" x14ac:dyDescent="0.25">
      <c r="A32" s="89">
        <f>'Data Raw'!F527</f>
        <v>20438.810000000001</v>
      </c>
      <c r="C32" s="89">
        <f>'Data Raw'!C527</f>
        <v>20422.72</v>
      </c>
      <c r="E32" s="89">
        <v>200.88643940955808</v>
      </c>
      <c r="G32" s="211">
        <f t="shared" si="0"/>
        <v>20443.673165841581</v>
      </c>
      <c r="H32" s="211">
        <f t="shared" si="2"/>
        <v>4.8631658415797574</v>
      </c>
      <c r="I32" s="211">
        <f t="shared" si="3"/>
        <v>23.650382002708149</v>
      </c>
      <c r="J32" s="211">
        <f t="shared" si="8"/>
        <v>176.12561676860113</v>
      </c>
      <c r="K32" s="211">
        <f t="shared" si="4"/>
        <v>1</v>
      </c>
      <c r="L32" s="89"/>
      <c r="M32" s="213">
        <f t="shared" si="1"/>
        <v>20401.766834158421</v>
      </c>
      <c r="N32" s="213">
        <f t="shared" si="5"/>
        <v>-37.043165841580048</v>
      </c>
      <c r="O32" s="213">
        <f t="shared" si="6"/>
        <v>1372.1961355668029</v>
      </c>
      <c r="P32" s="213">
        <f t="shared" si="9"/>
        <v>178.2162508315368</v>
      </c>
      <c r="Q32" s="213" t="str">
        <f t="shared" si="7"/>
        <v/>
      </c>
    </row>
    <row r="33" spans="1:17" x14ac:dyDescent="0.25">
      <c r="A33" s="89">
        <f>'Data Raw'!F528</f>
        <v>20782.45</v>
      </c>
      <c r="C33" s="89">
        <f>'Data Raw'!C528</f>
        <v>20374.509999999998</v>
      </c>
      <c r="E33" s="89">
        <v>-14.916581004967156</v>
      </c>
      <c r="G33" s="211">
        <f t="shared" si="0"/>
        <v>20395.463165841578</v>
      </c>
      <c r="H33" s="211">
        <f t="shared" si="2"/>
        <v>-386.98683415842243</v>
      </c>
      <c r="I33" s="211">
        <f t="shared" si="3"/>
        <v>149758.80981195834</v>
      </c>
      <c r="J33" s="211">
        <f t="shared" si="8"/>
        <v>210.95292669121716</v>
      </c>
      <c r="K33" s="211">
        <f t="shared" si="4"/>
        <v>1</v>
      </c>
      <c r="L33" s="89"/>
      <c r="M33" s="213">
        <f t="shared" si="1"/>
        <v>20353.556834158418</v>
      </c>
      <c r="N33" s="213">
        <f t="shared" si="5"/>
        <v>-428.89316584158223</v>
      </c>
      <c r="O33" s="213">
        <f t="shared" si="6"/>
        <v>183949.34770561496</v>
      </c>
      <c r="P33" s="213">
        <f t="shared" si="9"/>
        <v>226.8061624779622</v>
      </c>
      <c r="Q33" s="213" t="str">
        <f t="shared" si="7"/>
        <v/>
      </c>
    </row>
    <row r="34" spans="1:17" x14ac:dyDescent="0.25">
      <c r="A34" s="89">
        <f>'Data Raw'!F529</f>
        <v>20650.509999999998</v>
      </c>
      <c r="C34" s="89">
        <f>'Data Raw'!C529</f>
        <v>20643.41</v>
      </c>
      <c r="E34" s="89">
        <v>-236.56738095449145</v>
      </c>
      <c r="G34" s="211">
        <f t="shared" si="0"/>
        <v>20664.36316584158</v>
      </c>
      <c r="H34" s="211">
        <f t="shared" si="2"/>
        <v>13.853165841581358</v>
      </c>
      <c r="I34" s="211">
        <f t="shared" si="3"/>
        <v>191.91020383435654</v>
      </c>
      <c r="J34" s="211">
        <f t="shared" si="8"/>
        <v>210.98721845354939</v>
      </c>
      <c r="K34" s="211">
        <f t="shared" si="4"/>
        <v>1</v>
      </c>
      <c r="L34" s="89"/>
      <c r="M34" s="213">
        <f t="shared" si="1"/>
        <v>20622.45683415842</v>
      </c>
      <c r="N34" s="213">
        <f t="shared" si="5"/>
        <v>-28.053165841578448</v>
      </c>
      <c r="O34" s="213">
        <f t="shared" si="6"/>
        <v>786.98011373510383</v>
      </c>
      <c r="P34" s="213">
        <f t="shared" si="9"/>
        <v>226.31602498896109</v>
      </c>
      <c r="Q34" s="213" t="str">
        <f t="shared" si="7"/>
        <v/>
      </c>
    </row>
    <row r="35" spans="1:17" x14ac:dyDescent="0.25">
      <c r="A35" s="89">
        <f>'Data Raw'!F530</f>
        <v>20367.759999999998</v>
      </c>
      <c r="C35" s="89">
        <f>'Data Raw'!C530</f>
        <v>20633</v>
      </c>
      <c r="E35" s="89">
        <v>-239.10609497716723</v>
      </c>
      <c r="G35" s="211">
        <f t="shared" si="0"/>
        <v>20653.95316584158</v>
      </c>
      <c r="H35" s="211">
        <f t="shared" si="2"/>
        <v>286.1931658415815</v>
      </c>
      <c r="I35" s="211">
        <f t="shared" si="3"/>
        <v>81906.528174426974</v>
      </c>
      <c r="J35" s="211">
        <f t="shared" si="8"/>
        <v>230.69778919794913</v>
      </c>
      <c r="K35" s="211" t="str">
        <f t="shared" si="4"/>
        <v/>
      </c>
      <c r="L35" s="89"/>
      <c r="M35" s="213">
        <f t="shared" si="1"/>
        <v>20612.04683415842</v>
      </c>
      <c r="N35" s="213">
        <f t="shared" si="5"/>
        <v>244.2868341584217</v>
      </c>
      <c r="O35" s="213">
        <f t="shared" si="6"/>
        <v>59676.057343144224</v>
      </c>
      <c r="P35" s="213">
        <f t="shared" si="9"/>
        <v>241.0113705860133</v>
      </c>
      <c r="Q35" s="213">
        <f t="shared" si="7"/>
        <v>1</v>
      </c>
    </row>
    <row r="36" spans="1:17" x14ac:dyDescent="0.25">
      <c r="A36" s="89">
        <f>'Data Raw'!F531</f>
        <v>20396.97</v>
      </c>
      <c r="C36" s="89">
        <f>'Data Raw'!C531</f>
        <v>20354.830000000002</v>
      </c>
      <c r="E36" s="89">
        <v>-86.6634603227958</v>
      </c>
      <c r="G36" s="211">
        <f t="shared" si="0"/>
        <v>20375.783165841582</v>
      </c>
      <c r="H36" s="211">
        <f t="shared" si="2"/>
        <v>-21.186834158419515</v>
      </c>
      <c r="I36" s="211">
        <f t="shared" si="3"/>
        <v>448.88194165637196</v>
      </c>
      <c r="J36" s="211">
        <f t="shared" si="8"/>
        <v>223.41548713780836</v>
      </c>
      <c r="K36" s="211">
        <f t="shared" si="4"/>
        <v>1</v>
      </c>
      <c r="L36" s="89"/>
      <c r="M36" s="213">
        <f t="shared" si="1"/>
        <v>20333.876834158422</v>
      </c>
      <c r="N36" s="213">
        <f t="shared" si="5"/>
        <v>-63.093165841579321</v>
      </c>
      <c r="O36" s="213">
        <f t="shared" si="6"/>
        <v>3980.7475759130316</v>
      </c>
      <c r="P36" s="213">
        <f t="shared" si="9"/>
        <v>230.83114087909766</v>
      </c>
      <c r="Q36" s="213" t="str">
        <f t="shared" si="7"/>
        <v/>
      </c>
    </row>
    <row r="37" spans="1:17" x14ac:dyDescent="0.25">
      <c r="A37" s="89">
        <f>'Data Raw'!F532</f>
        <v>20075.73</v>
      </c>
      <c r="C37" s="89">
        <f>'Data Raw'!C532</f>
        <v>20330.150000000001</v>
      </c>
      <c r="E37" s="89">
        <v>-156.20837357628079</v>
      </c>
      <c r="G37" s="211">
        <f t="shared" si="0"/>
        <v>20351.103165841581</v>
      </c>
      <c r="H37" s="211">
        <f t="shared" si="2"/>
        <v>275.37316584158179</v>
      </c>
      <c r="I37" s="211">
        <f t="shared" si="3"/>
        <v>75830.380465615308</v>
      </c>
      <c r="J37" s="211">
        <f t="shared" si="8"/>
        <v>241.0083717084843</v>
      </c>
      <c r="K37" s="211" t="str">
        <f t="shared" si="4"/>
        <v/>
      </c>
      <c r="L37" s="89"/>
      <c r="M37" s="213">
        <f t="shared" si="1"/>
        <v>20309.196834158422</v>
      </c>
      <c r="N37" s="213">
        <f t="shared" si="5"/>
        <v>233.46683415842199</v>
      </c>
      <c r="O37" s="213">
        <f t="shared" si="6"/>
        <v>54506.762651956116</v>
      </c>
      <c r="P37" s="213">
        <f t="shared" si="9"/>
        <v>244.21381765574895</v>
      </c>
      <c r="Q37" s="213">
        <f t="shared" si="7"/>
        <v>1</v>
      </c>
    </row>
    <row r="38" spans="1:17" x14ac:dyDescent="0.25">
      <c r="A38" s="89">
        <f>'Data Raw'!F533</f>
        <v>19959.939999999999</v>
      </c>
      <c r="C38" s="89">
        <f>'Data Raw'!C533</f>
        <v>20049.87</v>
      </c>
      <c r="E38" s="89">
        <v>-169.11516400029177</v>
      </c>
      <c r="G38" s="211">
        <f t="shared" si="0"/>
        <v>20070.823165841579</v>
      </c>
      <c r="H38" s="211">
        <f t="shared" si="2"/>
        <v>110.88316584158019</v>
      </c>
      <c r="I38" s="211">
        <f t="shared" si="3"/>
        <v>12295.076467051376</v>
      </c>
      <c r="J38" s="211">
        <f t="shared" si="8"/>
        <v>234.48658658780963</v>
      </c>
      <c r="K38" s="211" t="str">
        <f t="shared" si="4"/>
        <v/>
      </c>
      <c r="L38" s="89"/>
      <c r="M38" s="213">
        <f t="shared" si="1"/>
        <v>20028.916834158419</v>
      </c>
      <c r="N38" s="213">
        <f t="shared" si="5"/>
        <v>68.976834158420388</v>
      </c>
      <c r="O38" s="213">
        <f t="shared" si="6"/>
        <v>4757.8036505182299</v>
      </c>
      <c r="P38" s="213">
        <f t="shared" si="9"/>
        <v>239.57393154925717</v>
      </c>
      <c r="Q38" s="213">
        <f t="shared" si="7"/>
        <v>1</v>
      </c>
    </row>
    <row r="39" spans="1:17" x14ac:dyDescent="0.25">
      <c r="A39" s="89">
        <f>'Data Raw'!F534</f>
        <v>19617.88</v>
      </c>
      <c r="C39" s="89">
        <f>'Data Raw'!C534</f>
        <v>19903.53</v>
      </c>
      <c r="E39" s="89">
        <v>-125.02914103355033</v>
      </c>
      <c r="G39" s="211">
        <f t="shared" si="0"/>
        <v>19924.483165841579</v>
      </c>
      <c r="H39" s="211">
        <f t="shared" si="2"/>
        <v>306.60316584157772</v>
      </c>
      <c r="I39" s="211">
        <f t="shared" si="3"/>
        <v>94005.501304078018</v>
      </c>
      <c r="J39" s="211">
        <f t="shared" si="8"/>
        <v>227.61281234550032</v>
      </c>
      <c r="K39" s="211" t="str">
        <f t="shared" si="4"/>
        <v/>
      </c>
      <c r="L39" s="89"/>
      <c r="M39" s="213">
        <f t="shared" si="1"/>
        <v>19882.576834158419</v>
      </c>
      <c r="N39" s="213">
        <f t="shared" si="5"/>
        <v>264.69683415841791</v>
      </c>
      <c r="O39" s="213">
        <f t="shared" si="6"/>
        <v>70064.414013489004</v>
      </c>
      <c r="P39" s="213">
        <f t="shared" si="9"/>
        <v>217.68506758329147</v>
      </c>
      <c r="Q39" s="213">
        <f t="shared" si="7"/>
        <v>1</v>
      </c>
    </row>
    <row r="40" spans="1:17" x14ac:dyDescent="0.25">
      <c r="A40" s="89">
        <f>'Data Raw'!F535</f>
        <v>19757.27</v>
      </c>
      <c r="C40" s="89">
        <f>'Data Raw'!C535</f>
        <v>19520.97</v>
      </c>
      <c r="E40" s="89">
        <v>-2.182209263641198</v>
      </c>
      <c r="G40" s="211">
        <f t="shared" si="0"/>
        <v>19541.923165841581</v>
      </c>
      <c r="H40" s="211">
        <f t="shared" si="2"/>
        <v>-215.34683415841937</v>
      </c>
      <c r="I40" s="211">
        <f t="shared" si="3"/>
        <v>46374.258982053776</v>
      </c>
      <c r="J40" s="211">
        <f t="shared" si="8"/>
        <v>240.0029550210462</v>
      </c>
      <c r="K40" s="211">
        <f t="shared" si="4"/>
        <v>1</v>
      </c>
      <c r="L40" s="89"/>
      <c r="M40" s="213">
        <f t="shared" si="1"/>
        <v>19500.016834158421</v>
      </c>
      <c r="N40" s="213">
        <f t="shared" si="5"/>
        <v>-257.25316584157918</v>
      </c>
      <c r="O40" s="213">
        <f t="shared" si="6"/>
        <v>66179.191335515032</v>
      </c>
      <c r="P40" s="213">
        <f t="shared" si="9"/>
        <v>235.55819461172584</v>
      </c>
      <c r="Q40" s="213" t="str">
        <f t="shared" si="7"/>
        <v/>
      </c>
    </row>
    <row r="41" spans="1:17" x14ac:dyDescent="0.25">
      <c r="A41" s="89">
        <f>'Data Raw'!F536</f>
        <v>19840.28</v>
      </c>
      <c r="C41" s="89">
        <f>'Data Raw'!C536</f>
        <v>19736.349999999999</v>
      </c>
      <c r="E41" s="89">
        <v>-100.82860987639287</v>
      </c>
      <c r="G41" s="211">
        <f t="shared" si="0"/>
        <v>19757.303165841578</v>
      </c>
      <c r="H41" s="211">
        <f t="shared" si="2"/>
        <v>-82.976834158420388</v>
      </c>
      <c r="I41" s="211">
        <f t="shared" si="3"/>
        <v>6885.1550069540008</v>
      </c>
      <c r="J41" s="211">
        <f t="shared" si="8"/>
        <v>199.35448720359611</v>
      </c>
      <c r="K41" s="211">
        <f t="shared" si="4"/>
        <v>1</v>
      </c>
      <c r="L41" s="89"/>
      <c r="M41" s="213">
        <f t="shared" si="1"/>
        <v>19715.396834158419</v>
      </c>
      <c r="N41" s="213">
        <f t="shared" si="5"/>
        <v>-124.88316584158019</v>
      </c>
      <c r="O41" s="213">
        <f t="shared" si="6"/>
        <v>15595.805110615622</v>
      </c>
      <c r="P41" s="213">
        <f t="shared" si="9"/>
        <v>185.58952078272307</v>
      </c>
      <c r="Q41" s="213" t="str">
        <f t="shared" si="7"/>
        <v/>
      </c>
    </row>
    <row r="42" spans="1:17" x14ac:dyDescent="0.25">
      <c r="A42" s="89">
        <f>'Data Raw'!F537</f>
        <v>19894.57</v>
      </c>
      <c r="C42" s="89">
        <f>'Data Raw'!C537</f>
        <v>19936.02</v>
      </c>
      <c r="E42" s="89">
        <v>129.5359869520762</v>
      </c>
      <c r="G42" s="211">
        <f t="shared" si="0"/>
        <v>19956.97316584158</v>
      </c>
      <c r="H42" s="211">
        <f t="shared" si="2"/>
        <v>62.403165841580631</v>
      </c>
      <c r="I42" s="211">
        <f t="shared" si="3"/>
        <v>3894.1551070518158</v>
      </c>
      <c r="J42" s="211">
        <f t="shared" si="8"/>
        <v>200.51182553932063</v>
      </c>
      <c r="K42" s="211" t="str">
        <f t="shared" si="4"/>
        <v/>
      </c>
      <c r="L42" s="89"/>
      <c r="M42" s="213">
        <f t="shared" si="1"/>
        <v>19915.066834158421</v>
      </c>
      <c r="N42" s="213">
        <f t="shared" si="5"/>
        <v>20.496834158420825</v>
      </c>
      <c r="O42" s="213">
        <f t="shared" si="6"/>
        <v>420.1202105178067</v>
      </c>
      <c r="P42" s="213">
        <f t="shared" si="9"/>
        <v>185.46593416705568</v>
      </c>
      <c r="Q42" s="213">
        <f t="shared" si="7"/>
        <v>1</v>
      </c>
    </row>
    <row r="43" spans="1:17" x14ac:dyDescent="0.25">
      <c r="A43" s="89">
        <f>'Data Raw'!F538</f>
        <v>19933.810000000001</v>
      </c>
      <c r="C43" s="89">
        <f>'Data Raw'!C538</f>
        <v>20122.900000000001</v>
      </c>
      <c r="E43" s="249" t="s">
        <v>72</v>
      </c>
      <c r="G43" s="211">
        <f t="shared" si="0"/>
        <v>20143.853165841581</v>
      </c>
      <c r="H43" s="211">
        <f t="shared" si="2"/>
        <v>210.04316584158005</v>
      </c>
      <c r="I43" s="211">
        <f t="shared" si="3"/>
        <v>44118.131516753499</v>
      </c>
      <c r="J43" s="211">
        <f t="shared" si="8"/>
        <v>188.36518414744742</v>
      </c>
      <c r="K43" s="211" t="str">
        <f t="shared" si="4"/>
        <v/>
      </c>
      <c r="L43" s="89"/>
      <c r="M43" s="213">
        <f t="shared" si="1"/>
        <v>20101.946834158422</v>
      </c>
      <c r="N43" s="213">
        <f t="shared" si="5"/>
        <v>168.13683415842024</v>
      </c>
      <c r="O43" s="213">
        <f t="shared" si="6"/>
        <v>28269.99500081611</v>
      </c>
      <c r="P43" s="213">
        <f t="shared" si="9"/>
        <v>174.56189430590979</v>
      </c>
      <c r="Q43" s="213">
        <f t="shared" si="7"/>
        <v>1</v>
      </c>
    </row>
    <row r="44" spans="1:17" x14ac:dyDescent="0.25">
      <c r="A44" s="89">
        <f>'Data Raw'!F539</f>
        <v>19699.16</v>
      </c>
      <c r="C44" s="89">
        <f>'Data Raw'!C539</f>
        <v>19686.150000000001</v>
      </c>
      <c r="E44" s="89">
        <v>-95.781135183238803</v>
      </c>
      <c r="G44" s="211">
        <f t="shared" si="0"/>
        <v>19707.103165841581</v>
      </c>
      <c r="H44" s="211">
        <f t="shared" si="2"/>
        <v>7.9431658415815036</v>
      </c>
      <c r="I44" s="211">
        <f t="shared" si="3"/>
        <v>63.0938835868672</v>
      </c>
      <c r="J44" s="211">
        <f t="shared" si="8"/>
        <v>188.23713526199629</v>
      </c>
      <c r="K44" s="211">
        <f t="shared" si="4"/>
        <v>1</v>
      </c>
      <c r="L44" s="89"/>
      <c r="M44" s="213">
        <f t="shared" si="1"/>
        <v>19665.196834158422</v>
      </c>
      <c r="N44" s="213">
        <f t="shared" si="5"/>
        <v>-33.963165841578302</v>
      </c>
      <c r="O44" s="213">
        <f t="shared" si="6"/>
        <v>1153.4966339825512</v>
      </c>
      <c r="P44" s="213">
        <f t="shared" si="9"/>
        <v>173.5466754966119</v>
      </c>
      <c r="Q44" s="213" t="str">
        <f t="shared" si="7"/>
        <v/>
      </c>
    </row>
    <row r="45" spans="1:17" x14ac:dyDescent="0.25">
      <c r="A45" s="89">
        <f>'Data Raw'!F540</f>
        <v>19948.73</v>
      </c>
      <c r="C45" s="89">
        <f>'Data Raw'!C540</f>
        <v>19695.73</v>
      </c>
      <c r="E45" s="89">
        <v>-113.97607736743521</v>
      </c>
      <c r="G45" s="211">
        <f t="shared" si="0"/>
        <v>19716.683165841579</v>
      </c>
      <c r="H45" s="211">
        <f t="shared" si="2"/>
        <v>-232.0468341584201</v>
      </c>
      <c r="I45" s="211">
        <f t="shared" si="3"/>
        <v>53845.733242945324</v>
      </c>
      <c r="J45" s="211">
        <f t="shared" si="8"/>
        <v>180.79031552826422</v>
      </c>
      <c r="K45" s="211">
        <f t="shared" si="4"/>
        <v>1</v>
      </c>
      <c r="L45" s="89"/>
      <c r="M45" s="213">
        <f t="shared" si="1"/>
        <v>19674.77683415842</v>
      </c>
      <c r="N45" s="213">
        <f t="shared" si="5"/>
        <v>-273.9531658415799</v>
      </c>
      <c r="O45" s="213">
        <f t="shared" si="6"/>
        <v>75050.337074624185</v>
      </c>
      <c r="P45" s="213">
        <f t="shared" si="9"/>
        <v>180.79379242319084</v>
      </c>
      <c r="Q45" s="213" t="str">
        <f t="shared" si="7"/>
        <v/>
      </c>
    </row>
    <row r="46" spans="1:17" x14ac:dyDescent="0.25">
      <c r="A46" s="89">
        <f>'Data Raw'!F541</f>
        <v>20049.310000000001</v>
      </c>
      <c r="C46" s="89">
        <f>'Data Raw'!C541</f>
        <v>20061</v>
      </c>
      <c r="E46" s="89">
        <v>-187.10492435377455</v>
      </c>
      <c r="G46" s="211">
        <f t="shared" si="0"/>
        <v>20081.95316584158</v>
      </c>
      <c r="H46" s="211">
        <f t="shared" si="2"/>
        <v>32.643165841578593</v>
      </c>
      <c r="I46" s="211">
        <f t="shared" si="3"/>
        <v>1065.5762761608034</v>
      </c>
      <c r="J46" s="211">
        <f t="shared" si="8"/>
        <v>176.86562883994168</v>
      </c>
      <c r="K46" s="211" t="str">
        <f t="shared" si="4"/>
        <v/>
      </c>
      <c r="L46" s="89"/>
      <c r="M46" s="213">
        <f t="shared" si="1"/>
        <v>20040.04683415842</v>
      </c>
      <c r="N46" s="213">
        <f t="shared" si="5"/>
        <v>-9.2631658415812126</v>
      </c>
      <c r="O46" s="213">
        <f t="shared" si="6"/>
        <v>85.806241408636978</v>
      </c>
      <c r="P46" s="213">
        <f t="shared" si="9"/>
        <v>179.17141430100148</v>
      </c>
      <c r="Q46" s="213">
        <f t="shared" si="7"/>
        <v>1</v>
      </c>
    </row>
    <row r="47" spans="1:17" x14ac:dyDescent="0.25">
      <c r="A47" s="89">
        <f>'Data Raw'!F542</f>
        <v>20297.03</v>
      </c>
      <c r="C47" s="89">
        <f>'Data Raw'!C542</f>
        <v>20128.18</v>
      </c>
      <c r="E47" s="89">
        <v>-45.051940762246886</v>
      </c>
      <c r="G47" s="211">
        <f t="shared" si="0"/>
        <v>20149.13316584158</v>
      </c>
      <c r="H47" s="211">
        <f t="shared" si="2"/>
        <v>-147.89683415841864</v>
      </c>
      <c r="I47" s="211">
        <f t="shared" si="3"/>
        <v>21873.473554082786</v>
      </c>
      <c r="J47" s="211">
        <f t="shared" si="8"/>
        <v>149.21443360546127</v>
      </c>
      <c r="K47" s="211">
        <f t="shared" si="4"/>
        <v>1</v>
      </c>
      <c r="L47" s="89"/>
      <c r="M47" s="213">
        <f t="shared" si="1"/>
        <v>20107.22683415842</v>
      </c>
      <c r="N47" s="213">
        <f t="shared" si="5"/>
        <v>-189.80316584157845</v>
      </c>
      <c r="O47" s="213">
        <f t="shared" si="6"/>
        <v>36025.241763485734</v>
      </c>
      <c r="P47" s="213">
        <f t="shared" si="9"/>
        <v>166.87569976293946</v>
      </c>
      <c r="Q47" s="213" t="str">
        <f t="shared" si="7"/>
        <v/>
      </c>
    </row>
    <row r="48" spans="1:17" x14ac:dyDescent="0.25">
      <c r="A48" s="89">
        <f>'Data Raw'!F543</f>
        <v>19867.580000000002</v>
      </c>
      <c r="C48" s="89">
        <f>'Data Raw'!C543</f>
        <v>20252.13</v>
      </c>
      <c r="E48" s="89">
        <v>-184.73083021429011</v>
      </c>
      <c r="G48" s="211">
        <f t="shared" si="0"/>
        <v>20273.083165841581</v>
      </c>
      <c r="H48" s="211">
        <f t="shared" si="2"/>
        <v>405.50316584157918</v>
      </c>
      <c r="I48" s="211">
        <f t="shared" si="3"/>
        <v>164432.81750754325</v>
      </c>
      <c r="J48" s="211">
        <f t="shared" si="8"/>
        <v>192.41171225235951</v>
      </c>
      <c r="K48" s="211" t="str">
        <f t="shared" si="4"/>
        <v/>
      </c>
      <c r="L48" s="89"/>
      <c r="M48" s="213">
        <f t="shared" si="1"/>
        <v>20231.176834158421</v>
      </c>
      <c r="N48" s="213">
        <f t="shared" si="5"/>
        <v>363.59683415841937</v>
      </c>
      <c r="O48" s="213">
        <f t="shared" si="6"/>
        <v>132202.65781002512</v>
      </c>
      <c r="P48" s="213">
        <f t="shared" si="9"/>
        <v>190.00113810365576</v>
      </c>
      <c r="Q48" s="213">
        <f t="shared" si="7"/>
        <v>1</v>
      </c>
    </row>
    <row r="49" spans="1:17" x14ac:dyDescent="0.25">
      <c r="A49" s="89">
        <f>'Data Raw'!F544</f>
        <v>19762.2</v>
      </c>
      <c r="C49" s="89">
        <f>'Data Raw'!C544</f>
        <v>19860.5</v>
      </c>
      <c r="E49" s="89">
        <v>-22.864025330776713</v>
      </c>
      <c r="G49" s="211">
        <f t="shared" si="0"/>
        <v>19881.45316584158</v>
      </c>
      <c r="H49" s="211">
        <f t="shared" si="2"/>
        <v>119.25316584157918</v>
      </c>
      <c r="I49" s="211">
        <f t="shared" si="3"/>
        <v>14221.317563239187</v>
      </c>
      <c r="J49" s="211">
        <f t="shared" si="8"/>
        <v>194.78009993687866</v>
      </c>
      <c r="K49" s="211" t="str">
        <f t="shared" si="4"/>
        <v/>
      </c>
      <c r="L49" s="89"/>
      <c r="M49" s="213">
        <f t="shared" si="1"/>
        <v>19839.54683415842</v>
      </c>
      <c r="N49" s="213">
        <f t="shared" si="5"/>
        <v>77.346834158419369</v>
      </c>
      <c r="O49" s="213">
        <f t="shared" si="6"/>
        <v>5982.5327543300291</v>
      </c>
      <c r="P49" s="213">
        <f t="shared" si="9"/>
        <v>186.81213407096652</v>
      </c>
      <c r="Q49" s="213">
        <f t="shared" si="7"/>
        <v>1</v>
      </c>
    </row>
    <row r="50" spans="1:17" x14ac:dyDescent="0.25">
      <c r="A50" s="89">
        <f>'Data Raw'!F545</f>
        <v>19743.79</v>
      </c>
      <c r="C50" s="89">
        <f>'Data Raw'!C545</f>
        <v>19842.98</v>
      </c>
      <c r="E50" s="89">
        <v>-50.621679915770073</v>
      </c>
      <c r="G50" s="211">
        <f t="shared" si="0"/>
        <v>19863.933165841579</v>
      </c>
      <c r="H50" s="211">
        <f t="shared" si="2"/>
        <v>120.14316584157859</v>
      </c>
      <c r="I50" s="211">
        <f t="shared" si="3"/>
        <v>14434.380298437058</v>
      </c>
      <c r="J50" s="211">
        <f t="shared" si="8"/>
        <v>198.13332753563594</v>
      </c>
      <c r="K50" s="211" t="str">
        <f t="shared" si="4"/>
        <v/>
      </c>
      <c r="L50" s="89"/>
      <c r="M50" s="213">
        <f t="shared" si="1"/>
        <v>19822.02683415842</v>
      </c>
      <c r="N50" s="213">
        <f t="shared" si="5"/>
        <v>78.236834158418787</v>
      </c>
      <c r="O50" s="213">
        <f t="shared" si="6"/>
        <v>6121.0022191319249</v>
      </c>
      <c r="P50" s="213">
        <f t="shared" si="9"/>
        <v>188.70978694075603</v>
      </c>
      <c r="Q50" s="213">
        <f t="shared" si="7"/>
        <v>1</v>
      </c>
    </row>
    <row r="51" spans="1:17" x14ac:dyDescent="0.25">
      <c r="A51" s="89">
        <f>'Data Raw'!F546</f>
        <v>19627.240000000002</v>
      </c>
      <c r="C51" s="89">
        <f>'Data Raw'!C546</f>
        <v>19850.84</v>
      </c>
      <c r="E51" s="89">
        <v>-178.06145308686609</v>
      </c>
      <c r="G51" s="211">
        <f t="shared" si="0"/>
        <v>19871.79316584158</v>
      </c>
      <c r="H51" s="211">
        <f t="shared" si="2"/>
        <v>244.55316584157845</v>
      </c>
      <c r="I51" s="211">
        <f t="shared" si="3"/>
        <v>59806.25092313857</v>
      </c>
      <c r="J51" s="211">
        <f t="shared" si="8"/>
        <v>203.02174860379304</v>
      </c>
      <c r="K51" s="211" t="str">
        <f t="shared" si="4"/>
        <v/>
      </c>
      <c r="L51" s="89"/>
      <c r="M51" s="213">
        <f t="shared" si="1"/>
        <v>19829.88683415842</v>
      </c>
      <c r="N51" s="213">
        <f t="shared" si="5"/>
        <v>202.64683415841864</v>
      </c>
      <c r="O51" s="213">
        <f t="shared" si="6"/>
        <v>41065.739394429627</v>
      </c>
      <c r="P51" s="213">
        <f t="shared" si="9"/>
        <v>192.90114498474918</v>
      </c>
      <c r="Q51" s="213">
        <f t="shared" si="7"/>
        <v>1</v>
      </c>
    </row>
    <row r="52" spans="1:17" x14ac:dyDescent="0.25">
      <c r="A52" s="89">
        <f>'Data Raw'!F547</f>
        <v>19971.13</v>
      </c>
      <c r="C52" s="89">
        <f>'Data Raw'!C547</f>
        <v>19525.060000000001</v>
      </c>
      <c r="E52" s="89">
        <v>-18.662183722433838</v>
      </c>
      <c r="G52" s="211">
        <f t="shared" si="0"/>
        <v>19546.013165841581</v>
      </c>
      <c r="H52" s="211">
        <f t="shared" si="2"/>
        <v>-425.11683415841981</v>
      </c>
      <c r="I52" s="211">
        <f t="shared" si="3"/>
        <v>180724.32268487741</v>
      </c>
      <c r="J52" s="211">
        <f t="shared" si="8"/>
        <v>252.58757690413648</v>
      </c>
      <c r="K52" s="211">
        <f t="shared" si="4"/>
        <v>1</v>
      </c>
      <c r="L52" s="89"/>
      <c r="M52" s="213">
        <f t="shared" si="1"/>
        <v>19504.106834158421</v>
      </c>
      <c r="N52" s="213">
        <f t="shared" si="5"/>
        <v>-467.02316584157961</v>
      </c>
      <c r="O52" s="213">
        <f t="shared" si="6"/>
        <v>218110.63743269158</v>
      </c>
      <c r="P52" s="213">
        <f t="shared" si="9"/>
        <v>253.6345684962242</v>
      </c>
      <c r="Q52" s="213" t="str">
        <f t="shared" si="7"/>
        <v/>
      </c>
    </row>
    <row r="53" spans="1:17" x14ac:dyDescent="0.25">
      <c r="A53" s="89">
        <f>'Data Raw'!F548</f>
        <v>19978.25</v>
      </c>
      <c r="C53" s="89">
        <f>'Data Raw'!C548</f>
        <v>20183.28</v>
      </c>
      <c r="E53" s="89">
        <v>149.55420992506151</v>
      </c>
      <c r="G53" s="211">
        <f t="shared" si="0"/>
        <v>20204.233165841579</v>
      </c>
      <c r="H53" s="211">
        <f t="shared" si="2"/>
        <v>225.98316584157874</v>
      </c>
      <c r="I53" s="211">
        <f t="shared" si="3"/>
        <v>51068.391243782477</v>
      </c>
      <c r="J53" s="211">
        <f t="shared" si="8"/>
        <v>251.89941694336591</v>
      </c>
      <c r="K53" s="211" t="str">
        <f t="shared" si="4"/>
        <v/>
      </c>
      <c r="L53" s="89"/>
      <c r="M53" s="213">
        <f t="shared" si="1"/>
        <v>20162.326834158419</v>
      </c>
      <c r="N53" s="213">
        <f t="shared" si="5"/>
        <v>184.07683415841893</v>
      </c>
      <c r="O53" s="213">
        <f t="shared" si="6"/>
        <v>33884.280873786069</v>
      </c>
      <c r="P53" s="213">
        <f t="shared" si="9"/>
        <v>243.27913455773614</v>
      </c>
      <c r="Q53" s="213">
        <f t="shared" si="7"/>
        <v>1</v>
      </c>
    </row>
    <row r="54" spans="1:17" x14ac:dyDescent="0.25">
      <c r="A54" s="89">
        <f>'Data Raw'!F549</f>
        <v>19560.57</v>
      </c>
      <c r="C54" s="89">
        <f>'Data Raw'!C549</f>
        <v>19956.13</v>
      </c>
      <c r="E54" s="89">
        <v>29.891826221542942</v>
      </c>
      <c r="G54" s="211">
        <f t="shared" si="0"/>
        <v>19977.083165841581</v>
      </c>
      <c r="H54" s="211">
        <f t="shared" si="2"/>
        <v>416.51316584158121</v>
      </c>
      <c r="I54" s="211">
        <f t="shared" si="3"/>
        <v>173483.21731937653</v>
      </c>
      <c r="J54" s="211">
        <f t="shared" si="8"/>
        <v>291.55706368875656</v>
      </c>
      <c r="K54" s="211" t="str">
        <f t="shared" si="4"/>
        <v/>
      </c>
      <c r="L54" s="89"/>
      <c r="M54" s="213">
        <f t="shared" si="1"/>
        <v>19935.176834158421</v>
      </c>
      <c r="N54" s="213">
        <f t="shared" si="5"/>
        <v>374.60683415842141</v>
      </c>
      <c r="O54" s="213">
        <f t="shared" si="6"/>
        <v>140330.28019819505</v>
      </c>
      <c r="P54" s="213">
        <f t="shared" si="9"/>
        <v>276.9752634365737</v>
      </c>
      <c r="Q54" s="213">
        <f t="shared" si="7"/>
        <v>1</v>
      </c>
    </row>
    <row r="55" spans="1:17" x14ac:dyDescent="0.25">
      <c r="A55" s="89">
        <f>'Data Raw'!F550</f>
        <v>19727.25</v>
      </c>
      <c r="C55" s="89">
        <f>'Data Raw'!C550</f>
        <v>19702.73</v>
      </c>
      <c r="E55" s="89">
        <v>-93.694347517213828</v>
      </c>
      <c r="G55" s="211">
        <f t="shared" si="0"/>
        <v>19723.683165841579</v>
      </c>
      <c r="H55" s="211">
        <f t="shared" si="2"/>
        <v>-3.5668341584205336</v>
      </c>
      <c r="I55" s="211">
        <f t="shared" si="3"/>
        <v>12.722305913675516</v>
      </c>
      <c r="J55" s="211">
        <f t="shared" si="8"/>
        <v>286.83257743985172</v>
      </c>
      <c r="K55" s="211">
        <f t="shared" si="4"/>
        <v>1</v>
      </c>
      <c r="L55" s="89"/>
      <c r="M55" s="213">
        <f t="shared" si="1"/>
        <v>19681.77683415842</v>
      </c>
      <c r="N55" s="213">
        <f t="shared" si="5"/>
        <v>-45.473165841580339</v>
      </c>
      <c r="O55" s="213">
        <f t="shared" si="6"/>
        <v>2067.8088116558688</v>
      </c>
      <c r="P55" s="213">
        <f t="shared" si="9"/>
        <v>269.20367277728707</v>
      </c>
      <c r="Q55" s="213" t="str">
        <f t="shared" si="7"/>
        <v/>
      </c>
    </row>
    <row r="56" spans="1:17" x14ac:dyDescent="0.25">
      <c r="A56" s="89">
        <f>'Data Raw'!F551</f>
        <v>19450.57</v>
      </c>
      <c r="C56" s="89">
        <f>'Data Raw'!C551</f>
        <v>19535.490000000002</v>
      </c>
      <c r="E56" s="89">
        <v>-52.91865774206417</v>
      </c>
      <c r="G56" s="211">
        <f t="shared" si="0"/>
        <v>19556.443165841582</v>
      </c>
      <c r="H56" s="211">
        <f t="shared" si="2"/>
        <v>105.87316584158179</v>
      </c>
      <c r="I56" s="211">
        <f t="shared" si="3"/>
        <v>11209.127245319081</v>
      </c>
      <c r="J56" s="211">
        <f t="shared" si="8"/>
        <v>251.23687268792872</v>
      </c>
      <c r="K56" s="211" t="str">
        <f t="shared" si="4"/>
        <v/>
      </c>
      <c r="L56" s="89"/>
      <c r="M56" s="213">
        <f t="shared" si="1"/>
        <v>19514.536834158422</v>
      </c>
      <c r="N56" s="213">
        <f t="shared" si="5"/>
        <v>63.966834158421989</v>
      </c>
      <c r="O56" s="213">
        <f t="shared" si="6"/>
        <v>4091.7558722510621</v>
      </c>
      <c r="P56" s="213">
        <f t="shared" si="9"/>
        <v>237.6063018830917</v>
      </c>
      <c r="Q56" s="213">
        <f t="shared" si="7"/>
        <v>1</v>
      </c>
    </row>
    <row r="57" spans="1:17" x14ac:dyDescent="0.25">
      <c r="A57" s="89">
        <f>'Data Raw'!F552</f>
        <v>19678.169999999998</v>
      </c>
      <c r="C57" s="89">
        <f>'Data Raw'!C552</f>
        <v>19479.060000000001</v>
      </c>
      <c r="E57" s="89">
        <v>-163.90747596011533</v>
      </c>
      <c r="G57" s="211">
        <f t="shared" si="0"/>
        <v>19500.013165841581</v>
      </c>
      <c r="H57" s="211">
        <f t="shared" si="2"/>
        <v>-178.15683415841704</v>
      </c>
      <c r="I57" s="211">
        <f t="shared" si="3"/>
        <v>31739.857557349715</v>
      </c>
      <c r="J57" s="211">
        <f t="shared" si="8"/>
        <v>255.55778934963871</v>
      </c>
      <c r="K57" s="211">
        <f t="shared" si="4"/>
        <v>1</v>
      </c>
      <c r="L57" s="89"/>
      <c r="M57" s="213">
        <f t="shared" si="1"/>
        <v>19458.106834158421</v>
      </c>
      <c r="N57" s="213">
        <f t="shared" si="5"/>
        <v>-220.06316584157685</v>
      </c>
      <c r="O57" s="213">
        <f t="shared" si="6"/>
        <v>48427.796960217354</v>
      </c>
      <c r="P57" s="213">
        <f t="shared" si="9"/>
        <v>248.52044728813524</v>
      </c>
      <c r="Q57" s="213" t="str">
        <f t="shared" si="7"/>
        <v/>
      </c>
    </row>
    <row r="58" spans="1:17" x14ac:dyDescent="0.25">
      <c r="A58" s="89">
        <f>'Data Raw'!F553</f>
        <v>19431.25</v>
      </c>
      <c r="C58" s="89">
        <f>'Data Raw'!C553</f>
        <v>19713.46</v>
      </c>
      <c r="E58" s="89">
        <v>-67.020270867998988</v>
      </c>
      <c r="G58" s="211">
        <f t="shared" si="0"/>
        <v>19734.413165841579</v>
      </c>
      <c r="H58" s="211">
        <f t="shared" si="2"/>
        <v>303.16316584157903</v>
      </c>
      <c r="I58" s="211">
        <f t="shared" si="3"/>
        <v>91907.905123088756</v>
      </c>
      <c r="J58" s="211">
        <f t="shared" si="8"/>
        <v>273.850277159538</v>
      </c>
      <c r="K58" s="211" t="str">
        <f t="shared" si="4"/>
        <v/>
      </c>
      <c r="L58" s="89"/>
      <c r="M58" s="213">
        <f t="shared" si="1"/>
        <v>19692.506834158419</v>
      </c>
      <c r="N58" s="213">
        <f t="shared" si="5"/>
        <v>261.25683415841922</v>
      </c>
      <c r="O58" s="213">
        <f t="shared" si="6"/>
        <v>68255.133394479766</v>
      </c>
      <c r="P58" s="213">
        <f t="shared" si="9"/>
        <v>263.68386207201473</v>
      </c>
      <c r="Q58" s="213">
        <f t="shared" si="7"/>
        <v>1</v>
      </c>
    </row>
    <row r="59" spans="1:17" x14ac:dyDescent="0.25">
      <c r="A59" s="89">
        <f>'Data Raw'!F554</f>
        <v>19115.93</v>
      </c>
      <c r="C59" s="89">
        <f>'Data Raw'!C554</f>
        <v>19279.39</v>
      </c>
      <c r="E59" s="89">
        <v>-129.42364393899697</v>
      </c>
      <c r="G59" s="211">
        <f t="shared" si="0"/>
        <v>19300.343165841579</v>
      </c>
      <c r="H59" s="211">
        <f t="shared" si="2"/>
        <v>184.41316584157903</v>
      </c>
      <c r="I59" s="211">
        <f t="shared" si="3"/>
        <v>34008.215735713733</v>
      </c>
      <c r="J59" s="211">
        <f t="shared" si="8"/>
        <v>267.8977788297762</v>
      </c>
      <c r="K59" s="211" t="str">
        <f t="shared" si="4"/>
        <v/>
      </c>
      <c r="L59" s="89"/>
      <c r="M59" s="213">
        <f t="shared" si="1"/>
        <v>19258.43683415842</v>
      </c>
      <c r="N59" s="213">
        <f t="shared" si="5"/>
        <v>142.50683415841922</v>
      </c>
      <c r="O59" s="213">
        <f t="shared" si="6"/>
        <v>20308.1977818552</v>
      </c>
      <c r="P59" s="213">
        <f t="shared" si="9"/>
        <v>258.71700063127179</v>
      </c>
      <c r="Q59" s="213">
        <f t="shared" si="7"/>
        <v>1</v>
      </c>
    </row>
    <row r="60" spans="1:17" x14ac:dyDescent="0.25">
      <c r="A60" s="89">
        <f>'Data Raw'!F555</f>
        <v>18746.919999999998</v>
      </c>
      <c r="C60" s="89">
        <f>'Data Raw'!C555</f>
        <v>18930.23</v>
      </c>
      <c r="E60" s="89">
        <v>-3.3747423568001977</v>
      </c>
      <c r="G60" s="211">
        <f t="shared" si="0"/>
        <v>18951.183165841579</v>
      </c>
      <c r="H60" s="211">
        <f t="shared" si="2"/>
        <v>204.26316584158121</v>
      </c>
      <c r="I60" s="211">
        <f t="shared" si="3"/>
        <v>41723.440919625311</v>
      </c>
      <c r="J60" s="211">
        <f t="shared" si="8"/>
        <v>233.22544818537955</v>
      </c>
      <c r="K60" s="211" t="str">
        <f t="shared" si="4"/>
        <v/>
      </c>
      <c r="L60" s="89"/>
      <c r="M60" s="213">
        <f t="shared" si="1"/>
        <v>18909.27683415842</v>
      </c>
      <c r="N60" s="213">
        <f t="shared" si="5"/>
        <v>162.35683415842141</v>
      </c>
      <c r="O60" s="213">
        <f t="shared" si="6"/>
        <v>26359.741597945151</v>
      </c>
      <c r="P60" s="213">
        <f t="shared" si="9"/>
        <v>207.28151011679307</v>
      </c>
      <c r="Q60" s="213">
        <f t="shared" si="7"/>
        <v>1</v>
      </c>
    </row>
    <row r="61" spans="1:17" x14ac:dyDescent="0.25">
      <c r="A61" s="89">
        <f>'Data Raw'!F556</f>
        <v>18551.11</v>
      </c>
      <c r="C61" s="89">
        <f>'Data Raw'!C556</f>
        <v>18827.080000000002</v>
      </c>
      <c r="E61" s="89">
        <v>-81.278922127266924</v>
      </c>
      <c r="G61" s="211">
        <f t="shared" si="0"/>
        <v>18848.033165841582</v>
      </c>
      <c r="H61" s="211">
        <f t="shared" si="2"/>
        <v>296.92316584158107</v>
      </c>
      <c r="I61" s="211">
        <f t="shared" si="3"/>
        <v>88163.366413387048</v>
      </c>
      <c r="J61" s="211">
        <f t="shared" si="8"/>
        <v>242.96292222779948</v>
      </c>
      <c r="K61" s="211" t="str">
        <f t="shared" si="4"/>
        <v/>
      </c>
      <c r="L61" s="89"/>
      <c r="M61" s="213">
        <f t="shared" si="1"/>
        <v>18806.126834158422</v>
      </c>
      <c r="N61" s="213">
        <f t="shared" si="5"/>
        <v>255.01683415842126</v>
      </c>
      <c r="O61" s="213">
        <f t="shared" si="6"/>
        <v>65033.58570418373</v>
      </c>
      <c r="P61" s="213">
        <f t="shared" si="9"/>
        <v>216.47006153299327</v>
      </c>
      <c r="Q61" s="213">
        <f t="shared" si="7"/>
        <v>1</v>
      </c>
    </row>
    <row r="62" spans="1:17" x14ac:dyDescent="0.25">
      <c r="A62" s="89">
        <f>'Data Raw'!F557</f>
        <v>18595.78</v>
      </c>
      <c r="C62" s="89">
        <f>'Data Raw'!C557</f>
        <v>18574.189999999999</v>
      </c>
      <c r="E62" s="89">
        <v>-113.88428577700688</v>
      </c>
      <c r="G62" s="211">
        <f t="shared" si="0"/>
        <v>18595.143165841579</v>
      </c>
      <c r="H62" s="211">
        <f t="shared" si="2"/>
        <v>-0.6368341584202426</v>
      </c>
      <c r="I62" s="211">
        <f t="shared" si="3"/>
        <v>0.40555774533081868</v>
      </c>
      <c r="J62" s="211">
        <f t="shared" si="8"/>
        <v>193.25017492170045</v>
      </c>
      <c r="K62" s="211">
        <f t="shared" si="4"/>
        <v>1</v>
      </c>
      <c r="L62" s="89"/>
      <c r="M62" s="213">
        <f t="shared" si="1"/>
        <v>18553.236834158419</v>
      </c>
      <c r="N62" s="213">
        <f t="shared" si="5"/>
        <v>-42.543165841580048</v>
      </c>
      <c r="O62" s="213">
        <f t="shared" si="6"/>
        <v>1809.9209598241835</v>
      </c>
      <c r="P62" s="213">
        <f t="shared" si="9"/>
        <v>171.88438740997259</v>
      </c>
      <c r="Q62" s="213" t="str">
        <f t="shared" si="7"/>
        <v/>
      </c>
    </row>
    <row r="63" spans="1:17" x14ac:dyDescent="0.25">
      <c r="A63" s="89">
        <f>'Data Raw'!F558</f>
        <v>18234.27</v>
      </c>
      <c r="C63" s="89">
        <f>'Data Raw'!C558</f>
        <v>18415</v>
      </c>
      <c r="E63" s="89">
        <v>77.86915036557366</v>
      </c>
      <c r="G63" s="211">
        <f t="shared" si="0"/>
        <v>18435.95316584158</v>
      </c>
      <c r="H63" s="211">
        <f t="shared" si="2"/>
        <v>201.68316584157947</v>
      </c>
      <c r="I63" s="211">
        <f t="shared" si="3"/>
        <v>40676.099383882043</v>
      </c>
      <c r="J63" s="211">
        <f t="shared" si="8"/>
        <v>205.98192212428225</v>
      </c>
      <c r="K63" s="211" t="str">
        <f t="shared" si="4"/>
        <v/>
      </c>
      <c r="L63" s="89"/>
      <c r="M63" s="213">
        <f t="shared" si="1"/>
        <v>18394.04683415842</v>
      </c>
      <c r="N63" s="213">
        <f t="shared" si="5"/>
        <v>159.77683415841966</v>
      </c>
      <c r="O63" s="213">
        <f t="shared" si="6"/>
        <v>25528.636733687141</v>
      </c>
      <c r="P63" s="213">
        <f t="shared" si="9"/>
        <v>180.21333503810268</v>
      </c>
      <c r="Q63" s="213">
        <f t="shared" si="7"/>
        <v>1</v>
      </c>
    </row>
    <row r="64" spans="1:17" x14ac:dyDescent="0.25">
      <c r="A64" s="89">
        <f>'Data Raw'!F559</f>
        <v>18216.91</v>
      </c>
      <c r="C64" s="89">
        <f>'Data Raw'!C559</f>
        <v>18190.27</v>
      </c>
      <c r="E64" s="89">
        <v>-18.161138649627901</v>
      </c>
      <c r="G64" s="211">
        <f t="shared" si="0"/>
        <v>18211.22316584158</v>
      </c>
      <c r="H64" s="211">
        <f t="shared" si="2"/>
        <v>-5.686834158419515</v>
      </c>
      <c r="I64" s="211">
        <f t="shared" si="3"/>
        <v>32.340082745366992</v>
      </c>
      <c r="J64" s="211">
        <f t="shared" si="8"/>
        <v>202.56222216072808</v>
      </c>
      <c r="K64" s="211">
        <f t="shared" si="4"/>
        <v>1</v>
      </c>
      <c r="L64" s="89"/>
      <c r="M64" s="213">
        <f t="shared" si="1"/>
        <v>18169.316834158421</v>
      </c>
      <c r="N64" s="213">
        <f t="shared" si="5"/>
        <v>-47.593165841579321</v>
      </c>
      <c r="O64" s="213">
        <f t="shared" si="6"/>
        <v>2265.1094348240727</v>
      </c>
      <c r="P64" s="213">
        <f t="shared" si="9"/>
        <v>179.57871622460462</v>
      </c>
      <c r="Q64" s="213" t="str">
        <f t="shared" si="7"/>
        <v/>
      </c>
    </row>
    <row r="65" spans="1:17" x14ac:dyDescent="0.25">
      <c r="A65" s="89">
        <f>'Data Raw'!F560</f>
        <v>18949.939999999999</v>
      </c>
      <c r="C65" s="89">
        <f>'Data Raw'!C560</f>
        <v>18566.810000000001</v>
      </c>
      <c r="E65" s="89">
        <v>40.525757779916603</v>
      </c>
      <c r="G65" s="211">
        <f t="shared" si="0"/>
        <v>18587.763165841581</v>
      </c>
      <c r="H65" s="211">
        <f t="shared" si="2"/>
        <v>-362.17683415841748</v>
      </c>
      <c r="I65" s="211">
        <f t="shared" si="3"/>
        <v>131172.05920101385</v>
      </c>
      <c r="J65" s="211">
        <f t="shared" si="8"/>
        <v>231.21522236252133</v>
      </c>
      <c r="K65" s="211">
        <f t="shared" si="4"/>
        <v>1</v>
      </c>
      <c r="L65" s="89"/>
      <c r="M65" s="213">
        <f t="shared" si="1"/>
        <v>18545.856834158421</v>
      </c>
      <c r="N65" s="213">
        <f t="shared" si="5"/>
        <v>-404.08316584157728</v>
      </c>
      <c r="O65" s="213">
        <f t="shared" si="6"/>
        <v>163283.20491655165</v>
      </c>
      <c r="P65" s="213">
        <f t="shared" si="9"/>
        <v>215.88293428480827</v>
      </c>
      <c r="Q65" s="213" t="str">
        <f t="shared" si="7"/>
        <v/>
      </c>
    </row>
    <row r="66" spans="1:17" x14ac:dyDescent="0.25">
      <c r="A66" s="89">
        <f>'Data Raw'!F561</f>
        <v>19108.5</v>
      </c>
      <c r="C66" s="89">
        <f>'Data Raw'!C561</f>
        <v>19014.96</v>
      </c>
      <c r="E66" s="89">
        <v>112.73332953701902</v>
      </c>
      <c r="G66" s="211">
        <f t="shared" ref="G66:G129" si="10">C66+$E$761</f>
        <v>19035.913165841579</v>
      </c>
      <c r="H66" s="211">
        <f t="shared" si="2"/>
        <v>-72.58683415842097</v>
      </c>
      <c r="I66" s="211">
        <f t="shared" si="3"/>
        <v>5268.848493142109</v>
      </c>
      <c r="J66" s="211">
        <f t="shared" si="8"/>
        <v>206.47178251133215</v>
      </c>
      <c r="K66" s="211">
        <f t="shared" si="4"/>
        <v>1</v>
      </c>
      <c r="L66" s="89"/>
      <c r="M66" s="213">
        <f t="shared" ref="M66:M129" si="11">C66-$E$761</f>
        <v>18994.006834158419</v>
      </c>
      <c r="N66" s="213">
        <f t="shared" si="5"/>
        <v>-114.49316584158078</v>
      </c>
      <c r="O66" s="213">
        <f t="shared" si="6"/>
        <v>13108.685024427719</v>
      </c>
      <c r="P66" s="213">
        <f t="shared" si="9"/>
        <v>199.27903870995152</v>
      </c>
      <c r="Q66" s="213" t="str">
        <f t="shared" si="7"/>
        <v/>
      </c>
    </row>
    <row r="67" spans="1:17" x14ac:dyDescent="0.25">
      <c r="A67" s="89">
        <f>'Data Raw'!F562</f>
        <v>19099.28</v>
      </c>
      <c r="C67" s="89">
        <f>'Data Raw'!C562</f>
        <v>19117.11</v>
      </c>
      <c r="E67" s="89">
        <v>33.357319381935667</v>
      </c>
      <c r="G67" s="211">
        <f t="shared" si="10"/>
        <v>19138.06316584158</v>
      </c>
      <c r="H67" s="211">
        <f t="shared" ref="H67:H130" si="12">G67-$A67</f>
        <v>38.783165841581649</v>
      </c>
      <c r="I67" s="211">
        <f t="shared" ref="I67:I130" si="13">H67*H67</f>
        <v>1504.1339526956256</v>
      </c>
      <c r="J67" s="211">
        <f t="shared" si="8"/>
        <v>196.38632017156792</v>
      </c>
      <c r="K67" s="211" t="str">
        <f t="shared" ref="K67:K130" si="14">IF(A67&gt;C67,1,"")</f>
        <v/>
      </c>
      <c r="L67" s="89"/>
      <c r="M67" s="213">
        <f t="shared" si="11"/>
        <v>19096.156834158421</v>
      </c>
      <c r="N67" s="213">
        <f t="shared" ref="N67:N130" si="15">M67-$A67</f>
        <v>-3.1231658415781567</v>
      </c>
      <c r="O67" s="213">
        <f t="shared" ref="O67:O130" si="16">N67*N67</f>
        <v>9.7541648740005957</v>
      </c>
      <c r="P67" s="213">
        <f t="shared" si="9"/>
        <v>192.80775351899027</v>
      </c>
      <c r="Q67" s="213">
        <f t="shared" ref="Q67:Q130" si="17">IF(A67&lt;C67,1,"")</f>
        <v>1</v>
      </c>
    </row>
    <row r="68" spans="1:17" x14ac:dyDescent="0.25">
      <c r="A68" s="89">
        <f>'Data Raw'!F563</f>
        <v>19252</v>
      </c>
      <c r="C68" s="89">
        <f>'Data Raw'!C563</f>
        <v>19327.150000000001</v>
      </c>
      <c r="E68" s="89">
        <v>38.514000775539898</v>
      </c>
      <c r="G68" s="211">
        <f t="shared" si="10"/>
        <v>19348.103165841581</v>
      </c>
      <c r="H68" s="211">
        <f t="shared" si="12"/>
        <v>96.103165841581358</v>
      </c>
      <c r="I68" s="211">
        <f t="shared" si="13"/>
        <v>9235.8184847744906</v>
      </c>
      <c r="J68" s="211">
        <f t="shared" si="8"/>
        <v>185.75961333447384</v>
      </c>
      <c r="K68" s="211" t="str">
        <f t="shared" si="14"/>
        <v/>
      </c>
      <c r="L68" s="89"/>
      <c r="M68" s="213">
        <f t="shared" si="11"/>
        <v>19306.196834158422</v>
      </c>
      <c r="N68" s="213">
        <f t="shared" si="15"/>
        <v>54.196834158421552</v>
      </c>
      <c r="O68" s="213">
        <f t="shared" si="16"/>
        <v>2937.2968327954491</v>
      </c>
      <c r="P68" s="213">
        <f t="shared" si="9"/>
        <v>185.05951534951123</v>
      </c>
      <c r="Q68" s="213">
        <f t="shared" si="17"/>
        <v>1</v>
      </c>
    </row>
    <row r="69" spans="1:17" x14ac:dyDescent="0.25">
      <c r="A69" s="89">
        <f>'Data Raw'!F564</f>
        <v>19299.18</v>
      </c>
      <c r="C69" s="89">
        <f>'Data Raw'!C564</f>
        <v>19227.84</v>
      </c>
      <c r="E69" s="89">
        <v>128.3418211069129</v>
      </c>
      <c r="G69" s="211">
        <f t="shared" si="10"/>
        <v>19248.79316584158</v>
      </c>
      <c r="H69" s="211">
        <f t="shared" si="12"/>
        <v>-50.386834158420243</v>
      </c>
      <c r="I69" s="211">
        <f t="shared" si="13"/>
        <v>2538.8330565081451</v>
      </c>
      <c r="J69" s="211">
        <f t="shared" si="8"/>
        <v>154.28404738197457</v>
      </c>
      <c r="K69" s="211">
        <f t="shared" si="14"/>
        <v>1</v>
      </c>
      <c r="L69" s="89"/>
      <c r="M69" s="213">
        <f t="shared" si="11"/>
        <v>19206.88683415842</v>
      </c>
      <c r="N69" s="213">
        <f t="shared" si="15"/>
        <v>-92.293165841580048</v>
      </c>
      <c r="O69" s="213">
        <f t="shared" si="16"/>
        <v>8518.028461061398</v>
      </c>
      <c r="P69" s="213">
        <f t="shared" si="9"/>
        <v>164.87140311771989</v>
      </c>
      <c r="Q69" s="213" t="str">
        <f t="shared" si="17"/>
        <v/>
      </c>
    </row>
    <row r="70" spans="1:17" x14ac:dyDescent="0.25">
      <c r="A70" s="89">
        <f>'Data Raw'!F565</f>
        <v>19389.95</v>
      </c>
      <c r="C70" s="89">
        <f>'Data Raw'!C565</f>
        <v>19333.43</v>
      </c>
      <c r="E70" s="89">
        <v>185.83232271796624</v>
      </c>
      <c r="G70" s="211">
        <f t="shared" si="10"/>
        <v>19354.38316584158</v>
      </c>
      <c r="H70" s="211">
        <f t="shared" si="12"/>
        <v>-35.566834158420534</v>
      </c>
      <c r="I70" s="211">
        <f t="shared" si="13"/>
        <v>1264.9996920525896</v>
      </c>
      <c r="J70" s="211">
        <f t="shared" si="8"/>
        <v>154.79548295525868</v>
      </c>
      <c r="K70" s="211">
        <f t="shared" si="14"/>
        <v>1</v>
      </c>
      <c r="L70" s="89"/>
      <c r="M70" s="213">
        <f t="shared" si="11"/>
        <v>19312.47683415842</v>
      </c>
      <c r="N70" s="213">
        <f t="shared" si="15"/>
        <v>-77.473165841580339</v>
      </c>
      <c r="O70" s="213">
        <f t="shared" si="16"/>
        <v>6002.091425517011</v>
      </c>
      <c r="P70" s="213">
        <f t="shared" si="9"/>
        <v>166.4529989943627</v>
      </c>
      <c r="Q70" s="213" t="str">
        <f t="shared" si="17"/>
        <v/>
      </c>
    </row>
    <row r="71" spans="1:17" x14ac:dyDescent="0.25">
      <c r="A71" s="89">
        <f>'Data Raw'!F566</f>
        <v>19404.310000000001</v>
      </c>
      <c r="C71" s="89">
        <f>'Data Raw'!C566</f>
        <v>19440.990000000002</v>
      </c>
      <c r="E71" s="89">
        <v>73.720653671440232</v>
      </c>
      <c r="G71" s="211">
        <f t="shared" si="10"/>
        <v>19461.943165841582</v>
      </c>
      <c r="H71" s="211">
        <f t="shared" si="12"/>
        <v>57.633165841580194</v>
      </c>
      <c r="I71" s="211">
        <f t="shared" si="13"/>
        <v>3321.5818049230861</v>
      </c>
      <c r="J71" s="211">
        <f t="shared" si="8"/>
        <v>138.89682086348091</v>
      </c>
      <c r="K71" s="211" t="str">
        <f t="shared" si="14"/>
        <v/>
      </c>
      <c r="L71" s="89"/>
      <c r="M71" s="213">
        <f t="shared" si="11"/>
        <v>19420.036834158422</v>
      </c>
      <c r="N71" s="213">
        <f t="shared" si="15"/>
        <v>15.726834158420388</v>
      </c>
      <c r="O71" s="213">
        <f t="shared" si="16"/>
        <v>247.33331264645832</v>
      </c>
      <c r="P71" s="213">
        <f t="shared" si="9"/>
        <v>156.67302877836767</v>
      </c>
      <c r="Q71" s="213">
        <f t="shared" si="17"/>
        <v>1</v>
      </c>
    </row>
    <row r="72" spans="1:17" x14ac:dyDescent="0.25">
      <c r="A72" s="89">
        <f>'Data Raw'!F567</f>
        <v>19521.419999999998</v>
      </c>
      <c r="C72" s="89">
        <f>'Data Raw'!C567</f>
        <v>19355.650000000001</v>
      </c>
      <c r="E72" s="89">
        <v>72.180052394687664</v>
      </c>
      <c r="G72" s="211">
        <f t="shared" si="10"/>
        <v>19376.603165841581</v>
      </c>
      <c r="H72" s="211">
        <f t="shared" si="12"/>
        <v>-144.8168341584169</v>
      </c>
      <c r="I72" s="211">
        <f t="shared" si="13"/>
        <v>20971.915455666422</v>
      </c>
      <c r="J72" s="211">
        <f t="shared" si="8"/>
        <v>148.01950468636571</v>
      </c>
      <c r="K72" s="211">
        <f t="shared" si="14"/>
        <v>1</v>
      </c>
      <c r="L72" s="89"/>
      <c r="M72" s="213">
        <f t="shared" si="11"/>
        <v>19334.696834158422</v>
      </c>
      <c r="N72" s="213">
        <f t="shared" si="15"/>
        <v>-186.7231658415767</v>
      </c>
      <c r="O72" s="213">
        <f t="shared" si="16"/>
        <v>34865.540661900959</v>
      </c>
      <c r="P72" s="213">
        <f t="shared" si="9"/>
        <v>169.1788753064987</v>
      </c>
      <c r="Q72" s="213" t="str">
        <f t="shared" si="17"/>
        <v/>
      </c>
    </row>
    <row r="73" spans="1:17" x14ac:dyDescent="0.25">
      <c r="A73" s="89">
        <f>'Data Raw'!F568</f>
        <v>19408.419999999998</v>
      </c>
      <c r="C73" s="89">
        <f>'Data Raw'!C568</f>
        <v>19547.580000000002</v>
      </c>
      <c r="E73" s="89">
        <v>206.05263588847993</v>
      </c>
      <c r="G73" s="211">
        <f t="shared" si="10"/>
        <v>19568.533165841582</v>
      </c>
      <c r="H73" s="211">
        <f t="shared" si="12"/>
        <v>160.1131658415834</v>
      </c>
      <c r="I73" s="211">
        <f t="shared" si="13"/>
        <v>25636.225875814387</v>
      </c>
      <c r="J73" s="211">
        <f t="shared" si="8"/>
        <v>93.369130883537238</v>
      </c>
      <c r="K73" s="211" t="str">
        <f t="shared" si="14"/>
        <v/>
      </c>
      <c r="L73" s="89"/>
      <c r="M73" s="213">
        <f t="shared" si="11"/>
        <v>19526.626834158422</v>
      </c>
      <c r="N73" s="213">
        <f t="shared" si="15"/>
        <v>118.20683415842359</v>
      </c>
      <c r="O73" s="213">
        <f t="shared" si="16"/>
        <v>13972.855641757058</v>
      </c>
      <c r="P73" s="213">
        <f t="shared" si="9"/>
        <v>99.788266798369165</v>
      </c>
      <c r="Q73" s="213">
        <f t="shared" si="17"/>
        <v>1</v>
      </c>
    </row>
    <row r="74" spans="1:17" x14ac:dyDescent="0.25">
      <c r="A74" s="89">
        <f>'Data Raw'!F569</f>
        <v>19828.919999999998</v>
      </c>
      <c r="C74" s="89">
        <f>'Data Raw'!C569</f>
        <v>19626.8</v>
      </c>
      <c r="E74" s="89">
        <v>53.761208682368306</v>
      </c>
      <c r="G74" s="211">
        <f t="shared" si="10"/>
        <v>19647.753165841579</v>
      </c>
      <c r="H74" s="211">
        <f t="shared" si="12"/>
        <v>-181.16683415841908</v>
      </c>
      <c r="I74" s="211">
        <f t="shared" si="13"/>
        <v>32821.42179898412</v>
      </c>
      <c r="J74" s="211">
        <f t="shared" ref="J74:J137" si="18">SQRT(AVERAGE(I67:I74))</f>
        <v>110.28085176120722</v>
      </c>
      <c r="K74" s="211">
        <f t="shared" si="14"/>
        <v>1</v>
      </c>
      <c r="L74" s="89"/>
      <c r="M74" s="213">
        <f t="shared" si="11"/>
        <v>19605.846834158419</v>
      </c>
      <c r="N74" s="213">
        <f t="shared" si="15"/>
        <v>-223.07316584157888</v>
      </c>
      <c r="O74" s="213">
        <f t="shared" si="16"/>
        <v>49761.637318584559</v>
      </c>
      <c r="P74" s="213">
        <f t="shared" ref="P74:P137" si="19">SQRT(AVERAGE(O67:O74))</f>
        <v>120.57909117003706</v>
      </c>
      <c r="Q74" s="213" t="str">
        <f t="shared" si="17"/>
        <v/>
      </c>
    </row>
    <row r="75" spans="1:17" x14ac:dyDescent="0.25">
      <c r="A75" s="89">
        <f>'Data Raw'!F570</f>
        <v>20040.37</v>
      </c>
      <c r="C75" s="89">
        <f>'Data Raw'!C570</f>
        <v>19915.439999999999</v>
      </c>
      <c r="E75" s="89">
        <v>-41.330324058091719</v>
      </c>
      <c r="G75" s="211">
        <f t="shared" si="10"/>
        <v>19936.393165841579</v>
      </c>
      <c r="H75" s="211">
        <f t="shared" si="12"/>
        <v>-103.97683415842039</v>
      </c>
      <c r="I75" s="211">
        <f t="shared" si="13"/>
        <v>10811.182041607657</v>
      </c>
      <c r="J75" s="211">
        <f t="shared" si="18"/>
        <v>115.43503487369578</v>
      </c>
      <c r="K75" s="211">
        <f t="shared" si="14"/>
        <v>1</v>
      </c>
      <c r="L75" s="89"/>
      <c r="M75" s="213">
        <f t="shared" si="11"/>
        <v>19894.486834158419</v>
      </c>
      <c r="N75" s="213">
        <f t="shared" si="15"/>
        <v>-145.88316584158019</v>
      </c>
      <c r="O75" s="213">
        <f t="shared" si="16"/>
        <v>21281.898075961992</v>
      </c>
      <c r="P75" s="213">
        <f t="shared" si="19"/>
        <v>131.14242340401563</v>
      </c>
      <c r="Q75" s="213" t="str">
        <f t="shared" si="17"/>
        <v/>
      </c>
    </row>
    <row r="76" spans="1:17" x14ac:dyDescent="0.25">
      <c r="A76" s="89">
        <f>'Data Raw'!F571</f>
        <v>19912.89</v>
      </c>
      <c r="C76" s="89">
        <f>'Data Raw'!C571</f>
        <v>19983.400000000001</v>
      </c>
      <c r="E76" s="89">
        <v>189.07476574685825</v>
      </c>
      <c r="G76" s="211">
        <f t="shared" si="10"/>
        <v>20004.353165841581</v>
      </c>
      <c r="H76" s="211">
        <f t="shared" si="12"/>
        <v>91.46316584158194</v>
      </c>
      <c r="I76" s="211">
        <f t="shared" si="13"/>
        <v>8365.5107057647219</v>
      </c>
      <c r="J76" s="211">
        <f t="shared" si="18"/>
        <v>114.96285836701844</v>
      </c>
      <c r="K76" s="211" t="str">
        <f t="shared" si="14"/>
        <v/>
      </c>
      <c r="L76" s="89"/>
      <c r="M76" s="213">
        <f t="shared" si="11"/>
        <v>19962.446834158422</v>
      </c>
      <c r="N76" s="213">
        <f t="shared" si="15"/>
        <v>49.556834158422134</v>
      </c>
      <c r="O76" s="213">
        <f t="shared" si="16"/>
        <v>2455.8798118053551</v>
      </c>
      <c r="P76" s="213">
        <f t="shared" si="19"/>
        <v>130.91278810205804</v>
      </c>
      <c r="Q76" s="213">
        <f t="shared" si="17"/>
        <v>1</v>
      </c>
    </row>
    <row r="77" spans="1:17" x14ac:dyDescent="0.25">
      <c r="A77" s="89">
        <f>'Data Raw'!F572</f>
        <v>19607.080000000002</v>
      </c>
      <c r="C77" s="89">
        <f>'Data Raw'!C572</f>
        <v>19863.86</v>
      </c>
      <c r="E77" s="89">
        <v>2.710433597323572</v>
      </c>
      <c r="G77" s="211">
        <f t="shared" si="10"/>
        <v>19884.81316584158</v>
      </c>
      <c r="H77" s="211">
        <f t="shared" si="12"/>
        <v>277.73316584157874</v>
      </c>
      <c r="I77" s="211">
        <f t="shared" si="13"/>
        <v>77135.711408385876</v>
      </c>
      <c r="J77" s="211">
        <f t="shared" si="18"/>
        <v>150.1368329155103</v>
      </c>
      <c r="K77" s="211" t="str">
        <f t="shared" si="14"/>
        <v/>
      </c>
      <c r="L77" s="89"/>
      <c r="M77" s="213">
        <f t="shared" si="11"/>
        <v>19842.906834158421</v>
      </c>
      <c r="N77" s="213">
        <f t="shared" si="15"/>
        <v>235.82683415841893</v>
      </c>
      <c r="O77" s="213">
        <f t="shared" si="16"/>
        <v>55614.295709182428</v>
      </c>
      <c r="P77" s="213">
        <f t="shared" si="19"/>
        <v>151.74054005001261</v>
      </c>
      <c r="Q77" s="213">
        <f t="shared" si="17"/>
        <v>1</v>
      </c>
    </row>
    <row r="78" spans="1:17" x14ac:dyDescent="0.25">
      <c r="A78" s="89">
        <f>'Data Raw'!F573</f>
        <v>19218.349999999999</v>
      </c>
      <c r="C78" s="89">
        <f>'Data Raw'!C573</f>
        <v>19305.240000000002</v>
      </c>
      <c r="E78" s="89">
        <v>-45.61883009578014</v>
      </c>
      <c r="G78" s="211">
        <f t="shared" si="10"/>
        <v>19326.193165841582</v>
      </c>
      <c r="H78" s="211">
        <f t="shared" si="12"/>
        <v>107.84316584158296</v>
      </c>
      <c r="I78" s="211">
        <f t="shared" si="13"/>
        <v>11630.148418735165</v>
      </c>
      <c r="J78" s="211">
        <f t="shared" si="18"/>
        <v>154.39142524355159</v>
      </c>
      <c r="K78" s="211" t="str">
        <f t="shared" si="14"/>
        <v/>
      </c>
      <c r="L78" s="89"/>
      <c r="M78" s="213">
        <f t="shared" si="11"/>
        <v>19284.286834158422</v>
      </c>
      <c r="N78" s="213">
        <f t="shared" si="15"/>
        <v>65.936834158423153</v>
      </c>
      <c r="O78" s="213">
        <f t="shared" si="16"/>
        <v>4347.6660988353979</v>
      </c>
      <c r="P78" s="213">
        <f t="shared" si="19"/>
        <v>151.05756627469634</v>
      </c>
      <c r="Q78" s="213">
        <f t="shared" si="17"/>
        <v>1</v>
      </c>
    </row>
    <row r="79" spans="1:17" x14ac:dyDescent="0.25">
      <c r="A79" s="89">
        <f>'Data Raw'!F574</f>
        <v>18889.97</v>
      </c>
      <c r="C79" s="89">
        <f>'Data Raw'!C574</f>
        <v>19135.02</v>
      </c>
      <c r="E79" s="89">
        <v>-61.745076271945436</v>
      </c>
      <c r="G79" s="211">
        <f t="shared" si="10"/>
        <v>19155.97316584158</v>
      </c>
      <c r="H79" s="211">
        <f t="shared" si="12"/>
        <v>266.00316584157918</v>
      </c>
      <c r="I79" s="211">
        <f t="shared" si="13"/>
        <v>70757.68423774268</v>
      </c>
      <c r="J79" s="211">
        <f t="shared" si="18"/>
        <v>179.62801839589955</v>
      </c>
      <c r="K79" s="211" t="str">
        <f t="shared" si="14"/>
        <v/>
      </c>
      <c r="L79" s="89"/>
      <c r="M79" s="213">
        <f t="shared" si="11"/>
        <v>19114.066834158421</v>
      </c>
      <c r="N79" s="213">
        <f t="shared" si="15"/>
        <v>224.09683415841937</v>
      </c>
      <c r="O79" s="213">
        <f t="shared" si="16"/>
        <v>50219.391079826113</v>
      </c>
      <c r="P79" s="213">
        <f t="shared" si="19"/>
        <v>170.484297076686</v>
      </c>
      <c r="Q79" s="213">
        <f t="shared" si="17"/>
        <v>1</v>
      </c>
    </row>
    <row r="80" spans="1:17" x14ac:dyDescent="0.25">
      <c r="A80" s="89">
        <f>'Data Raw'!F575</f>
        <v>18794.13</v>
      </c>
      <c r="C80" s="89">
        <f>'Data Raw'!C575</f>
        <v>18845.900000000001</v>
      </c>
      <c r="E80" s="89">
        <v>-140.10380317703493</v>
      </c>
      <c r="G80" s="211">
        <f t="shared" si="10"/>
        <v>18866.853165841581</v>
      </c>
      <c r="H80" s="211">
        <f t="shared" si="12"/>
        <v>72.723165841580339</v>
      </c>
      <c r="I80" s="211">
        <f t="shared" si="13"/>
        <v>5288.6588500219978</v>
      </c>
      <c r="J80" s="211">
        <f t="shared" si="18"/>
        <v>174.08566258348813</v>
      </c>
      <c r="K80" s="211" t="str">
        <f t="shared" si="14"/>
        <v/>
      </c>
      <c r="L80" s="89"/>
      <c r="M80" s="213">
        <f t="shared" si="11"/>
        <v>18824.946834158422</v>
      </c>
      <c r="N80" s="213">
        <f t="shared" si="15"/>
        <v>30.816834158420534</v>
      </c>
      <c r="O80" s="213">
        <f t="shared" si="16"/>
        <v>949.67726754759462</v>
      </c>
      <c r="P80" s="213">
        <f t="shared" si="19"/>
        <v>157.56082198769323</v>
      </c>
      <c r="Q80" s="213">
        <f t="shared" si="17"/>
        <v>1</v>
      </c>
    </row>
    <row r="81" spans="1:17" x14ac:dyDescent="0.25">
      <c r="A81" s="89">
        <f>'Data Raw'!F576</f>
        <v>19148.13</v>
      </c>
      <c r="C81" s="89">
        <f>'Data Raw'!C576</f>
        <v>18851.66</v>
      </c>
      <c r="E81" s="89">
        <v>-198.2252773810942</v>
      </c>
      <c r="G81" s="211">
        <f t="shared" si="10"/>
        <v>18872.61316584158</v>
      </c>
      <c r="H81" s="211">
        <f t="shared" si="12"/>
        <v>-275.51683415842126</v>
      </c>
      <c r="I81" s="211">
        <f t="shared" si="13"/>
        <v>75909.525904679002</v>
      </c>
      <c r="J81" s="211">
        <f t="shared" si="18"/>
        <v>191.28507631475111</v>
      </c>
      <c r="K81" s="211">
        <f t="shared" si="14"/>
        <v>1</v>
      </c>
      <c r="L81" s="89"/>
      <c r="M81" s="213">
        <f t="shared" si="11"/>
        <v>18830.70683415842</v>
      </c>
      <c r="N81" s="213">
        <f t="shared" si="15"/>
        <v>-317.42316584158107</v>
      </c>
      <c r="O81" s="213">
        <f t="shared" si="16"/>
        <v>100757.46621289187</v>
      </c>
      <c r="P81" s="213">
        <f t="shared" si="19"/>
        <v>188.87426756133141</v>
      </c>
      <c r="Q81" s="213" t="str">
        <f t="shared" si="17"/>
        <v/>
      </c>
    </row>
    <row r="82" spans="1:17" x14ac:dyDescent="0.25">
      <c r="A82" s="89">
        <f>'Data Raw'!F577</f>
        <v>19172.05</v>
      </c>
      <c r="C82" s="89">
        <f>'Data Raw'!C577</f>
        <v>19099.39</v>
      </c>
      <c r="E82" s="89">
        <v>-123.55701373302509</v>
      </c>
      <c r="G82" s="211">
        <f t="shared" si="10"/>
        <v>19120.343165841579</v>
      </c>
      <c r="H82" s="211">
        <f t="shared" si="12"/>
        <v>-51.706834158419952</v>
      </c>
      <c r="I82" s="211">
        <f t="shared" si="13"/>
        <v>2673.5966986863441</v>
      </c>
      <c r="J82" s="211">
        <f t="shared" si="18"/>
        <v>181.16705628563633</v>
      </c>
      <c r="K82" s="211">
        <f t="shared" si="14"/>
        <v>1</v>
      </c>
      <c r="L82" s="89"/>
      <c r="M82" s="213">
        <f t="shared" si="11"/>
        <v>19078.43683415842</v>
      </c>
      <c r="N82" s="213">
        <f t="shared" si="15"/>
        <v>-93.613165841579757</v>
      </c>
      <c r="O82" s="213">
        <f t="shared" si="16"/>
        <v>8763.4248188831152</v>
      </c>
      <c r="P82" s="213">
        <f t="shared" si="19"/>
        <v>174.78189947579452</v>
      </c>
      <c r="Q82" s="213" t="str">
        <f t="shared" si="17"/>
        <v/>
      </c>
    </row>
    <row r="83" spans="1:17" x14ac:dyDescent="0.25">
      <c r="A83" s="89">
        <f>'Data Raw'!F578</f>
        <v>18934.36</v>
      </c>
      <c r="C83" s="89">
        <f>'Data Raw'!C578</f>
        <v>19180.28</v>
      </c>
      <c r="E83" s="89">
        <v>-76.558942866811776</v>
      </c>
      <c r="G83" s="211">
        <f t="shared" si="10"/>
        <v>19201.233165841579</v>
      </c>
      <c r="H83" s="211">
        <f t="shared" si="12"/>
        <v>266.87316584157816</v>
      </c>
      <c r="I83" s="211">
        <f t="shared" si="13"/>
        <v>71221.286646306471</v>
      </c>
      <c r="J83" s="211">
        <f t="shared" si="18"/>
        <v>200.92975229863367</v>
      </c>
      <c r="K83" s="211" t="str">
        <f t="shared" si="14"/>
        <v/>
      </c>
      <c r="L83" s="89"/>
      <c r="M83" s="213">
        <f t="shared" si="11"/>
        <v>19159.326834158419</v>
      </c>
      <c r="N83" s="213">
        <f t="shared" si="15"/>
        <v>224.96683415841835</v>
      </c>
      <c r="O83" s="213">
        <f t="shared" si="16"/>
        <v>50610.076471261309</v>
      </c>
      <c r="P83" s="213">
        <f t="shared" si="19"/>
        <v>184.97225382142898</v>
      </c>
      <c r="Q83" s="213">
        <f t="shared" si="17"/>
        <v>1</v>
      </c>
    </row>
    <row r="84" spans="1:17" x14ac:dyDescent="0.25">
      <c r="A84" s="89">
        <f>'Data Raw'!F579</f>
        <v>18916.43</v>
      </c>
      <c r="C84" s="89">
        <f>'Data Raw'!C579</f>
        <v>18881.43</v>
      </c>
      <c r="E84" s="89">
        <v>-185.58370281205862</v>
      </c>
      <c r="G84" s="211">
        <f t="shared" si="10"/>
        <v>18902.38316584158</v>
      </c>
      <c r="H84" s="211">
        <f t="shared" si="12"/>
        <v>-14.046834158420097</v>
      </c>
      <c r="I84" s="211">
        <f t="shared" si="13"/>
        <v>197.31354987415764</v>
      </c>
      <c r="J84" s="211">
        <f t="shared" si="18"/>
        <v>198.37273178111946</v>
      </c>
      <c r="K84" s="211">
        <f t="shared" si="14"/>
        <v>1</v>
      </c>
      <c r="L84" s="89"/>
      <c r="M84" s="213">
        <f t="shared" si="11"/>
        <v>18860.47683415842</v>
      </c>
      <c r="N84" s="213">
        <f t="shared" si="15"/>
        <v>-55.953165841579903</v>
      </c>
      <c r="O84" s="213">
        <f t="shared" si="16"/>
        <v>3130.756767695344</v>
      </c>
      <c r="P84" s="213">
        <f t="shared" si="19"/>
        <v>185.20014660703001</v>
      </c>
      <c r="Q84" s="213" t="str">
        <f t="shared" si="17"/>
        <v/>
      </c>
    </row>
    <row r="85" spans="1:17" x14ac:dyDescent="0.25">
      <c r="A85" s="89">
        <f>'Data Raw'!F580</f>
        <v>19306.59</v>
      </c>
      <c r="C85" s="89">
        <f>'Data Raw'!C580</f>
        <v>19002.55</v>
      </c>
      <c r="E85" s="89">
        <v>-126.25259111837113</v>
      </c>
      <c r="G85" s="211">
        <f t="shared" si="10"/>
        <v>19023.503165841579</v>
      </c>
      <c r="H85" s="211">
        <f t="shared" si="12"/>
        <v>-283.08683415842097</v>
      </c>
      <c r="I85" s="211">
        <f t="shared" si="13"/>
        <v>80138.155673837333</v>
      </c>
      <c r="J85" s="211">
        <f t="shared" si="18"/>
        <v>199.31644750869256</v>
      </c>
      <c r="K85" s="211">
        <f t="shared" si="14"/>
        <v>1</v>
      </c>
      <c r="L85" s="89"/>
      <c r="M85" s="213">
        <f t="shared" si="11"/>
        <v>18981.596834158419</v>
      </c>
      <c r="N85" s="213">
        <f t="shared" si="15"/>
        <v>-324.99316584158078</v>
      </c>
      <c r="O85" s="213">
        <f t="shared" si="16"/>
        <v>105620.55784373323</v>
      </c>
      <c r="P85" s="213">
        <f t="shared" si="19"/>
        <v>201.37000042231773</v>
      </c>
      <c r="Q85" s="213" t="str">
        <f t="shared" si="17"/>
        <v/>
      </c>
    </row>
    <row r="86" spans="1:17" x14ac:dyDescent="0.25">
      <c r="A86" s="89">
        <f>'Data Raw'!F581</f>
        <v>19415.68</v>
      </c>
      <c r="C86" s="89">
        <f>'Data Raw'!C581</f>
        <v>19289.060000000001</v>
      </c>
      <c r="E86" s="89">
        <v>-50.578477379782271</v>
      </c>
      <c r="G86" s="211">
        <f t="shared" si="10"/>
        <v>19310.013165841581</v>
      </c>
      <c r="H86" s="211">
        <f t="shared" si="12"/>
        <v>-105.66683415841908</v>
      </c>
      <c r="I86" s="211">
        <f t="shared" si="13"/>
        <v>11165.479841062841</v>
      </c>
      <c r="J86" s="211">
        <f t="shared" si="18"/>
        <v>199.1706872892604</v>
      </c>
      <c r="K86" s="211">
        <f t="shared" si="14"/>
        <v>1</v>
      </c>
      <c r="L86" s="89"/>
      <c r="M86" s="213">
        <f t="shared" si="11"/>
        <v>19268.106834158421</v>
      </c>
      <c r="N86" s="213">
        <f t="shared" si="15"/>
        <v>-147.57316584157888</v>
      </c>
      <c r="O86" s="213">
        <f t="shared" si="16"/>
        <v>21777.839276506144</v>
      </c>
      <c r="P86" s="213">
        <f t="shared" si="19"/>
        <v>206.70909200442318</v>
      </c>
      <c r="Q86" s="213" t="str">
        <f t="shared" si="17"/>
        <v/>
      </c>
    </row>
    <row r="87" spans="1:17" x14ac:dyDescent="0.25">
      <c r="A87" s="89">
        <f>'Data Raw'!F582</f>
        <v>19110.38</v>
      </c>
      <c r="C87" s="89">
        <f>'Data Raw'!C582</f>
        <v>19355.060000000001</v>
      </c>
      <c r="E87" s="89">
        <v>17.177384114706001</v>
      </c>
      <c r="G87" s="211">
        <f t="shared" si="10"/>
        <v>19376.013165841581</v>
      </c>
      <c r="H87" s="211">
        <f t="shared" si="12"/>
        <v>265.63316584158019</v>
      </c>
      <c r="I87" s="211">
        <f t="shared" si="13"/>
        <v>70560.978795020448</v>
      </c>
      <c r="J87" s="211">
        <f t="shared" si="18"/>
        <v>199.10895131795573</v>
      </c>
      <c r="K87" s="211" t="str">
        <f t="shared" si="14"/>
        <v/>
      </c>
      <c r="L87" s="89"/>
      <c r="M87" s="213">
        <f t="shared" si="11"/>
        <v>19334.106834158421</v>
      </c>
      <c r="N87" s="213">
        <f t="shared" si="15"/>
        <v>223.72683415842039</v>
      </c>
      <c r="O87" s="213">
        <f t="shared" si="16"/>
        <v>50053.696322549338</v>
      </c>
      <c r="P87" s="213">
        <f t="shared" si="19"/>
        <v>206.6589869147565</v>
      </c>
      <c r="Q87" s="213">
        <f t="shared" si="17"/>
        <v>1</v>
      </c>
    </row>
    <row r="88" spans="1:17" x14ac:dyDescent="0.25">
      <c r="A88" s="89">
        <f>'Data Raw'!F583</f>
        <v>18533.05</v>
      </c>
      <c r="C88" s="89">
        <f>'Data Raw'!C583</f>
        <v>18840.41</v>
      </c>
      <c r="E88" s="89">
        <v>31.150492386224869</v>
      </c>
      <c r="G88" s="211">
        <f t="shared" si="10"/>
        <v>18861.36316584158</v>
      </c>
      <c r="H88" s="211">
        <f t="shared" si="12"/>
        <v>328.31316584158048</v>
      </c>
      <c r="I88" s="211">
        <f t="shared" si="13"/>
        <v>107789.53486492114</v>
      </c>
      <c r="J88" s="211">
        <f t="shared" si="18"/>
        <v>229.03489689739087</v>
      </c>
      <c r="K88" s="211" t="str">
        <f t="shared" si="14"/>
        <v/>
      </c>
      <c r="L88" s="89"/>
      <c r="M88" s="213">
        <f t="shared" si="11"/>
        <v>18819.45683415842</v>
      </c>
      <c r="N88" s="213">
        <f t="shared" si="15"/>
        <v>286.40683415842068</v>
      </c>
      <c r="O88" s="213">
        <f t="shared" si="16"/>
        <v>82028.874652649087</v>
      </c>
      <c r="P88" s="213">
        <f t="shared" si="19"/>
        <v>229.87569803215646</v>
      </c>
      <c r="Q88" s="213">
        <f t="shared" si="17"/>
        <v>1</v>
      </c>
    </row>
    <row r="89" spans="1:17" x14ac:dyDescent="0.25">
      <c r="A89" s="89">
        <f>'Data Raw'!F584</f>
        <v>18365.7</v>
      </c>
      <c r="C89" s="89">
        <f>'Data Raw'!C584</f>
        <v>18435.46</v>
      </c>
      <c r="E89" s="89">
        <v>-40.755491887754033</v>
      </c>
      <c r="G89" s="211">
        <f t="shared" si="10"/>
        <v>18456.413165841579</v>
      </c>
      <c r="H89" s="211">
        <f t="shared" si="12"/>
        <v>90.713165841578302</v>
      </c>
      <c r="I89" s="211">
        <f t="shared" si="13"/>
        <v>8228.8784570016887</v>
      </c>
      <c r="J89" s="211">
        <f t="shared" si="18"/>
        <v>209.75438747696984</v>
      </c>
      <c r="K89" s="211" t="str">
        <f t="shared" si="14"/>
        <v/>
      </c>
      <c r="L89" s="89"/>
      <c r="M89" s="213">
        <f t="shared" si="11"/>
        <v>18414.506834158419</v>
      </c>
      <c r="N89" s="213">
        <f t="shared" si="15"/>
        <v>48.806834158418496</v>
      </c>
      <c r="O89" s="213">
        <f t="shared" si="16"/>
        <v>2382.1070605673667</v>
      </c>
      <c r="P89" s="213">
        <f t="shared" si="19"/>
        <v>201.3601664970771</v>
      </c>
      <c r="Q89" s="213">
        <f t="shared" si="17"/>
        <v>1</v>
      </c>
    </row>
    <row r="90" spans="1:17" x14ac:dyDescent="0.25">
      <c r="A90" s="89">
        <f>'Data Raw'!F585</f>
        <v>18479.72</v>
      </c>
      <c r="C90" s="89">
        <f>'Data Raw'!C585</f>
        <v>18747.5</v>
      </c>
      <c r="E90" s="89">
        <v>-89.483021252373874</v>
      </c>
      <c r="G90" s="211">
        <f t="shared" si="10"/>
        <v>18768.45316584158</v>
      </c>
      <c r="H90" s="211">
        <f t="shared" si="12"/>
        <v>288.73316584157874</v>
      </c>
      <c r="I90" s="211">
        <f t="shared" si="13"/>
        <v>83366.841056900608</v>
      </c>
      <c r="J90" s="211">
        <f t="shared" si="18"/>
        <v>232.55872077953902</v>
      </c>
      <c r="K90" s="211" t="str">
        <f t="shared" si="14"/>
        <v/>
      </c>
      <c r="L90" s="89"/>
      <c r="M90" s="213">
        <f t="shared" si="11"/>
        <v>18726.54683415842</v>
      </c>
      <c r="N90" s="213">
        <f t="shared" si="15"/>
        <v>246.82683415841893</v>
      </c>
      <c r="O90" s="213">
        <f t="shared" si="16"/>
        <v>60923.486060667645</v>
      </c>
      <c r="P90" s="213">
        <f t="shared" si="19"/>
        <v>216.94682368486912</v>
      </c>
      <c r="Q90" s="213">
        <f t="shared" si="17"/>
        <v>1</v>
      </c>
    </row>
    <row r="91" spans="1:17" x14ac:dyDescent="0.25">
      <c r="A91" s="89">
        <f>'Data Raw'!F586</f>
        <v>18659.830000000002</v>
      </c>
      <c r="C91" s="89">
        <f>'Data Raw'!C586</f>
        <v>18671.419999999998</v>
      </c>
      <c r="E91" s="89">
        <v>-132.48436375069832</v>
      </c>
      <c r="G91" s="211">
        <f t="shared" si="10"/>
        <v>18692.373165841578</v>
      </c>
      <c r="H91" s="211">
        <f t="shared" si="12"/>
        <v>32.54316584157641</v>
      </c>
      <c r="I91" s="211">
        <f t="shared" si="13"/>
        <v>1059.0576429923458</v>
      </c>
      <c r="J91" s="211">
        <f t="shared" si="18"/>
        <v>212.86916165852048</v>
      </c>
      <c r="K91" s="211" t="str">
        <f t="shared" si="14"/>
        <v/>
      </c>
      <c r="L91" s="89"/>
      <c r="M91" s="213">
        <f t="shared" si="11"/>
        <v>18650.466834158418</v>
      </c>
      <c r="N91" s="213">
        <f t="shared" si="15"/>
        <v>-9.3631658415833954</v>
      </c>
      <c r="O91" s="213">
        <f t="shared" si="16"/>
        <v>87.668874576994099</v>
      </c>
      <c r="P91" s="213">
        <f t="shared" si="19"/>
        <v>201.86783636173482</v>
      </c>
      <c r="Q91" s="213">
        <f t="shared" si="17"/>
        <v>1</v>
      </c>
    </row>
    <row r="92" spans="1:17" x14ac:dyDescent="0.25">
      <c r="A92" s="89">
        <f>'Data Raw'!F587</f>
        <v>18860.95</v>
      </c>
      <c r="C92" s="89">
        <f>'Data Raw'!C587</f>
        <v>18797.009999999998</v>
      </c>
      <c r="E92" s="89">
        <v>-48.478867194366103</v>
      </c>
      <c r="G92" s="211">
        <f t="shared" si="10"/>
        <v>18817.963165841578</v>
      </c>
      <c r="H92" s="211">
        <f t="shared" si="12"/>
        <v>-42.986834158422425</v>
      </c>
      <c r="I92" s="211">
        <f t="shared" si="13"/>
        <v>1847.867910963713</v>
      </c>
      <c r="J92" s="211">
        <f t="shared" si="18"/>
        <v>213.35322655244173</v>
      </c>
      <c r="K92" s="211">
        <f t="shared" si="14"/>
        <v>1</v>
      </c>
      <c r="L92" s="89"/>
      <c r="M92" s="213">
        <f t="shared" si="11"/>
        <v>18776.056834158418</v>
      </c>
      <c r="N92" s="213">
        <f t="shared" si="15"/>
        <v>-84.893165841582231</v>
      </c>
      <c r="O92" s="213">
        <f t="shared" si="16"/>
        <v>7206.8496066063844</v>
      </c>
      <c r="P92" s="213">
        <f t="shared" si="19"/>
        <v>203.12590913576739</v>
      </c>
      <c r="Q92" s="213" t="str">
        <f t="shared" si="17"/>
        <v/>
      </c>
    </row>
    <row r="93" spans="1:17" x14ac:dyDescent="0.25">
      <c r="A93" s="89">
        <f>'Data Raw'!F588</f>
        <v>19350.62</v>
      </c>
      <c r="C93" s="89">
        <f>'Data Raw'!C588</f>
        <v>19181.310000000001</v>
      </c>
      <c r="E93" s="89">
        <v>-19.749783581703014</v>
      </c>
      <c r="G93" s="211">
        <f t="shared" si="10"/>
        <v>19202.263165841581</v>
      </c>
      <c r="H93" s="211">
        <f t="shared" si="12"/>
        <v>-148.35683415841777</v>
      </c>
      <c r="I93" s="211">
        <f t="shared" si="13"/>
        <v>22009.750241508274</v>
      </c>
      <c r="J93" s="211">
        <f t="shared" si="18"/>
        <v>195.58514412218631</v>
      </c>
      <c r="K93" s="211">
        <f t="shared" si="14"/>
        <v>1</v>
      </c>
      <c r="L93" s="89"/>
      <c r="M93" s="213">
        <f t="shared" si="11"/>
        <v>19160.356834158421</v>
      </c>
      <c r="N93" s="213">
        <f t="shared" si="15"/>
        <v>-190.26316584157757</v>
      </c>
      <c r="O93" s="213">
        <f t="shared" si="16"/>
        <v>36200.072276059655</v>
      </c>
      <c r="P93" s="213">
        <f t="shared" si="19"/>
        <v>180.50643829590354</v>
      </c>
      <c r="Q93" s="213" t="str">
        <f t="shared" si="17"/>
        <v/>
      </c>
    </row>
    <row r="94" spans="1:17" x14ac:dyDescent="0.25">
      <c r="A94" s="89">
        <f>'Data Raw'!F589</f>
        <v>19413.78</v>
      </c>
      <c r="C94" s="89">
        <f>'Data Raw'!C589</f>
        <v>19534.82</v>
      </c>
      <c r="E94" s="89">
        <v>19.958417449481203</v>
      </c>
      <c r="G94" s="211">
        <f t="shared" si="10"/>
        <v>19555.77316584158</v>
      </c>
      <c r="H94" s="211">
        <f t="shared" si="12"/>
        <v>141.99316584158078</v>
      </c>
      <c r="I94" s="211">
        <f t="shared" si="13"/>
        <v>20162.059145714662</v>
      </c>
      <c r="J94" s="211">
        <f t="shared" si="18"/>
        <v>198.43921239104398</v>
      </c>
      <c r="K94" s="211" t="str">
        <f t="shared" si="14"/>
        <v/>
      </c>
      <c r="L94" s="89"/>
      <c r="M94" s="213">
        <f t="shared" si="11"/>
        <v>19513.86683415842</v>
      </c>
      <c r="N94" s="213">
        <f t="shared" si="15"/>
        <v>100.08683415842097</v>
      </c>
      <c r="O94" s="213">
        <f t="shared" si="16"/>
        <v>10017.374371855263</v>
      </c>
      <c r="P94" s="213">
        <f t="shared" si="19"/>
        <v>176.3874036125921</v>
      </c>
      <c r="Q94" s="213">
        <f t="shared" si="17"/>
        <v>1</v>
      </c>
    </row>
    <row r="95" spans="1:17" x14ac:dyDescent="0.25">
      <c r="A95" s="89">
        <f>'Data Raw'!F590</f>
        <v>19015.72</v>
      </c>
      <c r="C95" s="89">
        <f>'Data Raw'!C590</f>
        <v>19324.34</v>
      </c>
      <c r="E95" s="89">
        <v>50.409425170199029</v>
      </c>
      <c r="G95" s="211">
        <f t="shared" si="10"/>
        <v>19345.29316584158</v>
      </c>
      <c r="H95" s="211">
        <f t="shared" si="12"/>
        <v>329.57316584157888</v>
      </c>
      <c r="I95" s="211">
        <f t="shared" si="13"/>
        <v>108618.47164284086</v>
      </c>
      <c r="J95" s="211">
        <f t="shared" si="18"/>
        <v>210.084048943168</v>
      </c>
      <c r="K95" s="211" t="str">
        <f t="shared" si="14"/>
        <v/>
      </c>
      <c r="L95" s="89"/>
      <c r="M95" s="213">
        <f t="shared" si="11"/>
        <v>19303.38683415842</v>
      </c>
      <c r="N95" s="213">
        <f t="shared" si="15"/>
        <v>287.66683415841908</v>
      </c>
      <c r="O95" s="213">
        <f t="shared" si="16"/>
        <v>82752.207474727387</v>
      </c>
      <c r="P95" s="213">
        <f t="shared" si="19"/>
        <v>187.61617746669322</v>
      </c>
      <c r="Q95" s="213">
        <f t="shared" si="17"/>
        <v>1</v>
      </c>
    </row>
    <row r="96" spans="1:17" x14ac:dyDescent="0.25">
      <c r="A96" s="89">
        <f>'Data Raw'!F591</f>
        <v>18952.310000000001</v>
      </c>
      <c r="C96" s="89">
        <f>'Data Raw'!C591</f>
        <v>18826.59</v>
      </c>
      <c r="E96" s="89">
        <v>33.304460332050439</v>
      </c>
      <c r="G96" s="211">
        <f t="shared" si="10"/>
        <v>18847.54316584158</v>
      </c>
      <c r="H96" s="211">
        <f t="shared" si="12"/>
        <v>-104.76683415842126</v>
      </c>
      <c r="I96" s="211">
        <f t="shared" si="13"/>
        <v>10976.089539578144</v>
      </c>
      <c r="J96" s="211">
        <f t="shared" si="18"/>
        <v>178.97940371642636</v>
      </c>
      <c r="K96" s="211">
        <f t="shared" si="14"/>
        <v>1</v>
      </c>
      <c r="L96" s="89"/>
      <c r="M96" s="213">
        <f t="shared" si="11"/>
        <v>18805.63683415842</v>
      </c>
      <c r="N96" s="213">
        <f t="shared" si="15"/>
        <v>-146.67316584158107</v>
      </c>
      <c r="O96" s="213">
        <f t="shared" si="16"/>
        <v>21513.017577991945</v>
      </c>
      <c r="P96" s="213">
        <f t="shared" si="19"/>
        <v>166.23882793403465</v>
      </c>
      <c r="Q96" s="213" t="str">
        <f t="shared" si="17"/>
        <v/>
      </c>
    </row>
    <row r="97" spans="1:17" x14ac:dyDescent="0.25">
      <c r="A97" s="89">
        <f>'Data Raw'!F592</f>
        <v>18928.02</v>
      </c>
      <c r="C97" s="89">
        <f>'Data Raw'!C592</f>
        <v>19003.28</v>
      </c>
      <c r="E97" s="89">
        <v>56.043724702160034</v>
      </c>
      <c r="G97" s="211">
        <f t="shared" si="10"/>
        <v>19024.233165841579</v>
      </c>
      <c r="H97" s="211">
        <f t="shared" si="12"/>
        <v>96.213165841578302</v>
      </c>
      <c r="I97" s="211">
        <f t="shared" si="13"/>
        <v>9256.9732812590501</v>
      </c>
      <c r="J97" s="211">
        <f t="shared" si="18"/>
        <v>179.33805733228991</v>
      </c>
      <c r="K97" s="211" t="str">
        <f t="shared" si="14"/>
        <v/>
      </c>
      <c r="L97" s="89"/>
      <c r="M97" s="213">
        <f t="shared" si="11"/>
        <v>18982.326834158419</v>
      </c>
      <c r="N97" s="213">
        <f t="shared" si="15"/>
        <v>54.306834158418496</v>
      </c>
      <c r="O97" s="213">
        <f t="shared" si="16"/>
        <v>2949.2322363099702</v>
      </c>
      <c r="P97" s="213">
        <f t="shared" si="19"/>
        <v>166.45191065244461</v>
      </c>
      <c r="Q97" s="213">
        <f t="shared" si="17"/>
        <v>1</v>
      </c>
    </row>
    <row r="98" spans="1:17" x14ac:dyDescent="0.25">
      <c r="A98" s="89">
        <f>'Data Raw'!F593</f>
        <v>19075.259999999998</v>
      </c>
      <c r="C98" s="89">
        <f>'Data Raw'!C593</f>
        <v>18918.7</v>
      </c>
      <c r="E98" s="89">
        <v>-93.789191421601572</v>
      </c>
      <c r="G98" s="211">
        <f t="shared" si="10"/>
        <v>18939.653165841581</v>
      </c>
      <c r="H98" s="211">
        <f t="shared" si="12"/>
        <v>-135.60683415841777</v>
      </c>
      <c r="I98" s="211">
        <f t="shared" si="13"/>
        <v>18389.213470468621</v>
      </c>
      <c r="J98" s="211">
        <f t="shared" si="18"/>
        <v>155.04817109342409</v>
      </c>
      <c r="K98" s="211">
        <f t="shared" si="14"/>
        <v>1</v>
      </c>
      <c r="L98" s="89"/>
      <c r="M98" s="213">
        <f t="shared" si="11"/>
        <v>18897.746834158421</v>
      </c>
      <c r="N98" s="213">
        <f t="shared" si="15"/>
        <v>-177.51316584157757</v>
      </c>
      <c r="O98" s="213">
        <f t="shared" si="16"/>
        <v>31510.924047099423</v>
      </c>
      <c r="P98" s="213">
        <f t="shared" si="19"/>
        <v>155.01505832709731</v>
      </c>
      <c r="Q98" s="213" t="str">
        <f t="shared" si="17"/>
        <v/>
      </c>
    </row>
    <row r="99" spans="1:17" x14ac:dyDescent="0.25">
      <c r="A99" s="89">
        <f>'Data Raw'!F594</f>
        <v>18668.150000000001</v>
      </c>
      <c r="C99" s="89">
        <f>'Data Raw'!C594</f>
        <v>18867.61</v>
      </c>
      <c r="E99" s="89">
        <v>-176.75762207866501</v>
      </c>
      <c r="G99" s="211">
        <f t="shared" si="10"/>
        <v>18888.56316584158</v>
      </c>
      <c r="H99" s="211">
        <f t="shared" si="12"/>
        <v>220.41316584157903</v>
      </c>
      <c r="I99" s="211">
        <f t="shared" si="13"/>
        <v>48581.963676307423</v>
      </c>
      <c r="J99" s="211">
        <f t="shared" si="18"/>
        <v>173.14819841274726</v>
      </c>
      <c r="K99" s="211" t="str">
        <f t="shared" si="14"/>
        <v/>
      </c>
      <c r="L99" s="89"/>
      <c r="M99" s="213">
        <f t="shared" si="11"/>
        <v>18846.656834158421</v>
      </c>
      <c r="N99" s="213">
        <f t="shared" si="15"/>
        <v>178.50683415841922</v>
      </c>
      <c r="O99" s="213">
        <f t="shared" si="16"/>
        <v>31864.689841261385</v>
      </c>
      <c r="P99" s="213">
        <f t="shared" si="19"/>
        <v>167.33737158503752</v>
      </c>
      <c r="Q99" s="213">
        <f t="shared" si="17"/>
        <v>1</v>
      </c>
    </row>
    <row r="100" spans="1:17" x14ac:dyDescent="0.25">
      <c r="A100" s="89">
        <f>'Data Raw'!F595</f>
        <v>19434.400000000001</v>
      </c>
      <c r="C100" s="89">
        <f>'Data Raw'!C595</f>
        <v>19172.28</v>
      </c>
      <c r="E100" s="89">
        <v>-98.576124530680318</v>
      </c>
      <c r="G100" s="211">
        <f t="shared" si="10"/>
        <v>19193.233165841579</v>
      </c>
      <c r="H100" s="211">
        <f t="shared" si="12"/>
        <v>-241.16683415842272</v>
      </c>
      <c r="I100" s="211">
        <f t="shared" si="13"/>
        <v>58161.441897996163</v>
      </c>
      <c r="J100" s="211">
        <f t="shared" si="18"/>
        <v>192.40450972354873</v>
      </c>
      <c r="K100" s="211">
        <f t="shared" si="14"/>
        <v>1</v>
      </c>
      <c r="L100" s="89"/>
      <c r="M100" s="213">
        <f t="shared" si="11"/>
        <v>19151.326834158419</v>
      </c>
      <c r="N100" s="213">
        <f t="shared" si="15"/>
        <v>-283.07316584158252</v>
      </c>
      <c r="O100" s="213">
        <f t="shared" si="16"/>
        <v>80130.417219576077</v>
      </c>
      <c r="P100" s="213">
        <f t="shared" si="19"/>
        <v>192.65835533557876</v>
      </c>
      <c r="Q100" s="213" t="str">
        <f t="shared" si="17"/>
        <v/>
      </c>
    </row>
    <row r="101" spans="1:17" x14ac:dyDescent="0.25">
      <c r="A101" s="89">
        <f>'Data Raw'!F596</f>
        <v>19365.14</v>
      </c>
      <c r="C101" s="89">
        <f>'Data Raw'!C596</f>
        <v>19340.77</v>
      </c>
      <c r="E101" s="89">
        <v>55.398168557670942</v>
      </c>
      <c r="G101" s="211">
        <f t="shared" si="10"/>
        <v>19361.72316584158</v>
      </c>
      <c r="H101" s="211">
        <f t="shared" si="12"/>
        <v>-3.4168341584190784</v>
      </c>
      <c r="I101" s="211">
        <f t="shared" si="13"/>
        <v>11.674755666139411</v>
      </c>
      <c r="J101" s="211">
        <f t="shared" si="18"/>
        <v>185.12086842446715</v>
      </c>
      <c r="K101" s="211">
        <f t="shared" si="14"/>
        <v>1</v>
      </c>
      <c r="L101" s="89"/>
      <c r="M101" s="213">
        <f t="shared" si="11"/>
        <v>19319.816834158421</v>
      </c>
      <c r="N101" s="213">
        <f t="shared" si="15"/>
        <v>-45.323165841578884</v>
      </c>
      <c r="O101" s="213">
        <f t="shared" si="16"/>
        <v>2054.189361903263</v>
      </c>
      <c r="P101" s="213">
        <f t="shared" si="19"/>
        <v>181.24294887344055</v>
      </c>
      <c r="Q101" s="213" t="str">
        <f t="shared" si="17"/>
        <v/>
      </c>
    </row>
    <row r="102" spans="1:17" x14ac:dyDescent="0.25">
      <c r="A102" s="89">
        <f>'Data Raw'!F597</f>
        <v>19639.11</v>
      </c>
      <c r="C102" s="89">
        <f>'Data Raw'!C597</f>
        <v>19502.09</v>
      </c>
      <c r="E102" s="89">
        <v>35.806286765537152</v>
      </c>
      <c r="G102" s="211">
        <f t="shared" si="10"/>
        <v>19523.04316584158</v>
      </c>
      <c r="H102" s="211">
        <f t="shared" si="12"/>
        <v>-116.06683415842053</v>
      </c>
      <c r="I102" s="211">
        <f t="shared" si="13"/>
        <v>13471.509991558296</v>
      </c>
      <c r="J102" s="211">
        <f t="shared" si="18"/>
        <v>182.84807158392275</v>
      </c>
      <c r="K102" s="211">
        <f t="shared" si="14"/>
        <v>1</v>
      </c>
      <c r="L102" s="89"/>
      <c r="M102" s="213">
        <f t="shared" si="11"/>
        <v>19481.13683415842</v>
      </c>
      <c r="N102" s="213">
        <f t="shared" si="15"/>
        <v>-157.97316584158034</v>
      </c>
      <c r="O102" s="213">
        <f t="shared" si="16"/>
        <v>24955.521126011445</v>
      </c>
      <c r="P102" s="213">
        <f t="shared" si="19"/>
        <v>186.32303899574552</v>
      </c>
      <c r="Q102" s="213" t="str">
        <f t="shared" si="17"/>
        <v/>
      </c>
    </row>
    <row r="103" spans="1:17" x14ac:dyDescent="0.25">
      <c r="A103" s="89">
        <f>'Data Raw'!F598</f>
        <v>19916.560000000001</v>
      </c>
      <c r="C103" s="89">
        <f>'Data Raw'!C598</f>
        <v>19418.48</v>
      </c>
      <c r="E103" s="89">
        <v>-92.996149176105973</v>
      </c>
      <c r="G103" s="211">
        <f t="shared" si="10"/>
        <v>19439.433165841579</v>
      </c>
      <c r="H103" s="211">
        <f t="shared" si="12"/>
        <v>-477.12683415842184</v>
      </c>
      <c r="I103" s="211">
        <f t="shared" si="13"/>
        <v>227650.01587403819</v>
      </c>
      <c r="J103" s="211">
        <f t="shared" si="18"/>
        <v>219.80072864041875</v>
      </c>
      <c r="K103" s="211">
        <f t="shared" si="14"/>
        <v>1</v>
      </c>
      <c r="L103" s="89"/>
      <c r="M103" s="213">
        <f t="shared" si="11"/>
        <v>19397.52683415842</v>
      </c>
      <c r="N103" s="213">
        <f t="shared" si="15"/>
        <v>-519.03316584158165</v>
      </c>
      <c r="O103" s="213">
        <f t="shared" si="16"/>
        <v>269395.42724353482</v>
      </c>
      <c r="P103" s="213">
        <f t="shared" si="19"/>
        <v>240.92878062139243</v>
      </c>
      <c r="Q103" s="213" t="str">
        <f t="shared" si="17"/>
        <v/>
      </c>
    </row>
    <row r="104" spans="1:17" x14ac:dyDescent="0.25">
      <c r="A104" s="89">
        <f>'Data Raw'!F599</f>
        <v>20078.939999999999</v>
      </c>
      <c r="C104" s="89">
        <f>'Data Raw'!C599</f>
        <v>20237.53</v>
      </c>
      <c r="E104" s="89">
        <v>-97.741130056569091</v>
      </c>
      <c r="G104" s="211">
        <f t="shared" si="10"/>
        <v>20258.483165841579</v>
      </c>
      <c r="H104" s="211">
        <f t="shared" si="12"/>
        <v>179.54316584158005</v>
      </c>
      <c r="I104" s="211">
        <f t="shared" si="13"/>
        <v>32235.748400417116</v>
      </c>
      <c r="J104" s="211">
        <f t="shared" si="18"/>
        <v>225.76496111767182</v>
      </c>
      <c r="K104" s="211" t="str">
        <f t="shared" si="14"/>
        <v/>
      </c>
      <c r="L104" s="89"/>
      <c r="M104" s="213">
        <f t="shared" si="11"/>
        <v>20216.576834158419</v>
      </c>
      <c r="N104" s="213">
        <f t="shared" si="15"/>
        <v>137.63683415842024</v>
      </c>
      <c r="O104" s="213">
        <f t="shared" si="16"/>
        <v>18943.898117152476</v>
      </c>
      <c r="P104" s="213">
        <f t="shared" si="19"/>
        <v>240.26139390069744</v>
      </c>
      <c r="Q104" s="213">
        <f t="shared" si="17"/>
        <v>1</v>
      </c>
    </row>
    <row r="105" spans="1:17" x14ac:dyDescent="0.25">
      <c r="A105" s="89">
        <f>'Data Raw'!F600</f>
        <v>20011.12</v>
      </c>
      <c r="C105" s="89">
        <f>'Data Raw'!C600</f>
        <v>20211.2</v>
      </c>
      <c r="E105" s="89">
        <v>202.11146844159884</v>
      </c>
      <c r="G105" s="211">
        <f t="shared" si="10"/>
        <v>20232.153165841581</v>
      </c>
      <c r="H105" s="211">
        <f t="shared" si="12"/>
        <v>221.03316584158165</v>
      </c>
      <c r="I105" s="211">
        <f t="shared" si="13"/>
        <v>48855.66040195214</v>
      </c>
      <c r="J105" s="211">
        <f t="shared" si="18"/>
        <v>236.47336754601037</v>
      </c>
      <c r="K105" s="211" t="str">
        <f t="shared" si="14"/>
        <v/>
      </c>
      <c r="L105" s="89"/>
      <c r="M105" s="213">
        <f t="shared" si="11"/>
        <v>20190.246834158421</v>
      </c>
      <c r="N105" s="213">
        <f t="shared" si="15"/>
        <v>179.12683415842184</v>
      </c>
      <c r="O105" s="213">
        <f t="shared" si="16"/>
        <v>32086.422715618763</v>
      </c>
      <c r="P105" s="213">
        <f t="shared" si="19"/>
        <v>247.72502136243668</v>
      </c>
      <c r="Q105" s="213">
        <f t="shared" si="17"/>
        <v>1</v>
      </c>
    </row>
    <row r="106" spans="1:17" x14ac:dyDescent="0.25">
      <c r="A106" s="89">
        <f>'Data Raw'!F601</f>
        <v>19517.38</v>
      </c>
      <c r="C106" s="89">
        <f>'Data Raw'!C601</f>
        <v>19902.77</v>
      </c>
      <c r="E106" s="89">
        <v>164.22009422854353</v>
      </c>
      <c r="G106" s="211">
        <f t="shared" si="10"/>
        <v>19923.72316584158</v>
      </c>
      <c r="H106" s="211">
        <f t="shared" si="12"/>
        <v>406.34316584157932</v>
      </c>
      <c r="I106" s="211">
        <f t="shared" si="13"/>
        <v>165114.76842615724</v>
      </c>
      <c r="J106" s="211">
        <f t="shared" si="18"/>
        <v>272.50751903023075</v>
      </c>
      <c r="K106" s="211" t="str">
        <f t="shared" si="14"/>
        <v/>
      </c>
      <c r="L106" s="89"/>
      <c r="M106" s="213">
        <f t="shared" si="11"/>
        <v>19881.816834158421</v>
      </c>
      <c r="N106" s="213">
        <f t="shared" si="15"/>
        <v>364.43683415841952</v>
      </c>
      <c r="O106" s="213">
        <f t="shared" si="16"/>
        <v>132814.20609141138</v>
      </c>
      <c r="P106" s="213">
        <f t="shared" si="19"/>
        <v>272.08564178316851</v>
      </c>
      <c r="Q106" s="213">
        <f t="shared" si="17"/>
        <v>1</v>
      </c>
    </row>
    <row r="107" spans="1:17" x14ac:dyDescent="0.25">
      <c r="A107" s="89">
        <f>'Data Raw'!F602</f>
        <v>19420.87</v>
      </c>
      <c r="C107" s="89">
        <f>'Data Raw'!C602</f>
        <v>19404.14</v>
      </c>
      <c r="E107" s="89">
        <v>-18.626439555779143</v>
      </c>
      <c r="G107" s="211">
        <f t="shared" si="10"/>
        <v>19425.093165841579</v>
      </c>
      <c r="H107" s="211">
        <f t="shared" si="12"/>
        <v>4.2231658415803395</v>
      </c>
      <c r="I107" s="211">
        <f t="shared" si="13"/>
        <v>17.835129725490976</v>
      </c>
      <c r="J107" s="211">
        <f t="shared" si="18"/>
        <v>261.13182850753537</v>
      </c>
      <c r="K107" s="211">
        <f t="shared" si="14"/>
        <v>1</v>
      </c>
      <c r="L107" s="89"/>
      <c r="M107" s="213">
        <f t="shared" si="11"/>
        <v>19383.18683415842</v>
      </c>
      <c r="N107" s="213">
        <f t="shared" si="15"/>
        <v>-37.683165841579466</v>
      </c>
      <c r="O107" s="213">
        <f t="shared" si="16"/>
        <v>1420.0209878439814</v>
      </c>
      <c r="P107" s="213">
        <f t="shared" si="19"/>
        <v>265.00002426015271</v>
      </c>
      <c r="Q107" s="213" t="str">
        <f t="shared" si="17"/>
        <v/>
      </c>
    </row>
    <row r="108" spans="1:17" x14ac:dyDescent="0.25">
      <c r="A108" s="89">
        <f>'Data Raw'!F603</f>
        <v>19539.46</v>
      </c>
      <c r="C108" s="89">
        <f>'Data Raw'!C603</f>
        <v>19671.13</v>
      </c>
      <c r="E108" s="89">
        <v>-122.14860975882038</v>
      </c>
      <c r="G108" s="211">
        <f t="shared" si="10"/>
        <v>19692.083165841581</v>
      </c>
      <c r="H108" s="211">
        <f t="shared" si="12"/>
        <v>152.62316584158179</v>
      </c>
      <c r="I108" s="211">
        <f t="shared" si="13"/>
        <v>23293.830751506979</v>
      </c>
      <c r="J108" s="211">
        <f t="shared" si="18"/>
        <v>252.64872939790871</v>
      </c>
      <c r="K108" s="211" t="str">
        <f t="shared" si="14"/>
        <v/>
      </c>
      <c r="L108" s="89"/>
      <c r="M108" s="213">
        <f t="shared" si="11"/>
        <v>19650.176834158421</v>
      </c>
      <c r="N108" s="213">
        <f t="shared" si="15"/>
        <v>110.71683415842199</v>
      </c>
      <c r="O108" s="213">
        <f t="shared" si="16"/>
        <v>12258.217366063518</v>
      </c>
      <c r="P108" s="213">
        <f t="shared" si="19"/>
        <v>248.47733875786832</v>
      </c>
      <c r="Q108" s="213">
        <f t="shared" si="17"/>
        <v>1</v>
      </c>
    </row>
    <row r="109" spans="1:17" x14ac:dyDescent="0.25">
      <c r="A109" s="89">
        <f>'Data Raw'!F604</f>
        <v>19537.919999999998</v>
      </c>
      <c r="C109" s="89">
        <f>'Data Raw'!C604</f>
        <v>19474.66</v>
      </c>
      <c r="E109" s="89">
        <v>-52.568171623897797</v>
      </c>
      <c r="G109" s="211">
        <f t="shared" si="10"/>
        <v>19495.61316584158</v>
      </c>
      <c r="H109" s="211">
        <f t="shared" si="12"/>
        <v>-42.306834158418496</v>
      </c>
      <c r="I109" s="211">
        <f t="shared" si="13"/>
        <v>1789.868216507926</v>
      </c>
      <c r="J109" s="211">
        <f t="shared" si="18"/>
        <v>253.08823490826856</v>
      </c>
      <c r="K109" s="211">
        <f t="shared" si="14"/>
        <v>1</v>
      </c>
      <c r="L109" s="89"/>
      <c r="M109" s="213">
        <f t="shared" si="11"/>
        <v>19453.70683415842</v>
      </c>
      <c r="N109" s="213">
        <f t="shared" si="15"/>
        <v>-84.213165841578302</v>
      </c>
      <c r="O109" s="213">
        <f t="shared" si="16"/>
        <v>7091.8573010611708</v>
      </c>
      <c r="P109" s="213">
        <f t="shared" si="19"/>
        <v>249.74125884320193</v>
      </c>
      <c r="Q109" s="213" t="str">
        <f t="shared" si="17"/>
        <v/>
      </c>
    </row>
    <row r="110" spans="1:17" x14ac:dyDescent="0.25">
      <c r="A110" s="89">
        <f>'Data Raw'!F605</f>
        <v>19184.169999999998</v>
      </c>
      <c r="C110" s="89">
        <f>'Data Raw'!C605</f>
        <v>19308.55</v>
      </c>
      <c r="E110" s="89">
        <v>-75.294094434542785</v>
      </c>
      <c r="G110" s="211">
        <f t="shared" si="10"/>
        <v>19329.503165841579</v>
      </c>
      <c r="H110" s="211">
        <f t="shared" si="12"/>
        <v>145.33316584158092</v>
      </c>
      <c r="I110" s="211">
        <f t="shared" si="13"/>
        <v>21121.729093536465</v>
      </c>
      <c r="J110" s="211">
        <f t="shared" si="18"/>
        <v>254.97045326219703</v>
      </c>
      <c r="K110" s="211" t="str">
        <f t="shared" si="14"/>
        <v/>
      </c>
      <c r="L110" s="89"/>
      <c r="M110" s="213">
        <f t="shared" si="11"/>
        <v>19287.596834158419</v>
      </c>
      <c r="N110" s="213">
        <f t="shared" si="15"/>
        <v>103.42683415842112</v>
      </c>
      <c r="O110" s="213">
        <f t="shared" si="16"/>
        <v>10697.110024033545</v>
      </c>
      <c r="P110" s="213">
        <f t="shared" si="19"/>
        <v>246.14710028931876</v>
      </c>
      <c r="Q110" s="213">
        <f t="shared" si="17"/>
        <v>1</v>
      </c>
    </row>
    <row r="111" spans="1:17" x14ac:dyDescent="0.25">
      <c r="A111" s="89">
        <f>'Data Raw'!F606</f>
        <v>19246.03</v>
      </c>
      <c r="C111" s="89">
        <f>'Data Raw'!C606</f>
        <v>19059.580000000002</v>
      </c>
      <c r="E111" s="89">
        <v>54.833286186090845</v>
      </c>
      <c r="G111" s="211">
        <f t="shared" si="10"/>
        <v>19080.533165841582</v>
      </c>
      <c r="H111" s="211">
        <f t="shared" si="12"/>
        <v>-165.49683415841719</v>
      </c>
      <c r="I111" s="211">
        <f t="shared" si="13"/>
        <v>27389.20211645864</v>
      </c>
      <c r="J111" s="211">
        <f t="shared" si="18"/>
        <v>199.94331776039115</v>
      </c>
      <c r="K111" s="211">
        <f t="shared" si="14"/>
        <v>1</v>
      </c>
      <c r="L111" s="89"/>
      <c r="M111" s="213">
        <f t="shared" si="11"/>
        <v>19038.626834158422</v>
      </c>
      <c r="N111" s="213">
        <f t="shared" si="15"/>
        <v>-207.40316584157699</v>
      </c>
      <c r="O111" s="213">
        <f t="shared" si="16"/>
        <v>43016.073201108687</v>
      </c>
      <c r="P111" s="213">
        <f t="shared" si="19"/>
        <v>179.69689959912134</v>
      </c>
      <c r="Q111" s="213" t="str">
        <f t="shared" si="17"/>
        <v/>
      </c>
    </row>
    <row r="112" spans="1:17" x14ac:dyDescent="0.25">
      <c r="A112" s="89">
        <f>'Data Raw'!F607</f>
        <v>19248.259999999998</v>
      </c>
      <c r="C112" s="89">
        <f>'Data Raw'!C607</f>
        <v>19125</v>
      </c>
      <c r="E112" s="89">
        <v>231.38080815361536</v>
      </c>
      <c r="G112" s="211">
        <f t="shared" si="10"/>
        <v>19145.95316584158</v>
      </c>
      <c r="H112" s="211">
        <f t="shared" si="12"/>
        <v>-102.3068341584185</v>
      </c>
      <c r="I112" s="211">
        <f t="shared" si="13"/>
        <v>10466.688315518146</v>
      </c>
      <c r="J112" s="211">
        <f t="shared" si="18"/>
        <v>193.01864626615838</v>
      </c>
      <c r="K112" s="211">
        <f t="shared" si="14"/>
        <v>1</v>
      </c>
      <c r="L112" s="89"/>
      <c r="M112" s="213">
        <f t="shared" si="11"/>
        <v>19104.04683415842</v>
      </c>
      <c r="N112" s="213">
        <f t="shared" si="15"/>
        <v>-144.2131658415783</v>
      </c>
      <c r="O112" s="213">
        <f t="shared" si="16"/>
        <v>20797.437202050565</v>
      </c>
      <c r="P112" s="213">
        <f t="shared" si="19"/>
        <v>180.34042284288054</v>
      </c>
      <c r="Q112" s="213" t="str">
        <f t="shared" si="17"/>
        <v/>
      </c>
    </row>
    <row r="113" spans="1:17" x14ac:dyDescent="0.25">
      <c r="A113" s="89">
        <f>'Data Raw'!F608</f>
        <v>19075.189999999999</v>
      </c>
      <c r="C113" s="89">
        <f>'Data Raw'!C608</f>
        <v>19319.91</v>
      </c>
      <c r="E113" s="89">
        <v>-11.3296691373871</v>
      </c>
      <c r="G113" s="211">
        <f t="shared" si="10"/>
        <v>19340.86316584158</v>
      </c>
      <c r="H113" s="211">
        <f t="shared" si="12"/>
        <v>265.67316584158107</v>
      </c>
      <c r="I113" s="211">
        <f t="shared" si="13"/>
        <v>70582.231048288231</v>
      </c>
      <c r="J113" s="211">
        <f t="shared" si="18"/>
        <v>199.93003560548973</v>
      </c>
      <c r="K113" s="211" t="str">
        <f t="shared" si="14"/>
        <v/>
      </c>
      <c r="L113" s="89"/>
      <c r="M113" s="213">
        <f t="shared" si="11"/>
        <v>19298.95683415842</v>
      </c>
      <c r="N113" s="213">
        <f t="shared" si="15"/>
        <v>223.76683415842126</v>
      </c>
      <c r="O113" s="213">
        <f t="shared" si="16"/>
        <v>50071.596069282401</v>
      </c>
      <c r="P113" s="213">
        <f t="shared" si="19"/>
        <v>186.46934005448966</v>
      </c>
      <c r="Q113" s="213">
        <f t="shared" si="17"/>
        <v>1</v>
      </c>
    </row>
    <row r="114" spans="1:17" x14ac:dyDescent="0.25">
      <c r="A114" s="89">
        <f>'Data Raw'!F609</f>
        <v>18773.55</v>
      </c>
      <c r="C114" s="89">
        <f>'Data Raw'!C609</f>
        <v>18697.330000000002</v>
      </c>
      <c r="E114" s="89">
        <v>-11.759684936281701</v>
      </c>
      <c r="G114" s="211">
        <f t="shared" si="10"/>
        <v>18718.283165841582</v>
      </c>
      <c r="H114" s="211">
        <f t="shared" si="12"/>
        <v>-55.266834158417623</v>
      </c>
      <c r="I114" s="211">
        <f t="shared" si="13"/>
        <v>3054.4229578940372</v>
      </c>
      <c r="J114" s="211">
        <f t="shared" si="18"/>
        <v>140.40824745605042</v>
      </c>
      <c r="K114" s="211">
        <f t="shared" si="14"/>
        <v>1</v>
      </c>
      <c r="L114" s="89"/>
      <c r="M114" s="213">
        <f t="shared" si="11"/>
        <v>18676.376834158422</v>
      </c>
      <c r="N114" s="213">
        <f t="shared" si="15"/>
        <v>-97.173165841577429</v>
      </c>
      <c r="O114" s="213">
        <f t="shared" si="16"/>
        <v>9442.6241596747113</v>
      </c>
      <c r="P114" s="213">
        <f t="shared" si="19"/>
        <v>139.10200228210169</v>
      </c>
      <c r="Q114" s="213" t="str">
        <f t="shared" si="17"/>
        <v/>
      </c>
    </row>
    <row r="115" spans="1:17" x14ac:dyDescent="0.25">
      <c r="A115" s="89">
        <f>'Data Raw'!F610</f>
        <v>18581.11</v>
      </c>
      <c r="C115" s="89">
        <f>'Data Raw'!C610</f>
        <v>18599.2</v>
      </c>
      <c r="E115" s="89">
        <v>137.13419253952816</v>
      </c>
      <c r="G115" s="211">
        <f t="shared" si="10"/>
        <v>18620.153165841581</v>
      </c>
      <c r="H115" s="211">
        <f t="shared" si="12"/>
        <v>39.043165841580048</v>
      </c>
      <c r="I115" s="211">
        <f t="shared" si="13"/>
        <v>1524.3687989331231</v>
      </c>
      <c r="J115" s="211">
        <f t="shared" si="18"/>
        <v>141.07725777860315</v>
      </c>
      <c r="K115" s="211" t="str">
        <f t="shared" si="14"/>
        <v/>
      </c>
      <c r="L115" s="89"/>
      <c r="M115" s="213">
        <f t="shared" si="11"/>
        <v>18578.246834158421</v>
      </c>
      <c r="N115" s="213">
        <f t="shared" si="15"/>
        <v>-2.8631658415797574</v>
      </c>
      <c r="O115" s="213">
        <f t="shared" si="16"/>
        <v>8.197718636389121</v>
      </c>
      <c r="P115" s="213">
        <f t="shared" si="19"/>
        <v>138.46620212253558</v>
      </c>
      <c r="Q115" s="213">
        <f t="shared" si="17"/>
        <v>1</v>
      </c>
    </row>
    <row r="116" spans="1:17" x14ac:dyDescent="0.25">
      <c r="A116" s="89">
        <f>'Data Raw'!F611</f>
        <v>18329.3</v>
      </c>
      <c r="C116" s="89">
        <f>'Data Raw'!C611</f>
        <v>18356.650000000001</v>
      </c>
      <c r="E116" s="89">
        <v>144.77519752741318</v>
      </c>
      <c r="G116" s="211">
        <f t="shared" si="10"/>
        <v>18377.603165841581</v>
      </c>
      <c r="H116" s="211">
        <f t="shared" si="12"/>
        <v>48.303165841582086</v>
      </c>
      <c r="I116" s="211">
        <f t="shared" si="13"/>
        <v>2333.1958303193824</v>
      </c>
      <c r="J116" s="211">
        <f t="shared" si="18"/>
        <v>131.46373377164517</v>
      </c>
      <c r="K116" s="211" t="str">
        <f t="shared" si="14"/>
        <v/>
      </c>
      <c r="L116" s="89"/>
      <c r="M116" s="213">
        <f t="shared" si="11"/>
        <v>18335.696834158422</v>
      </c>
      <c r="N116" s="213">
        <f t="shared" si="15"/>
        <v>6.3968341584222799</v>
      </c>
      <c r="O116" s="213">
        <f t="shared" si="16"/>
        <v>40.919487250358081</v>
      </c>
      <c r="P116" s="213">
        <f t="shared" si="19"/>
        <v>132.83721954101279</v>
      </c>
      <c r="Q116" s="213">
        <f t="shared" si="17"/>
        <v>1</v>
      </c>
    </row>
    <row r="117" spans="1:17" x14ac:dyDescent="0.25">
      <c r="A117" s="89">
        <f>'Data Raw'!F612</f>
        <v>18326.63</v>
      </c>
      <c r="C117" s="89">
        <f>'Data Raw'!C612</f>
        <v>18023.11</v>
      </c>
      <c r="E117" s="89">
        <v>-67.537300641735783</v>
      </c>
      <c r="G117" s="211">
        <f t="shared" si="10"/>
        <v>18044.06316584158</v>
      </c>
      <c r="H117" s="211">
        <f t="shared" si="12"/>
        <v>-282.56683415842053</v>
      </c>
      <c r="I117" s="211">
        <f t="shared" si="13"/>
        <v>79844.015766312339</v>
      </c>
      <c r="J117" s="211">
        <f t="shared" si="18"/>
        <v>164.43686247586805</v>
      </c>
      <c r="K117" s="211">
        <f t="shared" si="14"/>
        <v>1</v>
      </c>
      <c r="L117" s="89"/>
      <c r="M117" s="213">
        <f t="shared" si="11"/>
        <v>18002.156834158421</v>
      </c>
      <c r="N117" s="213">
        <f t="shared" si="15"/>
        <v>-324.47316584158034</v>
      </c>
      <c r="O117" s="213">
        <f t="shared" si="16"/>
        <v>105282.8353512577</v>
      </c>
      <c r="P117" s="213">
        <f t="shared" si="19"/>
        <v>172.97282778419793</v>
      </c>
      <c r="Q117" s="213" t="str">
        <f t="shared" si="17"/>
        <v/>
      </c>
    </row>
    <row r="118" spans="1:17" x14ac:dyDescent="0.25">
      <c r="A118" s="89">
        <f>'Data Raw'!F613</f>
        <v>17950.849999999999</v>
      </c>
      <c r="C118" s="89">
        <f>'Data Raw'!C613</f>
        <v>18208.98</v>
      </c>
      <c r="E118" s="89">
        <v>-73.906413576531122</v>
      </c>
      <c r="G118" s="211">
        <f t="shared" si="10"/>
        <v>18229.933165841579</v>
      </c>
      <c r="H118" s="211">
        <f t="shared" si="12"/>
        <v>279.08316584158092</v>
      </c>
      <c r="I118" s="211">
        <f t="shared" si="13"/>
        <v>77887.413456159367</v>
      </c>
      <c r="J118" s="211">
        <f t="shared" si="18"/>
        <v>184.75711701105161</v>
      </c>
      <c r="K118" s="211" t="str">
        <f t="shared" si="14"/>
        <v/>
      </c>
      <c r="L118" s="89"/>
      <c r="M118" s="213">
        <f t="shared" si="11"/>
        <v>18188.02683415842</v>
      </c>
      <c r="N118" s="213">
        <f t="shared" si="15"/>
        <v>237.17683415842112</v>
      </c>
      <c r="O118" s="213">
        <f t="shared" si="16"/>
        <v>56252.85066141119</v>
      </c>
      <c r="P118" s="213">
        <f t="shared" si="19"/>
        <v>188.71689572302211</v>
      </c>
      <c r="Q118" s="213">
        <f t="shared" si="17"/>
        <v>1</v>
      </c>
    </row>
    <row r="119" spans="1:17" x14ac:dyDescent="0.25">
      <c r="A119" s="89">
        <f>'Data Raw'!F614</f>
        <v>17623.29</v>
      </c>
      <c r="C119" s="89">
        <f>'Data Raw'!C614</f>
        <v>17798.47</v>
      </c>
      <c r="E119" s="89">
        <v>-77.115875222751129</v>
      </c>
      <c r="G119" s="211">
        <f t="shared" si="10"/>
        <v>17819.423165841581</v>
      </c>
      <c r="H119" s="211">
        <f t="shared" si="12"/>
        <v>196.13316584158019</v>
      </c>
      <c r="I119" s="211">
        <f t="shared" si="13"/>
        <v>38468.218743040801</v>
      </c>
      <c r="J119" s="211">
        <f t="shared" si="18"/>
        <v>188.46768785274091</v>
      </c>
      <c r="K119" s="211" t="str">
        <f t="shared" si="14"/>
        <v/>
      </c>
      <c r="L119" s="89"/>
      <c r="M119" s="213">
        <f t="shared" si="11"/>
        <v>17777.516834158421</v>
      </c>
      <c r="N119" s="213">
        <f t="shared" si="15"/>
        <v>154.22683415842039</v>
      </c>
      <c r="O119" s="213">
        <f t="shared" si="16"/>
        <v>23785.916374528904</v>
      </c>
      <c r="P119" s="213">
        <f t="shared" si="19"/>
        <v>182.23692580816746</v>
      </c>
      <c r="Q119" s="213">
        <f t="shared" si="17"/>
        <v>1</v>
      </c>
    </row>
    <row r="120" spans="1:17" x14ac:dyDescent="0.25">
      <c r="A120" s="89">
        <f>'Data Raw'!F615</f>
        <v>17791.009999999998</v>
      </c>
      <c r="C120" s="89">
        <f>'Data Raw'!C615</f>
        <v>17641.86</v>
      </c>
      <c r="E120" s="89">
        <v>77.153167662747364</v>
      </c>
      <c r="G120" s="211">
        <f t="shared" si="10"/>
        <v>17662.81316584158</v>
      </c>
      <c r="H120" s="211">
        <f t="shared" si="12"/>
        <v>-128.19683415841791</v>
      </c>
      <c r="I120" s="211">
        <f t="shared" si="13"/>
        <v>16434.428288240906</v>
      </c>
      <c r="J120" s="211">
        <f t="shared" si="18"/>
        <v>190.43643785039805</v>
      </c>
      <c r="K120" s="211">
        <f t="shared" si="14"/>
        <v>1</v>
      </c>
      <c r="L120" s="89"/>
      <c r="M120" s="213">
        <f t="shared" si="11"/>
        <v>17620.906834158421</v>
      </c>
      <c r="N120" s="213">
        <f t="shared" si="15"/>
        <v>-170.10316584157772</v>
      </c>
      <c r="O120" s="213">
        <f t="shared" si="16"/>
        <v>28935.087029327293</v>
      </c>
      <c r="P120" s="213">
        <f t="shared" si="19"/>
        <v>185.00676570444963</v>
      </c>
      <c r="Q120" s="213" t="str">
        <f t="shared" si="17"/>
        <v/>
      </c>
    </row>
    <row r="121" spans="1:17" x14ac:dyDescent="0.25">
      <c r="A121" s="89">
        <f>'Data Raw'!F616</f>
        <v>17845.919999999998</v>
      </c>
      <c r="C121" s="89">
        <f>'Data Raw'!C616</f>
        <v>17762.759999999998</v>
      </c>
      <c r="E121" s="89">
        <v>-79.486894747822589</v>
      </c>
      <c r="G121" s="211">
        <f t="shared" si="10"/>
        <v>17783.713165841578</v>
      </c>
      <c r="H121" s="211">
        <f t="shared" si="12"/>
        <v>-62.206834158419952</v>
      </c>
      <c r="I121" s="211">
        <f t="shared" si="13"/>
        <v>3869.6902160131631</v>
      </c>
      <c r="J121" s="211">
        <f t="shared" si="18"/>
        <v>167.11364174451512</v>
      </c>
      <c r="K121" s="211">
        <f t="shared" si="14"/>
        <v>1</v>
      </c>
      <c r="L121" s="89"/>
      <c r="M121" s="213">
        <f t="shared" si="11"/>
        <v>17741.806834158418</v>
      </c>
      <c r="N121" s="213">
        <f t="shared" si="15"/>
        <v>-104.11316584157976</v>
      </c>
      <c r="O121" s="213">
        <f t="shared" si="16"/>
        <v>10839.55130155629</v>
      </c>
      <c r="P121" s="213">
        <f t="shared" si="19"/>
        <v>171.24105162155291</v>
      </c>
      <c r="Q121" s="213" t="str">
        <f t="shared" si="17"/>
        <v/>
      </c>
    </row>
    <row r="122" spans="1:17" x14ac:dyDescent="0.25">
      <c r="A122" s="89">
        <f>'Data Raw'!F617</f>
        <v>18212.169999999998</v>
      </c>
      <c r="C122" s="89">
        <f>'Data Raw'!C617</f>
        <v>17992.73</v>
      </c>
      <c r="E122" s="89">
        <v>-124.02351016249668</v>
      </c>
      <c r="G122" s="211">
        <f t="shared" si="10"/>
        <v>18013.683165841579</v>
      </c>
      <c r="H122" s="211">
        <f t="shared" si="12"/>
        <v>-198.48683415841879</v>
      </c>
      <c r="I122" s="211">
        <f t="shared" si="13"/>
        <v>39397.023334231642</v>
      </c>
      <c r="J122" s="211">
        <f t="shared" si="18"/>
        <v>180.1937687717207</v>
      </c>
      <c r="K122" s="211">
        <f t="shared" si="14"/>
        <v>1</v>
      </c>
      <c r="L122" s="89"/>
      <c r="M122" s="213">
        <f t="shared" si="11"/>
        <v>17971.77683415842</v>
      </c>
      <c r="N122" s="213">
        <f t="shared" si="15"/>
        <v>-240.39316584157859</v>
      </c>
      <c r="O122" s="213">
        <f t="shared" si="16"/>
        <v>57788.874183336709</v>
      </c>
      <c r="P122" s="213">
        <f t="shared" si="19"/>
        <v>188.06057272435683</v>
      </c>
      <c r="Q122" s="213" t="str">
        <f t="shared" si="17"/>
        <v/>
      </c>
    </row>
    <row r="123" spans="1:17" x14ac:dyDescent="0.25">
      <c r="A123" s="89">
        <f>'Data Raw'!F618</f>
        <v>18119.39</v>
      </c>
      <c r="C123" s="89">
        <f>'Data Raw'!C618</f>
        <v>18037.599999999999</v>
      </c>
      <c r="E123" s="89">
        <v>168.5591357524354</v>
      </c>
      <c r="G123" s="211">
        <f t="shared" si="10"/>
        <v>18058.553165841578</v>
      </c>
      <c r="H123" s="211">
        <f t="shared" si="12"/>
        <v>-60.83683415842097</v>
      </c>
      <c r="I123" s="211">
        <f t="shared" si="13"/>
        <v>3701.1203904192166</v>
      </c>
      <c r="J123" s="211">
        <f t="shared" si="18"/>
        <v>180.94719741706999</v>
      </c>
      <c r="K123" s="211">
        <f t="shared" si="14"/>
        <v>1</v>
      </c>
      <c r="L123" s="89"/>
      <c r="M123" s="213">
        <f t="shared" si="11"/>
        <v>18016.646834158419</v>
      </c>
      <c r="N123" s="213">
        <f t="shared" si="15"/>
        <v>-102.74316584158078</v>
      </c>
      <c r="O123" s="213">
        <f t="shared" si="16"/>
        <v>10556.158127150571</v>
      </c>
      <c r="P123" s="213">
        <f t="shared" si="19"/>
        <v>191.53400237158252</v>
      </c>
      <c r="Q123" s="213" t="str">
        <f t="shared" si="17"/>
        <v/>
      </c>
    </row>
    <row r="124" spans="1:17" x14ac:dyDescent="0.25">
      <c r="A124" s="89">
        <f>'Data Raw'!F619</f>
        <v>18130.740000000002</v>
      </c>
      <c r="C124" s="89">
        <f>'Data Raw'!C619</f>
        <v>18519.080000000002</v>
      </c>
      <c r="E124" s="89">
        <v>-32.043432827314973</v>
      </c>
      <c r="G124" s="211">
        <f t="shared" si="10"/>
        <v>18540.033165841582</v>
      </c>
      <c r="H124" s="211">
        <f t="shared" si="12"/>
        <v>409.29316584158005</v>
      </c>
      <c r="I124" s="211">
        <f t="shared" si="13"/>
        <v>167520.89560462316</v>
      </c>
      <c r="J124" s="211">
        <f t="shared" si="18"/>
        <v>231.06352097395225</v>
      </c>
      <c r="K124" s="211" t="str">
        <f t="shared" si="14"/>
        <v/>
      </c>
      <c r="L124" s="89"/>
      <c r="M124" s="213">
        <f t="shared" si="11"/>
        <v>18498.126834158422</v>
      </c>
      <c r="N124" s="213">
        <f t="shared" si="15"/>
        <v>367.38683415842024</v>
      </c>
      <c r="O124" s="213">
        <f t="shared" si="16"/>
        <v>134973.08591294658</v>
      </c>
      <c r="P124" s="213">
        <f t="shared" si="19"/>
        <v>231.41260740869197</v>
      </c>
      <c r="Q124" s="213">
        <f t="shared" si="17"/>
        <v>1</v>
      </c>
    </row>
    <row r="125" spans="1:17" x14ac:dyDescent="0.25">
      <c r="A125" s="89">
        <f>'Data Raw'!F620</f>
        <v>18484.03</v>
      </c>
      <c r="C125" s="89">
        <f>'Data Raw'!C620</f>
        <v>18261.689999999999</v>
      </c>
      <c r="E125" s="89">
        <v>-3.3558130014025664</v>
      </c>
      <c r="G125" s="211">
        <f t="shared" si="10"/>
        <v>18282.643165841579</v>
      </c>
      <c r="H125" s="211">
        <f t="shared" si="12"/>
        <v>-201.38683415842024</v>
      </c>
      <c r="I125" s="211">
        <f t="shared" si="13"/>
        <v>40556.656972351055</v>
      </c>
      <c r="J125" s="211">
        <f t="shared" si="18"/>
        <v>220.18045071176257</v>
      </c>
      <c r="K125" s="211">
        <f t="shared" si="14"/>
        <v>1</v>
      </c>
      <c r="L125" s="89"/>
      <c r="M125" s="213">
        <f t="shared" si="11"/>
        <v>18240.736834158419</v>
      </c>
      <c r="N125" s="213">
        <f t="shared" si="15"/>
        <v>-243.29316584158005</v>
      </c>
      <c r="O125" s="213">
        <f t="shared" si="16"/>
        <v>59191.564545218571</v>
      </c>
      <c r="P125" s="213">
        <f t="shared" si="19"/>
        <v>218.61012331759596</v>
      </c>
      <c r="Q125" s="213" t="str">
        <f t="shared" si="17"/>
        <v/>
      </c>
    </row>
    <row r="126" spans="1:17" x14ac:dyDescent="0.25">
      <c r="A126" s="89">
        <f>'Data Raw'!F621</f>
        <v>18482.86</v>
      </c>
      <c r="C126" s="89">
        <f>'Data Raw'!C621</f>
        <v>18659.96</v>
      </c>
      <c r="E126" s="89">
        <v>104.89208469605182</v>
      </c>
      <c r="G126" s="211">
        <f t="shared" si="10"/>
        <v>18680.913165841579</v>
      </c>
      <c r="H126" s="211">
        <f t="shared" si="12"/>
        <v>198.05316584157845</v>
      </c>
      <c r="I126" s="211">
        <f t="shared" si="13"/>
        <v>39225.056499871775</v>
      </c>
      <c r="J126" s="211">
        <f t="shared" si="18"/>
        <v>208.91777391140988</v>
      </c>
      <c r="K126" s="211" t="str">
        <f t="shared" si="14"/>
        <v/>
      </c>
      <c r="L126" s="89"/>
      <c r="M126" s="213">
        <f t="shared" si="11"/>
        <v>18639.006834158419</v>
      </c>
      <c r="N126" s="213">
        <f t="shared" si="15"/>
        <v>156.14683415841864</v>
      </c>
      <c r="O126" s="213">
        <f t="shared" si="16"/>
        <v>24381.833817696694</v>
      </c>
      <c r="P126" s="213">
        <f t="shared" si="19"/>
        <v>209.30004517789814</v>
      </c>
      <c r="Q126" s="213">
        <f t="shared" si="17"/>
        <v>1</v>
      </c>
    </row>
    <row r="127" spans="1:17" x14ac:dyDescent="0.25">
      <c r="A127" s="89">
        <f>'Data Raw'!F622</f>
        <v>18382.060000000001</v>
      </c>
      <c r="C127" s="89">
        <f>'Data Raw'!C622</f>
        <v>18580.47</v>
      </c>
      <c r="E127" s="89">
        <v>-34.944497853604844</v>
      </c>
      <c r="G127" s="211">
        <f t="shared" si="10"/>
        <v>18601.423165841581</v>
      </c>
      <c r="H127" s="211">
        <f t="shared" si="12"/>
        <v>219.36316584157976</v>
      </c>
      <c r="I127" s="211">
        <f t="shared" si="13"/>
        <v>48120.198528040426</v>
      </c>
      <c r="J127" s="211">
        <f t="shared" si="18"/>
        <v>211.78558432816885</v>
      </c>
      <c r="K127" s="211" t="str">
        <f t="shared" si="14"/>
        <v/>
      </c>
      <c r="L127" s="89"/>
      <c r="M127" s="213">
        <f t="shared" si="11"/>
        <v>18559.516834158421</v>
      </c>
      <c r="N127" s="213">
        <f t="shared" si="15"/>
        <v>177.45683415841995</v>
      </c>
      <c r="O127" s="213">
        <f t="shared" si="16"/>
        <v>31490.927989528962</v>
      </c>
      <c r="P127" s="213">
        <f t="shared" si="19"/>
        <v>211.5883630149475</v>
      </c>
      <c r="Q127" s="213">
        <f t="shared" si="17"/>
        <v>1</v>
      </c>
    </row>
    <row r="128" spans="1:17" x14ac:dyDescent="0.25">
      <c r="A128" s="89">
        <f>'Data Raw'!F623</f>
        <v>18844.16</v>
      </c>
      <c r="C128" s="89">
        <f>'Data Raw'!C623</f>
        <v>18592.53</v>
      </c>
      <c r="E128" s="89">
        <v>-128.06122103220696</v>
      </c>
      <c r="G128" s="211">
        <f t="shared" si="10"/>
        <v>18613.483165841579</v>
      </c>
      <c r="H128" s="211">
        <f t="shared" si="12"/>
        <v>-230.67683415842112</v>
      </c>
      <c r="I128" s="211">
        <f t="shared" si="13"/>
        <v>53211.801817351719</v>
      </c>
      <c r="J128" s="211">
        <f t="shared" si="18"/>
        <v>222.37424630645242</v>
      </c>
      <c r="K128" s="211">
        <f t="shared" si="14"/>
        <v>1</v>
      </c>
      <c r="L128" s="89"/>
      <c r="M128" s="213">
        <f t="shared" si="11"/>
        <v>18571.576834158419</v>
      </c>
      <c r="N128" s="213">
        <f t="shared" si="15"/>
        <v>-272.58316584158092</v>
      </c>
      <c r="O128" s="213">
        <f t="shared" si="16"/>
        <v>74301.582300218812</v>
      </c>
      <c r="P128" s="213">
        <f t="shared" si="19"/>
        <v>224.58950837518356</v>
      </c>
      <c r="Q128" s="213" t="str">
        <f t="shared" si="17"/>
        <v/>
      </c>
    </row>
    <row r="129" spans="1:17" x14ac:dyDescent="0.25">
      <c r="A129" s="89">
        <f>'Data Raw'!F624</f>
        <v>18456.91</v>
      </c>
      <c r="C129" s="89">
        <f>'Data Raw'!C624</f>
        <v>18717.419999999998</v>
      </c>
      <c r="E129" s="89">
        <v>-128.75369844992019</v>
      </c>
      <c r="G129" s="211">
        <f t="shared" si="10"/>
        <v>18738.373165841578</v>
      </c>
      <c r="H129" s="211">
        <f t="shared" si="12"/>
        <v>281.4631658415783</v>
      </c>
      <c r="I129" s="211">
        <f t="shared" si="13"/>
        <v>79221.513725563811</v>
      </c>
      <c r="J129" s="211">
        <f t="shared" si="18"/>
        <v>242.6299308804596</v>
      </c>
      <c r="K129" s="211" t="str">
        <f t="shared" si="14"/>
        <v/>
      </c>
      <c r="L129" s="89"/>
      <c r="M129" s="213">
        <f t="shared" si="11"/>
        <v>18696.466834158418</v>
      </c>
      <c r="N129" s="213">
        <f t="shared" si="15"/>
        <v>239.5568341584185</v>
      </c>
      <c r="O129" s="213">
        <f t="shared" si="16"/>
        <v>57387.476792004025</v>
      </c>
      <c r="P129" s="213">
        <f t="shared" si="19"/>
        <v>237.18966663519012</v>
      </c>
      <c r="Q129" s="213">
        <f t="shared" si="17"/>
        <v>1</v>
      </c>
    </row>
    <row r="130" spans="1:17" x14ac:dyDescent="0.25">
      <c r="A130" s="89">
        <f>'Data Raw'!F625</f>
        <v>18449.98</v>
      </c>
      <c r="C130" s="89">
        <f>'Data Raw'!C625</f>
        <v>18405.09</v>
      </c>
      <c r="E130" s="89">
        <v>-36.947514576846515</v>
      </c>
      <c r="G130" s="211">
        <f t="shared" ref="G130:G193" si="20">C130+$E$761</f>
        <v>18426.04316584158</v>
      </c>
      <c r="H130" s="211">
        <f t="shared" si="12"/>
        <v>-23.936834158419515</v>
      </c>
      <c r="I130" s="211">
        <f t="shared" si="13"/>
        <v>572.9720295276793</v>
      </c>
      <c r="J130" s="211">
        <f t="shared" si="18"/>
        <v>232.4140205451655</v>
      </c>
      <c r="K130" s="211">
        <f t="shared" si="14"/>
        <v>1</v>
      </c>
      <c r="L130" s="89"/>
      <c r="M130" s="213">
        <f t="shared" ref="M130:M193" si="21">C130-$E$761</f>
        <v>18384.13683415842</v>
      </c>
      <c r="N130" s="213">
        <f t="shared" si="15"/>
        <v>-65.843165841579321</v>
      </c>
      <c r="O130" s="213">
        <f t="shared" si="16"/>
        <v>4335.3224880417183</v>
      </c>
      <c r="P130" s="213">
        <f t="shared" si="19"/>
        <v>222.65947991630796</v>
      </c>
      <c r="Q130" s="213" t="str">
        <f t="shared" si="17"/>
        <v/>
      </c>
    </row>
    <row r="131" spans="1:17" x14ac:dyDescent="0.25">
      <c r="A131" s="89">
        <f>'Data Raw'!F626</f>
        <v>18202.07</v>
      </c>
      <c r="C131" s="89">
        <f>'Data Raw'!C626</f>
        <v>18437.48</v>
      </c>
      <c r="E131" s="89">
        <v>68.862545182482791</v>
      </c>
      <c r="G131" s="211">
        <f t="shared" si="20"/>
        <v>18458.433165841579</v>
      </c>
      <c r="H131" s="211">
        <f t="shared" ref="H131:H194" si="22">G131-$A131</f>
        <v>256.36316584157976</v>
      </c>
      <c r="I131" s="211">
        <f t="shared" ref="I131:I194" si="23">H131*H131</f>
        <v>65722.072800317328</v>
      </c>
      <c r="J131" s="211">
        <f t="shared" si="18"/>
        <v>248.53349069533039</v>
      </c>
      <c r="K131" s="211" t="str">
        <f t="shared" ref="K131:K194" si="24">IF(A131&gt;C131,1,"")</f>
        <v/>
      </c>
      <c r="L131" s="89"/>
      <c r="M131" s="213">
        <f t="shared" si="21"/>
        <v>18416.52683415842</v>
      </c>
      <c r="N131" s="213">
        <f t="shared" ref="N131:N194" si="25">M131-$A131</f>
        <v>214.45683415841995</v>
      </c>
      <c r="O131" s="213">
        <f t="shared" ref="O131:O194" si="26">N131*N131</f>
        <v>45991.733717252042</v>
      </c>
      <c r="P131" s="213">
        <f t="shared" si="19"/>
        <v>232.39339694871586</v>
      </c>
      <c r="Q131" s="213">
        <f t="shared" ref="Q131:Q194" si="27">IF(A131&lt;C131,1,"")</f>
        <v>1</v>
      </c>
    </row>
    <row r="132" spans="1:17" x14ac:dyDescent="0.25">
      <c r="A132" s="89">
        <f>'Data Raw'!F627</f>
        <v>18096.45</v>
      </c>
      <c r="C132" s="89">
        <f>'Data Raw'!C627</f>
        <v>17941.650000000001</v>
      </c>
      <c r="E132" s="89">
        <v>-102.22328985521199</v>
      </c>
      <c r="G132" s="211">
        <f t="shared" si="20"/>
        <v>17962.603165841581</v>
      </c>
      <c r="H132" s="211">
        <f t="shared" si="22"/>
        <v>-133.84683415841937</v>
      </c>
      <c r="I132" s="211">
        <f t="shared" si="23"/>
        <v>17914.975014231419</v>
      </c>
      <c r="J132" s="211">
        <f t="shared" si="18"/>
        <v>207.5286869890688</v>
      </c>
      <c r="K132" s="211">
        <f t="shared" si="24"/>
        <v>1</v>
      </c>
      <c r="L132" s="89"/>
      <c r="M132" s="213">
        <f t="shared" si="21"/>
        <v>17920.696834158422</v>
      </c>
      <c r="N132" s="213">
        <f t="shared" si="25"/>
        <v>-175.75316584157918</v>
      </c>
      <c r="O132" s="213">
        <f t="shared" si="26"/>
        <v>30889.175303337634</v>
      </c>
      <c r="P132" s="213">
        <f t="shared" si="19"/>
        <v>202.47518889770743</v>
      </c>
      <c r="Q132" s="213" t="str">
        <f t="shared" si="27"/>
        <v/>
      </c>
    </row>
    <row r="133" spans="1:17" x14ac:dyDescent="0.25">
      <c r="A133" s="89">
        <f>'Data Raw'!F628</f>
        <v>18025.89</v>
      </c>
      <c r="C133" s="89">
        <f>'Data Raw'!C628</f>
        <v>18015.560000000001</v>
      </c>
      <c r="E133" s="89">
        <v>-221.05425648051096</v>
      </c>
      <c r="G133" s="211">
        <f t="shared" si="20"/>
        <v>18036.513165841581</v>
      </c>
      <c r="H133" s="211">
        <f t="shared" si="22"/>
        <v>10.623165841581795</v>
      </c>
      <c r="I133" s="211">
        <f t="shared" si="23"/>
        <v>112.85165249775024</v>
      </c>
      <c r="J133" s="211">
        <f t="shared" si="18"/>
        <v>194.96840835998339</v>
      </c>
      <c r="K133" s="211">
        <f t="shared" si="24"/>
        <v>1</v>
      </c>
      <c r="L133" s="89"/>
      <c r="M133" s="213">
        <f t="shared" si="21"/>
        <v>17994.606834158421</v>
      </c>
      <c r="N133" s="213">
        <f t="shared" si="25"/>
        <v>-31.283165841578011</v>
      </c>
      <c r="O133" s="213">
        <f t="shared" si="26"/>
        <v>978.63646507167323</v>
      </c>
      <c r="P133" s="213">
        <f t="shared" si="19"/>
        <v>183.62893592553422</v>
      </c>
      <c r="Q133" s="213" t="str">
        <f t="shared" si="27"/>
        <v/>
      </c>
    </row>
    <row r="134" spans="1:17" x14ac:dyDescent="0.25">
      <c r="A134" s="89">
        <f>'Data Raw'!F629</f>
        <v>18009.22</v>
      </c>
      <c r="C134" s="89">
        <f>'Data Raw'!C629</f>
        <v>18131.099999999999</v>
      </c>
      <c r="E134" s="89">
        <v>-102.87040825610347</v>
      </c>
      <c r="G134" s="211">
        <f t="shared" si="20"/>
        <v>18152.053165841578</v>
      </c>
      <c r="H134" s="211">
        <f t="shared" si="22"/>
        <v>142.83316584157728</v>
      </c>
      <c r="I134" s="211">
        <f t="shared" si="23"/>
        <v>20401.31326432752</v>
      </c>
      <c r="J134" s="211">
        <f t="shared" si="18"/>
        <v>188.8377937648664</v>
      </c>
      <c r="K134" s="211" t="str">
        <f t="shared" si="24"/>
        <v/>
      </c>
      <c r="L134" s="89"/>
      <c r="M134" s="213">
        <f t="shared" si="21"/>
        <v>18110.146834158419</v>
      </c>
      <c r="N134" s="213">
        <f t="shared" si="25"/>
        <v>100.92683415841748</v>
      </c>
      <c r="O134" s="213">
        <f t="shared" si="26"/>
        <v>10186.225853240705</v>
      </c>
      <c r="P134" s="213">
        <f t="shared" si="19"/>
        <v>178.73202039250535</v>
      </c>
      <c r="Q134" s="213">
        <f t="shared" si="27"/>
        <v>1</v>
      </c>
    </row>
    <row r="135" spans="1:17" x14ac:dyDescent="0.25">
      <c r="A135" s="89">
        <f>'Data Raw'!F630</f>
        <v>18047.919999999998</v>
      </c>
      <c r="C135" s="89">
        <f>'Data Raw'!C630</f>
        <v>18101.96</v>
      </c>
      <c r="E135" s="89">
        <v>-83.593325929237835</v>
      </c>
      <c r="G135" s="211">
        <f t="shared" si="20"/>
        <v>18122.913165841579</v>
      </c>
      <c r="H135" s="211">
        <f t="shared" si="22"/>
        <v>74.993165841580776</v>
      </c>
      <c r="I135" s="211">
        <f t="shared" si="23"/>
        <v>5623.974922942838</v>
      </c>
      <c r="J135" s="211">
        <f t="shared" si="18"/>
        <v>174.20586787862518</v>
      </c>
      <c r="K135" s="211" t="str">
        <f t="shared" si="24"/>
        <v/>
      </c>
      <c r="L135" s="89"/>
      <c r="M135" s="213">
        <f t="shared" si="21"/>
        <v>18081.006834158419</v>
      </c>
      <c r="N135" s="213">
        <f t="shared" si="25"/>
        <v>33.08683415842097</v>
      </c>
      <c r="O135" s="213">
        <f t="shared" si="26"/>
        <v>1094.7385946268528</v>
      </c>
      <c r="P135" s="213">
        <f t="shared" si="19"/>
        <v>167.76653849687719</v>
      </c>
      <c r="Q135" s="213">
        <f t="shared" si="27"/>
        <v>1</v>
      </c>
    </row>
    <row r="136" spans="1:17" x14ac:dyDescent="0.25">
      <c r="A136" s="89">
        <f>'Data Raw'!F631</f>
        <v>18182.89</v>
      </c>
      <c r="C136" s="89">
        <f>'Data Raw'!C631</f>
        <v>18154.009999999998</v>
      </c>
      <c r="E136" s="89">
        <v>-129.2998137970626</v>
      </c>
      <c r="G136" s="211">
        <f t="shared" si="20"/>
        <v>18174.963165841578</v>
      </c>
      <c r="H136" s="211">
        <f t="shared" si="22"/>
        <v>-7.9268341584211157</v>
      </c>
      <c r="I136" s="211">
        <f t="shared" si="23"/>
        <v>62.834699775111801</v>
      </c>
      <c r="J136" s="211">
        <f t="shared" si="18"/>
        <v>153.96124029653677</v>
      </c>
      <c r="K136" s="211">
        <f t="shared" si="24"/>
        <v>1</v>
      </c>
      <c r="L136" s="89"/>
      <c r="M136" s="213">
        <f t="shared" si="21"/>
        <v>18133.056834158418</v>
      </c>
      <c r="N136" s="213">
        <f t="shared" si="25"/>
        <v>-49.833165841580922</v>
      </c>
      <c r="O136" s="213">
        <f t="shared" si="26"/>
        <v>2483.3444177945075</v>
      </c>
      <c r="P136" s="213">
        <f t="shared" si="19"/>
        <v>138.4497443259508</v>
      </c>
      <c r="Q136" s="213" t="str">
        <f t="shared" si="27"/>
        <v/>
      </c>
    </row>
    <row r="137" spans="1:17" x14ac:dyDescent="0.25">
      <c r="A137" s="89">
        <f>'Data Raw'!F632</f>
        <v>17930.55</v>
      </c>
      <c r="C137" s="89">
        <f>'Data Raw'!C632</f>
        <v>18069.04</v>
      </c>
      <c r="E137" s="89">
        <v>-15.701236106464421</v>
      </c>
      <c r="G137" s="211">
        <f t="shared" si="20"/>
        <v>18089.993165841581</v>
      </c>
      <c r="H137" s="211">
        <f t="shared" si="22"/>
        <v>159.4431658415815</v>
      </c>
      <c r="I137" s="211">
        <f t="shared" si="23"/>
        <v>25422.123133586061</v>
      </c>
      <c r="J137" s="211">
        <f t="shared" si="18"/>
        <v>130.30402791030949</v>
      </c>
      <c r="K137" s="211" t="str">
        <f t="shared" si="24"/>
        <v/>
      </c>
      <c r="L137" s="89"/>
      <c r="M137" s="213">
        <f t="shared" si="21"/>
        <v>18048.086834158421</v>
      </c>
      <c r="N137" s="213">
        <f t="shared" si="25"/>
        <v>117.5368341584217</v>
      </c>
      <c r="O137" s="213">
        <f t="shared" si="26"/>
        <v>13814.907383984326</v>
      </c>
      <c r="P137" s="213">
        <f t="shared" si="19"/>
        <v>117.13991859276102</v>
      </c>
      <c r="Q137" s="213">
        <f t="shared" si="27"/>
        <v>1</v>
      </c>
    </row>
    <row r="138" spans="1:17" x14ac:dyDescent="0.25">
      <c r="A138" s="89">
        <f>'Data Raw'!F633</f>
        <v>17997.169999999998</v>
      </c>
      <c r="C138" s="89">
        <f>'Data Raw'!C633</f>
        <v>17942.07</v>
      </c>
      <c r="E138" s="89">
        <v>-94.052454741484325</v>
      </c>
      <c r="G138" s="211">
        <f t="shared" si="20"/>
        <v>17963.02316584158</v>
      </c>
      <c r="H138" s="211">
        <f t="shared" si="22"/>
        <v>-34.146834158418642</v>
      </c>
      <c r="I138" s="211">
        <f t="shared" si="23"/>
        <v>1166.0062830425461</v>
      </c>
      <c r="J138" s="211">
        <f t="shared" ref="J138:J201" si="28">SQRT(AVERAGE(I131:I138))</f>
        <v>130.58816551027917</v>
      </c>
      <c r="K138" s="211">
        <f t="shared" si="24"/>
        <v>1</v>
      </c>
      <c r="L138" s="89"/>
      <c r="M138" s="213">
        <f t="shared" si="21"/>
        <v>17921.11683415842</v>
      </c>
      <c r="N138" s="213">
        <f t="shared" si="25"/>
        <v>-76.053165841578448</v>
      </c>
      <c r="O138" s="213">
        <f t="shared" si="26"/>
        <v>5784.0840345266352</v>
      </c>
      <c r="P138" s="213">
        <f t="shared" ref="P138:P201" si="29">SQRT(AVERAGE(O131:O138))</f>
        <v>117.91037155920294</v>
      </c>
      <c r="Q138" s="213" t="str">
        <f t="shared" si="27"/>
        <v/>
      </c>
    </row>
    <row r="139" spans="1:17" x14ac:dyDescent="0.25">
      <c r="A139" s="89">
        <f>'Data Raw'!F634</f>
        <v>17885.599999999999</v>
      </c>
      <c r="C139" s="89">
        <f>'Data Raw'!C634</f>
        <v>17939.25</v>
      </c>
      <c r="E139" s="89">
        <v>48.398947144300109</v>
      </c>
      <c r="G139" s="211">
        <f t="shared" si="20"/>
        <v>17960.20316584158</v>
      </c>
      <c r="H139" s="211">
        <f t="shared" si="22"/>
        <v>74.603165841581358</v>
      </c>
      <c r="I139" s="211">
        <f t="shared" si="23"/>
        <v>5565.6323535864913</v>
      </c>
      <c r="J139" s="211">
        <f t="shared" si="28"/>
        <v>97.640739015529363</v>
      </c>
      <c r="K139" s="211" t="str">
        <f t="shared" si="24"/>
        <v/>
      </c>
      <c r="L139" s="89"/>
      <c r="M139" s="213">
        <f t="shared" si="21"/>
        <v>17918.29683415842</v>
      </c>
      <c r="N139" s="213">
        <f t="shared" si="25"/>
        <v>32.696834158421552</v>
      </c>
      <c r="O139" s="213">
        <f t="shared" si="26"/>
        <v>1069.0829639833223</v>
      </c>
      <c r="P139" s="213">
        <f t="shared" si="29"/>
        <v>91.035841167480342</v>
      </c>
      <c r="Q139" s="213">
        <f t="shared" si="27"/>
        <v>1</v>
      </c>
    </row>
    <row r="140" spans="1:17" x14ac:dyDescent="0.25">
      <c r="A140" s="89">
        <f>'Data Raw'!F635</f>
        <v>17655.41</v>
      </c>
      <c r="C140" s="89">
        <f>'Data Raw'!C635</f>
        <v>17795.8</v>
      </c>
      <c r="E140" s="89">
        <v>-40.951147717267304</v>
      </c>
      <c r="G140" s="211">
        <f t="shared" si="20"/>
        <v>17816.753165841579</v>
      </c>
      <c r="H140" s="211">
        <f t="shared" si="22"/>
        <v>161.34316584157932</v>
      </c>
      <c r="I140" s="211">
        <f t="shared" si="23"/>
        <v>26031.617163783369</v>
      </c>
      <c r="J140" s="211">
        <f t="shared" si="28"/>
        <v>102.70488880376001</v>
      </c>
      <c r="K140" s="211" t="str">
        <f t="shared" si="24"/>
        <v/>
      </c>
      <c r="L140" s="89"/>
      <c r="M140" s="213">
        <f t="shared" si="21"/>
        <v>17774.846834158419</v>
      </c>
      <c r="N140" s="213">
        <f t="shared" si="25"/>
        <v>119.43683415841952</v>
      </c>
      <c r="O140" s="213">
        <f t="shared" si="26"/>
        <v>14265.157353785806</v>
      </c>
      <c r="P140" s="213">
        <f t="shared" si="29"/>
        <v>78.800521149144245</v>
      </c>
      <c r="Q140" s="213">
        <f t="shared" si="27"/>
        <v>1</v>
      </c>
    </row>
    <row r="141" spans="1:17" x14ac:dyDescent="0.25">
      <c r="A141" s="89">
        <f>'Data Raw'!F636</f>
        <v>18057.45</v>
      </c>
      <c r="C141" s="89">
        <f>'Data Raw'!C636</f>
        <v>17578.259999999998</v>
      </c>
      <c r="E141" s="89">
        <v>-1.3029894289502408E-3</v>
      </c>
      <c r="G141" s="211">
        <f t="shared" si="20"/>
        <v>17599.213165841578</v>
      </c>
      <c r="H141" s="211">
        <f t="shared" si="22"/>
        <v>-458.23683415842243</v>
      </c>
      <c r="I141" s="211">
        <f t="shared" si="23"/>
        <v>209980.99617953354</v>
      </c>
      <c r="J141" s="211">
        <f t="shared" si="28"/>
        <v>191.78584997353735</v>
      </c>
      <c r="K141" s="211">
        <f t="shared" si="24"/>
        <v>1</v>
      </c>
      <c r="L141" s="89"/>
      <c r="M141" s="213">
        <f t="shared" si="21"/>
        <v>17557.306834158418</v>
      </c>
      <c r="N141" s="213">
        <f t="shared" si="25"/>
        <v>-500.14316584158223</v>
      </c>
      <c r="O141" s="213">
        <f t="shared" si="26"/>
        <v>250143.18633804042</v>
      </c>
      <c r="P141" s="213">
        <f t="shared" si="29"/>
        <v>193.27465138371824</v>
      </c>
      <c r="Q141" s="213" t="str">
        <f t="shared" si="27"/>
        <v/>
      </c>
    </row>
    <row r="142" spans="1:17" x14ac:dyDescent="0.25">
      <c r="A142" s="89">
        <f>'Data Raw'!F637</f>
        <v>17729.29</v>
      </c>
      <c r="C142" s="89">
        <f>'Data Raw'!C637</f>
        <v>18046.89</v>
      </c>
      <c r="E142" s="89">
        <v>-54.249665411398382</v>
      </c>
      <c r="G142" s="211">
        <f t="shared" si="20"/>
        <v>18067.843165841579</v>
      </c>
      <c r="H142" s="211">
        <f t="shared" si="22"/>
        <v>338.55316584157845</v>
      </c>
      <c r="I142" s="211">
        <f t="shared" si="23"/>
        <v>114618.24610135533</v>
      </c>
      <c r="J142" s="211">
        <f t="shared" si="28"/>
        <v>220.36090591277903</v>
      </c>
      <c r="K142" s="211" t="str">
        <f t="shared" si="24"/>
        <v/>
      </c>
      <c r="L142" s="89"/>
      <c r="M142" s="213">
        <f t="shared" si="21"/>
        <v>18025.93683415842</v>
      </c>
      <c r="N142" s="213">
        <f t="shared" si="25"/>
        <v>296.64683415841864</v>
      </c>
      <c r="O142" s="213">
        <f t="shared" si="26"/>
        <v>87999.344216212339</v>
      </c>
      <c r="P142" s="213">
        <f t="shared" si="29"/>
        <v>216.98324972879652</v>
      </c>
      <c r="Q142" s="213">
        <f t="shared" si="27"/>
        <v>1</v>
      </c>
    </row>
    <row r="143" spans="1:17" x14ac:dyDescent="0.25">
      <c r="A143" s="89">
        <f>'Data Raw'!F638</f>
        <v>17466.900000000001</v>
      </c>
      <c r="C143" s="89">
        <f>'Data Raw'!C638</f>
        <v>17661.849999999999</v>
      </c>
      <c r="E143" s="89">
        <v>-106.31704671762418</v>
      </c>
      <c r="G143" s="211">
        <f t="shared" si="20"/>
        <v>17682.803165841578</v>
      </c>
      <c r="H143" s="211">
        <f t="shared" si="22"/>
        <v>215.90316584157699</v>
      </c>
      <c r="I143" s="211">
        <f t="shared" si="23"/>
        <v>46614.177020415496</v>
      </c>
      <c r="J143" s="211">
        <f t="shared" si="28"/>
        <v>231.69528289735365</v>
      </c>
      <c r="K143" s="211" t="str">
        <f t="shared" si="24"/>
        <v/>
      </c>
      <c r="L143" s="89"/>
      <c r="M143" s="213">
        <f t="shared" si="21"/>
        <v>17640.896834158419</v>
      </c>
      <c r="N143" s="213">
        <f t="shared" si="25"/>
        <v>173.99683415841719</v>
      </c>
      <c r="O143" s="213">
        <f t="shared" si="26"/>
        <v>30274.898297151733</v>
      </c>
      <c r="P143" s="213">
        <f t="shared" si="29"/>
        <v>225.23154891285742</v>
      </c>
      <c r="Q143" s="213">
        <f t="shared" si="27"/>
        <v>1</v>
      </c>
    </row>
    <row r="144" spans="1:17" x14ac:dyDescent="0.25">
      <c r="A144" s="89">
        <f>'Data Raw'!F639</f>
        <v>17611.87</v>
      </c>
      <c r="C144" s="89">
        <f>'Data Raw'!C639</f>
        <v>17472.11</v>
      </c>
      <c r="E144" s="89">
        <v>-224.12531242184923</v>
      </c>
      <c r="G144" s="211">
        <f t="shared" si="20"/>
        <v>17493.06316584158</v>
      </c>
      <c r="H144" s="211">
        <f t="shared" si="22"/>
        <v>-118.8068341584185</v>
      </c>
      <c r="I144" s="211">
        <f t="shared" si="23"/>
        <v>14115.063842745956</v>
      </c>
      <c r="J144" s="211">
        <f t="shared" si="28"/>
        <v>235.45537318089833</v>
      </c>
      <c r="K144" s="211">
        <f t="shared" si="24"/>
        <v>1</v>
      </c>
      <c r="L144" s="89"/>
      <c r="M144" s="213">
        <f t="shared" si="21"/>
        <v>17451.156834158421</v>
      </c>
      <c r="N144" s="213">
        <f t="shared" si="25"/>
        <v>-160.7131658415783</v>
      </c>
      <c r="O144" s="213">
        <f t="shared" si="26"/>
        <v>25828.721674822649</v>
      </c>
      <c r="P144" s="213">
        <f t="shared" si="29"/>
        <v>231.61913302405179</v>
      </c>
      <c r="Q144" s="213" t="str">
        <f t="shared" si="27"/>
        <v/>
      </c>
    </row>
    <row r="145" spans="1:17" x14ac:dyDescent="0.25">
      <c r="A145" s="89">
        <f>'Data Raw'!F640</f>
        <v>17373.03</v>
      </c>
      <c r="C145" s="89">
        <f>'Data Raw'!C640</f>
        <v>17587.080000000002</v>
      </c>
      <c r="E145" s="89">
        <v>-115.20494695076559</v>
      </c>
      <c r="G145" s="211">
        <f t="shared" si="20"/>
        <v>17608.033165841582</v>
      </c>
      <c r="H145" s="211">
        <f t="shared" si="22"/>
        <v>235.00316584158281</v>
      </c>
      <c r="I145" s="211">
        <f t="shared" si="23"/>
        <v>55226.487955566474</v>
      </c>
      <c r="J145" s="211">
        <f t="shared" si="28"/>
        <v>243.23811042372381</v>
      </c>
      <c r="K145" s="211" t="str">
        <f t="shared" si="24"/>
        <v/>
      </c>
      <c r="L145" s="89"/>
      <c r="M145" s="213">
        <f t="shared" si="21"/>
        <v>17566.126834158422</v>
      </c>
      <c r="N145" s="213">
        <f t="shared" si="25"/>
        <v>193.09683415842301</v>
      </c>
      <c r="O145" s="213">
        <f t="shared" si="26"/>
        <v>37286.387362005516</v>
      </c>
      <c r="P145" s="213">
        <f t="shared" si="29"/>
        <v>237.86836229323575</v>
      </c>
      <c r="Q145" s="213">
        <f t="shared" si="27"/>
        <v>1</v>
      </c>
    </row>
    <row r="146" spans="1:17" x14ac:dyDescent="0.25">
      <c r="A146" s="89">
        <f>'Data Raw'!F641</f>
        <v>17809.66</v>
      </c>
      <c r="C146" s="89">
        <f>'Data Raw'!C641</f>
        <v>17484.95</v>
      </c>
      <c r="E146" s="89">
        <v>-166.21099610656347</v>
      </c>
      <c r="G146" s="211">
        <f t="shared" si="20"/>
        <v>17505.903165841581</v>
      </c>
      <c r="H146" s="211">
        <f t="shared" si="22"/>
        <v>-303.75683415841922</v>
      </c>
      <c r="I146" s="211">
        <f t="shared" si="23"/>
        <v>92268.214297945393</v>
      </c>
      <c r="J146" s="211">
        <f t="shared" si="28"/>
        <v>265.61730810390821</v>
      </c>
      <c r="K146" s="211">
        <f t="shared" si="24"/>
        <v>1</v>
      </c>
      <c r="L146" s="89"/>
      <c r="M146" s="213">
        <f t="shared" si="21"/>
        <v>17463.996834158421</v>
      </c>
      <c r="N146" s="213">
        <f t="shared" si="25"/>
        <v>-345.66316584157903</v>
      </c>
      <c r="O146" s="213">
        <f t="shared" si="26"/>
        <v>119483.02421962297</v>
      </c>
      <c r="P146" s="213">
        <f t="shared" si="29"/>
        <v>266.07090277443547</v>
      </c>
      <c r="Q146" s="213" t="str">
        <f t="shared" si="27"/>
        <v/>
      </c>
    </row>
    <row r="147" spans="1:17" x14ac:dyDescent="0.25">
      <c r="A147" s="89">
        <f>'Data Raw'!F642</f>
        <v>17331.22</v>
      </c>
      <c r="C147" s="89">
        <f>'Data Raw'!C642</f>
        <v>17546.39</v>
      </c>
      <c r="E147" s="89">
        <v>48.040390782562099</v>
      </c>
      <c r="G147" s="211">
        <f t="shared" si="20"/>
        <v>17567.343165841579</v>
      </c>
      <c r="H147" s="211">
        <f t="shared" si="22"/>
        <v>236.12316584157816</v>
      </c>
      <c r="I147" s="211">
        <f t="shared" si="23"/>
        <v>55754.149447049422</v>
      </c>
      <c r="J147" s="211">
        <f t="shared" si="28"/>
        <v>277.17524961844873</v>
      </c>
      <c r="K147" s="211" t="str">
        <f t="shared" si="24"/>
        <v/>
      </c>
      <c r="L147" s="89"/>
      <c r="M147" s="213">
        <f t="shared" si="21"/>
        <v>17525.43683415842</v>
      </c>
      <c r="N147" s="213">
        <f t="shared" si="25"/>
        <v>194.21683415841835</v>
      </c>
      <c r="O147" s="213">
        <f t="shared" si="26"/>
        <v>37720.17867051858</v>
      </c>
      <c r="P147" s="213">
        <f t="shared" si="29"/>
        <v>274.54528272494503</v>
      </c>
      <c r="Q147" s="213">
        <f t="shared" si="27"/>
        <v>1</v>
      </c>
    </row>
    <row r="148" spans="1:17" x14ac:dyDescent="0.25">
      <c r="A148" s="89">
        <f>'Data Raw'!F643</f>
        <v>17195.84</v>
      </c>
      <c r="C148" s="89">
        <f>'Data Raw'!C643</f>
        <v>17266.82</v>
      </c>
      <c r="E148" s="89">
        <v>-85.133291863379782</v>
      </c>
      <c r="G148" s="211">
        <f t="shared" si="20"/>
        <v>17287.77316584158</v>
      </c>
      <c r="H148" s="211">
        <f t="shared" si="22"/>
        <v>91.933165841579466</v>
      </c>
      <c r="I148" s="211">
        <f t="shared" si="23"/>
        <v>8451.706981655354</v>
      </c>
      <c r="J148" s="211">
        <f t="shared" si="28"/>
        <v>273.18241200392708</v>
      </c>
      <c r="K148" s="211" t="str">
        <f t="shared" si="24"/>
        <v/>
      </c>
      <c r="L148" s="89"/>
      <c r="M148" s="213">
        <f t="shared" si="21"/>
        <v>17245.86683415842</v>
      </c>
      <c r="N148" s="213">
        <f t="shared" si="25"/>
        <v>50.026834158419661</v>
      </c>
      <c r="O148" s="213">
        <f t="shared" si="26"/>
        <v>2502.684135914024</v>
      </c>
      <c r="P148" s="213">
        <f t="shared" si="29"/>
        <v>271.85437850857954</v>
      </c>
      <c r="Q148" s="213">
        <f t="shared" si="27"/>
        <v>1</v>
      </c>
    </row>
    <row r="149" spans="1:17" x14ac:dyDescent="0.25">
      <c r="A149" s="89">
        <f>'Data Raw'!F644</f>
        <v>17213.87</v>
      </c>
      <c r="C149" s="89">
        <f>'Data Raw'!C644</f>
        <v>17249.97</v>
      </c>
      <c r="E149" s="89">
        <v>-61.099309897690546</v>
      </c>
      <c r="G149" s="211">
        <f t="shared" si="20"/>
        <v>17270.923165841581</v>
      </c>
      <c r="H149" s="211">
        <f t="shared" si="22"/>
        <v>57.053165841582086</v>
      </c>
      <c r="I149" s="211">
        <f t="shared" si="23"/>
        <v>3255.0637325470689</v>
      </c>
      <c r="J149" s="211">
        <f t="shared" si="28"/>
        <v>220.87980594071982</v>
      </c>
      <c r="K149" s="211" t="str">
        <f t="shared" si="24"/>
        <v/>
      </c>
      <c r="L149" s="89"/>
      <c r="M149" s="213">
        <f t="shared" si="21"/>
        <v>17229.016834158421</v>
      </c>
      <c r="N149" s="213">
        <f t="shared" si="25"/>
        <v>15.14683415842228</v>
      </c>
      <c r="O149" s="213">
        <f t="shared" si="26"/>
        <v>229.42658502274799</v>
      </c>
      <c r="P149" s="213">
        <f t="shared" si="29"/>
        <v>206.55648899310526</v>
      </c>
      <c r="Q149" s="213">
        <f t="shared" si="27"/>
        <v>1</v>
      </c>
    </row>
    <row r="150" spans="1:17" x14ac:dyDescent="0.25">
      <c r="A150" s="89">
        <f>'Data Raw'!F645</f>
        <v>17485.98</v>
      </c>
      <c r="C150" s="89">
        <f>'Data Raw'!C645</f>
        <v>17370.03</v>
      </c>
      <c r="E150" s="89">
        <v>-93.84519513025225</v>
      </c>
      <c r="G150" s="211">
        <f t="shared" si="20"/>
        <v>17390.983165841579</v>
      </c>
      <c r="H150" s="211">
        <f t="shared" si="22"/>
        <v>-94.996834158420825</v>
      </c>
      <c r="I150" s="211">
        <f t="shared" si="23"/>
        <v>9024.3985001225101</v>
      </c>
      <c r="J150" s="211">
        <f t="shared" si="28"/>
        <v>188.64956327077982</v>
      </c>
      <c r="K150" s="211">
        <f t="shared" si="24"/>
        <v>1</v>
      </c>
      <c r="L150" s="89"/>
      <c r="M150" s="213">
        <f t="shared" si="21"/>
        <v>17349.076834158419</v>
      </c>
      <c r="N150" s="213">
        <f t="shared" si="25"/>
        <v>-136.90316584158063</v>
      </c>
      <c r="O150" s="213">
        <f t="shared" si="26"/>
        <v>18742.476817447328</v>
      </c>
      <c r="P150" s="213">
        <f t="shared" si="29"/>
        <v>184.4138680260061</v>
      </c>
      <c r="Q150" s="213" t="str">
        <f t="shared" si="27"/>
        <v/>
      </c>
    </row>
    <row r="151" spans="1:17" x14ac:dyDescent="0.25">
      <c r="A151" s="89">
        <f>'Data Raw'!F646</f>
        <v>17517.400000000001</v>
      </c>
      <c r="C151" s="89">
        <f>'Data Raw'!C646</f>
        <v>17500.37</v>
      </c>
      <c r="E151" s="89">
        <v>-68.47933140261739</v>
      </c>
      <c r="G151" s="211">
        <f t="shared" si="20"/>
        <v>17521.323165841579</v>
      </c>
      <c r="H151" s="211">
        <f t="shared" si="22"/>
        <v>3.9231658415774291</v>
      </c>
      <c r="I151" s="211">
        <f t="shared" si="23"/>
        <v>15.391230220519937</v>
      </c>
      <c r="J151" s="211">
        <f t="shared" si="28"/>
        <v>172.52191019833276</v>
      </c>
      <c r="K151" s="211">
        <f t="shared" si="24"/>
        <v>1</v>
      </c>
      <c r="L151" s="89"/>
      <c r="M151" s="213">
        <f t="shared" si="21"/>
        <v>17479.416834158419</v>
      </c>
      <c r="N151" s="213">
        <f t="shared" si="25"/>
        <v>-37.983165841582377</v>
      </c>
      <c r="O151" s="213">
        <f t="shared" si="26"/>
        <v>1442.7208873491502</v>
      </c>
      <c r="P151" s="213">
        <f t="shared" si="29"/>
        <v>174.36872581999293</v>
      </c>
      <c r="Q151" s="213" t="str">
        <f t="shared" si="27"/>
        <v/>
      </c>
    </row>
    <row r="152" spans="1:17" x14ac:dyDescent="0.25">
      <c r="A152" s="89">
        <f>'Data Raw'!F647</f>
        <v>17664.73</v>
      </c>
      <c r="C152" s="89">
        <f>'Data Raw'!C647</f>
        <v>17726.63</v>
      </c>
      <c r="E152" s="89">
        <v>-68.344598969562867</v>
      </c>
      <c r="G152" s="211">
        <f t="shared" si="20"/>
        <v>17747.583165841581</v>
      </c>
      <c r="H152" s="211">
        <f t="shared" si="22"/>
        <v>82.853165841581358</v>
      </c>
      <c r="I152" s="211">
        <f t="shared" si="23"/>
        <v>6864.6470899725837</v>
      </c>
      <c r="J152" s="211">
        <f t="shared" si="28"/>
        <v>169.87497580392741</v>
      </c>
      <c r="K152" s="211" t="str">
        <f t="shared" si="24"/>
        <v/>
      </c>
      <c r="L152" s="89"/>
      <c r="M152" s="213">
        <f t="shared" si="21"/>
        <v>17705.676834158421</v>
      </c>
      <c r="N152" s="213">
        <f t="shared" si="25"/>
        <v>40.946834158421552</v>
      </c>
      <c r="O152" s="213">
        <f t="shared" si="26"/>
        <v>1676.6432275972779</v>
      </c>
      <c r="P152" s="213">
        <f t="shared" si="29"/>
        <v>165.48547591309847</v>
      </c>
      <c r="Q152" s="213">
        <f t="shared" si="27"/>
        <v>1</v>
      </c>
    </row>
    <row r="153" spans="1:17" x14ac:dyDescent="0.25">
      <c r="A153" s="89">
        <f>'Data Raw'!F648</f>
        <v>17893.099999999999</v>
      </c>
      <c r="C153" s="89">
        <f>'Data Raw'!C648</f>
        <v>17956.830000000002</v>
      </c>
      <c r="E153" s="89">
        <v>-58.093019566947987</v>
      </c>
      <c r="G153" s="211">
        <f t="shared" si="20"/>
        <v>17977.783165841582</v>
      </c>
      <c r="H153" s="211">
        <f t="shared" si="22"/>
        <v>84.683165841583104</v>
      </c>
      <c r="I153" s="211">
        <f t="shared" si="23"/>
        <v>7171.2385769530674</v>
      </c>
      <c r="J153" s="211">
        <f t="shared" si="28"/>
        <v>151.16415326411959</v>
      </c>
      <c r="K153" s="211" t="str">
        <f t="shared" si="24"/>
        <v/>
      </c>
      <c r="L153" s="89"/>
      <c r="M153" s="213">
        <f t="shared" si="21"/>
        <v>17935.876834158422</v>
      </c>
      <c r="N153" s="213">
        <f t="shared" si="25"/>
        <v>42.776834158423299</v>
      </c>
      <c r="O153" s="213">
        <f t="shared" si="26"/>
        <v>1829.8575406172504</v>
      </c>
      <c r="P153" s="213">
        <f t="shared" si="29"/>
        <v>151.50371781085497</v>
      </c>
      <c r="Q153" s="213">
        <f t="shared" si="27"/>
        <v>1</v>
      </c>
    </row>
    <row r="154" spans="1:17" x14ac:dyDescent="0.25">
      <c r="A154" s="89">
        <f>'Data Raw'!F649</f>
        <v>18238.21</v>
      </c>
      <c r="C154" s="89">
        <f>'Data Raw'!C649</f>
        <v>18258.259999999998</v>
      </c>
      <c r="E154" s="89">
        <v>48.28010968437593</v>
      </c>
      <c r="G154" s="211">
        <f t="shared" si="20"/>
        <v>18279.213165841578</v>
      </c>
      <c r="H154" s="211">
        <f t="shared" si="22"/>
        <v>41.003165841579175</v>
      </c>
      <c r="I154" s="211">
        <f t="shared" si="23"/>
        <v>1681.2596090320453</v>
      </c>
      <c r="J154" s="211">
        <f t="shared" si="28"/>
        <v>107.36494724044748</v>
      </c>
      <c r="K154" s="211" t="str">
        <f t="shared" si="24"/>
        <v/>
      </c>
      <c r="L154" s="89"/>
      <c r="M154" s="213">
        <f t="shared" si="21"/>
        <v>18237.306834158418</v>
      </c>
      <c r="N154" s="213">
        <f t="shared" si="25"/>
        <v>-0.90316584158063051</v>
      </c>
      <c r="O154" s="213">
        <f t="shared" si="26"/>
        <v>0.81570853739804861</v>
      </c>
      <c r="P154" s="213">
        <f t="shared" si="29"/>
        <v>89.543846503405632</v>
      </c>
      <c r="Q154" s="213">
        <f t="shared" si="27"/>
        <v>1</v>
      </c>
    </row>
    <row r="155" spans="1:17" x14ac:dyDescent="0.25">
      <c r="A155" s="89">
        <f>'Data Raw'!F650</f>
        <v>17813.45</v>
      </c>
      <c r="C155" s="89">
        <f>'Data Raw'!C650</f>
        <v>17946.77</v>
      </c>
      <c r="E155" s="89">
        <v>-70.994746440959716</v>
      </c>
      <c r="G155" s="211">
        <f t="shared" si="20"/>
        <v>17967.72316584158</v>
      </c>
      <c r="H155" s="211">
        <f t="shared" si="22"/>
        <v>154.27316584157961</v>
      </c>
      <c r="I155" s="211">
        <f t="shared" si="23"/>
        <v>23800.209698783525</v>
      </c>
      <c r="J155" s="211">
        <f t="shared" si="28"/>
        <v>86.792795941891598</v>
      </c>
      <c r="K155" s="211" t="str">
        <f t="shared" si="24"/>
        <v/>
      </c>
      <c r="L155" s="89"/>
      <c r="M155" s="213">
        <f t="shared" si="21"/>
        <v>17925.816834158421</v>
      </c>
      <c r="N155" s="213">
        <f t="shared" si="25"/>
        <v>112.36683415841981</v>
      </c>
      <c r="O155" s="213">
        <f t="shared" si="26"/>
        <v>12626.30541878582</v>
      </c>
      <c r="P155" s="213">
        <f t="shared" si="29"/>
        <v>69.866775295263736</v>
      </c>
      <c r="Q155" s="213">
        <f t="shared" si="27"/>
        <v>1</v>
      </c>
    </row>
    <row r="156" spans="1:17" x14ac:dyDescent="0.25">
      <c r="A156" s="89">
        <f>'Data Raw'!F651</f>
        <v>17640.36</v>
      </c>
      <c r="C156" s="89">
        <f>'Data Raw'!C651</f>
        <v>17803.310000000001</v>
      </c>
      <c r="E156" s="89">
        <v>-99.378346755735038</v>
      </c>
      <c r="G156" s="211">
        <f t="shared" si="20"/>
        <v>17824.263165841581</v>
      </c>
      <c r="H156" s="211">
        <f t="shared" si="22"/>
        <v>183.90316584158063</v>
      </c>
      <c r="I156" s="211">
        <f t="shared" si="23"/>
        <v>33820.374406555908</v>
      </c>
      <c r="J156" s="211">
        <f t="shared" si="28"/>
        <v>103.46048934507995</v>
      </c>
      <c r="K156" s="211" t="str">
        <f t="shared" si="24"/>
        <v/>
      </c>
      <c r="L156" s="89"/>
      <c r="M156" s="213">
        <f t="shared" si="21"/>
        <v>17782.356834158421</v>
      </c>
      <c r="N156" s="213">
        <f t="shared" si="25"/>
        <v>141.99683415842082</v>
      </c>
      <c r="O156" s="213">
        <f t="shared" si="26"/>
        <v>20163.100911014066</v>
      </c>
      <c r="P156" s="213">
        <f t="shared" si="29"/>
        <v>84.195714778404124</v>
      </c>
      <c r="Q156" s="213">
        <f t="shared" si="27"/>
        <v>1</v>
      </c>
    </row>
    <row r="157" spans="1:17" x14ac:dyDescent="0.25">
      <c r="A157" s="89">
        <f>'Data Raw'!F652</f>
        <v>17773.34</v>
      </c>
      <c r="C157" s="89">
        <f>'Data Raw'!C652</f>
        <v>17806.23</v>
      </c>
      <c r="E157" s="89">
        <v>-126.76495394237099</v>
      </c>
      <c r="G157" s="211">
        <f t="shared" si="20"/>
        <v>17827.183165841579</v>
      </c>
      <c r="H157" s="211">
        <f t="shared" si="22"/>
        <v>53.843165841579321</v>
      </c>
      <c r="I157" s="211">
        <f t="shared" si="23"/>
        <v>2899.0865078438142</v>
      </c>
      <c r="J157" s="211">
        <f t="shared" si="28"/>
        <v>103.24522120871018</v>
      </c>
      <c r="K157" s="211" t="str">
        <f t="shared" si="24"/>
        <v/>
      </c>
      <c r="L157" s="89"/>
      <c r="M157" s="213">
        <f t="shared" si="21"/>
        <v>17785.27683415842</v>
      </c>
      <c r="N157" s="213">
        <f t="shared" si="25"/>
        <v>11.936834158419515</v>
      </c>
      <c r="O157" s="213">
        <f t="shared" si="26"/>
        <v>142.48800972561094</v>
      </c>
      <c r="P157" s="213">
        <f t="shared" si="29"/>
        <v>84.131153951043828</v>
      </c>
      <c r="Q157" s="213">
        <f t="shared" si="27"/>
        <v>1</v>
      </c>
    </row>
    <row r="158" spans="1:17" x14ac:dyDescent="0.25">
      <c r="A158" s="89">
        <f>'Data Raw'!F653</f>
        <v>17732.52</v>
      </c>
      <c r="C158" s="89">
        <f>'Data Raw'!C653</f>
        <v>17728.25</v>
      </c>
      <c r="E158" s="89">
        <v>18.805429199939681</v>
      </c>
      <c r="G158" s="211">
        <f t="shared" si="20"/>
        <v>17749.20316584158</v>
      </c>
      <c r="H158" s="211">
        <f t="shared" si="22"/>
        <v>16.683165841579466</v>
      </c>
      <c r="I158" s="211">
        <f t="shared" si="23"/>
        <v>278.32802249764393</v>
      </c>
      <c r="J158" s="211">
        <f t="shared" si="28"/>
        <v>97.807550284895626</v>
      </c>
      <c r="K158" s="211">
        <f t="shared" si="24"/>
        <v>1</v>
      </c>
      <c r="L158" s="89"/>
      <c r="M158" s="213">
        <f t="shared" si="21"/>
        <v>17707.29683415842</v>
      </c>
      <c r="N158" s="213">
        <f t="shared" si="25"/>
        <v>-25.223165841580339</v>
      </c>
      <c r="O158" s="213">
        <f t="shared" si="26"/>
        <v>636.20809507186527</v>
      </c>
      <c r="P158" s="213">
        <f t="shared" si="29"/>
        <v>69.388525527188605</v>
      </c>
      <c r="Q158" s="213" t="str">
        <f t="shared" si="27"/>
        <v/>
      </c>
    </row>
    <row r="159" spans="1:17" x14ac:dyDescent="0.25">
      <c r="A159" s="89">
        <f>'Data Raw'!F654</f>
        <v>17295.89</v>
      </c>
      <c r="C159" s="89">
        <f>'Data Raw'!C654</f>
        <v>17540.46</v>
      </c>
      <c r="E159" s="89">
        <v>72.605047601460683</v>
      </c>
      <c r="G159" s="211">
        <f t="shared" si="20"/>
        <v>17561.413165841579</v>
      </c>
      <c r="H159" s="211">
        <f t="shared" si="22"/>
        <v>265.52316584157961</v>
      </c>
      <c r="I159" s="211">
        <f t="shared" si="23"/>
        <v>70502.551598534992</v>
      </c>
      <c r="J159" s="211">
        <f t="shared" si="28"/>
        <v>135.56257573081038</v>
      </c>
      <c r="K159" s="211" t="str">
        <f t="shared" si="24"/>
        <v/>
      </c>
      <c r="L159" s="89"/>
      <c r="M159" s="213">
        <f t="shared" si="21"/>
        <v>17519.506834158419</v>
      </c>
      <c r="N159" s="213">
        <f t="shared" si="25"/>
        <v>223.61683415841981</v>
      </c>
      <c r="O159" s="213">
        <f t="shared" si="26"/>
        <v>50004.488519034225</v>
      </c>
      <c r="P159" s="213">
        <f t="shared" si="29"/>
        <v>104.33114793194763</v>
      </c>
      <c r="Q159" s="213">
        <f t="shared" si="27"/>
        <v>1</v>
      </c>
    </row>
    <row r="160" spans="1:17" x14ac:dyDescent="0.25">
      <c r="A160" s="89">
        <f>'Data Raw'!F655</f>
        <v>17172.13</v>
      </c>
      <c r="C160" s="89">
        <f>'Data Raw'!C655</f>
        <v>17127.259999999998</v>
      </c>
      <c r="E160" s="89">
        <v>-72.763056857276752</v>
      </c>
      <c r="G160" s="211">
        <f t="shared" si="20"/>
        <v>17148.213165841578</v>
      </c>
      <c r="H160" s="211">
        <f t="shared" si="22"/>
        <v>-23.916834158422716</v>
      </c>
      <c r="I160" s="211">
        <f t="shared" si="23"/>
        <v>572.01495616149566</v>
      </c>
      <c r="J160" s="211">
        <f t="shared" si="28"/>
        <v>132.62968341229393</v>
      </c>
      <c r="K160" s="211">
        <f t="shared" si="24"/>
        <v>1</v>
      </c>
      <c r="L160" s="89"/>
      <c r="M160" s="213">
        <f t="shared" si="21"/>
        <v>17106.306834158418</v>
      </c>
      <c r="N160" s="213">
        <f t="shared" si="25"/>
        <v>-65.823165841582522</v>
      </c>
      <c r="O160" s="213">
        <f t="shared" si="26"/>
        <v>4332.6891614084761</v>
      </c>
      <c r="P160" s="213">
        <f t="shared" si="29"/>
        <v>105.91031191779362</v>
      </c>
      <c r="Q160" s="213" t="str">
        <f t="shared" si="27"/>
        <v/>
      </c>
    </row>
    <row r="161" spans="1:17" x14ac:dyDescent="0.25">
      <c r="A161" s="89">
        <f>'Data Raw'!F656</f>
        <v>16991.53</v>
      </c>
      <c r="C161" s="89">
        <f>'Data Raw'!C656</f>
        <v>17053.150000000001</v>
      </c>
      <c r="E161" s="89">
        <v>-57.563869573867123</v>
      </c>
      <c r="G161" s="211">
        <f t="shared" si="20"/>
        <v>17074.103165841581</v>
      </c>
      <c r="H161" s="211">
        <f t="shared" si="22"/>
        <v>82.573165841582522</v>
      </c>
      <c r="I161" s="211">
        <f t="shared" si="23"/>
        <v>6818.3277171014906</v>
      </c>
      <c r="J161" s="211">
        <f t="shared" si="28"/>
        <v>132.46327439922305</v>
      </c>
      <c r="K161" s="211" t="str">
        <f t="shared" si="24"/>
        <v/>
      </c>
      <c r="L161" s="89"/>
      <c r="M161" s="213">
        <f t="shared" si="21"/>
        <v>17032.196834158422</v>
      </c>
      <c r="N161" s="213">
        <f t="shared" si="25"/>
        <v>40.666834158422716</v>
      </c>
      <c r="O161" s="213">
        <f t="shared" si="26"/>
        <v>1653.7914004686565</v>
      </c>
      <c r="P161" s="213">
        <f t="shared" si="29"/>
        <v>105.80636040903102</v>
      </c>
      <c r="Q161" s="213">
        <f t="shared" si="27"/>
        <v>1</v>
      </c>
    </row>
    <row r="162" spans="1:17" x14ac:dyDescent="0.25">
      <c r="A162" s="89">
        <f>'Data Raw'!F657</f>
        <v>17085.330000000002</v>
      </c>
      <c r="C162" s="89">
        <f>'Data Raw'!C657</f>
        <v>17465.43</v>
      </c>
      <c r="E162" s="89">
        <v>-92.13032599286089</v>
      </c>
      <c r="G162" s="211">
        <f t="shared" si="20"/>
        <v>17486.38316584158</v>
      </c>
      <c r="H162" s="211">
        <f t="shared" si="22"/>
        <v>401.05316584157845</v>
      </c>
      <c r="I162" s="211">
        <f t="shared" si="23"/>
        <v>160843.64183155264</v>
      </c>
      <c r="J162" s="211">
        <f t="shared" si="28"/>
        <v>193.4988807264242</v>
      </c>
      <c r="K162" s="211" t="str">
        <f t="shared" si="24"/>
        <v/>
      </c>
      <c r="L162" s="89"/>
      <c r="M162" s="213">
        <f t="shared" si="21"/>
        <v>17444.47683415842</v>
      </c>
      <c r="N162" s="213">
        <f t="shared" si="25"/>
        <v>359.14683415841864</v>
      </c>
      <c r="O162" s="213">
        <f t="shared" si="26"/>
        <v>128986.44848601466</v>
      </c>
      <c r="P162" s="213">
        <f t="shared" si="29"/>
        <v>165.2821526971089</v>
      </c>
      <c r="Q162" s="213">
        <f t="shared" si="27"/>
        <v>1</v>
      </c>
    </row>
    <row r="163" spans="1:17" x14ac:dyDescent="0.25">
      <c r="A163" s="89">
        <f>'Data Raw'!F658</f>
        <v>17044.61</v>
      </c>
      <c r="C163" s="89">
        <f>'Data Raw'!C658</f>
        <v>17085.12</v>
      </c>
      <c r="E163" s="89">
        <v>-42.412835252733203</v>
      </c>
      <c r="G163" s="211">
        <f t="shared" si="20"/>
        <v>17106.073165841579</v>
      </c>
      <c r="H163" s="211">
        <f t="shared" si="22"/>
        <v>61.463165841578302</v>
      </c>
      <c r="I163" s="211">
        <f t="shared" si="23"/>
        <v>3777.7207552693576</v>
      </c>
      <c r="J163" s="211">
        <f t="shared" si="28"/>
        <v>186.91978419749918</v>
      </c>
      <c r="K163" s="211" t="str">
        <f t="shared" si="24"/>
        <v/>
      </c>
      <c r="L163" s="89"/>
      <c r="M163" s="213">
        <f t="shared" si="21"/>
        <v>17064.166834158419</v>
      </c>
      <c r="N163" s="213">
        <f t="shared" si="25"/>
        <v>19.556834158418496</v>
      </c>
      <c r="O163" s="213">
        <f t="shared" si="26"/>
        <v>382.46976229988451</v>
      </c>
      <c r="P163" s="213">
        <f t="shared" si="29"/>
        <v>160.58552407713989</v>
      </c>
      <c r="Q163" s="213">
        <f t="shared" si="27"/>
        <v>1</v>
      </c>
    </row>
    <row r="164" spans="1:17" x14ac:dyDescent="0.25">
      <c r="A164" s="89">
        <f>'Data Raw'!F659</f>
        <v>17398.73</v>
      </c>
      <c r="C164" s="89">
        <f>'Data Raw'!C659</f>
        <v>17160.23</v>
      </c>
      <c r="E164" s="89">
        <v>-47.652421324060924</v>
      </c>
      <c r="G164" s="211">
        <f t="shared" si="20"/>
        <v>17181.183165841579</v>
      </c>
      <c r="H164" s="211">
        <f t="shared" si="22"/>
        <v>-217.5468341584201</v>
      </c>
      <c r="I164" s="211">
        <f t="shared" si="23"/>
        <v>47326.625052351141</v>
      </c>
      <c r="J164" s="211">
        <f t="shared" si="28"/>
        <v>191.38256727080466</v>
      </c>
      <c r="K164" s="211">
        <f t="shared" si="24"/>
        <v>1</v>
      </c>
      <c r="L164" s="89"/>
      <c r="M164" s="213">
        <f t="shared" si="21"/>
        <v>17139.27683415842</v>
      </c>
      <c r="N164" s="213">
        <f t="shared" si="25"/>
        <v>-259.4531658415799</v>
      </c>
      <c r="O164" s="213">
        <f t="shared" si="26"/>
        <v>67315.945265218368</v>
      </c>
      <c r="P164" s="213">
        <f t="shared" si="29"/>
        <v>177.99386530834488</v>
      </c>
      <c r="Q164" s="213" t="str">
        <f t="shared" si="27"/>
        <v/>
      </c>
    </row>
    <row r="165" spans="1:17" x14ac:dyDescent="0.25">
      <c r="A165" s="89">
        <f>'Data Raw'!F660</f>
        <v>17406.36</v>
      </c>
      <c r="C165" s="89">
        <f>'Data Raw'!C660</f>
        <v>17225.650000000001</v>
      </c>
      <c r="E165" s="89">
        <v>-43.329843806035569</v>
      </c>
      <c r="G165" s="211">
        <f t="shared" si="20"/>
        <v>17246.603165841581</v>
      </c>
      <c r="H165" s="211">
        <f t="shared" si="22"/>
        <v>-159.75683415841922</v>
      </c>
      <c r="I165" s="211">
        <f t="shared" si="23"/>
        <v>25522.246060320664</v>
      </c>
      <c r="J165" s="211">
        <f t="shared" si="28"/>
        <v>198.63328522486779</v>
      </c>
      <c r="K165" s="211">
        <f t="shared" si="24"/>
        <v>1</v>
      </c>
      <c r="L165" s="89"/>
      <c r="M165" s="213">
        <f t="shared" si="21"/>
        <v>17204.696834158422</v>
      </c>
      <c r="N165" s="213">
        <f t="shared" si="25"/>
        <v>-201.66316584157903</v>
      </c>
      <c r="O165" s="213">
        <f t="shared" si="26"/>
        <v>40668.032457248206</v>
      </c>
      <c r="P165" s="213">
        <f t="shared" si="29"/>
        <v>191.69639835778224</v>
      </c>
      <c r="Q165" s="213" t="str">
        <f t="shared" si="27"/>
        <v/>
      </c>
    </row>
    <row r="166" spans="1:17" x14ac:dyDescent="0.25">
      <c r="A166" s="89">
        <f>'Data Raw'!F661</f>
        <v>17112.48</v>
      </c>
      <c r="C166" s="89">
        <f>'Data Raw'!C661</f>
        <v>17337.7</v>
      </c>
      <c r="E166" s="89">
        <v>-1.5966994210921257</v>
      </c>
      <c r="G166" s="211">
        <f t="shared" si="20"/>
        <v>17358.653165841581</v>
      </c>
      <c r="H166" s="211">
        <f t="shared" si="22"/>
        <v>246.17316584158107</v>
      </c>
      <c r="I166" s="211">
        <f t="shared" si="23"/>
        <v>60601.227580466577</v>
      </c>
      <c r="J166" s="211">
        <f t="shared" si="28"/>
        <v>216.78455766952081</v>
      </c>
      <c r="K166" s="211" t="str">
        <f t="shared" si="24"/>
        <v/>
      </c>
      <c r="L166" s="89"/>
      <c r="M166" s="213">
        <f t="shared" si="21"/>
        <v>17316.746834158421</v>
      </c>
      <c r="N166" s="213">
        <f t="shared" si="25"/>
        <v>204.26683415842126</v>
      </c>
      <c r="O166" s="213">
        <f t="shared" si="26"/>
        <v>41724.939537103972</v>
      </c>
      <c r="P166" s="213">
        <f t="shared" si="29"/>
        <v>204.65483276385035</v>
      </c>
      <c r="Q166" s="213">
        <f t="shared" si="27"/>
        <v>1</v>
      </c>
    </row>
    <row r="167" spans="1:17" x14ac:dyDescent="0.25">
      <c r="A167" s="89">
        <f>'Data Raw'!F662</f>
        <v>17101.78</v>
      </c>
      <c r="C167" s="89">
        <f>'Data Raw'!C662</f>
        <v>17139.400000000001</v>
      </c>
      <c r="E167" s="89">
        <v>-27.452681486201982</v>
      </c>
      <c r="G167" s="211">
        <f t="shared" si="20"/>
        <v>17160.353165841581</v>
      </c>
      <c r="H167" s="211">
        <f t="shared" si="22"/>
        <v>58.573165841582522</v>
      </c>
      <c r="I167" s="211">
        <f t="shared" si="23"/>
        <v>3430.8157567055296</v>
      </c>
      <c r="J167" s="211">
        <f t="shared" si="28"/>
        <v>196.49828870435769</v>
      </c>
      <c r="K167" s="211" t="str">
        <f t="shared" si="24"/>
        <v/>
      </c>
      <c r="L167" s="89"/>
      <c r="M167" s="213">
        <f t="shared" si="21"/>
        <v>17118.446834158422</v>
      </c>
      <c r="N167" s="213">
        <f t="shared" si="25"/>
        <v>16.666834158422716</v>
      </c>
      <c r="O167" s="213">
        <f t="shared" si="26"/>
        <v>277.78336086436627</v>
      </c>
      <c r="P167" s="213">
        <f t="shared" si="29"/>
        <v>188.85910734944272</v>
      </c>
      <c r="Q167" s="213">
        <f t="shared" si="27"/>
        <v>1</v>
      </c>
    </row>
    <row r="168" spans="1:17" x14ac:dyDescent="0.25">
      <c r="A168" s="89">
        <f>'Data Raw'!F663</f>
        <v>17230.59</v>
      </c>
      <c r="C168" s="89">
        <f>'Data Raw'!C663</f>
        <v>17282.39</v>
      </c>
      <c r="E168" s="89">
        <v>72.542298046839278</v>
      </c>
      <c r="G168" s="211">
        <f t="shared" si="20"/>
        <v>17303.343165841579</v>
      </c>
      <c r="H168" s="211">
        <f t="shared" si="22"/>
        <v>72.753165841579175</v>
      </c>
      <c r="I168" s="211">
        <f t="shared" si="23"/>
        <v>5293.0231399723225</v>
      </c>
      <c r="J168" s="211">
        <f t="shared" si="28"/>
        <v>197.99420063910321</v>
      </c>
      <c r="K168" s="211" t="str">
        <f t="shared" si="24"/>
        <v/>
      </c>
      <c r="L168" s="89"/>
      <c r="M168" s="213">
        <f t="shared" si="21"/>
        <v>17261.43683415842</v>
      </c>
      <c r="N168" s="213">
        <f t="shared" si="25"/>
        <v>30.846834158419369</v>
      </c>
      <c r="O168" s="213">
        <f t="shared" si="26"/>
        <v>951.52717759702796</v>
      </c>
      <c r="P168" s="213">
        <f t="shared" si="29"/>
        <v>187.73682958027149</v>
      </c>
      <c r="Q168" s="213">
        <f t="shared" si="27"/>
        <v>1</v>
      </c>
    </row>
    <row r="169" spans="1:17" x14ac:dyDescent="0.25">
      <c r="A169" s="89">
        <f>'Data Raw'!F664</f>
        <v>17664.12</v>
      </c>
      <c r="C169" s="89">
        <f>'Data Raw'!C664</f>
        <v>17405.91</v>
      </c>
      <c r="E169" s="89">
        <v>70.194881406694549</v>
      </c>
      <c r="G169" s="211">
        <f t="shared" si="20"/>
        <v>17426.86316584158</v>
      </c>
      <c r="H169" s="211">
        <f t="shared" si="22"/>
        <v>-237.25683415841922</v>
      </c>
      <c r="I169" s="211">
        <f t="shared" si="23"/>
        <v>56290.805354875643</v>
      </c>
      <c r="J169" s="211">
        <f t="shared" si="28"/>
        <v>213.03934658048317</v>
      </c>
      <c r="K169" s="211">
        <f t="shared" si="24"/>
        <v>1</v>
      </c>
      <c r="L169" s="89"/>
      <c r="M169" s="213">
        <f t="shared" si="21"/>
        <v>17384.95683415842</v>
      </c>
      <c r="N169" s="213">
        <f t="shared" si="25"/>
        <v>-279.16316584157903</v>
      </c>
      <c r="O169" s="213">
        <f t="shared" si="26"/>
        <v>77932.073162692963</v>
      </c>
      <c r="P169" s="213">
        <f t="shared" si="29"/>
        <v>211.61262344465638</v>
      </c>
      <c r="Q169" s="213" t="str">
        <f t="shared" si="27"/>
        <v/>
      </c>
    </row>
    <row r="170" spans="1:17" x14ac:dyDescent="0.25">
      <c r="A170" s="89">
        <f>'Data Raw'!F665</f>
        <v>17966.59</v>
      </c>
      <c r="C170" s="89">
        <f>'Data Raw'!C665</f>
        <v>17913.54</v>
      </c>
      <c r="E170" s="89">
        <v>76.38527144526779</v>
      </c>
      <c r="G170" s="211">
        <f t="shared" si="20"/>
        <v>17934.493165841581</v>
      </c>
      <c r="H170" s="211">
        <f t="shared" si="22"/>
        <v>-32.096834158419369</v>
      </c>
      <c r="I170" s="211">
        <f t="shared" si="23"/>
        <v>1030.2067629930764</v>
      </c>
      <c r="J170" s="211">
        <f t="shared" si="28"/>
        <v>159.40227039747361</v>
      </c>
      <c r="K170" s="211">
        <f t="shared" si="24"/>
        <v>1</v>
      </c>
      <c r="L170" s="89"/>
      <c r="M170" s="213">
        <f t="shared" si="21"/>
        <v>17892.586834158421</v>
      </c>
      <c r="N170" s="213">
        <f t="shared" si="25"/>
        <v>-74.003165841579175</v>
      </c>
      <c r="O170" s="213">
        <f t="shared" si="26"/>
        <v>5476.4685545762704</v>
      </c>
      <c r="P170" s="213">
        <f t="shared" si="29"/>
        <v>171.29260027712851</v>
      </c>
      <c r="Q170" s="213" t="str">
        <f t="shared" si="27"/>
        <v/>
      </c>
    </row>
    <row r="171" spans="1:17" x14ac:dyDescent="0.25">
      <c r="A171" s="89">
        <f>'Data Raw'!F666</f>
        <v>17670.16</v>
      </c>
      <c r="C171" s="89">
        <f>'Data Raw'!C666</f>
        <v>17850.59</v>
      </c>
      <c r="E171" s="89">
        <v>169.48919662988374</v>
      </c>
      <c r="G171" s="211">
        <f t="shared" si="20"/>
        <v>17871.54316584158</v>
      </c>
      <c r="H171" s="211">
        <f t="shared" si="22"/>
        <v>201.38316584158019</v>
      </c>
      <c r="I171" s="211">
        <f t="shared" si="23"/>
        <v>40555.17948437739</v>
      </c>
      <c r="J171" s="211">
        <f t="shared" si="28"/>
        <v>173.22316862650848</v>
      </c>
      <c r="K171" s="211" t="str">
        <f t="shared" si="24"/>
        <v/>
      </c>
      <c r="L171" s="89"/>
      <c r="M171" s="213">
        <f t="shared" si="21"/>
        <v>17829.63683415842</v>
      </c>
      <c r="N171" s="213">
        <f t="shared" si="25"/>
        <v>159.47683415842039</v>
      </c>
      <c r="O171" s="213">
        <f t="shared" si="26"/>
        <v>25432.860633192318</v>
      </c>
      <c r="P171" s="213">
        <f t="shared" si="29"/>
        <v>180.20114807781243</v>
      </c>
      <c r="Q171" s="213">
        <f t="shared" si="27"/>
        <v>1</v>
      </c>
    </row>
    <row r="172" spans="1:17" x14ac:dyDescent="0.25">
      <c r="A172" s="89">
        <f>'Data Raw'!F667</f>
        <v>17568.46</v>
      </c>
      <c r="C172" s="89">
        <f>'Data Raw'!C667</f>
        <v>17650.509999999998</v>
      </c>
      <c r="E172" s="89">
        <v>190.25226700138774</v>
      </c>
      <c r="G172" s="211">
        <f t="shared" si="20"/>
        <v>17671.463165841578</v>
      </c>
      <c r="H172" s="211">
        <f t="shared" si="22"/>
        <v>103.00316584157918</v>
      </c>
      <c r="I172" s="211">
        <f t="shared" si="23"/>
        <v>10609.652173387864</v>
      </c>
      <c r="J172" s="211">
        <f t="shared" si="28"/>
        <v>159.42598451675744</v>
      </c>
      <c r="K172" s="211" t="str">
        <f t="shared" si="24"/>
        <v/>
      </c>
      <c r="L172" s="89"/>
      <c r="M172" s="213">
        <f t="shared" si="21"/>
        <v>17629.556834158418</v>
      </c>
      <c r="N172" s="213">
        <f t="shared" si="25"/>
        <v>61.096834158419369</v>
      </c>
      <c r="O172" s="213">
        <f t="shared" si="26"/>
        <v>3732.8231441814</v>
      </c>
      <c r="P172" s="213">
        <f t="shared" si="29"/>
        <v>156.60320400117001</v>
      </c>
      <c r="Q172" s="213">
        <f t="shared" si="27"/>
        <v>1</v>
      </c>
    </row>
    <row r="173" spans="1:17" x14ac:dyDescent="0.25">
      <c r="A173" s="89">
        <f>'Data Raw'!F668</f>
        <v>17511.29</v>
      </c>
      <c r="C173" s="89">
        <f>'Data Raw'!C668</f>
        <v>17553.259999999998</v>
      </c>
      <c r="E173" s="89">
        <v>151.01569339837988</v>
      </c>
      <c r="G173" s="211">
        <f t="shared" si="20"/>
        <v>17574.213165841578</v>
      </c>
      <c r="H173" s="211">
        <f t="shared" si="22"/>
        <v>62.923165841577429</v>
      </c>
      <c r="I173" s="211">
        <f t="shared" si="23"/>
        <v>3959.3247995266565</v>
      </c>
      <c r="J173" s="211">
        <f t="shared" si="28"/>
        <v>150.73579329919664</v>
      </c>
      <c r="K173" s="211" t="str">
        <f t="shared" si="24"/>
        <v/>
      </c>
      <c r="L173" s="89"/>
      <c r="M173" s="213">
        <f t="shared" si="21"/>
        <v>17532.306834158418</v>
      </c>
      <c r="N173" s="213">
        <f t="shared" si="25"/>
        <v>21.016834158417623</v>
      </c>
      <c r="O173" s="213">
        <f t="shared" si="26"/>
        <v>441.70731804242979</v>
      </c>
      <c r="P173" s="213">
        <f t="shared" si="29"/>
        <v>139.62905450167361</v>
      </c>
      <c r="Q173" s="213">
        <f t="shared" si="27"/>
        <v>1</v>
      </c>
    </row>
    <row r="174" spans="1:17" x14ac:dyDescent="0.25">
      <c r="A174" s="89">
        <f>'Data Raw'!F669</f>
        <v>17203.259999999998</v>
      </c>
      <c r="C174" s="89">
        <f>'Data Raw'!C669</f>
        <v>17350.87</v>
      </c>
      <c r="E174" s="89">
        <v>9.1484364328316587</v>
      </c>
      <c r="G174" s="211">
        <f t="shared" si="20"/>
        <v>17371.823165841579</v>
      </c>
      <c r="H174" s="211">
        <f t="shared" si="22"/>
        <v>168.56316584158048</v>
      </c>
      <c r="I174" s="211">
        <f t="shared" si="23"/>
        <v>28413.540878536165</v>
      </c>
      <c r="J174" s="211">
        <f t="shared" si="28"/>
        <v>136.73996688531423</v>
      </c>
      <c r="K174" s="211" t="str">
        <f t="shared" si="24"/>
        <v/>
      </c>
      <c r="L174" s="89"/>
      <c r="M174" s="213">
        <f t="shared" si="21"/>
        <v>17329.916834158419</v>
      </c>
      <c r="N174" s="213">
        <f t="shared" si="25"/>
        <v>126.65683415842068</v>
      </c>
      <c r="O174" s="213">
        <f t="shared" si="26"/>
        <v>16041.95363903368</v>
      </c>
      <c r="P174" s="213">
        <f t="shared" si="29"/>
        <v>127.61622006536849</v>
      </c>
      <c r="Q174" s="213">
        <f t="shared" si="27"/>
        <v>1</v>
      </c>
    </row>
    <row r="175" spans="1:17" x14ac:dyDescent="0.25">
      <c r="A175" s="89">
        <f>'Data Raw'!F670</f>
        <v>17426.21</v>
      </c>
      <c r="C175" s="89">
        <f>'Data Raw'!C670</f>
        <v>17263</v>
      </c>
      <c r="E175" s="89">
        <v>-23.009826797506321</v>
      </c>
      <c r="G175" s="211">
        <f t="shared" si="20"/>
        <v>17283.95316584158</v>
      </c>
      <c r="H175" s="211">
        <f t="shared" si="22"/>
        <v>-142.25683415841922</v>
      </c>
      <c r="I175" s="211">
        <f t="shared" si="23"/>
        <v>20237.006864775991</v>
      </c>
      <c r="J175" s="211">
        <f t="shared" si="28"/>
        <v>144.2171710730232</v>
      </c>
      <c r="K175" s="211">
        <f t="shared" si="24"/>
        <v>1</v>
      </c>
      <c r="L175" s="89"/>
      <c r="M175" s="213">
        <f t="shared" si="21"/>
        <v>17242.04683415842</v>
      </c>
      <c r="N175" s="213">
        <f t="shared" si="25"/>
        <v>-184.16316584157903</v>
      </c>
      <c r="O175" s="213">
        <f t="shared" si="26"/>
        <v>33916.07165279294</v>
      </c>
      <c r="P175" s="213">
        <f t="shared" si="29"/>
        <v>143.14567985190342</v>
      </c>
      <c r="Q175" s="213" t="str">
        <f t="shared" si="27"/>
        <v/>
      </c>
    </row>
    <row r="176" spans="1:17" x14ac:dyDescent="0.25">
      <c r="A176" s="89">
        <f>'Data Raw'!F671</f>
        <v>17396.86</v>
      </c>
      <c r="C176" s="89">
        <f>'Data Raw'!C671</f>
        <v>17495.099999999999</v>
      </c>
      <c r="E176" s="89">
        <v>105.96867233714875</v>
      </c>
      <c r="G176" s="211">
        <f t="shared" si="20"/>
        <v>17516.053165841578</v>
      </c>
      <c r="H176" s="211">
        <f t="shared" si="22"/>
        <v>119.19316584157787</v>
      </c>
      <c r="I176" s="211">
        <f t="shared" si="23"/>
        <v>14207.010783337884</v>
      </c>
      <c r="J176" s="211">
        <f t="shared" si="28"/>
        <v>148.02986485073319</v>
      </c>
      <c r="K176" s="211" t="str">
        <f t="shared" si="24"/>
        <v/>
      </c>
      <c r="L176" s="89"/>
      <c r="M176" s="213">
        <f t="shared" si="21"/>
        <v>17474.146834158419</v>
      </c>
      <c r="N176" s="213">
        <f t="shared" si="25"/>
        <v>77.28683415841806</v>
      </c>
      <c r="O176" s="213">
        <f t="shared" si="26"/>
        <v>5973.2547342308162</v>
      </c>
      <c r="P176" s="213">
        <f t="shared" si="29"/>
        <v>145.32171759528185</v>
      </c>
      <c r="Q176" s="213">
        <f t="shared" si="27"/>
        <v>1</v>
      </c>
    </row>
    <row r="177" spans="1:17" x14ac:dyDescent="0.25">
      <c r="A177" s="89">
        <f>'Data Raw'!F672</f>
        <v>18079</v>
      </c>
      <c r="C177" s="89">
        <f>'Data Raw'!C672</f>
        <v>17836.650000000001</v>
      </c>
      <c r="E177" s="89">
        <v>10.254392149719934</v>
      </c>
      <c r="G177" s="211">
        <f t="shared" si="20"/>
        <v>17857.603165841581</v>
      </c>
      <c r="H177" s="211">
        <f t="shared" si="22"/>
        <v>-221.39683415841864</v>
      </c>
      <c r="I177" s="211">
        <f t="shared" si="23"/>
        <v>49016.55817537033</v>
      </c>
      <c r="J177" s="211">
        <f t="shared" si="28"/>
        <v>144.92605007481632</v>
      </c>
      <c r="K177" s="211">
        <f t="shared" si="24"/>
        <v>1</v>
      </c>
      <c r="L177" s="89"/>
      <c r="M177" s="213">
        <f t="shared" si="21"/>
        <v>17815.696834158422</v>
      </c>
      <c r="N177" s="213">
        <f t="shared" si="25"/>
        <v>-263.30316584157845</v>
      </c>
      <c r="O177" s="213">
        <f t="shared" si="26"/>
        <v>69328.557142197766</v>
      </c>
      <c r="P177" s="213">
        <f t="shared" si="29"/>
        <v>141.57316872303505</v>
      </c>
      <c r="Q177" s="213" t="str">
        <f t="shared" si="27"/>
        <v/>
      </c>
    </row>
    <row r="178" spans="1:17" x14ac:dyDescent="0.25">
      <c r="A178" s="89">
        <f>'Data Raw'!F673</f>
        <v>17832.82</v>
      </c>
      <c r="C178" s="89">
        <f>'Data Raw'!C673</f>
        <v>18174.689999999999</v>
      </c>
      <c r="E178" s="89">
        <v>-13.392230608846148</v>
      </c>
      <c r="G178" s="211">
        <f t="shared" si="20"/>
        <v>18195.643165841579</v>
      </c>
      <c r="H178" s="211">
        <f t="shared" si="22"/>
        <v>362.82316584157888</v>
      </c>
      <c r="I178" s="211">
        <f t="shared" si="23"/>
        <v>131640.64967130584</v>
      </c>
      <c r="J178" s="211">
        <f t="shared" si="28"/>
        <v>193.20938215787365</v>
      </c>
      <c r="K178" s="211" t="str">
        <f t="shared" si="24"/>
        <v/>
      </c>
      <c r="L178" s="89"/>
      <c r="M178" s="213">
        <f t="shared" si="21"/>
        <v>18153.736834158419</v>
      </c>
      <c r="N178" s="213">
        <f t="shared" si="25"/>
        <v>320.91683415841908</v>
      </c>
      <c r="O178" s="213">
        <f t="shared" si="26"/>
        <v>102987.61444626226</v>
      </c>
      <c r="P178" s="213">
        <f t="shared" si="29"/>
        <v>179.5323239384532</v>
      </c>
      <c r="Q178" s="213">
        <f t="shared" si="27"/>
        <v>1</v>
      </c>
    </row>
    <row r="179" spans="1:17" x14ac:dyDescent="0.25">
      <c r="A179" s="89">
        <f>'Data Raw'!F674</f>
        <v>17454.189999999999</v>
      </c>
      <c r="C179" s="89">
        <f>'Data Raw'!C674</f>
        <v>17584.32</v>
      </c>
      <c r="E179" s="89">
        <v>-37.92075060285606</v>
      </c>
      <c r="G179" s="211">
        <f t="shared" si="20"/>
        <v>17605.27316584158</v>
      </c>
      <c r="H179" s="211">
        <f t="shared" si="22"/>
        <v>151.08316584158092</v>
      </c>
      <c r="I179" s="211">
        <f t="shared" si="23"/>
        <v>22826.123000714644</v>
      </c>
      <c r="J179" s="211">
        <f t="shared" si="28"/>
        <v>187.38658781612259</v>
      </c>
      <c r="K179" s="211" t="str">
        <f t="shared" si="24"/>
        <v/>
      </c>
      <c r="L179" s="89"/>
      <c r="M179" s="213">
        <f t="shared" si="21"/>
        <v>17563.36683415842</v>
      </c>
      <c r="N179" s="213">
        <f t="shared" si="25"/>
        <v>109.17683415842112</v>
      </c>
      <c r="O179" s="213">
        <f t="shared" si="26"/>
        <v>11919.581116855388</v>
      </c>
      <c r="P179" s="213">
        <f t="shared" si="29"/>
        <v>174.76468578977727</v>
      </c>
      <c r="Q179" s="213">
        <f t="shared" si="27"/>
        <v>1</v>
      </c>
    </row>
    <row r="180" spans="1:17" x14ac:dyDescent="0.25">
      <c r="A180" s="89">
        <f>'Data Raw'!F675</f>
        <v>17778.07</v>
      </c>
      <c r="C180" s="89">
        <f>'Data Raw'!C675</f>
        <v>17625.84</v>
      </c>
      <c r="E180" s="89">
        <v>-73.929966955767668</v>
      </c>
      <c r="G180" s="211">
        <f t="shared" si="20"/>
        <v>17646.79316584158</v>
      </c>
      <c r="H180" s="211">
        <f t="shared" si="22"/>
        <v>-131.27683415841966</v>
      </c>
      <c r="I180" s="211">
        <f t="shared" si="23"/>
        <v>17233.60718665722</v>
      </c>
      <c r="J180" s="211">
        <f t="shared" si="28"/>
        <v>189.58303634562901</v>
      </c>
      <c r="K180" s="211">
        <f t="shared" si="24"/>
        <v>1</v>
      </c>
      <c r="L180" s="89"/>
      <c r="M180" s="213">
        <f t="shared" si="21"/>
        <v>17604.88683415842</v>
      </c>
      <c r="N180" s="213">
        <f t="shared" si="25"/>
        <v>-173.18316584157947</v>
      </c>
      <c r="O180" s="213">
        <f t="shared" si="26"/>
        <v>29992.408930912017</v>
      </c>
      <c r="P180" s="213">
        <f t="shared" si="29"/>
        <v>183.91613203452522</v>
      </c>
      <c r="Q180" s="213" t="str">
        <f t="shared" si="27"/>
        <v/>
      </c>
    </row>
    <row r="181" spans="1:17" x14ac:dyDescent="0.25">
      <c r="A181" s="89">
        <f>'Data Raw'!F676</f>
        <v>17733.89</v>
      </c>
      <c r="C181" s="89">
        <f>'Data Raw'!C676</f>
        <v>17932.54</v>
      </c>
      <c r="E181" s="89">
        <v>-95.227545311890935</v>
      </c>
      <c r="G181" s="211">
        <f t="shared" si="20"/>
        <v>17953.493165841581</v>
      </c>
      <c r="H181" s="211">
        <f t="shared" si="22"/>
        <v>219.60316584158136</v>
      </c>
      <c r="I181" s="211">
        <f t="shared" si="23"/>
        <v>48225.550447645088</v>
      </c>
      <c r="J181" s="211">
        <f t="shared" si="28"/>
        <v>203.65413297068855</v>
      </c>
      <c r="K181" s="211" t="str">
        <f t="shared" si="24"/>
        <v/>
      </c>
      <c r="L181" s="89"/>
      <c r="M181" s="213">
        <f t="shared" si="21"/>
        <v>17911.586834158421</v>
      </c>
      <c r="N181" s="213">
        <f t="shared" si="25"/>
        <v>177.69683415842155</v>
      </c>
      <c r="O181" s="213">
        <f t="shared" si="26"/>
        <v>31576.164869925571</v>
      </c>
      <c r="P181" s="213">
        <f t="shared" si="29"/>
        <v>194.20852405732944</v>
      </c>
      <c r="Q181" s="213">
        <f t="shared" si="27"/>
        <v>1</v>
      </c>
    </row>
    <row r="182" spans="1:17" x14ac:dyDescent="0.25">
      <c r="A182" s="89">
        <f>'Data Raw'!F677</f>
        <v>17734.599999999999</v>
      </c>
      <c r="C182" s="89">
        <f>'Data Raw'!C677</f>
        <v>17736.400000000001</v>
      </c>
      <c r="E182" s="89">
        <v>21.734999798147328</v>
      </c>
      <c r="G182" s="211">
        <f t="shared" si="20"/>
        <v>17757.353165841581</v>
      </c>
      <c r="H182" s="211">
        <f t="shared" si="22"/>
        <v>22.753165841582813</v>
      </c>
      <c r="I182" s="211">
        <f t="shared" si="23"/>
        <v>517.70655581457095</v>
      </c>
      <c r="J182" s="211">
        <f t="shared" si="28"/>
        <v>194.90517331693047</v>
      </c>
      <c r="K182" s="211" t="str">
        <f t="shared" si="24"/>
        <v/>
      </c>
      <c r="L182" s="89"/>
      <c r="M182" s="213">
        <f t="shared" si="21"/>
        <v>17715.446834158422</v>
      </c>
      <c r="N182" s="213">
        <f t="shared" si="25"/>
        <v>-19.153165841576993</v>
      </c>
      <c r="O182" s="213">
        <f t="shared" si="26"/>
        <v>366.84376175495169</v>
      </c>
      <c r="P182" s="213">
        <f t="shared" si="29"/>
        <v>189.0967003463214</v>
      </c>
      <c r="Q182" s="213">
        <f t="shared" si="27"/>
        <v>1</v>
      </c>
    </row>
    <row r="183" spans="1:17" x14ac:dyDescent="0.25">
      <c r="A183" s="89">
        <f>'Data Raw'!F678</f>
        <v>17910.84</v>
      </c>
      <c r="C183" s="89">
        <f>'Data Raw'!C678</f>
        <v>17680.05</v>
      </c>
      <c r="E183" s="89">
        <v>-69.032328653238437</v>
      </c>
      <c r="G183" s="211">
        <f t="shared" si="20"/>
        <v>17701.003165841579</v>
      </c>
      <c r="H183" s="211">
        <f t="shared" si="22"/>
        <v>-209.83683415842097</v>
      </c>
      <c r="I183" s="211">
        <f t="shared" si="23"/>
        <v>44031.496969628664</v>
      </c>
      <c r="J183" s="211">
        <f t="shared" si="28"/>
        <v>202.3915458926318</v>
      </c>
      <c r="K183" s="211">
        <f t="shared" si="24"/>
        <v>1</v>
      </c>
      <c r="L183" s="89"/>
      <c r="M183" s="213">
        <f t="shared" si="21"/>
        <v>17659.096834158419</v>
      </c>
      <c r="N183" s="213">
        <f t="shared" si="25"/>
        <v>-251.74316584158078</v>
      </c>
      <c r="O183" s="213">
        <f t="shared" si="26"/>
        <v>63374.621547941642</v>
      </c>
      <c r="P183" s="213">
        <f t="shared" si="29"/>
        <v>198.59476533574608</v>
      </c>
      <c r="Q183" s="213" t="str">
        <f t="shared" si="27"/>
        <v/>
      </c>
    </row>
    <row r="184" spans="1:17" x14ac:dyDescent="0.25">
      <c r="A184" s="89">
        <f>'Data Raw'!F679</f>
        <v>17559.419999999998</v>
      </c>
      <c r="C184" s="89">
        <f>'Data Raw'!C679</f>
        <v>17771.75</v>
      </c>
      <c r="E184" s="89">
        <v>-31.250872972590514</v>
      </c>
      <c r="G184" s="211">
        <f t="shared" si="20"/>
        <v>17792.70316584158</v>
      </c>
      <c r="H184" s="211">
        <f t="shared" si="22"/>
        <v>233.28316584158165</v>
      </c>
      <c r="I184" s="211">
        <f t="shared" si="23"/>
        <v>54421.03546507089</v>
      </c>
      <c r="J184" s="211">
        <f t="shared" si="28"/>
        <v>214.45067249609153</v>
      </c>
      <c r="K184" s="211" t="str">
        <f t="shared" si="24"/>
        <v/>
      </c>
      <c r="L184" s="89"/>
      <c r="M184" s="213">
        <f t="shared" si="21"/>
        <v>17750.79683415842</v>
      </c>
      <c r="N184" s="213">
        <f t="shared" si="25"/>
        <v>191.37683415842184</v>
      </c>
      <c r="O184" s="213">
        <f t="shared" si="26"/>
        <v>36625.092652500098</v>
      </c>
      <c r="P184" s="213">
        <f t="shared" si="29"/>
        <v>208.01769289784875</v>
      </c>
      <c r="Q184" s="213">
        <f t="shared" si="27"/>
        <v>1</v>
      </c>
    </row>
    <row r="185" spans="1:17" x14ac:dyDescent="0.25">
      <c r="A185" s="89">
        <f>'Data Raw'!F680</f>
        <v>17525.060000000001</v>
      </c>
      <c r="C185" s="89">
        <f>'Data Raw'!C680</f>
        <v>17677.52</v>
      </c>
      <c r="E185" s="89">
        <v>-91.301274592296977</v>
      </c>
      <c r="G185" s="211">
        <f t="shared" si="20"/>
        <v>17698.47316584158</v>
      </c>
      <c r="H185" s="211">
        <f t="shared" si="22"/>
        <v>173.41316584157903</v>
      </c>
      <c r="I185" s="211">
        <f t="shared" si="23"/>
        <v>30072.126087198991</v>
      </c>
      <c r="J185" s="211">
        <f t="shared" si="28"/>
        <v>208.85649839783412</v>
      </c>
      <c r="K185" s="211" t="str">
        <f t="shared" si="24"/>
        <v/>
      </c>
      <c r="L185" s="89"/>
      <c r="M185" s="213">
        <f t="shared" si="21"/>
        <v>17656.566834158421</v>
      </c>
      <c r="N185" s="213">
        <f t="shared" si="25"/>
        <v>131.50683415841922</v>
      </c>
      <c r="O185" s="213">
        <f t="shared" si="26"/>
        <v>17294.047430369978</v>
      </c>
      <c r="P185" s="213">
        <f t="shared" si="29"/>
        <v>191.74735159726518</v>
      </c>
      <c r="Q185" s="213">
        <f t="shared" si="27"/>
        <v>1</v>
      </c>
    </row>
    <row r="186" spans="1:17" x14ac:dyDescent="0.25">
      <c r="A186" s="89">
        <f>'Data Raw'!F681</f>
        <v>17354.14</v>
      </c>
      <c r="C186" s="89">
        <f>'Data Raw'!C681</f>
        <v>17541.48</v>
      </c>
      <c r="E186" s="89">
        <v>376.11212219828667</v>
      </c>
      <c r="G186" s="211">
        <f t="shared" si="20"/>
        <v>17562.433165841579</v>
      </c>
      <c r="H186" s="211">
        <f t="shared" si="22"/>
        <v>208.29316584158005</v>
      </c>
      <c r="I186" s="211">
        <f t="shared" si="23"/>
        <v>43386.042936307967</v>
      </c>
      <c r="J186" s="211">
        <f t="shared" si="28"/>
        <v>180.52482123278713</v>
      </c>
      <c r="K186" s="211" t="str">
        <f t="shared" si="24"/>
        <v/>
      </c>
      <c r="L186" s="89"/>
      <c r="M186" s="213">
        <f t="shared" si="21"/>
        <v>17520.52683415842</v>
      </c>
      <c r="N186" s="213">
        <f t="shared" si="25"/>
        <v>166.38683415842024</v>
      </c>
      <c r="O186" s="213">
        <f t="shared" si="26"/>
        <v>27684.578581261641</v>
      </c>
      <c r="P186" s="213">
        <f t="shared" si="29"/>
        <v>165.39095308220507</v>
      </c>
      <c r="Q186" s="213">
        <f t="shared" si="27"/>
        <v>1</v>
      </c>
    </row>
    <row r="187" spans="1:17" x14ac:dyDescent="0.25">
      <c r="A187" s="89">
        <f>'Data Raw'!F682</f>
        <v>16993.439999999999</v>
      </c>
      <c r="C187" s="89">
        <f>'Data Raw'!C682</f>
        <v>17359.080000000002</v>
      </c>
      <c r="E187" s="89">
        <v>111.3284975796123</v>
      </c>
      <c r="G187" s="211">
        <f t="shared" si="20"/>
        <v>17380.033165841582</v>
      </c>
      <c r="H187" s="211">
        <f t="shared" si="22"/>
        <v>386.59316584158296</v>
      </c>
      <c r="I187" s="211">
        <f t="shared" si="23"/>
        <v>149454.27587541766</v>
      </c>
      <c r="J187" s="211">
        <f t="shared" si="28"/>
        <v>220.04029219774188</v>
      </c>
      <c r="K187" s="211" t="str">
        <f t="shared" si="24"/>
        <v/>
      </c>
      <c r="L187" s="89"/>
      <c r="M187" s="213">
        <f t="shared" si="21"/>
        <v>17338.126834158422</v>
      </c>
      <c r="N187" s="213">
        <f t="shared" si="25"/>
        <v>344.68683415842315</v>
      </c>
      <c r="O187" s="213">
        <f t="shared" si="26"/>
        <v>118809.01364215631</v>
      </c>
      <c r="P187" s="213">
        <f t="shared" si="29"/>
        <v>201.78044114111452</v>
      </c>
      <c r="Q187" s="213">
        <f t="shared" si="27"/>
        <v>1</v>
      </c>
    </row>
    <row r="188" spans="1:17" x14ac:dyDescent="0.25">
      <c r="A188" s="89">
        <f>'Data Raw'!F683</f>
        <v>17042.88</v>
      </c>
      <c r="C188" s="89">
        <f>'Data Raw'!C683</f>
        <v>16985.18</v>
      </c>
      <c r="E188" s="89">
        <v>8.5585885150831018</v>
      </c>
      <c r="G188" s="211">
        <f t="shared" si="20"/>
        <v>17006.13316584158</v>
      </c>
      <c r="H188" s="211">
        <f t="shared" si="22"/>
        <v>-36.746834158420825</v>
      </c>
      <c r="I188" s="211">
        <f t="shared" si="23"/>
        <v>1350.3298206664836</v>
      </c>
      <c r="J188" s="211">
        <f t="shared" si="28"/>
        <v>215.48160134851139</v>
      </c>
      <c r="K188" s="211">
        <f t="shared" si="24"/>
        <v>1</v>
      </c>
      <c r="L188" s="89"/>
      <c r="M188" s="213">
        <f t="shared" si="21"/>
        <v>16964.22683415842</v>
      </c>
      <c r="N188" s="213">
        <f t="shared" si="25"/>
        <v>-78.653165841580631</v>
      </c>
      <c r="O188" s="213">
        <f t="shared" si="26"/>
        <v>6186.3204969031858</v>
      </c>
      <c r="P188" s="213">
        <f t="shared" si="29"/>
        <v>194.26678916596032</v>
      </c>
      <c r="Q188" s="213" t="str">
        <f t="shared" si="27"/>
        <v/>
      </c>
    </row>
    <row r="189" spans="1:17" x14ac:dyDescent="0.25">
      <c r="A189" s="89">
        <f>'Data Raw'!F684</f>
        <v>16830.3</v>
      </c>
      <c r="C189" s="89">
        <f>'Data Raw'!C684</f>
        <v>17019.169999999998</v>
      </c>
      <c r="E189" s="89">
        <v>99.923409974277092</v>
      </c>
      <c r="G189" s="211">
        <f t="shared" si="20"/>
        <v>17040.123165841578</v>
      </c>
      <c r="H189" s="211">
        <f t="shared" si="22"/>
        <v>209.82316584157888</v>
      </c>
      <c r="I189" s="211">
        <f t="shared" si="23"/>
        <v>44025.760923782713</v>
      </c>
      <c r="J189" s="211">
        <f t="shared" si="28"/>
        <v>214.25999820133481</v>
      </c>
      <c r="K189" s="211" t="str">
        <f t="shared" si="24"/>
        <v/>
      </c>
      <c r="L189" s="89"/>
      <c r="M189" s="213">
        <f t="shared" si="21"/>
        <v>16998.216834158418</v>
      </c>
      <c r="N189" s="213">
        <f t="shared" si="25"/>
        <v>167.91683415841908</v>
      </c>
      <c r="O189" s="213">
        <f t="shared" si="26"/>
        <v>28196.063193786016</v>
      </c>
      <c r="P189" s="213">
        <f t="shared" si="29"/>
        <v>193.17627355173366</v>
      </c>
      <c r="Q189" s="213">
        <f t="shared" si="27"/>
        <v>1</v>
      </c>
    </row>
    <row r="190" spans="1:17" x14ac:dyDescent="0.25">
      <c r="A190" s="89">
        <f>'Data Raw'!F685</f>
        <v>16646.05</v>
      </c>
      <c r="C190" s="89">
        <f>'Data Raw'!C685</f>
        <v>16919.080000000002</v>
      </c>
      <c r="E190" s="89">
        <v>12.509853764293439</v>
      </c>
      <c r="G190" s="211">
        <f t="shared" si="20"/>
        <v>16940.033165841582</v>
      </c>
      <c r="H190" s="211">
        <f t="shared" si="22"/>
        <v>293.98316584158238</v>
      </c>
      <c r="I190" s="211">
        <f t="shared" si="23"/>
        <v>86426.101798239324</v>
      </c>
      <c r="J190" s="211">
        <f t="shared" si="28"/>
        <v>238.00398365266722</v>
      </c>
      <c r="K190" s="211" t="str">
        <f t="shared" si="24"/>
        <v/>
      </c>
      <c r="L190" s="89"/>
      <c r="M190" s="213">
        <f t="shared" si="21"/>
        <v>16898.126834158422</v>
      </c>
      <c r="N190" s="213">
        <f t="shared" si="25"/>
        <v>252.07683415842257</v>
      </c>
      <c r="O190" s="213">
        <f t="shared" si="26"/>
        <v>63542.730319332877</v>
      </c>
      <c r="P190" s="213">
        <f t="shared" si="29"/>
        <v>212.63597645514145</v>
      </c>
      <c r="Q190" s="213">
        <f t="shared" si="27"/>
        <v>1</v>
      </c>
    </row>
    <row r="191" spans="1:17" x14ac:dyDescent="0.25">
      <c r="A191" s="89">
        <f>'Data Raw'!F686</f>
        <v>16327.86</v>
      </c>
      <c r="C191" s="89">
        <f>'Data Raw'!C686</f>
        <v>16606.54</v>
      </c>
      <c r="E191" s="89">
        <v>55.77622022367359</v>
      </c>
      <c r="G191" s="211">
        <f t="shared" si="20"/>
        <v>16627.493165841581</v>
      </c>
      <c r="H191" s="211">
        <f t="shared" si="22"/>
        <v>299.63316584158019</v>
      </c>
      <c r="I191" s="211">
        <f t="shared" si="23"/>
        <v>89780.034072247901</v>
      </c>
      <c r="J191" s="211">
        <f t="shared" si="28"/>
        <v>249.72877962374801</v>
      </c>
      <c r="K191" s="211" t="str">
        <f t="shared" si="24"/>
        <v/>
      </c>
      <c r="L191" s="89"/>
      <c r="M191" s="213">
        <f t="shared" si="21"/>
        <v>16585.586834158421</v>
      </c>
      <c r="N191" s="213">
        <f t="shared" si="25"/>
        <v>257.72683415842039</v>
      </c>
      <c r="O191" s="213">
        <f t="shared" si="26"/>
        <v>66423.121045321925</v>
      </c>
      <c r="P191" s="213">
        <f t="shared" si="29"/>
        <v>213.53014054274399</v>
      </c>
      <c r="Q191" s="213">
        <f t="shared" si="27"/>
        <v>1</v>
      </c>
    </row>
    <row r="192" spans="1:17" x14ac:dyDescent="0.25">
      <c r="A192" s="89">
        <f>'Data Raw'!F687</f>
        <v>16463.259999999998</v>
      </c>
      <c r="C192" s="89">
        <f>'Data Raw'!C687</f>
        <v>16311.96</v>
      </c>
      <c r="E192" s="89">
        <v>64.943064239407249</v>
      </c>
      <c r="G192" s="211">
        <f t="shared" si="20"/>
        <v>16332.913165841579</v>
      </c>
      <c r="H192" s="211">
        <f t="shared" si="22"/>
        <v>-130.34683415841937</v>
      </c>
      <c r="I192" s="211">
        <f t="shared" si="23"/>
        <v>16990.297175122483</v>
      </c>
      <c r="J192" s="211">
        <f t="shared" si="28"/>
        <v>240.17831102354549</v>
      </c>
      <c r="K192" s="211">
        <f t="shared" si="24"/>
        <v>1</v>
      </c>
      <c r="L192" s="89"/>
      <c r="M192" s="213">
        <f t="shared" si="21"/>
        <v>16291.006834158419</v>
      </c>
      <c r="N192" s="213">
        <f t="shared" si="25"/>
        <v>-172.25316584157918</v>
      </c>
      <c r="O192" s="213">
        <f t="shared" si="26"/>
        <v>29671.153142446579</v>
      </c>
      <c r="P192" s="213">
        <f t="shared" si="29"/>
        <v>211.48493677197749</v>
      </c>
      <c r="Q192" s="213" t="str">
        <f t="shared" si="27"/>
        <v/>
      </c>
    </row>
    <row r="193" spans="1:17" x14ac:dyDescent="0.25">
      <c r="A193" s="89">
        <f>'Data Raw'!F688</f>
        <v>16345.89</v>
      </c>
      <c r="C193" s="89">
        <f>'Data Raw'!C688</f>
        <v>16376.44</v>
      </c>
      <c r="E193" s="89">
        <v>14.815625802688373</v>
      </c>
      <c r="G193" s="211">
        <f t="shared" si="20"/>
        <v>16397.393165841582</v>
      </c>
      <c r="H193" s="211">
        <f t="shared" si="22"/>
        <v>51.503165841582813</v>
      </c>
      <c r="I193" s="211">
        <f t="shared" si="23"/>
        <v>2652.5760917055827</v>
      </c>
      <c r="J193" s="211">
        <f t="shared" si="28"/>
        <v>232.93384755480744</v>
      </c>
      <c r="K193" s="211" t="str">
        <f t="shared" si="24"/>
        <v/>
      </c>
      <c r="L193" s="89"/>
      <c r="M193" s="213">
        <f t="shared" si="21"/>
        <v>16355.486834158421</v>
      </c>
      <c r="N193" s="213">
        <f t="shared" si="25"/>
        <v>9.5968341584211885</v>
      </c>
      <c r="O193" s="213">
        <f t="shared" si="26"/>
        <v>92.099225864239727</v>
      </c>
      <c r="P193" s="213">
        <f t="shared" si="29"/>
        <v>206.33864145109635</v>
      </c>
      <c r="Q193" s="213">
        <f t="shared" si="27"/>
        <v>1</v>
      </c>
    </row>
    <row r="194" spans="1:17" x14ac:dyDescent="0.25">
      <c r="A194" s="89">
        <f>'Data Raw'!F689</f>
        <v>16334.37</v>
      </c>
      <c r="C194" s="89">
        <f>'Data Raw'!C689</f>
        <v>16373.44</v>
      </c>
      <c r="E194" s="89">
        <v>137.75879099024132</v>
      </c>
      <c r="G194" s="211">
        <f t="shared" ref="G194:G257" si="30">C194+$E$761</f>
        <v>16394.393165841582</v>
      </c>
      <c r="H194" s="211">
        <f t="shared" si="22"/>
        <v>60.023165841581431</v>
      </c>
      <c r="I194" s="211">
        <f t="shared" si="23"/>
        <v>3602.7804376459881</v>
      </c>
      <c r="J194" s="211">
        <f t="shared" si="28"/>
        <v>222.00285927067137</v>
      </c>
      <c r="K194" s="211" t="str">
        <f t="shared" si="24"/>
        <v/>
      </c>
      <c r="L194" s="89"/>
      <c r="M194" s="213">
        <f t="shared" ref="M194:M257" si="31">C194-$E$761</f>
        <v>16352.486834158421</v>
      </c>
      <c r="N194" s="213">
        <f t="shared" si="25"/>
        <v>18.116834158419806</v>
      </c>
      <c r="O194" s="213">
        <f t="shared" si="26"/>
        <v>328.21967992368667</v>
      </c>
      <c r="P194" s="213">
        <f t="shared" si="29"/>
        <v>197.87897840148875</v>
      </c>
      <c r="Q194" s="213">
        <f t="shared" si="27"/>
        <v>1</v>
      </c>
    </row>
    <row r="195" spans="1:17" x14ac:dyDescent="0.25">
      <c r="A195" s="89">
        <f>'Data Raw'!F690</f>
        <v>16201.49</v>
      </c>
      <c r="C195" s="89">
        <f>'Data Raw'!C690</f>
        <v>16149.06</v>
      </c>
      <c r="E195" s="89">
        <v>-29.264384877489647</v>
      </c>
      <c r="G195" s="211">
        <f t="shared" si="30"/>
        <v>16170.013165841579</v>
      </c>
      <c r="H195" s="211">
        <f t="shared" ref="H195:H258" si="32">G195-$A195</f>
        <v>-31.476834158420388</v>
      </c>
      <c r="I195" s="211">
        <f t="shared" ref="I195:I258" si="33">H195*H195</f>
        <v>990.79108863670058</v>
      </c>
      <c r="J195" s="211">
        <f t="shared" si="28"/>
        <v>175.29213880264541</v>
      </c>
      <c r="K195" s="211">
        <f t="shared" ref="K195:K258" si="34">IF(A195&gt;C195,1,"")</f>
        <v>1</v>
      </c>
      <c r="L195" s="89"/>
      <c r="M195" s="213">
        <f t="shared" si="31"/>
        <v>16128.10683415842</v>
      </c>
      <c r="N195" s="213">
        <f t="shared" ref="N195:N258" si="35">M195-$A195</f>
        <v>-73.383165841580194</v>
      </c>
      <c r="O195" s="213">
        <f t="shared" ref="O195:O258" si="36">N195*N195</f>
        <v>5385.0890289328618</v>
      </c>
      <c r="P195" s="213">
        <f t="shared" si="29"/>
        <v>158.04461242498564</v>
      </c>
      <c r="Q195" s="213" t="str">
        <f t="shared" ref="Q195:Q258" si="37">IF(A195&lt;C195,1,"")</f>
        <v/>
      </c>
    </row>
    <row r="196" spans="1:17" x14ac:dyDescent="0.25">
      <c r="A196" s="89">
        <f>'Data Raw'!F691</f>
        <v>16374.5</v>
      </c>
      <c r="C196" s="89">
        <f>'Data Raw'!C691</f>
        <v>16236.06</v>
      </c>
      <c r="E196" s="89">
        <v>-49.011650114996883</v>
      </c>
      <c r="G196" s="211">
        <f t="shared" si="30"/>
        <v>16257.013165841579</v>
      </c>
      <c r="H196" s="211">
        <f t="shared" si="32"/>
        <v>-117.48683415842061</v>
      </c>
      <c r="I196" s="211">
        <f t="shared" si="33"/>
        <v>13803.156200568226</v>
      </c>
      <c r="J196" s="211">
        <f t="shared" si="28"/>
        <v>179.67731415928282</v>
      </c>
      <c r="K196" s="211">
        <f t="shared" si="34"/>
        <v>1</v>
      </c>
      <c r="L196" s="89"/>
      <c r="M196" s="213">
        <f t="shared" si="31"/>
        <v>16215.10683415842</v>
      </c>
      <c r="N196" s="213">
        <f t="shared" si="35"/>
        <v>-159.39316584158041</v>
      </c>
      <c r="O196" s="213">
        <f t="shared" si="36"/>
        <v>25406.181317001556</v>
      </c>
      <c r="P196" s="213">
        <f t="shared" si="29"/>
        <v>165.47078932269653</v>
      </c>
      <c r="Q196" s="213" t="str">
        <f t="shared" si="37"/>
        <v/>
      </c>
    </row>
    <row r="197" spans="1:17" x14ac:dyDescent="0.25">
      <c r="A197" s="89">
        <f>'Data Raw'!F692</f>
        <v>16228.75</v>
      </c>
      <c r="C197" s="89">
        <f>'Data Raw'!C692</f>
        <v>16311.71</v>
      </c>
      <c r="E197" s="89">
        <v>-7.2217975079129246</v>
      </c>
      <c r="G197" s="211">
        <f t="shared" si="30"/>
        <v>16332.663165841579</v>
      </c>
      <c r="H197" s="211">
        <f t="shared" si="32"/>
        <v>103.91316584157903</v>
      </c>
      <c r="I197" s="211">
        <f t="shared" si="33"/>
        <v>10797.946035219507</v>
      </c>
      <c r="J197" s="211">
        <f t="shared" si="28"/>
        <v>167.72137717781598</v>
      </c>
      <c r="K197" s="211" t="str">
        <f t="shared" si="34"/>
        <v/>
      </c>
      <c r="L197" s="89"/>
      <c r="M197" s="213">
        <f t="shared" si="31"/>
        <v>16290.756834158419</v>
      </c>
      <c r="N197" s="213">
        <f t="shared" si="35"/>
        <v>62.006834158419224</v>
      </c>
      <c r="O197" s="213">
        <f t="shared" si="36"/>
        <v>3844.8474823497049</v>
      </c>
      <c r="P197" s="213">
        <f t="shared" si="29"/>
        <v>156.00217996921285</v>
      </c>
      <c r="Q197" s="213">
        <f t="shared" si="37"/>
        <v>1</v>
      </c>
    </row>
    <row r="198" spans="1:17" x14ac:dyDescent="0.25">
      <c r="A198" s="89">
        <f>'Data Raw'!F693</f>
        <v>16402.189999999999</v>
      </c>
      <c r="C198" s="89">
        <f>'Data Raw'!C693</f>
        <v>16419.740000000002</v>
      </c>
      <c r="E198" s="89">
        <v>-13.918973871092021</v>
      </c>
      <c r="G198" s="211">
        <f t="shared" si="30"/>
        <v>16440.693165841582</v>
      </c>
      <c r="H198" s="211">
        <f t="shared" si="32"/>
        <v>38.503165841582813</v>
      </c>
      <c r="I198" s="211">
        <f t="shared" si="33"/>
        <v>1482.4937798244296</v>
      </c>
      <c r="J198" s="211">
        <f t="shared" si="28"/>
        <v>132.33483804396087</v>
      </c>
      <c r="K198" s="211" t="str">
        <f t="shared" si="34"/>
        <v/>
      </c>
      <c r="L198" s="89"/>
      <c r="M198" s="213">
        <f t="shared" si="31"/>
        <v>16398.786834158422</v>
      </c>
      <c r="N198" s="213">
        <f t="shared" si="35"/>
        <v>-3.4031658415769925</v>
      </c>
      <c r="O198" s="213">
        <f t="shared" si="36"/>
        <v>11.581537745276441</v>
      </c>
      <c r="P198" s="213">
        <f t="shared" si="29"/>
        <v>128.0440805248264</v>
      </c>
      <c r="Q198" s="213">
        <f t="shared" si="37"/>
        <v>1</v>
      </c>
    </row>
    <row r="199" spans="1:17" x14ac:dyDescent="0.25">
      <c r="A199" s="89">
        <f>'Data Raw'!F694</f>
        <v>16792.189999999999</v>
      </c>
      <c r="C199" s="89">
        <f>'Data Raw'!C694</f>
        <v>16610.7</v>
      </c>
      <c r="E199" s="89">
        <v>260.52869824117079</v>
      </c>
      <c r="G199" s="211">
        <f t="shared" si="30"/>
        <v>16631.653165841581</v>
      </c>
      <c r="H199" s="211">
        <f t="shared" si="32"/>
        <v>-160.53683415841806</v>
      </c>
      <c r="I199" s="211">
        <f t="shared" si="33"/>
        <v>25772.075121607424</v>
      </c>
      <c r="J199" s="211">
        <f t="shared" si="28"/>
        <v>97.526993654532859</v>
      </c>
      <c r="K199" s="211">
        <f t="shared" si="34"/>
        <v>1</v>
      </c>
      <c r="L199" s="89"/>
      <c r="M199" s="213">
        <f t="shared" si="31"/>
        <v>16589.746834158421</v>
      </c>
      <c r="N199" s="213">
        <f t="shared" si="35"/>
        <v>-202.44316584157787</v>
      </c>
      <c r="O199" s="213">
        <f t="shared" si="36"/>
        <v>40983.235395960597</v>
      </c>
      <c r="P199" s="213">
        <f t="shared" si="29"/>
        <v>114.95782205347342</v>
      </c>
      <c r="Q199" s="213" t="str">
        <f t="shared" si="37"/>
        <v/>
      </c>
    </row>
    <row r="200" spans="1:17" x14ac:dyDescent="0.25">
      <c r="A200" s="89">
        <f>'Data Raw'!F695</f>
        <v>16629.23</v>
      </c>
      <c r="C200" s="89">
        <f>'Data Raw'!C695</f>
        <v>16669.82</v>
      </c>
      <c r="E200" s="89">
        <v>26.225224129137132</v>
      </c>
      <c r="G200" s="211">
        <f t="shared" si="30"/>
        <v>16690.77316584158</v>
      </c>
      <c r="H200" s="211">
        <f t="shared" si="32"/>
        <v>61.543165841580048</v>
      </c>
      <c r="I200" s="211">
        <f t="shared" si="33"/>
        <v>3787.5612618042251</v>
      </c>
      <c r="J200" s="211">
        <f t="shared" si="28"/>
        <v>88.663253392408905</v>
      </c>
      <c r="K200" s="211" t="str">
        <f t="shared" si="34"/>
        <v/>
      </c>
      <c r="L200" s="89"/>
      <c r="M200" s="213">
        <f t="shared" si="31"/>
        <v>16648.86683415842</v>
      </c>
      <c r="N200" s="213">
        <f t="shared" si="35"/>
        <v>19.636834158420243</v>
      </c>
      <c r="O200" s="213">
        <f t="shared" si="36"/>
        <v>385.60525576530006</v>
      </c>
      <c r="P200" s="213">
        <f t="shared" si="29"/>
        <v>97.747671918275898</v>
      </c>
      <c r="Q200" s="213">
        <f t="shared" si="37"/>
        <v>1</v>
      </c>
    </row>
    <row r="201" spans="1:17" x14ac:dyDescent="0.25">
      <c r="A201" s="89">
        <f>'Data Raw'!F696</f>
        <v>16505</v>
      </c>
      <c r="C201" s="89">
        <f>'Data Raw'!C696</f>
        <v>16551.439999999999</v>
      </c>
      <c r="E201" s="89">
        <v>28.534453952961485</v>
      </c>
      <c r="G201" s="211">
        <f t="shared" si="30"/>
        <v>16572.393165841579</v>
      </c>
      <c r="H201" s="211">
        <f t="shared" si="32"/>
        <v>67.393165841578593</v>
      </c>
      <c r="I201" s="211">
        <f t="shared" si="33"/>
        <v>4541.8388021505161</v>
      </c>
      <c r="J201" s="211">
        <f t="shared" si="28"/>
        <v>89.985167338468216</v>
      </c>
      <c r="K201" s="211" t="str">
        <f t="shared" si="34"/>
        <v/>
      </c>
      <c r="L201" s="89"/>
      <c r="M201" s="213">
        <f t="shared" si="31"/>
        <v>16530.486834158419</v>
      </c>
      <c r="N201" s="213">
        <f t="shared" si="35"/>
        <v>25.486834158418787</v>
      </c>
      <c r="O201" s="213">
        <f t="shared" si="36"/>
        <v>649.57871541874272</v>
      </c>
      <c r="P201" s="213">
        <f t="shared" si="29"/>
        <v>98.10347752061196</v>
      </c>
      <c r="Q201" s="213">
        <f t="shared" si="37"/>
        <v>1</v>
      </c>
    </row>
    <row r="202" spans="1:17" x14ac:dyDescent="0.25">
      <c r="A202" s="89">
        <f>'Data Raw'!F697</f>
        <v>16613.810000000001</v>
      </c>
      <c r="C202" s="89">
        <f>'Data Raw'!C697</f>
        <v>16647.95</v>
      </c>
      <c r="E202" s="89">
        <v>13.779956177724671</v>
      </c>
      <c r="G202" s="211">
        <f t="shared" si="30"/>
        <v>16668.903165841581</v>
      </c>
      <c r="H202" s="211">
        <f t="shared" si="32"/>
        <v>55.093165841579321</v>
      </c>
      <c r="I202" s="211">
        <f t="shared" si="33"/>
        <v>3035.2569224477625</v>
      </c>
      <c r="J202" s="211">
        <f t="shared" ref="J202:J265" si="38">SQRT(AVERAGE(I195:I202))</f>
        <v>89.590121673833821</v>
      </c>
      <c r="K202" s="211" t="str">
        <f t="shared" si="34"/>
        <v/>
      </c>
      <c r="L202" s="89"/>
      <c r="M202" s="213">
        <f t="shared" si="31"/>
        <v>16626.996834158421</v>
      </c>
      <c r="N202" s="213">
        <f t="shared" si="35"/>
        <v>13.186834158419515</v>
      </c>
      <c r="O202" s="213">
        <f t="shared" si="36"/>
        <v>173.89259512165972</v>
      </c>
      <c r="P202" s="213">
        <f t="shared" ref="P202:P265" si="39">SQRT(AVERAGE(O195:O202))</f>
        <v>98.005109132314942</v>
      </c>
      <c r="Q202" s="213">
        <f t="shared" si="37"/>
        <v>1</v>
      </c>
    </row>
    <row r="203" spans="1:17" x14ac:dyDescent="0.25">
      <c r="A203" s="89">
        <f>'Data Raw'!F698</f>
        <v>16621.13</v>
      </c>
      <c r="C203" s="89">
        <f>'Data Raw'!C698</f>
        <v>16455.14</v>
      </c>
      <c r="E203" s="89">
        <v>45.658355570167259</v>
      </c>
      <c r="G203" s="211">
        <f t="shared" si="30"/>
        <v>16476.093165841579</v>
      </c>
      <c r="H203" s="211">
        <f t="shared" si="32"/>
        <v>-145.0368341584217</v>
      </c>
      <c r="I203" s="211">
        <f t="shared" si="33"/>
        <v>21035.683262697519</v>
      </c>
      <c r="J203" s="211">
        <f t="shared" si="38"/>
        <v>102.62553981972495</v>
      </c>
      <c r="K203" s="211">
        <f t="shared" si="34"/>
        <v>1</v>
      </c>
      <c r="L203" s="89"/>
      <c r="M203" s="213">
        <f t="shared" si="31"/>
        <v>16434.18683415842</v>
      </c>
      <c r="N203" s="213">
        <f t="shared" si="35"/>
        <v>-186.9431658415815</v>
      </c>
      <c r="O203" s="213">
        <f t="shared" si="36"/>
        <v>34947.747254873044</v>
      </c>
      <c r="P203" s="213">
        <f t="shared" si="39"/>
        <v>115.32707268581601</v>
      </c>
      <c r="Q203" s="213" t="str">
        <f t="shared" si="37"/>
        <v/>
      </c>
    </row>
    <row r="204" spans="1:17" x14ac:dyDescent="0.25">
      <c r="A204" s="89">
        <f>'Data Raw'!F699</f>
        <v>16340.41</v>
      </c>
      <c r="C204" s="89">
        <f>'Data Raw'!C699</f>
        <v>16743.060000000001</v>
      </c>
      <c r="E204" s="89">
        <v>131.19582009699661</v>
      </c>
      <c r="G204" s="211">
        <f t="shared" si="30"/>
        <v>16764.013165841581</v>
      </c>
      <c r="H204" s="211">
        <f t="shared" si="32"/>
        <v>423.60316584158136</v>
      </c>
      <c r="I204" s="211">
        <f t="shared" si="33"/>
        <v>179439.64211101027</v>
      </c>
      <c r="J204" s="211">
        <f t="shared" si="38"/>
        <v>176.73868326457344</v>
      </c>
      <c r="K204" s="211" t="str">
        <f t="shared" si="34"/>
        <v/>
      </c>
      <c r="L204" s="89"/>
      <c r="M204" s="213">
        <f t="shared" si="31"/>
        <v>16722.106834158421</v>
      </c>
      <c r="N204" s="213">
        <f t="shared" si="35"/>
        <v>381.69683415842155</v>
      </c>
      <c r="O204" s="213">
        <f t="shared" si="36"/>
        <v>145692.47320656155</v>
      </c>
      <c r="P204" s="213">
        <f t="shared" si="39"/>
        <v>168.33336027203427</v>
      </c>
      <c r="Q204" s="213">
        <f t="shared" si="37"/>
        <v>1</v>
      </c>
    </row>
    <row r="205" spans="1:17" x14ac:dyDescent="0.25">
      <c r="A205" s="89">
        <f>'Data Raw'!F700</f>
        <v>16624.84</v>
      </c>
      <c r="C205" s="89">
        <f>'Data Raw'!C700</f>
        <v>16561.78</v>
      </c>
      <c r="E205" s="89">
        <v>-19.604639867737205</v>
      </c>
      <c r="G205" s="211">
        <f t="shared" si="30"/>
        <v>16582.733165841579</v>
      </c>
      <c r="H205" s="211">
        <f t="shared" si="32"/>
        <v>-42.106834158421407</v>
      </c>
      <c r="I205" s="211">
        <f t="shared" si="33"/>
        <v>1772.9854828448038</v>
      </c>
      <c r="J205" s="211">
        <f t="shared" si="38"/>
        <v>173.51784373097877</v>
      </c>
      <c r="K205" s="211">
        <f t="shared" si="34"/>
        <v>1</v>
      </c>
      <c r="L205" s="89"/>
      <c r="M205" s="213">
        <f t="shared" si="31"/>
        <v>16540.826834158419</v>
      </c>
      <c r="N205" s="213">
        <f t="shared" si="35"/>
        <v>-84.013165841581213</v>
      </c>
      <c r="O205" s="213">
        <f t="shared" si="36"/>
        <v>7058.2120347250284</v>
      </c>
      <c r="P205" s="213">
        <f t="shared" si="39"/>
        <v>169.52224263948787</v>
      </c>
      <c r="Q205" s="213" t="str">
        <f t="shared" si="37"/>
        <v/>
      </c>
    </row>
    <row r="206" spans="1:17" x14ac:dyDescent="0.25">
      <c r="A206" s="89">
        <f>'Data Raw'!F701</f>
        <v>17043.53</v>
      </c>
      <c r="C206" s="89">
        <f>'Data Raw'!C701</f>
        <v>16678.23</v>
      </c>
      <c r="E206" s="89">
        <v>-40.158923282431715</v>
      </c>
      <c r="G206" s="211">
        <f t="shared" si="30"/>
        <v>16699.183165841579</v>
      </c>
      <c r="H206" s="211">
        <f t="shared" si="32"/>
        <v>-344.34683415841937</v>
      </c>
      <c r="I206" s="211">
        <f t="shared" si="33"/>
        <v>118574.74219492597</v>
      </c>
      <c r="J206" s="211">
        <f t="shared" si="38"/>
        <v>211.53007621833842</v>
      </c>
      <c r="K206" s="211">
        <f t="shared" si="34"/>
        <v>1</v>
      </c>
      <c r="L206" s="89"/>
      <c r="M206" s="213">
        <f t="shared" si="31"/>
        <v>16657.27683415842</v>
      </c>
      <c r="N206" s="213">
        <f t="shared" si="35"/>
        <v>-386.25316584157918</v>
      </c>
      <c r="O206" s="213">
        <f t="shared" si="36"/>
        <v>149191.50812264247</v>
      </c>
      <c r="P206" s="213">
        <f t="shared" si="39"/>
        <v>217.68160595841246</v>
      </c>
      <c r="Q206" s="213" t="str">
        <f t="shared" si="37"/>
        <v/>
      </c>
    </row>
    <row r="207" spans="1:17" x14ac:dyDescent="0.25">
      <c r="A207" s="89">
        <f>'Data Raw'!F702</f>
        <v>17047.39</v>
      </c>
      <c r="C207" s="89">
        <f>'Data Raw'!C702</f>
        <v>17066.52</v>
      </c>
      <c r="E207" s="89">
        <v>-3.0798553998083662</v>
      </c>
      <c r="G207" s="211">
        <f t="shared" si="30"/>
        <v>17087.47316584158</v>
      </c>
      <c r="H207" s="211">
        <f t="shared" si="32"/>
        <v>40.083165841580922</v>
      </c>
      <c r="I207" s="211">
        <f t="shared" si="33"/>
        <v>1606.6601838836796</v>
      </c>
      <c r="J207" s="211">
        <f t="shared" si="38"/>
        <v>204.26525959575358</v>
      </c>
      <c r="K207" s="211" t="str">
        <f t="shared" si="34"/>
        <v/>
      </c>
      <c r="L207" s="89"/>
      <c r="M207" s="213">
        <f t="shared" si="31"/>
        <v>17045.566834158421</v>
      </c>
      <c r="N207" s="213">
        <f t="shared" si="35"/>
        <v>-1.8231658415788843</v>
      </c>
      <c r="O207" s="213">
        <f t="shared" si="36"/>
        <v>3.3239336859000415</v>
      </c>
      <c r="P207" s="213">
        <f t="shared" si="39"/>
        <v>205.57916392438514</v>
      </c>
      <c r="Q207" s="213">
        <f t="shared" si="37"/>
        <v>1</v>
      </c>
    </row>
    <row r="208" spans="1:17" x14ac:dyDescent="0.25">
      <c r="A208" s="89">
        <f>'Data Raw'!F703</f>
        <v>16788.55</v>
      </c>
      <c r="C208" s="89">
        <f>'Data Raw'!C703</f>
        <v>17135.12</v>
      </c>
      <c r="E208" s="89">
        <v>-16.739330366586728</v>
      </c>
      <c r="G208" s="211">
        <f t="shared" si="30"/>
        <v>17156.073165841579</v>
      </c>
      <c r="H208" s="211">
        <f t="shared" si="32"/>
        <v>367.52316584157961</v>
      </c>
      <c r="I208" s="211">
        <f t="shared" si="33"/>
        <v>135073.27743021722</v>
      </c>
      <c r="J208" s="211">
        <f t="shared" si="38"/>
        <v>241.11202956047674</v>
      </c>
      <c r="K208" s="211" t="str">
        <f t="shared" si="34"/>
        <v/>
      </c>
      <c r="L208" s="89"/>
      <c r="M208" s="213">
        <f t="shared" si="31"/>
        <v>17114.166834158419</v>
      </c>
      <c r="N208" s="213">
        <f t="shared" si="35"/>
        <v>325.61683415841981</v>
      </c>
      <c r="O208" s="213">
        <f t="shared" si="36"/>
        <v>106026.32268735187</v>
      </c>
      <c r="P208" s="213">
        <f t="shared" si="39"/>
        <v>235.51620394103998</v>
      </c>
      <c r="Q208" s="213">
        <f t="shared" si="37"/>
        <v>1</v>
      </c>
    </row>
    <row r="209" spans="1:17" x14ac:dyDescent="0.25">
      <c r="A209" s="89">
        <f>'Data Raw'!F704</f>
        <v>16646.41</v>
      </c>
      <c r="C209" s="89">
        <f>'Data Raw'!C704</f>
        <v>16624.919999999998</v>
      </c>
      <c r="E209" s="89">
        <v>-14.673851521492907</v>
      </c>
      <c r="G209" s="211">
        <f t="shared" si="30"/>
        <v>16645.873165841578</v>
      </c>
      <c r="H209" s="211">
        <f t="shared" si="32"/>
        <v>-0.53683415842169779</v>
      </c>
      <c r="I209" s="211">
        <f t="shared" si="33"/>
        <v>0.28819091364833255</v>
      </c>
      <c r="J209" s="211">
        <f t="shared" si="38"/>
        <v>239.93190069760965</v>
      </c>
      <c r="K209" s="211">
        <f t="shared" si="34"/>
        <v>1</v>
      </c>
      <c r="L209" s="89"/>
      <c r="M209" s="213">
        <f t="shared" si="31"/>
        <v>16603.966834158418</v>
      </c>
      <c r="N209" s="213">
        <f t="shared" si="35"/>
        <v>-42.443165841581504</v>
      </c>
      <c r="O209" s="213">
        <f t="shared" si="36"/>
        <v>1801.4223266559909</v>
      </c>
      <c r="P209" s="213">
        <f t="shared" si="39"/>
        <v>235.82167578533188</v>
      </c>
      <c r="Q209" s="213" t="str">
        <f t="shared" si="37"/>
        <v/>
      </c>
    </row>
    <row r="210" spans="1:17" x14ac:dyDescent="0.25">
      <c r="A210" s="89">
        <f>'Data Raw'!F705</f>
        <v>16645.98</v>
      </c>
      <c r="C210" s="89">
        <f>'Data Raw'!C705</f>
        <v>16673.400000000001</v>
      </c>
      <c r="E210" s="89">
        <v>-95.118838271611821</v>
      </c>
      <c r="G210" s="211">
        <f t="shared" si="30"/>
        <v>16694.353165841581</v>
      </c>
      <c r="H210" s="211">
        <f t="shared" si="32"/>
        <v>48.373165841581795</v>
      </c>
      <c r="I210" s="211">
        <f t="shared" si="33"/>
        <v>2339.9631735371759</v>
      </c>
      <c r="J210" s="211">
        <f t="shared" si="38"/>
        <v>239.75071481385365</v>
      </c>
      <c r="K210" s="211" t="str">
        <f t="shared" si="34"/>
        <v/>
      </c>
      <c r="L210" s="89"/>
      <c r="M210" s="213">
        <f t="shared" si="31"/>
        <v>16652.446834158422</v>
      </c>
      <c r="N210" s="213">
        <f t="shared" si="35"/>
        <v>6.4668341584219888</v>
      </c>
      <c r="O210" s="213">
        <f t="shared" si="36"/>
        <v>41.819944032533435</v>
      </c>
      <c r="P210" s="213">
        <f t="shared" si="39"/>
        <v>235.7866698709154</v>
      </c>
      <c r="Q210" s="213">
        <f t="shared" si="37"/>
        <v>1</v>
      </c>
    </row>
    <row r="211" spans="1:17" x14ac:dyDescent="0.25">
      <c r="A211" s="89">
        <f>'Data Raw'!F706</f>
        <v>16535.330000000002</v>
      </c>
      <c r="C211" s="89">
        <f>'Data Raw'!C706</f>
        <v>16573.12</v>
      </c>
      <c r="E211" s="89">
        <v>40.772841873940706</v>
      </c>
      <c r="G211" s="211">
        <f t="shared" si="30"/>
        <v>16594.073165841579</v>
      </c>
      <c r="H211" s="211">
        <f t="shared" si="32"/>
        <v>58.743165841577138</v>
      </c>
      <c r="I211" s="211">
        <f t="shared" si="33"/>
        <v>3450.7595330910349</v>
      </c>
      <c r="J211" s="211">
        <f t="shared" si="38"/>
        <v>235.12186156874688</v>
      </c>
      <c r="K211" s="211" t="str">
        <f t="shared" si="34"/>
        <v/>
      </c>
      <c r="L211" s="89"/>
      <c r="M211" s="213">
        <f t="shared" si="31"/>
        <v>16552.166834158419</v>
      </c>
      <c r="N211" s="213">
        <f t="shared" si="35"/>
        <v>16.836834158417332</v>
      </c>
      <c r="O211" s="213">
        <f t="shared" si="36"/>
        <v>283.47898447804869</v>
      </c>
      <c r="P211" s="213">
        <f t="shared" si="39"/>
        <v>226.41183748871583</v>
      </c>
      <c r="Q211" s="213">
        <f t="shared" si="37"/>
        <v>1</v>
      </c>
    </row>
    <row r="212" spans="1:17" x14ac:dyDescent="0.25">
      <c r="A212" s="89">
        <f>'Data Raw'!F707</f>
        <v>16224.45</v>
      </c>
      <c r="C212" s="89">
        <f>'Data Raw'!C707</f>
        <v>16581.86</v>
      </c>
      <c r="E212" s="89">
        <v>-34.027383639924665</v>
      </c>
      <c r="G212" s="211">
        <f t="shared" si="30"/>
        <v>16602.81316584158</v>
      </c>
      <c r="H212" s="211">
        <f t="shared" si="32"/>
        <v>378.36316584157976</v>
      </c>
      <c r="I212" s="211">
        <f t="shared" si="33"/>
        <v>143158.68526566279</v>
      </c>
      <c r="J212" s="211">
        <f t="shared" si="38"/>
        <v>225.27132569833324</v>
      </c>
      <c r="K212" s="211" t="str">
        <f t="shared" si="34"/>
        <v/>
      </c>
      <c r="L212" s="89"/>
      <c r="M212" s="213">
        <f t="shared" si="31"/>
        <v>16560.906834158421</v>
      </c>
      <c r="N212" s="213">
        <f t="shared" si="35"/>
        <v>336.45683415841995</v>
      </c>
      <c r="O212" s="213">
        <f t="shared" si="36"/>
        <v>113203.2012519065</v>
      </c>
      <c r="P212" s="213">
        <f t="shared" si="39"/>
        <v>217.25828214520337</v>
      </c>
      <c r="Q212" s="213">
        <f t="shared" si="37"/>
        <v>1</v>
      </c>
    </row>
    <row r="213" spans="1:17" x14ac:dyDescent="0.25">
      <c r="A213" s="89">
        <f>'Data Raw'!F708</f>
        <v>16190.02</v>
      </c>
      <c r="C213" s="89">
        <f>'Data Raw'!C708</f>
        <v>16256.1</v>
      </c>
      <c r="E213" s="89">
        <v>13.762446558710508</v>
      </c>
      <c r="G213" s="211">
        <f t="shared" si="30"/>
        <v>16277.05316584158</v>
      </c>
      <c r="H213" s="211">
        <f t="shared" si="32"/>
        <v>87.03316584157983</v>
      </c>
      <c r="I213" s="211">
        <f t="shared" si="33"/>
        <v>7574.771956407938</v>
      </c>
      <c r="J213" s="211">
        <f t="shared" si="38"/>
        <v>226.87528179834825</v>
      </c>
      <c r="K213" s="211" t="str">
        <f t="shared" si="34"/>
        <v/>
      </c>
      <c r="L213" s="89"/>
      <c r="M213" s="213">
        <f t="shared" si="31"/>
        <v>16235.14683415842</v>
      </c>
      <c r="N213" s="213">
        <f t="shared" si="35"/>
        <v>45.126834158420024</v>
      </c>
      <c r="O213" s="213">
        <f t="shared" si="36"/>
        <v>2036.4311611615442</v>
      </c>
      <c r="P213" s="213">
        <f t="shared" si="39"/>
        <v>215.80880091295944</v>
      </c>
      <c r="Q213" s="213">
        <f t="shared" si="37"/>
        <v>1</v>
      </c>
    </row>
    <row r="214" spans="1:17" x14ac:dyDescent="0.25">
      <c r="A214" s="89">
        <f>'Data Raw'!F709</f>
        <v>16097.28</v>
      </c>
      <c r="C214" s="89">
        <f>'Data Raw'!C709</f>
        <v>16143.97</v>
      </c>
      <c r="E214" s="89">
        <v>-47.679609765335044</v>
      </c>
      <c r="G214" s="211">
        <f t="shared" si="30"/>
        <v>16164.923165841579</v>
      </c>
      <c r="H214" s="211">
        <f t="shared" si="32"/>
        <v>67.643165841578593</v>
      </c>
      <c r="I214" s="211">
        <f t="shared" si="33"/>
        <v>4575.5978850713054</v>
      </c>
      <c r="J214" s="211">
        <f t="shared" si="38"/>
        <v>192.93133610781868</v>
      </c>
      <c r="K214" s="211" t="str">
        <f t="shared" si="34"/>
        <v/>
      </c>
      <c r="L214" s="89"/>
      <c r="M214" s="213">
        <f t="shared" si="31"/>
        <v>16123.016834158419</v>
      </c>
      <c r="N214" s="213">
        <f t="shared" si="35"/>
        <v>25.736834158418787</v>
      </c>
      <c r="O214" s="213">
        <f t="shared" si="36"/>
        <v>662.38463249795211</v>
      </c>
      <c r="P214" s="213">
        <f t="shared" si="39"/>
        <v>167.35381117626599</v>
      </c>
      <c r="Q214" s="213">
        <f t="shared" si="37"/>
        <v>1</v>
      </c>
    </row>
    <row r="215" spans="1:17" x14ac:dyDescent="0.25">
      <c r="A215" s="89">
        <f>'Data Raw'!F710</f>
        <v>16302.04</v>
      </c>
      <c r="C215" s="89">
        <f>'Data Raw'!C710</f>
        <v>16154.17</v>
      </c>
      <c r="E215" s="89">
        <v>-17.875731608615752</v>
      </c>
      <c r="G215" s="211">
        <f t="shared" si="30"/>
        <v>16175.12316584158</v>
      </c>
      <c r="H215" s="211">
        <f t="shared" si="32"/>
        <v>-126.9168341584209</v>
      </c>
      <c r="I215" s="211">
        <f t="shared" si="33"/>
        <v>16107.882792796114</v>
      </c>
      <c r="J215" s="211">
        <f t="shared" si="38"/>
        <v>197.5731593067797</v>
      </c>
      <c r="K215" s="211">
        <f t="shared" si="34"/>
        <v>1</v>
      </c>
      <c r="L215" s="89"/>
      <c r="M215" s="213">
        <f t="shared" si="31"/>
        <v>16133.21683415842</v>
      </c>
      <c r="N215" s="213">
        <f t="shared" si="35"/>
        <v>-168.8231658415807</v>
      </c>
      <c r="O215" s="213">
        <f t="shared" si="36"/>
        <v>28501.261324773863</v>
      </c>
      <c r="P215" s="213">
        <f t="shared" si="39"/>
        <v>177.67819306011441</v>
      </c>
      <c r="Q215" s="213" t="str">
        <f t="shared" si="37"/>
        <v/>
      </c>
    </row>
    <row r="216" spans="1:17" x14ac:dyDescent="0.25">
      <c r="A216" s="89">
        <f>'Data Raw'!F711</f>
        <v>16244.58</v>
      </c>
      <c r="C216" s="89">
        <f>'Data Raw'!C711</f>
        <v>16216.97</v>
      </c>
      <c r="E216" s="89">
        <v>-71.56995718779217</v>
      </c>
      <c r="G216" s="211">
        <f t="shared" si="30"/>
        <v>16237.923165841579</v>
      </c>
      <c r="H216" s="211">
        <f t="shared" si="32"/>
        <v>-6.6568341584206792</v>
      </c>
      <c r="I216" s="211">
        <f t="shared" si="33"/>
        <v>44.313441012716353</v>
      </c>
      <c r="J216" s="211">
        <f t="shared" si="38"/>
        <v>148.85070634636435</v>
      </c>
      <c r="K216" s="211">
        <f t="shared" si="34"/>
        <v>1</v>
      </c>
      <c r="L216" s="89"/>
      <c r="M216" s="213">
        <f t="shared" si="31"/>
        <v>16196.016834158419</v>
      </c>
      <c r="N216" s="213">
        <f t="shared" si="35"/>
        <v>-48.563165841580485</v>
      </c>
      <c r="O216" s="213">
        <f t="shared" si="36"/>
        <v>2358.3810765568496</v>
      </c>
      <c r="P216" s="213">
        <f t="shared" si="39"/>
        <v>136.42231337929258</v>
      </c>
      <c r="Q216" s="213" t="str">
        <f t="shared" si="37"/>
        <v/>
      </c>
    </row>
    <row r="217" spans="1:17" x14ac:dyDescent="0.25">
      <c r="A217" s="89">
        <f>'Data Raw'!F712</f>
        <v>16216.33</v>
      </c>
      <c r="C217" s="89">
        <f>'Data Raw'!C712</f>
        <v>16258.28</v>
      </c>
      <c r="E217" s="89">
        <v>-87.885876705922783</v>
      </c>
      <c r="G217" s="211">
        <f t="shared" si="30"/>
        <v>16279.233165841581</v>
      </c>
      <c r="H217" s="211">
        <f t="shared" si="32"/>
        <v>62.903165841580631</v>
      </c>
      <c r="I217" s="211">
        <f t="shared" si="33"/>
        <v>3956.8082728933964</v>
      </c>
      <c r="J217" s="211">
        <f t="shared" si="38"/>
        <v>150.50281655191392</v>
      </c>
      <c r="K217" s="211" t="str">
        <f t="shared" si="34"/>
        <v/>
      </c>
      <c r="L217" s="89"/>
      <c r="M217" s="213">
        <f t="shared" si="31"/>
        <v>16237.326834158421</v>
      </c>
      <c r="N217" s="213">
        <f t="shared" si="35"/>
        <v>20.996834158420825</v>
      </c>
      <c r="O217" s="213">
        <f t="shared" si="36"/>
        <v>440.86704467622752</v>
      </c>
      <c r="P217" s="213">
        <f t="shared" si="39"/>
        <v>135.79756322375761</v>
      </c>
      <c r="Q217" s="213">
        <f t="shared" si="37"/>
        <v>1</v>
      </c>
    </row>
    <row r="218" spans="1:17" x14ac:dyDescent="0.25">
      <c r="A218" s="89">
        <f>'Data Raw'!F713</f>
        <v>15865.92</v>
      </c>
      <c r="C218" s="89">
        <f>'Data Raw'!C713</f>
        <v>16030.25</v>
      </c>
      <c r="E218" s="89">
        <v>-96.621034043868349</v>
      </c>
      <c r="G218" s="211">
        <f t="shared" si="30"/>
        <v>16051.20316584158</v>
      </c>
      <c r="H218" s="211">
        <f t="shared" si="32"/>
        <v>185.28316584157983</v>
      </c>
      <c r="I218" s="211">
        <f t="shared" si="33"/>
        <v>34329.851544278376</v>
      </c>
      <c r="J218" s="211">
        <f t="shared" si="38"/>
        <v>163.24776824324954</v>
      </c>
      <c r="K218" s="211" t="str">
        <f t="shared" si="34"/>
        <v/>
      </c>
      <c r="L218" s="89"/>
      <c r="M218" s="213">
        <f t="shared" si="31"/>
        <v>16009.29683415842</v>
      </c>
      <c r="N218" s="213">
        <f t="shared" si="35"/>
        <v>143.37683415842002</v>
      </c>
      <c r="O218" s="213">
        <f t="shared" si="36"/>
        <v>20556.916573291081</v>
      </c>
      <c r="P218" s="213">
        <f t="shared" si="39"/>
        <v>144.93227817214412</v>
      </c>
      <c r="Q218" s="213">
        <f t="shared" si="37"/>
        <v>1</v>
      </c>
    </row>
    <row r="219" spans="1:17" x14ac:dyDescent="0.25">
      <c r="A219" s="89">
        <f>'Data Raw'!F714</f>
        <v>15276.9</v>
      </c>
      <c r="C219" s="89">
        <f>'Data Raw'!C714</f>
        <v>15764.38</v>
      </c>
      <c r="E219" s="89">
        <v>-27.88765173293541</v>
      </c>
      <c r="G219" s="211">
        <f t="shared" si="30"/>
        <v>15785.333165841579</v>
      </c>
      <c r="H219" s="211">
        <f t="shared" si="32"/>
        <v>508.43316584157947</v>
      </c>
      <c r="I219" s="211">
        <f t="shared" si="33"/>
        <v>258504.28412769106</v>
      </c>
      <c r="J219" s="211">
        <f t="shared" si="38"/>
        <v>241.93289237043962</v>
      </c>
      <c r="K219" s="211" t="str">
        <f t="shared" si="34"/>
        <v/>
      </c>
      <c r="L219" s="89"/>
      <c r="M219" s="213">
        <f t="shared" si="31"/>
        <v>15743.426834158419</v>
      </c>
      <c r="N219" s="213">
        <f t="shared" si="35"/>
        <v>466.52683415841966</v>
      </c>
      <c r="O219" s="213">
        <f t="shared" si="36"/>
        <v>217647.28698987761</v>
      </c>
      <c r="P219" s="213">
        <f t="shared" si="39"/>
        <v>219.48995707513069</v>
      </c>
      <c r="Q219" s="213">
        <f t="shared" si="37"/>
        <v>1</v>
      </c>
    </row>
    <row r="220" spans="1:17" x14ac:dyDescent="0.25">
      <c r="A220" s="89">
        <f>'Data Raw'!F715</f>
        <v>15391.79</v>
      </c>
      <c r="C220" s="89">
        <f>'Data Raw'!C715</f>
        <v>15301.19</v>
      </c>
      <c r="E220" s="89">
        <v>-59.548540382034844</v>
      </c>
      <c r="G220" s="211">
        <f t="shared" si="30"/>
        <v>15322.14316584158</v>
      </c>
      <c r="H220" s="211">
        <f t="shared" si="32"/>
        <v>-69.646834158420461</v>
      </c>
      <c r="I220" s="211">
        <f t="shared" si="33"/>
        <v>4850.6815082905232</v>
      </c>
      <c r="J220" s="211">
        <f t="shared" si="38"/>
        <v>203.08378551980752</v>
      </c>
      <c r="K220" s="211">
        <f t="shared" si="34"/>
        <v>1</v>
      </c>
      <c r="L220" s="89"/>
      <c r="M220" s="213">
        <f t="shared" si="31"/>
        <v>15280.236834158421</v>
      </c>
      <c r="N220" s="213">
        <f t="shared" si="35"/>
        <v>-111.55316584158027</v>
      </c>
      <c r="O220" s="213">
        <f t="shared" si="36"/>
        <v>12444.108809279111</v>
      </c>
      <c r="P220" s="213">
        <f t="shared" si="39"/>
        <v>188.62914594917265</v>
      </c>
      <c r="Q220" s="213" t="str">
        <f t="shared" si="37"/>
        <v/>
      </c>
    </row>
    <row r="221" spans="1:17" x14ac:dyDescent="0.25">
      <c r="A221" s="89">
        <f>'Data Raw'!F716</f>
        <v>15308.69</v>
      </c>
      <c r="C221" s="89">
        <f>'Data Raw'!C716</f>
        <v>15404.69</v>
      </c>
      <c r="E221" s="89">
        <v>11.490326359162282</v>
      </c>
      <c r="G221" s="211">
        <f t="shared" si="30"/>
        <v>15425.64316584158</v>
      </c>
      <c r="H221" s="211">
        <f t="shared" si="32"/>
        <v>116.9531658415799</v>
      </c>
      <c r="I221" s="211">
        <f t="shared" si="33"/>
        <v>13678.043000368092</v>
      </c>
      <c r="J221" s="211">
        <f t="shared" si="38"/>
        <v>204.95348941052504</v>
      </c>
      <c r="K221" s="211" t="str">
        <f t="shared" si="34"/>
        <v/>
      </c>
      <c r="L221" s="89"/>
      <c r="M221" s="213">
        <f t="shared" si="31"/>
        <v>15383.736834158421</v>
      </c>
      <c r="N221" s="213">
        <f t="shared" si="35"/>
        <v>75.046834158420097</v>
      </c>
      <c r="O221" s="213">
        <f t="shared" si="36"/>
        <v>5632.0273172014095</v>
      </c>
      <c r="P221" s="213">
        <f t="shared" si="39"/>
        <v>189.81676485763649</v>
      </c>
      <c r="Q221" s="213">
        <f t="shared" si="37"/>
        <v>1</v>
      </c>
    </row>
    <row r="222" spans="1:17" x14ac:dyDescent="0.25">
      <c r="A222" s="89">
        <f>'Data Raw'!F717</f>
        <v>14961.18</v>
      </c>
      <c r="C222" s="89">
        <f>'Data Raw'!C717</f>
        <v>15349.05</v>
      </c>
      <c r="E222" s="89">
        <v>-69.526710597627243</v>
      </c>
      <c r="G222" s="211">
        <f t="shared" si="30"/>
        <v>15370.003165841579</v>
      </c>
      <c r="H222" s="211">
        <f t="shared" si="32"/>
        <v>408.82316584157888</v>
      </c>
      <c r="I222" s="211">
        <f t="shared" si="33"/>
        <v>167136.38092873112</v>
      </c>
      <c r="J222" s="211">
        <f t="shared" si="38"/>
        <v>249.65181894391972</v>
      </c>
      <c r="K222" s="211" t="str">
        <f t="shared" si="34"/>
        <v/>
      </c>
      <c r="L222" s="89"/>
      <c r="M222" s="213">
        <f t="shared" si="31"/>
        <v>15328.096834158419</v>
      </c>
      <c r="N222" s="213">
        <f t="shared" si="35"/>
        <v>366.91683415841908</v>
      </c>
      <c r="O222" s="213">
        <f t="shared" si="36"/>
        <v>134627.96318883682</v>
      </c>
      <c r="P222" s="213">
        <f t="shared" si="39"/>
        <v>229.73049762833324</v>
      </c>
      <c r="Q222" s="213">
        <f t="shared" si="37"/>
        <v>1</v>
      </c>
    </row>
    <row r="223" spans="1:17" x14ac:dyDescent="0.25">
      <c r="A223" s="89">
        <f>'Data Raw'!F718</f>
        <v>15353.98</v>
      </c>
      <c r="C223" s="89">
        <f>'Data Raw'!C718</f>
        <v>15038.33</v>
      </c>
      <c r="E223" s="89">
        <v>-98.387215448154166</v>
      </c>
      <c r="G223" s="211">
        <f t="shared" si="30"/>
        <v>15059.28316584158</v>
      </c>
      <c r="H223" s="211">
        <f t="shared" si="32"/>
        <v>-294.69683415841973</v>
      </c>
      <c r="I223" s="211">
        <f t="shared" si="33"/>
        <v>86846.224062995141</v>
      </c>
      <c r="J223" s="211">
        <f t="shared" si="38"/>
        <v>266.77391806693277</v>
      </c>
      <c r="K223" s="211">
        <f t="shared" si="34"/>
        <v>1</v>
      </c>
      <c r="L223" s="89"/>
      <c r="M223" s="213">
        <f t="shared" si="31"/>
        <v>15017.37683415842</v>
      </c>
      <c r="N223" s="213">
        <f t="shared" si="35"/>
        <v>-336.60316584157954</v>
      </c>
      <c r="O223" s="213">
        <f t="shared" si="36"/>
        <v>113301.6912545739</v>
      </c>
      <c r="P223" s="213">
        <f t="shared" si="39"/>
        <v>251.74621205052244</v>
      </c>
      <c r="Q223" s="213" t="str">
        <f t="shared" si="37"/>
        <v/>
      </c>
    </row>
    <row r="224" spans="1:17" x14ac:dyDescent="0.25">
      <c r="A224" s="89">
        <f>'Data Raw'!F719</f>
        <v>15899.87</v>
      </c>
      <c r="C224" s="89">
        <f>'Data Raw'!C719</f>
        <v>15602.45</v>
      </c>
      <c r="E224" s="89">
        <v>-71.446225756144486</v>
      </c>
      <c r="G224" s="211">
        <f t="shared" si="30"/>
        <v>15623.403165841581</v>
      </c>
      <c r="H224" s="211">
        <f t="shared" si="32"/>
        <v>-276.46683415842017</v>
      </c>
      <c r="I224" s="211">
        <f t="shared" si="33"/>
        <v>76433.910389579396</v>
      </c>
      <c r="J224" s="211">
        <f t="shared" si="38"/>
        <v>284.10741450964173</v>
      </c>
      <c r="K224" s="211">
        <f t="shared" si="34"/>
        <v>1</v>
      </c>
      <c r="L224" s="89"/>
      <c r="M224" s="213">
        <f t="shared" si="31"/>
        <v>15581.496834158421</v>
      </c>
      <c r="N224" s="213">
        <f t="shared" si="35"/>
        <v>-318.37316584157998</v>
      </c>
      <c r="O224" s="213">
        <f t="shared" si="36"/>
        <v>101361.47272799019</v>
      </c>
      <c r="P224" s="213">
        <f t="shared" si="39"/>
        <v>275.22997972280524</v>
      </c>
      <c r="Q224" s="213" t="str">
        <f t="shared" si="37"/>
        <v/>
      </c>
    </row>
    <row r="225" spans="1:17" x14ac:dyDescent="0.25">
      <c r="A225" s="89">
        <f>'Data Raw'!F720</f>
        <v>16211.96</v>
      </c>
      <c r="C225" s="89">
        <f>'Data Raw'!C720</f>
        <v>15989.94</v>
      </c>
      <c r="E225" s="89">
        <v>-92.89634652620407</v>
      </c>
      <c r="G225" s="211">
        <f t="shared" si="30"/>
        <v>16010.89316584158</v>
      </c>
      <c r="H225" s="211">
        <f t="shared" si="32"/>
        <v>-201.06683415841871</v>
      </c>
      <c r="I225" s="211">
        <f t="shared" si="33"/>
        <v>40427.871798489054</v>
      </c>
      <c r="J225" s="211">
        <f t="shared" si="38"/>
        <v>292.02038613777091</v>
      </c>
      <c r="K225" s="211">
        <f t="shared" si="34"/>
        <v>1</v>
      </c>
      <c r="L225" s="89"/>
      <c r="M225" s="213">
        <f t="shared" si="31"/>
        <v>15968.986834158421</v>
      </c>
      <c r="N225" s="213">
        <f t="shared" si="35"/>
        <v>-242.97316584157852</v>
      </c>
      <c r="O225" s="213">
        <f t="shared" si="36"/>
        <v>59035.959319079222</v>
      </c>
      <c r="P225" s="213">
        <f t="shared" si="39"/>
        <v>288.22895113523236</v>
      </c>
      <c r="Q225" s="213" t="str">
        <f t="shared" si="37"/>
        <v/>
      </c>
    </row>
    <row r="226" spans="1:17" x14ac:dyDescent="0.25">
      <c r="A226" s="89">
        <f>'Data Raw'!F721</f>
        <v>15952.23</v>
      </c>
      <c r="C226" s="89">
        <f>'Data Raw'!C721</f>
        <v>16158.72</v>
      </c>
      <c r="E226" s="89">
        <v>110.48437125966848</v>
      </c>
      <c r="G226" s="211">
        <f t="shared" si="30"/>
        <v>16179.673165841579</v>
      </c>
      <c r="H226" s="211">
        <f t="shared" si="32"/>
        <v>227.44316584157968</v>
      </c>
      <c r="I226" s="211">
        <f t="shared" si="33"/>
        <v>51730.39368804032</v>
      </c>
      <c r="J226" s="211">
        <f t="shared" si="38"/>
        <v>295.721107951433</v>
      </c>
      <c r="K226" s="211" t="str">
        <f t="shared" si="34"/>
        <v/>
      </c>
      <c r="L226" s="89"/>
      <c r="M226" s="213">
        <f t="shared" si="31"/>
        <v>16137.766834158419</v>
      </c>
      <c r="N226" s="213">
        <f t="shared" si="35"/>
        <v>185.53683415841988</v>
      </c>
      <c r="O226" s="213">
        <f t="shared" si="36"/>
        <v>34423.916829529</v>
      </c>
      <c r="P226" s="213">
        <f t="shared" si="39"/>
        <v>291.22036897261478</v>
      </c>
      <c r="Q226" s="213">
        <f t="shared" si="37"/>
        <v>1</v>
      </c>
    </row>
    <row r="227" spans="1:17" x14ac:dyDescent="0.25">
      <c r="A227" s="89">
        <f>'Data Raw'!F722</f>
        <v>16077.24</v>
      </c>
      <c r="C227" s="89">
        <f>'Data Raw'!C722</f>
        <v>16046.25</v>
      </c>
      <c r="E227" s="89">
        <v>115.52306181434506</v>
      </c>
      <c r="G227" s="211">
        <f t="shared" si="30"/>
        <v>16067.20316584158</v>
      </c>
      <c r="H227" s="211">
        <f t="shared" si="32"/>
        <v>-10.036834158419879</v>
      </c>
      <c r="I227" s="211">
        <f t="shared" si="33"/>
        <v>100.73803992362407</v>
      </c>
      <c r="J227" s="211">
        <f t="shared" si="38"/>
        <v>234.84150064895292</v>
      </c>
      <c r="K227" s="211">
        <f t="shared" si="34"/>
        <v>1</v>
      </c>
      <c r="L227" s="89"/>
      <c r="M227" s="213">
        <f t="shared" si="31"/>
        <v>16025.29683415842</v>
      </c>
      <c r="N227" s="213">
        <f t="shared" si="35"/>
        <v>-51.943165841579685</v>
      </c>
      <c r="O227" s="213">
        <f t="shared" si="36"/>
        <v>2698.0924776458505</v>
      </c>
      <c r="P227" s="213">
        <f t="shared" si="39"/>
        <v>240.70864959638848</v>
      </c>
      <c r="Q227" s="213" t="str">
        <f t="shared" si="37"/>
        <v/>
      </c>
    </row>
    <row r="228" spans="1:17" x14ac:dyDescent="0.25">
      <c r="A228" s="89">
        <f>'Data Raw'!F723</f>
        <v>15703.45</v>
      </c>
      <c r="C228" s="89">
        <f>'Data Raw'!C723</f>
        <v>15896.66</v>
      </c>
      <c r="E228" s="89">
        <v>114.47761694651672</v>
      </c>
      <c r="G228" s="211">
        <f t="shared" si="30"/>
        <v>15917.61316584158</v>
      </c>
      <c r="H228" s="211">
        <f t="shared" si="32"/>
        <v>214.16316584157903</v>
      </c>
      <c r="I228" s="211">
        <f t="shared" si="33"/>
        <v>45865.861603287682</v>
      </c>
      <c r="J228" s="211">
        <f t="shared" si="38"/>
        <v>245.51461858497714</v>
      </c>
      <c r="K228" s="211" t="str">
        <f t="shared" si="34"/>
        <v/>
      </c>
      <c r="L228" s="89"/>
      <c r="M228" s="213">
        <f t="shared" si="31"/>
        <v>15875.70683415842</v>
      </c>
      <c r="N228" s="213">
        <f t="shared" si="35"/>
        <v>172.25683415841922</v>
      </c>
      <c r="O228" s="213">
        <f t="shared" si="36"/>
        <v>29672.416914281144</v>
      </c>
      <c r="P228" s="213">
        <f t="shared" si="39"/>
        <v>245.14116852059385</v>
      </c>
      <c r="Q228" s="213">
        <f t="shared" si="37"/>
        <v>1</v>
      </c>
    </row>
    <row r="229" spans="1:17" x14ac:dyDescent="0.25">
      <c r="A229" s="89">
        <f>'Data Raw'!F724</f>
        <v>15485.07</v>
      </c>
      <c r="C229" s="89">
        <f>'Data Raw'!C724</f>
        <v>15652.05</v>
      </c>
      <c r="E229" s="89">
        <v>-62.386113507052869</v>
      </c>
      <c r="G229" s="211">
        <f t="shared" si="30"/>
        <v>15673.003165841579</v>
      </c>
      <c r="H229" s="211">
        <f t="shared" si="32"/>
        <v>187.93316584157947</v>
      </c>
      <c r="I229" s="211">
        <f t="shared" si="33"/>
        <v>35318.874823238613</v>
      </c>
      <c r="J229" s="211">
        <f t="shared" si="38"/>
        <v>250.9632082931393</v>
      </c>
      <c r="K229" s="211" t="str">
        <f t="shared" si="34"/>
        <v/>
      </c>
      <c r="L229" s="89"/>
      <c r="M229" s="213">
        <f t="shared" si="31"/>
        <v>15631.096834158419</v>
      </c>
      <c r="N229" s="213">
        <f t="shared" si="35"/>
        <v>146.02683415841966</v>
      </c>
      <c r="O229" s="213">
        <f t="shared" si="36"/>
        <v>21323.836294330598</v>
      </c>
      <c r="P229" s="213">
        <f t="shared" si="39"/>
        <v>249.10975216916609</v>
      </c>
      <c r="Q229" s="213">
        <f t="shared" si="37"/>
        <v>1</v>
      </c>
    </row>
    <row r="230" spans="1:17" x14ac:dyDescent="0.25">
      <c r="A230" s="89">
        <f>'Data Raw'!F725</f>
        <v>15566.21</v>
      </c>
      <c r="C230" s="89">
        <f>'Data Raw'!C725</f>
        <v>15522.86</v>
      </c>
      <c r="E230" s="89">
        <v>-26.05500128751919</v>
      </c>
      <c r="G230" s="211">
        <f t="shared" si="30"/>
        <v>15543.81316584158</v>
      </c>
      <c r="H230" s="211">
        <f t="shared" si="32"/>
        <v>-22.396834158418642</v>
      </c>
      <c r="I230" s="211">
        <f t="shared" si="33"/>
        <v>501.61818031970807</v>
      </c>
      <c r="J230" s="211">
        <f t="shared" si="38"/>
        <v>205.31241212657892</v>
      </c>
      <c r="K230" s="211">
        <f t="shared" si="34"/>
        <v>1</v>
      </c>
      <c r="L230" s="89"/>
      <c r="M230" s="213">
        <f t="shared" si="31"/>
        <v>15501.906834158421</v>
      </c>
      <c r="N230" s="213">
        <f t="shared" si="35"/>
        <v>-64.303165841578448</v>
      </c>
      <c r="O230" s="213">
        <f t="shared" si="36"/>
        <v>4134.8971372495416</v>
      </c>
      <c r="P230" s="213">
        <f t="shared" si="39"/>
        <v>213.87855285029147</v>
      </c>
      <c r="Q230" s="213" t="str">
        <f t="shared" si="37"/>
        <v/>
      </c>
    </row>
    <row r="231" spans="1:17" x14ac:dyDescent="0.25">
      <c r="A231" s="89">
        <f>'Data Raw'!F726</f>
        <v>15533.56</v>
      </c>
      <c r="C231" s="89">
        <f>'Data Raw'!C726</f>
        <v>15756.12</v>
      </c>
      <c r="E231" s="89">
        <v>-31.507772825360007</v>
      </c>
      <c r="G231" s="211">
        <f t="shared" si="30"/>
        <v>15777.073165841581</v>
      </c>
      <c r="H231" s="211">
        <f t="shared" si="32"/>
        <v>243.51316584158121</v>
      </c>
      <c r="I231" s="211">
        <f t="shared" si="33"/>
        <v>59298.661938189434</v>
      </c>
      <c r="J231" s="211">
        <f t="shared" si="38"/>
        <v>196.74791309600587</v>
      </c>
      <c r="K231" s="211" t="str">
        <f t="shared" si="34"/>
        <v/>
      </c>
      <c r="L231" s="89"/>
      <c r="M231" s="213">
        <f t="shared" si="31"/>
        <v>15735.166834158421</v>
      </c>
      <c r="N231" s="213">
        <f t="shared" si="35"/>
        <v>201.60683415842141</v>
      </c>
      <c r="O231" s="213">
        <f t="shared" si="36"/>
        <v>40645.315579381233</v>
      </c>
      <c r="P231" s="213">
        <f t="shared" si="39"/>
        <v>191.4732054621112</v>
      </c>
      <c r="Q231" s="213">
        <f t="shared" si="37"/>
        <v>1</v>
      </c>
    </row>
    <row r="232" spans="1:17" x14ac:dyDescent="0.25">
      <c r="A232" s="89">
        <f>'Data Raw'!F727</f>
        <v>15510.01</v>
      </c>
      <c r="C232" s="89">
        <f>'Data Raw'!C727</f>
        <v>15336.86</v>
      </c>
      <c r="E232" s="89">
        <v>92.570142229105841</v>
      </c>
      <c r="G232" s="211">
        <f t="shared" si="30"/>
        <v>15357.81316584158</v>
      </c>
      <c r="H232" s="211">
        <f t="shared" si="32"/>
        <v>-152.19683415841973</v>
      </c>
      <c r="I232" s="211">
        <f t="shared" si="33"/>
        <v>23163.876327845519</v>
      </c>
      <c r="J232" s="211">
        <f t="shared" si="38"/>
        <v>179.02789461398675</v>
      </c>
      <c r="K232" s="211">
        <f t="shared" si="34"/>
        <v>1</v>
      </c>
      <c r="L232" s="89"/>
      <c r="M232" s="213">
        <f t="shared" si="31"/>
        <v>15315.906834158421</v>
      </c>
      <c r="N232" s="213">
        <f t="shared" si="35"/>
        <v>-194.10316584157954</v>
      </c>
      <c r="O232" s="213">
        <f t="shared" si="36"/>
        <v>37676.038989723733</v>
      </c>
      <c r="P232" s="213">
        <f t="shared" si="39"/>
        <v>169.41460737685088</v>
      </c>
      <c r="Q232" s="213" t="str">
        <f t="shared" si="37"/>
        <v/>
      </c>
    </row>
    <row r="233" spans="1:17" x14ac:dyDescent="0.25">
      <c r="A233" s="89">
        <f>'Data Raw'!F728</f>
        <v>16136.87</v>
      </c>
      <c r="C233" s="89">
        <f>'Data Raw'!C728</f>
        <v>15541.23</v>
      </c>
      <c r="E233" s="89">
        <v>81.909068469834892</v>
      </c>
      <c r="G233" s="211">
        <f t="shared" si="30"/>
        <v>15562.183165841579</v>
      </c>
      <c r="H233" s="211">
        <f t="shared" si="32"/>
        <v>-574.68683415842133</v>
      </c>
      <c r="I233" s="211">
        <f t="shared" si="33"/>
        <v>330264.95735502889</v>
      </c>
      <c r="J233" s="211">
        <f t="shared" si="38"/>
        <v>261.30561177380832</v>
      </c>
      <c r="K233" s="211">
        <f t="shared" si="34"/>
        <v>1</v>
      </c>
      <c r="L233" s="89"/>
      <c r="M233" s="213">
        <f t="shared" si="31"/>
        <v>15520.27683415842</v>
      </c>
      <c r="N233" s="213">
        <f t="shared" si="35"/>
        <v>-616.59316584158114</v>
      </c>
      <c r="O233" s="213">
        <f t="shared" si="36"/>
        <v>380187.1321625436</v>
      </c>
      <c r="P233" s="213">
        <f t="shared" si="39"/>
        <v>262.38369956627565</v>
      </c>
      <c r="Q233" s="213" t="str">
        <f t="shared" si="37"/>
        <v/>
      </c>
    </row>
    <row r="234" spans="1:17" x14ac:dyDescent="0.25">
      <c r="A234" s="89">
        <f>'Data Raw'!F729</f>
        <v>16081.89</v>
      </c>
      <c r="C234" s="89">
        <f>'Data Raw'!C729</f>
        <v>16282.39</v>
      </c>
      <c r="E234" s="89">
        <v>-49.623516071591439</v>
      </c>
      <c r="G234" s="211">
        <f t="shared" si="30"/>
        <v>16303.343165841579</v>
      </c>
      <c r="H234" s="211">
        <f t="shared" si="32"/>
        <v>221.4531658415799</v>
      </c>
      <c r="I234" s="211">
        <f t="shared" si="33"/>
        <v>49041.504661258296</v>
      </c>
      <c r="J234" s="211">
        <f t="shared" si="38"/>
        <v>260.6616803754178</v>
      </c>
      <c r="K234" s="211" t="str">
        <f t="shared" si="34"/>
        <v/>
      </c>
      <c r="L234" s="89"/>
      <c r="M234" s="213">
        <f t="shared" si="31"/>
        <v>16261.43683415842</v>
      </c>
      <c r="N234" s="213">
        <f t="shared" si="35"/>
        <v>179.5468341584201</v>
      </c>
      <c r="O234" s="213">
        <f t="shared" si="36"/>
        <v>32237.06565631121</v>
      </c>
      <c r="P234" s="213">
        <f t="shared" si="39"/>
        <v>261.86227181752122</v>
      </c>
      <c r="Q234" s="213">
        <f t="shared" si="37"/>
        <v>1</v>
      </c>
    </row>
    <row r="235" spans="1:17" x14ac:dyDescent="0.25">
      <c r="A235" s="89">
        <f>'Data Raw'!F730</f>
        <v>15878.07</v>
      </c>
      <c r="C235" s="89">
        <f>'Data Raw'!C730</f>
        <v>15988.62</v>
      </c>
      <c r="E235" s="89">
        <v>-36.405686117597725</v>
      </c>
      <c r="G235" s="211">
        <f t="shared" si="30"/>
        <v>16009.573165841581</v>
      </c>
      <c r="H235" s="211">
        <f t="shared" si="32"/>
        <v>131.50316584158099</v>
      </c>
      <c r="I235" s="211">
        <f t="shared" si="33"/>
        <v>17293.082626358355</v>
      </c>
      <c r="J235" s="211">
        <f t="shared" si="38"/>
        <v>264.75187381667541</v>
      </c>
      <c r="K235" s="211" t="str">
        <f t="shared" si="34"/>
        <v/>
      </c>
      <c r="L235" s="89"/>
      <c r="M235" s="213">
        <f t="shared" si="31"/>
        <v>15967.666834158421</v>
      </c>
      <c r="N235" s="213">
        <f t="shared" si="35"/>
        <v>89.596834158421188</v>
      </c>
      <c r="O235" s="213">
        <f t="shared" si="36"/>
        <v>8027.5926912116302</v>
      </c>
      <c r="P235" s="213">
        <f t="shared" si="39"/>
        <v>263.13121617954999</v>
      </c>
      <c r="Q235" s="213">
        <f t="shared" si="37"/>
        <v>1</v>
      </c>
    </row>
    <row r="236" spans="1:17" x14ac:dyDescent="0.25">
      <c r="A236" s="89">
        <f>'Data Raw'!F731</f>
        <v>15746.58</v>
      </c>
      <c r="C236" s="89">
        <f>'Data Raw'!C731</f>
        <v>15709.3</v>
      </c>
      <c r="E236" s="89">
        <v>102.91063373810539</v>
      </c>
      <c r="G236" s="211">
        <f t="shared" si="30"/>
        <v>15730.253165841579</v>
      </c>
      <c r="H236" s="211">
        <f t="shared" si="32"/>
        <v>-16.326834158420752</v>
      </c>
      <c r="I236" s="211">
        <f t="shared" si="33"/>
        <v>266.56551363657468</v>
      </c>
      <c r="J236" s="211">
        <f t="shared" si="38"/>
        <v>253.75902482125522</v>
      </c>
      <c r="K236" s="211">
        <f t="shared" si="34"/>
        <v>1</v>
      </c>
      <c r="L236" s="89"/>
      <c r="M236" s="213">
        <f t="shared" si="31"/>
        <v>15688.346834158419</v>
      </c>
      <c r="N236" s="213">
        <f t="shared" si="35"/>
        <v>-58.233165841580558</v>
      </c>
      <c r="O236" s="213">
        <f t="shared" si="36"/>
        <v>3391.1016039330248</v>
      </c>
      <c r="P236" s="213">
        <f t="shared" si="39"/>
        <v>256.81291344933487</v>
      </c>
      <c r="Q236" s="213" t="str">
        <f t="shared" si="37"/>
        <v/>
      </c>
    </row>
    <row r="237" spans="1:17" x14ac:dyDescent="0.25">
      <c r="A237" s="89">
        <f>'Data Raw'!F732</f>
        <v>15879.38</v>
      </c>
      <c r="C237" s="89">
        <f>'Data Raw'!C732</f>
        <v>15579.41</v>
      </c>
      <c r="E237" s="89">
        <v>-50.813255973007472</v>
      </c>
      <c r="G237" s="211">
        <f t="shared" si="30"/>
        <v>15600.36316584158</v>
      </c>
      <c r="H237" s="211">
        <f t="shared" si="32"/>
        <v>-279.01683415841944</v>
      </c>
      <c r="I237" s="211">
        <f t="shared" si="33"/>
        <v>77850.393743786932</v>
      </c>
      <c r="J237" s="211">
        <f t="shared" si="38"/>
        <v>264.02667013637648</v>
      </c>
      <c r="K237" s="211">
        <f t="shared" si="34"/>
        <v>1</v>
      </c>
      <c r="L237" s="89"/>
      <c r="M237" s="213">
        <f t="shared" si="31"/>
        <v>15558.45683415842</v>
      </c>
      <c r="N237" s="213">
        <f t="shared" si="35"/>
        <v>-320.92316584157925</v>
      </c>
      <c r="O237" s="213">
        <f t="shared" si="36"/>
        <v>102991.67837378178</v>
      </c>
      <c r="P237" s="213">
        <f t="shared" si="39"/>
        <v>275.9734638951125</v>
      </c>
      <c r="Q237" s="213" t="str">
        <f t="shared" si="37"/>
        <v/>
      </c>
    </row>
    <row r="238" spans="1:17" x14ac:dyDescent="0.25">
      <c r="A238" s="89">
        <f>'Data Raw'!F733</f>
        <v>15944.63</v>
      </c>
      <c r="C238" s="89">
        <f>'Data Raw'!C733</f>
        <v>15824.21</v>
      </c>
      <c r="E238" s="89">
        <v>18.897489112789117</v>
      </c>
      <c r="G238" s="211">
        <f t="shared" si="30"/>
        <v>15845.163165841579</v>
      </c>
      <c r="H238" s="211">
        <f t="shared" si="32"/>
        <v>-99.46683415842017</v>
      </c>
      <c r="I238" s="211">
        <f t="shared" si="33"/>
        <v>9893.6510974986613</v>
      </c>
      <c r="J238" s="211">
        <f t="shared" si="38"/>
        <v>266.24065553170192</v>
      </c>
      <c r="K238" s="211">
        <f t="shared" si="34"/>
        <v>1</v>
      </c>
      <c r="L238" s="89"/>
      <c r="M238" s="213">
        <f t="shared" si="31"/>
        <v>15803.256834158419</v>
      </c>
      <c r="N238" s="213">
        <f t="shared" si="35"/>
        <v>-141.37316584157998</v>
      </c>
      <c r="O238" s="213">
        <f t="shared" si="36"/>
        <v>19986.372020070874</v>
      </c>
      <c r="P238" s="213">
        <f t="shared" si="39"/>
        <v>279.54031397031025</v>
      </c>
      <c r="Q238" s="213" t="str">
        <f t="shared" si="37"/>
        <v/>
      </c>
    </row>
    <row r="239" spans="1:17" x14ac:dyDescent="0.25">
      <c r="A239" s="89">
        <f>'Data Raw'!F734</f>
        <v>16339.96</v>
      </c>
      <c r="C239" s="89">
        <f>'Data Raw'!C734</f>
        <v>16007.54</v>
      </c>
      <c r="E239" s="89">
        <v>-49.970988079776362</v>
      </c>
      <c r="G239" s="211">
        <f t="shared" si="30"/>
        <v>16028.493165841581</v>
      </c>
      <c r="H239" s="211">
        <f t="shared" si="32"/>
        <v>-311.46683415841835</v>
      </c>
      <c r="I239" s="211">
        <f t="shared" si="33"/>
        <v>97011.588780667676</v>
      </c>
      <c r="J239" s="211">
        <f t="shared" si="38"/>
        <v>274.9512729798866</v>
      </c>
      <c r="K239" s="211">
        <f t="shared" si="34"/>
        <v>1</v>
      </c>
      <c r="L239" s="89"/>
      <c r="M239" s="213">
        <f t="shared" si="31"/>
        <v>15986.586834158421</v>
      </c>
      <c r="N239" s="213">
        <f t="shared" si="35"/>
        <v>-353.37316584157816</v>
      </c>
      <c r="O239" s="213">
        <f t="shared" si="36"/>
        <v>124872.59433689949</v>
      </c>
      <c r="P239" s="213">
        <f t="shared" si="39"/>
        <v>297.77709277126979</v>
      </c>
      <c r="Q239" s="213" t="str">
        <f t="shared" si="37"/>
        <v/>
      </c>
    </row>
    <row r="240" spans="1:17" x14ac:dyDescent="0.25">
      <c r="A240" s="89">
        <f>'Data Raw'!F735</f>
        <v>16155.61</v>
      </c>
      <c r="C240" s="89">
        <f>'Data Raw'!C735</f>
        <v>16334.47</v>
      </c>
      <c r="E240" s="89">
        <v>62.639306580827906</v>
      </c>
      <c r="G240" s="211">
        <f t="shared" si="30"/>
        <v>16355.423165841579</v>
      </c>
      <c r="H240" s="211">
        <f t="shared" si="32"/>
        <v>199.81316584157867</v>
      </c>
      <c r="I240" s="211">
        <f t="shared" si="33"/>
        <v>39925.301243634218</v>
      </c>
      <c r="J240" s="211">
        <f t="shared" si="38"/>
        <v>278.73532360957358</v>
      </c>
      <c r="K240" s="211" t="str">
        <f t="shared" si="34"/>
        <v/>
      </c>
      <c r="L240" s="89"/>
      <c r="M240" s="213">
        <f t="shared" si="31"/>
        <v>16313.516834158419</v>
      </c>
      <c r="N240" s="213">
        <f t="shared" si="35"/>
        <v>157.90683415841886</v>
      </c>
      <c r="O240" s="213">
        <f t="shared" si="36"/>
        <v>24934.568273934397</v>
      </c>
      <c r="P240" s="213">
        <f t="shared" si="39"/>
        <v>295.0906862980188</v>
      </c>
      <c r="Q240" s="213">
        <f t="shared" si="37"/>
        <v>1</v>
      </c>
    </row>
    <row r="241" spans="1:17" x14ac:dyDescent="0.25">
      <c r="A241" s="89">
        <f>'Data Raw'!F736</f>
        <v>16247.51</v>
      </c>
      <c r="C241" s="89">
        <f>'Data Raw'!C736</f>
        <v>16222.09</v>
      </c>
      <c r="E241" s="89">
        <v>262.0331971006708</v>
      </c>
      <c r="G241" s="211">
        <f t="shared" si="30"/>
        <v>16243.04316584158</v>
      </c>
      <c r="H241" s="211">
        <f t="shared" si="32"/>
        <v>-4.4668341584201698</v>
      </c>
      <c r="I241" s="211">
        <f t="shared" si="33"/>
        <v>19.952607398829226</v>
      </c>
      <c r="J241" s="211">
        <f t="shared" si="38"/>
        <v>190.82126462813295</v>
      </c>
      <c r="K241" s="211">
        <f t="shared" si="34"/>
        <v>1</v>
      </c>
      <c r="L241" s="89"/>
      <c r="M241" s="213">
        <f t="shared" si="31"/>
        <v>16201.13683415842</v>
      </c>
      <c r="N241" s="213">
        <f t="shared" si="35"/>
        <v>-46.373165841579976</v>
      </c>
      <c r="O241" s="213">
        <f t="shared" si="36"/>
        <v>2150.47051017068</v>
      </c>
      <c r="P241" s="213">
        <f t="shared" si="39"/>
        <v>199.55934063152529</v>
      </c>
      <c r="Q241" s="213" t="str">
        <f t="shared" si="37"/>
        <v/>
      </c>
    </row>
    <row r="242" spans="1:17" x14ac:dyDescent="0.25">
      <c r="A242" s="89">
        <f>'Data Raw'!F737</f>
        <v>16503.099999999999</v>
      </c>
      <c r="C242" s="89">
        <f>'Data Raw'!C737</f>
        <v>16182.93</v>
      </c>
      <c r="E242" s="89">
        <v>79.321932670833121</v>
      </c>
      <c r="G242" s="211">
        <f t="shared" si="30"/>
        <v>16203.88316584158</v>
      </c>
      <c r="H242" s="211">
        <f t="shared" si="32"/>
        <v>-299.21683415841835</v>
      </c>
      <c r="I242" s="211">
        <f t="shared" si="33"/>
        <v>89530.713843786434</v>
      </c>
      <c r="J242" s="211">
        <f t="shared" si="38"/>
        <v>203.65143304699814</v>
      </c>
      <c r="K242" s="211">
        <f t="shared" si="34"/>
        <v>1</v>
      </c>
      <c r="L242" s="89"/>
      <c r="M242" s="213">
        <f t="shared" si="31"/>
        <v>16161.97683415842</v>
      </c>
      <c r="N242" s="213">
        <f t="shared" si="35"/>
        <v>-341.12316584157816</v>
      </c>
      <c r="O242" s="213">
        <f t="shared" si="36"/>
        <v>116365.01427378083</v>
      </c>
      <c r="P242" s="213">
        <f t="shared" si="39"/>
        <v>224.36560344774963</v>
      </c>
      <c r="Q242" s="213" t="str">
        <f t="shared" si="37"/>
        <v/>
      </c>
    </row>
    <row r="243" spans="1:17" x14ac:dyDescent="0.25">
      <c r="A243" s="89">
        <f>'Data Raw'!F738</f>
        <v>16742.95</v>
      </c>
      <c r="C243" s="89">
        <f>'Data Raw'!C738</f>
        <v>16489.84</v>
      </c>
      <c r="E243" s="89">
        <v>-24.910260176980955</v>
      </c>
      <c r="G243" s="211">
        <f t="shared" si="30"/>
        <v>16510.79316584158</v>
      </c>
      <c r="H243" s="211">
        <f t="shared" si="32"/>
        <v>-232.15683415842068</v>
      </c>
      <c r="I243" s="211">
        <f t="shared" si="33"/>
        <v>53896.795646460443</v>
      </c>
      <c r="J243" s="211">
        <f t="shared" si="38"/>
        <v>214.5911701576016</v>
      </c>
      <c r="K243" s="211">
        <f t="shared" si="34"/>
        <v>1</v>
      </c>
      <c r="L243" s="89"/>
      <c r="M243" s="213">
        <f t="shared" si="31"/>
        <v>16468.88683415842</v>
      </c>
      <c r="N243" s="213">
        <f t="shared" si="35"/>
        <v>-274.06316584158048</v>
      </c>
      <c r="O243" s="213">
        <f t="shared" si="36"/>
        <v>75110.618871109647</v>
      </c>
      <c r="P243" s="213">
        <f t="shared" si="39"/>
        <v>242.33304001510007</v>
      </c>
      <c r="Q243" s="213" t="str">
        <f t="shared" si="37"/>
        <v/>
      </c>
    </row>
    <row r="244" spans="1:17" x14ac:dyDescent="0.25">
      <c r="A244" s="89">
        <f>'Data Raw'!F739</f>
        <v>16725.86</v>
      </c>
      <c r="C244" s="89">
        <f>'Data Raw'!C739</f>
        <v>16654.68</v>
      </c>
      <c r="E244" s="89">
        <v>59.302640203868577</v>
      </c>
      <c r="G244" s="211">
        <f t="shared" si="30"/>
        <v>16675.63316584158</v>
      </c>
      <c r="H244" s="211">
        <f t="shared" si="32"/>
        <v>-50.226834158420388</v>
      </c>
      <c r="I244" s="211">
        <f t="shared" si="33"/>
        <v>2522.7348695774649</v>
      </c>
      <c r="J244" s="211">
        <f t="shared" si="38"/>
        <v>215.24727984135208</v>
      </c>
      <c r="K244" s="211">
        <f t="shared" si="34"/>
        <v>1</v>
      </c>
      <c r="L244" s="89"/>
      <c r="M244" s="213">
        <f t="shared" si="31"/>
        <v>16633.72683415842</v>
      </c>
      <c r="N244" s="213">
        <f t="shared" si="35"/>
        <v>-92.133165841580194</v>
      </c>
      <c r="O244" s="213">
        <f t="shared" si="36"/>
        <v>8488.520247992119</v>
      </c>
      <c r="P244" s="213">
        <f t="shared" si="39"/>
        <v>243.64416597461857</v>
      </c>
      <c r="Q244" s="213" t="str">
        <f t="shared" si="37"/>
        <v/>
      </c>
    </row>
    <row r="245" spans="1:17" x14ac:dyDescent="0.25">
      <c r="A245" s="89">
        <f>'Data Raw'!F740</f>
        <v>16634.740000000002</v>
      </c>
      <c r="C245" s="89">
        <f>'Data Raw'!C740</f>
        <v>16684.96</v>
      </c>
      <c r="E245" s="89">
        <v>60.324648410074587</v>
      </c>
      <c r="G245" s="211">
        <f t="shared" si="30"/>
        <v>16705.913165841579</v>
      </c>
      <c r="H245" s="211">
        <f t="shared" si="32"/>
        <v>71.173165841577429</v>
      </c>
      <c r="I245" s="211">
        <f t="shared" si="33"/>
        <v>5065.6195359126841</v>
      </c>
      <c r="J245" s="211">
        <f t="shared" si="38"/>
        <v>192.95930841272479</v>
      </c>
      <c r="K245" s="211" t="str">
        <f t="shared" si="34"/>
        <v/>
      </c>
      <c r="L245" s="89"/>
      <c r="M245" s="213">
        <f t="shared" si="31"/>
        <v>16664.006834158419</v>
      </c>
      <c r="N245" s="213">
        <f t="shared" si="35"/>
        <v>29.266834158417623</v>
      </c>
      <c r="O245" s="213">
        <f t="shared" si="36"/>
        <v>856.54758165632063</v>
      </c>
      <c r="P245" s="213">
        <f t="shared" si="39"/>
        <v>215.86011272222524</v>
      </c>
      <c r="Q245" s="213">
        <f t="shared" si="37"/>
        <v>1</v>
      </c>
    </row>
    <row r="246" spans="1:17" x14ac:dyDescent="0.25">
      <c r="A246" s="89">
        <f>'Data Raw'!F741</f>
        <v>16790.8</v>
      </c>
      <c r="C246" s="89">
        <f>'Data Raw'!C741</f>
        <v>16645.63</v>
      </c>
      <c r="E246" s="89">
        <v>-6.8536712048880872</v>
      </c>
      <c r="G246" s="211">
        <f t="shared" si="30"/>
        <v>16666.583165841581</v>
      </c>
      <c r="H246" s="211">
        <f t="shared" si="32"/>
        <v>-124.21683415841835</v>
      </c>
      <c r="I246" s="211">
        <f t="shared" si="33"/>
        <v>15429.821888340008</v>
      </c>
      <c r="J246" s="211">
        <f t="shared" si="38"/>
        <v>194.74423239719377</v>
      </c>
      <c r="K246" s="211">
        <f t="shared" si="34"/>
        <v>1</v>
      </c>
      <c r="L246" s="89"/>
      <c r="M246" s="213">
        <f t="shared" si="31"/>
        <v>16624.676834158421</v>
      </c>
      <c r="N246" s="213">
        <f t="shared" si="35"/>
        <v>-166.12316584157816</v>
      </c>
      <c r="O246" s="213">
        <f t="shared" si="36"/>
        <v>27596.90622922848</v>
      </c>
      <c r="P246" s="213">
        <f t="shared" si="39"/>
        <v>218.05252816832117</v>
      </c>
      <c r="Q246" s="213" t="str">
        <f t="shared" si="37"/>
        <v/>
      </c>
    </row>
    <row r="247" spans="1:17" x14ac:dyDescent="0.25">
      <c r="A247" s="89">
        <f>'Data Raw'!F742</f>
        <v>16536.849999999999</v>
      </c>
      <c r="C247" s="89">
        <f>'Data Raw'!C742</f>
        <v>16833.61</v>
      </c>
      <c r="E247" s="89">
        <v>58.799225482753172</v>
      </c>
      <c r="G247" s="211">
        <f t="shared" si="30"/>
        <v>16854.56316584158</v>
      </c>
      <c r="H247" s="211">
        <f t="shared" si="32"/>
        <v>317.71316584158194</v>
      </c>
      <c r="I247" s="211">
        <f t="shared" si="33"/>
        <v>100941.65574908054</v>
      </c>
      <c r="J247" s="211">
        <f t="shared" si="38"/>
        <v>196.00146535937895</v>
      </c>
      <c r="K247" s="211" t="str">
        <f t="shared" si="34"/>
        <v/>
      </c>
      <c r="L247" s="89"/>
      <c r="M247" s="213">
        <f t="shared" si="31"/>
        <v>16812.656834158421</v>
      </c>
      <c r="N247" s="213">
        <f t="shared" si="35"/>
        <v>275.80683415842213</v>
      </c>
      <c r="O247" s="213">
        <f t="shared" si="36"/>
        <v>76069.409768491372</v>
      </c>
      <c r="P247" s="213">
        <f t="shared" si="39"/>
        <v>203.58415205891023</v>
      </c>
      <c r="Q247" s="213">
        <f t="shared" si="37"/>
        <v>1</v>
      </c>
    </row>
    <row r="248" spans="1:17" x14ac:dyDescent="0.25">
      <c r="A248" s="89">
        <f>'Data Raw'!F743</f>
        <v>16511.439999999999</v>
      </c>
      <c r="C248" s="89">
        <f>'Data Raw'!C743</f>
        <v>16429.57</v>
      </c>
      <c r="E248" s="89">
        <v>224.65946597302536</v>
      </c>
      <c r="G248" s="211">
        <f t="shared" si="30"/>
        <v>16450.52316584158</v>
      </c>
      <c r="H248" s="211">
        <f t="shared" si="32"/>
        <v>-60.916834158419078</v>
      </c>
      <c r="I248" s="211">
        <f t="shared" si="33"/>
        <v>3710.8606838843334</v>
      </c>
      <c r="J248" s="211">
        <f t="shared" si="38"/>
        <v>184.09174167532635</v>
      </c>
      <c r="K248" s="211">
        <f t="shared" si="34"/>
        <v>1</v>
      </c>
      <c r="L248" s="89"/>
      <c r="M248" s="213">
        <f t="shared" si="31"/>
        <v>16408.61683415842</v>
      </c>
      <c r="N248" s="213">
        <f t="shared" si="35"/>
        <v>-102.82316584157888</v>
      </c>
      <c r="O248" s="213">
        <f t="shared" si="36"/>
        <v>10572.603433684835</v>
      </c>
      <c r="P248" s="213">
        <f t="shared" si="39"/>
        <v>199.12624479087202</v>
      </c>
      <c r="Q248" s="213" t="str">
        <f t="shared" si="37"/>
        <v/>
      </c>
    </row>
    <row r="249" spans="1:17" x14ac:dyDescent="0.25">
      <c r="A249" s="89">
        <f>'Data Raw'!F744</f>
        <v>16589.439999999999</v>
      </c>
      <c r="C249" s="89">
        <f>'Data Raw'!C744</f>
        <v>16390.89</v>
      </c>
      <c r="E249" s="89">
        <v>128.37261806091738</v>
      </c>
      <c r="G249" s="211">
        <f t="shared" si="30"/>
        <v>16411.843165841579</v>
      </c>
      <c r="H249" s="211">
        <f t="shared" si="32"/>
        <v>-177.59683415841937</v>
      </c>
      <c r="I249" s="211">
        <f t="shared" si="33"/>
        <v>31540.635503093112</v>
      </c>
      <c r="J249" s="211">
        <f t="shared" si="38"/>
        <v>194.49898384057661</v>
      </c>
      <c r="K249" s="211">
        <f t="shared" si="34"/>
        <v>1</v>
      </c>
      <c r="L249" s="89"/>
      <c r="M249" s="213">
        <f t="shared" si="31"/>
        <v>16369.93683415842</v>
      </c>
      <c r="N249" s="213">
        <f t="shared" si="35"/>
        <v>-219.50316584157918</v>
      </c>
      <c r="O249" s="213">
        <f t="shared" si="36"/>
        <v>48181.639814475813</v>
      </c>
      <c r="P249" s="213">
        <f t="shared" si="39"/>
        <v>213.08485992100057</v>
      </c>
      <c r="Q249" s="213" t="str">
        <f t="shared" si="37"/>
        <v/>
      </c>
    </row>
    <row r="250" spans="1:17" x14ac:dyDescent="0.25">
      <c r="A250" s="89">
        <f>'Data Raw'!F745</f>
        <v>16595.97</v>
      </c>
      <c r="C250" s="89">
        <f>'Data Raw'!C745</f>
        <v>16629.55</v>
      </c>
      <c r="E250" s="89">
        <v>118.18945671855545</v>
      </c>
      <c r="G250" s="211">
        <f t="shared" si="30"/>
        <v>16650.503165841579</v>
      </c>
      <c r="H250" s="211">
        <f t="shared" si="32"/>
        <v>54.533165841578011</v>
      </c>
      <c r="I250" s="211">
        <f t="shared" si="33"/>
        <v>2973.8661767050507</v>
      </c>
      <c r="J250" s="211">
        <f t="shared" si="38"/>
        <v>164.34795026598812</v>
      </c>
      <c r="K250" s="211" t="str">
        <f t="shared" si="34"/>
        <v/>
      </c>
      <c r="L250" s="89"/>
      <c r="M250" s="213">
        <f t="shared" si="31"/>
        <v>16608.596834158419</v>
      </c>
      <c r="N250" s="213">
        <f t="shared" si="35"/>
        <v>12.626834158418205</v>
      </c>
      <c r="O250" s="213">
        <f t="shared" si="36"/>
        <v>159.4369408641968</v>
      </c>
      <c r="P250" s="213">
        <f t="shared" si="39"/>
        <v>175.72552563853051</v>
      </c>
      <c r="Q250" s="213">
        <f t="shared" si="37"/>
        <v>1</v>
      </c>
    </row>
    <row r="251" spans="1:17" x14ac:dyDescent="0.25">
      <c r="A251" s="89">
        <f>'Data Raw'!F746</f>
        <v>16162.64</v>
      </c>
      <c r="C251" s="89">
        <f>'Data Raw'!C746</f>
        <v>16343.95</v>
      </c>
      <c r="E251" s="89">
        <v>-54.263294439877427</v>
      </c>
      <c r="G251" s="211">
        <f t="shared" si="30"/>
        <v>16364.903165841581</v>
      </c>
      <c r="H251" s="211">
        <f t="shared" si="32"/>
        <v>202.26316584158121</v>
      </c>
      <c r="I251" s="211">
        <f t="shared" si="33"/>
        <v>40910.388256258986</v>
      </c>
      <c r="J251" s="211">
        <f t="shared" si="38"/>
        <v>159.33282095304949</v>
      </c>
      <c r="K251" s="211" t="str">
        <f t="shared" si="34"/>
        <v/>
      </c>
      <c r="L251" s="89"/>
      <c r="M251" s="213">
        <f t="shared" si="31"/>
        <v>16322.996834158421</v>
      </c>
      <c r="N251" s="213">
        <f t="shared" si="35"/>
        <v>160.35683415842141</v>
      </c>
      <c r="O251" s="213">
        <f t="shared" si="36"/>
        <v>25714.314261311465</v>
      </c>
      <c r="P251" s="213">
        <f t="shared" si="39"/>
        <v>157.17799554871883</v>
      </c>
      <c r="Q251" s="213">
        <f t="shared" si="37"/>
        <v>1</v>
      </c>
    </row>
    <row r="252" spans="1:17" x14ac:dyDescent="0.25">
      <c r="A252" s="89">
        <f>'Data Raw'!F747</f>
        <v>16438.09</v>
      </c>
      <c r="C252" s="89">
        <f>'Data Raw'!C747</f>
        <v>16167.45</v>
      </c>
      <c r="E252" s="89">
        <v>-121.54897211919342</v>
      </c>
      <c r="G252" s="211">
        <f t="shared" si="30"/>
        <v>16188.403165841581</v>
      </c>
      <c r="H252" s="211">
        <f t="shared" si="32"/>
        <v>-249.68683415841952</v>
      </c>
      <c r="I252" s="211">
        <f t="shared" si="33"/>
        <v>62343.515152054089</v>
      </c>
      <c r="J252" s="211">
        <f t="shared" si="38"/>
        <v>181.28581127094887</v>
      </c>
      <c r="K252" s="211">
        <f t="shared" si="34"/>
        <v>1</v>
      </c>
      <c r="L252" s="89"/>
      <c r="M252" s="213">
        <f t="shared" si="31"/>
        <v>16146.496834158421</v>
      </c>
      <c r="N252" s="213">
        <f t="shared" si="35"/>
        <v>-291.59316584157932</v>
      </c>
      <c r="O252" s="213">
        <f t="shared" si="36"/>
        <v>85026.574365514782</v>
      </c>
      <c r="P252" s="213">
        <f t="shared" si="39"/>
        <v>185.12746703124151</v>
      </c>
      <c r="Q252" s="213" t="str">
        <f t="shared" si="37"/>
        <v/>
      </c>
    </row>
    <row r="253" spans="1:17" x14ac:dyDescent="0.25">
      <c r="A253" s="89">
        <f>'Data Raw'!F748</f>
        <v>16229.78</v>
      </c>
      <c r="C253" s="89">
        <f>'Data Raw'!C748</f>
        <v>16417.77</v>
      </c>
      <c r="E253" s="89">
        <v>-17.609311670372335</v>
      </c>
      <c r="G253" s="211">
        <f t="shared" si="30"/>
        <v>16438.72316584158</v>
      </c>
      <c r="H253" s="211">
        <f t="shared" si="32"/>
        <v>208.94316584157968</v>
      </c>
      <c r="I253" s="211">
        <f t="shared" si="33"/>
        <v>43657.246551901873</v>
      </c>
      <c r="J253" s="211">
        <f t="shared" si="38"/>
        <v>194.13525889225983</v>
      </c>
      <c r="K253" s="211" t="str">
        <f t="shared" si="34"/>
        <v/>
      </c>
      <c r="L253" s="89"/>
      <c r="M253" s="213">
        <f t="shared" si="31"/>
        <v>16396.816834158421</v>
      </c>
      <c r="N253" s="213">
        <f t="shared" si="35"/>
        <v>167.03683415841988</v>
      </c>
      <c r="O253" s="213">
        <f t="shared" si="36"/>
        <v>27901.303965667466</v>
      </c>
      <c r="P253" s="213">
        <f t="shared" si="39"/>
        <v>194.04322610543454</v>
      </c>
      <c r="Q253" s="213">
        <f t="shared" si="37"/>
        <v>1</v>
      </c>
    </row>
    <row r="254" spans="1:17" x14ac:dyDescent="0.25">
      <c r="A254" s="89">
        <f>'Data Raw'!F749</f>
        <v>16353.39</v>
      </c>
      <c r="C254" s="89">
        <f>'Data Raw'!C749</f>
        <v>16275.39</v>
      </c>
      <c r="E254" s="89">
        <v>-93.34670573186304</v>
      </c>
      <c r="G254" s="211">
        <f t="shared" si="30"/>
        <v>16296.343165841579</v>
      </c>
      <c r="H254" s="211">
        <f t="shared" si="32"/>
        <v>-57.046834158420097</v>
      </c>
      <c r="I254" s="211">
        <f t="shared" si="33"/>
        <v>3254.341287498286</v>
      </c>
      <c r="J254" s="211">
        <f t="shared" si="38"/>
        <v>190.17508688064149</v>
      </c>
      <c r="K254" s="211">
        <f t="shared" si="34"/>
        <v>1</v>
      </c>
      <c r="L254" s="89"/>
      <c r="M254" s="213">
        <f t="shared" si="31"/>
        <v>16254.43683415842</v>
      </c>
      <c r="N254" s="213">
        <f t="shared" si="35"/>
        <v>-98.953165841579903</v>
      </c>
      <c r="O254" s="213">
        <f t="shared" si="36"/>
        <v>9791.7290300712157</v>
      </c>
      <c r="P254" s="213">
        <f t="shared" si="39"/>
        <v>188.2209511385758</v>
      </c>
      <c r="Q254" s="213" t="str">
        <f t="shared" si="37"/>
        <v/>
      </c>
    </row>
    <row r="255" spans="1:17" x14ac:dyDescent="0.25">
      <c r="A255" s="89">
        <f>'Data Raw'!F750</f>
        <v>16587.57</v>
      </c>
      <c r="C255" s="89">
        <f>'Data Raw'!C750</f>
        <v>16416.169999999998</v>
      </c>
      <c r="E255" s="89">
        <v>-23.72784644870444</v>
      </c>
      <c r="G255" s="211">
        <f t="shared" si="30"/>
        <v>16437.123165841578</v>
      </c>
      <c r="H255" s="211">
        <f t="shared" si="32"/>
        <v>-150.44683415842155</v>
      </c>
      <c r="I255" s="211">
        <f t="shared" si="33"/>
        <v>22634.249908291597</v>
      </c>
      <c r="J255" s="211">
        <f t="shared" si="38"/>
        <v>162.41347831987625</v>
      </c>
      <c r="K255" s="211">
        <f t="shared" si="34"/>
        <v>1</v>
      </c>
      <c r="L255" s="89"/>
      <c r="M255" s="213">
        <f t="shared" si="31"/>
        <v>16395.216834158418</v>
      </c>
      <c r="N255" s="213">
        <f t="shared" si="35"/>
        <v>-192.35316584158136</v>
      </c>
      <c r="O255" s="213">
        <f t="shared" si="36"/>
        <v>36999.7404092789</v>
      </c>
      <c r="P255" s="213">
        <f t="shared" si="39"/>
        <v>174.76675249488554</v>
      </c>
      <c r="Q255" s="213" t="str">
        <f t="shared" si="37"/>
        <v/>
      </c>
    </row>
    <row r="256" spans="1:17" x14ac:dyDescent="0.25">
      <c r="A256" s="89">
        <f>'Data Raw'!F751</f>
        <v>17093.5</v>
      </c>
      <c r="C256" s="89">
        <f>'Data Raw'!C751</f>
        <v>16701.95</v>
      </c>
      <c r="E256" s="89">
        <v>-20.867718410010639</v>
      </c>
      <c r="G256" s="211">
        <f t="shared" si="30"/>
        <v>16722.903165841581</v>
      </c>
      <c r="H256" s="211">
        <f t="shared" si="32"/>
        <v>-370.59683415841937</v>
      </c>
      <c r="I256" s="211">
        <f t="shared" si="33"/>
        <v>137342.01348824298</v>
      </c>
      <c r="J256" s="211">
        <f t="shared" si="38"/>
        <v>207.56211610143538</v>
      </c>
      <c r="K256" s="211">
        <f t="shared" si="34"/>
        <v>1</v>
      </c>
      <c r="L256" s="89"/>
      <c r="M256" s="213">
        <f t="shared" si="31"/>
        <v>16680.996834158421</v>
      </c>
      <c r="N256" s="213">
        <f t="shared" si="35"/>
        <v>-412.50316584157918</v>
      </c>
      <c r="O256" s="213">
        <f t="shared" si="36"/>
        <v>170158.86182932538</v>
      </c>
      <c r="P256" s="213">
        <f t="shared" si="39"/>
        <v>224.70358269743642</v>
      </c>
      <c r="Q256" s="213" t="str">
        <f t="shared" si="37"/>
        <v/>
      </c>
    </row>
    <row r="257" spans="1:17" x14ac:dyDescent="0.25">
      <c r="A257" s="89">
        <f>'Data Raw'!F752</f>
        <v>17082.11</v>
      </c>
      <c r="C257" s="89">
        <f>'Data Raw'!C752</f>
        <v>17059.11</v>
      </c>
      <c r="E257" s="89">
        <v>-43.757410008100123</v>
      </c>
      <c r="G257" s="211">
        <f t="shared" si="30"/>
        <v>17080.06316584158</v>
      </c>
      <c r="H257" s="211">
        <f t="shared" si="32"/>
        <v>-2.0468341584200971</v>
      </c>
      <c r="I257" s="211">
        <f t="shared" si="33"/>
        <v>4.189530072075307</v>
      </c>
      <c r="J257" s="211">
        <f t="shared" si="38"/>
        <v>197.83825791256382</v>
      </c>
      <c r="K257" s="211">
        <f t="shared" si="34"/>
        <v>1</v>
      </c>
      <c r="L257" s="89"/>
      <c r="M257" s="213">
        <f t="shared" si="31"/>
        <v>17038.156834158421</v>
      </c>
      <c r="N257" s="213">
        <f t="shared" si="35"/>
        <v>-43.953165841579903</v>
      </c>
      <c r="O257" s="213">
        <f t="shared" si="36"/>
        <v>1931.8807874974264</v>
      </c>
      <c r="P257" s="213">
        <f t="shared" si="39"/>
        <v>211.44852848551903</v>
      </c>
      <c r="Q257" s="213" t="str">
        <f t="shared" si="37"/>
        <v/>
      </c>
    </row>
    <row r="258" spans="1:17" x14ac:dyDescent="0.25">
      <c r="A258" s="89">
        <f>'Data Raw'!F753</f>
        <v>16961.66</v>
      </c>
      <c r="C258" s="89">
        <f>'Data Raw'!C753</f>
        <v>17120.54</v>
      </c>
      <c r="E258" s="89">
        <v>-53.02757960566305</v>
      </c>
      <c r="G258" s="211">
        <f t="shared" ref="G258:G321" si="40">C258+$E$761</f>
        <v>17141.493165841581</v>
      </c>
      <c r="H258" s="211">
        <f t="shared" si="32"/>
        <v>179.83316584158092</v>
      </c>
      <c r="I258" s="211">
        <f t="shared" si="33"/>
        <v>32339.967536605549</v>
      </c>
      <c r="J258" s="211">
        <f t="shared" si="38"/>
        <v>206.9075613984798</v>
      </c>
      <c r="K258" s="211" t="str">
        <f t="shared" si="34"/>
        <v/>
      </c>
      <c r="L258" s="89"/>
      <c r="M258" s="213">
        <f t="shared" ref="M258:M321" si="41">C258-$E$761</f>
        <v>17099.586834158421</v>
      </c>
      <c r="N258" s="213">
        <f t="shared" si="35"/>
        <v>137.92683415842112</v>
      </c>
      <c r="O258" s="213">
        <f t="shared" si="36"/>
        <v>19023.811580964601</v>
      </c>
      <c r="P258" s="213">
        <f t="shared" si="39"/>
        <v>216.95282212661792</v>
      </c>
      <c r="Q258" s="213">
        <f t="shared" si="37"/>
        <v>1</v>
      </c>
    </row>
    <row r="259" spans="1:17" x14ac:dyDescent="0.25">
      <c r="A259" s="89">
        <f>'Data Raw'!F754</f>
        <v>16720.89</v>
      </c>
      <c r="C259" s="89">
        <f>'Data Raw'!C754</f>
        <v>16758.36</v>
      </c>
      <c r="E259" s="89">
        <v>-16.173589459571303</v>
      </c>
      <c r="G259" s="211">
        <f t="shared" si="40"/>
        <v>16779.31316584158</v>
      </c>
      <c r="H259" s="211">
        <f t="shared" ref="H259:H322" si="42">G259-$A259</f>
        <v>58.423165841581067</v>
      </c>
      <c r="I259" s="211">
        <f t="shared" ref="I259:I322" si="43">H259*H259</f>
        <v>3413.2663069528849</v>
      </c>
      <c r="J259" s="211">
        <f t="shared" si="38"/>
        <v>195.25265355482986</v>
      </c>
      <c r="K259" s="211" t="str">
        <f t="shared" ref="K259:K322" si="44">IF(A259&gt;C259,1,"")</f>
        <v/>
      </c>
      <c r="L259" s="89"/>
      <c r="M259" s="213">
        <f t="shared" si="41"/>
        <v>16737.406834158421</v>
      </c>
      <c r="N259" s="213">
        <f t="shared" ref="N259:N322" si="45">M259-$A259</f>
        <v>16.516834158421261</v>
      </c>
      <c r="O259" s="213">
        <f t="shared" ref="O259:O322" si="46">N259*N259</f>
        <v>272.80581061679135</v>
      </c>
      <c r="P259" s="213">
        <f t="shared" si="39"/>
        <v>209.49543783187039</v>
      </c>
      <c r="Q259" s="213">
        <f t="shared" ref="Q259:Q322" si="47">IF(A259&lt;C259,1,"")</f>
        <v>1</v>
      </c>
    </row>
    <row r="260" spans="1:17" x14ac:dyDescent="0.25">
      <c r="A260" s="89">
        <f>'Data Raw'!F755</f>
        <v>16737.12</v>
      </c>
      <c r="C260" s="89">
        <f>'Data Raw'!C755</f>
        <v>16690.259999999998</v>
      </c>
      <c r="E260" s="89">
        <v>-51.450624744564266</v>
      </c>
      <c r="G260" s="211">
        <f t="shared" si="40"/>
        <v>16711.213165841578</v>
      </c>
      <c r="H260" s="211">
        <f t="shared" si="42"/>
        <v>-25.906834158420679</v>
      </c>
      <c r="I260" s="211">
        <f t="shared" si="43"/>
        <v>671.16405611191249</v>
      </c>
      <c r="J260" s="211">
        <f t="shared" si="38"/>
        <v>174.39769159369524</v>
      </c>
      <c r="K260" s="211">
        <f t="shared" si="44"/>
        <v>1</v>
      </c>
      <c r="L260" s="89"/>
      <c r="M260" s="213">
        <f t="shared" si="41"/>
        <v>16669.306834158418</v>
      </c>
      <c r="N260" s="213">
        <f t="shared" si="45"/>
        <v>-67.813165841580485</v>
      </c>
      <c r="O260" s="213">
        <f t="shared" si="46"/>
        <v>4598.6254614576983</v>
      </c>
      <c r="P260" s="213">
        <f t="shared" si="39"/>
        <v>183.94250422172669</v>
      </c>
      <c r="Q260" s="213" t="str">
        <f t="shared" si="47"/>
        <v/>
      </c>
    </row>
    <row r="261" spans="1:17" x14ac:dyDescent="0.25">
      <c r="A261" s="89">
        <f>'Data Raw'!F756</f>
        <v>16529.48</v>
      </c>
      <c r="C261" s="89">
        <f>'Data Raw'!C756</f>
        <v>16628.07</v>
      </c>
      <c r="E261" s="89">
        <v>107.39490647915409</v>
      </c>
      <c r="G261" s="211">
        <f t="shared" si="40"/>
        <v>16649.02316584158</v>
      </c>
      <c r="H261" s="211">
        <f t="shared" si="42"/>
        <v>119.54316584158005</v>
      </c>
      <c r="I261" s="211">
        <f t="shared" si="43"/>
        <v>14290.568499427511</v>
      </c>
      <c r="J261" s="211">
        <f t="shared" si="38"/>
        <v>163.53507292519961</v>
      </c>
      <c r="K261" s="211" t="str">
        <f t="shared" si="44"/>
        <v/>
      </c>
      <c r="L261" s="89"/>
      <c r="M261" s="213">
        <f t="shared" si="41"/>
        <v>16607.11683415842</v>
      </c>
      <c r="N261" s="213">
        <f t="shared" si="45"/>
        <v>77.636834158420243</v>
      </c>
      <c r="O261" s="213">
        <f t="shared" si="46"/>
        <v>6027.4780181420483</v>
      </c>
      <c r="P261" s="213">
        <f t="shared" si="39"/>
        <v>176.35366913086685</v>
      </c>
      <c r="Q261" s="213">
        <f t="shared" si="47"/>
        <v>1</v>
      </c>
    </row>
    <row r="262" spans="1:17" x14ac:dyDescent="0.25">
      <c r="A262" s="89">
        <f>'Data Raw'!F757</f>
        <v>16543.07</v>
      </c>
      <c r="C262" s="89">
        <f>'Data Raw'!C757</f>
        <v>16559.009999999998</v>
      </c>
      <c r="E262" s="89">
        <v>-103.12323271495006</v>
      </c>
      <c r="G262" s="211">
        <f t="shared" si="40"/>
        <v>16579.963165841578</v>
      </c>
      <c r="H262" s="211">
        <f t="shared" si="42"/>
        <v>36.893165841578593</v>
      </c>
      <c r="I262" s="211">
        <f t="shared" si="43"/>
        <v>1361.1056858142215</v>
      </c>
      <c r="J262" s="211">
        <f t="shared" si="38"/>
        <v>162.80990641370641</v>
      </c>
      <c r="K262" s="211" t="str">
        <f t="shared" si="44"/>
        <v/>
      </c>
      <c r="L262" s="89"/>
      <c r="M262" s="213">
        <f t="shared" si="41"/>
        <v>16538.056834158418</v>
      </c>
      <c r="N262" s="213">
        <f t="shared" si="45"/>
        <v>-5.0131658415812126</v>
      </c>
      <c r="O262" s="213">
        <f t="shared" si="46"/>
        <v>25.131831755196668</v>
      </c>
      <c r="P262" s="213">
        <f t="shared" si="39"/>
        <v>172.85772174285347</v>
      </c>
      <c r="Q262" s="213">
        <f t="shared" si="47"/>
        <v>1</v>
      </c>
    </row>
    <row r="263" spans="1:17" x14ac:dyDescent="0.25">
      <c r="A263" s="89">
        <f>'Data Raw'!F758</f>
        <v>16863.099999999999</v>
      </c>
      <c r="C263" s="89">
        <f>'Data Raw'!C758</f>
        <v>16762.830000000002</v>
      </c>
      <c r="E263" s="89">
        <v>-143.60611430718745</v>
      </c>
      <c r="G263" s="211">
        <f t="shared" si="40"/>
        <v>16783.783165841582</v>
      </c>
      <c r="H263" s="211">
        <f t="shared" si="42"/>
        <v>-79.316834158416896</v>
      </c>
      <c r="I263" s="211">
        <f t="shared" si="43"/>
        <v>6291.1601809138092</v>
      </c>
      <c r="J263" s="211">
        <f t="shared" si="38"/>
        <v>156.41029189448378</v>
      </c>
      <c r="K263" s="211">
        <f t="shared" si="44"/>
        <v>1</v>
      </c>
      <c r="L263" s="89"/>
      <c r="M263" s="213">
        <f t="shared" si="41"/>
        <v>16741.876834158422</v>
      </c>
      <c r="N263" s="213">
        <f t="shared" si="45"/>
        <v>-121.2231658415767</v>
      </c>
      <c r="O263" s="213">
        <f t="shared" si="46"/>
        <v>14695.055936654408</v>
      </c>
      <c r="P263" s="213">
        <f t="shared" si="39"/>
        <v>164.59558440933856</v>
      </c>
      <c r="Q263" s="213" t="str">
        <f t="shared" si="47"/>
        <v/>
      </c>
    </row>
    <row r="264" spans="1:17" x14ac:dyDescent="0.25">
      <c r="A264" s="89">
        <f>'Data Raw'!F759</f>
        <v>16499.47</v>
      </c>
      <c r="C264" s="89">
        <f>'Data Raw'!C759</f>
        <v>16745.27</v>
      </c>
      <c r="E264" s="89">
        <v>-80.035307726659084</v>
      </c>
      <c r="G264" s="211">
        <f t="shared" si="40"/>
        <v>16766.22316584158</v>
      </c>
      <c r="H264" s="211">
        <f t="shared" si="42"/>
        <v>266.75316584157918</v>
      </c>
      <c r="I264" s="211">
        <f t="shared" si="43"/>
        <v>71157.251486505047</v>
      </c>
      <c r="J264" s="211">
        <f t="shared" si="38"/>
        <v>127.24419106702032</v>
      </c>
      <c r="K264" s="211" t="str">
        <f t="shared" si="44"/>
        <v/>
      </c>
      <c r="L264" s="89"/>
      <c r="M264" s="213">
        <f t="shared" si="41"/>
        <v>16724.316834158421</v>
      </c>
      <c r="N264" s="213">
        <f t="shared" si="45"/>
        <v>224.84683415841937</v>
      </c>
      <c r="O264" s="213">
        <f t="shared" si="46"/>
        <v>50556.09883106374</v>
      </c>
      <c r="P264" s="213">
        <f t="shared" si="39"/>
        <v>110.18784430357547</v>
      </c>
      <c r="Q264" s="213">
        <f t="shared" si="47"/>
        <v>1</v>
      </c>
    </row>
    <row r="265" spans="1:17" x14ac:dyDescent="0.25">
      <c r="A265" s="89">
        <f>'Data Raw'!F760</f>
        <v>16473.64</v>
      </c>
      <c r="C265" s="89">
        <f>'Data Raw'!C760</f>
        <v>16531.95</v>
      </c>
      <c r="E265" s="89">
        <v>16.777709195976058</v>
      </c>
      <c r="G265" s="211">
        <f t="shared" si="40"/>
        <v>16552.903165841581</v>
      </c>
      <c r="H265" s="211">
        <f t="shared" si="42"/>
        <v>79.263165841581213</v>
      </c>
      <c r="I265" s="211">
        <f t="shared" si="43"/>
        <v>6282.6494592300069</v>
      </c>
      <c r="J265" s="211">
        <f t="shared" si="38"/>
        <v>130.29156400721084</v>
      </c>
      <c r="K265" s="211" t="str">
        <f t="shared" si="44"/>
        <v/>
      </c>
      <c r="L265" s="89"/>
      <c r="M265" s="213">
        <f t="shared" si="41"/>
        <v>16510.996834158421</v>
      </c>
      <c r="N265" s="213">
        <f t="shared" si="45"/>
        <v>37.356834158421407</v>
      </c>
      <c r="O265" s="213">
        <f t="shared" si="46"/>
        <v>1395.5330583398004</v>
      </c>
      <c r="P265" s="213">
        <f t="shared" si="39"/>
        <v>109.88319965365172</v>
      </c>
      <c r="Q265" s="213">
        <f t="shared" si="47"/>
        <v>1</v>
      </c>
    </row>
    <row r="266" spans="1:17" x14ac:dyDescent="0.25">
      <c r="A266" s="89">
        <f>'Data Raw'!F761</f>
        <v>16618.32</v>
      </c>
      <c r="C266" s="89">
        <f>'Data Raw'!C761</f>
        <v>16548.5</v>
      </c>
      <c r="E266" s="89">
        <v>34.89366818801318</v>
      </c>
      <c r="G266" s="211">
        <f t="shared" si="40"/>
        <v>16569.45316584158</v>
      </c>
      <c r="H266" s="211">
        <f t="shared" si="42"/>
        <v>-48.866834158419806</v>
      </c>
      <c r="I266" s="211">
        <f t="shared" si="43"/>
        <v>2387.9674806665048</v>
      </c>
      <c r="J266" s="211">
        <f t="shared" ref="J266:J329" si="48">SQRT(AVERAGE(I259:I266))</f>
        <v>115.02995976897816</v>
      </c>
      <c r="K266" s="211">
        <f t="shared" si="44"/>
        <v>1</v>
      </c>
      <c r="L266" s="89"/>
      <c r="M266" s="213">
        <f t="shared" si="41"/>
        <v>16527.54683415842</v>
      </c>
      <c r="N266" s="213">
        <f t="shared" si="45"/>
        <v>-90.773165841579612</v>
      </c>
      <c r="O266" s="213">
        <f t="shared" si="46"/>
        <v>8239.7676369029159</v>
      </c>
      <c r="P266" s="213">
        <f t="shared" ref="P266:P329" si="49">SQRT(AVERAGE(O259:O266))</f>
        <v>103.56791044100761</v>
      </c>
      <c r="Q266" s="213" t="str">
        <f t="shared" si="47"/>
        <v/>
      </c>
    </row>
    <row r="267" spans="1:17" x14ac:dyDescent="0.25">
      <c r="A267" s="89">
        <f>'Data Raw'!F762</f>
        <v>16392.84</v>
      </c>
      <c r="C267" s="89">
        <f>'Data Raw'!C762</f>
        <v>16530.439999999999</v>
      </c>
      <c r="E267" s="89">
        <v>53.156252580487489</v>
      </c>
      <c r="G267" s="211">
        <f t="shared" si="40"/>
        <v>16551.393165841579</v>
      </c>
      <c r="H267" s="211">
        <f t="shared" si="42"/>
        <v>158.55316584157845</v>
      </c>
      <c r="I267" s="211">
        <f t="shared" si="43"/>
        <v>25139.106398387077</v>
      </c>
      <c r="J267" s="211">
        <f t="shared" si="48"/>
        <v>126.28389309758394</v>
      </c>
      <c r="K267" s="211" t="str">
        <f t="shared" si="44"/>
        <v/>
      </c>
      <c r="L267" s="89"/>
      <c r="M267" s="213">
        <f t="shared" si="41"/>
        <v>16509.486834158419</v>
      </c>
      <c r="N267" s="213">
        <f t="shared" si="45"/>
        <v>116.64683415841864</v>
      </c>
      <c r="O267" s="213">
        <f t="shared" si="46"/>
        <v>13606.483919181623</v>
      </c>
      <c r="P267" s="213">
        <f t="shared" si="49"/>
        <v>111.32394996894055</v>
      </c>
      <c r="Q267" s="213">
        <f t="shared" si="47"/>
        <v>1</v>
      </c>
    </row>
    <row r="268" spans="1:17" x14ac:dyDescent="0.25">
      <c r="A268" s="89">
        <f>'Data Raw'!F763</f>
        <v>16541.419999999998</v>
      </c>
      <c r="C268" s="89">
        <f>'Data Raw'!C763</f>
        <v>16378.4</v>
      </c>
      <c r="E268" s="89">
        <v>177.20552749144554</v>
      </c>
      <c r="G268" s="211">
        <f t="shared" si="40"/>
        <v>16399.353165841581</v>
      </c>
      <c r="H268" s="211">
        <f t="shared" si="42"/>
        <v>-142.0668341584169</v>
      </c>
      <c r="I268" s="211">
        <f t="shared" si="43"/>
        <v>20182.985367795129</v>
      </c>
      <c r="J268" s="211">
        <f t="shared" si="48"/>
        <v>135.59719510315253</v>
      </c>
      <c r="K268" s="211">
        <f t="shared" si="44"/>
        <v>1</v>
      </c>
      <c r="L268" s="89"/>
      <c r="M268" s="213">
        <f t="shared" si="41"/>
        <v>16357.44683415842</v>
      </c>
      <c r="N268" s="213">
        <f t="shared" si="45"/>
        <v>-183.97316584157852</v>
      </c>
      <c r="O268" s="213">
        <f t="shared" si="46"/>
        <v>33846.125749772953</v>
      </c>
      <c r="P268" s="213">
        <f t="shared" si="49"/>
        <v>126.68448749837759</v>
      </c>
      <c r="Q268" s="213" t="str">
        <f t="shared" si="47"/>
        <v/>
      </c>
    </row>
    <row r="269" spans="1:17" x14ac:dyDescent="0.25">
      <c r="A269" s="89">
        <f>'Data Raw'!F764</f>
        <v>16931.52</v>
      </c>
      <c r="C269" s="89">
        <f>'Data Raw'!C764</f>
        <v>16811.740000000002</v>
      </c>
      <c r="E269" s="89">
        <v>47.505967318726107</v>
      </c>
      <c r="G269" s="211">
        <f t="shared" si="40"/>
        <v>16832.693165841582</v>
      </c>
      <c r="H269" s="211">
        <f t="shared" si="42"/>
        <v>-98.826834158418933</v>
      </c>
      <c r="I269" s="211">
        <f t="shared" si="43"/>
        <v>9766.7431497756388</v>
      </c>
      <c r="J269" s="211">
        <f t="shared" si="48"/>
        <v>133.49577203468255</v>
      </c>
      <c r="K269" s="211">
        <f t="shared" si="44"/>
        <v>1</v>
      </c>
      <c r="L269" s="89"/>
      <c r="M269" s="213">
        <f t="shared" si="41"/>
        <v>16790.786834158422</v>
      </c>
      <c r="N269" s="213">
        <f t="shared" si="45"/>
        <v>-140.73316584157874</v>
      </c>
      <c r="O269" s="213">
        <f t="shared" si="46"/>
        <v>19805.823967793305</v>
      </c>
      <c r="P269" s="213">
        <f t="shared" si="49"/>
        <v>133.30886173256823</v>
      </c>
      <c r="Q269" s="213" t="str">
        <f t="shared" si="47"/>
        <v/>
      </c>
    </row>
    <row r="270" spans="1:17" x14ac:dyDescent="0.25">
      <c r="A270" s="89">
        <f>'Data Raw'!F765</f>
        <v>16725.099999999999</v>
      </c>
      <c r="C270" s="89">
        <f>'Data Raw'!C765</f>
        <v>16926.849999999999</v>
      </c>
      <c r="E270" s="89">
        <v>37.191521245333206</v>
      </c>
      <c r="G270" s="211">
        <f t="shared" si="40"/>
        <v>16947.803165841578</v>
      </c>
      <c r="H270" s="211">
        <f t="shared" si="42"/>
        <v>222.7031658415799</v>
      </c>
      <c r="I270" s="211">
        <f t="shared" si="43"/>
        <v>49596.700075862245</v>
      </c>
      <c r="J270" s="211">
        <f t="shared" si="48"/>
        <v>154.43629900347887</v>
      </c>
      <c r="K270" s="211" t="str">
        <f t="shared" si="44"/>
        <v/>
      </c>
      <c r="L270" s="89"/>
      <c r="M270" s="213">
        <f t="shared" si="41"/>
        <v>16905.896834158419</v>
      </c>
      <c r="N270" s="213">
        <f t="shared" si="45"/>
        <v>180.7968341584201</v>
      </c>
      <c r="O270" s="213">
        <f t="shared" si="46"/>
        <v>32687.49524170726</v>
      </c>
      <c r="P270" s="213">
        <f t="shared" si="49"/>
        <v>147.83114706541718</v>
      </c>
      <c r="Q270" s="213">
        <f t="shared" si="47"/>
        <v>1</v>
      </c>
    </row>
    <row r="271" spans="1:17" x14ac:dyDescent="0.25">
      <c r="A271" s="89">
        <f>'Data Raw'!F766</f>
        <v>16723.919999999998</v>
      </c>
      <c r="C271" s="89">
        <f>'Data Raw'!C766</f>
        <v>16787.93</v>
      </c>
      <c r="E271" s="89">
        <v>23.332544205577506</v>
      </c>
      <c r="G271" s="211">
        <f t="shared" si="40"/>
        <v>16808.88316584158</v>
      </c>
      <c r="H271" s="211">
        <f t="shared" si="42"/>
        <v>84.96316584158194</v>
      </c>
      <c r="I271" s="211">
        <f t="shared" si="43"/>
        <v>7218.7395498241558</v>
      </c>
      <c r="J271" s="211">
        <f t="shared" si="48"/>
        <v>154.81123302592007</v>
      </c>
      <c r="K271" s="211" t="str">
        <f t="shared" si="44"/>
        <v/>
      </c>
      <c r="L271" s="89"/>
      <c r="M271" s="213">
        <f t="shared" si="41"/>
        <v>16766.97683415842</v>
      </c>
      <c r="N271" s="213">
        <f t="shared" si="45"/>
        <v>43.056834158422134</v>
      </c>
      <c r="O271" s="213">
        <f t="shared" si="46"/>
        <v>1853.8909677458671</v>
      </c>
      <c r="P271" s="213">
        <f t="shared" si="49"/>
        <v>142.29863815779626</v>
      </c>
      <c r="Q271" s="213">
        <f t="shared" si="47"/>
        <v>1</v>
      </c>
    </row>
    <row r="272" spans="1:17" x14ac:dyDescent="0.25">
      <c r="A272" s="89">
        <f>'Data Raw'!F767</f>
        <v>16732.849999999999</v>
      </c>
      <c r="C272" s="89">
        <f>'Data Raw'!C767</f>
        <v>16650.830000000002</v>
      </c>
      <c r="E272" s="89">
        <v>-13.819352112597699</v>
      </c>
      <c r="G272" s="211">
        <f t="shared" si="40"/>
        <v>16671.783165841582</v>
      </c>
      <c r="H272" s="211">
        <f t="shared" si="42"/>
        <v>-61.066834158416896</v>
      </c>
      <c r="I272" s="211">
        <f t="shared" si="43"/>
        <v>3729.1582341315925</v>
      </c>
      <c r="J272" s="211">
        <f t="shared" si="48"/>
        <v>124.65153915800255</v>
      </c>
      <c r="K272" s="211">
        <f t="shared" si="44"/>
        <v>1</v>
      </c>
      <c r="L272" s="89"/>
      <c r="M272" s="213">
        <f t="shared" si="41"/>
        <v>16629.876834158422</v>
      </c>
      <c r="N272" s="213">
        <f t="shared" si="45"/>
        <v>-102.9731658415767</v>
      </c>
      <c r="O272" s="213">
        <f t="shared" si="46"/>
        <v>10603.472883436858</v>
      </c>
      <c r="P272" s="213">
        <f t="shared" si="49"/>
        <v>123.51042133403186</v>
      </c>
      <c r="Q272" s="213" t="str">
        <f t="shared" si="47"/>
        <v/>
      </c>
    </row>
    <row r="273" spans="1:17" x14ac:dyDescent="0.25">
      <c r="A273" s="89">
        <f>'Data Raw'!F768</f>
        <v>16828.07</v>
      </c>
      <c r="C273" s="89">
        <f>'Data Raw'!C768</f>
        <v>16819.18</v>
      </c>
      <c r="E273" s="89">
        <v>45.2958225096354</v>
      </c>
      <c r="G273" s="211">
        <f t="shared" si="40"/>
        <v>16840.13316584158</v>
      </c>
      <c r="H273" s="211">
        <f t="shared" si="42"/>
        <v>12.063165841580485</v>
      </c>
      <c r="I273" s="211">
        <f t="shared" si="43"/>
        <v>145.51997012147422</v>
      </c>
      <c r="J273" s="211">
        <f t="shared" si="48"/>
        <v>121.53544762052131</v>
      </c>
      <c r="K273" s="211">
        <f t="shared" si="44"/>
        <v>1</v>
      </c>
      <c r="L273" s="89"/>
      <c r="M273" s="213">
        <f t="shared" si="41"/>
        <v>16798.22683415842</v>
      </c>
      <c r="N273" s="213">
        <f t="shared" si="45"/>
        <v>-29.843165841579321</v>
      </c>
      <c r="O273" s="213">
        <f t="shared" si="46"/>
        <v>890.61454744800676</v>
      </c>
      <c r="P273" s="213">
        <f t="shared" si="49"/>
        <v>123.254652505488</v>
      </c>
      <c r="Q273" s="213" t="str">
        <f t="shared" si="47"/>
        <v/>
      </c>
    </row>
    <row r="274" spans="1:17" x14ac:dyDescent="0.25">
      <c r="A274" s="89">
        <f>'Data Raw'!F769</f>
        <v>17139.169999999998</v>
      </c>
      <c r="C274" s="89">
        <f>'Data Raw'!C769</f>
        <v>16926.02</v>
      </c>
      <c r="E274" s="89">
        <v>-102.75887301408875</v>
      </c>
      <c r="G274" s="211">
        <f t="shared" si="40"/>
        <v>16946.97316584158</v>
      </c>
      <c r="H274" s="211">
        <f t="shared" si="42"/>
        <v>-192.19683415841791</v>
      </c>
      <c r="I274" s="211">
        <f t="shared" si="43"/>
        <v>36939.623060518403</v>
      </c>
      <c r="J274" s="211">
        <f t="shared" si="48"/>
        <v>138.1659219047952</v>
      </c>
      <c r="K274" s="211">
        <f t="shared" si="44"/>
        <v>1</v>
      </c>
      <c r="L274" s="89"/>
      <c r="M274" s="213">
        <f t="shared" si="41"/>
        <v>16905.066834158421</v>
      </c>
      <c r="N274" s="213">
        <f t="shared" si="45"/>
        <v>-234.10316584157772</v>
      </c>
      <c r="O274" s="213">
        <f t="shared" si="46"/>
        <v>54804.292257049245</v>
      </c>
      <c r="P274" s="213">
        <f t="shared" si="49"/>
        <v>144.95611384749139</v>
      </c>
      <c r="Q274" s="213" t="str">
        <f t="shared" si="47"/>
        <v/>
      </c>
    </row>
    <row r="275" spans="1:17" x14ac:dyDescent="0.25">
      <c r="A275" s="89">
        <f>'Data Raw'!F770</f>
        <v>17095.03</v>
      </c>
      <c r="C275" s="89">
        <f>'Data Raw'!C770</f>
        <v>16856.189999999999</v>
      </c>
      <c r="E275" s="89">
        <v>-63.538407770927734</v>
      </c>
      <c r="G275" s="211">
        <f t="shared" si="40"/>
        <v>16877.143165841579</v>
      </c>
      <c r="H275" s="211">
        <f t="shared" si="42"/>
        <v>-217.88683415842024</v>
      </c>
      <c r="I275" s="211">
        <f t="shared" si="43"/>
        <v>47474.672499578926</v>
      </c>
      <c r="J275" s="211">
        <f t="shared" si="48"/>
        <v>147.92487193995115</v>
      </c>
      <c r="K275" s="211">
        <f t="shared" si="44"/>
        <v>1</v>
      </c>
      <c r="L275" s="89"/>
      <c r="M275" s="213">
        <f t="shared" si="41"/>
        <v>16835.236834158419</v>
      </c>
      <c r="N275" s="213">
        <f t="shared" si="45"/>
        <v>-259.79316584158005</v>
      </c>
      <c r="O275" s="213">
        <f t="shared" si="46"/>
        <v>67492.489017990709</v>
      </c>
      <c r="P275" s="213">
        <f t="shared" si="49"/>
        <v>166.57738615765953</v>
      </c>
      <c r="Q275" s="213" t="str">
        <f t="shared" si="47"/>
        <v/>
      </c>
    </row>
    <row r="276" spans="1:17" x14ac:dyDescent="0.25">
      <c r="A276" s="89">
        <f>'Data Raw'!F771</f>
        <v>16721.689999999999</v>
      </c>
      <c r="C276" s="89">
        <f>'Data Raw'!C771</f>
        <v>16978.7</v>
      </c>
      <c r="E276" s="89">
        <v>148.85927997263752</v>
      </c>
      <c r="G276" s="211">
        <f t="shared" si="40"/>
        <v>16999.653165841581</v>
      </c>
      <c r="H276" s="211">
        <f t="shared" si="42"/>
        <v>277.96316584158194</v>
      </c>
      <c r="I276" s="211">
        <f t="shared" si="43"/>
        <v>77263.521564674782</v>
      </c>
      <c r="J276" s="211">
        <f t="shared" si="48"/>
        <v>170.34328505421311</v>
      </c>
      <c r="K276" s="211" t="str">
        <f t="shared" si="44"/>
        <v/>
      </c>
      <c r="L276" s="89"/>
      <c r="M276" s="213">
        <f t="shared" si="41"/>
        <v>16957.746834158421</v>
      </c>
      <c r="N276" s="213">
        <f t="shared" si="45"/>
        <v>236.05683415842213</v>
      </c>
      <c r="O276" s="213">
        <f t="shared" si="46"/>
        <v>55722.828952896809</v>
      </c>
      <c r="P276" s="213">
        <f t="shared" si="49"/>
        <v>174.59270740643353</v>
      </c>
      <c r="Q276" s="213">
        <f t="shared" si="47"/>
        <v>1</v>
      </c>
    </row>
    <row r="277" spans="1:17" x14ac:dyDescent="0.25">
      <c r="A277" s="89">
        <f>'Data Raw'!F772</f>
        <v>16600.46</v>
      </c>
      <c r="C277" s="89">
        <f>'Data Raw'!C772</f>
        <v>16487.36</v>
      </c>
      <c r="E277" s="89">
        <v>-6.2536604288052331</v>
      </c>
      <c r="G277" s="211">
        <f t="shared" si="40"/>
        <v>16508.31316584158</v>
      </c>
      <c r="H277" s="211">
        <f t="shared" si="42"/>
        <v>-92.146834158418642</v>
      </c>
      <c r="I277" s="211">
        <f t="shared" si="43"/>
        <v>8491.0390454191092</v>
      </c>
      <c r="J277" s="211">
        <f t="shared" si="48"/>
        <v>169.87457652637823</v>
      </c>
      <c r="K277" s="211">
        <f t="shared" si="44"/>
        <v>1</v>
      </c>
      <c r="L277" s="89"/>
      <c r="M277" s="213">
        <f t="shared" si="41"/>
        <v>16466.406834158421</v>
      </c>
      <c r="N277" s="213">
        <f t="shared" si="45"/>
        <v>-134.05316584157845</v>
      </c>
      <c r="O277" s="213">
        <f t="shared" si="46"/>
        <v>17970.251272149733</v>
      </c>
      <c r="P277" s="213">
        <f t="shared" si="49"/>
        <v>173.93437524696796</v>
      </c>
      <c r="Q277" s="213" t="str">
        <f t="shared" si="47"/>
        <v/>
      </c>
    </row>
    <row r="278" spans="1:17" x14ac:dyDescent="0.25">
      <c r="A278" s="89">
        <f>'Data Raw'!F773</f>
        <v>16248.97</v>
      </c>
      <c r="C278" s="89">
        <f>'Data Raw'!C773</f>
        <v>16367.69</v>
      </c>
      <c r="E278" s="89">
        <v>-31.625609521486695</v>
      </c>
      <c r="G278" s="211">
        <f t="shared" si="40"/>
        <v>16388.643165841582</v>
      </c>
      <c r="H278" s="211">
        <f t="shared" si="42"/>
        <v>139.67316584158289</v>
      </c>
      <c r="I278" s="211">
        <f t="shared" si="43"/>
        <v>19508.593256210315</v>
      </c>
      <c r="J278" s="211">
        <f t="shared" si="48"/>
        <v>158.41830196527121</v>
      </c>
      <c r="K278" s="211" t="str">
        <f t="shared" si="44"/>
        <v/>
      </c>
      <c r="L278" s="89"/>
      <c r="M278" s="213">
        <f t="shared" si="41"/>
        <v>16346.736834158421</v>
      </c>
      <c r="N278" s="213">
        <f t="shared" si="45"/>
        <v>97.766834158421261</v>
      </c>
      <c r="O278" s="213">
        <f t="shared" si="46"/>
        <v>9558.3538613602468</v>
      </c>
      <c r="P278" s="213">
        <f t="shared" si="49"/>
        <v>165.41470376000342</v>
      </c>
      <c r="Q278" s="213">
        <f t="shared" si="47"/>
        <v>1</v>
      </c>
    </row>
    <row r="279" spans="1:17" x14ac:dyDescent="0.25">
      <c r="A279" s="89">
        <f>'Data Raw'!F774</f>
        <v>16251.84</v>
      </c>
      <c r="C279" s="89">
        <f>'Data Raw'!C774</f>
        <v>16225.54</v>
      </c>
      <c r="E279" s="89">
        <v>187.20202671006882</v>
      </c>
      <c r="G279" s="211">
        <f t="shared" si="40"/>
        <v>16246.493165841581</v>
      </c>
      <c r="H279" s="211">
        <f t="shared" si="42"/>
        <v>-5.3468341584193695</v>
      </c>
      <c r="I279" s="211">
        <f t="shared" si="43"/>
        <v>28.588635517640167</v>
      </c>
      <c r="J279" s="211">
        <f t="shared" si="48"/>
        <v>155.55574413460769</v>
      </c>
      <c r="K279" s="211">
        <f t="shared" si="44"/>
        <v>1</v>
      </c>
      <c r="L279" s="89"/>
      <c r="M279" s="213">
        <f t="shared" si="41"/>
        <v>16204.586834158421</v>
      </c>
      <c r="N279" s="213">
        <f t="shared" si="45"/>
        <v>-47.253165841579175</v>
      </c>
      <c r="O279" s="213">
        <f t="shared" si="46"/>
        <v>2232.861682051785</v>
      </c>
      <c r="P279" s="213">
        <f t="shared" si="49"/>
        <v>165.55783146471182</v>
      </c>
      <c r="Q279" s="213" t="str">
        <f t="shared" si="47"/>
        <v/>
      </c>
    </row>
    <row r="280" spans="1:17" x14ac:dyDescent="0.25">
      <c r="A280" s="89">
        <f>'Data Raw'!F775</f>
        <v>16385.87</v>
      </c>
      <c r="C280" s="89">
        <f>'Data Raw'!C775</f>
        <v>16253.24</v>
      </c>
      <c r="E280" s="89">
        <v>78.576791223033069</v>
      </c>
      <c r="G280" s="211">
        <f t="shared" si="40"/>
        <v>16274.19316584158</v>
      </c>
      <c r="H280" s="211">
        <f t="shared" si="42"/>
        <v>-111.6768341584193</v>
      </c>
      <c r="I280" s="211">
        <f t="shared" si="43"/>
        <v>12471.715287647086</v>
      </c>
      <c r="J280" s="211">
        <f t="shared" si="48"/>
        <v>159.02958581647934</v>
      </c>
      <c r="K280" s="211">
        <f t="shared" si="44"/>
        <v>1</v>
      </c>
      <c r="L280" s="89"/>
      <c r="M280" s="213">
        <f t="shared" si="41"/>
        <v>16232.28683415842</v>
      </c>
      <c r="N280" s="213">
        <f t="shared" si="45"/>
        <v>-153.5831658415791</v>
      </c>
      <c r="O280" s="213">
        <f t="shared" si="46"/>
        <v>23587.788829921989</v>
      </c>
      <c r="P280" s="213">
        <f t="shared" si="49"/>
        <v>170.38906963948293</v>
      </c>
      <c r="Q280" s="213" t="str">
        <f t="shared" si="47"/>
        <v/>
      </c>
    </row>
    <row r="281" spans="1:17" x14ac:dyDescent="0.25">
      <c r="A281" s="89">
        <f>'Data Raw'!F776</f>
        <v>16224.14</v>
      </c>
      <c r="C281" s="89">
        <f>'Data Raw'!C776</f>
        <v>16246.34</v>
      </c>
      <c r="E281" s="89">
        <v>66.243957359594788</v>
      </c>
      <c r="G281" s="211">
        <f t="shared" si="40"/>
        <v>16267.29316584158</v>
      </c>
      <c r="H281" s="211">
        <f t="shared" si="42"/>
        <v>43.153165841580631</v>
      </c>
      <c r="I281" s="211">
        <f t="shared" si="43"/>
        <v>1862.1957221509613</v>
      </c>
      <c r="J281" s="211">
        <f t="shared" si="48"/>
        <v>159.70282913575656</v>
      </c>
      <c r="K281" s="211" t="str">
        <f t="shared" si="44"/>
        <v/>
      </c>
      <c r="L281" s="89"/>
      <c r="M281" s="213">
        <f t="shared" si="41"/>
        <v>16225.38683415842</v>
      </c>
      <c r="N281" s="213">
        <f t="shared" si="45"/>
        <v>1.2468341584208247</v>
      </c>
      <c r="O281" s="213">
        <f t="shared" si="46"/>
        <v>1.5545954186049662</v>
      </c>
      <c r="P281" s="213">
        <f t="shared" si="49"/>
        <v>170.06264304251209</v>
      </c>
      <c r="Q281" s="213">
        <f t="shared" si="47"/>
        <v>1</v>
      </c>
    </row>
    <row r="282" spans="1:17" x14ac:dyDescent="0.25">
      <c r="A282" s="89">
        <f>'Data Raw'!F777</f>
        <v>16511.689999999999</v>
      </c>
      <c r="C282" s="89">
        <f>'Data Raw'!C777</f>
        <v>16410.830000000002</v>
      </c>
      <c r="E282" s="89">
        <v>75.093653983016338</v>
      </c>
      <c r="G282" s="211">
        <f t="shared" si="40"/>
        <v>16431.783165841582</v>
      </c>
      <c r="H282" s="211">
        <f t="shared" si="42"/>
        <v>-79.906834158417041</v>
      </c>
      <c r="I282" s="211">
        <f t="shared" si="43"/>
        <v>6385.1021452207642</v>
      </c>
      <c r="J282" s="211">
        <f t="shared" si="48"/>
        <v>147.26058033143985</v>
      </c>
      <c r="K282" s="211">
        <f t="shared" si="44"/>
        <v>1</v>
      </c>
      <c r="L282" s="89"/>
      <c r="M282" s="213">
        <f t="shared" si="41"/>
        <v>16389.876834158422</v>
      </c>
      <c r="N282" s="213">
        <f t="shared" si="45"/>
        <v>-121.81316584157685</v>
      </c>
      <c r="O282" s="213">
        <f t="shared" si="46"/>
        <v>14838.447372347504</v>
      </c>
      <c r="P282" s="213">
        <f t="shared" si="49"/>
        <v>154.6789318168999</v>
      </c>
      <c r="Q282" s="213" t="str">
        <f t="shared" si="47"/>
        <v/>
      </c>
    </row>
    <row r="283" spans="1:17" x14ac:dyDescent="0.25">
      <c r="A283" s="89">
        <f>'Data Raw'!F778</f>
        <v>16828.93</v>
      </c>
      <c r="C283" s="89">
        <f>'Data Raw'!C778</f>
        <v>16679.39</v>
      </c>
      <c r="E283" s="89">
        <v>-107.02253157093401</v>
      </c>
      <c r="G283" s="211">
        <f t="shared" si="40"/>
        <v>16700.343165841579</v>
      </c>
      <c r="H283" s="211">
        <f t="shared" si="42"/>
        <v>-128.58683415842097</v>
      </c>
      <c r="I283" s="211">
        <f t="shared" si="43"/>
        <v>16534.573918885257</v>
      </c>
      <c r="J283" s="211">
        <f t="shared" si="48"/>
        <v>133.48470398126423</v>
      </c>
      <c r="K283" s="211">
        <f t="shared" si="44"/>
        <v>1</v>
      </c>
      <c r="L283" s="89"/>
      <c r="M283" s="213">
        <f t="shared" si="41"/>
        <v>16658.43683415842</v>
      </c>
      <c r="N283" s="213">
        <f t="shared" si="45"/>
        <v>-170.49316584158078</v>
      </c>
      <c r="O283" s="213">
        <f t="shared" si="46"/>
        <v>29067.919598684766</v>
      </c>
      <c r="P283" s="213">
        <f t="shared" si="49"/>
        <v>138.2841305812201</v>
      </c>
      <c r="Q283" s="213" t="str">
        <f t="shared" si="47"/>
        <v/>
      </c>
    </row>
    <row r="284" spans="1:17" x14ac:dyDescent="0.25">
      <c r="A284" s="89">
        <f>'Data Raw'!F779</f>
        <v>17201.27</v>
      </c>
      <c r="C284" s="89">
        <f>'Data Raw'!C779</f>
        <v>16993.169999999998</v>
      </c>
      <c r="E284" s="89">
        <v>-33.558233307516275</v>
      </c>
      <c r="G284" s="211">
        <f t="shared" si="40"/>
        <v>17014.123165841578</v>
      </c>
      <c r="H284" s="211">
        <f t="shared" si="42"/>
        <v>-187.14683415842228</v>
      </c>
      <c r="I284" s="211">
        <f t="shared" si="43"/>
        <v>35023.93753552001</v>
      </c>
      <c r="J284" s="211">
        <f t="shared" si="48"/>
        <v>111.97418538806788</v>
      </c>
      <c r="K284" s="211">
        <f t="shared" si="44"/>
        <v>1</v>
      </c>
      <c r="L284" s="89"/>
      <c r="M284" s="213">
        <f t="shared" si="41"/>
        <v>16972.216834158418</v>
      </c>
      <c r="N284" s="213">
        <f t="shared" si="45"/>
        <v>-229.05316584158209</v>
      </c>
      <c r="O284" s="213">
        <f t="shared" si="46"/>
        <v>52465.352782051305</v>
      </c>
      <c r="P284" s="213">
        <f t="shared" si="49"/>
        <v>136.80393360297884</v>
      </c>
      <c r="Q284" s="213" t="str">
        <f t="shared" si="47"/>
        <v/>
      </c>
    </row>
    <row r="285" spans="1:17" x14ac:dyDescent="0.25">
      <c r="A285" s="89">
        <f>'Data Raw'!F780</f>
        <v>17284.54</v>
      </c>
      <c r="C285" s="89">
        <f>'Data Raw'!C780</f>
        <v>17144.12</v>
      </c>
      <c r="E285" s="89">
        <v>117.157719000008</v>
      </c>
      <c r="G285" s="211">
        <f t="shared" si="40"/>
        <v>17165.073165841579</v>
      </c>
      <c r="H285" s="211">
        <f t="shared" si="42"/>
        <v>-119.46683415842199</v>
      </c>
      <c r="I285" s="211">
        <f t="shared" si="43"/>
        <v>14272.324463835903</v>
      </c>
      <c r="J285" s="211">
        <f t="shared" si="48"/>
        <v>115.15588943090793</v>
      </c>
      <c r="K285" s="211">
        <f t="shared" si="44"/>
        <v>1</v>
      </c>
      <c r="L285" s="89"/>
      <c r="M285" s="213">
        <f t="shared" si="41"/>
        <v>17123.166834158419</v>
      </c>
      <c r="N285" s="213">
        <f t="shared" si="45"/>
        <v>-161.37316584158179</v>
      </c>
      <c r="O285" s="213">
        <f t="shared" si="46"/>
        <v>26041.298653734662</v>
      </c>
      <c r="P285" s="213">
        <f t="shared" si="49"/>
        <v>140.44286087924283</v>
      </c>
      <c r="Q285" s="213" t="str">
        <f t="shared" si="47"/>
        <v/>
      </c>
    </row>
    <row r="286" spans="1:17" x14ac:dyDescent="0.25">
      <c r="A286" s="89">
        <f>'Data Raw'!F781</f>
        <v>17651.150000000001</v>
      </c>
      <c r="C286" s="89">
        <f>'Data Raw'!C781</f>
        <v>17336.2</v>
      </c>
      <c r="E286" s="89">
        <v>16.844890362612205</v>
      </c>
      <c r="G286" s="211">
        <f t="shared" si="40"/>
        <v>17357.153165841581</v>
      </c>
      <c r="H286" s="211">
        <f t="shared" si="42"/>
        <v>-293.99683415842082</v>
      </c>
      <c r="I286" s="211">
        <f t="shared" si="43"/>
        <v>86434.138495174004</v>
      </c>
      <c r="J286" s="211">
        <f t="shared" si="48"/>
        <v>147.05975664842489</v>
      </c>
      <c r="K286" s="211">
        <f t="shared" si="44"/>
        <v>1</v>
      </c>
      <c r="L286" s="89"/>
      <c r="M286" s="213">
        <f t="shared" si="41"/>
        <v>17315.246834158421</v>
      </c>
      <c r="N286" s="213">
        <f t="shared" si="45"/>
        <v>-335.90316584158063</v>
      </c>
      <c r="O286" s="213">
        <f t="shared" si="46"/>
        <v>112830.93682239643</v>
      </c>
      <c r="P286" s="213">
        <f t="shared" si="49"/>
        <v>180.64681021838135</v>
      </c>
      <c r="Q286" s="213" t="str">
        <f t="shared" si="47"/>
        <v/>
      </c>
    </row>
    <row r="287" spans="1:17" x14ac:dyDescent="0.25">
      <c r="A287" s="89">
        <f>'Data Raw'!F782</f>
        <v>17746.91</v>
      </c>
      <c r="C287" s="89">
        <f>'Data Raw'!C782</f>
        <v>17737.93</v>
      </c>
      <c r="E287" s="89">
        <v>556.87346517604783</v>
      </c>
      <c r="G287" s="211">
        <f t="shared" si="40"/>
        <v>17758.88316584158</v>
      </c>
      <c r="H287" s="211">
        <f t="shared" si="42"/>
        <v>11.973165841580339</v>
      </c>
      <c r="I287" s="211">
        <f t="shared" si="43"/>
        <v>143.35670026998625</v>
      </c>
      <c r="J287" s="211">
        <f t="shared" si="48"/>
        <v>147.10852468021014</v>
      </c>
      <c r="K287" s="211">
        <f t="shared" si="44"/>
        <v>1</v>
      </c>
      <c r="L287" s="89"/>
      <c r="M287" s="213">
        <f t="shared" si="41"/>
        <v>17716.97683415842</v>
      </c>
      <c r="N287" s="213">
        <f t="shared" si="45"/>
        <v>-29.933165841579466</v>
      </c>
      <c r="O287" s="213">
        <f t="shared" si="46"/>
        <v>895.99441729949979</v>
      </c>
      <c r="P287" s="213">
        <f t="shared" si="49"/>
        <v>180.18368859023241</v>
      </c>
      <c r="Q287" s="213" t="str">
        <f t="shared" si="47"/>
        <v/>
      </c>
    </row>
    <row r="288" spans="1:17" x14ac:dyDescent="0.25">
      <c r="A288" s="89">
        <f>'Data Raw'!F783</f>
        <v>17763.03</v>
      </c>
      <c r="C288" s="89">
        <f>'Data Raw'!C783</f>
        <v>17843.439999999999</v>
      </c>
      <c r="E288" s="89">
        <v>-177.40446669499033</v>
      </c>
      <c r="G288" s="211">
        <f t="shared" si="40"/>
        <v>17864.393165841579</v>
      </c>
      <c r="H288" s="211">
        <f t="shared" si="42"/>
        <v>101.36316584157976</v>
      </c>
      <c r="I288" s="211">
        <f t="shared" si="43"/>
        <v>10274.491389427601</v>
      </c>
      <c r="J288" s="211">
        <f t="shared" si="48"/>
        <v>146.17203920829238</v>
      </c>
      <c r="K288" s="211" t="str">
        <f t="shared" si="44"/>
        <v/>
      </c>
      <c r="L288" s="89"/>
      <c r="M288" s="213">
        <f t="shared" si="41"/>
        <v>17822.486834158419</v>
      </c>
      <c r="N288" s="213">
        <f t="shared" si="45"/>
        <v>59.456834158419952</v>
      </c>
      <c r="O288" s="213">
        <f t="shared" si="46"/>
        <v>3535.1151281418533</v>
      </c>
      <c r="P288" s="213">
        <f t="shared" si="49"/>
        <v>173.08835148923026</v>
      </c>
      <c r="Q288" s="213">
        <f t="shared" si="47"/>
        <v>1</v>
      </c>
    </row>
    <row r="289" spans="1:17" x14ac:dyDescent="0.25">
      <c r="A289" s="89">
        <f>'Data Raw'!F784</f>
        <v>18207.13</v>
      </c>
      <c r="C289" s="89">
        <f>'Data Raw'!C784</f>
        <v>17760.68</v>
      </c>
      <c r="E289" s="89">
        <v>-84.637783701857188</v>
      </c>
      <c r="G289" s="211">
        <f t="shared" si="40"/>
        <v>17781.63316584158</v>
      </c>
      <c r="H289" s="211">
        <f t="shared" si="42"/>
        <v>-425.49683415842082</v>
      </c>
      <c r="I289" s="211">
        <f t="shared" si="43"/>
        <v>181047.55587883867</v>
      </c>
      <c r="J289" s="211">
        <f t="shared" si="48"/>
        <v>209.19951019516401</v>
      </c>
      <c r="K289" s="211">
        <f t="shared" si="44"/>
        <v>1</v>
      </c>
      <c r="L289" s="89"/>
      <c r="M289" s="213">
        <f t="shared" si="41"/>
        <v>17739.72683415842</v>
      </c>
      <c r="N289" s="213">
        <f t="shared" si="45"/>
        <v>-467.40316584158063</v>
      </c>
      <c r="O289" s="213">
        <f t="shared" si="46"/>
        <v>218465.71943873214</v>
      </c>
      <c r="P289" s="213">
        <f t="shared" si="49"/>
        <v>239.30649390827972</v>
      </c>
      <c r="Q289" s="213" t="str">
        <f t="shared" si="47"/>
        <v/>
      </c>
    </row>
    <row r="290" spans="1:17" x14ac:dyDescent="0.25">
      <c r="A290" s="89">
        <f>'Data Raw'!F785</f>
        <v>18475.919999999998</v>
      </c>
      <c r="C290" s="89">
        <f>'Data Raw'!C785</f>
        <v>18543.3</v>
      </c>
      <c r="E290" s="89">
        <v>73.897958325516811</v>
      </c>
      <c r="G290" s="211">
        <f t="shared" si="40"/>
        <v>18564.253165841579</v>
      </c>
      <c r="H290" s="211">
        <f t="shared" si="42"/>
        <v>88.333165841580922</v>
      </c>
      <c r="I290" s="211">
        <f t="shared" si="43"/>
        <v>7802.7481875962385</v>
      </c>
      <c r="J290" s="211">
        <f t="shared" si="48"/>
        <v>209.62261524271054</v>
      </c>
      <c r="K290" s="211" t="str">
        <f t="shared" si="44"/>
        <v/>
      </c>
      <c r="L290" s="89"/>
      <c r="M290" s="213">
        <f t="shared" si="41"/>
        <v>18522.346834158419</v>
      </c>
      <c r="N290" s="213">
        <f t="shared" si="45"/>
        <v>46.426834158421116</v>
      </c>
      <c r="O290" s="213">
        <f t="shared" si="46"/>
        <v>2155.4509299735378</v>
      </c>
      <c r="P290" s="213">
        <f t="shared" si="49"/>
        <v>235.97081063423241</v>
      </c>
      <c r="Q290" s="213">
        <f t="shared" si="47"/>
        <v>1</v>
      </c>
    </row>
    <row r="291" spans="1:17" x14ac:dyDescent="0.25">
      <c r="A291" s="89">
        <f>'Data Raw'!F786</f>
        <v>18578.3</v>
      </c>
      <c r="C291" s="89">
        <f>'Data Raw'!C786</f>
        <v>18488.55</v>
      </c>
      <c r="E291" s="89">
        <v>102.13478325958931</v>
      </c>
      <c r="G291" s="211">
        <f t="shared" si="40"/>
        <v>18509.503165841579</v>
      </c>
      <c r="H291" s="211">
        <f t="shared" si="42"/>
        <v>-68.796834158420097</v>
      </c>
      <c r="I291" s="211">
        <f t="shared" si="43"/>
        <v>4733.0043902211582</v>
      </c>
      <c r="J291" s="211">
        <f t="shared" si="48"/>
        <v>206.07388148455505</v>
      </c>
      <c r="K291" s="211">
        <f t="shared" si="44"/>
        <v>1</v>
      </c>
      <c r="L291" s="89"/>
      <c r="M291" s="213">
        <f t="shared" si="41"/>
        <v>18467.596834158419</v>
      </c>
      <c r="N291" s="213">
        <f t="shared" si="45"/>
        <v>-110.7031658415799</v>
      </c>
      <c r="O291" s="213">
        <f t="shared" si="46"/>
        <v>12255.190927348343</v>
      </c>
      <c r="P291" s="213">
        <f t="shared" si="49"/>
        <v>231.47490660427908</v>
      </c>
      <c r="Q291" s="213" t="str">
        <f t="shared" si="47"/>
        <v/>
      </c>
    </row>
    <row r="292" spans="1:17" x14ac:dyDescent="0.25">
      <c r="A292" s="89">
        <f>'Data Raw'!F787</f>
        <v>18479.37</v>
      </c>
      <c r="C292" s="89">
        <f>'Data Raw'!C787</f>
        <v>18577.55</v>
      </c>
      <c r="E292" s="89">
        <v>-28.353929759152379</v>
      </c>
      <c r="G292" s="211">
        <f t="shared" si="40"/>
        <v>18598.503165841579</v>
      </c>
      <c r="H292" s="211">
        <f t="shared" si="42"/>
        <v>119.13316584158019</v>
      </c>
      <c r="I292" s="211">
        <f t="shared" si="43"/>
        <v>14192.71120343745</v>
      </c>
      <c r="J292" s="211">
        <f t="shared" si="48"/>
        <v>199.65605760557361</v>
      </c>
      <c r="K292" s="211" t="str">
        <f t="shared" si="44"/>
        <v/>
      </c>
      <c r="L292" s="89"/>
      <c r="M292" s="213">
        <f t="shared" si="41"/>
        <v>18556.596834158419</v>
      </c>
      <c r="N292" s="213">
        <f t="shared" si="45"/>
        <v>77.226834158420388</v>
      </c>
      <c r="O292" s="213">
        <f t="shared" si="46"/>
        <v>5963.9839141321663</v>
      </c>
      <c r="P292" s="213">
        <f t="shared" si="49"/>
        <v>218.55882795936162</v>
      </c>
      <c r="Q292" s="213">
        <f t="shared" si="47"/>
        <v>1</v>
      </c>
    </row>
    <row r="293" spans="1:17" x14ac:dyDescent="0.25">
      <c r="A293" s="89">
        <f>'Data Raw'!F788</f>
        <v>18313.86</v>
      </c>
      <c r="C293" s="89">
        <f>'Data Raw'!C788</f>
        <v>18510.54</v>
      </c>
      <c r="E293" s="89">
        <v>-15.010850653492525</v>
      </c>
      <c r="G293" s="211">
        <f t="shared" si="40"/>
        <v>18531.493165841581</v>
      </c>
      <c r="H293" s="211">
        <f t="shared" si="42"/>
        <v>217.63316584158019</v>
      </c>
      <c r="I293" s="211">
        <f t="shared" si="43"/>
        <v>47364.19487422875</v>
      </c>
      <c r="J293" s="211">
        <f t="shared" si="48"/>
        <v>209.75944588956949</v>
      </c>
      <c r="K293" s="211" t="str">
        <f t="shared" si="44"/>
        <v/>
      </c>
      <c r="L293" s="89"/>
      <c r="M293" s="213">
        <f t="shared" si="41"/>
        <v>18489.586834158421</v>
      </c>
      <c r="N293" s="213">
        <f t="shared" si="45"/>
        <v>175.72683415842039</v>
      </c>
      <c r="O293" s="213">
        <f t="shared" si="46"/>
        <v>30879.920243340981</v>
      </c>
      <c r="P293" s="213">
        <f t="shared" si="49"/>
        <v>219.93814807274939</v>
      </c>
      <c r="Q293" s="213">
        <f t="shared" si="47"/>
        <v>1</v>
      </c>
    </row>
    <row r="294" spans="1:17" x14ac:dyDescent="0.25">
      <c r="A294" s="89">
        <f>'Data Raw'!F789</f>
        <v>18537.810000000001</v>
      </c>
      <c r="C294" s="89">
        <f>'Data Raw'!C789</f>
        <v>18306.25</v>
      </c>
      <c r="E294" s="89">
        <v>-20.693598667090555</v>
      </c>
      <c r="G294" s="211">
        <f t="shared" si="40"/>
        <v>18327.20316584158</v>
      </c>
      <c r="H294" s="211">
        <f t="shared" si="42"/>
        <v>-210.60683415842141</v>
      </c>
      <c r="I294" s="211">
        <f t="shared" si="43"/>
        <v>44355.238594232818</v>
      </c>
      <c r="J294" s="211">
        <f t="shared" si="48"/>
        <v>196.82266803465902</v>
      </c>
      <c r="K294" s="211">
        <f t="shared" si="44"/>
        <v>1</v>
      </c>
      <c r="L294" s="89"/>
      <c r="M294" s="213">
        <f t="shared" si="41"/>
        <v>18285.29683415842</v>
      </c>
      <c r="N294" s="213">
        <f t="shared" si="45"/>
        <v>-252.51316584158121</v>
      </c>
      <c r="O294" s="213">
        <f t="shared" si="46"/>
        <v>63762.898923337896</v>
      </c>
      <c r="P294" s="213">
        <f t="shared" si="49"/>
        <v>205.52197994445336</v>
      </c>
      <c r="Q294" s="213" t="str">
        <f t="shared" si="47"/>
        <v/>
      </c>
    </row>
    <row r="295" spans="1:17" x14ac:dyDescent="0.25">
      <c r="A295" s="89">
        <f>'Data Raw'!F790</f>
        <v>18963.68</v>
      </c>
      <c r="C295" s="89">
        <f>'Data Raw'!C790</f>
        <v>18669.43</v>
      </c>
      <c r="E295" s="89">
        <v>146.77616895603205</v>
      </c>
      <c r="G295" s="211">
        <f t="shared" si="40"/>
        <v>18690.38316584158</v>
      </c>
      <c r="H295" s="211">
        <f t="shared" si="42"/>
        <v>-273.2968341584201</v>
      </c>
      <c r="I295" s="211">
        <f t="shared" si="43"/>
        <v>74691.159561014982</v>
      </c>
      <c r="J295" s="211">
        <f t="shared" si="48"/>
        <v>219.22052369674401</v>
      </c>
      <c r="K295" s="211">
        <f t="shared" si="44"/>
        <v>1</v>
      </c>
      <c r="L295" s="89"/>
      <c r="M295" s="213">
        <f t="shared" si="41"/>
        <v>18648.47683415842</v>
      </c>
      <c r="N295" s="213">
        <f t="shared" si="45"/>
        <v>-315.2031658415799</v>
      </c>
      <c r="O295" s="213">
        <f t="shared" si="46"/>
        <v>99353.035756554527</v>
      </c>
      <c r="P295" s="213">
        <f t="shared" si="49"/>
        <v>233.55173818170394</v>
      </c>
      <c r="Q295" s="213" t="str">
        <f t="shared" si="47"/>
        <v/>
      </c>
    </row>
    <row r="296" spans="1:17" x14ac:dyDescent="0.25">
      <c r="A296" s="89">
        <f>'Data Raw'!F791</f>
        <v>19115.060000000001</v>
      </c>
      <c r="C296" s="89">
        <f>'Data Raw'!C791</f>
        <v>18904.580000000002</v>
      </c>
      <c r="E296" s="89">
        <v>-17.128260426683482</v>
      </c>
      <c r="G296" s="211">
        <f t="shared" si="40"/>
        <v>18925.533165841582</v>
      </c>
      <c r="H296" s="211">
        <f t="shared" si="42"/>
        <v>-189.52683415841966</v>
      </c>
      <c r="I296" s="211">
        <f t="shared" si="43"/>
        <v>35920.420866113112</v>
      </c>
      <c r="J296" s="211">
        <f t="shared" si="48"/>
        <v>226.41417622238319</v>
      </c>
      <c r="K296" s="211">
        <f t="shared" si="44"/>
        <v>1</v>
      </c>
      <c r="L296" s="89"/>
      <c r="M296" s="213">
        <f t="shared" si="41"/>
        <v>18883.626834158422</v>
      </c>
      <c r="N296" s="213">
        <f t="shared" si="45"/>
        <v>-231.43316584157947</v>
      </c>
      <c r="O296" s="213">
        <f t="shared" si="46"/>
        <v>53561.310251456023</v>
      </c>
      <c r="P296" s="213">
        <f t="shared" si="49"/>
        <v>246.57592907278976</v>
      </c>
      <c r="Q296" s="213" t="str">
        <f t="shared" si="47"/>
        <v/>
      </c>
    </row>
    <row r="297" spans="1:17" x14ac:dyDescent="0.25">
      <c r="A297" s="89">
        <f>'Data Raw'!F792</f>
        <v>19073.71</v>
      </c>
      <c r="C297" s="89">
        <f>'Data Raw'!C792</f>
        <v>19203.82</v>
      </c>
      <c r="E297" s="89">
        <v>23.398061078352839</v>
      </c>
      <c r="G297" s="211">
        <f t="shared" si="40"/>
        <v>19224.77316584158</v>
      </c>
      <c r="H297" s="211">
        <f t="shared" si="42"/>
        <v>151.06316584158048</v>
      </c>
      <c r="I297" s="211">
        <f t="shared" si="43"/>
        <v>22820.080074080848</v>
      </c>
      <c r="J297" s="211">
        <f t="shared" si="48"/>
        <v>177.43997497425903</v>
      </c>
      <c r="K297" s="211" t="str">
        <f t="shared" si="44"/>
        <v/>
      </c>
      <c r="L297" s="89"/>
      <c r="M297" s="213">
        <f t="shared" si="41"/>
        <v>19182.86683415842</v>
      </c>
      <c r="N297" s="213">
        <f t="shared" si="45"/>
        <v>109.15683415842068</v>
      </c>
      <c r="O297" s="213">
        <f t="shared" si="46"/>
        <v>11915.214443488956</v>
      </c>
      <c r="P297" s="213">
        <f t="shared" si="49"/>
        <v>187.0317504428167</v>
      </c>
      <c r="Q297" s="213">
        <f t="shared" si="47"/>
        <v>1</v>
      </c>
    </row>
    <row r="298" spans="1:17" x14ac:dyDescent="0.25">
      <c r="A298" s="89">
        <f>'Data Raw'!F793</f>
        <v>19376.53</v>
      </c>
      <c r="C298" s="89">
        <f>'Data Raw'!C793</f>
        <v>19262.79</v>
      </c>
      <c r="E298" s="89">
        <v>26.632487408898669</v>
      </c>
      <c r="G298" s="211">
        <f t="shared" si="40"/>
        <v>19283.743165841581</v>
      </c>
      <c r="H298" s="211">
        <f t="shared" si="42"/>
        <v>-92.78683415841806</v>
      </c>
      <c r="I298" s="211">
        <f t="shared" si="43"/>
        <v>8609.396593141777</v>
      </c>
      <c r="J298" s="211">
        <f t="shared" si="48"/>
        <v>177.72387506904877</v>
      </c>
      <c r="K298" s="211">
        <f t="shared" si="44"/>
        <v>1</v>
      </c>
      <c r="L298" s="89"/>
      <c r="M298" s="213">
        <f t="shared" si="41"/>
        <v>19241.836834158421</v>
      </c>
      <c r="N298" s="213">
        <f t="shared" si="45"/>
        <v>-134.69316584157787</v>
      </c>
      <c r="O298" s="213">
        <f t="shared" si="46"/>
        <v>18142.2489244268</v>
      </c>
      <c r="P298" s="213">
        <f t="shared" si="49"/>
        <v>192.29983209303828</v>
      </c>
      <c r="Q298" s="213" t="str">
        <f t="shared" si="47"/>
        <v/>
      </c>
    </row>
    <row r="299" spans="1:17" x14ac:dyDescent="0.25">
      <c r="A299" s="89">
        <f>'Data Raw'!F794</f>
        <v>19553.61</v>
      </c>
      <c r="C299" s="89">
        <f>'Data Raw'!C794</f>
        <v>19525.12</v>
      </c>
      <c r="E299" s="89">
        <v>43.000329947502905</v>
      </c>
      <c r="G299" s="211">
        <f t="shared" si="40"/>
        <v>19546.073165841579</v>
      </c>
      <c r="H299" s="211">
        <f t="shared" si="42"/>
        <v>-7.5368341584216978</v>
      </c>
      <c r="I299" s="211">
        <f t="shared" si="43"/>
        <v>56.803869131552105</v>
      </c>
      <c r="J299" s="211">
        <f t="shared" si="48"/>
        <v>176.07172034265656</v>
      </c>
      <c r="K299" s="211">
        <f t="shared" si="44"/>
        <v>1</v>
      </c>
      <c r="L299" s="89"/>
      <c r="M299" s="213">
        <f t="shared" si="41"/>
        <v>19504.166834158419</v>
      </c>
      <c r="N299" s="213">
        <f t="shared" si="45"/>
        <v>-49.443165841581504</v>
      </c>
      <c r="O299" s="213">
        <f t="shared" si="46"/>
        <v>2444.6266484381322</v>
      </c>
      <c r="P299" s="213">
        <f t="shared" si="49"/>
        <v>189.08438562754708</v>
      </c>
      <c r="Q299" s="213" t="str">
        <f t="shared" si="47"/>
        <v/>
      </c>
    </row>
    <row r="300" spans="1:17" x14ac:dyDescent="0.25">
      <c r="A300" s="89">
        <f>'Data Raw'!F795</f>
        <v>19636.22</v>
      </c>
      <c r="C300" s="89">
        <f>'Data Raw'!C795</f>
        <v>19621.43</v>
      </c>
      <c r="E300" s="89">
        <v>3.7545026391671854</v>
      </c>
      <c r="G300" s="211">
        <f t="shared" si="40"/>
        <v>19642.38316584158</v>
      </c>
      <c r="H300" s="211">
        <f t="shared" si="42"/>
        <v>6.1631658415790298</v>
      </c>
      <c r="I300" s="211">
        <f t="shared" si="43"/>
        <v>37.984613190806549</v>
      </c>
      <c r="J300" s="211">
        <f t="shared" si="48"/>
        <v>170.97341863764035</v>
      </c>
      <c r="K300" s="211">
        <f t="shared" si="44"/>
        <v>1</v>
      </c>
      <c r="L300" s="89"/>
      <c r="M300" s="213">
        <f t="shared" si="41"/>
        <v>19600.47683415842</v>
      </c>
      <c r="N300" s="213">
        <f t="shared" si="45"/>
        <v>-35.743165841580776</v>
      </c>
      <c r="O300" s="213">
        <f t="shared" si="46"/>
        <v>1277.5739043787469</v>
      </c>
      <c r="P300" s="213">
        <f t="shared" si="49"/>
        <v>187.52894079828786</v>
      </c>
      <c r="Q300" s="213" t="str">
        <f t="shared" si="47"/>
        <v/>
      </c>
    </row>
    <row r="301" spans="1:17" x14ac:dyDescent="0.25">
      <c r="A301" s="89">
        <f>'Data Raw'!F796</f>
        <v>19220.62</v>
      </c>
      <c r="C301" s="89">
        <f>'Data Raw'!C796</f>
        <v>19473.669999999998</v>
      </c>
      <c r="E301" s="89">
        <v>-123.40886527149814</v>
      </c>
      <c r="G301" s="211">
        <f t="shared" si="40"/>
        <v>19494.623165841578</v>
      </c>
      <c r="H301" s="211">
        <f t="shared" si="42"/>
        <v>274.00316584157918</v>
      </c>
      <c r="I301" s="211">
        <f t="shared" si="43"/>
        <v>75077.734891207947</v>
      </c>
      <c r="J301" s="211">
        <f t="shared" si="48"/>
        <v>180.82063594281553</v>
      </c>
      <c r="K301" s="211" t="str">
        <f t="shared" si="44"/>
        <v/>
      </c>
      <c r="L301" s="89"/>
      <c r="M301" s="213">
        <f t="shared" si="41"/>
        <v>19452.716834158418</v>
      </c>
      <c r="N301" s="213">
        <f t="shared" si="45"/>
        <v>232.09683415841937</v>
      </c>
      <c r="O301" s="213">
        <f t="shared" si="46"/>
        <v>53868.940426360823</v>
      </c>
      <c r="P301" s="213">
        <f t="shared" si="49"/>
        <v>195.04033213621545</v>
      </c>
      <c r="Q301" s="213">
        <f t="shared" si="47"/>
        <v>1</v>
      </c>
    </row>
    <row r="302" spans="1:17" x14ac:dyDescent="0.25">
      <c r="A302" s="89">
        <f>'Data Raw'!F797</f>
        <v>19195.599999999999</v>
      </c>
      <c r="C302" s="89">
        <f>'Data Raw'!C797</f>
        <v>19225.259999999998</v>
      </c>
      <c r="E302" s="89">
        <v>-70.825590865313643</v>
      </c>
      <c r="G302" s="211">
        <f t="shared" si="40"/>
        <v>19246.213165841578</v>
      </c>
      <c r="H302" s="211">
        <f t="shared" si="42"/>
        <v>50.613165841579757</v>
      </c>
      <c r="I302" s="211">
        <f t="shared" si="43"/>
        <v>2561.6925565072561</v>
      </c>
      <c r="J302" s="211">
        <f t="shared" si="48"/>
        <v>165.74652071174384</v>
      </c>
      <c r="K302" s="211" t="str">
        <f t="shared" si="44"/>
        <v/>
      </c>
      <c r="L302" s="89"/>
      <c r="M302" s="213">
        <f t="shared" si="41"/>
        <v>19204.306834158418</v>
      </c>
      <c r="N302" s="213">
        <f t="shared" si="45"/>
        <v>8.7068341584199516</v>
      </c>
      <c r="O302" s="213">
        <f t="shared" si="46"/>
        <v>75.808961062228462</v>
      </c>
      <c r="P302" s="213">
        <f t="shared" si="49"/>
        <v>173.43542001137132</v>
      </c>
      <c r="Q302" s="213">
        <f t="shared" si="47"/>
        <v>1</v>
      </c>
    </row>
    <row r="303" spans="1:17" x14ac:dyDescent="0.25">
      <c r="A303" s="89">
        <f>'Data Raw'!F798</f>
        <v>18868.71</v>
      </c>
      <c r="C303" s="89">
        <f>'Data Raw'!C798</f>
        <v>19024.41</v>
      </c>
      <c r="E303" s="89">
        <v>-3.2588833692116168</v>
      </c>
      <c r="G303" s="211">
        <f t="shared" si="40"/>
        <v>19045.36316584158</v>
      </c>
      <c r="H303" s="211">
        <f t="shared" si="42"/>
        <v>176.65316584158063</v>
      </c>
      <c r="I303" s="211">
        <f t="shared" si="43"/>
        <v>31206.34100185299</v>
      </c>
      <c r="J303" s="211">
        <f t="shared" si="48"/>
        <v>148.44630951341728</v>
      </c>
      <c r="K303" s="211" t="str">
        <f t="shared" si="44"/>
        <v/>
      </c>
      <c r="L303" s="89"/>
      <c r="M303" s="213">
        <f t="shared" si="41"/>
        <v>19003.45683415842</v>
      </c>
      <c r="N303" s="213">
        <f t="shared" si="45"/>
        <v>134.74683415842082</v>
      </c>
      <c r="O303" s="213">
        <f t="shared" si="46"/>
        <v>18156.709315716966</v>
      </c>
      <c r="P303" s="213">
        <f t="shared" si="49"/>
        <v>141.17472900422399</v>
      </c>
      <c r="Q303" s="213">
        <f t="shared" si="47"/>
        <v>1</v>
      </c>
    </row>
    <row r="304" spans="1:17" x14ac:dyDescent="0.25">
      <c r="A304" s="89">
        <f>'Data Raw'!F799</f>
        <v>18608.939999999999</v>
      </c>
      <c r="C304" s="89">
        <f>'Data Raw'!C799</f>
        <v>18742.28</v>
      </c>
      <c r="E304" s="89">
        <v>-32.44643655757136</v>
      </c>
      <c r="G304" s="211">
        <f t="shared" si="40"/>
        <v>18763.233165841579</v>
      </c>
      <c r="H304" s="211">
        <f t="shared" si="42"/>
        <v>154.29316584158005</v>
      </c>
      <c r="I304" s="211">
        <f t="shared" si="43"/>
        <v>23806.381025417326</v>
      </c>
      <c r="J304" s="211">
        <f t="shared" si="48"/>
        <v>143.25519825844475</v>
      </c>
      <c r="K304" s="211" t="str">
        <f t="shared" si="44"/>
        <v/>
      </c>
      <c r="L304" s="89"/>
      <c r="M304" s="213">
        <f t="shared" si="41"/>
        <v>18721.326834158419</v>
      </c>
      <c r="N304" s="213">
        <f t="shared" si="45"/>
        <v>112.38683415842024</v>
      </c>
      <c r="O304" s="213">
        <f t="shared" si="46"/>
        <v>12630.800492152255</v>
      </c>
      <c r="P304" s="213">
        <f t="shared" si="49"/>
        <v>121.71273717036813</v>
      </c>
      <c r="Q304" s="213">
        <f t="shared" si="47"/>
        <v>1</v>
      </c>
    </row>
    <row r="305" spans="1:17" x14ac:dyDescent="0.25">
      <c r="A305" s="89">
        <f>'Data Raw'!F800</f>
        <v>18827.349999999999</v>
      </c>
      <c r="C305" s="89">
        <f>'Data Raw'!C800</f>
        <v>18606.02</v>
      </c>
      <c r="E305" s="89">
        <v>-19.072555552173071</v>
      </c>
      <c r="G305" s="211">
        <f t="shared" si="40"/>
        <v>18626.97316584158</v>
      </c>
      <c r="H305" s="211">
        <f t="shared" si="42"/>
        <v>-200.37683415841821</v>
      </c>
      <c r="I305" s="211">
        <f t="shared" si="43"/>
        <v>40150.875667350236</v>
      </c>
      <c r="J305" s="211">
        <f t="shared" si="48"/>
        <v>150.62669510158213</v>
      </c>
      <c r="K305" s="211">
        <f t="shared" si="44"/>
        <v>1</v>
      </c>
      <c r="L305" s="89"/>
      <c r="M305" s="213">
        <f t="shared" si="41"/>
        <v>18585.066834158421</v>
      </c>
      <c r="N305" s="213">
        <f t="shared" si="45"/>
        <v>-242.28316584157801</v>
      </c>
      <c r="O305" s="213">
        <f t="shared" si="46"/>
        <v>58701.132450217592</v>
      </c>
      <c r="P305" s="213">
        <f t="shared" si="49"/>
        <v>143.74362643381511</v>
      </c>
      <c r="Q305" s="213" t="str">
        <f t="shared" si="47"/>
        <v/>
      </c>
    </row>
    <row r="306" spans="1:17" x14ac:dyDescent="0.25">
      <c r="A306" s="89">
        <f>'Data Raw'!F801</f>
        <v>18821.16</v>
      </c>
      <c r="C306" s="89">
        <f>'Data Raw'!C801</f>
        <v>18814.009999999998</v>
      </c>
      <c r="E306" s="89">
        <v>112.59702499040941</v>
      </c>
      <c r="G306" s="211">
        <f t="shared" si="40"/>
        <v>18834.963165841578</v>
      </c>
      <c r="H306" s="211">
        <f t="shared" si="42"/>
        <v>13.803165841578448</v>
      </c>
      <c r="I306" s="211">
        <f t="shared" si="43"/>
        <v>190.52738725011807</v>
      </c>
      <c r="J306" s="211">
        <f t="shared" si="48"/>
        <v>147.09195296306501</v>
      </c>
      <c r="K306" s="211">
        <f t="shared" si="44"/>
        <v>1</v>
      </c>
      <c r="L306" s="89"/>
      <c r="M306" s="213">
        <f t="shared" si="41"/>
        <v>18793.056834158418</v>
      </c>
      <c r="N306" s="213">
        <f t="shared" si="45"/>
        <v>-28.103165841581358</v>
      </c>
      <c r="O306" s="213">
        <f t="shared" si="46"/>
        <v>789.7879303194253</v>
      </c>
      <c r="P306" s="213">
        <f t="shared" si="49"/>
        <v>135.98960444122474</v>
      </c>
      <c r="Q306" s="213" t="str">
        <f t="shared" si="47"/>
        <v/>
      </c>
    </row>
    <row r="307" spans="1:17" x14ac:dyDescent="0.25">
      <c r="A307" s="89">
        <f>'Data Raw'!F802</f>
        <v>18477.009999999998</v>
      </c>
      <c r="C307" s="89">
        <f>'Data Raw'!C802</f>
        <v>18659.41</v>
      </c>
      <c r="E307" s="89">
        <v>-8.0499791641814227</v>
      </c>
      <c r="G307" s="211">
        <f t="shared" si="40"/>
        <v>18680.36316584158</v>
      </c>
      <c r="H307" s="211">
        <f t="shared" si="42"/>
        <v>203.35316584158136</v>
      </c>
      <c r="I307" s="211">
        <f t="shared" si="43"/>
        <v>41352.51005779369</v>
      </c>
      <c r="J307" s="211">
        <f t="shared" si="48"/>
        <v>163.70096487214514</v>
      </c>
      <c r="K307" s="211" t="str">
        <f t="shared" si="44"/>
        <v/>
      </c>
      <c r="L307" s="89"/>
      <c r="M307" s="213">
        <f t="shared" si="41"/>
        <v>18638.45683415842</v>
      </c>
      <c r="N307" s="213">
        <f t="shared" si="45"/>
        <v>161.44683415842155</v>
      </c>
      <c r="O307" s="213">
        <f t="shared" si="46"/>
        <v>26065.080259776871</v>
      </c>
      <c r="P307" s="213">
        <f t="shared" si="49"/>
        <v>146.44360422189189</v>
      </c>
      <c r="Q307" s="213">
        <f t="shared" si="47"/>
        <v>1</v>
      </c>
    </row>
    <row r="308" spans="1:17" x14ac:dyDescent="0.25">
      <c r="A308" s="89">
        <f>'Data Raw'!F803</f>
        <v>18230.189999999999</v>
      </c>
      <c r="C308" s="89">
        <f>'Data Raw'!C803</f>
        <v>18423.78</v>
      </c>
      <c r="E308" s="89">
        <v>-69.720925171393901</v>
      </c>
      <c r="G308" s="211">
        <f t="shared" si="40"/>
        <v>18444.733165841579</v>
      </c>
      <c r="H308" s="211">
        <f t="shared" si="42"/>
        <v>214.54316584158005</v>
      </c>
      <c r="I308" s="211">
        <f t="shared" si="43"/>
        <v>46028.770009327724</v>
      </c>
      <c r="J308" s="211">
        <f t="shared" si="48"/>
        <v>180.40746679278109</v>
      </c>
      <c r="K308" s="211" t="str">
        <f t="shared" si="44"/>
        <v/>
      </c>
      <c r="L308" s="89"/>
      <c r="M308" s="213">
        <f t="shared" si="41"/>
        <v>18402.826834158419</v>
      </c>
      <c r="N308" s="213">
        <f t="shared" si="45"/>
        <v>172.63683415842024</v>
      </c>
      <c r="O308" s="213">
        <f t="shared" si="46"/>
        <v>29803.476508241893</v>
      </c>
      <c r="P308" s="213">
        <f t="shared" si="49"/>
        <v>158.15014082504325</v>
      </c>
      <c r="Q308" s="213">
        <f t="shared" si="47"/>
        <v>1</v>
      </c>
    </row>
    <row r="309" spans="1:17" x14ac:dyDescent="0.25">
      <c r="A309" s="89">
        <f>'Data Raw'!F804</f>
        <v>18079.61</v>
      </c>
      <c r="C309" s="89">
        <f>'Data Raw'!C804</f>
        <v>18409.62</v>
      </c>
      <c r="E309" s="89">
        <v>155.51164982767295</v>
      </c>
      <c r="G309" s="211">
        <f t="shared" si="40"/>
        <v>18430.573165841579</v>
      </c>
      <c r="H309" s="211">
        <f t="shared" si="42"/>
        <v>350.9631658415783</v>
      </c>
      <c r="I309" s="211">
        <f t="shared" si="43"/>
        <v>123175.1437775432</v>
      </c>
      <c r="J309" s="211">
        <f t="shared" si="48"/>
        <v>196.36453392957782</v>
      </c>
      <c r="K309" s="211" t="str">
        <f t="shared" si="44"/>
        <v/>
      </c>
      <c r="L309" s="89"/>
      <c r="M309" s="213">
        <f t="shared" si="41"/>
        <v>18388.666834158419</v>
      </c>
      <c r="N309" s="213">
        <f t="shared" si="45"/>
        <v>309.0568341584185</v>
      </c>
      <c r="O309" s="213">
        <f t="shared" si="46"/>
        <v>95516.126740024192</v>
      </c>
      <c r="P309" s="213">
        <f t="shared" si="49"/>
        <v>173.83142791851228</v>
      </c>
      <c r="Q309" s="213">
        <f t="shared" si="47"/>
        <v>1</v>
      </c>
    </row>
    <row r="310" spans="1:17" x14ac:dyDescent="0.25">
      <c r="A310" s="89">
        <f>'Data Raw'!F805</f>
        <v>18403.04</v>
      </c>
      <c r="C310" s="89">
        <f>'Data Raw'!C805</f>
        <v>18283.560000000001</v>
      </c>
      <c r="E310" s="89">
        <v>-22.974189774809929</v>
      </c>
      <c r="G310" s="211">
        <f t="shared" si="40"/>
        <v>18304.513165841581</v>
      </c>
      <c r="H310" s="211">
        <f t="shared" si="42"/>
        <v>-98.526834158419661</v>
      </c>
      <c r="I310" s="211">
        <f t="shared" si="43"/>
        <v>9707.5370492807306</v>
      </c>
      <c r="J310" s="211">
        <f t="shared" si="48"/>
        <v>198.62593170826665</v>
      </c>
      <c r="K310" s="211">
        <f t="shared" si="44"/>
        <v>1</v>
      </c>
      <c r="L310" s="89"/>
      <c r="M310" s="213">
        <f t="shared" si="41"/>
        <v>18262.606834158421</v>
      </c>
      <c r="N310" s="213">
        <f t="shared" si="45"/>
        <v>-140.43316584157947</v>
      </c>
      <c r="O310" s="213">
        <f t="shared" si="46"/>
        <v>19721.47406828856</v>
      </c>
      <c r="P310" s="213">
        <f t="shared" si="49"/>
        <v>180.75694584328488</v>
      </c>
      <c r="Q310" s="213" t="str">
        <f t="shared" si="47"/>
        <v/>
      </c>
    </row>
    <row r="311" spans="1:17" x14ac:dyDescent="0.25">
      <c r="A311" s="89">
        <f>'Data Raw'!F806</f>
        <v>18444.11</v>
      </c>
      <c r="C311" s="89">
        <f>'Data Raw'!C806</f>
        <v>18335.45</v>
      </c>
      <c r="E311" s="89">
        <v>123.42224177285425</v>
      </c>
      <c r="G311" s="211">
        <f t="shared" si="40"/>
        <v>18356.403165841581</v>
      </c>
      <c r="H311" s="211">
        <f t="shared" si="42"/>
        <v>-87.706834158419952</v>
      </c>
      <c r="I311" s="211">
        <f t="shared" si="43"/>
        <v>7692.4887580925806</v>
      </c>
      <c r="J311" s="211">
        <f t="shared" si="48"/>
        <v>191.08382772099515</v>
      </c>
      <c r="K311" s="211">
        <f t="shared" si="44"/>
        <v>1</v>
      </c>
      <c r="L311" s="89"/>
      <c r="M311" s="213">
        <f t="shared" si="41"/>
        <v>18314.496834158421</v>
      </c>
      <c r="N311" s="213">
        <f t="shared" si="45"/>
        <v>-129.61316584157976</v>
      </c>
      <c r="O311" s="213">
        <f t="shared" si="46"/>
        <v>16799.572759476858</v>
      </c>
      <c r="P311" s="213">
        <f t="shared" si="49"/>
        <v>180.28708051622058</v>
      </c>
      <c r="Q311" s="213" t="str">
        <f t="shared" si="47"/>
        <v/>
      </c>
    </row>
    <row r="312" spans="1:17" x14ac:dyDescent="0.25">
      <c r="A312" s="89">
        <f>'Data Raw'!F807</f>
        <v>18424.96</v>
      </c>
      <c r="C312" s="89">
        <f>'Data Raw'!C807</f>
        <v>18489.78</v>
      </c>
      <c r="E312" s="89">
        <v>-31.365386542778651</v>
      </c>
      <c r="G312" s="211">
        <f t="shared" si="40"/>
        <v>18510.733165841579</v>
      </c>
      <c r="H312" s="211">
        <f t="shared" si="42"/>
        <v>85.773165841579612</v>
      </c>
      <c r="I312" s="211">
        <f t="shared" si="43"/>
        <v>7357.0359784871198</v>
      </c>
      <c r="J312" s="211">
        <f t="shared" si="48"/>
        <v>185.62559383242569</v>
      </c>
      <c r="K312" s="211" t="str">
        <f t="shared" si="44"/>
        <v/>
      </c>
      <c r="L312" s="89"/>
      <c r="M312" s="213">
        <f t="shared" si="41"/>
        <v>18468.826834158419</v>
      </c>
      <c r="N312" s="213">
        <f t="shared" si="45"/>
        <v>43.866834158419806</v>
      </c>
      <c r="O312" s="213">
        <f t="shared" si="46"/>
        <v>1924.2991390823067</v>
      </c>
      <c r="P312" s="213">
        <f t="shared" si="49"/>
        <v>176.53645156717201</v>
      </c>
      <c r="Q312" s="213">
        <f t="shared" si="47"/>
        <v>1</v>
      </c>
    </row>
    <row r="313" spans="1:17" x14ac:dyDescent="0.25">
      <c r="A313" s="89">
        <f>'Data Raw'!F808</f>
        <v>18476.8</v>
      </c>
      <c r="C313" s="89">
        <f>'Data Raw'!C808</f>
        <v>18577.580000000002</v>
      </c>
      <c r="E313" s="89">
        <v>130.76236254252763</v>
      </c>
      <c r="G313" s="211">
        <f t="shared" si="40"/>
        <v>18598.533165841582</v>
      </c>
      <c r="H313" s="211">
        <f t="shared" si="42"/>
        <v>121.73316584158238</v>
      </c>
      <c r="I313" s="211">
        <f t="shared" si="43"/>
        <v>14818.963665814199</v>
      </c>
      <c r="J313" s="211">
        <f t="shared" si="48"/>
        <v>176.89084794145984</v>
      </c>
      <c r="K313" s="211" t="str">
        <f t="shared" si="44"/>
        <v/>
      </c>
      <c r="L313" s="89"/>
      <c r="M313" s="213">
        <f t="shared" si="41"/>
        <v>18556.626834158422</v>
      </c>
      <c r="N313" s="213">
        <f t="shared" si="45"/>
        <v>79.826834158422571</v>
      </c>
      <c r="O313" s="213">
        <f t="shared" si="46"/>
        <v>6372.3234517563005</v>
      </c>
      <c r="P313" s="213">
        <f t="shared" si="49"/>
        <v>156.92041806954506</v>
      </c>
      <c r="Q313" s="213">
        <f t="shared" si="47"/>
        <v>1</v>
      </c>
    </row>
    <row r="314" spans="1:17" x14ac:dyDescent="0.25">
      <c r="A314" s="89">
        <f>'Data Raw'!F809</f>
        <v>18366.95</v>
      </c>
      <c r="C314" s="89">
        <f>'Data Raw'!C809</f>
        <v>18562.48</v>
      </c>
      <c r="E314" s="89">
        <v>119.58369158348978</v>
      </c>
      <c r="G314" s="211">
        <f t="shared" si="40"/>
        <v>18583.433165841579</v>
      </c>
      <c r="H314" s="211">
        <f t="shared" si="42"/>
        <v>216.48316584157874</v>
      </c>
      <c r="I314" s="211">
        <f t="shared" si="43"/>
        <v>46864.96109279248</v>
      </c>
      <c r="J314" s="211">
        <f t="shared" si="48"/>
        <v>192.67764867425973</v>
      </c>
      <c r="K314" s="211" t="str">
        <f t="shared" si="44"/>
        <v/>
      </c>
      <c r="L314" s="89"/>
      <c r="M314" s="213">
        <f t="shared" si="41"/>
        <v>18541.52683415842</v>
      </c>
      <c r="N314" s="213">
        <f t="shared" si="45"/>
        <v>174.57683415841893</v>
      </c>
      <c r="O314" s="213">
        <f t="shared" si="46"/>
        <v>30477.071024776109</v>
      </c>
      <c r="P314" s="213">
        <f t="shared" si="49"/>
        <v>168.32981908719526</v>
      </c>
      <c r="Q314" s="213">
        <f t="shared" si="47"/>
        <v>1</v>
      </c>
    </row>
    <row r="315" spans="1:17" x14ac:dyDescent="0.25">
      <c r="A315" s="89">
        <f>'Data Raw'!F810</f>
        <v>18176.34</v>
      </c>
      <c r="C315" s="89">
        <f>'Data Raw'!C810</f>
        <v>18163.12</v>
      </c>
      <c r="E315" s="89">
        <v>-46.425474030245823</v>
      </c>
      <c r="G315" s="211">
        <f t="shared" si="40"/>
        <v>18184.073165841579</v>
      </c>
      <c r="H315" s="211">
        <f t="shared" si="42"/>
        <v>7.7331658415787388</v>
      </c>
      <c r="I315" s="211">
        <f t="shared" si="43"/>
        <v>59.801853933360206</v>
      </c>
      <c r="J315" s="211">
        <f t="shared" si="48"/>
        <v>178.78223561964685</v>
      </c>
      <c r="K315" s="211">
        <f t="shared" si="44"/>
        <v>1</v>
      </c>
      <c r="L315" s="89"/>
      <c r="M315" s="213">
        <f t="shared" si="41"/>
        <v>18142.166834158419</v>
      </c>
      <c r="N315" s="213">
        <f t="shared" si="45"/>
        <v>-34.173165841581067</v>
      </c>
      <c r="O315" s="213">
        <f t="shared" si="46"/>
        <v>1167.8052636362031</v>
      </c>
      <c r="P315" s="213">
        <f t="shared" si="49"/>
        <v>158.81677688270312</v>
      </c>
      <c r="Q315" s="213" t="str">
        <f t="shared" si="47"/>
        <v/>
      </c>
    </row>
    <row r="316" spans="1:17" x14ac:dyDescent="0.25">
      <c r="A316" s="89">
        <f>'Data Raw'!F811</f>
        <v>17937.84</v>
      </c>
      <c r="C316" s="89">
        <f>'Data Raw'!C811</f>
        <v>18032.400000000001</v>
      </c>
      <c r="E316" s="89">
        <v>-40.205028589678477</v>
      </c>
      <c r="G316" s="211">
        <f t="shared" si="40"/>
        <v>18053.353165841581</v>
      </c>
      <c r="H316" s="211">
        <f t="shared" si="42"/>
        <v>115.51316584158121</v>
      </c>
      <c r="I316" s="211">
        <f t="shared" si="43"/>
        <v>13343.291482744644</v>
      </c>
      <c r="J316" s="211">
        <f t="shared" si="48"/>
        <v>166.96527470505967</v>
      </c>
      <c r="K316" s="211" t="str">
        <f t="shared" si="44"/>
        <v/>
      </c>
      <c r="L316" s="89"/>
      <c r="M316" s="213">
        <f t="shared" si="41"/>
        <v>18011.446834158422</v>
      </c>
      <c r="N316" s="213">
        <f t="shared" si="45"/>
        <v>73.606834158421407</v>
      </c>
      <c r="O316" s="213">
        <f t="shared" si="46"/>
        <v>5417.9660348253528</v>
      </c>
      <c r="P316" s="213">
        <f t="shared" si="49"/>
        <v>148.91131525251274</v>
      </c>
      <c r="Q316" s="213">
        <f t="shared" si="47"/>
        <v>1</v>
      </c>
    </row>
    <row r="317" spans="1:17" x14ac:dyDescent="0.25">
      <c r="A317" s="89">
        <f>'Data Raw'!F812</f>
        <v>18112.63</v>
      </c>
      <c r="C317" s="89">
        <f>'Data Raw'!C812</f>
        <v>18104.13</v>
      </c>
      <c r="E317" s="89">
        <v>1.2006880379540235</v>
      </c>
      <c r="G317" s="211">
        <f t="shared" si="40"/>
        <v>18125.083165841581</v>
      </c>
      <c r="H317" s="211">
        <f t="shared" si="42"/>
        <v>12.453165841579903</v>
      </c>
      <c r="I317" s="211">
        <f t="shared" si="43"/>
        <v>155.0813394778925</v>
      </c>
      <c r="J317" s="211">
        <f t="shared" si="48"/>
        <v>111.80292998207996</v>
      </c>
      <c r="K317" s="211">
        <f t="shared" si="44"/>
        <v>1</v>
      </c>
      <c r="L317" s="89"/>
      <c r="M317" s="213">
        <f t="shared" si="41"/>
        <v>18083.176834158421</v>
      </c>
      <c r="N317" s="213">
        <f t="shared" si="45"/>
        <v>-29.453165841579903</v>
      </c>
      <c r="O317" s="213">
        <f t="shared" si="46"/>
        <v>867.48897809160917</v>
      </c>
      <c r="P317" s="213">
        <f t="shared" si="49"/>
        <v>101.70299941492219</v>
      </c>
      <c r="Q317" s="213" t="str">
        <f t="shared" si="47"/>
        <v/>
      </c>
    </row>
    <row r="318" spans="1:17" x14ac:dyDescent="0.25">
      <c r="A318" s="89">
        <f>'Data Raw'!F813</f>
        <v>17941.78</v>
      </c>
      <c r="C318" s="89">
        <f>'Data Raw'!C813</f>
        <v>18028.07</v>
      </c>
      <c r="E318" s="89">
        <v>-5.8627166201531509</v>
      </c>
      <c r="G318" s="211">
        <f t="shared" si="40"/>
        <v>18049.02316584158</v>
      </c>
      <c r="H318" s="211">
        <f t="shared" si="42"/>
        <v>107.24316584158078</v>
      </c>
      <c r="I318" s="211">
        <f t="shared" si="43"/>
        <v>11501.096619724798</v>
      </c>
      <c r="J318" s="211">
        <f t="shared" si="48"/>
        <v>112.80110858889368</v>
      </c>
      <c r="K318" s="211" t="str">
        <f t="shared" si="44"/>
        <v/>
      </c>
      <c r="L318" s="89"/>
      <c r="M318" s="213">
        <f t="shared" si="41"/>
        <v>18007.11683415842</v>
      </c>
      <c r="N318" s="213">
        <f t="shared" si="45"/>
        <v>65.33683415842097</v>
      </c>
      <c r="O318" s="213">
        <f t="shared" si="46"/>
        <v>4268.9018978450049</v>
      </c>
      <c r="P318" s="213">
        <f t="shared" si="49"/>
        <v>91.71656648984532</v>
      </c>
      <c r="Q318" s="213">
        <f t="shared" si="47"/>
        <v>1</v>
      </c>
    </row>
    <row r="319" spans="1:17" x14ac:dyDescent="0.25">
      <c r="A319" s="89">
        <f>'Data Raw'!F814</f>
        <v>17936.12</v>
      </c>
      <c r="C319" s="89">
        <f>'Data Raw'!C814</f>
        <v>17848.87</v>
      </c>
      <c r="E319" s="89">
        <v>278.60611447987321</v>
      </c>
      <c r="G319" s="211">
        <f t="shared" si="40"/>
        <v>17869.823165841579</v>
      </c>
      <c r="H319" s="211">
        <f t="shared" si="42"/>
        <v>-66.296834158420097</v>
      </c>
      <c r="I319" s="211">
        <f t="shared" si="43"/>
        <v>4395.2702194290578</v>
      </c>
      <c r="J319" s="211">
        <f t="shared" si="48"/>
        <v>110.9591716873844</v>
      </c>
      <c r="K319" s="211">
        <f t="shared" si="44"/>
        <v>1</v>
      </c>
      <c r="L319" s="89"/>
      <c r="M319" s="213">
        <f t="shared" si="41"/>
        <v>17827.916834158419</v>
      </c>
      <c r="N319" s="213">
        <f t="shared" si="45"/>
        <v>-108.2031658415799</v>
      </c>
      <c r="O319" s="213">
        <f t="shared" si="46"/>
        <v>11707.925098140444</v>
      </c>
      <c r="P319" s="213">
        <f t="shared" si="49"/>
        <v>88.178640333241503</v>
      </c>
      <c r="Q319" s="213" t="str">
        <f t="shared" si="47"/>
        <v/>
      </c>
    </row>
    <row r="320" spans="1:17" x14ac:dyDescent="0.25">
      <c r="A320" s="89">
        <f>'Data Raw'!F815</f>
        <v>17915.55</v>
      </c>
      <c r="C320" s="89">
        <f>'Data Raw'!C815</f>
        <v>17961.89</v>
      </c>
      <c r="E320" s="89">
        <v>176.82806743958645</v>
      </c>
      <c r="G320" s="211">
        <f t="shared" si="40"/>
        <v>17982.843165841579</v>
      </c>
      <c r="H320" s="211">
        <f t="shared" si="42"/>
        <v>67.293165841580048</v>
      </c>
      <c r="I320" s="211">
        <f t="shared" si="43"/>
        <v>4528.3701689823956</v>
      </c>
      <c r="J320" s="211">
        <f t="shared" si="48"/>
        <v>109.35426171559274</v>
      </c>
      <c r="K320" s="211" t="str">
        <f t="shared" si="44"/>
        <v/>
      </c>
      <c r="L320" s="89"/>
      <c r="M320" s="213">
        <f t="shared" si="41"/>
        <v>17940.93683415842</v>
      </c>
      <c r="N320" s="213">
        <f t="shared" si="45"/>
        <v>25.386834158420243</v>
      </c>
      <c r="O320" s="213">
        <f t="shared" si="46"/>
        <v>644.49134858713285</v>
      </c>
      <c r="P320" s="213">
        <f t="shared" si="49"/>
        <v>87.266812919959833</v>
      </c>
      <c r="Q320" s="213">
        <f t="shared" si="47"/>
        <v>1</v>
      </c>
    </row>
    <row r="321" spans="1:17" x14ac:dyDescent="0.25">
      <c r="A321" s="89">
        <f>'Data Raw'!F816</f>
        <v>18430.39</v>
      </c>
      <c r="C321" s="89">
        <f>'Data Raw'!C816</f>
        <v>18056.22</v>
      </c>
      <c r="E321" s="89">
        <v>-27.106372273179659</v>
      </c>
      <c r="G321" s="211">
        <f t="shared" si="40"/>
        <v>18077.173165841581</v>
      </c>
      <c r="H321" s="211">
        <f t="shared" si="42"/>
        <v>-353.21683415841835</v>
      </c>
      <c r="I321" s="211">
        <f t="shared" si="43"/>
        <v>124762.13193289562</v>
      </c>
      <c r="J321" s="211">
        <f t="shared" si="48"/>
        <v>160.31609585050259</v>
      </c>
      <c r="K321" s="211">
        <f t="shared" si="44"/>
        <v>1</v>
      </c>
      <c r="L321" s="89"/>
      <c r="M321" s="213">
        <f t="shared" si="41"/>
        <v>18035.266834158421</v>
      </c>
      <c r="N321" s="213">
        <f t="shared" si="45"/>
        <v>-395.12316584157816</v>
      </c>
      <c r="O321" s="213">
        <f t="shared" si="46"/>
        <v>156122.31618467128</v>
      </c>
      <c r="P321" s="213">
        <f t="shared" si="49"/>
        <v>162.27829715899057</v>
      </c>
      <c r="Q321" s="213" t="str">
        <f t="shared" si="47"/>
        <v/>
      </c>
    </row>
    <row r="322" spans="1:17" x14ac:dyDescent="0.25">
      <c r="A322" s="89">
        <f>'Data Raw'!F817</f>
        <v>18335.32</v>
      </c>
      <c r="C322" s="89">
        <f>'Data Raw'!C817</f>
        <v>18453.63</v>
      </c>
      <c r="E322" s="89">
        <v>52.073126980507368</v>
      </c>
      <c r="G322" s="211">
        <f t="shared" ref="G322:G385" si="50">C322+$E$761</f>
        <v>18474.583165841581</v>
      </c>
      <c r="H322" s="211">
        <f t="shared" si="42"/>
        <v>139.26316584158121</v>
      </c>
      <c r="I322" s="211">
        <f t="shared" si="43"/>
        <v>19394.229360219753</v>
      </c>
      <c r="J322" s="211">
        <f t="shared" si="48"/>
        <v>149.22268300153277</v>
      </c>
      <c r="K322" s="211" t="str">
        <f t="shared" si="44"/>
        <v/>
      </c>
      <c r="L322" s="89"/>
      <c r="M322" s="213">
        <f t="shared" ref="M322:M385" si="51">C322-$E$761</f>
        <v>18432.676834158421</v>
      </c>
      <c r="N322" s="213">
        <f t="shared" si="45"/>
        <v>97.356834158421407</v>
      </c>
      <c r="O322" s="213">
        <f t="shared" si="46"/>
        <v>9478.3531573503697</v>
      </c>
      <c r="P322" s="213">
        <f t="shared" si="49"/>
        <v>153.97858940577882</v>
      </c>
      <c r="Q322" s="213">
        <f t="shared" si="47"/>
        <v>1</v>
      </c>
    </row>
    <row r="323" spans="1:17" x14ac:dyDescent="0.25">
      <c r="A323" s="89">
        <f>'Data Raw'!F818</f>
        <v>18028.52</v>
      </c>
      <c r="C323" s="89">
        <f>'Data Raw'!C818</f>
        <v>18199.14</v>
      </c>
      <c r="E323" s="89">
        <v>56.447735035402729</v>
      </c>
      <c r="G323" s="211">
        <f t="shared" si="50"/>
        <v>18220.093165841579</v>
      </c>
      <c r="H323" s="211">
        <f t="shared" ref="H323:H386" si="52">G323-$A323</f>
        <v>191.57316584157888</v>
      </c>
      <c r="I323" s="211">
        <f t="shared" ref="I323:I386" si="53">H323*H323</f>
        <v>36700.277870565085</v>
      </c>
      <c r="J323" s="211">
        <f t="shared" si="48"/>
        <v>163.851971682537</v>
      </c>
      <c r="K323" s="211" t="str">
        <f t="shared" ref="K323:K386" si="54">IF(A323&gt;C323,1,"")</f>
        <v/>
      </c>
      <c r="L323" s="89"/>
      <c r="M323" s="213">
        <f t="shared" si="51"/>
        <v>18178.18683415842</v>
      </c>
      <c r="N323" s="213">
        <f t="shared" ref="N323:N386" si="55">M323-$A323</f>
        <v>149.66683415841908</v>
      </c>
      <c r="O323" s="213">
        <f t="shared" ref="O323:O386" si="56">N323*N323</f>
        <v>22400.161247003722</v>
      </c>
      <c r="P323" s="213">
        <f t="shared" si="49"/>
        <v>162.36825580548177</v>
      </c>
      <c r="Q323" s="213">
        <f t="shared" ref="Q323:Q386" si="57">IF(A323&lt;C323,1,"")</f>
        <v>1</v>
      </c>
    </row>
    <row r="324" spans="1:17" x14ac:dyDescent="0.25">
      <c r="A324" s="89">
        <f>'Data Raw'!F819</f>
        <v>18027.71</v>
      </c>
      <c r="C324" s="89">
        <f>'Data Raw'!C819</f>
        <v>17906.36</v>
      </c>
      <c r="E324" s="89">
        <v>141.27994889911133</v>
      </c>
      <c r="G324" s="211">
        <f t="shared" si="50"/>
        <v>17927.31316584158</v>
      </c>
      <c r="H324" s="211">
        <f t="shared" si="52"/>
        <v>-100.39683415841864</v>
      </c>
      <c r="I324" s="211">
        <f t="shared" si="53"/>
        <v>10079.524309033017</v>
      </c>
      <c r="J324" s="211">
        <f t="shared" si="48"/>
        <v>162.60226851904912</v>
      </c>
      <c r="K324" s="211">
        <f t="shared" si="54"/>
        <v>1</v>
      </c>
      <c r="L324" s="89"/>
      <c r="M324" s="213">
        <f t="shared" si="51"/>
        <v>17885.406834158421</v>
      </c>
      <c r="N324" s="213">
        <f t="shared" si="55"/>
        <v>-142.30316584157845</v>
      </c>
      <c r="O324" s="213">
        <f t="shared" si="56"/>
        <v>20250.191008535778</v>
      </c>
      <c r="P324" s="213">
        <f t="shared" si="49"/>
        <v>167.98058999488055</v>
      </c>
      <c r="Q324" s="213" t="str">
        <f t="shared" si="57"/>
        <v/>
      </c>
    </row>
    <row r="325" spans="1:17" x14ac:dyDescent="0.25">
      <c r="A325" s="89">
        <f>'Data Raw'!F820</f>
        <v>18072.900000000001</v>
      </c>
      <c r="C325" s="89">
        <f>'Data Raw'!C820</f>
        <v>18088.02</v>
      </c>
      <c r="E325" s="89">
        <v>-27.042122248934902</v>
      </c>
      <c r="G325" s="211">
        <f t="shared" si="50"/>
        <v>18108.97316584158</v>
      </c>
      <c r="H325" s="211">
        <f t="shared" si="52"/>
        <v>36.073165841578884</v>
      </c>
      <c r="I325" s="211">
        <f t="shared" si="53"/>
        <v>1301.2732938340537</v>
      </c>
      <c r="J325" s="211">
        <f t="shared" si="48"/>
        <v>163.04223907268778</v>
      </c>
      <c r="K325" s="211" t="str">
        <f t="shared" si="54"/>
        <v/>
      </c>
      <c r="L325" s="89"/>
      <c r="M325" s="213">
        <f t="shared" si="51"/>
        <v>18067.066834158421</v>
      </c>
      <c r="N325" s="213">
        <f t="shared" si="55"/>
        <v>-5.8331658415809216</v>
      </c>
      <c r="O325" s="213">
        <f t="shared" si="56"/>
        <v>34.02582373538646</v>
      </c>
      <c r="P325" s="213">
        <f t="shared" si="49"/>
        <v>167.67019926252144</v>
      </c>
      <c r="Q325" s="213">
        <f t="shared" si="57"/>
        <v>1</v>
      </c>
    </row>
    <row r="326" spans="1:17" x14ac:dyDescent="0.25">
      <c r="A326" s="89">
        <f>'Data Raw'!F821</f>
        <v>18089.93</v>
      </c>
      <c r="C326" s="89">
        <f>'Data Raw'!C821</f>
        <v>17934.63</v>
      </c>
      <c r="E326" s="89">
        <v>124.04362490798485</v>
      </c>
      <c r="G326" s="211">
        <f t="shared" si="50"/>
        <v>17955.583165841581</v>
      </c>
      <c r="H326" s="211">
        <f t="shared" si="52"/>
        <v>-134.34683415841937</v>
      </c>
      <c r="I326" s="211">
        <f t="shared" si="53"/>
        <v>18049.071848389838</v>
      </c>
      <c r="J326" s="211">
        <f t="shared" si="48"/>
        <v>165.53328555133135</v>
      </c>
      <c r="K326" s="211">
        <f t="shared" si="54"/>
        <v>1</v>
      </c>
      <c r="L326" s="89"/>
      <c r="M326" s="213">
        <f t="shared" si="51"/>
        <v>17913.676834158421</v>
      </c>
      <c r="N326" s="213">
        <f t="shared" si="55"/>
        <v>-176.25316584157918</v>
      </c>
      <c r="O326" s="213">
        <f t="shared" si="56"/>
        <v>31065.178469179213</v>
      </c>
      <c r="P326" s="213">
        <f t="shared" si="49"/>
        <v>177.37764879530457</v>
      </c>
      <c r="Q326" s="213" t="str">
        <f t="shared" si="57"/>
        <v/>
      </c>
    </row>
    <row r="327" spans="1:17" x14ac:dyDescent="0.25">
      <c r="A327" s="89">
        <f>'Data Raw'!F822</f>
        <v>17716.47</v>
      </c>
      <c r="C327" s="89">
        <f>'Data Raw'!C822</f>
        <v>17946</v>
      </c>
      <c r="E327" s="89">
        <v>-56.285319015491041</v>
      </c>
      <c r="G327" s="211">
        <f t="shared" si="50"/>
        <v>17966.95316584158</v>
      </c>
      <c r="H327" s="211">
        <f t="shared" si="52"/>
        <v>250.48316584157874</v>
      </c>
      <c r="I327" s="211">
        <f t="shared" si="53"/>
        <v>62741.816370019835</v>
      </c>
      <c r="J327" s="211">
        <f t="shared" si="48"/>
        <v>186.26482999815732</v>
      </c>
      <c r="K327" s="211" t="str">
        <f t="shared" si="54"/>
        <v/>
      </c>
      <c r="L327" s="89"/>
      <c r="M327" s="213">
        <f t="shared" si="51"/>
        <v>17925.04683415842</v>
      </c>
      <c r="N327" s="213">
        <f t="shared" si="55"/>
        <v>208.57683415841893</v>
      </c>
      <c r="O327" s="213">
        <f t="shared" si="56"/>
        <v>43504.295747548596</v>
      </c>
      <c r="P327" s="213">
        <f t="shared" si="49"/>
        <v>188.24817827359294</v>
      </c>
      <c r="Q327" s="213">
        <f t="shared" si="57"/>
        <v>1</v>
      </c>
    </row>
    <row r="328" spans="1:17" x14ac:dyDescent="0.25">
      <c r="A328" s="89">
        <f>'Data Raw'!F823</f>
        <v>17718.61</v>
      </c>
      <c r="C328" s="89">
        <f>'Data Raw'!C823</f>
        <v>17583.189999999999</v>
      </c>
      <c r="E328" s="89">
        <v>-97.875672480235153</v>
      </c>
      <c r="G328" s="211">
        <f t="shared" si="50"/>
        <v>17604.143165841579</v>
      </c>
      <c r="H328" s="211">
        <f t="shared" si="52"/>
        <v>-114.46683415842199</v>
      </c>
      <c r="I328" s="211">
        <f t="shared" si="53"/>
        <v>13102.656122251683</v>
      </c>
      <c r="J328" s="211">
        <f t="shared" si="48"/>
        <v>189.11999534264248</v>
      </c>
      <c r="K328" s="211">
        <f t="shared" si="54"/>
        <v>1</v>
      </c>
      <c r="L328" s="89"/>
      <c r="M328" s="213">
        <f t="shared" si="51"/>
        <v>17562.236834158419</v>
      </c>
      <c r="N328" s="213">
        <f t="shared" si="55"/>
        <v>-156.37316584158179</v>
      </c>
      <c r="O328" s="213">
        <f t="shared" si="56"/>
        <v>24452.566995318844</v>
      </c>
      <c r="P328" s="213">
        <f t="shared" si="49"/>
        <v>195.99333172117846</v>
      </c>
      <c r="Q328" s="213" t="str">
        <f t="shared" si="57"/>
        <v/>
      </c>
    </row>
    <row r="329" spans="1:17" x14ac:dyDescent="0.25">
      <c r="A329" s="89">
        <f>'Data Raw'!F824</f>
        <v>17769.14</v>
      </c>
      <c r="C329" s="89">
        <f>'Data Raw'!C824</f>
        <v>17669.419999999998</v>
      </c>
      <c r="E329" s="89">
        <v>31.606980335003755</v>
      </c>
      <c r="G329" s="211">
        <f t="shared" si="50"/>
        <v>17690.373165841578</v>
      </c>
      <c r="H329" s="211">
        <f t="shared" si="52"/>
        <v>-78.766834158421261</v>
      </c>
      <c r="I329" s="211">
        <f t="shared" si="53"/>
        <v>6204.214163340238</v>
      </c>
      <c r="J329" s="211">
        <f t="shared" si="48"/>
        <v>144.72951639940862</v>
      </c>
      <c r="K329" s="211">
        <f t="shared" si="54"/>
        <v>1</v>
      </c>
      <c r="L329" s="89"/>
      <c r="M329" s="213">
        <f t="shared" si="51"/>
        <v>17648.466834158418</v>
      </c>
      <c r="N329" s="213">
        <f t="shared" si="55"/>
        <v>-120.67316584158107</v>
      </c>
      <c r="O329" s="213">
        <f t="shared" si="56"/>
        <v>14562.012954229727</v>
      </c>
      <c r="P329" s="213">
        <f t="shared" si="49"/>
        <v>143.93869589294849</v>
      </c>
      <c r="Q329" s="213" t="str">
        <f t="shared" si="57"/>
        <v/>
      </c>
    </row>
    <row r="330" spans="1:17" x14ac:dyDescent="0.25">
      <c r="A330" s="89">
        <f>'Data Raw'!F825</f>
        <v>17978.57</v>
      </c>
      <c r="C330" s="89">
        <f>'Data Raw'!C825</f>
        <v>17841.77</v>
      </c>
      <c r="E330" s="89">
        <v>117.42788657300844</v>
      </c>
      <c r="G330" s="211">
        <f t="shared" si="50"/>
        <v>17862.72316584158</v>
      </c>
      <c r="H330" s="211">
        <f t="shared" si="52"/>
        <v>-115.84683415841937</v>
      </c>
      <c r="I330" s="211">
        <f t="shared" si="53"/>
        <v>13420.488984528321</v>
      </c>
      <c r="J330" s="211">
        <f t="shared" ref="J330:J393" si="58">SQRT(AVERAGE(I323:I330))</f>
        <v>142.12640630876888</v>
      </c>
      <c r="K330" s="211">
        <f t="shared" si="54"/>
        <v>1</v>
      </c>
      <c r="L330" s="89"/>
      <c r="M330" s="213">
        <f t="shared" si="51"/>
        <v>17820.816834158421</v>
      </c>
      <c r="N330" s="213">
        <f t="shared" si="55"/>
        <v>-157.75316584157918</v>
      </c>
      <c r="O330" s="213">
        <f t="shared" si="56"/>
        <v>24886.061333040783</v>
      </c>
      <c r="P330" s="213">
        <f t="shared" ref="P330:P393" si="59">SQRT(AVERAGE(O323:O330))</f>
        <v>150.4802701264322</v>
      </c>
      <c r="Q330" s="213" t="str">
        <f t="shared" si="57"/>
        <v/>
      </c>
    </row>
    <row r="331" spans="1:17" x14ac:dyDescent="0.25">
      <c r="A331" s="89">
        <f>'Data Raw'!F826</f>
        <v>18028.28</v>
      </c>
      <c r="C331" s="89">
        <f>'Data Raw'!C826</f>
        <v>18079.72</v>
      </c>
      <c r="E331" s="89">
        <v>98.830144978155658</v>
      </c>
      <c r="G331" s="211">
        <f t="shared" si="50"/>
        <v>18100.673165841581</v>
      </c>
      <c r="H331" s="211">
        <f t="shared" si="52"/>
        <v>72.393165841582231</v>
      </c>
      <c r="I331" s="211">
        <f t="shared" si="53"/>
        <v>5240.7704605668287</v>
      </c>
      <c r="J331" s="211">
        <f t="shared" si="58"/>
        <v>127.54401963242131</v>
      </c>
      <c r="K331" s="211" t="str">
        <f t="shared" si="54"/>
        <v/>
      </c>
      <c r="L331" s="89"/>
      <c r="M331" s="213">
        <f t="shared" si="51"/>
        <v>18058.766834158421</v>
      </c>
      <c r="N331" s="213">
        <f t="shared" si="55"/>
        <v>30.486834158422425</v>
      </c>
      <c r="O331" s="213">
        <f t="shared" si="56"/>
        <v>929.44705700315239</v>
      </c>
      <c r="P331" s="213">
        <f t="shared" si="59"/>
        <v>141.28153603204467</v>
      </c>
      <c r="Q331" s="213">
        <f t="shared" si="57"/>
        <v>1</v>
      </c>
    </row>
    <row r="332" spans="1:17" x14ac:dyDescent="0.25">
      <c r="A332" s="89">
        <f>'Data Raw'!F827</f>
        <v>17799.61</v>
      </c>
      <c r="C332" s="89">
        <f>'Data Raw'!C827</f>
        <v>18035.77</v>
      </c>
      <c r="E332" s="89">
        <v>-91.907225786950221</v>
      </c>
      <c r="G332" s="211">
        <f t="shared" si="50"/>
        <v>18056.72316584158</v>
      </c>
      <c r="H332" s="211">
        <f t="shared" si="52"/>
        <v>257.11316584157976</v>
      </c>
      <c r="I332" s="211">
        <f t="shared" si="53"/>
        <v>66107.180049079689</v>
      </c>
      <c r="J332" s="211">
        <f t="shared" si="58"/>
        <v>152.54813637505148</v>
      </c>
      <c r="K332" s="211" t="str">
        <f t="shared" si="54"/>
        <v/>
      </c>
      <c r="L332" s="89"/>
      <c r="M332" s="213">
        <f t="shared" si="51"/>
        <v>18014.816834158421</v>
      </c>
      <c r="N332" s="213">
        <f t="shared" si="55"/>
        <v>215.20683415841995</v>
      </c>
      <c r="O332" s="213">
        <f t="shared" si="56"/>
        <v>46313.98146848967</v>
      </c>
      <c r="P332" s="213">
        <f t="shared" si="59"/>
        <v>152.3760028057836</v>
      </c>
      <c r="Q332" s="213">
        <f t="shared" si="57"/>
        <v>1</v>
      </c>
    </row>
    <row r="333" spans="1:17" x14ac:dyDescent="0.25">
      <c r="A333" s="89">
        <f>'Data Raw'!F828</f>
        <v>17524.060000000001</v>
      </c>
      <c r="C333" s="89">
        <f>'Data Raw'!C828</f>
        <v>17667.97</v>
      </c>
      <c r="E333" s="89">
        <v>131.95707294555905</v>
      </c>
      <c r="G333" s="211">
        <f t="shared" si="50"/>
        <v>17688.923165841581</v>
      </c>
      <c r="H333" s="211">
        <f t="shared" si="52"/>
        <v>164.86316584157976</v>
      </c>
      <c r="I333" s="211">
        <f t="shared" si="53"/>
        <v>27179.863451308229</v>
      </c>
      <c r="J333" s="211">
        <f t="shared" si="58"/>
        <v>162.80588957769797</v>
      </c>
      <c r="K333" s="211" t="str">
        <f t="shared" si="54"/>
        <v/>
      </c>
      <c r="L333" s="89"/>
      <c r="M333" s="213">
        <f t="shared" si="51"/>
        <v>17647.016834158421</v>
      </c>
      <c r="N333" s="213">
        <f t="shared" si="55"/>
        <v>122.95683415841995</v>
      </c>
      <c r="O333" s="213">
        <f t="shared" si="56"/>
        <v>15118.383066261187</v>
      </c>
      <c r="P333" s="213">
        <f t="shared" si="59"/>
        <v>158.44238980267841</v>
      </c>
      <c r="Q333" s="213">
        <f t="shared" si="57"/>
        <v>1</v>
      </c>
    </row>
    <row r="334" spans="1:17" x14ac:dyDescent="0.25">
      <c r="A334" s="89">
        <f>'Data Raw'!F829</f>
        <v>17523.23</v>
      </c>
      <c r="C334" s="89">
        <f>'Data Raw'!C829</f>
        <v>17481</v>
      </c>
      <c r="E334" s="89">
        <v>121.13341136937197</v>
      </c>
      <c r="G334" s="211">
        <f t="shared" si="50"/>
        <v>17501.95316584158</v>
      </c>
      <c r="H334" s="211">
        <f t="shared" si="52"/>
        <v>-21.276834158419661</v>
      </c>
      <c r="I334" s="211">
        <f t="shared" si="53"/>
        <v>452.70367180489365</v>
      </c>
      <c r="J334" s="211">
        <f t="shared" si="58"/>
        <v>155.90449531399813</v>
      </c>
      <c r="K334" s="211">
        <f t="shared" si="54"/>
        <v>1</v>
      </c>
      <c r="L334" s="89"/>
      <c r="M334" s="213">
        <f t="shared" si="51"/>
        <v>17460.04683415842</v>
      </c>
      <c r="N334" s="213">
        <f t="shared" si="55"/>
        <v>-63.183165841579466</v>
      </c>
      <c r="O334" s="213">
        <f t="shared" si="56"/>
        <v>3992.1124457645342</v>
      </c>
      <c r="P334" s="213">
        <f t="shared" si="59"/>
        <v>147.37658441372923</v>
      </c>
      <c r="Q334" s="213" t="str">
        <f t="shared" si="57"/>
        <v/>
      </c>
    </row>
    <row r="335" spans="1:17" x14ac:dyDescent="0.25">
      <c r="A335" s="89">
        <f>'Data Raw'!F830</f>
        <v>17471.669999999998</v>
      </c>
      <c r="C335" s="89">
        <f>'Data Raw'!C830</f>
        <v>17613.5</v>
      </c>
      <c r="E335" s="89">
        <v>0.99849960243773239</v>
      </c>
      <c r="G335" s="211">
        <f t="shared" si="50"/>
        <v>17634.45316584158</v>
      </c>
      <c r="H335" s="211">
        <f t="shared" si="52"/>
        <v>162.78316584158165</v>
      </c>
      <c r="I335" s="211">
        <f t="shared" si="53"/>
        <v>26498.359081407874</v>
      </c>
      <c r="J335" s="211">
        <f t="shared" si="58"/>
        <v>140.62638265288618</v>
      </c>
      <c r="K335" s="211" t="str">
        <f t="shared" si="54"/>
        <v/>
      </c>
      <c r="L335" s="89"/>
      <c r="M335" s="213">
        <f t="shared" si="51"/>
        <v>17592.54683415842</v>
      </c>
      <c r="N335" s="213">
        <f t="shared" si="55"/>
        <v>120.87683415842184</v>
      </c>
      <c r="O335" s="213">
        <f t="shared" si="56"/>
        <v>14611.209036162618</v>
      </c>
      <c r="P335" s="213">
        <f t="shared" si="59"/>
        <v>134.56679306030077</v>
      </c>
      <c r="Q335" s="213">
        <f t="shared" si="57"/>
        <v>1</v>
      </c>
    </row>
    <row r="336" spans="1:17" x14ac:dyDescent="0.25">
      <c r="A336" s="89">
        <f>'Data Raw'!F831</f>
        <v>17832.330000000002</v>
      </c>
      <c r="C336" s="89">
        <f>'Data Raw'!C831</f>
        <v>17629.13</v>
      </c>
      <c r="E336" s="89">
        <v>-84.651936800873955</v>
      </c>
      <c r="G336" s="211">
        <f t="shared" si="50"/>
        <v>17650.083165841581</v>
      </c>
      <c r="H336" s="211">
        <f t="shared" si="52"/>
        <v>-182.24683415842082</v>
      </c>
      <c r="I336" s="211">
        <f t="shared" si="53"/>
        <v>33213.90856076694</v>
      </c>
      <c r="J336" s="211">
        <f t="shared" si="58"/>
        <v>149.29730758741223</v>
      </c>
      <c r="K336" s="211">
        <f t="shared" si="54"/>
        <v>1</v>
      </c>
      <c r="L336" s="89"/>
      <c r="M336" s="213">
        <f t="shared" si="51"/>
        <v>17608.176834158421</v>
      </c>
      <c r="N336" s="213">
        <f t="shared" si="55"/>
        <v>-224.15316584158063</v>
      </c>
      <c r="O336" s="213">
        <f t="shared" si="56"/>
        <v>50244.641756803147</v>
      </c>
      <c r="P336" s="213">
        <f t="shared" si="59"/>
        <v>146.05557551740142</v>
      </c>
      <c r="Q336" s="213" t="str">
        <f t="shared" si="57"/>
        <v/>
      </c>
    </row>
    <row r="337" spans="1:17" x14ac:dyDescent="0.25">
      <c r="A337" s="89">
        <f>'Data Raw'!F832</f>
        <v>18293.38</v>
      </c>
      <c r="C337" s="89">
        <f>'Data Raw'!C832</f>
        <v>18020.169999999998</v>
      </c>
      <c r="E337" s="89">
        <v>-179.40780390637701</v>
      </c>
      <c r="G337" s="211">
        <f t="shared" si="50"/>
        <v>18041.123165841578</v>
      </c>
      <c r="H337" s="211">
        <f t="shared" si="52"/>
        <v>-252.25683415842286</v>
      </c>
      <c r="I337" s="211">
        <f t="shared" si="53"/>
        <v>63633.510379630054</v>
      </c>
      <c r="J337" s="211">
        <f t="shared" si="58"/>
        <v>171.66347334213708</v>
      </c>
      <c r="K337" s="211">
        <f t="shared" si="54"/>
        <v>1</v>
      </c>
      <c r="L337" s="89"/>
      <c r="M337" s="213">
        <f t="shared" si="51"/>
        <v>17999.216834158418</v>
      </c>
      <c r="N337" s="213">
        <f t="shared" si="55"/>
        <v>-294.16316584158267</v>
      </c>
      <c r="O337" s="213">
        <f t="shared" si="56"/>
        <v>86531.968137942473</v>
      </c>
      <c r="P337" s="213">
        <f t="shared" si="59"/>
        <v>174.1507264919772</v>
      </c>
      <c r="Q337" s="213" t="str">
        <f t="shared" si="57"/>
        <v/>
      </c>
    </row>
    <row r="338" spans="1:17" x14ac:dyDescent="0.25">
      <c r="A338" s="89">
        <f>'Data Raw'!F833</f>
        <v>18015.939999999999</v>
      </c>
      <c r="C338" s="89">
        <f>'Data Raw'!C833</f>
        <v>18201.48</v>
      </c>
      <c r="E338" s="89">
        <v>44.517887261870783</v>
      </c>
      <c r="G338" s="211">
        <f t="shared" si="50"/>
        <v>18222.433165841579</v>
      </c>
      <c r="H338" s="211">
        <f t="shared" si="52"/>
        <v>206.49316584158078</v>
      </c>
      <c r="I338" s="211">
        <f t="shared" si="53"/>
        <v>42639.427539278578</v>
      </c>
      <c r="J338" s="211">
        <f t="shared" si="58"/>
        <v>181.99097614780351</v>
      </c>
      <c r="K338" s="211" t="str">
        <f t="shared" si="54"/>
        <v/>
      </c>
      <c r="L338" s="89"/>
      <c r="M338" s="213">
        <f t="shared" si="51"/>
        <v>18180.52683415842</v>
      </c>
      <c r="N338" s="213">
        <f t="shared" si="55"/>
        <v>164.58683415842097</v>
      </c>
      <c r="O338" s="213">
        <f t="shared" si="56"/>
        <v>27088.825978291567</v>
      </c>
      <c r="P338" s="213">
        <f t="shared" si="59"/>
        <v>174.93947844423167</v>
      </c>
      <c r="Q338" s="213">
        <f t="shared" si="57"/>
        <v>1</v>
      </c>
    </row>
    <row r="339" spans="1:17" x14ac:dyDescent="0.25">
      <c r="A339" s="89">
        <f>'Data Raw'!F834</f>
        <v>17727.98</v>
      </c>
      <c r="C339" s="89">
        <f>'Data Raw'!C834</f>
        <v>17845.060000000001</v>
      </c>
      <c r="E339" s="89">
        <v>106.02405396932772</v>
      </c>
      <c r="G339" s="211">
        <f t="shared" si="50"/>
        <v>17866.013165841581</v>
      </c>
      <c r="H339" s="211">
        <f t="shared" si="52"/>
        <v>138.03316584158165</v>
      </c>
      <c r="I339" s="211">
        <f t="shared" si="53"/>
        <v>19053.154872249583</v>
      </c>
      <c r="J339" s="211">
        <f t="shared" si="58"/>
        <v>186.67421742353906</v>
      </c>
      <c r="K339" s="211" t="str">
        <f t="shared" si="54"/>
        <v/>
      </c>
      <c r="L339" s="89"/>
      <c r="M339" s="213">
        <f t="shared" si="51"/>
        <v>17824.106834158421</v>
      </c>
      <c r="N339" s="213">
        <f t="shared" si="55"/>
        <v>96.126834158421843</v>
      </c>
      <c r="O339" s="213">
        <f t="shared" si="56"/>
        <v>9240.3682453207366</v>
      </c>
      <c r="P339" s="213">
        <f t="shared" si="59"/>
        <v>177.883912332958</v>
      </c>
      <c r="Q339" s="213">
        <f t="shared" si="57"/>
        <v>1</v>
      </c>
    </row>
    <row r="340" spans="1:17" x14ac:dyDescent="0.25">
      <c r="A340" s="89">
        <f>'Data Raw'!F835</f>
        <v>17739.41</v>
      </c>
      <c r="C340" s="89">
        <f>'Data Raw'!C835</f>
        <v>17741.77</v>
      </c>
      <c r="E340" s="89">
        <v>-25.183059473181856</v>
      </c>
      <c r="G340" s="211">
        <f t="shared" si="50"/>
        <v>17762.72316584158</v>
      </c>
      <c r="H340" s="211">
        <f t="shared" si="52"/>
        <v>23.313165841580485</v>
      </c>
      <c r="I340" s="211">
        <f t="shared" si="53"/>
        <v>543.50370155703513</v>
      </c>
      <c r="J340" s="211">
        <f t="shared" si="58"/>
        <v>163.25380212188136</v>
      </c>
      <c r="K340" s="211" t="str">
        <f t="shared" si="54"/>
        <v/>
      </c>
      <c r="L340" s="89"/>
      <c r="M340" s="213">
        <f t="shared" si="51"/>
        <v>17720.816834158421</v>
      </c>
      <c r="N340" s="213">
        <f t="shared" si="55"/>
        <v>-18.593165841579321</v>
      </c>
      <c r="O340" s="213">
        <f t="shared" si="56"/>
        <v>345.70581601247204</v>
      </c>
      <c r="P340" s="213">
        <f t="shared" si="59"/>
        <v>160.92436673891197</v>
      </c>
      <c r="Q340" s="213">
        <f t="shared" si="57"/>
        <v>1</v>
      </c>
    </row>
    <row r="341" spans="1:17" x14ac:dyDescent="0.25">
      <c r="A341" s="89">
        <f>'Data Raw'!F836</f>
        <v>17778.41</v>
      </c>
      <c r="C341" s="89">
        <f>'Data Raw'!C836</f>
        <v>17653.23</v>
      </c>
      <c r="E341" s="89">
        <v>142.37256362399057</v>
      </c>
      <c r="G341" s="211">
        <f t="shared" si="50"/>
        <v>17674.183165841579</v>
      </c>
      <c r="H341" s="211">
        <f t="shared" si="52"/>
        <v>-104.22683415842039</v>
      </c>
      <c r="I341" s="211">
        <f t="shared" si="53"/>
        <v>10863.232958686867</v>
      </c>
      <c r="J341" s="211">
        <f t="shared" si="58"/>
        <v>156.88283875450728</v>
      </c>
      <c r="K341" s="211">
        <f t="shared" si="54"/>
        <v>1</v>
      </c>
      <c r="L341" s="89"/>
      <c r="M341" s="213">
        <f t="shared" si="51"/>
        <v>17632.27683415842</v>
      </c>
      <c r="N341" s="213">
        <f t="shared" si="55"/>
        <v>-146.13316584158019</v>
      </c>
      <c r="O341" s="213">
        <f t="shared" si="56"/>
        <v>21354.902158882782</v>
      </c>
      <c r="P341" s="213">
        <f t="shared" si="59"/>
        <v>163.32855444440062</v>
      </c>
      <c r="Q341" s="213" t="str">
        <f t="shared" si="57"/>
        <v/>
      </c>
    </row>
    <row r="342" spans="1:17" x14ac:dyDescent="0.25">
      <c r="A342" s="89">
        <f>'Data Raw'!F837</f>
        <v>17417.68</v>
      </c>
      <c r="C342" s="89">
        <f>'Data Raw'!C837</f>
        <v>17603.8</v>
      </c>
      <c r="E342" s="89">
        <v>116.48303579757703</v>
      </c>
      <c r="G342" s="211">
        <f t="shared" si="50"/>
        <v>17624.753165841579</v>
      </c>
      <c r="H342" s="211">
        <f t="shared" si="52"/>
        <v>207.07316584157888</v>
      </c>
      <c r="I342" s="211">
        <f t="shared" si="53"/>
        <v>42879.296011654034</v>
      </c>
      <c r="J342" s="211">
        <f t="shared" si="58"/>
        <v>172.96112030787111</v>
      </c>
      <c r="K342" s="211" t="str">
        <f t="shared" si="54"/>
        <v/>
      </c>
      <c r="L342" s="89"/>
      <c r="M342" s="213">
        <f t="shared" si="51"/>
        <v>17582.846834158419</v>
      </c>
      <c r="N342" s="213">
        <f t="shared" si="55"/>
        <v>165.16683415841908</v>
      </c>
      <c r="O342" s="213">
        <f t="shared" si="56"/>
        <v>27280.083105914713</v>
      </c>
      <c r="P342" s="213">
        <f t="shared" si="59"/>
        <v>172.00933994820255</v>
      </c>
      <c r="Q342" s="213">
        <f t="shared" si="57"/>
        <v>1</v>
      </c>
    </row>
    <row r="343" spans="1:17" x14ac:dyDescent="0.25">
      <c r="A343" s="89">
        <f>'Data Raw'!F838</f>
        <v>17635.88</v>
      </c>
      <c r="C343" s="89">
        <f>'Data Raw'!C838</f>
        <v>17465.13</v>
      </c>
      <c r="E343" s="89">
        <v>267.60785087276781</v>
      </c>
      <c r="G343" s="211">
        <f t="shared" si="50"/>
        <v>17486.083165841581</v>
      </c>
      <c r="H343" s="211">
        <f t="shared" si="52"/>
        <v>-149.7968341584201</v>
      </c>
      <c r="I343" s="211">
        <f t="shared" si="53"/>
        <v>22439.091523885214</v>
      </c>
      <c r="J343" s="211">
        <f t="shared" si="58"/>
        <v>171.48801909598097</v>
      </c>
      <c r="K343" s="211">
        <f t="shared" si="54"/>
        <v>1</v>
      </c>
      <c r="L343" s="89"/>
      <c r="M343" s="213">
        <f t="shared" si="51"/>
        <v>17444.176834158421</v>
      </c>
      <c r="N343" s="213">
        <f t="shared" si="55"/>
        <v>-191.7031658415799</v>
      </c>
      <c r="O343" s="213">
        <f t="shared" si="56"/>
        <v>36750.103793684291</v>
      </c>
      <c r="P343" s="213">
        <f t="shared" si="59"/>
        <v>179.8737748369854</v>
      </c>
      <c r="Q343" s="213" t="str">
        <f t="shared" si="57"/>
        <v/>
      </c>
    </row>
    <row r="344" spans="1:17" x14ac:dyDescent="0.25">
      <c r="A344" s="89">
        <f>'Data Raw'!F839</f>
        <v>17469.36</v>
      </c>
      <c r="C344" s="89">
        <f>'Data Raw'!C839</f>
        <v>17679.55</v>
      </c>
      <c r="E344" s="89">
        <v>137.6889484959429</v>
      </c>
      <c r="G344" s="211">
        <f t="shared" si="50"/>
        <v>17700.503165841579</v>
      </c>
      <c r="H344" s="211">
        <f t="shared" si="52"/>
        <v>231.14316584157859</v>
      </c>
      <c r="I344" s="211">
        <f t="shared" si="53"/>
        <v>53427.163115267504</v>
      </c>
      <c r="J344" s="211">
        <f t="shared" si="58"/>
        <v>178.70309877776631</v>
      </c>
      <c r="K344" s="211" t="str">
        <f t="shared" si="54"/>
        <v/>
      </c>
      <c r="L344" s="89"/>
      <c r="M344" s="213">
        <f t="shared" si="51"/>
        <v>17658.596834158419</v>
      </c>
      <c r="N344" s="213">
        <f t="shared" si="55"/>
        <v>189.23683415841879</v>
      </c>
      <c r="O344" s="213">
        <f t="shared" si="56"/>
        <v>35810.579402300893</v>
      </c>
      <c r="P344" s="213">
        <f t="shared" si="59"/>
        <v>174.78648998075835</v>
      </c>
      <c r="Q344" s="213">
        <f t="shared" si="57"/>
        <v>1</v>
      </c>
    </row>
    <row r="345" spans="1:17" x14ac:dyDescent="0.25">
      <c r="A345" s="89">
        <f>'Data Raw'!F840</f>
        <v>17311.05</v>
      </c>
      <c r="C345" s="89">
        <f>'Data Raw'!C840</f>
        <v>17454.43</v>
      </c>
      <c r="E345" s="89">
        <v>-33.478713471447918</v>
      </c>
      <c r="G345" s="211">
        <f t="shared" si="50"/>
        <v>17475.38316584158</v>
      </c>
      <c r="H345" s="211">
        <f t="shared" si="52"/>
        <v>164.33316584158092</v>
      </c>
      <c r="I345" s="211">
        <f t="shared" si="53"/>
        <v>27005.38939551654</v>
      </c>
      <c r="J345" s="211">
        <f t="shared" si="58"/>
        <v>165.39734698525825</v>
      </c>
      <c r="K345" s="211" t="str">
        <f t="shared" si="54"/>
        <v/>
      </c>
      <c r="L345" s="89"/>
      <c r="M345" s="213">
        <f t="shared" si="51"/>
        <v>17433.47683415842</v>
      </c>
      <c r="N345" s="213">
        <f t="shared" si="55"/>
        <v>122.42683415842112</v>
      </c>
      <c r="O345" s="213">
        <f t="shared" si="56"/>
        <v>14988.329722053548</v>
      </c>
      <c r="P345" s="213">
        <f t="shared" si="59"/>
        <v>146.99442941080326</v>
      </c>
      <c r="Q345" s="213">
        <f t="shared" si="57"/>
        <v>1</v>
      </c>
    </row>
    <row r="346" spans="1:17" x14ac:dyDescent="0.25">
      <c r="A346" s="89">
        <f>'Data Raw'!F841</f>
        <v>17021.91</v>
      </c>
      <c r="C346" s="89">
        <f>'Data Raw'!C841</f>
        <v>17260.830000000002</v>
      </c>
      <c r="E346" s="89">
        <v>31.817710619718127</v>
      </c>
      <c r="G346" s="211">
        <f t="shared" si="50"/>
        <v>17281.783165841582</v>
      </c>
      <c r="H346" s="211">
        <f t="shared" si="52"/>
        <v>259.87316584158179</v>
      </c>
      <c r="I346" s="211">
        <f t="shared" si="53"/>
        <v>67534.062324526269</v>
      </c>
      <c r="J346" s="211">
        <f t="shared" si="58"/>
        <v>174.55117226165478</v>
      </c>
      <c r="K346" s="211" t="str">
        <f t="shared" si="54"/>
        <v/>
      </c>
      <c r="L346" s="89"/>
      <c r="M346" s="213">
        <f t="shared" si="51"/>
        <v>17239.876834158422</v>
      </c>
      <c r="N346" s="213">
        <f t="shared" si="55"/>
        <v>217.96683415842199</v>
      </c>
      <c r="O346" s="213">
        <f t="shared" si="56"/>
        <v>47509.540793045038</v>
      </c>
      <c r="P346" s="213">
        <f t="shared" si="59"/>
        <v>155.43471822489278</v>
      </c>
      <c r="Q346" s="213">
        <f t="shared" si="57"/>
        <v>1</v>
      </c>
    </row>
    <row r="347" spans="1:17" x14ac:dyDescent="0.25">
      <c r="A347" s="89">
        <f>'Data Raw'!F842</f>
        <v>17021.310000000001</v>
      </c>
      <c r="C347" s="89">
        <f>'Data Raw'!C842</f>
        <v>17079.669999999998</v>
      </c>
      <c r="E347" s="89">
        <v>56.309851170259208</v>
      </c>
      <c r="G347" s="211">
        <f t="shared" si="50"/>
        <v>17100.623165841578</v>
      </c>
      <c r="H347" s="211">
        <f t="shared" si="52"/>
        <v>79.313165841576847</v>
      </c>
      <c r="I347" s="211">
        <f t="shared" si="53"/>
        <v>6290.5782758134719</v>
      </c>
      <c r="J347" s="211">
        <f t="shared" si="58"/>
        <v>169.9199507514152</v>
      </c>
      <c r="K347" s="211" t="str">
        <f t="shared" si="54"/>
        <v/>
      </c>
      <c r="L347" s="89"/>
      <c r="M347" s="213">
        <f t="shared" si="51"/>
        <v>17058.716834158418</v>
      </c>
      <c r="N347" s="213">
        <f t="shared" si="55"/>
        <v>37.406834158417041</v>
      </c>
      <c r="O347" s="213">
        <f t="shared" si="56"/>
        <v>1399.2712417553159</v>
      </c>
      <c r="P347" s="213">
        <f t="shared" si="59"/>
        <v>152.24918556171698</v>
      </c>
      <c r="Q347" s="213">
        <f t="shared" si="57"/>
        <v>1</v>
      </c>
    </row>
    <row r="348" spans="1:17" x14ac:dyDescent="0.25">
      <c r="A348" s="89">
        <f>'Data Raw'!F843</f>
        <v>17238.34</v>
      </c>
      <c r="C348" s="89">
        <f>'Data Raw'!C843</f>
        <v>17196.45</v>
      </c>
      <c r="E348" s="89">
        <v>-68.112215057346475</v>
      </c>
      <c r="G348" s="211">
        <f t="shared" si="50"/>
        <v>17217.403165841581</v>
      </c>
      <c r="H348" s="211">
        <f t="shared" si="52"/>
        <v>-20.936834158419515</v>
      </c>
      <c r="I348" s="211">
        <f t="shared" si="53"/>
        <v>438.35102457716221</v>
      </c>
      <c r="J348" s="211">
        <f t="shared" si="58"/>
        <v>169.88126906384022</v>
      </c>
      <c r="K348" s="211">
        <f t="shared" si="54"/>
        <v>1</v>
      </c>
      <c r="L348" s="89"/>
      <c r="M348" s="213">
        <f t="shared" si="51"/>
        <v>17175.496834158421</v>
      </c>
      <c r="N348" s="213">
        <f t="shared" si="55"/>
        <v>-62.843165841579321</v>
      </c>
      <c r="O348" s="213">
        <f t="shared" si="56"/>
        <v>3949.2634929922419</v>
      </c>
      <c r="P348" s="213">
        <f t="shared" si="59"/>
        <v>153.72136876123827</v>
      </c>
      <c r="Q348" s="213" t="str">
        <f t="shared" si="57"/>
        <v/>
      </c>
    </row>
    <row r="349" spans="1:17" x14ac:dyDescent="0.25">
      <c r="A349" s="89">
        <f>'Data Raw'!F844</f>
        <v>17002.91</v>
      </c>
      <c r="C349" s="89">
        <f>'Data Raw'!C844</f>
        <v>17194.37</v>
      </c>
      <c r="E349" s="89">
        <v>338.39817253515139</v>
      </c>
      <c r="G349" s="211">
        <f t="shared" si="50"/>
        <v>17215.323165841579</v>
      </c>
      <c r="H349" s="211">
        <f t="shared" si="52"/>
        <v>212.41316584157903</v>
      </c>
      <c r="I349" s="211">
        <f t="shared" si="53"/>
        <v>45119.353022842159</v>
      </c>
      <c r="J349" s="211">
        <f t="shared" si="58"/>
        <v>182.04851163017042</v>
      </c>
      <c r="K349" s="211" t="str">
        <f t="shared" si="54"/>
        <v/>
      </c>
      <c r="L349" s="89"/>
      <c r="M349" s="213">
        <f t="shared" si="51"/>
        <v>17173.416834158419</v>
      </c>
      <c r="N349" s="213">
        <f t="shared" si="55"/>
        <v>170.50683415841922</v>
      </c>
      <c r="O349" s="213">
        <f t="shared" si="56"/>
        <v>29072.580494726677</v>
      </c>
      <c r="P349" s="213">
        <f t="shared" si="59"/>
        <v>156.82783236979682</v>
      </c>
      <c r="Q349" s="213">
        <f t="shared" si="57"/>
        <v>1</v>
      </c>
    </row>
    <row r="350" spans="1:17" x14ac:dyDescent="0.25">
      <c r="A350" s="89">
        <f>'Data Raw'!F845</f>
        <v>17344.599999999999</v>
      </c>
      <c r="C350" s="89">
        <f>'Data Raw'!C845</f>
        <v>17070.86</v>
      </c>
      <c r="E350" s="89">
        <v>56.907925016106674</v>
      </c>
      <c r="G350" s="211">
        <f t="shared" si="50"/>
        <v>17091.81316584158</v>
      </c>
      <c r="H350" s="211">
        <f t="shared" si="52"/>
        <v>-252.78683415841806</v>
      </c>
      <c r="I350" s="211">
        <f t="shared" si="53"/>
        <v>63901.183523835556</v>
      </c>
      <c r="J350" s="211">
        <f t="shared" si="58"/>
        <v>189.12798979998436</v>
      </c>
      <c r="K350" s="211">
        <f t="shared" si="54"/>
        <v>1</v>
      </c>
      <c r="L350" s="89"/>
      <c r="M350" s="213">
        <f t="shared" si="51"/>
        <v>17049.906834158421</v>
      </c>
      <c r="N350" s="213">
        <f t="shared" si="55"/>
        <v>-294.69316584157787</v>
      </c>
      <c r="O350" s="213">
        <f t="shared" si="56"/>
        <v>86844.06199373171</v>
      </c>
      <c r="P350" s="213">
        <f t="shared" si="59"/>
        <v>178.99850939822437</v>
      </c>
      <c r="Q350" s="213" t="str">
        <f t="shared" si="57"/>
        <v/>
      </c>
    </row>
    <row r="351" spans="1:17" x14ac:dyDescent="0.25">
      <c r="A351" s="89">
        <f>'Data Raw'!F846</f>
        <v>17304.96</v>
      </c>
      <c r="C351" s="89">
        <f>'Data Raw'!C846</f>
        <v>17327.849999999999</v>
      </c>
      <c r="E351" s="89">
        <v>86.560127610802738</v>
      </c>
      <c r="G351" s="211">
        <f t="shared" si="50"/>
        <v>17348.803165841578</v>
      </c>
      <c r="H351" s="211">
        <f t="shared" si="52"/>
        <v>43.843165841579321</v>
      </c>
      <c r="I351" s="211">
        <f t="shared" si="53"/>
        <v>1922.2231910122277</v>
      </c>
      <c r="J351" s="211">
        <f t="shared" si="58"/>
        <v>182.22180984770694</v>
      </c>
      <c r="K351" s="211" t="str">
        <f t="shared" si="54"/>
        <v/>
      </c>
      <c r="L351" s="89"/>
      <c r="M351" s="213">
        <f t="shared" si="51"/>
        <v>17306.896834158419</v>
      </c>
      <c r="N351" s="213">
        <f t="shared" si="55"/>
        <v>1.936834158419515</v>
      </c>
      <c r="O351" s="213">
        <f t="shared" si="56"/>
        <v>3.7513265572206311</v>
      </c>
      <c r="P351" s="213">
        <f t="shared" si="59"/>
        <v>165.67188146573133</v>
      </c>
      <c r="Q351" s="213">
        <f t="shared" si="57"/>
        <v>1</v>
      </c>
    </row>
    <row r="352" spans="1:17" x14ac:dyDescent="0.25">
      <c r="A352" s="89">
        <f>'Data Raw'!F847</f>
        <v>16945.509999999998</v>
      </c>
      <c r="C352" s="89">
        <f>'Data Raw'!C847</f>
        <v>17025.259999999998</v>
      </c>
      <c r="E352" s="89">
        <v>-113.59181788796923</v>
      </c>
      <c r="G352" s="211">
        <f t="shared" si="50"/>
        <v>17046.213165841578</v>
      </c>
      <c r="H352" s="211">
        <f t="shared" si="52"/>
        <v>100.7031658415799</v>
      </c>
      <c r="I352" s="211">
        <f t="shared" si="53"/>
        <v>10141.127610516745</v>
      </c>
      <c r="J352" s="211">
        <f t="shared" si="58"/>
        <v>166.71542683891019</v>
      </c>
      <c r="K352" s="211" t="str">
        <f t="shared" si="54"/>
        <v/>
      </c>
      <c r="L352" s="89"/>
      <c r="M352" s="213">
        <f t="shared" si="51"/>
        <v>17004.306834158418</v>
      </c>
      <c r="N352" s="213">
        <f t="shared" si="55"/>
        <v>58.796834158420097</v>
      </c>
      <c r="O352" s="213">
        <f t="shared" si="56"/>
        <v>3457.0677070527563</v>
      </c>
      <c r="P352" s="213">
        <f t="shared" si="59"/>
        <v>152.98033647004871</v>
      </c>
      <c r="Q352" s="213">
        <f t="shared" si="57"/>
        <v>1</v>
      </c>
    </row>
    <row r="353" spans="1:17" x14ac:dyDescent="0.25">
      <c r="A353" s="89">
        <f>'Data Raw'!F848</f>
        <v>16698.36</v>
      </c>
      <c r="C353" s="89">
        <f>'Data Raw'!C848</f>
        <v>16676.82</v>
      </c>
      <c r="E353" s="89">
        <v>-170.32327099132999</v>
      </c>
      <c r="G353" s="211">
        <f t="shared" si="50"/>
        <v>16697.77316584158</v>
      </c>
      <c r="H353" s="211">
        <f t="shared" si="52"/>
        <v>-0.5868341584209702</v>
      </c>
      <c r="I353" s="211">
        <f t="shared" si="53"/>
        <v>0.34437432948964836</v>
      </c>
      <c r="J353" s="211">
        <f t="shared" si="58"/>
        <v>156.26388872171214</v>
      </c>
      <c r="K353" s="211">
        <f t="shared" si="54"/>
        <v>1</v>
      </c>
      <c r="L353" s="89"/>
      <c r="M353" s="213">
        <f t="shared" si="51"/>
        <v>16655.86683415842</v>
      </c>
      <c r="N353" s="213">
        <f t="shared" si="55"/>
        <v>-42.493165841580776</v>
      </c>
      <c r="O353" s="213">
        <f t="shared" si="56"/>
        <v>1805.6691432400874</v>
      </c>
      <c r="P353" s="213">
        <f t="shared" si="59"/>
        <v>147.49627376356878</v>
      </c>
      <c r="Q353" s="213" t="str">
        <f t="shared" si="57"/>
        <v/>
      </c>
    </row>
    <row r="354" spans="1:17" x14ac:dyDescent="0.25">
      <c r="A354" s="89">
        <f>'Data Raw'!F849</f>
        <v>16647.34</v>
      </c>
      <c r="C354" s="89">
        <f>'Data Raw'!C849</f>
        <v>16861.3</v>
      </c>
      <c r="E354" s="89">
        <v>212.2072896888676</v>
      </c>
      <c r="G354" s="211">
        <f t="shared" si="50"/>
        <v>16882.253165841579</v>
      </c>
      <c r="H354" s="211">
        <f t="shared" si="52"/>
        <v>234.91316584157903</v>
      </c>
      <c r="I354" s="211">
        <f t="shared" si="53"/>
        <v>55184.195485713215</v>
      </c>
      <c r="J354" s="211">
        <f t="shared" si="58"/>
        <v>151.24374222948862</v>
      </c>
      <c r="K354" s="211" t="str">
        <f t="shared" si="54"/>
        <v/>
      </c>
      <c r="L354" s="89"/>
      <c r="M354" s="213">
        <f t="shared" si="51"/>
        <v>16840.346834158419</v>
      </c>
      <c r="N354" s="213">
        <f t="shared" si="55"/>
        <v>193.00683415841922</v>
      </c>
      <c r="O354" s="213">
        <f t="shared" si="56"/>
        <v>37251.638031855538</v>
      </c>
      <c r="P354" s="213">
        <f t="shared" si="59"/>
        <v>143.08358721037484</v>
      </c>
      <c r="Q354" s="213">
        <f t="shared" si="57"/>
        <v>1</v>
      </c>
    </row>
    <row r="355" spans="1:17" x14ac:dyDescent="0.25">
      <c r="A355" s="89">
        <f>'Data Raw'!F850</f>
        <v>16877.86</v>
      </c>
      <c r="C355" s="89">
        <f>'Data Raw'!C850</f>
        <v>16684.78</v>
      </c>
      <c r="E355" s="89">
        <v>11.0360347937185</v>
      </c>
      <c r="G355" s="211">
        <f t="shared" si="50"/>
        <v>16705.733165841579</v>
      </c>
      <c r="H355" s="211">
        <f t="shared" si="52"/>
        <v>-172.12683415842184</v>
      </c>
      <c r="I355" s="211">
        <f t="shared" si="53"/>
        <v>29627.647037400857</v>
      </c>
      <c r="J355" s="211">
        <f t="shared" si="58"/>
        <v>160.59826636292942</v>
      </c>
      <c r="K355" s="211">
        <f t="shared" si="54"/>
        <v>1</v>
      </c>
      <c r="L355" s="89"/>
      <c r="M355" s="213">
        <f t="shared" si="51"/>
        <v>16663.826834158419</v>
      </c>
      <c r="N355" s="213">
        <f t="shared" si="55"/>
        <v>-214.03316584158165</v>
      </c>
      <c r="O355" s="213">
        <f t="shared" si="56"/>
        <v>45810.196080169997</v>
      </c>
      <c r="P355" s="213">
        <f t="shared" si="59"/>
        <v>161.32042193656318</v>
      </c>
      <c r="Q355" s="213" t="str">
        <f t="shared" si="57"/>
        <v/>
      </c>
    </row>
    <row r="356" spans="1:17" x14ac:dyDescent="0.25">
      <c r="A356" s="89">
        <f>'Data Raw'!F851</f>
        <v>16891.830000000002</v>
      </c>
      <c r="C356" s="89">
        <f>'Data Raw'!C851</f>
        <v>16773.04</v>
      </c>
      <c r="E356" s="89">
        <v>-0.36821000724557962</v>
      </c>
      <c r="G356" s="211">
        <f t="shared" si="50"/>
        <v>16793.993165841581</v>
      </c>
      <c r="H356" s="211">
        <f t="shared" si="52"/>
        <v>-97.83683415842097</v>
      </c>
      <c r="I356" s="211">
        <f t="shared" si="53"/>
        <v>9572.0461181423689</v>
      </c>
      <c r="J356" s="211">
        <f t="shared" si="58"/>
        <v>164.11433528328376</v>
      </c>
      <c r="K356" s="211">
        <f t="shared" si="54"/>
        <v>1</v>
      </c>
      <c r="L356" s="89"/>
      <c r="M356" s="213">
        <f t="shared" si="51"/>
        <v>16752.086834158421</v>
      </c>
      <c r="N356" s="213">
        <f t="shared" si="55"/>
        <v>-139.74316584158078</v>
      </c>
      <c r="O356" s="213">
        <f t="shared" si="56"/>
        <v>19528.152399427549</v>
      </c>
      <c r="P356" s="213">
        <f t="shared" si="59"/>
        <v>167.24724107468916</v>
      </c>
      <c r="Q356" s="213" t="str">
        <f t="shared" si="57"/>
        <v/>
      </c>
    </row>
    <row r="357" spans="1:17" x14ac:dyDescent="0.25">
      <c r="A357" s="89">
        <f>'Data Raw'!F852</f>
        <v>17090.23</v>
      </c>
      <c r="C357" s="89">
        <f>'Data Raw'!C852</f>
        <v>17097.36</v>
      </c>
      <c r="E357" s="89">
        <v>54.867796912561971</v>
      </c>
      <c r="G357" s="211">
        <f t="shared" si="50"/>
        <v>17118.31316584158</v>
      </c>
      <c r="H357" s="211">
        <f t="shared" si="52"/>
        <v>28.083165841580922</v>
      </c>
      <c r="I357" s="211">
        <f t="shared" si="53"/>
        <v>788.66420368573745</v>
      </c>
      <c r="J357" s="211">
        <f t="shared" si="58"/>
        <v>146.26065411818561</v>
      </c>
      <c r="K357" s="211" t="str">
        <f t="shared" si="54"/>
        <v/>
      </c>
      <c r="L357" s="89"/>
      <c r="M357" s="213">
        <f t="shared" si="51"/>
        <v>17076.406834158421</v>
      </c>
      <c r="N357" s="213">
        <f t="shared" si="55"/>
        <v>-13.823165841578884</v>
      </c>
      <c r="O357" s="213">
        <f t="shared" si="56"/>
        <v>191.07991388379327</v>
      </c>
      <c r="P357" s="213">
        <f t="shared" si="59"/>
        <v>156.08155584337896</v>
      </c>
      <c r="Q357" s="213">
        <f t="shared" si="57"/>
        <v>1</v>
      </c>
    </row>
    <row r="358" spans="1:17" x14ac:dyDescent="0.25">
      <c r="A358" s="89">
        <f>'Data Raw'!F853</f>
        <v>17111.650000000001</v>
      </c>
      <c r="C358" s="89">
        <f>'Data Raw'!C853</f>
        <v>17102.98</v>
      </c>
      <c r="E358" s="89">
        <v>90.255981790649457</v>
      </c>
      <c r="G358" s="211">
        <f t="shared" si="50"/>
        <v>17123.933165841579</v>
      </c>
      <c r="H358" s="211">
        <f t="shared" si="52"/>
        <v>12.283165841578011</v>
      </c>
      <c r="I358" s="211">
        <f t="shared" si="53"/>
        <v>150.87616309170886</v>
      </c>
      <c r="J358" s="211">
        <f t="shared" si="58"/>
        <v>115.85935664842329</v>
      </c>
      <c r="K358" s="211">
        <f t="shared" si="54"/>
        <v>1</v>
      </c>
      <c r="L358" s="89"/>
      <c r="M358" s="213">
        <f t="shared" si="51"/>
        <v>17082.02683415842</v>
      </c>
      <c r="N358" s="213">
        <f t="shared" si="55"/>
        <v>-29.623165841581795</v>
      </c>
      <c r="O358" s="213">
        <f t="shared" si="56"/>
        <v>877.53195447785845</v>
      </c>
      <c r="P358" s="213">
        <f t="shared" si="59"/>
        <v>116.68605666309536</v>
      </c>
      <c r="Q358" s="213" t="str">
        <f t="shared" si="57"/>
        <v/>
      </c>
    </row>
    <row r="359" spans="1:17" x14ac:dyDescent="0.25">
      <c r="A359" s="89">
        <f>'Data Raw'!F854</f>
        <v>17174.060000000001</v>
      </c>
      <c r="C359" s="89">
        <f>'Data Raw'!C854</f>
        <v>17160.21</v>
      </c>
      <c r="E359" s="89">
        <v>187.30091805739721</v>
      </c>
      <c r="G359" s="211">
        <f t="shared" si="50"/>
        <v>17181.163165841579</v>
      </c>
      <c r="H359" s="211">
        <f t="shared" si="52"/>
        <v>7.1031658415777201</v>
      </c>
      <c r="I359" s="211">
        <f t="shared" si="53"/>
        <v>50.454964972956525</v>
      </c>
      <c r="J359" s="211">
        <f t="shared" si="58"/>
        <v>114.84519796113217</v>
      </c>
      <c r="K359" s="211">
        <f t="shared" si="54"/>
        <v>1</v>
      </c>
      <c r="L359" s="89"/>
      <c r="M359" s="213">
        <f t="shared" si="51"/>
        <v>17139.256834158419</v>
      </c>
      <c r="N359" s="213">
        <f t="shared" si="55"/>
        <v>-34.803165841582086</v>
      </c>
      <c r="O359" s="213">
        <f t="shared" si="56"/>
        <v>1211.2603525966661</v>
      </c>
      <c r="P359" s="213">
        <f t="shared" si="59"/>
        <v>117.33104639368914</v>
      </c>
      <c r="Q359" s="213" t="str">
        <f t="shared" si="57"/>
        <v/>
      </c>
    </row>
    <row r="360" spans="1:17" x14ac:dyDescent="0.25">
      <c r="A360" s="89">
        <f>'Data Raw'!F855</f>
        <v>17113.36</v>
      </c>
      <c r="C360" s="89">
        <f>'Data Raw'!C855</f>
        <v>17233.68</v>
      </c>
      <c r="E360" s="89">
        <v>111.0900503247085</v>
      </c>
      <c r="G360" s="211">
        <f t="shared" si="50"/>
        <v>17254.63316584158</v>
      </c>
      <c r="H360" s="211">
        <f t="shared" si="52"/>
        <v>141.27316584157961</v>
      </c>
      <c r="I360" s="211">
        <f t="shared" si="53"/>
        <v>19958.107386902455</v>
      </c>
      <c r="J360" s="211">
        <f t="shared" si="58"/>
        <v>120.06890507862497</v>
      </c>
      <c r="K360" s="211" t="str">
        <f t="shared" si="54"/>
        <v/>
      </c>
      <c r="L360" s="89"/>
      <c r="M360" s="213">
        <f t="shared" si="51"/>
        <v>17212.72683415842</v>
      </c>
      <c r="N360" s="213">
        <f t="shared" si="55"/>
        <v>99.366834158419806</v>
      </c>
      <c r="O360" s="213">
        <f t="shared" si="56"/>
        <v>9873.7677306669048</v>
      </c>
      <c r="P360" s="213">
        <f t="shared" si="59"/>
        <v>120.70071230440108</v>
      </c>
      <c r="Q360" s="213">
        <f t="shared" si="57"/>
        <v>1</v>
      </c>
    </row>
    <row r="361" spans="1:17" x14ac:dyDescent="0.25">
      <c r="A361" s="89">
        <f>'Data Raw'!F856</f>
        <v>17109.14</v>
      </c>
      <c r="C361" s="89">
        <f>'Data Raw'!C856</f>
        <v>17008.21</v>
      </c>
      <c r="E361" s="89">
        <v>150.35133935015801</v>
      </c>
      <c r="G361" s="211">
        <f t="shared" si="50"/>
        <v>17029.163165841579</v>
      </c>
      <c r="H361" s="211">
        <f t="shared" si="52"/>
        <v>-79.976834158420388</v>
      </c>
      <c r="I361" s="211">
        <f t="shared" si="53"/>
        <v>6396.2940020034785</v>
      </c>
      <c r="J361" s="211">
        <f t="shared" si="58"/>
        <v>123.35329614663362</v>
      </c>
      <c r="K361" s="211">
        <f t="shared" si="54"/>
        <v>1</v>
      </c>
      <c r="L361" s="89"/>
      <c r="M361" s="213">
        <f t="shared" si="51"/>
        <v>16987.256834158419</v>
      </c>
      <c r="N361" s="213">
        <f t="shared" si="55"/>
        <v>-121.88316584158019</v>
      </c>
      <c r="O361" s="213">
        <f t="shared" si="56"/>
        <v>14855.506115566141</v>
      </c>
      <c r="P361" s="213">
        <f t="shared" si="59"/>
        <v>127.27879466875288</v>
      </c>
      <c r="Q361" s="213" t="str">
        <f t="shared" si="57"/>
        <v/>
      </c>
    </row>
    <row r="362" spans="1:17" x14ac:dyDescent="0.25">
      <c r="A362" s="89">
        <f>'Data Raw'!F857</f>
        <v>17430.16</v>
      </c>
      <c r="C362" s="89">
        <f>'Data Raw'!C857</f>
        <v>17286.04</v>
      </c>
      <c r="E362" s="89">
        <v>21.298605051522827</v>
      </c>
      <c r="G362" s="211">
        <f t="shared" si="50"/>
        <v>17306.993165841581</v>
      </c>
      <c r="H362" s="211">
        <f t="shared" si="52"/>
        <v>-123.16683415841908</v>
      </c>
      <c r="I362" s="211">
        <f t="shared" si="53"/>
        <v>15170.069036607509</v>
      </c>
      <c r="J362" s="211">
        <f t="shared" si="58"/>
        <v>101.06567104660654</v>
      </c>
      <c r="K362" s="211">
        <f t="shared" si="54"/>
        <v>1</v>
      </c>
      <c r="L362" s="89"/>
      <c r="M362" s="213">
        <f t="shared" si="51"/>
        <v>17265.086834158421</v>
      </c>
      <c r="N362" s="213">
        <f t="shared" si="55"/>
        <v>-165.07316584157888</v>
      </c>
      <c r="O362" s="213">
        <f t="shared" si="56"/>
        <v>27249.150080961404</v>
      </c>
      <c r="P362" s="213">
        <f t="shared" si="59"/>
        <v>122.26847745215767</v>
      </c>
      <c r="Q362" s="213" t="str">
        <f t="shared" si="57"/>
        <v/>
      </c>
    </row>
    <row r="363" spans="1:17" x14ac:dyDescent="0.25">
      <c r="A363" s="89">
        <f>'Data Raw'!F858</f>
        <v>17569.57</v>
      </c>
      <c r="C363" s="89">
        <f>'Data Raw'!C858</f>
        <v>17569.66</v>
      </c>
      <c r="E363" s="89">
        <v>219.4034303944045</v>
      </c>
      <c r="G363" s="211">
        <f t="shared" si="50"/>
        <v>17590.61316584158</v>
      </c>
      <c r="H363" s="211">
        <f t="shared" si="52"/>
        <v>21.043165841580048</v>
      </c>
      <c r="I363" s="211">
        <f t="shared" si="53"/>
        <v>442.81482863624137</v>
      </c>
      <c r="J363" s="211">
        <f t="shared" si="58"/>
        <v>81.031881614617021</v>
      </c>
      <c r="K363" s="211" t="str">
        <f t="shared" si="54"/>
        <v/>
      </c>
      <c r="L363" s="89"/>
      <c r="M363" s="213">
        <f t="shared" si="51"/>
        <v>17548.70683415842</v>
      </c>
      <c r="N363" s="213">
        <f t="shared" si="55"/>
        <v>-20.863165841579757</v>
      </c>
      <c r="O363" s="213">
        <f t="shared" si="56"/>
        <v>435.27168893326041</v>
      </c>
      <c r="P363" s="213">
        <f t="shared" si="59"/>
        <v>96.320896121060855</v>
      </c>
      <c r="Q363" s="213">
        <f t="shared" si="57"/>
        <v>1</v>
      </c>
    </row>
    <row r="364" spans="1:17" x14ac:dyDescent="0.25">
      <c r="A364" s="89">
        <f>'Data Raw'!F859</f>
        <v>17511.080000000002</v>
      </c>
      <c r="C364" s="89">
        <f>'Data Raw'!C859</f>
        <v>17661.689999999999</v>
      </c>
      <c r="E364" s="89">
        <v>38.857831652156165</v>
      </c>
      <c r="G364" s="211">
        <f t="shared" si="50"/>
        <v>17682.643165841579</v>
      </c>
      <c r="H364" s="211">
        <f t="shared" si="52"/>
        <v>171.56316584157685</v>
      </c>
      <c r="I364" s="211">
        <f t="shared" si="53"/>
        <v>29433.9198735844</v>
      </c>
      <c r="J364" s="211">
        <f t="shared" si="58"/>
        <v>95.125706606760943</v>
      </c>
      <c r="K364" s="211" t="str">
        <f t="shared" si="54"/>
        <v/>
      </c>
      <c r="L364" s="89"/>
      <c r="M364" s="213">
        <f t="shared" si="51"/>
        <v>17640.736834158419</v>
      </c>
      <c r="N364" s="213">
        <f t="shared" si="55"/>
        <v>129.65683415841704</v>
      </c>
      <c r="O364" s="213">
        <f t="shared" si="56"/>
        <v>16810.894643983262</v>
      </c>
      <c r="P364" s="213">
        <f t="shared" si="59"/>
        <v>94.541302138978722</v>
      </c>
      <c r="Q364" s="213">
        <f t="shared" si="57"/>
        <v>1</v>
      </c>
    </row>
    <row r="365" spans="1:17" x14ac:dyDescent="0.25">
      <c r="A365" s="89">
        <f>'Data Raw'!F860</f>
        <v>17391.009999999998</v>
      </c>
      <c r="C365" s="89">
        <f>'Data Raw'!C860</f>
        <v>17313.86</v>
      </c>
      <c r="E365" s="89">
        <v>68.070140637961231</v>
      </c>
      <c r="G365" s="211">
        <f t="shared" si="50"/>
        <v>17334.81316584158</v>
      </c>
      <c r="H365" s="211">
        <f t="shared" si="52"/>
        <v>-56.196834158417914</v>
      </c>
      <c r="I365" s="211">
        <f t="shared" si="53"/>
        <v>3158.0841694287265</v>
      </c>
      <c r="J365" s="211">
        <f t="shared" si="58"/>
        <v>96.669941311420246</v>
      </c>
      <c r="K365" s="211">
        <f t="shared" si="54"/>
        <v>1</v>
      </c>
      <c r="L365" s="89"/>
      <c r="M365" s="213">
        <f t="shared" si="51"/>
        <v>17292.906834158421</v>
      </c>
      <c r="N365" s="213">
        <f t="shared" si="55"/>
        <v>-98.10316584157772</v>
      </c>
      <c r="O365" s="213">
        <f t="shared" si="56"/>
        <v>9624.2311481401011</v>
      </c>
      <c r="P365" s="213">
        <f t="shared" si="59"/>
        <v>100.58430153068468</v>
      </c>
      <c r="Q365" s="213" t="str">
        <f t="shared" si="57"/>
        <v/>
      </c>
    </row>
    <row r="366" spans="1:17" x14ac:dyDescent="0.25">
      <c r="A366" s="89">
        <f>'Data Raw'!F861</f>
        <v>17641</v>
      </c>
      <c r="C366" s="89">
        <f>'Data Raw'!C861</f>
        <v>17497.63</v>
      </c>
      <c r="E366" s="89">
        <v>17.056170383897552</v>
      </c>
      <c r="G366" s="211">
        <f t="shared" si="50"/>
        <v>17518.583165841581</v>
      </c>
      <c r="H366" s="211">
        <f t="shared" si="52"/>
        <v>-122.41683415841908</v>
      </c>
      <c r="I366" s="211">
        <f t="shared" si="53"/>
        <v>14985.88128536988</v>
      </c>
      <c r="J366" s="211">
        <f t="shared" si="58"/>
        <v>105.82746899287635</v>
      </c>
      <c r="K366" s="211">
        <f t="shared" si="54"/>
        <v>1</v>
      </c>
      <c r="L366" s="89"/>
      <c r="M366" s="213">
        <f t="shared" si="51"/>
        <v>17476.676834158421</v>
      </c>
      <c r="N366" s="213">
        <f t="shared" si="55"/>
        <v>-164.32316584157888</v>
      </c>
      <c r="O366" s="213">
        <f t="shared" si="56"/>
        <v>27002.102832199038</v>
      </c>
      <c r="P366" s="213">
        <f t="shared" si="59"/>
        <v>115.68393611098668</v>
      </c>
      <c r="Q366" s="213" t="str">
        <f t="shared" si="57"/>
        <v/>
      </c>
    </row>
    <row r="367" spans="1:17" x14ac:dyDescent="0.25">
      <c r="A367" s="89">
        <f>'Data Raw'!F862</f>
        <v>17612.099999999999</v>
      </c>
      <c r="C367" s="89">
        <f>'Data Raw'!C862</f>
        <v>17521.18</v>
      </c>
      <c r="E367" s="89">
        <v>125.94092123460359</v>
      </c>
      <c r="G367" s="211">
        <f t="shared" si="50"/>
        <v>17542.13316584158</v>
      </c>
      <c r="H367" s="211">
        <f t="shared" si="52"/>
        <v>-69.966834158418351</v>
      </c>
      <c r="I367" s="211">
        <f t="shared" si="53"/>
        <v>4895.3578821516166</v>
      </c>
      <c r="J367" s="211">
        <f t="shared" si="58"/>
        <v>108.65112083216415</v>
      </c>
      <c r="K367" s="211">
        <f t="shared" si="54"/>
        <v>1</v>
      </c>
      <c r="L367" s="89"/>
      <c r="M367" s="213">
        <f t="shared" si="51"/>
        <v>17500.22683415842</v>
      </c>
      <c r="N367" s="213">
        <f t="shared" si="55"/>
        <v>-111.87316584157816</v>
      </c>
      <c r="O367" s="213">
        <f t="shared" si="56"/>
        <v>12515.60523541725</v>
      </c>
      <c r="P367" s="213">
        <f t="shared" si="59"/>
        <v>121.63805401470142</v>
      </c>
      <c r="Q367" s="213" t="str">
        <f t="shared" si="57"/>
        <v/>
      </c>
    </row>
    <row r="368" spans="1:17" x14ac:dyDescent="0.25">
      <c r="A368" s="89">
        <f>'Data Raw'!F863</f>
        <v>17798.73</v>
      </c>
      <c r="C368" s="89">
        <f>'Data Raw'!C863</f>
        <v>17709.27</v>
      </c>
      <c r="E368" s="89">
        <v>-23.575773862527058</v>
      </c>
      <c r="G368" s="211">
        <f t="shared" si="50"/>
        <v>17730.22316584158</v>
      </c>
      <c r="H368" s="211">
        <f t="shared" si="52"/>
        <v>-68.506834158419224</v>
      </c>
      <c r="I368" s="211">
        <f t="shared" si="53"/>
        <v>4693.1863264091553</v>
      </c>
      <c r="J368" s="211">
        <f t="shared" si="58"/>
        <v>99.483420354971074</v>
      </c>
      <c r="K368" s="211">
        <f t="shared" si="54"/>
        <v>1</v>
      </c>
      <c r="L368" s="89"/>
      <c r="M368" s="213">
        <f t="shared" si="51"/>
        <v>17688.316834158421</v>
      </c>
      <c r="N368" s="213">
        <f t="shared" si="55"/>
        <v>-110.41316584157903</v>
      </c>
      <c r="O368" s="213">
        <f t="shared" si="56"/>
        <v>12191.067191160035</v>
      </c>
      <c r="P368" s="213">
        <f t="shared" si="59"/>
        <v>122.82295639270805</v>
      </c>
      <c r="Q368" s="213" t="str">
        <f t="shared" si="57"/>
        <v/>
      </c>
    </row>
    <row r="369" spans="1:17" x14ac:dyDescent="0.25">
      <c r="A369" s="89">
        <f>'Data Raw'!F864</f>
        <v>17874.669999999998</v>
      </c>
      <c r="C369" s="89">
        <f>'Data Raw'!C864</f>
        <v>17663.8</v>
      </c>
      <c r="E369" s="89">
        <v>104.09997389261116</v>
      </c>
      <c r="G369" s="211">
        <f t="shared" si="50"/>
        <v>17684.753165841579</v>
      </c>
      <c r="H369" s="211">
        <f t="shared" si="52"/>
        <v>-189.91683415841908</v>
      </c>
      <c r="I369" s="211">
        <f t="shared" si="53"/>
        <v>36068.403896756456</v>
      </c>
      <c r="J369" s="211">
        <f t="shared" si="58"/>
        <v>116.64460837247471</v>
      </c>
      <c r="K369" s="211">
        <f t="shared" si="54"/>
        <v>1</v>
      </c>
      <c r="L369" s="89"/>
      <c r="M369" s="213">
        <f t="shared" si="51"/>
        <v>17642.846834158419</v>
      </c>
      <c r="N369" s="213">
        <f t="shared" si="55"/>
        <v>-231.82316584157888</v>
      </c>
      <c r="O369" s="213">
        <f t="shared" si="56"/>
        <v>53741.980220812184</v>
      </c>
      <c r="P369" s="213">
        <f t="shared" si="59"/>
        <v>141.23132754527524</v>
      </c>
      <c r="Q369" s="213" t="str">
        <f t="shared" si="57"/>
        <v/>
      </c>
    </row>
    <row r="370" spans="1:17" x14ac:dyDescent="0.25">
      <c r="A370" s="89">
        <f>'Data Raw'!F865</f>
        <v>17692.45</v>
      </c>
      <c r="C370" s="89">
        <f>'Data Raw'!C865</f>
        <v>17847.990000000002</v>
      </c>
      <c r="E370" s="89">
        <v>115.59233426285573</v>
      </c>
      <c r="G370" s="211">
        <f t="shared" si="50"/>
        <v>17868.943165841582</v>
      </c>
      <c r="H370" s="211">
        <f t="shared" si="52"/>
        <v>176.49316584158078</v>
      </c>
      <c r="I370" s="211">
        <f t="shared" si="53"/>
        <v>31149.837588783736</v>
      </c>
      <c r="J370" s="211">
        <f t="shared" si="58"/>
        <v>124.91371314387393</v>
      </c>
      <c r="K370" s="211" t="str">
        <f t="shared" si="54"/>
        <v/>
      </c>
      <c r="L370" s="89"/>
      <c r="M370" s="213">
        <f t="shared" si="51"/>
        <v>17827.036834158422</v>
      </c>
      <c r="N370" s="213">
        <f t="shared" si="55"/>
        <v>134.58683415842097</v>
      </c>
      <c r="O370" s="213">
        <f t="shared" si="56"/>
        <v>18113.615928786308</v>
      </c>
      <c r="P370" s="213">
        <f t="shared" si="59"/>
        <v>137.12893972892422</v>
      </c>
      <c r="Q370" s="213">
        <f t="shared" si="57"/>
        <v>1</v>
      </c>
    </row>
    <row r="371" spans="1:17" x14ac:dyDescent="0.25">
      <c r="A371" s="89">
        <f>'Data Raw'!F866</f>
        <v>17786.32</v>
      </c>
      <c r="C371" s="89">
        <f>'Data Raw'!C866</f>
        <v>17614.41</v>
      </c>
      <c r="E371" s="89">
        <v>-6.6170201882650872</v>
      </c>
      <c r="G371" s="211">
        <f t="shared" si="50"/>
        <v>17635.36316584158</v>
      </c>
      <c r="H371" s="211">
        <f t="shared" si="52"/>
        <v>-150.95683415841995</v>
      </c>
      <c r="I371" s="211">
        <f t="shared" si="53"/>
        <v>22787.965779132704</v>
      </c>
      <c r="J371" s="211">
        <f t="shared" si="58"/>
        <v>135.63399131560675</v>
      </c>
      <c r="K371" s="211">
        <f t="shared" si="54"/>
        <v>1</v>
      </c>
      <c r="L371" s="89"/>
      <c r="M371" s="213">
        <f t="shared" si="51"/>
        <v>17593.45683415842</v>
      </c>
      <c r="N371" s="213">
        <f t="shared" si="55"/>
        <v>-192.86316584157976</v>
      </c>
      <c r="O371" s="213">
        <f t="shared" si="56"/>
        <v>37196.200738436695</v>
      </c>
      <c r="P371" s="213">
        <f t="shared" si="59"/>
        <v>152.96882768187399</v>
      </c>
      <c r="Q371" s="213" t="str">
        <f t="shared" si="57"/>
        <v/>
      </c>
    </row>
    <row r="372" spans="1:17" x14ac:dyDescent="0.25">
      <c r="A372" s="89">
        <f>'Data Raw'!F867</f>
        <v>17989.07</v>
      </c>
      <c r="C372" s="89">
        <f>'Data Raw'!C867</f>
        <v>17794.41</v>
      </c>
      <c r="E372" s="89">
        <v>28.415005610375374</v>
      </c>
      <c r="G372" s="211">
        <f t="shared" si="50"/>
        <v>17815.36316584158</v>
      </c>
      <c r="H372" s="211">
        <f t="shared" si="52"/>
        <v>-173.70683415841995</v>
      </c>
      <c r="I372" s="211">
        <f t="shared" si="53"/>
        <v>30174.064233340814</v>
      </c>
      <c r="J372" s="211">
        <f t="shared" si="58"/>
        <v>135.97462132755373</v>
      </c>
      <c r="K372" s="211">
        <f t="shared" si="54"/>
        <v>1</v>
      </c>
      <c r="L372" s="89"/>
      <c r="M372" s="213">
        <f t="shared" si="51"/>
        <v>17773.45683415842</v>
      </c>
      <c r="N372" s="213">
        <f t="shared" si="55"/>
        <v>-215.61316584157976</v>
      </c>
      <c r="O372" s="213">
        <f t="shared" si="56"/>
        <v>46489.037284228572</v>
      </c>
      <c r="P372" s="213">
        <f t="shared" si="59"/>
        <v>164.64880829328078</v>
      </c>
      <c r="Q372" s="213" t="str">
        <f t="shared" si="57"/>
        <v/>
      </c>
    </row>
    <row r="373" spans="1:17" x14ac:dyDescent="0.25">
      <c r="A373" s="89">
        <f>'Data Raw'!F868</f>
        <v>17691.97</v>
      </c>
      <c r="C373" s="89">
        <f>'Data Raw'!C868</f>
        <v>17862.59</v>
      </c>
      <c r="E373" s="89">
        <v>265.72571820705161</v>
      </c>
      <c r="G373" s="211">
        <f t="shared" si="50"/>
        <v>17883.54316584158</v>
      </c>
      <c r="H373" s="211">
        <f t="shared" si="52"/>
        <v>191.57316584157888</v>
      </c>
      <c r="I373" s="211">
        <f t="shared" si="53"/>
        <v>36700.277870565085</v>
      </c>
      <c r="J373" s="211">
        <f t="shared" si="58"/>
        <v>150.6050193646071</v>
      </c>
      <c r="K373" s="211" t="str">
        <f t="shared" si="54"/>
        <v/>
      </c>
      <c r="L373" s="89"/>
      <c r="M373" s="213">
        <f t="shared" si="51"/>
        <v>17841.63683415842</v>
      </c>
      <c r="N373" s="213">
        <f t="shared" si="55"/>
        <v>149.66683415841908</v>
      </c>
      <c r="O373" s="213">
        <f t="shared" si="56"/>
        <v>22400.161247003722</v>
      </c>
      <c r="P373" s="213">
        <f t="shared" si="59"/>
        <v>169.42910415496942</v>
      </c>
      <c r="Q373" s="213">
        <f t="shared" si="57"/>
        <v>1</v>
      </c>
    </row>
    <row r="374" spans="1:17" x14ac:dyDescent="0.25">
      <c r="A374" s="89">
        <f>'Data Raw'!F869</f>
        <v>17651.490000000002</v>
      </c>
      <c r="C374" s="89">
        <f>'Data Raw'!C869</f>
        <v>17665.93</v>
      </c>
      <c r="E374" s="89">
        <v>11.555075136324376</v>
      </c>
      <c r="G374" s="211">
        <f t="shared" si="50"/>
        <v>17686.88316584158</v>
      </c>
      <c r="H374" s="211">
        <f t="shared" si="52"/>
        <v>35.393165841578593</v>
      </c>
      <c r="I374" s="211">
        <f t="shared" si="53"/>
        <v>1252.6761882894857</v>
      </c>
      <c r="J374" s="211">
        <f t="shared" si="58"/>
        <v>144.79371954846187</v>
      </c>
      <c r="K374" s="211" t="str">
        <f t="shared" si="54"/>
        <v/>
      </c>
      <c r="L374" s="89"/>
      <c r="M374" s="213">
        <f t="shared" si="51"/>
        <v>17644.97683415842</v>
      </c>
      <c r="N374" s="213">
        <f t="shared" si="55"/>
        <v>-6.5131658415812126</v>
      </c>
      <c r="O374" s="213">
        <f t="shared" si="56"/>
        <v>42.421329279940302</v>
      </c>
      <c r="P374" s="213">
        <f t="shared" si="59"/>
        <v>159.17368233125282</v>
      </c>
      <c r="Q374" s="213">
        <f t="shared" si="57"/>
        <v>1</v>
      </c>
    </row>
    <row r="375" spans="1:17" x14ac:dyDescent="0.25">
      <c r="A375" s="89">
        <f>'Data Raw'!F870</f>
        <v>17457.34</v>
      </c>
      <c r="C375" s="89">
        <f>'Data Raw'!C870</f>
        <v>17474.740000000002</v>
      </c>
      <c r="E375" s="89">
        <v>-72.958502593042795</v>
      </c>
      <c r="G375" s="211">
        <f t="shared" si="50"/>
        <v>17495.693165841582</v>
      </c>
      <c r="H375" s="211">
        <f t="shared" si="52"/>
        <v>38.353165841581358</v>
      </c>
      <c r="I375" s="211">
        <f t="shared" si="53"/>
        <v>1470.965330071843</v>
      </c>
      <c r="J375" s="211">
        <f t="shared" si="58"/>
        <v>143.30796262479157</v>
      </c>
      <c r="K375" s="211" t="str">
        <f t="shared" si="54"/>
        <v/>
      </c>
      <c r="L375" s="89"/>
      <c r="M375" s="213">
        <f t="shared" si="51"/>
        <v>17453.786834158422</v>
      </c>
      <c r="N375" s="213">
        <f t="shared" si="55"/>
        <v>-3.5531658415784477</v>
      </c>
      <c r="O375" s="213">
        <f t="shared" si="56"/>
        <v>12.624987497759879</v>
      </c>
      <c r="P375" s="213">
        <f t="shared" si="59"/>
        <v>154.18621409159979</v>
      </c>
      <c r="Q375" s="213">
        <f t="shared" si="57"/>
        <v>1</v>
      </c>
    </row>
    <row r="376" spans="1:17" x14ac:dyDescent="0.25">
      <c r="A376" s="89">
        <f>'Data Raw'!F871</f>
        <v>17444.3</v>
      </c>
      <c r="C376" s="89">
        <f>'Data Raw'!C871</f>
        <v>17469.96</v>
      </c>
      <c r="E376" s="89">
        <v>-72.983705033590013</v>
      </c>
      <c r="G376" s="211">
        <f t="shared" si="50"/>
        <v>17490.913165841579</v>
      </c>
      <c r="H376" s="211">
        <f t="shared" si="52"/>
        <v>46.613165841579757</v>
      </c>
      <c r="I376" s="211">
        <f t="shared" si="53"/>
        <v>2172.787229774618</v>
      </c>
      <c r="J376" s="211">
        <f t="shared" si="58"/>
        <v>142.20450859445117</v>
      </c>
      <c r="K376" s="211" t="str">
        <f t="shared" si="54"/>
        <v/>
      </c>
      <c r="L376" s="89"/>
      <c r="M376" s="213">
        <f t="shared" si="51"/>
        <v>17449.006834158419</v>
      </c>
      <c r="N376" s="213">
        <f t="shared" si="55"/>
        <v>4.7068341584199516</v>
      </c>
      <c r="O376" s="213">
        <f t="shared" si="56"/>
        <v>22.154287794868853</v>
      </c>
      <c r="P376" s="213">
        <f t="shared" si="59"/>
        <v>149.1719628582396</v>
      </c>
      <c r="Q376" s="213">
        <f t="shared" si="57"/>
        <v>1</v>
      </c>
    </row>
    <row r="377" spans="1:17" x14ac:dyDescent="0.25">
      <c r="A377" s="89">
        <f>'Data Raw'!F872</f>
        <v>17196.96</v>
      </c>
      <c r="C377" s="89">
        <f>'Data Raw'!C872</f>
        <v>17261.89</v>
      </c>
      <c r="E377" s="89">
        <v>-98.945291655292749</v>
      </c>
      <c r="G377" s="211">
        <f t="shared" si="50"/>
        <v>17282.843165841579</v>
      </c>
      <c r="H377" s="211">
        <f t="shared" si="52"/>
        <v>85.883165841580194</v>
      </c>
      <c r="I377" s="211">
        <f t="shared" si="53"/>
        <v>7375.9181749723666</v>
      </c>
      <c r="J377" s="211">
        <f t="shared" si="58"/>
        <v>128.9789190114661</v>
      </c>
      <c r="K377" s="211" t="str">
        <f t="shared" si="54"/>
        <v/>
      </c>
      <c r="L377" s="89"/>
      <c r="M377" s="213">
        <f t="shared" si="51"/>
        <v>17240.93683415842</v>
      </c>
      <c r="N377" s="213">
        <f t="shared" si="55"/>
        <v>43.976834158420388</v>
      </c>
      <c r="O377" s="213">
        <f t="shared" si="56"/>
        <v>1933.9619425972103</v>
      </c>
      <c r="P377" s="213">
        <f t="shared" si="59"/>
        <v>125.60363138939549</v>
      </c>
      <c r="Q377" s="213">
        <f t="shared" si="57"/>
        <v>1</v>
      </c>
    </row>
    <row r="378" spans="1:17" x14ac:dyDescent="0.25">
      <c r="A378" s="89">
        <f>'Data Raw'!F873</f>
        <v>17234.09</v>
      </c>
      <c r="C378" s="89">
        <f>'Data Raw'!C873</f>
        <v>17205.419999999998</v>
      </c>
      <c r="E378" s="89">
        <v>198.04399605549952</v>
      </c>
      <c r="G378" s="211">
        <f t="shared" si="50"/>
        <v>17226.373165841578</v>
      </c>
      <c r="H378" s="211">
        <f t="shared" si="52"/>
        <v>-7.7168341584219888</v>
      </c>
      <c r="I378" s="211">
        <f t="shared" si="53"/>
        <v>59.549529428588407</v>
      </c>
      <c r="J378" s="211">
        <f t="shared" si="58"/>
        <v>112.91268990661297</v>
      </c>
      <c r="K378" s="211">
        <f t="shared" si="54"/>
        <v>1</v>
      </c>
      <c r="L378" s="89"/>
      <c r="M378" s="213">
        <f t="shared" si="51"/>
        <v>17184.466834158418</v>
      </c>
      <c r="N378" s="213">
        <f t="shared" si="55"/>
        <v>-49.623165841581795</v>
      </c>
      <c r="O378" s="213">
        <f t="shared" si="56"/>
        <v>2462.4585881411303</v>
      </c>
      <c r="P378" s="213">
        <f t="shared" si="59"/>
        <v>117.55797527442571</v>
      </c>
      <c r="Q378" s="213" t="str">
        <f t="shared" si="57"/>
        <v/>
      </c>
    </row>
    <row r="379" spans="1:17" x14ac:dyDescent="0.25">
      <c r="A379" s="89">
        <f>'Data Raw'!F874</f>
        <v>17108.71</v>
      </c>
      <c r="C379" s="89">
        <f>'Data Raw'!C874</f>
        <v>17051.84</v>
      </c>
      <c r="E379" s="89">
        <v>-44.287511049386012</v>
      </c>
      <c r="G379" s="211">
        <f t="shared" si="50"/>
        <v>17072.79316584158</v>
      </c>
      <c r="H379" s="211">
        <f t="shared" si="52"/>
        <v>-35.916834158419078</v>
      </c>
      <c r="I379" s="211">
        <f t="shared" si="53"/>
        <v>1290.0189759633795</v>
      </c>
      <c r="J379" s="211">
        <f t="shared" si="58"/>
        <v>100.3096814447677</v>
      </c>
      <c r="K379" s="211">
        <f t="shared" si="54"/>
        <v>1</v>
      </c>
      <c r="L379" s="89"/>
      <c r="M379" s="213">
        <f t="shared" si="51"/>
        <v>17030.88683415842</v>
      </c>
      <c r="N379" s="213">
        <f t="shared" si="55"/>
        <v>-77.823165841578884</v>
      </c>
      <c r="O379" s="213">
        <f t="shared" si="56"/>
        <v>6056.4451416058901</v>
      </c>
      <c r="P379" s="213">
        <f t="shared" si="59"/>
        <v>99.63637940540913</v>
      </c>
      <c r="Q379" s="213" t="str">
        <f t="shared" si="57"/>
        <v/>
      </c>
    </row>
    <row r="380" spans="1:17" x14ac:dyDescent="0.25">
      <c r="A380" s="89">
        <f>'Data Raw'!F875</f>
        <v>17240.39</v>
      </c>
      <c r="C380" s="89">
        <f>'Data Raw'!C875</f>
        <v>17177.3</v>
      </c>
      <c r="E380" s="89">
        <v>-92.140417968388647</v>
      </c>
      <c r="G380" s="211">
        <f t="shared" si="50"/>
        <v>17198.253165841579</v>
      </c>
      <c r="H380" s="211">
        <f t="shared" si="52"/>
        <v>-42.136834158420243</v>
      </c>
      <c r="I380" s="211">
        <f t="shared" si="53"/>
        <v>1775.5127928942109</v>
      </c>
      <c r="J380" s="211">
        <f t="shared" si="58"/>
        <v>80.698285368990014</v>
      </c>
      <c r="K380" s="211">
        <f t="shared" si="54"/>
        <v>1</v>
      </c>
      <c r="L380" s="89"/>
      <c r="M380" s="213">
        <f t="shared" si="51"/>
        <v>17156.346834158419</v>
      </c>
      <c r="N380" s="213">
        <f t="shared" si="55"/>
        <v>-84.043165841580048</v>
      </c>
      <c r="O380" s="213">
        <f t="shared" si="56"/>
        <v>7063.2537246753272</v>
      </c>
      <c r="P380" s="213">
        <f t="shared" si="59"/>
        <v>70.704916067233128</v>
      </c>
      <c r="Q380" s="213" t="str">
        <f t="shared" si="57"/>
        <v/>
      </c>
    </row>
    <row r="381" spans="1:17" x14ac:dyDescent="0.25">
      <c r="A381" s="89">
        <f>'Data Raw'!F876</f>
        <v>17369.09</v>
      </c>
      <c r="C381" s="89">
        <f>'Data Raw'!C876</f>
        <v>17298.349999999999</v>
      </c>
      <c r="E381" s="89">
        <v>7.9548715516284574</v>
      </c>
      <c r="G381" s="211">
        <f t="shared" si="50"/>
        <v>17319.303165841578</v>
      </c>
      <c r="H381" s="211">
        <f t="shared" si="52"/>
        <v>-49.786834158421698</v>
      </c>
      <c r="I381" s="211">
        <f t="shared" si="53"/>
        <v>2478.7288555181854</v>
      </c>
      <c r="J381" s="211">
        <f t="shared" si="58"/>
        <v>47.270705882333559</v>
      </c>
      <c r="K381" s="211">
        <f t="shared" si="54"/>
        <v>1</v>
      </c>
      <c r="L381" s="89"/>
      <c r="M381" s="213">
        <f t="shared" si="51"/>
        <v>17277.396834158419</v>
      </c>
      <c r="N381" s="213">
        <f t="shared" si="55"/>
        <v>-91.693165841581504</v>
      </c>
      <c r="O381" s="213">
        <f t="shared" si="56"/>
        <v>8407.6366620517692</v>
      </c>
      <c r="P381" s="213">
        <f t="shared" si="59"/>
        <v>57.009820057210206</v>
      </c>
      <c r="Q381" s="213" t="str">
        <f t="shared" si="57"/>
        <v/>
      </c>
    </row>
    <row r="382" spans="1:17" x14ac:dyDescent="0.25">
      <c r="A382" s="89">
        <f>'Data Raw'!F877</f>
        <v>17422.12</v>
      </c>
      <c r="C382" s="89">
        <f>'Data Raw'!C877</f>
        <v>17252.77</v>
      </c>
      <c r="E382" s="89">
        <v>-80.311176426086604</v>
      </c>
      <c r="G382" s="211">
        <f t="shared" si="50"/>
        <v>17273.72316584158</v>
      </c>
      <c r="H382" s="211">
        <f t="shared" si="52"/>
        <v>-148.39683415841864</v>
      </c>
      <c r="I382" s="211">
        <f t="shared" si="53"/>
        <v>22021.620388241205</v>
      </c>
      <c r="J382" s="211">
        <f t="shared" si="58"/>
        <v>69.50278886208848</v>
      </c>
      <c r="K382" s="211">
        <f t="shared" si="54"/>
        <v>1</v>
      </c>
      <c r="L382" s="89"/>
      <c r="M382" s="213">
        <f t="shared" si="51"/>
        <v>17231.816834158421</v>
      </c>
      <c r="N382" s="213">
        <f t="shared" si="55"/>
        <v>-190.30316584157845</v>
      </c>
      <c r="O382" s="213">
        <f t="shared" si="56"/>
        <v>36215.294929327312</v>
      </c>
      <c r="P382" s="213">
        <f t="shared" si="59"/>
        <v>88.157409121193041</v>
      </c>
      <c r="Q382" s="213" t="str">
        <f t="shared" si="57"/>
        <v/>
      </c>
    </row>
    <row r="383" spans="1:17" x14ac:dyDescent="0.25">
      <c r="A383" s="89">
        <f>'Data Raw'!F878</f>
        <v>17660.02</v>
      </c>
      <c r="C383" s="89">
        <f>'Data Raw'!C878</f>
        <v>17386.75</v>
      </c>
      <c r="E383" s="89">
        <v>216.50109067065023</v>
      </c>
      <c r="G383" s="211">
        <f t="shared" si="50"/>
        <v>17407.70316584158</v>
      </c>
      <c r="H383" s="211">
        <f t="shared" si="52"/>
        <v>-252.31683415842053</v>
      </c>
      <c r="I383" s="211">
        <f t="shared" si="53"/>
        <v>63663.784799727888</v>
      </c>
      <c r="J383" s="211">
        <f t="shared" si="58"/>
        <v>112.27083367159547</v>
      </c>
      <c r="K383" s="211">
        <f t="shared" si="54"/>
        <v>1</v>
      </c>
      <c r="L383" s="89"/>
      <c r="M383" s="213">
        <f t="shared" si="51"/>
        <v>17365.79683415842</v>
      </c>
      <c r="N383" s="213">
        <f t="shared" si="55"/>
        <v>-294.22316584158034</v>
      </c>
      <c r="O383" s="213">
        <f t="shared" si="56"/>
        <v>86567.271317842082</v>
      </c>
      <c r="P383" s="213">
        <f t="shared" si="59"/>
        <v>136.34903583910832</v>
      </c>
      <c r="Q383" s="213" t="str">
        <f t="shared" si="57"/>
        <v/>
      </c>
    </row>
    <row r="384" spans="1:17" x14ac:dyDescent="0.25">
      <c r="A384" s="89">
        <f>'Data Raw'!F879</f>
        <v>18013.16</v>
      </c>
      <c r="C384" s="89">
        <f>'Data Raw'!C879</f>
        <v>17633.93</v>
      </c>
      <c r="E384" s="89">
        <v>199.39092372064079</v>
      </c>
      <c r="G384" s="211">
        <f t="shared" si="50"/>
        <v>17654.88316584158</v>
      </c>
      <c r="H384" s="211">
        <f t="shared" si="52"/>
        <v>-358.27683415841966</v>
      </c>
      <c r="I384" s="211">
        <f t="shared" si="53"/>
        <v>128362.28989457975</v>
      </c>
      <c r="J384" s="211">
        <f t="shared" si="58"/>
        <v>168.45897995184376</v>
      </c>
      <c r="K384" s="211">
        <f t="shared" si="54"/>
        <v>1</v>
      </c>
      <c r="L384" s="89"/>
      <c r="M384" s="213">
        <f t="shared" si="51"/>
        <v>17612.97683415842</v>
      </c>
      <c r="N384" s="213">
        <f t="shared" si="55"/>
        <v>-400.18316584157947</v>
      </c>
      <c r="O384" s="213">
        <f t="shared" si="56"/>
        <v>160146.56622298909</v>
      </c>
      <c r="P384" s="213">
        <f t="shared" si="59"/>
        <v>196.48565104392159</v>
      </c>
      <c r="Q384" s="213" t="str">
        <f t="shared" si="57"/>
        <v/>
      </c>
    </row>
    <row r="385" spans="1:17" x14ac:dyDescent="0.25">
      <c r="A385" s="89">
        <f>'Data Raw'!F880</f>
        <v>18258.57</v>
      </c>
      <c r="C385" s="89">
        <f>'Data Raw'!C880</f>
        <v>18069.330000000002</v>
      </c>
      <c r="E385" s="89">
        <v>233.32501365213102</v>
      </c>
      <c r="G385" s="211">
        <f t="shared" si="50"/>
        <v>18090.283165841582</v>
      </c>
      <c r="H385" s="211">
        <f t="shared" si="52"/>
        <v>-168.28683415841806</v>
      </c>
      <c r="I385" s="211">
        <f t="shared" si="53"/>
        <v>28320.458551062904</v>
      </c>
      <c r="J385" s="211">
        <f t="shared" si="58"/>
        <v>176.0582161485996</v>
      </c>
      <c r="K385" s="211">
        <f t="shared" si="54"/>
        <v>1</v>
      </c>
      <c r="L385" s="89"/>
      <c r="M385" s="213">
        <f t="shared" si="51"/>
        <v>18048.376834158422</v>
      </c>
      <c r="N385" s="213">
        <f t="shared" si="55"/>
        <v>-210.19316584157787</v>
      </c>
      <c r="O385" s="213">
        <f t="shared" si="56"/>
        <v>44181.166966505058</v>
      </c>
      <c r="P385" s="213">
        <f t="shared" si="59"/>
        <v>209.49346456188607</v>
      </c>
      <c r="Q385" s="213" t="str">
        <f t="shared" si="57"/>
        <v/>
      </c>
    </row>
    <row r="386" spans="1:17" x14ac:dyDescent="0.25">
      <c r="A386" s="89">
        <f>'Data Raw'!F881</f>
        <v>18247.11</v>
      </c>
      <c r="C386" s="89">
        <f>'Data Raw'!C881</f>
        <v>18237.41</v>
      </c>
      <c r="E386" s="89">
        <v>-3.3565493476253323</v>
      </c>
      <c r="G386" s="211">
        <f t="shared" ref="G386:G449" si="60">C386+$E$761</f>
        <v>18258.36316584158</v>
      </c>
      <c r="H386" s="211">
        <f t="shared" si="52"/>
        <v>11.253165841579175</v>
      </c>
      <c r="I386" s="211">
        <f t="shared" si="53"/>
        <v>126.63374145808434</v>
      </c>
      <c r="J386" s="211">
        <f t="shared" si="58"/>
        <v>176.08202917938758</v>
      </c>
      <c r="K386" s="211">
        <f t="shared" si="54"/>
        <v>1</v>
      </c>
      <c r="L386" s="89"/>
      <c r="M386" s="213">
        <f t="shared" ref="M386:M449" si="61">C386-$E$761</f>
        <v>18216.45683415842</v>
      </c>
      <c r="N386" s="213">
        <f t="shared" si="55"/>
        <v>-30.653165841580631</v>
      </c>
      <c r="O386" s="213">
        <f t="shared" si="56"/>
        <v>939.61657611144551</v>
      </c>
      <c r="P386" s="213">
        <f t="shared" si="59"/>
        <v>209.03864820324137</v>
      </c>
      <c r="Q386" s="213" t="str">
        <f t="shared" si="57"/>
        <v/>
      </c>
    </row>
    <row r="387" spans="1:17" x14ac:dyDescent="0.25">
      <c r="A387" s="89">
        <f>'Data Raw'!F882</f>
        <v>19000.560000000001</v>
      </c>
      <c r="C387" s="89">
        <f>'Data Raw'!C882</f>
        <v>18573.919999999998</v>
      </c>
      <c r="E387" s="89">
        <v>9.6798702285814215</v>
      </c>
      <c r="G387" s="211">
        <f t="shared" si="60"/>
        <v>18594.873165841578</v>
      </c>
      <c r="H387" s="211">
        <f t="shared" ref="H387:H450" si="62">G387-$A387</f>
        <v>-405.68683415842315</v>
      </c>
      <c r="I387" s="211">
        <f t="shared" ref="I387:I450" si="63">H387*H387</f>
        <v>164581.80740948394</v>
      </c>
      <c r="J387" s="211">
        <f t="shared" si="58"/>
        <v>226.75174652937244</v>
      </c>
      <c r="K387" s="211">
        <f t="shared" ref="K387:K450" si="64">IF(A387&gt;C387,1,"")</f>
        <v>1</v>
      </c>
      <c r="L387" s="89"/>
      <c r="M387" s="213">
        <f t="shared" si="61"/>
        <v>18552.966834158418</v>
      </c>
      <c r="N387" s="213">
        <f t="shared" ref="N387:N450" si="65">M387-$A387</f>
        <v>-447.59316584158296</v>
      </c>
      <c r="O387" s="213">
        <f t="shared" ref="O387:O450" si="66">N387*N387</f>
        <v>200339.64210809077</v>
      </c>
      <c r="P387" s="213">
        <f t="shared" si="59"/>
        <v>260.73464684128402</v>
      </c>
      <c r="Q387" s="213" t="str">
        <f t="shared" ref="Q387:Q450" si="67">IF(A387&lt;C387,1,"")</f>
        <v/>
      </c>
    </row>
    <row r="388" spans="1:17" x14ac:dyDescent="0.25">
      <c r="A388" s="89">
        <f>'Data Raw'!F883</f>
        <v>19129.099999999999</v>
      </c>
      <c r="C388" s="89">
        <f>'Data Raw'!C883</f>
        <v>19592.43</v>
      </c>
      <c r="E388" s="89">
        <v>23.836612345818139</v>
      </c>
      <c r="G388" s="211">
        <f t="shared" si="60"/>
        <v>19613.38316584158</v>
      </c>
      <c r="H388" s="211">
        <f t="shared" si="62"/>
        <v>484.28316584158165</v>
      </c>
      <c r="I388" s="211">
        <f t="shared" si="63"/>
        <v>234530.18471754488</v>
      </c>
      <c r="J388" s="211">
        <f t="shared" si="58"/>
        <v>283.74405464203494</v>
      </c>
      <c r="K388" s="211" t="str">
        <f t="shared" si="64"/>
        <v/>
      </c>
      <c r="L388" s="89"/>
      <c r="M388" s="213">
        <f t="shared" si="61"/>
        <v>19571.47683415842</v>
      </c>
      <c r="N388" s="213">
        <f t="shared" si="65"/>
        <v>442.37683415842184</v>
      </c>
      <c r="O388" s="213">
        <f t="shared" si="66"/>
        <v>195697.26340002785</v>
      </c>
      <c r="P388" s="213">
        <f t="shared" si="59"/>
        <v>302.59181626882804</v>
      </c>
      <c r="Q388" s="213">
        <f t="shared" si="67"/>
        <v>1</v>
      </c>
    </row>
    <row r="389" spans="1:17" x14ac:dyDescent="0.25">
      <c r="A389" s="89">
        <f>'Data Raw'!F884</f>
        <v>19924.580000000002</v>
      </c>
      <c r="C389" s="89">
        <f>'Data Raw'!C884</f>
        <v>19302.57</v>
      </c>
      <c r="E389" s="89">
        <v>30.753998912723546</v>
      </c>
      <c r="G389" s="211">
        <f t="shared" si="60"/>
        <v>19323.52316584158</v>
      </c>
      <c r="H389" s="211">
        <f t="shared" si="62"/>
        <v>-601.05683415842213</v>
      </c>
      <c r="I389" s="211">
        <f t="shared" si="63"/>
        <v>361269.31788854499</v>
      </c>
      <c r="J389" s="211">
        <f t="shared" si="58"/>
        <v>354.06145253872307</v>
      </c>
      <c r="K389" s="211">
        <f t="shared" si="64"/>
        <v>1</v>
      </c>
      <c r="L389" s="89"/>
      <c r="M389" s="213">
        <f t="shared" si="61"/>
        <v>19281.61683415842</v>
      </c>
      <c r="N389" s="213">
        <f t="shared" si="65"/>
        <v>-642.96316584158194</v>
      </c>
      <c r="O389" s="213">
        <f t="shared" si="66"/>
        <v>413401.63262902963</v>
      </c>
      <c r="P389" s="213">
        <f t="shared" si="59"/>
        <v>377.07566451408718</v>
      </c>
      <c r="Q389" s="213" t="str">
        <f t="shared" si="67"/>
        <v/>
      </c>
    </row>
    <row r="390" spans="1:17" x14ac:dyDescent="0.25">
      <c r="A390" s="89">
        <f>'Data Raw'!F885</f>
        <v>20632.3</v>
      </c>
      <c r="C390" s="89">
        <f>'Data Raw'!C885</f>
        <v>20446.740000000002</v>
      </c>
      <c r="E390" s="89">
        <v>44.030195444793208</v>
      </c>
      <c r="G390" s="211">
        <f t="shared" si="60"/>
        <v>20467.693165841582</v>
      </c>
      <c r="H390" s="211">
        <f t="shared" si="62"/>
        <v>-164.60683415841777</v>
      </c>
      <c r="I390" s="211">
        <f t="shared" si="63"/>
        <v>27095.409851656852</v>
      </c>
      <c r="J390" s="211">
        <f t="shared" si="58"/>
        <v>354.95596326411732</v>
      </c>
      <c r="K390" s="211">
        <f t="shared" si="64"/>
        <v>1</v>
      </c>
      <c r="L390" s="89"/>
      <c r="M390" s="213">
        <f t="shared" si="61"/>
        <v>20425.786834158422</v>
      </c>
      <c r="N390" s="213">
        <f t="shared" si="65"/>
        <v>-206.51316584157757</v>
      </c>
      <c r="O390" s="213">
        <f t="shared" si="66"/>
        <v>42647.687665910926</v>
      </c>
      <c r="P390" s="213">
        <f t="shared" si="59"/>
        <v>378.14032562107599</v>
      </c>
      <c r="Q390" s="213" t="str">
        <f t="shared" si="67"/>
        <v/>
      </c>
    </row>
    <row r="391" spans="1:17" x14ac:dyDescent="0.25">
      <c r="A391" s="89">
        <f>'Data Raw'!F886</f>
        <v>21133.68</v>
      </c>
      <c r="C391" s="89">
        <f>'Data Raw'!C886</f>
        <v>21175.41</v>
      </c>
      <c r="E391" s="89">
        <v>78.282167229324841</v>
      </c>
      <c r="G391" s="211">
        <f t="shared" si="60"/>
        <v>21196.36316584158</v>
      </c>
      <c r="H391" s="211">
        <f t="shared" si="62"/>
        <v>62.683165841579466</v>
      </c>
      <c r="I391" s="211">
        <f t="shared" si="63"/>
        <v>3929.1792799229547</v>
      </c>
      <c r="J391" s="211">
        <f t="shared" si="58"/>
        <v>344.27737388155759</v>
      </c>
      <c r="K391" s="211" t="str">
        <f t="shared" si="64"/>
        <v/>
      </c>
      <c r="L391" s="89"/>
      <c r="M391" s="213">
        <f t="shared" si="61"/>
        <v>21154.45683415842</v>
      </c>
      <c r="N391" s="213">
        <f t="shared" si="65"/>
        <v>20.776834158419661</v>
      </c>
      <c r="O391" s="213">
        <f t="shared" si="66"/>
        <v>431.67683764647398</v>
      </c>
      <c r="P391" s="213">
        <f t="shared" si="59"/>
        <v>363.62502189864341</v>
      </c>
      <c r="Q391" s="213">
        <f t="shared" si="67"/>
        <v>1</v>
      </c>
    </row>
    <row r="392" spans="1:17" x14ac:dyDescent="0.25">
      <c r="A392" s="89">
        <f>'Data Raw'!F887</f>
        <v>22443.73</v>
      </c>
      <c r="C392" s="89">
        <f>'Data Raw'!C887</f>
        <v>21289.599999999999</v>
      </c>
      <c r="E392" s="89">
        <v>224.16241881579663</v>
      </c>
      <c r="G392" s="211">
        <f t="shared" si="60"/>
        <v>21310.553165841578</v>
      </c>
      <c r="H392" s="211">
        <f t="shared" si="62"/>
        <v>-1133.1768341584211</v>
      </c>
      <c r="I392" s="211">
        <f t="shared" si="63"/>
        <v>1284089.7374733018</v>
      </c>
      <c r="J392" s="211">
        <f t="shared" si="58"/>
        <v>512.82827643775852</v>
      </c>
      <c r="K392" s="211">
        <f t="shared" si="64"/>
        <v>1</v>
      </c>
      <c r="L392" s="89"/>
      <c r="M392" s="213">
        <f t="shared" si="61"/>
        <v>21268.646834158419</v>
      </c>
      <c r="N392" s="213">
        <f t="shared" si="65"/>
        <v>-1175.0831658415809</v>
      </c>
      <c r="O392" s="213">
        <f t="shared" si="66"/>
        <v>1380820.4466442724</v>
      </c>
      <c r="P392" s="213">
        <f t="shared" si="59"/>
        <v>533.67348782139186</v>
      </c>
      <c r="Q392" s="213" t="str">
        <f t="shared" si="67"/>
        <v/>
      </c>
    </row>
    <row r="393" spans="1:17" x14ac:dyDescent="0.25">
      <c r="A393" s="89">
        <f>'Data Raw'!F888</f>
        <v>22113.51</v>
      </c>
      <c r="C393" s="89">
        <f>'Data Raw'!C888</f>
        <v>22484.04</v>
      </c>
      <c r="E393" s="89">
        <v>-16.116342148301555</v>
      </c>
      <c r="G393" s="211">
        <f t="shared" si="60"/>
        <v>22504.993165841581</v>
      </c>
      <c r="H393" s="211">
        <f t="shared" si="62"/>
        <v>391.48316584158238</v>
      </c>
      <c r="I393" s="211">
        <f t="shared" si="63"/>
        <v>153259.06913734789</v>
      </c>
      <c r="J393" s="211">
        <f t="shared" si="58"/>
        <v>527.8353601620563</v>
      </c>
      <c r="K393" s="211" t="str">
        <f t="shared" si="64"/>
        <v/>
      </c>
      <c r="L393" s="89"/>
      <c r="M393" s="213">
        <f t="shared" si="61"/>
        <v>22463.086834158421</v>
      </c>
      <c r="N393" s="213">
        <f t="shared" si="65"/>
        <v>349.57683415842257</v>
      </c>
      <c r="O393" s="213">
        <f t="shared" si="66"/>
        <v>122203.96298022527</v>
      </c>
      <c r="P393" s="213">
        <f t="shared" si="59"/>
        <v>542.73404269970422</v>
      </c>
      <c r="Q393" s="213">
        <f t="shared" si="67"/>
        <v>1</v>
      </c>
    </row>
    <row r="394" spans="1:17" x14ac:dyDescent="0.25">
      <c r="A394" s="89">
        <f>'Data Raw'!F889</f>
        <v>22736.87</v>
      </c>
      <c r="C394" s="89">
        <f>'Data Raw'!C889</f>
        <v>22015.08</v>
      </c>
      <c r="E394" s="89">
        <v>-114.07336489200497</v>
      </c>
      <c r="G394" s="211">
        <f t="shared" si="60"/>
        <v>22036.033165841582</v>
      </c>
      <c r="H394" s="211">
        <f t="shared" si="62"/>
        <v>-700.83683415841733</v>
      </c>
      <c r="I394" s="211">
        <f t="shared" si="63"/>
        <v>491172.26811319299</v>
      </c>
      <c r="J394" s="211">
        <f t="shared" ref="J394:J457" si="68">SQRT(AVERAGE(I387:I394))</f>
        <v>583.0873620083654</v>
      </c>
      <c r="K394" s="211">
        <f t="shared" si="64"/>
        <v>1</v>
      </c>
      <c r="L394" s="89"/>
      <c r="M394" s="213">
        <f t="shared" si="61"/>
        <v>21994.126834158422</v>
      </c>
      <c r="N394" s="213">
        <f t="shared" si="65"/>
        <v>-742.74316584157714</v>
      </c>
      <c r="O394" s="213">
        <f t="shared" si="66"/>
        <v>551667.41040436854</v>
      </c>
      <c r="P394" s="213">
        <f t="shared" ref="P394:P457" si="69">SQRT(AVERAGE(O387:O394))</f>
        <v>602.82768295234791</v>
      </c>
      <c r="Q394" s="213" t="str">
        <f t="shared" si="67"/>
        <v/>
      </c>
    </row>
    <row r="395" spans="1:17" x14ac:dyDescent="0.25">
      <c r="A395" s="89">
        <f>'Data Raw'!F890</f>
        <v>23099.78</v>
      </c>
      <c r="C395" s="89">
        <f>'Data Raw'!C890</f>
        <v>22948.35</v>
      </c>
      <c r="E395" s="89">
        <v>215.09320962632046</v>
      </c>
      <c r="G395" s="211">
        <f t="shared" si="60"/>
        <v>22969.303165841578</v>
      </c>
      <c r="H395" s="211">
        <f t="shared" si="62"/>
        <v>-130.47683415842039</v>
      </c>
      <c r="I395" s="211">
        <f t="shared" si="63"/>
        <v>17024.204252003936</v>
      </c>
      <c r="J395" s="211">
        <f t="shared" si="68"/>
        <v>567.05041340183288</v>
      </c>
      <c r="K395" s="211">
        <f t="shared" si="64"/>
        <v>1</v>
      </c>
      <c r="L395" s="89"/>
      <c r="M395" s="213">
        <f t="shared" si="61"/>
        <v>22927.396834158419</v>
      </c>
      <c r="N395" s="213">
        <f t="shared" si="65"/>
        <v>-172.38316584158019</v>
      </c>
      <c r="O395" s="213">
        <f t="shared" si="66"/>
        <v>29715.955865565742</v>
      </c>
      <c r="P395" s="213">
        <f t="shared" si="69"/>
        <v>584.870288656708</v>
      </c>
      <c r="Q395" s="213" t="str">
        <f t="shared" si="67"/>
        <v/>
      </c>
    </row>
    <row r="396" spans="1:17" x14ac:dyDescent="0.25">
      <c r="A396" s="89">
        <f>'Data Raw'!F891</f>
        <v>20926.79</v>
      </c>
      <c r="C396" s="89">
        <f>'Data Raw'!C891</f>
        <v>22849.23</v>
      </c>
      <c r="E396" s="89">
        <v>-25.382554288480605</v>
      </c>
      <c r="G396" s="211">
        <f t="shared" si="60"/>
        <v>22870.183165841579</v>
      </c>
      <c r="H396" s="211">
        <f t="shared" si="62"/>
        <v>1943.3931658415786</v>
      </c>
      <c r="I396" s="211">
        <f t="shared" si="63"/>
        <v>3776776.9970397535</v>
      </c>
      <c r="J396" s="211">
        <f t="shared" si="68"/>
        <v>874.25798416683949</v>
      </c>
      <c r="K396" s="211" t="str">
        <f t="shared" si="64"/>
        <v/>
      </c>
      <c r="L396" s="89"/>
      <c r="M396" s="213">
        <f t="shared" si="61"/>
        <v>22828.27683415842</v>
      </c>
      <c r="N396" s="213">
        <f t="shared" si="65"/>
        <v>1901.4868341584188</v>
      </c>
      <c r="O396" s="213">
        <f t="shared" si="66"/>
        <v>3615652.1804778059</v>
      </c>
      <c r="P396" s="213">
        <f t="shared" si="69"/>
        <v>877.25003231011806</v>
      </c>
      <c r="Q396" s="213">
        <f t="shared" si="67"/>
        <v>1</v>
      </c>
    </row>
    <row r="397" spans="1:17" x14ac:dyDescent="0.25">
      <c r="A397" s="89">
        <f>'Data Raw'!F892</f>
        <v>20637.240000000002</v>
      </c>
      <c r="C397" s="89">
        <f>'Data Raw'!C892</f>
        <v>21290.04</v>
      </c>
      <c r="E397" s="89">
        <v>220.02412180007741</v>
      </c>
      <c r="G397" s="211">
        <f t="shared" si="60"/>
        <v>21310.993165841581</v>
      </c>
      <c r="H397" s="211">
        <f t="shared" si="62"/>
        <v>673.75316584157918</v>
      </c>
      <c r="I397" s="211">
        <f t="shared" si="63"/>
        <v>453943.3284815505</v>
      </c>
      <c r="J397" s="211">
        <f t="shared" si="68"/>
        <v>880.85825999623307</v>
      </c>
      <c r="K397" s="211" t="str">
        <f t="shared" si="64"/>
        <v/>
      </c>
      <c r="L397" s="89"/>
      <c r="M397" s="213">
        <f t="shared" si="61"/>
        <v>21269.086834158421</v>
      </c>
      <c r="N397" s="213">
        <f t="shared" si="65"/>
        <v>631.84683415841937</v>
      </c>
      <c r="O397" s="213">
        <f t="shared" si="66"/>
        <v>399230.42183601711</v>
      </c>
      <c r="P397" s="213">
        <f t="shared" si="69"/>
        <v>876.23981753797091</v>
      </c>
      <c r="Q397" s="213">
        <f t="shared" si="67"/>
        <v>1</v>
      </c>
    </row>
    <row r="398" spans="1:17" x14ac:dyDescent="0.25">
      <c r="A398" s="89">
        <f>'Data Raw'!F893</f>
        <v>21251.98</v>
      </c>
      <c r="C398" s="89">
        <f>'Data Raw'!C893</f>
        <v>21046</v>
      </c>
      <c r="E398" s="89">
        <v>-46.925349148610621</v>
      </c>
      <c r="G398" s="211">
        <f t="shared" si="60"/>
        <v>21066.95316584158</v>
      </c>
      <c r="H398" s="211">
        <f t="shared" si="62"/>
        <v>-185.02683415841966</v>
      </c>
      <c r="I398" s="211">
        <f t="shared" si="63"/>
        <v>34234.929358687332</v>
      </c>
      <c r="J398" s="211">
        <f t="shared" si="68"/>
        <v>881.36468850412314</v>
      </c>
      <c r="K398" s="211">
        <f t="shared" si="64"/>
        <v>1</v>
      </c>
      <c r="L398" s="89"/>
      <c r="M398" s="213">
        <f t="shared" si="61"/>
        <v>21025.04683415842</v>
      </c>
      <c r="N398" s="213">
        <f t="shared" si="65"/>
        <v>-226.93316584157947</v>
      </c>
      <c r="O398" s="213">
        <f t="shared" si="66"/>
        <v>51498.661758881812</v>
      </c>
      <c r="P398" s="213">
        <f t="shared" si="69"/>
        <v>876.87090817326009</v>
      </c>
      <c r="Q398" s="213" t="str">
        <f t="shared" si="67"/>
        <v/>
      </c>
    </row>
    <row r="399" spans="1:17" x14ac:dyDescent="0.25">
      <c r="A399" s="89">
        <f>'Data Raw'!F894</f>
        <v>21092.87</v>
      </c>
      <c r="C399" s="89">
        <f>'Data Raw'!C894</f>
        <v>21228.65</v>
      </c>
      <c r="E399" s="89">
        <v>-10.404372062830589</v>
      </c>
      <c r="G399" s="211">
        <f t="shared" si="60"/>
        <v>21249.603165841581</v>
      </c>
      <c r="H399" s="211">
        <f t="shared" si="62"/>
        <v>156.73316584158238</v>
      </c>
      <c r="I399" s="211">
        <f t="shared" si="63"/>
        <v>24565.285274724964</v>
      </c>
      <c r="J399" s="211">
        <f t="shared" si="68"/>
        <v>882.82683884854816</v>
      </c>
      <c r="K399" s="211" t="str">
        <f t="shared" si="64"/>
        <v/>
      </c>
      <c r="L399" s="89"/>
      <c r="M399" s="213">
        <f t="shared" si="61"/>
        <v>21207.696834158422</v>
      </c>
      <c r="N399" s="213">
        <f t="shared" si="65"/>
        <v>114.82683415842257</v>
      </c>
      <c r="O399" s="213">
        <f t="shared" si="66"/>
        <v>13185.201842845881</v>
      </c>
      <c r="P399" s="213">
        <f t="shared" si="69"/>
        <v>877.77945990222838</v>
      </c>
      <c r="Q399" s="213">
        <f t="shared" si="67"/>
        <v>1</v>
      </c>
    </row>
    <row r="400" spans="1:17" x14ac:dyDescent="0.25">
      <c r="A400" s="89">
        <f>'Data Raw'!F895</f>
        <v>20318.79</v>
      </c>
      <c r="C400" s="89">
        <f>'Data Raw'!C895</f>
        <v>21046.19</v>
      </c>
      <c r="E400" s="89">
        <v>-19.963089535502149</v>
      </c>
      <c r="G400" s="211">
        <f t="shared" si="60"/>
        <v>21067.143165841579</v>
      </c>
      <c r="H400" s="211">
        <f t="shared" si="62"/>
        <v>748.35316584157772</v>
      </c>
      <c r="I400" s="211">
        <f t="shared" si="63"/>
        <v>560032.46082511195</v>
      </c>
      <c r="J400" s="211">
        <f t="shared" si="68"/>
        <v>829.98558289303833</v>
      </c>
      <c r="K400" s="211" t="str">
        <f t="shared" si="64"/>
        <v/>
      </c>
      <c r="L400" s="89"/>
      <c r="M400" s="213">
        <f t="shared" si="61"/>
        <v>21025.236834158419</v>
      </c>
      <c r="N400" s="213">
        <f t="shared" si="65"/>
        <v>706.44683415841791</v>
      </c>
      <c r="O400" s="213">
        <f t="shared" si="66"/>
        <v>499067.1294924512</v>
      </c>
      <c r="P400" s="213">
        <f t="shared" si="69"/>
        <v>812.57468307982015</v>
      </c>
      <c r="Q400" s="213">
        <f t="shared" si="67"/>
        <v>1</v>
      </c>
    </row>
    <row r="401" spans="1:17" x14ac:dyDescent="0.25">
      <c r="A401" s="89">
        <f>'Data Raw'!F896</f>
        <v>20286.849999999999</v>
      </c>
      <c r="C401" s="89">
        <f>'Data Raw'!C896</f>
        <v>20144.75</v>
      </c>
      <c r="E401" s="89">
        <v>-3.0897104513805971</v>
      </c>
      <c r="G401" s="211">
        <f t="shared" si="60"/>
        <v>20165.70316584158</v>
      </c>
      <c r="H401" s="211">
        <f t="shared" si="62"/>
        <v>-121.14683415841864</v>
      </c>
      <c r="I401" s="211">
        <f t="shared" si="63"/>
        <v>14676.55542660739</v>
      </c>
      <c r="J401" s="211">
        <f t="shared" si="68"/>
        <v>819.48352856933866</v>
      </c>
      <c r="K401" s="211">
        <f t="shared" si="64"/>
        <v>1</v>
      </c>
      <c r="L401" s="89"/>
      <c r="M401" s="213">
        <f t="shared" si="61"/>
        <v>20123.79683415842</v>
      </c>
      <c r="N401" s="213">
        <f t="shared" si="65"/>
        <v>-163.05316584157845</v>
      </c>
      <c r="O401" s="213">
        <f t="shared" si="66"/>
        <v>26586.334890961283</v>
      </c>
      <c r="P401" s="213">
        <f t="shared" si="69"/>
        <v>805.18656972847737</v>
      </c>
      <c r="Q401" s="213" t="str">
        <f t="shared" si="67"/>
        <v/>
      </c>
    </row>
    <row r="402" spans="1:17" x14ac:dyDescent="0.25">
      <c r="A402" s="89">
        <f>'Data Raw'!F897</f>
        <v>20079.099999999999</v>
      </c>
      <c r="C402" s="89">
        <f>'Data Raw'!C897</f>
        <v>20471.990000000002</v>
      </c>
      <c r="E402" s="89">
        <v>-44.038671841488394</v>
      </c>
      <c r="G402" s="211">
        <f t="shared" si="60"/>
        <v>20492.943165841582</v>
      </c>
      <c r="H402" s="211">
        <f t="shared" si="62"/>
        <v>413.84316584158296</v>
      </c>
      <c r="I402" s="211">
        <f t="shared" si="63"/>
        <v>171266.16591378395</v>
      </c>
      <c r="J402" s="211">
        <f t="shared" si="68"/>
        <v>794.71063338898898</v>
      </c>
      <c r="K402" s="211" t="str">
        <f t="shared" si="64"/>
        <v/>
      </c>
      <c r="L402" s="89"/>
      <c r="M402" s="213">
        <f t="shared" si="61"/>
        <v>20451.036834158422</v>
      </c>
      <c r="N402" s="213">
        <f t="shared" si="65"/>
        <v>371.93683415842315</v>
      </c>
      <c r="O402" s="213">
        <f t="shared" si="66"/>
        <v>138337.00860379037</v>
      </c>
      <c r="P402" s="213">
        <f t="shared" si="69"/>
        <v>772.43712484967989</v>
      </c>
      <c r="Q402" s="213">
        <f t="shared" si="67"/>
        <v>1</v>
      </c>
    </row>
    <row r="403" spans="1:17" x14ac:dyDescent="0.25">
      <c r="A403" s="89">
        <f>'Data Raw'!F898</f>
        <v>20804.11</v>
      </c>
      <c r="C403" s="89">
        <f>'Data Raw'!C898</f>
        <v>20106.650000000001</v>
      </c>
      <c r="E403" s="89">
        <v>30.20873646385553</v>
      </c>
      <c r="G403" s="211">
        <f t="shared" si="60"/>
        <v>20127.603165841581</v>
      </c>
      <c r="H403" s="211">
        <f t="shared" si="62"/>
        <v>-676.50683415841922</v>
      </c>
      <c r="I403" s="211">
        <f t="shared" si="63"/>
        <v>457661.49666304694</v>
      </c>
      <c r="J403" s="211">
        <f t="shared" si="68"/>
        <v>828.64024303246845</v>
      </c>
      <c r="K403" s="211">
        <f t="shared" si="64"/>
        <v>1</v>
      </c>
      <c r="L403" s="89"/>
      <c r="M403" s="213">
        <f t="shared" si="61"/>
        <v>20085.696834158422</v>
      </c>
      <c r="N403" s="213">
        <f t="shared" si="65"/>
        <v>-718.41316584157903</v>
      </c>
      <c r="O403" s="213">
        <f t="shared" si="66"/>
        <v>516117.47685452015</v>
      </c>
      <c r="P403" s="213">
        <f t="shared" si="69"/>
        <v>810.83864114240339</v>
      </c>
      <c r="Q403" s="213" t="str">
        <f t="shared" si="67"/>
        <v/>
      </c>
    </row>
    <row r="404" spans="1:17" x14ac:dyDescent="0.25">
      <c r="A404" s="89">
        <f>'Data Raw'!F899</f>
        <v>20478.46</v>
      </c>
      <c r="C404" s="89">
        <f>'Data Raw'!C899</f>
        <v>20730.95</v>
      </c>
      <c r="E404" s="89">
        <v>13.422392073231094</v>
      </c>
      <c r="G404" s="211">
        <f t="shared" si="60"/>
        <v>20751.903165841581</v>
      </c>
      <c r="H404" s="211">
        <f t="shared" si="62"/>
        <v>273.4431658415815</v>
      </c>
      <c r="I404" s="211">
        <f t="shared" si="63"/>
        <v>74771.164945466648</v>
      </c>
      <c r="J404" s="211">
        <f t="shared" si="68"/>
        <v>473.17430547433833</v>
      </c>
      <c r="K404" s="211" t="str">
        <f t="shared" si="64"/>
        <v/>
      </c>
      <c r="L404" s="89"/>
      <c r="M404" s="213">
        <f t="shared" si="61"/>
        <v>20709.996834158421</v>
      </c>
      <c r="N404" s="213">
        <f t="shared" si="65"/>
        <v>231.5368341584217</v>
      </c>
      <c r="O404" s="213">
        <f t="shared" si="66"/>
        <v>53609.305572104473</v>
      </c>
      <c r="P404" s="213">
        <f t="shared" si="69"/>
        <v>460.65599161027586</v>
      </c>
      <c r="Q404" s="213">
        <f t="shared" si="67"/>
        <v>1</v>
      </c>
    </row>
    <row r="405" spans="1:17" x14ac:dyDescent="0.25">
      <c r="A405" s="89">
        <f>'Data Raw'!F900</f>
        <v>20498.95</v>
      </c>
      <c r="C405" s="89">
        <f>'Data Raw'!C900</f>
        <v>20433.490000000002</v>
      </c>
      <c r="E405" s="89">
        <v>59.74888602856845</v>
      </c>
      <c r="G405" s="211">
        <f t="shared" si="60"/>
        <v>20454.443165841582</v>
      </c>
      <c r="H405" s="211">
        <f t="shared" si="62"/>
        <v>-44.506834158419224</v>
      </c>
      <c r="I405" s="211">
        <f t="shared" si="63"/>
        <v>1980.8582868050323</v>
      </c>
      <c r="J405" s="211">
        <f t="shared" si="68"/>
        <v>409.14375784897328</v>
      </c>
      <c r="K405" s="211">
        <f t="shared" si="64"/>
        <v>1</v>
      </c>
      <c r="L405" s="89"/>
      <c r="M405" s="213">
        <f t="shared" si="61"/>
        <v>20412.536834158422</v>
      </c>
      <c r="N405" s="213">
        <f t="shared" si="65"/>
        <v>-86.41316584157903</v>
      </c>
      <c r="O405" s="213">
        <f t="shared" si="66"/>
        <v>7467.2352307642404</v>
      </c>
      <c r="P405" s="213">
        <f t="shared" si="69"/>
        <v>404.02171263533586</v>
      </c>
      <c r="Q405" s="213" t="str">
        <f t="shared" si="67"/>
        <v/>
      </c>
    </row>
    <row r="406" spans="1:17" x14ac:dyDescent="0.25">
      <c r="A406" s="89">
        <f>'Data Raw'!F901</f>
        <v>20760.150000000001</v>
      </c>
      <c r="C406" s="89">
        <f>'Data Raw'!C901</f>
        <v>20525.439999999999</v>
      </c>
      <c r="E406" s="89">
        <v>-13.796675569039508</v>
      </c>
      <c r="G406" s="211">
        <f t="shared" si="60"/>
        <v>20546.393165841579</v>
      </c>
      <c r="H406" s="211">
        <f t="shared" si="62"/>
        <v>-213.75683415842286</v>
      </c>
      <c r="I406" s="211">
        <f t="shared" si="63"/>
        <v>45691.984149431497</v>
      </c>
      <c r="J406" s="211">
        <f t="shared" si="68"/>
        <v>410.89018780645313</v>
      </c>
      <c r="K406" s="211">
        <f t="shared" si="64"/>
        <v>1</v>
      </c>
      <c r="L406" s="89"/>
      <c r="M406" s="213">
        <f t="shared" si="61"/>
        <v>20504.486834158419</v>
      </c>
      <c r="N406" s="213">
        <f t="shared" si="65"/>
        <v>-255.66316584158267</v>
      </c>
      <c r="O406" s="213">
        <f t="shared" si="66"/>
        <v>65363.654368140604</v>
      </c>
      <c r="P406" s="213">
        <f t="shared" si="69"/>
        <v>406.16088974314999</v>
      </c>
      <c r="Q406" s="213" t="str">
        <f t="shared" si="67"/>
        <v/>
      </c>
    </row>
    <row r="407" spans="1:17" x14ac:dyDescent="0.25">
      <c r="A407" s="89">
        <f>'Data Raw'!F902</f>
        <v>20489.62</v>
      </c>
      <c r="C407" s="89">
        <f>'Data Raw'!C902</f>
        <v>20576.05</v>
      </c>
      <c r="E407" s="89">
        <v>-33.249156147870963</v>
      </c>
      <c r="G407" s="211">
        <f t="shared" si="60"/>
        <v>20597.003165841579</v>
      </c>
      <c r="H407" s="211">
        <f t="shared" si="62"/>
        <v>107.38316584158019</v>
      </c>
      <c r="I407" s="211">
        <f t="shared" si="63"/>
        <v>11531.144306160315</v>
      </c>
      <c r="J407" s="211">
        <f t="shared" si="68"/>
        <v>408.90277428082061</v>
      </c>
      <c r="K407" s="211" t="str">
        <f t="shared" si="64"/>
        <v/>
      </c>
      <c r="L407" s="89"/>
      <c r="M407" s="213">
        <f t="shared" si="61"/>
        <v>20555.096834158419</v>
      </c>
      <c r="N407" s="213">
        <f t="shared" si="65"/>
        <v>65.476834158420388</v>
      </c>
      <c r="O407" s="213">
        <f t="shared" si="66"/>
        <v>4287.2158114092872</v>
      </c>
      <c r="P407" s="213">
        <f t="shared" si="69"/>
        <v>404.78935275401903</v>
      </c>
      <c r="Q407" s="213">
        <f t="shared" si="67"/>
        <v>1</v>
      </c>
    </row>
    <row r="408" spans="1:17" x14ac:dyDescent="0.25">
      <c r="A408" s="89">
        <f>'Data Raw'!F903</f>
        <v>20590.150000000001</v>
      </c>
      <c r="C408" s="89">
        <f>'Data Raw'!C903</f>
        <v>20521.95</v>
      </c>
      <c r="E408" s="89">
        <v>60.013083705496683</v>
      </c>
      <c r="G408" s="211">
        <f t="shared" si="60"/>
        <v>20542.903165841581</v>
      </c>
      <c r="H408" s="211">
        <f t="shared" si="62"/>
        <v>-47.246834158420825</v>
      </c>
      <c r="I408" s="211">
        <f t="shared" si="63"/>
        <v>2232.2633379933209</v>
      </c>
      <c r="J408" s="211">
        <f t="shared" si="68"/>
        <v>312.21219407425758</v>
      </c>
      <c r="K408" s="211">
        <f t="shared" si="64"/>
        <v>1</v>
      </c>
      <c r="L408" s="89"/>
      <c r="M408" s="213">
        <f t="shared" si="61"/>
        <v>20500.996834158421</v>
      </c>
      <c r="N408" s="213">
        <f t="shared" si="65"/>
        <v>-89.153165841580631</v>
      </c>
      <c r="O408" s="213">
        <f t="shared" si="66"/>
        <v>7948.2869795763791</v>
      </c>
      <c r="P408" s="213">
        <f t="shared" si="69"/>
        <v>320.10086658568792</v>
      </c>
      <c r="Q408" s="213" t="str">
        <f t="shared" si="67"/>
        <v/>
      </c>
    </row>
    <row r="409" spans="1:17" x14ac:dyDescent="0.25">
      <c r="A409" s="89">
        <f>'Data Raw'!F904</f>
        <v>20599.36</v>
      </c>
      <c r="C409" s="89">
        <f>'Data Raw'!C904</f>
        <v>20592.740000000002</v>
      </c>
      <c r="E409" s="89">
        <v>17.487653684918769</v>
      </c>
      <c r="G409" s="211">
        <f t="shared" si="60"/>
        <v>20613.693165841582</v>
      </c>
      <c r="H409" s="211">
        <f t="shared" si="62"/>
        <v>14.333165841580922</v>
      </c>
      <c r="I409" s="211">
        <f t="shared" si="63"/>
        <v>205.43964304226213</v>
      </c>
      <c r="J409" s="211">
        <f t="shared" si="68"/>
        <v>309.30173723358917</v>
      </c>
      <c r="K409" s="211">
        <f t="shared" si="64"/>
        <v>1</v>
      </c>
      <c r="L409" s="89"/>
      <c r="M409" s="213">
        <f t="shared" si="61"/>
        <v>20571.786834158422</v>
      </c>
      <c r="N409" s="213">
        <f t="shared" si="65"/>
        <v>-27.573165841578884</v>
      </c>
      <c r="O409" s="213">
        <f t="shared" si="66"/>
        <v>760.27947452721253</v>
      </c>
      <c r="P409" s="213">
        <f t="shared" si="69"/>
        <v>315.01794847572432</v>
      </c>
      <c r="Q409" s="213" t="str">
        <f t="shared" si="67"/>
        <v/>
      </c>
    </row>
    <row r="410" spans="1:17" x14ac:dyDescent="0.25">
      <c r="A410" s="89">
        <f>'Data Raw'!F905</f>
        <v>20701.14</v>
      </c>
      <c r="C410" s="89">
        <f>'Data Raw'!C905</f>
        <v>20729.98</v>
      </c>
      <c r="E410" s="89">
        <v>-35.130856163499629</v>
      </c>
      <c r="G410" s="211">
        <f t="shared" si="60"/>
        <v>20750.933165841579</v>
      </c>
      <c r="H410" s="211">
        <f t="shared" si="62"/>
        <v>49.793165841580048</v>
      </c>
      <c r="I410" s="211">
        <f t="shared" si="63"/>
        <v>2479.3593645270939</v>
      </c>
      <c r="J410" s="211">
        <f t="shared" si="68"/>
        <v>273.07364178378532</v>
      </c>
      <c r="K410" s="211" t="str">
        <f t="shared" si="64"/>
        <v/>
      </c>
      <c r="L410" s="89"/>
      <c r="M410" s="213">
        <f t="shared" si="61"/>
        <v>20709.02683415842</v>
      </c>
      <c r="N410" s="213">
        <f t="shared" si="65"/>
        <v>7.8868341584202426</v>
      </c>
      <c r="O410" s="213">
        <f t="shared" si="66"/>
        <v>62.202153042424335</v>
      </c>
      <c r="P410" s="213">
        <f t="shared" si="69"/>
        <v>286.27252235502903</v>
      </c>
      <c r="Q410" s="213">
        <f t="shared" si="67"/>
        <v>1</v>
      </c>
    </row>
    <row r="411" spans="1:17" x14ac:dyDescent="0.25">
      <c r="A411" s="89">
        <f>'Data Raw'!F906</f>
        <v>20380.64</v>
      </c>
      <c r="C411" s="89">
        <f>'Data Raw'!C906</f>
        <v>20586.55</v>
      </c>
      <c r="E411" s="89">
        <v>108.68135185772735</v>
      </c>
      <c r="G411" s="211">
        <f t="shared" si="60"/>
        <v>20607.503165841579</v>
      </c>
      <c r="H411" s="211">
        <f t="shared" si="62"/>
        <v>226.86316584157976</v>
      </c>
      <c r="I411" s="211">
        <f t="shared" si="63"/>
        <v>51466.896015664119</v>
      </c>
      <c r="J411" s="211">
        <f t="shared" si="68"/>
        <v>154.25591967939604</v>
      </c>
      <c r="K411" s="211" t="str">
        <f t="shared" si="64"/>
        <v/>
      </c>
      <c r="L411" s="89"/>
      <c r="M411" s="213">
        <f t="shared" si="61"/>
        <v>20565.596834158419</v>
      </c>
      <c r="N411" s="213">
        <f t="shared" si="65"/>
        <v>184.95683415841995</v>
      </c>
      <c r="O411" s="213">
        <f t="shared" si="66"/>
        <v>34209.030501905261</v>
      </c>
      <c r="P411" s="213">
        <f t="shared" si="69"/>
        <v>147.3546784511226</v>
      </c>
      <c r="Q411" s="213">
        <f t="shared" si="67"/>
        <v>1</v>
      </c>
    </row>
    <row r="412" spans="1:17" x14ac:dyDescent="0.25">
      <c r="A412" s="89">
        <f>'Data Raw'!F907</f>
        <v>20317.330000000002</v>
      </c>
      <c r="C412" s="89">
        <f>'Data Raw'!C907</f>
        <v>20414.2</v>
      </c>
      <c r="E412" s="89">
        <v>123.9243758358316</v>
      </c>
      <c r="G412" s="211">
        <f t="shared" si="60"/>
        <v>20435.153165841581</v>
      </c>
      <c r="H412" s="211">
        <f t="shared" si="62"/>
        <v>117.82316584157888</v>
      </c>
      <c r="I412" s="211">
        <f t="shared" si="63"/>
        <v>13882.298408932202</v>
      </c>
      <c r="J412" s="211">
        <f t="shared" si="68"/>
        <v>127.21548820434357</v>
      </c>
      <c r="K412" s="211" t="str">
        <f t="shared" si="64"/>
        <v/>
      </c>
      <c r="L412" s="89"/>
      <c r="M412" s="213">
        <f t="shared" si="61"/>
        <v>20393.246834158421</v>
      </c>
      <c r="N412" s="213">
        <f t="shared" si="65"/>
        <v>75.916834158419078</v>
      </c>
      <c r="O412" s="213">
        <f t="shared" si="66"/>
        <v>5763.3657086369058</v>
      </c>
      <c r="P412" s="213">
        <f t="shared" si="69"/>
        <v>125.42989587215757</v>
      </c>
      <c r="Q412" s="213">
        <f t="shared" si="67"/>
        <v>1</v>
      </c>
    </row>
    <row r="413" spans="1:17" x14ac:dyDescent="0.25">
      <c r="A413" s="89">
        <f>'Data Raw'!F908</f>
        <v>20506.43</v>
      </c>
      <c r="C413" s="89">
        <f>'Data Raw'!C908</f>
        <v>20427.88</v>
      </c>
      <c r="E413" s="89">
        <v>-82.190202941865209</v>
      </c>
      <c r="G413" s="211">
        <f t="shared" si="60"/>
        <v>20448.833165841581</v>
      </c>
      <c r="H413" s="211">
        <f t="shared" si="62"/>
        <v>-57.596834158419369</v>
      </c>
      <c r="I413" s="211">
        <f t="shared" si="63"/>
        <v>3317.3953050724645</v>
      </c>
      <c r="J413" s="211">
        <f t="shared" si="68"/>
        <v>127.87043272920018</v>
      </c>
      <c r="K413" s="211">
        <f t="shared" si="64"/>
        <v>1</v>
      </c>
      <c r="L413" s="89"/>
      <c r="M413" s="213">
        <f t="shared" si="61"/>
        <v>20406.926834158421</v>
      </c>
      <c r="N413" s="213">
        <f t="shared" si="65"/>
        <v>-99.503165841579175</v>
      </c>
      <c r="O413" s="213">
        <f t="shared" si="66"/>
        <v>9900.8800124968093</v>
      </c>
      <c r="P413" s="213">
        <f t="shared" si="69"/>
        <v>126.63674180985889</v>
      </c>
      <c r="Q413" s="213" t="str">
        <f t="shared" si="67"/>
        <v/>
      </c>
    </row>
    <row r="414" spans="1:17" x14ac:dyDescent="0.25">
      <c r="A414" s="89">
        <f>'Data Raw'!F909</f>
        <v>20567.52</v>
      </c>
      <c r="C414" s="89">
        <f>'Data Raw'!C909</f>
        <v>20584.45</v>
      </c>
      <c r="E414" s="89">
        <v>169.70283958150867</v>
      </c>
      <c r="G414" s="211">
        <f t="shared" si="60"/>
        <v>20605.403165841581</v>
      </c>
      <c r="H414" s="211">
        <f t="shared" si="62"/>
        <v>37.883165841580194</v>
      </c>
      <c r="I414" s="211">
        <f t="shared" si="63"/>
        <v>1435.1342541806684</v>
      </c>
      <c r="J414" s="211">
        <f t="shared" si="68"/>
        <v>104.01317863351045</v>
      </c>
      <c r="K414" s="211" t="str">
        <f t="shared" si="64"/>
        <v/>
      </c>
      <c r="L414" s="89"/>
      <c r="M414" s="213">
        <f t="shared" si="61"/>
        <v>20563.496834158421</v>
      </c>
      <c r="N414" s="213">
        <f t="shared" si="65"/>
        <v>-4.0231658415796119</v>
      </c>
      <c r="O414" s="213">
        <f t="shared" si="66"/>
        <v>16.185863388852987</v>
      </c>
      <c r="P414" s="213">
        <f t="shared" si="69"/>
        <v>88.704175849409097</v>
      </c>
      <c r="Q414" s="213">
        <f t="shared" si="67"/>
        <v>1</v>
      </c>
    </row>
    <row r="415" spans="1:17" x14ac:dyDescent="0.25">
      <c r="A415" s="89">
        <f>'Data Raw'!F910</f>
        <v>21006.97</v>
      </c>
      <c r="C415" s="89">
        <f>'Data Raw'!C910</f>
        <v>20409.939999999999</v>
      </c>
      <c r="E415" s="89">
        <v>-47.480047788203592</v>
      </c>
      <c r="G415" s="211">
        <f t="shared" si="60"/>
        <v>20430.893165841579</v>
      </c>
      <c r="H415" s="211">
        <f t="shared" si="62"/>
        <v>-576.07683415842257</v>
      </c>
      <c r="I415" s="211">
        <f t="shared" si="63"/>
        <v>331864.51885399071</v>
      </c>
      <c r="J415" s="211">
        <f t="shared" si="68"/>
        <v>225.52253357020746</v>
      </c>
      <c r="K415" s="211">
        <f t="shared" si="64"/>
        <v>1</v>
      </c>
      <c r="L415" s="89"/>
      <c r="M415" s="213">
        <f t="shared" si="61"/>
        <v>20388.986834158419</v>
      </c>
      <c r="N415" s="213">
        <f t="shared" si="65"/>
        <v>-617.98316584158238</v>
      </c>
      <c r="O415" s="213">
        <f t="shared" si="66"/>
        <v>381903.19326358469</v>
      </c>
      <c r="P415" s="213">
        <f t="shared" si="69"/>
        <v>234.67089294295707</v>
      </c>
      <c r="Q415" s="213" t="str">
        <f t="shared" si="67"/>
        <v/>
      </c>
    </row>
    <row r="416" spans="1:17" x14ac:dyDescent="0.25">
      <c r="A416" s="89">
        <f>'Data Raw'!F911</f>
        <v>20538.38</v>
      </c>
      <c r="C416" s="89">
        <f>'Data Raw'!C911</f>
        <v>20791.8</v>
      </c>
      <c r="E416" s="89">
        <v>-28.722890766963246</v>
      </c>
      <c r="G416" s="211">
        <f t="shared" si="60"/>
        <v>20812.753165841579</v>
      </c>
      <c r="H416" s="211">
        <f t="shared" si="62"/>
        <v>274.37316584157816</v>
      </c>
      <c r="I416" s="211">
        <f t="shared" si="63"/>
        <v>75280.634133930143</v>
      </c>
      <c r="J416" s="211">
        <f t="shared" si="68"/>
        <v>244.93154043000968</v>
      </c>
      <c r="K416" s="211" t="str">
        <f t="shared" si="64"/>
        <v/>
      </c>
      <c r="L416" s="89"/>
      <c r="M416" s="213">
        <f t="shared" si="61"/>
        <v>20770.846834158419</v>
      </c>
      <c r="N416" s="213">
        <f t="shared" si="65"/>
        <v>232.46683415841835</v>
      </c>
      <c r="O416" s="213">
        <f t="shared" si="66"/>
        <v>54040.828983637584</v>
      </c>
      <c r="P416" s="213">
        <f t="shared" si="69"/>
        <v>246.6414315259147</v>
      </c>
      <c r="Q416" s="213">
        <f t="shared" si="67"/>
        <v>1</v>
      </c>
    </row>
    <row r="417" spans="1:17" x14ac:dyDescent="0.25">
      <c r="A417" s="89">
        <f>'Data Raw'!F912</f>
        <v>20953.34</v>
      </c>
      <c r="C417" s="89">
        <f>'Data Raw'!C912</f>
        <v>20386.36</v>
      </c>
      <c r="E417" s="89">
        <v>-146.66352262548935</v>
      </c>
      <c r="G417" s="211">
        <f t="shared" si="60"/>
        <v>20407.31316584158</v>
      </c>
      <c r="H417" s="211">
        <f t="shared" si="62"/>
        <v>-546.02683415841966</v>
      </c>
      <c r="I417" s="211">
        <f t="shared" si="63"/>
        <v>298145.30362106633</v>
      </c>
      <c r="J417" s="211">
        <f t="shared" si="68"/>
        <v>311.82357591219824</v>
      </c>
      <c r="K417" s="211">
        <f t="shared" si="64"/>
        <v>1</v>
      </c>
      <c r="L417" s="89"/>
      <c r="M417" s="213">
        <f t="shared" si="61"/>
        <v>20365.406834158421</v>
      </c>
      <c r="N417" s="213">
        <f t="shared" si="65"/>
        <v>-587.93316584157947</v>
      </c>
      <c r="O417" s="213">
        <f t="shared" si="66"/>
        <v>345665.40749650216</v>
      </c>
      <c r="P417" s="213">
        <f t="shared" si="69"/>
        <v>322.40523684937148</v>
      </c>
      <c r="Q417" s="213" t="str">
        <f t="shared" si="67"/>
        <v/>
      </c>
    </row>
    <row r="418" spans="1:17" x14ac:dyDescent="0.25">
      <c r="A418" s="89">
        <f>'Data Raw'!F913</f>
        <v>20728.189999999999</v>
      </c>
      <c r="C418" s="89">
        <f>'Data Raw'!C913</f>
        <v>21199.96</v>
      </c>
      <c r="E418" s="89">
        <v>-1.7265604897929734</v>
      </c>
      <c r="G418" s="211">
        <f t="shared" si="60"/>
        <v>21220.913165841579</v>
      </c>
      <c r="H418" s="211">
        <f t="shared" si="62"/>
        <v>492.72316584158034</v>
      </c>
      <c r="I418" s="211">
        <f t="shared" si="63"/>
        <v>242776.11815694949</v>
      </c>
      <c r="J418" s="211">
        <f t="shared" si="68"/>
        <v>356.75066551265644</v>
      </c>
      <c r="K418" s="211" t="str">
        <f t="shared" si="64"/>
        <v/>
      </c>
      <c r="L418" s="89"/>
      <c r="M418" s="213">
        <f t="shared" si="61"/>
        <v>21179.006834158419</v>
      </c>
      <c r="N418" s="213">
        <f t="shared" si="65"/>
        <v>450.81683415842053</v>
      </c>
      <c r="O418" s="213">
        <f t="shared" si="66"/>
        <v>203235.81796062083</v>
      </c>
      <c r="P418" s="213">
        <f t="shared" si="69"/>
        <v>359.64126393372413</v>
      </c>
      <c r="Q418" s="213">
        <f t="shared" si="67"/>
        <v>1</v>
      </c>
    </row>
    <row r="419" spans="1:17" x14ac:dyDescent="0.25">
      <c r="A419" s="89">
        <f>'Data Raw'!F914</f>
        <v>20426.93</v>
      </c>
      <c r="C419" s="89">
        <f>'Data Raw'!C914</f>
        <v>20258.14</v>
      </c>
      <c r="E419" s="89">
        <v>3.4645192410680465</v>
      </c>
      <c r="G419" s="211">
        <f t="shared" si="60"/>
        <v>20279.093165841579</v>
      </c>
      <c r="H419" s="211">
        <f t="shared" si="62"/>
        <v>-147.83683415842097</v>
      </c>
      <c r="I419" s="211">
        <f t="shared" si="63"/>
        <v>21855.729533984464</v>
      </c>
      <c r="J419" s="211">
        <f t="shared" si="68"/>
        <v>351.52473815296884</v>
      </c>
      <c r="K419" s="211">
        <f t="shared" si="64"/>
        <v>1</v>
      </c>
      <c r="L419" s="89"/>
      <c r="M419" s="213">
        <f t="shared" si="61"/>
        <v>20237.18683415842</v>
      </c>
      <c r="N419" s="213">
        <f t="shared" si="65"/>
        <v>-189.74316584158078</v>
      </c>
      <c r="O419" s="213">
        <f t="shared" si="66"/>
        <v>36002.468983585626</v>
      </c>
      <c r="P419" s="213">
        <f t="shared" si="69"/>
        <v>359.95280042535671</v>
      </c>
      <c r="Q419" s="213" t="str">
        <f t="shared" si="67"/>
        <v/>
      </c>
    </row>
    <row r="420" spans="1:17" x14ac:dyDescent="0.25">
      <c r="A420" s="89">
        <f>'Data Raw'!F915</f>
        <v>19846.88</v>
      </c>
      <c r="C420" s="89">
        <f>'Data Raw'!C915</f>
        <v>20334.09</v>
      </c>
      <c r="E420" s="89">
        <v>-24.042597351066433</v>
      </c>
      <c r="G420" s="211">
        <f t="shared" si="60"/>
        <v>20355.04316584158</v>
      </c>
      <c r="H420" s="211">
        <f t="shared" si="62"/>
        <v>508.16316584157903</v>
      </c>
      <c r="I420" s="211">
        <f t="shared" si="63"/>
        <v>258229.80311813616</v>
      </c>
      <c r="J420" s="211">
        <f t="shared" si="68"/>
        <v>392.57238774799714</v>
      </c>
      <c r="K420" s="211" t="str">
        <f t="shared" si="64"/>
        <v/>
      </c>
      <c r="L420" s="89"/>
      <c r="M420" s="213">
        <f t="shared" si="61"/>
        <v>20313.13683415842</v>
      </c>
      <c r="N420" s="213">
        <f t="shared" si="65"/>
        <v>466.25683415841922</v>
      </c>
      <c r="O420" s="213">
        <f t="shared" si="66"/>
        <v>217395.43539943165</v>
      </c>
      <c r="P420" s="213">
        <f t="shared" si="69"/>
        <v>394.99370532377606</v>
      </c>
      <c r="Q420" s="213">
        <f t="shared" si="67"/>
        <v>1</v>
      </c>
    </row>
    <row r="421" spans="1:17" x14ac:dyDescent="0.25">
      <c r="A421" s="89">
        <f>'Data Raw'!F916</f>
        <v>19823.45</v>
      </c>
      <c r="C421" s="89">
        <f>'Data Raw'!C916</f>
        <v>19671.919999999998</v>
      </c>
      <c r="E421" s="89">
        <v>24.218252612941797</v>
      </c>
      <c r="G421" s="211">
        <f t="shared" si="60"/>
        <v>19692.873165841578</v>
      </c>
      <c r="H421" s="211">
        <f t="shared" si="62"/>
        <v>-130.57683415842257</v>
      </c>
      <c r="I421" s="211">
        <f t="shared" si="63"/>
        <v>17050.309618836192</v>
      </c>
      <c r="J421" s="211">
        <f t="shared" si="68"/>
        <v>394.75269968853189</v>
      </c>
      <c r="K421" s="211">
        <f t="shared" si="64"/>
        <v>1</v>
      </c>
      <c r="L421" s="89"/>
      <c r="M421" s="213">
        <f t="shared" si="61"/>
        <v>19650.966834158418</v>
      </c>
      <c r="N421" s="213">
        <f t="shared" si="65"/>
        <v>-172.48316584158238</v>
      </c>
      <c r="O421" s="213">
        <f t="shared" si="66"/>
        <v>29750.44249873481</v>
      </c>
      <c r="P421" s="213">
        <f t="shared" si="69"/>
        <v>398.1221201543388</v>
      </c>
      <c r="Q421" s="213" t="str">
        <f t="shared" si="67"/>
        <v/>
      </c>
    </row>
    <row r="422" spans="1:17" x14ac:dyDescent="0.25">
      <c r="A422" s="89">
        <f>'Data Raw'!F917</f>
        <v>19435.810000000001</v>
      </c>
      <c r="C422" s="89">
        <f>'Data Raw'!C917</f>
        <v>19626.259999999998</v>
      </c>
      <c r="E422" s="89">
        <v>45.19770078950387</v>
      </c>
      <c r="G422" s="211">
        <f t="shared" si="60"/>
        <v>19647.213165841578</v>
      </c>
      <c r="H422" s="211">
        <f t="shared" si="62"/>
        <v>211.40316584157699</v>
      </c>
      <c r="I422" s="211">
        <f t="shared" si="63"/>
        <v>44691.298527841303</v>
      </c>
      <c r="J422" s="211">
        <f t="shared" si="68"/>
        <v>401.54291731468987</v>
      </c>
      <c r="K422" s="211" t="str">
        <f t="shared" si="64"/>
        <v/>
      </c>
      <c r="L422" s="89"/>
      <c r="M422" s="213">
        <f t="shared" si="61"/>
        <v>19605.306834158418</v>
      </c>
      <c r="N422" s="213">
        <f t="shared" si="65"/>
        <v>169.49683415841719</v>
      </c>
      <c r="O422" s="213">
        <f t="shared" si="66"/>
        <v>28729.176789725978</v>
      </c>
      <c r="P422" s="213">
        <f t="shared" si="69"/>
        <v>402.60445405134044</v>
      </c>
      <c r="Q422" s="213">
        <f t="shared" si="67"/>
        <v>1</v>
      </c>
    </row>
    <row r="423" spans="1:17" x14ac:dyDescent="0.25">
      <c r="A423" s="89">
        <f>'Data Raw'!F918</f>
        <v>19426.34</v>
      </c>
      <c r="C423" s="89">
        <f>'Data Raw'!C918</f>
        <v>19503.03</v>
      </c>
      <c r="E423" s="89">
        <v>64.167442874360859</v>
      </c>
      <c r="G423" s="211">
        <f t="shared" si="60"/>
        <v>19523.983165841579</v>
      </c>
      <c r="H423" s="211">
        <f t="shared" si="62"/>
        <v>97.643165841578593</v>
      </c>
      <c r="I423" s="211">
        <f t="shared" si="63"/>
        <v>9534.187835566021</v>
      </c>
      <c r="J423" s="211">
        <f t="shared" si="68"/>
        <v>347.77208494686397</v>
      </c>
      <c r="K423" s="211" t="str">
        <f t="shared" si="64"/>
        <v/>
      </c>
      <c r="L423" s="89"/>
      <c r="M423" s="213">
        <f t="shared" si="61"/>
        <v>19482.076834158419</v>
      </c>
      <c r="N423" s="213">
        <f t="shared" si="65"/>
        <v>55.736834158418787</v>
      </c>
      <c r="O423" s="213">
        <f t="shared" si="66"/>
        <v>3106.5946820030795</v>
      </c>
      <c r="P423" s="213">
        <f t="shared" si="69"/>
        <v>338.73407209680016</v>
      </c>
      <c r="Q423" s="213">
        <f t="shared" si="67"/>
        <v>1</v>
      </c>
    </row>
    <row r="424" spans="1:17" x14ac:dyDescent="0.25">
      <c r="A424" s="89">
        <f>'Data Raw'!F919</f>
        <v>19576.61</v>
      </c>
      <c r="C424" s="89">
        <f>'Data Raw'!C919</f>
        <v>19595.5</v>
      </c>
      <c r="E424" s="89">
        <v>7.1878877041417581</v>
      </c>
      <c r="G424" s="211">
        <f t="shared" si="60"/>
        <v>19616.45316584158</v>
      </c>
      <c r="H424" s="211">
        <f t="shared" si="62"/>
        <v>39.843165841579321</v>
      </c>
      <c r="I424" s="211">
        <f t="shared" si="63"/>
        <v>1587.4778642795932</v>
      </c>
      <c r="J424" s="211">
        <f t="shared" si="68"/>
        <v>334.26602958509324</v>
      </c>
      <c r="K424" s="211" t="str">
        <f t="shared" si="64"/>
        <v/>
      </c>
      <c r="L424" s="89"/>
      <c r="M424" s="213">
        <f t="shared" si="61"/>
        <v>19574.54683415842</v>
      </c>
      <c r="N424" s="213">
        <f t="shared" si="65"/>
        <v>-2.063165841580485</v>
      </c>
      <c r="O424" s="213">
        <f t="shared" si="66"/>
        <v>4.2566532898645111</v>
      </c>
      <c r="P424" s="213">
        <f t="shared" si="69"/>
        <v>328.61253788920891</v>
      </c>
      <c r="Q424" s="213">
        <f t="shared" si="67"/>
        <v>1</v>
      </c>
    </row>
    <row r="425" spans="1:17" x14ac:dyDescent="0.25">
      <c r="A425" s="89">
        <f>'Data Raw'!F920</f>
        <v>19663.669999999998</v>
      </c>
      <c r="C425" s="89">
        <f>'Data Raw'!C920</f>
        <v>19699.810000000001</v>
      </c>
      <c r="E425" s="89">
        <v>13.840838142268694</v>
      </c>
      <c r="G425" s="211">
        <f t="shared" si="60"/>
        <v>19720.763165841581</v>
      </c>
      <c r="H425" s="211">
        <f t="shared" si="62"/>
        <v>57.093165841582959</v>
      </c>
      <c r="I425" s="211">
        <f t="shared" si="63"/>
        <v>3259.6295858144954</v>
      </c>
      <c r="J425" s="211">
        <f t="shared" si="68"/>
        <v>273.62943789032636</v>
      </c>
      <c r="K425" s="211" t="str">
        <f t="shared" si="64"/>
        <v/>
      </c>
      <c r="L425" s="89"/>
      <c r="M425" s="213">
        <f t="shared" si="61"/>
        <v>19678.856834158421</v>
      </c>
      <c r="N425" s="213">
        <f t="shared" si="65"/>
        <v>15.186834158423153</v>
      </c>
      <c r="O425" s="213">
        <f t="shared" si="66"/>
        <v>230.63993175544829</v>
      </c>
      <c r="P425" s="213">
        <f t="shared" si="69"/>
        <v>254.57190361937705</v>
      </c>
      <c r="Q425" s="213">
        <f t="shared" si="67"/>
        <v>1</v>
      </c>
    </row>
    <row r="426" spans="1:17" x14ac:dyDescent="0.25">
      <c r="A426" s="89">
        <f>'Data Raw'!F921</f>
        <v>19705.009999999998</v>
      </c>
      <c r="C426" s="89">
        <f>'Data Raw'!C921</f>
        <v>19623.39</v>
      </c>
      <c r="E426" s="89">
        <v>28.757648228407561</v>
      </c>
      <c r="G426" s="211">
        <f t="shared" si="60"/>
        <v>19644.343165841579</v>
      </c>
      <c r="H426" s="211">
        <f t="shared" si="62"/>
        <v>-60.666834158419078</v>
      </c>
      <c r="I426" s="211">
        <f t="shared" si="63"/>
        <v>3680.4647668051239</v>
      </c>
      <c r="J426" s="211">
        <f t="shared" si="68"/>
        <v>212.09929892955307</v>
      </c>
      <c r="K426" s="211">
        <f t="shared" si="64"/>
        <v>1</v>
      </c>
      <c r="L426" s="89"/>
      <c r="M426" s="213">
        <f t="shared" si="61"/>
        <v>19602.43683415842</v>
      </c>
      <c r="N426" s="213">
        <f t="shared" si="65"/>
        <v>-102.57316584157888</v>
      </c>
      <c r="O426" s="213">
        <f t="shared" si="66"/>
        <v>10521.254350764046</v>
      </c>
      <c r="P426" s="213">
        <f t="shared" si="69"/>
        <v>201.7858609049735</v>
      </c>
      <c r="Q426" s="213" t="str">
        <f t="shared" si="67"/>
        <v/>
      </c>
    </row>
    <row r="427" spans="1:17" x14ac:dyDescent="0.25">
      <c r="A427" s="89">
        <f>'Data Raw'!F922</f>
        <v>19601.11</v>
      </c>
      <c r="C427" s="89">
        <f>'Data Raw'!C922</f>
        <v>19646.04</v>
      </c>
      <c r="E427" s="89">
        <v>49.747084248559986</v>
      </c>
      <c r="G427" s="211">
        <f t="shared" si="60"/>
        <v>19666.993165841581</v>
      </c>
      <c r="H427" s="211">
        <f t="shared" si="62"/>
        <v>65.883165841580194</v>
      </c>
      <c r="I427" s="211">
        <f t="shared" si="63"/>
        <v>4340.5915413091589</v>
      </c>
      <c r="J427" s="211">
        <f t="shared" si="68"/>
        <v>206.87368212830626</v>
      </c>
      <c r="K427" s="211" t="str">
        <f t="shared" si="64"/>
        <v/>
      </c>
      <c r="L427" s="89"/>
      <c r="M427" s="213">
        <f t="shared" si="61"/>
        <v>19625.086834158421</v>
      </c>
      <c r="N427" s="213">
        <f t="shared" si="65"/>
        <v>23.976834158420388</v>
      </c>
      <c r="O427" s="213">
        <f t="shared" si="66"/>
        <v>574.88857626039476</v>
      </c>
      <c r="P427" s="213">
        <f t="shared" si="69"/>
        <v>190.49694514675468</v>
      </c>
      <c r="Q427" s="213">
        <f t="shared" si="67"/>
        <v>1</v>
      </c>
    </row>
    <row r="428" spans="1:17" x14ac:dyDescent="0.25">
      <c r="A428" s="89">
        <f>'Data Raw'!F923</f>
        <v>19229.97</v>
      </c>
      <c r="C428" s="89">
        <f>'Data Raw'!C923</f>
        <v>19613.55</v>
      </c>
      <c r="E428" s="89">
        <v>99.178844990041398</v>
      </c>
      <c r="G428" s="211">
        <f t="shared" si="60"/>
        <v>19634.503165841579</v>
      </c>
      <c r="H428" s="211">
        <f t="shared" si="62"/>
        <v>404.53316584157801</v>
      </c>
      <c r="I428" s="211">
        <f t="shared" si="63"/>
        <v>163647.08226580967</v>
      </c>
      <c r="J428" s="211">
        <f t="shared" si="68"/>
        <v>175.99397788214998</v>
      </c>
      <c r="K428" s="211" t="str">
        <f t="shared" si="64"/>
        <v/>
      </c>
      <c r="L428" s="89"/>
      <c r="M428" s="213">
        <f t="shared" si="61"/>
        <v>19592.596834158419</v>
      </c>
      <c r="N428" s="213">
        <f t="shared" si="65"/>
        <v>362.62683415841821</v>
      </c>
      <c r="O428" s="213">
        <f t="shared" si="66"/>
        <v>131498.22085175695</v>
      </c>
      <c r="P428" s="213">
        <f t="shared" si="69"/>
        <v>159.84972409042913</v>
      </c>
      <c r="Q428" s="213">
        <f t="shared" si="67"/>
        <v>1</v>
      </c>
    </row>
    <row r="429" spans="1:17" x14ac:dyDescent="0.25">
      <c r="A429" s="89">
        <f>'Data Raw'!F924</f>
        <v>19150.990000000002</v>
      </c>
      <c r="C429" s="89">
        <f>'Data Raw'!C924</f>
        <v>19307.34</v>
      </c>
      <c r="E429" s="89">
        <v>79.241647355953319</v>
      </c>
      <c r="G429" s="211">
        <f t="shared" si="60"/>
        <v>19328.29316584158</v>
      </c>
      <c r="H429" s="211">
        <f t="shared" si="62"/>
        <v>177.30316584157845</v>
      </c>
      <c r="I429" s="211">
        <f t="shared" si="63"/>
        <v>31436.412617446269</v>
      </c>
      <c r="J429" s="211">
        <f t="shared" si="68"/>
        <v>181.03077949787698</v>
      </c>
      <c r="K429" s="211" t="str">
        <f t="shared" si="64"/>
        <v/>
      </c>
      <c r="L429" s="89"/>
      <c r="M429" s="213">
        <f t="shared" si="61"/>
        <v>19286.38683415842</v>
      </c>
      <c r="N429" s="213">
        <f t="shared" si="65"/>
        <v>135.39683415841864</v>
      </c>
      <c r="O429" s="213">
        <f t="shared" si="66"/>
        <v>18332.30270012232</v>
      </c>
      <c r="P429" s="213">
        <f t="shared" si="69"/>
        <v>155.32117311223143</v>
      </c>
      <c r="Q429" s="213">
        <f t="shared" si="67"/>
        <v>1</v>
      </c>
    </row>
    <row r="430" spans="1:17" x14ac:dyDescent="0.25">
      <c r="A430" s="89">
        <f>'Data Raw'!F925</f>
        <v>19159.2</v>
      </c>
      <c r="C430" s="89">
        <f>'Data Raw'!C925</f>
        <v>19054.400000000001</v>
      </c>
      <c r="E430" s="89">
        <v>88.193806085018878</v>
      </c>
      <c r="G430" s="211">
        <f t="shared" si="60"/>
        <v>19075.353165841581</v>
      </c>
      <c r="H430" s="211">
        <f t="shared" si="62"/>
        <v>-83.846834158419369</v>
      </c>
      <c r="I430" s="211">
        <f t="shared" si="63"/>
        <v>7030.2915983894809</v>
      </c>
      <c r="J430" s="211">
        <f t="shared" si="68"/>
        <v>167.5246765686401</v>
      </c>
      <c r="K430" s="211">
        <f t="shared" si="64"/>
        <v>1</v>
      </c>
      <c r="L430" s="89"/>
      <c r="M430" s="213">
        <f t="shared" si="61"/>
        <v>19033.446834158422</v>
      </c>
      <c r="N430" s="213">
        <f t="shared" si="65"/>
        <v>-125.75316584157918</v>
      </c>
      <c r="O430" s="213">
        <f t="shared" si="66"/>
        <v>15813.858719179716</v>
      </c>
      <c r="P430" s="213">
        <f t="shared" si="69"/>
        <v>150.03416963525837</v>
      </c>
      <c r="Q430" s="213" t="str">
        <f t="shared" si="67"/>
        <v/>
      </c>
    </row>
    <row r="431" spans="1:17" x14ac:dyDescent="0.25">
      <c r="A431" s="89">
        <f>'Data Raw'!F926</f>
        <v>19603.13</v>
      </c>
      <c r="C431" s="89">
        <f>'Data Raw'!C926</f>
        <v>19187.05</v>
      </c>
      <c r="E431" s="89">
        <v>93.376244268609298</v>
      </c>
      <c r="G431" s="211">
        <f t="shared" si="60"/>
        <v>19208.003165841579</v>
      </c>
      <c r="H431" s="211">
        <f t="shared" si="62"/>
        <v>-395.12683415842184</v>
      </c>
      <c r="I431" s="211">
        <f t="shared" si="63"/>
        <v>156125.21507205701</v>
      </c>
      <c r="J431" s="211">
        <f t="shared" si="68"/>
        <v>215.37965471229833</v>
      </c>
      <c r="K431" s="211">
        <f t="shared" si="64"/>
        <v>1</v>
      </c>
      <c r="L431" s="89"/>
      <c r="M431" s="213">
        <f t="shared" si="61"/>
        <v>19166.096834158419</v>
      </c>
      <c r="N431" s="213">
        <f t="shared" si="65"/>
        <v>-437.03316584158165</v>
      </c>
      <c r="O431" s="213">
        <f t="shared" si="66"/>
        <v>190997.98804551541</v>
      </c>
      <c r="P431" s="213">
        <f t="shared" si="69"/>
        <v>214.46835717322151</v>
      </c>
      <c r="Q431" s="213" t="str">
        <f t="shared" si="67"/>
        <v/>
      </c>
    </row>
    <row r="432" spans="1:17" x14ac:dyDescent="0.25">
      <c r="A432" s="89">
        <f>'Data Raw'!F927</f>
        <v>19366.96</v>
      </c>
      <c r="C432" s="89">
        <f>'Data Raw'!C927</f>
        <v>19558.18</v>
      </c>
      <c r="E432" s="89">
        <v>115.5622874543933</v>
      </c>
      <c r="G432" s="211">
        <f t="shared" si="60"/>
        <v>19579.13316584158</v>
      </c>
      <c r="H432" s="211">
        <f t="shared" si="62"/>
        <v>212.17316584158107</v>
      </c>
      <c r="I432" s="211">
        <f t="shared" si="63"/>
        <v>45017.452303239064</v>
      </c>
      <c r="J432" s="211">
        <f t="shared" si="68"/>
        <v>227.63379026159274</v>
      </c>
      <c r="K432" s="211" t="str">
        <f t="shared" si="64"/>
        <v/>
      </c>
      <c r="L432" s="89"/>
      <c r="M432" s="213">
        <f t="shared" si="61"/>
        <v>19537.22683415842</v>
      </c>
      <c r="N432" s="213">
        <f t="shared" si="65"/>
        <v>170.26683415842126</v>
      </c>
      <c r="O432" s="213">
        <f t="shared" si="66"/>
        <v>28990.79481433133</v>
      </c>
      <c r="P432" s="213">
        <f t="shared" si="69"/>
        <v>222.7554567203926</v>
      </c>
      <c r="Q432" s="213">
        <f t="shared" si="67"/>
        <v>1</v>
      </c>
    </row>
    <row r="433" spans="1:17" x14ac:dyDescent="0.25">
      <c r="A433" s="89">
        <f>'Data Raw'!F928</f>
        <v>19423.61</v>
      </c>
      <c r="C433" s="89">
        <f>'Data Raw'!C928</f>
        <v>19346.62</v>
      </c>
      <c r="E433" s="89">
        <v>-91.551161683486498</v>
      </c>
      <c r="G433" s="211">
        <f t="shared" si="60"/>
        <v>19367.573165841579</v>
      </c>
      <c r="H433" s="211">
        <f t="shared" si="62"/>
        <v>-56.036834158421698</v>
      </c>
      <c r="I433" s="211">
        <f t="shared" si="63"/>
        <v>3140.1267824984566</v>
      </c>
      <c r="J433" s="211">
        <f t="shared" si="68"/>
        <v>227.6009767519557</v>
      </c>
      <c r="K433" s="211">
        <f t="shared" si="64"/>
        <v>1</v>
      </c>
      <c r="L433" s="89"/>
      <c r="M433" s="213">
        <f t="shared" si="61"/>
        <v>19325.666834158419</v>
      </c>
      <c r="N433" s="213">
        <f t="shared" si="65"/>
        <v>-97.943165841581504</v>
      </c>
      <c r="O433" s="213">
        <f t="shared" si="66"/>
        <v>9592.863735071538</v>
      </c>
      <c r="P433" s="213">
        <f t="shared" si="69"/>
        <v>225.36697068143152</v>
      </c>
      <c r="Q433" s="213" t="str">
        <f t="shared" si="67"/>
        <v/>
      </c>
    </row>
    <row r="434" spans="1:17" x14ac:dyDescent="0.25">
      <c r="A434" s="89">
        <f>'Data Raw'!F929</f>
        <v>19550.29</v>
      </c>
      <c r="C434" s="89">
        <f>'Data Raw'!C929</f>
        <v>19442.310000000001</v>
      </c>
      <c r="E434" s="89">
        <v>193.26252395440315</v>
      </c>
      <c r="G434" s="211">
        <f t="shared" si="60"/>
        <v>19463.263165841581</v>
      </c>
      <c r="H434" s="211">
        <f t="shared" si="62"/>
        <v>-87.026834158419661</v>
      </c>
      <c r="I434" s="211">
        <f t="shared" si="63"/>
        <v>7573.6698636370793</v>
      </c>
      <c r="J434" s="211">
        <f t="shared" si="68"/>
        <v>228.6675649399107</v>
      </c>
      <c r="K434" s="211">
        <f t="shared" si="64"/>
        <v>1</v>
      </c>
      <c r="L434" s="89"/>
      <c r="M434" s="213">
        <f t="shared" si="61"/>
        <v>19421.356834158421</v>
      </c>
      <c r="N434" s="213">
        <f t="shared" si="65"/>
        <v>-128.93316584157947</v>
      </c>
      <c r="O434" s="213">
        <f t="shared" si="66"/>
        <v>16623.761253932233</v>
      </c>
      <c r="P434" s="213">
        <f t="shared" si="69"/>
        <v>227.05304410428246</v>
      </c>
      <c r="Q434" s="213" t="str">
        <f t="shared" si="67"/>
        <v/>
      </c>
    </row>
    <row r="435" spans="1:17" x14ac:dyDescent="0.25">
      <c r="A435" s="89">
        <f>'Data Raw'!F930</f>
        <v>19746.32</v>
      </c>
      <c r="C435" s="89">
        <f>'Data Raw'!C930</f>
        <v>19585.349999999999</v>
      </c>
      <c r="E435" s="89">
        <v>-50.462205492758585</v>
      </c>
      <c r="G435" s="211">
        <f t="shared" si="60"/>
        <v>19606.303165841578</v>
      </c>
      <c r="H435" s="211">
        <f t="shared" si="62"/>
        <v>-140.01683415842126</v>
      </c>
      <c r="I435" s="211">
        <f t="shared" si="63"/>
        <v>19604.713847746843</v>
      </c>
      <c r="J435" s="211">
        <f t="shared" si="68"/>
        <v>232.80221335686002</v>
      </c>
      <c r="K435" s="211">
        <f t="shared" si="64"/>
        <v>1</v>
      </c>
      <c r="L435" s="89"/>
      <c r="M435" s="213">
        <f t="shared" si="61"/>
        <v>19564.396834158419</v>
      </c>
      <c r="N435" s="213">
        <f t="shared" si="65"/>
        <v>-181.92316584158107</v>
      </c>
      <c r="O435" s="213">
        <f t="shared" si="66"/>
        <v>33096.03826982341</v>
      </c>
      <c r="P435" s="213">
        <f t="shared" si="69"/>
        <v>235.83517241649224</v>
      </c>
      <c r="Q435" s="213" t="str">
        <f t="shared" si="67"/>
        <v/>
      </c>
    </row>
    <row r="436" spans="1:17" x14ac:dyDescent="0.25">
      <c r="A436" s="89">
        <f>'Data Raw'!F931</f>
        <v>19742.46</v>
      </c>
      <c r="C436" s="89">
        <f>'Data Raw'!C931</f>
        <v>19722.150000000001</v>
      </c>
      <c r="E436" s="89">
        <v>-227.92692296327732</v>
      </c>
      <c r="G436" s="211">
        <f t="shared" si="60"/>
        <v>19743.103165841581</v>
      </c>
      <c r="H436" s="211">
        <f t="shared" si="62"/>
        <v>0.64316584158223122</v>
      </c>
      <c r="I436" s="211">
        <f t="shared" si="63"/>
        <v>0.41366229977817975</v>
      </c>
      <c r="J436" s="211">
        <f t="shared" si="68"/>
        <v>183.68733480676954</v>
      </c>
      <c r="K436" s="211">
        <f t="shared" si="64"/>
        <v>1</v>
      </c>
      <c r="L436" s="89"/>
      <c r="M436" s="213">
        <f t="shared" si="61"/>
        <v>19701.196834158422</v>
      </c>
      <c r="N436" s="213">
        <f t="shared" si="65"/>
        <v>-41.263165841577575</v>
      </c>
      <c r="O436" s="213">
        <f t="shared" si="66"/>
        <v>1702.6488552695344</v>
      </c>
      <c r="P436" s="213">
        <f t="shared" si="69"/>
        <v>198.47866900288224</v>
      </c>
      <c r="Q436" s="213" t="str">
        <f t="shared" si="67"/>
        <v/>
      </c>
    </row>
    <row r="437" spans="1:17" x14ac:dyDescent="0.25">
      <c r="A437" s="89">
        <f>'Data Raw'!F932</f>
        <v>19560.439999999999</v>
      </c>
      <c r="C437" s="89">
        <f>'Data Raw'!C932</f>
        <v>19578.66</v>
      </c>
      <c r="E437" s="89">
        <v>307.0363950225692</v>
      </c>
      <c r="G437" s="211">
        <f t="shared" si="60"/>
        <v>19599.61316584158</v>
      </c>
      <c r="H437" s="211">
        <f t="shared" si="62"/>
        <v>39.173165841581067</v>
      </c>
      <c r="I437" s="211">
        <f t="shared" si="63"/>
        <v>1534.5369220520138</v>
      </c>
      <c r="J437" s="211">
        <f t="shared" si="68"/>
        <v>173.21461400958628</v>
      </c>
      <c r="K437" s="211" t="str">
        <f t="shared" si="64"/>
        <v/>
      </c>
      <c r="L437" s="89"/>
      <c r="M437" s="213">
        <f t="shared" si="61"/>
        <v>19557.70683415842</v>
      </c>
      <c r="N437" s="213">
        <f t="shared" si="65"/>
        <v>-2.7331658415787388</v>
      </c>
      <c r="O437" s="213">
        <f t="shared" si="66"/>
        <v>7.4701955175728152</v>
      </c>
      <c r="P437" s="213">
        <f t="shared" si="69"/>
        <v>192.6218523067414</v>
      </c>
      <c r="Q437" s="213">
        <f t="shared" si="67"/>
        <v>1</v>
      </c>
    </row>
    <row r="438" spans="1:17" x14ac:dyDescent="0.25">
      <c r="A438" s="89">
        <f>'Data Raw'!F933</f>
        <v>19865.849999999999</v>
      </c>
      <c r="C438" s="89">
        <f>'Data Raw'!C933</f>
        <v>19611.62</v>
      </c>
      <c r="E438" s="89">
        <v>20.138100393256536</v>
      </c>
      <c r="G438" s="211">
        <f t="shared" si="60"/>
        <v>19632.573165841579</v>
      </c>
      <c r="H438" s="211">
        <f t="shared" si="62"/>
        <v>-233.27683415841966</v>
      </c>
      <c r="I438" s="211">
        <f t="shared" si="63"/>
        <v>54418.081354974827</v>
      </c>
      <c r="J438" s="211">
        <f t="shared" si="68"/>
        <v>189.54359980242839</v>
      </c>
      <c r="K438" s="211">
        <f t="shared" si="64"/>
        <v>1</v>
      </c>
      <c r="L438" s="89"/>
      <c r="M438" s="213">
        <f t="shared" si="61"/>
        <v>19590.666834158419</v>
      </c>
      <c r="N438" s="213">
        <f t="shared" si="65"/>
        <v>-275.18316584157947</v>
      </c>
      <c r="O438" s="213">
        <f t="shared" si="66"/>
        <v>75725.774762594228</v>
      </c>
      <c r="P438" s="213">
        <f t="shared" si="69"/>
        <v>211.16857600388107</v>
      </c>
      <c r="Q438" s="213" t="str">
        <f t="shared" si="67"/>
        <v/>
      </c>
    </row>
    <row r="439" spans="1:17" x14ac:dyDescent="0.25">
      <c r="A439" s="89">
        <f>'Data Raw'!F934</f>
        <v>20414.09</v>
      </c>
      <c r="C439" s="89">
        <f>'Data Raw'!C934</f>
        <v>19732.28</v>
      </c>
      <c r="E439" s="89">
        <v>57.561552537326861</v>
      </c>
      <c r="G439" s="211">
        <f t="shared" si="60"/>
        <v>19753.233165841579</v>
      </c>
      <c r="H439" s="211">
        <f t="shared" si="62"/>
        <v>-660.85683415842141</v>
      </c>
      <c r="I439" s="211">
        <f t="shared" si="63"/>
        <v>436731.75525389129</v>
      </c>
      <c r="J439" s="211">
        <f t="shared" si="68"/>
        <v>266.46311892791545</v>
      </c>
      <c r="K439" s="211">
        <f t="shared" si="64"/>
        <v>1</v>
      </c>
      <c r="L439" s="89"/>
      <c r="M439" s="213">
        <f t="shared" si="61"/>
        <v>19711.326834158419</v>
      </c>
      <c r="N439" s="213">
        <f t="shared" si="65"/>
        <v>-702.76316584158121</v>
      </c>
      <c r="O439" s="213">
        <f t="shared" si="66"/>
        <v>493876.06726368179</v>
      </c>
      <c r="P439" s="213">
        <f t="shared" si="69"/>
        <v>287.14443646669827</v>
      </c>
      <c r="Q439" s="213" t="str">
        <f t="shared" si="67"/>
        <v/>
      </c>
    </row>
    <row r="440" spans="1:17" x14ac:dyDescent="0.25">
      <c r="A440" s="89">
        <f>'Data Raw'!F935</f>
        <v>20311.28</v>
      </c>
      <c r="C440" s="89">
        <f>'Data Raw'!C935</f>
        <v>21070.05</v>
      </c>
      <c r="E440" s="89">
        <v>279.83229809247678</v>
      </c>
      <c r="G440" s="211">
        <f t="shared" si="60"/>
        <v>21091.003165841579</v>
      </c>
      <c r="H440" s="211">
        <f t="shared" si="62"/>
        <v>779.72316584158034</v>
      </c>
      <c r="I440" s="211">
        <f t="shared" si="63"/>
        <v>607968.2153500166</v>
      </c>
      <c r="J440" s="211">
        <f t="shared" si="68"/>
        <v>375.99393496390286</v>
      </c>
      <c r="K440" s="211" t="str">
        <f t="shared" si="64"/>
        <v/>
      </c>
      <c r="L440" s="89"/>
      <c r="M440" s="213">
        <f t="shared" si="61"/>
        <v>21049.096834158419</v>
      </c>
      <c r="N440" s="213">
        <f t="shared" si="65"/>
        <v>737.81683415842053</v>
      </c>
      <c r="O440" s="213">
        <f t="shared" si="66"/>
        <v>544373.68076755421</v>
      </c>
      <c r="P440" s="213">
        <f t="shared" si="69"/>
        <v>383.24246651164657</v>
      </c>
      <c r="Q440" s="213">
        <f t="shared" si="67"/>
        <v>1</v>
      </c>
    </row>
    <row r="441" spans="1:17" x14ac:dyDescent="0.25">
      <c r="A441" s="89">
        <f>'Data Raw'!F936</f>
        <v>20155.05</v>
      </c>
      <c r="C441" s="89">
        <f>'Data Raw'!C936</f>
        <v>20404.5</v>
      </c>
      <c r="E441" s="89">
        <v>2.9670060424014082</v>
      </c>
      <c r="G441" s="211">
        <f t="shared" si="60"/>
        <v>20425.45316584158</v>
      </c>
      <c r="H441" s="211">
        <f t="shared" si="62"/>
        <v>270.40316584158063</v>
      </c>
      <c r="I441" s="211">
        <f t="shared" si="63"/>
        <v>73117.87209714936</v>
      </c>
      <c r="J441" s="211">
        <f t="shared" si="68"/>
        <v>387.45149024616097</v>
      </c>
      <c r="K441" s="211" t="str">
        <f t="shared" si="64"/>
        <v/>
      </c>
      <c r="L441" s="89"/>
      <c r="M441" s="213">
        <f t="shared" si="61"/>
        <v>20383.54683415842</v>
      </c>
      <c r="N441" s="213">
        <f t="shared" si="65"/>
        <v>228.49683415842082</v>
      </c>
      <c r="O441" s="213">
        <f t="shared" si="66"/>
        <v>52210.803220420872</v>
      </c>
      <c r="P441" s="213">
        <f t="shared" si="69"/>
        <v>390.13078649806562</v>
      </c>
      <c r="Q441" s="213">
        <f t="shared" si="67"/>
        <v>1</v>
      </c>
    </row>
    <row r="442" spans="1:17" x14ac:dyDescent="0.25">
      <c r="A442" s="89">
        <f>'Data Raw'!F937</f>
        <v>20397.05</v>
      </c>
      <c r="C442" s="89">
        <f>'Data Raw'!C937</f>
        <v>20213.240000000002</v>
      </c>
      <c r="E442" s="89">
        <v>-2.7867998058627563</v>
      </c>
      <c r="G442" s="211">
        <f t="shared" si="60"/>
        <v>20234.193165841582</v>
      </c>
      <c r="H442" s="211">
        <f t="shared" si="62"/>
        <v>-162.85683415841777</v>
      </c>
      <c r="I442" s="211">
        <f t="shared" si="63"/>
        <v>26522.34843210239</v>
      </c>
      <c r="J442" s="211">
        <f t="shared" si="68"/>
        <v>390.49614865582112</v>
      </c>
      <c r="K442" s="211">
        <f t="shared" si="64"/>
        <v>1</v>
      </c>
      <c r="L442" s="89"/>
      <c r="M442" s="213">
        <f t="shared" si="61"/>
        <v>20192.286834158422</v>
      </c>
      <c r="N442" s="213">
        <f t="shared" si="65"/>
        <v>-204.76316584157757</v>
      </c>
      <c r="O442" s="213">
        <f t="shared" si="66"/>
        <v>41927.954085465404</v>
      </c>
      <c r="P442" s="213">
        <f t="shared" si="69"/>
        <v>394.16374094726274</v>
      </c>
      <c r="Q442" s="213" t="str">
        <f t="shared" si="67"/>
        <v/>
      </c>
    </row>
    <row r="443" spans="1:17" x14ac:dyDescent="0.25">
      <c r="A443" s="89">
        <f>'Data Raw'!F938</f>
        <v>19971.240000000002</v>
      </c>
      <c r="C443" s="89">
        <f>'Data Raw'!C938</f>
        <v>20238.21</v>
      </c>
      <c r="E443" s="89">
        <v>-2.4474521400406957E-2</v>
      </c>
      <c r="G443" s="211">
        <f t="shared" si="60"/>
        <v>20259.163165841579</v>
      </c>
      <c r="H443" s="211">
        <f t="shared" si="62"/>
        <v>287.92316584157743</v>
      </c>
      <c r="I443" s="211">
        <f t="shared" si="63"/>
        <v>82899.749428236493</v>
      </c>
      <c r="J443" s="211">
        <f t="shared" si="68"/>
        <v>400.49859121174239</v>
      </c>
      <c r="K443" s="211" t="str">
        <f t="shared" si="64"/>
        <v/>
      </c>
      <c r="L443" s="89"/>
      <c r="M443" s="213">
        <f t="shared" si="61"/>
        <v>20217.256834158419</v>
      </c>
      <c r="N443" s="213">
        <f t="shared" si="65"/>
        <v>246.01683415841762</v>
      </c>
      <c r="O443" s="213">
        <f t="shared" si="66"/>
        <v>60524.282689330357</v>
      </c>
      <c r="P443" s="213">
        <f t="shared" si="69"/>
        <v>398.4891281201775</v>
      </c>
      <c r="Q443" s="213">
        <f t="shared" si="67"/>
        <v>1</v>
      </c>
    </row>
    <row r="444" spans="1:17" x14ac:dyDescent="0.25">
      <c r="A444" s="89">
        <f>'Data Raw'!F939</f>
        <v>19795.490000000002</v>
      </c>
      <c r="C444" s="89">
        <f>'Data Raw'!C939</f>
        <v>19947.23</v>
      </c>
      <c r="E444" s="89">
        <v>-7.9733332008945581</v>
      </c>
      <c r="G444" s="211">
        <f t="shared" si="60"/>
        <v>19968.183165841579</v>
      </c>
      <c r="H444" s="211">
        <f t="shared" si="62"/>
        <v>172.69316584157787</v>
      </c>
      <c r="I444" s="211">
        <f t="shared" si="63"/>
        <v>29822.929528386718</v>
      </c>
      <c r="J444" s="211">
        <f t="shared" si="68"/>
        <v>405.12582742384029</v>
      </c>
      <c r="K444" s="211" t="str">
        <f t="shared" si="64"/>
        <v/>
      </c>
      <c r="L444" s="89"/>
      <c r="M444" s="213">
        <f t="shared" si="61"/>
        <v>19926.27683415842</v>
      </c>
      <c r="N444" s="213">
        <f t="shared" si="65"/>
        <v>130.78683415841806</v>
      </c>
      <c r="O444" s="213">
        <f t="shared" si="66"/>
        <v>17105.19598918155</v>
      </c>
      <c r="P444" s="213">
        <f t="shared" si="69"/>
        <v>400.89762236974946</v>
      </c>
      <c r="Q444" s="213">
        <f t="shared" si="67"/>
        <v>1</v>
      </c>
    </row>
    <row r="445" spans="1:17" x14ac:dyDescent="0.25">
      <c r="A445" s="89">
        <f>'Data Raw'!F940</f>
        <v>19700.48</v>
      </c>
      <c r="C445" s="89">
        <f>'Data Raw'!C940</f>
        <v>19678.03</v>
      </c>
      <c r="E445" s="89">
        <v>199.42792784729318</v>
      </c>
      <c r="G445" s="211">
        <f t="shared" si="60"/>
        <v>19698.983165841579</v>
      </c>
      <c r="H445" s="211">
        <f t="shared" si="62"/>
        <v>-1.4968341584208247</v>
      </c>
      <c r="I445" s="211">
        <f t="shared" si="63"/>
        <v>2.2405124978153785</v>
      </c>
      <c r="J445" s="211">
        <f t="shared" si="68"/>
        <v>404.88936636401917</v>
      </c>
      <c r="K445" s="211">
        <f t="shared" si="64"/>
        <v>1</v>
      </c>
      <c r="L445" s="89"/>
      <c r="M445" s="213">
        <f t="shared" si="61"/>
        <v>19657.076834158419</v>
      </c>
      <c r="N445" s="213">
        <f t="shared" si="65"/>
        <v>-43.403165841580631</v>
      </c>
      <c r="O445" s="213">
        <f t="shared" si="66"/>
        <v>1883.8348050717516</v>
      </c>
      <c r="P445" s="213">
        <f t="shared" si="69"/>
        <v>401.19004124967074</v>
      </c>
      <c r="Q445" s="213" t="str">
        <f t="shared" si="67"/>
        <v/>
      </c>
    </row>
    <row r="446" spans="1:17" x14ac:dyDescent="0.25">
      <c r="A446" s="89">
        <f>'Data Raw'!F941</f>
        <v>19864.55</v>
      </c>
      <c r="C446" s="89">
        <f>'Data Raw'!C941</f>
        <v>19884.54</v>
      </c>
      <c r="E446" s="89">
        <v>-59.145880761883745</v>
      </c>
      <c r="G446" s="211">
        <f t="shared" si="60"/>
        <v>19905.493165841581</v>
      </c>
      <c r="H446" s="211">
        <f t="shared" si="62"/>
        <v>40.943165841581504</v>
      </c>
      <c r="I446" s="211">
        <f t="shared" si="63"/>
        <v>1676.3428291312464</v>
      </c>
      <c r="J446" s="211">
        <f t="shared" si="68"/>
        <v>396.66444468710137</v>
      </c>
      <c r="K446" s="211" t="str">
        <f t="shared" si="64"/>
        <v/>
      </c>
      <c r="L446" s="89"/>
      <c r="M446" s="213">
        <f t="shared" si="61"/>
        <v>19863.586834158421</v>
      </c>
      <c r="N446" s="213">
        <f t="shared" si="65"/>
        <v>-0.96316584157830221</v>
      </c>
      <c r="O446" s="213">
        <f t="shared" si="66"/>
        <v>0.92768843838323911</v>
      </c>
      <c r="P446" s="213">
        <f t="shared" si="69"/>
        <v>389.21439248008681</v>
      </c>
      <c r="Q446" s="213">
        <f t="shared" si="67"/>
        <v>1</v>
      </c>
    </row>
    <row r="447" spans="1:17" x14ac:dyDescent="0.25">
      <c r="A447" s="89">
        <f>'Data Raw'!F942</f>
        <v>19752.509999999998</v>
      </c>
      <c r="C447" s="89">
        <f>'Data Raw'!C942</f>
        <v>19610.099999999999</v>
      </c>
      <c r="E447" s="89">
        <v>-62.834576226498029</v>
      </c>
      <c r="G447" s="211">
        <f t="shared" si="60"/>
        <v>19631.053165841578</v>
      </c>
      <c r="H447" s="211">
        <f t="shared" si="62"/>
        <v>-121.45683415841995</v>
      </c>
      <c r="I447" s="211">
        <f t="shared" si="63"/>
        <v>14751.762563785927</v>
      </c>
      <c r="J447" s="211">
        <f t="shared" si="68"/>
        <v>323.41178486978998</v>
      </c>
      <c r="K447" s="211">
        <f t="shared" si="64"/>
        <v>1</v>
      </c>
      <c r="L447" s="89"/>
      <c r="M447" s="213">
        <f t="shared" si="61"/>
        <v>19589.146834158419</v>
      </c>
      <c r="N447" s="213">
        <f t="shared" si="65"/>
        <v>-163.36316584157976</v>
      </c>
      <c r="O447" s="213">
        <f t="shared" si="66"/>
        <v>26687.52395378349</v>
      </c>
      <c r="P447" s="213">
        <f t="shared" si="69"/>
        <v>305.10535131312548</v>
      </c>
      <c r="Q447" s="213" t="str">
        <f t="shared" si="67"/>
        <v/>
      </c>
    </row>
    <row r="448" spans="1:17" x14ac:dyDescent="0.25">
      <c r="A448" s="89">
        <f>'Data Raw'!F943</f>
        <v>19720.7</v>
      </c>
      <c r="C448" s="89">
        <f>'Data Raw'!C943</f>
        <v>19697.060000000001</v>
      </c>
      <c r="E448" s="89">
        <v>183.18209883824602</v>
      </c>
      <c r="G448" s="211">
        <f t="shared" si="60"/>
        <v>19718.013165841581</v>
      </c>
      <c r="H448" s="211">
        <f t="shared" si="62"/>
        <v>-2.686834158419515</v>
      </c>
      <c r="I448" s="211">
        <f t="shared" si="63"/>
        <v>7.2190777948499036</v>
      </c>
      <c r="J448" s="211">
        <f t="shared" si="68"/>
        <v>169.11551690674511</v>
      </c>
      <c r="K448" s="211">
        <f t="shared" si="64"/>
        <v>1</v>
      </c>
      <c r="L448" s="89"/>
      <c r="M448" s="213">
        <f t="shared" si="61"/>
        <v>19676.106834158421</v>
      </c>
      <c r="N448" s="213">
        <f t="shared" si="65"/>
        <v>-44.593165841579321</v>
      </c>
      <c r="O448" s="213">
        <f t="shared" si="66"/>
        <v>1988.5504397745967</v>
      </c>
      <c r="P448" s="213">
        <f t="shared" si="69"/>
        <v>159.03186507405772</v>
      </c>
      <c r="Q448" s="213" t="str">
        <f t="shared" si="67"/>
        <v/>
      </c>
    </row>
    <row r="449" spans="1:17" x14ac:dyDescent="0.25">
      <c r="A449" s="89">
        <f>'Data Raw'!F944</f>
        <v>19883.13</v>
      </c>
      <c r="C449" s="89">
        <f>'Data Raw'!C944</f>
        <v>19843.650000000001</v>
      </c>
      <c r="E449" s="89">
        <v>-79.640420650706801</v>
      </c>
      <c r="G449" s="211">
        <f t="shared" si="60"/>
        <v>19864.603165841581</v>
      </c>
      <c r="H449" s="211">
        <f t="shared" si="62"/>
        <v>-18.526834158419661</v>
      </c>
      <c r="I449" s="211">
        <f t="shared" si="63"/>
        <v>343.24358393358551</v>
      </c>
      <c r="J449" s="211">
        <f t="shared" si="68"/>
        <v>139.65396340413554</v>
      </c>
      <c r="K449" s="211">
        <f t="shared" si="64"/>
        <v>1</v>
      </c>
      <c r="L449" s="89"/>
      <c r="M449" s="213">
        <f t="shared" si="61"/>
        <v>19822.696834158422</v>
      </c>
      <c r="N449" s="213">
        <f t="shared" si="65"/>
        <v>-60.433165841579466</v>
      </c>
      <c r="O449" s="213">
        <f t="shared" si="66"/>
        <v>3652.1675336358471</v>
      </c>
      <c r="P449" s="213">
        <f t="shared" si="69"/>
        <v>138.64091981837532</v>
      </c>
      <c r="Q449" s="213" t="str">
        <f t="shared" si="67"/>
        <v/>
      </c>
    </row>
    <row r="450" spans="1:17" x14ac:dyDescent="0.25">
      <c r="A450" s="89">
        <f>'Data Raw'!F945</f>
        <v>20098.29</v>
      </c>
      <c r="C450" s="89">
        <f>'Data Raw'!C945</f>
        <v>19911.5</v>
      </c>
      <c r="E450" s="89">
        <v>-52.350744597441007</v>
      </c>
      <c r="G450" s="211">
        <f t="shared" ref="G450:G513" si="70">C450+$E$761</f>
        <v>19932.45316584158</v>
      </c>
      <c r="H450" s="211">
        <f t="shared" si="62"/>
        <v>-165.83683415842097</v>
      </c>
      <c r="I450" s="211">
        <f t="shared" si="63"/>
        <v>27501.855563687619</v>
      </c>
      <c r="J450" s="211">
        <f t="shared" si="68"/>
        <v>140.09164102804914</v>
      </c>
      <c r="K450" s="211">
        <f t="shared" si="64"/>
        <v>1</v>
      </c>
      <c r="L450" s="89"/>
      <c r="M450" s="213">
        <f t="shared" ref="M450:M513" si="71">C450-$E$761</f>
        <v>19890.54683415842</v>
      </c>
      <c r="N450" s="213">
        <f t="shared" si="65"/>
        <v>-207.74316584158078</v>
      </c>
      <c r="O450" s="213">
        <f t="shared" si="66"/>
        <v>43157.222953882534</v>
      </c>
      <c r="P450" s="213">
        <f t="shared" si="69"/>
        <v>139.19397708463291</v>
      </c>
      <c r="Q450" s="213" t="str">
        <f t="shared" si="67"/>
        <v/>
      </c>
    </row>
    <row r="451" spans="1:17" x14ac:dyDescent="0.25">
      <c r="A451" s="89">
        <f>'Data Raw'!F946</f>
        <v>20090.46</v>
      </c>
      <c r="C451" s="89">
        <f>'Data Raw'!C946</f>
        <v>20083.439999999999</v>
      </c>
      <c r="E451" s="89">
        <v>241.67849821437449</v>
      </c>
      <c r="G451" s="211">
        <f t="shared" si="70"/>
        <v>20104.393165841579</v>
      </c>
      <c r="H451" s="211">
        <f t="shared" ref="H451:H514" si="72">G451-$A451</f>
        <v>13.933165841579466</v>
      </c>
      <c r="I451" s="211">
        <f t="shared" ref="I451:I514" si="73">H451*H451</f>
        <v>194.13311036895684</v>
      </c>
      <c r="J451" s="211">
        <f t="shared" si="68"/>
        <v>96.371499138481497</v>
      </c>
      <c r="K451" s="211">
        <f t="shared" ref="K451:K514" si="74">IF(A451&gt;C451,1,"")</f>
        <v>1</v>
      </c>
      <c r="L451" s="89"/>
      <c r="M451" s="213">
        <f t="shared" si="71"/>
        <v>20062.486834158419</v>
      </c>
      <c r="N451" s="213">
        <f t="shared" ref="N451:N514" si="75">M451-$A451</f>
        <v>-27.973165841580339</v>
      </c>
      <c r="O451" s="213">
        <f t="shared" ref="O451:O514" si="76">N451*N451</f>
        <v>782.49800720055714</v>
      </c>
      <c r="P451" s="213">
        <f t="shared" si="69"/>
        <v>109.12030137133551</v>
      </c>
      <c r="Q451" s="213" t="str">
        <f t="shared" ref="Q451:Q514" si="77">IF(A451&lt;C451,1,"")</f>
        <v/>
      </c>
    </row>
    <row r="452" spans="1:17" x14ac:dyDescent="0.25">
      <c r="A452" s="89">
        <f>'Data Raw'!F947</f>
        <v>20041.419999999998</v>
      </c>
      <c r="C452" s="89">
        <f>'Data Raw'!C947</f>
        <v>20124.75</v>
      </c>
      <c r="E452" s="89">
        <v>11.568900765008948</v>
      </c>
      <c r="G452" s="211">
        <f t="shared" si="70"/>
        <v>20145.70316584158</v>
      </c>
      <c r="H452" s="211">
        <f t="shared" si="72"/>
        <v>104.28316584158165</v>
      </c>
      <c r="I452" s="211">
        <f t="shared" si="73"/>
        <v>10874.978677942821</v>
      </c>
      <c r="J452" s="211">
        <f t="shared" si="68"/>
        <v>83.180358197670998</v>
      </c>
      <c r="K452" s="211" t="str">
        <f t="shared" si="74"/>
        <v/>
      </c>
      <c r="L452" s="89"/>
      <c r="M452" s="213">
        <f t="shared" si="71"/>
        <v>20103.79683415842</v>
      </c>
      <c r="N452" s="213">
        <f t="shared" si="75"/>
        <v>62.376834158421843</v>
      </c>
      <c r="O452" s="213">
        <f t="shared" si="76"/>
        <v>3890.8694396272622</v>
      </c>
      <c r="P452" s="213">
        <f t="shared" si="69"/>
        <v>101.26919251518105</v>
      </c>
      <c r="Q452" s="213">
        <f t="shared" si="77"/>
        <v>1</v>
      </c>
    </row>
    <row r="453" spans="1:17" x14ac:dyDescent="0.25">
      <c r="A453" s="89">
        <f>'Data Raw'!F948</f>
        <v>20059.95</v>
      </c>
      <c r="C453" s="89">
        <f>'Data Raw'!C948</f>
        <v>20003.36</v>
      </c>
      <c r="E453" s="89">
        <v>210.14183373446394</v>
      </c>
      <c r="G453" s="211">
        <f t="shared" si="70"/>
        <v>20024.31316584158</v>
      </c>
      <c r="H453" s="211">
        <f t="shared" si="72"/>
        <v>-35.636834158420243</v>
      </c>
      <c r="I453" s="211">
        <f t="shared" si="73"/>
        <v>1269.9839488347477</v>
      </c>
      <c r="J453" s="211">
        <f t="shared" si="68"/>
        <v>84.127521771623407</v>
      </c>
      <c r="K453" s="211">
        <f t="shared" si="74"/>
        <v>1</v>
      </c>
      <c r="L453" s="89"/>
      <c r="M453" s="213">
        <f t="shared" si="71"/>
        <v>19982.406834158421</v>
      </c>
      <c r="N453" s="213">
        <f t="shared" si="75"/>
        <v>-77.543165841580048</v>
      </c>
      <c r="O453" s="213">
        <f t="shared" si="76"/>
        <v>6012.9425687347866</v>
      </c>
      <c r="P453" s="213">
        <f t="shared" si="69"/>
        <v>103.78626028109251</v>
      </c>
      <c r="Q453" s="213" t="str">
        <f t="shared" si="77"/>
        <v/>
      </c>
    </row>
    <row r="454" spans="1:17" x14ac:dyDescent="0.25">
      <c r="A454" s="89">
        <f>'Data Raw'!F949</f>
        <v>19623.32</v>
      </c>
      <c r="C454" s="89">
        <f>'Data Raw'!C949</f>
        <v>19932.8</v>
      </c>
      <c r="E454" s="89">
        <v>6.0346521910269075</v>
      </c>
      <c r="G454" s="211">
        <f t="shared" si="70"/>
        <v>19953.753165841579</v>
      </c>
      <c r="H454" s="211">
        <f t="shared" si="72"/>
        <v>330.43316584157947</v>
      </c>
      <c r="I454" s="211">
        <f t="shared" si="73"/>
        <v>109186.07708808876</v>
      </c>
      <c r="J454" s="211">
        <f t="shared" si="68"/>
        <v>143.23462117031852</v>
      </c>
      <c r="K454" s="211" t="str">
        <f t="shared" si="74"/>
        <v/>
      </c>
      <c r="L454" s="89"/>
      <c r="M454" s="213">
        <f t="shared" si="71"/>
        <v>19911.846834158419</v>
      </c>
      <c r="N454" s="213">
        <f t="shared" si="75"/>
        <v>288.52683415841966</v>
      </c>
      <c r="O454" s="213">
        <f t="shared" si="76"/>
        <v>83247.734029480198</v>
      </c>
      <c r="P454" s="213">
        <f t="shared" si="69"/>
        <v>145.52470105025094</v>
      </c>
      <c r="Q454" s="213">
        <f t="shared" si="77"/>
        <v>1</v>
      </c>
    </row>
    <row r="455" spans="1:17" x14ac:dyDescent="0.25">
      <c r="A455" s="89">
        <f>'Data Raw'!F950</f>
        <v>19760.27</v>
      </c>
      <c r="C455" s="89">
        <f>'Data Raw'!C950</f>
        <v>19708.740000000002</v>
      </c>
      <c r="E455" s="89">
        <v>3.429388204953284</v>
      </c>
      <c r="G455" s="211">
        <f t="shared" si="70"/>
        <v>19729.693165841582</v>
      </c>
      <c r="H455" s="211">
        <f t="shared" si="72"/>
        <v>-30.576834158418933</v>
      </c>
      <c r="I455" s="211">
        <f t="shared" si="73"/>
        <v>934.94278715145481</v>
      </c>
      <c r="J455" s="211">
        <f t="shared" si="68"/>
        <v>137.07317107926465</v>
      </c>
      <c r="K455" s="211">
        <f t="shared" si="74"/>
        <v>1</v>
      </c>
      <c r="L455" s="89"/>
      <c r="M455" s="213">
        <f t="shared" si="71"/>
        <v>19687.786834158422</v>
      </c>
      <c r="N455" s="213">
        <f t="shared" si="75"/>
        <v>-72.483165841578739</v>
      </c>
      <c r="O455" s="213">
        <f t="shared" si="76"/>
        <v>5253.8093304178064</v>
      </c>
      <c r="P455" s="213">
        <f t="shared" si="69"/>
        <v>136.00817728300089</v>
      </c>
      <c r="Q455" s="213" t="str">
        <f t="shared" si="77"/>
        <v/>
      </c>
    </row>
    <row r="456" spans="1:17" x14ac:dyDescent="0.25">
      <c r="A456" s="89">
        <f>'Data Raw'!F951</f>
        <v>19688.29</v>
      </c>
      <c r="C456" s="89">
        <f>'Data Raw'!C951</f>
        <v>19848.71</v>
      </c>
      <c r="E456" s="89">
        <v>41.022726289571438</v>
      </c>
      <c r="G456" s="211">
        <f t="shared" si="70"/>
        <v>19869.663165841579</v>
      </c>
      <c r="H456" s="211">
        <f t="shared" si="72"/>
        <v>181.37316584157816</v>
      </c>
      <c r="I456" s="211">
        <f t="shared" si="73"/>
        <v>32896.225287396614</v>
      </c>
      <c r="J456" s="211">
        <f t="shared" si="68"/>
        <v>151.32805425936584</v>
      </c>
      <c r="K456" s="211" t="str">
        <f t="shared" si="74"/>
        <v/>
      </c>
      <c r="L456" s="89"/>
      <c r="M456" s="213">
        <f t="shared" si="71"/>
        <v>19827.756834158419</v>
      </c>
      <c r="N456" s="213">
        <f t="shared" si="75"/>
        <v>139.46683415841835</v>
      </c>
      <c r="O456" s="213">
        <f t="shared" si="76"/>
        <v>19450.997830171767</v>
      </c>
      <c r="P456" s="213">
        <f t="shared" si="69"/>
        <v>143.80900601716098</v>
      </c>
      <c r="Q456" s="213">
        <f t="shared" si="77"/>
        <v>1</v>
      </c>
    </row>
    <row r="457" spans="1:17" x14ac:dyDescent="0.25">
      <c r="A457" s="89">
        <f>'Data Raw'!F952</f>
        <v>19447.580000000002</v>
      </c>
      <c r="C457" s="89">
        <f>'Data Raw'!C952</f>
        <v>19501.45</v>
      </c>
      <c r="E457" s="89">
        <v>22.369391230356996</v>
      </c>
      <c r="G457" s="211">
        <f t="shared" si="70"/>
        <v>19522.403165841581</v>
      </c>
      <c r="H457" s="211">
        <f t="shared" si="72"/>
        <v>74.823165841578884</v>
      </c>
      <c r="I457" s="211">
        <f t="shared" si="73"/>
        <v>5598.5061465564168</v>
      </c>
      <c r="J457" s="211">
        <f t="shared" si="68"/>
        <v>153.48318418072196</v>
      </c>
      <c r="K457" s="211" t="str">
        <f t="shared" si="74"/>
        <v/>
      </c>
      <c r="L457" s="89"/>
      <c r="M457" s="213">
        <f t="shared" si="71"/>
        <v>19480.496834158421</v>
      </c>
      <c r="N457" s="213">
        <f t="shared" si="75"/>
        <v>32.916834158419078</v>
      </c>
      <c r="O457" s="213">
        <f t="shared" si="76"/>
        <v>1083.517971012865</v>
      </c>
      <c r="P457" s="213">
        <f t="shared" si="69"/>
        <v>142.68829319995376</v>
      </c>
      <c r="Q457" s="213">
        <f t="shared" si="77"/>
        <v>1</v>
      </c>
    </row>
    <row r="458" spans="1:17" x14ac:dyDescent="0.25">
      <c r="A458" s="89">
        <f>'Data Raw'!F953</f>
        <v>19279.84</v>
      </c>
      <c r="C458" s="89">
        <f>'Data Raw'!C953</f>
        <v>19390.759999999998</v>
      </c>
      <c r="E458" s="89">
        <v>14.382356576712482</v>
      </c>
      <c r="G458" s="211">
        <f t="shared" si="70"/>
        <v>19411.713165841578</v>
      </c>
      <c r="H458" s="211">
        <f t="shared" si="72"/>
        <v>131.87316584157816</v>
      </c>
      <c r="I458" s="211">
        <f t="shared" si="73"/>
        <v>17390.531869080376</v>
      </c>
      <c r="J458" s="211">
        <f t="shared" ref="J458:J521" si="78">SQRT(AVERAGE(I451:I458))</f>
        <v>149.30898286582598</v>
      </c>
      <c r="K458" s="211" t="str">
        <f t="shared" si="74"/>
        <v/>
      </c>
      <c r="L458" s="89"/>
      <c r="M458" s="213">
        <f t="shared" si="71"/>
        <v>19369.806834158418</v>
      </c>
      <c r="N458" s="213">
        <f t="shared" si="75"/>
        <v>89.966834158418351</v>
      </c>
      <c r="O458" s="213">
        <f t="shared" si="76"/>
        <v>8094.0312484883507</v>
      </c>
      <c r="P458" s="213">
        <f t="shared" ref="P458:P521" si="79">SQRT(AVERAGE(O451:O458))</f>
        <v>126.40035622236869</v>
      </c>
      <c r="Q458" s="213">
        <f t="shared" si="77"/>
        <v>1</v>
      </c>
    </row>
    <row r="459" spans="1:17" x14ac:dyDescent="0.25">
      <c r="A459" s="89">
        <f>'Data Raw'!F954</f>
        <v>19240.89</v>
      </c>
      <c r="C459" s="89">
        <f>'Data Raw'!C954</f>
        <v>19254.38</v>
      </c>
      <c r="E459" s="89">
        <v>9.0506969309644774</v>
      </c>
      <c r="G459" s="211">
        <f t="shared" si="70"/>
        <v>19275.333165841581</v>
      </c>
      <c r="H459" s="211">
        <f t="shared" si="72"/>
        <v>34.443165841581504</v>
      </c>
      <c r="I459" s="211">
        <f t="shared" si="73"/>
        <v>1186.3316731906868</v>
      </c>
      <c r="J459" s="211">
        <f t="shared" si="78"/>
        <v>149.72373621032918</v>
      </c>
      <c r="K459" s="211" t="str">
        <f t="shared" si="74"/>
        <v/>
      </c>
      <c r="L459" s="89"/>
      <c r="M459" s="213">
        <f t="shared" si="71"/>
        <v>19233.426834158421</v>
      </c>
      <c r="N459" s="213">
        <f t="shared" si="75"/>
        <v>-7.4631658415783022</v>
      </c>
      <c r="O459" s="213">
        <f t="shared" si="76"/>
        <v>55.698844378901171</v>
      </c>
      <c r="P459" s="213">
        <f t="shared" si="79"/>
        <v>126.04047031723179</v>
      </c>
      <c r="Q459" s="213">
        <f t="shared" si="77"/>
        <v>1</v>
      </c>
    </row>
    <row r="460" spans="1:17" x14ac:dyDescent="0.25">
      <c r="A460" s="89">
        <f>'Data Raw'!F955</f>
        <v>19064.29</v>
      </c>
      <c r="C460" s="89">
        <f>'Data Raw'!C955</f>
        <v>19328.07</v>
      </c>
      <c r="E460" s="89">
        <v>-178.25229196260625</v>
      </c>
      <c r="G460" s="211">
        <f t="shared" si="70"/>
        <v>19349.02316584158</v>
      </c>
      <c r="H460" s="211">
        <f t="shared" si="72"/>
        <v>284.73316584157874</v>
      </c>
      <c r="I460" s="211">
        <f t="shared" si="73"/>
        <v>81072.975730167978</v>
      </c>
      <c r="J460" s="211">
        <f t="shared" si="78"/>
        <v>176.61241976800039</v>
      </c>
      <c r="K460" s="211" t="str">
        <f t="shared" si="74"/>
        <v/>
      </c>
      <c r="L460" s="89"/>
      <c r="M460" s="213">
        <f t="shared" si="71"/>
        <v>19307.11683415842</v>
      </c>
      <c r="N460" s="213">
        <f t="shared" si="75"/>
        <v>242.82683415841893</v>
      </c>
      <c r="O460" s="213">
        <f t="shared" si="76"/>
        <v>58964.871387400293</v>
      </c>
      <c r="P460" s="213">
        <f t="shared" si="79"/>
        <v>150.89880848191154</v>
      </c>
      <c r="Q460" s="213">
        <f t="shared" si="77"/>
        <v>1</v>
      </c>
    </row>
    <row r="461" spans="1:17" x14ac:dyDescent="0.25">
      <c r="A461" s="89">
        <f>'Data Raw'!F956</f>
        <v>18874.14</v>
      </c>
      <c r="C461" s="89">
        <f>'Data Raw'!C956</f>
        <v>18918.150000000001</v>
      </c>
      <c r="E461" s="89">
        <v>-126.02913723772872</v>
      </c>
      <c r="G461" s="211">
        <f t="shared" si="70"/>
        <v>18939.103165841581</v>
      </c>
      <c r="H461" s="211">
        <f t="shared" si="72"/>
        <v>64.96316584158194</v>
      </c>
      <c r="I461" s="211">
        <f t="shared" si="73"/>
        <v>4220.2129161608782</v>
      </c>
      <c r="J461" s="211">
        <f t="shared" si="78"/>
        <v>177.65338566214871</v>
      </c>
      <c r="K461" s="211" t="str">
        <f t="shared" si="74"/>
        <v/>
      </c>
      <c r="L461" s="89"/>
      <c r="M461" s="213">
        <f t="shared" si="71"/>
        <v>18897.196834158422</v>
      </c>
      <c r="N461" s="213">
        <f t="shared" si="75"/>
        <v>23.056834158422134</v>
      </c>
      <c r="O461" s="213">
        <f t="shared" si="76"/>
        <v>531.61760140898173</v>
      </c>
      <c r="P461" s="213">
        <f t="shared" si="79"/>
        <v>148.6111865922108</v>
      </c>
      <c r="Q461" s="213">
        <f t="shared" si="77"/>
        <v>1</v>
      </c>
    </row>
    <row r="462" spans="1:17" x14ac:dyDescent="0.25">
      <c r="A462" s="89">
        <f>'Data Raw'!F957</f>
        <v>19219.78</v>
      </c>
      <c r="C462" s="89">
        <f>'Data Raw'!C957</f>
        <v>18901.560000000001</v>
      </c>
      <c r="E462" s="89">
        <v>15.509539872371533</v>
      </c>
      <c r="G462" s="211">
        <f t="shared" si="70"/>
        <v>18922.513165841581</v>
      </c>
      <c r="H462" s="211">
        <f t="shared" si="72"/>
        <v>-297.26683415841762</v>
      </c>
      <c r="I462" s="211">
        <f t="shared" si="73"/>
        <v>88367.570690568173</v>
      </c>
      <c r="J462" s="211">
        <f t="shared" si="78"/>
        <v>170.1717136821924</v>
      </c>
      <c r="K462" s="211">
        <f t="shared" si="74"/>
        <v>1</v>
      </c>
      <c r="L462" s="89"/>
      <c r="M462" s="213">
        <f t="shared" si="71"/>
        <v>18880.606834158421</v>
      </c>
      <c r="N462" s="213">
        <f t="shared" si="75"/>
        <v>-339.17316584157743</v>
      </c>
      <c r="O462" s="213">
        <f t="shared" si="76"/>
        <v>115038.43642699819</v>
      </c>
      <c r="P462" s="213">
        <f t="shared" si="79"/>
        <v>161.42838220100776</v>
      </c>
      <c r="Q462" s="213" t="str">
        <f t="shared" si="77"/>
        <v/>
      </c>
    </row>
    <row r="463" spans="1:17" x14ac:dyDescent="0.25">
      <c r="A463" s="89">
        <f>'Data Raw'!F958</f>
        <v>19286.07</v>
      </c>
      <c r="C463" s="89">
        <f>'Data Raw'!C958</f>
        <v>19149.939999999999</v>
      </c>
      <c r="E463" s="89">
        <v>112.2261286864632</v>
      </c>
      <c r="G463" s="211">
        <f t="shared" si="70"/>
        <v>19170.893165841579</v>
      </c>
      <c r="H463" s="211">
        <f t="shared" si="72"/>
        <v>-115.17683415842112</v>
      </c>
      <c r="I463" s="211">
        <f t="shared" si="73"/>
        <v>13265.703126756442</v>
      </c>
      <c r="J463" s="211">
        <f t="shared" si="78"/>
        <v>174.64179677266463</v>
      </c>
      <c r="K463" s="211">
        <f t="shared" si="74"/>
        <v>1</v>
      </c>
      <c r="L463" s="89"/>
      <c r="M463" s="213">
        <f t="shared" si="71"/>
        <v>19128.986834158419</v>
      </c>
      <c r="N463" s="213">
        <f t="shared" si="75"/>
        <v>-157.08316584158092</v>
      </c>
      <c r="O463" s="213">
        <f t="shared" si="76"/>
        <v>24675.120990813615</v>
      </c>
      <c r="P463" s="213">
        <f t="shared" si="79"/>
        <v>168.78029072609195</v>
      </c>
      <c r="Q463" s="213" t="str">
        <f t="shared" si="77"/>
        <v/>
      </c>
    </row>
    <row r="464" spans="1:17" x14ac:dyDescent="0.25">
      <c r="A464" s="89">
        <f>'Data Raw'!F959</f>
        <v>19522.89</v>
      </c>
      <c r="C464" s="89">
        <f>'Data Raw'!C959</f>
        <v>19454.919999999998</v>
      </c>
      <c r="E464" s="89">
        <v>-111.24005818114892</v>
      </c>
      <c r="G464" s="211">
        <f t="shared" si="70"/>
        <v>19475.873165841578</v>
      </c>
      <c r="H464" s="211">
        <f t="shared" si="72"/>
        <v>-47.016834158421261</v>
      </c>
      <c r="I464" s="211">
        <f t="shared" si="73"/>
        <v>2210.5826942804883</v>
      </c>
      <c r="J464" s="211">
        <f t="shared" si="78"/>
        <v>163.29130979891482</v>
      </c>
      <c r="K464" s="211">
        <f t="shared" si="74"/>
        <v>1</v>
      </c>
      <c r="L464" s="89"/>
      <c r="M464" s="213">
        <f t="shared" si="71"/>
        <v>19433.966834158418</v>
      </c>
      <c r="N464" s="213">
        <f t="shared" si="75"/>
        <v>-88.923165841581067</v>
      </c>
      <c r="O464" s="213">
        <f t="shared" si="76"/>
        <v>7907.3294232893295</v>
      </c>
      <c r="P464" s="213">
        <f t="shared" si="79"/>
        <v>164.45007749078084</v>
      </c>
      <c r="Q464" s="213" t="str">
        <f t="shared" si="77"/>
        <v/>
      </c>
    </row>
    <row r="465" spans="1:17" x14ac:dyDescent="0.25">
      <c r="A465" s="89">
        <f>'Data Raw'!F960</f>
        <v>19584.060000000001</v>
      </c>
      <c r="C465" s="89">
        <f>'Data Raw'!C960</f>
        <v>19499.099999999999</v>
      </c>
      <c r="E465" s="89">
        <v>-170.74307138496442</v>
      </c>
      <c r="G465" s="211">
        <f t="shared" si="70"/>
        <v>19520.053165841578</v>
      </c>
      <c r="H465" s="211">
        <f t="shared" si="72"/>
        <v>-64.006834158422862</v>
      </c>
      <c r="I465" s="211">
        <f t="shared" si="73"/>
        <v>4096.8748189838479</v>
      </c>
      <c r="J465" s="211">
        <f t="shared" si="78"/>
        <v>162.71554301878663</v>
      </c>
      <c r="K465" s="211">
        <f t="shared" si="74"/>
        <v>1</v>
      </c>
      <c r="L465" s="89"/>
      <c r="M465" s="213">
        <f t="shared" si="71"/>
        <v>19478.146834158419</v>
      </c>
      <c r="N465" s="213">
        <f t="shared" si="75"/>
        <v>-105.91316584158267</v>
      </c>
      <c r="O465" s="213">
        <f t="shared" si="76"/>
        <v>11217.598698586593</v>
      </c>
      <c r="P465" s="213">
        <f t="shared" si="79"/>
        <v>168.25750526401649</v>
      </c>
      <c r="Q465" s="213" t="str">
        <f t="shared" si="77"/>
        <v/>
      </c>
    </row>
    <row r="466" spans="1:17" x14ac:dyDescent="0.25">
      <c r="A466" s="89">
        <f>'Data Raw'!F961</f>
        <v>19925.810000000001</v>
      </c>
      <c r="C466" s="89">
        <f>'Data Raw'!C961</f>
        <v>19804.64</v>
      </c>
      <c r="E466" s="89">
        <v>-16.360216211814986</v>
      </c>
      <c r="G466" s="211">
        <f t="shared" si="70"/>
        <v>19825.593165841579</v>
      </c>
      <c r="H466" s="211">
        <f t="shared" si="72"/>
        <v>-100.21683415842199</v>
      </c>
      <c r="I466" s="211">
        <f t="shared" si="73"/>
        <v>10043.413848736656</v>
      </c>
      <c r="J466" s="211">
        <f t="shared" si="78"/>
        <v>159.86856535090206</v>
      </c>
      <c r="K466" s="211">
        <f t="shared" si="74"/>
        <v>1</v>
      </c>
      <c r="L466" s="89"/>
      <c r="M466" s="213">
        <f t="shared" si="71"/>
        <v>19783.68683415842</v>
      </c>
      <c r="N466" s="213">
        <f t="shared" si="75"/>
        <v>-142.12316584158179</v>
      </c>
      <c r="O466" s="213">
        <f t="shared" si="76"/>
        <v>20198.994268833761</v>
      </c>
      <c r="P466" s="213">
        <f t="shared" si="79"/>
        <v>172.69542106035618</v>
      </c>
      <c r="Q466" s="213" t="str">
        <f t="shared" si="77"/>
        <v/>
      </c>
    </row>
    <row r="467" spans="1:17" x14ac:dyDescent="0.25">
      <c r="A467" s="89">
        <f>'Data Raw'!F962</f>
        <v>20106.55</v>
      </c>
      <c r="C467" s="89">
        <f>'Data Raw'!C962</f>
        <v>20128.34</v>
      </c>
      <c r="E467" s="89">
        <v>145.276472112997</v>
      </c>
      <c r="G467" s="211">
        <f t="shared" si="70"/>
        <v>20149.29316584158</v>
      </c>
      <c r="H467" s="211">
        <f t="shared" si="72"/>
        <v>42.743165841580776</v>
      </c>
      <c r="I467" s="211">
        <f t="shared" si="73"/>
        <v>1826.9782261608777</v>
      </c>
      <c r="J467" s="211">
        <f t="shared" si="78"/>
        <v>160.11882777011863</v>
      </c>
      <c r="K467" s="211" t="str">
        <f t="shared" si="74"/>
        <v/>
      </c>
      <c r="L467" s="89"/>
      <c r="M467" s="213">
        <f t="shared" si="71"/>
        <v>20107.38683415842</v>
      </c>
      <c r="N467" s="213">
        <f t="shared" si="75"/>
        <v>0.8368341584209702</v>
      </c>
      <c r="O467" s="213">
        <f t="shared" si="76"/>
        <v>0.7002914087001334</v>
      </c>
      <c r="P467" s="213">
        <f t="shared" si="79"/>
        <v>172.67551545049008</v>
      </c>
      <c r="Q467" s="213">
        <f t="shared" si="77"/>
        <v>1</v>
      </c>
    </row>
    <row r="468" spans="1:17" x14ac:dyDescent="0.25">
      <c r="A468" s="89">
        <f>'Data Raw'!F963</f>
        <v>19778.77</v>
      </c>
      <c r="C468" s="89">
        <f>'Data Raw'!C963</f>
        <v>19997.09</v>
      </c>
      <c r="E468" s="89">
        <v>116.77907130858148</v>
      </c>
      <c r="G468" s="211">
        <f t="shared" si="70"/>
        <v>20018.04316584158</v>
      </c>
      <c r="H468" s="211">
        <f t="shared" si="72"/>
        <v>239.27316584157961</v>
      </c>
      <c r="I468" s="211">
        <f t="shared" si="73"/>
        <v>57251.647891852059</v>
      </c>
      <c r="J468" s="211">
        <f t="shared" si="78"/>
        <v>150.53362756104505</v>
      </c>
      <c r="K468" s="211" t="str">
        <f t="shared" si="74"/>
        <v/>
      </c>
      <c r="L468" s="89"/>
      <c r="M468" s="213">
        <f t="shared" si="71"/>
        <v>19976.13683415842</v>
      </c>
      <c r="N468" s="213">
        <f t="shared" si="75"/>
        <v>197.36683415841981</v>
      </c>
      <c r="O468" s="213">
        <f t="shared" si="76"/>
        <v>38953.667225717189</v>
      </c>
      <c r="P468" s="213">
        <f t="shared" si="79"/>
        <v>165.27381255323556</v>
      </c>
      <c r="Q468" s="213">
        <f t="shared" si="77"/>
        <v>1</v>
      </c>
    </row>
    <row r="469" spans="1:17" x14ac:dyDescent="0.25">
      <c r="A469" s="89">
        <f>'Data Raw'!F964</f>
        <v>19700.560000000001</v>
      </c>
      <c r="C469" s="89">
        <f>'Data Raw'!C964</f>
        <v>19881.32</v>
      </c>
      <c r="E469" s="89">
        <v>-102.94244325620821</v>
      </c>
      <c r="G469" s="211">
        <f t="shared" si="70"/>
        <v>19902.27316584158</v>
      </c>
      <c r="H469" s="211">
        <f t="shared" si="72"/>
        <v>201.7131658415783</v>
      </c>
      <c r="I469" s="211">
        <f t="shared" si="73"/>
        <v>40688.20127383207</v>
      </c>
      <c r="J469" s="211">
        <f t="shared" si="78"/>
        <v>164.98142795901703</v>
      </c>
      <c r="K469" s="211" t="str">
        <f t="shared" si="74"/>
        <v/>
      </c>
      <c r="L469" s="89"/>
      <c r="M469" s="213">
        <f t="shared" si="71"/>
        <v>19860.36683415842</v>
      </c>
      <c r="N469" s="213">
        <f t="shared" si="75"/>
        <v>159.8068341584185</v>
      </c>
      <c r="O469" s="213">
        <f t="shared" si="76"/>
        <v>25538.224243736273</v>
      </c>
      <c r="P469" s="213">
        <f t="shared" si="79"/>
        <v>174.47423576612383</v>
      </c>
      <c r="Q469" s="213">
        <f t="shared" si="77"/>
        <v>1</v>
      </c>
    </row>
    <row r="470" spans="1:17" x14ac:dyDescent="0.25">
      <c r="A470" s="89">
        <f>'Data Raw'!F965</f>
        <v>20066.189999999999</v>
      </c>
      <c r="C470" s="89">
        <f>'Data Raw'!C965</f>
        <v>19842.849999999999</v>
      </c>
      <c r="E470" s="89">
        <v>-161.61190518963122</v>
      </c>
      <c r="G470" s="211">
        <f t="shared" si="70"/>
        <v>19863.803165841578</v>
      </c>
      <c r="H470" s="211">
        <f t="shared" si="72"/>
        <v>-202.38683415842024</v>
      </c>
      <c r="I470" s="211">
        <f t="shared" si="73"/>
        <v>40960.430640667895</v>
      </c>
      <c r="J470" s="211">
        <f t="shared" si="78"/>
        <v>145.92113988438683</v>
      </c>
      <c r="K470" s="211">
        <f t="shared" si="74"/>
        <v>1</v>
      </c>
      <c r="L470" s="89"/>
      <c r="M470" s="213">
        <f t="shared" si="71"/>
        <v>19821.896834158419</v>
      </c>
      <c r="N470" s="213">
        <f t="shared" si="75"/>
        <v>-244.29316584158005</v>
      </c>
      <c r="O470" s="213">
        <f t="shared" si="76"/>
        <v>59679.150876901731</v>
      </c>
      <c r="P470" s="213">
        <f t="shared" si="79"/>
        <v>153.3667116828515</v>
      </c>
      <c r="Q470" s="213" t="str">
        <f t="shared" si="77"/>
        <v/>
      </c>
    </row>
    <row r="471" spans="1:17" x14ac:dyDescent="0.25">
      <c r="A471" s="89">
        <f>'Data Raw'!F966</f>
        <v>20197.77</v>
      </c>
      <c r="C471" s="89">
        <f>'Data Raw'!C966</f>
        <v>20118.02</v>
      </c>
      <c r="E471" s="89">
        <v>59.459289652255393</v>
      </c>
      <c r="G471" s="211">
        <f t="shared" si="70"/>
        <v>20138.97316584158</v>
      </c>
      <c r="H471" s="211">
        <f t="shared" si="72"/>
        <v>-58.796834158420097</v>
      </c>
      <c r="I471" s="211">
        <f t="shared" si="73"/>
        <v>3457.0677070527563</v>
      </c>
      <c r="J471" s="211">
        <f t="shared" si="78"/>
        <v>141.65768471105204</v>
      </c>
      <c r="K471" s="211">
        <f t="shared" si="74"/>
        <v>1</v>
      </c>
      <c r="L471" s="89"/>
      <c r="M471" s="213">
        <f t="shared" si="71"/>
        <v>20097.066834158421</v>
      </c>
      <c r="N471" s="213">
        <f t="shared" si="75"/>
        <v>-100.7031658415799</v>
      </c>
      <c r="O471" s="213">
        <f t="shared" si="76"/>
        <v>10141.127610516745</v>
      </c>
      <c r="P471" s="213">
        <f t="shared" si="79"/>
        <v>147.32480809379589</v>
      </c>
      <c r="Q471" s="213" t="str">
        <f t="shared" si="77"/>
        <v/>
      </c>
    </row>
    <row r="472" spans="1:17" x14ac:dyDescent="0.25">
      <c r="A472" s="89">
        <f>'Data Raw'!F967</f>
        <v>20225.11</v>
      </c>
      <c r="C472" s="89">
        <f>'Data Raw'!C967</f>
        <v>20337.46</v>
      </c>
      <c r="E472" s="89">
        <v>43.436068733535649</v>
      </c>
      <c r="G472" s="211">
        <f t="shared" si="70"/>
        <v>20358.413165841579</v>
      </c>
      <c r="H472" s="211">
        <f t="shared" si="72"/>
        <v>133.30316584157845</v>
      </c>
      <c r="I472" s="211">
        <f t="shared" si="73"/>
        <v>17769.734023387366</v>
      </c>
      <c r="J472" s="211">
        <f t="shared" si="78"/>
        <v>148.36372047719144</v>
      </c>
      <c r="K472" s="211" t="str">
        <f t="shared" si="74"/>
        <v/>
      </c>
      <c r="L472" s="89"/>
      <c r="M472" s="213">
        <f t="shared" si="71"/>
        <v>20316.506834158419</v>
      </c>
      <c r="N472" s="213">
        <f t="shared" si="75"/>
        <v>91.396834158418642</v>
      </c>
      <c r="O472" s="213">
        <f t="shared" si="76"/>
        <v>8353.3812941814813</v>
      </c>
      <c r="P472" s="213">
        <f t="shared" si="79"/>
        <v>147.51391650869863</v>
      </c>
      <c r="Q472" s="213">
        <f t="shared" si="77"/>
        <v>1</v>
      </c>
    </row>
    <row r="473" spans="1:17" x14ac:dyDescent="0.25">
      <c r="A473" s="89">
        <f>'Data Raw'!F968</f>
        <v>20217.259999999998</v>
      </c>
      <c r="C473" s="89">
        <f>'Data Raw'!C968</f>
        <v>20048.87</v>
      </c>
      <c r="E473" s="89">
        <v>35.760459699500643</v>
      </c>
      <c r="G473" s="211">
        <f t="shared" si="70"/>
        <v>20069.823165841579</v>
      </c>
      <c r="H473" s="211">
        <f t="shared" si="72"/>
        <v>-147.43683415841952</v>
      </c>
      <c r="I473" s="211">
        <f t="shared" si="73"/>
        <v>21737.620066657299</v>
      </c>
      <c r="J473" s="211">
        <f t="shared" si="78"/>
        <v>155.6177583368729</v>
      </c>
      <c r="K473" s="211">
        <f t="shared" si="74"/>
        <v>1</v>
      </c>
      <c r="L473" s="89"/>
      <c r="M473" s="213">
        <f t="shared" si="71"/>
        <v>20027.916834158419</v>
      </c>
      <c r="N473" s="213">
        <f t="shared" si="75"/>
        <v>-189.34316584157932</v>
      </c>
      <c r="O473" s="213">
        <f t="shared" si="76"/>
        <v>35850.834450911811</v>
      </c>
      <c r="P473" s="213">
        <f t="shared" si="79"/>
        <v>157.60555203664609</v>
      </c>
      <c r="Q473" s="213" t="str">
        <f t="shared" si="77"/>
        <v/>
      </c>
    </row>
    <row r="474" spans="1:17" x14ac:dyDescent="0.25">
      <c r="A474" s="89">
        <f>'Data Raw'!F969</f>
        <v>20789.96</v>
      </c>
      <c r="C474" s="89">
        <f>'Data Raw'!C969</f>
        <v>20488.29</v>
      </c>
      <c r="E474" s="89">
        <v>40.461030497419415</v>
      </c>
      <c r="G474" s="211">
        <f t="shared" si="70"/>
        <v>20509.243165841581</v>
      </c>
      <c r="H474" s="211">
        <f t="shared" si="72"/>
        <v>-280.71683415841835</v>
      </c>
      <c r="I474" s="211">
        <f t="shared" si="73"/>
        <v>78801.940979924955</v>
      </c>
      <c r="J474" s="211">
        <f t="shared" si="78"/>
        <v>181.14000828417755</v>
      </c>
      <c r="K474" s="211">
        <f t="shared" si="74"/>
        <v>1</v>
      </c>
      <c r="L474" s="89"/>
      <c r="M474" s="213">
        <f t="shared" si="71"/>
        <v>20467.336834158421</v>
      </c>
      <c r="N474" s="213">
        <f t="shared" si="75"/>
        <v>-322.62316584157816</v>
      </c>
      <c r="O474" s="213">
        <f t="shared" si="76"/>
        <v>104085.70713764244</v>
      </c>
      <c r="P474" s="213">
        <f t="shared" si="79"/>
        <v>187.95039010700947</v>
      </c>
      <c r="Q474" s="213" t="str">
        <f t="shared" si="77"/>
        <v/>
      </c>
    </row>
    <row r="475" spans="1:17" x14ac:dyDescent="0.25">
      <c r="A475" s="89">
        <f>'Data Raw'!F970</f>
        <v>20597.09</v>
      </c>
      <c r="C475" s="89">
        <f>'Data Raw'!C970</f>
        <v>20827.77</v>
      </c>
      <c r="E475" s="89">
        <v>306.71415401405102</v>
      </c>
      <c r="G475" s="211">
        <f t="shared" si="70"/>
        <v>20848.72316584158</v>
      </c>
      <c r="H475" s="211">
        <f t="shared" si="72"/>
        <v>251.63316584158019</v>
      </c>
      <c r="I475" s="211">
        <f t="shared" si="73"/>
        <v>63319.250151456203</v>
      </c>
      <c r="J475" s="211">
        <f t="shared" si="78"/>
        <v>201.24173670452615</v>
      </c>
      <c r="K475" s="211" t="str">
        <f t="shared" si="74"/>
        <v/>
      </c>
      <c r="L475" s="89"/>
      <c r="M475" s="213">
        <f t="shared" si="71"/>
        <v>20806.816834158421</v>
      </c>
      <c r="N475" s="213">
        <f t="shared" si="75"/>
        <v>209.72683415842039</v>
      </c>
      <c r="O475" s="213">
        <f t="shared" si="76"/>
        <v>43985.344966113567</v>
      </c>
      <c r="P475" s="213">
        <f t="shared" si="79"/>
        <v>202.04808765666445</v>
      </c>
      <c r="Q475" s="213">
        <f t="shared" si="77"/>
        <v>1</v>
      </c>
    </row>
    <row r="476" spans="1:17" x14ac:dyDescent="0.25">
      <c r="A476" s="89">
        <f>'Data Raw'!F971</f>
        <v>20891.62</v>
      </c>
      <c r="C476" s="89">
        <f>'Data Raw'!C971</f>
        <v>20598.98</v>
      </c>
      <c r="E476" s="89">
        <v>14.428497565433645</v>
      </c>
      <c r="G476" s="211">
        <f t="shared" si="70"/>
        <v>20619.933165841579</v>
      </c>
      <c r="H476" s="211">
        <f t="shared" si="72"/>
        <v>-271.68683415841952</v>
      </c>
      <c r="I476" s="211">
        <f t="shared" si="73"/>
        <v>73813.735855024555</v>
      </c>
      <c r="J476" s="211">
        <f t="shared" si="78"/>
        <v>206.32134544746063</v>
      </c>
      <c r="K476" s="211">
        <f t="shared" si="74"/>
        <v>1</v>
      </c>
      <c r="L476" s="89"/>
      <c r="M476" s="213">
        <f t="shared" si="71"/>
        <v>20578.02683415842</v>
      </c>
      <c r="N476" s="213">
        <f t="shared" si="75"/>
        <v>-313.59316584157932</v>
      </c>
      <c r="O476" s="213">
        <f t="shared" si="76"/>
        <v>98340.673662544272</v>
      </c>
      <c r="P476" s="213">
        <f t="shared" si="79"/>
        <v>219.65155480969977</v>
      </c>
      <c r="Q476" s="213" t="str">
        <f t="shared" si="77"/>
        <v/>
      </c>
    </row>
    <row r="477" spans="1:17" x14ac:dyDescent="0.25">
      <c r="A477" s="89">
        <f>'Data Raw'!F972</f>
        <v>21133.54</v>
      </c>
      <c r="C477" s="89">
        <f>'Data Raw'!C972</f>
        <v>20858.52</v>
      </c>
      <c r="E477" s="89">
        <v>20.299776336505602</v>
      </c>
      <c r="G477" s="211">
        <f t="shared" si="70"/>
        <v>20879.47316584158</v>
      </c>
      <c r="H477" s="211">
        <f t="shared" si="72"/>
        <v>-254.06683415842053</v>
      </c>
      <c r="I477" s="211">
        <f t="shared" si="73"/>
        <v>64549.956219282365</v>
      </c>
      <c r="J477" s="211">
        <f t="shared" si="78"/>
        <v>213.42731070655338</v>
      </c>
      <c r="K477" s="211">
        <f t="shared" si="74"/>
        <v>1</v>
      </c>
      <c r="L477" s="89"/>
      <c r="M477" s="213">
        <f t="shared" si="71"/>
        <v>20837.566834158421</v>
      </c>
      <c r="N477" s="213">
        <f t="shared" si="75"/>
        <v>-295.97316584158034</v>
      </c>
      <c r="O477" s="213">
        <f t="shared" si="76"/>
        <v>87600.114898287618</v>
      </c>
      <c r="P477" s="213">
        <f t="shared" si="79"/>
        <v>236.65278756468825</v>
      </c>
      <c r="Q477" s="213" t="str">
        <f t="shared" si="77"/>
        <v/>
      </c>
    </row>
    <row r="478" spans="1:17" x14ac:dyDescent="0.25">
      <c r="A478" s="89">
        <f>'Data Raw'!F973</f>
        <v>21521.98</v>
      </c>
      <c r="C478" s="89">
        <f>'Data Raw'!C973</f>
        <v>21223.61</v>
      </c>
      <c r="E478" s="89">
        <v>-160.08574193285313</v>
      </c>
      <c r="G478" s="211">
        <f t="shared" si="70"/>
        <v>21244.56316584158</v>
      </c>
      <c r="H478" s="211">
        <f t="shared" si="72"/>
        <v>-277.41683415841908</v>
      </c>
      <c r="I478" s="211">
        <f t="shared" si="73"/>
        <v>76960.099874479798</v>
      </c>
      <c r="J478" s="211">
        <f t="shared" si="78"/>
        <v>223.72120062626644</v>
      </c>
      <c r="K478" s="211">
        <f t="shared" si="74"/>
        <v>1</v>
      </c>
      <c r="L478" s="89"/>
      <c r="M478" s="213">
        <f t="shared" si="71"/>
        <v>21202.656834158421</v>
      </c>
      <c r="N478" s="213">
        <f t="shared" si="75"/>
        <v>-319.32316584157888</v>
      </c>
      <c r="O478" s="213">
        <f t="shared" si="76"/>
        <v>101967.28424308849</v>
      </c>
      <c r="P478" s="213">
        <f t="shared" si="79"/>
        <v>247.56930046536627</v>
      </c>
      <c r="Q478" s="213" t="str">
        <f t="shared" si="77"/>
        <v/>
      </c>
    </row>
    <row r="479" spans="1:17" x14ac:dyDescent="0.25">
      <c r="A479" s="89">
        <f>'Data Raw'!F974</f>
        <v>21294.86</v>
      </c>
      <c r="C479" s="89">
        <f>'Data Raw'!C974</f>
        <v>21656.82</v>
      </c>
      <c r="E479" s="89">
        <v>75.11849182777587</v>
      </c>
      <c r="G479" s="211">
        <f t="shared" si="70"/>
        <v>21677.77316584158</v>
      </c>
      <c r="H479" s="211">
        <f t="shared" si="72"/>
        <v>382.91316584157903</v>
      </c>
      <c r="I479" s="211">
        <f t="shared" si="73"/>
        <v>146622.49257482062</v>
      </c>
      <c r="J479" s="211">
        <f t="shared" si="78"/>
        <v>260.66617294564543</v>
      </c>
      <c r="K479" s="211" t="str">
        <f t="shared" si="74"/>
        <v/>
      </c>
      <c r="L479" s="89"/>
      <c r="M479" s="213">
        <f t="shared" si="71"/>
        <v>21635.86683415842</v>
      </c>
      <c r="N479" s="213">
        <f t="shared" si="75"/>
        <v>341.00683415841922</v>
      </c>
      <c r="O479" s="213">
        <f t="shared" si="76"/>
        <v>116285.66094274764</v>
      </c>
      <c r="P479" s="213">
        <f t="shared" si="79"/>
        <v>273.05425321616889</v>
      </c>
      <c r="Q479" s="213">
        <f t="shared" si="77"/>
        <v>1</v>
      </c>
    </row>
    <row r="480" spans="1:17" x14ac:dyDescent="0.25">
      <c r="A480" s="89">
        <f>'Data Raw'!F975</f>
        <v>21857.919999999998</v>
      </c>
      <c r="C480" s="89">
        <f>'Data Raw'!C975</f>
        <v>21526.41</v>
      </c>
      <c r="E480" s="89">
        <v>-144.53361056761787</v>
      </c>
      <c r="G480" s="211">
        <f t="shared" si="70"/>
        <v>21547.36316584158</v>
      </c>
      <c r="H480" s="211">
        <f t="shared" si="72"/>
        <v>-310.5568341584185</v>
      </c>
      <c r="I480" s="211">
        <f t="shared" si="73"/>
        <v>96445.547242499451</v>
      </c>
      <c r="J480" s="211">
        <f t="shared" si="78"/>
        <v>278.8930446793504</v>
      </c>
      <c r="K480" s="211">
        <f t="shared" si="74"/>
        <v>1</v>
      </c>
      <c r="L480" s="89"/>
      <c r="M480" s="213">
        <f t="shared" si="71"/>
        <v>21505.45683415842</v>
      </c>
      <c r="N480" s="213">
        <f t="shared" si="75"/>
        <v>-352.4631658415783</v>
      </c>
      <c r="O480" s="213">
        <f t="shared" si="76"/>
        <v>124230.28327506792</v>
      </c>
      <c r="P480" s="213">
        <f t="shared" si="79"/>
        <v>298.40113596809658</v>
      </c>
      <c r="Q480" s="213" t="str">
        <f t="shared" si="77"/>
        <v/>
      </c>
    </row>
    <row r="481" spans="1:17" x14ac:dyDescent="0.25">
      <c r="A481" s="89">
        <f>'Data Raw'!F976</f>
        <v>21814.37</v>
      </c>
      <c r="C481" s="89">
        <f>'Data Raw'!C976</f>
        <v>21958.69</v>
      </c>
      <c r="E481" s="89">
        <v>-89.140372722966276</v>
      </c>
      <c r="G481" s="211">
        <f t="shared" si="70"/>
        <v>21979.643165841579</v>
      </c>
      <c r="H481" s="211">
        <f t="shared" si="72"/>
        <v>165.27316584157961</v>
      </c>
      <c r="I481" s="211">
        <f t="shared" si="73"/>
        <v>27315.219347298276</v>
      </c>
      <c r="J481" s="211">
        <f t="shared" si="78"/>
        <v>280.14019754508325</v>
      </c>
      <c r="K481" s="211" t="str">
        <f t="shared" si="74"/>
        <v/>
      </c>
      <c r="L481" s="89"/>
      <c r="M481" s="213">
        <f t="shared" si="71"/>
        <v>21937.736834158419</v>
      </c>
      <c r="N481" s="213">
        <f t="shared" si="75"/>
        <v>123.36683415841981</v>
      </c>
      <c r="O481" s="213">
        <f t="shared" si="76"/>
        <v>15219.375770271055</v>
      </c>
      <c r="P481" s="213">
        <f t="shared" si="79"/>
        <v>294.04813485545253</v>
      </c>
      <c r="Q481" s="213">
        <f t="shared" si="77"/>
        <v>1</v>
      </c>
    </row>
    <row r="482" spans="1:17" x14ac:dyDescent="0.25">
      <c r="A482" s="89">
        <f>'Data Raw'!F977</f>
        <v>22620.33</v>
      </c>
      <c r="C482" s="89">
        <f>'Data Raw'!C977</f>
        <v>22027.07</v>
      </c>
      <c r="E482" s="89">
        <v>108.00388095492599</v>
      </c>
      <c r="G482" s="211">
        <f t="shared" si="70"/>
        <v>22048.02316584158</v>
      </c>
      <c r="H482" s="211">
        <f t="shared" si="72"/>
        <v>-572.30683415842213</v>
      </c>
      <c r="I482" s="211">
        <f t="shared" si="73"/>
        <v>327535.11242443568</v>
      </c>
      <c r="J482" s="211">
        <f t="shared" si="78"/>
        <v>331.01386181119682</v>
      </c>
      <c r="K482" s="211">
        <f t="shared" si="74"/>
        <v>1</v>
      </c>
      <c r="L482" s="89"/>
      <c r="M482" s="213">
        <f t="shared" si="71"/>
        <v>22006.11683415842</v>
      </c>
      <c r="N482" s="213">
        <f t="shared" si="75"/>
        <v>-614.21316584158194</v>
      </c>
      <c r="O482" s="213">
        <f t="shared" si="76"/>
        <v>377257.81309313863</v>
      </c>
      <c r="P482" s="213">
        <f t="shared" si="79"/>
        <v>347.29068351513178</v>
      </c>
      <c r="Q482" s="213" t="str">
        <f t="shared" si="77"/>
        <v/>
      </c>
    </row>
    <row r="483" spans="1:17" x14ac:dyDescent="0.25">
      <c r="A483" s="89">
        <f>'Data Raw'!F978</f>
        <v>22616.23</v>
      </c>
      <c r="C483" s="89">
        <f>'Data Raw'!C978</f>
        <v>22755.06</v>
      </c>
      <c r="E483" s="89">
        <v>110.6336468691261</v>
      </c>
      <c r="G483" s="211">
        <f t="shared" si="70"/>
        <v>22776.013165841581</v>
      </c>
      <c r="H483" s="211">
        <f t="shared" si="72"/>
        <v>159.78316584158165</v>
      </c>
      <c r="I483" s="211">
        <f t="shared" si="73"/>
        <v>25530.660086358384</v>
      </c>
      <c r="J483" s="211">
        <f t="shared" si="78"/>
        <v>323.80025162594438</v>
      </c>
      <c r="K483" s="211" t="str">
        <f t="shared" si="74"/>
        <v/>
      </c>
      <c r="L483" s="89"/>
      <c r="M483" s="213">
        <f t="shared" si="71"/>
        <v>22734.106834158421</v>
      </c>
      <c r="N483" s="213">
        <f t="shared" si="75"/>
        <v>117.87683415842184</v>
      </c>
      <c r="O483" s="213">
        <f t="shared" si="76"/>
        <v>13894.948031212087</v>
      </c>
      <c r="P483" s="213">
        <f t="shared" si="79"/>
        <v>341.83258949308026</v>
      </c>
      <c r="Q483" s="213">
        <f t="shared" si="77"/>
        <v>1</v>
      </c>
    </row>
    <row r="484" spans="1:17" x14ac:dyDescent="0.25">
      <c r="A484" s="89">
        <f>'Data Raw'!F979</f>
        <v>22976.81</v>
      </c>
      <c r="C484" s="89">
        <f>'Data Raw'!C979</f>
        <v>22664.73</v>
      </c>
      <c r="E484" s="89">
        <v>-99.787793016173964</v>
      </c>
      <c r="G484" s="211">
        <f t="shared" si="70"/>
        <v>22685.683165841579</v>
      </c>
      <c r="H484" s="211">
        <f t="shared" si="72"/>
        <v>-291.12683415842184</v>
      </c>
      <c r="I484" s="211">
        <f t="shared" si="73"/>
        <v>84754.833567105248</v>
      </c>
      <c r="J484" s="211">
        <f t="shared" si="78"/>
        <v>325.90526256419207</v>
      </c>
      <c r="K484" s="211">
        <f t="shared" si="74"/>
        <v>1</v>
      </c>
      <c r="L484" s="89"/>
      <c r="M484" s="213">
        <f t="shared" si="71"/>
        <v>22643.77683415842</v>
      </c>
      <c r="N484" s="213">
        <f t="shared" si="75"/>
        <v>-333.03316584158165</v>
      </c>
      <c r="O484" s="213">
        <f t="shared" si="76"/>
        <v>110911.08955046642</v>
      </c>
      <c r="P484" s="213">
        <f t="shared" si="79"/>
        <v>344.12326458049154</v>
      </c>
      <c r="Q484" s="213" t="str">
        <f t="shared" si="77"/>
        <v/>
      </c>
    </row>
    <row r="485" spans="1:17" x14ac:dyDescent="0.25">
      <c r="A485" s="89">
        <f>'Data Raw'!F980</f>
        <v>22944.240000000002</v>
      </c>
      <c r="C485" s="89">
        <f>'Data Raw'!C980</f>
        <v>22777.46</v>
      </c>
      <c r="E485" s="89">
        <v>-302.48381551235434</v>
      </c>
      <c r="G485" s="211">
        <f t="shared" si="70"/>
        <v>22798.413165841579</v>
      </c>
      <c r="H485" s="211">
        <f t="shared" si="72"/>
        <v>-145.82683415842257</v>
      </c>
      <c r="I485" s="211">
        <f t="shared" si="73"/>
        <v>21265.465560668079</v>
      </c>
      <c r="J485" s="211">
        <f t="shared" si="78"/>
        <v>317.49595089498098</v>
      </c>
      <c r="K485" s="211">
        <f t="shared" si="74"/>
        <v>1</v>
      </c>
      <c r="L485" s="89"/>
      <c r="M485" s="213">
        <f t="shared" si="71"/>
        <v>22756.506834158419</v>
      </c>
      <c r="N485" s="213">
        <f t="shared" si="75"/>
        <v>-187.73316584158238</v>
      </c>
      <c r="O485" s="213">
        <f t="shared" si="76"/>
        <v>35243.741556903071</v>
      </c>
      <c r="P485" s="213">
        <f t="shared" si="79"/>
        <v>334.47910929961216</v>
      </c>
      <c r="Q485" s="213" t="str">
        <f t="shared" si="77"/>
        <v/>
      </c>
    </row>
    <row r="486" spans="1:17" x14ac:dyDescent="0.25">
      <c r="A486" s="89">
        <f>'Data Raw'!F981</f>
        <v>22576.98</v>
      </c>
      <c r="C486" s="89">
        <f>'Data Raw'!C981</f>
        <v>22716.71</v>
      </c>
      <c r="E486" s="89">
        <v>15.272416589232307</v>
      </c>
      <c r="G486" s="211">
        <f t="shared" si="70"/>
        <v>22737.663165841579</v>
      </c>
      <c r="H486" s="211">
        <f t="shared" si="72"/>
        <v>160.68316584157947</v>
      </c>
      <c r="I486" s="211">
        <f t="shared" si="73"/>
        <v>25819.079784872531</v>
      </c>
      <c r="J486" s="211">
        <f t="shared" si="78"/>
        <v>307.26381388557172</v>
      </c>
      <c r="K486" s="211" t="str">
        <f t="shared" si="74"/>
        <v/>
      </c>
      <c r="L486" s="89"/>
      <c r="M486" s="213">
        <f t="shared" si="71"/>
        <v>22695.756834158419</v>
      </c>
      <c r="N486" s="213">
        <f t="shared" si="75"/>
        <v>118.77683415841966</v>
      </c>
      <c r="O486" s="213">
        <f t="shared" si="76"/>
        <v>14107.936332696727</v>
      </c>
      <c r="P486" s="213">
        <f t="shared" si="79"/>
        <v>317.6379323523293</v>
      </c>
      <c r="Q486" s="213">
        <f t="shared" si="77"/>
        <v>1</v>
      </c>
    </row>
    <row r="487" spans="1:17" x14ac:dyDescent="0.25">
      <c r="A487" s="89">
        <f>'Data Raw'!F982</f>
        <v>23477.919999999998</v>
      </c>
      <c r="C487" s="89">
        <f>'Data Raw'!C982</f>
        <v>23090.03</v>
      </c>
      <c r="E487" s="89">
        <v>32.261540809784492</v>
      </c>
      <c r="G487" s="211">
        <f t="shared" si="70"/>
        <v>23110.983165841579</v>
      </c>
      <c r="H487" s="211">
        <f t="shared" si="72"/>
        <v>-366.93683415841952</v>
      </c>
      <c r="I487" s="211">
        <f t="shared" si="73"/>
        <v>134642.64026220347</v>
      </c>
      <c r="J487" s="211">
        <f t="shared" si="78"/>
        <v>304.81727277900461</v>
      </c>
      <c r="K487" s="211">
        <f t="shared" si="74"/>
        <v>1</v>
      </c>
      <c r="L487" s="89"/>
      <c r="M487" s="213">
        <f t="shared" si="71"/>
        <v>23069.076834158419</v>
      </c>
      <c r="N487" s="213">
        <f t="shared" si="75"/>
        <v>-408.84316584157932</v>
      </c>
      <c r="O487" s="213">
        <f t="shared" si="76"/>
        <v>167152.73425536513</v>
      </c>
      <c r="P487" s="213">
        <f t="shared" si="79"/>
        <v>327.49387816131787</v>
      </c>
      <c r="Q487" s="213" t="str">
        <f t="shared" si="77"/>
        <v/>
      </c>
    </row>
    <row r="488" spans="1:17" x14ac:dyDescent="0.25">
      <c r="A488" s="89">
        <f>'Data Raw'!F983</f>
        <v>23341.61</v>
      </c>
      <c r="C488" s="89">
        <f>'Data Raw'!C983</f>
        <v>23472.14</v>
      </c>
      <c r="E488" s="89">
        <v>15.421194003822166</v>
      </c>
      <c r="G488" s="211">
        <f t="shared" si="70"/>
        <v>23493.093165841579</v>
      </c>
      <c r="H488" s="211">
        <f t="shared" si="72"/>
        <v>151.48316584157874</v>
      </c>
      <c r="I488" s="211">
        <f t="shared" si="73"/>
        <v>22947.149533387248</v>
      </c>
      <c r="J488" s="211">
        <f t="shared" si="78"/>
        <v>289.35492059198009</v>
      </c>
      <c r="K488" s="211" t="str">
        <f t="shared" si="74"/>
        <v/>
      </c>
      <c r="L488" s="89"/>
      <c r="M488" s="213">
        <f t="shared" si="71"/>
        <v>23451.18683415842</v>
      </c>
      <c r="N488" s="213">
        <f t="shared" si="75"/>
        <v>109.57683415841893</v>
      </c>
      <c r="O488" s="213">
        <f t="shared" si="76"/>
        <v>12007.082584181646</v>
      </c>
      <c r="P488" s="213">
        <f t="shared" si="79"/>
        <v>305.32661224789979</v>
      </c>
      <c r="Q488" s="213">
        <f t="shared" si="77"/>
        <v>1</v>
      </c>
    </row>
    <row r="489" spans="1:17" x14ac:dyDescent="0.25">
      <c r="A489" s="89">
        <f>'Data Raw'!F984</f>
        <v>23034.02</v>
      </c>
      <c r="C489" s="89">
        <f>'Data Raw'!C984</f>
        <v>22716.48</v>
      </c>
      <c r="E489" s="89">
        <v>264.77703241093332</v>
      </c>
      <c r="G489" s="211">
        <f t="shared" si="70"/>
        <v>22737.433165841579</v>
      </c>
      <c r="H489" s="211">
        <f t="shared" si="72"/>
        <v>-296.58683415842097</v>
      </c>
      <c r="I489" s="211">
        <f t="shared" si="73"/>
        <v>87963.750196114706</v>
      </c>
      <c r="J489" s="211">
        <f t="shared" si="78"/>
        <v>302.17103836551439</v>
      </c>
      <c r="K489" s="211">
        <f t="shared" si="74"/>
        <v>1</v>
      </c>
      <c r="L489" s="89"/>
      <c r="M489" s="213">
        <f t="shared" si="71"/>
        <v>22695.52683415842</v>
      </c>
      <c r="N489" s="213">
        <f t="shared" si="75"/>
        <v>-338.49316584158078</v>
      </c>
      <c r="O489" s="213">
        <f t="shared" si="76"/>
        <v>114577.6233214559</v>
      </c>
      <c r="P489" s="213">
        <f t="shared" si="79"/>
        <v>325.02941573137264</v>
      </c>
      <c r="Q489" s="213" t="str">
        <f t="shared" si="77"/>
        <v/>
      </c>
    </row>
    <row r="490" spans="1:17" x14ac:dyDescent="0.25">
      <c r="A490" s="89">
        <f>'Data Raw'!F985</f>
        <v>23787.93</v>
      </c>
      <c r="C490" s="89">
        <f>'Data Raw'!C985</f>
        <v>23238.34</v>
      </c>
      <c r="E490" s="89">
        <v>-7.743335573006334</v>
      </c>
      <c r="G490" s="211">
        <f t="shared" si="70"/>
        <v>23259.29316584158</v>
      </c>
      <c r="H490" s="211">
        <f t="shared" si="72"/>
        <v>-528.63683415842024</v>
      </c>
      <c r="I490" s="211">
        <f t="shared" si="73"/>
        <v>279456.90242903709</v>
      </c>
      <c r="J490" s="211">
        <f t="shared" si="78"/>
        <v>292.05746040371633</v>
      </c>
      <c r="K490" s="211">
        <f t="shared" si="74"/>
        <v>1</v>
      </c>
      <c r="L490" s="89"/>
      <c r="M490" s="213">
        <f t="shared" si="71"/>
        <v>23217.38683415842</v>
      </c>
      <c r="N490" s="213">
        <f t="shared" si="75"/>
        <v>-570.54316584158005</v>
      </c>
      <c r="O490" s="213">
        <f t="shared" si="76"/>
        <v>325519.5040885327</v>
      </c>
      <c r="P490" s="213">
        <f t="shared" si="79"/>
        <v>314.92353431444548</v>
      </c>
      <c r="Q490" s="213" t="str">
        <f t="shared" si="77"/>
        <v/>
      </c>
    </row>
    <row r="491" spans="1:17" x14ac:dyDescent="0.25">
      <c r="A491" s="89">
        <f>'Data Raw'!F986</f>
        <v>23718.29</v>
      </c>
      <c r="C491" s="89">
        <f>'Data Raw'!C986</f>
        <v>23783.75</v>
      </c>
      <c r="E491" s="89">
        <v>25.416277851792984</v>
      </c>
      <c r="G491" s="211">
        <f t="shared" si="70"/>
        <v>23804.70316584158</v>
      </c>
      <c r="H491" s="211">
        <f t="shared" si="72"/>
        <v>86.41316584157903</v>
      </c>
      <c r="I491" s="211">
        <f t="shared" si="73"/>
        <v>7467.2352307642404</v>
      </c>
      <c r="J491" s="211">
        <f t="shared" si="78"/>
        <v>288.16598007141488</v>
      </c>
      <c r="K491" s="211" t="str">
        <f t="shared" si="74"/>
        <v/>
      </c>
      <c r="L491" s="89"/>
      <c r="M491" s="213">
        <f t="shared" si="71"/>
        <v>23762.79683415842</v>
      </c>
      <c r="N491" s="213">
        <f t="shared" si="75"/>
        <v>44.506834158419224</v>
      </c>
      <c r="O491" s="213">
        <f t="shared" si="76"/>
        <v>1980.8582868050323</v>
      </c>
      <c r="P491" s="213">
        <f t="shared" si="79"/>
        <v>312.55010997766556</v>
      </c>
      <c r="Q491" s="213">
        <f t="shared" si="77"/>
        <v>1</v>
      </c>
    </row>
    <row r="492" spans="1:17" x14ac:dyDescent="0.25">
      <c r="A492" s="89">
        <f>'Data Raw'!F987</f>
        <v>22941.32</v>
      </c>
      <c r="C492" s="89">
        <f>'Data Raw'!C987</f>
        <v>23616.18</v>
      </c>
      <c r="E492" s="89">
        <v>51.032275097728416</v>
      </c>
      <c r="G492" s="211">
        <f t="shared" si="70"/>
        <v>23637.13316584158</v>
      </c>
      <c r="H492" s="211">
        <f t="shared" si="72"/>
        <v>695.81316584158048</v>
      </c>
      <c r="I492" s="211">
        <f t="shared" si="73"/>
        <v>484155.96175848279</v>
      </c>
      <c r="J492" s="211">
        <f t="shared" si="78"/>
        <v>364.64335054192509</v>
      </c>
      <c r="K492" s="211" t="str">
        <f t="shared" si="74"/>
        <v/>
      </c>
      <c r="L492" s="89"/>
      <c r="M492" s="213">
        <f t="shared" si="71"/>
        <v>23595.22683415842</v>
      </c>
      <c r="N492" s="213">
        <f t="shared" si="75"/>
        <v>653.90683415842068</v>
      </c>
      <c r="O492" s="213">
        <f t="shared" si="76"/>
        <v>427594.14775908826</v>
      </c>
      <c r="P492" s="213">
        <f t="shared" si="79"/>
        <v>370.5036484612919</v>
      </c>
      <c r="Q492" s="213">
        <f t="shared" si="77"/>
        <v>1</v>
      </c>
    </row>
    <row r="493" spans="1:17" x14ac:dyDescent="0.25">
      <c r="A493" s="89">
        <f>'Data Raw'!F988</f>
        <v>23006.27</v>
      </c>
      <c r="C493" s="89">
        <f>'Data Raw'!C988</f>
        <v>23135.119999999999</v>
      </c>
      <c r="E493" s="89">
        <v>229.71661188810322</v>
      </c>
      <c r="G493" s="211">
        <f t="shared" si="70"/>
        <v>23156.073165841579</v>
      </c>
      <c r="H493" s="211">
        <f t="shared" si="72"/>
        <v>149.80316584157845</v>
      </c>
      <c r="I493" s="211">
        <f t="shared" si="73"/>
        <v>22440.988496159454</v>
      </c>
      <c r="J493" s="211">
        <f t="shared" si="78"/>
        <v>364.8447799563229</v>
      </c>
      <c r="K493" s="211" t="str">
        <f t="shared" si="74"/>
        <v/>
      </c>
      <c r="L493" s="89"/>
      <c r="M493" s="213">
        <f t="shared" si="71"/>
        <v>23114.166834158419</v>
      </c>
      <c r="N493" s="213">
        <f t="shared" si="75"/>
        <v>107.89683415841864</v>
      </c>
      <c r="O493" s="213">
        <f t="shared" si="76"/>
        <v>11641.726821409296</v>
      </c>
      <c r="P493" s="213">
        <f t="shared" si="79"/>
        <v>366.50061620847492</v>
      </c>
      <c r="Q493" s="213">
        <f t="shared" si="77"/>
        <v>1</v>
      </c>
    </row>
    <row r="494" spans="1:17" x14ac:dyDescent="0.25">
      <c r="A494" s="89">
        <f>'Data Raw'!F989</f>
        <v>22941.77</v>
      </c>
      <c r="C494" s="89">
        <f>'Data Raw'!C989</f>
        <v>22678.25</v>
      </c>
      <c r="E494" s="89">
        <v>209.90809042326873</v>
      </c>
      <c r="G494" s="211">
        <f t="shared" si="70"/>
        <v>22699.20316584158</v>
      </c>
      <c r="H494" s="211">
        <f t="shared" si="72"/>
        <v>-242.56683415842053</v>
      </c>
      <c r="I494" s="211">
        <f t="shared" si="73"/>
        <v>58838.669033638689</v>
      </c>
      <c r="J494" s="211">
        <f t="shared" si="78"/>
        <v>370.45804366685502</v>
      </c>
      <c r="K494" s="211">
        <f t="shared" si="74"/>
        <v>1</v>
      </c>
      <c r="L494" s="89"/>
      <c r="M494" s="213">
        <f t="shared" si="71"/>
        <v>22657.29683415842</v>
      </c>
      <c r="N494" s="213">
        <f t="shared" si="75"/>
        <v>-284.47316584158034</v>
      </c>
      <c r="O494" s="213">
        <f t="shared" si="76"/>
        <v>80924.982083931274</v>
      </c>
      <c r="P494" s="213">
        <f t="shared" si="79"/>
        <v>377.72322194974481</v>
      </c>
      <c r="Q494" s="213" t="str">
        <f t="shared" si="77"/>
        <v/>
      </c>
    </row>
    <row r="495" spans="1:17" x14ac:dyDescent="0.25">
      <c r="A495" s="89">
        <f>'Data Raw'!F990</f>
        <v>23594.21</v>
      </c>
      <c r="C495" s="89">
        <f>'Data Raw'!C990</f>
        <v>23200.42</v>
      </c>
      <c r="E495" s="89">
        <v>-51.566325023886748</v>
      </c>
      <c r="G495" s="211">
        <f t="shared" si="70"/>
        <v>23221.373165841578</v>
      </c>
      <c r="H495" s="211">
        <f t="shared" si="72"/>
        <v>-372.83683415842097</v>
      </c>
      <c r="I495" s="211">
        <f t="shared" si="73"/>
        <v>139007.30490527389</v>
      </c>
      <c r="J495" s="211">
        <f t="shared" si="78"/>
        <v>371.19367612859094</v>
      </c>
      <c r="K495" s="211">
        <f t="shared" si="74"/>
        <v>1</v>
      </c>
      <c r="L495" s="89"/>
      <c r="M495" s="213">
        <f t="shared" si="71"/>
        <v>23179.466834158418</v>
      </c>
      <c r="N495" s="213">
        <f t="shared" si="75"/>
        <v>-414.74316584158078</v>
      </c>
      <c r="O495" s="213">
        <f t="shared" si="76"/>
        <v>172011.89361229696</v>
      </c>
      <c r="P495" s="213">
        <f t="shared" si="79"/>
        <v>378.52638919857708</v>
      </c>
      <c r="Q495" s="213" t="str">
        <f t="shared" si="77"/>
        <v/>
      </c>
    </row>
    <row r="496" spans="1:17" x14ac:dyDescent="0.25">
      <c r="A496" s="89">
        <f>'Data Raw'!F991</f>
        <v>24369.71</v>
      </c>
      <c r="C496" s="89">
        <f>'Data Raw'!C991</f>
        <v>23987.09</v>
      </c>
      <c r="E496" s="89">
        <v>188.45748628189904</v>
      </c>
      <c r="G496" s="211">
        <f t="shared" si="70"/>
        <v>24008.04316584158</v>
      </c>
      <c r="H496" s="211">
        <f t="shared" si="72"/>
        <v>-361.66683415841908</v>
      </c>
      <c r="I496" s="211">
        <f t="shared" si="73"/>
        <v>130802.89893017341</v>
      </c>
      <c r="J496" s="211">
        <f t="shared" si="78"/>
        <v>388.93021722727525</v>
      </c>
      <c r="K496" s="211">
        <f t="shared" si="74"/>
        <v>1</v>
      </c>
      <c r="L496" s="89"/>
      <c r="M496" s="213">
        <f t="shared" si="71"/>
        <v>23966.13683415842</v>
      </c>
      <c r="N496" s="213">
        <f t="shared" si="75"/>
        <v>-403.57316584157888</v>
      </c>
      <c r="O496" s="213">
        <f t="shared" si="76"/>
        <v>162871.30018739455</v>
      </c>
      <c r="P496" s="213">
        <f t="shared" si="79"/>
        <v>402.66643083340614</v>
      </c>
      <c r="Q496" s="213" t="str">
        <f t="shared" si="77"/>
        <v/>
      </c>
    </row>
    <row r="497" spans="1:17" x14ac:dyDescent="0.25">
      <c r="A497" s="89">
        <f>'Data Raw'!F992</f>
        <v>24231.3</v>
      </c>
      <c r="C497" s="89">
        <f>'Data Raw'!C992</f>
        <v>24182.02</v>
      </c>
      <c r="E497" s="89">
        <v>170.47310214671234</v>
      </c>
      <c r="G497" s="211">
        <f t="shared" si="70"/>
        <v>24202.97316584158</v>
      </c>
      <c r="H497" s="211">
        <f t="shared" si="72"/>
        <v>-28.326834158418933</v>
      </c>
      <c r="I497" s="211">
        <f t="shared" si="73"/>
        <v>802.40953343856961</v>
      </c>
      <c r="J497" s="211">
        <f t="shared" si="78"/>
        <v>374.66190931241061</v>
      </c>
      <c r="K497" s="211">
        <f t="shared" si="74"/>
        <v>1</v>
      </c>
      <c r="L497" s="89"/>
      <c r="M497" s="213">
        <f t="shared" si="71"/>
        <v>24161.066834158421</v>
      </c>
      <c r="N497" s="213">
        <f t="shared" si="75"/>
        <v>-70.233165841578739</v>
      </c>
      <c r="O497" s="213">
        <f t="shared" si="76"/>
        <v>4932.6975841307021</v>
      </c>
      <c r="P497" s="213">
        <f t="shared" si="79"/>
        <v>385.27216198805309</v>
      </c>
      <c r="Q497" s="213" t="str">
        <f t="shared" si="77"/>
        <v/>
      </c>
    </row>
    <row r="498" spans="1:17" x14ac:dyDescent="0.25">
      <c r="A498" s="89">
        <f>'Data Raw'!F993</f>
        <v>23783.49</v>
      </c>
      <c r="C498" s="89">
        <f>'Data Raw'!C993</f>
        <v>24115.98</v>
      </c>
      <c r="E498" s="89">
        <v>-93.064083628738445</v>
      </c>
      <c r="G498" s="211">
        <f t="shared" si="70"/>
        <v>24136.933165841579</v>
      </c>
      <c r="H498" s="211">
        <f t="shared" si="72"/>
        <v>353.44316584157787</v>
      </c>
      <c r="I498" s="211">
        <f t="shared" si="73"/>
        <v>124922.07148011711</v>
      </c>
      <c r="J498" s="211">
        <f t="shared" si="78"/>
        <v>347.92914856477034</v>
      </c>
      <c r="K498" s="211" t="str">
        <f t="shared" si="74"/>
        <v/>
      </c>
      <c r="L498" s="89"/>
      <c r="M498" s="213">
        <f t="shared" si="71"/>
        <v>24095.02683415842</v>
      </c>
      <c r="N498" s="213">
        <f t="shared" si="75"/>
        <v>311.53683415841806</v>
      </c>
      <c r="O498" s="213">
        <f t="shared" si="76"/>
        <v>97055.199037449682</v>
      </c>
      <c r="P498" s="213">
        <f t="shared" si="79"/>
        <v>346.23200411221842</v>
      </c>
      <c r="Q498" s="213">
        <f t="shared" si="77"/>
        <v>1</v>
      </c>
    </row>
    <row r="499" spans="1:17" x14ac:dyDescent="0.25">
      <c r="A499" s="89">
        <f>'Data Raw'!F994</f>
        <v>23782.14</v>
      </c>
      <c r="C499" s="89">
        <f>'Data Raw'!C994</f>
        <v>23274.86</v>
      </c>
      <c r="E499" s="89">
        <v>-23.917558736975479</v>
      </c>
      <c r="G499" s="211">
        <f t="shared" si="70"/>
        <v>23295.81316584158</v>
      </c>
      <c r="H499" s="211">
        <f t="shared" si="72"/>
        <v>-486.32683415841893</v>
      </c>
      <c r="I499" s="211">
        <f t="shared" si="73"/>
        <v>236513.78962255031</v>
      </c>
      <c r="J499" s="211">
        <f t="shared" si="78"/>
        <v>386.89211896855602</v>
      </c>
      <c r="K499" s="211">
        <f t="shared" si="74"/>
        <v>1</v>
      </c>
      <c r="L499" s="89"/>
      <c r="M499" s="213">
        <f t="shared" si="71"/>
        <v>23253.906834158421</v>
      </c>
      <c r="N499" s="213">
        <f t="shared" si="75"/>
        <v>-528.23316584157874</v>
      </c>
      <c r="O499" s="213">
        <f t="shared" si="76"/>
        <v>279030.27749501681</v>
      </c>
      <c r="P499" s="213">
        <f t="shared" si="79"/>
        <v>393.07477414938455</v>
      </c>
      <c r="Q499" s="213" t="str">
        <f t="shared" si="77"/>
        <v/>
      </c>
    </row>
    <row r="500" spans="1:17" x14ac:dyDescent="0.25">
      <c r="A500" s="89">
        <f>'Data Raw'!F995</f>
        <v>23600.31</v>
      </c>
      <c r="C500" s="89">
        <f>'Data Raw'!C995</f>
        <v>23859.23</v>
      </c>
      <c r="E500" s="89">
        <v>21.662232476410281</v>
      </c>
      <c r="G500" s="211">
        <f t="shared" si="70"/>
        <v>23880.183165841579</v>
      </c>
      <c r="H500" s="211">
        <f t="shared" si="72"/>
        <v>279.87316584157816</v>
      </c>
      <c r="I500" s="211">
        <f t="shared" si="73"/>
        <v>78328.988958187503</v>
      </c>
      <c r="J500" s="211">
        <f t="shared" si="78"/>
        <v>314.57453825753663</v>
      </c>
      <c r="K500" s="211" t="str">
        <f t="shared" si="74"/>
        <v/>
      </c>
      <c r="L500" s="89"/>
      <c r="M500" s="213">
        <f t="shared" si="71"/>
        <v>23838.27683415842</v>
      </c>
      <c r="N500" s="213">
        <f t="shared" si="75"/>
        <v>237.96683415841835</v>
      </c>
      <c r="O500" s="213">
        <f t="shared" si="76"/>
        <v>56628.214159380186</v>
      </c>
      <c r="P500" s="213">
        <f t="shared" si="79"/>
        <v>328.84196260913262</v>
      </c>
      <c r="Q500" s="213">
        <f t="shared" si="77"/>
        <v>1</v>
      </c>
    </row>
    <row r="501" spans="1:17" x14ac:dyDescent="0.25">
      <c r="A501" s="89">
        <f>'Data Raw'!F996</f>
        <v>23462.65</v>
      </c>
      <c r="C501" s="89">
        <f>'Data Raw'!C996</f>
        <v>23616.33</v>
      </c>
      <c r="E501" s="89">
        <v>333.73333439471389</v>
      </c>
      <c r="G501" s="211">
        <f t="shared" si="70"/>
        <v>23637.283165841582</v>
      </c>
      <c r="H501" s="211">
        <f t="shared" si="72"/>
        <v>174.63316584158019</v>
      </c>
      <c r="I501" s="211">
        <f t="shared" si="73"/>
        <v>30496.742611852853</v>
      </c>
      <c r="J501" s="211">
        <f t="shared" si="78"/>
        <v>316.17101287816382</v>
      </c>
      <c r="K501" s="211" t="str">
        <f t="shared" si="74"/>
        <v/>
      </c>
      <c r="L501" s="89"/>
      <c r="M501" s="213">
        <f t="shared" si="71"/>
        <v>23595.376834158422</v>
      </c>
      <c r="N501" s="213">
        <f t="shared" si="75"/>
        <v>132.72683415842039</v>
      </c>
      <c r="O501" s="213">
        <f t="shared" si="76"/>
        <v>17616.412505716828</v>
      </c>
      <c r="P501" s="213">
        <f t="shared" si="79"/>
        <v>329.97556285756161</v>
      </c>
      <c r="Q501" s="213">
        <f t="shared" si="77"/>
        <v>1</v>
      </c>
    </row>
    <row r="502" spans="1:17" x14ac:dyDescent="0.25">
      <c r="A502" s="89">
        <f>'Data Raw'!F997</f>
        <v>23959.98</v>
      </c>
      <c r="C502" s="89">
        <f>'Data Raw'!C997</f>
        <v>23653.33</v>
      </c>
      <c r="E502" s="89">
        <v>9.4335838102269918</v>
      </c>
      <c r="G502" s="211">
        <f t="shared" si="70"/>
        <v>23674.283165841582</v>
      </c>
      <c r="H502" s="211">
        <f t="shared" si="72"/>
        <v>-285.69683415841791</v>
      </c>
      <c r="I502" s="211">
        <f t="shared" si="73"/>
        <v>81622.681048142549</v>
      </c>
      <c r="J502" s="211">
        <f t="shared" si="78"/>
        <v>320.64327668955889</v>
      </c>
      <c r="K502" s="211">
        <f t="shared" si="74"/>
        <v>1</v>
      </c>
      <c r="L502" s="89"/>
      <c r="M502" s="213">
        <f t="shared" si="71"/>
        <v>23632.376834158422</v>
      </c>
      <c r="N502" s="213">
        <f t="shared" si="75"/>
        <v>-327.60316584157772</v>
      </c>
      <c r="O502" s="213">
        <f t="shared" si="76"/>
        <v>107323.83426942427</v>
      </c>
      <c r="P502" s="213">
        <f t="shared" si="79"/>
        <v>334.93839524060428</v>
      </c>
      <c r="Q502" s="213" t="str">
        <f t="shared" si="77"/>
        <v/>
      </c>
    </row>
    <row r="503" spans="1:17" x14ac:dyDescent="0.25">
      <c r="A503" s="89">
        <f>'Data Raw'!F998</f>
        <v>24145.57</v>
      </c>
      <c r="C503" s="89">
        <f>'Data Raw'!C998</f>
        <v>24226</v>
      </c>
      <c r="E503" s="89">
        <v>-2.1968991620378802</v>
      </c>
      <c r="G503" s="211">
        <f t="shared" si="70"/>
        <v>24246.95316584158</v>
      </c>
      <c r="H503" s="211">
        <f t="shared" si="72"/>
        <v>101.38316584158019</v>
      </c>
      <c r="I503" s="211">
        <f t="shared" si="73"/>
        <v>10278.546316061353</v>
      </c>
      <c r="J503" s="211">
        <f t="shared" si="78"/>
        <v>294.48432226956578</v>
      </c>
      <c r="K503" s="211" t="str">
        <f t="shared" si="74"/>
        <v/>
      </c>
      <c r="L503" s="89"/>
      <c r="M503" s="213">
        <f t="shared" si="71"/>
        <v>24205.04683415842</v>
      </c>
      <c r="N503" s="213">
        <f t="shared" si="75"/>
        <v>59.476834158420388</v>
      </c>
      <c r="O503" s="213">
        <f t="shared" si="76"/>
        <v>3537.4938015082421</v>
      </c>
      <c r="P503" s="213">
        <f t="shared" si="79"/>
        <v>301.86823057420708</v>
      </c>
      <c r="Q503" s="213">
        <f t="shared" si="77"/>
        <v>1</v>
      </c>
    </row>
    <row r="504" spans="1:17" x14ac:dyDescent="0.25">
      <c r="A504" s="89">
        <f>'Data Raw'!F999</f>
        <v>24740.57</v>
      </c>
      <c r="C504" s="89">
        <f>'Data Raw'!C999</f>
        <v>24679.35</v>
      </c>
      <c r="E504" s="89">
        <v>-6.5319733917240228</v>
      </c>
      <c r="G504" s="211">
        <f t="shared" si="70"/>
        <v>24700.303165841578</v>
      </c>
      <c r="H504" s="211">
        <f t="shared" si="72"/>
        <v>-40.266834158421261</v>
      </c>
      <c r="I504" s="211">
        <f t="shared" si="73"/>
        <v>1621.4179331418013</v>
      </c>
      <c r="J504" s="211">
        <f t="shared" si="78"/>
        <v>265.65641520192304</v>
      </c>
      <c r="K504" s="211">
        <f t="shared" si="74"/>
        <v>1</v>
      </c>
      <c r="L504" s="89"/>
      <c r="M504" s="213">
        <f t="shared" si="71"/>
        <v>24658.396834158419</v>
      </c>
      <c r="N504" s="213">
        <f t="shared" si="75"/>
        <v>-82.173165841581067</v>
      </c>
      <c r="O504" s="213">
        <f t="shared" si="76"/>
        <v>6752.4291844279851</v>
      </c>
      <c r="P504" s="213">
        <f t="shared" si="79"/>
        <v>267.59964453382935</v>
      </c>
      <c r="Q504" s="213" t="str">
        <f t="shared" si="77"/>
        <v/>
      </c>
    </row>
    <row r="505" spans="1:17" x14ac:dyDescent="0.25">
      <c r="A505" s="89">
        <f>'Data Raw'!F1000</f>
        <v>24771.14</v>
      </c>
      <c r="C505" s="89">
        <f>'Data Raw'!C1000</f>
        <v>24697.63</v>
      </c>
      <c r="E505" s="89">
        <v>165.98553386741332</v>
      </c>
      <c r="G505" s="211">
        <f t="shared" si="70"/>
        <v>24718.583165841581</v>
      </c>
      <c r="H505" s="211">
        <f t="shared" si="72"/>
        <v>-52.556834158418496</v>
      </c>
      <c r="I505" s="211">
        <f t="shared" si="73"/>
        <v>2762.2208167555054</v>
      </c>
      <c r="J505" s="211">
        <f t="shared" si="78"/>
        <v>266.11709330358906</v>
      </c>
      <c r="K505" s="211">
        <f t="shared" si="74"/>
        <v>1</v>
      </c>
      <c r="L505" s="89"/>
      <c r="M505" s="213">
        <f t="shared" si="71"/>
        <v>24676.676834158421</v>
      </c>
      <c r="N505" s="213">
        <f t="shared" si="75"/>
        <v>-94.463165841578302</v>
      </c>
      <c r="O505" s="213">
        <f t="shared" si="76"/>
        <v>8923.289700813526</v>
      </c>
      <c r="P505" s="213">
        <f t="shared" si="79"/>
        <v>268.53006120212535</v>
      </c>
      <c r="Q505" s="213" t="str">
        <f t="shared" si="77"/>
        <v/>
      </c>
    </row>
    <row r="506" spans="1:17" x14ac:dyDescent="0.25">
      <c r="A506" s="89">
        <f>'Data Raw'!F1002</f>
        <v>23689.72</v>
      </c>
      <c r="C506" s="89">
        <f>'Data Raw'!C1002</f>
        <v>24109.07</v>
      </c>
      <c r="E506" s="89">
        <v>318.16720342450208</v>
      </c>
      <c r="G506" s="211">
        <f t="shared" si="70"/>
        <v>24130.02316584158</v>
      </c>
      <c r="H506" s="211">
        <f t="shared" si="72"/>
        <v>440.30316584157845</v>
      </c>
      <c r="I506" s="211">
        <f t="shared" si="73"/>
        <v>193866.87785011652</v>
      </c>
      <c r="J506" s="211">
        <f t="shared" si="78"/>
        <v>281.84465250311393</v>
      </c>
      <c r="K506" s="211" t="str">
        <f t="shared" si="74"/>
        <v/>
      </c>
      <c r="L506" s="89"/>
      <c r="M506" s="213">
        <f t="shared" si="71"/>
        <v>24088.11683415842</v>
      </c>
      <c r="N506" s="213">
        <f t="shared" si="75"/>
        <v>398.39683415841864</v>
      </c>
      <c r="O506" s="213">
        <f t="shared" si="76"/>
        <v>158720.03746745051</v>
      </c>
      <c r="P506" s="213">
        <f t="shared" si="79"/>
        <v>282.51813848488968</v>
      </c>
      <c r="Q506" s="213">
        <f t="shared" si="77"/>
        <v>1</v>
      </c>
    </row>
    <row r="507" spans="1:17" x14ac:dyDescent="0.25">
      <c r="A507" s="89" t="e">
        <f>'Data Raw'!#REF!</f>
        <v>#REF!</v>
      </c>
      <c r="C507" s="89" t="e">
        <f>'Data Raw'!#REF!</f>
        <v>#REF!</v>
      </c>
      <c r="E507" s="89">
        <v>-17.656586331544531</v>
      </c>
      <c r="G507" s="211" t="e">
        <f t="shared" si="70"/>
        <v>#REF!</v>
      </c>
      <c r="H507" s="211" t="e">
        <f t="shared" si="72"/>
        <v>#REF!</v>
      </c>
      <c r="I507" s="211" t="e">
        <f t="shared" si="73"/>
        <v>#REF!</v>
      </c>
      <c r="J507" s="211" t="e">
        <f t="shared" si="78"/>
        <v>#REF!</v>
      </c>
      <c r="K507" s="211" t="e">
        <f t="shared" si="74"/>
        <v>#REF!</v>
      </c>
      <c r="L507" s="89"/>
      <c r="M507" s="213" t="e">
        <f t="shared" si="71"/>
        <v>#REF!</v>
      </c>
      <c r="N507" s="213" t="e">
        <f t="shared" si="75"/>
        <v>#REF!</v>
      </c>
      <c r="O507" s="213" t="e">
        <f t="shared" si="76"/>
        <v>#REF!</v>
      </c>
      <c r="P507" s="213" t="e">
        <f t="shared" si="79"/>
        <v>#REF!</v>
      </c>
      <c r="Q507" s="213" t="e">
        <f t="shared" si="77"/>
        <v>#REF!</v>
      </c>
    </row>
    <row r="508" spans="1:17" x14ac:dyDescent="0.25">
      <c r="A508" s="89" t="e">
        <f>'Data Raw'!#REF!</f>
        <v>#REF!</v>
      </c>
      <c r="C508" s="89" t="e">
        <f>'Data Raw'!#REF!</f>
        <v>#REF!</v>
      </c>
      <c r="E508" s="89">
        <v>-95.633682166466315</v>
      </c>
      <c r="G508" s="211" t="e">
        <f t="shared" si="70"/>
        <v>#REF!</v>
      </c>
      <c r="H508" s="211" t="e">
        <f t="shared" si="72"/>
        <v>#REF!</v>
      </c>
      <c r="I508" s="211" t="e">
        <f t="shared" si="73"/>
        <v>#REF!</v>
      </c>
      <c r="J508" s="211" t="e">
        <f t="shared" si="78"/>
        <v>#REF!</v>
      </c>
      <c r="K508" s="211" t="e">
        <f t="shared" si="74"/>
        <v>#REF!</v>
      </c>
      <c r="L508" s="89"/>
      <c r="M508" s="213" t="e">
        <f t="shared" si="71"/>
        <v>#REF!</v>
      </c>
      <c r="N508" s="213" t="e">
        <f t="shared" si="75"/>
        <v>#REF!</v>
      </c>
      <c r="O508" s="213" t="e">
        <f t="shared" si="76"/>
        <v>#REF!</v>
      </c>
      <c r="P508" s="213" t="e">
        <f t="shared" si="79"/>
        <v>#REF!</v>
      </c>
      <c r="Q508" s="213" t="e">
        <f t="shared" si="77"/>
        <v>#REF!</v>
      </c>
    </row>
    <row r="509" spans="1:17" x14ac:dyDescent="0.25">
      <c r="A509" s="89" t="e">
        <f>'Data Raw'!#REF!</f>
        <v>#REF!</v>
      </c>
      <c r="C509" s="89" t="e">
        <f>'Data Raw'!#REF!</f>
        <v>#REF!</v>
      </c>
      <c r="E509" s="89">
        <v>166.98273028242329</v>
      </c>
      <c r="G509" s="211" t="e">
        <f t="shared" si="70"/>
        <v>#REF!</v>
      </c>
      <c r="H509" s="211" t="e">
        <f t="shared" si="72"/>
        <v>#REF!</v>
      </c>
      <c r="I509" s="211" t="e">
        <f t="shared" si="73"/>
        <v>#REF!</v>
      </c>
      <c r="J509" s="211" t="e">
        <f t="shared" si="78"/>
        <v>#REF!</v>
      </c>
      <c r="K509" s="211" t="e">
        <f t="shared" si="74"/>
        <v>#REF!</v>
      </c>
      <c r="L509" s="89"/>
      <c r="M509" s="213" t="e">
        <f t="shared" si="71"/>
        <v>#REF!</v>
      </c>
      <c r="N509" s="213" t="e">
        <f t="shared" si="75"/>
        <v>#REF!</v>
      </c>
      <c r="O509" s="213" t="e">
        <f t="shared" si="76"/>
        <v>#REF!</v>
      </c>
      <c r="P509" s="213" t="e">
        <f t="shared" si="79"/>
        <v>#REF!</v>
      </c>
      <c r="Q509" s="213" t="e">
        <f t="shared" si="77"/>
        <v>#REF!</v>
      </c>
    </row>
    <row r="510" spans="1:17" x14ac:dyDescent="0.25">
      <c r="A510" s="89" t="e">
        <f>'Data Raw'!#REF!</f>
        <v>#REF!</v>
      </c>
      <c r="C510" s="89" t="e">
        <f>'Data Raw'!#REF!</f>
        <v>#REF!</v>
      </c>
      <c r="E510" s="89">
        <v>0.56984449400260928</v>
      </c>
      <c r="G510" s="211" t="e">
        <f t="shared" si="70"/>
        <v>#REF!</v>
      </c>
      <c r="H510" s="211" t="e">
        <f t="shared" si="72"/>
        <v>#REF!</v>
      </c>
      <c r="I510" s="211" t="e">
        <f t="shared" si="73"/>
        <v>#REF!</v>
      </c>
      <c r="J510" s="211" t="e">
        <f t="shared" si="78"/>
        <v>#REF!</v>
      </c>
      <c r="K510" s="211" t="e">
        <f t="shared" si="74"/>
        <v>#REF!</v>
      </c>
      <c r="L510" s="89"/>
      <c r="M510" s="213" t="e">
        <f t="shared" si="71"/>
        <v>#REF!</v>
      </c>
      <c r="N510" s="213" t="e">
        <f t="shared" si="75"/>
        <v>#REF!</v>
      </c>
      <c r="O510" s="213" t="e">
        <f t="shared" si="76"/>
        <v>#REF!</v>
      </c>
      <c r="P510" s="213" t="e">
        <f t="shared" si="79"/>
        <v>#REF!</v>
      </c>
      <c r="Q510" s="213" t="e">
        <f t="shared" si="77"/>
        <v>#REF!</v>
      </c>
    </row>
    <row r="511" spans="1:17" x14ac:dyDescent="0.25">
      <c r="A511" s="89" t="e">
        <f>'Data Raw'!#REF!</f>
        <v>#REF!</v>
      </c>
      <c r="C511" s="89" t="e">
        <f>'Data Raw'!#REF!</f>
        <v>#REF!</v>
      </c>
      <c r="E511" s="89">
        <v>158.14132474152211</v>
      </c>
      <c r="G511" s="211" t="e">
        <f t="shared" si="70"/>
        <v>#REF!</v>
      </c>
      <c r="H511" s="211" t="e">
        <f t="shared" si="72"/>
        <v>#REF!</v>
      </c>
      <c r="I511" s="211" t="e">
        <f t="shared" si="73"/>
        <v>#REF!</v>
      </c>
      <c r="J511" s="211" t="e">
        <f t="shared" si="78"/>
        <v>#REF!</v>
      </c>
      <c r="K511" s="211" t="e">
        <f t="shared" si="74"/>
        <v>#REF!</v>
      </c>
      <c r="L511" s="89"/>
      <c r="M511" s="213" t="e">
        <f t="shared" si="71"/>
        <v>#REF!</v>
      </c>
      <c r="N511" s="213" t="e">
        <f t="shared" si="75"/>
        <v>#REF!</v>
      </c>
      <c r="O511" s="213" t="e">
        <f t="shared" si="76"/>
        <v>#REF!</v>
      </c>
      <c r="P511" s="213" t="e">
        <f t="shared" si="79"/>
        <v>#REF!</v>
      </c>
      <c r="Q511" s="213" t="e">
        <f t="shared" si="77"/>
        <v>#REF!</v>
      </c>
    </row>
    <row r="512" spans="1:17" x14ac:dyDescent="0.25">
      <c r="A512" s="89" t="e">
        <f>'Data Raw'!#REF!</f>
        <v>#REF!</v>
      </c>
      <c r="C512" s="89" t="e">
        <f>'Data Raw'!#REF!</f>
        <v>#REF!</v>
      </c>
      <c r="E512" s="89">
        <v>134.53733264945549</v>
      </c>
      <c r="G512" s="211" t="e">
        <f t="shared" si="70"/>
        <v>#REF!</v>
      </c>
      <c r="H512" s="211" t="e">
        <f t="shared" si="72"/>
        <v>#REF!</v>
      </c>
      <c r="I512" s="211" t="e">
        <f t="shared" si="73"/>
        <v>#REF!</v>
      </c>
      <c r="J512" s="211" t="e">
        <f t="shared" si="78"/>
        <v>#REF!</v>
      </c>
      <c r="K512" s="211" t="e">
        <f t="shared" si="74"/>
        <v>#REF!</v>
      </c>
      <c r="L512" s="89"/>
      <c r="M512" s="213" t="e">
        <f t="shared" si="71"/>
        <v>#REF!</v>
      </c>
      <c r="N512" s="213" t="e">
        <f t="shared" si="75"/>
        <v>#REF!</v>
      </c>
      <c r="O512" s="213" t="e">
        <f t="shared" si="76"/>
        <v>#REF!</v>
      </c>
      <c r="P512" s="213" t="e">
        <f t="shared" si="79"/>
        <v>#REF!</v>
      </c>
      <c r="Q512" s="213" t="e">
        <f t="shared" si="77"/>
        <v>#REF!</v>
      </c>
    </row>
    <row r="513" spans="1:17" x14ac:dyDescent="0.25">
      <c r="A513" s="89" t="e">
        <f>'Data Raw'!#REF!</f>
        <v>#REF!</v>
      </c>
      <c r="C513" s="89" t="e">
        <f>'Data Raw'!#REF!</f>
        <v>#REF!</v>
      </c>
      <c r="E513" s="89">
        <v>-100.58851842777221</v>
      </c>
      <c r="G513" s="211" t="e">
        <f t="shared" si="70"/>
        <v>#REF!</v>
      </c>
      <c r="H513" s="211" t="e">
        <f t="shared" si="72"/>
        <v>#REF!</v>
      </c>
      <c r="I513" s="211" t="e">
        <f t="shared" si="73"/>
        <v>#REF!</v>
      </c>
      <c r="J513" s="211" t="e">
        <f t="shared" si="78"/>
        <v>#REF!</v>
      </c>
      <c r="K513" s="211" t="e">
        <f t="shared" si="74"/>
        <v>#REF!</v>
      </c>
      <c r="L513" s="89"/>
      <c r="M513" s="213" t="e">
        <f t="shared" si="71"/>
        <v>#REF!</v>
      </c>
      <c r="N513" s="213" t="e">
        <f t="shared" si="75"/>
        <v>#REF!</v>
      </c>
      <c r="O513" s="213" t="e">
        <f t="shared" si="76"/>
        <v>#REF!</v>
      </c>
      <c r="P513" s="213" t="e">
        <f t="shared" si="79"/>
        <v>#REF!</v>
      </c>
      <c r="Q513" s="213" t="e">
        <f t="shared" si="77"/>
        <v>#REF!</v>
      </c>
    </row>
    <row r="514" spans="1:17" x14ac:dyDescent="0.25">
      <c r="A514" s="89" t="e">
        <f>'Data Raw'!#REF!</f>
        <v>#REF!</v>
      </c>
      <c r="C514" s="89" t="e">
        <f>'Data Raw'!#REF!</f>
        <v>#REF!</v>
      </c>
      <c r="E514" s="89">
        <v>-200.65667448734166</v>
      </c>
      <c r="G514" s="211" t="e">
        <f t="shared" ref="G514:G577" si="80">C514+$E$761</f>
        <v>#REF!</v>
      </c>
      <c r="H514" s="211" t="e">
        <f t="shared" si="72"/>
        <v>#REF!</v>
      </c>
      <c r="I514" s="211" t="e">
        <f t="shared" si="73"/>
        <v>#REF!</v>
      </c>
      <c r="J514" s="211" t="e">
        <f t="shared" si="78"/>
        <v>#REF!</v>
      </c>
      <c r="K514" s="211" t="e">
        <f t="shared" si="74"/>
        <v>#REF!</v>
      </c>
      <c r="L514" s="89"/>
      <c r="M514" s="213" t="e">
        <f t="shared" ref="M514:M577" si="81">C514-$E$761</f>
        <v>#REF!</v>
      </c>
      <c r="N514" s="213" t="e">
        <f t="shared" si="75"/>
        <v>#REF!</v>
      </c>
      <c r="O514" s="213" t="e">
        <f t="shared" si="76"/>
        <v>#REF!</v>
      </c>
      <c r="P514" s="213" t="e">
        <f t="shared" si="79"/>
        <v>#REF!</v>
      </c>
      <c r="Q514" s="213" t="e">
        <f t="shared" si="77"/>
        <v>#REF!</v>
      </c>
    </row>
    <row r="515" spans="1:17" x14ac:dyDescent="0.25">
      <c r="A515" s="89" t="e">
        <f>'Data Raw'!#REF!</f>
        <v>#REF!</v>
      </c>
      <c r="C515" s="89" t="e">
        <f>'Data Raw'!#REF!</f>
        <v>#REF!</v>
      </c>
      <c r="E515" s="89">
        <v>-76.586193910374277</v>
      </c>
      <c r="G515" s="211" t="e">
        <f t="shared" si="80"/>
        <v>#REF!</v>
      </c>
      <c r="H515" s="211" t="e">
        <f t="shared" ref="H515:H578" si="82">G515-$A515</f>
        <v>#REF!</v>
      </c>
      <c r="I515" s="211" t="e">
        <f t="shared" ref="I515:I578" si="83">H515*H515</f>
        <v>#REF!</v>
      </c>
      <c r="J515" s="211" t="e">
        <f t="shared" si="78"/>
        <v>#REF!</v>
      </c>
      <c r="K515" s="211" t="e">
        <f t="shared" ref="K515:K578" si="84">IF(A515&gt;C515,1,"")</f>
        <v>#REF!</v>
      </c>
      <c r="L515" s="89"/>
      <c r="M515" s="213" t="e">
        <f t="shared" si="81"/>
        <v>#REF!</v>
      </c>
      <c r="N515" s="213" t="e">
        <f t="shared" ref="N515:N578" si="85">M515-$A515</f>
        <v>#REF!</v>
      </c>
      <c r="O515" s="213" t="e">
        <f t="shared" ref="O515:O578" si="86">N515*N515</f>
        <v>#REF!</v>
      </c>
      <c r="P515" s="213" t="e">
        <f t="shared" si="79"/>
        <v>#REF!</v>
      </c>
      <c r="Q515" s="213" t="e">
        <f t="shared" ref="Q515:Q578" si="87">IF(A515&lt;C515,1,"")</f>
        <v>#REF!</v>
      </c>
    </row>
    <row r="516" spans="1:17" x14ac:dyDescent="0.25">
      <c r="A516" s="89" t="e">
        <f>'Data Raw'!#REF!</f>
        <v>#REF!</v>
      </c>
      <c r="C516" s="89" t="e">
        <f>'Data Raw'!#REF!</f>
        <v>#REF!</v>
      </c>
      <c r="E516" s="89">
        <v>193.09066570538926</v>
      </c>
      <c r="G516" s="211" t="e">
        <f t="shared" si="80"/>
        <v>#REF!</v>
      </c>
      <c r="H516" s="211" t="e">
        <f t="shared" si="82"/>
        <v>#REF!</v>
      </c>
      <c r="I516" s="211" t="e">
        <f t="shared" si="83"/>
        <v>#REF!</v>
      </c>
      <c r="J516" s="211" t="e">
        <f t="shared" si="78"/>
        <v>#REF!</v>
      </c>
      <c r="K516" s="211" t="e">
        <f t="shared" si="84"/>
        <v>#REF!</v>
      </c>
      <c r="L516" s="89"/>
      <c r="M516" s="213" t="e">
        <f t="shared" si="81"/>
        <v>#REF!</v>
      </c>
      <c r="N516" s="213" t="e">
        <f t="shared" si="85"/>
        <v>#REF!</v>
      </c>
      <c r="O516" s="213" t="e">
        <f t="shared" si="86"/>
        <v>#REF!</v>
      </c>
      <c r="P516" s="213" t="e">
        <f t="shared" si="79"/>
        <v>#REF!</v>
      </c>
      <c r="Q516" s="213" t="e">
        <f t="shared" si="87"/>
        <v>#REF!</v>
      </c>
    </row>
    <row r="517" spans="1:17" x14ac:dyDescent="0.25">
      <c r="A517" s="89" t="e">
        <f>'Data Raw'!#REF!</f>
        <v>#REF!</v>
      </c>
      <c r="C517" s="89" t="e">
        <f>'Data Raw'!#REF!</f>
        <v>#REF!</v>
      </c>
      <c r="E517" s="89">
        <v>-51.547332834375993</v>
      </c>
      <c r="G517" s="211" t="e">
        <f t="shared" si="80"/>
        <v>#REF!</v>
      </c>
      <c r="H517" s="211" t="e">
        <f t="shared" si="82"/>
        <v>#REF!</v>
      </c>
      <c r="I517" s="211" t="e">
        <f t="shared" si="83"/>
        <v>#REF!</v>
      </c>
      <c r="J517" s="211" t="e">
        <f t="shared" si="78"/>
        <v>#REF!</v>
      </c>
      <c r="K517" s="211" t="e">
        <f t="shared" si="84"/>
        <v>#REF!</v>
      </c>
      <c r="L517" s="89"/>
      <c r="M517" s="213" t="e">
        <f t="shared" si="81"/>
        <v>#REF!</v>
      </c>
      <c r="N517" s="213" t="e">
        <f t="shared" si="85"/>
        <v>#REF!</v>
      </c>
      <c r="O517" s="213" t="e">
        <f t="shared" si="86"/>
        <v>#REF!</v>
      </c>
      <c r="P517" s="213" t="e">
        <f t="shared" si="79"/>
        <v>#REF!</v>
      </c>
      <c r="Q517" s="213" t="e">
        <f t="shared" si="87"/>
        <v>#REF!</v>
      </c>
    </row>
    <row r="518" spans="1:17" x14ac:dyDescent="0.25">
      <c r="A518" s="89" t="e">
        <f>'Data Raw'!#REF!</f>
        <v>#REF!</v>
      </c>
      <c r="C518" s="89" t="e">
        <f>'Data Raw'!#REF!</f>
        <v>#REF!</v>
      </c>
      <c r="E518" s="89">
        <v>-184.80424442121148</v>
      </c>
      <c r="G518" s="211" t="e">
        <f t="shared" si="80"/>
        <v>#REF!</v>
      </c>
      <c r="H518" s="211" t="e">
        <f t="shared" si="82"/>
        <v>#REF!</v>
      </c>
      <c r="I518" s="211" t="e">
        <f t="shared" si="83"/>
        <v>#REF!</v>
      </c>
      <c r="J518" s="211" t="e">
        <f t="shared" si="78"/>
        <v>#REF!</v>
      </c>
      <c r="K518" s="211" t="e">
        <f t="shared" si="84"/>
        <v>#REF!</v>
      </c>
      <c r="L518" s="89"/>
      <c r="M518" s="213" t="e">
        <f t="shared" si="81"/>
        <v>#REF!</v>
      </c>
      <c r="N518" s="213" t="e">
        <f t="shared" si="85"/>
        <v>#REF!</v>
      </c>
      <c r="O518" s="213" t="e">
        <f t="shared" si="86"/>
        <v>#REF!</v>
      </c>
      <c r="P518" s="213" t="e">
        <f t="shared" si="79"/>
        <v>#REF!</v>
      </c>
      <c r="Q518" s="213" t="e">
        <f t="shared" si="87"/>
        <v>#REF!</v>
      </c>
    </row>
    <row r="519" spans="1:17" x14ac:dyDescent="0.25">
      <c r="A519" s="89" t="e">
        <f>'Data Raw'!#REF!</f>
        <v>#REF!</v>
      </c>
      <c r="C519" s="89" t="e">
        <f>'Data Raw'!#REF!</f>
        <v>#REF!</v>
      </c>
      <c r="E519" s="89">
        <v>183.74184148249697</v>
      </c>
      <c r="G519" s="211" t="e">
        <f t="shared" si="80"/>
        <v>#REF!</v>
      </c>
      <c r="H519" s="211" t="e">
        <f t="shared" si="82"/>
        <v>#REF!</v>
      </c>
      <c r="I519" s="211" t="e">
        <f t="shared" si="83"/>
        <v>#REF!</v>
      </c>
      <c r="J519" s="211" t="e">
        <f t="shared" si="78"/>
        <v>#REF!</v>
      </c>
      <c r="K519" s="211" t="e">
        <f t="shared" si="84"/>
        <v>#REF!</v>
      </c>
      <c r="L519" s="89"/>
      <c r="M519" s="213" t="e">
        <f t="shared" si="81"/>
        <v>#REF!</v>
      </c>
      <c r="N519" s="213" t="e">
        <f t="shared" si="85"/>
        <v>#REF!</v>
      </c>
      <c r="O519" s="213" t="e">
        <f t="shared" si="86"/>
        <v>#REF!</v>
      </c>
      <c r="P519" s="213" t="e">
        <f t="shared" si="79"/>
        <v>#REF!</v>
      </c>
      <c r="Q519" s="213" t="e">
        <f t="shared" si="87"/>
        <v>#REF!</v>
      </c>
    </row>
    <row r="520" spans="1:17" x14ac:dyDescent="0.25">
      <c r="A520" s="89" t="e">
        <f>'Data Raw'!#REF!</f>
        <v>#REF!</v>
      </c>
      <c r="C520" s="89" t="e">
        <f>'Data Raw'!#REF!</f>
        <v>#REF!</v>
      </c>
      <c r="E520" s="89">
        <v>-30.081406783305283</v>
      </c>
      <c r="G520" s="211" t="e">
        <f t="shared" si="80"/>
        <v>#REF!</v>
      </c>
      <c r="H520" s="211" t="e">
        <f t="shared" si="82"/>
        <v>#REF!</v>
      </c>
      <c r="I520" s="211" t="e">
        <f t="shared" si="83"/>
        <v>#REF!</v>
      </c>
      <c r="J520" s="211" t="e">
        <f t="shared" si="78"/>
        <v>#REF!</v>
      </c>
      <c r="K520" s="211" t="e">
        <f t="shared" si="84"/>
        <v>#REF!</v>
      </c>
      <c r="L520" s="89"/>
      <c r="M520" s="213" t="e">
        <f t="shared" si="81"/>
        <v>#REF!</v>
      </c>
      <c r="N520" s="213" t="e">
        <f t="shared" si="85"/>
        <v>#REF!</v>
      </c>
      <c r="O520" s="213" t="e">
        <f t="shared" si="86"/>
        <v>#REF!</v>
      </c>
      <c r="P520" s="213" t="e">
        <f t="shared" si="79"/>
        <v>#REF!</v>
      </c>
      <c r="Q520" s="213" t="e">
        <f t="shared" si="87"/>
        <v>#REF!</v>
      </c>
    </row>
    <row r="521" spans="1:17" x14ac:dyDescent="0.25">
      <c r="A521" s="89" t="e">
        <f>'Data Raw'!#REF!</f>
        <v>#REF!</v>
      </c>
      <c r="C521" s="89" t="e">
        <f>'Data Raw'!#REF!</f>
        <v>#REF!</v>
      </c>
      <c r="E521" s="89">
        <v>-109.39362585343406</v>
      </c>
      <c r="G521" s="211" t="e">
        <f t="shared" si="80"/>
        <v>#REF!</v>
      </c>
      <c r="H521" s="211" t="e">
        <f t="shared" si="82"/>
        <v>#REF!</v>
      </c>
      <c r="I521" s="211" t="e">
        <f t="shared" si="83"/>
        <v>#REF!</v>
      </c>
      <c r="J521" s="211" t="e">
        <f t="shared" si="78"/>
        <v>#REF!</v>
      </c>
      <c r="K521" s="211" t="e">
        <f t="shared" si="84"/>
        <v>#REF!</v>
      </c>
      <c r="L521" s="89"/>
      <c r="M521" s="213" t="e">
        <f t="shared" si="81"/>
        <v>#REF!</v>
      </c>
      <c r="N521" s="213" t="e">
        <f t="shared" si="85"/>
        <v>#REF!</v>
      </c>
      <c r="O521" s="213" t="e">
        <f t="shared" si="86"/>
        <v>#REF!</v>
      </c>
      <c r="P521" s="213" t="e">
        <f t="shared" si="79"/>
        <v>#REF!</v>
      </c>
      <c r="Q521" s="213" t="e">
        <f t="shared" si="87"/>
        <v>#REF!</v>
      </c>
    </row>
    <row r="522" spans="1:17" x14ac:dyDescent="0.25">
      <c r="A522" s="89" t="e">
        <f>'Data Raw'!#REF!</f>
        <v>#REF!</v>
      </c>
      <c r="C522" s="89" t="e">
        <f>'Data Raw'!#REF!</f>
        <v>#REF!</v>
      </c>
      <c r="E522" s="89">
        <v>64.040458061619574</v>
      </c>
      <c r="G522" s="211" t="e">
        <f t="shared" si="80"/>
        <v>#REF!</v>
      </c>
      <c r="H522" s="211" t="e">
        <f t="shared" si="82"/>
        <v>#REF!</v>
      </c>
      <c r="I522" s="211" t="e">
        <f t="shared" si="83"/>
        <v>#REF!</v>
      </c>
      <c r="J522" s="211" t="e">
        <f t="shared" ref="J522:J585" si="88">SQRT(AVERAGE(I515:I522))</f>
        <v>#REF!</v>
      </c>
      <c r="K522" s="211" t="e">
        <f t="shared" si="84"/>
        <v>#REF!</v>
      </c>
      <c r="L522" s="89"/>
      <c r="M522" s="213" t="e">
        <f t="shared" si="81"/>
        <v>#REF!</v>
      </c>
      <c r="N522" s="213" t="e">
        <f t="shared" si="85"/>
        <v>#REF!</v>
      </c>
      <c r="O522" s="213" t="e">
        <f t="shared" si="86"/>
        <v>#REF!</v>
      </c>
      <c r="P522" s="213" t="e">
        <f t="shared" ref="P522:P585" si="89">SQRT(AVERAGE(O515:O522))</f>
        <v>#REF!</v>
      </c>
      <c r="Q522" s="213" t="e">
        <f t="shared" si="87"/>
        <v>#REF!</v>
      </c>
    </row>
    <row r="523" spans="1:17" x14ac:dyDescent="0.25">
      <c r="A523" s="89" t="e">
        <f>'Data Raw'!#REF!</f>
        <v>#REF!</v>
      </c>
      <c r="C523" s="89" t="e">
        <f>'Data Raw'!#REF!</f>
        <v>#REF!</v>
      </c>
      <c r="E523" s="89">
        <v>267.33128763489367</v>
      </c>
      <c r="G523" s="211" t="e">
        <f t="shared" si="80"/>
        <v>#REF!</v>
      </c>
      <c r="H523" s="211" t="e">
        <f t="shared" si="82"/>
        <v>#REF!</v>
      </c>
      <c r="I523" s="211" t="e">
        <f t="shared" si="83"/>
        <v>#REF!</v>
      </c>
      <c r="J523" s="211" t="e">
        <f t="shared" si="88"/>
        <v>#REF!</v>
      </c>
      <c r="K523" s="211" t="e">
        <f t="shared" si="84"/>
        <v>#REF!</v>
      </c>
      <c r="L523" s="89"/>
      <c r="M523" s="213" t="e">
        <f t="shared" si="81"/>
        <v>#REF!</v>
      </c>
      <c r="N523" s="213" t="e">
        <f t="shared" si="85"/>
        <v>#REF!</v>
      </c>
      <c r="O523" s="213" t="e">
        <f t="shared" si="86"/>
        <v>#REF!</v>
      </c>
      <c r="P523" s="213" t="e">
        <f t="shared" si="89"/>
        <v>#REF!</v>
      </c>
      <c r="Q523" s="213" t="e">
        <f t="shared" si="87"/>
        <v>#REF!</v>
      </c>
    </row>
    <row r="524" spans="1:17" x14ac:dyDescent="0.25">
      <c r="A524" s="89" t="e">
        <f>'Data Raw'!#REF!</f>
        <v>#REF!</v>
      </c>
      <c r="C524" s="89" t="e">
        <f>'Data Raw'!#REF!</f>
        <v>#REF!</v>
      </c>
      <c r="E524" s="89">
        <v>163.06800231293164</v>
      </c>
      <c r="G524" s="211" t="e">
        <f t="shared" si="80"/>
        <v>#REF!</v>
      </c>
      <c r="H524" s="211" t="e">
        <f t="shared" si="82"/>
        <v>#REF!</v>
      </c>
      <c r="I524" s="211" t="e">
        <f t="shared" si="83"/>
        <v>#REF!</v>
      </c>
      <c r="J524" s="211" t="e">
        <f t="shared" si="88"/>
        <v>#REF!</v>
      </c>
      <c r="K524" s="211" t="e">
        <f t="shared" si="84"/>
        <v>#REF!</v>
      </c>
      <c r="L524" s="89"/>
      <c r="M524" s="213" t="e">
        <f t="shared" si="81"/>
        <v>#REF!</v>
      </c>
      <c r="N524" s="213" t="e">
        <f t="shared" si="85"/>
        <v>#REF!</v>
      </c>
      <c r="O524" s="213" t="e">
        <f t="shared" si="86"/>
        <v>#REF!</v>
      </c>
      <c r="P524" s="213" t="e">
        <f t="shared" si="89"/>
        <v>#REF!</v>
      </c>
      <c r="Q524" s="213" t="e">
        <f t="shared" si="87"/>
        <v>#REF!</v>
      </c>
    </row>
    <row r="525" spans="1:17" x14ac:dyDescent="0.25">
      <c r="A525" s="89" t="e">
        <f>'Data Raw'!#REF!</f>
        <v>#REF!</v>
      </c>
      <c r="C525" s="89" t="e">
        <f>'Data Raw'!#REF!</f>
        <v>#REF!</v>
      </c>
      <c r="E525" s="89">
        <v>-19.048588217741781</v>
      </c>
      <c r="G525" s="211" t="e">
        <f t="shared" si="80"/>
        <v>#REF!</v>
      </c>
      <c r="H525" s="211" t="e">
        <f t="shared" si="82"/>
        <v>#REF!</v>
      </c>
      <c r="I525" s="211" t="e">
        <f t="shared" si="83"/>
        <v>#REF!</v>
      </c>
      <c r="J525" s="211" t="e">
        <f t="shared" si="88"/>
        <v>#REF!</v>
      </c>
      <c r="K525" s="211" t="e">
        <f t="shared" si="84"/>
        <v>#REF!</v>
      </c>
      <c r="L525" s="89"/>
      <c r="M525" s="213" t="e">
        <f t="shared" si="81"/>
        <v>#REF!</v>
      </c>
      <c r="N525" s="213" t="e">
        <f t="shared" si="85"/>
        <v>#REF!</v>
      </c>
      <c r="O525" s="213" t="e">
        <f t="shared" si="86"/>
        <v>#REF!</v>
      </c>
      <c r="P525" s="213" t="e">
        <f t="shared" si="89"/>
        <v>#REF!</v>
      </c>
      <c r="Q525" s="213" t="e">
        <f t="shared" si="87"/>
        <v>#REF!</v>
      </c>
    </row>
    <row r="526" spans="1:17" x14ac:dyDescent="0.25">
      <c r="A526" s="89" t="e">
        <f>'Data Raw'!#REF!</f>
        <v>#REF!</v>
      </c>
      <c r="C526" s="89" t="e">
        <f>'Data Raw'!#REF!</f>
        <v>#REF!</v>
      </c>
      <c r="E526" s="89">
        <v>-40.104667608469754</v>
      </c>
      <c r="G526" s="211" t="e">
        <f t="shared" si="80"/>
        <v>#REF!</v>
      </c>
      <c r="H526" s="211" t="e">
        <f t="shared" si="82"/>
        <v>#REF!</v>
      </c>
      <c r="I526" s="211" t="e">
        <f t="shared" si="83"/>
        <v>#REF!</v>
      </c>
      <c r="J526" s="211" t="e">
        <f t="shared" si="88"/>
        <v>#REF!</v>
      </c>
      <c r="K526" s="211" t="e">
        <f t="shared" si="84"/>
        <v>#REF!</v>
      </c>
      <c r="L526" s="89"/>
      <c r="M526" s="213" t="e">
        <f t="shared" si="81"/>
        <v>#REF!</v>
      </c>
      <c r="N526" s="213" t="e">
        <f t="shared" si="85"/>
        <v>#REF!</v>
      </c>
      <c r="O526" s="213" t="e">
        <f t="shared" si="86"/>
        <v>#REF!</v>
      </c>
      <c r="P526" s="213" t="e">
        <f t="shared" si="89"/>
        <v>#REF!</v>
      </c>
      <c r="Q526" s="213" t="e">
        <f t="shared" si="87"/>
        <v>#REF!</v>
      </c>
    </row>
    <row r="527" spans="1:17" x14ac:dyDescent="0.25">
      <c r="A527" s="89" t="e">
        <f>'Data Raw'!#REF!</f>
        <v>#REF!</v>
      </c>
      <c r="C527" s="89" t="e">
        <f>'Data Raw'!#REF!</f>
        <v>#REF!</v>
      </c>
      <c r="E527" s="89">
        <v>-160.64430827249089</v>
      </c>
      <c r="G527" s="211" t="e">
        <f t="shared" si="80"/>
        <v>#REF!</v>
      </c>
      <c r="H527" s="211" t="e">
        <f t="shared" si="82"/>
        <v>#REF!</v>
      </c>
      <c r="I527" s="211" t="e">
        <f t="shared" si="83"/>
        <v>#REF!</v>
      </c>
      <c r="J527" s="211" t="e">
        <f t="shared" si="88"/>
        <v>#REF!</v>
      </c>
      <c r="K527" s="211" t="e">
        <f t="shared" si="84"/>
        <v>#REF!</v>
      </c>
      <c r="L527" s="89"/>
      <c r="M527" s="213" t="e">
        <f t="shared" si="81"/>
        <v>#REF!</v>
      </c>
      <c r="N527" s="213" t="e">
        <f t="shared" si="85"/>
        <v>#REF!</v>
      </c>
      <c r="O527" s="213" t="e">
        <f t="shared" si="86"/>
        <v>#REF!</v>
      </c>
      <c r="P527" s="213" t="e">
        <f t="shared" si="89"/>
        <v>#REF!</v>
      </c>
      <c r="Q527" s="213" t="e">
        <f t="shared" si="87"/>
        <v>#REF!</v>
      </c>
    </row>
    <row r="528" spans="1:17" x14ac:dyDescent="0.25">
      <c r="A528" s="89" t="e">
        <f>'Data Raw'!#REF!</f>
        <v>#REF!</v>
      </c>
      <c r="C528" s="89" t="e">
        <f>'Data Raw'!#REF!</f>
        <v>#REF!</v>
      </c>
      <c r="E528" s="89">
        <v>25.686182817637018</v>
      </c>
      <c r="G528" s="211" t="e">
        <f t="shared" si="80"/>
        <v>#REF!</v>
      </c>
      <c r="H528" s="211" t="e">
        <f t="shared" si="82"/>
        <v>#REF!</v>
      </c>
      <c r="I528" s="211" t="e">
        <f t="shared" si="83"/>
        <v>#REF!</v>
      </c>
      <c r="J528" s="211" t="e">
        <f t="shared" si="88"/>
        <v>#REF!</v>
      </c>
      <c r="K528" s="211" t="e">
        <f t="shared" si="84"/>
        <v>#REF!</v>
      </c>
      <c r="L528" s="89"/>
      <c r="M528" s="213" t="e">
        <f t="shared" si="81"/>
        <v>#REF!</v>
      </c>
      <c r="N528" s="213" t="e">
        <f t="shared" si="85"/>
        <v>#REF!</v>
      </c>
      <c r="O528" s="213" t="e">
        <f t="shared" si="86"/>
        <v>#REF!</v>
      </c>
      <c r="P528" s="213" t="e">
        <f t="shared" si="89"/>
        <v>#REF!</v>
      </c>
      <c r="Q528" s="213" t="e">
        <f t="shared" si="87"/>
        <v>#REF!</v>
      </c>
    </row>
    <row r="529" spans="1:17" x14ac:dyDescent="0.25">
      <c r="A529" s="89" t="e">
        <f>'Data Raw'!#REF!</f>
        <v>#REF!</v>
      </c>
      <c r="C529" s="89" t="e">
        <f>'Data Raw'!#REF!</f>
        <v>#REF!</v>
      </c>
      <c r="E529" s="89">
        <v>64.10053385091669</v>
      </c>
      <c r="G529" s="211" t="e">
        <f t="shared" si="80"/>
        <v>#REF!</v>
      </c>
      <c r="H529" s="211" t="e">
        <f t="shared" si="82"/>
        <v>#REF!</v>
      </c>
      <c r="I529" s="211" t="e">
        <f t="shared" si="83"/>
        <v>#REF!</v>
      </c>
      <c r="J529" s="211" t="e">
        <f t="shared" si="88"/>
        <v>#REF!</v>
      </c>
      <c r="K529" s="211" t="e">
        <f t="shared" si="84"/>
        <v>#REF!</v>
      </c>
      <c r="L529" s="89"/>
      <c r="M529" s="213" t="e">
        <f t="shared" si="81"/>
        <v>#REF!</v>
      </c>
      <c r="N529" s="213" t="e">
        <f t="shared" si="85"/>
        <v>#REF!</v>
      </c>
      <c r="O529" s="213" t="e">
        <f t="shared" si="86"/>
        <v>#REF!</v>
      </c>
      <c r="P529" s="213" t="e">
        <f t="shared" si="89"/>
        <v>#REF!</v>
      </c>
      <c r="Q529" s="213" t="e">
        <f t="shared" si="87"/>
        <v>#REF!</v>
      </c>
    </row>
    <row r="530" spans="1:17" x14ac:dyDescent="0.25">
      <c r="A530" s="89" t="e">
        <f>'Data Raw'!#REF!</f>
        <v>#REF!</v>
      </c>
      <c r="C530" s="89" t="e">
        <f>'Data Raw'!#REF!</f>
        <v>#REF!</v>
      </c>
      <c r="E530" s="89">
        <v>23.868694311608124</v>
      </c>
      <c r="G530" s="211" t="e">
        <f t="shared" si="80"/>
        <v>#REF!</v>
      </c>
      <c r="H530" s="211" t="e">
        <f t="shared" si="82"/>
        <v>#REF!</v>
      </c>
      <c r="I530" s="211" t="e">
        <f t="shared" si="83"/>
        <v>#REF!</v>
      </c>
      <c r="J530" s="211" t="e">
        <f t="shared" si="88"/>
        <v>#REF!</v>
      </c>
      <c r="K530" s="211" t="e">
        <f t="shared" si="84"/>
        <v>#REF!</v>
      </c>
      <c r="L530" s="89"/>
      <c r="M530" s="213" t="e">
        <f t="shared" si="81"/>
        <v>#REF!</v>
      </c>
      <c r="N530" s="213" t="e">
        <f t="shared" si="85"/>
        <v>#REF!</v>
      </c>
      <c r="O530" s="213" t="e">
        <f t="shared" si="86"/>
        <v>#REF!</v>
      </c>
      <c r="P530" s="213" t="e">
        <f t="shared" si="89"/>
        <v>#REF!</v>
      </c>
      <c r="Q530" s="213" t="e">
        <f t="shared" si="87"/>
        <v>#REF!</v>
      </c>
    </row>
    <row r="531" spans="1:17" x14ac:dyDescent="0.25">
      <c r="A531" s="89" t="e">
        <f>'Data Raw'!#REF!</f>
        <v>#REF!</v>
      </c>
      <c r="C531" s="89" t="e">
        <f>'Data Raw'!#REF!</f>
        <v>#REF!</v>
      </c>
      <c r="E531" s="89">
        <v>132.09872752840602</v>
      </c>
      <c r="G531" s="211" t="e">
        <f t="shared" si="80"/>
        <v>#REF!</v>
      </c>
      <c r="H531" s="211" t="e">
        <f t="shared" si="82"/>
        <v>#REF!</v>
      </c>
      <c r="I531" s="211" t="e">
        <f t="shared" si="83"/>
        <v>#REF!</v>
      </c>
      <c r="J531" s="211" t="e">
        <f t="shared" si="88"/>
        <v>#REF!</v>
      </c>
      <c r="K531" s="211" t="e">
        <f t="shared" si="84"/>
        <v>#REF!</v>
      </c>
      <c r="L531" s="89"/>
      <c r="M531" s="213" t="e">
        <f t="shared" si="81"/>
        <v>#REF!</v>
      </c>
      <c r="N531" s="213" t="e">
        <f t="shared" si="85"/>
        <v>#REF!</v>
      </c>
      <c r="O531" s="213" t="e">
        <f t="shared" si="86"/>
        <v>#REF!</v>
      </c>
      <c r="P531" s="213" t="e">
        <f t="shared" si="89"/>
        <v>#REF!</v>
      </c>
      <c r="Q531" s="213" t="e">
        <f t="shared" si="87"/>
        <v>#REF!</v>
      </c>
    </row>
    <row r="532" spans="1:17" x14ac:dyDescent="0.25">
      <c r="A532" s="89" t="e">
        <f>'Data Raw'!#REF!</f>
        <v>#REF!</v>
      </c>
      <c r="C532" s="89" t="e">
        <f>'Data Raw'!#REF!</f>
        <v>#REF!</v>
      </c>
      <c r="E532" s="89">
        <v>132.94271560973357</v>
      </c>
      <c r="G532" s="211" t="e">
        <f t="shared" si="80"/>
        <v>#REF!</v>
      </c>
      <c r="H532" s="211" t="e">
        <f t="shared" si="82"/>
        <v>#REF!</v>
      </c>
      <c r="I532" s="211" t="e">
        <f t="shared" si="83"/>
        <v>#REF!</v>
      </c>
      <c r="J532" s="211" t="e">
        <f t="shared" si="88"/>
        <v>#REF!</v>
      </c>
      <c r="K532" s="211" t="e">
        <f t="shared" si="84"/>
        <v>#REF!</v>
      </c>
      <c r="L532" s="89"/>
      <c r="M532" s="213" t="e">
        <f t="shared" si="81"/>
        <v>#REF!</v>
      </c>
      <c r="N532" s="213" t="e">
        <f t="shared" si="85"/>
        <v>#REF!</v>
      </c>
      <c r="O532" s="213" t="e">
        <f t="shared" si="86"/>
        <v>#REF!</v>
      </c>
      <c r="P532" s="213" t="e">
        <f t="shared" si="89"/>
        <v>#REF!</v>
      </c>
      <c r="Q532" s="213" t="e">
        <f t="shared" si="87"/>
        <v>#REF!</v>
      </c>
    </row>
    <row r="533" spans="1:17" x14ac:dyDescent="0.25">
      <c r="A533" s="89" t="e">
        <f>'Data Raw'!#REF!</f>
        <v>#REF!</v>
      </c>
      <c r="C533" s="89" t="e">
        <f>'Data Raw'!#REF!</f>
        <v>#REF!</v>
      </c>
      <c r="E533" s="89">
        <v>192.66562579245874</v>
      </c>
      <c r="G533" s="211" t="e">
        <f t="shared" si="80"/>
        <v>#REF!</v>
      </c>
      <c r="H533" s="211" t="e">
        <f t="shared" si="82"/>
        <v>#REF!</v>
      </c>
      <c r="I533" s="211" t="e">
        <f t="shared" si="83"/>
        <v>#REF!</v>
      </c>
      <c r="J533" s="211" t="e">
        <f t="shared" si="88"/>
        <v>#REF!</v>
      </c>
      <c r="K533" s="211" t="e">
        <f t="shared" si="84"/>
        <v>#REF!</v>
      </c>
      <c r="L533" s="89"/>
      <c r="M533" s="213" t="e">
        <f t="shared" si="81"/>
        <v>#REF!</v>
      </c>
      <c r="N533" s="213" t="e">
        <f t="shared" si="85"/>
        <v>#REF!</v>
      </c>
      <c r="O533" s="213" t="e">
        <f t="shared" si="86"/>
        <v>#REF!</v>
      </c>
      <c r="P533" s="213" t="e">
        <f t="shared" si="89"/>
        <v>#REF!</v>
      </c>
      <c r="Q533" s="213" t="e">
        <f t="shared" si="87"/>
        <v>#REF!</v>
      </c>
    </row>
    <row r="534" spans="1:17" x14ac:dyDescent="0.25">
      <c r="A534" s="89" t="e">
        <f>'Data Raw'!#REF!</f>
        <v>#REF!</v>
      </c>
      <c r="C534" s="89" t="e">
        <f>'Data Raw'!#REF!</f>
        <v>#REF!</v>
      </c>
      <c r="E534" s="89">
        <v>214.77274612271503</v>
      </c>
      <c r="G534" s="211" t="e">
        <f t="shared" si="80"/>
        <v>#REF!</v>
      </c>
      <c r="H534" s="211" t="e">
        <f t="shared" si="82"/>
        <v>#REF!</v>
      </c>
      <c r="I534" s="211" t="e">
        <f t="shared" si="83"/>
        <v>#REF!</v>
      </c>
      <c r="J534" s="211" t="e">
        <f t="shared" si="88"/>
        <v>#REF!</v>
      </c>
      <c r="K534" s="211" t="e">
        <f t="shared" si="84"/>
        <v>#REF!</v>
      </c>
      <c r="L534" s="89"/>
      <c r="M534" s="213" t="e">
        <f t="shared" si="81"/>
        <v>#REF!</v>
      </c>
      <c r="N534" s="213" t="e">
        <f t="shared" si="85"/>
        <v>#REF!</v>
      </c>
      <c r="O534" s="213" t="e">
        <f t="shared" si="86"/>
        <v>#REF!</v>
      </c>
      <c r="P534" s="213" t="e">
        <f t="shared" si="89"/>
        <v>#REF!</v>
      </c>
      <c r="Q534" s="213" t="e">
        <f t="shared" si="87"/>
        <v>#REF!</v>
      </c>
    </row>
    <row r="535" spans="1:17" x14ac:dyDescent="0.25">
      <c r="A535" s="89" t="e">
        <f>'Data Raw'!#REF!</f>
        <v>#REF!</v>
      </c>
      <c r="C535" s="89" t="e">
        <f>'Data Raw'!#REF!</f>
        <v>#REF!</v>
      </c>
      <c r="E535" s="89">
        <v>146.38400841668772</v>
      </c>
      <c r="G535" s="211" t="e">
        <f t="shared" si="80"/>
        <v>#REF!</v>
      </c>
      <c r="H535" s="211" t="e">
        <f t="shared" si="82"/>
        <v>#REF!</v>
      </c>
      <c r="I535" s="211" t="e">
        <f t="shared" si="83"/>
        <v>#REF!</v>
      </c>
      <c r="J535" s="211" t="e">
        <f t="shared" si="88"/>
        <v>#REF!</v>
      </c>
      <c r="K535" s="211" t="e">
        <f t="shared" si="84"/>
        <v>#REF!</v>
      </c>
      <c r="L535" s="89"/>
      <c r="M535" s="213" t="e">
        <f t="shared" si="81"/>
        <v>#REF!</v>
      </c>
      <c r="N535" s="213" t="e">
        <f t="shared" si="85"/>
        <v>#REF!</v>
      </c>
      <c r="O535" s="213" t="e">
        <f t="shared" si="86"/>
        <v>#REF!</v>
      </c>
      <c r="P535" s="213" t="e">
        <f t="shared" si="89"/>
        <v>#REF!</v>
      </c>
      <c r="Q535" s="213" t="e">
        <f t="shared" si="87"/>
        <v>#REF!</v>
      </c>
    </row>
    <row r="536" spans="1:17" x14ac:dyDescent="0.25">
      <c r="A536" s="89" t="e">
        <f>'Data Raw'!#REF!</f>
        <v>#REF!</v>
      </c>
      <c r="C536" s="89" t="e">
        <f>'Data Raw'!#REF!</f>
        <v>#REF!</v>
      </c>
      <c r="E536" s="89">
        <v>8.0929210684844293</v>
      </c>
      <c r="G536" s="211" t="e">
        <f t="shared" si="80"/>
        <v>#REF!</v>
      </c>
      <c r="H536" s="211" t="e">
        <f t="shared" si="82"/>
        <v>#REF!</v>
      </c>
      <c r="I536" s="211" t="e">
        <f t="shared" si="83"/>
        <v>#REF!</v>
      </c>
      <c r="J536" s="211" t="e">
        <f t="shared" si="88"/>
        <v>#REF!</v>
      </c>
      <c r="K536" s="211" t="e">
        <f t="shared" si="84"/>
        <v>#REF!</v>
      </c>
      <c r="L536" s="89"/>
      <c r="M536" s="213" t="e">
        <f t="shared" si="81"/>
        <v>#REF!</v>
      </c>
      <c r="N536" s="213" t="e">
        <f t="shared" si="85"/>
        <v>#REF!</v>
      </c>
      <c r="O536" s="213" t="e">
        <f t="shared" si="86"/>
        <v>#REF!</v>
      </c>
      <c r="P536" s="213" t="e">
        <f t="shared" si="89"/>
        <v>#REF!</v>
      </c>
      <c r="Q536" s="213" t="e">
        <f t="shared" si="87"/>
        <v>#REF!</v>
      </c>
    </row>
    <row r="537" spans="1:17" x14ac:dyDescent="0.25">
      <c r="A537" s="89" t="e">
        <f>'Data Raw'!#REF!</f>
        <v>#REF!</v>
      </c>
      <c r="C537" s="89" t="e">
        <f>'Data Raw'!#REF!</f>
        <v>#REF!</v>
      </c>
      <c r="E537" s="89">
        <v>164.8491510903732</v>
      </c>
      <c r="G537" s="211" t="e">
        <f t="shared" si="80"/>
        <v>#REF!</v>
      </c>
      <c r="H537" s="211" t="e">
        <f t="shared" si="82"/>
        <v>#REF!</v>
      </c>
      <c r="I537" s="211" t="e">
        <f t="shared" si="83"/>
        <v>#REF!</v>
      </c>
      <c r="J537" s="211" t="e">
        <f t="shared" si="88"/>
        <v>#REF!</v>
      </c>
      <c r="K537" s="211" t="e">
        <f t="shared" si="84"/>
        <v>#REF!</v>
      </c>
      <c r="L537" s="89"/>
      <c r="M537" s="213" t="e">
        <f t="shared" si="81"/>
        <v>#REF!</v>
      </c>
      <c r="N537" s="213" t="e">
        <f t="shared" si="85"/>
        <v>#REF!</v>
      </c>
      <c r="O537" s="213" t="e">
        <f t="shared" si="86"/>
        <v>#REF!</v>
      </c>
      <c r="P537" s="213" t="e">
        <f t="shared" si="89"/>
        <v>#REF!</v>
      </c>
      <c r="Q537" s="213" t="e">
        <f t="shared" si="87"/>
        <v>#REF!</v>
      </c>
    </row>
    <row r="538" spans="1:17" x14ac:dyDescent="0.25">
      <c r="A538" s="89" t="e">
        <f>'Data Raw'!#REF!</f>
        <v>#REF!</v>
      </c>
      <c r="C538" s="89" t="e">
        <f>'Data Raw'!#REF!</f>
        <v>#REF!</v>
      </c>
      <c r="E538" s="89">
        <v>14.207707116707752</v>
      </c>
      <c r="G538" s="211" t="e">
        <f t="shared" si="80"/>
        <v>#REF!</v>
      </c>
      <c r="H538" s="211" t="e">
        <f t="shared" si="82"/>
        <v>#REF!</v>
      </c>
      <c r="I538" s="211" t="e">
        <f t="shared" si="83"/>
        <v>#REF!</v>
      </c>
      <c r="J538" s="211" t="e">
        <f t="shared" si="88"/>
        <v>#REF!</v>
      </c>
      <c r="K538" s="211" t="e">
        <f t="shared" si="84"/>
        <v>#REF!</v>
      </c>
      <c r="L538" s="89"/>
      <c r="M538" s="213" t="e">
        <f t="shared" si="81"/>
        <v>#REF!</v>
      </c>
      <c r="N538" s="213" t="e">
        <f t="shared" si="85"/>
        <v>#REF!</v>
      </c>
      <c r="O538" s="213" t="e">
        <f t="shared" si="86"/>
        <v>#REF!</v>
      </c>
      <c r="P538" s="213" t="e">
        <f t="shared" si="89"/>
        <v>#REF!</v>
      </c>
      <c r="Q538" s="213" t="e">
        <f t="shared" si="87"/>
        <v>#REF!</v>
      </c>
    </row>
    <row r="539" spans="1:17" x14ac:dyDescent="0.25">
      <c r="A539" s="89" t="e">
        <f>'Data Raw'!#REF!</f>
        <v>#REF!</v>
      </c>
      <c r="C539" s="89" t="e">
        <f>'Data Raw'!#REF!</f>
        <v>#REF!</v>
      </c>
      <c r="E539" s="89">
        <v>17.668159179382201</v>
      </c>
      <c r="G539" s="211" t="e">
        <f t="shared" si="80"/>
        <v>#REF!</v>
      </c>
      <c r="H539" s="211" t="e">
        <f t="shared" si="82"/>
        <v>#REF!</v>
      </c>
      <c r="I539" s="211" t="e">
        <f t="shared" si="83"/>
        <v>#REF!</v>
      </c>
      <c r="J539" s="211" t="e">
        <f t="shared" si="88"/>
        <v>#REF!</v>
      </c>
      <c r="K539" s="211" t="e">
        <f t="shared" si="84"/>
        <v>#REF!</v>
      </c>
      <c r="L539" s="89"/>
      <c r="M539" s="213" t="e">
        <f t="shared" si="81"/>
        <v>#REF!</v>
      </c>
      <c r="N539" s="213" t="e">
        <f t="shared" si="85"/>
        <v>#REF!</v>
      </c>
      <c r="O539" s="213" t="e">
        <f t="shared" si="86"/>
        <v>#REF!</v>
      </c>
      <c r="P539" s="213" t="e">
        <f t="shared" si="89"/>
        <v>#REF!</v>
      </c>
      <c r="Q539" s="213" t="e">
        <f t="shared" si="87"/>
        <v>#REF!</v>
      </c>
    </row>
    <row r="540" spans="1:17" x14ac:dyDescent="0.25">
      <c r="A540" s="89" t="e">
        <f>'Data Raw'!#REF!</f>
        <v>#REF!</v>
      </c>
      <c r="C540" s="89" t="e">
        <f>'Data Raw'!#REF!</f>
        <v>#REF!</v>
      </c>
      <c r="E540" s="89">
        <v>200.57513979254145</v>
      </c>
      <c r="G540" s="211" t="e">
        <f t="shared" si="80"/>
        <v>#REF!</v>
      </c>
      <c r="H540" s="211" t="e">
        <f t="shared" si="82"/>
        <v>#REF!</v>
      </c>
      <c r="I540" s="211" t="e">
        <f t="shared" si="83"/>
        <v>#REF!</v>
      </c>
      <c r="J540" s="211" t="e">
        <f t="shared" si="88"/>
        <v>#REF!</v>
      </c>
      <c r="K540" s="211" t="e">
        <f t="shared" si="84"/>
        <v>#REF!</v>
      </c>
      <c r="L540" s="89"/>
      <c r="M540" s="213" t="e">
        <f t="shared" si="81"/>
        <v>#REF!</v>
      </c>
      <c r="N540" s="213" t="e">
        <f t="shared" si="85"/>
        <v>#REF!</v>
      </c>
      <c r="O540" s="213" t="e">
        <f t="shared" si="86"/>
        <v>#REF!</v>
      </c>
      <c r="P540" s="213" t="e">
        <f t="shared" si="89"/>
        <v>#REF!</v>
      </c>
      <c r="Q540" s="213" t="e">
        <f t="shared" si="87"/>
        <v>#REF!</v>
      </c>
    </row>
    <row r="541" spans="1:17" x14ac:dyDescent="0.25">
      <c r="A541" s="89" t="e">
        <f>'Data Raw'!#REF!</f>
        <v>#REF!</v>
      </c>
      <c r="C541" s="89" t="e">
        <f>'Data Raw'!#REF!</f>
        <v>#REF!</v>
      </c>
      <c r="E541" s="89">
        <v>-113.41394327798116</v>
      </c>
      <c r="G541" s="211" t="e">
        <f t="shared" si="80"/>
        <v>#REF!</v>
      </c>
      <c r="H541" s="211" t="e">
        <f t="shared" si="82"/>
        <v>#REF!</v>
      </c>
      <c r="I541" s="211" t="e">
        <f t="shared" si="83"/>
        <v>#REF!</v>
      </c>
      <c r="J541" s="211" t="e">
        <f t="shared" si="88"/>
        <v>#REF!</v>
      </c>
      <c r="K541" s="211" t="e">
        <f t="shared" si="84"/>
        <v>#REF!</v>
      </c>
      <c r="L541" s="89"/>
      <c r="M541" s="213" t="e">
        <f t="shared" si="81"/>
        <v>#REF!</v>
      </c>
      <c r="N541" s="213" t="e">
        <f t="shared" si="85"/>
        <v>#REF!</v>
      </c>
      <c r="O541" s="213" t="e">
        <f t="shared" si="86"/>
        <v>#REF!</v>
      </c>
      <c r="P541" s="213" t="e">
        <f t="shared" si="89"/>
        <v>#REF!</v>
      </c>
      <c r="Q541" s="213" t="e">
        <f t="shared" si="87"/>
        <v>#REF!</v>
      </c>
    </row>
    <row r="542" spans="1:17" x14ac:dyDescent="0.25">
      <c r="A542" s="89" t="e">
        <f>'Data Raw'!#REF!</f>
        <v>#REF!</v>
      </c>
      <c r="C542" s="89" t="e">
        <f>'Data Raw'!#REF!</f>
        <v>#REF!</v>
      </c>
      <c r="E542" s="89">
        <v>-175.78868408341441</v>
      </c>
      <c r="G542" s="211" t="e">
        <f t="shared" si="80"/>
        <v>#REF!</v>
      </c>
      <c r="H542" s="211" t="e">
        <f t="shared" si="82"/>
        <v>#REF!</v>
      </c>
      <c r="I542" s="211" t="e">
        <f t="shared" si="83"/>
        <v>#REF!</v>
      </c>
      <c r="J542" s="211" t="e">
        <f t="shared" si="88"/>
        <v>#REF!</v>
      </c>
      <c r="K542" s="211" t="e">
        <f t="shared" si="84"/>
        <v>#REF!</v>
      </c>
      <c r="L542" s="89"/>
      <c r="M542" s="213" t="e">
        <f t="shared" si="81"/>
        <v>#REF!</v>
      </c>
      <c r="N542" s="213" t="e">
        <f t="shared" si="85"/>
        <v>#REF!</v>
      </c>
      <c r="O542" s="213" t="e">
        <f t="shared" si="86"/>
        <v>#REF!</v>
      </c>
      <c r="P542" s="213" t="e">
        <f t="shared" si="89"/>
        <v>#REF!</v>
      </c>
      <c r="Q542" s="213" t="e">
        <f t="shared" si="87"/>
        <v>#REF!</v>
      </c>
    </row>
    <row r="543" spans="1:17" x14ac:dyDescent="0.25">
      <c r="A543" s="89" t="e">
        <f>'Data Raw'!#REF!</f>
        <v>#REF!</v>
      </c>
      <c r="C543" s="89" t="e">
        <f>'Data Raw'!#REF!</f>
        <v>#REF!</v>
      </c>
      <c r="E543" s="89">
        <v>-208.05095475723283</v>
      </c>
      <c r="G543" s="211" t="e">
        <f t="shared" si="80"/>
        <v>#REF!</v>
      </c>
      <c r="H543" s="211" t="e">
        <f t="shared" si="82"/>
        <v>#REF!</v>
      </c>
      <c r="I543" s="211" t="e">
        <f t="shared" si="83"/>
        <v>#REF!</v>
      </c>
      <c r="J543" s="211" t="e">
        <f t="shared" si="88"/>
        <v>#REF!</v>
      </c>
      <c r="K543" s="211" t="e">
        <f t="shared" si="84"/>
        <v>#REF!</v>
      </c>
      <c r="L543" s="89"/>
      <c r="M543" s="213" t="e">
        <f t="shared" si="81"/>
        <v>#REF!</v>
      </c>
      <c r="N543" s="213" t="e">
        <f t="shared" si="85"/>
        <v>#REF!</v>
      </c>
      <c r="O543" s="213" t="e">
        <f t="shared" si="86"/>
        <v>#REF!</v>
      </c>
      <c r="P543" s="213" t="e">
        <f t="shared" si="89"/>
        <v>#REF!</v>
      </c>
      <c r="Q543" s="213" t="e">
        <f t="shared" si="87"/>
        <v>#REF!</v>
      </c>
    </row>
    <row r="544" spans="1:17" x14ac:dyDescent="0.25">
      <c r="A544" s="89" t="e">
        <f>'Data Raw'!#REF!</f>
        <v>#REF!</v>
      </c>
      <c r="C544" s="89" t="e">
        <f>'Data Raw'!#REF!</f>
        <v>#REF!</v>
      </c>
      <c r="E544" s="89">
        <v>36.641586209614616</v>
      </c>
      <c r="G544" s="211" t="e">
        <f t="shared" si="80"/>
        <v>#REF!</v>
      </c>
      <c r="H544" s="211" t="e">
        <f t="shared" si="82"/>
        <v>#REF!</v>
      </c>
      <c r="I544" s="211" t="e">
        <f t="shared" si="83"/>
        <v>#REF!</v>
      </c>
      <c r="J544" s="211" t="e">
        <f t="shared" si="88"/>
        <v>#REF!</v>
      </c>
      <c r="K544" s="211" t="e">
        <f t="shared" si="84"/>
        <v>#REF!</v>
      </c>
      <c r="L544" s="89"/>
      <c r="M544" s="213" t="e">
        <f t="shared" si="81"/>
        <v>#REF!</v>
      </c>
      <c r="N544" s="213" t="e">
        <f t="shared" si="85"/>
        <v>#REF!</v>
      </c>
      <c r="O544" s="213" t="e">
        <f t="shared" si="86"/>
        <v>#REF!</v>
      </c>
      <c r="P544" s="213" t="e">
        <f t="shared" si="89"/>
        <v>#REF!</v>
      </c>
      <c r="Q544" s="213" t="e">
        <f t="shared" si="87"/>
        <v>#REF!</v>
      </c>
    </row>
    <row r="545" spans="1:17" x14ac:dyDescent="0.25">
      <c r="A545" s="89" t="e">
        <f>'Data Raw'!#REF!</f>
        <v>#REF!</v>
      </c>
      <c r="C545" s="89" t="e">
        <f>'Data Raw'!#REF!</f>
        <v>#REF!</v>
      </c>
      <c r="E545" s="89">
        <v>-62.6810226243324</v>
      </c>
      <c r="G545" s="211" t="e">
        <f t="shared" si="80"/>
        <v>#REF!</v>
      </c>
      <c r="H545" s="211" t="e">
        <f t="shared" si="82"/>
        <v>#REF!</v>
      </c>
      <c r="I545" s="211" t="e">
        <f t="shared" si="83"/>
        <v>#REF!</v>
      </c>
      <c r="J545" s="211" t="e">
        <f t="shared" si="88"/>
        <v>#REF!</v>
      </c>
      <c r="K545" s="211" t="e">
        <f t="shared" si="84"/>
        <v>#REF!</v>
      </c>
      <c r="L545" s="89"/>
      <c r="M545" s="213" t="e">
        <f t="shared" si="81"/>
        <v>#REF!</v>
      </c>
      <c r="N545" s="213" t="e">
        <f t="shared" si="85"/>
        <v>#REF!</v>
      </c>
      <c r="O545" s="213" t="e">
        <f t="shared" si="86"/>
        <v>#REF!</v>
      </c>
      <c r="P545" s="213" t="e">
        <f t="shared" si="89"/>
        <v>#REF!</v>
      </c>
      <c r="Q545" s="213" t="e">
        <f t="shared" si="87"/>
        <v>#REF!</v>
      </c>
    </row>
    <row r="546" spans="1:17" x14ac:dyDescent="0.25">
      <c r="A546" s="89" t="e">
        <f>'Data Raw'!#REF!</f>
        <v>#REF!</v>
      </c>
      <c r="C546" s="89" t="e">
        <f>'Data Raw'!#REF!</f>
        <v>#REF!</v>
      </c>
      <c r="E546" s="89">
        <v>-60.31280911668</v>
      </c>
      <c r="G546" s="211" t="e">
        <f t="shared" si="80"/>
        <v>#REF!</v>
      </c>
      <c r="H546" s="211" t="e">
        <f t="shared" si="82"/>
        <v>#REF!</v>
      </c>
      <c r="I546" s="211" t="e">
        <f t="shared" si="83"/>
        <v>#REF!</v>
      </c>
      <c r="J546" s="211" t="e">
        <f t="shared" si="88"/>
        <v>#REF!</v>
      </c>
      <c r="K546" s="211" t="e">
        <f t="shared" si="84"/>
        <v>#REF!</v>
      </c>
      <c r="L546" s="89"/>
      <c r="M546" s="213" t="e">
        <f t="shared" si="81"/>
        <v>#REF!</v>
      </c>
      <c r="N546" s="213" t="e">
        <f t="shared" si="85"/>
        <v>#REF!</v>
      </c>
      <c r="O546" s="213" t="e">
        <f t="shared" si="86"/>
        <v>#REF!</v>
      </c>
      <c r="P546" s="213" t="e">
        <f t="shared" si="89"/>
        <v>#REF!</v>
      </c>
      <c r="Q546" s="213" t="e">
        <f t="shared" si="87"/>
        <v>#REF!</v>
      </c>
    </row>
    <row r="547" spans="1:17" x14ac:dyDescent="0.25">
      <c r="A547" s="89" t="e">
        <f>'Data Raw'!#REF!</f>
        <v>#REF!</v>
      </c>
      <c r="C547" s="89" t="e">
        <f>'Data Raw'!#REF!</f>
        <v>#REF!</v>
      </c>
      <c r="E547" s="89">
        <v>-138.18007260212107</v>
      </c>
      <c r="G547" s="211" t="e">
        <f t="shared" si="80"/>
        <v>#REF!</v>
      </c>
      <c r="H547" s="211" t="e">
        <f t="shared" si="82"/>
        <v>#REF!</v>
      </c>
      <c r="I547" s="211" t="e">
        <f t="shared" si="83"/>
        <v>#REF!</v>
      </c>
      <c r="J547" s="211" t="e">
        <f t="shared" si="88"/>
        <v>#REF!</v>
      </c>
      <c r="K547" s="211" t="e">
        <f t="shared" si="84"/>
        <v>#REF!</v>
      </c>
      <c r="L547" s="89"/>
      <c r="M547" s="213" t="e">
        <f t="shared" si="81"/>
        <v>#REF!</v>
      </c>
      <c r="N547" s="213" t="e">
        <f t="shared" si="85"/>
        <v>#REF!</v>
      </c>
      <c r="O547" s="213" t="e">
        <f t="shared" si="86"/>
        <v>#REF!</v>
      </c>
      <c r="P547" s="213" t="e">
        <f t="shared" si="89"/>
        <v>#REF!</v>
      </c>
      <c r="Q547" s="213" t="e">
        <f t="shared" si="87"/>
        <v>#REF!</v>
      </c>
    </row>
    <row r="548" spans="1:17" x14ac:dyDescent="0.25">
      <c r="A548" s="89" t="e">
        <f>'Data Raw'!#REF!</f>
        <v>#REF!</v>
      </c>
      <c r="C548" s="89" t="e">
        <f>'Data Raw'!#REF!</f>
        <v>#REF!</v>
      </c>
      <c r="E548" s="89">
        <v>134.64954531599869</v>
      </c>
      <c r="G548" s="211" t="e">
        <f t="shared" si="80"/>
        <v>#REF!</v>
      </c>
      <c r="H548" s="211" t="e">
        <f t="shared" si="82"/>
        <v>#REF!</v>
      </c>
      <c r="I548" s="211" t="e">
        <f t="shared" si="83"/>
        <v>#REF!</v>
      </c>
      <c r="J548" s="211" t="e">
        <f t="shared" si="88"/>
        <v>#REF!</v>
      </c>
      <c r="K548" s="211" t="e">
        <f t="shared" si="84"/>
        <v>#REF!</v>
      </c>
      <c r="L548" s="89"/>
      <c r="M548" s="213" t="e">
        <f t="shared" si="81"/>
        <v>#REF!</v>
      </c>
      <c r="N548" s="213" t="e">
        <f t="shared" si="85"/>
        <v>#REF!</v>
      </c>
      <c r="O548" s="213" t="e">
        <f t="shared" si="86"/>
        <v>#REF!</v>
      </c>
      <c r="P548" s="213" t="e">
        <f t="shared" si="89"/>
        <v>#REF!</v>
      </c>
      <c r="Q548" s="213" t="e">
        <f t="shared" si="87"/>
        <v>#REF!</v>
      </c>
    </row>
    <row r="549" spans="1:17" x14ac:dyDescent="0.25">
      <c r="A549" s="89" t="e">
        <f>'Data Raw'!#REF!</f>
        <v>#REF!</v>
      </c>
      <c r="C549" s="89" t="e">
        <f>'Data Raw'!#REF!</f>
        <v>#REF!</v>
      </c>
      <c r="E549" s="89">
        <v>-68.465580944728572</v>
      </c>
      <c r="G549" s="211" t="e">
        <f t="shared" si="80"/>
        <v>#REF!</v>
      </c>
      <c r="H549" s="211" t="e">
        <f t="shared" si="82"/>
        <v>#REF!</v>
      </c>
      <c r="I549" s="211" t="e">
        <f t="shared" si="83"/>
        <v>#REF!</v>
      </c>
      <c r="J549" s="211" t="e">
        <f t="shared" si="88"/>
        <v>#REF!</v>
      </c>
      <c r="K549" s="211" t="e">
        <f t="shared" si="84"/>
        <v>#REF!</v>
      </c>
      <c r="L549" s="89"/>
      <c r="M549" s="213" t="e">
        <f t="shared" si="81"/>
        <v>#REF!</v>
      </c>
      <c r="N549" s="213" t="e">
        <f t="shared" si="85"/>
        <v>#REF!</v>
      </c>
      <c r="O549" s="213" t="e">
        <f t="shared" si="86"/>
        <v>#REF!</v>
      </c>
      <c r="P549" s="213" t="e">
        <f t="shared" si="89"/>
        <v>#REF!</v>
      </c>
      <c r="Q549" s="213" t="e">
        <f t="shared" si="87"/>
        <v>#REF!</v>
      </c>
    </row>
    <row r="550" spans="1:17" x14ac:dyDescent="0.25">
      <c r="A550" s="89" t="e">
        <f>'Data Raw'!#REF!</f>
        <v>#REF!</v>
      </c>
      <c r="C550" s="89" t="e">
        <f>'Data Raw'!#REF!</f>
        <v>#REF!</v>
      </c>
      <c r="E550" s="89">
        <v>-9.1875882392814674</v>
      </c>
      <c r="G550" s="211" t="e">
        <f t="shared" si="80"/>
        <v>#REF!</v>
      </c>
      <c r="H550" s="211" t="e">
        <f t="shared" si="82"/>
        <v>#REF!</v>
      </c>
      <c r="I550" s="211" t="e">
        <f t="shared" si="83"/>
        <v>#REF!</v>
      </c>
      <c r="J550" s="211" t="e">
        <f t="shared" si="88"/>
        <v>#REF!</v>
      </c>
      <c r="K550" s="211" t="e">
        <f t="shared" si="84"/>
        <v>#REF!</v>
      </c>
      <c r="L550" s="89"/>
      <c r="M550" s="213" t="e">
        <f t="shared" si="81"/>
        <v>#REF!</v>
      </c>
      <c r="N550" s="213" t="e">
        <f t="shared" si="85"/>
        <v>#REF!</v>
      </c>
      <c r="O550" s="213" t="e">
        <f t="shared" si="86"/>
        <v>#REF!</v>
      </c>
      <c r="P550" s="213" t="e">
        <f t="shared" si="89"/>
        <v>#REF!</v>
      </c>
      <c r="Q550" s="213" t="e">
        <f t="shared" si="87"/>
        <v>#REF!</v>
      </c>
    </row>
    <row r="551" spans="1:17" x14ac:dyDescent="0.25">
      <c r="A551" s="89" t="e">
        <f>'Data Raw'!#REF!</f>
        <v>#REF!</v>
      </c>
      <c r="C551" s="89" t="e">
        <f>'Data Raw'!#REF!</f>
        <v>#REF!</v>
      </c>
      <c r="E551" s="89">
        <v>243.02550912088918</v>
      </c>
      <c r="G551" s="211" t="e">
        <f t="shared" si="80"/>
        <v>#REF!</v>
      </c>
      <c r="H551" s="211" t="e">
        <f t="shared" si="82"/>
        <v>#REF!</v>
      </c>
      <c r="I551" s="211" t="e">
        <f t="shared" si="83"/>
        <v>#REF!</v>
      </c>
      <c r="J551" s="211" t="e">
        <f t="shared" si="88"/>
        <v>#REF!</v>
      </c>
      <c r="K551" s="211" t="e">
        <f t="shared" si="84"/>
        <v>#REF!</v>
      </c>
      <c r="L551" s="89"/>
      <c r="M551" s="213" t="e">
        <f t="shared" si="81"/>
        <v>#REF!</v>
      </c>
      <c r="N551" s="213" t="e">
        <f t="shared" si="85"/>
        <v>#REF!</v>
      </c>
      <c r="O551" s="213" t="e">
        <f t="shared" si="86"/>
        <v>#REF!</v>
      </c>
      <c r="P551" s="213" t="e">
        <f t="shared" si="89"/>
        <v>#REF!</v>
      </c>
      <c r="Q551" s="213" t="e">
        <f t="shared" si="87"/>
        <v>#REF!</v>
      </c>
    </row>
    <row r="552" spans="1:17" x14ac:dyDescent="0.25">
      <c r="A552" s="89" t="e">
        <f>'Data Raw'!#REF!</f>
        <v>#REF!</v>
      </c>
      <c r="C552" s="89" t="e">
        <f>'Data Raw'!#REF!</f>
        <v>#REF!</v>
      </c>
      <c r="E552" s="89">
        <v>217.20207020554517</v>
      </c>
      <c r="G552" s="211" t="e">
        <f t="shared" si="80"/>
        <v>#REF!</v>
      </c>
      <c r="H552" s="211" t="e">
        <f t="shared" si="82"/>
        <v>#REF!</v>
      </c>
      <c r="I552" s="211" t="e">
        <f t="shared" si="83"/>
        <v>#REF!</v>
      </c>
      <c r="J552" s="211" t="e">
        <f t="shared" si="88"/>
        <v>#REF!</v>
      </c>
      <c r="K552" s="211" t="e">
        <f t="shared" si="84"/>
        <v>#REF!</v>
      </c>
      <c r="L552" s="89"/>
      <c r="M552" s="213" t="e">
        <f t="shared" si="81"/>
        <v>#REF!</v>
      </c>
      <c r="N552" s="213" t="e">
        <f t="shared" si="85"/>
        <v>#REF!</v>
      </c>
      <c r="O552" s="213" t="e">
        <f t="shared" si="86"/>
        <v>#REF!</v>
      </c>
      <c r="P552" s="213" t="e">
        <f t="shared" si="89"/>
        <v>#REF!</v>
      </c>
      <c r="Q552" s="213" t="e">
        <f t="shared" si="87"/>
        <v>#REF!</v>
      </c>
    </row>
    <row r="553" spans="1:17" x14ac:dyDescent="0.25">
      <c r="A553" s="89" t="e">
        <f>'Data Raw'!#REF!</f>
        <v>#REF!</v>
      </c>
      <c r="C553" s="89" t="e">
        <f>'Data Raw'!#REF!</f>
        <v>#REF!</v>
      </c>
      <c r="E553" s="89">
        <v>-39.003672081023979</v>
      </c>
      <c r="G553" s="211" t="e">
        <f t="shared" si="80"/>
        <v>#REF!</v>
      </c>
      <c r="H553" s="211" t="e">
        <f t="shared" si="82"/>
        <v>#REF!</v>
      </c>
      <c r="I553" s="211" t="e">
        <f t="shared" si="83"/>
        <v>#REF!</v>
      </c>
      <c r="J553" s="211" t="e">
        <f t="shared" si="88"/>
        <v>#REF!</v>
      </c>
      <c r="K553" s="211" t="e">
        <f t="shared" si="84"/>
        <v>#REF!</v>
      </c>
      <c r="L553" s="89"/>
      <c r="M553" s="213" t="e">
        <f t="shared" si="81"/>
        <v>#REF!</v>
      </c>
      <c r="N553" s="213" t="e">
        <f t="shared" si="85"/>
        <v>#REF!</v>
      </c>
      <c r="O553" s="213" t="e">
        <f t="shared" si="86"/>
        <v>#REF!</v>
      </c>
      <c r="P553" s="213" t="e">
        <f t="shared" si="89"/>
        <v>#REF!</v>
      </c>
      <c r="Q553" s="213" t="e">
        <f t="shared" si="87"/>
        <v>#REF!</v>
      </c>
    </row>
    <row r="554" spans="1:17" x14ac:dyDescent="0.25">
      <c r="A554" s="89" t="e">
        <f>'Data Raw'!#REF!</f>
        <v>#REF!</v>
      </c>
      <c r="C554" s="89" t="e">
        <f>'Data Raw'!#REF!</f>
        <v>#REF!</v>
      </c>
      <c r="E554" s="89">
        <v>-156.93547246265371</v>
      </c>
      <c r="G554" s="211" t="e">
        <f t="shared" si="80"/>
        <v>#REF!</v>
      </c>
      <c r="H554" s="211" t="e">
        <f t="shared" si="82"/>
        <v>#REF!</v>
      </c>
      <c r="I554" s="211" t="e">
        <f t="shared" si="83"/>
        <v>#REF!</v>
      </c>
      <c r="J554" s="211" t="e">
        <f t="shared" si="88"/>
        <v>#REF!</v>
      </c>
      <c r="K554" s="211" t="e">
        <f t="shared" si="84"/>
        <v>#REF!</v>
      </c>
      <c r="L554" s="89"/>
      <c r="M554" s="213" t="e">
        <f t="shared" si="81"/>
        <v>#REF!</v>
      </c>
      <c r="N554" s="213" t="e">
        <f t="shared" si="85"/>
        <v>#REF!</v>
      </c>
      <c r="O554" s="213" t="e">
        <f t="shared" si="86"/>
        <v>#REF!</v>
      </c>
      <c r="P554" s="213" t="e">
        <f t="shared" si="89"/>
        <v>#REF!</v>
      </c>
      <c r="Q554" s="213" t="e">
        <f t="shared" si="87"/>
        <v>#REF!</v>
      </c>
    </row>
    <row r="555" spans="1:17" x14ac:dyDescent="0.25">
      <c r="A555" s="89" t="e">
        <f>'Data Raw'!#REF!</f>
        <v>#REF!</v>
      </c>
      <c r="C555" s="89" t="e">
        <f>'Data Raw'!#REF!</f>
        <v>#REF!</v>
      </c>
      <c r="E555" s="89">
        <v>-64.129820312591619</v>
      </c>
      <c r="G555" s="211" t="e">
        <f t="shared" si="80"/>
        <v>#REF!</v>
      </c>
      <c r="H555" s="211" t="e">
        <f t="shared" si="82"/>
        <v>#REF!</v>
      </c>
      <c r="I555" s="211" t="e">
        <f t="shared" si="83"/>
        <v>#REF!</v>
      </c>
      <c r="J555" s="211" t="e">
        <f t="shared" si="88"/>
        <v>#REF!</v>
      </c>
      <c r="K555" s="211" t="e">
        <f t="shared" si="84"/>
        <v>#REF!</v>
      </c>
      <c r="L555" s="89"/>
      <c r="M555" s="213" t="e">
        <f t="shared" si="81"/>
        <v>#REF!</v>
      </c>
      <c r="N555" s="213" t="e">
        <f t="shared" si="85"/>
        <v>#REF!</v>
      </c>
      <c r="O555" s="213" t="e">
        <f t="shared" si="86"/>
        <v>#REF!</v>
      </c>
      <c r="P555" s="213" t="e">
        <f t="shared" si="89"/>
        <v>#REF!</v>
      </c>
      <c r="Q555" s="213" t="e">
        <f t="shared" si="87"/>
        <v>#REF!</v>
      </c>
    </row>
    <row r="556" spans="1:17" x14ac:dyDescent="0.25">
      <c r="A556" s="89" t="e">
        <f>'Data Raw'!#REF!</f>
        <v>#REF!</v>
      </c>
      <c r="C556" s="89" t="e">
        <f>'Data Raw'!#REF!</f>
        <v>#REF!</v>
      </c>
      <c r="E556" s="89">
        <v>272.82523517850859</v>
      </c>
      <c r="G556" s="211" t="e">
        <f t="shared" si="80"/>
        <v>#REF!</v>
      </c>
      <c r="H556" s="211" t="e">
        <f t="shared" si="82"/>
        <v>#REF!</v>
      </c>
      <c r="I556" s="211" t="e">
        <f t="shared" si="83"/>
        <v>#REF!</v>
      </c>
      <c r="J556" s="211" t="e">
        <f t="shared" si="88"/>
        <v>#REF!</v>
      </c>
      <c r="K556" s="211" t="e">
        <f t="shared" si="84"/>
        <v>#REF!</v>
      </c>
      <c r="L556" s="89"/>
      <c r="M556" s="213" t="e">
        <f t="shared" si="81"/>
        <v>#REF!</v>
      </c>
      <c r="N556" s="213" t="e">
        <f t="shared" si="85"/>
        <v>#REF!</v>
      </c>
      <c r="O556" s="213" t="e">
        <f t="shared" si="86"/>
        <v>#REF!</v>
      </c>
      <c r="P556" s="213" t="e">
        <f t="shared" si="89"/>
        <v>#REF!</v>
      </c>
      <c r="Q556" s="213" t="e">
        <f t="shared" si="87"/>
        <v>#REF!</v>
      </c>
    </row>
    <row r="557" spans="1:17" x14ac:dyDescent="0.25">
      <c r="A557" s="89" t="e">
        <f>'Data Raw'!#REF!</f>
        <v>#REF!</v>
      </c>
      <c r="C557" s="89" t="e">
        <f>'Data Raw'!#REF!</f>
        <v>#REF!</v>
      </c>
      <c r="E557" s="89">
        <v>274.74273608710428</v>
      </c>
      <c r="G557" s="211" t="e">
        <f t="shared" si="80"/>
        <v>#REF!</v>
      </c>
      <c r="H557" s="211" t="e">
        <f t="shared" si="82"/>
        <v>#REF!</v>
      </c>
      <c r="I557" s="211" t="e">
        <f t="shared" si="83"/>
        <v>#REF!</v>
      </c>
      <c r="J557" s="211" t="e">
        <f t="shared" si="88"/>
        <v>#REF!</v>
      </c>
      <c r="K557" s="211" t="e">
        <f t="shared" si="84"/>
        <v>#REF!</v>
      </c>
      <c r="L557" s="89"/>
      <c r="M557" s="213" t="e">
        <f t="shared" si="81"/>
        <v>#REF!</v>
      </c>
      <c r="N557" s="213" t="e">
        <f t="shared" si="85"/>
        <v>#REF!</v>
      </c>
      <c r="O557" s="213" t="e">
        <f t="shared" si="86"/>
        <v>#REF!</v>
      </c>
      <c r="P557" s="213" t="e">
        <f t="shared" si="89"/>
        <v>#REF!</v>
      </c>
      <c r="Q557" s="213" t="e">
        <f t="shared" si="87"/>
        <v>#REF!</v>
      </c>
    </row>
    <row r="558" spans="1:17" x14ac:dyDescent="0.25">
      <c r="A558" s="89" t="e">
        <f>'Data Raw'!#REF!</f>
        <v>#REF!</v>
      </c>
      <c r="C558" s="89" t="e">
        <f>'Data Raw'!#REF!</f>
        <v>#REF!</v>
      </c>
      <c r="E558" s="89">
        <v>-7.9466621553838195</v>
      </c>
      <c r="G558" s="211" t="e">
        <f t="shared" si="80"/>
        <v>#REF!</v>
      </c>
      <c r="H558" s="211" t="e">
        <f t="shared" si="82"/>
        <v>#REF!</v>
      </c>
      <c r="I558" s="211" t="e">
        <f t="shared" si="83"/>
        <v>#REF!</v>
      </c>
      <c r="J558" s="211" t="e">
        <f t="shared" si="88"/>
        <v>#REF!</v>
      </c>
      <c r="K558" s="211" t="e">
        <f t="shared" si="84"/>
        <v>#REF!</v>
      </c>
      <c r="L558" s="89"/>
      <c r="M558" s="213" t="e">
        <f t="shared" si="81"/>
        <v>#REF!</v>
      </c>
      <c r="N558" s="213" t="e">
        <f t="shared" si="85"/>
        <v>#REF!</v>
      </c>
      <c r="O558" s="213" t="e">
        <f t="shared" si="86"/>
        <v>#REF!</v>
      </c>
      <c r="P558" s="213" t="e">
        <f t="shared" si="89"/>
        <v>#REF!</v>
      </c>
      <c r="Q558" s="213" t="e">
        <f t="shared" si="87"/>
        <v>#REF!</v>
      </c>
    </row>
    <row r="559" spans="1:17" x14ac:dyDescent="0.25">
      <c r="A559" s="89" t="e">
        <f>'Data Raw'!#REF!</f>
        <v>#REF!</v>
      </c>
      <c r="C559" s="89" t="e">
        <f>'Data Raw'!#REF!</f>
        <v>#REF!</v>
      </c>
      <c r="E559" s="89">
        <v>19.497306998022395</v>
      </c>
      <c r="G559" s="211" t="e">
        <f t="shared" si="80"/>
        <v>#REF!</v>
      </c>
      <c r="H559" s="211" t="e">
        <f t="shared" si="82"/>
        <v>#REF!</v>
      </c>
      <c r="I559" s="211" t="e">
        <f t="shared" si="83"/>
        <v>#REF!</v>
      </c>
      <c r="J559" s="211" t="e">
        <f t="shared" si="88"/>
        <v>#REF!</v>
      </c>
      <c r="K559" s="211" t="e">
        <f t="shared" si="84"/>
        <v>#REF!</v>
      </c>
      <c r="L559" s="89"/>
      <c r="M559" s="213" t="e">
        <f t="shared" si="81"/>
        <v>#REF!</v>
      </c>
      <c r="N559" s="213" t="e">
        <f t="shared" si="85"/>
        <v>#REF!</v>
      </c>
      <c r="O559" s="213" t="e">
        <f t="shared" si="86"/>
        <v>#REF!</v>
      </c>
      <c r="P559" s="213" t="e">
        <f t="shared" si="89"/>
        <v>#REF!</v>
      </c>
      <c r="Q559" s="213" t="e">
        <f t="shared" si="87"/>
        <v>#REF!</v>
      </c>
    </row>
    <row r="560" spans="1:17" x14ac:dyDescent="0.25">
      <c r="A560" s="89" t="e">
        <f>'Data Raw'!#REF!</f>
        <v>#REF!</v>
      </c>
      <c r="C560" s="89" t="e">
        <f>'Data Raw'!#REF!</f>
        <v>#REF!</v>
      </c>
      <c r="E560" s="89">
        <v>285.63759693529209</v>
      </c>
      <c r="G560" s="211" t="e">
        <f t="shared" si="80"/>
        <v>#REF!</v>
      </c>
      <c r="H560" s="211" t="e">
        <f t="shared" si="82"/>
        <v>#REF!</v>
      </c>
      <c r="I560" s="211" t="e">
        <f t="shared" si="83"/>
        <v>#REF!</v>
      </c>
      <c r="J560" s="211" t="e">
        <f t="shared" si="88"/>
        <v>#REF!</v>
      </c>
      <c r="K560" s="211" t="e">
        <f t="shared" si="84"/>
        <v>#REF!</v>
      </c>
      <c r="L560" s="89"/>
      <c r="M560" s="213" t="e">
        <f t="shared" si="81"/>
        <v>#REF!</v>
      </c>
      <c r="N560" s="213" t="e">
        <f t="shared" si="85"/>
        <v>#REF!</v>
      </c>
      <c r="O560" s="213" t="e">
        <f t="shared" si="86"/>
        <v>#REF!</v>
      </c>
      <c r="P560" s="213" t="e">
        <f t="shared" si="89"/>
        <v>#REF!</v>
      </c>
      <c r="Q560" s="213" t="e">
        <f t="shared" si="87"/>
        <v>#REF!</v>
      </c>
    </row>
    <row r="561" spans="1:17" x14ac:dyDescent="0.25">
      <c r="A561" s="89" t="e">
        <f>'Data Raw'!#REF!</f>
        <v>#REF!</v>
      </c>
      <c r="C561" s="89" t="e">
        <f>'Data Raw'!#REF!</f>
        <v>#REF!</v>
      </c>
      <c r="E561" s="89">
        <v>-12.150158655254927</v>
      </c>
      <c r="G561" s="211" t="e">
        <f t="shared" si="80"/>
        <v>#REF!</v>
      </c>
      <c r="H561" s="211" t="e">
        <f t="shared" si="82"/>
        <v>#REF!</v>
      </c>
      <c r="I561" s="211" t="e">
        <f t="shared" si="83"/>
        <v>#REF!</v>
      </c>
      <c r="J561" s="211" t="e">
        <f t="shared" si="88"/>
        <v>#REF!</v>
      </c>
      <c r="K561" s="211" t="e">
        <f t="shared" si="84"/>
        <v>#REF!</v>
      </c>
      <c r="L561" s="89"/>
      <c r="M561" s="213" t="e">
        <f t="shared" si="81"/>
        <v>#REF!</v>
      </c>
      <c r="N561" s="213" t="e">
        <f t="shared" si="85"/>
        <v>#REF!</v>
      </c>
      <c r="O561" s="213" t="e">
        <f t="shared" si="86"/>
        <v>#REF!</v>
      </c>
      <c r="P561" s="213" t="e">
        <f t="shared" si="89"/>
        <v>#REF!</v>
      </c>
      <c r="Q561" s="213" t="e">
        <f t="shared" si="87"/>
        <v>#REF!</v>
      </c>
    </row>
    <row r="562" spans="1:17" x14ac:dyDescent="0.25">
      <c r="A562" s="89" t="e">
        <f>'Data Raw'!#REF!</f>
        <v>#REF!</v>
      </c>
      <c r="C562" s="89" t="e">
        <f>'Data Raw'!#REF!</f>
        <v>#REF!</v>
      </c>
      <c r="E562" s="89">
        <v>-3.0578973670417327</v>
      </c>
      <c r="G562" s="211" t="e">
        <f t="shared" si="80"/>
        <v>#REF!</v>
      </c>
      <c r="H562" s="211" t="e">
        <f t="shared" si="82"/>
        <v>#REF!</v>
      </c>
      <c r="I562" s="211" t="e">
        <f t="shared" si="83"/>
        <v>#REF!</v>
      </c>
      <c r="J562" s="211" t="e">
        <f t="shared" si="88"/>
        <v>#REF!</v>
      </c>
      <c r="K562" s="211" t="e">
        <f t="shared" si="84"/>
        <v>#REF!</v>
      </c>
      <c r="L562" s="89"/>
      <c r="M562" s="213" t="e">
        <f t="shared" si="81"/>
        <v>#REF!</v>
      </c>
      <c r="N562" s="213" t="e">
        <f t="shared" si="85"/>
        <v>#REF!</v>
      </c>
      <c r="O562" s="213" t="e">
        <f t="shared" si="86"/>
        <v>#REF!</v>
      </c>
      <c r="P562" s="213" t="e">
        <f t="shared" si="89"/>
        <v>#REF!</v>
      </c>
      <c r="Q562" s="213" t="e">
        <f t="shared" si="87"/>
        <v>#REF!</v>
      </c>
    </row>
    <row r="563" spans="1:17" x14ac:dyDescent="0.25">
      <c r="A563" s="89" t="e">
        <f>'Data Raw'!#REF!</f>
        <v>#REF!</v>
      </c>
      <c r="C563" s="89" t="e">
        <f>'Data Raw'!#REF!</f>
        <v>#REF!</v>
      </c>
      <c r="E563" s="89">
        <v>258.82681022022007</v>
      </c>
      <c r="G563" s="211" t="e">
        <f t="shared" si="80"/>
        <v>#REF!</v>
      </c>
      <c r="H563" s="211" t="e">
        <f t="shared" si="82"/>
        <v>#REF!</v>
      </c>
      <c r="I563" s="211" t="e">
        <f t="shared" si="83"/>
        <v>#REF!</v>
      </c>
      <c r="J563" s="211" t="e">
        <f t="shared" si="88"/>
        <v>#REF!</v>
      </c>
      <c r="K563" s="211" t="e">
        <f t="shared" si="84"/>
        <v>#REF!</v>
      </c>
      <c r="L563" s="89"/>
      <c r="M563" s="213" t="e">
        <f t="shared" si="81"/>
        <v>#REF!</v>
      </c>
      <c r="N563" s="213" t="e">
        <f t="shared" si="85"/>
        <v>#REF!</v>
      </c>
      <c r="O563" s="213" t="e">
        <f t="shared" si="86"/>
        <v>#REF!</v>
      </c>
      <c r="P563" s="213" t="e">
        <f t="shared" si="89"/>
        <v>#REF!</v>
      </c>
      <c r="Q563" s="213" t="e">
        <f t="shared" si="87"/>
        <v>#REF!</v>
      </c>
    </row>
    <row r="564" spans="1:17" x14ac:dyDescent="0.25">
      <c r="A564" s="89" t="e">
        <f>'Data Raw'!#REF!</f>
        <v>#REF!</v>
      </c>
      <c r="C564" s="89" t="e">
        <f>'Data Raw'!#REF!</f>
        <v>#REF!</v>
      </c>
      <c r="E564" s="89">
        <v>232.73026099210256</v>
      </c>
      <c r="G564" s="211" t="e">
        <f t="shared" si="80"/>
        <v>#REF!</v>
      </c>
      <c r="H564" s="211" t="e">
        <f t="shared" si="82"/>
        <v>#REF!</v>
      </c>
      <c r="I564" s="211" t="e">
        <f t="shared" si="83"/>
        <v>#REF!</v>
      </c>
      <c r="J564" s="211" t="e">
        <f t="shared" si="88"/>
        <v>#REF!</v>
      </c>
      <c r="K564" s="211" t="e">
        <f t="shared" si="84"/>
        <v>#REF!</v>
      </c>
      <c r="L564" s="89"/>
      <c r="M564" s="213" t="e">
        <f t="shared" si="81"/>
        <v>#REF!</v>
      </c>
      <c r="N564" s="213" t="e">
        <f t="shared" si="85"/>
        <v>#REF!</v>
      </c>
      <c r="O564" s="213" t="e">
        <f t="shared" si="86"/>
        <v>#REF!</v>
      </c>
      <c r="P564" s="213" t="e">
        <f t="shared" si="89"/>
        <v>#REF!</v>
      </c>
      <c r="Q564" s="213" t="e">
        <f t="shared" si="87"/>
        <v>#REF!</v>
      </c>
    </row>
    <row r="565" spans="1:17" x14ac:dyDescent="0.25">
      <c r="A565" s="89" t="e">
        <f>'Data Raw'!#REF!</f>
        <v>#REF!</v>
      </c>
      <c r="C565" s="89" t="e">
        <f>'Data Raw'!#REF!</f>
        <v>#REF!</v>
      </c>
      <c r="E565" s="89">
        <v>-64.057592761240812</v>
      </c>
      <c r="G565" s="211" t="e">
        <f t="shared" si="80"/>
        <v>#REF!</v>
      </c>
      <c r="H565" s="211" t="e">
        <f t="shared" si="82"/>
        <v>#REF!</v>
      </c>
      <c r="I565" s="211" t="e">
        <f t="shared" si="83"/>
        <v>#REF!</v>
      </c>
      <c r="J565" s="211" t="e">
        <f t="shared" si="88"/>
        <v>#REF!</v>
      </c>
      <c r="K565" s="211" t="e">
        <f t="shared" si="84"/>
        <v>#REF!</v>
      </c>
      <c r="L565" s="89"/>
      <c r="M565" s="213" t="e">
        <f t="shared" si="81"/>
        <v>#REF!</v>
      </c>
      <c r="N565" s="213" t="e">
        <f t="shared" si="85"/>
        <v>#REF!</v>
      </c>
      <c r="O565" s="213" t="e">
        <f t="shared" si="86"/>
        <v>#REF!</v>
      </c>
      <c r="P565" s="213" t="e">
        <f t="shared" si="89"/>
        <v>#REF!</v>
      </c>
      <c r="Q565" s="213" t="e">
        <f t="shared" si="87"/>
        <v>#REF!</v>
      </c>
    </row>
    <row r="566" spans="1:17" x14ac:dyDescent="0.25">
      <c r="A566" s="89" t="e">
        <f>'Data Raw'!#REF!</f>
        <v>#REF!</v>
      </c>
      <c r="C566" s="89" t="e">
        <f>'Data Raw'!#REF!</f>
        <v>#REF!</v>
      </c>
      <c r="E566" s="89">
        <v>-241.40223396191141</v>
      </c>
      <c r="G566" s="211" t="e">
        <f t="shared" si="80"/>
        <v>#REF!</v>
      </c>
      <c r="H566" s="211" t="e">
        <f t="shared" si="82"/>
        <v>#REF!</v>
      </c>
      <c r="I566" s="211" t="e">
        <f t="shared" si="83"/>
        <v>#REF!</v>
      </c>
      <c r="J566" s="211" t="e">
        <f t="shared" si="88"/>
        <v>#REF!</v>
      </c>
      <c r="K566" s="211" t="e">
        <f t="shared" si="84"/>
        <v>#REF!</v>
      </c>
      <c r="L566" s="89"/>
      <c r="M566" s="213" t="e">
        <f t="shared" si="81"/>
        <v>#REF!</v>
      </c>
      <c r="N566" s="213" t="e">
        <f t="shared" si="85"/>
        <v>#REF!</v>
      </c>
      <c r="O566" s="213" t="e">
        <f t="shared" si="86"/>
        <v>#REF!</v>
      </c>
      <c r="P566" s="213" t="e">
        <f t="shared" si="89"/>
        <v>#REF!</v>
      </c>
      <c r="Q566" s="213" t="e">
        <f t="shared" si="87"/>
        <v>#REF!</v>
      </c>
    </row>
    <row r="567" spans="1:17" x14ac:dyDescent="0.25">
      <c r="A567" s="89" t="e">
        <f>'Data Raw'!#REF!</f>
        <v>#REF!</v>
      </c>
      <c r="C567" s="89" t="e">
        <f>'Data Raw'!#REF!</f>
        <v>#REF!</v>
      </c>
      <c r="E567" s="89">
        <v>310.9518799718353</v>
      </c>
      <c r="G567" s="211" t="e">
        <f t="shared" si="80"/>
        <v>#REF!</v>
      </c>
      <c r="H567" s="211" t="e">
        <f t="shared" si="82"/>
        <v>#REF!</v>
      </c>
      <c r="I567" s="211" t="e">
        <f t="shared" si="83"/>
        <v>#REF!</v>
      </c>
      <c r="J567" s="211" t="e">
        <f t="shared" si="88"/>
        <v>#REF!</v>
      </c>
      <c r="K567" s="211" t="e">
        <f t="shared" si="84"/>
        <v>#REF!</v>
      </c>
      <c r="L567" s="89"/>
      <c r="M567" s="213" t="e">
        <f t="shared" si="81"/>
        <v>#REF!</v>
      </c>
      <c r="N567" s="213" t="e">
        <f t="shared" si="85"/>
        <v>#REF!</v>
      </c>
      <c r="O567" s="213" t="e">
        <f t="shared" si="86"/>
        <v>#REF!</v>
      </c>
      <c r="P567" s="213" t="e">
        <f t="shared" si="89"/>
        <v>#REF!</v>
      </c>
      <c r="Q567" s="213" t="e">
        <f t="shared" si="87"/>
        <v>#REF!</v>
      </c>
    </row>
    <row r="568" spans="1:17" x14ac:dyDescent="0.25">
      <c r="A568" s="89" t="e">
        <f>'Data Raw'!#REF!</f>
        <v>#REF!</v>
      </c>
      <c r="C568" s="89" t="e">
        <f>'Data Raw'!#REF!</f>
        <v>#REF!</v>
      </c>
      <c r="E568" s="89">
        <v>261.59793946065838</v>
      </c>
      <c r="G568" s="211" t="e">
        <f t="shared" si="80"/>
        <v>#REF!</v>
      </c>
      <c r="H568" s="211" t="e">
        <f t="shared" si="82"/>
        <v>#REF!</v>
      </c>
      <c r="I568" s="211" t="e">
        <f t="shared" si="83"/>
        <v>#REF!</v>
      </c>
      <c r="J568" s="211" t="e">
        <f t="shared" si="88"/>
        <v>#REF!</v>
      </c>
      <c r="K568" s="211" t="e">
        <f t="shared" si="84"/>
        <v>#REF!</v>
      </c>
      <c r="L568" s="89"/>
      <c r="M568" s="213" t="e">
        <f t="shared" si="81"/>
        <v>#REF!</v>
      </c>
      <c r="N568" s="213" t="e">
        <f t="shared" si="85"/>
        <v>#REF!</v>
      </c>
      <c r="O568" s="213" t="e">
        <f t="shared" si="86"/>
        <v>#REF!</v>
      </c>
      <c r="P568" s="213" t="e">
        <f t="shared" si="89"/>
        <v>#REF!</v>
      </c>
      <c r="Q568" s="213" t="e">
        <f t="shared" si="87"/>
        <v>#REF!</v>
      </c>
    </row>
    <row r="569" spans="1:17" x14ac:dyDescent="0.25">
      <c r="A569" s="89" t="e">
        <f>'Data Raw'!#REF!</f>
        <v>#REF!</v>
      </c>
      <c r="C569" s="89" t="e">
        <f>'Data Raw'!#REF!</f>
        <v>#REF!</v>
      </c>
      <c r="E569" s="89">
        <v>-64.227023837825982</v>
      </c>
      <c r="G569" s="211" t="e">
        <f t="shared" si="80"/>
        <v>#REF!</v>
      </c>
      <c r="H569" s="211" t="e">
        <f t="shared" si="82"/>
        <v>#REF!</v>
      </c>
      <c r="I569" s="211" t="e">
        <f t="shared" si="83"/>
        <v>#REF!</v>
      </c>
      <c r="J569" s="211" t="e">
        <f t="shared" si="88"/>
        <v>#REF!</v>
      </c>
      <c r="K569" s="211" t="e">
        <f t="shared" si="84"/>
        <v>#REF!</v>
      </c>
      <c r="L569" s="89"/>
      <c r="M569" s="213" t="e">
        <f t="shared" si="81"/>
        <v>#REF!</v>
      </c>
      <c r="N569" s="213" t="e">
        <f t="shared" si="85"/>
        <v>#REF!</v>
      </c>
      <c r="O569" s="213" t="e">
        <f t="shared" si="86"/>
        <v>#REF!</v>
      </c>
      <c r="P569" s="213" t="e">
        <f t="shared" si="89"/>
        <v>#REF!</v>
      </c>
      <c r="Q569" s="213" t="e">
        <f t="shared" si="87"/>
        <v>#REF!</v>
      </c>
    </row>
    <row r="570" spans="1:17" x14ac:dyDescent="0.25">
      <c r="A570" s="89" t="e">
        <f>'Data Raw'!#REF!</f>
        <v>#REF!</v>
      </c>
      <c r="C570" s="89" t="e">
        <f>'Data Raw'!#REF!</f>
        <v>#REF!</v>
      </c>
      <c r="E570" s="89">
        <v>-13.338348330104054</v>
      </c>
      <c r="G570" s="211" t="e">
        <f t="shared" si="80"/>
        <v>#REF!</v>
      </c>
      <c r="H570" s="211" t="e">
        <f t="shared" si="82"/>
        <v>#REF!</v>
      </c>
      <c r="I570" s="211" t="e">
        <f t="shared" si="83"/>
        <v>#REF!</v>
      </c>
      <c r="J570" s="211" t="e">
        <f t="shared" si="88"/>
        <v>#REF!</v>
      </c>
      <c r="K570" s="211" t="e">
        <f t="shared" si="84"/>
        <v>#REF!</v>
      </c>
      <c r="L570" s="89"/>
      <c r="M570" s="213" t="e">
        <f t="shared" si="81"/>
        <v>#REF!</v>
      </c>
      <c r="N570" s="213" t="e">
        <f t="shared" si="85"/>
        <v>#REF!</v>
      </c>
      <c r="O570" s="213" t="e">
        <f t="shared" si="86"/>
        <v>#REF!</v>
      </c>
      <c r="P570" s="213" t="e">
        <f t="shared" si="89"/>
        <v>#REF!</v>
      </c>
      <c r="Q570" s="213" t="e">
        <f t="shared" si="87"/>
        <v>#REF!</v>
      </c>
    </row>
    <row r="571" spans="1:17" x14ac:dyDescent="0.25">
      <c r="A571" s="89" t="e">
        <f>'Data Raw'!#REF!</f>
        <v>#REF!</v>
      </c>
      <c r="C571" s="89" t="e">
        <f>'Data Raw'!#REF!</f>
        <v>#REF!</v>
      </c>
      <c r="E571" s="89">
        <v>-225.34150224910627</v>
      </c>
      <c r="G571" s="211" t="e">
        <f t="shared" si="80"/>
        <v>#REF!</v>
      </c>
      <c r="H571" s="211" t="e">
        <f t="shared" si="82"/>
        <v>#REF!</v>
      </c>
      <c r="I571" s="211" t="e">
        <f t="shared" si="83"/>
        <v>#REF!</v>
      </c>
      <c r="J571" s="211" t="e">
        <f t="shared" si="88"/>
        <v>#REF!</v>
      </c>
      <c r="K571" s="211" t="e">
        <f t="shared" si="84"/>
        <v>#REF!</v>
      </c>
      <c r="L571" s="89"/>
      <c r="M571" s="213" t="e">
        <f t="shared" si="81"/>
        <v>#REF!</v>
      </c>
      <c r="N571" s="213" t="e">
        <f t="shared" si="85"/>
        <v>#REF!</v>
      </c>
      <c r="O571" s="213" t="e">
        <f t="shared" si="86"/>
        <v>#REF!</v>
      </c>
      <c r="P571" s="213" t="e">
        <f t="shared" si="89"/>
        <v>#REF!</v>
      </c>
      <c r="Q571" s="213" t="e">
        <f t="shared" si="87"/>
        <v>#REF!</v>
      </c>
    </row>
    <row r="572" spans="1:17" x14ac:dyDescent="0.25">
      <c r="A572" s="89" t="e">
        <f>'Data Raw'!#REF!</f>
        <v>#REF!</v>
      </c>
      <c r="C572" s="89" t="e">
        <f>'Data Raw'!#REF!</f>
        <v>#REF!</v>
      </c>
      <c r="E572" s="89">
        <v>296.66232718163883</v>
      </c>
      <c r="G572" s="211" t="e">
        <f t="shared" si="80"/>
        <v>#REF!</v>
      </c>
      <c r="H572" s="211" t="e">
        <f t="shared" si="82"/>
        <v>#REF!</v>
      </c>
      <c r="I572" s="211" t="e">
        <f t="shared" si="83"/>
        <v>#REF!</v>
      </c>
      <c r="J572" s="211" t="e">
        <f t="shared" si="88"/>
        <v>#REF!</v>
      </c>
      <c r="K572" s="211" t="e">
        <f t="shared" si="84"/>
        <v>#REF!</v>
      </c>
      <c r="L572" s="89"/>
      <c r="M572" s="213" t="e">
        <f t="shared" si="81"/>
        <v>#REF!</v>
      </c>
      <c r="N572" s="213" t="e">
        <f t="shared" si="85"/>
        <v>#REF!</v>
      </c>
      <c r="O572" s="213" t="e">
        <f t="shared" si="86"/>
        <v>#REF!</v>
      </c>
      <c r="P572" s="213" t="e">
        <f t="shared" si="89"/>
        <v>#REF!</v>
      </c>
      <c r="Q572" s="213" t="e">
        <f t="shared" si="87"/>
        <v>#REF!</v>
      </c>
    </row>
    <row r="573" spans="1:17" x14ac:dyDescent="0.25">
      <c r="A573" s="89" t="e">
        <f>'Data Raw'!#REF!</f>
        <v>#REF!</v>
      </c>
      <c r="C573" s="89" t="e">
        <f>'Data Raw'!#REF!</f>
        <v>#REF!</v>
      </c>
      <c r="E573" s="89">
        <v>-14.280253280823672</v>
      </c>
      <c r="G573" s="211" t="e">
        <f t="shared" si="80"/>
        <v>#REF!</v>
      </c>
      <c r="H573" s="211" t="e">
        <f t="shared" si="82"/>
        <v>#REF!</v>
      </c>
      <c r="I573" s="211" t="e">
        <f t="shared" si="83"/>
        <v>#REF!</v>
      </c>
      <c r="J573" s="211" t="e">
        <f t="shared" si="88"/>
        <v>#REF!</v>
      </c>
      <c r="K573" s="211" t="e">
        <f t="shared" si="84"/>
        <v>#REF!</v>
      </c>
      <c r="L573" s="89"/>
      <c r="M573" s="213" t="e">
        <f t="shared" si="81"/>
        <v>#REF!</v>
      </c>
      <c r="N573" s="213" t="e">
        <f t="shared" si="85"/>
        <v>#REF!</v>
      </c>
      <c r="O573" s="213" t="e">
        <f t="shared" si="86"/>
        <v>#REF!</v>
      </c>
      <c r="P573" s="213" t="e">
        <f t="shared" si="89"/>
        <v>#REF!</v>
      </c>
      <c r="Q573" s="213" t="e">
        <f t="shared" si="87"/>
        <v>#REF!</v>
      </c>
    </row>
    <row r="574" spans="1:17" x14ac:dyDescent="0.25">
      <c r="A574" s="89" t="e">
        <f>'Data Raw'!#REF!</f>
        <v>#REF!</v>
      </c>
      <c r="C574" s="89" t="e">
        <f>'Data Raw'!#REF!</f>
        <v>#REF!</v>
      </c>
      <c r="E574" s="89">
        <v>-52.371743704567052</v>
      </c>
      <c r="G574" s="211" t="e">
        <f t="shared" si="80"/>
        <v>#REF!</v>
      </c>
      <c r="H574" s="211" t="e">
        <f t="shared" si="82"/>
        <v>#REF!</v>
      </c>
      <c r="I574" s="211" t="e">
        <f t="shared" si="83"/>
        <v>#REF!</v>
      </c>
      <c r="J574" s="211" t="e">
        <f t="shared" si="88"/>
        <v>#REF!</v>
      </c>
      <c r="K574" s="211" t="e">
        <f t="shared" si="84"/>
        <v>#REF!</v>
      </c>
      <c r="L574" s="89"/>
      <c r="M574" s="213" t="e">
        <f t="shared" si="81"/>
        <v>#REF!</v>
      </c>
      <c r="N574" s="213" t="e">
        <f t="shared" si="85"/>
        <v>#REF!</v>
      </c>
      <c r="O574" s="213" t="e">
        <f t="shared" si="86"/>
        <v>#REF!</v>
      </c>
      <c r="P574" s="213" t="e">
        <f t="shared" si="89"/>
        <v>#REF!</v>
      </c>
      <c r="Q574" s="213" t="e">
        <f t="shared" si="87"/>
        <v>#REF!</v>
      </c>
    </row>
    <row r="575" spans="1:17" x14ac:dyDescent="0.25">
      <c r="A575" s="89" t="e">
        <f>'Data Raw'!#REF!</f>
        <v>#REF!</v>
      </c>
      <c r="C575" s="89" t="e">
        <f>'Data Raw'!#REF!</f>
        <v>#REF!</v>
      </c>
      <c r="E575" s="89">
        <v>-32.28837168647442</v>
      </c>
      <c r="G575" s="211" t="e">
        <f t="shared" si="80"/>
        <v>#REF!</v>
      </c>
      <c r="H575" s="211" t="e">
        <f t="shared" si="82"/>
        <v>#REF!</v>
      </c>
      <c r="I575" s="211" t="e">
        <f t="shared" si="83"/>
        <v>#REF!</v>
      </c>
      <c r="J575" s="211" t="e">
        <f t="shared" si="88"/>
        <v>#REF!</v>
      </c>
      <c r="K575" s="211" t="e">
        <f t="shared" si="84"/>
        <v>#REF!</v>
      </c>
      <c r="L575" s="89"/>
      <c r="M575" s="213" t="e">
        <f t="shared" si="81"/>
        <v>#REF!</v>
      </c>
      <c r="N575" s="213" t="e">
        <f t="shared" si="85"/>
        <v>#REF!</v>
      </c>
      <c r="O575" s="213" t="e">
        <f t="shared" si="86"/>
        <v>#REF!</v>
      </c>
      <c r="P575" s="213" t="e">
        <f t="shared" si="89"/>
        <v>#REF!</v>
      </c>
      <c r="Q575" s="213" t="e">
        <f t="shared" si="87"/>
        <v>#REF!</v>
      </c>
    </row>
    <row r="576" spans="1:17" x14ac:dyDescent="0.25">
      <c r="A576" s="89" t="e">
        <f>'Data Raw'!#REF!</f>
        <v>#REF!</v>
      </c>
      <c r="C576" s="89" t="e">
        <f>'Data Raw'!#REF!</f>
        <v>#REF!</v>
      </c>
      <c r="E576" s="89">
        <v>-18.631029273794411</v>
      </c>
      <c r="G576" s="211" t="e">
        <f t="shared" si="80"/>
        <v>#REF!</v>
      </c>
      <c r="H576" s="211" t="e">
        <f t="shared" si="82"/>
        <v>#REF!</v>
      </c>
      <c r="I576" s="211" t="e">
        <f t="shared" si="83"/>
        <v>#REF!</v>
      </c>
      <c r="J576" s="211" t="e">
        <f t="shared" si="88"/>
        <v>#REF!</v>
      </c>
      <c r="K576" s="211" t="e">
        <f t="shared" si="84"/>
        <v>#REF!</v>
      </c>
      <c r="L576" s="89"/>
      <c r="M576" s="213" t="e">
        <f t="shared" si="81"/>
        <v>#REF!</v>
      </c>
      <c r="N576" s="213" t="e">
        <f t="shared" si="85"/>
        <v>#REF!</v>
      </c>
      <c r="O576" s="213" t="e">
        <f t="shared" si="86"/>
        <v>#REF!</v>
      </c>
      <c r="P576" s="213" t="e">
        <f t="shared" si="89"/>
        <v>#REF!</v>
      </c>
      <c r="Q576" s="213" t="e">
        <f t="shared" si="87"/>
        <v>#REF!</v>
      </c>
    </row>
    <row r="577" spans="1:17" x14ac:dyDescent="0.25">
      <c r="A577" s="89" t="e">
        <f>'Data Raw'!#REF!</f>
        <v>#REF!</v>
      </c>
      <c r="C577" s="89" t="e">
        <f>'Data Raw'!#REF!</f>
        <v>#REF!</v>
      </c>
      <c r="E577" s="89">
        <v>178.64959461907347</v>
      </c>
      <c r="G577" s="211" t="e">
        <f t="shared" si="80"/>
        <v>#REF!</v>
      </c>
      <c r="H577" s="211" t="e">
        <f t="shared" si="82"/>
        <v>#REF!</v>
      </c>
      <c r="I577" s="211" t="e">
        <f t="shared" si="83"/>
        <v>#REF!</v>
      </c>
      <c r="J577" s="211" t="e">
        <f t="shared" si="88"/>
        <v>#REF!</v>
      </c>
      <c r="K577" s="211" t="e">
        <f t="shared" si="84"/>
        <v>#REF!</v>
      </c>
      <c r="L577" s="89"/>
      <c r="M577" s="213" t="e">
        <f t="shared" si="81"/>
        <v>#REF!</v>
      </c>
      <c r="N577" s="213" t="e">
        <f t="shared" si="85"/>
        <v>#REF!</v>
      </c>
      <c r="O577" s="213" t="e">
        <f t="shared" si="86"/>
        <v>#REF!</v>
      </c>
      <c r="P577" s="213" t="e">
        <f t="shared" si="89"/>
        <v>#REF!</v>
      </c>
      <c r="Q577" s="213" t="e">
        <f t="shared" si="87"/>
        <v>#REF!</v>
      </c>
    </row>
    <row r="578" spans="1:17" x14ac:dyDescent="0.25">
      <c r="A578" s="89" t="e">
        <f>'Data Raw'!#REF!</f>
        <v>#REF!</v>
      </c>
      <c r="C578" s="89" t="e">
        <f>'Data Raw'!#REF!</f>
        <v>#REF!</v>
      </c>
      <c r="E578" s="89">
        <v>148.33872646150849</v>
      </c>
      <c r="G578" s="211" t="e">
        <f t="shared" ref="G578:G641" si="90">C578+$E$761</f>
        <v>#REF!</v>
      </c>
      <c r="H578" s="211" t="e">
        <f t="shared" si="82"/>
        <v>#REF!</v>
      </c>
      <c r="I578" s="211" t="e">
        <f t="shared" si="83"/>
        <v>#REF!</v>
      </c>
      <c r="J578" s="211" t="e">
        <f t="shared" si="88"/>
        <v>#REF!</v>
      </c>
      <c r="K578" s="211" t="e">
        <f t="shared" si="84"/>
        <v>#REF!</v>
      </c>
      <c r="L578" s="89"/>
      <c r="M578" s="213" t="e">
        <f t="shared" ref="M578:M641" si="91">C578-$E$761</f>
        <v>#REF!</v>
      </c>
      <c r="N578" s="213" t="e">
        <f t="shared" si="85"/>
        <v>#REF!</v>
      </c>
      <c r="O578" s="213" t="e">
        <f t="shared" si="86"/>
        <v>#REF!</v>
      </c>
      <c r="P578" s="213" t="e">
        <f t="shared" si="89"/>
        <v>#REF!</v>
      </c>
      <c r="Q578" s="213" t="e">
        <f t="shared" si="87"/>
        <v>#REF!</v>
      </c>
    </row>
    <row r="579" spans="1:17" x14ac:dyDescent="0.25">
      <c r="A579" s="89" t="e">
        <f>'Data Raw'!#REF!</f>
        <v>#REF!</v>
      </c>
      <c r="C579" s="89" t="e">
        <f>'Data Raw'!#REF!</f>
        <v>#REF!</v>
      </c>
      <c r="E579" s="89">
        <v>139.54975653897054</v>
      </c>
      <c r="G579" s="211" t="e">
        <f t="shared" si="90"/>
        <v>#REF!</v>
      </c>
      <c r="H579" s="211" t="e">
        <f t="shared" ref="H579:H642" si="92">G579-$A579</f>
        <v>#REF!</v>
      </c>
      <c r="I579" s="211" t="e">
        <f t="shared" ref="I579:I642" si="93">H579*H579</f>
        <v>#REF!</v>
      </c>
      <c r="J579" s="211" t="e">
        <f t="shared" si="88"/>
        <v>#REF!</v>
      </c>
      <c r="K579" s="211" t="e">
        <f t="shared" ref="K579:K642" si="94">IF(A579&gt;C579,1,"")</f>
        <v>#REF!</v>
      </c>
      <c r="L579" s="89"/>
      <c r="M579" s="213" t="e">
        <f t="shared" si="91"/>
        <v>#REF!</v>
      </c>
      <c r="N579" s="213" t="e">
        <f t="shared" ref="N579:N642" si="95">M579-$A579</f>
        <v>#REF!</v>
      </c>
      <c r="O579" s="213" t="e">
        <f t="shared" ref="O579:O642" si="96">N579*N579</f>
        <v>#REF!</v>
      </c>
      <c r="P579" s="213" t="e">
        <f t="shared" si="89"/>
        <v>#REF!</v>
      </c>
      <c r="Q579" s="213" t="e">
        <f t="shared" ref="Q579:Q642" si="97">IF(A579&lt;C579,1,"")</f>
        <v>#REF!</v>
      </c>
    </row>
    <row r="580" spans="1:17" x14ac:dyDescent="0.25">
      <c r="A580" s="89" t="e">
        <f>'Data Raw'!#REF!</f>
        <v>#REF!</v>
      </c>
      <c r="C580" s="89" t="e">
        <f>'Data Raw'!#REF!</f>
        <v>#REF!</v>
      </c>
      <c r="E580" s="89">
        <v>-131.98985287950927</v>
      </c>
      <c r="G580" s="211" t="e">
        <f t="shared" si="90"/>
        <v>#REF!</v>
      </c>
      <c r="H580" s="211" t="e">
        <f t="shared" si="92"/>
        <v>#REF!</v>
      </c>
      <c r="I580" s="211" t="e">
        <f t="shared" si="93"/>
        <v>#REF!</v>
      </c>
      <c r="J580" s="211" t="e">
        <f t="shared" si="88"/>
        <v>#REF!</v>
      </c>
      <c r="K580" s="211" t="e">
        <f t="shared" si="94"/>
        <v>#REF!</v>
      </c>
      <c r="L580" s="89"/>
      <c r="M580" s="213" t="e">
        <f t="shared" si="91"/>
        <v>#REF!</v>
      </c>
      <c r="N580" s="213" t="e">
        <f t="shared" si="95"/>
        <v>#REF!</v>
      </c>
      <c r="O580" s="213" t="e">
        <f t="shared" si="96"/>
        <v>#REF!</v>
      </c>
      <c r="P580" s="213" t="e">
        <f t="shared" si="89"/>
        <v>#REF!</v>
      </c>
      <c r="Q580" s="213" t="e">
        <f t="shared" si="97"/>
        <v>#REF!</v>
      </c>
    </row>
    <row r="581" spans="1:17" x14ac:dyDescent="0.25">
      <c r="A581" s="89" t="e">
        <f>'Data Raw'!#REF!</f>
        <v>#REF!</v>
      </c>
      <c r="C581" s="89" t="e">
        <f>'Data Raw'!#REF!</f>
        <v>#REF!</v>
      </c>
      <c r="E581" s="89">
        <v>159.74552803099505</v>
      </c>
      <c r="G581" s="211" t="e">
        <f t="shared" si="90"/>
        <v>#REF!</v>
      </c>
      <c r="H581" s="211" t="e">
        <f t="shared" si="92"/>
        <v>#REF!</v>
      </c>
      <c r="I581" s="211" t="e">
        <f t="shared" si="93"/>
        <v>#REF!</v>
      </c>
      <c r="J581" s="211" t="e">
        <f t="shared" si="88"/>
        <v>#REF!</v>
      </c>
      <c r="K581" s="211" t="e">
        <f t="shared" si="94"/>
        <v>#REF!</v>
      </c>
      <c r="L581" s="89"/>
      <c r="M581" s="213" t="e">
        <f t="shared" si="91"/>
        <v>#REF!</v>
      </c>
      <c r="N581" s="213" t="e">
        <f t="shared" si="95"/>
        <v>#REF!</v>
      </c>
      <c r="O581" s="213" t="e">
        <f t="shared" si="96"/>
        <v>#REF!</v>
      </c>
      <c r="P581" s="213" t="e">
        <f t="shared" si="89"/>
        <v>#REF!</v>
      </c>
      <c r="Q581" s="213" t="e">
        <f t="shared" si="97"/>
        <v>#REF!</v>
      </c>
    </row>
    <row r="582" spans="1:17" x14ac:dyDescent="0.25">
      <c r="A582" s="89" t="e">
        <f>'Data Raw'!#REF!</f>
        <v>#REF!</v>
      </c>
      <c r="C582" s="89" t="e">
        <f>'Data Raw'!#REF!</f>
        <v>#REF!</v>
      </c>
      <c r="E582" s="89">
        <v>127.93688866436787</v>
      </c>
      <c r="G582" s="211" t="e">
        <f t="shared" si="90"/>
        <v>#REF!</v>
      </c>
      <c r="H582" s="211" t="e">
        <f t="shared" si="92"/>
        <v>#REF!</v>
      </c>
      <c r="I582" s="211" t="e">
        <f t="shared" si="93"/>
        <v>#REF!</v>
      </c>
      <c r="J582" s="211" t="e">
        <f t="shared" si="88"/>
        <v>#REF!</v>
      </c>
      <c r="K582" s="211" t="e">
        <f t="shared" si="94"/>
        <v>#REF!</v>
      </c>
      <c r="L582" s="89"/>
      <c r="M582" s="213" t="e">
        <f t="shared" si="91"/>
        <v>#REF!</v>
      </c>
      <c r="N582" s="213" t="e">
        <f t="shared" si="95"/>
        <v>#REF!</v>
      </c>
      <c r="O582" s="213" t="e">
        <f t="shared" si="96"/>
        <v>#REF!</v>
      </c>
      <c r="P582" s="213" t="e">
        <f t="shared" si="89"/>
        <v>#REF!</v>
      </c>
      <c r="Q582" s="213" t="e">
        <f t="shared" si="97"/>
        <v>#REF!</v>
      </c>
    </row>
    <row r="583" spans="1:17" x14ac:dyDescent="0.25">
      <c r="A583" s="89" t="e">
        <f>'Data Raw'!#REF!</f>
        <v>#REF!</v>
      </c>
      <c r="C583" s="89" t="e">
        <f>'Data Raw'!#REF!</f>
        <v>#REF!</v>
      </c>
      <c r="E583" s="89">
        <v>-139.91067348348588</v>
      </c>
      <c r="G583" s="211" t="e">
        <f t="shared" si="90"/>
        <v>#REF!</v>
      </c>
      <c r="H583" s="211" t="e">
        <f t="shared" si="92"/>
        <v>#REF!</v>
      </c>
      <c r="I583" s="211" t="e">
        <f t="shared" si="93"/>
        <v>#REF!</v>
      </c>
      <c r="J583" s="211" t="e">
        <f t="shared" si="88"/>
        <v>#REF!</v>
      </c>
      <c r="K583" s="211" t="e">
        <f t="shared" si="94"/>
        <v>#REF!</v>
      </c>
      <c r="L583" s="89"/>
      <c r="M583" s="213" t="e">
        <f t="shared" si="91"/>
        <v>#REF!</v>
      </c>
      <c r="N583" s="213" t="e">
        <f t="shared" si="95"/>
        <v>#REF!</v>
      </c>
      <c r="O583" s="213" t="e">
        <f t="shared" si="96"/>
        <v>#REF!</v>
      </c>
      <c r="P583" s="213" t="e">
        <f t="shared" si="89"/>
        <v>#REF!</v>
      </c>
      <c r="Q583" s="213" t="e">
        <f t="shared" si="97"/>
        <v>#REF!</v>
      </c>
    </row>
    <row r="584" spans="1:17" x14ac:dyDescent="0.25">
      <c r="A584" s="89" t="e">
        <f>'Data Raw'!#REF!</f>
        <v>#REF!</v>
      </c>
      <c r="C584" s="89" t="e">
        <f>'Data Raw'!#REF!</f>
        <v>#REF!</v>
      </c>
      <c r="E584" s="89">
        <v>208.52404867268342</v>
      </c>
      <c r="G584" s="211" t="e">
        <f t="shared" si="90"/>
        <v>#REF!</v>
      </c>
      <c r="H584" s="211" t="e">
        <f t="shared" si="92"/>
        <v>#REF!</v>
      </c>
      <c r="I584" s="211" t="e">
        <f t="shared" si="93"/>
        <v>#REF!</v>
      </c>
      <c r="J584" s="211" t="e">
        <f t="shared" si="88"/>
        <v>#REF!</v>
      </c>
      <c r="K584" s="211" t="e">
        <f t="shared" si="94"/>
        <v>#REF!</v>
      </c>
      <c r="L584" s="89"/>
      <c r="M584" s="213" t="e">
        <f t="shared" si="91"/>
        <v>#REF!</v>
      </c>
      <c r="N584" s="213" t="e">
        <f t="shared" si="95"/>
        <v>#REF!</v>
      </c>
      <c r="O584" s="213" t="e">
        <f t="shared" si="96"/>
        <v>#REF!</v>
      </c>
      <c r="P584" s="213" t="e">
        <f t="shared" si="89"/>
        <v>#REF!</v>
      </c>
      <c r="Q584" s="213" t="e">
        <f t="shared" si="97"/>
        <v>#REF!</v>
      </c>
    </row>
    <row r="585" spans="1:17" x14ac:dyDescent="0.25">
      <c r="A585" s="89" t="e">
        <f>'Data Raw'!#REF!</f>
        <v>#REF!</v>
      </c>
      <c r="C585" s="89" t="e">
        <f>'Data Raw'!#REF!</f>
        <v>#REF!</v>
      </c>
      <c r="E585" s="89">
        <v>153.84659422573895</v>
      </c>
      <c r="G585" s="211" t="e">
        <f t="shared" si="90"/>
        <v>#REF!</v>
      </c>
      <c r="H585" s="211" t="e">
        <f t="shared" si="92"/>
        <v>#REF!</v>
      </c>
      <c r="I585" s="211" t="e">
        <f t="shared" si="93"/>
        <v>#REF!</v>
      </c>
      <c r="J585" s="211" t="e">
        <f t="shared" si="88"/>
        <v>#REF!</v>
      </c>
      <c r="K585" s="211" t="e">
        <f t="shared" si="94"/>
        <v>#REF!</v>
      </c>
      <c r="L585" s="89"/>
      <c r="M585" s="213" t="e">
        <f t="shared" si="91"/>
        <v>#REF!</v>
      </c>
      <c r="N585" s="213" t="e">
        <f t="shared" si="95"/>
        <v>#REF!</v>
      </c>
      <c r="O585" s="213" t="e">
        <f t="shared" si="96"/>
        <v>#REF!</v>
      </c>
      <c r="P585" s="213" t="e">
        <f t="shared" si="89"/>
        <v>#REF!</v>
      </c>
      <c r="Q585" s="213" t="e">
        <f t="shared" si="97"/>
        <v>#REF!</v>
      </c>
    </row>
    <row r="586" spans="1:17" x14ac:dyDescent="0.25">
      <c r="A586" s="89" t="e">
        <f>'Data Raw'!#REF!</f>
        <v>#REF!</v>
      </c>
      <c r="C586" s="89" t="e">
        <f>'Data Raw'!#REF!</f>
        <v>#REF!</v>
      </c>
      <c r="E586" s="89">
        <v>-137.65704622120757</v>
      </c>
      <c r="G586" s="211" t="e">
        <f t="shared" si="90"/>
        <v>#REF!</v>
      </c>
      <c r="H586" s="211" t="e">
        <f t="shared" si="92"/>
        <v>#REF!</v>
      </c>
      <c r="I586" s="211" t="e">
        <f t="shared" si="93"/>
        <v>#REF!</v>
      </c>
      <c r="J586" s="211" t="e">
        <f t="shared" ref="J586:J649" si="98">SQRT(AVERAGE(I579:I586))</f>
        <v>#REF!</v>
      </c>
      <c r="K586" s="211" t="e">
        <f t="shared" si="94"/>
        <v>#REF!</v>
      </c>
      <c r="L586" s="89"/>
      <c r="M586" s="213" t="e">
        <f t="shared" si="91"/>
        <v>#REF!</v>
      </c>
      <c r="N586" s="213" t="e">
        <f t="shared" si="95"/>
        <v>#REF!</v>
      </c>
      <c r="O586" s="213" t="e">
        <f t="shared" si="96"/>
        <v>#REF!</v>
      </c>
      <c r="P586" s="213" t="e">
        <f t="shared" ref="P586:P649" si="99">SQRT(AVERAGE(O579:O586))</f>
        <v>#REF!</v>
      </c>
      <c r="Q586" s="213" t="e">
        <f t="shared" si="97"/>
        <v>#REF!</v>
      </c>
    </row>
    <row r="587" spans="1:17" x14ac:dyDescent="0.25">
      <c r="A587" s="89" t="e">
        <f>'Data Raw'!#REF!</f>
        <v>#REF!</v>
      </c>
      <c r="C587" s="89" t="e">
        <f>'Data Raw'!#REF!</f>
        <v>#REF!</v>
      </c>
      <c r="E587" s="89">
        <v>208.49236492599812</v>
      </c>
      <c r="G587" s="211" t="e">
        <f t="shared" si="90"/>
        <v>#REF!</v>
      </c>
      <c r="H587" s="211" t="e">
        <f t="shared" si="92"/>
        <v>#REF!</v>
      </c>
      <c r="I587" s="211" t="e">
        <f t="shared" si="93"/>
        <v>#REF!</v>
      </c>
      <c r="J587" s="211" t="e">
        <f t="shared" si="98"/>
        <v>#REF!</v>
      </c>
      <c r="K587" s="211" t="e">
        <f t="shared" si="94"/>
        <v>#REF!</v>
      </c>
      <c r="L587" s="89"/>
      <c r="M587" s="213" t="e">
        <f t="shared" si="91"/>
        <v>#REF!</v>
      </c>
      <c r="N587" s="213" t="e">
        <f t="shared" si="95"/>
        <v>#REF!</v>
      </c>
      <c r="O587" s="213" t="e">
        <f t="shared" si="96"/>
        <v>#REF!</v>
      </c>
      <c r="P587" s="213" t="e">
        <f t="shared" si="99"/>
        <v>#REF!</v>
      </c>
      <c r="Q587" s="213" t="e">
        <f t="shared" si="97"/>
        <v>#REF!</v>
      </c>
    </row>
    <row r="588" spans="1:17" x14ac:dyDescent="0.25">
      <c r="A588" s="89" t="e">
        <f>'Data Raw'!#REF!</f>
        <v>#REF!</v>
      </c>
      <c r="C588" s="89" t="e">
        <f>'Data Raw'!#REF!</f>
        <v>#REF!</v>
      </c>
      <c r="E588" s="89">
        <v>-129.09765726871046</v>
      </c>
      <c r="G588" s="211" t="e">
        <f t="shared" si="90"/>
        <v>#REF!</v>
      </c>
      <c r="H588" s="211" t="e">
        <f t="shared" si="92"/>
        <v>#REF!</v>
      </c>
      <c r="I588" s="211" t="e">
        <f t="shared" si="93"/>
        <v>#REF!</v>
      </c>
      <c r="J588" s="211" t="e">
        <f t="shared" si="98"/>
        <v>#REF!</v>
      </c>
      <c r="K588" s="211" t="e">
        <f t="shared" si="94"/>
        <v>#REF!</v>
      </c>
      <c r="L588" s="89"/>
      <c r="M588" s="213" t="e">
        <f t="shared" si="91"/>
        <v>#REF!</v>
      </c>
      <c r="N588" s="213" t="e">
        <f t="shared" si="95"/>
        <v>#REF!</v>
      </c>
      <c r="O588" s="213" t="e">
        <f t="shared" si="96"/>
        <v>#REF!</v>
      </c>
      <c r="P588" s="213" t="e">
        <f t="shared" si="99"/>
        <v>#REF!</v>
      </c>
      <c r="Q588" s="213" t="e">
        <f t="shared" si="97"/>
        <v>#REF!</v>
      </c>
    </row>
    <row r="589" spans="1:17" x14ac:dyDescent="0.25">
      <c r="A589" s="89" t="e">
        <f>'Data Raw'!#REF!</f>
        <v>#REF!</v>
      </c>
      <c r="C589" s="89" t="e">
        <f>'Data Raw'!#REF!</f>
        <v>#REF!</v>
      </c>
      <c r="E589" s="89">
        <v>-325.25883046547824</v>
      </c>
      <c r="G589" s="211" t="e">
        <f t="shared" si="90"/>
        <v>#REF!</v>
      </c>
      <c r="H589" s="211" t="e">
        <f t="shared" si="92"/>
        <v>#REF!</v>
      </c>
      <c r="I589" s="211" t="e">
        <f t="shared" si="93"/>
        <v>#REF!</v>
      </c>
      <c r="J589" s="211" t="e">
        <f t="shared" si="98"/>
        <v>#REF!</v>
      </c>
      <c r="K589" s="211" t="e">
        <f t="shared" si="94"/>
        <v>#REF!</v>
      </c>
      <c r="L589" s="89"/>
      <c r="M589" s="213" t="e">
        <f t="shared" si="91"/>
        <v>#REF!</v>
      </c>
      <c r="N589" s="213" t="e">
        <f t="shared" si="95"/>
        <v>#REF!</v>
      </c>
      <c r="O589" s="213" t="e">
        <f t="shared" si="96"/>
        <v>#REF!</v>
      </c>
      <c r="P589" s="213" t="e">
        <f t="shared" si="99"/>
        <v>#REF!</v>
      </c>
      <c r="Q589" s="213" t="e">
        <f t="shared" si="97"/>
        <v>#REF!</v>
      </c>
    </row>
    <row r="590" spans="1:17" x14ac:dyDescent="0.25">
      <c r="A590" s="89" t="e">
        <f>'Data Raw'!#REF!</f>
        <v>#REF!</v>
      </c>
      <c r="C590" s="89" t="e">
        <f>'Data Raw'!#REF!</f>
        <v>#REF!</v>
      </c>
      <c r="E590" s="89">
        <v>145.41334707025817</v>
      </c>
      <c r="G590" s="211" t="e">
        <f t="shared" si="90"/>
        <v>#REF!</v>
      </c>
      <c r="H590" s="211" t="e">
        <f t="shared" si="92"/>
        <v>#REF!</v>
      </c>
      <c r="I590" s="211" t="e">
        <f t="shared" si="93"/>
        <v>#REF!</v>
      </c>
      <c r="J590" s="211" t="e">
        <f t="shared" si="98"/>
        <v>#REF!</v>
      </c>
      <c r="K590" s="211" t="e">
        <f t="shared" si="94"/>
        <v>#REF!</v>
      </c>
      <c r="L590" s="89"/>
      <c r="M590" s="213" t="e">
        <f t="shared" si="91"/>
        <v>#REF!</v>
      </c>
      <c r="N590" s="213" t="e">
        <f t="shared" si="95"/>
        <v>#REF!</v>
      </c>
      <c r="O590" s="213" t="e">
        <f t="shared" si="96"/>
        <v>#REF!</v>
      </c>
      <c r="P590" s="213" t="e">
        <f t="shared" si="99"/>
        <v>#REF!</v>
      </c>
      <c r="Q590" s="213" t="e">
        <f t="shared" si="97"/>
        <v>#REF!</v>
      </c>
    </row>
    <row r="591" spans="1:17" x14ac:dyDescent="0.25">
      <c r="A591" s="89" t="e">
        <f>'Data Raw'!#REF!</f>
        <v>#REF!</v>
      </c>
      <c r="C591" s="89" t="e">
        <f>'Data Raw'!#REF!</f>
        <v>#REF!</v>
      </c>
      <c r="E591" s="89">
        <v>-146.78344296510113</v>
      </c>
      <c r="G591" s="211" t="e">
        <f t="shared" si="90"/>
        <v>#REF!</v>
      </c>
      <c r="H591" s="211" t="e">
        <f t="shared" si="92"/>
        <v>#REF!</v>
      </c>
      <c r="I591" s="211" t="e">
        <f t="shared" si="93"/>
        <v>#REF!</v>
      </c>
      <c r="J591" s="211" t="e">
        <f t="shared" si="98"/>
        <v>#REF!</v>
      </c>
      <c r="K591" s="211" t="e">
        <f t="shared" si="94"/>
        <v>#REF!</v>
      </c>
      <c r="L591" s="89"/>
      <c r="M591" s="213" t="e">
        <f t="shared" si="91"/>
        <v>#REF!</v>
      </c>
      <c r="N591" s="213" t="e">
        <f t="shared" si="95"/>
        <v>#REF!</v>
      </c>
      <c r="O591" s="213" t="e">
        <f t="shared" si="96"/>
        <v>#REF!</v>
      </c>
      <c r="P591" s="213" t="e">
        <f t="shared" si="99"/>
        <v>#REF!</v>
      </c>
      <c r="Q591" s="213" t="e">
        <f t="shared" si="97"/>
        <v>#REF!</v>
      </c>
    </row>
    <row r="592" spans="1:17" x14ac:dyDescent="0.25">
      <c r="A592" s="89" t="e">
        <f>'Data Raw'!#REF!</f>
        <v>#REF!</v>
      </c>
      <c r="C592" s="89" t="e">
        <f>'Data Raw'!#REF!</f>
        <v>#REF!</v>
      </c>
      <c r="E592" s="89">
        <v>272.65102576966819</v>
      </c>
      <c r="G592" s="211" t="e">
        <f t="shared" si="90"/>
        <v>#REF!</v>
      </c>
      <c r="H592" s="211" t="e">
        <f t="shared" si="92"/>
        <v>#REF!</v>
      </c>
      <c r="I592" s="211" t="e">
        <f t="shared" si="93"/>
        <v>#REF!</v>
      </c>
      <c r="J592" s="211" t="e">
        <f t="shared" si="98"/>
        <v>#REF!</v>
      </c>
      <c r="K592" s="211" t="e">
        <f t="shared" si="94"/>
        <v>#REF!</v>
      </c>
      <c r="L592" s="89"/>
      <c r="M592" s="213" t="e">
        <f t="shared" si="91"/>
        <v>#REF!</v>
      </c>
      <c r="N592" s="213" t="e">
        <f t="shared" si="95"/>
        <v>#REF!</v>
      </c>
      <c r="O592" s="213" t="e">
        <f t="shared" si="96"/>
        <v>#REF!</v>
      </c>
      <c r="P592" s="213" t="e">
        <f t="shared" si="99"/>
        <v>#REF!</v>
      </c>
      <c r="Q592" s="213" t="e">
        <f t="shared" si="97"/>
        <v>#REF!</v>
      </c>
    </row>
    <row r="593" spans="1:17" x14ac:dyDescent="0.25">
      <c r="A593" s="89" t="e">
        <f>'Data Raw'!#REF!</f>
        <v>#REF!</v>
      </c>
      <c r="C593" s="89" t="e">
        <f>'Data Raw'!#REF!</f>
        <v>#REF!</v>
      </c>
      <c r="E593" s="89">
        <v>-41.410950985344243</v>
      </c>
      <c r="G593" s="211" t="e">
        <f t="shared" si="90"/>
        <v>#REF!</v>
      </c>
      <c r="H593" s="211" t="e">
        <f t="shared" si="92"/>
        <v>#REF!</v>
      </c>
      <c r="I593" s="211" t="e">
        <f t="shared" si="93"/>
        <v>#REF!</v>
      </c>
      <c r="J593" s="211" t="e">
        <f t="shared" si="98"/>
        <v>#REF!</v>
      </c>
      <c r="K593" s="211" t="e">
        <f t="shared" si="94"/>
        <v>#REF!</v>
      </c>
      <c r="L593" s="89"/>
      <c r="M593" s="213" t="e">
        <f t="shared" si="91"/>
        <v>#REF!</v>
      </c>
      <c r="N593" s="213" t="e">
        <f t="shared" si="95"/>
        <v>#REF!</v>
      </c>
      <c r="O593" s="213" t="e">
        <f t="shared" si="96"/>
        <v>#REF!</v>
      </c>
      <c r="P593" s="213" t="e">
        <f t="shared" si="99"/>
        <v>#REF!</v>
      </c>
      <c r="Q593" s="213" t="e">
        <f t="shared" si="97"/>
        <v>#REF!</v>
      </c>
    </row>
    <row r="594" spans="1:17" x14ac:dyDescent="0.25">
      <c r="A594" s="89" t="e">
        <f>'Data Raw'!#REF!</f>
        <v>#REF!</v>
      </c>
      <c r="C594" s="89" t="e">
        <f>'Data Raw'!#REF!</f>
        <v>#REF!</v>
      </c>
      <c r="E594" s="89">
        <v>-35.835635764182371</v>
      </c>
      <c r="G594" s="211" t="e">
        <f t="shared" si="90"/>
        <v>#REF!</v>
      </c>
      <c r="H594" s="211" t="e">
        <f t="shared" si="92"/>
        <v>#REF!</v>
      </c>
      <c r="I594" s="211" t="e">
        <f t="shared" si="93"/>
        <v>#REF!</v>
      </c>
      <c r="J594" s="211" t="e">
        <f t="shared" si="98"/>
        <v>#REF!</v>
      </c>
      <c r="K594" s="211" t="e">
        <f t="shared" si="94"/>
        <v>#REF!</v>
      </c>
      <c r="L594" s="89"/>
      <c r="M594" s="213" t="e">
        <f t="shared" si="91"/>
        <v>#REF!</v>
      </c>
      <c r="N594" s="213" t="e">
        <f t="shared" si="95"/>
        <v>#REF!</v>
      </c>
      <c r="O594" s="213" t="e">
        <f t="shared" si="96"/>
        <v>#REF!</v>
      </c>
      <c r="P594" s="213" t="e">
        <f t="shared" si="99"/>
        <v>#REF!</v>
      </c>
      <c r="Q594" s="213" t="e">
        <f t="shared" si="97"/>
        <v>#REF!</v>
      </c>
    </row>
    <row r="595" spans="1:17" x14ac:dyDescent="0.25">
      <c r="A595" s="89" t="e">
        <f>'Data Raw'!#REF!</f>
        <v>#REF!</v>
      </c>
      <c r="C595" s="89" t="e">
        <f>'Data Raw'!#REF!</f>
        <v>#REF!</v>
      </c>
      <c r="E595" s="89">
        <v>-166.48531660811932</v>
      </c>
      <c r="G595" s="211" t="e">
        <f t="shared" si="90"/>
        <v>#REF!</v>
      </c>
      <c r="H595" s="211" t="e">
        <f t="shared" si="92"/>
        <v>#REF!</v>
      </c>
      <c r="I595" s="211" t="e">
        <f t="shared" si="93"/>
        <v>#REF!</v>
      </c>
      <c r="J595" s="211" t="e">
        <f t="shared" si="98"/>
        <v>#REF!</v>
      </c>
      <c r="K595" s="211" t="e">
        <f t="shared" si="94"/>
        <v>#REF!</v>
      </c>
      <c r="L595" s="89"/>
      <c r="M595" s="213" t="e">
        <f t="shared" si="91"/>
        <v>#REF!</v>
      </c>
      <c r="N595" s="213" t="e">
        <f t="shared" si="95"/>
        <v>#REF!</v>
      </c>
      <c r="O595" s="213" t="e">
        <f t="shared" si="96"/>
        <v>#REF!</v>
      </c>
      <c r="P595" s="213" t="e">
        <f t="shared" si="99"/>
        <v>#REF!</v>
      </c>
      <c r="Q595" s="213" t="e">
        <f t="shared" si="97"/>
        <v>#REF!</v>
      </c>
    </row>
    <row r="596" spans="1:17" x14ac:dyDescent="0.25">
      <c r="A596" s="89" t="e">
        <f>'Data Raw'!#REF!</f>
        <v>#REF!</v>
      </c>
      <c r="C596" s="89" t="e">
        <f>'Data Raw'!#REF!</f>
        <v>#REF!</v>
      </c>
      <c r="E596" s="89">
        <v>263.13205559372</v>
      </c>
      <c r="G596" s="211" t="e">
        <f t="shared" si="90"/>
        <v>#REF!</v>
      </c>
      <c r="H596" s="211" t="e">
        <f t="shared" si="92"/>
        <v>#REF!</v>
      </c>
      <c r="I596" s="211" t="e">
        <f t="shared" si="93"/>
        <v>#REF!</v>
      </c>
      <c r="J596" s="211" t="e">
        <f t="shared" si="98"/>
        <v>#REF!</v>
      </c>
      <c r="K596" s="211" t="e">
        <f t="shared" si="94"/>
        <v>#REF!</v>
      </c>
      <c r="L596" s="89"/>
      <c r="M596" s="213" t="e">
        <f t="shared" si="91"/>
        <v>#REF!</v>
      </c>
      <c r="N596" s="213" t="e">
        <f t="shared" si="95"/>
        <v>#REF!</v>
      </c>
      <c r="O596" s="213" t="e">
        <f t="shared" si="96"/>
        <v>#REF!</v>
      </c>
      <c r="P596" s="213" t="e">
        <f t="shared" si="99"/>
        <v>#REF!</v>
      </c>
      <c r="Q596" s="213" t="e">
        <f t="shared" si="97"/>
        <v>#REF!</v>
      </c>
    </row>
    <row r="597" spans="1:17" x14ac:dyDescent="0.25">
      <c r="A597" s="89" t="e">
        <f>'Data Raw'!#REF!</f>
        <v>#REF!</v>
      </c>
      <c r="C597" s="89" t="e">
        <f>'Data Raw'!#REF!</f>
        <v>#REF!</v>
      </c>
      <c r="E597" s="89">
        <v>228.06397561439007</v>
      </c>
      <c r="G597" s="211" t="e">
        <f t="shared" si="90"/>
        <v>#REF!</v>
      </c>
      <c r="H597" s="211" t="e">
        <f t="shared" si="92"/>
        <v>#REF!</v>
      </c>
      <c r="I597" s="211" t="e">
        <f t="shared" si="93"/>
        <v>#REF!</v>
      </c>
      <c r="J597" s="211" t="e">
        <f t="shared" si="98"/>
        <v>#REF!</v>
      </c>
      <c r="K597" s="211" t="e">
        <f t="shared" si="94"/>
        <v>#REF!</v>
      </c>
      <c r="L597" s="89"/>
      <c r="M597" s="213" t="e">
        <f t="shared" si="91"/>
        <v>#REF!</v>
      </c>
      <c r="N597" s="213" t="e">
        <f t="shared" si="95"/>
        <v>#REF!</v>
      </c>
      <c r="O597" s="213" t="e">
        <f t="shared" si="96"/>
        <v>#REF!</v>
      </c>
      <c r="P597" s="213" t="e">
        <f t="shared" si="99"/>
        <v>#REF!</v>
      </c>
      <c r="Q597" s="213" t="e">
        <f t="shared" si="97"/>
        <v>#REF!</v>
      </c>
    </row>
    <row r="598" spans="1:17" x14ac:dyDescent="0.25">
      <c r="A598" s="89" t="e">
        <f>'Data Raw'!#REF!</f>
        <v>#REF!</v>
      </c>
      <c r="C598" s="89" t="e">
        <f>'Data Raw'!#REF!</f>
        <v>#REF!</v>
      </c>
      <c r="E598" s="89">
        <v>186.90577420946647</v>
      </c>
      <c r="G598" s="211" t="e">
        <f t="shared" si="90"/>
        <v>#REF!</v>
      </c>
      <c r="H598" s="211" t="e">
        <f t="shared" si="92"/>
        <v>#REF!</v>
      </c>
      <c r="I598" s="211" t="e">
        <f t="shared" si="93"/>
        <v>#REF!</v>
      </c>
      <c r="J598" s="211" t="e">
        <f t="shared" si="98"/>
        <v>#REF!</v>
      </c>
      <c r="K598" s="211" t="e">
        <f t="shared" si="94"/>
        <v>#REF!</v>
      </c>
      <c r="L598" s="89"/>
      <c r="M598" s="213" t="e">
        <f t="shared" si="91"/>
        <v>#REF!</v>
      </c>
      <c r="N598" s="213" t="e">
        <f t="shared" si="95"/>
        <v>#REF!</v>
      </c>
      <c r="O598" s="213" t="e">
        <f t="shared" si="96"/>
        <v>#REF!</v>
      </c>
      <c r="P598" s="213" t="e">
        <f t="shared" si="99"/>
        <v>#REF!</v>
      </c>
      <c r="Q598" s="213" t="e">
        <f t="shared" si="97"/>
        <v>#REF!</v>
      </c>
    </row>
    <row r="599" spans="1:17" x14ac:dyDescent="0.25">
      <c r="A599" s="89" t="e">
        <f>'Data Raw'!#REF!</f>
        <v>#REF!</v>
      </c>
      <c r="C599" s="89" t="e">
        <f>'Data Raw'!#REF!</f>
        <v>#REF!</v>
      </c>
      <c r="E599" s="89">
        <v>186.43394214936779</v>
      </c>
      <c r="G599" s="211" t="e">
        <f t="shared" si="90"/>
        <v>#REF!</v>
      </c>
      <c r="H599" s="211" t="e">
        <f t="shared" si="92"/>
        <v>#REF!</v>
      </c>
      <c r="I599" s="211" t="e">
        <f t="shared" si="93"/>
        <v>#REF!</v>
      </c>
      <c r="J599" s="211" t="e">
        <f t="shared" si="98"/>
        <v>#REF!</v>
      </c>
      <c r="K599" s="211" t="e">
        <f t="shared" si="94"/>
        <v>#REF!</v>
      </c>
      <c r="L599" s="89"/>
      <c r="M599" s="213" t="e">
        <f t="shared" si="91"/>
        <v>#REF!</v>
      </c>
      <c r="N599" s="213" t="e">
        <f t="shared" si="95"/>
        <v>#REF!</v>
      </c>
      <c r="O599" s="213" t="e">
        <f t="shared" si="96"/>
        <v>#REF!</v>
      </c>
      <c r="P599" s="213" t="e">
        <f t="shared" si="99"/>
        <v>#REF!</v>
      </c>
      <c r="Q599" s="213" t="e">
        <f t="shared" si="97"/>
        <v>#REF!</v>
      </c>
    </row>
    <row r="600" spans="1:17" x14ac:dyDescent="0.25">
      <c r="A600" s="89" t="e">
        <f>'Data Raw'!#REF!</f>
        <v>#REF!</v>
      </c>
      <c r="C600" s="89" t="e">
        <f>'Data Raw'!#REF!</f>
        <v>#REF!</v>
      </c>
      <c r="E600" s="89">
        <v>-137.77061584290641</v>
      </c>
      <c r="G600" s="211" t="e">
        <f t="shared" si="90"/>
        <v>#REF!</v>
      </c>
      <c r="H600" s="211" t="e">
        <f t="shared" si="92"/>
        <v>#REF!</v>
      </c>
      <c r="I600" s="211" t="e">
        <f t="shared" si="93"/>
        <v>#REF!</v>
      </c>
      <c r="J600" s="211" t="e">
        <f t="shared" si="98"/>
        <v>#REF!</v>
      </c>
      <c r="K600" s="211" t="e">
        <f t="shared" si="94"/>
        <v>#REF!</v>
      </c>
      <c r="L600" s="89"/>
      <c r="M600" s="213" t="e">
        <f t="shared" si="91"/>
        <v>#REF!</v>
      </c>
      <c r="N600" s="213" t="e">
        <f t="shared" si="95"/>
        <v>#REF!</v>
      </c>
      <c r="O600" s="213" t="e">
        <f t="shared" si="96"/>
        <v>#REF!</v>
      </c>
      <c r="P600" s="213" t="e">
        <f t="shared" si="99"/>
        <v>#REF!</v>
      </c>
      <c r="Q600" s="213" t="e">
        <f t="shared" si="97"/>
        <v>#REF!</v>
      </c>
    </row>
    <row r="601" spans="1:17" x14ac:dyDescent="0.25">
      <c r="A601" s="89" t="e">
        <f>'Data Raw'!#REF!</f>
        <v>#REF!</v>
      </c>
      <c r="C601" s="89" t="e">
        <f>'Data Raw'!#REF!</f>
        <v>#REF!</v>
      </c>
      <c r="E601" s="89">
        <v>173.39563622837159</v>
      </c>
      <c r="G601" s="211" t="e">
        <f t="shared" si="90"/>
        <v>#REF!</v>
      </c>
      <c r="H601" s="211" t="e">
        <f t="shared" si="92"/>
        <v>#REF!</v>
      </c>
      <c r="I601" s="211" t="e">
        <f t="shared" si="93"/>
        <v>#REF!</v>
      </c>
      <c r="J601" s="211" t="e">
        <f t="shared" si="98"/>
        <v>#REF!</v>
      </c>
      <c r="K601" s="211" t="e">
        <f t="shared" si="94"/>
        <v>#REF!</v>
      </c>
      <c r="L601" s="89"/>
      <c r="M601" s="213" t="e">
        <f t="shared" si="91"/>
        <v>#REF!</v>
      </c>
      <c r="N601" s="213" t="e">
        <f t="shared" si="95"/>
        <v>#REF!</v>
      </c>
      <c r="O601" s="213" t="e">
        <f t="shared" si="96"/>
        <v>#REF!</v>
      </c>
      <c r="P601" s="213" t="e">
        <f t="shared" si="99"/>
        <v>#REF!</v>
      </c>
      <c r="Q601" s="213" t="e">
        <f t="shared" si="97"/>
        <v>#REF!</v>
      </c>
    </row>
    <row r="602" spans="1:17" x14ac:dyDescent="0.25">
      <c r="A602" s="89" t="e">
        <f>'Data Raw'!#REF!</f>
        <v>#REF!</v>
      </c>
      <c r="C602" s="89" t="e">
        <f>'Data Raw'!#REF!</f>
        <v>#REF!</v>
      </c>
      <c r="E602" s="89">
        <v>-125.4893436626262</v>
      </c>
      <c r="G602" s="211" t="e">
        <f t="shared" si="90"/>
        <v>#REF!</v>
      </c>
      <c r="H602" s="211" t="e">
        <f t="shared" si="92"/>
        <v>#REF!</v>
      </c>
      <c r="I602" s="211" t="e">
        <f t="shared" si="93"/>
        <v>#REF!</v>
      </c>
      <c r="J602" s="211" t="e">
        <f t="shared" si="98"/>
        <v>#REF!</v>
      </c>
      <c r="K602" s="211" t="e">
        <f t="shared" si="94"/>
        <v>#REF!</v>
      </c>
      <c r="L602" s="89"/>
      <c r="M602" s="213" t="e">
        <f t="shared" si="91"/>
        <v>#REF!</v>
      </c>
      <c r="N602" s="213" t="e">
        <f t="shared" si="95"/>
        <v>#REF!</v>
      </c>
      <c r="O602" s="213" t="e">
        <f t="shared" si="96"/>
        <v>#REF!</v>
      </c>
      <c r="P602" s="213" t="e">
        <f t="shared" si="99"/>
        <v>#REF!</v>
      </c>
      <c r="Q602" s="213" t="e">
        <f t="shared" si="97"/>
        <v>#REF!</v>
      </c>
    </row>
    <row r="603" spans="1:17" x14ac:dyDescent="0.25">
      <c r="A603" s="89" t="e">
        <f>'Data Raw'!#REF!</f>
        <v>#REF!</v>
      </c>
      <c r="C603" s="89" t="e">
        <f>'Data Raw'!#REF!</f>
        <v>#REF!</v>
      </c>
      <c r="E603" s="89">
        <v>-170.59929713135352</v>
      </c>
      <c r="G603" s="211" t="e">
        <f t="shared" si="90"/>
        <v>#REF!</v>
      </c>
      <c r="H603" s="211" t="e">
        <f t="shared" si="92"/>
        <v>#REF!</v>
      </c>
      <c r="I603" s="211" t="e">
        <f t="shared" si="93"/>
        <v>#REF!</v>
      </c>
      <c r="J603" s="211" t="e">
        <f t="shared" si="98"/>
        <v>#REF!</v>
      </c>
      <c r="K603" s="211" t="e">
        <f t="shared" si="94"/>
        <v>#REF!</v>
      </c>
      <c r="L603" s="89"/>
      <c r="M603" s="213" t="e">
        <f t="shared" si="91"/>
        <v>#REF!</v>
      </c>
      <c r="N603" s="213" t="e">
        <f t="shared" si="95"/>
        <v>#REF!</v>
      </c>
      <c r="O603" s="213" t="e">
        <f t="shared" si="96"/>
        <v>#REF!</v>
      </c>
      <c r="P603" s="213" t="e">
        <f t="shared" si="99"/>
        <v>#REF!</v>
      </c>
      <c r="Q603" s="213" t="e">
        <f t="shared" si="97"/>
        <v>#REF!</v>
      </c>
    </row>
    <row r="604" spans="1:17" x14ac:dyDescent="0.25">
      <c r="A604" s="89" t="e">
        <f>'Data Raw'!#REF!</f>
        <v>#REF!</v>
      </c>
      <c r="C604" s="89" t="e">
        <f>'Data Raw'!#REF!</f>
        <v>#REF!</v>
      </c>
      <c r="E604" s="89">
        <v>-79.101843336931779</v>
      </c>
      <c r="G604" s="211" t="e">
        <f t="shared" si="90"/>
        <v>#REF!</v>
      </c>
      <c r="H604" s="211" t="e">
        <f t="shared" si="92"/>
        <v>#REF!</v>
      </c>
      <c r="I604" s="211" t="e">
        <f t="shared" si="93"/>
        <v>#REF!</v>
      </c>
      <c r="J604" s="211" t="e">
        <f t="shared" si="98"/>
        <v>#REF!</v>
      </c>
      <c r="K604" s="211" t="e">
        <f t="shared" si="94"/>
        <v>#REF!</v>
      </c>
      <c r="L604" s="89"/>
      <c r="M604" s="213" t="e">
        <f t="shared" si="91"/>
        <v>#REF!</v>
      </c>
      <c r="N604" s="213" t="e">
        <f t="shared" si="95"/>
        <v>#REF!</v>
      </c>
      <c r="O604" s="213" t="e">
        <f t="shared" si="96"/>
        <v>#REF!</v>
      </c>
      <c r="P604" s="213" t="e">
        <f t="shared" si="99"/>
        <v>#REF!</v>
      </c>
      <c r="Q604" s="213" t="e">
        <f t="shared" si="97"/>
        <v>#REF!</v>
      </c>
    </row>
    <row r="605" spans="1:17" x14ac:dyDescent="0.25">
      <c r="A605" s="89" t="e">
        <f>'Data Raw'!#REF!</f>
        <v>#REF!</v>
      </c>
      <c r="C605" s="89" t="e">
        <f>'Data Raw'!#REF!</f>
        <v>#REF!</v>
      </c>
      <c r="E605" s="89">
        <v>-62.731645507759822</v>
      </c>
      <c r="G605" s="211" t="e">
        <f t="shared" si="90"/>
        <v>#REF!</v>
      </c>
      <c r="H605" s="211" t="e">
        <f t="shared" si="92"/>
        <v>#REF!</v>
      </c>
      <c r="I605" s="211" t="e">
        <f t="shared" si="93"/>
        <v>#REF!</v>
      </c>
      <c r="J605" s="211" t="e">
        <f t="shared" si="98"/>
        <v>#REF!</v>
      </c>
      <c r="K605" s="211" t="e">
        <f t="shared" si="94"/>
        <v>#REF!</v>
      </c>
      <c r="L605" s="89"/>
      <c r="M605" s="213" t="e">
        <f t="shared" si="91"/>
        <v>#REF!</v>
      </c>
      <c r="N605" s="213" t="e">
        <f t="shared" si="95"/>
        <v>#REF!</v>
      </c>
      <c r="O605" s="213" t="e">
        <f t="shared" si="96"/>
        <v>#REF!</v>
      </c>
      <c r="P605" s="213" t="e">
        <f t="shared" si="99"/>
        <v>#REF!</v>
      </c>
      <c r="Q605" s="213" t="e">
        <f t="shared" si="97"/>
        <v>#REF!</v>
      </c>
    </row>
    <row r="606" spans="1:17" x14ac:dyDescent="0.25">
      <c r="A606" s="89" t="e">
        <f>'Data Raw'!#REF!</f>
        <v>#REF!</v>
      </c>
      <c r="C606" s="89" t="e">
        <f>'Data Raw'!#REF!</f>
        <v>#REF!</v>
      </c>
      <c r="E606" s="89">
        <v>-25.190396908834373</v>
      </c>
      <c r="G606" s="211" t="e">
        <f t="shared" si="90"/>
        <v>#REF!</v>
      </c>
      <c r="H606" s="211" t="e">
        <f t="shared" si="92"/>
        <v>#REF!</v>
      </c>
      <c r="I606" s="211" t="e">
        <f t="shared" si="93"/>
        <v>#REF!</v>
      </c>
      <c r="J606" s="211" t="e">
        <f t="shared" si="98"/>
        <v>#REF!</v>
      </c>
      <c r="K606" s="211" t="e">
        <f t="shared" si="94"/>
        <v>#REF!</v>
      </c>
      <c r="L606" s="89"/>
      <c r="M606" s="213" t="e">
        <f t="shared" si="91"/>
        <v>#REF!</v>
      </c>
      <c r="N606" s="213" t="e">
        <f t="shared" si="95"/>
        <v>#REF!</v>
      </c>
      <c r="O606" s="213" t="e">
        <f t="shared" si="96"/>
        <v>#REF!</v>
      </c>
      <c r="P606" s="213" t="e">
        <f t="shared" si="99"/>
        <v>#REF!</v>
      </c>
      <c r="Q606" s="213" t="e">
        <f t="shared" si="97"/>
        <v>#REF!</v>
      </c>
    </row>
    <row r="607" spans="1:17" x14ac:dyDescent="0.25">
      <c r="A607" s="89" t="e">
        <f>'Data Raw'!#REF!</f>
        <v>#REF!</v>
      </c>
      <c r="C607" s="89" t="e">
        <f>'Data Raw'!#REF!</f>
        <v>#REF!</v>
      </c>
      <c r="E607" s="89">
        <v>-114.8826503672426</v>
      </c>
      <c r="G607" s="211" t="e">
        <f t="shared" si="90"/>
        <v>#REF!</v>
      </c>
      <c r="H607" s="211" t="e">
        <f t="shared" si="92"/>
        <v>#REF!</v>
      </c>
      <c r="I607" s="211" t="e">
        <f t="shared" si="93"/>
        <v>#REF!</v>
      </c>
      <c r="J607" s="211" t="e">
        <f t="shared" si="98"/>
        <v>#REF!</v>
      </c>
      <c r="K607" s="211" t="e">
        <f t="shared" si="94"/>
        <v>#REF!</v>
      </c>
      <c r="L607" s="89"/>
      <c r="M607" s="213" t="e">
        <f t="shared" si="91"/>
        <v>#REF!</v>
      </c>
      <c r="N607" s="213" t="e">
        <f t="shared" si="95"/>
        <v>#REF!</v>
      </c>
      <c r="O607" s="213" t="e">
        <f t="shared" si="96"/>
        <v>#REF!</v>
      </c>
      <c r="P607" s="213" t="e">
        <f t="shared" si="99"/>
        <v>#REF!</v>
      </c>
      <c r="Q607" s="213" t="e">
        <f t="shared" si="97"/>
        <v>#REF!</v>
      </c>
    </row>
    <row r="608" spans="1:17" x14ac:dyDescent="0.25">
      <c r="A608" s="89" t="e">
        <f>'Data Raw'!#REF!</f>
        <v>#REF!</v>
      </c>
      <c r="C608" s="89" t="e">
        <f>'Data Raw'!#REF!</f>
        <v>#REF!</v>
      </c>
      <c r="E608" s="89">
        <v>23.525615940605348</v>
      </c>
      <c r="G608" s="211" t="e">
        <f t="shared" si="90"/>
        <v>#REF!</v>
      </c>
      <c r="H608" s="211" t="e">
        <f t="shared" si="92"/>
        <v>#REF!</v>
      </c>
      <c r="I608" s="211" t="e">
        <f t="shared" si="93"/>
        <v>#REF!</v>
      </c>
      <c r="J608" s="211" t="e">
        <f t="shared" si="98"/>
        <v>#REF!</v>
      </c>
      <c r="K608" s="211" t="e">
        <f t="shared" si="94"/>
        <v>#REF!</v>
      </c>
      <c r="L608" s="89"/>
      <c r="M608" s="213" t="e">
        <f t="shared" si="91"/>
        <v>#REF!</v>
      </c>
      <c r="N608" s="213" t="e">
        <f t="shared" si="95"/>
        <v>#REF!</v>
      </c>
      <c r="O608" s="213" t="e">
        <f t="shared" si="96"/>
        <v>#REF!</v>
      </c>
      <c r="P608" s="213" t="e">
        <f t="shared" si="99"/>
        <v>#REF!</v>
      </c>
      <c r="Q608" s="213" t="e">
        <f t="shared" si="97"/>
        <v>#REF!</v>
      </c>
    </row>
    <row r="609" spans="1:17" x14ac:dyDescent="0.25">
      <c r="A609" s="89" t="e">
        <f>'Data Raw'!#REF!</f>
        <v>#REF!</v>
      </c>
      <c r="C609" s="89" t="e">
        <f>'Data Raw'!#REF!</f>
        <v>#REF!</v>
      </c>
      <c r="E609" s="89">
        <v>-244.47396252870749</v>
      </c>
      <c r="G609" s="211" t="e">
        <f t="shared" si="90"/>
        <v>#REF!</v>
      </c>
      <c r="H609" s="211" t="e">
        <f t="shared" si="92"/>
        <v>#REF!</v>
      </c>
      <c r="I609" s="211" t="e">
        <f t="shared" si="93"/>
        <v>#REF!</v>
      </c>
      <c r="J609" s="211" t="e">
        <f t="shared" si="98"/>
        <v>#REF!</v>
      </c>
      <c r="K609" s="211" t="e">
        <f t="shared" si="94"/>
        <v>#REF!</v>
      </c>
      <c r="L609" s="89"/>
      <c r="M609" s="213" t="e">
        <f t="shared" si="91"/>
        <v>#REF!</v>
      </c>
      <c r="N609" s="213" t="e">
        <f t="shared" si="95"/>
        <v>#REF!</v>
      </c>
      <c r="O609" s="213" t="e">
        <f t="shared" si="96"/>
        <v>#REF!</v>
      </c>
      <c r="P609" s="213" t="e">
        <f t="shared" si="99"/>
        <v>#REF!</v>
      </c>
      <c r="Q609" s="213" t="e">
        <f t="shared" si="97"/>
        <v>#REF!</v>
      </c>
    </row>
    <row r="610" spans="1:17" x14ac:dyDescent="0.25">
      <c r="A610" s="89" t="e">
        <f>'Data Raw'!#REF!</f>
        <v>#REF!</v>
      </c>
      <c r="C610" s="89" t="e">
        <f>'Data Raw'!#REF!</f>
        <v>#REF!</v>
      </c>
      <c r="E610" s="89">
        <v>-32.076049113675253</v>
      </c>
      <c r="G610" s="211" t="e">
        <f t="shared" si="90"/>
        <v>#REF!</v>
      </c>
      <c r="H610" s="211" t="e">
        <f t="shared" si="92"/>
        <v>#REF!</v>
      </c>
      <c r="I610" s="211" t="e">
        <f t="shared" si="93"/>
        <v>#REF!</v>
      </c>
      <c r="J610" s="211" t="e">
        <f t="shared" si="98"/>
        <v>#REF!</v>
      </c>
      <c r="K610" s="211" t="e">
        <f t="shared" si="94"/>
        <v>#REF!</v>
      </c>
      <c r="L610" s="89"/>
      <c r="M610" s="213" t="e">
        <f t="shared" si="91"/>
        <v>#REF!</v>
      </c>
      <c r="N610" s="213" t="e">
        <f t="shared" si="95"/>
        <v>#REF!</v>
      </c>
      <c r="O610" s="213" t="e">
        <f t="shared" si="96"/>
        <v>#REF!</v>
      </c>
      <c r="P610" s="213" t="e">
        <f t="shared" si="99"/>
        <v>#REF!</v>
      </c>
      <c r="Q610" s="213" t="e">
        <f t="shared" si="97"/>
        <v>#REF!</v>
      </c>
    </row>
    <row r="611" spans="1:17" x14ac:dyDescent="0.25">
      <c r="A611" s="89" t="e">
        <f>'Data Raw'!#REF!</f>
        <v>#REF!</v>
      </c>
      <c r="C611" s="89" t="e">
        <f>'Data Raw'!#REF!</f>
        <v>#REF!</v>
      </c>
      <c r="E611" s="89">
        <v>-3.4753485927212751</v>
      </c>
      <c r="G611" s="211" t="e">
        <f t="shared" si="90"/>
        <v>#REF!</v>
      </c>
      <c r="H611" s="211" t="e">
        <f t="shared" si="92"/>
        <v>#REF!</v>
      </c>
      <c r="I611" s="211" t="e">
        <f t="shared" si="93"/>
        <v>#REF!</v>
      </c>
      <c r="J611" s="211" t="e">
        <f t="shared" si="98"/>
        <v>#REF!</v>
      </c>
      <c r="K611" s="211" t="e">
        <f t="shared" si="94"/>
        <v>#REF!</v>
      </c>
      <c r="L611" s="89"/>
      <c r="M611" s="213" t="e">
        <f t="shared" si="91"/>
        <v>#REF!</v>
      </c>
      <c r="N611" s="213" t="e">
        <f t="shared" si="95"/>
        <v>#REF!</v>
      </c>
      <c r="O611" s="213" t="e">
        <f t="shared" si="96"/>
        <v>#REF!</v>
      </c>
      <c r="P611" s="213" t="e">
        <f t="shared" si="99"/>
        <v>#REF!</v>
      </c>
      <c r="Q611" s="213" t="e">
        <f t="shared" si="97"/>
        <v>#REF!</v>
      </c>
    </row>
    <row r="612" spans="1:17" x14ac:dyDescent="0.25">
      <c r="A612" s="89" t="e">
        <f>'Data Raw'!#REF!</f>
        <v>#REF!</v>
      </c>
      <c r="C612" s="89" t="e">
        <f>'Data Raw'!#REF!</f>
        <v>#REF!</v>
      </c>
      <c r="E612" s="89">
        <v>-106.00417336958344</v>
      </c>
      <c r="G612" s="211" t="e">
        <f t="shared" si="90"/>
        <v>#REF!</v>
      </c>
      <c r="H612" s="211" t="e">
        <f t="shared" si="92"/>
        <v>#REF!</v>
      </c>
      <c r="I612" s="211" t="e">
        <f t="shared" si="93"/>
        <v>#REF!</v>
      </c>
      <c r="J612" s="211" t="e">
        <f t="shared" si="98"/>
        <v>#REF!</v>
      </c>
      <c r="K612" s="211" t="e">
        <f t="shared" si="94"/>
        <v>#REF!</v>
      </c>
      <c r="L612" s="89"/>
      <c r="M612" s="213" t="e">
        <f t="shared" si="91"/>
        <v>#REF!</v>
      </c>
      <c r="N612" s="213" t="e">
        <f t="shared" si="95"/>
        <v>#REF!</v>
      </c>
      <c r="O612" s="213" t="e">
        <f t="shared" si="96"/>
        <v>#REF!</v>
      </c>
      <c r="P612" s="213" t="e">
        <f t="shared" si="99"/>
        <v>#REF!</v>
      </c>
      <c r="Q612" s="213" t="e">
        <f t="shared" si="97"/>
        <v>#REF!</v>
      </c>
    </row>
    <row r="613" spans="1:17" x14ac:dyDescent="0.25">
      <c r="A613" s="89" t="e">
        <f>'Data Raw'!#REF!</f>
        <v>#REF!</v>
      </c>
      <c r="C613" s="89" t="e">
        <f>'Data Raw'!#REF!</f>
        <v>#REF!</v>
      </c>
      <c r="E613" s="89">
        <v>-240.69472241550829</v>
      </c>
      <c r="G613" s="211" t="e">
        <f t="shared" si="90"/>
        <v>#REF!</v>
      </c>
      <c r="H613" s="211" t="e">
        <f t="shared" si="92"/>
        <v>#REF!</v>
      </c>
      <c r="I613" s="211" t="e">
        <f t="shared" si="93"/>
        <v>#REF!</v>
      </c>
      <c r="J613" s="211" t="e">
        <f t="shared" si="98"/>
        <v>#REF!</v>
      </c>
      <c r="K613" s="211" t="e">
        <f t="shared" si="94"/>
        <v>#REF!</v>
      </c>
      <c r="L613" s="89"/>
      <c r="M613" s="213" t="e">
        <f t="shared" si="91"/>
        <v>#REF!</v>
      </c>
      <c r="N613" s="213" t="e">
        <f t="shared" si="95"/>
        <v>#REF!</v>
      </c>
      <c r="O613" s="213" t="e">
        <f t="shared" si="96"/>
        <v>#REF!</v>
      </c>
      <c r="P613" s="213" t="e">
        <f t="shared" si="99"/>
        <v>#REF!</v>
      </c>
      <c r="Q613" s="213" t="e">
        <f t="shared" si="97"/>
        <v>#REF!</v>
      </c>
    </row>
    <row r="614" spans="1:17" x14ac:dyDescent="0.25">
      <c r="A614" s="89" t="e">
        <f>'Data Raw'!#REF!</f>
        <v>#REF!</v>
      </c>
      <c r="C614" s="89" t="e">
        <f>'Data Raw'!#REF!</f>
        <v>#REF!</v>
      </c>
      <c r="E614" s="89">
        <v>-0.61378089114441536</v>
      </c>
      <c r="G614" s="211" t="e">
        <f t="shared" si="90"/>
        <v>#REF!</v>
      </c>
      <c r="H614" s="211" t="e">
        <f t="shared" si="92"/>
        <v>#REF!</v>
      </c>
      <c r="I614" s="211" t="e">
        <f t="shared" si="93"/>
        <v>#REF!</v>
      </c>
      <c r="J614" s="211" t="e">
        <f t="shared" si="98"/>
        <v>#REF!</v>
      </c>
      <c r="K614" s="211" t="e">
        <f t="shared" si="94"/>
        <v>#REF!</v>
      </c>
      <c r="L614" s="89"/>
      <c r="M614" s="213" t="e">
        <f t="shared" si="91"/>
        <v>#REF!</v>
      </c>
      <c r="N614" s="213" t="e">
        <f t="shared" si="95"/>
        <v>#REF!</v>
      </c>
      <c r="O614" s="213" t="e">
        <f t="shared" si="96"/>
        <v>#REF!</v>
      </c>
      <c r="P614" s="213" t="e">
        <f t="shared" si="99"/>
        <v>#REF!</v>
      </c>
      <c r="Q614" s="213" t="e">
        <f t="shared" si="97"/>
        <v>#REF!</v>
      </c>
    </row>
    <row r="615" spans="1:17" x14ac:dyDescent="0.25">
      <c r="A615" s="89" t="e">
        <f>'Data Raw'!#REF!</f>
        <v>#REF!</v>
      </c>
      <c r="C615" s="89" t="e">
        <f>'Data Raw'!#REF!</f>
        <v>#REF!</v>
      </c>
      <c r="E615" s="89">
        <v>14.352841637388337</v>
      </c>
      <c r="G615" s="211" t="e">
        <f t="shared" si="90"/>
        <v>#REF!</v>
      </c>
      <c r="H615" s="211" t="e">
        <f t="shared" si="92"/>
        <v>#REF!</v>
      </c>
      <c r="I615" s="211" t="e">
        <f t="shared" si="93"/>
        <v>#REF!</v>
      </c>
      <c r="J615" s="211" t="e">
        <f t="shared" si="98"/>
        <v>#REF!</v>
      </c>
      <c r="K615" s="211" t="e">
        <f t="shared" si="94"/>
        <v>#REF!</v>
      </c>
      <c r="L615" s="89"/>
      <c r="M615" s="213" t="e">
        <f t="shared" si="91"/>
        <v>#REF!</v>
      </c>
      <c r="N615" s="213" t="e">
        <f t="shared" si="95"/>
        <v>#REF!</v>
      </c>
      <c r="O615" s="213" t="e">
        <f t="shared" si="96"/>
        <v>#REF!</v>
      </c>
      <c r="P615" s="213" t="e">
        <f t="shared" si="99"/>
        <v>#REF!</v>
      </c>
      <c r="Q615" s="213" t="e">
        <f t="shared" si="97"/>
        <v>#REF!</v>
      </c>
    </row>
    <row r="616" spans="1:17" x14ac:dyDescent="0.25">
      <c r="A616" s="89" t="e">
        <f>'Data Raw'!#REF!</f>
        <v>#REF!</v>
      </c>
      <c r="C616" s="89" t="e">
        <f>'Data Raw'!#REF!</f>
        <v>#REF!</v>
      </c>
      <c r="E616" s="89">
        <v>192.21985051968295</v>
      </c>
      <c r="G616" s="211" t="e">
        <f t="shared" si="90"/>
        <v>#REF!</v>
      </c>
      <c r="H616" s="211" t="e">
        <f t="shared" si="92"/>
        <v>#REF!</v>
      </c>
      <c r="I616" s="211" t="e">
        <f t="shared" si="93"/>
        <v>#REF!</v>
      </c>
      <c r="J616" s="211" t="e">
        <f t="shared" si="98"/>
        <v>#REF!</v>
      </c>
      <c r="K616" s="211" t="e">
        <f t="shared" si="94"/>
        <v>#REF!</v>
      </c>
      <c r="L616" s="89"/>
      <c r="M616" s="213" t="e">
        <f t="shared" si="91"/>
        <v>#REF!</v>
      </c>
      <c r="N616" s="213" t="e">
        <f t="shared" si="95"/>
        <v>#REF!</v>
      </c>
      <c r="O616" s="213" t="e">
        <f t="shared" si="96"/>
        <v>#REF!</v>
      </c>
      <c r="P616" s="213" t="e">
        <f t="shared" si="99"/>
        <v>#REF!</v>
      </c>
      <c r="Q616" s="213" t="e">
        <f t="shared" si="97"/>
        <v>#REF!</v>
      </c>
    </row>
    <row r="617" spans="1:17" x14ac:dyDescent="0.25">
      <c r="A617" s="89" t="e">
        <f>'Data Raw'!#REF!</f>
        <v>#REF!</v>
      </c>
      <c r="C617" s="89" t="e">
        <f>'Data Raw'!#REF!</f>
        <v>#REF!</v>
      </c>
      <c r="E617" s="89">
        <v>-76.90205148676614</v>
      </c>
      <c r="G617" s="211" t="e">
        <f t="shared" si="90"/>
        <v>#REF!</v>
      </c>
      <c r="H617" s="211" t="e">
        <f t="shared" si="92"/>
        <v>#REF!</v>
      </c>
      <c r="I617" s="211" t="e">
        <f t="shared" si="93"/>
        <v>#REF!</v>
      </c>
      <c r="J617" s="211" t="e">
        <f t="shared" si="98"/>
        <v>#REF!</v>
      </c>
      <c r="K617" s="211" t="e">
        <f t="shared" si="94"/>
        <v>#REF!</v>
      </c>
      <c r="L617" s="89"/>
      <c r="M617" s="213" t="e">
        <f t="shared" si="91"/>
        <v>#REF!</v>
      </c>
      <c r="N617" s="213" t="e">
        <f t="shared" si="95"/>
        <v>#REF!</v>
      </c>
      <c r="O617" s="213" t="e">
        <f t="shared" si="96"/>
        <v>#REF!</v>
      </c>
      <c r="P617" s="213" t="e">
        <f t="shared" si="99"/>
        <v>#REF!</v>
      </c>
      <c r="Q617" s="213" t="e">
        <f t="shared" si="97"/>
        <v>#REF!</v>
      </c>
    </row>
    <row r="618" spans="1:17" x14ac:dyDescent="0.25">
      <c r="A618" s="89" t="e">
        <f>'Data Raw'!#REF!</f>
        <v>#REF!</v>
      </c>
      <c r="C618" s="89" t="e">
        <f>'Data Raw'!#REF!</f>
        <v>#REF!</v>
      </c>
      <c r="E618" s="89">
        <v>-204.11681059408875</v>
      </c>
      <c r="G618" s="211" t="e">
        <f t="shared" si="90"/>
        <v>#REF!</v>
      </c>
      <c r="H618" s="211" t="e">
        <f t="shared" si="92"/>
        <v>#REF!</v>
      </c>
      <c r="I618" s="211" t="e">
        <f t="shared" si="93"/>
        <v>#REF!</v>
      </c>
      <c r="J618" s="211" t="e">
        <f t="shared" si="98"/>
        <v>#REF!</v>
      </c>
      <c r="K618" s="211" t="e">
        <f t="shared" si="94"/>
        <v>#REF!</v>
      </c>
      <c r="L618" s="89"/>
      <c r="M618" s="213" t="e">
        <f t="shared" si="91"/>
        <v>#REF!</v>
      </c>
      <c r="N618" s="213" t="e">
        <f t="shared" si="95"/>
        <v>#REF!</v>
      </c>
      <c r="O618" s="213" t="e">
        <f t="shared" si="96"/>
        <v>#REF!</v>
      </c>
      <c r="P618" s="213" t="e">
        <f t="shared" si="99"/>
        <v>#REF!</v>
      </c>
      <c r="Q618" s="213" t="e">
        <f t="shared" si="97"/>
        <v>#REF!</v>
      </c>
    </row>
    <row r="619" spans="1:17" x14ac:dyDescent="0.25">
      <c r="A619" s="89" t="e">
        <f>'Data Raw'!#REF!</f>
        <v>#REF!</v>
      </c>
      <c r="C619" s="89" t="e">
        <f>'Data Raw'!#REF!</f>
        <v>#REF!</v>
      </c>
      <c r="E619" s="89">
        <v>-85.870723182586516</v>
      </c>
      <c r="G619" s="211" t="e">
        <f t="shared" si="90"/>
        <v>#REF!</v>
      </c>
      <c r="H619" s="211" t="e">
        <f t="shared" si="92"/>
        <v>#REF!</v>
      </c>
      <c r="I619" s="211" t="e">
        <f t="shared" si="93"/>
        <v>#REF!</v>
      </c>
      <c r="J619" s="211" t="e">
        <f t="shared" si="98"/>
        <v>#REF!</v>
      </c>
      <c r="K619" s="211" t="e">
        <f t="shared" si="94"/>
        <v>#REF!</v>
      </c>
      <c r="L619" s="89"/>
      <c r="M619" s="213" t="e">
        <f t="shared" si="91"/>
        <v>#REF!</v>
      </c>
      <c r="N619" s="213" t="e">
        <f t="shared" si="95"/>
        <v>#REF!</v>
      </c>
      <c r="O619" s="213" t="e">
        <f t="shared" si="96"/>
        <v>#REF!</v>
      </c>
      <c r="P619" s="213" t="e">
        <f t="shared" si="99"/>
        <v>#REF!</v>
      </c>
      <c r="Q619" s="213" t="e">
        <f t="shared" si="97"/>
        <v>#REF!</v>
      </c>
    </row>
    <row r="620" spans="1:17" x14ac:dyDescent="0.25">
      <c r="A620" s="89" t="e">
        <f>'Data Raw'!#REF!</f>
        <v>#REF!</v>
      </c>
      <c r="C620" s="89" t="e">
        <f>'Data Raw'!#REF!</f>
        <v>#REF!</v>
      </c>
      <c r="E620" s="89">
        <v>-91.812770142554655</v>
      </c>
      <c r="G620" s="211" t="e">
        <f t="shared" si="90"/>
        <v>#REF!</v>
      </c>
      <c r="H620" s="211" t="e">
        <f t="shared" si="92"/>
        <v>#REF!</v>
      </c>
      <c r="I620" s="211" t="e">
        <f t="shared" si="93"/>
        <v>#REF!</v>
      </c>
      <c r="J620" s="211" t="e">
        <f t="shared" si="98"/>
        <v>#REF!</v>
      </c>
      <c r="K620" s="211" t="e">
        <f t="shared" si="94"/>
        <v>#REF!</v>
      </c>
      <c r="L620" s="89"/>
      <c r="M620" s="213" t="e">
        <f t="shared" si="91"/>
        <v>#REF!</v>
      </c>
      <c r="N620" s="213" t="e">
        <f t="shared" si="95"/>
        <v>#REF!</v>
      </c>
      <c r="O620" s="213" t="e">
        <f t="shared" si="96"/>
        <v>#REF!</v>
      </c>
      <c r="P620" s="213" t="e">
        <f t="shared" si="99"/>
        <v>#REF!</v>
      </c>
      <c r="Q620" s="213" t="e">
        <f t="shared" si="97"/>
        <v>#REF!</v>
      </c>
    </row>
    <row r="621" spans="1:17" x14ac:dyDescent="0.25">
      <c r="A621" s="89" t="e">
        <f>'Data Raw'!#REF!</f>
        <v>#REF!</v>
      </c>
      <c r="C621" s="89" t="e">
        <f>'Data Raw'!#REF!</f>
        <v>#REF!</v>
      </c>
      <c r="E621" s="89">
        <v>-58.609226769844099</v>
      </c>
      <c r="G621" s="211" t="e">
        <f t="shared" si="90"/>
        <v>#REF!</v>
      </c>
      <c r="H621" s="211" t="e">
        <f t="shared" si="92"/>
        <v>#REF!</v>
      </c>
      <c r="I621" s="211" t="e">
        <f t="shared" si="93"/>
        <v>#REF!</v>
      </c>
      <c r="J621" s="211" t="e">
        <f t="shared" si="98"/>
        <v>#REF!</v>
      </c>
      <c r="K621" s="211" t="e">
        <f t="shared" si="94"/>
        <v>#REF!</v>
      </c>
      <c r="L621" s="89"/>
      <c r="M621" s="213" t="e">
        <f t="shared" si="91"/>
        <v>#REF!</v>
      </c>
      <c r="N621" s="213" t="e">
        <f t="shared" si="95"/>
        <v>#REF!</v>
      </c>
      <c r="O621" s="213" t="e">
        <f t="shared" si="96"/>
        <v>#REF!</v>
      </c>
      <c r="P621" s="213" t="e">
        <f t="shared" si="99"/>
        <v>#REF!</v>
      </c>
      <c r="Q621" s="213" t="e">
        <f t="shared" si="97"/>
        <v>#REF!</v>
      </c>
    </row>
    <row r="622" spans="1:17" x14ac:dyDescent="0.25">
      <c r="A622" s="89" t="e">
        <f>'Data Raw'!#REF!</f>
        <v>#REF!</v>
      </c>
      <c r="C622" s="89" t="e">
        <f>'Data Raw'!#REF!</f>
        <v>#REF!</v>
      </c>
      <c r="E622" s="89">
        <v>-161.60110431780049</v>
      </c>
      <c r="G622" s="211" t="e">
        <f t="shared" si="90"/>
        <v>#REF!</v>
      </c>
      <c r="H622" s="211" t="e">
        <f t="shared" si="92"/>
        <v>#REF!</v>
      </c>
      <c r="I622" s="211" t="e">
        <f t="shared" si="93"/>
        <v>#REF!</v>
      </c>
      <c r="J622" s="211" t="e">
        <f t="shared" si="98"/>
        <v>#REF!</v>
      </c>
      <c r="K622" s="211" t="e">
        <f t="shared" si="94"/>
        <v>#REF!</v>
      </c>
      <c r="L622" s="89"/>
      <c r="M622" s="213" t="e">
        <f t="shared" si="91"/>
        <v>#REF!</v>
      </c>
      <c r="N622" s="213" t="e">
        <f t="shared" si="95"/>
        <v>#REF!</v>
      </c>
      <c r="O622" s="213" t="e">
        <f t="shared" si="96"/>
        <v>#REF!</v>
      </c>
      <c r="P622" s="213" t="e">
        <f t="shared" si="99"/>
        <v>#REF!</v>
      </c>
      <c r="Q622" s="213" t="e">
        <f t="shared" si="97"/>
        <v>#REF!</v>
      </c>
    </row>
    <row r="623" spans="1:17" x14ac:dyDescent="0.25">
      <c r="A623" s="89" t="e">
        <f>'Data Raw'!#REF!</f>
        <v>#REF!</v>
      </c>
      <c r="C623" s="89" t="e">
        <f>'Data Raw'!#REF!</f>
        <v>#REF!</v>
      </c>
      <c r="E623" s="89">
        <v>369.00049286065041</v>
      </c>
      <c r="G623" s="211" t="e">
        <f t="shared" si="90"/>
        <v>#REF!</v>
      </c>
      <c r="H623" s="211" t="e">
        <f t="shared" si="92"/>
        <v>#REF!</v>
      </c>
      <c r="I623" s="211" t="e">
        <f t="shared" si="93"/>
        <v>#REF!</v>
      </c>
      <c r="J623" s="211" t="e">
        <f t="shared" si="98"/>
        <v>#REF!</v>
      </c>
      <c r="K623" s="211" t="e">
        <f t="shared" si="94"/>
        <v>#REF!</v>
      </c>
      <c r="L623" s="89"/>
      <c r="M623" s="213" t="e">
        <f t="shared" si="91"/>
        <v>#REF!</v>
      </c>
      <c r="N623" s="213" t="e">
        <f t="shared" si="95"/>
        <v>#REF!</v>
      </c>
      <c r="O623" s="213" t="e">
        <f t="shared" si="96"/>
        <v>#REF!</v>
      </c>
      <c r="P623" s="213" t="e">
        <f t="shared" si="99"/>
        <v>#REF!</v>
      </c>
      <c r="Q623" s="213" t="e">
        <f t="shared" si="97"/>
        <v>#REF!</v>
      </c>
    </row>
    <row r="624" spans="1:17" x14ac:dyDescent="0.25">
      <c r="A624" s="89" t="e">
        <f>'Data Raw'!#REF!</f>
        <v>#REF!</v>
      </c>
      <c r="C624" s="89" t="e">
        <f>'Data Raw'!#REF!</f>
        <v>#REF!</v>
      </c>
      <c r="E624" s="89">
        <v>79.376735091180308</v>
      </c>
      <c r="G624" s="211" t="e">
        <f t="shared" si="90"/>
        <v>#REF!</v>
      </c>
      <c r="H624" s="211" t="e">
        <f t="shared" si="92"/>
        <v>#REF!</v>
      </c>
      <c r="I624" s="211" t="e">
        <f t="shared" si="93"/>
        <v>#REF!</v>
      </c>
      <c r="J624" s="211" t="e">
        <f t="shared" si="98"/>
        <v>#REF!</v>
      </c>
      <c r="K624" s="211" t="e">
        <f t="shared" si="94"/>
        <v>#REF!</v>
      </c>
      <c r="L624" s="89"/>
      <c r="M624" s="213" t="e">
        <f t="shared" si="91"/>
        <v>#REF!</v>
      </c>
      <c r="N624" s="213" t="e">
        <f t="shared" si="95"/>
        <v>#REF!</v>
      </c>
      <c r="O624" s="213" t="e">
        <f t="shared" si="96"/>
        <v>#REF!</v>
      </c>
      <c r="P624" s="213" t="e">
        <f t="shared" si="99"/>
        <v>#REF!</v>
      </c>
      <c r="Q624" s="213" t="e">
        <f t="shared" si="97"/>
        <v>#REF!</v>
      </c>
    </row>
    <row r="625" spans="1:17" x14ac:dyDescent="0.25">
      <c r="A625" s="89" t="e">
        <f>'Data Raw'!#REF!</f>
        <v>#REF!</v>
      </c>
      <c r="C625" s="89" t="e">
        <f>'Data Raw'!#REF!</f>
        <v>#REF!</v>
      </c>
      <c r="E625" s="89">
        <v>402.46001594576592</v>
      </c>
      <c r="G625" s="211" t="e">
        <f t="shared" si="90"/>
        <v>#REF!</v>
      </c>
      <c r="H625" s="211" t="e">
        <f t="shared" si="92"/>
        <v>#REF!</v>
      </c>
      <c r="I625" s="211" t="e">
        <f t="shared" si="93"/>
        <v>#REF!</v>
      </c>
      <c r="J625" s="211" t="e">
        <f t="shared" si="98"/>
        <v>#REF!</v>
      </c>
      <c r="K625" s="211" t="e">
        <f t="shared" si="94"/>
        <v>#REF!</v>
      </c>
      <c r="L625" s="89"/>
      <c r="M625" s="213" t="e">
        <f t="shared" si="91"/>
        <v>#REF!</v>
      </c>
      <c r="N625" s="213" t="e">
        <f t="shared" si="95"/>
        <v>#REF!</v>
      </c>
      <c r="O625" s="213" t="e">
        <f t="shared" si="96"/>
        <v>#REF!</v>
      </c>
      <c r="P625" s="213" t="e">
        <f t="shared" si="99"/>
        <v>#REF!</v>
      </c>
      <c r="Q625" s="213" t="e">
        <f t="shared" si="97"/>
        <v>#REF!</v>
      </c>
    </row>
    <row r="626" spans="1:17" x14ac:dyDescent="0.25">
      <c r="A626" s="89" t="e">
        <f>'Data Raw'!#REF!</f>
        <v>#REF!</v>
      </c>
      <c r="C626" s="89" t="e">
        <f>'Data Raw'!#REF!</f>
        <v>#REF!</v>
      </c>
      <c r="E626" s="89">
        <v>448.64599117143734</v>
      </c>
      <c r="G626" s="211" t="e">
        <f t="shared" si="90"/>
        <v>#REF!</v>
      </c>
      <c r="H626" s="211" t="e">
        <f t="shared" si="92"/>
        <v>#REF!</v>
      </c>
      <c r="I626" s="211" t="e">
        <f t="shared" si="93"/>
        <v>#REF!</v>
      </c>
      <c r="J626" s="211" t="e">
        <f t="shared" si="98"/>
        <v>#REF!</v>
      </c>
      <c r="K626" s="211" t="e">
        <f t="shared" si="94"/>
        <v>#REF!</v>
      </c>
      <c r="L626" s="89"/>
      <c r="M626" s="213" t="e">
        <f t="shared" si="91"/>
        <v>#REF!</v>
      </c>
      <c r="N626" s="213" t="e">
        <f t="shared" si="95"/>
        <v>#REF!</v>
      </c>
      <c r="O626" s="213" t="e">
        <f t="shared" si="96"/>
        <v>#REF!</v>
      </c>
      <c r="P626" s="213" t="e">
        <f t="shared" si="99"/>
        <v>#REF!</v>
      </c>
      <c r="Q626" s="213" t="e">
        <f t="shared" si="97"/>
        <v>#REF!</v>
      </c>
    </row>
    <row r="627" spans="1:17" x14ac:dyDescent="0.25">
      <c r="A627" s="89" t="e">
        <f>'Data Raw'!#REF!</f>
        <v>#REF!</v>
      </c>
      <c r="C627" s="89" t="e">
        <f>'Data Raw'!#REF!</f>
        <v>#REF!</v>
      </c>
      <c r="E627" s="89">
        <v>406.83410076421933</v>
      </c>
      <c r="G627" s="211" t="e">
        <f t="shared" si="90"/>
        <v>#REF!</v>
      </c>
      <c r="H627" s="211" t="e">
        <f t="shared" si="92"/>
        <v>#REF!</v>
      </c>
      <c r="I627" s="211" t="e">
        <f t="shared" si="93"/>
        <v>#REF!</v>
      </c>
      <c r="J627" s="211" t="e">
        <f t="shared" si="98"/>
        <v>#REF!</v>
      </c>
      <c r="K627" s="211" t="e">
        <f t="shared" si="94"/>
        <v>#REF!</v>
      </c>
      <c r="L627" s="89"/>
      <c r="M627" s="213" t="e">
        <f t="shared" si="91"/>
        <v>#REF!</v>
      </c>
      <c r="N627" s="213" t="e">
        <f t="shared" si="95"/>
        <v>#REF!</v>
      </c>
      <c r="O627" s="213" t="e">
        <f t="shared" si="96"/>
        <v>#REF!</v>
      </c>
      <c r="P627" s="213" t="e">
        <f t="shared" si="99"/>
        <v>#REF!</v>
      </c>
      <c r="Q627" s="213" t="e">
        <f t="shared" si="97"/>
        <v>#REF!</v>
      </c>
    </row>
    <row r="628" spans="1:17" x14ac:dyDescent="0.25">
      <c r="A628" s="89" t="e">
        <f>'Data Raw'!#REF!</f>
        <v>#REF!</v>
      </c>
      <c r="C628" s="89" t="e">
        <f>'Data Raw'!#REF!</f>
        <v>#REF!</v>
      </c>
      <c r="E628" s="89">
        <v>432.9680696401665</v>
      </c>
      <c r="G628" s="211" t="e">
        <f t="shared" si="90"/>
        <v>#REF!</v>
      </c>
      <c r="H628" s="211" t="e">
        <f t="shared" si="92"/>
        <v>#REF!</v>
      </c>
      <c r="I628" s="211" t="e">
        <f t="shared" si="93"/>
        <v>#REF!</v>
      </c>
      <c r="J628" s="211" t="e">
        <f t="shared" si="98"/>
        <v>#REF!</v>
      </c>
      <c r="K628" s="211" t="e">
        <f t="shared" si="94"/>
        <v>#REF!</v>
      </c>
      <c r="L628" s="89"/>
      <c r="M628" s="213" t="e">
        <f t="shared" si="91"/>
        <v>#REF!</v>
      </c>
      <c r="N628" s="213" t="e">
        <f t="shared" si="95"/>
        <v>#REF!</v>
      </c>
      <c r="O628" s="213" t="e">
        <f t="shared" si="96"/>
        <v>#REF!</v>
      </c>
      <c r="P628" s="213" t="e">
        <f t="shared" si="99"/>
        <v>#REF!</v>
      </c>
      <c r="Q628" s="213" t="e">
        <f t="shared" si="97"/>
        <v>#REF!</v>
      </c>
    </row>
    <row r="629" spans="1:17" x14ac:dyDescent="0.25">
      <c r="A629" s="89" t="e">
        <f>'Data Raw'!#REF!</f>
        <v>#REF!</v>
      </c>
      <c r="C629" s="89" t="e">
        <f>'Data Raw'!#REF!</f>
        <v>#REF!</v>
      </c>
      <c r="E629" s="89">
        <v>379.365220361924</v>
      </c>
      <c r="G629" s="211" t="e">
        <f t="shared" si="90"/>
        <v>#REF!</v>
      </c>
      <c r="H629" s="211" t="e">
        <f t="shared" si="92"/>
        <v>#REF!</v>
      </c>
      <c r="I629" s="211" t="e">
        <f t="shared" si="93"/>
        <v>#REF!</v>
      </c>
      <c r="J629" s="211" t="e">
        <f t="shared" si="98"/>
        <v>#REF!</v>
      </c>
      <c r="K629" s="211" t="e">
        <f t="shared" si="94"/>
        <v>#REF!</v>
      </c>
      <c r="L629" s="89"/>
      <c r="M629" s="213" t="e">
        <f t="shared" si="91"/>
        <v>#REF!</v>
      </c>
      <c r="N629" s="213" t="e">
        <f t="shared" si="95"/>
        <v>#REF!</v>
      </c>
      <c r="O629" s="213" t="e">
        <f t="shared" si="96"/>
        <v>#REF!</v>
      </c>
      <c r="P629" s="213" t="e">
        <f t="shared" si="99"/>
        <v>#REF!</v>
      </c>
      <c r="Q629" s="213" t="e">
        <f t="shared" si="97"/>
        <v>#REF!</v>
      </c>
    </row>
    <row r="630" spans="1:17" x14ac:dyDescent="0.25">
      <c r="A630" s="89" t="e">
        <f>'Data Raw'!#REF!</f>
        <v>#REF!</v>
      </c>
      <c r="C630" s="89" t="e">
        <f>'Data Raw'!#REF!</f>
        <v>#REF!</v>
      </c>
      <c r="E630" s="89">
        <v>47.295150195714086</v>
      </c>
      <c r="G630" s="211" t="e">
        <f t="shared" si="90"/>
        <v>#REF!</v>
      </c>
      <c r="H630" s="211" t="e">
        <f t="shared" si="92"/>
        <v>#REF!</v>
      </c>
      <c r="I630" s="211" t="e">
        <f t="shared" si="93"/>
        <v>#REF!</v>
      </c>
      <c r="J630" s="211" t="e">
        <f t="shared" si="98"/>
        <v>#REF!</v>
      </c>
      <c r="K630" s="211" t="e">
        <f t="shared" si="94"/>
        <v>#REF!</v>
      </c>
      <c r="L630" s="89"/>
      <c r="M630" s="213" t="e">
        <f t="shared" si="91"/>
        <v>#REF!</v>
      </c>
      <c r="N630" s="213" t="e">
        <f t="shared" si="95"/>
        <v>#REF!</v>
      </c>
      <c r="O630" s="213" t="e">
        <f t="shared" si="96"/>
        <v>#REF!</v>
      </c>
      <c r="P630" s="213" t="e">
        <f t="shared" si="99"/>
        <v>#REF!</v>
      </c>
      <c r="Q630" s="213" t="e">
        <f t="shared" si="97"/>
        <v>#REF!</v>
      </c>
    </row>
    <row r="631" spans="1:17" x14ac:dyDescent="0.25">
      <c r="A631" s="89" t="e">
        <f>'Data Raw'!#REF!</f>
        <v>#REF!</v>
      </c>
      <c r="C631" s="89" t="e">
        <f>'Data Raw'!#REF!</f>
        <v>#REF!</v>
      </c>
      <c r="E631" s="89">
        <v>69.25867265072884</v>
      </c>
      <c r="G631" s="211" t="e">
        <f t="shared" si="90"/>
        <v>#REF!</v>
      </c>
      <c r="H631" s="211" t="e">
        <f t="shared" si="92"/>
        <v>#REF!</v>
      </c>
      <c r="I631" s="211" t="e">
        <f t="shared" si="93"/>
        <v>#REF!</v>
      </c>
      <c r="J631" s="211" t="e">
        <f t="shared" si="98"/>
        <v>#REF!</v>
      </c>
      <c r="K631" s="211" t="e">
        <f t="shared" si="94"/>
        <v>#REF!</v>
      </c>
      <c r="L631" s="89"/>
      <c r="M631" s="213" t="e">
        <f t="shared" si="91"/>
        <v>#REF!</v>
      </c>
      <c r="N631" s="213" t="e">
        <f t="shared" si="95"/>
        <v>#REF!</v>
      </c>
      <c r="O631" s="213" t="e">
        <f t="shared" si="96"/>
        <v>#REF!</v>
      </c>
      <c r="P631" s="213" t="e">
        <f t="shared" si="99"/>
        <v>#REF!</v>
      </c>
      <c r="Q631" s="213" t="e">
        <f t="shared" si="97"/>
        <v>#REF!</v>
      </c>
    </row>
    <row r="632" spans="1:17" x14ac:dyDescent="0.25">
      <c r="A632" s="89" t="e">
        <f>'Data Raw'!#REF!</f>
        <v>#REF!</v>
      </c>
      <c r="C632" s="89" t="e">
        <f>'Data Raw'!#REF!</f>
        <v>#REF!</v>
      </c>
      <c r="E632" s="89">
        <v>71.305544702783664</v>
      </c>
      <c r="G632" s="211" t="e">
        <f t="shared" si="90"/>
        <v>#REF!</v>
      </c>
      <c r="H632" s="211" t="e">
        <f t="shared" si="92"/>
        <v>#REF!</v>
      </c>
      <c r="I632" s="211" t="e">
        <f t="shared" si="93"/>
        <v>#REF!</v>
      </c>
      <c r="J632" s="211" t="e">
        <f t="shared" si="98"/>
        <v>#REF!</v>
      </c>
      <c r="K632" s="211" t="e">
        <f t="shared" si="94"/>
        <v>#REF!</v>
      </c>
      <c r="L632" s="89"/>
      <c r="M632" s="213" t="e">
        <f t="shared" si="91"/>
        <v>#REF!</v>
      </c>
      <c r="N632" s="213" t="e">
        <f t="shared" si="95"/>
        <v>#REF!</v>
      </c>
      <c r="O632" s="213" t="e">
        <f t="shared" si="96"/>
        <v>#REF!</v>
      </c>
      <c r="P632" s="213" t="e">
        <f t="shared" si="99"/>
        <v>#REF!</v>
      </c>
      <c r="Q632" s="213" t="e">
        <f t="shared" si="97"/>
        <v>#REF!</v>
      </c>
    </row>
    <row r="633" spans="1:17" x14ac:dyDescent="0.25">
      <c r="A633" s="89" t="e">
        <f>'Data Raw'!#REF!</f>
        <v>#REF!</v>
      </c>
      <c r="C633" s="89" t="e">
        <f>'Data Raw'!#REF!</f>
        <v>#REF!</v>
      </c>
      <c r="E633" s="89">
        <v>-247.23530643605045</v>
      </c>
      <c r="G633" s="211" t="e">
        <f t="shared" si="90"/>
        <v>#REF!</v>
      </c>
      <c r="H633" s="211" t="e">
        <f t="shared" si="92"/>
        <v>#REF!</v>
      </c>
      <c r="I633" s="211" t="e">
        <f t="shared" si="93"/>
        <v>#REF!</v>
      </c>
      <c r="J633" s="211" t="e">
        <f t="shared" si="98"/>
        <v>#REF!</v>
      </c>
      <c r="K633" s="211" t="e">
        <f t="shared" si="94"/>
        <v>#REF!</v>
      </c>
      <c r="L633" s="89"/>
      <c r="M633" s="213" t="e">
        <f t="shared" si="91"/>
        <v>#REF!</v>
      </c>
      <c r="N633" s="213" t="e">
        <f t="shared" si="95"/>
        <v>#REF!</v>
      </c>
      <c r="O633" s="213" t="e">
        <f t="shared" si="96"/>
        <v>#REF!</v>
      </c>
      <c r="P633" s="213" t="e">
        <f t="shared" si="99"/>
        <v>#REF!</v>
      </c>
      <c r="Q633" s="213" t="e">
        <f t="shared" si="97"/>
        <v>#REF!</v>
      </c>
    </row>
    <row r="634" spans="1:17" x14ac:dyDescent="0.25">
      <c r="A634" s="89" t="e">
        <f>'Data Raw'!#REF!</f>
        <v>#REF!</v>
      </c>
      <c r="C634" s="89" t="e">
        <f>'Data Raw'!#REF!</f>
        <v>#REF!</v>
      </c>
      <c r="E634" s="89">
        <v>158.35882227872571</v>
      </c>
      <c r="G634" s="211" t="e">
        <f t="shared" si="90"/>
        <v>#REF!</v>
      </c>
      <c r="H634" s="211" t="e">
        <f t="shared" si="92"/>
        <v>#REF!</v>
      </c>
      <c r="I634" s="211" t="e">
        <f t="shared" si="93"/>
        <v>#REF!</v>
      </c>
      <c r="J634" s="211" t="e">
        <f t="shared" si="98"/>
        <v>#REF!</v>
      </c>
      <c r="K634" s="211" t="e">
        <f t="shared" si="94"/>
        <v>#REF!</v>
      </c>
      <c r="L634" s="89"/>
      <c r="M634" s="213" t="e">
        <f t="shared" si="91"/>
        <v>#REF!</v>
      </c>
      <c r="N634" s="213" t="e">
        <f t="shared" si="95"/>
        <v>#REF!</v>
      </c>
      <c r="O634" s="213" t="e">
        <f t="shared" si="96"/>
        <v>#REF!</v>
      </c>
      <c r="P634" s="213" t="e">
        <f t="shared" si="99"/>
        <v>#REF!</v>
      </c>
      <c r="Q634" s="213" t="e">
        <f t="shared" si="97"/>
        <v>#REF!</v>
      </c>
    </row>
    <row r="635" spans="1:17" x14ac:dyDescent="0.25">
      <c r="A635" s="89" t="e">
        <f>'Data Raw'!#REF!</f>
        <v>#REF!</v>
      </c>
      <c r="C635" s="89" t="e">
        <f>'Data Raw'!#REF!</f>
        <v>#REF!</v>
      </c>
      <c r="E635" s="89">
        <v>431.99798932627891</v>
      </c>
      <c r="G635" s="211" t="e">
        <f t="shared" si="90"/>
        <v>#REF!</v>
      </c>
      <c r="H635" s="211" t="e">
        <f t="shared" si="92"/>
        <v>#REF!</v>
      </c>
      <c r="I635" s="211" t="e">
        <f t="shared" si="93"/>
        <v>#REF!</v>
      </c>
      <c r="J635" s="211" t="e">
        <f t="shared" si="98"/>
        <v>#REF!</v>
      </c>
      <c r="K635" s="211" t="e">
        <f t="shared" si="94"/>
        <v>#REF!</v>
      </c>
      <c r="L635" s="89"/>
      <c r="M635" s="213" t="e">
        <f t="shared" si="91"/>
        <v>#REF!</v>
      </c>
      <c r="N635" s="213" t="e">
        <f t="shared" si="95"/>
        <v>#REF!</v>
      </c>
      <c r="O635" s="213" t="e">
        <f t="shared" si="96"/>
        <v>#REF!</v>
      </c>
      <c r="P635" s="213" t="e">
        <f t="shared" si="99"/>
        <v>#REF!</v>
      </c>
      <c r="Q635" s="213" t="e">
        <f t="shared" si="97"/>
        <v>#REF!</v>
      </c>
    </row>
    <row r="636" spans="1:17" x14ac:dyDescent="0.25">
      <c r="A636" s="89" t="e">
        <f>'Data Raw'!#REF!</f>
        <v>#REF!</v>
      </c>
      <c r="C636" s="89" t="e">
        <f>'Data Raw'!#REF!</f>
        <v>#REF!</v>
      </c>
      <c r="E636" s="89">
        <v>71.15969684958327</v>
      </c>
      <c r="G636" s="211" t="e">
        <f t="shared" si="90"/>
        <v>#REF!</v>
      </c>
      <c r="H636" s="211" t="e">
        <f t="shared" si="92"/>
        <v>#REF!</v>
      </c>
      <c r="I636" s="211" t="e">
        <f t="shared" si="93"/>
        <v>#REF!</v>
      </c>
      <c r="J636" s="211" t="e">
        <f t="shared" si="98"/>
        <v>#REF!</v>
      </c>
      <c r="K636" s="211" t="e">
        <f t="shared" si="94"/>
        <v>#REF!</v>
      </c>
      <c r="L636" s="89"/>
      <c r="M636" s="213" t="e">
        <f t="shared" si="91"/>
        <v>#REF!</v>
      </c>
      <c r="N636" s="213" t="e">
        <f t="shared" si="95"/>
        <v>#REF!</v>
      </c>
      <c r="O636" s="213" t="e">
        <f t="shared" si="96"/>
        <v>#REF!</v>
      </c>
      <c r="P636" s="213" t="e">
        <f t="shared" si="99"/>
        <v>#REF!</v>
      </c>
      <c r="Q636" s="213" t="e">
        <f t="shared" si="97"/>
        <v>#REF!</v>
      </c>
    </row>
    <row r="637" spans="1:17" x14ac:dyDescent="0.25">
      <c r="A637" s="89" t="e">
        <f>'Data Raw'!#REF!</f>
        <v>#REF!</v>
      </c>
      <c r="C637" s="89" t="e">
        <f>'Data Raw'!#REF!</f>
        <v>#REF!</v>
      </c>
      <c r="E637" s="89">
        <v>59.236271969082736</v>
      </c>
      <c r="G637" s="211" t="e">
        <f t="shared" si="90"/>
        <v>#REF!</v>
      </c>
      <c r="H637" s="211" t="e">
        <f t="shared" si="92"/>
        <v>#REF!</v>
      </c>
      <c r="I637" s="211" t="e">
        <f t="shared" si="93"/>
        <v>#REF!</v>
      </c>
      <c r="J637" s="211" t="e">
        <f t="shared" si="98"/>
        <v>#REF!</v>
      </c>
      <c r="K637" s="211" t="e">
        <f t="shared" si="94"/>
        <v>#REF!</v>
      </c>
      <c r="L637" s="89"/>
      <c r="M637" s="213" t="e">
        <f t="shared" si="91"/>
        <v>#REF!</v>
      </c>
      <c r="N637" s="213" t="e">
        <f t="shared" si="95"/>
        <v>#REF!</v>
      </c>
      <c r="O637" s="213" t="e">
        <f t="shared" si="96"/>
        <v>#REF!</v>
      </c>
      <c r="P637" s="213" t="e">
        <f t="shared" si="99"/>
        <v>#REF!</v>
      </c>
      <c r="Q637" s="213" t="e">
        <f t="shared" si="97"/>
        <v>#REF!</v>
      </c>
    </row>
    <row r="638" spans="1:17" x14ac:dyDescent="0.25">
      <c r="A638" s="89" t="e">
        <f>'Data Raw'!#REF!</f>
        <v>#REF!</v>
      </c>
      <c r="C638" s="89" t="e">
        <f>'Data Raw'!#REF!</f>
        <v>#REF!</v>
      </c>
      <c r="E638" s="89">
        <v>351.16966021237386</v>
      </c>
      <c r="G638" s="211" t="e">
        <f t="shared" si="90"/>
        <v>#REF!</v>
      </c>
      <c r="H638" s="211" t="e">
        <f t="shared" si="92"/>
        <v>#REF!</v>
      </c>
      <c r="I638" s="211" t="e">
        <f t="shared" si="93"/>
        <v>#REF!</v>
      </c>
      <c r="J638" s="211" t="e">
        <f t="shared" si="98"/>
        <v>#REF!</v>
      </c>
      <c r="K638" s="211" t="e">
        <f t="shared" si="94"/>
        <v>#REF!</v>
      </c>
      <c r="L638" s="89"/>
      <c r="M638" s="213" t="e">
        <f t="shared" si="91"/>
        <v>#REF!</v>
      </c>
      <c r="N638" s="213" t="e">
        <f t="shared" si="95"/>
        <v>#REF!</v>
      </c>
      <c r="O638" s="213" t="e">
        <f t="shared" si="96"/>
        <v>#REF!</v>
      </c>
      <c r="P638" s="213" t="e">
        <f t="shared" si="99"/>
        <v>#REF!</v>
      </c>
      <c r="Q638" s="213" t="e">
        <f t="shared" si="97"/>
        <v>#REF!</v>
      </c>
    </row>
    <row r="639" spans="1:17" x14ac:dyDescent="0.25">
      <c r="A639" s="89" t="e">
        <f>'Data Raw'!#REF!</f>
        <v>#REF!</v>
      </c>
      <c r="C639" s="89" t="e">
        <f>'Data Raw'!#REF!</f>
        <v>#REF!</v>
      </c>
      <c r="E639" s="89">
        <v>9.4682757869777561</v>
      </c>
      <c r="G639" s="211" t="e">
        <f t="shared" si="90"/>
        <v>#REF!</v>
      </c>
      <c r="H639" s="211" t="e">
        <f t="shared" si="92"/>
        <v>#REF!</v>
      </c>
      <c r="I639" s="211" t="e">
        <f t="shared" si="93"/>
        <v>#REF!</v>
      </c>
      <c r="J639" s="211" t="e">
        <f t="shared" si="98"/>
        <v>#REF!</v>
      </c>
      <c r="K639" s="211" t="e">
        <f t="shared" si="94"/>
        <v>#REF!</v>
      </c>
      <c r="L639" s="89"/>
      <c r="M639" s="213" t="e">
        <f t="shared" si="91"/>
        <v>#REF!</v>
      </c>
      <c r="N639" s="213" t="e">
        <f t="shared" si="95"/>
        <v>#REF!</v>
      </c>
      <c r="O639" s="213" t="e">
        <f t="shared" si="96"/>
        <v>#REF!</v>
      </c>
      <c r="P639" s="213" t="e">
        <f t="shared" si="99"/>
        <v>#REF!</v>
      </c>
      <c r="Q639" s="213" t="e">
        <f t="shared" si="97"/>
        <v>#REF!</v>
      </c>
    </row>
    <row r="640" spans="1:17" x14ac:dyDescent="0.25">
      <c r="A640" s="89" t="e">
        <f>'Data Raw'!#REF!</f>
        <v>#REF!</v>
      </c>
      <c r="C640" s="89" t="e">
        <f>'Data Raw'!#REF!</f>
        <v>#REF!</v>
      </c>
      <c r="E640" s="89">
        <v>-140.84573353111773</v>
      </c>
      <c r="G640" s="211" t="e">
        <f t="shared" si="90"/>
        <v>#REF!</v>
      </c>
      <c r="H640" s="211" t="e">
        <f t="shared" si="92"/>
        <v>#REF!</v>
      </c>
      <c r="I640" s="211" t="e">
        <f t="shared" si="93"/>
        <v>#REF!</v>
      </c>
      <c r="J640" s="211" t="e">
        <f t="shared" si="98"/>
        <v>#REF!</v>
      </c>
      <c r="K640" s="211" t="e">
        <f t="shared" si="94"/>
        <v>#REF!</v>
      </c>
      <c r="L640" s="89"/>
      <c r="M640" s="213" t="e">
        <f t="shared" si="91"/>
        <v>#REF!</v>
      </c>
      <c r="N640" s="213" t="e">
        <f t="shared" si="95"/>
        <v>#REF!</v>
      </c>
      <c r="O640" s="213" t="e">
        <f t="shared" si="96"/>
        <v>#REF!</v>
      </c>
      <c r="P640" s="213" t="e">
        <f t="shared" si="99"/>
        <v>#REF!</v>
      </c>
      <c r="Q640" s="213" t="e">
        <f t="shared" si="97"/>
        <v>#REF!</v>
      </c>
    </row>
    <row r="641" spans="1:17" x14ac:dyDescent="0.25">
      <c r="A641" s="89" t="e">
        <f>'Data Raw'!#REF!</f>
        <v>#REF!</v>
      </c>
      <c r="C641" s="89" t="e">
        <f>'Data Raw'!#REF!</f>
        <v>#REF!</v>
      </c>
      <c r="E641" s="89">
        <v>72.375211450002098</v>
      </c>
      <c r="G641" s="211" t="e">
        <f t="shared" si="90"/>
        <v>#REF!</v>
      </c>
      <c r="H641" s="211" t="e">
        <f t="shared" si="92"/>
        <v>#REF!</v>
      </c>
      <c r="I641" s="211" t="e">
        <f t="shared" si="93"/>
        <v>#REF!</v>
      </c>
      <c r="J641" s="211" t="e">
        <f t="shared" si="98"/>
        <v>#REF!</v>
      </c>
      <c r="K641" s="211" t="e">
        <f t="shared" si="94"/>
        <v>#REF!</v>
      </c>
      <c r="L641" s="89"/>
      <c r="M641" s="213" t="e">
        <f t="shared" si="91"/>
        <v>#REF!</v>
      </c>
      <c r="N641" s="213" t="e">
        <f t="shared" si="95"/>
        <v>#REF!</v>
      </c>
      <c r="O641" s="213" t="e">
        <f t="shared" si="96"/>
        <v>#REF!</v>
      </c>
      <c r="P641" s="213" t="e">
        <f t="shared" si="99"/>
        <v>#REF!</v>
      </c>
      <c r="Q641" s="213" t="e">
        <f t="shared" si="97"/>
        <v>#REF!</v>
      </c>
    </row>
    <row r="642" spans="1:17" x14ac:dyDescent="0.25">
      <c r="A642" s="89" t="e">
        <f>'Data Raw'!#REF!</f>
        <v>#REF!</v>
      </c>
      <c r="C642" s="89" t="e">
        <f>'Data Raw'!#REF!</f>
        <v>#REF!</v>
      </c>
      <c r="E642" s="89">
        <v>113.38267224412994</v>
      </c>
      <c r="G642" s="211" t="e">
        <f t="shared" ref="G642:G705" si="100">C642+$E$761</f>
        <v>#REF!</v>
      </c>
      <c r="H642" s="211" t="e">
        <f t="shared" si="92"/>
        <v>#REF!</v>
      </c>
      <c r="I642" s="211" t="e">
        <f t="shared" si="93"/>
        <v>#REF!</v>
      </c>
      <c r="J642" s="211" t="e">
        <f t="shared" si="98"/>
        <v>#REF!</v>
      </c>
      <c r="K642" s="211" t="e">
        <f t="shared" si="94"/>
        <v>#REF!</v>
      </c>
      <c r="L642" s="89"/>
      <c r="M642" s="213" t="e">
        <f t="shared" ref="M642:M705" si="101">C642-$E$761</f>
        <v>#REF!</v>
      </c>
      <c r="N642" s="213" t="e">
        <f t="shared" si="95"/>
        <v>#REF!</v>
      </c>
      <c r="O642" s="213" t="e">
        <f t="shared" si="96"/>
        <v>#REF!</v>
      </c>
      <c r="P642" s="213" t="e">
        <f t="shared" si="99"/>
        <v>#REF!</v>
      </c>
      <c r="Q642" s="213" t="e">
        <f t="shared" si="97"/>
        <v>#REF!</v>
      </c>
    </row>
    <row r="643" spans="1:17" x14ac:dyDescent="0.25">
      <c r="A643" s="89" t="e">
        <f>'Data Raw'!#REF!</f>
        <v>#REF!</v>
      </c>
      <c r="C643" s="89" t="e">
        <f>'Data Raw'!#REF!</f>
        <v>#REF!</v>
      </c>
      <c r="E643" s="89">
        <v>-4.6194995063415263</v>
      </c>
      <c r="G643" s="211" t="e">
        <f t="shared" si="100"/>
        <v>#REF!</v>
      </c>
      <c r="H643" s="211" t="e">
        <f t="shared" ref="H643:H706" si="102">G643-$A643</f>
        <v>#REF!</v>
      </c>
      <c r="I643" s="211" t="e">
        <f t="shared" ref="I643:I706" si="103">H643*H643</f>
        <v>#REF!</v>
      </c>
      <c r="J643" s="211" t="e">
        <f t="shared" si="98"/>
        <v>#REF!</v>
      </c>
      <c r="K643" s="211" t="e">
        <f t="shared" ref="K643:K706" si="104">IF(A643&gt;C643,1,"")</f>
        <v>#REF!</v>
      </c>
      <c r="L643" s="89"/>
      <c r="M643" s="213" t="e">
        <f t="shared" si="101"/>
        <v>#REF!</v>
      </c>
      <c r="N643" s="213" t="e">
        <f t="shared" ref="N643:N706" si="105">M643-$A643</f>
        <v>#REF!</v>
      </c>
      <c r="O643" s="213" t="e">
        <f t="shared" ref="O643:O706" si="106">N643*N643</f>
        <v>#REF!</v>
      </c>
      <c r="P643" s="213" t="e">
        <f t="shared" si="99"/>
        <v>#REF!</v>
      </c>
      <c r="Q643" s="213" t="e">
        <f t="shared" ref="Q643:Q706" si="107">IF(A643&lt;C643,1,"")</f>
        <v>#REF!</v>
      </c>
    </row>
    <row r="644" spans="1:17" x14ac:dyDescent="0.25">
      <c r="A644" s="89" t="e">
        <f>'Data Raw'!#REF!</f>
        <v>#REF!</v>
      </c>
      <c r="C644" s="89" t="e">
        <f>'Data Raw'!#REF!</f>
        <v>#REF!</v>
      </c>
      <c r="E644" s="89">
        <v>239.98064919969329</v>
      </c>
      <c r="G644" s="211" t="e">
        <f t="shared" si="100"/>
        <v>#REF!</v>
      </c>
      <c r="H644" s="211" t="e">
        <f t="shared" si="102"/>
        <v>#REF!</v>
      </c>
      <c r="I644" s="211" t="e">
        <f t="shared" si="103"/>
        <v>#REF!</v>
      </c>
      <c r="J644" s="211" t="e">
        <f t="shared" si="98"/>
        <v>#REF!</v>
      </c>
      <c r="K644" s="211" t="e">
        <f t="shared" si="104"/>
        <v>#REF!</v>
      </c>
      <c r="L644" s="89"/>
      <c r="M644" s="213" t="e">
        <f t="shared" si="101"/>
        <v>#REF!</v>
      </c>
      <c r="N644" s="213" t="e">
        <f t="shared" si="105"/>
        <v>#REF!</v>
      </c>
      <c r="O644" s="213" t="e">
        <f t="shared" si="106"/>
        <v>#REF!</v>
      </c>
      <c r="P644" s="213" t="e">
        <f t="shared" si="99"/>
        <v>#REF!</v>
      </c>
      <c r="Q644" s="213" t="e">
        <f t="shared" si="107"/>
        <v>#REF!</v>
      </c>
    </row>
    <row r="645" spans="1:17" x14ac:dyDescent="0.25">
      <c r="A645" s="89" t="e">
        <f>'Data Raw'!#REF!</f>
        <v>#REF!</v>
      </c>
      <c r="C645" s="89" t="e">
        <f>'Data Raw'!#REF!</f>
        <v>#REF!</v>
      </c>
      <c r="E645" s="89">
        <v>221.67064074293376</v>
      </c>
      <c r="G645" s="211" t="e">
        <f t="shared" si="100"/>
        <v>#REF!</v>
      </c>
      <c r="H645" s="211" t="e">
        <f t="shared" si="102"/>
        <v>#REF!</v>
      </c>
      <c r="I645" s="211" t="e">
        <f t="shared" si="103"/>
        <v>#REF!</v>
      </c>
      <c r="J645" s="211" t="e">
        <f t="shared" si="98"/>
        <v>#REF!</v>
      </c>
      <c r="K645" s="211" t="e">
        <f t="shared" si="104"/>
        <v>#REF!</v>
      </c>
      <c r="L645" s="89"/>
      <c r="M645" s="213" t="e">
        <f t="shared" si="101"/>
        <v>#REF!</v>
      </c>
      <c r="N645" s="213" t="e">
        <f t="shared" si="105"/>
        <v>#REF!</v>
      </c>
      <c r="O645" s="213" t="e">
        <f t="shared" si="106"/>
        <v>#REF!</v>
      </c>
      <c r="P645" s="213" t="e">
        <f t="shared" si="99"/>
        <v>#REF!</v>
      </c>
      <c r="Q645" s="213" t="e">
        <f t="shared" si="107"/>
        <v>#REF!</v>
      </c>
    </row>
    <row r="646" spans="1:17" x14ac:dyDescent="0.25">
      <c r="A646" s="89" t="e">
        <f>'Data Raw'!#REF!</f>
        <v>#REF!</v>
      </c>
      <c r="C646" s="89" t="e">
        <f>'Data Raw'!#REF!</f>
        <v>#REF!</v>
      </c>
      <c r="E646" s="89">
        <v>259.77282622732673</v>
      </c>
      <c r="G646" s="211" t="e">
        <f t="shared" si="100"/>
        <v>#REF!</v>
      </c>
      <c r="H646" s="211" t="e">
        <f t="shared" si="102"/>
        <v>#REF!</v>
      </c>
      <c r="I646" s="211" t="e">
        <f t="shared" si="103"/>
        <v>#REF!</v>
      </c>
      <c r="J646" s="211" t="e">
        <f t="shared" si="98"/>
        <v>#REF!</v>
      </c>
      <c r="K646" s="211" t="e">
        <f t="shared" si="104"/>
        <v>#REF!</v>
      </c>
      <c r="L646" s="89"/>
      <c r="M646" s="213" t="e">
        <f t="shared" si="101"/>
        <v>#REF!</v>
      </c>
      <c r="N646" s="213" t="e">
        <f t="shared" si="105"/>
        <v>#REF!</v>
      </c>
      <c r="O646" s="213" t="e">
        <f t="shared" si="106"/>
        <v>#REF!</v>
      </c>
      <c r="P646" s="213" t="e">
        <f t="shared" si="99"/>
        <v>#REF!</v>
      </c>
      <c r="Q646" s="213" t="e">
        <f t="shared" si="107"/>
        <v>#REF!</v>
      </c>
    </row>
    <row r="647" spans="1:17" x14ac:dyDescent="0.25">
      <c r="A647" s="89" t="e">
        <f>'Data Raw'!#REF!</f>
        <v>#REF!</v>
      </c>
      <c r="C647" s="89" t="e">
        <f>'Data Raw'!#REF!</f>
        <v>#REF!</v>
      </c>
      <c r="E647" s="89">
        <v>239.61841266524061</v>
      </c>
      <c r="G647" s="211" t="e">
        <f t="shared" si="100"/>
        <v>#REF!</v>
      </c>
      <c r="H647" s="211" t="e">
        <f t="shared" si="102"/>
        <v>#REF!</v>
      </c>
      <c r="I647" s="211" t="e">
        <f t="shared" si="103"/>
        <v>#REF!</v>
      </c>
      <c r="J647" s="211" t="e">
        <f t="shared" si="98"/>
        <v>#REF!</v>
      </c>
      <c r="K647" s="211" t="e">
        <f t="shared" si="104"/>
        <v>#REF!</v>
      </c>
      <c r="L647" s="89"/>
      <c r="M647" s="213" t="e">
        <f t="shared" si="101"/>
        <v>#REF!</v>
      </c>
      <c r="N647" s="213" t="e">
        <f t="shared" si="105"/>
        <v>#REF!</v>
      </c>
      <c r="O647" s="213" t="e">
        <f t="shared" si="106"/>
        <v>#REF!</v>
      </c>
      <c r="P647" s="213" t="e">
        <f t="shared" si="99"/>
        <v>#REF!</v>
      </c>
      <c r="Q647" s="213" t="e">
        <f t="shared" si="107"/>
        <v>#REF!</v>
      </c>
    </row>
    <row r="648" spans="1:17" x14ac:dyDescent="0.25">
      <c r="A648" s="89" t="e">
        <f>'Data Raw'!#REF!</f>
        <v>#REF!</v>
      </c>
      <c r="C648" s="89" t="e">
        <f>'Data Raw'!#REF!</f>
        <v>#REF!</v>
      </c>
      <c r="E648" s="89">
        <v>-58.912471845622349</v>
      </c>
      <c r="G648" s="211" t="e">
        <f t="shared" si="100"/>
        <v>#REF!</v>
      </c>
      <c r="H648" s="211" t="e">
        <f t="shared" si="102"/>
        <v>#REF!</v>
      </c>
      <c r="I648" s="211" t="e">
        <f t="shared" si="103"/>
        <v>#REF!</v>
      </c>
      <c r="J648" s="211" t="e">
        <f t="shared" si="98"/>
        <v>#REF!</v>
      </c>
      <c r="K648" s="211" t="e">
        <f t="shared" si="104"/>
        <v>#REF!</v>
      </c>
      <c r="L648" s="89"/>
      <c r="M648" s="213" t="e">
        <f t="shared" si="101"/>
        <v>#REF!</v>
      </c>
      <c r="N648" s="213" t="e">
        <f t="shared" si="105"/>
        <v>#REF!</v>
      </c>
      <c r="O648" s="213" t="e">
        <f t="shared" si="106"/>
        <v>#REF!</v>
      </c>
      <c r="P648" s="213" t="e">
        <f t="shared" si="99"/>
        <v>#REF!</v>
      </c>
      <c r="Q648" s="213" t="e">
        <f t="shared" si="107"/>
        <v>#REF!</v>
      </c>
    </row>
    <row r="649" spans="1:17" x14ac:dyDescent="0.25">
      <c r="A649" s="89" t="e">
        <f>'Data Raw'!#REF!</f>
        <v>#REF!</v>
      </c>
      <c r="C649" s="89" t="e">
        <f>'Data Raw'!#REF!</f>
        <v>#REF!</v>
      </c>
      <c r="E649" s="89">
        <v>-48.676739257498411</v>
      </c>
      <c r="G649" s="211" t="e">
        <f t="shared" si="100"/>
        <v>#REF!</v>
      </c>
      <c r="H649" s="211" t="e">
        <f t="shared" si="102"/>
        <v>#REF!</v>
      </c>
      <c r="I649" s="211" t="e">
        <f t="shared" si="103"/>
        <v>#REF!</v>
      </c>
      <c r="J649" s="211" t="e">
        <f t="shared" si="98"/>
        <v>#REF!</v>
      </c>
      <c r="K649" s="211" t="e">
        <f t="shared" si="104"/>
        <v>#REF!</v>
      </c>
      <c r="L649" s="89"/>
      <c r="M649" s="213" t="e">
        <f t="shared" si="101"/>
        <v>#REF!</v>
      </c>
      <c r="N649" s="213" t="e">
        <f t="shared" si="105"/>
        <v>#REF!</v>
      </c>
      <c r="O649" s="213" t="e">
        <f t="shared" si="106"/>
        <v>#REF!</v>
      </c>
      <c r="P649" s="213" t="e">
        <f t="shared" si="99"/>
        <v>#REF!</v>
      </c>
      <c r="Q649" s="213" t="e">
        <f t="shared" si="107"/>
        <v>#REF!</v>
      </c>
    </row>
    <row r="650" spans="1:17" x14ac:dyDescent="0.25">
      <c r="A650" s="89" t="e">
        <f>'Data Raw'!#REF!</f>
        <v>#REF!</v>
      </c>
      <c r="C650" s="89" t="e">
        <f>'Data Raw'!#REF!</f>
        <v>#REF!</v>
      </c>
      <c r="E650" s="89">
        <v>-33.387011314342089</v>
      </c>
      <c r="G650" s="211" t="e">
        <f t="shared" si="100"/>
        <v>#REF!</v>
      </c>
      <c r="H650" s="211" t="e">
        <f t="shared" si="102"/>
        <v>#REF!</v>
      </c>
      <c r="I650" s="211" t="e">
        <f t="shared" si="103"/>
        <v>#REF!</v>
      </c>
      <c r="J650" s="211" t="e">
        <f t="shared" ref="J650:J713" si="108">SQRT(AVERAGE(I643:I650))</f>
        <v>#REF!</v>
      </c>
      <c r="K650" s="211" t="e">
        <f t="shared" si="104"/>
        <v>#REF!</v>
      </c>
      <c r="L650" s="89"/>
      <c r="M650" s="213" t="e">
        <f t="shared" si="101"/>
        <v>#REF!</v>
      </c>
      <c r="N650" s="213" t="e">
        <f t="shared" si="105"/>
        <v>#REF!</v>
      </c>
      <c r="O650" s="213" t="e">
        <f t="shared" si="106"/>
        <v>#REF!</v>
      </c>
      <c r="P650" s="213" t="e">
        <f t="shared" ref="P650:P713" si="109">SQRT(AVERAGE(O643:O650))</f>
        <v>#REF!</v>
      </c>
      <c r="Q650" s="213" t="e">
        <f t="shared" si="107"/>
        <v>#REF!</v>
      </c>
    </row>
    <row r="651" spans="1:17" x14ac:dyDescent="0.25">
      <c r="A651" s="89" t="e">
        <f>'Data Raw'!#REF!</f>
        <v>#REF!</v>
      </c>
      <c r="C651" s="89" t="e">
        <f>'Data Raw'!#REF!</f>
        <v>#REF!</v>
      </c>
      <c r="E651" s="89">
        <v>-193.16857494811848</v>
      </c>
      <c r="G651" s="211" t="e">
        <f t="shared" si="100"/>
        <v>#REF!</v>
      </c>
      <c r="H651" s="211" t="e">
        <f t="shared" si="102"/>
        <v>#REF!</v>
      </c>
      <c r="I651" s="211" t="e">
        <f t="shared" si="103"/>
        <v>#REF!</v>
      </c>
      <c r="J651" s="211" t="e">
        <f t="shared" si="108"/>
        <v>#REF!</v>
      </c>
      <c r="K651" s="211" t="e">
        <f t="shared" si="104"/>
        <v>#REF!</v>
      </c>
      <c r="L651" s="89"/>
      <c r="M651" s="213" t="e">
        <f t="shared" si="101"/>
        <v>#REF!</v>
      </c>
      <c r="N651" s="213" t="e">
        <f t="shared" si="105"/>
        <v>#REF!</v>
      </c>
      <c r="O651" s="213" t="e">
        <f t="shared" si="106"/>
        <v>#REF!</v>
      </c>
      <c r="P651" s="213" t="e">
        <f t="shared" si="109"/>
        <v>#REF!</v>
      </c>
      <c r="Q651" s="213" t="e">
        <f t="shared" si="107"/>
        <v>#REF!</v>
      </c>
    </row>
    <row r="652" spans="1:17" x14ac:dyDescent="0.25">
      <c r="A652" s="89" t="e">
        <f>'Data Raw'!#REF!</f>
        <v>#REF!</v>
      </c>
      <c r="C652" s="89" t="e">
        <f>'Data Raw'!#REF!</f>
        <v>#REF!</v>
      </c>
      <c r="E652" s="89">
        <v>390.76422619998266</v>
      </c>
      <c r="G652" s="211" t="e">
        <f t="shared" si="100"/>
        <v>#REF!</v>
      </c>
      <c r="H652" s="211" t="e">
        <f t="shared" si="102"/>
        <v>#REF!</v>
      </c>
      <c r="I652" s="211" t="e">
        <f t="shared" si="103"/>
        <v>#REF!</v>
      </c>
      <c r="J652" s="211" t="e">
        <f t="shared" si="108"/>
        <v>#REF!</v>
      </c>
      <c r="K652" s="211" t="e">
        <f t="shared" si="104"/>
        <v>#REF!</v>
      </c>
      <c r="L652" s="89"/>
      <c r="M652" s="213" t="e">
        <f t="shared" si="101"/>
        <v>#REF!</v>
      </c>
      <c r="N652" s="213" t="e">
        <f t="shared" si="105"/>
        <v>#REF!</v>
      </c>
      <c r="O652" s="213" t="e">
        <f t="shared" si="106"/>
        <v>#REF!</v>
      </c>
      <c r="P652" s="213" t="e">
        <f t="shared" si="109"/>
        <v>#REF!</v>
      </c>
      <c r="Q652" s="213" t="e">
        <f t="shared" si="107"/>
        <v>#REF!</v>
      </c>
    </row>
    <row r="653" spans="1:17" x14ac:dyDescent="0.25">
      <c r="A653" s="89" t="e">
        <f>'Data Raw'!#REF!</f>
        <v>#REF!</v>
      </c>
      <c r="C653" s="89" t="e">
        <f>'Data Raw'!#REF!</f>
        <v>#REF!</v>
      </c>
      <c r="E653" s="89">
        <v>99.782814922531543</v>
      </c>
      <c r="G653" s="211" t="e">
        <f t="shared" si="100"/>
        <v>#REF!</v>
      </c>
      <c r="H653" s="211" t="e">
        <f t="shared" si="102"/>
        <v>#REF!</v>
      </c>
      <c r="I653" s="211" t="e">
        <f t="shared" si="103"/>
        <v>#REF!</v>
      </c>
      <c r="J653" s="211" t="e">
        <f t="shared" si="108"/>
        <v>#REF!</v>
      </c>
      <c r="K653" s="211" t="e">
        <f t="shared" si="104"/>
        <v>#REF!</v>
      </c>
      <c r="L653" s="89"/>
      <c r="M653" s="213" t="e">
        <f t="shared" si="101"/>
        <v>#REF!</v>
      </c>
      <c r="N653" s="213" t="e">
        <f t="shared" si="105"/>
        <v>#REF!</v>
      </c>
      <c r="O653" s="213" t="e">
        <f t="shared" si="106"/>
        <v>#REF!</v>
      </c>
      <c r="P653" s="213" t="e">
        <f t="shared" si="109"/>
        <v>#REF!</v>
      </c>
      <c r="Q653" s="213" t="e">
        <f t="shared" si="107"/>
        <v>#REF!</v>
      </c>
    </row>
    <row r="654" spans="1:17" x14ac:dyDescent="0.25">
      <c r="A654" s="89" t="e">
        <f>'Data Raw'!#REF!</f>
        <v>#REF!</v>
      </c>
      <c r="C654" s="89" t="e">
        <f>'Data Raw'!#REF!</f>
        <v>#REF!</v>
      </c>
      <c r="E654" s="89">
        <v>304.10593045447968</v>
      </c>
      <c r="G654" s="211" t="e">
        <f t="shared" si="100"/>
        <v>#REF!</v>
      </c>
      <c r="H654" s="211" t="e">
        <f t="shared" si="102"/>
        <v>#REF!</v>
      </c>
      <c r="I654" s="211" t="e">
        <f t="shared" si="103"/>
        <v>#REF!</v>
      </c>
      <c r="J654" s="211" t="e">
        <f t="shared" si="108"/>
        <v>#REF!</v>
      </c>
      <c r="K654" s="211" t="e">
        <f t="shared" si="104"/>
        <v>#REF!</v>
      </c>
      <c r="L654" s="89"/>
      <c r="M654" s="213" t="e">
        <f t="shared" si="101"/>
        <v>#REF!</v>
      </c>
      <c r="N654" s="213" t="e">
        <f t="shared" si="105"/>
        <v>#REF!</v>
      </c>
      <c r="O654" s="213" t="e">
        <f t="shared" si="106"/>
        <v>#REF!</v>
      </c>
      <c r="P654" s="213" t="e">
        <f t="shared" si="109"/>
        <v>#REF!</v>
      </c>
      <c r="Q654" s="213" t="e">
        <f t="shared" si="107"/>
        <v>#REF!</v>
      </c>
    </row>
    <row r="655" spans="1:17" x14ac:dyDescent="0.25">
      <c r="A655" s="89" t="e">
        <f>'Data Raw'!#REF!</f>
        <v>#REF!</v>
      </c>
      <c r="C655" s="89" t="e">
        <f>'Data Raw'!#REF!</f>
        <v>#REF!</v>
      </c>
      <c r="E655" s="89">
        <v>-19.34890698021627</v>
      </c>
      <c r="G655" s="211" t="e">
        <f t="shared" si="100"/>
        <v>#REF!</v>
      </c>
      <c r="H655" s="211" t="e">
        <f t="shared" si="102"/>
        <v>#REF!</v>
      </c>
      <c r="I655" s="211" t="e">
        <f t="shared" si="103"/>
        <v>#REF!</v>
      </c>
      <c r="J655" s="211" t="e">
        <f t="shared" si="108"/>
        <v>#REF!</v>
      </c>
      <c r="K655" s="211" t="e">
        <f t="shared" si="104"/>
        <v>#REF!</v>
      </c>
      <c r="L655" s="89"/>
      <c r="M655" s="213" t="e">
        <f t="shared" si="101"/>
        <v>#REF!</v>
      </c>
      <c r="N655" s="213" t="e">
        <f t="shared" si="105"/>
        <v>#REF!</v>
      </c>
      <c r="O655" s="213" t="e">
        <f t="shared" si="106"/>
        <v>#REF!</v>
      </c>
      <c r="P655" s="213" t="e">
        <f t="shared" si="109"/>
        <v>#REF!</v>
      </c>
      <c r="Q655" s="213" t="e">
        <f t="shared" si="107"/>
        <v>#REF!</v>
      </c>
    </row>
    <row r="656" spans="1:17" x14ac:dyDescent="0.25">
      <c r="A656" s="89" t="e">
        <f>'Data Raw'!#REF!</f>
        <v>#REF!</v>
      </c>
      <c r="C656" s="89" t="e">
        <f>'Data Raw'!#REF!</f>
        <v>#REF!</v>
      </c>
      <c r="E656" s="89">
        <v>-29.551623745210236</v>
      </c>
      <c r="G656" s="211" t="e">
        <f t="shared" si="100"/>
        <v>#REF!</v>
      </c>
      <c r="H656" s="211" t="e">
        <f t="shared" si="102"/>
        <v>#REF!</v>
      </c>
      <c r="I656" s="211" t="e">
        <f t="shared" si="103"/>
        <v>#REF!</v>
      </c>
      <c r="J656" s="211" t="e">
        <f t="shared" si="108"/>
        <v>#REF!</v>
      </c>
      <c r="K656" s="211" t="e">
        <f t="shared" si="104"/>
        <v>#REF!</v>
      </c>
      <c r="L656" s="89"/>
      <c r="M656" s="213" t="e">
        <f t="shared" si="101"/>
        <v>#REF!</v>
      </c>
      <c r="N656" s="213" t="e">
        <f t="shared" si="105"/>
        <v>#REF!</v>
      </c>
      <c r="O656" s="213" t="e">
        <f t="shared" si="106"/>
        <v>#REF!</v>
      </c>
      <c r="P656" s="213" t="e">
        <f t="shared" si="109"/>
        <v>#REF!</v>
      </c>
      <c r="Q656" s="213" t="e">
        <f t="shared" si="107"/>
        <v>#REF!</v>
      </c>
    </row>
    <row r="657" spans="1:17" x14ac:dyDescent="0.25">
      <c r="A657" s="89" t="e">
        <f>'Data Raw'!#REF!</f>
        <v>#REF!</v>
      </c>
      <c r="C657" s="89" t="e">
        <f>'Data Raw'!#REF!</f>
        <v>#REF!</v>
      </c>
      <c r="E657" s="89">
        <v>-2.5743763982063683</v>
      </c>
      <c r="G657" s="211" t="e">
        <f t="shared" si="100"/>
        <v>#REF!</v>
      </c>
      <c r="H657" s="211" t="e">
        <f t="shared" si="102"/>
        <v>#REF!</v>
      </c>
      <c r="I657" s="211" t="e">
        <f t="shared" si="103"/>
        <v>#REF!</v>
      </c>
      <c r="J657" s="211" t="e">
        <f t="shared" si="108"/>
        <v>#REF!</v>
      </c>
      <c r="K657" s="211" t="e">
        <f t="shared" si="104"/>
        <v>#REF!</v>
      </c>
      <c r="L657" s="89"/>
      <c r="M657" s="213" t="e">
        <f t="shared" si="101"/>
        <v>#REF!</v>
      </c>
      <c r="N657" s="213" t="e">
        <f t="shared" si="105"/>
        <v>#REF!</v>
      </c>
      <c r="O657" s="213" t="e">
        <f t="shared" si="106"/>
        <v>#REF!</v>
      </c>
      <c r="P657" s="213" t="e">
        <f t="shared" si="109"/>
        <v>#REF!</v>
      </c>
      <c r="Q657" s="213" t="e">
        <f t="shared" si="107"/>
        <v>#REF!</v>
      </c>
    </row>
    <row r="658" spans="1:17" x14ac:dyDescent="0.25">
      <c r="A658" s="89" t="e">
        <f>'Data Raw'!#REF!</f>
        <v>#REF!</v>
      </c>
      <c r="C658" s="89" t="e">
        <f>'Data Raw'!#REF!</f>
        <v>#REF!</v>
      </c>
      <c r="E658" s="89">
        <v>-353.64849910562407</v>
      </c>
      <c r="G658" s="211" t="e">
        <f t="shared" si="100"/>
        <v>#REF!</v>
      </c>
      <c r="H658" s="211" t="e">
        <f t="shared" si="102"/>
        <v>#REF!</v>
      </c>
      <c r="I658" s="211" t="e">
        <f t="shared" si="103"/>
        <v>#REF!</v>
      </c>
      <c r="J658" s="211" t="e">
        <f t="shared" si="108"/>
        <v>#REF!</v>
      </c>
      <c r="K658" s="211" t="e">
        <f t="shared" si="104"/>
        <v>#REF!</v>
      </c>
      <c r="L658" s="89"/>
      <c r="M658" s="213" t="e">
        <f t="shared" si="101"/>
        <v>#REF!</v>
      </c>
      <c r="N658" s="213" t="e">
        <f t="shared" si="105"/>
        <v>#REF!</v>
      </c>
      <c r="O658" s="213" t="e">
        <f t="shared" si="106"/>
        <v>#REF!</v>
      </c>
      <c r="P658" s="213" t="e">
        <f t="shared" si="109"/>
        <v>#REF!</v>
      </c>
      <c r="Q658" s="213" t="e">
        <f t="shared" si="107"/>
        <v>#REF!</v>
      </c>
    </row>
    <row r="659" spans="1:17" x14ac:dyDescent="0.25">
      <c r="A659" s="89" t="e">
        <f>'Data Raw'!#REF!</f>
        <v>#REF!</v>
      </c>
      <c r="C659" s="89" t="e">
        <f>'Data Raw'!#REF!</f>
        <v>#REF!</v>
      </c>
      <c r="E659" s="89">
        <v>52.114698135163053</v>
      </c>
      <c r="G659" s="211" t="e">
        <f t="shared" si="100"/>
        <v>#REF!</v>
      </c>
      <c r="H659" s="211" t="e">
        <f t="shared" si="102"/>
        <v>#REF!</v>
      </c>
      <c r="I659" s="211" t="e">
        <f t="shared" si="103"/>
        <v>#REF!</v>
      </c>
      <c r="J659" s="211" t="e">
        <f t="shared" si="108"/>
        <v>#REF!</v>
      </c>
      <c r="K659" s="211" t="e">
        <f t="shared" si="104"/>
        <v>#REF!</v>
      </c>
      <c r="L659" s="89"/>
      <c r="M659" s="213" t="e">
        <f t="shared" si="101"/>
        <v>#REF!</v>
      </c>
      <c r="N659" s="213" t="e">
        <f t="shared" si="105"/>
        <v>#REF!</v>
      </c>
      <c r="O659" s="213" t="e">
        <f t="shared" si="106"/>
        <v>#REF!</v>
      </c>
      <c r="P659" s="213" t="e">
        <f t="shared" si="109"/>
        <v>#REF!</v>
      </c>
      <c r="Q659" s="213" t="e">
        <f t="shared" si="107"/>
        <v>#REF!</v>
      </c>
    </row>
    <row r="660" spans="1:17" x14ac:dyDescent="0.25">
      <c r="A660" s="89" t="e">
        <f>'Data Raw'!#REF!</f>
        <v>#REF!</v>
      </c>
      <c r="C660" s="89" t="e">
        <f>'Data Raw'!#REF!</f>
        <v>#REF!</v>
      </c>
      <c r="E660" s="89">
        <v>334.50469841778977</v>
      </c>
      <c r="G660" s="211" t="e">
        <f t="shared" si="100"/>
        <v>#REF!</v>
      </c>
      <c r="H660" s="211" t="e">
        <f t="shared" si="102"/>
        <v>#REF!</v>
      </c>
      <c r="I660" s="211" t="e">
        <f t="shared" si="103"/>
        <v>#REF!</v>
      </c>
      <c r="J660" s="211" t="e">
        <f t="shared" si="108"/>
        <v>#REF!</v>
      </c>
      <c r="K660" s="211" t="e">
        <f t="shared" si="104"/>
        <v>#REF!</v>
      </c>
      <c r="L660" s="89"/>
      <c r="M660" s="213" t="e">
        <f t="shared" si="101"/>
        <v>#REF!</v>
      </c>
      <c r="N660" s="213" t="e">
        <f t="shared" si="105"/>
        <v>#REF!</v>
      </c>
      <c r="O660" s="213" t="e">
        <f t="shared" si="106"/>
        <v>#REF!</v>
      </c>
      <c r="P660" s="213" t="e">
        <f t="shared" si="109"/>
        <v>#REF!</v>
      </c>
      <c r="Q660" s="213" t="e">
        <f t="shared" si="107"/>
        <v>#REF!</v>
      </c>
    </row>
    <row r="661" spans="1:17" x14ac:dyDescent="0.25">
      <c r="A661" s="89" t="e">
        <f>'Data Raw'!#REF!</f>
        <v>#REF!</v>
      </c>
      <c r="C661" s="89" t="e">
        <f>'Data Raw'!#REF!</f>
        <v>#REF!</v>
      </c>
      <c r="E661" s="89">
        <v>-13.233331740375434</v>
      </c>
      <c r="G661" s="211" t="e">
        <f t="shared" si="100"/>
        <v>#REF!</v>
      </c>
      <c r="H661" s="211" t="e">
        <f t="shared" si="102"/>
        <v>#REF!</v>
      </c>
      <c r="I661" s="211" t="e">
        <f t="shared" si="103"/>
        <v>#REF!</v>
      </c>
      <c r="J661" s="211" t="e">
        <f t="shared" si="108"/>
        <v>#REF!</v>
      </c>
      <c r="K661" s="211" t="e">
        <f t="shared" si="104"/>
        <v>#REF!</v>
      </c>
      <c r="L661" s="89"/>
      <c r="M661" s="213" t="e">
        <f t="shared" si="101"/>
        <v>#REF!</v>
      </c>
      <c r="N661" s="213" t="e">
        <f t="shared" si="105"/>
        <v>#REF!</v>
      </c>
      <c r="O661" s="213" t="e">
        <f t="shared" si="106"/>
        <v>#REF!</v>
      </c>
      <c r="P661" s="213" t="e">
        <f t="shared" si="109"/>
        <v>#REF!</v>
      </c>
      <c r="Q661" s="213" t="e">
        <f t="shared" si="107"/>
        <v>#REF!</v>
      </c>
    </row>
    <row r="662" spans="1:17" x14ac:dyDescent="0.25">
      <c r="A662" s="89" t="e">
        <f>'Data Raw'!#REF!</f>
        <v>#REF!</v>
      </c>
      <c r="C662" s="89" t="e">
        <f>'Data Raw'!#REF!</f>
        <v>#REF!</v>
      </c>
      <c r="E662" s="89">
        <v>242.14301141555552</v>
      </c>
      <c r="G662" s="211" t="e">
        <f t="shared" si="100"/>
        <v>#REF!</v>
      </c>
      <c r="H662" s="211" t="e">
        <f t="shared" si="102"/>
        <v>#REF!</v>
      </c>
      <c r="I662" s="211" t="e">
        <f t="shared" si="103"/>
        <v>#REF!</v>
      </c>
      <c r="J662" s="211" t="e">
        <f t="shared" si="108"/>
        <v>#REF!</v>
      </c>
      <c r="K662" s="211" t="e">
        <f t="shared" si="104"/>
        <v>#REF!</v>
      </c>
      <c r="L662" s="89"/>
      <c r="M662" s="213" t="e">
        <f t="shared" si="101"/>
        <v>#REF!</v>
      </c>
      <c r="N662" s="213" t="e">
        <f t="shared" si="105"/>
        <v>#REF!</v>
      </c>
      <c r="O662" s="213" t="e">
        <f t="shared" si="106"/>
        <v>#REF!</v>
      </c>
      <c r="P662" s="213" t="e">
        <f t="shared" si="109"/>
        <v>#REF!</v>
      </c>
      <c r="Q662" s="213" t="e">
        <f t="shared" si="107"/>
        <v>#REF!</v>
      </c>
    </row>
    <row r="663" spans="1:17" x14ac:dyDescent="0.25">
      <c r="A663" s="89" t="e">
        <f>'Data Raw'!#REF!</f>
        <v>#REF!</v>
      </c>
      <c r="C663" s="89" t="e">
        <f>'Data Raw'!#REF!</f>
        <v>#REF!</v>
      </c>
      <c r="E663" s="89">
        <v>-74.814691620318627</v>
      </c>
      <c r="G663" s="211" t="e">
        <f t="shared" si="100"/>
        <v>#REF!</v>
      </c>
      <c r="H663" s="211" t="e">
        <f t="shared" si="102"/>
        <v>#REF!</v>
      </c>
      <c r="I663" s="211" t="e">
        <f t="shared" si="103"/>
        <v>#REF!</v>
      </c>
      <c r="J663" s="211" t="e">
        <f t="shared" si="108"/>
        <v>#REF!</v>
      </c>
      <c r="K663" s="211" t="e">
        <f t="shared" si="104"/>
        <v>#REF!</v>
      </c>
      <c r="L663" s="89"/>
      <c r="M663" s="213" t="e">
        <f t="shared" si="101"/>
        <v>#REF!</v>
      </c>
      <c r="N663" s="213" t="e">
        <f t="shared" si="105"/>
        <v>#REF!</v>
      </c>
      <c r="O663" s="213" t="e">
        <f t="shared" si="106"/>
        <v>#REF!</v>
      </c>
      <c r="P663" s="213" t="e">
        <f t="shared" si="109"/>
        <v>#REF!</v>
      </c>
      <c r="Q663" s="213" t="e">
        <f t="shared" si="107"/>
        <v>#REF!</v>
      </c>
    </row>
    <row r="664" spans="1:17" x14ac:dyDescent="0.25">
      <c r="A664" s="89" t="e">
        <f>'Data Raw'!#REF!</f>
        <v>#REF!</v>
      </c>
      <c r="C664" s="89" t="e">
        <f>'Data Raw'!#REF!</f>
        <v>#REF!</v>
      </c>
      <c r="E664" s="89">
        <v>-249.29069097980027</v>
      </c>
      <c r="G664" s="211" t="e">
        <f t="shared" si="100"/>
        <v>#REF!</v>
      </c>
      <c r="H664" s="211" t="e">
        <f t="shared" si="102"/>
        <v>#REF!</v>
      </c>
      <c r="I664" s="211" t="e">
        <f t="shared" si="103"/>
        <v>#REF!</v>
      </c>
      <c r="J664" s="211" t="e">
        <f t="shared" si="108"/>
        <v>#REF!</v>
      </c>
      <c r="K664" s="211" t="e">
        <f t="shared" si="104"/>
        <v>#REF!</v>
      </c>
      <c r="L664" s="89"/>
      <c r="M664" s="213" t="e">
        <f t="shared" si="101"/>
        <v>#REF!</v>
      </c>
      <c r="N664" s="213" t="e">
        <f t="shared" si="105"/>
        <v>#REF!</v>
      </c>
      <c r="O664" s="213" t="e">
        <f t="shared" si="106"/>
        <v>#REF!</v>
      </c>
      <c r="P664" s="213" t="e">
        <f t="shared" si="109"/>
        <v>#REF!</v>
      </c>
      <c r="Q664" s="213" t="e">
        <f t="shared" si="107"/>
        <v>#REF!</v>
      </c>
    </row>
    <row r="665" spans="1:17" x14ac:dyDescent="0.25">
      <c r="A665" s="89" t="e">
        <f>'Data Raw'!#REF!</f>
        <v>#REF!</v>
      </c>
      <c r="C665" s="89" t="e">
        <f>'Data Raw'!#REF!</f>
        <v>#REF!</v>
      </c>
      <c r="E665" s="89">
        <v>248.89662258771205</v>
      </c>
      <c r="G665" s="211" t="e">
        <f t="shared" si="100"/>
        <v>#REF!</v>
      </c>
      <c r="H665" s="211" t="e">
        <f t="shared" si="102"/>
        <v>#REF!</v>
      </c>
      <c r="I665" s="211" t="e">
        <f t="shared" si="103"/>
        <v>#REF!</v>
      </c>
      <c r="J665" s="211" t="e">
        <f t="shared" si="108"/>
        <v>#REF!</v>
      </c>
      <c r="K665" s="211" t="e">
        <f t="shared" si="104"/>
        <v>#REF!</v>
      </c>
      <c r="L665" s="89"/>
      <c r="M665" s="213" t="e">
        <f t="shared" si="101"/>
        <v>#REF!</v>
      </c>
      <c r="N665" s="213" t="e">
        <f t="shared" si="105"/>
        <v>#REF!</v>
      </c>
      <c r="O665" s="213" t="e">
        <f t="shared" si="106"/>
        <v>#REF!</v>
      </c>
      <c r="P665" s="213" t="e">
        <f t="shared" si="109"/>
        <v>#REF!</v>
      </c>
      <c r="Q665" s="213" t="e">
        <f t="shared" si="107"/>
        <v>#REF!</v>
      </c>
    </row>
    <row r="666" spans="1:17" x14ac:dyDescent="0.25">
      <c r="A666" s="89" t="e">
        <f>'Data Raw'!#REF!</f>
        <v>#REF!</v>
      </c>
      <c r="C666" s="89" t="e">
        <f>'Data Raw'!#REF!</f>
        <v>#REF!</v>
      </c>
      <c r="E666" s="89">
        <v>-72.767242047553736</v>
      </c>
      <c r="G666" s="211" t="e">
        <f t="shared" si="100"/>
        <v>#REF!</v>
      </c>
      <c r="H666" s="211" t="e">
        <f t="shared" si="102"/>
        <v>#REF!</v>
      </c>
      <c r="I666" s="211" t="e">
        <f t="shared" si="103"/>
        <v>#REF!</v>
      </c>
      <c r="J666" s="211" t="e">
        <f t="shared" si="108"/>
        <v>#REF!</v>
      </c>
      <c r="K666" s="211" t="e">
        <f t="shared" si="104"/>
        <v>#REF!</v>
      </c>
      <c r="L666" s="89"/>
      <c r="M666" s="213" t="e">
        <f t="shared" si="101"/>
        <v>#REF!</v>
      </c>
      <c r="N666" s="213" t="e">
        <f t="shared" si="105"/>
        <v>#REF!</v>
      </c>
      <c r="O666" s="213" t="e">
        <f t="shared" si="106"/>
        <v>#REF!</v>
      </c>
      <c r="P666" s="213" t="e">
        <f t="shared" si="109"/>
        <v>#REF!</v>
      </c>
      <c r="Q666" s="213" t="e">
        <f t="shared" si="107"/>
        <v>#REF!</v>
      </c>
    </row>
    <row r="667" spans="1:17" x14ac:dyDescent="0.25">
      <c r="A667" s="89" t="e">
        <f>'Data Raw'!#REF!</f>
        <v>#REF!</v>
      </c>
      <c r="C667" s="89" t="e">
        <f>'Data Raw'!#REF!</f>
        <v>#REF!</v>
      </c>
      <c r="E667" s="89">
        <v>224.07317607959703</v>
      </c>
      <c r="G667" s="211" t="e">
        <f t="shared" si="100"/>
        <v>#REF!</v>
      </c>
      <c r="H667" s="211" t="e">
        <f t="shared" si="102"/>
        <v>#REF!</v>
      </c>
      <c r="I667" s="211" t="e">
        <f t="shared" si="103"/>
        <v>#REF!</v>
      </c>
      <c r="J667" s="211" t="e">
        <f t="shared" si="108"/>
        <v>#REF!</v>
      </c>
      <c r="K667" s="211" t="e">
        <f t="shared" si="104"/>
        <v>#REF!</v>
      </c>
      <c r="L667" s="89"/>
      <c r="M667" s="213" t="e">
        <f t="shared" si="101"/>
        <v>#REF!</v>
      </c>
      <c r="N667" s="213" t="e">
        <f t="shared" si="105"/>
        <v>#REF!</v>
      </c>
      <c r="O667" s="213" t="e">
        <f t="shared" si="106"/>
        <v>#REF!</v>
      </c>
      <c r="P667" s="213" t="e">
        <f t="shared" si="109"/>
        <v>#REF!</v>
      </c>
      <c r="Q667" s="213" t="e">
        <f t="shared" si="107"/>
        <v>#REF!</v>
      </c>
    </row>
    <row r="668" spans="1:17" x14ac:dyDescent="0.25">
      <c r="A668" s="89" t="e">
        <f>'Data Raw'!#REF!</f>
        <v>#REF!</v>
      </c>
      <c r="C668" s="89" t="e">
        <f>'Data Raw'!#REF!</f>
        <v>#REF!</v>
      </c>
      <c r="E668" s="89">
        <v>-104.01091723668287</v>
      </c>
      <c r="G668" s="211" t="e">
        <f t="shared" si="100"/>
        <v>#REF!</v>
      </c>
      <c r="H668" s="211" t="e">
        <f t="shared" si="102"/>
        <v>#REF!</v>
      </c>
      <c r="I668" s="211" t="e">
        <f t="shared" si="103"/>
        <v>#REF!</v>
      </c>
      <c r="J668" s="211" t="e">
        <f t="shared" si="108"/>
        <v>#REF!</v>
      </c>
      <c r="K668" s="211" t="e">
        <f t="shared" si="104"/>
        <v>#REF!</v>
      </c>
      <c r="L668" s="89"/>
      <c r="M668" s="213" t="e">
        <f t="shared" si="101"/>
        <v>#REF!</v>
      </c>
      <c r="N668" s="213" t="e">
        <f t="shared" si="105"/>
        <v>#REF!</v>
      </c>
      <c r="O668" s="213" t="e">
        <f t="shared" si="106"/>
        <v>#REF!</v>
      </c>
      <c r="P668" s="213" t="e">
        <f t="shared" si="109"/>
        <v>#REF!</v>
      </c>
      <c r="Q668" s="213" t="e">
        <f t="shared" si="107"/>
        <v>#REF!</v>
      </c>
    </row>
    <row r="669" spans="1:17" x14ac:dyDescent="0.25">
      <c r="A669" s="89" t="e">
        <f>'Data Raw'!#REF!</f>
        <v>#REF!</v>
      </c>
      <c r="C669" s="89" t="e">
        <f>'Data Raw'!#REF!</f>
        <v>#REF!</v>
      </c>
      <c r="E669" s="89">
        <v>-60.405098143666692</v>
      </c>
      <c r="G669" s="211" t="e">
        <f t="shared" si="100"/>
        <v>#REF!</v>
      </c>
      <c r="H669" s="211" t="e">
        <f t="shared" si="102"/>
        <v>#REF!</v>
      </c>
      <c r="I669" s="211" t="e">
        <f t="shared" si="103"/>
        <v>#REF!</v>
      </c>
      <c r="J669" s="211" t="e">
        <f t="shared" si="108"/>
        <v>#REF!</v>
      </c>
      <c r="K669" s="211" t="e">
        <f t="shared" si="104"/>
        <v>#REF!</v>
      </c>
      <c r="L669" s="89"/>
      <c r="M669" s="213" t="e">
        <f t="shared" si="101"/>
        <v>#REF!</v>
      </c>
      <c r="N669" s="213" t="e">
        <f t="shared" si="105"/>
        <v>#REF!</v>
      </c>
      <c r="O669" s="213" t="e">
        <f t="shared" si="106"/>
        <v>#REF!</v>
      </c>
      <c r="P669" s="213" t="e">
        <f t="shared" si="109"/>
        <v>#REF!</v>
      </c>
      <c r="Q669" s="213" t="e">
        <f t="shared" si="107"/>
        <v>#REF!</v>
      </c>
    </row>
    <row r="670" spans="1:17" x14ac:dyDescent="0.25">
      <c r="A670" s="89" t="e">
        <f>'Data Raw'!#REF!</f>
        <v>#REF!</v>
      </c>
      <c r="C670" s="89" t="e">
        <f>'Data Raw'!#REF!</f>
        <v>#REF!</v>
      </c>
      <c r="E670" s="89">
        <v>-300.40754425813429</v>
      </c>
      <c r="G670" s="211" t="e">
        <f t="shared" si="100"/>
        <v>#REF!</v>
      </c>
      <c r="H670" s="211" t="e">
        <f t="shared" si="102"/>
        <v>#REF!</v>
      </c>
      <c r="I670" s="211" t="e">
        <f t="shared" si="103"/>
        <v>#REF!</v>
      </c>
      <c r="J670" s="211" t="e">
        <f t="shared" si="108"/>
        <v>#REF!</v>
      </c>
      <c r="K670" s="211" t="e">
        <f t="shared" si="104"/>
        <v>#REF!</v>
      </c>
      <c r="L670" s="89"/>
      <c r="M670" s="213" t="e">
        <f t="shared" si="101"/>
        <v>#REF!</v>
      </c>
      <c r="N670" s="213" t="e">
        <f t="shared" si="105"/>
        <v>#REF!</v>
      </c>
      <c r="O670" s="213" t="e">
        <f t="shared" si="106"/>
        <v>#REF!</v>
      </c>
      <c r="P670" s="213" t="e">
        <f t="shared" si="109"/>
        <v>#REF!</v>
      </c>
      <c r="Q670" s="213" t="e">
        <f t="shared" si="107"/>
        <v>#REF!</v>
      </c>
    </row>
    <row r="671" spans="1:17" x14ac:dyDescent="0.25">
      <c r="A671" s="89" t="e">
        <f>'Data Raw'!#REF!</f>
        <v>#REF!</v>
      </c>
      <c r="C671" s="89" t="e">
        <f>'Data Raw'!#REF!</f>
        <v>#REF!</v>
      </c>
      <c r="E671" s="89">
        <v>-54.497414872854279</v>
      </c>
      <c r="G671" s="211" t="e">
        <f t="shared" si="100"/>
        <v>#REF!</v>
      </c>
      <c r="H671" s="211" t="e">
        <f t="shared" si="102"/>
        <v>#REF!</v>
      </c>
      <c r="I671" s="211" t="e">
        <f t="shared" si="103"/>
        <v>#REF!</v>
      </c>
      <c r="J671" s="211" t="e">
        <f t="shared" si="108"/>
        <v>#REF!</v>
      </c>
      <c r="K671" s="211" t="e">
        <f t="shared" si="104"/>
        <v>#REF!</v>
      </c>
      <c r="L671" s="89"/>
      <c r="M671" s="213" t="e">
        <f t="shared" si="101"/>
        <v>#REF!</v>
      </c>
      <c r="N671" s="213" t="e">
        <f t="shared" si="105"/>
        <v>#REF!</v>
      </c>
      <c r="O671" s="213" t="e">
        <f t="shared" si="106"/>
        <v>#REF!</v>
      </c>
      <c r="P671" s="213" t="e">
        <f t="shared" si="109"/>
        <v>#REF!</v>
      </c>
      <c r="Q671" s="213" t="e">
        <f t="shared" si="107"/>
        <v>#REF!</v>
      </c>
    </row>
    <row r="672" spans="1:17" x14ac:dyDescent="0.25">
      <c r="A672" s="89" t="e">
        <f>'Data Raw'!#REF!</f>
        <v>#REF!</v>
      </c>
      <c r="C672" s="89" t="e">
        <f>'Data Raw'!#REF!</f>
        <v>#REF!</v>
      </c>
      <c r="E672" s="89">
        <v>249.23879460521857</v>
      </c>
      <c r="G672" s="211" t="e">
        <f t="shared" si="100"/>
        <v>#REF!</v>
      </c>
      <c r="H672" s="211" t="e">
        <f t="shared" si="102"/>
        <v>#REF!</v>
      </c>
      <c r="I672" s="211" t="e">
        <f t="shared" si="103"/>
        <v>#REF!</v>
      </c>
      <c r="J672" s="211" t="e">
        <f t="shared" si="108"/>
        <v>#REF!</v>
      </c>
      <c r="K672" s="211" t="e">
        <f t="shared" si="104"/>
        <v>#REF!</v>
      </c>
      <c r="L672" s="89"/>
      <c r="M672" s="213" t="e">
        <f t="shared" si="101"/>
        <v>#REF!</v>
      </c>
      <c r="N672" s="213" t="e">
        <f t="shared" si="105"/>
        <v>#REF!</v>
      </c>
      <c r="O672" s="213" t="e">
        <f t="shared" si="106"/>
        <v>#REF!</v>
      </c>
      <c r="P672" s="213" t="e">
        <f t="shared" si="109"/>
        <v>#REF!</v>
      </c>
      <c r="Q672" s="213" t="e">
        <f t="shared" si="107"/>
        <v>#REF!</v>
      </c>
    </row>
    <row r="673" spans="1:17" x14ac:dyDescent="0.25">
      <c r="A673" s="89" t="e">
        <f>'Data Raw'!#REF!</f>
        <v>#REF!</v>
      </c>
      <c r="C673" s="89" t="e">
        <f>'Data Raw'!#REF!</f>
        <v>#REF!</v>
      </c>
      <c r="E673" s="89">
        <v>194.98479223801769</v>
      </c>
      <c r="G673" s="211" t="e">
        <f t="shared" si="100"/>
        <v>#REF!</v>
      </c>
      <c r="H673" s="211" t="e">
        <f t="shared" si="102"/>
        <v>#REF!</v>
      </c>
      <c r="I673" s="211" t="e">
        <f t="shared" si="103"/>
        <v>#REF!</v>
      </c>
      <c r="J673" s="211" t="e">
        <f t="shared" si="108"/>
        <v>#REF!</v>
      </c>
      <c r="K673" s="211" t="e">
        <f t="shared" si="104"/>
        <v>#REF!</v>
      </c>
      <c r="L673" s="89"/>
      <c r="M673" s="213" t="e">
        <f t="shared" si="101"/>
        <v>#REF!</v>
      </c>
      <c r="N673" s="213" t="e">
        <f t="shared" si="105"/>
        <v>#REF!</v>
      </c>
      <c r="O673" s="213" t="e">
        <f t="shared" si="106"/>
        <v>#REF!</v>
      </c>
      <c r="P673" s="213" t="e">
        <f t="shared" si="109"/>
        <v>#REF!</v>
      </c>
      <c r="Q673" s="213" t="e">
        <f t="shared" si="107"/>
        <v>#REF!</v>
      </c>
    </row>
    <row r="674" spans="1:17" x14ac:dyDescent="0.25">
      <c r="A674" s="89" t="e">
        <f>'Data Raw'!#REF!</f>
        <v>#REF!</v>
      </c>
      <c r="C674" s="89" t="e">
        <f>'Data Raw'!#REF!</f>
        <v>#REF!</v>
      </c>
      <c r="E674" s="89">
        <v>-103.64396771147221</v>
      </c>
      <c r="G674" s="211" t="e">
        <f t="shared" si="100"/>
        <v>#REF!</v>
      </c>
      <c r="H674" s="211" t="e">
        <f t="shared" si="102"/>
        <v>#REF!</v>
      </c>
      <c r="I674" s="211" t="e">
        <f t="shared" si="103"/>
        <v>#REF!</v>
      </c>
      <c r="J674" s="211" t="e">
        <f t="shared" si="108"/>
        <v>#REF!</v>
      </c>
      <c r="K674" s="211" t="e">
        <f t="shared" si="104"/>
        <v>#REF!</v>
      </c>
      <c r="L674" s="89"/>
      <c r="M674" s="213" t="e">
        <f t="shared" si="101"/>
        <v>#REF!</v>
      </c>
      <c r="N674" s="213" t="e">
        <f t="shared" si="105"/>
        <v>#REF!</v>
      </c>
      <c r="O674" s="213" t="e">
        <f t="shared" si="106"/>
        <v>#REF!</v>
      </c>
      <c r="P674" s="213" t="e">
        <f t="shared" si="109"/>
        <v>#REF!</v>
      </c>
      <c r="Q674" s="213" t="e">
        <f t="shared" si="107"/>
        <v>#REF!</v>
      </c>
    </row>
    <row r="675" spans="1:17" x14ac:dyDescent="0.25">
      <c r="A675" s="89" t="e">
        <f>'Data Raw'!#REF!</f>
        <v>#REF!</v>
      </c>
      <c r="C675" s="89" t="e">
        <f>'Data Raw'!#REF!</f>
        <v>#REF!</v>
      </c>
      <c r="E675" s="89">
        <v>-90.287167892136495</v>
      </c>
      <c r="G675" s="211" t="e">
        <f t="shared" si="100"/>
        <v>#REF!</v>
      </c>
      <c r="H675" s="211" t="e">
        <f t="shared" si="102"/>
        <v>#REF!</v>
      </c>
      <c r="I675" s="211" t="e">
        <f t="shared" si="103"/>
        <v>#REF!</v>
      </c>
      <c r="J675" s="211" t="e">
        <f t="shared" si="108"/>
        <v>#REF!</v>
      </c>
      <c r="K675" s="211" t="e">
        <f t="shared" si="104"/>
        <v>#REF!</v>
      </c>
      <c r="L675" s="89"/>
      <c r="M675" s="213" t="e">
        <f t="shared" si="101"/>
        <v>#REF!</v>
      </c>
      <c r="N675" s="213" t="e">
        <f t="shared" si="105"/>
        <v>#REF!</v>
      </c>
      <c r="O675" s="213" t="e">
        <f t="shared" si="106"/>
        <v>#REF!</v>
      </c>
      <c r="P675" s="213" t="e">
        <f t="shared" si="109"/>
        <v>#REF!</v>
      </c>
      <c r="Q675" s="213" t="e">
        <f t="shared" si="107"/>
        <v>#REF!</v>
      </c>
    </row>
    <row r="676" spans="1:17" x14ac:dyDescent="0.25">
      <c r="A676" s="89" t="e">
        <f>'Data Raw'!#REF!</f>
        <v>#REF!</v>
      </c>
      <c r="C676" s="89" t="e">
        <f>'Data Raw'!#REF!</f>
        <v>#REF!</v>
      </c>
      <c r="E676" s="89">
        <v>195.32225879843827</v>
      </c>
      <c r="G676" s="211" t="e">
        <f t="shared" si="100"/>
        <v>#REF!</v>
      </c>
      <c r="H676" s="211" t="e">
        <f t="shared" si="102"/>
        <v>#REF!</v>
      </c>
      <c r="I676" s="211" t="e">
        <f t="shared" si="103"/>
        <v>#REF!</v>
      </c>
      <c r="J676" s="211" t="e">
        <f t="shared" si="108"/>
        <v>#REF!</v>
      </c>
      <c r="K676" s="211" t="e">
        <f t="shared" si="104"/>
        <v>#REF!</v>
      </c>
      <c r="L676" s="89"/>
      <c r="M676" s="213" t="e">
        <f t="shared" si="101"/>
        <v>#REF!</v>
      </c>
      <c r="N676" s="213" t="e">
        <f t="shared" si="105"/>
        <v>#REF!</v>
      </c>
      <c r="O676" s="213" t="e">
        <f t="shared" si="106"/>
        <v>#REF!</v>
      </c>
      <c r="P676" s="213" t="e">
        <f t="shared" si="109"/>
        <v>#REF!</v>
      </c>
      <c r="Q676" s="213" t="e">
        <f t="shared" si="107"/>
        <v>#REF!</v>
      </c>
    </row>
    <row r="677" spans="1:17" x14ac:dyDescent="0.25">
      <c r="A677" s="89" t="e">
        <f>'Data Raw'!#REF!</f>
        <v>#REF!</v>
      </c>
      <c r="C677" s="89" t="e">
        <f>'Data Raw'!#REF!</f>
        <v>#REF!</v>
      </c>
      <c r="E677" s="89">
        <v>-78.466354515683634</v>
      </c>
      <c r="G677" s="211" t="e">
        <f t="shared" si="100"/>
        <v>#REF!</v>
      </c>
      <c r="H677" s="211" t="e">
        <f t="shared" si="102"/>
        <v>#REF!</v>
      </c>
      <c r="I677" s="211" t="e">
        <f t="shared" si="103"/>
        <v>#REF!</v>
      </c>
      <c r="J677" s="211" t="e">
        <f t="shared" si="108"/>
        <v>#REF!</v>
      </c>
      <c r="K677" s="211" t="e">
        <f t="shared" si="104"/>
        <v>#REF!</v>
      </c>
      <c r="L677" s="89"/>
      <c r="M677" s="213" t="e">
        <f t="shared" si="101"/>
        <v>#REF!</v>
      </c>
      <c r="N677" s="213" t="e">
        <f t="shared" si="105"/>
        <v>#REF!</v>
      </c>
      <c r="O677" s="213" t="e">
        <f t="shared" si="106"/>
        <v>#REF!</v>
      </c>
      <c r="P677" s="213" t="e">
        <f t="shared" si="109"/>
        <v>#REF!</v>
      </c>
      <c r="Q677" s="213" t="e">
        <f t="shared" si="107"/>
        <v>#REF!</v>
      </c>
    </row>
    <row r="678" spans="1:17" x14ac:dyDescent="0.25">
      <c r="A678" s="89" t="e">
        <f>'Data Raw'!#REF!</f>
        <v>#REF!</v>
      </c>
      <c r="C678" s="89" t="e">
        <f>'Data Raw'!#REF!</f>
        <v>#REF!</v>
      </c>
      <c r="E678" s="89">
        <v>-105.04287567404026</v>
      </c>
      <c r="G678" s="211" t="e">
        <f t="shared" si="100"/>
        <v>#REF!</v>
      </c>
      <c r="H678" s="211" t="e">
        <f t="shared" si="102"/>
        <v>#REF!</v>
      </c>
      <c r="I678" s="211" t="e">
        <f t="shared" si="103"/>
        <v>#REF!</v>
      </c>
      <c r="J678" s="211" t="e">
        <f t="shared" si="108"/>
        <v>#REF!</v>
      </c>
      <c r="K678" s="211" t="e">
        <f t="shared" si="104"/>
        <v>#REF!</v>
      </c>
      <c r="L678" s="89"/>
      <c r="M678" s="213" t="e">
        <f t="shared" si="101"/>
        <v>#REF!</v>
      </c>
      <c r="N678" s="213" t="e">
        <f t="shared" si="105"/>
        <v>#REF!</v>
      </c>
      <c r="O678" s="213" t="e">
        <f t="shared" si="106"/>
        <v>#REF!</v>
      </c>
      <c r="P678" s="213" t="e">
        <f t="shared" si="109"/>
        <v>#REF!</v>
      </c>
      <c r="Q678" s="213" t="e">
        <f t="shared" si="107"/>
        <v>#REF!</v>
      </c>
    </row>
    <row r="679" spans="1:17" x14ac:dyDescent="0.25">
      <c r="A679" s="89" t="e">
        <f>'Data Raw'!#REF!</f>
        <v>#REF!</v>
      </c>
      <c r="C679" s="89" t="e">
        <f>'Data Raw'!#REF!</f>
        <v>#REF!</v>
      </c>
      <c r="E679" s="89">
        <v>-124.63418238854865</v>
      </c>
      <c r="G679" s="211" t="e">
        <f t="shared" si="100"/>
        <v>#REF!</v>
      </c>
      <c r="H679" s="211" t="e">
        <f t="shared" si="102"/>
        <v>#REF!</v>
      </c>
      <c r="I679" s="211" t="e">
        <f t="shared" si="103"/>
        <v>#REF!</v>
      </c>
      <c r="J679" s="211" t="e">
        <f t="shared" si="108"/>
        <v>#REF!</v>
      </c>
      <c r="K679" s="211" t="e">
        <f t="shared" si="104"/>
        <v>#REF!</v>
      </c>
      <c r="L679" s="89"/>
      <c r="M679" s="213" t="e">
        <f t="shared" si="101"/>
        <v>#REF!</v>
      </c>
      <c r="N679" s="213" t="e">
        <f t="shared" si="105"/>
        <v>#REF!</v>
      </c>
      <c r="O679" s="213" t="e">
        <f t="shared" si="106"/>
        <v>#REF!</v>
      </c>
      <c r="P679" s="213" t="e">
        <f t="shared" si="109"/>
        <v>#REF!</v>
      </c>
      <c r="Q679" s="213" t="e">
        <f t="shared" si="107"/>
        <v>#REF!</v>
      </c>
    </row>
    <row r="680" spans="1:17" x14ac:dyDescent="0.25">
      <c r="A680" s="89" t="e">
        <f>'Data Raw'!#REF!</f>
        <v>#REF!</v>
      </c>
      <c r="C680" s="89" t="e">
        <f>'Data Raw'!#REF!</f>
        <v>#REF!</v>
      </c>
      <c r="E680" s="89">
        <v>-35.935439360029704</v>
      </c>
      <c r="G680" s="211" t="e">
        <f t="shared" si="100"/>
        <v>#REF!</v>
      </c>
      <c r="H680" s="211" t="e">
        <f t="shared" si="102"/>
        <v>#REF!</v>
      </c>
      <c r="I680" s="211" t="e">
        <f t="shared" si="103"/>
        <v>#REF!</v>
      </c>
      <c r="J680" s="211" t="e">
        <f t="shared" si="108"/>
        <v>#REF!</v>
      </c>
      <c r="K680" s="211" t="e">
        <f t="shared" si="104"/>
        <v>#REF!</v>
      </c>
      <c r="L680" s="89"/>
      <c r="M680" s="213" t="e">
        <f t="shared" si="101"/>
        <v>#REF!</v>
      </c>
      <c r="N680" s="213" t="e">
        <f t="shared" si="105"/>
        <v>#REF!</v>
      </c>
      <c r="O680" s="213" t="e">
        <f t="shared" si="106"/>
        <v>#REF!</v>
      </c>
      <c r="P680" s="213" t="e">
        <f t="shared" si="109"/>
        <v>#REF!</v>
      </c>
      <c r="Q680" s="213" t="e">
        <f t="shared" si="107"/>
        <v>#REF!</v>
      </c>
    </row>
    <row r="681" spans="1:17" x14ac:dyDescent="0.25">
      <c r="A681" s="89" t="e">
        <f>'Data Raw'!#REF!</f>
        <v>#REF!</v>
      </c>
      <c r="C681" s="89" t="e">
        <f>'Data Raw'!#REF!</f>
        <v>#REF!</v>
      </c>
      <c r="E681" s="89">
        <v>-84.092582386048889</v>
      </c>
      <c r="G681" s="211" t="e">
        <f t="shared" si="100"/>
        <v>#REF!</v>
      </c>
      <c r="H681" s="211" t="e">
        <f t="shared" si="102"/>
        <v>#REF!</v>
      </c>
      <c r="I681" s="211" t="e">
        <f t="shared" si="103"/>
        <v>#REF!</v>
      </c>
      <c r="J681" s="211" t="e">
        <f t="shared" si="108"/>
        <v>#REF!</v>
      </c>
      <c r="K681" s="211" t="e">
        <f t="shared" si="104"/>
        <v>#REF!</v>
      </c>
      <c r="L681" s="89"/>
      <c r="M681" s="213" t="e">
        <f t="shared" si="101"/>
        <v>#REF!</v>
      </c>
      <c r="N681" s="213" t="e">
        <f t="shared" si="105"/>
        <v>#REF!</v>
      </c>
      <c r="O681" s="213" t="e">
        <f t="shared" si="106"/>
        <v>#REF!</v>
      </c>
      <c r="P681" s="213" t="e">
        <f t="shared" si="109"/>
        <v>#REF!</v>
      </c>
      <c r="Q681" s="213" t="e">
        <f t="shared" si="107"/>
        <v>#REF!</v>
      </c>
    </row>
    <row r="682" spans="1:17" x14ac:dyDescent="0.25">
      <c r="A682" s="89" t="e">
        <f>'Data Raw'!#REF!</f>
        <v>#REF!</v>
      </c>
      <c r="C682" s="89" t="e">
        <f>'Data Raw'!#REF!</f>
        <v>#REF!</v>
      </c>
      <c r="E682" s="89">
        <v>-19.314072458346345</v>
      </c>
      <c r="G682" s="211" t="e">
        <f t="shared" si="100"/>
        <v>#REF!</v>
      </c>
      <c r="H682" s="211" t="e">
        <f t="shared" si="102"/>
        <v>#REF!</v>
      </c>
      <c r="I682" s="211" t="e">
        <f t="shared" si="103"/>
        <v>#REF!</v>
      </c>
      <c r="J682" s="211" t="e">
        <f t="shared" si="108"/>
        <v>#REF!</v>
      </c>
      <c r="K682" s="211" t="e">
        <f t="shared" si="104"/>
        <v>#REF!</v>
      </c>
      <c r="L682" s="89"/>
      <c r="M682" s="213" t="e">
        <f t="shared" si="101"/>
        <v>#REF!</v>
      </c>
      <c r="N682" s="213" t="e">
        <f t="shared" si="105"/>
        <v>#REF!</v>
      </c>
      <c r="O682" s="213" t="e">
        <f t="shared" si="106"/>
        <v>#REF!</v>
      </c>
      <c r="P682" s="213" t="e">
        <f t="shared" si="109"/>
        <v>#REF!</v>
      </c>
      <c r="Q682" s="213" t="e">
        <f t="shared" si="107"/>
        <v>#REF!</v>
      </c>
    </row>
    <row r="683" spans="1:17" x14ac:dyDescent="0.25">
      <c r="A683" s="89" t="e">
        <f>'Data Raw'!#REF!</f>
        <v>#REF!</v>
      </c>
      <c r="C683" s="89" t="e">
        <f>'Data Raw'!#REF!</f>
        <v>#REF!</v>
      </c>
      <c r="E683" s="89">
        <v>53.206853158302692</v>
      </c>
      <c r="G683" s="211" t="e">
        <f t="shared" si="100"/>
        <v>#REF!</v>
      </c>
      <c r="H683" s="211" t="e">
        <f t="shared" si="102"/>
        <v>#REF!</v>
      </c>
      <c r="I683" s="211" t="e">
        <f t="shared" si="103"/>
        <v>#REF!</v>
      </c>
      <c r="J683" s="211" t="e">
        <f t="shared" si="108"/>
        <v>#REF!</v>
      </c>
      <c r="K683" s="211" t="e">
        <f t="shared" si="104"/>
        <v>#REF!</v>
      </c>
      <c r="L683" s="89"/>
      <c r="M683" s="213" t="e">
        <f t="shared" si="101"/>
        <v>#REF!</v>
      </c>
      <c r="N683" s="213" t="e">
        <f t="shared" si="105"/>
        <v>#REF!</v>
      </c>
      <c r="O683" s="213" t="e">
        <f t="shared" si="106"/>
        <v>#REF!</v>
      </c>
      <c r="P683" s="213" t="e">
        <f t="shared" si="109"/>
        <v>#REF!</v>
      </c>
      <c r="Q683" s="213" t="e">
        <f t="shared" si="107"/>
        <v>#REF!</v>
      </c>
    </row>
    <row r="684" spans="1:17" x14ac:dyDescent="0.25">
      <c r="A684" s="89" t="e">
        <f>'Data Raw'!#REF!</f>
        <v>#REF!</v>
      </c>
      <c r="C684" s="89" t="e">
        <f>'Data Raw'!#REF!</f>
        <v>#REF!</v>
      </c>
      <c r="E684" s="89">
        <v>240.65060109084152</v>
      </c>
      <c r="G684" s="211" t="e">
        <f t="shared" si="100"/>
        <v>#REF!</v>
      </c>
      <c r="H684" s="211" t="e">
        <f t="shared" si="102"/>
        <v>#REF!</v>
      </c>
      <c r="I684" s="211" t="e">
        <f t="shared" si="103"/>
        <v>#REF!</v>
      </c>
      <c r="J684" s="211" t="e">
        <f t="shared" si="108"/>
        <v>#REF!</v>
      </c>
      <c r="K684" s="211" t="e">
        <f t="shared" si="104"/>
        <v>#REF!</v>
      </c>
      <c r="L684" s="89"/>
      <c r="M684" s="213" t="e">
        <f t="shared" si="101"/>
        <v>#REF!</v>
      </c>
      <c r="N684" s="213" t="e">
        <f t="shared" si="105"/>
        <v>#REF!</v>
      </c>
      <c r="O684" s="213" t="e">
        <f t="shared" si="106"/>
        <v>#REF!</v>
      </c>
      <c r="P684" s="213" t="e">
        <f t="shared" si="109"/>
        <v>#REF!</v>
      </c>
      <c r="Q684" s="213" t="e">
        <f t="shared" si="107"/>
        <v>#REF!</v>
      </c>
    </row>
    <row r="685" spans="1:17" x14ac:dyDescent="0.25">
      <c r="A685" s="89" t="e">
        <f>'Data Raw'!#REF!</f>
        <v>#REF!</v>
      </c>
      <c r="C685" s="89" t="e">
        <f>'Data Raw'!#REF!</f>
        <v>#REF!</v>
      </c>
      <c r="E685" s="89">
        <v>131.37987179615811</v>
      </c>
      <c r="G685" s="211" t="e">
        <f t="shared" si="100"/>
        <v>#REF!</v>
      </c>
      <c r="H685" s="211" t="e">
        <f t="shared" si="102"/>
        <v>#REF!</v>
      </c>
      <c r="I685" s="211" t="e">
        <f t="shared" si="103"/>
        <v>#REF!</v>
      </c>
      <c r="J685" s="211" t="e">
        <f t="shared" si="108"/>
        <v>#REF!</v>
      </c>
      <c r="K685" s="211" t="e">
        <f t="shared" si="104"/>
        <v>#REF!</v>
      </c>
      <c r="L685" s="89"/>
      <c r="M685" s="213" t="e">
        <f t="shared" si="101"/>
        <v>#REF!</v>
      </c>
      <c r="N685" s="213" t="e">
        <f t="shared" si="105"/>
        <v>#REF!</v>
      </c>
      <c r="O685" s="213" t="e">
        <f t="shared" si="106"/>
        <v>#REF!</v>
      </c>
      <c r="P685" s="213" t="e">
        <f t="shared" si="109"/>
        <v>#REF!</v>
      </c>
      <c r="Q685" s="213" t="e">
        <f t="shared" si="107"/>
        <v>#REF!</v>
      </c>
    </row>
    <row r="686" spans="1:17" x14ac:dyDescent="0.25">
      <c r="A686" s="89" t="e">
        <f>'Data Raw'!#REF!</f>
        <v>#REF!</v>
      </c>
      <c r="C686" s="89" t="e">
        <f>'Data Raw'!#REF!</f>
        <v>#REF!</v>
      </c>
      <c r="E686" s="89">
        <v>170.96467157447114</v>
      </c>
      <c r="G686" s="211" t="e">
        <f t="shared" si="100"/>
        <v>#REF!</v>
      </c>
      <c r="H686" s="211" t="e">
        <f t="shared" si="102"/>
        <v>#REF!</v>
      </c>
      <c r="I686" s="211" t="e">
        <f t="shared" si="103"/>
        <v>#REF!</v>
      </c>
      <c r="J686" s="211" t="e">
        <f t="shared" si="108"/>
        <v>#REF!</v>
      </c>
      <c r="K686" s="211" t="e">
        <f t="shared" si="104"/>
        <v>#REF!</v>
      </c>
      <c r="L686" s="89"/>
      <c r="M686" s="213" t="e">
        <f t="shared" si="101"/>
        <v>#REF!</v>
      </c>
      <c r="N686" s="213" t="e">
        <f t="shared" si="105"/>
        <v>#REF!</v>
      </c>
      <c r="O686" s="213" t="e">
        <f t="shared" si="106"/>
        <v>#REF!</v>
      </c>
      <c r="P686" s="213" t="e">
        <f t="shared" si="109"/>
        <v>#REF!</v>
      </c>
      <c r="Q686" s="213" t="e">
        <f t="shared" si="107"/>
        <v>#REF!</v>
      </c>
    </row>
    <row r="687" spans="1:17" x14ac:dyDescent="0.25">
      <c r="A687" s="89" t="e">
        <f>'Data Raw'!#REF!</f>
        <v>#REF!</v>
      </c>
      <c r="C687" s="89" t="e">
        <f>'Data Raw'!#REF!</f>
        <v>#REF!</v>
      </c>
      <c r="E687" s="89">
        <v>163.14788943838721</v>
      </c>
      <c r="G687" s="211" t="e">
        <f t="shared" si="100"/>
        <v>#REF!</v>
      </c>
      <c r="H687" s="211" t="e">
        <f t="shared" si="102"/>
        <v>#REF!</v>
      </c>
      <c r="I687" s="211" t="e">
        <f t="shared" si="103"/>
        <v>#REF!</v>
      </c>
      <c r="J687" s="211" t="e">
        <f t="shared" si="108"/>
        <v>#REF!</v>
      </c>
      <c r="K687" s="211" t="e">
        <f t="shared" si="104"/>
        <v>#REF!</v>
      </c>
      <c r="L687" s="89"/>
      <c r="M687" s="213" t="e">
        <f t="shared" si="101"/>
        <v>#REF!</v>
      </c>
      <c r="N687" s="213" t="e">
        <f t="shared" si="105"/>
        <v>#REF!</v>
      </c>
      <c r="O687" s="213" t="e">
        <f t="shared" si="106"/>
        <v>#REF!</v>
      </c>
      <c r="P687" s="213" t="e">
        <f t="shared" si="109"/>
        <v>#REF!</v>
      </c>
      <c r="Q687" s="213" t="e">
        <f t="shared" si="107"/>
        <v>#REF!</v>
      </c>
    </row>
    <row r="688" spans="1:17" x14ac:dyDescent="0.25">
      <c r="A688" s="89" t="e">
        <f>'Data Raw'!#REF!</f>
        <v>#REF!</v>
      </c>
      <c r="C688" s="89" t="e">
        <f>'Data Raw'!#REF!</f>
        <v>#REF!</v>
      </c>
      <c r="E688" s="89">
        <v>-141.16767014776997</v>
      </c>
      <c r="G688" s="211" t="e">
        <f t="shared" si="100"/>
        <v>#REF!</v>
      </c>
      <c r="H688" s="211" t="e">
        <f t="shared" si="102"/>
        <v>#REF!</v>
      </c>
      <c r="I688" s="211" t="e">
        <f t="shared" si="103"/>
        <v>#REF!</v>
      </c>
      <c r="J688" s="211" t="e">
        <f t="shared" si="108"/>
        <v>#REF!</v>
      </c>
      <c r="K688" s="211" t="e">
        <f t="shared" si="104"/>
        <v>#REF!</v>
      </c>
      <c r="L688" s="89"/>
      <c r="M688" s="213" t="e">
        <f t="shared" si="101"/>
        <v>#REF!</v>
      </c>
      <c r="N688" s="213" t="e">
        <f t="shared" si="105"/>
        <v>#REF!</v>
      </c>
      <c r="O688" s="213" t="e">
        <f t="shared" si="106"/>
        <v>#REF!</v>
      </c>
      <c r="P688" s="213" t="e">
        <f t="shared" si="109"/>
        <v>#REF!</v>
      </c>
      <c r="Q688" s="213" t="e">
        <f t="shared" si="107"/>
        <v>#REF!</v>
      </c>
    </row>
    <row r="689" spans="1:17" x14ac:dyDescent="0.25">
      <c r="A689" s="89" t="e">
        <f>'Data Raw'!#REF!</f>
        <v>#REF!</v>
      </c>
      <c r="C689" s="89" t="e">
        <f>'Data Raw'!#REF!</f>
        <v>#REF!</v>
      </c>
      <c r="E689" s="89">
        <v>-104.24143608546001</v>
      </c>
      <c r="G689" s="211" t="e">
        <f t="shared" si="100"/>
        <v>#REF!</v>
      </c>
      <c r="H689" s="211" t="e">
        <f t="shared" si="102"/>
        <v>#REF!</v>
      </c>
      <c r="I689" s="211" t="e">
        <f t="shared" si="103"/>
        <v>#REF!</v>
      </c>
      <c r="J689" s="211" t="e">
        <f t="shared" si="108"/>
        <v>#REF!</v>
      </c>
      <c r="K689" s="211" t="e">
        <f t="shared" si="104"/>
        <v>#REF!</v>
      </c>
      <c r="L689" s="89"/>
      <c r="M689" s="213" t="e">
        <f t="shared" si="101"/>
        <v>#REF!</v>
      </c>
      <c r="N689" s="213" t="e">
        <f t="shared" si="105"/>
        <v>#REF!</v>
      </c>
      <c r="O689" s="213" t="e">
        <f t="shared" si="106"/>
        <v>#REF!</v>
      </c>
      <c r="P689" s="213" t="e">
        <f t="shared" si="109"/>
        <v>#REF!</v>
      </c>
      <c r="Q689" s="213" t="e">
        <f t="shared" si="107"/>
        <v>#REF!</v>
      </c>
    </row>
    <row r="690" spans="1:17" x14ac:dyDescent="0.25">
      <c r="A690" s="89" t="e">
        <f>'Data Raw'!#REF!</f>
        <v>#REF!</v>
      </c>
      <c r="C690" s="89" t="e">
        <f>'Data Raw'!#REF!</f>
        <v>#REF!</v>
      </c>
      <c r="E690" s="89">
        <v>-88.639054224917345</v>
      </c>
      <c r="G690" s="211" t="e">
        <f t="shared" si="100"/>
        <v>#REF!</v>
      </c>
      <c r="H690" s="211" t="e">
        <f t="shared" si="102"/>
        <v>#REF!</v>
      </c>
      <c r="I690" s="211" t="e">
        <f t="shared" si="103"/>
        <v>#REF!</v>
      </c>
      <c r="J690" s="211" t="e">
        <f t="shared" si="108"/>
        <v>#REF!</v>
      </c>
      <c r="K690" s="211" t="e">
        <f t="shared" si="104"/>
        <v>#REF!</v>
      </c>
      <c r="L690" s="89"/>
      <c r="M690" s="213" t="e">
        <f t="shared" si="101"/>
        <v>#REF!</v>
      </c>
      <c r="N690" s="213" t="e">
        <f t="shared" si="105"/>
        <v>#REF!</v>
      </c>
      <c r="O690" s="213" t="e">
        <f t="shared" si="106"/>
        <v>#REF!</v>
      </c>
      <c r="P690" s="213" t="e">
        <f t="shared" si="109"/>
        <v>#REF!</v>
      </c>
      <c r="Q690" s="213" t="e">
        <f t="shared" si="107"/>
        <v>#REF!</v>
      </c>
    </row>
    <row r="691" spans="1:17" x14ac:dyDescent="0.25">
      <c r="A691" s="89" t="e">
        <f>'Data Raw'!#REF!</f>
        <v>#REF!</v>
      </c>
      <c r="C691" s="89" t="e">
        <f>'Data Raw'!#REF!</f>
        <v>#REF!</v>
      </c>
      <c r="E691" s="89">
        <v>-71.408339714344038</v>
      </c>
      <c r="G691" s="211" t="e">
        <f t="shared" si="100"/>
        <v>#REF!</v>
      </c>
      <c r="H691" s="211" t="e">
        <f t="shared" si="102"/>
        <v>#REF!</v>
      </c>
      <c r="I691" s="211" t="e">
        <f t="shared" si="103"/>
        <v>#REF!</v>
      </c>
      <c r="J691" s="211" t="e">
        <f t="shared" si="108"/>
        <v>#REF!</v>
      </c>
      <c r="K691" s="211" t="e">
        <f t="shared" si="104"/>
        <v>#REF!</v>
      </c>
      <c r="L691" s="89"/>
      <c r="M691" s="213" t="e">
        <f t="shared" si="101"/>
        <v>#REF!</v>
      </c>
      <c r="N691" s="213" t="e">
        <f t="shared" si="105"/>
        <v>#REF!</v>
      </c>
      <c r="O691" s="213" t="e">
        <f t="shared" si="106"/>
        <v>#REF!</v>
      </c>
      <c r="P691" s="213" t="e">
        <f t="shared" si="109"/>
        <v>#REF!</v>
      </c>
      <c r="Q691" s="213" t="e">
        <f t="shared" si="107"/>
        <v>#REF!</v>
      </c>
    </row>
    <row r="692" spans="1:17" x14ac:dyDescent="0.25">
      <c r="A692" s="89" t="e">
        <f>'Data Raw'!#REF!</f>
        <v>#REF!</v>
      </c>
      <c r="C692" s="89" t="e">
        <f>'Data Raw'!#REF!</f>
        <v>#REF!</v>
      </c>
      <c r="E692" s="89">
        <v>-34.519691474597494</v>
      </c>
      <c r="G692" s="211" t="e">
        <f t="shared" si="100"/>
        <v>#REF!</v>
      </c>
      <c r="H692" s="211" t="e">
        <f t="shared" si="102"/>
        <v>#REF!</v>
      </c>
      <c r="I692" s="211" t="e">
        <f t="shared" si="103"/>
        <v>#REF!</v>
      </c>
      <c r="J692" s="211" t="e">
        <f t="shared" si="108"/>
        <v>#REF!</v>
      </c>
      <c r="K692" s="211" t="e">
        <f t="shared" si="104"/>
        <v>#REF!</v>
      </c>
      <c r="L692" s="89"/>
      <c r="M692" s="213" t="e">
        <f t="shared" si="101"/>
        <v>#REF!</v>
      </c>
      <c r="N692" s="213" t="e">
        <f t="shared" si="105"/>
        <v>#REF!</v>
      </c>
      <c r="O692" s="213" t="e">
        <f t="shared" si="106"/>
        <v>#REF!</v>
      </c>
      <c r="P692" s="213" t="e">
        <f t="shared" si="109"/>
        <v>#REF!</v>
      </c>
      <c r="Q692" s="213" t="e">
        <f t="shared" si="107"/>
        <v>#REF!</v>
      </c>
    </row>
    <row r="693" spans="1:17" x14ac:dyDescent="0.25">
      <c r="A693" s="89" t="e">
        <f>'Data Raw'!#REF!</f>
        <v>#REF!</v>
      </c>
      <c r="C693" s="89" t="e">
        <f>'Data Raw'!#REF!</f>
        <v>#REF!</v>
      </c>
      <c r="E693" s="89">
        <v>-207.87923315740045</v>
      </c>
      <c r="G693" s="211" t="e">
        <f t="shared" si="100"/>
        <v>#REF!</v>
      </c>
      <c r="H693" s="211" t="e">
        <f t="shared" si="102"/>
        <v>#REF!</v>
      </c>
      <c r="I693" s="211" t="e">
        <f t="shared" si="103"/>
        <v>#REF!</v>
      </c>
      <c r="J693" s="211" t="e">
        <f t="shared" si="108"/>
        <v>#REF!</v>
      </c>
      <c r="K693" s="211" t="e">
        <f t="shared" si="104"/>
        <v>#REF!</v>
      </c>
      <c r="L693" s="89"/>
      <c r="M693" s="213" t="e">
        <f t="shared" si="101"/>
        <v>#REF!</v>
      </c>
      <c r="N693" s="213" t="e">
        <f t="shared" si="105"/>
        <v>#REF!</v>
      </c>
      <c r="O693" s="213" t="e">
        <f t="shared" si="106"/>
        <v>#REF!</v>
      </c>
      <c r="P693" s="213" t="e">
        <f t="shared" si="109"/>
        <v>#REF!</v>
      </c>
      <c r="Q693" s="213" t="e">
        <f t="shared" si="107"/>
        <v>#REF!</v>
      </c>
    </row>
    <row r="694" spans="1:17" x14ac:dyDescent="0.25">
      <c r="A694" s="89" t="e">
        <f>'Data Raw'!#REF!</f>
        <v>#REF!</v>
      </c>
      <c r="C694" s="89" t="e">
        <f>'Data Raw'!#REF!</f>
        <v>#REF!</v>
      </c>
      <c r="E694" s="89">
        <v>154.45919703407344</v>
      </c>
      <c r="G694" s="211" t="e">
        <f t="shared" si="100"/>
        <v>#REF!</v>
      </c>
      <c r="H694" s="211" t="e">
        <f t="shared" si="102"/>
        <v>#REF!</v>
      </c>
      <c r="I694" s="211" t="e">
        <f t="shared" si="103"/>
        <v>#REF!</v>
      </c>
      <c r="J694" s="211" t="e">
        <f t="shared" si="108"/>
        <v>#REF!</v>
      </c>
      <c r="K694" s="211" t="e">
        <f t="shared" si="104"/>
        <v>#REF!</v>
      </c>
      <c r="L694" s="89"/>
      <c r="M694" s="213" t="e">
        <f t="shared" si="101"/>
        <v>#REF!</v>
      </c>
      <c r="N694" s="213" t="e">
        <f t="shared" si="105"/>
        <v>#REF!</v>
      </c>
      <c r="O694" s="213" t="e">
        <f t="shared" si="106"/>
        <v>#REF!</v>
      </c>
      <c r="P694" s="213" t="e">
        <f t="shared" si="109"/>
        <v>#REF!</v>
      </c>
      <c r="Q694" s="213" t="e">
        <f t="shared" si="107"/>
        <v>#REF!</v>
      </c>
    </row>
    <row r="695" spans="1:17" x14ac:dyDescent="0.25">
      <c r="A695" s="89" t="e">
        <f>'Data Raw'!#REF!</f>
        <v>#REF!</v>
      </c>
      <c r="C695" s="89" t="e">
        <f>'Data Raw'!#REF!</f>
        <v>#REF!</v>
      </c>
      <c r="E695" s="89">
        <v>150.02817705791676</v>
      </c>
      <c r="G695" s="211" t="e">
        <f t="shared" si="100"/>
        <v>#REF!</v>
      </c>
      <c r="H695" s="211" t="e">
        <f t="shared" si="102"/>
        <v>#REF!</v>
      </c>
      <c r="I695" s="211" t="e">
        <f t="shared" si="103"/>
        <v>#REF!</v>
      </c>
      <c r="J695" s="211" t="e">
        <f t="shared" si="108"/>
        <v>#REF!</v>
      </c>
      <c r="K695" s="211" t="e">
        <f t="shared" si="104"/>
        <v>#REF!</v>
      </c>
      <c r="L695" s="89"/>
      <c r="M695" s="213" t="e">
        <f t="shared" si="101"/>
        <v>#REF!</v>
      </c>
      <c r="N695" s="213" t="e">
        <f t="shared" si="105"/>
        <v>#REF!</v>
      </c>
      <c r="O695" s="213" t="e">
        <f t="shared" si="106"/>
        <v>#REF!</v>
      </c>
      <c r="P695" s="213" t="e">
        <f t="shared" si="109"/>
        <v>#REF!</v>
      </c>
      <c r="Q695" s="213" t="e">
        <f t="shared" si="107"/>
        <v>#REF!</v>
      </c>
    </row>
    <row r="696" spans="1:17" x14ac:dyDescent="0.25">
      <c r="A696" s="89" t="e">
        <f>'Data Raw'!#REF!</f>
        <v>#REF!</v>
      </c>
      <c r="C696" s="89" t="e">
        <f>'Data Raw'!#REF!</f>
        <v>#REF!</v>
      </c>
      <c r="E696" s="89">
        <v>138.96899227185349</v>
      </c>
      <c r="G696" s="211" t="e">
        <f t="shared" si="100"/>
        <v>#REF!</v>
      </c>
      <c r="H696" s="211" t="e">
        <f t="shared" si="102"/>
        <v>#REF!</v>
      </c>
      <c r="I696" s="211" t="e">
        <f t="shared" si="103"/>
        <v>#REF!</v>
      </c>
      <c r="J696" s="211" t="e">
        <f t="shared" si="108"/>
        <v>#REF!</v>
      </c>
      <c r="K696" s="211" t="e">
        <f t="shared" si="104"/>
        <v>#REF!</v>
      </c>
      <c r="L696" s="89"/>
      <c r="M696" s="213" t="e">
        <f t="shared" si="101"/>
        <v>#REF!</v>
      </c>
      <c r="N696" s="213" t="e">
        <f t="shared" si="105"/>
        <v>#REF!</v>
      </c>
      <c r="O696" s="213" t="e">
        <f t="shared" si="106"/>
        <v>#REF!</v>
      </c>
      <c r="P696" s="213" t="e">
        <f t="shared" si="109"/>
        <v>#REF!</v>
      </c>
      <c r="Q696" s="213" t="e">
        <f t="shared" si="107"/>
        <v>#REF!</v>
      </c>
    </row>
    <row r="697" spans="1:17" x14ac:dyDescent="0.25">
      <c r="A697" s="89" t="e">
        <f>'Data Raw'!#REF!</f>
        <v>#REF!</v>
      </c>
      <c r="C697" s="89" t="e">
        <f>'Data Raw'!#REF!</f>
        <v>#REF!</v>
      </c>
      <c r="E697" s="89">
        <v>127.28487941726416</v>
      </c>
      <c r="G697" s="211" t="e">
        <f t="shared" si="100"/>
        <v>#REF!</v>
      </c>
      <c r="H697" s="211" t="e">
        <f t="shared" si="102"/>
        <v>#REF!</v>
      </c>
      <c r="I697" s="211" t="e">
        <f t="shared" si="103"/>
        <v>#REF!</v>
      </c>
      <c r="J697" s="211" t="e">
        <f t="shared" si="108"/>
        <v>#REF!</v>
      </c>
      <c r="K697" s="211" t="e">
        <f t="shared" si="104"/>
        <v>#REF!</v>
      </c>
      <c r="L697" s="89"/>
      <c r="M697" s="213" t="e">
        <f t="shared" si="101"/>
        <v>#REF!</v>
      </c>
      <c r="N697" s="213" t="e">
        <f t="shared" si="105"/>
        <v>#REF!</v>
      </c>
      <c r="O697" s="213" t="e">
        <f t="shared" si="106"/>
        <v>#REF!</v>
      </c>
      <c r="P697" s="213" t="e">
        <f t="shared" si="109"/>
        <v>#REF!</v>
      </c>
      <c r="Q697" s="213" t="e">
        <f t="shared" si="107"/>
        <v>#REF!</v>
      </c>
    </row>
    <row r="698" spans="1:17" x14ac:dyDescent="0.25">
      <c r="A698" s="89" t="e">
        <f>'Data Raw'!#REF!</f>
        <v>#REF!</v>
      </c>
      <c r="C698" s="89" t="e">
        <f>'Data Raw'!#REF!</f>
        <v>#REF!</v>
      </c>
      <c r="E698" s="89">
        <v>-163.92693042496103</v>
      </c>
      <c r="G698" s="211" t="e">
        <f t="shared" si="100"/>
        <v>#REF!</v>
      </c>
      <c r="H698" s="211" t="e">
        <f t="shared" si="102"/>
        <v>#REF!</v>
      </c>
      <c r="I698" s="211" t="e">
        <f t="shared" si="103"/>
        <v>#REF!</v>
      </c>
      <c r="J698" s="211" t="e">
        <f t="shared" si="108"/>
        <v>#REF!</v>
      </c>
      <c r="K698" s="211" t="e">
        <f t="shared" si="104"/>
        <v>#REF!</v>
      </c>
      <c r="L698" s="89"/>
      <c r="M698" s="213" t="e">
        <f t="shared" si="101"/>
        <v>#REF!</v>
      </c>
      <c r="N698" s="213" t="e">
        <f t="shared" si="105"/>
        <v>#REF!</v>
      </c>
      <c r="O698" s="213" t="e">
        <f t="shared" si="106"/>
        <v>#REF!</v>
      </c>
      <c r="P698" s="213" t="e">
        <f t="shared" si="109"/>
        <v>#REF!</v>
      </c>
      <c r="Q698" s="213" t="e">
        <f t="shared" si="107"/>
        <v>#REF!</v>
      </c>
    </row>
    <row r="699" spans="1:17" x14ac:dyDescent="0.25">
      <c r="A699" s="89" t="e">
        <f>'Data Raw'!#REF!</f>
        <v>#REF!</v>
      </c>
      <c r="C699" s="89" t="e">
        <f>'Data Raw'!#REF!</f>
        <v>#REF!</v>
      </c>
      <c r="E699" s="89">
        <v>154.1306467892573</v>
      </c>
      <c r="G699" s="211" t="e">
        <f t="shared" si="100"/>
        <v>#REF!</v>
      </c>
      <c r="H699" s="211" t="e">
        <f t="shared" si="102"/>
        <v>#REF!</v>
      </c>
      <c r="I699" s="211" t="e">
        <f t="shared" si="103"/>
        <v>#REF!</v>
      </c>
      <c r="J699" s="211" t="e">
        <f t="shared" si="108"/>
        <v>#REF!</v>
      </c>
      <c r="K699" s="211" t="e">
        <f t="shared" si="104"/>
        <v>#REF!</v>
      </c>
      <c r="L699" s="89"/>
      <c r="M699" s="213" t="e">
        <f t="shared" si="101"/>
        <v>#REF!</v>
      </c>
      <c r="N699" s="213" t="e">
        <f t="shared" si="105"/>
        <v>#REF!</v>
      </c>
      <c r="O699" s="213" t="e">
        <f t="shared" si="106"/>
        <v>#REF!</v>
      </c>
      <c r="P699" s="213" t="e">
        <f t="shared" si="109"/>
        <v>#REF!</v>
      </c>
      <c r="Q699" s="213" t="e">
        <f t="shared" si="107"/>
        <v>#REF!</v>
      </c>
    </row>
    <row r="700" spans="1:17" x14ac:dyDescent="0.25">
      <c r="A700" s="89" t="e">
        <f>'Data Raw'!#REF!</f>
        <v>#REF!</v>
      </c>
      <c r="C700" s="89" t="e">
        <f>'Data Raw'!#REF!</f>
        <v>#REF!</v>
      </c>
      <c r="E700" s="89">
        <v>-117.54702166538118</v>
      </c>
      <c r="G700" s="211" t="e">
        <f t="shared" si="100"/>
        <v>#REF!</v>
      </c>
      <c r="H700" s="211" t="e">
        <f t="shared" si="102"/>
        <v>#REF!</v>
      </c>
      <c r="I700" s="211" t="e">
        <f t="shared" si="103"/>
        <v>#REF!</v>
      </c>
      <c r="J700" s="211" t="e">
        <f t="shared" si="108"/>
        <v>#REF!</v>
      </c>
      <c r="K700" s="211" t="e">
        <f t="shared" si="104"/>
        <v>#REF!</v>
      </c>
      <c r="L700" s="89"/>
      <c r="M700" s="213" t="e">
        <f t="shared" si="101"/>
        <v>#REF!</v>
      </c>
      <c r="N700" s="213" t="e">
        <f t="shared" si="105"/>
        <v>#REF!</v>
      </c>
      <c r="O700" s="213" t="e">
        <f t="shared" si="106"/>
        <v>#REF!</v>
      </c>
      <c r="P700" s="213" t="e">
        <f t="shared" si="109"/>
        <v>#REF!</v>
      </c>
      <c r="Q700" s="213" t="e">
        <f t="shared" si="107"/>
        <v>#REF!</v>
      </c>
    </row>
    <row r="701" spans="1:17" x14ac:dyDescent="0.25">
      <c r="A701" s="89" t="e">
        <f>'Data Raw'!#REF!</f>
        <v>#REF!</v>
      </c>
      <c r="C701" s="89" t="e">
        <f>'Data Raw'!#REF!</f>
        <v>#REF!</v>
      </c>
      <c r="E701" s="89">
        <v>137.26535020714437</v>
      </c>
      <c r="G701" s="211" t="e">
        <f t="shared" si="100"/>
        <v>#REF!</v>
      </c>
      <c r="H701" s="211" t="e">
        <f t="shared" si="102"/>
        <v>#REF!</v>
      </c>
      <c r="I701" s="211" t="e">
        <f t="shared" si="103"/>
        <v>#REF!</v>
      </c>
      <c r="J701" s="211" t="e">
        <f t="shared" si="108"/>
        <v>#REF!</v>
      </c>
      <c r="K701" s="211" t="e">
        <f t="shared" si="104"/>
        <v>#REF!</v>
      </c>
      <c r="L701" s="89"/>
      <c r="M701" s="213" t="e">
        <f t="shared" si="101"/>
        <v>#REF!</v>
      </c>
      <c r="N701" s="213" t="e">
        <f t="shared" si="105"/>
        <v>#REF!</v>
      </c>
      <c r="O701" s="213" t="e">
        <f t="shared" si="106"/>
        <v>#REF!</v>
      </c>
      <c r="P701" s="213" t="e">
        <f t="shared" si="109"/>
        <v>#REF!</v>
      </c>
      <c r="Q701" s="213" t="e">
        <f t="shared" si="107"/>
        <v>#REF!</v>
      </c>
    </row>
    <row r="702" spans="1:17" x14ac:dyDescent="0.25">
      <c r="A702" s="89" t="e">
        <f>'Data Raw'!#REF!</f>
        <v>#REF!</v>
      </c>
      <c r="C702" s="89" t="e">
        <f>'Data Raw'!#REF!</f>
        <v>#REF!</v>
      </c>
      <c r="E702" s="89">
        <v>116.23802381678252</v>
      </c>
      <c r="G702" s="211" t="e">
        <f t="shared" si="100"/>
        <v>#REF!</v>
      </c>
      <c r="H702" s="211" t="e">
        <f t="shared" si="102"/>
        <v>#REF!</v>
      </c>
      <c r="I702" s="211" t="e">
        <f t="shared" si="103"/>
        <v>#REF!</v>
      </c>
      <c r="J702" s="211" t="e">
        <f t="shared" si="108"/>
        <v>#REF!</v>
      </c>
      <c r="K702" s="211" t="e">
        <f t="shared" si="104"/>
        <v>#REF!</v>
      </c>
      <c r="L702" s="89"/>
      <c r="M702" s="213" t="e">
        <f t="shared" si="101"/>
        <v>#REF!</v>
      </c>
      <c r="N702" s="213" t="e">
        <f t="shared" si="105"/>
        <v>#REF!</v>
      </c>
      <c r="O702" s="213" t="e">
        <f t="shared" si="106"/>
        <v>#REF!</v>
      </c>
      <c r="P702" s="213" t="e">
        <f t="shared" si="109"/>
        <v>#REF!</v>
      </c>
      <c r="Q702" s="213" t="e">
        <f t="shared" si="107"/>
        <v>#REF!</v>
      </c>
    </row>
    <row r="703" spans="1:17" x14ac:dyDescent="0.25">
      <c r="A703" s="89" t="e">
        <f>'Data Raw'!#REF!</f>
        <v>#REF!</v>
      </c>
      <c r="C703" s="89" t="e">
        <f>'Data Raw'!#REF!</f>
        <v>#REF!</v>
      </c>
      <c r="E703" s="89">
        <v>130.82269675467614</v>
      </c>
      <c r="G703" s="211" t="e">
        <f t="shared" si="100"/>
        <v>#REF!</v>
      </c>
      <c r="H703" s="211" t="e">
        <f t="shared" si="102"/>
        <v>#REF!</v>
      </c>
      <c r="I703" s="211" t="e">
        <f t="shared" si="103"/>
        <v>#REF!</v>
      </c>
      <c r="J703" s="211" t="e">
        <f t="shared" si="108"/>
        <v>#REF!</v>
      </c>
      <c r="K703" s="211" t="e">
        <f t="shared" si="104"/>
        <v>#REF!</v>
      </c>
      <c r="L703" s="89"/>
      <c r="M703" s="213" t="e">
        <f t="shared" si="101"/>
        <v>#REF!</v>
      </c>
      <c r="N703" s="213" t="e">
        <f t="shared" si="105"/>
        <v>#REF!</v>
      </c>
      <c r="O703" s="213" t="e">
        <f t="shared" si="106"/>
        <v>#REF!</v>
      </c>
      <c r="P703" s="213" t="e">
        <f t="shared" si="109"/>
        <v>#REF!</v>
      </c>
      <c r="Q703" s="213" t="e">
        <f t="shared" si="107"/>
        <v>#REF!</v>
      </c>
    </row>
    <row r="704" spans="1:17" x14ac:dyDescent="0.25">
      <c r="A704" s="89" t="e">
        <f>'Data Raw'!#REF!</f>
        <v>#REF!</v>
      </c>
      <c r="C704" s="89" t="e">
        <f>'Data Raw'!#REF!</f>
        <v>#REF!</v>
      </c>
      <c r="E704" s="89">
        <v>107.03321277225768</v>
      </c>
      <c r="G704" s="211" t="e">
        <f t="shared" si="100"/>
        <v>#REF!</v>
      </c>
      <c r="H704" s="211" t="e">
        <f t="shared" si="102"/>
        <v>#REF!</v>
      </c>
      <c r="I704" s="211" t="e">
        <f t="shared" si="103"/>
        <v>#REF!</v>
      </c>
      <c r="J704" s="211" t="e">
        <f t="shared" si="108"/>
        <v>#REF!</v>
      </c>
      <c r="K704" s="211" t="e">
        <f t="shared" si="104"/>
        <v>#REF!</v>
      </c>
      <c r="L704" s="89"/>
      <c r="M704" s="213" t="e">
        <f t="shared" si="101"/>
        <v>#REF!</v>
      </c>
      <c r="N704" s="213" t="e">
        <f t="shared" si="105"/>
        <v>#REF!</v>
      </c>
      <c r="O704" s="213" t="e">
        <f t="shared" si="106"/>
        <v>#REF!</v>
      </c>
      <c r="P704" s="213" t="e">
        <f t="shared" si="109"/>
        <v>#REF!</v>
      </c>
      <c r="Q704" s="213" t="e">
        <f t="shared" si="107"/>
        <v>#REF!</v>
      </c>
    </row>
    <row r="705" spans="1:17" x14ac:dyDescent="0.25">
      <c r="A705" s="89" t="e">
        <f>'Data Raw'!#REF!</f>
        <v>#REF!</v>
      </c>
      <c r="C705" s="89" t="e">
        <f>'Data Raw'!#REF!</f>
        <v>#REF!</v>
      </c>
      <c r="E705" s="89">
        <v>-172.6904531925029</v>
      </c>
      <c r="G705" s="211" t="e">
        <f t="shared" si="100"/>
        <v>#REF!</v>
      </c>
      <c r="H705" s="211" t="e">
        <f t="shared" si="102"/>
        <v>#REF!</v>
      </c>
      <c r="I705" s="211" t="e">
        <f t="shared" si="103"/>
        <v>#REF!</v>
      </c>
      <c r="J705" s="211" t="e">
        <f t="shared" si="108"/>
        <v>#REF!</v>
      </c>
      <c r="K705" s="211" t="e">
        <f t="shared" si="104"/>
        <v>#REF!</v>
      </c>
      <c r="L705" s="89"/>
      <c r="M705" s="213" t="e">
        <f t="shared" si="101"/>
        <v>#REF!</v>
      </c>
      <c r="N705" s="213" t="e">
        <f t="shared" si="105"/>
        <v>#REF!</v>
      </c>
      <c r="O705" s="213" t="e">
        <f t="shared" si="106"/>
        <v>#REF!</v>
      </c>
      <c r="P705" s="213" t="e">
        <f t="shared" si="109"/>
        <v>#REF!</v>
      </c>
      <c r="Q705" s="213" t="e">
        <f t="shared" si="107"/>
        <v>#REF!</v>
      </c>
    </row>
    <row r="706" spans="1:17" x14ac:dyDescent="0.25">
      <c r="A706" s="89" t="e">
        <f>'Data Raw'!#REF!</f>
        <v>#REF!</v>
      </c>
      <c r="C706" s="89" t="e">
        <f>'Data Raw'!#REF!</f>
        <v>#REF!</v>
      </c>
      <c r="E706" s="89">
        <v>149.43268290400738</v>
      </c>
      <c r="G706" s="211" t="e">
        <f t="shared" ref="G706:G759" si="110">C706+$E$761</f>
        <v>#REF!</v>
      </c>
      <c r="H706" s="211" t="e">
        <f t="shared" si="102"/>
        <v>#REF!</v>
      </c>
      <c r="I706" s="211" t="e">
        <f t="shared" si="103"/>
        <v>#REF!</v>
      </c>
      <c r="J706" s="211" t="e">
        <f t="shared" si="108"/>
        <v>#REF!</v>
      </c>
      <c r="K706" s="211" t="e">
        <f t="shared" si="104"/>
        <v>#REF!</v>
      </c>
      <c r="L706" s="89"/>
      <c r="M706" s="213" t="e">
        <f t="shared" ref="M706:M759" si="111">C706-$E$761</f>
        <v>#REF!</v>
      </c>
      <c r="N706" s="213" t="e">
        <f t="shared" si="105"/>
        <v>#REF!</v>
      </c>
      <c r="O706" s="213" t="e">
        <f t="shared" si="106"/>
        <v>#REF!</v>
      </c>
      <c r="P706" s="213" t="e">
        <f t="shared" si="109"/>
        <v>#REF!</v>
      </c>
      <c r="Q706" s="213" t="e">
        <f t="shared" si="107"/>
        <v>#REF!</v>
      </c>
    </row>
    <row r="707" spans="1:17" x14ac:dyDescent="0.25">
      <c r="A707" s="89" t="e">
        <f>'Data Raw'!#REF!</f>
        <v>#REF!</v>
      </c>
      <c r="C707" s="89" t="e">
        <f>'Data Raw'!#REF!</f>
        <v>#REF!</v>
      </c>
      <c r="E707" s="89">
        <v>-145.42632966263045</v>
      </c>
      <c r="G707" s="211" t="e">
        <f t="shared" si="110"/>
        <v>#REF!</v>
      </c>
      <c r="H707" s="211" t="e">
        <f t="shared" ref="H707:H759" si="112">G707-$A707</f>
        <v>#REF!</v>
      </c>
      <c r="I707" s="211" t="e">
        <f t="shared" ref="I707:I759" si="113">H707*H707</f>
        <v>#REF!</v>
      </c>
      <c r="J707" s="211" t="e">
        <f t="shared" si="108"/>
        <v>#REF!</v>
      </c>
      <c r="K707" s="211" t="e">
        <f t="shared" ref="K707:K759" si="114">IF(A707&gt;C707,1,"")</f>
        <v>#REF!</v>
      </c>
      <c r="L707" s="89"/>
      <c r="M707" s="213" t="e">
        <f t="shared" si="111"/>
        <v>#REF!</v>
      </c>
      <c r="N707" s="213" t="e">
        <f t="shared" ref="N707:N759" si="115">M707-$A707</f>
        <v>#REF!</v>
      </c>
      <c r="O707" s="213" t="e">
        <f t="shared" ref="O707:O759" si="116">N707*N707</f>
        <v>#REF!</v>
      </c>
      <c r="P707" s="213" t="e">
        <f t="shared" si="109"/>
        <v>#REF!</v>
      </c>
      <c r="Q707" s="213" t="e">
        <f t="shared" ref="Q707:Q759" si="117">IF(A707&lt;C707,1,"")</f>
        <v>#REF!</v>
      </c>
    </row>
    <row r="708" spans="1:17" x14ac:dyDescent="0.25">
      <c r="A708" s="89" t="e">
        <f>'Data Raw'!#REF!</f>
        <v>#REF!</v>
      </c>
      <c r="C708" s="89" t="e">
        <f>'Data Raw'!#REF!</f>
        <v>#REF!</v>
      </c>
      <c r="E708" s="89">
        <v>-314.06982831908681</v>
      </c>
      <c r="G708" s="211" t="e">
        <f t="shared" si="110"/>
        <v>#REF!</v>
      </c>
      <c r="H708" s="211" t="e">
        <f t="shared" si="112"/>
        <v>#REF!</v>
      </c>
      <c r="I708" s="211" t="e">
        <f t="shared" si="113"/>
        <v>#REF!</v>
      </c>
      <c r="J708" s="211" t="e">
        <f t="shared" si="108"/>
        <v>#REF!</v>
      </c>
      <c r="K708" s="211" t="e">
        <f t="shared" si="114"/>
        <v>#REF!</v>
      </c>
      <c r="L708" s="89"/>
      <c r="M708" s="213" t="e">
        <f t="shared" si="111"/>
        <v>#REF!</v>
      </c>
      <c r="N708" s="213" t="e">
        <f t="shared" si="115"/>
        <v>#REF!</v>
      </c>
      <c r="O708" s="213" t="e">
        <f t="shared" si="116"/>
        <v>#REF!</v>
      </c>
      <c r="P708" s="213" t="e">
        <f t="shared" si="109"/>
        <v>#REF!</v>
      </c>
      <c r="Q708" s="213" t="e">
        <f t="shared" si="117"/>
        <v>#REF!</v>
      </c>
    </row>
    <row r="709" spans="1:17" x14ac:dyDescent="0.25">
      <c r="A709" s="89" t="e">
        <f>'Data Raw'!#REF!</f>
        <v>#REF!</v>
      </c>
      <c r="C709" s="89" t="e">
        <f>'Data Raw'!#REF!</f>
        <v>#REF!</v>
      </c>
      <c r="E709" s="89">
        <v>-303.60570196043409</v>
      </c>
      <c r="G709" s="211" t="e">
        <f t="shared" si="110"/>
        <v>#REF!</v>
      </c>
      <c r="H709" s="211" t="e">
        <f t="shared" si="112"/>
        <v>#REF!</v>
      </c>
      <c r="I709" s="211" t="e">
        <f t="shared" si="113"/>
        <v>#REF!</v>
      </c>
      <c r="J709" s="211" t="e">
        <f t="shared" si="108"/>
        <v>#REF!</v>
      </c>
      <c r="K709" s="211" t="e">
        <f t="shared" si="114"/>
        <v>#REF!</v>
      </c>
      <c r="L709" s="89"/>
      <c r="M709" s="213" t="e">
        <f t="shared" si="111"/>
        <v>#REF!</v>
      </c>
      <c r="N709" s="213" t="e">
        <f t="shared" si="115"/>
        <v>#REF!</v>
      </c>
      <c r="O709" s="213" t="e">
        <f t="shared" si="116"/>
        <v>#REF!</v>
      </c>
      <c r="P709" s="213" t="e">
        <f t="shared" si="109"/>
        <v>#REF!</v>
      </c>
      <c r="Q709" s="213" t="e">
        <f t="shared" si="117"/>
        <v>#REF!</v>
      </c>
    </row>
    <row r="710" spans="1:17" x14ac:dyDescent="0.25">
      <c r="A710" s="89" t="e">
        <f>'Data Raw'!#REF!</f>
        <v>#REF!</v>
      </c>
      <c r="C710" s="89" t="e">
        <f>'Data Raw'!#REF!</f>
        <v>#REF!</v>
      </c>
      <c r="E710" s="89">
        <v>18.217379982859711</v>
      </c>
      <c r="G710" s="211" t="e">
        <f t="shared" si="110"/>
        <v>#REF!</v>
      </c>
      <c r="H710" s="211" t="e">
        <f t="shared" si="112"/>
        <v>#REF!</v>
      </c>
      <c r="I710" s="211" t="e">
        <f t="shared" si="113"/>
        <v>#REF!</v>
      </c>
      <c r="J710" s="211" t="e">
        <f t="shared" si="108"/>
        <v>#REF!</v>
      </c>
      <c r="K710" s="211" t="e">
        <f t="shared" si="114"/>
        <v>#REF!</v>
      </c>
      <c r="L710" s="89"/>
      <c r="M710" s="213" t="e">
        <f t="shared" si="111"/>
        <v>#REF!</v>
      </c>
      <c r="N710" s="213" t="e">
        <f t="shared" si="115"/>
        <v>#REF!</v>
      </c>
      <c r="O710" s="213" t="e">
        <f t="shared" si="116"/>
        <v>#REF!</v>
      </c>
      <c r="P710" s="213" t="e">
        <f t="shared" si="109"/>
        <v>#REF!</v>
      </c>
      <c r="Q710" s="213" t="e">
        <f t="shared" si="117"/>
        <v>#REF!</v>
      </c>
    </row>
    <row r="711" spans="1:17" x14ac:dyDescent="0.25">
      <c r="A711" s="89" t="e">
        <f>'Data Raw'!#REF!</f>
        <v>#REF!</v>
      </c>
      <c r="C711" s="89" t="e">
        <f>'Data Raw'!#REF!</f>
        <v>#REF!</v>
      </c>
      <c r="E711" s="89">
        <v>9.3158265422025579</v>
      </c>
      <c r="G711" s="211" t="e">
        <f t="shared" si="110"/>
        <v>#REF!</v>
      </c>
      <c r="H711" s="211" t="e">
        <f t="shared" si="112"/>
        <v>#REF!</v>
      </c>
      <c r="I711" s="211" t="e">
        <f t="shared" si="113"/>
        <v>#REF!</v>
      </c>
      <c r="J711" s="211" t="e">
        <f t="shared" si="108"/>
        <v>#REF!</v>
      </c>
      <c r="K711" s="211" t="e">
        <f t="shared" si="114"/>
        <v>#REF!</v>
      </c>
      <c r="L711" s="89"/>
      <c r="M711" s="213" t="e">
        <f t="shared" si="111"/>
        <v>#REF!</v>
      </c>
      <c r="N711" s="213" t="e">
        <f t="shared" si="115"/>
        <v>#REF!</v>
      </c>
      <c r="O711" s="213" t="e">
        <f t="shared" si="116"/>
        <v>#REF!</v>
      </c>
      <c r="P711" s="213" t="e">
        <f t="shared" si="109"/>
        <v>#REF!</v>
      </c>
      <c r="Q711" s="213" t="e">
        <f t="shared" si="117"/>
        <v>#REF!</v>
      </c>
    </row>
    <row r="712" spans="1:17" x14ac:dyDescent="0.25">
      <c r="A712" s="89" t="e">
        <f>'Data Raw'!#REF!</f>
        <v>#REF!</v>
      </c>
      <c r="C712" s="89" t="e">
        <f>'Data Raw'!#REF!</f>
        <v>#REF!</v>
      </c>
      <c r="E712" s="89">
        <v>333.55016027272723</v>
      </c>
      <c r="G712" s="211" t="e">
        <f t="shared" si="110"/>
        <v>#REF!</v>
      </c>
      <c r="H712" s="211" t="e">
        <f t="shared" si="112"/>
        <v>#REF!</v>
      </c>
      <c r="I712" s="211" t="e">
        <f t="shared" si="113"/>
        <v>#REF!</v>
      </c>
      <c r="J712" s="211" t="e">
        <f t="shared" si="108"/>
        <v>#REF!</v>
      </c>
      <c r="K712" s="211" t="e">
        <f t="shared" si="114"/>
        <v>#REF!</v>
      </c>
      <c r="L712" s="89"/>
      <c r="M712" s="213" t="e">
        <f t="shared" si="111"/>
        <v>#REF!</v>
      </c>
      <c r="N712" s="213" t="e">
        <f t="shared" si="115"/>
        <v>#REF!</v>
      </c>
      <c r="O712" s="213" t="e">
        <f t="shared" si="116"/>
        <v>#REF!</v>
      </c>
      <c r="P712" s="213" t="e">
        <f t="shared" si="109"/>
        <v>#REF!</v>
      </c>
      <c r="Q712" s="213" t="e">
        <f t="shared" si="117"/>
        <v>#REF!</v>
      </c>
    </row>
    <row r="713" spans="1:17" x14ac:dyDescent="0.25">
      <c r="A713" s="89" t="e">
        <f>'Data Raw'!#REF!</f>
        <v>#REF!</v>
      </c>
      <c r="C713" s="89" t="e">
        <f>'Data Raw'!#REF!</f>
        <v>#REF!</v>
      </c>
      <c r="E713" s="89">
        <v>-26.900759170988749</v>
      </c>
      <c r="G713" s="211" t="e">
        <f t="shared" si="110"/>
        <v>#REF!</v>
      </c>
      <c r="H713" s="211" t="e">
        <f t="shared" si="112"/>
        <v>#REF!</v>
      </c>
      <c r="I713" s="211" t="e">
        <f t="shared" si="113"/>
        <v>#REF!</v>
      </c>
      <c r="J713" s="211" t="e">
        <f t="shared" si="108"/>
        <v>#REF!</v>
      </c>
      <c r="K713" s="211" t="e">
        <f t="shared" si="114"/>
        <v>#REF!</v>
      </c>
      <c r="L713" s="89"/>
      <c r="M713" s="213" t="e">
        <f t="shared" si="111"/>
        <v>#REF!</v>
      </c>
      <c r="N713" s="213" t="e">
        <f t="shared" si="115"/>
        <v>#REF!</v>
      </c>
      <c r="O713" s="213" t="e">
        <f t="shared" si="116"/>
        <v>#REF!</v>
      </c>
      <c r="P713" s="213" t="e">
        <f t="shared" si="109"/>
        <v>#REF!</v>
      </c>
      <c r="Q713" s="213" t="e">
        <f t="shared" si="117"/>
        <v>#REF!</v>
      </c>
    </row>
    <row r="714" spans="1:17" x14ac:dyDescent="0.25">
      <c r="A714" s="89" t="e">
        <f>'Data Raw'!#REF!</f>
        <v>#REF!</v>
      </c>
      <c r="C714" s="89" t="e">
        <f>'Data Raw'!#REF!</f>
        <v>#REF!</v>
      </c>
      <c r="E714" s="89">
        <v>-47.375699473239365</v>
      </c>
      <c r="G714" s="211" t="e">
        <f t="shared" si="110"/>
        <v>#REF!</v>
      </c>
      <c r="H714" s="211" t="e">
        <f t="shared" si="112"/>
        <v>#REF!</v>
      </c>
      <c r="I714" s="211" t="e">
        <f t="shared" si="113"/>
        <v>#REF!</v>
      </c>
      <c r="J714" s="211" t="e">
        <f t="shared" ref="J714:J759" si="118">SQRT(AVERAGE(I707:I714))</f>
        <v>#REF!</v>
      </c>
      <c r="K714" s="211" t="e">
        <f t="shared" si="114"/>
        <v>#REF!</v>
      </c>
      <c r="L714" s="89"/>
      <c r="M714" s="213" t="e">
        <f t="shared" si="111"/>
        <v>#REF!</v>
      </c>
      <c r="N714" s="213" t="e">
        <f t="shared" si="115"/>
        <v>#REF!</v>
      </c>
      <c r="O714" s="213" t="e">
        <f t="shared" si="116"/>
        <v>#REF!</v>
      </c>
      <c r="P714" s="213" t="e">
        <f t="shared" ref="P714:P759" si="119">SQRT(AVERAGE(O707:O714))</f>
        <v>#REF!</v>
      </c>
      <c r="Q714" s="213" t="e">
        <f t="shared" si="117"/>
        <v>#REF!</v>
      </c>
    </row>
    <row r="715" spans="1:17" x14ac:dyDescent="0.25">
      <c r="A715" s="89" t="e">
        <f>'Data Raw'!#REF!</f>
        <v>#REF!</v>
      </c>
      <c r="C715" s="89" t="e">
        <f>'Data Raw'!#REF!</f>
        <v>#REF!</v>
      </c>
      <c r="E715" s="89">
        <v>-168.22075457496976</v>
      </c>
      <c r="G715" s="211" t="e">
        <f t="shared" si="110"/>
        <v>#REF!</v>
      </c>
      <c r="H715" s="211" t="e">
        <f t="shared" si="112"/>
        <v>#REF!</v>
      </c>
      <c r="I715" s="211" t="e">
        <f t="shared" si="113"/>
        <v>#REF!</v>
      </c>
      <c r="J715" s="211" t="e">
        <f t="shared" si="118"/>
        <v>#REF!</v>
      </c>
      <c r="K715" s="211" t="e">
        <f t="shared" si="114"/>
        <v>#REF!</v>
      </c>
      <c r="L715" s="89"/>
      <c r="M715" s="213" t="e">
        <f t="shared" si="111"/>
        <v>#REF!</v>
      </c>
      <c r="N715" s="213" t="e">
        <f t="shared" si="115"/>
        <v>#REF!</v>
      </c>
      <c r="O715" s="213" t="e">
        <f t="shared" si="116"/>
        <v>#REF!</v>
      </c>
      <c r="P715" s="213" t="e">
        <f t="shared" si="119"/>
        <v>#REF!</v>
      </c>
      <c r="Q715" s="213" t="e">
        <f t="shared" si="117"/>
        <v>#REF!</v>
      </c>
    </row>
    <row r="716" spans="1:17" x14ac:dyDescent="0.25">
      <c r="A716" s="89" t="e">
        <f>'Data Raw'!#REF!</f>
        <v>#REF!</v>
      </c>
      <c r="C716" s="89" t="e">
        <f>'Data Raw'!#REF!</f>
        <v>#REF!</v>
      </c>
      <c r="E716" s="89">
        <v>-127.40390543340254</v>
      </c>
      <c r="G716" s="211" t="e">
        <f t="shared" si="110"/>
        <v>#REF!</v>
      </c>
      <c r="H716" s="211" t="e">
        <f t="shared" si="112"/>
        <v>#REF!</v>
      </c>
      <c r="I716" s="211" t="e">
        <f t="shared" si="113"/>
        <v>#REF!</v>
      </c>
      <c r="J716" s="211" t="e">
        <f t="shared" si="118"/>
        <v>#REF!</v>
      </c>
      <c r="K716" s="211" t="e">
        <f t="shared" si="114"/>
        <v>#REF!</v>
      </c>
      <c r="L716" s="89"/>
      <c r="M716" s="213" t="e">
        <f t="shared" si="111"/>
        <v>#REF!</v>
      </c>
      <c r="N716" s="213" t="e">
        <f t="shared" si="115"/>
        <v>#REF!</v>
      </c>
      <c r="O716" s="213" t="e">
        <f t="shared" si="116"/>
        <v>#REF!</v>
      </c>
      <c r="P716" s="213" t="e">
        <f t="shared" si="119"/>
        <v>#REF!</v>
      </c>
      <c r="Q716" s="213" t="e">
        <f t="shared" si="117"/>
        <v>#REF!</v>
      </c>
    </row>
    <row r="717" spans="1:17" x14ac:dyDescent="0.25">
      <c r="A717" s="89" t="e">
        <f>'Data Raw'!#REF!</f>
        <v>#REF!</v>
      </c>
      <c r="C717" s="89" t="e">
        <f>'Data Raw'!#REF!</f>
        <v>#REF!</v>
      </c>
      <c r="E717" s="89">
        <v>621.83080571672326</v>
      </c>
      <c r="G717" s="211" t="e">
        <f t="shared" si="110"/>
        <v>#REF!</v>
      </c>
      <c r="H717" s="211" t="e">
        <f t="shared" si="112"/>
        <v>#REF!</v>
      </c>
      <c r="I717" s="211" t="e">
        <f t="shared" si="113"/>
        <v>#REF!</v>
      </c>
      <c r="J717" s="211" t="e">
        <f t="shared" si="118"/>
        <v>#REF!</v>
      </c>
      <c r="K717" s="211" t="e">
        <f t="shared" si="114"/>
        <v>#REF!</v>
      </c>
      <c r="L717" s="89"/>
      <c r="M717" s="213" t="e">
        <f t="shared" si="111"/>
        <v>#REF!</v>
      </c>
      <c r="N717" s="213" t="e">
        <f t="shared" si="115"/>
        <v>#REF!</v>
      </c>
      <c r="O717" s="213" t="e">
        <f t="shared" si="116"/>
        <v>#REF!</v>
      </c>
      <c r="P717" s="213" t="e">
        <f t="shared" si="119"/>
        <v>#REF!</v>
      </c>
      <c r="Q717" s="213" t="e">
        <f t="shared" si="117"/>
        <v>#REF!</v>
      </c>
    </row>
    <row r="718" spans="1:17" x14ac:dyDescent="0.25">
      <c r="A718" s="89" t="e">
        <f>'Data Raw'!#REF!</f>
        <v>#REF!</v>
      </c>
      <c r="C718" s="89" t="e">
        <f>'Data Raw'!#REF!</f>
        <v>#REF!</v>
      </c>
      <c r="E718" s="89">
        <v>43.327586390834767</v>
      </c>
      <c r="G718" s="211" t="e">
        <f t="shared" si="110"/>
        <v>#REF!</v>
      </c>
      <c r="H718" s="211" t="e">
        <f t="shared" si="112"/>
        <v>#REF!</v>
      </c>
      <c r="I718" s="211" t="e">
        <f t="shared" si="113"/>
        <v>#REF!</v>
      </c>
      <c r="J718" s="211" t="e">
        <f t="shared" si="118"/>
        <v>#REF!</v>
      </c>
      <c r="K718" s="211" t="e">
        <f t="shared" si="114"/>
        <v>#REF!</v>
      </c>
      <c r="L718" s="89"/>
      <c r="M718" s="213" t="e">
        <f t="shared" si="111"/>
        <v>#REF!</v>
      </c>
      <c r="N718" s="213" t="e">
        <f t="shared" si="115"/>
        <v>#REF!</v>
      </c>
      <c r="O718" s="213" t="e">
        <f t="shared" si="116"/>
        <v>#REF!</v>
      </c>
      <c r="P718" s="213" t="e">
        <f t="shared" si="119"/>
        <v>#REF!</v>
      </c>
      <c r="Q718" s="213" t="e">
        <f t="shared" si="117"/>
        <v>#REF!</v>
      </c>
    </row>
    <row r="719" spans="1:17" x14ac:dyDescent="0.25">
      <c r="A719" s="89" t="e">
        <f>'Data Raw'!#REF!</f>
        <v>#REF!</v>
      </c>
      <c r="C719" s="89" t="e">
        <f>'Data Raw'!#REF!</f>
        <v>#REF!</v>
      </c>
      <c r="E719" s="89">
        <v>-218.50250476387737</v>
      </c>
      <c r="G719" s="211" t="e">
        <f t="shared" si="110"/>
        <v>#REF!</v>
      </c>
      <c r="H719" s="211" t="e">
        <f t="shared" si="112"/>
        <v>#REF!</v>
      </c>
      <c r="I719" s="211" t="e">
        <f t="shared" si="113"/>
        <v>#REF!</v>
      </c>
      <c r="J719" s="211" t="e">
        <f t="shared" si="118"/>
        <v>#REF!</v>
      </c>
      <c r="K719" s="211" t="e">
        <f t="shared" si="114"/>
        <v>#REF!</v>
      </c>
      <c r="L719" s="89"/>
      <c r="M719" s="213" t="e">
        <f t="shared" si="111"/>
        <v>#REF!</v>
      </c>
      <c r="N719" s="213" t="e">
        <f t="shared" si="115"/>
        <v>#REF!</v>
      </c>
      <c r="O719" s="213" t="e">
        <f t="shared" si="116"/>
        <v>#REF!</v>
      </c>
      <c r="P719" s="213" t="e">
        <f t="shared" si="119"/>
        <v>#REF!</v>
      </c>
      <c r="Q719" s="213" t="e">
        <f t="shared" si="117"/>
        <v>#REF!</v>
      </c>
    </row>
    <row r="720" spans="1:17" x14ac:dyDescent="0.25">
      <c r="A720" s="89" t="e">
        <f>'Data Raw'!#REF!</f>
        <v>#REF!</v>
      </c>
      <c r="C720" s="89" t="e">
        <f>'Data Raw'!#REF!</f>
        <v>#REF!</v>
      </c>
      <c r="E720" s="89">
        <v>-109.3138974718313</v>
      </c>
      <c r="G720" s="211" t="e">
        <f t="shared" si="110"/>
        <v>#REF!</v>
      </c>
      <c r="H720" s="211" t="e">
        <f t="shared" si="112"/>
        <v>#REF!</v>
      </c>
      <c r="I720" s="211" t="e">
        <f t="shared" si="113"/>
        <v>#REF!</v>
      </c>
      <c r="J720" s="211" t="e">
        <f t="shared" si="118"/>
        <v>#REF!</v>
      </c>
      <c r="K720" s="211" t="e">
        <f t="shared" si="114"/>
        <v>#REF!</v>
      </c>
      <c r="L720" s="89"/>
      <c r="M720" s="213" t="e">
        <f t="shared" si="111"/>
        <v>#REF!</v>
      </c>
      <c r="N720" s="213" t="e">
        <f t="shared" si="115"/>
        <v>#REF!</v>
      </c>
      <c r="O720" s="213" t="e">
        <f t="shared" si="116"/>
        <v>#REF!</v>
      </c>
      <c r="P720" s="213" t="e">
        <f t="shared" si="119"/>
        <v>#REF!</v>
      </c>
      <c r="Q720" s="213" t="e">
        <f t="shared" si="117"/>
        <v>#REF!</v>
      </c>
    </row>
    <row r="721" spans="1:17" x14ac:dyDescent="0.25">
      <c r="A721" s="89" t="e">
        <f>'Data Raw'!#REF!</f>
        <v>#REF!</v>
      </c>
      <c r="C721" s="89" t="e">
        <f>'Data Raw'!#REF!</f>
        <v>#REF!</v>
      </c>
      <c r="E721" s="89">
        <v>-82.113712271595432</v>
      </c>
      <c r="G721" s="211" t="e">
        <f t="shared" si="110"/>
        <v>#REF!</v>
      </c>
      <c r="H721" s="211" t="e">
        <f t="shared" si="112"/>
        <v>#REF!</v>
      </c>
      <c r="I721" s="211" t="e">
        <f t="shared" si="113"/>
        <v>#REF!</v>
      </c>
      <c r="J721" s="211" t="e">
        <f t="shared" si="118"/>
        <v>#REF!</v>
      </c>
      <c r="K721" s="211" t="e">
        <f t="shared" si="114"/>
        <v>#REF!</v>
      </c>
      <c r="L721" s="89"/>
      <c r="M721" s="213" t="e">
        <f t="shared" si="111"/>
        <v>#REF!</v>
      </c>
      <c r="N721" s="213" t="e">
        <f t="shared" si="115"/>
        <v>#REF!</v>
      </c>
      <c r="O721" s="213" t="e">
        <f t="shared" si="116"/>
        <v>#REF!</v>
      </c>
      <c r="P721" s="213" t="e">
        <f t="shared" si="119"/>
        <v>#REF!</v>
      </c>
      <c r="Q721" s="213" t="e">
        <f t="shared" si="117"/>
        <v>#REF!</v>
      </c>
    </row>
    <row r="722" spans="1:17" x14ac:dyDescent="0.25">
      <c r="A722" s="89" t="e">
        <f>'Data Raw'!#REF!</f>
        <v>#REF!</v>
      </c>
      <c r="C722" s="89" t="e">
        <f>'Data Raw'!#REF!</f>
        <v>#REF!</v>
      </c>
      <c r="E722" s="89">
        <v>-95.769782024795859</v>
      </c>
      <c r="G722" s="211" t="e">
        <f t="shared" si="110"/>
        <v>#REF!</v>
      </c>
      <c r="H722" s="211" t="e">
        <f t="shared" si="112"/>
        <v>#REF!</v>
      </c>
      <c r="I722" s="211" t="e">
        <f t="shared" si="113"/>
        <v>#REF!</v>
      </c>
      <c r="J722" s="211" t="e">
        <f t="shared" si="118"/>
        <v>#REF!</v>
      </c>
      <c r="K722" s="211" t="e">
        <f t="shared" si="114"/>
        <v>#REF!</v>
      </c>
      <c r="L722" s="89"/>
      <c r="M722" s="213" t="e">
        <f t="shared" si="111"/>
        <v>#REF!</v>
      </c>
      <c r="N722" s="213" t="e">
        <f t="shared" si="115"/>
        <v>#REF!</v>
      </c>
      <c r="O722" s="213" t="e">
        <f t="shared" si="116"/>
        <v>#REF!</v>
      </c>
      <c r="P722" s="213" t="e">
        <f t="shared" si="119"/>
        <v>#REF!</v>
      </c>
      <c r="Q722" s="213" t="e">
        <f t="shared" si="117"/>
        <v>#REF!</v>
      </c>
    </row>
    <row r="723" spans="1:17" x14ac:dyDescent="0.25">
      <c r="A723" s="89" t="e">
        <f>'Data Raw'!#REF!</f>
        <v>#REF!</v>
      </c>
      <c r="C723" s="89" t="e">
        <f>'Data Raw'!#REF!</f>
        <v>#REF!</v>
      </c>
      <c r="E723" s="89">
        <v>-200.73394205465593</v>
      </c>
      <c r="G723" s="211" t="e">
        <f t="shared" si="110"/>
        <v>#REF!</v>
      </c>
      <c r="H723" s="211" t="e">
        <f t="shared" si="112"/>
        <v>#REF!</v>
      </c>
      <c r="I723" s="211" t="e">
        <f t="shared" si="113"/>
        <v>#REF!</v>
      </c>
      <c r="J723" s="211" t="e">
        <f t="shared" si="118"/>
        <v>#REF!</v>
      </c>
      <c r="K723" s="211" t="e">
        <f t="shared" si="114"/>
        <v>#REF!</v>
      </c>
      <c r="L723" s="89"/>
      <c r="M723" s="213" t="e">
        <f t="shared" si="111"/>
        <v>#REF!</v>
      </c>
      <c r="N723" s="213" t="e">
        <f t="shared" si="115"/>
        <v>#REF!</v>
      </c>
      <c r="O723" s="213" t="e">
        <f t="shared" si="116"/>
        <v>#REF!</v>
      </c>
      <c r="P723" s="213" t="e">
        <f t="shared" si="119"/>
        <v>#REF!</v>
      </c>
      <c r="Q723" s="213" t="e">
        <f t="shared" si="117"/>
        <v>#REF!</v>
      </c>
    </row>
    <row r="724" spans="1:17" x14ac:dyDescent="0.25">
      <c r="A724" s="89" t="e">
        <f>'Data Raw'!#REF!</f>
        <v>#REF!</v>
      </c>
      <c r="C724" s="89" t="e">
        <f>'Data Raw'!#REF!</f>
        <v>#REF!</v>
      </c>
      <c r="E724" s="89">
        <v>152.19782605228829</v>
      </c>
      <c r="G724" s="211" t="e">
        <f t="shared" si="110"/>
        <v>#REF!</v>
      </c>
      <c r="H724" s="211" t="e">
        <f t="shared" si="112"/>
        <v>#REF!</v>
      </c>
      <c r="I724" s="211" t="e">
        <f t="shared" si="113"/>
        <v>#REF!</v>
      </c>
      <c r="J724" s="211" t="e">
        <f t="shared" si="118"/>
        <v>#REF!</v>
      </c>
      <c r="K724" s="211" t="e">
        <f t="shared" si="114"/>
        <v>#REF!</v>
      </c>
      <c r="L724" s="89"/>
      <c r="M724" s="213" t="e">
        <f t="shared" si="111"/>
        <v>#REF!</v>
      </c>
      <c r="N724" s="213" t="e">
        <f t="shared" si="115"/>
        <v>#REF!</v>
      </c>
      <c r="O724" s="213" t="e">
        <f t="shared" si="116"/>
        <v>#REF!</v>
      </c>
      <c r="P724" s="213" t="e">
        <f t="shared" si="119"/>
        <v>#REF!</v>
      </c>
      <c r="Q724" s="213" t="e">
        <f t="shared" si="117"/>
        <v>#REF!</v>
      </c>
    </row>
    <row r="725" spans="1:17" x14ac:dyDescent="0.25">
      <c r="A725" s="89" t="e">
        <f>'Data Raw'!#REF!</f>
        <v>#REF!</v>
      </c>
      <c r="C725" s="89" t="e">
        <f>'Data Raw'!#REF!</f>
        <v>#REF!</v>
      </c>
      <c r="E725" s="89">
        <v>-164.01156401357002</v>
      </c>
      <c r="G725" s="211" t="e">
        <f t="shared" si="110"/>
        <v>#REF!</v>
      </c>
      <c r="H725" s="211" t="e">
        <f t="shared" si="112"/>
        <v>#REF!</v>
      </c>
      <c r="I725" s="211" t="e">
        <f t="shared" si="113"/>
        <v>#REF!</v>
      </c>
      <c r="J725" s="211" t="e">
        <f t="shared" si="118"/>
        <v>#REF!</v>
      </c>
      <c r="K725" s="211" t="e">
        <f t="shared" si="114"/>
        <v>#REF!</v>
      </c>
      <c r="L725" s="89"/>
      <c r="M725" s="213" t="e">
        <f t="shared" si="111"/>
        <v>#REF!</v>
      </c>
      <c r="N725" s="213" t="e">
        <f t="shared" si="115"/>
        <v>#REF!</v>
      </c>
      <c r="O725" s="213" t="e">
        <f t="shared" si="116"/>
        <v>#REF!</v>
      </c>
      <c r="P725" s="213" t="e">
        <f t="shared" si="119"/>
        <v>#REF!</v>
      </c>
      <c r="Q725" s="213" t="e">
        <f t="shared" si="117"/>
        <v>#REF!</v>
      </c>
    </row>
    <row r="726" spans="1:17" x14ac:dyDescent="0.25">
      <c r="A726" s="89" t="e">
        <f>'Data Raw'!#REF!</f>
        <v>#REF!</v>
      </c>
      <c r="C726" s="89" t="e">
        <f>'Data Raw'!#REF!</f>
        <v>#REF!</v>
      </c>
      <c r="E726" s="89">
        <v>-148.98914586614046</v>
      </c>
      <c r="G726" s="211" t="e">
        <f t="shared" si="110"/>
        <v>#REF!</v>
      </c>
      <c r="H726" s="211" t="e">
        <f t="shared" si="112"/>
        <v>#REF!</v>
      </c>
      <c r="I726" s="211" t="e">
        <f t="shared" si="113"/>
        <v>#REF!</v>
      </c>
      <c r="J726" s="211" t="e">
        <f t="shared" si="118"/>
        <v>#REF!</v>
      </c>
      <c r="K726" s="211" t="e">
        <f t="shared" si="114"/>
        <v>#REF!</v>
      </c>
      <c r="L726" s="89"/>
      <c r="M726" s="213" t="e">
        <f t="shared" si="111"/>
        <v>#REF!</v>
      </c>
      <c r="N726" s="213" t="e">
        <f t="shared" si="115"/>
        <v>#REF!</v>
      </c>
      <c r="O726" s="213" t="e">
        <f t="shared" si="116"/>
        <v>#REF!</v>
      </c>
      <c r="P726" s="213" t="e">
        <f t="shared" si="119"/>
        <v>#REF!</v>
      </c>
      <c r="Q726" s="213" t="e">
        <f t="shared" si="117"/>
        <v>#REF!</v>
      </c>
    </row>
    <row r="727" spans="1:17" x14ac:dyDescent="0.25">
      <c r="A727" s="89" t="e">
        <f>'Data Raw'!#REF!</f>
        <v>#REF!</v>
      </c>
      <c r="C727" s="89" t="e">
        <f>'Data Raw'!#REF!</f>
        <v>#REF!</v>
      </c>
      <c r="E727" s="89">
        <v>-348.47956602623162</v>
      </c>
      <c r="G727" s="211" t="e">
        <f t="shared" si="110"/>
        <v>#REF!</v>
      </c>
      <c r="H727" s="211" t="e">
        <f t="shared" si="112"/>
        <v>#REF!</v>
      </c>
      <c r="I727" s="211" t="e">
        <f t="shared" si="113"/>
        <v>#REF!</v>
      </c>
      <c r="J727" s="211" t="e">
        <f t="shared" si="118"/>
        <v>#REF!</v>
      </c>
      <c r="K727" s="211" t="e">
        <f t="shared" si="114"/>
        <v>#REF!</v>
      </c>
      <c r="L727" s="89"/>
      <c r="M727" s="213" t="e">
        <f t="shared" si="111"/>
        <v>#REF!</v>
      </c>
      <c r="N727" s="213" t="e">
        <f t="shared" si="115"/>
        <v>#REF!</v>
      </c>
      <c r="O727" s="213" t="e">
        <f t="shared" si="116"/>
        <v>#REF!</v>
      </c>
      <c r="P727" s="213" t="e">
        <f t="shared" si="119"/>
        <v>#REF!</v>
      </c>
      <c r="Q727" s="213" t="e">
        <f t="shared" si="117"/>
        <v>#REF!</v>
      </c>
    </row>
    <row r="728" spans="1:17" x14ac:dyDescent="0.25">
      <c r="A728" s="89" t="e">
        <f>'Data Raw'!#REF!</f>
        <v>#REF!</v>
      </c>
      <c r="C728" s="89" t="e">
        <f>'Data Raw'!#REF!</f>
        <v>#REF!</v>
      </c>
      <c r="E728" s="89">
        <v>158.34939927059531</v>
      </c>
      <c r="G728" s="211" t="e">
        <f t="shared" si="110"/>
        <v>#REF!</v>
      </c>
      <c r="H728" s="211" t="e">
        <f t="shared" si="112"/>
        <v>#REF!</v>
      </c>
      <c r="I728" s="211" t="e">
        <f t="shared" si="113"/>
        <v>#REF!</v>
      </c>
      <c r="J728" s="211" t="e">
        <f t="shared" si="118"/>
        <v>#REF!</v>
      </c>
      <c r="K728" s="211" t="e">
        <f t="shared" si="114"/>
        <v>#REF!</v>
      </c>
      <c r="L728" s="89"/>
      <c r="M728" s="213" t="e">
        <f t="shared" si="111"/>
        <v>#REF!</v>
      </c>
      <c r="N728" s="213" t="e">
        <f t="shared" si="115"/>
        <v>#REF!</v>
      </c>
      <c r="O728" s="213" t="e">
        <f t="shared" si="116"/>
        <v>#REF!</v>
      </c>
      <c r="P728" s="213" t="e">
        <f t="shared" si="119"/>
        <v>#REF!</v>
      </c>
      <c r="Q728" s="213" t="e">
        <f t="shared" si="117"/>
        <v>#REF!</v>
      </c>
    </row>
    <row r="729" spans="1:17" x14ac:dyDescent="0.25">
      <c r="A729" s="89" t="e">
        <f>'Data Raw'!#REF!</f>
        <v>#REF!</v>
      </c>
      <c r="C729" s="89" t="e">
        <f>'Data Raw'!#REF!</f>
        <v>#REF!</v>
      </c>
      <c r="E729" s="89">
        <v>-89.738287627882528</v>
      </c>
      <c r="G729" s="211" t="e">
        <f t="shared" si="110"/>
        <v>#REF!</v>
      </c>
      <c r="H729" s="211" t="e">
        <f t="shared" si="112"/>
        <v>#REF!</v>
      </c>
      <c r="I729" s="211" t="e">
        <f t="shared" si="113"/>
        <v>#REF!</v>
      </c>
      <c r="J729" s="211" t="e">
        <f t="shared" si="118"/>
        <v>#REF!</v>
      </c>
      <c r="K729" s="211" t="e">
        <f t="shared" si="114"/>
        <v>#REF!</v>
      </c>
      <c r="L729" s="89"/>
      <c r="M729" s="213" t="e">
        <f t="shared" si="111"/>
        <v>#REF!</v>
      </c>
      <c r="N729" s="213" t="e">
        <f t="shared" si="115"/>
        <v>#REF!</v>
      </c>
      <c r="O729" s="213" t="e">
        <f t="shared" si="116"/>
        <v>#REF!</v>
      </c>
      <c r="P729" s="213" t="e">
        <f t="shared" si="119"/>
        <v>#REF!</v>
      </c>
      <c r="Q729" s="213" t="e">
        <f t="shared" si="117"/>
        <v>#REF!</v>
      </c>
    </row>
    <row r="730" spans="1:17" x14ac:dyDescent="0.25">
      <c r="A730" s="89" t="e">
        <f>'Data Raw'!#REF!</f>
        <v>#REF!</v>
      </c>
      <c r="C730" s="89" t="e">
        <f>'Data Raw'!#REF!</f>
        <v>#REF!</v>
      </c>
      <c r="E730" s="89">
        <v>664.80793645252561</v>
      </c>
      <c r="G730" s="211" t="e">
        <f t="shared" si="110"/>
        <v>#REF!</v>
      </c>
      <c r="H730" s="211" t="e">
        <f t="shared" si="112"/>
        <v>#REF!</v>
      </c>
      <c r="I730" s="211" t="e">
        <f t="shared" si="113"/>
        <v>#REF!</v>
      </c>
      <c r="J730" s="211" t="e">
        <f t="shared" si="118"/>
        <v>#REF!</v>
      </c>
      <c r="K730" s="211" t="e">
        <f t="shared" si="114"/>
        <v>#REF!</v>
      </c>
      <c r="L730" s="89"/>
      <c r="M730" s="213" t="e">
        <f t="shared" si="111"/>
        <v>#REF!</v>
      </c>
      <c r="N730" s="213" t="e">
        <f t="shared" si="115"/>
        <v>#REF!</v>
      </c>
      <c r="O730" s="213" t="e">
        <f t="shared" si="116"/>
        <v>#REF!</v>
      </c>
      <c r="P730" s="213" t="e">
        <f t="shared" si="119"/>
        <v>#REF!</v>
      </c>
      <c r="Q730" s="213" t="e">
        <f t="shared" si="117"/>
        <v>#REF!</v>
      </c>
    </row>
    <row r="731" spans="1:17" x14ac:dyDescent="0.25">
      <c r="A731" s="89" t="e">
        <f>'Data Raw'!#REF!</f>
        <v>#REF!</v>
      </c>
      <c r="C731" s="89" t="e">
        <f>'Data Raw'!#REF!</f>
        <v>#REF!</v>
      </c>
      <c r="E731" s="89">
        <v>-79.20309026140967</v>
      </c>
      <c r="G731" s="211" t="e">
        <f t="shared" si="110"/>
        <v>#REF!</v>
      </c>
      <c r="H731" s="211" t="e">
        <f t="shared" si="112"/>
        <v>#REF!</v>
      </c>
      <c r="I731" s="211" t="e">
        <f t="shared" si="113"/>
        <v>#REF!</v>
      </c>
      <c r="J731" s="211" t="e">
        <f t="shared" si="118"/>
        <v>#REF!</v>
      </c>
      <c r="K731" s="211" t="e">
        <f t="shared" si="114"/>
        <v>#REF!</v>
      </c>
      <c r="L731" s="89"/>
      <c r="M731" s="213" t="e">
        <f t="shared" si="111"/>
        <v>#REF!</v>
      </c>
      <c r="N731" s="213" t="e">
        <f t="shared" si="115"/>
        <v>#REF!</v>
      </c>
      <c r="O731" s="213" t="e">
        <f t="shared" si="116"/>
        <v>#REF!</v>
      </c>
      <c r="P731" s="213" t="e">
        <f t="shared" si="119"/>
        <v>#REF!</v>
      </c>
      <c r="Q731" s="213" t="e">
        <f t="shared" si="117"/>
        <v>#REF!</v>
      </c>
    </row>
    <row r="732" spans="1:17" x14ac:dyDescent="0.25">
      <c r="A732" s="89" t="e">
        <f>'Data Raw'!#REF!</f>
        <v>#REF!</v>
      </c>
      <c r="C732" s="89" t="e">
        <f>'Data Raw'!#REF!</f>
        <v>#REF!</v>
      </c>
      <c r="E732" s="89">
        <v>115.06839263804432</v>
      </c>
      <c r="G732" s="211" t="e">
        <f t="shared" si="110"/>
        <v>#REF!</v>
      </c>
      <c r="H732" s="211" t="e">
        <f t="shared" si="112"/>
        <v>#REF!</v>
      </c>
      <c r="I732" s="211" t="e">
        <f t="shared" si="113"/>
        <v>#REF!</v>
      </c>
      <c r="J732" s="211" t="e">
        <f t="shared" si="118"/>
        <v>#REF!</v>
      </c>
      <c r="K732" s="211" t="e">
        <f t="shared" si="114"/>
        <v>#REF!</v>
      </c>
      <c r="L732" s="89"/>
      <c r="M732" s="213" t="e">
        <f t="shared" si="111"/>
        <v>#REF!</v>
      </c>
      <c r="N732" s="213" t="e">
        <f t="shared" si="115"/>
        <v>#REF!</v>
      </c>
      <c r="O732" s="213" t="e">
        <f t="shared" si="116"/>
        <v>#REF!</v>
      </c>
      <c r="P732" s="213" t="e">
        <f t="shared" si="119"/>
        <v>#REF!</v>
      </c>
      <c r="Q732" s="213" t="e">
        <f t="shared" si="117"/>
        <v>#REF!</v>
      </c>
    </row>
    <row r="733" spans="1:17" x14ac:dyDescent="0.25">
      <c r="A733" s="89" t="e">
        <f>'Data Raw'!#REF!</f>
        <v>#REF!</v>
      </c>
      <c r="C733" s="89" t="e">
        <f>'Data Raw'!#REF!</f>
        <v>#REF!</v>
      </c>
      <c r="E733" s="89">
        <v>-195.34935203884743</v>
      </c>
      <c r="G733" s="211" t="e">
        <f t="shared" si="110"/>
        <v>#REF!</v>
      </c>
      <c r="H733" s="211" t="e">
        <f t="shared" si="112"/>
        <v>#REF!</v>
      </c>
      <c r="I733" s="211" t="e">
        <f t="shared" si="113"/>
        <v>#REF!</v>
      </c>
      <c r="J733" s="211" t="e">
        <f t="shared" si="118"/>
        <v>#REF!</v>
      </c>
      <c r="K733" s="211" t="e">
        <f t="shared" si="114"/>
        <v>#REF!</v>
      </c>
      <c r="L733" s="89"/>
      <c r="M733" s="213" t="e">
        <f t="shared" si="111"/>
        <v>#REF!</v>
      </c>
      <c r="N733" s="213" t="e">
        <f t="shared" si="115"/>
        <v>#REF!</v>
      </c>
      <c r="O733" s="213" t="e">
        <f t="shared" si="116"/>
        <v>#REF!</v>
      </c>
      <c r="P733" s="213" t="e">
        <f t="shared" si="119"/>
        <v>#REF!</v>
      </c>
      <c r="Q733" s="213" t="e">
        <f t="shared" si="117"/>
        <v>#REF!</v>
      </c>
    </row>
    <row r="734" spans="1:17" x14ac:dyDescent="0.25">
      <c r="A734" s="89" t="e">
        <f>'Data Raw'!#REF!</f>
        <v>#REF!</v>
      </c>
      <c r="C734" s="89" t="e">
        <f>'Data Raw'!#REF!</f>
        <v>#REF!</v>
      </c>
      <c r="E734" s="89">
        <v>-358.50006116089207</v>
      </c>
      <c r="G734" s="211" t="e">
        <f t="shared" si="110"/>
        <v>#REF!</v>
      </c>
      <c r="H734" s="211" t="e">
        <f t="shared" si="112"/>
        <v>#REF!</v>
      </c>
      <c r="I734" s="211" t="e">
        <f t="shared" si="113"/>
        <v>#REF!</v>
      </c>
      <c r="J734" s="211" t="e">
        <f t="shared" si="118"/>
        <v>#REF!</v>
      </c>
      <c r="K734" s="211" t="e">
        <f t="shared" si="114"/>
        <v>#REF!</v>
      </c>
      <c r="L734" s="89"/>
      <c r="M734" s="213" t="e">
        <f t="shared" si="111"/>
        <v>#REF!</v>
      </c>
      <c r="N734" s="213" t="e">
        <f t="shared" si="115"/>
        <v>#REF!</v>
      </c>
      <c r="O734" s="213" t="e">
        <f t="shared" si="116"/>
        <v>#REF!</v>
      </c>
      <c r="P734" s="213" t="e">
        <f t="shared" si="119"/>
        <v>#REF!</v>
      </c>
      <c r="Q734" s="213" t="e">
        <f t="shared" si="117"/>
        <v>#REF!</v>
      </c>
    </row>
    <row r="735" spans="1:17" x14ac:dyDescent="0.25">
      <c r="A735" s="89" t="e">
        <f>'Data Raw'!#REF!</f>
        <v>#REF!</v>
      </c>
      <c r="C735" s="89" t="e">
        <f>'Data Raw'!#REF!</f>
        <v>#REF!</v>
      </c>
      <c r="E735" s="89">
        <v>260.7880973597712</v>
      </c>
      <c r="G735" s="211" t="e">
        <f t="shared" si="110"/>
        <v>#REF!</v>
      </c>
      <c r="H735" s="211" t="e">
        <f t="shared" si="112"/>
        <v>#REF!</v>
      </c>
      <c r="I735" s="211" t="e">
        <f t="shared" si="113"/>
        <v>#REF!</v>
      </c>
      <c r="J735" s="211" t="e">
        <f t="shared" si="118"/>
        <v>#REF!</v>
      </c>
      <c r="K735" s="211" t="e">
        <f t="shared" si="114"/>
        <v>#REF!</v>
      </c>
      <c r="L735" s="89"/>
      <c r="M735" s="213" t="e">
        <f t="shared" si="111"/>
        <v>#REF!</v>
      </c>
      <c r="N735" s="213" t="e">
        <f t="shared" si="115"/>
        <v>#REF!</v>
      </c>
      <c r="O735" s="213" t="e">
        <f t="shared" si="116"/>
        <v>#REF!</v>
      </c>
      <c r="P735" s="213" t="e">
        <f t="shared" si="119"/>
        <v>#REF!</v>
      </c>
      <c r="Q735" s="213" t="e">
        <f t="shared" si="117"/>
        <v>#REF!</v>
      </c>
    </row>
    <row r="736" spans="1:17" x14ac:dyDescent="0.25">
      <c r="A736" s="89" t="e">
        <f>'Data Raw'!#REF!</f>
        <v>#REF!</v>
      </c>
      <c r="C736" s="89" t="e">
        <f>'Data Raw'!#REF!</f>
        <v>#REF!</v>
      </c>
      <c r="E736" s="89">
        <v>256.2567474353782</v>
      </c>
      <c r="G736" s="211" t="e">
        <f t="shared" si="110"/>
        <v>#REF!</v>
      </c>
      <c r="H736" s="211" t="e">
        <f t="shared" si="112"/>
        <v>#REF!</v>
      </c>
      <c r="I736" s="211" t="e">
        <f t="shared" si="113"/>
        <v>#REF!</v>
      </c>
      <c r="J736" s="211" t="e">
        <f t="shared" si="118"/>
        <v>#REF!</v>
      </c>
      <c r="K736" s="211" t="e">
        <f t="shared" si="114"/>
        <v>#REF!</v>
      </c>
      <c r="L736" s="89"/>
      <c r="M736" s="213" t="e">
        <f t="shared" si="111"/>
        <v>#REF!</v>
      </c>
      <c r="N736" s="213" t="e">
        <f t="shared" si="115"/>
        <v>#REF!</v>
      </c>
      <c r="O736" s="213" t="e">
        <f t="shared" si="116"/>
        <v>#REF!</v>
      </c>
      <c r="P736" s="213" t="e">
        <f t="shared" si="119"/>
        <v>#REF!</v>
      </c>
      <c r="Q736" s="213" t="e">
        <f t="shared" si="117"/>
        <v>#REF!</v>
      </c>
    </row>
    <row r="737" spans="1:17" x14ac:dyDescent="0.25">
      <c r="A737" s="89" t="e">
        <f>'Data Raw'!#REF!</f>
        <v>#REF!</v>
      </c>
      <c r="C737" s="89" t="e">
        <f>'Data Raw'!#REF!</f>
        <v>#REF!</v>
      </c>
      <c r="E737" s="89">
        <v>240.22765944540879</v>
      </c>
      <c r="G737" s="211" t="e">
        <f t="shared" si="110"/>
        <v>#REF!</v>
      </c>
      <c r="H737" s="211" t="e">
        <f t="shared" si="112"/>
        <v>#REF!</v>
      </c>
      <c r="I737" s="211" t="e">
        <f t="shared" si="113"/>
        <v>#REF!</v>
      </c>
      <c r="J737" s="211" t="e">
        <f t="shared" si="118"/>
        <v>#REF!</v>
      </c>
      <c r="K737" s="211" t="e">
        <f t="shared" si="114"/>
        <v>#REF!</v>
      </c>
      <c r="L737" s="89"/>
      <c r="M737" s="213" t="e">
        <f t="shared" si="111"/>
        <v>#REF!</v>
      </c>
      <c r="N737" s="213" t="e">
        <f t="shared" si="115"/>
        <v>#REF!</v>
      </c>
      <c r="O737" s="213" t="e">
        <f t="shared" si="116"/>
        <v>#REF!</v>
      </c>
      <c r="P737" s="213" t="e">
        <f t="shared" si="119"/>
        <v>#REF!</v>
      </c>
      <c r="Q737" s="213" t="e">
        <f t="shared" si="117"/>
        <v>#REF!</v>
      </c>
    </row>
    <row r="738" spans="1:17" x14ac:dyDescent="0.25">
      <c r="A738" s="89" t="e">
        <f>'Data Raw'!#REF!</f>
        <v>#REF!</v>
      </c>
      <c r="C738" s="89" t="e">
        <f>'Data Raw'!#REF!</f>
        <v>#REF!</v>
      </c>
      <c r="E738" s="89">
        <v>-89.116551103710663</v>
      </c>
      <c r="G738" s="211" t="e">
        <f t="shared" si="110"/>
        <v>#REF!</v>
      </c>
      <c r="H738" s="211" t="e">
        <f t="shared" si="112"/>
        <v>#REF!</v>
      </c>
      <c r="I738" s="211" t="e">
        <f t="shared" si="113"/>
        <v>#REF!</v>
      </c>
      <c r="J738" s="211" t="e">
        <f t="shared" si="118"/>
        <v>#REF!</v>
      </c>
      <c r="K738" s="211" t="e">
        <f t="shared" si="114"/>
        <v>#REF!</v>
      </c>
      <c r="L738" s="89"/>
      <c r="M738" s="213" t="e">
        <f t="shared" si="111"/>
        <v>#REF!</v>
      </c>
      <c r="N738" s="213" t="e">
        <f t="shared" si="115"/>
        <v>#REF!</v>
      </c>
      <c r="O738" s="213" t="e">
        <f t="shared" si="116"/>
        <v>#REF!</v>
      </c>
      <c r="P738" s="213" t="e">
        <f t="shared" si="119"/>
        <v>#REF!</v>
      </c>
      <c r="Q738" s="213" t="e">
        <f t="shared" si="117"/>
        <v>#REF!</v>
      </c>
    </row>
    <row r="739" spans="1:17" x14ac:dyDescent="0.25">
      <c r="A739" s="89" t="e">
        <f>'Data Raw'!#REF!</f>
        <v>#REF!</v>
      </c>
      <c r="C739" s="89" t="e">
        <f>'Data Raw'!#REF!</f>
        <v>#REF!</v>
      </c>
      <c r="E739" s="89">
        <v>-71.267391179015249</v>
      </c>
      <c r="G739" s="211" t="e">
        <f t="shared" si="110"/>
        <v>#REF!</v>
      </c>
      <c r="H739" s="211" t="e">
        <f t="shared" si="112"/>
        <v>#REF!</v>
      </c>
      <c r="I739" s="211" t="e">
        <f t="shared" si="113"/>
        <v>#REF!</v>
      </c>
      <c r="J739" s="211" t="e">
        <f t="shared" si="118"/>
        <v>#REF!</v>
      </c>
      <c r="K739" s="211" t="e">
        <f t="shared" si="114"/>
        <v>#REF!</v>
      </c>
      <c r="L739" s="89"/>
      <c r="M739" s="213" t="e">
        <f t="shared" si="111"/>
        <v>#REF!</v>
      </c>
      <c r="N739" s="213" t="e">
        <f t="shared" si="115"/>
        <v>#REF!</v>
      </c>
      <c r="O739" s="213" t="e">
        <f t="shared" si="116"/>
        <v>#REF!</v>
      </c>
      <c r="P739" s="213" t="e">
        <f t="shared" si="119"/>
        <v>#REF!</v>
      </c>
      <c r="Q739" s="213" t="e">
        <f t="shared" si="117"/>
        <v>#REF!</v>
      </c>
    </row>
    <row r="740" spans="1:17" x14ac:dyDescent="0.25">
      <c r="A740" s="89" t="e">
        <f>'Data Raw'!#REF!</f>
        <v>#REF!</v>
      </c>
      <c r="C740" s="89" t="e">
        <f>'Data Raw'!#REF!</f>
        <v>#REF!</v>
      </c>
      <c r="E740" s="89">
        <v>171.20042284330339</v>
      </c>
      <c r="G740" s="211" t="e">
        <f t="shared" si="110"/>
        <v>#REF!</v>
      </c>
      <c r="H740" s="211" t="e">
        <f t="shared" si="112"/>
        <v>#REF!</v>
      </c>
      <c r="I740" s="211" t="e">
        <f t="shared" si="113"/>
        <v>#REF!</v>
      </c>
      <c r="J740" s="211" t="e">
        <f t="shared" si="118"/>
        <v>#REF!</v>
      </c>
      <c r="K740" s="211" t="e">
        <f t="shared" si="114"/>
        <v>#REF!</v>
      </c>
      <c r="L740" s="89"/>
      <c r="M740" s="213" t="e">
        <f t="shared" si="111"/>
        <v>#REF!</v>
      </c>
      <c r="N740" s="213" t="e">
        <f t="shared" si="115"/>
        <v>#REF!</v>
      </c>
      <c r="O740" s="213" t="e">
        <f t="shared" si="116"/>
        <v>#REF!</v>
      </c>
      <c r="P740" s="213" t="e">
        <f t="shared" si="119"/>
        <v>#REF!</v>
      </c>
      <c r="Q740" s="213" t="e">
        <f t="shared" si="117"/>
        <v>#REF!</v>
      </c>
    </row>
    <row r="741" spans="1:17" x14ac:dyDescent="0.25">
      <c r="A741" s="89" t="e">
        <f>'Data Raw'!#REF!</f>
        <v>#REF!</v>
      </c>
      <c r="C741" s="89" t="e">
        <f>'Data Raw'!#REF!</f>
        <v>#REF!</v>
      </c>
      <c r="E741" s="89">
        <v>-153.00851919201887</v>
      </c>
      <c r="G741" s="211" t="e">
        <f t="shared" si="110"/>
        <v>#REF!</v>
      </c>
      <c r="H741" s="211" t="e">
        <f t="shared" si="112"/>
        <v>#REF!</v>
      </c>
      <c r="I741" s="211" t="e">
        <f t="shared" si="113"/>
        <v>#REF!</v>
      </c>
      <c r="J741" s="211" t="e">
        <f t="shared" si="118"/>
        <v>#REF!</v>
      </c>
      <c r="K741" s="211" t="e">
        <f t="shared" si="114"/>
        <v>#REF!</v>
      </c>
      <c r="L741" s="89"/>
      <c r="M741" s="213" t="e">
        <f t="shared" si="111"/>
        <v>#REF!</v>
      </c>
      <c r="N741" s="213" t="e">
        <f t="shared" si="115"/>
        <v>#REF!</v>
      </c>
      <c r="O741" s="213" t="e">
        <f t="shared" si="116"/>
        <v>#REF!</v>
      </c>
      <c r="P741" s="213" t="e">
        <f t="shared" si="119"/>
        <v>#REF!</v>
      </c>
      <c r="Q741" s="213" t="e">
        <f t="shared" si="117"/>
        <v>#REF!</v>
      </c>
    </row>
    <row r="742" spans="1:17" x14ac:dyDescent="0.25">
      <c r="A742" s="89" t="e">
        <f>'Data Raw'!#REF!</f>
        <v>#REF!</v>
      </c>
      <c r="C742" s="89" t="e">
        <f>'Data Raw'!#REF!</f>
        <v>#REF!</v>
      </c>
      <c r="E742" s="89">
        <v>-105.74113105808283</v>
      </c>
      <c r="G742" s="211" t="e">
        <f t="shared" si="110"/>
        <v>#REF!</v>
      </c>
      <c r="H742" s="211" t="e">
        <f t="shared" si="112"/>
        <v>#REF!</v>
      </c>
      <c r="I742" s="211" t="e">
        <f t="shared" si="113"/>
        <v>#REF!</v>
      </c>
      <c r="J742" s="211" t="e">
        <f t="shared" si="118"/>
        <v>#REF!</v>
      </c>
      <c r="K742" s="211" t="e">
        <f t="shared" si="114"/>
        <v>#REF!</v>
      </c>
      <c r="L742" s="89"/>
      <c r="M742" s="213" t="e">
        <f t="shared" si="111"/>
        <v>#REF!</v>
      </c>
      <c r="N742" s="213" t="e">
        <f t="shared" si="115"/>
        <v>#REF!</v>
      </c>
      <c r="O742" s="213" t="e">
        <f t="shared" si="116"/>
        <v>#REF!</v>
      </c>
      <c r="P742" s="213" t="e">
        <f t="shared" si="119"/>
        <v>#REF!</v>
      </c>
      <c r="Q742" s="213" t="e">
        <f t="shared" si="117"/>
        <v>#REF!</v>
      </c>
    </row>
    <row r="743" spans="1:17" x14ac:dyDescent="0.25">
      <c r="A743" s="89" t="e">
        <f>'Data Raw'!#REF!</f>
        <v>#REF!</v>
      </c>
      <c r="C743" s="89" t="e">
        <f>'Data Raw'!#REF!</f>
        <v>#REF!</v>
      </c>
      <c r="E743" s="89">
        <v>-64.756701938353217</v>
      </c>
      <c r="G743" s="211" t="e">
        <f t="shared" si="110"/>
        <v>#REF!</v>
      </c>
      <c r="H743" s="211" t="e">
        <f t="shared" si="112"/>
        <v>#REF!</v>
      </c>
      <c r="I743" s="211" t="e">
        <f t="shared" si="113"/>
        <v>#REF!</v>
      </c>
      <c r="J743" s="211" t="e">
        <f t="shared" si="118"/>
        <v>#REF!</v>
      </c>
      <c r="K743" s="211" t="e">
        <f t="shared" si="114"/>
        <v>#REF!</v>
      </c>
      <c r="L743" s="89"/>
      <c r="M743" s="213" t="e">
        <f t="shared" si="111"/>
        <v>#REF!</v>
      </c>
      <c r="N743" s="213" t="e">
        <f t="shared" si="115"/>
        <v>#REF!</v>
      </c>
      <c r="O743" s="213" t="e">
        <f t="shared" si="116"/>
        <v>#REF!</v>
      </c>
      <c r="P743" s="213" t="e">
        <f t="shared" si="119"/>
        <v>#REF!</v>
      </c>
      <c r="Q743" s="213" t="e">
        <f t="shared" si="117"/>
        <v>#REF!</v>
      </c>
    </row>
    <row r="744" spans="1:17" x14ac:dyDescent="0.25">
      <c r="A744" s="89" t="e">
        <f>'Data Raw'!#REF!</f>
        <v>#REF!</v>
      </c>
      <c r="C744" s="89" t="e">
        <f>'Data Raw'!#REF!</f>
        <v>#REF!</v>
      </c>
      <c r="E744" s="89">
        <v>-148.53946397680556</v>
      </c>
      <c r="G744" s="211" t="e">
        <f t="shared" si="110"/>
        <v>#REF!</v>
      </c>
      <c r="H744" s="211" t="e">
        <f t="shared" si="112"/>
        <v>#REF!</v>
      </c>
      <c r="I744" s="211" t="e">
        <f t="shared" si="113"/>
        <v>#REF!</v>
      </c>
      <c r="J744" s="211" t="e">
        <f t="shared" si="118"/>
        <v>#REF!</v>
      </c>
      <c r="K744" s="211" t="e">
        <f t="shared" si="114"/>
        <v>#REF!</v>
      </c>
      <c r="L744" s="89"/>
      <c r="M744" s="213" t="e">
        <f t="shared" si="111"/>
        <v>#REF!</v>
      </c>
      <c r="N744" s="213" t="e">
        <f t="shared" si="115"/>
        <v>#REF!</v>
      </c>
      <c r="O744" s="213" t="e">
        <f t="shared" si="116"/>
        <v>#REF!</v>
      </c>
      <c r="P744" s="213" t="e">
        <f t="shared" si="119"/>
        <v>#REF!</v>
      </c>
      <c r="Q744" s="213" t="e">
        <f t="shared" si="117"/>
        <v>#REF!</v>
      </c>
    </row>
    <row r="745" spans="1:17" x14ac:dyDescent="0.25">
      <c r="A745" s="89" t="e">
        <f>'Data Raw'!#REF!</f>
        <v>#REF!</v>
      </c>
      <c r="C745" s="89" t="e">
        <f>'Data Raw'!#REF!</f>
        <v>#REF!</v>
      </c>
      <c r="E745" s="89">
        <v>342.43704851744769</v>
      </c>
      <c r="G745" s="211" t="e">
        <f t="shared" si="110"/>
        <v>#REF!</v>
      </c>
      <c r="H745" s="211" t="e">
        <f t="shared" si="112"/>
        <v>#REF!</v>
      </c>
      <c r="I745" s="211" t="e">
        <f t="shared" si="113"/>
        <v>#REF!</v>
      </c>
      <c r="J745" s="211" t="e">
        <f t="shared" si="118"/>
        <v>#REF!</v>
      </c>
      <c r="K745" s="211" t="e">
        <f t="shared" si="114"/>
        <v>#REF!</v>
      </c>
      <c r="L745" s="89"/>
      <c r="M745" s="213" t="e">
        <f t="shared" si="111"/>
        <v>#REF!</v>
      </c>
      <c r="N745" s="213" t="e">
        <f t="shared" si="115"/>
        <v>#REF!</v>
      </c>
      <c r="O745" s="213" t="e">
        <f t="shared" si="116"/>
        <v>#REF!</v>
      </c>
      <c r="P745" s="213" t="e">
        <f t="shared" si="119"/>
        <v>#REF!</v>
      </c>
      <c r="Q745" s="213" t="e">
        <f t="shared" si="117"/>
        <v>#REF!</v>
      </c>
    </row>
    <row r="746" spans="1:17" x14ac:dyDescent="0.25">
      <c r="A746" s="89" t="e">
        <f>'Data Raw'!#REF!</f>
        <v>#REF!</v>
      </c>
      <c r="C746" s="89" t="e">
        <f>'Data Raw'!#REF!</f>
        <v>#REF!</v>
      </c>
      <c r="E746" s="89">
        <v>295.10151165739808</v>
      </c>
      <c r="G746" s="211" t="e">
        <f t="shared" si="110"/>
        <v>#REF!</v>
      </c>
      <c r="H746" s="211" t="e">
        <f t="shared" si="112"/>
        <v>#REF!</v>
      </c>
      <c r="I746" s="211" t="e">
        <f t="shared" si="113"/>
        <v>#REF!</v>
      </c>
      <c r="J746" s="211" t="e">
        <f t="shared" si="118"/>
        <v>#REF!</v>
      </c>
      <c r="K746" s="211" t="e">
        <f t="shared" si="114"/>
        <v>#REF!</v>
      </c>
      <c r="L746" s="89"/>
      <c r="M746" s="213" t="e">
        <f t="shared" si="111"/>
        <v>#REF!</v>
      </c>
      <c r="N746" s="213" t="e">
        <f t="shared" si="115"/>
        <v>#REF!</v>
      </c>
      <c r="O746" s="213" t="e">
        <f t="shared" si="116"/>
        <v>#REF!</v>
      </c>
      <c r="P746" s="213" t="e">
        <f t="shared" si="119"/>
        <v>#REF!</v>
      </c>
      <c r="Q746" s="213" t="e">
        <f t="shared" si="117"/>
        <v>#REF!</v>
      </c>
    </row>
    <row r="747" spans="1:17" x14ac:dyDescent="0.25">
      <c r="A747" s="89" t="e">
        <f>'Data Raw'!#REF!</f>
        <v>#REF!</v>
      </c>
      <c r="C747" s="89" t="e">
        <f>'Data Raw'!#REF!</f>
        <v>#REF!</v>
      </c>
      <c r="E747" s="89">
        <v>284.71340587884333</v>
      </c>
      <c r="G747" s="211" t="e">
        <f t="shared" si="110"/>
        <v>#REF!</v>
      </c>
      <c r="H747" s="211" t="e">
        <f t="shared" si="112"/>
        <v>#REF!</v>
      </c>
      <c r="I747" s="211" t="e">
        <f t="shared" si="113"/>
        <v>#REF!</v>
      </c>
      <c r="J747" s="211" t="e">
        <f t="shared" si="118"/>
        <v>#REF!</v>
      </c>
      <c r="K747" s="211" t="e">
        <f t="shared" si="114"/>
        <v>#REF!</v>
      </c>
      <c r="L747" s="89"/>
      <c r="M747" s="213" t="e">
        <f t="shared" si="111"/>
        <v>#REF!</v>
      </c>
      <c r="N747" s="213" t="e">
        <f t="shared" si="115"/>
        <v>#REF!</v>
      </c>
      <c r="O747" s="213" t="e">
        <f t="shared" si="116"/>
        <v>#REF!</v>
      </c>
      <c r="P747" s="213" t="e">
        <f t="shared" si="119"/>
        <v>#REF!</v>
      </c>
      <c r="Q747" s="213" t="e">
        <f t="shared" si="117"/>
        <v>#REF!</v>
      </c>
    </row>
    <row r="748" spans="1:17" x14ac:dyDescent="0.25">
      <c r="A748" s="89" t="e">
        <f>'Data Raw'!#REF!</f>
        <v>#REF!</v>
      </c>
      <c r="C748" s="89" t="e">
        <f>'Data Raw'!#REF!</f>
        <v>#REF!</v>
      </c>
      <c r="E748" s="89">
        <v>-60.413113092257845</v>
      </c>
      <c r="G748" s="211" t="e">
        <f t="shared" si="110"/>
        <v>#REF!</v>
      </c>
      <c r="H748" s="211" t="e">
        <f t="shared" si="112"/>
        <v>#REF!</v>
      </c>
      <c r="I748" s="211" t="e">
        <f t="shared" si="113"/>
        <v>#REF!</v>
      </c>
      <c r="J748" s="211" t="e">
        <f t="shared" si="118"/>
        <v>#REF!</v>
      </c>
      <c r="K748" s="211" t="e">
        <f t="shared" si="114"/>
        <v>#REF!</v>
      </c>
      <c r="L748" s="89"/>
      <c r="M748" s="213" t="e">
        <f t="shared" si="111"/>
        <v>#REF!</v>
      </c>
      <c r="N748" s="213" t="e">
        <f t="shared" si="115"/>
        <v>#REF!</v>
      </c>
      <c r="O748" s="213" t="e">
        <f t="shared" si="116"/>
        <v>#REF!</v>
      </c>
      <c r="P748" s="213" t="e">
        <f t="shared" si="119"/>
        <v>#REF!</v>
      </c>
      <c r="Q748" s="213" t="e">
        <f t="shared" si="117"/>
        <v>#REF!</v>
      </c>
    </row>
    <row r="749" spans="1:17" x14ac:dyDescent="0.25">
      <c r="A749" s="89" t="e">
        <f>'Data Raw'!#REF!</f>
        <v>#REF!</v>
      </c>
      <c r="C749" s="89" t="e">
        <f>'Data Raw'!#REF!</f>
        <v>#REF!</v>
      </c>
      <c r="E749" s="89">
        <v>-339.33091664166204</v>
      </c>
      <c r="G749" s="211" t="e">
        <f t="shared" si="110"/>
        <v>#REF!</v>
      </c>
      <c r="H749" s="211" t="e">
        <f t="shared" si="112"/>
        <v>#REF!</v>
      </c>
      <c r="I749" s="211" t="e">
        <f t="shared" si="113"/>
        <v>#REF!</v>
      </c>
      <c r="J749" s="211" t="e">
        <f t="shared" si="118"/>
        <v>#REF!</v>
      </c>
      <c r="K749" s="211" t="e">
        <f t="shared" si="114"/>
        <v>#REF!</v>
      </c>
      <c r="L749" s="89"/>
      <c r="M749" s="213" t="e">
        <f t="shared" si="111"/>
        <v>#REF!</v>
      </c>
      <c r="N749" s="213" t="e">
        <f t="shared" si="115"/>
        <v>#REF!</v>
      </c>
      <c r="O749" s="213" t="e">
        <f t="shared" si="116"/>
        <v>#REF!</v>
      </c>
      <c r="P749" s="213" t="e">
        <f t="shared" si="119"/>
        <v>#REF!</v>
      </c>
      <c r="Q749" s="213" t="e">
        <f t="shared" si="117"/>
        <v>#REF!</v>
      </c>
    </row>
    <row r="750" spans="1:17" x14ac:dyDescent="0.25">
      <c r="A750" s="89" t="e">
        <f>'Data Raw'!#REF!</f>
        <v>#REF!</v>
      </c>
      <c r="C750" s="89" t="e">
        <f>'Data Raw'!#REF!</f>
        <v>#REF!</v>
      </c>
      <c r="E750" s="89">
        <v>362.18463014068038</v>
      </c>
      <c r="G750" s="211" t="e">
        <f t="shared" si="110"/>
        <v>#REF!</v>
      </c>
      <c r="H750" s="211" t="e">
        <f t="shared" si="112"/>
        <v>#REF!</v>
      </c>
      <c r="I750" s="211" t="e">
        <f t="shared" si="113"/>
        <v>#REF!</v>
      </c>
      <c r="J750" s="211" t="e">
        <f t="shared" si="118"/>
        <v>#REF!</v>
      </c>
      <c r="K750" s="211" t="e">
        <f t="shared" si="114"/>
        <v>#REF!</v>
      </c>
      <c r="L750" s="89"/>
      <c r="M750" s="213" t="e">
        <f t="shared" si="111"/>
        <v>#REF!</v>
      </c>
      <c r="N750" s="213" t="e">
        <f t="shared" si="115"/>
        <v>#REF!</v>
      </c>
      <c r="O750" s="213" t="e">
        <f t="shared" si="116"/>
        <v>#REF!</v>
      </c>
      <c r="P750" s="213" t="e">
        <f t="shared" si="119"/>
        <v>#REF!</v>
      </c>
      <c r="Q750" s="213" t="e">
        <f t="shared" si="117"/>
        <v>#REF!</v>
      </c>
    </row>
    <row r="751" spans="1:17" x14ac:dyDescent="0.25">
      <c r="A751" s="89" t="e">
        <f>'Data Raw'!#REF!</f>
        <v>#REF!</v>
      </c>
      <c r="C751" s="89" t="e">
        <f>'Data Raw'!#REF!</f>
        <v>#REF!</v>
      </c>
      <c r="E751" s="89">
        <v>-0.97243809432984563</v>
      </c>
      <c r="G751" s="211" t="e">
        <f t="shared" si="110"/>
        <v>#REF!</v>
      </c>
      <c r="H751" s="211" t="e">
        <f t="shared" si="112"/>
        <v>#REF!</v>
      </c>
      <c r="I751" s="211" t="e">
        <f t="shared" si="113"/>
        <v>#REF!</v>
      </c>
      <c r="J751" s="211" t="e">
        <f t="shared" si="118"/>
        <v>#REF!</v>
      </c>
      <c r="K751" s="211" t="e">
        <f t="shared" si="114"/>
        <v>#REF!</v>
      </c>
      <c r="L751" s="89"/>
      <c r="M751" s="213" t="e">
        <f t="shared" si="111"/>
        <v>#REF!</v>
      </c>
      <c r="N751" s="213" t="e">
        <f t="shared" si="115"/>
        <v>#REF!</v>
      </c>
      <c r="O751" s="213" t="e">
        <f t="shared" si="116"/>
        <v>#REF!</v>
      </c>
      <c r="P751" s="213" t="e">
        <f t="shared" si="119"/>
        <v>#REF!</v>
      </c>
      <c r="Q751" s="213" t="e">
        <f t="shared" si="117"/>
        <v>#REF!</v>
      </c>
    </row>
    <row r="752" spans="1:17" x14ac:dyDescent="0.25">
      <c r="A752" s="89" t="e">
        <f>'Data Raw'!#REF!</f>
        <v>#REF!</v>
      </c>
      <c r="C752" s="89" t="e">
        <f>'Data Raw'!#REF!</f>
        <v>#REF!</v>
      </c>
      <c r="E752" s="89">
        <v>336.86228330158701</v>
      </c>
      <c r="G752" s="211" t="e">
        <f t="shared" si="110"/>
        <v>#REF!</v>
      </c>
      <c r="H752" s="211" t="e">
        <f t="shared" si="112"/>
        <v>#REF!</v>
      </c>
      <c r="I752" s="211" t="e">
        <f t="shared" si="113"/>
        <v>#REF!</v>
      </c>
      <c r="J752" s="211" t="e">
        <f t="shared" si="118"/>
        <v>#REF!</v>
      </c>
      <c r="K752" s="211" t="e">
        <f t="shared" si="114"/>
        <v>#REF!</v>
      </c>
      <c r="L752" s="89"/>
      <c r="M752" s="213" t="e">
        <f t="shared" si="111"/>
        <v>#REF!</v>
      </c>
      <c r="N752" s="213" t="e">
        <f t="shared" si="115"/>
        <v>#REF!</v>
      </c>
      <c r="O752" s="213" t="e">
        <f t="shared" si="116"/>
        <v>#REF!</v>
      </c>
      <c r="P752" s="213" t="e">
        <f t="shared" si="119"/>
        <v>#REF!</v>
      </c>
      <c r="Q752" s="213" t="e">
        <f t="shared" si="117"/>
        <v>#REF!</v>
      </c>
    </row>
    <row r="753" spans="1:17" x14ac:dyDescent="0.25">
      <c r="A753" s="89" t="e">
        <f>'Data Raw'!#REF!</f>
        <v>#REF!</v>
      </c>
      <c r="C753" s="89" t="e">
        <f>'Data Raw'!#REF!</f>
        <v>#REF!</v>
      </c>
      <c r="E753" s="89">
        <v>305.0685683601223</v>
      </c>
      <c r="G753" s="211" t="e">
        <f t="shared" si="110"/>
        <v>#REF!</v>
      </c>
      <c r="H753" s="211" t="e">
        <f t="shared" si="112"/>
        <v>#REF!</v>
      </c>
      <c r="I753" s="211" t="e">
        <f t="shared" si="113"/>
        <v>#REF!</v>
      </c>
      <c r="J753" s="211" t="e">
        <f t="shared" si="118"/>
        <v>#REF!</v>
      </c>
      <c r="K753" s="211" t="e">
        <f t="shared" si="114"/>
        <v>#REF!</v>
      </c>
      <c r="L753" s="89"/>
      <c r="M753" s="213" t="e">
        <f t="shared" si="111"/>
        <v>#REF!</v>
      </c>
      <c r="N753" s="213" t="e">
        <f t="shared" si="115"/>
        <v>#REF!</v>
      </c>
      <c r="O753" s="213" t="e">
        <f t="shared" si="116"/>
        <v>#REF!</v>
      </c>
      <c r="P753" s="213" t="e">
        <f t="shared" si="119"/>
        <v>#REF!</v>
      </c>
      <c r="Q753" s="213" t="e">
        <f t="shared" si="117"/>
        <v>#REF!</v>
      </c>
    </row>
    <row r="754" spans="1:17" x14ac:dyDescent="0.25">
      <c r="A754" s="89" t="e">
        <f>'Data Raw'!#REF!</f>
        <v>#REF!</v>
      </c>
      <c r="C754" s="89" t="e">
        <f>'Data Raw'!#REF!</f>
        <v>#REF!</v>
      </c>
      <c r="E754" s="89">
        <v>-52.22924256024271</v>
      </c>
      <c r="G754" s="211" t="e">
        <f t="shared" si="110"/>
        <v>#REF!</v>
      </c>
      <c r="H754" s="211" t="e">
        <f t="shared" si="112"/>
        <v>#REF!</v>
      </c>
      <c r="I754" s="211" t="e">
        <f t="shared" si="113"/>
        <v>#REF!</v>
      </c>
      <c r="J754" s="211" t="e">
        <f t="shared" si="118"/>
        <v>#REF!</v>
      </c>
      <c r="K754" s="211" t="e">
        <f t="shared" si="114"/>
        <v>#REF!</v>
      </c>
      <c r="L754" s="89"/>
      <c r="M754" s="213" t="e">
        <f t="shared" si="111"/>
        <v>#REF!</v>
      </c>
      <c r="N754" s="213" t="e">
        <f t="shared" si="115"/>
        <v>#REF!</v>
      </c>
      <c r="O754" s="213" t="e">
        <f t="shared" si="116"/>
        <v>#REF!</v>
      </c>
      <c r="P754" s="213" t="e">
        <f t="shared" si="119"/>
        <v>#REF!</v>
      </c>
      <c r="Q754" s="213" t="e">
        <f t="shared" si="117"/>
        <v>#REF!</v>
      </c>
    </row>
    <row r="755" spans="1:17" x14ac:dyDescent="0.25">
      <c r="A755" s="89" t="e">
        <f>'Data Raw'!#REF!</f>
        <v>#REF!</v>
      </c>
      <c r="C755" s="89" t="e">
        <f>'Data Raw'!#REF!</f>
        <v>#REF!</v>
      </c>
      <c r="E755" s="89">
        <v>-33.296607212221716</v>
      </c>
      <c r="G755" s="211" t="e">
        <f t="shared" si="110"/>
        <v>#REF!</v>
      </c>
      <c r="H755" s="211" t="e">
        <f t="shared" si="112"/>
        <v>#REF!</v>
      </c>
      <c r="I755" s="211" t="e">
        <f t="shared" si="113"/>
        <v>#REF!</v>
      </c>
      <c r="J755" s="211" t="e">
        <f t="shared" si="118"/>
        <v>#REF!</v>
      </c>
      <c r="K755" s="211" t="e">
        <f t="shared" si="114"/>
        <v>#REF!</v>
      </c>
      <c r="L755" s="89"/>
      <c r="M755" s="213" t="e">
        <f t="shared" si="111"/>
        <v>#REF!</v>
      </c>
      <c r="N755" s="213" t="e">
        <f t="shared" si="115"/>
        <v>#REF!</v>
      </c>
      <c r="O755" s="213" t="e">
        <f t="shared" si="116"/>
        <v>#REF!</v>
      </c>
      <c r="P755" s="213" t="e">
        <f t="shared" si="119"/>
        <v>#REF!</v>
      </c>
      <c r="Q755" s="213" t="e">
        <f t="shared" si="117"/>
        <v>#REF!</v>
      </c>
    </row>
    <row r="756" spans="1:17" x14ac:dyDescent="0.25">
      <c r="A756" s="89" t="e">
        <f>'Data Raw'!#REF!</f>
        <v>#REF!</v>
      </c>
      <c r="C756" s="89" t="e">
        <f>'Data Raw'!#REF!</f>
        <v>#REF!</v>
      </c>
      <c r="E756" s="89">
        <v>318.9243380334774</v>
      </c>
      <c r="G756" s="211" t="e">
        <f t="shared" si="110"/>
        <v>#REF!</v>
      </c>
      <c r="H756" s="211" t="e">
        <f t="shared" si="112"/>
        <v>#REF!</v>
      </c>
      <c r="I756" s="211" t="e">
        <f t="shared" si="113"/>
        <v>#REF!</v>
      </c>
      <c r="J756" s="211" t="e">
        <f t="shared" si="118"/>
        <v>#REF!</v>
      </c>
      <c r="K756" s="211" t="e">
        <f t="shared" si="114"/>
        <v>#REF!</v>
      </c>
      <c r="L756" s="89"/>
      <c r="M756" s="213" t="e">
        <f t="shared" si="111"/>
        <v>#REF!</v>
      </c>
      <c r="N756" s="213" t="e">
        <f t="shared" si="115"/>
        <v>#REF!</v>
      </c>
      <c r="O756" s="213" t="e">
        <f t="shared" si="116"/>
        <v>#REF!</v>
      </c>
      <c r="P756" s="213" t="e">
        <f t="shared" si="119"/>
        <v>#REF!</v>
      </c>
      <c r="Q756" s="213" t="e">
        <f t="shared" si="117"/>
        <v>#REF!</v>
      </c>
    </row>
    <row r="757" spans="1:17" x14ac:dyDescent="0.25">
      <c r="A757" s="89" t="e">
        <f>'Data Raw'!#REF!</f>
        <v>#REF!</v>
      </c>
      <c r="C757" s="89" t="e">
        <f>'Data Raw'!#REF!</f>
        <v>#REF!</v>
      </c>
      <c r="E757" s="89">
        <v>-59.34472230470783</v>
      </c>
      <c r="G757" s="211" t="e">
        <f t="shared" si="110"/>
        <v>#REF!</v>
      </c>
      <c r="H757" s="211" t="e">
        <f t="shared" si="112"/>
        <v>#REF!</v>
      </c>
      <c r="I757" s="211" t="e">
        <f t="shared" si="113"/>
        <v>#REF!</v>
      </c>
      <c r="J757" s="211" t="e">
        <f t="shared" si="118"/>
        <v>#REF!</v>
      </c>
      <c r="K757" s="211" t="e">
        <f t="shared" si="114"/>
        <v>#REF!</v>
      </c>
      <c r="L757" s="89"/>
      <c r="M757" s="213" t="e">
        <f t="shared" si="111"/>
        <v>#REF!</v>
      </c>
      <c r="N757" s="213" t="e">
        <f t="shared" si="115"/>
        <v>#REF!</v>
      </c>
      <c r="O757" s="213" t="e">
        <f t="shared" si="116"/>
        <v>#REF!</v>
      </c>
      <c r="P757" s="213" t="e">
        <f t="shared" si="119"/>
        <v>#REF!</v>
      </c>
      <c r="Q757" s="213" t="e">
        <f t="shared" si="117"/>
        <v>#REF!</v>
      </c>
    </row>
    <row r="758" spans="1:17" x14ac:dyDescent="0.25">
      <c r="A758" s="89" t="e">
        <f>'Data Raw'!#REF!</f>
        <v>#REF!</v>
      </c>
      <c r="C758" s="89" t="e">
        <f>'Data Raw'!#REF!</f>
        <v>#REF!</v>
      </c>
      <c r="E758" s="89">
        <v>-46.912415628466988</v>
      </c>
      <c r="G758" s="211" t="e">
        <f t="shared" si="110"/>
        <v>#REF!</v>
      </c>
      <c r="H758" s="211" t="e">
        <f t="shared" si="112"/>
        <v>#REF!</v>
      </c>
      <c r="I758" s="211" t="e">
        <f t="shared" si="113"/>
        <v>#REF!</v>
      </c>
      <c r="J758" s="211" t="e">
        <f t="shared" si="118"/>
        <v>#REF!</v>
      </c>
      <c r="K758" s="211" t="e">
        <f t="shared" si="114"/>
        <v>#REF!</v>
      </c>
      <c r="L758" s="89"/>
      <c r="M758" s="213" t="e">
        <f t="shared" si="111"/>
        <v>#REF!</v>
      </c>
      <c r="N758" s="213" t="e">
        <f t="shared" si="115"/>
        <v>#REF!</v>
      </c>
      <c r="O758" s="213" t="e">
        <f t="shared" si="116"/>
        <v>#REF!</v>
      </c>
      <c r="P758" s="213" t="e">
        <f t="shared" si="119"/>
        <v>#REF!</v>
      </c>
      <c r="Q758" s="213" t="e">
        <f t="shared" si="117"/>
        <v>#REF!</v>
      </c>
    </row>
    <row r="759" spans="1:17" x14ac:dyDescent="0.25">
      <c r="A759" s="89" t="e">
        <f>'Data Raw'!#REF!</f>
        <v>#REF!</v>
      </c>
      <c r="C759" s="89" t="e">
        <f>'Data Raw'!#REF!</f>
        <v>#REF!</v>
      </c>
      <c r="E759" s="89">
        <v>-217.65426140460477</v>
      </c>
      <c r="G759" s="211" t="e">
        <f t="shared" si="110"/>
        <v>#REF!</v>
      </c>
      <c r="H759" s="211" t="e">
        <f t="shared" si="112"/>
        <v>#REF!</v>
      </c>
      <c r="I759" s="211" t="e">
        <f t="shared" si="113"/>
        <v>#REF!</v>
      </c>
      <c r="J759" s="211" t="e">
        <f t="shared" si="118"/>
        <v>#REF!</v>
      </c>
      <c r="K759" s="211" t="e">
        <f t="shared" si="114"/>
        <v>#REF!</v>
      </c>
      <c r="L759" s="89"/>
      <c r="M759" s="213" t="e">
        <f t="shared" si="111"/>
        <v>#REF!</v>
      </c>
      <c r="N759" s="213" t="e">
        <f t="shared" si="115"/>
        <v>#REF!</v>
      </c>
      <c r="O759" s="213" t="e">
        <f t="shared" si="116"/>
        <v>#REF!</v>
      </c>
      <c r="P759" s="213" t="e">
        <f t="shared" si="119"/>
        <v>#REF!</v>
      </c>
      <c r="Q759" s="213" t="e">
        <f t="shared" si="117"/>
        <v>#REF!</v>
      </c>
    </row>
    <row r="761" spans="1:17" x14ac:dyDescent="0.25">
      <c r="E761" s="80">
        <f>AVERAGE(E2:E759)</f>
        <v>20.953165841580685</v>
      </c>
      <c r="K761" s="215"/>
      <c r="L761" s="87"/>
      <c r="M761" s="212"/>
      <c r="N761" s="212"/>
      <c r="O761" s="212"/>
      <c r="P761" s="212"/>
      <c r="Q761" s="216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6"/>
  <dimension ref="A1:AH102"/>
  <sheetViews>
    <sheetView zoomScale="85" zoomScaleNormal="85" workbookViewId="0">
      <selection activeCell="G3" sqref="G3"/>
    </sheetView>
  </sheetViews>
  <sheetFormatPr defaultRowHeight="15.75" x14ac:dyDescent="0.25"/>
  <cols>
    <col min="1" max="15" width="8.625" style="86" customWidth="1"/>
    <col min="16" max="16" width="8.625" style="88" customWidth="1"/>
    <col min="17" max="25" width="8.625" style="86" customWidth="1"/>
    <col min="26" max="16384" width="9" style="86"/>
  </cols>
  <sheetData>
    <row r="1" spans="1:34" ht="17.25" customHeight="1" thickBot="1" x14ac:dyDescent="0.3">
      <c r="A1" s="300"/>
      <c r="B1" s="301"/>
      <c r="C1" s="300"/>
      <c r="D1" s="301"/>
      <c r="E1" s="300"/>
      <c r="F1" s="302"/>
      <c r="G1" s="302"/>
      <c r="H1" s="301"/>
      <c r="I1" s="300"/>
      <c r="J1" s="301"/>
      <c r="K1" s="300"/>
      <c r="L1" s="302"/>
      <c r="M1" s="302"/>
      <c r="N1" s="301"/>
      <c r="O1" s="300"/>
      <c r="P1" s="301"/>
      <c r="Q1" s="300"/>
      <c r="R1" s="302"/>
      <c r="S1" s="302"/>
      <c r="T1" s="301"/>
      <c r="V1" s="300"/>
      <c r="W1" s="301"/>
      <c r="X1" s="300"/>
      <c r="Y1" s="301"/>
      <c r="AA1" s="300"/>
      <c r="AB1" s="301"/>
    </row>
    <row r="2" spans="1:34" ht="16.5" thickBot="1" x14ac:dyDescent="0.3">
      <c r="A2" s="303"/>
      <c r="B2" s="304"/>
      <c r="C2" s="298"/>
      <c r="D2" s="299"/>
      <c r="E2" s="303"/>
      <c r="F2" s="304"/>
      <c r="G2" s="303"/>
      <c r="H2" s="304"/>
      <c r="I2" s="298"/>
      <c r="J2" s="299"/>
      <c r="K2" s="303"/>
      <c r="L2" s="304"/>
      <c r="M2" s="303"/>
      <c r="N2" s="304"/>
      <c r="O2" s="298"/>
      <c r="P2" s="299"/>
      <c r="Q2" s="305"/>
      <c r="R2" s="306"/>
      <c r="S2" s="305"/>
      <c r="T2" s="306"/>
      <c r="V2" s="309"/>
      <c r="W2" s="310"/>
      <c r="X2" s="309"/>
      <c r="Y2" s="310"/>
      <c r="AA2" s="309"/>
      <c r="AB2" s="310"/>
    </row>
    <row r="3" spans="1:34" ht="16.5" thickBot="1" x14ac:dyDescent="0.3">
      <c r="A3" s="186"/>
      <c r="B3" s="41"/>
      <c r="C3" s="3"/>
      <c r="D3" s="15">
        <v>-1.0508972256770432</v>
      </c>
      <c r="E3" s="186"/>
      <c r="F3" s="7"/>
      <c r="G3" s="186"/>
      <c r="H3" s="7"/>
      <c r="I3" s="3"/>
      <c r="J3" s="15">
        <v>1.1638062155686346</v>
      </c>
      <c r="K3" s="186"/>
      <c r="L3" s="7"/>
      <c r="M3" s="186"/>
      <c r="N3" s="7"/>
      <c r="O3" s="3"/>
      <c r="P3" s="49">
        <v>-1.5788533565203426</v>
      </c>
      <c r="Q3" s="186"/>
      <c r="R3" s="7"/>
      <c r="S3" s="186"/>
      <c r="T3" s="7"/>
      <c r="V3" s="186"/>
      <c r="W3" s="7"/>
      <c r="X3" s="186"/>
      <c r="Y3" s="41"/>
      <c r="AA3" s="183"/>
      <c r="AB3" s="27"/>
      <c r="AF3" s="48"/>
      <c r="AG3" s="48"/>
      <c r="AH3" s="48"/>
    </row>
    <row r="4" spans="1:34" ht="16.5" thickBot="1" x14ac:dyDescent="0.3">
      <c r="A4" s="10"/>
      <c r="B4" s="11"/>
      <c r="C4" s="5"/>
      <c r="D4" s="16">
        <v>0.15329760210246754</v>
      </c>
      <c r="E4" s="10"/>
      <c r="F4" s="12"/>
      <c r="G4" s="10"/>
      <c r="H4" s="12"/>
      <c r="I4" s="5"/>
      <c r="J4" s="16">
        <v>-0.5811426981046246</v>
      </c>
      <c r="K4" s="10"/>
      <c r="L4" s="12"/>
      <c r="M4" s="10"/>
      <c r="N4" s="12"/>
      <c r="O4" s="5"/>
      <c r="P4" s="50">
        <v>-0.41871846914144656</v>
      </c>
      <c r="Q4" s="10"/>
      <c r="R4" s="12"/>
      <c r="S4" s="10"/>
      <c r="T4" s="12"/>
      <c r="V4" s="186"/>
      <c r="W4" s="7"/>
      <c r="X4" s="186"/>
      <c r="Y4" s="41"/>
      <c r="AF4" s="48"/>
      <c r="AG4" s="48"/>
      <c r="AH4" s="48"/>
    </row>
    <row r="5" spans="1:34" ht="16.5" thickBot="1" x14ac:dyDescent="0.3">
      <c r="A5" s="10"/>
      <c r="B5" s="11"/>
      <c r="C5" s="5"/>
      <c r="D5" s="16">
        <v>0.28262023376344397</v>
      </c>
      <c r="E5" s="10"/>
      <c r="F5" s="12"/>
      <c r="G5" s="10"/>
      <c r="H5" s="12"/>
      <c r="I5" s="5"/>
      <c r="J5" s="16">
        <v>-0.12825811448829513</v>
      </c>
      <c r="K5" s="10"/>
      <c r="L5" s="12"/>
      <c r="M5" s="10"/>
      <c r="N5" s="12"/>
      <c r="O5" s="5"/>
      <c r="P5" s="50">
        <v>-0.20417955976784505</v>
      </c>
      <c r="Q5" s="10"/>
      <c r="R5" s="12"/>
      <c r="S5" s="10"/>
      <c r="T5" s="12"/>
      <c r="V5" s="186"/>
      <c r="W5" s="7"/>
      <c r="X5" s="186"/>
      <c r="Y5" s="41"/>
      <c r="AA5" s="300"/>
      <c r="AB5" s="302"/>
      <c r="AC5" s="301"/>
      <c r="AF5" s="48"/>
      <c r="AG5" s="48"/>
      <c r="AH5" s="48"/>
    </row>
    <row r="6" spans="1:34" ht="16.5" thickBot="1" x14ac:dyDescent="0.3">
      <c r="A6" s="10"/>
      <c r="B6" s="11"/>
      <c r="C6" s="5"/>
      <c r="D6" s="16">
        <v>0.82497341289195802</v>
      </c>
      <c r="E6" s="10"/>
      <c r="F6" s="12"/>
      <c r="G6" s="10"/>
      <c r="H6" s="12"/>
      <c r="I6" s="5"/>
      <c r="J6" s="16">
        <v>-0.33782433993765021</v>
      </c>
      <c r="K6" s="10"/>
      <c r="L6" s="12"/>
      <c r="M6" s="10"/>
      <c r="N6" s="12"/>
      <c r="O6" s="5"/>
      <c r="P6" s="50">
        <v>0.10502248516821788</v>
      </c>
      <c r="Q6" s="10"/>
      <c r="R6" s="12"/>
      <c r="S6" s="10"/>
      <c r="T6" s="12"/>
      <c r="V6" s="186"/>
      <c r="W6" s="7"/>
      <c r="X6" s="186"/>
      <c r="Y6" s="41"/>
      <c r="AA6" s="21"/>
      <c r="AB6" s="22"/>
      <c r="AC6" s="23"/>
      <c r="AF6" s="48"/>
      <c r="AG6" s="48"/>
      <c r="AH6" s="48"/>
    </row>
    <row r="7" spans="1:34" ht="16.5" thickBot="1" x14ac:dyDescent="0.3">
      <c r="A7" s="10"/>
      <c r="B7" s="11"/>
      <c r="C7" s="5"/>
      <c r="D7" s="16">
        <v>-0.37541182510928439</v>
      </c>
      <c r="E7" s="10"/>
      <c r="F7" s="12"/>
      <c r="G7" s="10"/>
      <c r="H7" s="12"/>
      <c r="I7" s="5"/>
      <c r="J7" s="16">
        <v>0.37007326309347166</v>
      </c>
      <c r="K7" s="10"/>
      <c r="L7" s="12"/>
      <c r="M7" s="10"/>
      <c r="N7" s="12"/>
      <c r="O7" s="5"/>
      <c r="P7" s="50">
        <v>0.23541976805536735</v>
      </c>
      <c r="Q7" s="10"/>
      <c r="R7" s="12"/>
      <c r="S7" s="10"/>
      <c r="T7" s="12"/>
      <c r="V7" s="183"/>
      <c r="W7" s="9"/>
      <c r="X7" s="183"/>
      <c r="Y7" s="27"/>
    </row>
    <row r="8" spans="1:34" ht="16.5" thickBot="1" x14ac:dyDescent="0.3">
      <c r="A8" s="10"/>
      <c r="B8" s="11"/>
      <c r="C8" s="5"/>
      <c r="D8" s="16">
        <v>-0.5256615165821501</v>
      </c>
      <c r="E8" s="10"/>
      <c r="F8" s="12"/>
      <c r="G8" s="10"/>
      <c r="H8" s="12"/>
      <c r="I8" s="5"/>
      <c r="J8" s="16">
        <v>0.82681784025115479</v>
      </c>
      <c r="K8" s="10"/>
      <c r="L8" s="12"/>
      <c r="M8" s="10"/>
      <c r="N8" s="12"/>
      <c r="O8" s="5"/>
      <c r="P8" s="50">
        <v>1.0093234376947773</v>
      </c>
      <c r="Q8" s="10"/>
      <c r="R8" s="12"/>
      <c r="S8" s="10"/>
      <c r="T8" s="12"/>
      <c r="X8" s="183"/>
      <c r="Y8" s="27"/>
    </row>
    <row r="9" spans="1:34" ht="16.5" thickBot="1" x14ac:dyDescent="0.3">
      <c r="A9" s="10"/>
      <c r="B9" s="11"/>
      <c r="C9" s="5"/>
      <c r="D9" s="16">
        <v>0.19687418457004319</v>
      </c>
      <c r="E9" s="10"/>
      <c r="F9" s="12"/>
      <c r="G9" s="10"/>
      <c r="H9" s="12"/>
      <c r="I9" s="5"/>
      <c r="J9" s="16">
        <v>-0.29180808737437902</v>
      </c>
      <c r="K9" s="10"/>
      <c r="L9" s="12"/>
      <c r="M9" s="10"/>
      <c r="N9" s="12"/>
      <c r="O9" s="5"/>
      <c r="P9" s="50"/>
      <c r="Q9" s="10"/>
      <c r="R9" s="12"/>
      <c r="S9" s="10"/>
      <c r="T9" s="12"/>
      <c r="V9" s="186"/>
      <c r="W9" s="82"/>
    </row>
    <row r="10" spans="1:34" ht="16.5" thickBot="1" x14ac:dyDescent="0.3">
      <c r="A10" s="10"/>
      <c r="B10" s="11"/>
      <c r="C10" s="5"/>
      <c r="D10" s="16">
        <v>-0.25</v>
      </c>
      <c r="E10" s="10"/>
      <c r="F10" s="12"/>
      <c r="G10" s="10"/>
      <c r="H10" s="12"/>
      <c r="I10" s="5"/>
      <c r="J10" s="16"/>
      <c r="K10" s="10"/>
      <c r="L10" s="12"/>
      <c r="M10" s="10"/>
      <c r="N10" s="12"/>
      <c r="O10" s="5"/>
      <c r="P10" s="50"/>
      <c r="Q10" s="10"/>
      <c r="R10" s="12"/>
      <c r="S10" s="10"/>
      <c r="T10" s="12"/>
      <c r="V10" s="186"/>
      <c r="W10" s="82"/>
    </row>
    <row r="11" spans="1:34" ht="16.5" thickBot="1" x14ac:dyDescent="0.3">
      <c r="A11" s="10"/>
      <c r="B11" s="11"/>
      <c r="C11" s="5"/>
      <c r="D11" s="16">
        <v>0.15</v>
      </c>
      <c r="E11" s="10"/>
      <c r="F11" s="12"/>
      <c r="G11" s="10"/>
      <c r="H11" s="12"/>
      <c r="I11" s="5"/>
      <c r="J11" s="16"/>
      <c r="K11" s="10"/>
      <c r="L11" s="12"/>
      <c r="M11" s="10"/>
      <c r="N11" s="12"/>
      <c r="O11" s="5"/>
      <c r="P11" s="50"/>
      <c r="Q11" s="10"/>
      <c r="R11" s="12"/>
      <c r="S11" s="10"/>
      <c r="T11" s="12"/>
      <c r="V11" s="186"/>
      <c r="W11" s="82"/>
    </row>
    <row r="12" spans="1:34" ht="16.5" thickBot="1" x14ac:dyDescent="0.3">
      <c r="A12" s="10"/>
      <c r="B12" s="11"/>
      <c r="C12" s="5"/>
      <c r="D12" s="16">
        <v>0.35</v>
      </c>
      <c r="E12" s="10"/>
      <c r="F12" s="12"/>
      <c r="G12" s="10"/>
      <c r="H12" s="12"/>
      <c r="I12" s="5"/>
      <c r="J12" s="16"/>
      <c r="K12" s="10"/>
      <c r="L12" s="12"/>
      <c r="M12" s="10"/>
      <c r="N12" s="12"/>
      <c r="O12" s="5"/>
      <c r="P12" s="50"/>
      <c r="Q12" s="13"/>
      <c r="R12" s="14"/>
      <c r="S12" s="13"/>
      <c r="T12" s="14"/>
      <c r="V12" s="186"/>
      <c r="W12" s="82"/>
    </row>
    <row r="13" spans="1:34" ht="16.5" thickBot="1" x14ac:dyDescent="0.3">
      <c r="A13" s="186"/>
      <c r="B13" s="41"/>
      <c r="C13" s="3"/>
      <c r="D13" s="15">
        <v>0.32786087217700755</v>
      </c>
      <c r="E13" s="186"/>
      <c r="F13" s="7"/>
      <c r="G13" s="186"/>
      <c r="H13" s="7"/>
      <c r="I13" s="3"/>
      <c r="J13" s="15">
        <v>0.86056487304572327</v>
      </c>
      <c r="K13" s="186"/>
      <c r="L13" s="7"/>
      <c r="M13" s="186"/>
      <c r="N13" s="7"/>
      <c r="O13" s="3"/>
      <c r="P13" s="49">
        <v>-0.25</v>
      </c>
      <c r="Q13" s="186"/>
      <c r="R13" s="7"/>
      <c r="S13" s="186"/>
      <c r="T13" s="7"/>
      <c r="V13" s="183"/>
      <c r="W13" s="83"/>
    </row>
    <row r="14" spans="1:34" ht="16.5" thickBot="1" x14ac:dyDescent="0.3">
      <c r="A14" s="10"/>
      <c r="B14" s="11"/>
      <c r="C14" s="5"/>
      <c r="D14" s="16">
        <v>-0.65012729732707097</v>
      </c>
      <c r="E14" s="10"/>
      <c r="F14" s="12"/>
      <c r="G14" s="10"/>
      <c r="H14" s="12"/>
      <c r="I14" s="5"/>
      <c r="J14" s="16">
        <v>9.6979193211651701E-2</v>
      </c>
      <c r="K14" s="10"/>
      <c r="L14" s="12"/>
      <c r="M14" s="10"/>
      <c r="N14" s="12"/>
      <c r="O14" s="5"/>
      <c r="P14" s="50">
        <v>0.35</v>
      </c>
      <c r="Q14" s="10"/>
      <c r="R14" s="12"/>
      <c r="S14" s="10"/>
      <c r="T14" s="12"/>
      <c r="V14" s="183"/>
      <c r="W14" s="78"/>
    </row>
    <row r="15" spans="1:34" x14ac:dyDescent="0.25">
      <c r="A15" s="10"/>
      <c r="B15" s="11"/>
      <c r="C15" s="5"/>
      <c r="D15" s="16">
        <v>0.44643479154495952</v>
      </c>
      <c r="E15" s="10"/>
      <c r="F15" s="12"/>
      <c r="G15" s="10"/>
      <c r="H15" s="12"/>
      <c r="I15" s="5"/>
      <c r="J15" s="16">
        <v>-0.48078564525283218</v>
      </c>
      <c r="K15" s="10"/>
      <c r="L15" s="12"/>
      <c r="M15" s="10"/>
      <c r="N15" s="12"/>
      <c r="O15" s="5"/>
      <c r="P15" s="50">
        <v>-0.75</v>
      </c>
      <c r="Q15" s="10"/>
      <c r="R15" s="12"/>
      <c r="S15" s="10"/>
      <c r="T15" s="12"/>
      <c r="W15" s="25"/>
    </row>
    <row r="16" spans="1:34" ht="16.5" thickBot="1" x14ac:dyDescent="0.3">
      <c r="A16" s="10"/>
      <c r="B16" s="11"/>
      <c r="C16" s="5"/>
      <c r="D16" s="16">
        <v>0.9389197260357931</v>
      </c>
      <c r="E16" s="10"/>
      <c r="F16" s="12"/>
      <c r="G16" s="10"/>
      <c r="H16" s="12"/>
      <c r="I16" s="5"/>
      <c r="J16" s="16">
        <v>0.84768442790988641</v>
      </c>
      <c r="K16" s="10"/>
      <c r="L16" s="12"/>
      <c r="M16" s="10"/>
      <c r="N16" s="12"/>
      <c r="O16" s="5"/>
      <c r="P16" s="50">
        <v>0.55000000000000004</v>
      </c>
      <c r="Q16" s="10"/>
      <c r="R16" s="12"/>
      <c r="S16" s="10"/>
      <c r="T16" s="12"/>
    </row>
    <row r="17" spans="1:29" ht="16.5" thickBot="1" x14ac:dyDescent="0.3">
      <c r="A17" s="10"/>
      <c r="B17" s="11"/>
      <c r="C17" s="5"/>
      <c r="D17" s="16">
        <v>0.6372816688041274</v>
      </c>
      <c r="E17" s="10"/>
      <c r="F17" s="12"/>
      <c r="G17" s="10"/>
      <c r="H17" s="12"/>
      <c r="I17" s="5"/>
      <c r="J17" s="16">
        <v>0.10927115448551968</v>
      </c>
      <c r="K17" s="10"/>
      <c r="L17" s="12"/>
      <c r="M17" s="10"/>
      <c r="N17" s="12"/>
      <c r="O17" s="5"/>
      <c r="P17" s="50">
        <v>0.55000000000000004</v>
      </c>
      <c r="Q17" s="10"/>
      <c r="R17" s="12"/>
      <c r="S17" s="10"/>
      <c r="T17" s="12"/>
      <c r="V17" s="19"/>
      <c r="W17" s="20">
        <v>0.43527907366373042</v>
      </c>
      <c r="Y17" s="19"/>
      <c r="Z17" s="20">
        <v>-0.60747029993116508</v>
      </c>
      <c r="AB17" s="19"/>
      <c r="AC17" s="20">
        <v>-0.85912252652973875</v>
      </c>
    </row>
    <row r="18" spans="1:29" ht="16.5" thickBot="1" x14ac:dyDescent="0.3">
      <c r="A18" s="10"/>
      <c r="B18" s="11"/>
      <c r="C18" s="5"/>
      <c r="D18" s="16">
        <v>0.92055974199613566</v>
      </c>
      <c r="E18" s="10"/>
      <c r="F18" s="12"/>
      <c r="G18" s="10"/>
      <c r="H18" s="12"/>
      <c r="I18" s="5"/>
      <c r="J18" s="16">
        <v>1.0600501827688142</v>
      </c>
      <c r="K18" s="10"/>
      <c r="L18" s="12"/>
      <c r="M18" s="10"/>
      <c r="N18" s="12"/>
      <c r="O18" s="5"/>
      <c r="P18" s="50">
        <v>0.85</v>
      </c>
      <c r="Q18" s="10"/>
      <c r="R18" s="12"/>
      <c r="S18" s="10"/>
      <c r="T18" s="12"/>
      <c r="V18" s="19"/>
      <c r="W18" s="20">
        <v>-0.16139648990664771</v>
      </c>
      <c r="Y18" s="19"/>
      <c r="Z18" s="20">
        <v>-0.25502969723529639</v>
      </c>
      <c r="AB18" s="19"/>
      <c r="AC18" s="20">
        <v>0</v>
      </c>
    </row>
    <row r="19" spans="1:29" ht="16.5" thickBot="1" x14ac:dyDescent="0.3">
      <c r="A19" s="10"/>
      <c r="B19" s="11"/>
      <c r="C19" s="5"/>
      <c r="D19" s="16">
        <v>-0.67180893719667556</v>
      </c>
      <c r="E19" s="10"/>
      <c r="F19" s="12"/>
      <c r="G19" s="10"/>
      <c r="H19" s="12"/>
      <c r="I19" s="5"/>
      <c r="J19" s="16">
        <v>-0.95608161869578856</v>
      </c>
      <c r="K19" s="10"/>
      <c r="L19" s="12"/>
      <c r="M19" s="10"/>
      <c r="N19" s="12"/>
      <c r="O19" s="5"/>
      <c r="P19" s="50"/>
      <c r="Q19" s="10"/>
      <c r="R19" s="12"/>
      <c r="S19" s="10"/>
      <c r="T19" s="12"/>
      <c r="V19" s="19"/>
      <c r="W19" s="20">
        <v>-3.5800741354957588E-2</v>
      </c>
      <c r="Y19" s="19"/>
      <c r="Z19" s="20">
        <v>-0.78323889236853017</v>
      </c>
      <c r="AB19" s="19"/>
      <c r="AC19" s="20">
        <v>0</v>
      </c>
    </row>
    <row r="20" spans="1:29" ht="16.5" thickBot="1" x14ac:dyDescent="0.3">
      <c r="A20" s="10"/>
      <c r="B20" s="11"/>
      <c r="C20" s="5"/>
      <c r="D20" s="16">
        <v>-0.35</v>
      </c>
      <c r="E20" s="10"/>
      <c r="F20" s="12"/>
      <c r="G20" s="10"/>
      <c r="H20" s="12"/>
      <c r="I20" s="5"/>
      <c r="J20" s="16"/>
      <c r="K20" s="10"/>
      <c r="L20" s="12"/>
      <c r="M20" s="10"/>
      <c r="N20" s="12"/>
      <c r="O20" s="5"/>
      <c r="P20" s="50"/>
      <c r="Q20" s="10"/>
      <c r="R20" s="12"/>
      <c r="S20" s="10"/>
      <c r="T20" s="12"/>
      <c r="V20" s="19"/>
      <c r="W20" s="20">
        <v>-0.6636039653801018</v>
      </c>
      <c r="Y20" s="19"/>
      <c r="Z20" s="20">
        <v>-0.55910633135770194</v>
      </c>
      <c r="AB20" s="19"/>
      <c r="AC20" s="20">
        <v>0</v>
      </c>
    </row>
    <row r="21" spans="1:29" ht="16.5" thickBot="1" x14ac:dyDescent="0.3">
      <c r="A21" s="10"/>
      <c r="B21" s="11"/>
      <c r="C21" s="5"/>
      <c r="D21" s="16">
        <v>0.55000000000000004</v>
      </c>
      <c r="E21" s="10"/>
      <c r="F21" s="12"/>
      <c r="G21" s="10"/>
      <c r="H21" s="12"/>
      <c r="I21" s="5"/>
      <c r="J21" s="16"/>
      <c r="K21" s="10"/>
      <c r="L21" s="12"/>
      <c r="M21" s="10"/>
      <c r="N21" s="12"/>
      <c r="O21" s="5"/>
      <c r="P21" s="50"/>
      <c r="Q21" s="10"/>
      <c r="R21" s="12"/>
      <c r="S21" s="10"/>
      <c r="T21" s="12"/>
      <c r="V21" s="19"/>
      <c r="W21" s="20">
        <v>-0.16353233162566894</v>
      </c>
      <c r="Y21" s="19"/>
      <c r="Z21" s="20">
        <v>0.18708441857952687</v>
      </c>
      <c r="AB21" s="19"/>
      <c r="AC21" s="20">
        <v>0</v>
      </c>
    </row>
    <row r="22" spans="1:29" ht="16.5" thickBot="1" x14ac:dyDescent="0.3">
      <c r="A22" s="10"/>
      <c r="B22" s="11"/>
      <c r="C22" s="5"/>
      <c r="D22" s="16">
        <v>-0.45</v>
      </c>
      <c r="E22" s="10"/>
      <c r="F22" s="12"/>
      <c r="G22" s="10"/>
      <c r="H22" s="12"/>
      <c r="I22" s="5"/>
      <c r="J22" s="16"/>
      <c r="K22" s="10"/>
      <c r="L22" s="12"/>
      <c r="M22" s="10"/>
      <c r="N22" s="12"/>
      <c r="O22" s="5"/>
      <c r="P22" s="50"/>
      <c r="Q22" s="13"/>
      <c r="R22" s="14"/>
      <c r="S22" s="13"/>
      <c r="T22" s="14"/>
      <c r="V22" s="19"/>
      <c r="W22" s="20">
        <v>-0.66202343266178376</v>
      </c>
      <c r="Y22" s="19"/>
      <c r="Z22" s="20">
        <v>-0.3368957762432751</v>
      </c>
    </row>
    <row r="23" spans="1:29" ht="16.5" thickBot="1" x14ac:dyDescent="0.3">
      <c r="A23" s="186"/>
      <c r="B23" s="41"/>
      <c r="C23" s="3"/>
      <c r="D23" s="15">
        <v>0.68788271377021448</v>
      </c>
      <c r="E23" s="186"/>
      <c r="F23" s="7"/>
      <c r="G23" s="186"/>
      <c r="H23" s="7"/>
      <c r="I23" s="3"/>
      <c r="J23" s="15">
        <v>1.0605349466919676</v>
      </c>
      <c r="K23" s="186"/>
      <c r="L23" s="7"/>
      <c r="M23" s="186"/>
      <c r="N23" s="7"/>
      <c r="O23" s="3"/>
      <c r="P23" s="49">
        <v>0.75</v>
      </c>
      <c r="Q23" s="186"/>
      <c r="R23" s="7"/>
      <c r="S23" s="186"/>
      <c r="T23" s="7"/>
      <c r="V23" s="19"/>
      <c r="W23" s="20">
        <v>-0.31988718339832922</v>
      </c>
      <c r="Y23" s="18"/>
    </row>
    <row r="24" spans="1:29" ht="16.5" thickBot="1" x14ac:dyDescent="0.3">
      <c r="A24" s="10"/>
      <c r="B24" s="11"/>
      <c r="C24" s="5"/>
      <c r="D24" s="16">
        <v>0.94972143040210344</v>
      </c>
      <c r="E24" s="10"/>
      <c r="F24" s="12"/>
      <c r="G24" s="10"/>
      <c r="H24" s="12"/>
      <c r="I24" s="5"/>
      <c r="J24" s="16">
        <v>0.69211017530078112</v>
      </c>
      <c r="K24" s="10"/>
      <c r="L24" s="12"/>
      <c r="M24" s="10"/>
      <c r="N24" s="12"/>
      <c r="O24" s="5"/>
      <c r="P24" s="50">
        <v>0.35</v>
      </c>
      <c r="Q24" s="10"/>
      <c r="R24" s="12"/>
      <c r="S24" s="10"/>
      <c r="T24" s="12"/>
      <c r="V24" s="19"/>
      <c r="W24" s="20">
        <v>0</v>
      </c>
      <c r="Y24" s="18"/>
    </row>
    <row r="25" spans="1:29" ht="16.5" thickBot="1" x14ac:dyDescent="0.3">
      <c r="A25" s="10"/>
      <c r="B25" s="11"/>
      <c r="C25" s="5"/>
      <c r="D25" s="16">
        <v>0.74516693706038895</v>
      </c>
      <c r="E25" s="10"/>
      <c r="F25" s="12"/>
      <c r="G25" s="10"/>
      <c r="H25" s="12"/>
      <c r="I25" s="5"/>
      <c r="J25" s="16">
        <v>-0.39299652575385441</v>
      </c>
      <c r="K25" s="10"/>
      <c r="L25" s="12"/>
      <c r="M25" s="10"/>
      <c r="N25" s="12"/>
      <c r="O25" s="5"/>
      <c r="P25" s="50">
        <v>-0.45</v>
      </c>
      <c r="Q25" s="10"/>
      <c r="R25" s="12"/>
      <c r="S25" s="10"/>
      <c r="T25" s="12"/>
      <c r="V25" s="19"/>
      <c r="W25" s="20">
        <v>0</v>
      </c>
      <c r="Y25" s="18"/>
    </row>
    <row r="26" spans="1:29" ht="16.5" thickBot="1" x14ac:dyDescent="0.3">
      <c r="A26" s="10"/>
      <c r="B26" s="11"/>
      <c r="C26" s="5"/>
      <c r="D26" s="16">
        <v>0.75533447233712681</v>
      </c>
      <c r="E26" s="10"/>
      <c r="F26" s="12"/>
      <c r="G26" s="10"/>
      <c r="H26" s="12"/>
      <c r="I26" s="5"/>
      <c r="J26" s="16">
        <v>-0.55017572260689929</v>
      </c>
      <c r="K26" s="10"/>
      <c r="L26" s="12"/>
      <c r="M26" s="10"/>
      <c r="N26" s="12"/>
      <c r="O26" s="5"/>
      <c r="P26" s="50">
        <v>-4.9999999999999996E-2</v>
      </c>
      <c r="Q26" s="10"/>
      <c r="R26" s="12"/>
      <c r="S26" s="10"/>
      <c r="T26" s="12"/>
      <c r="V26" s="19"/>
      <c r="W26" s="20">
        <v>0</v>
      </c>
      <c r="Y26" s="18"/>
    </row>
    <row r="27" spans="1:29" x14ac:dyDescent="0.25">
      <c r="A27" s="10"/>
      <c r="B27" s="11"/>
      <c r="C27" s="5"/>
      <c r="D27" s="16">
        <v>-0.8160610496795051</v>
      </c>
      <c r="E27" s="10"/>
      <c r="F27" s="12"/>
      <c r="G27" s="10"/>
      <c r="H27" s="12"/>
      <c r="I27" s="5"/>
      <c r="J27" s="16">
        <v>-7.9626125586899368E-2</v>
      </c>
      <c r="K27" s="10"/>
      <c r="L27" s="12"/>
      <c r="M27" s="10"/>
      <c r="N27" s="12"/>
      <c r="O27" s="5"/>
      <c r="P27" s="50">
        <v>0.25</v>
      </c>
      <c r="Q27" s="10"/>
      <c r="R27" s="12"/>
      <c r="S27" s="10"/>
      <c r="T27" s="12"/>
      <c r="Y27" s="18"/>
    </row>
    <row r="28" spans="1:29" x14ac:dyDescent="0.25">
      <c r="A28" s="10"/>
      <c r="B28" s="11"/>
      <c r="C28" s="5"/>
      <c r="D28" s="16">
        <v>0.62760262586311488</v>
      </c>
      <c r="E28" s="10"/>
      <c r="F28" s="12"/>
      <c r="G28" s="10"/>
      <c r="H28" s="12"/>
      <c r="I28" s="5"/>
      <c r="J28" s="16">
        <v>0.45664691438446164</v>
      </c>
      <c r="K28" s="10"/>
      <c r="L28" s="12"/>
      <c r="M28" s="10"/>
      <c r="N28" s="12"/>
      <c r="O28" s="5"/>
      <c r="P28" s="50">
        <v>-0.85</v>
      </c>
      <c r="Q28" s="10"/>
      <c r="R28" s="12"/>
      <c r="S28" s="10"/>
      <c r="T28" s="12"/>
      <c r="Y28" s="18"/>
    </row>
    <row r="29" spans="1:29" x14ac:dyDescent="0.25">
      <c r="A29" s="10"/>
      <c r="B29" s="11"/>
      <c r="C29" s="5"/>
      <c r="D29" s="16">
        <v>-0.88464413057563185</v>
      </c>
      <c r="E29" s="10"/>
      <c r="F29" s="12"/>
      <c r="G29" s="10"/>
      <c r="H29" s="12"/>
      <c r="I29" s="5"/>
      <c r="J29" s="16">
        <v>-0.4419926703325941</v>
      </c>
      <c r="K29" s="10"/>
      <c r="L29" s="12"/>
      <c r="M29" s="10"/>
      <c r="N29" s="12"/>
      <c r="O29" s="5"/>
      <c r="P29" s="50"/>
      <c r="Q29" s="10"/>
      <c r="R29" s="12"/>
      <c r="S29" s="10"/>
      <c r="T29" s="12"/>
      <c r="Y29" s="18"/>
    </row>
    <row r="30" spans="1:29" x14ac:dyDescent="0.25">
      <c r="A30" s="10"/>
      <c r="B30" s="11"/>
      <c r="C30" s="5"/>
      <c r="D30" s="16">
        <v>0.65</v>
      </c>
      <c r="E30" s="10"/>
      <c r="F30" s="12"/>
      <c r="G30" s="10"/>
      <c r="H30" s="12"/>
      <c r="I30" s="5"/>
      <c r="J30" s="16"/>
      <c r="K30" s="10"/>
      <c r="L30" s="12"/>
      <c r="M30" s="10"/>
      <c r="N30" s="12"/>
      <c r="O30" s="5"/>
      <c r="P30" s="50"/>
      <c r="Q30" s="10"/>
      <c r="R30" s="12"/>
      <c r="S30" s="10"/>
      <c r="T30" s="12"/>
      <c r="Y30" s="18"/>
    </row>
    <row r="31" spans="1:29" x14ac:dyDescent="0.25">
      <c r="A31" s="10"/>
      <c r="B31" s="11"/>
      <c r="C31" s="5"/>
      <c r="D31" s="16">
        <v>0.55000000000000004</v>
      </c>
      <c r="E31" s="10"/>
      <c r="F31" s="12"/>
      <c r="G31" s="10"/>
      <c r="H31" s="12"/>
      <c r="I31" s="5"/>
      <c r="J31" s="16"/>
      <c r="K31" s="10"/>
      <c r="L31" s="12"/>
      <c r="M31" s="10"/>
      <c r="N31" s="12"/>
      <c r="O31" s="5"/>
      <c r="P31" s="50"/>
      <c r="Q31" s="10"/>
      <c r="R31" s="12"/>
      <c r="S31" s="10"/>
      <c r="T31" s="12"/>
      <c r="Y31" s="18"/>
    </row>
    <row r="32" spans="1:29" ht="16.5" thickBot="1" x14ac:dyDescent="0.3">
      <c r="A32" s="10"/>
      <c r="B32" s="11"/>
      <c r="C32" s="5"/>
      <c r="D32" s="16">
        <v>0.95</v>
      </c>
      <c r="E32" s="10"/>
      <c r="F32" s="12"/>
      <c r="G32" s="10"/>
      <c r="H32" s="12"/>
      <c r="I32" s="5"/>
      <c r="J32" s="16"/>
      <c r="K32" s="10"/>
      <c r="L32" s="12"/>
      <c r="M32" s="10"/>
      <c r="N32" s="12"/>
      <c r="O32" s="5"/>
      <c r="P32" s="50"/>
      <c r="Q32" s="13"/>
      <c r="R32" s="14"/>
      <c r="S32" s="13"/>
      <c r="T32" s="14"/>
      <c r="W32" s="18"/>
      <c r="Y32" s="18"/>
    </row>
    <row r="33" spans="1:25" x14ac:dyDescent="0.25">
      <c r="A33" s="186"/>
      <c r="B33" s="41"/>
      <c r="C33" s="3"/>
      <c r="D33" s="15">
        <v>-2.0975862981002898E-2</v>
      </c>
      <c r="E33" s="186"/>
      <c r="F33" s="7"/>
      <c r="G33" s="186"/>
      <c r="H33" s="7"/>
      <c r="I33" s="3"/>
      <c r="J33" s="15">
        <v>1.0517457203706457</v>
      </c>
      <c r="K33" s="186"/>
      <c r="L33" s="7"/>
      <c r="M33" s="186"/>
      <c r="N33" s="7"/>
      <c r="O33" s="3"/>
      <c r="P33" s="49">
        <v>-0.75</v>
      </c>
      <c r="Q33" s="186"/>
      <c r="R33" s="7"/>
      <c r="S33" s="186"/>
      <c r="T33" s="7"/>
    </row>
    <row r="34" spans="1:25" x14ac:dyDescent="0.25">
      <c r="A34" s="10"/>
      <c r="B34" s="11"/>
      <c r="C34" s="5"/>
      <c r="D34" s="16">
        <v>0.94995827143918787</v>
      </c>
      <c r="E34" s="10"/>
      <c r="F34" s="12"/>
      <c r="G34" s="10"/>
      <c r="H34" s="12"/>
      <c r="I34" s="5"/>
      <c r="J34" s="16">
        <v>-0.74686615729532424</v>
      </c>
      <c r="K34" s="10"/>
      <c r="L34" s="12"/>
      <c r="M34" s="10"/>
      <c r="N34" s="12"/>
      <c r="O34" s="5"/>
      <c r="P34" s="50">
        <v>0.95</v>
      </c>
      <c r="Q34" s="10"/>
      <c r="R34" s="12"/>
      <c r="S34" s="10"/>
      <c r="T34" s="12"/>
    </row>
    <row r="35" spans="1:25" x14ac:dyDescent="0.25">
      <c r="A35" s="10"/>
      <c r="B35" s="11"/>
      <c r="C35" s="5"/>
      <c r="D35" s="16">
        <v>-0.6504197678402911</v>
      </c>
      <c r="E35" s="10"/>
      <c r="F35" s="12"/>
      <c r="G35" s="10"/>
      <c r="H35" s="12"/>
      <c r="I35" s="5"/>
      <c r="J35" s="16">
        <v>0.24651806890901393</v>
      </c>
      <c r="K35" s="10"/>
      <c r="L35" s="12"/>
      <c r="M35" s="10"/>
      <c r="N35" s="12"/>
      <c r="O35" s="5"/>
      <c r="P35" s="50">
        <v>-0.45</v>
      </c>
      <c r="Q35" s="10"/>
      <c r="R35" s="12"/>
      <c r="S35" s="10"/>
      <c r="T35" s="12"/>
    </row>
    <row r="36" spans="1:25" x14ac:dyDescent="0.25">
      <c r="A36" s="10"/>
      <c r="B36" s="11"/>
      <c r="C36" s="5"/>
      <c r="D36" s="16">
        <v>6.0773912718141365E-2</v>
      </c>
      <c r="E36" s="10"/>
      <c r="F36" s="12"/>
      <c r="G36" s="10"/>
      <c r="H36" s="12"/>
      <c r="I36" s="5"/>
      <c r="J36" s="16">
        <v>-0.84816894305729951</v>
      </c>
      <c r="K36" s="10"/>
      <c r="L36" s="12"/>
      <c r="M36" s="10"/>
      <c r="N36" s="12"/>
      <c r="O36" s="5"/>
      <c r="P36" s="50">
        <v>0.85</v>
      </c>
      <c r="Q36" s="10"/>
      <c r="R36" s="12"/>
      <c r="S36" s="10"/>
      <c r="T36" s="12"/>
    </row>
    <row r="37" spans="1:25" x14ac:dyDescent="0.25">
      <c r="A37" s="10"/>
      <c r="B37" s="11"/>
      <c r="C37" s="5"/>
      <c r="D37" s="16">
        <v>-0.23665283145161553</v>
      </c>
      <c r="E37" s="10"/>
      <c r="F37" s="12"/>
      <c r="G37" s="10"/>
      <c r="H37" s="12"/>
      <c r="I37" s="5"/>
      <c r="J37" s="16">
        <v>0.77008684079746481</v>
      </c>
      <c r="K37" s="10"/>
      <c r="L37" s="12"/>
      <c r="M37" s="10"/>
      <c r="N37" s="12"/>
      <c r="O37" s="5"/>
      <c r="P37" s="50">
        <v>0.25</v>
      </c>
      <c r="Q37" s="10"/>
      <c r="R37" s="12"/>
      <c r="S37" s="10"/>
      <c r="T37" s="12"/>
      <c r="W37" s="18"/>
      <c r="Y37" s="18"/>
    </row>
    <row r="38" spans="1:25" x14ac:dyDescent="0.25">
      <c r="A38" s="10"/>
      <c r="B38" s="11"/>
      <c r="C38" s="5"/>
      <c r="D38" s="16">
        <v>0.28076231642805621</v>
      </c>
      <c r="E38" s="10"/>
      <c r="F38" s="12"/>
      <c r="G38" s="10"/>
      <c r="H38" s="12"/>
      <c r="I38" s="5"/>
      <c r="J38" s="16">
        <v>-0.85174401750582163</v>
      </c>
      <c r="K38" s="10"/>
      <c r="L38" s="12"/>
      <c r="M38" s="10"/>
      <c r="N38" s="12"/>
      <c r="O38" s="5"/>
      <c r="P38" s="50">
        <v>-0.55000000000000004</v>
      </c>
      <c r="Q38" s="10"/>
      <c r="R38" s="12"/>
      <c r="S38" s="10"/>
      <c r="T38" s="12"/>
      <c r="W38" s="18"/>
      <c r="Y38" s="18"/>
    </row>
    <row r="39" spans="1:25" x14ac:dyDescent="0.25">
      <c r="A39" s="10"/>
      <c r="B39" s="11"/>
      <c r="C39" s="5"/>
      <c r="D39" s="16">
        <v>-0.93404353187464306</v>
      </c>
      <c r="E39" s="10"/>
      <c r="F39" s="12"/>
      <c r="G39" s="10"/>
      <c r="H39" s="12"/>
      <c r="I39" s="5"/>
      <c r="J39" s="16">
        <v>6.3563364215271839E-2</v>
      </c>
      <c r="K39" s="10"/>
      <c r="L39" s="12"/>
      <c r="M39" s="10"/>
      <c r="N39" s="12"/>
      <c r="O39" s="5"/>
      <c r="P39" s="50"/>
      <c r="Q39" s="10"/>
      <c r="R39" s="12"/>
      <c r="S39" s="10"/>
      <c r="T39" s="12"/>
      <c r="W39" s="18"/>
      <c r="Y39" s="18"/>
    </row>
    <row r="40" spans="1:25" x14ac:dyDescent="0.25">
      <c r="A40" s="10"/>
      <c r="B40" s="11"/>
      <c r="C40" s="5"/>
      <c r="D40" s="16">
        <v>-0.25</v>
      </c>
      <c r="E40" s="10"/>
      <c r="F40" s="12"/>
      <c r="G40" s="10"/>
      <c r="H40" s="12"/>
      <c r="I40" s="5"/>
      <c r="J40" s="16"/>
      <c r="K40" s="10"/>
      <c r="L40" s="12"/>
      <c r="M40" s="10"/>
      <c r="N40" s="12"/>
      <c r="O40" s="5"/>
      <c r="P40" s="50"/>
      <c r="Q40" s="10"/>
      <c r="R40" s="12"/>
      <c r="S40" s="10"/>
      <c r="T40" s="12"/>
      <c r="W40" s="18"/>
      <c r="Y40" s="18"/>
    </row>
    <row r="41" spans="1:25" x14ac:dyDescent="0.25">
      <c r="A41" s="10"/>
      <c r="B41" s="11"/>
      <c r="C41" s="5"/>
      <c r="D41" s="16">
        <v>0.55000000000000004</v>
      </c>
      <c r="E41" s="10"/>
      <c r="F41" s="12"/>
      <c r="G41" s="10"/>
      <c r="H41" s="12"/>
      <c r="I41" s="5"/>
      <c r="J41" s="16"/>
      <c r="K41" s="10"/>
      <c r="L41" s="12"/>
      <c r="M41" s="10"/>
      <c r="N41" s="12"/>
      <c r="O41" s="5"/>
      <c r="P41" s="50"/>
      <c r="Q41" s="10"/>
      <c r="R41" s="12"/>
      <c r="S41" s="10"/>
      <c r="T41" s="12"/>
      <c r="W41" s="18"/>
      <c r="Y41" s="18"/>
    </row>
    <row r="42" spans="1:25" ht="16.5" thickBot="1" x14ac:dyDescent="0.3">
      <c r="A42" s="10"/>
      <c r="B42" s="11"/>
      <c r="C42" s="5"/>
      <c r="D42" s="16">
        <v>-0.85</v>
      </c>
      <c r="E42" s="10"/>
      <c r="F42" s="12"/>
      <c r="G42" s="10"/>
      <c r="H42" s="12"/>
      <c r="I42" s="5"/>
      <c r="J42" s="16"/>
      <c r="K42" s="10"/>
      <c r="L42" s="12"/>
      <c r="M42" s="10"/>
      <c r="N42" s="12"/>
      <c r="O42" s="5"/>
      <c r="P42" s="50"/>
      <c r="Q42" s="13"/>
      <c r="R42" s="14"/>
      <c r="S42" s="13"/>
      <c r="T42" s="14"/>
    </row>
    <row r="43" spans="1:25" x14ac:dyDescent="0.25">
      <c r="A43" s="186"/>
      <c r="B43" s="41"/>
      <c r="C43" s="3"/>
      <c r="D43" s="15">
        <v>-0.59926679070376654</v>
      </c>
      <c r="E43" s="186"/>
      <c r="F43" s="7"/>
      <c r="G43" s="186"/>
      <c r="H43" s="7"/>
      <c r="I43" s="3"/>
      <c r="J43" s="15">
        <v>-4.5338522206840919E-2</v>
      </c>
      <c r="K43" s="186"/>
      <c r="L43" s="7"/>
      <c r="M43" s="186"/>
      <c r="N43" s="7"/>
      <c r="O43" s="3"/>
      <c r="P43" s="49">
        <v>0.85</v>
      </c>
      <c r="Q43" s="186"/>
      <c r="R43" s="7"/>
      <c r="S43" s="186"/>
      <c r="T43" s="7"/>
    </row>
    <row r="44" spans="1:25" x14ac:dyDescent="0.25">
      <c r="A44" s="10"/>
      <c r="B44" s="11"/>
      <c r="C44" s="5"/>
      <c r="D44" s="16">
        <v>-0.84924998815009844</v>
      </c>
      <c r="E44" s="10"/>
      <c r="F44" s="12"/>
      <c r="G44" s="10"/>
      <c r="H44" s="12"/>
      <c r="I44" s="5"/>
      <c r="J44" s="16">
        <v>-0.73878068043683465</v>
      </c>
      <c r="K44" s="10"/>
      <c r="L44" s="12"/>
      <c r="M44" s="10"/>
      <c r="N44" s="12"/>
      <c r="O44" s="5"/>
      <c r="P44" s="50">
        <v>-0.55000000000000004</v>
      </c>
      <c r="Q44" s="10"/>
      <c r="R44" s="12"/>
      <c r="S44" s="10"/>
      <c r="T44" s="12"/>
    </row>
    <row r="45" spans="1:25" x14ac:dyDescent="0.25">
      <c r="A45" s="10"/>
      <c r="B45" s="11"/>
      <c r="C45" s="5"/>
      <c r="D45" s="16">
        <v>0.75786037370921921</v>
      </c>
      <c r="E45" s="10"/>
      <c r="F45" s="12"/>
      <c r="G45" s="10"/>
      <c r="H45" s="12"/>
      <c r="I45" s="5"/>
      <c r="J45" s="16">
        <v>-0.76357443681535297</v>
      </c>
      <c r="K45" s="10"/>
      <c r="L45" s="12"/>
      <c r="M45" s="10"/>
      <c r="N45" s="12"/>
      <c r="O45" s="5"/>
      <c r="P45" s="50">
        <v>-0.35</v>
      </c>
      <c r="Q45" s="10"/>
      <c r="R45" s="12"/>
      <c r="S45" s="10"/>
      <c r="T45" s="12"/>
    </row>
    <row r="46" spans="1:25" ht="16.5" customHeight="1" x14ac:dyDescent="0.25">
      <c r="A46" s="10"/>
      <c r="B46" s="11"/>
      <c r="C46" s="5"/>
      <c r="D46" s="16">
        <v>-0.56456193254618336</v>
      </c>
      <c r="E46" s="10"/>
      <c r="F46" s="12"/>
      <c r="G46" s="10"/>
      <c r="H46" s="12"/>
      <c r="I46" s="5"/>
      <c r="J46" s="16">
        <v>-0.24535831754439638</v>
      </c>
      <c r="K46" s="10"/>
      <c r="L46" s="12"/>
      <c r="M46" s="10"/>
      <c r="N46" s="12"/>
      <c r="O46" s="5"/>
      <c r="P46" s="50">
        <v>-0.95</v>
      </c>
      <c r="Q46" s="10"/>
      <c r="R46" s="12"/>
      <c r="S46" s="10"/>
      <c r="T46" s="12"/>
    </row>
    <row r="47" spans="1:25" x14ac:dyDescent="0.25">
      <c r="A47" s="10"/>
      <c r="B47" s="11"/>
      <c r="C47" s="5"/>
      <c r="D47" s="16">
        <v>0.62673758529545254</v>
      </c>
      <c r="E47" s="10"/>
      <c r="F47" s="12"/>
      <c r="G47" s="10"/>
      <c r="H47" s="12"/>
      <c r="I47" s="5"/>
      <c r="J47" s="16">
        <v>-0.84524623105989749</v>
      </c>
      <c r="K47" s="10"/>
      <c r="L47" s="12"/>
      <c r="M47" s="10"/>
      <c r="N47" s="12"/>
      <c r="O47" s="5"/>
      <c r="P47" s="50">
        <v>-4.9999999999999996E-2</v>
      </c>
      <c r="Q47" s="10"/>
      <c r="R47" s="12"/>
      <c r="S47" s="10"/>
      <c r="T47" s="12"/>
    </row>
    <row r="48" spans="1:25" x14ac:dyDescent="0.25">
      <c r="A48" s="10"/>
      <c r="B48" s="11"/>
      <c r="C48" s="5"/>
      <c r="D48" s="16">
        <v>0.98933879707064798</v>
      </c>
      <c r="E48" s="10"/>
      <c r="F48" s="12"/>
      <c r="G48" s="10"/>
      <c r="H48" s="12"/>
      <c r="I48" s="5"/>
      <c r="J48" s="16">
        <v>1.0608297535270508</v>
      </c>
      <c r="K48" s="10"/>
      <c r="L48" s="12"/>
      <c r="M48" s="10"/>
      <c r="N48" s="12"/>
      <c r="O48" s="5"/>
      <c r="P48" s="50">
        <v>-0.35</v>
      </c>
      <c r="Q48" s="10"/>
      <c r="R48" s="12"/>
      <c r="S48" s="10"/>
      <c r="T48" s="12"/>
    </row>
    <row r="49" spans="1:20" x14ac:dyDescent="0.25">
      <c r="A49" s="10"/>
      <c r="B49" s="11"/>
      <c r="C49" s="5"/>
      <c r="D49" s="16">
        <v>0.62362057444608288</v>
      </c>
      <c r="E49" s="10"/>
      <c r="F49" s="12"/>
      <c r="G49" s="10"/>
      <c r="H49" s="12"/>
      <c r="I49" s="5"/>
      <c r="J49" s="16">
        <v>0.97300831111397268</v>
      </c>
      <c r="K49" s="10"/>
      <c r="L49" s="12"/>
      <c r="M49" s="10"/>
      <c r="N49" s="12"/>
      <c r="O49" s="5"/>
      <c r="P49" s="50"/>
      <c r="Q49" s="10"/>
      <c r="R49" s="12"/>
      <c r="S49" s="10"/>
      <c r="T49" s="12"/>
    </row>
    <row r="50" spans="1:20" x14ac:dyDescent="0.25">
      <c r="A50" s="10"/>
      <c r="B50" s="11"/>
      <c r="C50" s="5"/>
      <c r="D50" s="16">
        <v>0.05</v>
      </c>
      <c r="E50" s="10"/>
      <c r="F50" s="12"/>
      <c r="G50" s="10"/>
      <c r="H50" s="12"/>
      <c r="I50" s="5"/>
      <c r="J50" s="16"/>
      <c r="K50" s="10"/>
      <c r="L50" s="12"/>
      <c r="M50" s="10"/>
      <c r="N50" s="12"/>
      <c r="O50" s="5"/>
      <c r="P50" s="50"/>
      <c r="Q50" s="10"/>
      <c r="R50" s="12"/>
      <c r="S50" s="10"/>
      <c r="T50" s="12"/>
    </row>
    <row r="51" spans="1:20" x14ac:dyDescent="0.25">
      <c r="A51" s="10"/>
      <c r="B51" s="11"/>
      <c r="C51" s="5"/>
      <c r="D51" s="16">
        <v>0.45</v>
      </c>
      <c r="E51" s="10"/>
      <c r="F51" s="12"/>
      <c r="G51" s="10"/>
      <c r="H51" s="12"/>
      <c r="I51" s="5"/>
      <c r="J51" s="16"/>
      <c r="K51" s="10"/>
      <c r="L51" s="12"/>
      <c r="M51" s="10"/>
      <c r="N51" s="12"/>
      <c r="O51" s="5"/>
      <c r="P51" s="50"/>
      <c r="Q51" s="10"/>
      <c r="R51" s="12"/>
      <c r="S51" s="10"/>
      <c r="T51" s="12"/>
    </row>
    <row r="52" spans="1:20" ht="16.5" thickBot="1" x14ac:dyDescent="0.3">
      <c r="A52" s="10"/>
      <c r="B52" s="11"/>
      <c r="C52" s="5"/>
      <c r="D52" s="16">
        <v>-0.45</v>
      </c>
      <c r="E52" s="10"/>
      <c r="F52" s="12"/>
      <c r="G52" s="10"/>
      <c r="H52" s="12"/>
      <c r="I52" s="5"/>
      <c r="J52" s="16"/>
      <c r="K52" s="10"/>
      <c r="L52" s="12"/>
      <c r="M52" s="10"/>
      <c r="N52" s="12"/>
      <c r="O52" s="6"/>
      <c r="P52" s="51"/>
      <c r="Q52" s="13"/>
      <c r="R52" s="14"/>
      <c r="S52" s="13"/>
      <c r="T52" s="14"/>
    </row>
    <row r="53" spans="1:20" x14ac:dyDescent="0.25">
      <c r="A53" s="186"/>
      <c r="B53" s="41"/>
      <c r="C53" s="3"/>
      <c r="D53" s="15">
        <v>-0.92626671456663112</v>
      </c>
      <c r="E53" s="186"/>
      <c r="F53" s="7"/>
      <c r="G53" s="186"/>
      <c r="H53" s="7"/>
      <c r="I53" s="3"/>
      <c r="J53" s="15">
        <v>0.23778455572191906</v>
      </c>
      <c r="K53" s="186"/>
      <c r="L53" s="7"/>
      <c r="M53" s="186"/>
      <c r="N53" s="7"/>
    </row>
    <row r="54" spans="1:20" x14ac:dyDescent="0.25">
      <c r="A54" s="10"/>
      <c r="B54" s="11"/>
      <c r="C54" s="5"/>
      <c r="D54" s="16">
        <v>-0.2471699176529191</v>
      </c>
      <c r="E54" s="10"/>
      <c r="F54" s="12"/>
      <c r="G54" s="10"/>
      <c r="H54" s="12"/>
      <c r="I54" s="5"/>
      <c r="J54" s="16">
        <v>-1.0066633219837102</v>
      </c>
      <c r="K54" s="10"/>
      <c r="L54" s="12"/>
      <c r="M54" s="10"/>
      <c r="N54" s="12"/>
    </row>
    <row r="55" spans="1:20" x14ac:dyDescent="0.25">
      <c r="A55" s="10"/>
      <c r="B55" s="11"/>
      <c r="C55" s="5"/>
      <c r="D55" s="16">
        <v>-0.42228840439266879</v>
      </c>
      <c r="E55" s="10"/>
      <c r="F55" s="12"/>
      <c r="G55" s="10"/>
      <c r="H55" s="12"/>
      <c r="I55" s="5"/>
      <c r="J55" s="16">
        <v>0.13959068188106633</v>
      </c>
      <c r="K55" s="10"/>
      <c r="L55" s="12"/>
      <c r="M55" s="10"/>
      <c r="N55" s="12"/>
    </row>
    <row r="56" spans="1:20" x14ac:dyDescent="0.25">
      <c r="A56" s="10"/>
      <c r="B56" s="11"/>
      <c r="C56" s="5"/>
      <c r="D56" s="16">
        <v>-6.8871349500572721E-2</v>
      </c>
      <c r="E56" s="10"/>
      <c r="F56" s="12"/>
      <c r="G56" s="10"/>
      <c r="H56" s="12"/>
      <c r="I56" s="5"/>
      <c r="J56" s="16">
        <v>0.55510342661779677</v>
      </c>
      <c r="K56" s="10"/>
      <c r="L56" s="12"/>
      <c r="M56" s="10"/>
      <c r="N56" s="12"/>
    </row>
    <row r="57" spans="1:20" x14ac:dyDescent="0.25">
      <c r="A57" s="10"/>
      <c r="B57" s="11"/>
      <c r="C57" s="5"/>
      <c r="D57" s="16">
        <v>-0.36162440128007262</v>
      </c>
      <c r="E57" s="10"/>
      <c r="F57" s="12"/>
      <c r="G57" s="10"/>
      <c r="H57" s="12"/>
      <c r="I57" s="5"/>
      <c r="J57" s="16">
        <v>-0.23713363423016509</v>
      </c>
      <c r="K57" s="10"/>
      <c r="L57" s="12"/>
      <c r="M57" s="10"/>
      <c r="N57" s="12"/>
    </row>
    <row r="58" spans="1:20" x14ac:dyDescent="0.25">
      <c r="A58" s="10"/>
      <c r="B58" s="11"/>
      <c r="C58" s="5"/>
      <c r="D58" s="16">
        <v>0.32029040308822765</v>
      </c>
      <c r="E58" s="10"/>
      <c r="F58" s="12"/>
      <c r="G58" s="10"/>
      <c r="H58" s="12"/>
      <c r="I58" s="5"/>
      <c r="J58" s="16">
        <v>0.13769874500847887</v>
      </c>
      <c r="K58" s="10"/>
      <c r="L58" s="12"/>
      <c r="M58" s="10"/>
      <c r="N58" s="12"/>
    </row>
    <row r="59" spans="1:20" x14ac:dyDescent="0.25">
      <c r="A59" s="10"/>
      <c r="B59" s="11"/>
      <c r="C59" s="5"/>
      <c r="D59" s="16">
        <v>-9.0586400766928879E-2</v>
      </c>
      <c r="E59" s="10"/>
      <c r="F59" s="12"/>
      <c r="G59" s="10"/>
      <c r="H59" s="12"/>
      <c r="I59" s="5"/>
      <c r="J59" s="16">
        <v>-0.64072753166778451</v>
      </c>
      <c r="K59" s="10"/>
      <c r="L59" s="12"/>
      <c r="M59" s="10"/>
      <c r="N59" s="12"/>
    </row>
    <row r="60" spans="1:20" x14ac:dyDescent="0.25">
      <c r="A60" s="10"/>
      <c r="B60" s="11"/>
      <c r="C60" s="5"/>
      <c r="D60" s="16">
        <v>0.75</v>
      </c>
      <c r="E60" s="10"/>
      <c r="F60" s="12"/>
      <c r="G60" s="10"/>
      <c r="H60" s="12"/>
      <c r="I60" s="5"/>
      <c r="J60" s="16"/>
      <c r="K60" s="10"/>
      <c r="L60" s="12"/>
      <c r="M60" s="10"/>
      <c r="N60" s="12"/>
    </row>
    <row r="61" spans="1:20" x14ac:dyDescent="0.25">
      <c r="A61" s="10"/>
      <c r="B61" s="11"/>
      <c r="C61" s="5"/>
      <c r="D61" s="16">
        <v>-4.9999999999999996E-2</v>
      </c>
      <c r="E61" s="10"/>
      <c r="F61" s="12"/>
      <c r="G61" s="10"/>
      <c r="H61" s="12"/>
      <c r="I61" s="5"/>
      <c r="J61" s="16"/>
      <c r="K61" s="10"/>
      <c r="L61" s="12"/>
      <c r="M61" s="10"/>
      <c r="N61" s="12"/>
    </row>
    <row r="62" spans="1:20" ht="16.5" thickBot="1" x14ac:dyDescent="0.3">
      <c r="A62" s="10"/>
      <c r="B62" s="11"/>
      <c r="C62" s="5"/>
      <c r="D62" s="16">
        <v>-4.9999999999999996E-2</v>
      </c>
      <c r="E62" s="10"/>
      <c r="F62" s="12"/>
      <c r="G62" s="10"/>
      <c r="H62" s="12"/>
      <c r="I62" s="6"/>
      <c r="J62" s="17"/>
      <c r="K62" s="13"/>
      <c r="L62" s="14"/>
      <c r="M62" s="13"/>
      <c r="N62" s="14"/>
    </row>
    <row r="63" spans="1:20" x14ac:dyDescent="0.25">
      <c r="A63" s="186"/>
      <c r="B63" s="41"/>
      <c r="C63" s="3"/>
      <c r="D63" s="15">
        <v>0.35</v>
      </c>
      <c r="E63" s="186"/>
      <c r="F63" s="7"/>
      <c r="G63" s="186"/>
      <c r="H63" s="7"/>
    </row>
    <row r="64" spans="1:20" x14ac:dyDescent="0.25">
      <c r="A64" s="10"/>
      <c r="B64" s="11"/>
      <c r="C64" s="5"/>
      <c r="D64" s="16">
        <v>0.45</v>
      </c>
      <c r="E64" s="10"/>
      <c r="F64" s="12"/>
      <c r="G64" s="10"/>
      <c r="H64" s="12"/>
    </row>
    <row r="65" spans="1:8" x14ac:dyDescent="0.25">
      <c r="A65" s="10"/>
      <c r="B65" s="11"/>
      <c r="C65" s="5"/>
      <c r="D65" s="16">
        <v>1.05</v>
      </c>
      <c r="E65" s="10"/>
      <c r="F65" s="12"/>
      <c r="G65" s="10"/>
      <c r="H65" s="12"/>
    </row>
    <row r="66" spans="1:8" x14ac:dyDescent="0.25">
      <c r="A66" s="10"/>
      <c r="B66" s="11"/>
      <c r="C66" s="5"/>
      <c r="D66" s="16">
        <v>-0.95</v>
      </c>
      <c r="E66" s="10"/>
      <c r="F66" s="12"/>
      <c r="G66" s="10"/>
      <c r="H66" s="12"/>
    </row>
    <row r="67" spans="1:8" x14ac:dyDescent="0.25">
      <c r="A67" s="10"/>
      <c r="B67" s="11"/>
      <c r="C67" s="5"/>
      <c r="D67" s="16">
        <v>0.15</v>
      </c>
      <c r="E67" s="10"/>
      <c r="F67" s="12"/>
      <c r="G67" s="10"/>
      <c r="H67" s="12"/>
    </row>
    <row r="68" spans="1:8" x14ac:dyDescent="0.25">
      <c r="A68" s="10"/>
      <c r="B68" s="11"/>
      <c r="C68" s="5"/>
      <c r="D68" s="16">
        <v>-0.85</v>
      </c>
      <c r="E68" s="10"/>
      <c r="F68" s="12"/>
      <c r="G68" s="10"/>
      <c r="H68" s="12"/>
    </row>
    <row r="69" spans="1:8" x14ac:dyDescent="0.25">
      <c r="A69" s="10"/>
      <c r="B69" s="11"/>
      <c r="C69" s="5"/>
      <c r="D69" s="16">
        <v>0.25</v>
      </c>
      <c r="E69" s="10"/>
      <c r="F69" s="12"/>
      <c r="G69" s="10"/>
      <c r="H69" s="12"/>
    </row>
    <row r="70" spans="1:8" x14ac:dyDescent="0.25">
      <c r="A70" s="10"/>
      <c r="B70" s="11"/>
      <c r="C70" s="5"/>
      <c r="D70" s="16">
        <v>-0.65</v>
      </c>
      <c r="E70" s="10"/>
      <c r="F70" s="12"/>
      <c r="G70" s="10"/>
      <c r="H70" s="12"/>
    </row>
    <row r="71" spans="1:8" x14ac:dyDescent="0.25">
      <c r="A71" s="10"/>
      <c r="B71" s="11"/>
      <c r="C71" s="5"/>
      <c r="D71" s="16">
        <v>0.05</v>
      </c>
      <c r="E71" s="10"/>
      <c r="F71" s="12"/>
      <c r="G71" s="10"/>
      <c r="H71" s="12"/>
    </row>
    <row r="72" spans="1:8" ht="16.5" thickBot="1" x14ac:dyDescent="0.3">
      <c r="A72" s="10"/>
      <c r="B72" s="11"/>
      <c r="C72" s="6"/>
      <c r="D72" s="17">
        <v>-4.9999999999999996E-2</v>
      </c>
      <c r="E72" s="13"/>
      <c r="F72" s="14"/>
      <c r="G72" s="13"/>
      <c r="H72" s="14"/>
    </row>
    <row r="73" spans="1:8" x14ac:dyDescent="0.25">
      <c r="A73" s="186"/>
      <c r="B73" s="41"/>
    </row>
    <row r="74" spans="1:8" x14ac:dyDescent="0.25">
      <c r="A74" s="10"/>
      <c r="B74" s="11"/>
    </row>
    <row r="75" spans="1:8" x14ac:dyDescent="0.25">
      <c r="A75" s="10"/>
      <c r="B75" s="11"/>
    </row>
    <row r="76" spans="1:8" x14ac:dyDescent="0.25">
      <c r="A76" s="10"/>
      <c r="B76" s="11"/>
    </row>
    <row r="77" spans="1:8" x14ac:dyDescent="0.25">
      <c r="A77" s="10"/>
      <c r="B77" s="11"/>
    </row>
    <row r="78" spans="1:8" x14ac:dyDescent="0.25">
      <c r="A78" s="10"/>
      <c r="B78" s="11"/>
    </row>
    <row r="79" spans="1:8" x14ac:dyDescent="0.25">
      <c r="A79" s="10"/>
      <c r="B79" s="11"/>
    </row>
    <row r="80" spans="1:8" x14ac:dyDescent="0.25">
      <c r="A80" s="10"/>
      <c r="B80" s="11"/>
    </row>
    <row r="81" spans="1:2" x14ac:dyDescent="0.25">
      <c r="A81" s="10"/>
      <c r="B81" s="11"/>
    </row>
    <row r="82" spans="1:2" ht="16.5" thickBot="1" x14ac:dyDescent="0.3">
      <c r="A82" s="10"/>
      <c r="B82" s="11"/>
    </row>
    <row r="83" spans="1:2" x14ac:dyDescent="0.25">
      <c r="A83" s="186"/>
      <c r="B83" s="41"/>
    </row>
    <row r="84" spans="1:2" x14ac:dyDescent="0.25">
      <c r="A84" s="10"/>
      <c r="B84" s="11"/>
    </row>
    <row r="85" spans="1:2" x14ac:dyDescent="0.25">
      <c r="A85" s="10"/>
      <c r="B85" s="11"/>
    </row>
    <row r="86" spans="1:2" x14ac:dyDescent="0.25">
      <c r="A86" s="10"/>
      <c r="B86" s="11"/>
    </row>
    <row r="87" spans="1:2" x14ac:dyDescent="0.25">
      <c r="A87" s="10"/>
      <c r="B87" s="11"/>
    </row>
    <row r="88" spans="1:2" x14ac:dyDescent="0.25">
      <c r="A88" s="10"/>
      <c r="B88" s="11"/>
    </row>
    <row r="89" spans="1:2" x14ac:dyDescent="0.25">
      <c r="A89" s="10"/>
      <c r="B89" s="11"/>
    </row>
    <row r="90" spans="1:2" x14ac:dyDescent="0.25">
      <c r="A90" s="10"/>
      <c r="B90" s="11"/>
    </row>
    <row r="91" spans="1:2" x14ac:dyDescent="0.25">
      <c r="A91" s="10"/>
      <c r="B91" s="11"/>
    </row>
    <row r="92" spans="1:2" ht="16.5" thickBot="1" x14ac:dyDescent="0.3">
      <c r="A92" s="10"/>
      <c r="B92" s="11"/>
    </row>
    <row r="93" spans="1:2" x14ac:dyDescent="0.25">
      <c r="A93" s="186"/>
      <c r="B93" s="41"/>
    </row>
    <row r="94" spans="1:2" x14ac:dyDescent="0.25">
      <c r="A94" s="10"/>
      <c r="B94" s="11"/>
    </row>
    <row r="95" spans="1:2" x14ac:dyDescent="0.25">
      <c r="A95" s="10"/>
      <c r="B95" s="11"/>
    </row>
    <row r="96" spans="1:2" x14ac:dyDescent="0.25">
      <c r="A96" s="10"/>
      <c r="B96" s="11"/>
    </row>
    <row r="97" spans="1:2" x14ac:dyDescent="0.25">
      <c r="A97" s="10"/>
      <c r="B97" s="11"/>
    </row>
    <row r="98" spans="1:2" x14ac:dyDescent="0.25">
      <c r="A98" s="10"/>
      <c r="B98" s="11"/>
    </row>
    <row r="99" spans="1:2" x14ac:dyDescent="0.25">
      <c r="A99" s="10"/>
      <c r="B99" s="11"/>
    </row>
    <row r="100" spans="1:2" x14ac:dyDescent="0.25">
      <c r="A100" s="10"/>
      <c r="B100" s="11"/>
    </row>
    <row r="101" spans="1:2" x14ac:dyDescent="0.25">
      <c r="A101" s="10"/>
      <c r="B101" s="11"/>
    </row>
    <row r="102" spans="1:2" ht="16.5" thickBot="1" x14ac:dyDescent="0.3">
      <c r="A102" s="13"/>
      <c r="B102" s="42"/>
    </row>
  </sheetData>
  <mergeCells count="24">
    <mergeCell ref="AA2:AB2"/>
    <mergeCell ref="AA5:AC5"/>
    <mergeCell ref="M2:N2"/>
    <mergeCell ref="O2:P2"/>
    <mergeCell ref="Q2:R2"/>
    <mergeCell ref="S2:T2"/>
    <mergeCell ref="V2:W2"/>
    <mergeCell ref="X2:Y2"/>
    <mergeCell ref="Q1:T1"/>
    <mergeCell ref="V1:W1"/>
    <mergeCell ref="X1:Y1"/>
    <mergeCell ref="AA1:AB1"/>
    <mergeCell ref="A2:B2"/>
    <mergeCell ref="C2:D2"/>
    <mergeCell ref="E2:F2"/>
    <mergeCell ref="G2:H2"/>
    <mergeCell ref="I2:J2"/>
    <mergeCell ref="K2:L2"/>
    <mergeCell ref="A1:B1"/>
    <mergeCell ref="C1:D1"/>
    <mergeCell ref="E1:H1"/>
    <mergeCell ref="I1:J1"/>
    <mergeCell ref="K1:N1"/>
    <mergeCell ref="O1:P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Data Analysis</vt:lpstr>
      <vt:lpstr>Summary</vt:lpstr>
      <vt:lpstr>Data Raw</vt:lpstr>
      <vt:lpstr>Panel</vt:lpstr>
      <vt:lpstr>Forward</vt:lpstr>
      <vt:lpstr>Temp</vt:lpstr>
      <vt:lpstr>Backward</vt:lpstr>
      <vt:lpstr>Analysis</vt:lpstr>
      <vt:lpstr>Epoch0</vt:lpstr>
      <vt:lpstr>Base Model for reference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Wing WONG</dc:creator>
  <cp:lastModifiedBy>W Div</cp:lastModifiedBy>
  <dcterms:created xsi:type="dcterms:W3CDTF">2023-02-24T06:22:56Z</dcterms:created>
  <dcterms:modified xsi:type="dcterms:W3CDTF">2026-03-23T07:07:56Z</dcterms:modified>
</cp:coreProperties>
</file>